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ml.chartshapes+xml"/>
  <Override PartName="/xl/charts/chart7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drawings/drawing7.xml" ContentType="application/vnd.openxmlformats-officedocument.drawing+xml"/>
  <Override PartName="/xl/comments5.xml" ContentType="application/vnd.openxmlformats-officedocument.spreadsheetml.comments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omments6.xml" ContentType="application/vnd.openxmlformats-officedocument.spreadsheetml.comments+xml"/>
  <Override PartName="/xl/drawings/drawing8.xml" ContentType="application/vnd.openxmlformats-officedocument.drawing+xml"/>
  <Override PartName="/xl/charts/chart28.xml" ContentType="application/vnd.openxmlformats-officedocument.drawingml.chart+xml"/>
  <Override PartName="/xl/drawings/drawing9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0.xml" ContentType="application/vnd.openxmlformats-officedocument.drawing+xml"/>
  <Override PartName="/xl/comments7.xml" ContentType="application/vnd.openxmlformats-officedocument.spreadsheetml.comments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11.xml" ContentType="application/vnd.openxmlformats-officedocument.drawing+xml"/>
  <Override PartName="/xl/comments8.xml" ContentType="application/vnd.openxmlformats-officedocument.spreadsheetml.comments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12.xml" ContentType="application/vnd.openxmlformats-officedocument.drawingml.chartshapes+xml"/>
  <Override PartName="/xl/charts/chart37.xml" ContentType="application/vnd.openxmlformats-officedocument.drawingml.chart+xml"/>
  <Override PartName="/xl/drawings/drawing13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drawings/drawing14.xml" ContentType="application/vnd.openxmlformats-officedocument.drawing+xml"/>
  <Override PartName="/xl/comments9.xml" ContentType="application/vnd.openxmlformats-officedocument.spreadsheetml.comments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15.xml" ContentType="application/vnd.openxmlformats-officedocument.drawing+xml"/>
  <Override PartName="/xl/comments10.xml" ContentType="application/vnd.openxmlformats-officedocument.spreadsheetml.comments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drawings/drawing16.xml" ContentType="application/vnd.openxmlformats-officedocument.drawing+xml"/>
  <Override PartName="/xl/comments11.xml" ContentType="application/vnd.openxmlformats-officedocument.spreadsheetml.comments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drawings/drawing17.xml" ContentType="application/vnd.openxmlformats-officedocument.drawing+xml"/>
  <Override PartName="/xl/comments12.xml" ContentType="application/vnd.openxmlformats-officedocument.spreadsheetml.comments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drawings/drawing18.xml" ContentType="application/vnd.openxmlformats-officedocument.drawing+xml"/>
  <Override PartName="/xl/charts/chart56.xml" ContentType="application/vnd.openxmlformats-officedocument.drawingml.chart+xml"/>
  <Override PartName="/xl/charts/chart57.xml" ContentType="application/vnd.openxmlformats-officedocument.drawingml.chart+xml"/>
  <Override PartName="/xl/drawings/drawing19.xml" ContentType="application/vnd.openxmlformats-officedocument.drawing+xml"/>
  <Override PartName="/xl/charts/chart58.xml" ContentType="application/vnd.openxmlformats-officedocument.drawingml.chart+xml"/>
  <Override PartName="/xl/drawings/drawing20.xml" ContentType="application/vnd.openxmlformats-officedocument.drawing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drawings/drawing21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drawings/drawing22.xml" ContentType="application/vnd.openxmlformats-officedocument.drawing+xml"/>
  <Override PartName="/xl/charts/chart64.xml" ContentType="application/vnd.openxmlformats-officedocument.drawingml.chart+xml"/>
  <Override PartName="/xl/comments13.xml" ContentType="application/vnd.openxmlformats-officedocument.spreadsheetml.comments+xml"/>
  <Override PartName="/xl/drawings/drawing23.xml" ContentType="application/vnd.openxmlformats-officedocument.drawing+xml"/>
  <Override PartName="/xl/comments14.xml" ContentType="application/vnd.openxmlformats-officedocument.spreadsheetml.comments+xml"/>
  <Override PartName="/xl/charts/chart65.xml" ContentType="application/vnd.openxmlformats-officedocument.drawingml.chart+xml"/>
  <Override PartName="/xl/drawings/drawing24.xml" ContentType="application/vnd.openxmlformats-officedocument.drawing+xml"/>
  <Override PartName="/xl/comments15.xml" ContentType="application/vnd.openxmlformats-officedocument.spreadsheetml.comments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drawings/drawing25.xml" ContentType="application/vnd.openxmlformats-officedocument.drawing+xml"/>
  <Override PartName="/xl/charts/chart69.xml" ContentType="application/vnd.openxmlformats-officedocument.drawingml.chart+xml"/>
  <Override PartName="/xl/drawings/drawing26.xml" ContentType="application/vnd.openxmlformats-officedocument.drawing+xml"/>
  <Override PartName="/xl/comments16.xml" ContentType="application/vnd.openxmlformats-officedocument.spreadsheetml.comments+xml"/>
  <Override PartName="/xl/charts/chart70.xml" ContentType="application/vnd.openxmlformats-officedocument.drawingml.chart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\Documents\Análises\Base de dados\Base de dados básica\"/>
    </mc:Choice>
  </mc:AlternateContent>
  <xr:revisionPtr revIDLastSave="0" documentId="13_ncr:1_{9B52D7A7-628A-4529-9F90-DBB10A7A2A75}" xr6:coauthVersionLast="36" xr6:coauthVersionMax="36" xr10:uidLastSave="{00000000-0000-0000-0000-000000000000}"/>
  <bookViews>
    <workbookView xWindow="120" yWindow="120" windowWidth="15135" windowHeight="9300" firstSheet="5" activeTab="11" xr2:uid="{00000000-000D-0000-FFFF-FFFF00000000}"/>
  </bookViews>
  <sheets>
    <sheet name="Var. PIB Banco Mundial" sheetId="22" r:id="rId1"/>
    <sheet name="Var. Pop Banco Mundial" sheetId="37" r:id="rId2"/>
    <sheet name="Var. PIB per Capita" sheetId="30" r:id="rId3"/>
    <sheet name="PIB - IBGE SCN" sheetId="25" r:id="rId4"/>
    <sheet name="Var. PIB - IBGE SCN" sheetId="27" r:id="rId5"/>
    <sheet name="PIB - Análises" sheetId="14" r:id="rId6"/>
    <sheet name="PIB - BCB" sheetId="15" r:id="rId7"/>
    <sheet name="Indústria" sheetId="35" r:id="rId8"/>
    <sheet name="Expectativas" sheetId="36" r:id="rId9"/>
    <sheet name="Desemprego" sheetId="18" r:id="rId10"/>
    <sheet name="IPCA" sheetId="6" r:id="rId11"/>
    <sheet name="Crédito" sheetId="28" r:id="rId12"/>
    <sheet name="Câmbio" sheetId="31" r:id="rId13"/>
    <sheet name="Dívida Externa" sheetId="26" r:id="rId14"/>
    <sheet name="BTC" sheetId="24" r:id="rId15"/>
    <sheet name="BTC x NFSP e Cambio efetivo" sheetId="10" r:id="rId16"/>
    <sheet name="Dívida por indexador" sheetId="5" r:id="rId17"/>
    <sheet name="DLSP -  Indexadores" sheetId="11" r:id="rId18"/>
    <sheet name="NFSP" sheetId="20" r:id="rId19"/>
    <sheet name="NFSP - Anual" sheetId="33" r:id="rId20"/>
    <sheet name="Operações de Mercado Aberto" sheetId="23" r:id="rId21"/>
    <sheet name="Swaps Cambiais" sheetId="16" r:id="rId22"/>
    <sheet name="Swaps Fim de período" sheetId="17" r:id="rId23"/>
    <sheet name="Swaps na carga de juros" sheetId="19" r:id="rId24"/>
    <sheet name="Tesouro-BNDES" sheetId="32" r:id="rId25"/>
    <sheet name="Dívida Pública" sheetId="34" r:id="rId26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71" i="19" l="1"/>
  <c r="D370" i="31" l="1"/>
  <c r="Y164" i="28"/>
  <c r="U164" i="28"/>
  <c r="E139" i="28"/>
  <c r="F139" i="28" s="1"/>
  <c r="D139" i="28"/>
  <c r="H139" i="28" s="1"/>
  <c r="P91" i="28" l="1"/>
  <c r="AM170" i="23"/>
  <c r="AL170" i="23"/>
  <c r="B82" i="17"/>
  <c r="C466" i="24" l="1"/>
  <c r="Q466" i="24"/>
  <c r="H437" i="6" l="1"/>
  <c r="C469" i="6" l="1"/>
  <c r="D466" i="6" l="1"/>
  <c r="C83" i="17" l="1"/>
  <c r="D25" i="33" l="1"/>
  <c r="C25" i="33"/>
  <c r="B25" i="33"/>
  <c r="F322" i="20"/>
  <c r="D322" i="20"/>
  <c r="C30" i="14"/>
  <c r="B30" i="14"/>
  <c r="X279" i="25"/>
  <c r="W279" i="25"/>
  <c r="V279" i="25"/>
  <c r="U279" i="25"/>
  <c r="T279" i="25"/>
  <c r="Y279" i="25" s="1"/>
  <c r="S279" i="25"/>
  <c r="R279" i="25"/>
  <c r="Q279" i="25"/>
  <c r="P279" i="25"/>
  <c r="O279" i="25"/>
  <c r="N279" i="25"/>
  <c r="M279" i="25"/>
  <c r="L279" i="25"/>
  <c r="K279" i="25"/>
  <c r="J279" i="25"/>
  <c r="I279" i="25"/>
  <c r="H279" i="25"/>
  <c r="G279" i="25"/>
  <c r="F279" i="25"/>
  <c r="E279" i="25"/>
  <c r="D279" i="25"/>
  <c r="C279" i="25"/>
  <c r="B279" i="25"/>
  <c r="X187" i="25"/>
  <c r="AG187" i="25" s="1"/>
  <c r="W187" i="25"/>
  <c r="AF187" i="25" s="1"/>
  <c r="V187" i="25"/>
  <c r="AD187" i="25" s="1"/>
  <c r="U187" i="25"/>
  <c r="AC187" i="25" s="1"/>
  <c r="AB187" i="25" s="1"/>
  <c r="T187" i="25"/>
  <c r="AA187" i="25" s="1"/>
  <c r="S187" i="25"/>
  <c r="Z187" i="25" s="1"/>
  <c r="R187" i="25"/>
  <c r="Q187" i="25"/>
  <c r="P187" i="25"/>
  <c r="O187" i="25"/>
  <c r="N187" i="25"/>
  <c r="AJ187" i="25" s="1"/>
  <c r="M187" i="25"/>
  <c r="L187" i="25"/>
  <c r="K187" i="25"/>
  <c r="J187" i="25"/>
  <c r="I187" i="25"/>
  <c r="H187" i="25"/>
  <c r="G187" i="25"/>
  <c r="F187" i="25"/>
  <c r="E187" i="25"/>
  <c r="D187" i="25"/>
  <c r="C187" i="25"/>
  <c r="B187" i="25"/>
  <c r="AE187" i="25" l="1"/>
  <c r="AI187" i="25"/>
  <c r="C66" i="19" l="1"/>
  <c r="D64" i="19"/>
  <c r="E63" i="19"/>
  <c r="I13" i="19" s="1"/>
  <c r="W464" i="18"/>
  <c r="J464" i="18"/>
  <c r="U464" i="18"/>
  <c r="C27" i="14" l="1"/>
  <c r="B27" i="14"/>
  <c r="C70" i="19" l="1"/>
  <c r="O213" i="35" l="1"/>
  <c r="O214" i="35"/>
  <c r="N212" i="35"/>
  <c r="Y163" i="28"/>
  <c r="U163" i="28"/>
  <c r="E138" i="28"/>
  <c r="D138" i="28"/>
  <c r="F138" i="28" s="1"/>
  <c r="P90" i="28" s="1"/>
  <c r="D137" i="28"/>
  <c r="AM169" i="23" l="1"/>
  <c r="AL169" i="23"/>
  <c r="B81" i="17" l="1"/>
  <c r="H139" i="26" l="1"/>
  <c r="Q465" i="24"/>
  <c r="C465" i="24" s="1"/>
  <c r="C468" i="6" l="1"/>
  <c r="Y161" i="28" l="1"/>
  <c r="Y162" i="28"/>
  <c r="U161" i="28"/>
  <c r="U162" i="28"/>
  <c r="C99" i="17" l="1"/>
  <c r="C82" i="17" l="1"/>
  <c r="J463" i="18" l="1"/>
  <c r="U463" i="18"/>
  <c r="W463" i="18" s="1"/>
  <c r="C333" i="34" l="1"/>
  <c r="U326" i="34"/>
  <c r="U327" i="34"/>
  <c r="U328" i="34"/>
  <c r="U329" i="34"/>
  <c r="U330" i="34"/>
  <c r="U331" i="34"/>
  <c r="T326" i="34"/>
  <c r="T327" i="34"/>
  <c r="T328" i="34"/>
  <c r="T329" i="34"/>
  <c r="T330" i="34"/>
  <c r="T331" i="34"/>
  <c r="O330" i="34"/>
  <c r="M326" i="34"/>
  <c r="M327" i="34"/>
  <c r="M328" i="34"/>
  <c r="M329" i="34"/>
  <c r="M330" i="34"/>
  <c r="M331" i="34"/>
  <c r="I326" i="34"/>
  <c r="I327" i="34"/>
  <c r="P327" i="34" s="1"/>
  <c r="I328" i="34"/>
  <c r="P328" i="34" s="1"/>
  <c r="I329" i="34"/>
  <c r="I330" i="34"/>
  <c r="I331" i="34"/>
  <c r="G331" i="34"/>
  <c r="O331" i="34" s="1"/>
  <c r="G330" i="34"/>
  <c r="G329" i="34"/>
  <c r="O329" i="34" s="1"/>
  <c r="G328" i="34"/>
  <c r="O328" i="34" s="1"/>
  <c r="G327" i="34"/>
  <c r="O327" i="34" s="1"/>
  <c r="G326" i="34"/>
  <c r="O326" i="34" s="1"/>
  <c r="G325" i="34"/>
  <c r="P330" i="34" l="1"/>
  <c r="P326" i="34"/>
  <c r="P331" i="34"/>
  <c r="P329" i="34"/>
  <c r="F290" i="10"/>
  <c r="F289" i="10"/>
  <c r="Z207" i="11"/>
  <c r="Z208" i="11"/>
  <c r="Z209" i="11"/>
  <c r="Z210" i="11"/>
  <c r="Y207" i="11"/>
  <c r="Y208" i="11"/>
  <c r="Y209" i="11"/>
  <c r="Y210" i="11"/>
  <c r="X207" i="11"/>
  <c r="X208" i="11"/>
  <c r="X209" i="11"/>
  <c r="X210" i="11"/>
  <c r="W207" i="11"/>
  <c r="W208" i="11"/>
  <c r="W209" i="11"/>
  <c r="W210" i="11"/>
  <c r="Z13" i="11"/>
  <c r="Z14" i="11"/>
  <c r="Z15" i="11"/>
  <c r="Z16" i="11"/>
  <c r="Z17" i="11"/>
  <c r="Z18" i="11"/>
  <c r="Z19" i="11"/>
  <c r="Z20" i="11"/>
  <c r="Z21" i="11"/>
  <c r="Z22" i="11"/>
  <c r="Z23" i="11"/>
  <c r="Z24" i="11"/>
  <c r="Z25" i="11"/>
  <c r="Z26" i="11"/>
  <c r="Z27" i="11"/>
  <c r="Z28" i="11"/>
  <c r="Z29" i="11"/>
  <c r="Z30" i="11"/>
  <c r="Z31" i="11"/>
  <c r="Z32" i="11"/>
  <c r="Z33" i="11"/>
  <c r="Z34" i="11"/>
  <c r="Z35" i="11"/>
  <c r="Z36" i="11"/>
  <c r="Z37" i="11"/>
  <c r="Z38" i="11"/>
  <c r="Z39" i="11"/>
  <c r="Z40" i="11"/>
  <c r="Z41" i="11"/>
  <c r="Z42" i="11"/>
  <c r="Z43" i="11"/>
  <c r="Z44" i="11"/>
  <c r="Z45" i="11"/>
  <c r="Z46" i="11"/>
  <c r="Z47" i="11"/>
  <c r="Z48" i="11"/>
  <c r="Z49" i="11"/>
  <c r="Z50" i="11"/>
  <c r="Z51" i="11"/>
  <c r="Z52" i="11"/>
  <c r="Z53" i="11"/>
  <c r="Z54" i="11"/>
  <c r="Z55" i="11"/>
  <c r="Z56" i="11"/>
  <c r="Z57" i="11"/>
  <c r="Z58" i="11"/>
  <c r="Z59" i="11"/>
  <c r="Z60" i="11"/>
  <c r="Z61" i="11"/>
  <c r="Z62" i="11"/>
  <c r="Z63" i="11"/>
  <c r="Z64" i="11"/>
  <c r="Z65" i="11"/>
  <c r="Z66" i="11"/>
  <c r="Z67" i="11"/>
  <c r="Z68" i="11"/>
  <c r="Z69" i="11"/>
  <c r="Z70" i="11"/>
  <c r="Z71" i="11"/>
  <c r="Z72" i="11"/>
  <c r="Z73" i="11"/>
  <c r="Z74" i="11"/>
  <c r="Z75" i="11"/>
  <c r="Z76" i="11"/>
  <c r="Z77" i="11"/>
  <c r="Z78" i="11"/>
  <c r="Z79" i="11"/>
  <c r="Z80" i="11"/>
  <c r="Z81" i="11"/>
  <c r="Z82" i="11"/>
  <c r="Z83" i="11"/>
  <c r="Z84" i="11"/>
  <c r="Z85" i="11"/>
  <c r="Z86" i="11"/>
  <c r="Z87" i="11"/>
  <c r="Z88" i="11"/>
  <c r="Z89" i="11"/>
  <c r="Z90" i="11"/>
  <c r="Z91" i="11"/>
  <c r="Z92" i="11"/>
  <c r="Z93" i="11"/>
  <c r="Z94" i="11"/>
  <c r="Z95" i="11"/>
  <c r="Z96" i="11"/>
  <c r="Z97" i="11"/>
  <c r="Z98" i="11"/>
  <c r="Z99" i="11"/>
  <c r="Z100" i="11"/>
  <c r="Z101" i="11"/>
  <c r="Z102" i="11"/>
  <c r="Z103" i="11"/>
  <c r="Z104" i="11"/>
  <c r="Z105" i="11"/>
  <c r="Z106" i="11"/>
  <c r="Z107" i="11"/>
  <c r="Z108" i="11"/>
  <c r="Z109" i="11"/>
  <c r="Z110" i="11"/>
  <c r="Z111" i="11"/>
  <c r="Z112" i="11"/>
  <c r="Z113" i="11"/>
  <c r="Z114" i="11"/>
  <c r="Z115" i="11"/>
  <c r="Z116" i="11"/>
  <c r="Z117" i="11"/>
  <c r="Z118" i="11"/>
  <c r="Z119" i="11"/>
  <c r="Z120" i="11"/>
  <c r="Z121" i="11"/>
  <c r="Z122" i="11"/>
  <c r="Z123" i="11"/>
  <c r="Z124" i="11"/>
  <c r="Z125" i="11"/>
  <c r="Z126" i="11"/>
  <c r="Z127" i="11"/>
  <c r="Z128" i="11"/>
  <c r="Z129" i="11"/>
  <c r="Z130" i="11"/>
  <c r="Z131" i="11"/>
  <c r="Z132" i="11"/>
  <c r="Z133" i="11"/>
  <c r="Z134" i="11"/>
  <c r="Z135" i="11"/>
  <c r="Z136" i="11"/>
  <c r="Z137" i="11"/>
  <c r="Z138" i="11"/>
  <c r="Z139" i="11"/>
  <c r="Z140" i="11"/>
  <c r="Z141" i="11"/>
  <c r="Z142" i="11"/>
  <c r="Z143" i="11"/>
  <c r="Z144" i="11"/>
  <c r="Z145" i="11"/>
  <c r="Z146" i="11"/>
  <c r="Z147" i="11"/>
  <c r="Z148" i="11"/>
  <c r="Z149" i="11"/>
  <c r="Z150" i="11"/>
  <c r="Z151" i="11"/>
  <c r="Z152" i="11"/>
  <c r="Z153" i="11"/>
  <c r="Z154" i="11"/>
  <c r="Z155" i="11"/>
  <c r="Z156" i="11"/>
  <c r="Z157" i="11"/>
  <c r="Z158" i="11"/>
  <c r="Z159" i="11"/>
  <c r="Z160" i="11"/>
  <c r="Z161" i="11"/>
  <c r="Z162" i="11"/>
  <c r="Z163" i="11"/>
  <c r="Z164" i="11"/>
  <c r="Z165" i="11"/>
  <c r="Z166" i="11"/>
  <c r="Z167" i="11"/>
  <c r="Z168" i="11"/>
  <c r="Z169" i="11"/>
  <c r="Z170" i="11"/>
  <c r="Z171" i="11"/>
  <c r="Z172" i="11"/>
  <c r="Z173" i="11"/>
  <c r="Z174" i="11"/>
  <c r="Z175" i="11"/>
  <c r="Z176" i="11"/>
  <c r="Z177" i="11"/>
  <c r="Z178" i="11"/>
  <c r="Z179" i="11"/>
  <c r="Z180" i="11"/>
  <c r="Z181" i="11"/>
  <c r="Z182" i="11"/>
  <c r="Z183" i="11"/>
  <c r="Z184" i="11"/>
  <c r="Z185" i="11"/>
  <c r="Z186" i="11"/>
  <c r="Z187" i="11"/>
  <c r="Z188" i="11"/>
  <c r="Z189" i="11"/>
  <c r="Z190" i="11"/>
  <c r="Z191" i="11"/>
  <c r="Z192" i="11"/>
  <c r="Z193" i="11"/>
  <c r="Z194" i="11"/>
  <c r="Z195" i="11"/>
  <c r="Z196" i="11"/>
  <c r="Z197" i="11"/>
  <c r="Z198" i="11"/>
  <c r="Z199" i="11"/>
  <c r="Z200" i="11"/>
  <c r="Z201" i="11"/>
  <c r="Z202" i="11"/>
  <c r="Z203" i="11"/>
  <c r="Z204" i="11"/>
  <c r="Z205" i="11"/>
  <c r="Z206" i="11"/>
  <c r="Y13" i="11"/>
  <c r="Y14" i="11"/>
  <c r="Y15" i="11"/>
  <c r="Y16" i="11"/>
  <c r="Y17" i="11"/>
  <c r="Y18" i="11"/>
  <c r="Y19" i="11"/>
  <c r="Y20" i="11"/>
  <c r="Y21" i="11"/>
  <c r="Y22" i="11"/>
  <c r="Y23" i="11"/>
  <c r="Y24" i="11"/>
  <c r="Y25" i="11"/>
  <c r="Y26" i="11"/>
  <c r="Y27" i="11"/>
  <c r="Y28" i="11"/>
  <c r="Y29" i="11"/>
  <c r="Y30" i="11"/>
  <c r="Y31" i="11"/>
  <c r="Y32" i="11"/>
  <c r="Y33" i="11"/>
  <c r="Y34" i="11"/>
  <c r="Y35" i="11"/>
  <c r="Y36" i="11"/>
  <c r="Y37" i="11"/>
  <c r="Y38" i="11"/>
  <c r="Y39" i="11"/>
  <c r="Y40" i="11"/>
  <c r="Y41" i="11"/>
  <c r="Y42" i="11"/>
  <c r="Y43" i="11"/>
  <c r="Y44" i="11"/>
  <c r="Y45" i="11"/>
  <c r="Y46" i="11"/>
  <c r="Y47" i="11"/>
  <c r="Y48" i="11"/>
  <c r="Y49" i="11"/>
  <c r="Y50" i="11"/>
  <c r="Y51" i="11"/>
  <c r="Y52" i="11"/>
  <c r="Y53" i="11"/>
  <c r="Y54" i="11"/>
  <c r="Y55" i="11"/>
  <c r="Y56" i="11"/>
  <c r="Y57" i="11"/>
  <c r="Y58" i="11"/>
  <c r="Y59" i="11"/>
  <c r="Y60" i="11"/>
  <c r="Y61" i="11"/>
  <c r="Y62" i="11"/>
  <c r="Y63" i="11"/>
  <c r="Y64" i="11"/>
  <c r="Y65" i="11"/>
  <c r="Y66" i="11"/>
  <c r="Y67" i="11"/>
  <c r="Y68" i="11"/>
  <c r="Y69" i="11"/>
  <c r="Y70" i="11"/>
  <c r="Y71" i="11"/>
  <c r="Y72" i="11"/>
  <c r="Y73" i="11"/>
  <c r="Y74" i="11"/>
  <c r="Y75" i="11"/>
  <c r="Y76" i="11"/>
  <c r="Y77" i="11"/>
  <c r="Y78" i="11"/>
  <c r="Y79" i="11"/>
  <c r="Y80" i="11"/>
  <c r="Y81" i="11"/>
  <c r="Y82" i="11"/>
  <c r="Y83" i="11"/>
  <c r="Y84" i="11"/>
  <c r="Y85" i="11"/>
  <c r="Y86" i="11"/>
  <c r="Y87" i="11"/>
  <c r="Y88" i="11"/>
  <c r="Y89" i="11"/>
  <c r="Y90" i="11"/>
  <c r="Y91" i="11"/>
  <c r="Y92" i="11"/>
  <c r="Y93" i="11"/>
  <c r="Y94" i="11"/>
  <c r="Y95" i="11"/>
  <c r="Y96" i="11"/>
  <c r="Y97" i="11"/>
  <c r="Y98" i="11"/>
  <c r="Y99" i="11"/>
  <c r="Y100" i="11"/>
  <c r="Y101" i="11"/>
  <c r="Y102" i="11"/>
  <c r="Y103" i="11"/>
  <c r="Y104" i="11"/>
  <c r="Y105" i="11"/>
  <c r="Y106" i="11"/>
  <c r="Y107" i="11"/>
  <c r="Y108" i="11"/>
  <c r="Y109" i="11"/>
  <c r="Y110" i="11"/>
  <c r="Y111" i="11"/>
  <c r="Y112" i="11"/>
  <c r="Y113" i="11"/>
  <c r="Y114" i="11"/>
  <c r="Y115" i="11"/>
  <c r="Y116" i="11"/>
  <c r="Y117" i="11"/>
  <c r="Y118" i="11"/>
  <c r="Y119" i="11"/>
  <c r="Y120" i="11"/>
  <c r="Y121" i="11"/>
  <c r="Y122" i="11"/>
  <c r="Y123" i="11"/>
  <c r="Y124" i="11"/>
  <c r="Y125" i="11"/>
  <c r="Y126" i="11"/>
  <c r="Y127" i="11"/>
  <c r="Y128" i="11"/>
  <c r="Y129" i="11"/>
  <c r="Y130" i="11"/>
  <c r="Y131" i="11"/>
  <c r="Y132" i="11"/>
  <c r="Y133" i="11"/>
  <c r="Y134" i="11"/>
  <c r="Y135" i="11"/>
  <c r="Y136" i="11"/>
  <c r="Y137" i="11"/>
  <c r="Y138" i="11"/>
  <c r="Y139" i="11"/>
  <c r="Y140" i="11"/>
  <c r="Y141" i="11"/>
  <c r="Y142" i="11"/>
  <c r="Y143" i="11"/>
  <c r="Y144" i="11"/>
  <c r="Y145" i="11"/>
  <c r="Y146" i="11"/>
  <c r="Y147" i="11"/>
  <c r="Y148" i="11"/>
  <c r="Y149" i="11"/>
  <c r="Y150" i="11"/>
  <c r="Y151" i="11"/>
  <c r="Y152" i="11"/>
  <c r="Y153" i="11"/>
  <c r="Y154" i="11"/>
  <c r="Y155" i="11"/>
  <c r="Y156" i="11"/>
  <c r="Y157" i="11"/>
  <c r="Y158" i="11"/>
  <c r="Y159" i="11"/>
  <c r="Y160" i="11"/>
  <c r="Y161" i="11"/>
  <c r="Y162" i="11"/>
  <c r="Y163" i="11"/>
  <c r="Y164" i="11"/>
  <c r="Y165" i="11"/>
  <c r="Y166" i="11"/>
  <c r="Y167" i="11"/>
  <c r="Y168" i="11"/>
  <c r="Y169" i="11"/>
  <c r="Y170" i="11"/>
  <c r="Y171" i="11"/>
  <c r="Y172" i="11"/>
  <c r="Y173" i="11"/>
  <c r="Y174" i="11"/>
  <c r="Y175" i="11"/>
  <c r="Y176" i="11"/>
  <c r="Y177" i="11"/>
  <c r="Y178" i="11"/>
  <c r="Y179" i="11"/>
  <c r="Y180" i="11"/>
  <c r="Y181" i="11"/>
  <c r="Y182" i="11"/>
  <c r="Y183" i="11"/>
  <c r="Y184" i="11"/>
  <c r="Y185" i="11"/>
  <c r="Y186" i="11"/>
  <c r="Y187" i="11"/>
  <c r="Y188" i="11"/>
  <c r="Y189" i="11"/>
  <c r="Y190" i="11"/>
  <c r="Y191" i="11"/>
  <c r="Y192" i="11"/>
  <c r="Y193" i="11"/>
  <c r="Y194" i="11"/>
  <c r="Y195" i="11"/>
  <c r="Y196" i="11"/>
  <c r="Y197" i="11"/>
  <c r="Y198" i="11"/>
  <c r="Y199" i="11"/>
  <c r="Y200" i="11"/>
  <c r="Y201" i="11"/>
  <c r="Y202" i="11"/>
  <c r="Y203" i="11"/>
  <c r="Y204" i="11"/>
  <c r="Y205" i="11"/>
  <c r="Y206" i="11"/>
  <c r="X13" i="11"/>
  <c r="X14" i="11"/>
  <c r="X15" i="11"/>
  <c r="X16" i="11"/>
  <c r="X17" i="11"/>
  <c r="X18" i="11"/>
  <c r="X19" i="11"/>
  <c r="X20" i="11"/>
  <c r="X21" i="11"/>
  <c r="X22" i="11"/>
  <c r="X23" i="11"/>
  <c r="X24" i="11"/>
  <c r="X25" i="11"/>
  <c r="X26" i="11"/>
  <c r="X27" i="11"/>
  <c r="X28" i="11"/>
  <c r="X29" i="11"/>
  <c r="X30" i="11"/>
  <c r="X31" i="11"/>
  <c r="X32" i="11"/>
  <c r="X33" i="11"/>
  <c r="X34" i="11"/>
  <c r="X35" i="11"/>
  <c r="X36" i="11"/>
  <c r="X37" i="11"/>
  <c r="X38" i="11"/>
  <c r="X39" i="11"/>
  <c r="X40" i="11"/>
  <c r="X41" i="11"/>
  <c r="X42" i="11"/>
  <c r="X43" i="11"/>
  <c r="X44" i="11"/>
  <c r="X45" i="11"/>
  <c r="X46" i="11"/>
  <c r="X47" i="11"/>
  <c r="X48" i="11"/>
  <c r="X49" i="11"/>
  <c r="X50" i="11"/>
  <c r="X51" i="11"/>
  <c r="X52" i="11"/>
  <c r="X53" i="11"/>
  <c r="X54" i="11"/>
  <c r="X55" i="11"/>
  <c r="X56" i="11"/>
  <c r="X57" i="11"/>
  <c r="X58" i="11"/>
  <c r="X59" i="11"/>
  <c r="X60" i="11"/>
  <c r="X61" i="11"/>
  <c r="X62" i="11"/>
  <c r="X63" i="11"/>
  <c r="X64" i="11"/>
  <c r="X65" i="11"/>
  <c r="X66" i="11"/>
  <c r="X67" i="11"/>
  <c r="X68" i="11"/>
  <c r="X69" i="11"/>
  <c r="X70" i="11"/>
  <c r="X71" i="11"/>
  <c r="X72" i="11"/>
  <c r="X73" i="11"/>
  <c r="X74" i="11"/>
  <c r="X75" i="11"/>
  <c r="X76" i="11"/>
  <c r="X77" i="11"/>
  <c r="X78" i="11"/>
  <c r="X79" i="11"/>
  <c r="X80" i="11"/>
  <c r="X81" i="11"/>
  <c r="X82" i="11"/>
  <c r="X83" i="11"/>
  <c r="X84" i="11"/>
  <c r="X85" i="11"/>
  <c r="X86" i="11"/>
  <c r="X87" i="11"/>
  <c r="X88" i="11"/>
  <c r="X89" i="11"/>
  <c r="X90" i="11"/>
  <c r="X91" i="11"/>
  <c r="X92" i="11"/>
  <c r="X93" i="11"/>
  <c r="X94" i="11"/>
  <c r="X95" i="11"/>
  <c r="X96" i="11"/>
  <c r="X97" i="11"/>
  <c r="X98" i="11"/>
  <c r="X99" i="11"/>
  <c r="X100" i="11"/>
  <c r="X101" i="11"/>
  <c r="X102" i="11"/>
  <c r="X103" i="11"/>
  <c r="X104" i="11"/>
  <c r="X105" i="11"/>
  <c r="X106" i="11"/>
  <c r="X107" i="11"/>
  <c r="X108" i="11"/>
  <c r="X109" i="11"/>
  <c r="X110" i="11"/>
  <c r="X111" i="11"/>
  <c r="X112" i="11"/>
  <c r="X113" i="11"/>
  <c r="X114" i="11"/>
  <c r="X115" i="11"/>
  <c r="X116" i="11"/>
  <c r="X117" i="11"/>
  <c r="X118" i="11"/>
  <c r="X119" i="11"/>
  <c r="X120" i="11"/>
  <c r="X121" i="11"/>
  <c r="X122" i="11"/>
  <c r="X123" i="11"/>
  <c r="X124" i="11"/>
  <c r="X125" i="11"/>
  <c r="X126" i="11"/>
  <c r="X127" i="11"/>
  <c r="X128" i="11"/>
  <c r="X129" i="11"/>
  <c r="X130" i="11"/>
  <c r="X131" i="11"/>
  <c r="X132" i="11"/>
  <c r="X133" i="11"/>
  <c r="X134" i="11"/>
  <c r="X135" i="11"/>
  <c r="X136" i="11"/>
  <c r="X137" i="11"/>
  <c r="X138" i="11"/>
  <c r="X139" i="11"/>
  <c r="X140" i="11"/>
  <c r="X141" i="11"/>
  <c r="X142" i="11"/>
  <c r="X143" i="11"/>
  <c r="X144" i="11"/>
  <c r="X145" i="11"/>
  <c r="X146" i="11"/>
  <c r="X147" i="11"/>
  <c r="X148" i="11"/>
  <c r="X149" i="11"/>
  <c r="X150" i="11"/>
  <c r="X151" i="11"/>
  <c r="X152" i="11"/>
  <c r="X153" i="11"/>
  <c r="X154" i="11"/>
  <c r="X155" i="11"/>
  <c r="X156" i="11"/>
  <c r="X157" i="11"/>
  <c r="X158" i="11"/>
  <c r="X159" i="11"/>
  <c r="X160" i="11"/>
  <c r="X161" i="11"/>
  <c r="X162" i="11"/>
  <c r="X163" i="11"/>
  <c r="X164" i="11"/>
  <c r="X165" i="11"/>
  <c r="X166" i="11"/>
  <c r="X167" i="11"/>
  <c r="X168" i="11"/>
  <c r="X169" i="11"/>
  <c r="X170" i="11"/>
  <c r="X171" i="11"/>
  <c r="X172" i="11"/>
  <c r="X173" i="11"/>
  <c r="X174" i="11"/>
  <c r="X175" i="11"/>
  <c r="X176" i="11"/>
  <c r="X177" i="11"/>
  <c r="X178" i="11"/>
  <c r="X179" i="11"/>
  <c r="X180" i="11"/>
  <c r="X181" i="11"/>
  <c r="X182" i="11"/>
  <c r="X183" i="11"/>
  <c r="X184" i="11"/>
  <c r="X185" i="11"/>
  <c r="X186" i="11"/>
  <c r="X187" i="11"/>
  <c r="X188" i="11"/>
  <c r="X189" i="11"/>
  <c r="X190" i="11"/>
  <c r="X191" i="11"/>
  <c r="X192" i="11"/>
  <c r="X193" i="11"/>
  <c r="X194" i="11"/>
  <c r="X195" i="11"/>
  <c r="X196" i="11"/>
  <c r="X197" i="11"/>
  <c r="X198" i="11"/>
  <c r="X199" i="11"/>
  <c r="X200" i="11"/>
  <c r="X201" i="11"/>
  <c r="X202" i="11"/>
  <c r="X203" i="11"/>
  <c r="X204" i="11"/>
  <c r="X205" i="11"/>
  <c r="X206" i="11"/>
  <c r="W13" i="11"/>
  <c r="W14" i="11"/>
  <c r="W15" i="11"/>
  <c r="W16" i="11"/>
  <c r="W17" i="11"/>
  <c r="W18" i="11"/>
  <c r="W19" i="11"/>
  <c r="W20" i="11"/>
  <c r="W21" i="11"/>
  <c r="W22" i="11"/>
  <c r="W23" i="11"/>
  <c r="W24" i="11"/>
  <c r="W25" i="11"/>
  <c r="W26" i="11"/>
  <c r="W27" i="11"/>
  <c r="W28" i="11"/>
  <c r="W29" i="11"/>
  <c r="W30" i="11"/>
  <c r="W31" i="11"/>
  <c r="W32" i="11"/>
  <c r="W33" i="11"/>
  <c r="W34" i="11"/>
  <c r="W35" i="11"/>
  <c r="W36" i="11"/>
  <c r="W37" i="11"/>
  <c r="W38" i="11"/>
  <c r="W39" i="11"/>
  <c r="W40" i="11"/>
  <c r="W41" i="11"/>
  <c r="W42" i="11"/>
  <c r="W43" i="11"/>
  <c r="W44" i="11"/>
  <c r="W45" i="11"/>
  <c r="W46" i="11"/>
  <c r="W47" i="11"/>
  <c r="W48" i="11"/>
  <c r="W49" i="11"/>
  <c r="W50" i="11"/>
  <c r="W51" i="11"/>
  <c r="W52" i="11"/>
  <c r="W53" i="11"/>
  <c r="W54" i="11"/>
  <c r="W55" i="11"/>
  <c r="W56" i="11"/>
  <c r="W57" i="11"/>
  <c r="W58" i="11"/>
  <c r="W59" i="11"/>
  <c r="W60" i="11"/>
  <c r="W61" i="11"/>
  <c r="W62" i="11"/>
  <c r="W63" i="11"/>
  <c r="W64" i="11"/>
  <c r="W65" i="11"/>
  <c r="W66" i="11"/>
  <c r="W67" i="11"/>
  <c r="W68" i="11"/>
  <c r="W69" i="11"/>
  <c r="W70" i="11"/>
  <c r="W71" i="11"/>
  <c r="W72" i="11"/>
  <c r="W73" i="11"/>
  <c r="W74" i="11"/>
  <c r="W75" i="11"/>
  <c r="W76" i="11"/>
  <c r="W77" i="11"/>
  <c r="W78" i="11"/>
  <c r="W79" i="11"/>
  <c r="W80" i="11"/>
  <c r="W81" i="11"/>
  <c r="W82" i="11"/>
  <c r="W83" i="11"/>
  <c r="W84" i="11"/>
  <c r="W85" i="11"/>
  <c r="W86" i="11"/>
  <c r="W87" i="11"/>
  <c r="W88" i="11"/>
  <c r="W89" i="11"/>
  <c r="W90" i="11"/>
  <c r="W91" i="11"/>
  <c r="W92" i="11"/>
  <c r="W93" i="11"/>
  <c r="W94" i="11"/>
  <c r="W95" i="11"/>
  <c r="W96" i="11"/>
  <c r="W97" i="11"/>
  <c r="W98" i="11"/>
  <c r="W99" i="11"/>
  <c r="W100" i="11"/>
  <c r="W101" i="11"/>
  <c r="W102" i="11"/>
  <c r="W103" i="11"/>
  <c r="W104" i="11"/>
  <c r="W105" i="11"/>
  <c r="W106" i="11"/>
  <c r="W107" i="11"/>
  <c r="W108" i="11"/>
  <c r="W109" i="11"/>
  <c r="W110" i="11"/>
  <c r="W111" i="11"/>
  <c r="W112" i="11"/>
  <c r="W113" i="11"/>
  <c r="W114" i="11"/>
  <c r="W115" i="11"/>
  <c r="W116" i="11"/>
  <c r="W117" i="11"/>
  <c r="W118" i="11"/>
  <c r="W119" i="11"/>
  <c r="W120" i="11"/>
  <c r="W121" i="11"/>
  <c r="W122" i="11"/>
  <c r="W123" i="11"/>
  <c r="W124" i="11"/>
  <c r="W125" i="11"/>
  <c r="W126" i="11"/>
  <c r="W127" i="11"/>
  <c r="W128" i="11"/>
  <c r="W129" i="11"/>
  <c r="W130" i="11"/>
  <c r="W131" i="11"/>
  <c r="W132" i="11"/>
  <c r="W133" i="11"/>
  <c r="W134" i="11"/>
  <c r="W135" i="11"/>
  <c r="W136" i="11"/>
  <c r="W137" i="11"/>
  <c r="W138" i="11"/>
  <c r="W139" i="11"/>
  <c r="W140" i="11"/>
  <c r="W141" i="11"/>
  <c r="W142" i="11"/>
  <c r="W143" i="11"/>
  <c r="W144" i="11"/>
  <c r="W145" i="11"/>
  <c r="W146" i="11"/>
  <c r="W147" i="11"/>
  <c r="W148" i="11"/>
  <c r="W149" i="11"/>
  <c r="W150" i="11"/>
  <c r="W151" i="11"/>
  <c r="W152" i="11"/>
  <c r="W153" i="11"/>
  <c r="W154" i="11"/>
  <c r="W155" i="11"/>
  <c r="W156" i="11"/>
  <c r="W157" i="11"/>
  <c r="W158" i="11"/>
  <c r="W159" i="11"/>
  <c r="W160" i="11"/>
  <c r="W161" i="11"/>
  <c r="W162" i="11"/>
  <c r="W163" i="11"/>
  <c r="W164" i="11"/>
  <c r="W165" i="11"/>
  <c r="W166" i="11"/>
  <c r="W167" i="11"/>
  <c r="W168" i="11"/>
  <c r="W169" i="11"/>
  <c r="W170" i="11"/>
  <c r="W171" i="11"/>
  <c r="W172" i="11"/>
  <c r="W173" i="11"/>
  <c r="W174" i="11"/>
  <c r="W175" i="11"/>
  <c r="W176" i="11"/>
  <c r="W177" i="11"/>
  <c r="W178" i="11"/>
  <c r="W179" i="11"/>
  <c r="W180" i="11"/>
  <c r="W181" i="11"/>
  <c r="W182" i="11"/>
  <c r="W183" i="11"/>
  <c r="W184" i="11"/>
  <c r="W185" i="11"/>
  <c r="W186" i="11"/>
  <c r="W187" i="11"/>
  <c r="W188" i="11"/>
  <c r="W189" i="11"/>
  <c r="W190" i="11"/>
  <c r="W191" i="11"/>
  <c r="W192" i="11"/>
  <c r="W193" i="11"/>
  <c r="W194" i="11"/>
  <c r="W195" i="11"/>
  <c r="W196" i="11"/>
  <c r="W197" i="11"/>
  <c r="W198" i="11"/>
  <c r="W199" i="11"/>
  <c r="W200" i="11"/>
  <c r="W201" i="11"/>
  <c r="W202" i="11"/>
  <c r="W203" i="11"/>
  <c r="W204" i="11"/>
  <c r="W205" i="11"/>
  <c r="W206" i="11"/>
  <c r="V13" i="11"/>
  <c r="V14" i="11"/>
  <c r="V15" i="11"/>
  <c r="V16" i="11"/>
  <c r="V17" i="11"/>
  <c r="V18" i="11"/>
  <c r="V19" i="11"/>
  <c r="V20" i="11"/>
  <c r="V21" i="11"/>
  <c r="V22" i="11"/>
  <c r="V23" i="11"/>
  <c r="V24" i="11"/>
  <c r="V25" i="11"/>
  <c r="V26" i="11"/>
  <c r="V27" i="11"/>
  <c r="V28" i="11"/>
  <c r="V29" i="11"/>
  <c r="V30" i="11"/>
  <c r="V31" i="11"/>
  <c r="V32" i="11"/>
  <c r="V33" i="11"/>
  <c r="V34" i="11"/>
  <c r="V35" i="11"/>
  <c r="V36" i="11"/>
  <c r="V37" i="11"/>
  <c r="V38" i="11"/>
  <c r="V39" i="11"/>
  <c r="V40" i="11"/>
  <c r="V41" i="11"/>
  <c r="V42" i="11"/>
  <c r="V43" i="11"/>
  <c r="V44" i="11"/>
  <c r="V45" i="11"/>
  <c r="V46" i="11"/>
  <c r="V47" i="11"/>
  <c r="V48" i="11"/>
  <c r="V49" i="11"/>
  <c r="V50" i="11"/>
  <c r="V51" i="11"/>
  <c r="V52" i="11"/>
  <c r="V53" i="11"/>
  <c r="V54" i="11"/>
  <c r="V55" i="11"/>
  <c r="V56" i="11"/>
  <c r="V57" i="11"/>
  <c r="V58" i="11"/>
  <c r="V59" i="11"/>
  <c r="V60" i="11"/>
  <c r="V61" i="11"/>
  <c r="V62" i="11"/>
  <c r="V63" i="11"/>
  <c r="V64" i="11"/>
  <c r="V65" i="11"/>
  <c r="V66" i="11"/>
  <c r="V67" i="11"/>
  <c r="V68" i="11"/>
  <c r="V69" i="11"/>
  <c r="V70" i="11"/>
  <c r="V71" i="11"/>
  <c r="V72" i="11"/>
  <c r="V73" i="11"/>
  <c r="V74" i="11"/>
  <c r="V75" i="11"/>
  <c r="V76" i="11"/>
  <c r="V77" i="11"/>
  <c r="V78" i="11"/>
  <c r="V79" i="11"/>
  <c r="V80" i="11"/>
  <c r="V81" i="11"/>
  <c r="V82" i="11"/>
  <c r="V83" i="11"/>
  <c r="V84" i="11"/>
  <c r="V85" i="11"/>
  <c r="V86" i="11"/>
  <c r="V87" i="11"/>
  <c r="V88" i="11"/>
  <c r="V89" i="11"/>
  <c r="V90" i="11"/>
  <c r="V91" i="11"/>
  <c r="V92" i="11"/>
  <c r="V93" i="11"/>
  <c r="V94" i="11"/>
  <c r="V95" i="11"/>
  <c r="V96" i="11"/>
  <c r="V97" i="11"/>
  <c r="V98" i="11"/>
  <c r="V99" i="11"/>
  <c r="V100" i="11"/>
  <c r="V101" i="11"/>
  <c r="V102" i="11"/>
  <c r="V103" i="11"/>
  <c r="V104" i="11"/>
  <c r="V105" i="11"/>
  <c r="V106" i="11"/>
  <c r="V107" i="11"/>
  <c r="V108" i="11"/>
  <c r="V109" i="11"/>
  <c r="V110" i="11"/>
  <c r="V111" i="11"/>
  <c r="V112" i="11"/>
  <c r="V113" i="11"/>
  <c r="V114" i="11"/>
  <c r="V115" i="11"/>
  <c r="V116" i="11"/>
  <c r="V117" i="11"/>
  <c r="V118" i="11"/>
  <c r="V119" i="11"/>
  <c r="V120" i="11"/>
  <c r="V121" i="11"/>
  <c r="V122" i="11"/>
  <c r="V123" i="11"/>
  <c r="V124" i="11"/>
  <c r="V125" i="11"/>
  <c r="V126" i="11"/>
  <c r="V127" i="11"/>
  <c r="V128" i="11"/>
  <c r="V129" i="11"/>
  <c r="V130" i="11"/>
  <c r="V131" i="11"/>
  <c r="V132" i="11"/>
  <c r="V133" i="11"/>
  <c r="V134" i="11"/>
  <c r="V135" i="11"/>
  <c r="V136" i="11"/>
  <c r="V137" i="11"/>
  <c r="V138" i="11"/>
  <c r="V139" i="11"/>
  <c r="V140" i="11"/>
  <c r="V141" i="11"/>
  <c r="V142" i="11"/>
  <c r="V143" i="11"/>
  <c r="V144" i="11"/>
  <c r="V145" i="11"/>
  <c r="V146" i="11"/>
  <c r="V147" i="11"/>
  <c r="V148" i="11"/>
  <c r="V149" i="11"/>
  <c r="V150" i="11"/>
  <c r="V151" i="11"/>
  <c r="V152" i="11"/>
  <c r="V153" i="11"/>
  <c r="V154" i="11"/>
  <c r="V155" i="11"/>
  <c r="V156" i="11"/>
  <c r="V157" i="11"/>
  <c r="V158" i="11"/>
  <c r="V159" i="11"/>
  <c r="V160" i="11"/>
  <c r="V161" i="11"/>
  <c r="V162" i="11"/>
  <c r="V163" i="11"/>
  <c r="V164" i="11"/>
  <c r="V165" i="11"/>
  <c r="V166" i="11"/>
  <c r="V167" i="11"/>
  <c r="V168" i="11"/>
  <c r="V169" i="11"/>
  <c r="V170" i="11"/>
  <c r="V171" i="11"/>
  <c r="V172" i="11"/>
  <c r="V173" i="11"/>
  <c r="V174" i="11"/>
  <c r="V175" i="11"/>
  <c r="V176" i="11"/>
  <c r="V177" i="11"/>
  <c r="V178" i="11"/>
  <c r="V179" i="11"/>
  <c r="V180" i="11"/>
  <c r="V181" i="11"/>
  <c r="V182" i="11"/>
  <c r="V183" i="11"/>
  <c r="V184" i="11"/>
  <c r="V185" i="11"/>
  <c r="V186" i="11"/>
  <c r="V187" i="11"/>
  <c r="V188" i="11"/>
  <c r="V189" i="11"/>
  <c r="V190" i="11"/>
  <c r="V191" i="11"/>
  <c r="V192" i="11"/>
  <c r="V193" i="11"/>
  <c r="V194" i="11"/>
  <c r="V195" i="11"/>
  <c r="V196" i="11"/>
  <c r="V197" i="11"/>
  <c r="V198" i="11"/>
  <c r="V199" i="11"/>
  <c r="V200" i="11"/>
  <c r="V201" i="11"/>
  <c r="V202" i="11"/>
  <c r="V203" i="11"/>
  <c r="V204" i="11"/>
  <c r="V205" i="11"/>
  <c r="V206" i="11"/>
  <c r="V207" i="11"/>
  <c r="V208" i="11"/>
  <c r="V209" i="11"/>
  <c r="V210" i="11"/>
  <c r="U13" i="11"/>
  <c r="U14" i="11"/>
  <c r="U15" i="11"/>
  <c r="U16" i="11"/>
  <c r="U17" i="11"/>
  <c r="U18" i="11"/>
  <c r="U19" i="11"/>
  <c r="U20" i="11"/>
  <c r="U21" i="11"/>
  <c r="U22" i="11"/>
  <c r="U23" i="11"/>
  <c r="U24" i="11"/>
  <c r="U25" i="11"/>
  <c r="U26" i="11"/>
  <c r="U27" i="11"/>
  <c r="U28" i="11"/>
  <c r="U29" i="11"/>
  <c r="U30" i="11"/>
  <c r="U31" i="11"/>
  <c r="U32" i="11"/>
  <c r="U33" i="11"/>
  <c r="U34" i="11"/>
  <c r="U35" i="11"/>
  <c r="U36" i="11"/>
  <c r="U37" i="11"/>
  <c r="U38" i="11"/>
  <c r="U39" i="11"/>
  <c r="U40" i="11"/>
  <c r="U41" i="11"/>
  <c r="U42" i="11"/>
  <c r="U43" i="11"/>
  <c r="U44" i="11"/>
  <c r="U45" i="11"/>
  <c r="U46" i="11"/>
  <c r="U47" i="11"/>
  <c r="U48" i="11"/>
  <c r="U49" i="11"/>
  <c r="U50" i="11"/>
  <c r="U51" i="11"/>
  <c r="U52" i="11"/>
  <c r="U53" i="11"/>
  <c r="U54" i="11"/>
  <c r="U55" i="11"/>
  <c r="U56" i="11"/>
  <c r="U57" i="11"/>
  <c r="U58" i="11"/>
  <c r="U59" i="11"/>
  <c r="U60" i="11"/>
  <c r="U61" i="11"/>
  <c r="U62" i="11"/>
  <c r="U63" i="11"/>
  <c r="U64" i="11"/>
  <c r="U65" i="11"/>
  <c r="U66" i="11"/>
  <c r="U67" i="11"/>
  <c r="U68" i="11"/>
  <c r="U69" i="11"/>
  <c r="U70" i="11"/>
  <c r="U71" i="11"/>
  <c r="U72" i="11"/>
  <c r="U73" i="11"/>
  <c r="U74" i="11"/>
  <c r="U75" i="11"/>
  <c r="U76" i="11"/>
  <c r="U77" i="11"/>
  <c r="U78" i="11"/>
  <c r="U79" i="11"/>
  <c r="U80" i="11"/>
  <c r="U81" i="11"/>
  <c r="U82" i="11"/>
  <c r="U83" i="11"/>
  <c r="U84" i="11"/>
  <c r="U85" i="11"/>
  <c r="U86" i="11"/>
  <c r="U87" i="11"/>
  <c r="U88" i="11"/>
  <c r="U89" i="11"/>
  <c r="U90" i="11"/>
  <c r="U91" i="11"/>
  <c r="U92" i="11"/>
  <c r="U93" i="11"/>
  <c r="U94" i="11"/>
  <c r="U95" i="11"/>
  <c r="U96" i="11"/>
  <c r="U97" i="11"/>
  <c r="U98" i="11"/>
  <c r="U99" i="11"/>
  <c r="U100" i="11"/>
  <c r="U101" i="11"/>
  <c r="U102" i="11"/>
  <c r="U103" i="11"/>
  <c r="U104" i="11"/>
  <c r="U105" i="11"/>
  <c r="U106" i="11"/>
  <c r="U107" i="11"/>
  <c r="U108" i="11"/>
  <c r="U109" i="11"/>
  <c r="U110" i="11"/>
  <c r="U111" i="11"/>
  <c r="U112" i="11"/>
  <c r="U113" i="11"/>
  <c r="U114" i="11"/>
  <c r="U115" i="11"/>
  <c r="U116" i="11"/>
  <c r="U117" i="11"/>
  <c r="U118" i="11"/>
  <c r="U119" i="11"/>
  <c r="U120" i="11"/>
  <c r="U121" i="11"/>
  <c r="U122" i="11"/>
  <c r="U123" i="11"/>
  <c r="U124" i="11"/>
  <c r="U125" i="11"/>
  <c r="U126" i="11"/>
  <c r="U127" i="11"/>
  <c r="U128" i="11"/>
  <c r="U129" i="11"/>
  <c r="U130" i="11"/>
  <c r="U131" i="11"/>
  <c r="U132" i="11"/>
  <c r="U133" i="11"/>
  <c r="U134" i="11"/>
  <c r="U135" i="11"/>
  <c r="U136" i="11"/>
  <c r="U137" i="11"/>
  <c r="U138" i="11"/>
  <c r="U139" i="11"/>
  <c r="U140" i="11"/>
  <c r="U141" i="11"/>
  <c r="U142" i="11"/>
  <c r="U143" i="11"/>
  <c r="U144" i="11"/>
  <c r="U145" i="11"/>
  <c r="U146" i="11"/>
  <c r="U147" i="11"/>
  <c r="U148" i="11"/>
  <c r="U149" i="11"/>
  <c r="U150" i="11"/>
  <c r="U151" i="11"/>
  <c r="U152" i="11"/>
  <c r="U153" i="11"/>
  <c r="U154" i="11"/>
  <c r="U155" i="11"/>
  <c r="U156" i="11"/>
  <c r="U157" i="11"/>
  <c r="U158" i="11"/>
  <c r="U159" i="11"/>
  <c r="U160" i="11"/>
  <c r="U161" i="11"/>
  <c r="U162" i="11"/>
  <c r="U163" i="11"/>
  <c r="U164" i="11"/>
  <c r="U165" i="11"/>
  <c r="U166" i="11"/>
  <c r="U167" i="11"/>
  <c r="U168" i="11"/>
  <c r="U169" i="11"/>
  <c r="U170" i="11"/>
  <c r="U171" i="11"/>
  <c r="U172" i="11"/>
  <c r="U173" i="11"/>
  <c r="U174" i="11"/>
  <c r="U175" i="11"/>
  <c r="U176" i="11"/>
  <c r="U177" i="11"/>
  <c r="U178" i="11"/>
  <c r="U179" i="11"/>
  <c r="U180" i="11"/>
  <c r="U181" i="11"/>
  <c r="U182" i="11"/>
  <c r="U183" i="11"/>
  <c r="U184" i="11"/>
  <c r="U185" i="11"/>
  <c r="U186" i="11"/>
  <c r="U187" i="11"/>
  <c r="U188" i="11"/>
  <c r="U189" i="11"/>
  <c r="U190" i="11"/>
  <c r="U191" i="11"/>
  <c r="U192" i="11"/>
  <c r="U193" i="11"/>
  <c r="U194" i="11"/>
  <c r="U195" i="11"/>
  <c r="U196" i="11"/>
  <c r="U197" i="11"/>
  <c r="U198" i="11"/>
  <c r="U199" i="11"/>
  <c r="U200" i="11"/>
  <c r="U201" i="11"/>
  <c r="U202" i="11"/>
  <c r="U203" i="11"/>
  <c r="U204" i="11"/>
  <c r="U205" i="11"/>
  <c r="U206" i="11"/>
  <c r="U207" i="11"/>
  <c r="U208" i="11"/>
  <c r="U209" i="11"/>
  <c r="U210" i="11"/>
  <c r="T13" i="11"/>
  <c r="T14" i="11"/>
  <c r="T15" i="11"/>
  <c r="T16" i="11"/>
  <c r="T17" i="11"/>
  <c r="T18" i="11"/>
  <c r="T19" i="11"/>
  <c r="T20" i="11"/>
  <c r="T21" i="11"/>
  <c r="T22" i="11"/>
  <c r="T23" i="11"/>
  <c r="T24" i="11"/>
  <c r="T25" i="11"/>
  <c r="T26" i="11"/>
  <c r="T27" i="11"/>
  <c r="T28" i="11"/>
  <c r="T29" i="11"/>
  <c r="T30" i="11"/>
  <c r="T31" i="11"/>
  <c r="T32" i="11"/>
  <c r="T33" i="11"/>
  <c r="T34" i="11"/>
  <c r="T35" i="11"/>
  <c r="T36" i="11"/>
  <c r="T37" i="11"/>
  <c r="T38" i="11"/>
  <c r="T39" i="11"/>
  <c r="T40" i="11"/>
  <c r="T41" i="11"/>
  <c r="T42" i="11"/>
  <c r="T43" i="11"/>
  <c r="T44" i="11"/>
  <c r="T45" i="11"/>
  <c r="T46" i="11"/>
  <c r="T47" i="11"/>
  <c r="T48" i="11"/>
  <c r="T49" i="11"/>
  <c r="T50" i="11"/>
  <c r="T51" i="11"/>
  <c r="T52" i="11"/>
  <c r="T53" i="11"/>
  <c r="T54" i="11"/>
  <c r="T55" i="11"/>
  <c r="T56" i="11"/>
  <c r="T57" i="11"/>
  <c r="T58" i="11"/>
  <c r="T59" i="11"/>
  <c r="T60" i="11"/>
  <c r="T61" i="11"/>
  <c r="T62" i="11"/>
  <c r="T63" i="11"/>
  <c r="T64" i="11"/>
  <c r="T65" i="11"/>
  <c r="T66" i="11"/>
  <c r="T67" i="11"/>
  <c r="T68" i="11"/>
  <c r="T69" i="11"/>
  <c r="T70" i="11"/>
  <c r="T71" i="11"/>
  <c r="T72" i="11"/>
  <c r="T73" i="11"/>
  <c r="T74" i="11"/>
  <c r="T75" i="11"/>
  <c r="T76" i="11"/>
  <c r="T77" i="11"/>
  <c r="T78" i="11"/>
  <c r="T79" i="11"/>
  <c r="T80" i="11"/>
  <c r="T81" i="11"/>
  <c r="T82" i="11"/>
  <c r="T83" i="11"/>
  <c r="T84" i="11"/>
  <c r="T85" i="11"/>
  <c r="T86" i="11"/>
  <c r="T87" i="11"/>
  <c r="T88" i="11"/>
  <c r="T89" i="11"/>
  <c r="T90" i="11"/>
  <c r="T91" i="11"/>
  <c r="T92" i="11"/>
  <c r="T93" i="11"/>
  <c r="T94" i="11"/>
  <c r="T95" i="11"/>
  <c r="T96" i="11"/>
  <c r="T97" i="11"/>
  <c r="T98" i="11"/>
  <c r="T99" i="11"/>
  <c r="T100" i="11"/>
  <c r="T101" i="11"/>
  <c r="T102" i="11"/>
  <c r="T103" i="11"/>
  <c r="T104" i="11"/>
  <c r="T105" i="11"/>
  <c r="T106" i="11"/>
  <c r="T107" i="11"/>
  <c r="T108" i="11"/>
  <c r="T109" i="11"/>
  <c r="T110" i="11"/>
  <c r="T111" i="11"/>
  <c r="T112" i="11"/>
  <c r="T113" i="11"/>
  <c r="T114" i="11"/>
  <c r="T115" i="11"/>
  <c r="T116" i="11"/>
  <c r="T117" i="11"/>
  <c r="T118" i="11"/>
  <c r="T119" i="11"/>
  <c r="T120" i="11"/>
  <c r="T121" i="11"/>
  <c r="T122" i="11"/>
  <c r="T123" i="11"/>
  <c r="T124" i="11"/>
  <c r="T125" i="11"/>
  <c r="T126" i="11"/>
  <c r="T127" i="11"/>
  <c r="T128" i="11"/>
  <c r="T129" i="11"/>
  <c r="T130" i="11"/>
  <c r="T131" i="11"/>
  <c r="T132" i="11"/>
  <c r="T133" i="11"/>
  <c r="T134" i="11"/>
  <c r="T135" i="11"/>
  <c r="T136" i="11"/>
  <c r="T137" i="11"/>
  <c r="T138" i="11"/>
  <c r="T139" i="11"/>
  <c r="T140" i="11"/>
  <c r="T141" i="11"/>
  <c r="T142" i="11"/>
  <c r="T143" i="11"/>
  <c r="T144" i="11"/>
  <c r="T145" i="11"/>
  <c r="T146" i="11"/>
  <c r="T147" i="11"/>
  <c r="T148" i="11"/>
  <c r="T149" i="11"/>
  <c r="T150" i="11"/>
  <c r="T151" i="11"/>
  <c r="T152" i="11"/>
  <c r="T153" i="11"/>
  <c r="T154" i="11"/>
  <c r="T155" i="11"/>
  <c r="T156" i="11"/>
  <c r="T157" i="11"/>
  <c r="T158" i="11"/>
  <c r="T159" i="11"/>
  <c r="T160" i="11"/>
  <c r="T161" i="11"/>
  <c r="T162" i="11"/>
  <c r="T163" i="11"/>
  <c r="T164" i="11"/>
  <c r="T165" i="11"/>
  <c r="T166" i="11"/>
  <c r="T167" i="11"/>
  <c r="T168" i="11"/>
  <c r="T169" i="11"/>
  <c r="T170" i="11"/>
  <c r="T171" i="11"/>
  <c r="T172" i="11"/>
  <c r="T173" i="11"/>
  <c r="T174" i="11"/>
  <c r="T175" i="11"/>
  <c r="T176" i="11"/>
  <c r="T177" i="11"/>
  <c r="T178" i="11"/>
  <c r="T179" i="11"/>
  <c r="T180" i="11"/>
  <c r="T181" i="11"/>
  <c r="T182" i="11"/>
  <c r="T183" i="11"/>
  <c r="T184" i="11"/>
  <c r="T185" i="11"/>
  <c r="T186" i="11"/>
  <c r="T187" i="11"/>
  <c r="T188" i="11"/>
  <c r="T189" i="11"/>
  <c r="T190" i="11"/>
  <c r="T191" i="11"/>
  <c r="T192" i="11"/>
  <c r="T193" i="11"/>
  <c r="T194" i="11"/>
  <c r="T195" i="11"/>
  <c r="T196" i="11"/>
  <c r="T197" i="11"/>
  <c r="T198" i="11"/>
  <c r="T199" i="11"/>
  <c r="T200" i="11"/>
  <c r="T201" i="11"/>
  <c r="T202" i="11"/>
  <c r="T203" i="11"/>
  <c r="T204" i="11"/>
  <c r="T205" i="11"/>
  <c r="T206" i="11"/>
  <c r="T207" i="11"/>
  <c r="T208" i="11"/>
  <c r="T209" i="11"/>
  <c r="T210" i="11"/>
  <c r="Z12" i="11"/>
  <c r="Y12" i="11"/>
  <c r="X12" i="11"/>
  <c r="W12" i="11"/>
  <c r="V12" i="11"/>
  <c r="U12" i="11"/>
  <c r="T12" i="11"/>
  <c r="F321" i="20"/>
  <c r="B332" i="10" s="1"/>
  <c r="F315" i="20"/>
  <c r="F316" i="20"/>
  <c r="F317" i="20"/>
  <c r="F318" i="20"/>
  <c r="F319" i="20"/>
  <c r="F320" i="20"/>
  <c r="B331" i="10" s="1"/>
  <c r="D321" i="20"/>
  <c r="C200" i="32" l="1"/>
  <c r="N331" i="34" s="1"/>
  <c r="D63" i="19" l="1"/>
  <c r="AL168" i="23" l="1"/>
  <c r="AM168" i="23" s="1"/>
  <c r="B80" i="17"/>
  <c r="BI257" i="30" l="1"/>
  <c r="BJ257" i="30"/>
  <c r="BJ525" i="30" s="1"/>
  <c r="BH257" i="30"/>
  <c r="BH525" i="30" s="1"/>
  <c r="BI525" i="30"/>
  <c r="BJ536" i="30"/>
  <c r="BJ535" i="30"/>
  <c r="BJ534" i="30"/>
  <c r="BJ533" i="30"/>
  <c r="BJ532" i="30"/>
  <c r="BJ531" i="30"/>
  <c r="BJ530" i="30"/>
  <c r="BJ529" i="30"/>
  <c r="BJ528" i="30"/>
  <c r="BJ527" i="30"/>
  <c r="BJ526" i="30"/>
  <c r="BJ524" i="30"/>
  <c r="BJ523" i="30"/>
  <c r="BJ522" i="30"/>
  <c r="BJ521" i="30"/>
  <c r="BJ520" i="30"/>
  <c r="BJ519" i="30"/>
  <c r="BJ518" i="30"/>
  <c r="BJ517" i="30"/>
  <c r="BJ516" i="30"/>
  <c r="BJ515" i="30"/>
  <c r="BJ514" i="30"/>
  <c r="BJ513" i="30"/>
  <c r="BJ512" i="30"/>
  <c r="BJ511" i="30"/>
  <c r="BJ510" i="30"/>
  <c r="BJ509" i="30"/>
  <c r="BJ508" i="30"/>
  <c r="BJ507" i="30"/>
  <c r="BJ506" i="30"/>
  <c r="BJ505" i="30"/>
  <c r="BJ504" i="30"/>
  <c r="BJ503" i="30"/>
  <c r="BJ502" i="30"/>
  <c r="BJ501" i="30"/>
  <c r="BJ500" i="30"/>
  <c r="BJ499" i="30"/>
  <c r="BJ498" i="30"/>
  <c r="BJ497" i="30"/>
  <c r="BJ496" i="30"/>
  <c r="BJ495" i="30"/>
  <c r="BJ494" i="30"/>
  <c r="BJ493" i="30"/>
  <c r="BJ492" i="30"/>
  <c r="BJ491" i="30"/>
  <c r="BJ490" i="30"/>
  <c r="BJ489" i="30"/>
  <c r="BJ488" i="30"/>
  <c r="BJ487" i="30"/>
  <c r="BJ486" i="30"/>
  <c r="BJ485" i="30"/>
  <c r="BJ484" i="30"/>
  <c r="BJ483" i="30"/>
  <c r="BJ482" i="30"/>
  <c r="BJ481" i="30"/>
  <c r="BJ480" i="30"/>
  <c r="BJ479" i="30"/>
  <c r="BJ478" i="30"/>
  <c r="BJ477" i="30"/>
  <c r="BJ476" i="30"/>
  <c r="BJ475" i="30"/>
  <c r="BJ474" i="30"/>
  <c r="BJ473" i="30"/>
  <c r="BJ472" i="30"/>
  <c r="BJ471" i="30"/>
  <c r="BJ470" i="30"/>
  <c r="BJ469" i="30"/>
  <c r="BJ468" i="30"/>
  <c r="BJ467" i="30"/>
  <c r="BJ466" i="30"/>
  <c r="BJ465" i="30"/>
  <c r="BJ464" i="30"/>
  <c r="BJ463" i="30"/>
  <c r="BJ462" i="30"/>
  <c r="BJ461" i="30"/>
  <c r="BJ460" i="30"/>
  <c r="BJ459" i="30"/>
  <c r="BJ458" i="30"/>
  <c r="BJ457" i="30"/>
  <c r="BJ456" i="30"/>
  <c r="BJ455" i="30"/>
  <c r="BJ454" i="30"/>
  <c r="BJ453" i="30"/>
  <c r="BJ452" i="30"/>
  <c r="BJ451" i="30"/>
  <c r="BJ450" i="30"/>
  <c r="BJ449" i="30"/>
  <c r="BJ448" i="30"/>
  <c r="BJ447" i="30"/>
  <c r="BJ446" i="30"/>
  <c r="BJ445" i="30"/>
  <c r="BJ444" i="30"/>
  <c r="BJ443" i="30"/>
  <c r="BJ442" i="30"/>
  <c r="BJ441" i="30"/>
  <c r="BJ440" i="30"/>
  <c r="BJ439" i="30"/>
  <c r="BJ438" i="30"/>
  <c r="BJ437" i="30"/>
  <c r="BJ436" i="30"/>
  <c r="BJ435" i="30"/>
  <c r="BJ434" i="30"/>
  <c r="BJ433" i="30"/>
  <c r="BJ432" i="30"/>
  <c r="BJ431" i="30"/>
  <c r="BJ430" i="30"/>
  <c r="BJ429" i="30"/>
  <c r="BJ428" i="30"/>
  <c r="BJ427" i="30"/>
  <c r="BJ426" i="30"/>
  <c r="BJ425" i="30"/>
  <c r="BJ424" i="30"/>
  <c r="BJ423" i="30"/>
  <c r="BJ422" i="30"/>
  <c r="BJ421" i="30"/>
  <c r="BJ420" i="30"/>
  <c r="BJ419" i="30"/>
  <c r="BJ418" i="30"/>
  <c r="BJ417" i="30"/>
  <c r="BJ416" i="30"/>
  <c r="BJ415" i="30"/>
  <c r="BJ414" i="30"/>
  <c r="BJ413" i="30"/>
  <c r="BJ412" i="30"/>
  <c r="BJ411" i="30"/>
  <c r="BJ410" i="30"/>
  <c r="BJ409" i="30"/>
  <c r="BJ408" i="30"/>
  <c r="BJ407" i="30"/>
  <c r="BJ406" i="30"/>
  <c r="BJ405" i="30"/>
  <c r="BJ404" i="30"/>
  <c r="BJ403" i="30"/>
  <c r="BJ402" i="30"/>
  <c r="BJ401" i="30"/>
  <c r="BJ400" i="30"/>
  <c r="BJ399" i="30"/>
  <c r="BJ398" i="30"/>
  <c r="BJ397" i="30"/>
  <c r="BJ396" i="30"/>
  <c r="BJ395" i="30"/>
  <c r="BJ394" i="30"/>
  <c r="BJ393" i="30"/>
  <c r="BJ392" i="30"/>
  <c r="BJ391" i="30"/>
  <c r="BJ390" i="30"/>
  <c r="BJ389" i="30"/>
  <c r="BJ388" i="30"/>
  <c r="BJ387" i="30"/>
  <c r="BJ386" i="30"/>
  <c r="BJ385" i="30"/>
  <c r="BJ384" i="30"/>
  <c r="BJ383" i="30"/>
  <c r="BJ382" i="30"/>
  <c r="BJ381" i="30"/>
  <c r="BJ380" i="30"/>
  <c r="BJ379" i="30"/>
  <c r="BJ378" i="30"/>
  <c r="BJ377" i="30"/>
  <c r="BJ376" i="30"/>
  <c r="BJ375" i="30"/>
  <c r="BJ374" i="30"/>
  <c r="BJ373" i="30"/>
  <c r="BJ372" i="30"/>
  <c r="BJ371" i="30"/>
  <c r="BJ370" i="30"/>
  <c r="BJ369" i="30"/>
  <c r="BJ368" i="30"/>
  <c r="BJ367" i="30"/>
  <c r="BJ366" i="30"/>
  <c r="BJ365" i="30"/>
  <c r="BJ364" i="30"/>
  <c r="BJ363" i="30"/>
  <c r="BJ362" i="30"/>
  <c r="BJ361" i="30"/>
  <c r="BJ360" i="30"/>
  <c r="BJ359" i="30"/>
  <c r="BJ358" i="30"/>
  <c r="BJ357" i="30"/>
  <c r="BJ356" i="30"/>
  <c r="BJ355" i="30"/>
  <c r="BJ354" i="30"/>
  <c r="BJ353" i="30"/>
  <c r="BJ352" i="30"/>
  <c r="BJ351" i="30"/>
  <c r="BJ350" i="30"/>
  <c r="BJ349" i="30"/>
  <c r="BJ348" i="30"/>
  <c r="BJ347" i="30"/>
  <c r="BJ346" i="30"/>
  <c r="BJ345" i="30"/>
  <c r="BJ344" i="30"/>
  <c r="BJ343" i="30"/>
  <c r="BJ342" i="30"/>
  <c r="BJ341" i="30"/>
  <c r="BJ340" i="30"/>
  <c r="BJ339" i="30"/>
  <c r="BJ338" i="30"/>
  <c r="BJ337" i="30"/>
  <c r="BJ336" i="30"/>
  <c r="BJ335" i="30"/>
  <c r="BJ334" i="30"/>
  <c r="BJ333" i="30"/>
  <c r="BJ332" i="30"/>
  <c r="BJ331" i="30"/>
  <c r="BJ330" i="30"/>
  <c r="BJ329" i="30"/>
  <c r="BJ328" i="30"/>
  <c r="BJ327" i="30"/>
  <c r="BJ326" i="30"/>
  <c r="BJ325" i="30"/>
  <c r="BJ324" i="30"/>
  <c r="BJ323" i="30"/>
  <c r="BJ322" i="30"/>
  <c r="BJ321" i="30"/>
  <c r="BJ320" i="30"/>
  <c r="BJ319" i="30"/>
  <c r="BJ318" i="30"/>
  <c r="BJ317" i="30"/>
  <c r="BJ316" i="30"/>
  <c r="BJ315" i="30"/>
  <c r="BJ314" i="30"/>
  <c r="BJ313" i="30"/>
  <c r="BJ312" i="30"/>
  <c r="BJ311" i="30"/>
  <c r="BJ310" i="30"/>
  <c r="BJ309" i="30"/>
  <c r="BJ308" i="30"/>
  <c r="BJ307" i="30"/>
  <c r="BJ306" i="30"/>
  <c r="BJ305" i="30"/>
  <c r="BJ304" i="30"/>
  <c r="BJ303" i="30"/>
  <c r="BJ302" i="30"/>
  <c r="BJ301" i="30"/>
  <c r="BJ300" i="30"/>
  <c r="BJ299" i="30"/>
  <c r="BJ298" i="30"/>
  <c r="BJ297" i="30"/>
  <c r="BJ296" i="30"/>
  <c r="BJ295" i="30"/>
  <c r="BJ294" i="30"/>
  <c r="BJ293" i="30"/>
  <c r="BJ292" i="30"/>
  <c r="BJ291" i="30"/>
  <c r="BJ290" i="30"/>
  <c r="BJ289" i="30"/>
  <c r="BJ288" i="30"/>
  <c r="BJ287" i="30"/>
  <c r="BJ286" i="30"/>
  <c r="BJ285" i="30"/>
  <c r="BJ284" i="30"/>
  <c r="BJ283" i="30"/>
  <c r="BJ282" i="30"/>
  <c r="BJ281" i="30"/>
  <c r="BJ280" i="30"/>
  <c r="BJ279" i="30"/>
  <c r="BJ278" i="30"/>
  <c r="BJ277" i="30"/>
  <c r="BJ276" i="30"/>
  <c r="BJ275" i="30"/>
  <c r="BJ274" i="30"/>
  <c r="BJ273" i="30"/>
  <c r="BK523" i="22"/>
  <c r="BK522" i="22"/>
  <c r="BK474" i="22"/>
  <c r="BK466" i="22"/>
  <c r="BK464" i="22"/>
  <c r="BK361" i="22"/>
  <c r="BK331" i="22"/>
  <c r="BK317" i="22"/>
  <c r="BK311" i="22"/>
  <c r="BK312" i="22"/>
  <c r="BK301" i="22"/>
  <c r="BK300" i="22"/>
  <c r="BK281" i="22"/>
  <c r="BK526" i="22"/>
  <c r="BH526" i="22"/>
  <c r="BI526" i="22"/>
  <c r="BJ282" i="22"/>
  <c r="BJ283" i="22"/>
  <c r="BJ284" i="22"/>
  <c r="BJ285" i="22"/>
  <c r="BJ286" i="22"/>
  <c r="BJ287" i="22"/>
  <c r="BJ288" i="22"/>
  <c r="BJ289" i="22"/>
  <c r="BJ290" i="22"/>
  <c r="BJ291" i="22"/>
  <c r="BJ292" i="22"/>
  <c r="BJ293" i="22"/>
  <c r="BJ294" i="22"/>
  <c r="BJ295" i="22"/>
  <c r="BJ296" i="22"/>
  <c r="BJ297" i="22"/>
  <c r="BJ298" i="22"/>
  <c r="BJ299" i="22"/>
  <c r="BJ300" i="22"/>
  <c r="BJ301" i="22"/>
  <c r="BJ302" i="22"/>
  <c r="BJ303" i="22"/>
  <c r="BJ304" i="22"/>
  <c r="BJ305" i="22"/>
  <c r="BJ306" i="22"/>
  <c r="BJ307" i="22"/>
  <c r="BJ308" i="22"/>
  <c r="BJ309" i="22"/>
  <c r="BJ310" i="22"/>
  <c r="BJ311" i="22"/>
  <c r="BJ312" i="22"/>
  <c r="BJ313" i="22"/>
  <c r="BJ314" i="22"/>
  <c r="BJ315" i="22"/>
  <c r="BJ316" i="22"/>
  <c r="BJ317" i="22"/>
  <c r="BJ318" i="22"/>
  <c r="BJ319" i="22"/>
  <c r="BJ320" i="22"/>
  <c r="BJ321" i="22"/>
  <c r="BJ322" i="22"/>
  <c r="BJ323" i="22"/>
  <c r="BJ324" i="22"/>
  <c r="BJ325" i="22"/>
  <c r="BJ326" i="22"/>
  <c r="BJ327" i="22"/>
  <c r="BJ328" i="22"/>
  <c r="BJ329" i="22"/>
  <c r="BJ330" i="22"/>
  <c r="BJ331" i="22"/>
  <c r="BJ332" i="22"/>
  <c r="BJ333" i="22"/>
  <c r="BJ334" i="22"/>
  <c r="BJ335" i="22"/>
  <c r="BJ336" i="22"/>
  <c r="BJ337" i="22"/>
  <c r="BJ338" i="22"/>
  <c r="BJ339" i="22"/>
  <c r="BJ340" i="22"/>
  <c r="BJ341" i="22"/>
  <c r="BJ342" i="22"/>
  <c r="BJ343" i="22"/>
  <c r="BJ344" i="22"/>
  <c r="BJ345" i="22"/>
  <c r="BJ346" i="22"/>
  <c r="BJ347" i="22"/>
  <c r="BJ348" i="22"/>
  <c r="BJ349" i="22"/>
  <c r="BJ350" i="22"/>
  <c r="BJ351" i="22"/>
  <c r="BJ352" i="22"/>
  <c r="BJ353" i="22"/>
  <c r="BJ354" i="22"/>
  <c r="BJ355" i="22"/>
  <c r="BJ356" i="22"/>
  <c r="BJ357" i="22"/>
  <c r="BJ358" i="22"/>
  <c r="BJ359" i="22"/>
  <c r="BJ360" i="22"/>
  <c r="BJ361" i="22"/>
  <c r="BJ362" i="22"/>
  <c r="BJ363" i="22"/>
  <c r="BJ364" i="22"/>
  <c r="BJ365" i="22"/>
  <c r="BJ366" i="22"/>
  <c r="BJ367" i="22"/>
  <c r="BJ368" i="22"/>
  <c r="BJ369" i="22"/>
  <c r="BJ370" i="22"/>
  <c r="BJ371" i="22"/>
  <c r="BJ372" i="22"/>
  <c r="BJ373" i="22"/>
  <c r="BJ374" i="22"/>
  <c r="BJ375" i="22"/>
  <c r="BJ376" i="22"/>
  <c r="BJ377" i="22"/>
  <c r="BJ378" i="22"/>
  <c r="BJ379" i="22"/>
  <c r="BJ380" i="22"/>
  <c r="BJ381" i="22"/>
  <c r="BJ382" i="22"/>
  <c r="BJ383" i="22"/>
  <c r="BJ384" i="22"/>
  <c r="BJ385" i="22"/>
  <c r="BJ386" i="22"/>
  <c r="BJ387" i="22"/>
  <c r="BJ388" i="22"/>
  <c r="BJ389" i="22"/>
  <c r="BJ390" i="22"/>
  <c r="BJ391" i="22"/>
  <c r="BJ392" i="22"/>
  <c r="BJ393" i="22"/>
  <c r="BJ394" i="22"/>
  <c r="BJ395" i="22"/>
  <c r="BJ396" i="22"/>
  <c r="BJ397" i="22"/>
  <c r="BJ398" i="22"/>
  <c r="BJ399" i="22"/>
  <c r="BJ400" i="22"/>
  <c r="BJ401" i="22"/>
  <c r="BJ402" i="22"/>
  <c r="BJ403" i="22"/>
  <c r="BJ404" i="22"/>
  <c r="BJ405" i="22"/>
  <c r="BJ406" i="22"/>
  <c r="BJ407" i="22"/>
  <c r="BJ408" i="22"/>
  <c r="BJ409" i="22"/>
  <c r="BJ410" i="22"/>
  <c r="BJ411" i="22"/>
  <c r="BJ412" i="22"/>
  <c r="BJ413" i="22"/>
  <c r="BJ414" i="22"/>
  <c r="BJ415" i="22"/>
  <c r="BJ416" i="22"/>
  <c r="BJ417" i="22"/>
  <c r="BJ418" i="22"/>
  <c r="BJ419" i="22"/>
  <c r="BJ420" i="22"/>
  <c r="BJ421" i="22"/>
  <c r="BJ422" i="22"/>
  <c r="BJ423" i="22"/>
  <c r="BJ424" i="22"/>
  <c r="BJ425" i="22"/>
  <c r="BJ426" i="22"/>
  <c r="BJ427" i="22"/>
  <c r="BJ428" i="22"/>
  <c r="BJ429" i="22"/>
  <c r="BJ430" i="22"/>
  <c r="BJ431" i="22"/>
  <c r="BJ432" i="22"/>
  <c r="BJ433" i="22"/>
  <c r="BJ434" i="22"/>
  <c r="BJ435" i="22"/>
  <c r="BJ436" i="22"/>
  <c r="BJ437" i="22"/>
  <c r="BJ438" i="22"/>
  <c r="BJ439" i="22"/>
  <c r="BJ440" i="22"/>
  <c r="BJ441" i="22"/>
  <c r="BJ442" i="22"/>
  <c r="BJ443" i="22"/>
  <c r="BJ444" i="22"/>
  <c r="BJ445" i="22"/>
  <c r="BJ446" i="22"/>
  <c r="BJ447" i="22"/>
  <c r="BJ448" i="22"/>
  <c r="BJ449" i="22"/>
  <c r="BJ450" i="22"/>
  <c r="BJ451" i="22"/>
  <c r="BJ452" i="22"/>
  <c r="BJ453" i="22"/>
  <c r="BJ454" i="22"/>
  <c r="BJ455" i="22"/>
  <c r="BJ456" i="22"/>
  <c r="BJ457" i="22"/>
  <c r="BJ458" i="22"/>
  <c r="BJ459" i="22"/>
  <c r="BJ460" i="22"/>
  <c r="BJ461" i="22"/>
  <c r="BJ462" i="22"/>
  <c r="BJ463" i="22"/>
  <c r="BJ464" i="22"/>
  <c r="BJ465" i="22"/>
  <c r="BJ466" i="22"/>
  <c r="BJ467" i="22"/>
  <c r="BJ468" i="22"/>
  <c r="BJ469" i="22"/>
  <c r="BJ470" i="22"/>
  <c r="BJ471" i="22"/>
  <c r="BJ472" i="22"/>
  <c r="BJ473" i="22"/>
  <c r="BJ474" i="22"/>
  <c r="BJ475" i="22"/>
  <c r="BJ476" i="22"/>
  <c r="BJ477" i="22"/>
  <c r="BJ478" i="22"/>
  <c r="BJ479" i="22"/>
  <c r="BJ480" i="22"/>
  <c r="BJ481" i="22"/>
  <c r="BJ482" i="22"/>
  <c r="BJ483" i="22"/>
  <c r="BJ484" i="22"/>
  <c r="BJ485" i="22"/>
  <c r="BJ486" i="22"/>
  <c r="BJ487" i="22"/>
  <c r="BJ488" i="22"/>
  <c r="BJ489" i="22"/>
  <c r="BJ490" i="22"/>
  <c r="BJ491" i="22"/>
  <c r="BJ492" i="22"/>
  <c r="BJ493" i="22"/>
  <c r="BJ494" i="22"/>
  <c r="BJ495" i="22"/>
  <c r="BJ496" i="22"/>
  <c r="BJ497" i="22"/>
  <c r="BJ498" i="22"/>
  <c r="BJ499" i="22"/>
  <c r="BJ500" i="22"/>
  <c r="BJ501" i="22"/>
  <c r="BJ502" i="22"/>
  <c r="BJ503" i="22"/>
  <c r="BJ504" i="22"/>
  <c r="BJ505" i="22"/>
  <c r="BJ506" i="22"/>
  <c r="BJ507" i="22"/>
  <c r="BJ508" i="22"/>
  <c r="BJ509" i="22"/>
  <c r="BJ510" i="22"/>
  <c r="BJ511" i="22"/>
  <c r="BJ512" i="22"/>
  <c r="BJ513" i="22"/>
  <c r="BJ514" i="22"/>
  <c r="BJ515" i="22"/>
  <c r="BJ516" i="22"/>
  <c r="BJ517" i="22"/>
  <c r="BJ518" i="22"/>
  <c r="BJ519" i="22"/>
  <c r="BJ520" i="22"/>
  <c r="BJ521" i="22"/>
  <c r="BJ522" i="22"/>
  <c r="BJ523" i="22"/>
  <c r="BJ524" i="22"/>
  <c r="BJ525" i="22"/>
  <c r="BJ526" i="22"/>
  <c r="BJ527" i="22"/>
  <c r="BJ528" i="22"/>
  <c r="BJ529" i="22"/>
  <c r="BJ530" i="22"/>
  <c r="BJ531" i="22"/>
  <c r="BJ532" i="22"/>
  <c r="BJ533" i="22"/>
  <c r="BJ534" i="22"/>
  <c r="BJ535" i="22"/>
  <c r="BJ536" i="22"/>
  <c r="BJ537" i="22"/>
  <c r="BJ281" i="22"/>
  <c r="BJ275" i="22"/>
  <c r="BJ276" i="22"/>
  <c r="BJ277" i="22"/>
  <c r="BJ278" i="22"/>
  <c r="BJ279" i="22"/>
  <c r="BJ280" i="22"/>
  <c r="BJ274" i="22"/>
  <c r="H138" i="26" l="1"/>
  <c r="K137" i="26"/>
  <c r="K133" i="26"/>
  <c r="K134" i="26"/>
  <c r="K135" i="26"/>
  <c r="K136" i="26"/>
  <c r="Q464" i="24"/>
  <c r="C464" i="24" s="1"/>
  <c r="E137" i="28"/>
  <c r="F137" i="28" l="1"/>
  <c r="G290" i="10"/>
  <c r="C332" i="10"/>
  <c r="O212" i="35"/>
  <c r="N210" i="35"/>
  <c r="N211" i="35"/>
  <c r="P89" i="28" l="1"/>
  <c r="C467" i="6"/>
  <c r="C81" i="17" l="1"/>
  <c r="C466" i="6" l="1"/>
  <c r="AL167" i="23" l="1"/>
  <c r="AM167" i="23" s="1"/>
  <c r="B79" i="17" l="1"/>
  <c r="D320" i="20" l="1"/>
  <c r="C199" i="32" l="1"/>
  <c r="N330" i="34" s="1"/>
  <c r="D70" i="19"/>
  <c r="D66" i="19"/>
  <c r="D62" i="19"/>
  <c r="E62" i="19" s="1"/>
  <c r="J462" i="18"/>
  <c r="U462" i="18"/>
  <c r="W462" i="18" s="1"/>
  <c r="E136" i="28" l="1"/>
  <c r="D136" i="28"/>
  <c r="G496" i="6"/>
  <c r="G497" i="6"/>
  <c r="G498" i="6"/>
  <c r="G499" i="6"/>
  <c r="G500" i="6"/>
  <c r="G501" i="6"/>
  <c r="G502" i="6"/>
  <c r="G503" i="6"/>
  <c r="G504" i="6"/>
  <c r="G505" i="6"/>
  <c r="G506" i="6"/>
  <c r="E496" i="6"/>
  <c r="E497" i="6"/>
  <c r="E498" i="6"/>
  <c r="E499" i="6"/>
  <c r="E500" i="6"/>
  <c r="E501" i="6"/>
  <c r="E502" i="6"/>
  <c r="E503" i="6"/>
  <c r="E504" i="6"/>
  <c r="E505" i="6"/>
  <c r="E506" i="6"/>
  <c r="E495" i="6"/>
  <c r="G495" i="6"/>
  <c r="F136" i="28" l="1"/>
  <c r="P88" i="28"/>
  <c r="Q463" i="24"/>
  <c r="C463" i="24" s="1"/>
  <c r="G289" i="10" l="1"/>
  <c r="C331" i="10"/>
  <c r="C93" i="17"/>
  <c r="C94" i="17"/>
  <c r="C95" i="17"/>
  <c r="C96" i="17"/>
  <c r="C97" i="17"/>
  <c r="C98" i="17"/>
  <c r="B83" i="17"/>
  <c r="B84" i="17"/>
  <c r="B85" i="17"/>
  <c r="B86" i="17"/>
  <c r="B87" i="17"/>
  <c r="B88" i="17"/>
  <c r="B89" i="17"/>
  <c r="C465" i="6" l="1"/>
  <c r="AL166" i="23" l="1"/>
  <c r="AM166" i="23" s="1"/>
  <c r="F287" i="10"/>
  <c r="F288" i="10"/>
  <c r="C80" i="17"/>
  <c r="B330" i="10" l="1"/>
  <c r="D319" i="20"/>
  <c r="O210" i="35" l="1"/>
  <c r="O211" i="35"/>
  <c r="N209" i="35"/>
  <c r="B78" i="17" l="1"/>
  <c r="X186" i="25" l="1"/>
  <c r="W186" i="25"/>
  <c r="V186" i="25"/>
  <c r="U186" i="25"/>
  <c r="T186" i="25"/>
  <c r="S186" i="25"/>
  <c r="R186" i="25"/>
  <c r="Q186" i="25"/>
  <c r="P186" i="25"/>
  <c r="O186" i="25"/>
  <c r="N186" i="25"/>
  <c r="AJ186" i="25" s="1"/>
  <c r="M186" i="25"/>
  <c r="L186" i="25"/>
  <c r="K186" i="25"/>
  <c r="J186" i="25"/>
  <c r="J278" i="25" s="1"/>
  <c r="I186" i="25"/>
  <c r="H186" i="25"/>
  <c r="G186" i="25"/>
  <c r="F186" i="25"/>
  <c r="F278" i="25" s="1"/>
  <c r="E186" i="25"/>
  <c r="D186" i="25"/>
  <c r="C186" i="25"/>
  <c r="B186" i="25"/>
  <c r="B278" i="25" s="1"/>
  <c r="AG94" i="25"/>
  <c r="AF94" i="25"/>
  <c r="AE94" i="25" s="1"/>
  <c r="AD94" i="25"/>
  <c r="AC94" i="25"/>
  <c r="AA94" i="25"/>
  <c r="Z94" i="25"/>
  <c r="C198" i="32"/>
  <c r="N329" i="34" s="1"/>
  <c r="D61" i="19"/>
  <c r="E61" i="19" s="1"/>
  <c r="C278" i="25" l="1"/>
  <c r="G278" i="25"/>
  <c r="K278" i="25"/>
  <c r="O278" i="25"/>
  <c r="Z186" i="25"/>
  <c r="AF186" i="25"/>
  <c r="D278" i="25"/>
  <c r="H278" i="25"/>
  <c r="L278" i="25"/>
  <c r="P278" i="25"/>
  <c r="E278" i="25"/>
  <c r="I278" i="25"/>
  <c r="M278" i="25"/>
  <c r="Q278" i="25"/>
  <c r="U278" i="25"/>
  <c r="AH94" i="25"/>
  <c r="AC186" i="25"/>
  <c r="AD186" i="25"/>
  <c r="N278" i="25"/>
  <c r="R278" i="25"/>
  <c r="V278" i="25"/>
  <c r="S278" i="25"/>
  <c r="W278" i="25"/>
  <c r="AB94" i="25"/>
  <c r="AI186" i="25"/>
  <c r="AG186" i="25"/>
  <c r="AE186" i="25" s="1"/>
  <c r="T278" i="25"/>
  <c r="Y278" i="25" s="1"/>
  <c r="X278" i="25"/>
  <c r="AA186" i="25"/>
  <c r="J461" i="18"/>
  <c r="U461" i="18"/>
  <c r="W461" i="18" s="1"/>
  <c r="AB186" i="25" l="1"/>
  <c r="Y159" i="28" l="1"/>
  <c r="Y160" i="28"/>
  <c r="U159" i="28"/>
  <c r="U160" i="28"/>
  <c r="E135" i="28"/>
  <c r="D135" i="28"/>
  <c r="F135" i="28" l="1"/>
  <c r="Q462" i="24"/>
  <c r="C462" i="24" s="1"/>
  <c r="C330" i="10" s="1"/>
  <c r="G288" i="10" l="1"/>
  <c r="P87" i="28"/>
  <c r="D133" i="31"/>
  <c r="C464" i="6" l="1"/>
  <c r="C79" i="17" l="1"/>
  <c r="B329" i="10" l="1"/>
  <c r="D318" i="20"/>
  <c r="D60" i="19" l="1"/>
  <c r="E60" i="19" s="1"/>
  <c r="C197" i="32"/>
  <c r="N328" i="34" s="1"/>
  <c r="AL165" i="23" l="1"/>
  <c r="AM165" i="23" s="1"/>
  <c r="E134" i="28" l="1"/>
  <c r="D134" i="28"/>
  <c r="B77" i="17"/>
  <c r="C77" i="17"/>
  <c r="F134" i="28" l="1"/>
  <c r="P86" i="28" s="1"/>
  <c r="J460" i="18"/>
  <c r="U460" i="18"/>
  <c r="W460" i="18" s="1"/>
  <c r="Q461" i="24" l="1"/>
  <c r="C461" i="24" s="1"/>
  <c r="C329" i="10" l="1"/>
  <c r="G287" i="10"/>
  <c r="C463" i="6"/>
  <c r="W295" i="5" l="1"/>
  <c r="V295" i="5"/>
  <c r="U295" i="5"/>
  <c r="T295" i="5"/>
  <c r="S295" i="5"/>
  <c r="R295" i="5"/>
  <c r="Q295" i="5"/>
  <c r="W294" i="5"/>
  <c r="V294" i="5"/>
  <c r="U294" i="5"/>
  <c r="T294" i="5"/>
  <c r="S294" i="5"/>
  <c r="R294" i="5"/>
  <c r="Q294" i="5"/>
  <c r="N294" i="5"/>
  <c r="N295" i="5"/>
  <c r="C195" i="32" l="1"/>
  <c r="N326" i="34" s="1"/>
  <c r="C196" i="32"/>
  <c r="N327" i="34" s="1"/>
  <c r="F285" i="10"/>
  <c r="F286" i="10"/>
  <c r="P13" i="19" l="1"/>
  <c r="B327" i="10"/>
  <c r="B328" i="10"/>
  <c r="D316" i="20"/>
  <c r="D317" i="20"/>
  <c r="F25" i="33" l="1"/>
  <c r="K25" i="33"/>
  <c r="J13" i="19"/>
  <c r="V13" i="19" s="1"/>
  <c r="Y157" i="28"/>
  <c r="Y158" i="28"/>
  <c r="U157" i="28"/>
  <c r="U158" i="28"/>
  <c r="E132" i="28"/>
  <c r="E133" i="28"/>
  <c r="D132" i="28"/>
  <c r="D133" i="28"/>
  <c r="O208" i="35"/>
  <c r="O209" i="35"/>
  <c r="N207" i="35"/>
  <c r="N208" i="35"/>
  <c r="F133" i="28" l="1"/>
  <c r="P85" i="28" s="1"/>
  <c r="F132" i="28"/>
  <c r="P84" i="28" s="1"/>
  <c r="AL163" i="23"/>
  <c r="AM163" i="23" s="1"/>
  <c r="AL164" i="23"/>
  <c r="AM164" i="23" s="1"/>
  <c r="Q459" i="24"/>
  <c r="C459" i="24" s="1"/>
  <c r="Q460" i="24"/>
  <c r="C460" i="24" s="1"/>
  <c r="C78" i="17"/>
  <c r="C75" i="17"/>
  <c r="C76" i="17"/>
  <c r="B75" i="17"/>
  <c r="B76" i="17"/>
  <c r="G286" i="10" l="1"/>
  <c r="C328" i="10"/>
  <c r="C327" i="10"/>
  <c r="G285" i="10"/>
  <c r="C69" i="19"/>
  <c r="D57" i="19"/>
  <c r="E57" i="19" s="1"/>
  <c r="D58" i="19"/>
  <c r="E58" i="19" s="1"/>
  <c r="D59" i="19"/>
  <c r="E59" i="19" s="1"/>
  <c r="O13" i="19" l="1"/>
  <c r="E25" i="33"/>
  <c r="H13" i="19"/>
  <c r="AG93" i="25"/>
  <c r="AF93" i="25"/>
  <c r="AD93" i="25"/>
  <c r="AC93" i="25"/>
  <c r="AA93" i="25"/>
  <c r="Z93" i="25"/>
  <c r="C29" i="14"/>
  <c r="B29" i="14"/>
  <c r="X185" i="25"/>
  <c r="X277" i="25" s="1"/>
  <c r="W185" i="25"/>
  <c r="V185" i="25"/>
  <c r="U185" i="25"/>
  <c r="T185" i="25"/>
  <c r="T277" i="25" s="1"/>
  <c r="S185" i="25"/>
  <c r="R185" i="25"/>
  <c r="Q185" i="25"/>
  <c r="P185" i="25"/>
  <c r="O185" i="25"/>
  <c r="N185" i="25"/>
  <c r="AJ185" i="25" s="1"/>
  <c r="M185" i="25"/>
  <c r="L185" i="25"/>
  <c r="L277" i="25" s="1"/>
  <c r="K185" i="25"/>
  <c r="J185" i="25"/>
  <c r="I185" i="25"/>
  <c r="H185" i="25"/>
  <c r="G185" i="25"/>
  <c r="F185" i="25"/>
  <c r="E185" i="25"/>
  <c r="D185" i="25"/>
  <c r="D277" i="25" s="1"/>
  <c r="C185" i="25"/>
  <c r="B185" i="25"/>
  <c r="B277" i="25" s="1"/>
  <c r="P183" i="25"/>
  <c r="P184" i="25"/>
  <c r="AB93" i="25" l="1"/>
  <c r="AH93" i="25"/>
  <c r="O277" i="25"/>
  <c r="AC185" i="25"/>
  <c r="V277" i="25"/>
  <c r="M277" i="25"/>
  <c r="C277" i="25"/>
  <c r="Z185" i="25"/>
  <c r="AF185" i="25"/>
  <c r="H277" i="25"/>
  <c r="P277" i="25"/>
  <c r="E277" i="25"/>
  <c r="U277" i="25"/>
  <c r="AA185" i="25"/>
  <c r="AG185" i="25"/>
  <c r="I277" i="25"/>
  <c r="Q277" i="25"/>
  <c r="F277" i="25"/>
  <c r="J277" i="25"/>
  <c r="N277" i="25"/>
  <c r="Y277" i="25" s="1"/>
  <c r="R277" i="25"/>
  <c r="AD185" i="25"/>
  <c r="G277" i="25"/>
  <c r="K277" i="25"/>
  <c r="S277" i="25"/>
  <c r="W277" i="25"/>
  <c r="I25" i="33"/>
  <c r="J25" i="33"/>
  <c r="U13" i="19"/>
  <c r="N13" i="19"/>
  <c r="T13" i="19" s="1"/>
  <c r="AE93" i="25"/>
  <c r="AI185" i="25"/>
  <c r="AB185" i="25" l="1"/>
  <c r="AE185" i="25"/>
  <c r="M25" i="33"/>
  <c r="U458" i="18"/>
  <c r="W458" i="18" s="1"/>
  <c r="U459" i="18"/>
  <c r="W459" i="18" s="1"/>
  <c r="J458" i="18"/>
  <c r="J459" i="18"/>
  <c r="C462" i="6" l="1"/>
  <c r="C461" i="6"/>
  <c r="O206" i="35" l="1"/>
  <c r="O207" i="35"/>
  <c r="N206" i="35"/>
  <c r="U325" i="34" l="1"/>
  <c r="T325" i="34"/>
  <c r="M325" i="34"/>
  <c r="I325" i="34"/>
  <c r="O325" i="34"/>
  <c r="D24" i="33"/>
  <c r="C24" i="33"/>
  <c r="B24" i="33"/>
  <c r="B326" i="10"/>
  <c r="D315" i="20"/>
  <c r="F279" i="20"/>
  <c r="F280" i="20"/>
  <c r="F281" i="20"/>
  <c r="F282" i="20"/>
  <c r="F283" i="20"/>
  <c r="F284" i="20"/>
  <c r="F285" i="20"/>
  <c r="F286" i="20"/>
  <c r="F287" i="20"/>
  <c r="F288" i="20"/>
  <c r="F289" i="20"/>
  <c r="F290" i="20"/>
  <c r="F291" i="20"/>
  <c r="F292" i="20"/>
  <c r="F293" i="20"/>
  <c r="F294" i="20"/>
  <c r="F295" i="20"/>
  <c r="F296" i="20"/>
  <c r="F297" i="20"/>
  <c r="F298" i="20"/>
  <c r="F299" i="20"/>
  <c r="F300" i="20"/>
  <c r="F301" i="20"/>
  <c r="F302" i="20"/>
  <c r="F303" i="20"/>
  <c r="F304" i="20"/>
  <c r="F305" i="20"/>
  <c r="F306" i="20"/>
  <c r="F307" i="20"/>
  <c r="F308" i="20"/>
  <c r="F309" i="20"/>
  <c r="F310" i="20"/>
  <c r="F311" i="20"/>
  <c r="F312" i="20"/>
  <c r="F313" i="20"/>
  <c r="F314" i="20"/>
  <c r="F284" i="10"/>
  <c r="P325" i="34" l="1"/>
  <c r="C194" i="32"/>
  <c r="N325" i="34" s="1"/>
  <c r="W293" i="5"/>
  <c r="V293" i="5"/>
  <c r="U293" i="5"/>
  <c r="T293" i="5"/>
  <c r="S293" i="5"/>
  <c r="R293" i="5"/>
  <c r="Q293" i="5"/>
  <c r="N293" i="5"/>
  <c r="J457" i="18" l="1"/>
  <c r="U457" i="18"/>
  <c r="W457" i="18" s="1"/>
  <c r="AL162" i="23" l="1"/>
  <c r="AM162" i="23" s="1"/>
  <c r="B74" i="17"/>
  <c r="Q458" i="24" l="1"/>
  <c r="C458" i="24" s="1"/>
  <c r="U156" i="28"/>
  <c r="Y156" i="28"/>
  <c r="E131" i="28"/>
  <c r="D131" i="28"/>
  <c r="N205" i="35"/>
  <c r="F131" i="28" l="1"/>
  <c r="P83" i="28" s="1"/>
  <c r="G284" i="10"/>
  <c r="C326" i="10"/>
  <c r="C460" i="6"/>
  <c r="U324" i="34" l="1"/>
  <c r="T324" i="34"/>
  <c r="M324" i="34"/>
  <c r="I324" i="34"/>
  <c r="G324" i="34"/>
  <c r="O324" i="34" s="1"/>
  <c r="D314" i="20"/>
  <c r="W292" i="5"/>
  <c r="V292" i="5"/>
  <c r="U292" i="5"/>
  <c r="T292" i="5"/>
  <c r="S292" i="5"/>
  <c r="R292" i="5"/>
  <c r="Q292" i="5"/>
  <c r="N292" i="5"/>
  <c r="B325" i="10"/>
  <c r="F283" i="10"/>
  <c r="P324" i="34" l="1"/>
  <c r="C193" i="32"/>
  <c r="N324" i="34" s="1"/>
  <c r="D56" i="19" l="1"/>
  <c r="E56" i="19" s="1"/>
  <c r="D69" i="19" s="1"/>
  <c r="I12" i="19" l="1"/>
  <c r="J456" i="18"/>
  <c r="U456" i="18"/>
  <c r="W456" i="18" s="1"/>
  <c r="Y155" i="28" l="1"/>
  <c r="U155" i="28"/>
  <c r="E130" i="28"/>
  <c r="D130" i="28"/>
  <c r="F130" i="28" s="1"/>
  <c r="P82" i="28" l="1"/>
  <c r="AL161" i="23"/>
  <c r="AM161" i="23" s="1"/>
  <c r="B73" i="17" l="1"/>
  <c r="Q457" i="24" l="1"/>
  <c r="C457" i="24" s="1"/>
  <c r="O204" i="35"/>
  <c r="O205" i="35"/>
  <c r="N204" i="35"/>
  <c r="G283" i="10" l="1"/>
  <c r="C325" i="10"/>
  <c r="C459" i="6"/>
  <c r="C74" i="17" l="1"/>
  <c r="AG92" i="25" l="1"/>
  <c r="AF92" i="25"/>
  <c r="AD92" i="25"/>
  <c r="AC92" i="25"/>
  <c r="AA92" i="25"/>
  <c r="Z92" i="25"/>
  <c r="X184" i="25"/>
  <c r="W184" i="25"/>
  <c r="V184" i="25"/>
  <c r="U184" i="25"/>
  <c r="T184" i="25"/>
  <c r="S184" i="25"/>
  <c r="R184" i="25"/>
  <c r="R276" i="25" s="1"/>
  <c r="Q184" i="25"/>
  <c r="O184" i="25"/>
  <c r="N184" i="25"/>
  <c r="M184" i="25"/>
  <c r="L184" i="25"/>
  <c r="K184" i="25"/>
  <c r="J184" i="25"/>
  <c r="I184" i="25"/>
  <c r="H184" i="25"/>
  <c r="G184" i="25"/>
  <c r="F184" i="25"/>
  <c r="E184" i="25"/>
  <c r="D184" i="25"/>
  <c r="C184" i="25"/>
  <c r="B184" i="25"/>
  <c r="B276" i="25" l="1"/>
  <c r="F276" i="25"/>
  <c r="N276" i="25"/>
  <c r="J276" i="25"/>
  <c r="AB92" i="25"/>
  <c r="AE92" i="25"/>
  <c r="AH92" i="25"/>
  <c r="AG184" i="25"/>
  <c r="G276" i="25"/>
  <c r="O276" i="25"/>
  <c r="AF184" i="25"/>
  <c r="D276" i="25"/>
  <c r="H276" i="25"/>
  <c r="L276" i="25"/>
  <c r="P276" i="25"/>
  <c r="AA184" i="25"/>
  <c r="X276" i="25"/>
  <c r="V276" i="25"/>
  <c r="C276" i="25"/>
  <c r="K276" i="25"/>
  <c r="S276" i="25"/>
  <c r="E276" i="25"/>
  <c r="I276" i="25"/>
  <c r="M276" i="25"/>
  <c r="Q276" i="25"/>
  <c r="U276" i="25"/>
  <c r="AC184" i="25"/>
  <c r="W276" i="25"/>
  <c r="AD184" i="25"/>
  <c r="AI184" i="25"/>
  <c r="T276" i="25"/>
  <c r="Y276" i="25" s="1"/>
  <c r="Z184" i="25"/>
  <c r="AJ184" i="25"/>
  <c r="B28" i="14"/>
  <c r="AB184" i="25" l="1"/>
  <c r="AE184" i="25"/>
  <c r="J455" i="18"/>
  <c r="U455" i="18"/>
  <c r="W455" i="18" s="1"/>
  <c r="O203" i="35" l="1"/>
  <c r="U323" i="34"/>
  <c r="T323" i="34"/>
  <c r="M323" i="34"/>
  <c r="I323" i="34"/>
  <c r="G323" i="34"/>
  <c r="O323" i="34" s="1"/>
  <c r="F282" i="10"/>
  <c r="B324" i="10"/>
  <c r="D313" i="20"/>
  <c r="P323" i="34" l="1"/>
  <c r="W291" i="5"/>
  <c r="V291" i="5"/>
  <c r="U291" i="5"/>
  <c r="T291" i="5"/>
  <c r="S291" i="5"/>
  <c r="R291" i="5"/>
  <c r="Q291" i="5"/>
  <c r="N291" i="5"/>
  <c r="AL160" i="23"/>
  <c r="AM160" i="23" s="1"/>
  <c r="B72" i="17"/>
  <c r="C192" i="32"/>
  <c r="N323" i="34" s="1"/>
  <c r="D55" i="19" l="1"/>
  <c r="E55" i="19" s="1"/>
  <c r="N203" i="35" l="1"/>
  <c r="Y154" i="28" l="1"/>
  <c r="U154" i="28"/>
  <c r="E128" i="28"/>
  <c r="E129" i="28"/>
  <c r="D128" i="28"/>
  <c r="D129" i="28"/>
  <c r="F129" i="28" l="1"/>
  <c r="P81" i="28" l="1"/>
  <c r="Q456" i="24"/>
  <c r="C456" i="24" s="1"/>
  <c r="C324" i="10" l="1"/>
  <c r="G282" i="10"/>
  <c r="C73" i="17"/>
  <c r="J454" i="18" l="1"/>
  <c r="U454" i="18"/>
  <c r="W454" i="18" s="1"/>
  <c r="U322" i="34" l="1"/>
  <c r="T322" i="34"/>
  <c r="M322" i="34"/>
  <c r="I320" i="34"/>
  <c r="I321" i="34"/>
  <c r="I322" i="34"/>
  <c r="G322" i="34"/>
  <c r="O322" i="34" s="1"/>
  <c r="W288" i="5"/>
  <c r="W289" i="5"/>
  <c r="W290" i="5"/>
  <c r="V288" i="5"/>
  <c r="V289" i="5"/>
  <c r="V290" i="5"/>
  <c r="U288" i="5"/>
  <c r="U289" i="5"/>
  <c r="U290" i="5"/>
  <c r="T289" i="5"/>
  <c r="T290" i="5"/>
  <c r="S289" i="5"/>
  <c r="S290" i="5"/>
  <c r="R289" i="5"/>
  <c r="R290" i="5"/>
  <c r="Q289" i="5"/>
  <c r="Q290" i="5"/>
  <c r="N290" i="5"/>
  <c r="P322" i="34" l="1"/>
  <c r="C191" i="32"/>
  <c r="N322" i="34" s="1"/>
  <c r="B323" i="10"/>
  <c r="D312" i="20"/>
  <c r="F281" i="10"/>
  <c r="D54" i="19" l="1"/>
  <c r="E54" i="19" s="1"/>
  <c r="C458" i="6" l="1"/>
  <c r="Y152" i="28" l="1"/>
  <c r="Y153" i="28"/>
  <c r="U153" i="28"/>
  <c r="F128" i="28"/>
  <c r="P80" i="28" l="1"/>
  <c r="AL159" i="23"/>
  <c r="AM159" i="23" s="1"/>
  <c r="B71" i="17"/>
  <c r="N202" i="35" l="1"/>
  <c r="Q455" i="24" l="1"/>
  <c r="C455" i="24" s="1"/>
  <c r="C323" i="10" l="1"/>
  <c r="G281" i="10"/>
  <c r="C457" i="6"/>
  <c r="C72" i="17" l="1"/>
  <c r="D53" i="19" l="1"/>
  <c r="E53" i="19" s="1"/>
  <c r="D292" i="20"/>
  <c r="D293" i="20"/>
  <c r="D294" i="20"/>
  <c r="D295" i="20"/>
  <c r="D296" i="20"/>
  <c r="D297" i="20"/>
  <c r="D298" i="20"/>
  <c r="D299" i="20"/>
  <c r="D300" i="20"/>
  <c r="D301" i="20"/>
  <c r="D302" i="20"/>
  <c r="D303" i="20"/>
  <c r="D304" i="20"/>
  <c r="D305" i="20"/>
  <c r="D306" i="20"/>
  <c r="D307" i="20"/>
  <c r="D308" i="20"/>
  <c r="D309" i="20"/>
  <c r="D310" i="20"/>
  <c r="D311" i="20"/>
  <c r="U321" i="34"/>
  <c r="T321" i="34"/>
  <c r="M321" i="34"/>
  <c r="G321" i="34"/>
  <c r="P321" i="34" s="1"/>
  <c r="O321" i="34" l="1"/>
  <c r="N289" i="5" l="1"/>
  <c r="C190" i="32"/>
  <c r="N321" i="34" s="1"/>
  <c r="B322" i="10" l="1"/>
  <c r="F280" i="10"/>
  <c r="J453" i="18" l="1"/>
  <c r="U453" i="18"/>
  <c r="W453" i="18" s="1"/>
  <c r="U152" i="28" l="1"/>
  <c r="E127" i="28"/>
  <c r="D127" i="28"/>
  <c r="F127" i="28" l="1"/>
  <c r="P79" i="28" s="1"/>
  <c r="B70" i="17"/>
  <c r="AL158" i="23"/>
  <c r="AM158" i="23" s="1"/>
  <c r="Q454" i="24" l="1"/>
  <c r="C454" i="24" s="1"/>
  <c r="C322" i="10" s="1"/>
  <c r="G280" i="10" l="1"/>
  <c r="N201" i="35"/>
  <c r="G472" i="6" l="1"/>
  <c r="G473" i="6"/>
  <c r="G474" i="6"/>
  <c r="G475" i="6"/>
  <c r="G476" i="6"/>
  <c r="G477" i="6"/>
  <c r="G478" i="6"/>
  <c r="G479" i="6"/>
  <c r="G480" i="6"/>
  <c r="G481" i="6"/>
  <c r="G482" i="6"/>
  <c r="G483" i="6"/>
  <c r="G484" i="6"/>
  <c r="G485" i="6"/>
  <c r="G486" i="6"/>
  <c r="G487" i="6"/>
  <c r="G488" i="6"/>
  <c r="G489" i="6"/>
  <c r="G490" i="6"/>
  <c r="G491" i="6"/>
  <c r="G492" i="6"/>
  <c r="G493" i="6"/>
  <c r="G494" i="6"/>
  <c r="G471" i="6"/>
  <c r="E472" i="6"/>
  <c r="E473" i="6"/>
  <c r="E474" i="6"/>
  <c r="E475" i="6"/>
  <c r="E476" i="6"/>
  <c r="E477" i="6"/>
  <c r="E478" i="6"/>
  <c r="E479" i="6"/>
  <c r="E480" i="6"/>
  <c r="E481" i="6"/>
  <c r="E482" i="6"/>
  <c r="E483" i="6"/>
  <c r="E484" i="6"/>
  <c r="E485" i="6"/>
  <c r="E486" i="6"/>
  <c r="E487" i="6"/>
  <c r="E488" i="6"/>
  <c r="E489" i="6"/>
  <c r="E490" i="6"/>
  <c r="E491" i="6"/>
  <c r="E492" i="6"/>
  <c r="E493" i="6"/>
  <c r="E494" i="6"/>
  <c r="E471" i="6"/>
  <c r="O202" i="35" l="1"/>
  <c r="O183" i="35"/>
  <c r="O184" i="35"/>
  <c r="O185" i="35"/>
  <c r="O186" i="35"/>
  <c r="O187" i="35"/>
  <c r="O188" i="35"/>
  <c r="O189" i="35"/>
  <c r="O190" i="35"/>
  <c r="O191" i="35"/>
  <c r="O192" i="35"/>
  <c r="O193" i="35"/>
  <c r="O194" i="35"/>
  <c r="O195" i="35"/>
  <c r="O196" i="35"/>
  <c r="O197" i="35"/>
  <c r="O198" i="35"/>
  <c r="O199" i="35"/>
  <c r="O200" i="35"/>
  <c r="O201" i="35"/>
  <c r="O182" i="35"/>
  <c r="C456" i="6"/>
  <c r="U320" i="34" l="1"/>
  <c r="T320" i="34"/>
  <c r="O320" i="34"/>
  <c r="M320" i="34"/>
  <c r="I310" i="34"/>
  <c r="I311" i="34"/>
  <c r="I312" i="34"/>
  <c r="I313" i="34"/>
  <c r="I314" i="34"/>
  <c r="I315" i="34"/>
  <c r="I316" i="34"/>
  <c r="I317" i="34"/>
  <c r="I318" i="34"/>
  <c r="I319" i="34"/>
  <c r="P320" i="34"/>
  <c r="B321" i="10" l="1"/>
  <c r="C71" i="17"/>
  <c r="U448" i="18" l="1"/>
  <c r="U449" i="18"/>
  <c r="U450" i="18"/>
  <c r="U451" i="18"/>
  <c r="U452" i="18"/>
  <c r="J452" i="18"/>
  <c r="X183" i="25"/>
  <c r="W183" i="25"/>
  <c r="V183" i="25"/>
  <c r="U183" i="25"/>
  <c r="T183" i="25"/>
  <c r="S183" i="25"/>
  <c r="R183" i="25"/>
  <c r="Q183" i="25"/>
  <c r="O183" i="25"/>
  <c r="N183" i="25"/>
  <c r="M183" i="25"/>
  <c r="L183" i="25"/>
  <c r="K183" i="25"/>
  <c r="J183" i="25"/>
  <c r="I183" i="25"/>
  <c r="H183" i="25"/>
  <c r="G183" i="25"/>
  <c r="F183" i="25"/>
  <c r="E183" i="25"/>
  <c r="D183" i="25"/>
  <c r="C183" i="25"/>
  <c r="B183" i="25"/>
  <c r="Z91" i="25"/>
  <c r="AG91" i="25"/>
  <c r="AF91" i="25"/>
  <c r="AH91" i="25" s="1"/>
  <c r="AD91" i="25"/>
  <c r="AC91" i="25"/>
  <c r="AA91" i="25"/>
  <c r="B275" i="25" l="1"/>
  <c r="J275" i="25"/>
  <c r="AB91" i="25"/>
  <c r="AE91" i="25"/>
  <c r="R275" i="25"/>
  <c r="X275" i="25"/>
  <c r="C275" i="25"/>
  <c r="K275" i="25"/>
  <c r="S275" i="25"/>
  <c r="D275" i="25"/>
  <c r="L275" i="25"/>
  <c r="T275" i="25"/>
  <c r="E275" i="25"/>
  <c r="M275" i="25"/>
  <c r="F275" i="25"/>
  <c r="N275" i="25"/>
  <c r="G275" i="25"/>
  <c r="O275" i="25"/>
  <c r="W275" i="25"/>
  <c r="H275" i="25"/>
  <c r="P275" i="25"/>
  <c r="AG183" i="25"/>
  <c r="I275" i="25"/>
  <c r="Q275" i="25"/>
  <c r="AI183" i="25"/>
  <c r="AC183" i="25"/>
  <c r="Z183" i="25"/>
  <c r="V275" i="25"/>
  <c r="AD183" i="25"/>
  <c r="AA183" i="25"/>
  <c r="AJ183" i="25"/>
  <c r="U275" i="25"/>
  <c r="AF183" i="25"/>
  <c r="AE183" i="25" s="1"/>
  <c r="D50" i="19"/>
  <c r="E50" i="19" s="1"/>
  <c r="D51" i="19"/>
  <c r="E51" i="19" s="1"/>
  <c r="D52" i="19"/>
  <c r="E52" i="19" s="1"/>
  <c r="T288" i="5"/>
  <c r="S288" i="5"/>
  <c r="R288" i="5"/>
  <c r="Q288" i="5"/>
  <c r="N288" i="5"/>
  <c r="C189" i="32"/>
  <c r="N320" i="34" s="1"/>
  <c r="Y275" i="25" l="1"/>
  <c r="AB183" i="25"/>
  <c r="E24" i="33"/>
  <c r="AL157" i="23"/>
  <c r="AM157" i="23" s="1"/>
  <c r="B69" i="17"/>
  <c r="F279" i="10" l="1"/>
  <c r="Y151" i="28"/>
  <c r="U151" i="28"/>
  <c r="E126" i="28" l="1"/>
  <c r="D126" i="28"/>
  <c r="F126" i="28" l="1"/>
  <c r="P78" i="28" s="1"/>
  <c r="Q453" i="24"/>
  <c r="C453" i="24" s="1"/>
  <c r="G279" i="10" l="1"/>
  <c r="C321" i="10"/>
  <c r="N200" i="35" l="1"/>
  <c r="N199" i="35"/>
  <c r="C455" i="6" l="1"/>
  <c r="C70" i="17" l="1"/>
  <c r="BI275" i="22" l="1"/>
  <c r="BI276" i="22"/>
  <c r="BI277" i="22"/>
  <c r="BI278" i="22"/>
  <c r="BI279" i="22"/>
  <c r="BI280" i="22"/>
  <c r="BI281" i="22"/>
  <c r="BI282" i="22"/>
  <c r="BI283" i="22"/>
  <c r="BI284" i="22"/>
  <c r="BI285" i="22"/>
  <c r="BI286" i="22"/>
  <c r="BI287" i="22"/>
  <c r="BI288" i="22"/>
  <c r="BI289" i="22"/>
  <c r="BI290" i="22"/>
  <c r="BI291" i="22"/>
  <c r="BI292" i="22"/>
  <c r="BI293" i="22"/>
  <c r="BI294" i="22"/>
  <c r="BI295" i="22"/>
  <c r="BI296" i="22"/>
  <c r="BI297" i="22"/>
  <c r="BI298" i="22"/>
  <c r="BI299" i="22"/>
  <c r="BI300" i="22"/>
  <c r="BI301" i="22"/>
  <c r="BI302" i="22"/>
  <c r="BI303" i="22"/>
  <c r="BI304" i="22"/>
  <c r="BI305" i="22"/>
  <c r="BI306" i="22"/>
  <c r="BI307" i="22"/>
  <c r="BI308" i="22"/>
  <c r="BI309" i="22"/>
  <c r="BI310" i="22"/>
  <c r="BI311" i="22"/>
  <c r="BI312" i="22"/>
  <c r="BI313" i="22"/>
  <c r="BI314" i="22"/>
  <c r="BI315" i="22"/>
  <c r="BI316" i="22"/>
  <c r="BI317" i="22"/>
  <c r="BI318" i="22"/>
  <c r="BI319" i="22"/>
  <c r="BI320" i="22"/>
  <c r="BI321" i="22"/>
  <c r="BI322" i="22"/>
  <c r="BI323" i="22"/>
  <c r="BI324" i="22"/>
  <c r="BI325" i="22"/>
  <c r="BI326" i="22"/>
  <c r="BI327" i="22"/>
  <c r="BI328" i="22"/>
  <c r="BI329" i="22"/>
  <c r="BI330" i="22"/>
  <c r="BI331" i="22"/>
  <c r="BI332" i="22"/>
  <c r="BI333" i="22"/>
  <c r="BI334" i="22"/>
  <c r="BI335" i="22"/>
  <c r="BI336" i="22"/>
  <c r="BI337" i="22"/>
  <c r="BI338" i="22"/>
  <c r="BI339" i="22"/>
  <c r="BI340" i="22"/>
  <c r="BI341" i="22"/>
  <c r="BI342" i="22"/>
  <c r="BI343" i="22"/>
  <c r="BI344" i="22"/>
  <c r="BI345" i="22"/>
  <c r="BI346" i="22"/>
  <c r="BI347" i="22"/>
  <c r="BI348" i="22"/>
  <c r="BI349" i="22"/>
  <c r="BI350" i="22"/>
  <c r="BI351" i="22"/>
  <c r="BI352" i="22"/>
  <c r="BI353" i="22"/>
  <c r="BI354" i="22"/>
  <c r="BI355" i="22"/>
  <c r="BI356" i="22"/>
  <c r="BI357" i="22"/>
  <c r="BI358" i="22"/>
  <c r="BI359" i="22"/>
  <c r="BI360" i="22"/>
  <c r="BI361" i="22"/>
  <c r="BI362" i="22"/>
  <c r="BI363" i="22"/>
  <c r="BI364" i="22"/>
  <c r="BI365" i="22"/>
  <c r="BI366" i="22"/>
  <c r="BI367" i="22"/>
  <c r="BI368" i="22"/>
  <c r="BI369" i="22"/>
  <c r="BI370" i="22"/>
  <c r="BI371" i="22"/>
  <c r="BI372" i="22"/>
  <c r="BI373" i="22"/>
  <c r="BI374" i="22"/>
  <c r="BI375" i="22"/>
  <c r="BI376" i="22"/>
  <c r="BI377" i="22"/>
  <c r="BI378" i="22"/>
  <c r="BI379" i="22"/>
  <c r="BI380" i="22"/>
  <c r="BI381" i="22"/>
  <c r="BI382" i="22"/>
  <c r="BI383" i="22"/>
  <c r="BI384" i="22"/>
  <c r="BI385" i="22"/>
  <c r="BI386" i="22"/>
  <c r="BI387" i="22"/>
  <c r="BI388" i="22"/>
  <c r="BI389" i="22"/>
  <c r="BI390" i="22"/>
  <c r="BI391" i="22"/>
  <c r="BI392" i="22"/>
  <c r="BI393" i="22"/>
  <c r="BI394" i="22"/>
  <c r="BI395" i="22"/>
  <c r="BI396" i="22"/>
  <c r="BI397" i="22"/>
  <c r="BI398" i="22"/>
  <c r="BI399" i="22"/>
  <c r="BI400" i="22"/>
  <c r="BI401" i="22"/>
  <c r="BI402" i="22"/>
  <c r="BI403" i="22"/>
  <c r="BI404" i="22"/>
  <c r="BI405" i="22"/>
  <c r="BI406" i="22"/>
  <c r="BI407" i="22"/>
  <c r="BI408" i="22"/>
  <c r="BI409" i="22"/>
  <c r="BI410" i="22"/>
  <c r="BI411" i="22"/>
  <c r="BI412" i="22"/>
  <c r="BI413" i="22"/>
  <c r="BI414" i="22"/>
  <c r="BI415" i="22"/>
  <c r="BI416" i="22"/>
  <c r="BI417" i="22"/>
  <c r="BI418" i="22"/>
  <c r="BI419" i="22"/>
  <c r="BI420" i="22"/>
  <c r="BI421" i="22"/>
  <c r="BI422" i="22"/>
  <c r="BI423" i="22"/>
  <c r="BI424" i="22"/>
  <c r="BI425" i="22"/>
  <c r="BI426" i="22"/>
  <c r="BI427" i="22"/>
  <c r="BI428" i="22"/>
  <c r="BI429" i="22"/>
  <c r="BI430" i="22"/>
  <c r="BI431" i="22"/>
  <c r="BI432" i="22"/>
  <c r="BI433" i="22"/>
  <c r="BI434" i="22"/>
  <c r="BI435" i="22"/>
  <c r="BI436" i="22"/>
  <c r="BI437" i="22"/>
  <c r="BI438" i="22"/>
  <c r="BI439" i="22"/>
  <c r="BI440" i="22"/>
  <c r="BI441" i="22"/>
  <c r="BI442" i="22"/>
  <c r="BI443" i="22"/>
  <c r="BI444" i="22"/>
  <c r="BI445" i="22"/>
  <c r="BI446" i="22"/>
  <c r="BI447" i="22"/>
  <c r="BI448" i="22"/>
  <c r="BI449" i="22"/>
  <c r="BI450" i="22"/>
  <c r="BI451" i="22"/>
  <c r="BI452" i="22"/>
  <c r="BI453" i="22"/>
  <c r="BI454" i="22"/>
  <c r="BI455" i="22"/>
  <c r="BI456" i="22"/>
  <c r="BI457" i="22"/>
  <c r="BI458" i="22"/>
  <c r="BI459" i="22"/>
  <c r="BI460" i="22"/>
  <c r="BI461" i="22"/>
  <c r="BI462" i="22"/>
  <c r="BI463" i="22"/>
  <c r="BI464" i="22"/>
  <c r="BI465" i="22"/>
  <c r="BI466" i="22"/>
  <c r="BI467" i="22"/>
  <c r="BI468" i="22"/>
  <c r="BI469" i="22"/>
  <c r="BI470" i="22"/>
  <c r="BI471" i="22"/>
  <c r="BI472" i="22"/>
  <c r="BI473" i="22"/>
  <c r="BI474" i="22"/>
  <c r="BI475" i="22"/>
  <c r="BI476" i="22"/>
  <c r="BI477" i="22"/>
  <c r="BI478" i="22"/>
  <c r="BI479" i="22"/>
  <c r="BI480" i="22"/>
  <c r="BI481" i="22"/>
  <c r="BI482" i="22"/>
  <c r="BI483" i="22"/>
  <c r="BI484" i="22"/>
  <c r="BI485" i="22"/>
  <c r="BI486" i="22"/>
  <c r="BI487" i="22"/>
  <c r="BI488" i="22"/>
  <c r="BI489" i="22"/>
  <c r="BI490" i="22"/>
  <c r="BI491" i="22"/>
  <c r="BI492" i="22"/>
  <c r="BI493" i="22"/>
  <c r="BI494" i="22"/>
  <c r="BI495" i="22"/>
  <c r="BI496" i="22"/>
  <c r="BI497" i="22"/>
  <c r="BI498" i="22"/>
  <c r="BI499" i="22"/>
  <c r="BI500" i="22"/>
  <c r="BI501" i="22"/>
  <c r="BI502" i="22"/>
  <c r="BI503" i="22"/>
  <c r="BI504" i="22"/>
  <c r="BI505" i="22"/>
  <c r="BI506" i="22"/>
  <c r="BI507" i="22"/>
  <c r="BI508" i="22"/>
  <c r="BI509" i="22"/>
  <c r="BI510" i="22"/>
  <c r="BI511" i="22"/>
  <c r="BI512" i="22"/>
  <c r="BI513" i="22"/>
  <c r="BI514" i="22"/>
  <c r="BI515" i="22"/>
  <c r="BI516" i="22"/>
  <c r="BI517" i="22"/>
  <c r="BI518" i="22"/>
  <c r="BI519" i="22"/>
  <c r="BI520" i="22"/>
  <c r="BI521" i="22"/>
  <c r="BI522" i="22"/>
  <c r="BI523" i="22"/>
  <c r="BI524" i="22"/>
  <c r="BI525" i="22"/>
  <c r="BI527" i="22"/>
  <c r="BI528" i="22"/>
  <c r="BI529" i="22"/>
  <c r="BI530" i="22"/>
  <c r="BI531" i="22"/>
  <c r="BI532" i="22"/>
  <c r="BI533" i="22"/>
  <c r="BI534" i="22"/>
  <c r="BI535" i="22"/>
  <c r="BI536" i="22"/>
  <c r="BI537" i="22"/>
  <c r="BH275" i="22"/>
  <c r="BH276" i="22"/>
  <c r="BH277" i="22"/>
  <c r="BH278" i="22"/>
  <c r="BH279" i="22"/>
  <c r="BH280" i="22"/>
  <c r="BH281" i="22"/>
  <c r="BH282" i="22"/>
  <c r="BH283" i="22"/>
  <c r="BH284" i="22"/>
  <c r="BH285" i="22"/>
  <c r="BH286" i="22"/>
  <c r="BH287" i="22"/>
  <c r="BH288" i="22"/>
  <c r="BH289" i="22"/>
  <c r="BH290" i="22"/>
  <c r="BH291" i="22"/>
  <c r="BH292" i="22"/>
  <c r="BH293" i="22"/>
  <c r="BH294" i="22"/>
  <c r="BH295" i="22"/>
  <c r="BH296" i="22"/>
  <c r="BH297" i="22"/>
  <c r="BH298" i="22"/>
  <c r="BH299" i="22"/>
  <c r="BH300" i="22"/>
  <c r="BH301" i="22"/>
  <c r="BH302" i="22"/>
  <c r="BH303" i="22"/>
  <c r="BH304" i="22"/>
  <c r="BH305" i="22"/>
  <c r="BH306" i="22"/>
  <c r="BH307" i="22"/>
  <c r="BH308" i="22"/>
  <c r="BH309" i="22"/>
  <c r="BH310" i="22"/>
  <c r="BH311" i="22"/>
  <c r="BH312" i="22"/>
  <c r="BH313" i="22"/>
  <c r="BH314" i="22"/>
  <c r="BH315" i="22"/>
  <c r="BH316" i="22"/>
  <c r="BH317" i="22"/>
  <c r="BH318" i="22"/>
  <c r="BH319" i="22"/>
  <c r="BH320" i="22"/>
  <c r="BH321" i="22"/>
  <c r="BH322" i="22"/>
  <c r="BH323" i="22"/>
  <c r="BH324" i="22"/>
  <c r="BH325" i="22"/>
  <c r="BH326" i="22"/>
  <c r="BH327" i="22"/>
  <c r="BH328" i="22"/>
  <c r="BH329" i="22"/>
  <c r="BH330" i="22"/>
  <c r="BH331" i="22"/>
  <c r="BH332" i="22"/>
  <c r="BH333" i="22"/>
  <c r="BH334" i="22"/>
  <c r="BH335" i="22"/>
  <c r="BH336" i="22"/>
  <c r="BH337" i="22"/>
  <c r="BH338" i="22"/>
  <c r="BH339" i="22"/>
  <c r="BH340" i="22"/>
  <c r="BH341" i="22"/>
  <c r="BH342" i="22"/>
  <c r="BH343" i="22"/>
  <c r="BH344" i="22"/>
  <c r="BH345" i="22"/>
  <c r="BH346" i="22"/>
  <c r="BH347" i="22"/>
  <c r="BH348" i="22"/>
  <c r="BH349" i="22"/>
  <c r="BH350" i="22"/>
  <c r="BH351" i="22"/>
  <c r="BH352" i="22"/>
  <c r="BH353" i="22"/>
  <c r="BH354" i="22"/>
  <c r="BH355" i="22"/>
  <c r="BH356" i="22"/>
  <c r="BH357" i="22"/>
  <c r="BH358" i="22"/>
  <c r="BH359" i="22"/>
  <c r="BH360" i="22"/>
  <c r="BH361" i="22"/>
  <c r="BH362" i="22"/>
  <c r="BH363" i="22"/>
  <c r="BH364" i="22"/>
  <c r="BH365" i="22"/>
  <c r="BH366" i="22"/>
  <c r="BH367" i="22"/>
  <c r="BH368" i="22"/>
  <c r="BH369" i="22"/>
  <c r="BH370" i="22"/>
  <c r="BH371" i="22"/>
  <c r="BH372" i="22"/>
  <c r="BH373" i="22"/>
  <c r="BH374" i="22"/>
  <c r="BH375" i="22"/>
  <c r="BH376" i="22"/>
  <c r="BH377" i="22"/>
  <c r="BH378" i="22"/>
  <c r="BH379" i="22"/>
  <c r="BH380" i="22"/>
  <c r="BH381" i="22"/>
  <c r="BH382" i="22"/>
  <c r="BH383" i="22"/>
  <c r="BH384" i="22"/>
  <c r="BH385" i="22"/>
  <c r="BH386" i="22"/>
  <c r="BH387" i="22"/>
  <c r="BH388" i="22"/>
  <c r="BH389" i="22"/>
  <c r="BH390" i="22"/>
  <c r="BH391" i="22"/>
  <c r="BH392" i="22"/>
  <c r="BH393" i="22"/>
  <c r="BH394" i="22"/>
  <c r="BH395" i="22"/>
  <c r="BH396" i="22"/>
  <c r="BH397" i="22"/>
  <c r="BH398" i="22"/>
  <c r="BH399" i="22"/>
  <c r="BH400" i="22"/>
  <c r="BH401" i="22"/>
  <c r="BH402" i="22"/>
  <c r="BH403" i="22"/>
  <c r="BH404" i="22"/>
  <c r="BH405" i="22"/>
  <c r="BH406" i="22"/>
  <c r="BH407" i="22"/>
  <c r="BH408" i="22"/>
  <c r="BH409" i="22"/>
  <c r="BH410" i="22"/>
  <c r="BH411" i="22"/>
  <c r="BH412" i="22"/>
  <c r="BH413" i="22"/>
  <c r="BH414" i="22"/>
  <c r="BH415" i="22"/>
  <c r="BH416" i="22"/>
  <c r="BH417" i="22"/>
  <c r="BH418" i="22"/>
  <c r="BH419" i="22"/>
  <c r="BH420" i="22"/>
  <c r="BH421" i="22"/>
  <c r="BH422" i="22"/>
  <c r="BH423" i="22"/>
  <c r="BH424" i="22"/>
  <c r="BH425" i="22"/>
  <c r="BH426" i="22"/>
  <c r="BH427" i="22"/>
  <c r="BH428" i="22"/>
  <c r="BH429" i="22"/>
  <c r="BH430" i="22"/>
  <c r="BH431" i="22"/>
  <c r="BH432" i="22"/>
  <c r="BH433" i="22"/>
  <c r="BH434" i="22"/>
  <c r="BH435" i="22"/>
  <c r="BH436" i="22"/>
  <c r="BH437" i="22"/>
  <c r="BH438" i="22"/>
  <c r="BH439" i="22"/>
  <c r="BH440" i="22"/>
  <c r="BH441" i="22"/>
  <c r="BH442" i="22"/>
  <c r="BH443" i="22"/>
  <c r="BH444" i="22"/>
  <c r="BH445" i="22"/>
  <c r="BH446" i="22"/>
  <c r="BH447" i="22"/>
  <c r="BH448" i="22"/>
  <c r="BH449" i="22"/>
  <c r="BH450" i="22"/>
  <c r="BH451" i="22"/>
  <c r="BH452" i="22"/>
  <c r="BH453" i="22"/>
  <c r="BH454" i="22"/>
  <c r="BH455" i="22"/>
  <c r="BH456" i="22"/>
  <c r="BH457" i="22"/>
  <c r="BH458" i="22"/>
  <c r="BH459" i="22"/>
  <c r="BH460" i="22"/>
  <c r="BH461" i="22"/>
  <c r="BH462" i="22"/>
  <c r="BH463" i="22"/>
  <c r="BH464" i="22"/>
  <c r="BH465" i="22"/>
  <c r="BH466" i="22"/>
  <c r="BH467" i="22"/>
  <c r="BH468" i="22"/>
  <c r="BH469" i="22"/>
  <c r="BH470" i="22"/>
  <c r="BH471" i="22"/>
  <c r="BH472" i="22"/>
  <c r="BH473" i="22"/>
  <c r="BH474" i="22"/>
  <c r="BH475" i="22"/>
  <c r="BH476" i="22"/>
  <c r="BH477" i="22"/>
  <c r="BH478" i="22"/>
  <c r="BH479" i="22"/>
  <c r="BH480" i="22"/>
  <c r="BH481" i="22"/>
  <c r="BH482" i="22"/>
  <c r="BH483" i="22"/>
  <c r="BH484" i="22"/>
  <c r="BH485" i="22"/>
  <c r="BH486" i="22"/>
  <c r="BH487" i="22"/>
  <c r="BH488" i="22"/>
  <c r="BH489" i="22"/>
  <c r="BH490" i="22"/>
  <c r="BH491" i="22"/>
  <c r="BH492" i="22"/>
  <c r="BH493" i="22"/>
  <c r="BH494" i="22"/>
  <c r="BH495" i="22"/>
  <c r="BH496" i="22"/>
  <c r="BH497" i="22"/>
  <c r="BH498" i="22"/>
  <c r="BH499" i="22"/>
  <c r="BH500" i="22"/>
  <c r="BH501" i="22"/>
  <c r="BH502" i="22"/>
  <c r="BH503" i="22"/>
  <c r="BH504" i="22"/>
  <c r="BH505" i="22"/>
  <c r="BH506" i="22"/>
  <c r="BH507" i="22"/>
  <c r="BH508" i="22"/>
  <c r="BH509" i="22"/>
  <c r="BH510" i="22"/>
  <c r="BH511" i="22"/>
  <c r="BH512" i="22"/>
  <c r="BH513" i="22"/>
  <c r="BH514" i="22"/>
  <c r="BH515" i="22"/>
  <c r="BH516" i="22"/>
  <c r="BH517" i="22"/>
  <c r="BH518" i="22"/>
  <c r="BH519" i="22"/>
  <c r="BH520" i="22"/>
  <c r="BH521" i="22"/>
  <c r="BH522" i="22"/>
  <c r="BH523" i="22"/>
  <c r="BH524" i="22"/>
  <c r="BH525" i="22"/>
  <c r="BH527" i="22"/>
  <c r="BH528" i="22"/>
  <c r="BH529" i="22"/>
  <c r="BH530" i="22"/>
  <c r="BH531" i="22"/>
  <c r="BH532" i="22"/>
  <c r="BH533" i="22"/>
  <c r="BH534" i="22"/>
  <c r="BH535" i="22"/>
  <c r="BH536" i="22"/>
  <c r="BH537" i="22"/>
  <c r="BG275" i="22"/>
  <c r="BG276" i="22"/>
  <c r="BG277" i="22"/>
  <c r="BG278" i="22"/>
  <c r="BG279" i="22"/>
  <c r="BG280" i="22"/>
  <c r="BG281" i="22"/>
  <c r="BG282" i="22"/>
  <c r="BG283" i="22"/>
  <c r="BG284" i="22"/>
  <c r="BG285" i="22"/>
  <c r="BG286" i="22"/>
  <c r="BG287" i="22"/>
  <c r="BG288" i="22"/>
  <c r="BG289" i="22"/>
  <c r="BG290" i="22"/>
  <c r="BG291" i="22"/>
  <c r="BG292" i="22"/>
  <c r="BG293" i="22"/>
  <c r="BG294" i="22"/>
  <c r="BG295" i="22"/>
  <c r="BG296" i="22"/>
  <c r="BG297" i="22"/>
  <c r="BG298" i="22"/>
  <c r="BG299" i="22"/>
  <c r="BG300" i="22"/>
  <c r="BG301" i="22"/>
  <c r="BG302" i="22"/>
  <c r="BG303" i="22"/>
  <c r="BG304" i="22"/>
  <c r="BG305" i="22"/>
  <c r="BG306" i="22"/>
  <c r="BG307" i="22"/>
  <c r="BG308" i="22"/>
  <c r="BG309" i="22"/>
  <c r="BG310" i="22"/>
  <c r="BG311" i="22"/>
  <c r="BG312" i="22"/>
  <c r="BG313" i="22"/>
  <c r="BG314" i="22"/>
  <c r="BG315" i="22"/>
  <c r="BG316" i="22"/>
  <c r="BG317" i="22"/>
  <c r="BG318" i="22"/>
  <c r="BG319" i="22"/>
  <c r="BG320" i="22"/>
  <c r="BG321" i="22"/>
  <c r="BG322" i="22"/>
  <c r="BG323" i="22"/>
  <c r="BG324" i="22"/>
  <c r="BG325" i="22"/>
  <c r="BG326" i="22"/>
  <c r="BG327" i="22"/>
  <c r="BG328" i="22"/>
  <c r="BG329" i="22"/>
  <c r="BG330" i="22"/>
  <c r="BG331" i="22"/>
  <c r="BG332" i="22"/>
  <c r="BG333" i="22"/>
  <c r="BG334" i="22"/>
  <c r="BG335" i="22"/>
  <c r="BG336" i="22"/>
  <c r="BG337" i="22"/>
  <c r="BG338" i="22"/>
  <c r="BG339" i="22"/>
  <c r="BG340" i="22"/>
  <c r="BG341" i="22"/>
  <c r="BG342" i="22"/>
  <c r="BG343" i="22"/>
  <c r="BG344" i="22"/>
  <c r="BG345" i="22"/>
  <c r="BG346" i="22"/>
  <c r="BG347" i="22"/>
  <c r="BG348" i="22"/>
  <c r="BG349" i="22"/>
  <c r="BG350" i="22"/>
  <c r="BG351" i="22"/>
  <c r="BG352" i="22"/>
  <c r="BG353" i="22"/>
  <c r="BG354" i="22"/>
  <c r="BG355" i="22"/>
  <c r="BG356" i="22"/>
  <c r="BG357" i="22"/>
  <c r="BG358" i="22"/>
  <c r="BG359" i="22"/>
  <c r="BG360" i="22"/>
  <c r="BG361" i="22"/>
  <c r="BG362" i="22"/>
  <c r="BG363" i="22"/>
  <c r="BG364" i="22"/>
  <c r="BG365" i="22"/>
  <c r="BG366" i="22"/>
  <c r="BG367" i="22"/>
  <c r="BG368" i="22"/>
  <c r="BG369" i="22"/>
  <c r="BG370" i="22"/>
  <c r="BG371" i="22"/>
  <c r="BG372" i="22"/>
  <c r="BG373" i="22"/>
  <c r="BG374" i="22"/>
  <c r="BG375" i="22"/>
  <c r="BG376" i="22"/>
  <c r="BG377" i="22"/>
  <c r="BG378" i="22"/>
  <c r="BG379" i="22"/>
  <c r="BG380" i="22"/>
  <c r="BG381" i="22"/>
  <c r="BG382" i="22"/>
  <c r="BG383" i="22"/>
  <c r="BG384" i="22"/>
  <c r="BG385" i="22"/>
  <c r="BG386" i="22"/>
  <c r="BG387" i="22"/>
  <c r="BG388" i="22"/>
  <c r="BG389" i="22"/>
  <c r="BG390" i="22"/>
  <c r="BG391" i="22"/>
  <c r="BG392" i="22"/>
  <c r="BG393" i="22"/>
  <c r="BG394" i="22"/>
  <c r="BG395" i="22"/>
  <c r="BG396" i="22"/>
  <c r="BG397" i="22"/>
  <c r="BG398" i="22"/>
  <c r="BG399" i="22"/>
  <c r="BG400" i="22"/>
  <c r="BG401" i="22"/>
  <c r="BG402" i="22"/>
  <c r="BG403" i="22"/>
  <c r="BG404" i="22"/>
  <c r="BG405" i="22"/>
  <c r="BG406" i="22"/>
  <c r="BG407" i="22"/>
  <c r="BG408" i="22"/>
  <c r="BG409" i="22"/>
  <c r="BG410" i="22"/>
  <c r="BG411" i="22"/>
  <c r="BG412" i="22"/>
  <c r="BG413" i="22"/>
  <c r="BG414" i="22"/>
  <c r="BG415" i="22"/>
  <c r="BG416" i="22"/>
  <c r="BG417" i="22"/>
  <c r="BG418" i="22"/>
  <c r="BG419" i="22"/>
  <c r="BG420" i="22"/>
  <c r="BG421" i="22"/>
  <c r="BG422" i="22"/>
  <c r="BG423" i="22"/>
  <c r="BG424" i="22"/>
  <c r="BG425" i="22"/>
  <c r="BG426" i="22"/>
  <c r="BG427" i="22"/>
  <c r="BG428" i="22"/>
  <c r="BG429" i="22"/>
  <c r="BG430" i="22"/>
  <c r="BG431" i="22"/>
  <c r="BG432" i="22"/>
  <c r="BG433" i="22"/>
  <c r="BG434" i="22"/>
  <c r="BG435" i="22"/>
  <c r="BG436" i="22"/>
  <c r="BG437" i="22"/>
  <c r="BG438" i="22"/>
  <c r="BG439" i="22"/>
  <c r="BG440" i="22"/>
  <c r="BG441" i="22"/>
  <c r="BG442" i="22"/>
  <c r="BG443" i="22"/>
  <c r="BG444" i="22"/>
  <c r="BG445" i="22"/>
  <c r="BG446" i="22"/>
  <c r="BG447" i="22"/>
  <c r="BG448" i="22"/>
  <c r="BG449" i="22"/>
  <c r="BG450" i="22"/>
  <c r="BG451" i="22"/>
  <c r="BG452" i="22"/>
  <c r="BG453" i="22"/>
  <c r="BG454" i="22"/>
  <c r="BG455" i="22"/>
  <c r="BG456" i="22"/>
  <c r="BG457" i="22"/>
  <c r="BG458" i="22"/>
  <c r="BG459" i="22"/>
  <c r="BG460" i="22"/>
  <c r="BG461" i="22"/>
  <c r="BG462" i="22"/>
  <c r="BG463" i="22"/>
  <c r="BG464" i="22"/>
  <c r="BG465" i="22"/>
  <c r="BG466" i="22"/>
  <c r="BG467" i="22"/>
  <c r="BG468" i="22"/>
  <c r="BG469" i="22"/>
  <c r="BG470" i="22"/>
  <c r="BG471" i="22"/>
  <c r="BG472" i="22"/>
  <c r="BG473" i="22"/>
  <c r="BG474" i="22"/>
  <c r="BG475" i="22"/>
  <c r="BG476" i="22"/>
  <c r="BG477" i="22"/>
  <c r="BG478" i="22"/>
  <c r="BG479" i="22"/>
  <c r="BG480" i="22"/>
  <c r="BG481" i="22"/>
  <c r="BG482" i="22"/>
  <c r="BG483" i="22"/>
  <c r="BG484" i="22"/>
  <c r="BG485" i="22"/>
  <c r="BG486" i="22"/>
  <c r="BG487" i="22"/>
  <c r="BG488" i="22"/>
  <c r="BG489" i="22"/>
  <c r="BG490" i="22"/>
  <c r="BG491" i="22"/>
  <c r="BG492" i="22"/>
  <c r="BG493" i="22"/>
  <c r="BG494" i="22"/>
  <c r="BG495" i="22"/>
  <c r="BG496" i="22"/>
  <c r="BG497" i="22"/>
  <c r="BG498" i="22"/>
  <c r="BG499" i="22"/>
  <c r="BG500" i="22"/>
  <c r="BG501" i="22"/>
  <c r="BG502" i="22"/>
  <c r="BG503" i="22"/>
  <c r="BG504" i="22"/>
  <c r="BG505" i="22"/>
  <c r="BG506" i="22"/>
  <c r="BG507" i="22"/>
  <c r="BG508" i="22"/>
  <c r="BG509" i="22"/>
  <c r="BG510" i="22"/>
  <c r="BG511" i="22"/>
  <c r="BG512" i="22"/>
  <c r="BG513" i="22"/>
  <c r="BG514" i="22"/>
  <c r="BG515" i="22"/>
  <c r="BG516" i="22"/>
  <c r="BG517" i="22"/>
  <c r="BG518" i="22"/>
  <c r="BG519" i="22"/>
  <c r="BG520" i="22"/>
  <c r="BG521" i="22"/>
  <c r="BG522" i="22"/>
  <c r="BG523" i="22"/>
  <c r="BG524" i="22"/>
  <c r="BG525" i="22"/>
  <c r="BG526" i="22"/>
  <c r="BG527" i="22"/>
  <c r="BG528" i="22"/>
  <c r="BG529" i="22"/>
  <c r="BG530" i="22"/>
  <c r="BG531" i="22"/>
  <c r="BG532" i="22"/>
  <c r="BG533" i="22"/>
  <c r="BG534" i="22"/>
  <c r="BG535" i="22"/>
  <c r="BG536" i="22"/>
  <c r="BG537" i="22"/>
  <c r="BF275" i="22"/>
  <c r="BF276" i="22"/>
  <c r="BF277" i="22"/>
  <c r="BF278" i="22"/>
  <c r="BF279" i="22"/>
  <c r="BF280" i="22"/>
  <c r="BF281" i="22"/>
  <c r="BF282" i="22"/>
  <c r="BF283" i="22"/>
  <c r="BF284" i="22"/>
  <c r="BF285" i="22"/>
  <c r="BF286" i="22"/>
  <c r="BF287" i="22"/>
  <c r="BF288" i="22"/>
  <c r="BF289" i="22"/>
  <c r="BF290" i="22"/>
  <c r="BF291" i="22"/>
  <c r="BF292" i="22"/>
  <c r="BF293" i="22"/>
  <c r="BF294" i="22"/>
  <c r="BF295" i="22"/>
  <c r="BF296" i="22"/>
  <c r="BF297" i="22"/>
  <c r="BF298" i="22"/>
  <c r="BF299" i="22"/>
  <c r="BF300" i="22"/>
  <c r="BF301" i="22"/>
  <c r="BF302" i="22"/>
  <c r="BF303" i="22"/>
  <c r="BF304" i="22"/>
  <c r="BF305" i="22"/>
  <c r="BF306" i="22"/>
  <c r="BF307" i="22"/>
  <c r="BF308" i="22"/>
  <c r="BF309" i="22"/>
  <c r="BF310" i="22"/>
  <c r="BF311" i="22"/>
  <c r="BF312" i="22"/>
  <c r="BF313" i="22"/>
  <c r="BF314" i="22"/>
  <c r="BF315" i="22"/>
  <c r="BF316" i="22"/>
  <c r="BF317" i="22"/>
  <c r="BF318" i="22"/>
  <c r="BF319" i="22"/>
  <c r="BF320" i="22"/>
  <c r="BF321" i="22"/>
  <c r="BF322" i="22"/>
  <c r="BF323" i="22"/>
  <c r="BF324" i="22"/>
  <c r="BF325" i="22"/>
  <c r="BF326" i="22"/>
  <c r="BF327" i="22"/>
  <c r="BF328" i="22"/>
  <c r="BF329" i="22"/>
  <c r="BF330" i="22"/>
  <c r="BF331" i="22"/>
  <c r="BF332" i="22"/>
  <c r="BF333" i="22"/>
  <c r="BF334" i="22"/>
  <c r="BF335" i="22"/>
  <c r="BF336" i="22"/>
  <c r="BF337" i="22"/>
  <c r="BF338" i="22"/>
  <c r="BF339" i="22"/>
  <c r="BF340" i="22"/>
  <c r="BF341" i="22"/>
  <c r="BF342" i="22"/>
  <c r="BF343" i="22"/>
  <c r="BF344" i="22"/>
  <c r="BF345" i="22"/>
  <c r="BF346" i="22"/>
  <c r="BF347" i="22"/>
  <c r="BF348" i="22"/>
  <c r="BF349" i="22"/>
  <c r="BF350" i="22"/>
  <c r="BF351" i="22"/>
  <c r="BF352" i="22"/>
  <c r="BF353" i="22"/>
  <c r="BF354" i="22"/>
  <c r="BF355" i="22"/>
  <c r="BF356" i="22"/>
  <c r="BF357" i="22"/>
  <c r="BF358" i="22"/>
  <c r="BF359" i="22"/>
  <c r="BF360" i="22"/>
  <c r="BF361" i="22"/>
  <c r="BF362" i="22"/>
  <c r="BF363" i="22"/>
  <c r="BF364" i="22"/>
  <c r="BF365" i="22"/>
  <c r="BF366" i="22"/>
  <c r="BF367" i="22"/>
  <c r="BF368" i="22"/>
  <c r="BF369" i="22"/>
  <c r="BF370" i="22"/>
  <c r="BF371" i="22"/>
  <c r="BF372" i="22"/>
  <c r="BF373" i="22"/>
  <c r="BF374" i="22"/>
  <c r="BF375" i="22"/>
  <c r="BF376" i="22"/>
  <c r="BF377" i="22"/>
  <c r="BF378" i="22"/>
  <c r="BF379" i="22"/>
  <c r="BF380" i="22"/>
  <c r="BF381" i="22"/>
  <c r="BF382" i="22"/>
  <c r="BF383" i="22"/>
  <c r="BF384" i="22"/>
  <c r="BF385" i="22"/>
  <c r="BF386" i="22"/>
  <c r="BF387" i="22"/>
  <c r="BF388" i="22"/>
  <c r="BF389" i="22"/>
  <c r="BF390" i="22"/>
  <c r="BF391" i="22"/>
  <c r="BF392" i="22"/>
  <c r="BF393" i="22"/>
  <c r="BF394" i="22"/>
  <c r="BF395" i="22"/>
  <c r="BF396" i="22"/>
  <c r="BF397" i="22"/>
  <c r="BF398" i="22"/>
  <c r="BF399" i="22"/>
  <c r="BF400" i="22"/>
  <c r="BF401" i="22"/>
  <c r="BF402" i="22"/>
  <c r="BF403" i="22"/>
  <c r="BF404" i="22"/>
  <c r="BF405" i="22"/>
  <c r="BF406" i="22"/>
  <c r="BF407" i="22"/>
  <c r="BF408" i="22"/>
  <c r="BF409" i="22"/>
  <c r="BF410" i="22"/>
  <c r="BF411" i="22"/>
  <c r="BF412" i="22"/>
  <c r="BF413" i="22"/>
  <c r="BF414" i="22"/>
  <c r="BF415" i="22"/>
  <c r="BF416" i="22"/>
  <c r="BF417" i="22"/>
  <c r="BF418" i="22"/>
  <c r="BF419" i="22"/>
  <c r="BF420" i="22"/>
  <c r="BF421" i="22"/>
  <c r="BF422" i="22"/>
  <c r="BF423" i="22"/>
  <c r="BF424" i="22"/>
  <c r="BF425" i="22"/>
  <c r="BF426" i="22"/>
  <c r="BF427" i="22"/>
  <c r="BF428" i="22"/>
  <c r="BF429" i="22"/>
  <c r="BF430" i="22"/>
  <c r="BF431" i="22"/>
  <c r="BF432" i="22"/>
  <c r="BF433" i="22"/>
  <c r="BF434" i="22"/>
  <c r="BF435" i="22"/>
  <c r="BF436" i="22"/>
  <c r="BF437" i="22"/>
  <c r="BF438" i="22"/>
  <c r="BF439" i="22"/>
  <c r="BF440" i="22"/>
  <c r="BF441" i="22"/>
  <c r="BF442" i="22"/>
  <c r="BF443" i="22"/>
  <c r="BF444" i="22"/>
  <c r="BF445" i="22"/>
  <c r="BF446" i="22"/>
  <c r="BF447" i="22"/>
  <c r="BF448" i="22"/>
  <c r="BF449" i="22"/>
  <c r="BF450" i="22"/>
  <c r="BF451" i="22"/>
  <c r="BF452" i="22"/>
  <c r="BF453" i="22"/>
  <c r="BF454" i="22"/>
  <c r="BF455" i="22"/>
  <c r="BF456" i="22"/>
  <c r="BF457" i="22"/>
  <c r="BF458" i="22"/>
  <c r="BF459" i="22"/>
  <c r="BF460" i="22"/>
  <c r="BF461" i="22"/>
  <c r="BF462" i="22"/>
  <c r="BF463" i="22"/>
  <c r="BF464" i="22"/>
  <c r="BF465" i="22"/>
  <c r="BF466" i="22"/>
  <c r="BF467" i="22"/>
  <c r="BF468" i="22"/>
  <c r="BF469" i="22"/>
  <c r="BF470" i="22"/>
  <c r="BF471" i="22"/>
  <c r="BF472" i="22"/>
  <c r="BF473" i="22"/>
  <c r="BF474" i="22"/>
  <c r="BF475" i="22"/>
  <c r="BF476" i="22"/>
  <c r="BF477" i="22"/>
  <c r="BF478" i="22"/>
  <c r="BF479" i="22"/>
  <c r="BF480" i="22"/>
  <c r="BF481" i="22"/>
  <c r="BF482" i="22"/>
  <c r="BF483" i="22"/>
  <c r="BF484" i="22"/>
  <c r="BF485" i="22"/>
  <c r="BF486" i="22"/>
  <c r="BF487" i="22"/>
  <c r="BF488" i="22"/>
  <c r="BF489" i="22"/>
  <c r="BF490" i="22"/>
  <c r="BF491" i="22"/>
  <c r="BF492" i="22"/>
  <c r="BF493" i="22"/>
  <c r="BF494" i="22"/>
  <c r="BF495" i="22"/>
  <c r="BF496" i="22"/>
  <c r="BF497" i="22"/>
  <c r="BF498" i="22"/>
  <c r="BF499" i="22"/>
  <c r="BF500" i="22"/>
  <c r="BF501" i="22"/>
  <c r="BF502" i="22"/>
  <c r="BF503" i="22"/>
  <c r="BF504" i="22"/>
  <c r="BF505" i="22"/>
  <c r="BF506" i="22"/>
  <c r="BF507" i="22"/>
  <c r="BF508" i="22"/>
  <c r="BF509" i="22"/>
  <c r="BF510" i="22"/>
  <c r="BF511" i="22"/>
  <c r="BF512" i="22"/>
  <c r="BF513" i="22"/>
  <c r="BF514" i="22"/>
  <c r="BF515" i="22"/>
  <c r="BF516" i="22"/>
  <c r="BF517" i="22"/>
  <c r="BF518" i="22"/>
  <c r="BF519" i="22"/>
  <c r="BF520" i="22"/>
  <c r="BF521" i="22"/>
  <c r="BF522" i="22"/>
  <c r="BF523" i="22"/>
  <c r="BF524" i="22"/>
  <c r="BF525" i="22"/>
  <c r="BF526" i="22"/>
  <c r="BF527" i="22"/>
  <c r="BF528" i="22"/>
  <c r="BF529" i="22"/>
  <c r="BF530" i="22"/>
  <c r="BF531" i="22"/>
  <c r="BF532" i="22"/>
  <c r="BF533" i="22"/>
  <c r="BF534" i="22"/>
  <c r="BF535" i="22"/>
  <c r="BF536" i="22"/>
  <c r="BF537" i="22"/>
  <c r="BE275" i="22"/>
  <c r="BE276" i="22"/>
  <c r="BE277" i="22"/>
  <c r="BE278" i="22"/>
  <c r="BE279" i="22"/>
  <c r="BE280" i="22"/>
  <c r="BE281" i="22"/>
  <c r="BE282" i="22"/>
  <c r="BE283" i="22"/>
  <c r="BE284" i="22"/>
  <c r="BE285" i="22"/>
  <c r="BE286" i="22"/>
  <c r="BE287" i="22"/>
  <c r="BE288" i="22"/>
  <c r="BE289" i="22"/>
  <c r="BE290" i="22"/>
  <c r="BE291" i="22"/>
  <c r="BE292" i="22"/>
  <c r="BE293" i="22"/>
  <c r="BE294" i="22"/>
  <c r="BE295" i="22"/>
  <c r="BE296" i="22"/>
  <c r="BE297" i="22"/>
  <c r="BE298" i="22"/>
  <c r="BE299" i="22"/>
  <c r="BE300" i="22"/>
  <c r="BE301" i="22"/>
  <c r="BE302" i="22"/>
  <c r="BE303" i="22"/>
  <c r="BE304" i="22"/>
  <c r="BE305" i="22"/>
  <c r="BE306" i="22"/>
  <c r="BE307" i="22"/>
  <c r="BE308" i="22"/>
  <c r="BE309" i="22"/>
  <c r="BE310" i="22"/>
  <c r="BE311" i="22"/>
  <c r="BE312" i="22"/>
  <c r="BE313" i="22"/>
  <c r="BE314" i="22"/>
  <c r="BE315" i="22"/>
  <c r="BE316" i="22"/>
  <c r="BE317" i="22"/>
  <c r="BE318" i="22"/>
  <c r="BE319" i="22"/>
  <c r="BE320" i="22"/>
  <c r="BE321" i="22"/>
  <c r="BE322" i="22"/>
  <c r="BE323" i="22"/>
  <c r="BE324" i="22"/>
  <c r="BE325" i="22"/>
  <c r="BE326" i="22"/>
  <c r="BE327" i="22"/>
  <c r="BE328" i="22"/>
  <c r="BE329" i="22"/>
  <c r="BE330" i="22"/>
  <c r="BE331" i="22"/>
  <c r="BE332" i="22"/>
  <c r="BE333" i="22"/>
  <c r="BE334" i="22"/>
  <c r="BE335" i="22"/>
  <c r="BE336" i="22"/>
  <c r="BE337" i="22"/>
  <c r="BE338" i="22"/>
  <c r="BE339" i="22"/>
  <c r="BE340" i="22"/>
  <c r="BE341" i="22"/>
  <c r="BE342" i="22"/>
  <c r="BE343" i="22"/>
  <c r="BE344" i="22"/>
  <c r="BE345" i="22"/>
  <c r="BE346" i="22"/>
  <c r="BE347" i="22"/>
  <c r="BE348" i="22"/>
  <c r="BE349" i="22"/>
  <c r="BE350" i="22"/>
  <c r="BE351" i="22"/>
  <c r="BE352" i="22"/>
  <c r="BE353" i="22"/>
  <c r="BE354" i="22"/>
  <c r="BE355" i="22"/>
  <c r="BE356" i="22"/>
  <c r="BE357" i="22"/>
  <c r="BE358" i="22"/>
  <c r="BE359" i="22"/>
  <c r="BE360" i="22"/>
  <c r="BE361" i="22"/>
  <c r="BE362" i="22"/>
  <c r="BE363" i="22"/>
  <c r="BE364" i="22"/>
  <c r="BE365" i="22"/>
  <c r="BE366" i="22"/>
  <c r="BE367" i="22"/>
  <c r="BE368" i="22"/>
  <c r="BE369" i="22"/>
  <c r="BE370" i="22"/>
  <c r="BE371" i="22"/>
  <c r="BE372" i="22"/>
  <c r="BE373" i="22"/>
  <c r="BE374" i="22"/>
  <c r="BE375" i="22"/>
  <c r="BE376" i="22"/>
  <c r="BE377" i="22"/>
  <c r="BE378" i="22"/>
  <c r="BE379" i="22"/>
  <c r="BE380" i="22"/>
  <c r="BE381" i="22"/>
  <c r="BE382" i="22"/>
  <c r="BE383" i="22"/>
  <c r="BE384" i="22"/>
  <c r="BE385" i="22"/>
  <c r="BE386" i="22"/>
  <c r="BE387" i="22"/>
  <c r="BE388" i="22"/>
  <c r="BE389" i="22"/>
  <c r="BE390" i="22"/>
  <c r="BE391" i="22"/>
  <c r="BE392" i="22"/>
  <c r="BE393" i="22"/>
  <c r="BE394" i="22"/>
  <c r="BE395" i="22"/>
  <c r="BE396" i="22"/>
  <c r="BE397" i="22"/>
  <c r="BE398" i="22"/>
  <c r="BE399" i="22"/>
  <c r="BE400" i="22"/>
  <c r="BE401" i="22"/>
  <c r="BE402" i="22"/>
  <c r="BE403" i="22"/>
  <c r="BE404" i="22"/>
  <c r="BE405" i="22"/>
  <c r="BE406" i="22"/>
  <c r="BE407" i="22"/>
  <c r="BE408" i="22"/>
  <c r="BE409" i="22"/>
  <c r="BE410" i="22"/>
  <c r="BE411" i="22"/>
  <c r="BE412" i="22"/>
  <c r="BE413" i="22"/>
  <c r="BE414" i="22"/>
  <c r="BE415" i="22"/>
  <c r="BE416" i="22"/>
  <c r="BE417" i="22"/>
  <c r="BE418" i="22"/>
  <c r="BE419" i="22"/>
  <c r="BE420" i="22"/>
  <c r="BE421" i="22"/>
  <c r="BE422" i="22"/>
  <c r="BE423" i="22"/>
  <c r="BE424" i="22"/>
  <c r="BE425" i="22"/>
  <c r="BE426" i="22"/>
  <c r="BE427" i="22"/>
  <c r="BE428" i="22"/>
  <c r="BE429" i="22"/>
  <c r="BE430" i="22"/>
  <c r="BE431" i="22"/>
  <c r="BE432" i="22"/>
  <c r="BE433" i="22"/>
  <c r="BE434" i="22"/>
  <c r="BE435" i="22"/>
  <c r="BE436" i="22"/>
  <c r="BE437" i="22"/>
  <c r="BE438" i="22"/>
  <c r="BE439" i="22"/>
  <c r="BE440" i="22"/>
  <c r="BE441" i="22"/>
  <c r="BE442" i="22"/>
  <c r="BE443" i="22"/>
  <c r="BE444" i="22"/>
  <c r="BE445" i="22"/>
  <c r="BE446" i="22"/>
  <c r="BE447" i="22"/>
  <c r="BE448" i="22"/>
  <c r="BE449" i="22"/>
  <c r="BE450" i="22"/>
  <c r="BE451" i="22"/>
  <c r="BE452" i="22"/>
  <c r="BE453" i="22"/>
  <c r="BE454" i="22"/>
  <c r="BE455" i="22"/>
  <c r="BE456" i="22"/>
  <c r="BE457" i="22"/>
  <c r="BE458" i="22"/>
  <c r="BE459" i="22"/>
  <c r="BE460" i="22"/>
  <c r="BE461" i="22"/>
  <c r="BE462" i="22"/>
  <c r="BE463" i="22"/>
  <c r="BE464" i="22"/>
  <c r="BE465" i="22"/>
  <c r="BE466" i="22"/>
  <c r="BE467" i="22"/>
  <c r="BE468" i="22"/>
  <c r="BE469" i="22"/>
  <c r="BE470" i="22"/>
  <c r="BE471" i="22"/>
  <c r="BE472" i="22"/>
  <c r="BE473" i="22"/>
  <c r="BE474" i="22"/>
  <c r="BE475" i="22"/>
  <c r="BE476" i="22"/>
  <c r="BE477" i="22"/>
  <c r="BE478" i="22"/>
  <c r="BE479" i="22"/>
  <c r="BE480" i="22"/>
  <c r="BE481" i="22"/>
  <c r="BE482" i="22"/>
  <c r="BE483" i="22"/>
  <c r="BE484" i="22"/>
  <c r="BE485" i="22"/>
  <c r="BE486" i="22"/>
  <c r="BE487" i="22"/>
  <c r="BE488" i="22"/>
  <c r="BE489" i="22"/>
  <c r="BE490" i="22"/>
  <c r="BE491" i="22"/>
  <c r="BE492" i="22"/>
  <c r="BE493" i="22"/>
  <c r="BE494" i="22"/>
  <c r="BE495" i="22"/>
  <c r="BE496" i="22"/>
  <c r="BE497" i="22"/>
  <c r="BE498" i="22"/>
  <c r="BE499" i="22"/>
  <c r="BE500" i="22"/>
  <c r="BE501" i="22"/>
  <c r="BE502" i="22"/>
  <c r="BE503" i="22"/>
  <c r="BE504" i="22"/>
  <c r="BE505" i="22"/>
  <c r="BE506" i="22"/>
  <c r="BE507" i="22"/>
  <c r="BE508" i="22"/>
  <c r="BE509" i="22"/>
  <c r="BE510" i="22"/>
  <c r="BE511" i="22"/>
  <c r="BE512" i="22"/>
  <c r="BE513" i="22"/>
  <c r="BE514" i="22"/>
  <c r="BE515" i="22"/>
  <c r="BE516" i="22"/>
  <c r="BE517" i="22"/>
  <c r="BE518" i="22"/>
  <c r="BE519" i="22"/>
  <c r="BE520" i="22"/>
  <c r="BE521" i="22"/>
  <c r="BE522" i="22"/>
  <c r="BE523" i="22"/>
  <c r="BE524" i="22"/>
  <c r="BE525" i="22"/>
  <c r="BE526" i="22"/>
  <c r="BE527" i="22"/>
  <c r="BE528" i="22"/>
  <c r="BE529" i="22"/>
  <c r="BE530" i="22"/>
  <c r="BE531" i="22"/>
  <c r="BE532" i="22"/>
  <c r="BE533" i="22"/>
  <c r="BE534" i="22"/>
  <c r="BE535" i="22"/>
  <c r="BE536" i="22"/>
  <c r="BE537" i="22"/>
  <c r="BD275" i="22"/>
  <c r="BD276" i="22"/>
  <c r="BD277" i="22"/>
  <c r="BD278" i="22"/>
  <c r="BD279" i="22"/>
  <c r="BD280" i="22"/>
  <c r="BD281" i="22"/>
  <c r="BD282" i="22"/>
  <c r="BD283" i="22"/>
  <c r="BD284" i="22"/>
  <c r="BD285" i="22"/>
  <c r="BD286" i="22"/>
  <c r="BD287" i="22"/>
  <c r="BD288" i="22"/>
  <c r="BD289" i="22"/>
  <c r="BD290" i="22"/>
  <c r="BD291" i="22"/>
  <c r="BD292" i="22"/>
  <c r="BD293" i="22"/>
  <c r="BD294" i="22"/>
  <c r="BD295" i="22"/>
  <c r="BD296" i="22"/>
  <c r="BD297" i="22"/>
  <c r="BD298" i="22"/>
  <c r="BD299" i="22"/>
  <c r="BD300" i="22"/>
  <c r="BD301" i="22"/>
  <c r="BD302" i="22"/>
  <c r="BD303" i="22"/>
  <c r="BD304" i="22"/>
  <c r="BD305" i="22"/>
  <c r="BD306" i="22"/>
  <c r="BD307" i="22"/>
  <c r="BD308" i="22"/>
  <c r="BD309" i="22"/>
  <c r="BD310" i="22"/>
  <c r="BD311" i="22"/>
  <c r="BD312" i="22"/>
  <c r="BD313" i="22"/>
  <c r="BD314" i="22"/>
  <c r="BD315" i="22"/>
  <c r="BD316" i="22"/>
  <c r="BD317" i="22"/>
  <c r="BD318" i="22"/>
  <c r="BD319" i="22"/>
  <c r="BD320" i="22"/>
  <c r="BD321" i="22"/>
  <c r="BD322" i="22"/>
  <c r="BD323" i="22"/>
  <c r="BD324" i="22"/>
  <c r="BD325" i="22"/>
  <c r="BD326" i="22"/>
  <c r="BD327" i="22"/>
  <c r="BD328" i="22"/>
  <c r="BD329" i="22"/>
  <c r="BD330" i="22"/>
  <c r="BD331" i="22"/>
  <c r="BD332" i="22"/>
  <c r="BD333" i="22"/>
  <c r="BD334" i="22"/>
  <c r="BD335" i="22"/>
  <c r="BD336" i="22"/>
  <c r="BD337" i="22"/>
  <c r="BD338" i="22"/>
  <c r="BD339" i="22"/>
  <c r="BD340" i="22"/>
  <c r="BD341" i="22"/>
  <c r="BD342" i="22"/>
  <c r="BD343" i="22"/>
  <c r="BD344" i="22"/>
  <c r="BD345" i="22"/>
  <c r="BD346" i="22"/>
  <c r="BD347" i="22"/>
  <c r="BD348" i="22"/>
  <c r="BD349" i="22"/>
  <c r="BD350" i="22"/>
  <c r="BD351" i="22"/>
  <c r="BD352" i="22"/>
  <c r="BD353" i="22"/>
  <c r="BD354" i="22"/>
  <c r="BD355" i="22"/>
  <c r="BD356" i="22"/>
  <c r="BD357" i="22"/>
  <c r="BD358" i="22"/>
  <c r="BD359" i="22"/>
  <c r="BD360" i="22"/>
  <c r="BD361" i="22"/>
  <c r="BD362" i="22"/>
  <c r="BD363" i="22"/>
  <c r="BD364" i="22"/>
  <c r="BD365" i="22"/>
  <c r="BD366" i="22"/>
  <c r="BD367" i="22"/>
  <c r="BD368" i="22"/>
  <c r="BD369" i="22"/>
  <c r="BD370" i="22"/>
  <c r="BD371" i="22"/>
  <c r="BD372" i="22"/>
  <c r="BD373" i="22"/>
  <c r="BD374" i="22"/>
  <c r="BD375" i="22"/>
  <c r="BD376" i="22"/>
  <c r="BD377" i="22"/>
  <c r="BD378" i="22"/>
  <c r="BD379" i="22"/>
  <c r="BD380" i="22"/>
  <c r="BD381" i="22"/>
  <c r="BD382" i="22"/>
  <c r="BD383" i="22"/>
  <c r="BD384" i="22"/>
  <c r="BD385" i="22"/>
  <c r="BD386" i="22"/>
  <c r="BD387" i="22"/>
  <c r="BD388" i="22"/>
  <c r="BD389" i="22"/>
  <c r="BD390" i="22"/>
  <c r="BD391" i="22"/>
  <c r="BD392" i="22"/>
  <c r="BD393" i="22"/>
  <c r="BD394" i="22"/>
  <c r="BD395" i="22"/>
  <c r="BD396" i="22"/>
  <c r="BD397" i="22"/>
  <c r="BD398" i="22"/>
  <c r="BD399" i="22"/>
  <c r="BD400" i="22"/>
  <c r="BD401" i="22"/>
  <c r="BD402" i="22"/>
  <c r="BD403" i="22"/>
  <c r="BD404" i="22"/>
  <c r="BD405" i="22"/>
  <c r="BD406" i="22"/>
  <c r="BD407" i="22"/>
  <c r="BD408" i="22"/>
  <c r="BD409" i="22"/>
  <c r="BD410" i="22"/>
  <c r="BD411" i="22"/>
  <c r="BD412" i="22"/>
  <c r="BD413" i="22"/>
  <c r="BD414" i="22"/>
  <c r="BD415" i="22"/>
  <c r="BD416" i="22"/>
  <c r="BD417" i="22"/>
  <c r="BD418" i="22"/>
  <c r="BD419" i="22"/>
  <c r="BD420" i="22"/>
  <c r="BD421" i="22"/>
  <c r="BD422" i="22"/>
  <c r="BD423" i="22"/>
  <c r="BD424" i="22"/>
  <c r="BD425" i="22"/>
  <c r="BD426" i="22"/>
  <c r="BD427" i="22"/>
  <c r="BD428" i="22"/>
  <c r="BD429" i="22"/>
  <c r="BD430" i="22"/>
  <c r="BD431" i="22"/>
  <c r="BD432" i="22"/>
  <c r="BD433" i="22"/>
  <c r="BD434" i="22"/>
  <c r="BD435" i="22"/>
  <c r="BD436" i="22"/>
  <c r="BD437" i="22"/>
  <c r="BD438" i="22"/>
  <c r="BD439" i="22"/>
  <c r="BD440" i="22"/>
  <c r="BD441" i="22"/>
  <c r="BD442" i="22"/>
  <c r="BD443" i="22"/>
  <c r="BD444" i="22"/>
  <c r="BD445" i="22"/>
  <c r="BD446" i="22"/>
  <c r="BD447" i="22"/>
  <c r="BD448" i="22"/>
  <c r="BD449" i="22"/>
  <c r="BD450" i="22"/>
  <c r="BD451" i="22"/>
  <c r="BD452" i="22"/>
  <c r="BD453" i="22"/>
  <c r="BD454" i="22"/>
  <c r="BD455" i="22"/>
  <c r="BD456" i="22"/>
  <c r="BD457" i="22"/>
  <c r="BD458" i="22"/>
  <c r="BD459" i="22"/>
  <c r="BD460" i="22"/>
  <c r="BD461" i="22"/>
  <c r="BD462" i="22"/>
  <c r="BD463" i="22"/>
  <c r="BD464" i="22"/>
  <c r="BD465" i="22"/>
  <c r="BD466" i="22"/>
  <c r="BD467" i="22"/>
  <c r="BD468" i="22"/>
  <c r="BD469" i="22"/>
  <c r="BD470" i="22"/>
  <c r="BD471" i="22"/>
  <c r="BD472" i="22"/>
  <c r="BD473" i="22"/>
  <c r="BD474" i="22"/>
  <c r="BD475" i="22"/>
  <c r="BD476" i="22"/>
  <c r="BD477" i="22"/>
  <c r="BD478" i="22"/>
  <c r="BD479" i="22"/>
  <c r="BD480" i="22"/>
  <c r="BD481" i="22"/>
  <c r="BD482" i="22"/>
  <c r="BD483" i="22"/>
  <c r="BD484" i="22"/>
  <c r="BD485" i="22"/>
  <c r="BD486" i="22"/>
  <c r="BD487" i="22"/>
  <c r="BD488" i="22"/>
  <c r="BD489" i="22"/>
  <c r="BD490" i="22"/>
  <c r="BD491" i="22"/>
  <c r="BD492" i="22"/>
  <c r="BD493" i="22"/>
  <c r="BD494" i="22"/>
  <c r="BD495" i="22"/>
  <c r="BD496" i="22"/>
  <c r="BD497" i="22"/>
  <c r="BD498" i="22"/>
  <c r="BD499" i="22"/>
  <c r="BD500" i="22"/>
  <c r="BD501" i="22"/>
  <c r="BD502" i="22"/>
  <c r="BD503" i="22"/>
  <c r="BD504" i="22"/>
  <c r="BD505" i="22"/>
  <c r="BD506" i="22"/>
  <c r="BD507" i="22"/>
  <c r="BD508" i="22"/>
  <c r="BD509" i="22"/>
  <c r="BD510" i="22"/>
  <c r="BD511" i="22"/>
  <c r="BD512" i="22"/>
  <c r="BD513" i="22"/>
  <c r="BD514" i="22"/>
  <c r="BD515" i="22"/>
  <c r="BD516" i="22"/>
  <c r="BD517" i="22"/>
  <c r="BD518" i="22"/>
  <c r="BD519" i="22"/>
  <c r="BD520" i="22"/>
  <c r="BD521" i="22"/>
  <c r="BD522" i="22"/>
  <c r="BD523" i="22"/>
  <c r="BD524" i="22"/>
  <c r="BD525" i="22"/>
  <c r="BD526" i="22"/>
  <c r="BD527" i="22"/>
  <c r="BD528" i="22"/>
  <c r="BD529" i="22"/>
  <c r="BD530" i="22"/>
  <c r="BD531" i="22"/>
  <c r="BD532" i="22"/>
  <c r="BD533" i="22"/>
  <c r="BD534" i="22"/>
  <c r="BD535" i="22"/>
  <c r="BD536" i="22"/>
  <c r="BD537" i="22"/>
  <c r="BC275" i="22"/>
  <c r="BC276" i="22"/>
  <c r="BC277" i="22"/>
  <c r="BC278" i="22"/>
  <c r="BC279" i="22"/>
  <c r="BC280" i="22"/>
  <c r="BC281" i="22"/>
  <c r="BC282" i="22"/>
  <c r="BC283" i="22"/>
  <c r="BC284" i="22"/>
  <c r="BC285" i="22"/>
  <c r="BC286" i="22"/>
  <c r="BC287" i="22"/>
  <c r="BC288" i="22"/>
  <c r="BC289" i="22"/>
  <c r="BC290" i="22"/>
  <c r="BC291" i="22"/>
  <c r="BC292" i="22"/>
  <c r="BC293" i="22"/>
  <c r="BC294" i="22"/>
  <c r="BC295" i="22"/>
  <c r="BC296" i="22"/>
  <c r="BC297" i="22"/>
  <c r="BC298" i="22"/>
  <c r="BC299" i="22"/>
  <c r="BC300" i="22"/>
  <c r="BC301" i="22"/>
  <c r="BC302" i="22"/>
  <c r="BC303" i="22"/>
  <c r="BC304" i="22"/>
  <c r="BC305" i="22"/>
  <c r="BC306" i="22"/>
  <c r="BC307" i="22"/>
  <c r="BC308" i="22"/>
  <c r="BC309" i="22"/>
  <c r="BC310" i="22"/>
  <c r="BC311" i="22"/>
  <c r="BC312" i="22"/>
  <c r="BC313" i="22"/>
  <c r="BC314" i="22"/>
  <c r="BC315" i="22"/>
  <c r="BC316" i="22"/>
  <c r="BC317" i="22"/>
  <c r="BC318" i="22"/>
  <c r="BC319" i="22"/>
  <c r="BC320" i="22"/>
  <c r="BC321" i="22"/>
  <c r="BC322" i="22"/>
  <c r="BC323" i="22"/>
  <c r="BC324" i="22"/>
  <c r="BC325" i="22"/>
  <c r="BC326" i="22"/>
  <c r="BC327" i="22"/>
  <c r="BC328" i="22"/>
  <c r="BC329" i="22"/>
  <c r="BC330" i="22"/>
  <c r="BC331" i="22"/>
  <c r="BC332" i="22"/>
  <c r="BC333" i="22"/>
  <c r="BC334" i="22"/>
  <c r="BC335" i="22"/>
  <c r="BC336" i="22"/>
  <c r="BC337" i="22"/>
  <c r="BC338" i="22"/>
  <c r="BC339" i="22"/>
  <c r="BC340" i="22"/>
  <c r="BC341" i="22"/>
  <c r="BC342" i="22"/>
  <c r="BC343" i="22"/>
  <c r="BC344" i="22"/>
  <c r="BC345" i="22"/>
  <c r="BC346" i="22"/>
  <c r="BC347" i="22"/>
  <c r="BC348" i="22"/>
  <c r="BC349" i="22"/>
  <c r="BC350" i="22"/>
  <c r="BC351" i="22"/>
  <c r="BC352" i="22"/>
  <c r="BC353" i="22"/>
  <c r="BC354" i="22"/>
  <c r="BC355" i="22"/>
  <c r="BC356" i="22"/>
  <c r="BC357" i="22"/>
  <c r="BC358" i="22"/>
  <c r="BC359" i="22"/>
  <c r="BC360" i="22"/>
  <c r="BC361" i="22"/>
  <c r="BC362" i="22"/>
  <c r="BC363" i="22"/>
  <c r="BC364" i="22"/>
  <c r="BC365" i="22"/>
  <c r="BC366" i="22"/>
  <c r="BC367" i="22"/>
  <c r="BC368" i="22"/>
  <c r="BC369" i="22"/>
  <c r="BC370" i="22"/>
  <c r="BC371" i="22"/>
  <c r="BC372" i="22"/>
  <c r="BC373" i="22"/>
  <c r="BC374" i="22"/>
  <c r="BC375" i="22"/>
  <c r="BC376" i="22"/>
  <c r="BC377" i="22"/>
  <c r="BC378" i="22"/>
  <c r="BC379" i="22"/>
  <c r="BC380" i="22"/>
  <c r="BC381" i="22"/>
  <c r="BC382" i="22"/>
  <c r="BC383" i="22"/>
  <c r="BC384" i="22"/>
  <c r="BC385" i="22"/>
  <c r="BC386" i="22"/>
  <c r="BC387" i="22"/>
  <c r="BC388" i="22"/>
  <c r="BC389" i="22"/>
  <c r="BC390" i="22"/>
  <c r="BC391" i="22"/>
  <c r="BC392" i="22"/>
  <c r="BC393" i="22"/>
  <c r="BC394" i="22"/>
  <c r="BC395" i="22"/>
  <c r="BC396" i="22"/>
  <c r="BC397" i="22"/>
  <c r="BC398" i="22"/>
  <c r="BC399" i="22"/>
  <c r="BC400" i="22"/>
  <c r="BC401" i="22"/>
  <c r="BC402" i="22"/>
  <c r="BC403" i="22"/>
  <c r="BC404" i="22"/>
  <c r="BC405" i="22"/>
  <c r="BC406" i="22"/>
  <c r="BC407" i="22"/>
  <c r="BC408" i="22"/>
  <c r="BC409" i="22"/>
  <c r="BC410" i="22"/>
  <c r="BC411" i="22"/>
  <c r="BC412" i="22"/>
  <c r="BC413" i="22"/>
  <c r="BC414" i="22"/>
  <c r="BC415" i="22"/>
  <c r="BC416" i="22"/>
  <c r="BC417" i="22"/>
  <c r="BC418" i="22"/>
  <c r="BC419" i="22"/>
  <c r="BC420" i="22"/>
  <c r="BC421" i="22"/>
  <c r="BC422" i="22"/>
  <c r="BC423" i="22"/>
  <c r="BC424" i="22"/>
  <c r="BC425" i="22"/>
  <c r="BC426" i="22"/>
  <c r="BC427" i="22"/>
  <c r="BC428" i="22"/>
  <c r="BC429" i="22"/>
  <c r="BC430" i="22"/>
  <c r="BC431" i="22"/>
  <c r="BC432" i="22"/>
  <c r="BC433" i="22"/>
  <c r="BC434" i="22"/>
  <c r="BC435" i="22"/>
  <c r="BC436" i="22"/>
  <c r="BC437" i="22"/>
  <c r="BC438" i="22"/>
  <c r="BC439" i="22"/>
  <c r="BC440" i="22"/>
  <c r="BC441" i="22"/>
  <c r="BC442" i="22"/>
  <c r="BC443" i="22"/>
  <c r="BC444" i="22"/>
  <c r="BC445" i="22"/>
  <c r="BC446" i="22"/>
  <c r="BC447" i="22"/>
  <c r="BC448" i="22"/>
  <c r="BC449" i="22"/>
  <c r="BC450" i="22"/>
  <c r="BC451" i="22"/>
  <c r="BC452" i="22"/>
  <c r="BC453" i="22"/>
  <c r="BC454" i="22"/>
  <c r="BC455" i="22"/>
  <c r="BC456" i="22"/>
  <c r="BC457" i="22"/>
  <c r="BC458" i="22"/>
  <c r="BC459" i="22"/>
  <c r="BC460" i="22"/>
  <c r="BC461" i="22"/>
  <c r="BC462" i="22"/>
  <c r="BC463" i="22"/>
  <c r="BC464" i="22"/>
  <c r="BC465" i="22"/>
  <c r="BC466" i="22"/>
  <c r="BC467" i="22"/>
  <c r="BC468" i="22"/>
  <c r="BC469" i="22"/>
  <c r="BC470" i="22"/>
  <c r="BC471" i="22"/>
  <c r="BC472" i="22"/>
  <c r="BC473" i="22"/>
  <c r="BC474" i="22"/>
  <c r="BC475" i="22"/>
  <c r="BC476" i="22"/>
  <c r="BC477" i="22"/>
  <c r="BC478" i="22"/>
  <c r="BC479" i="22"/>
  <c r="BC480" i="22"/>
  <c r="BC481" i="22"/>
  <c r="BC482" i="22"/>
  <c r="BC483" i="22"/>
  <c r="BC484" i="22"/>
  <c r="BC485" i="22"/>
  <c r="BC486" i="22"/>
  <c r="BC487" i="22"/>
  <c r="BC488" i="22"/>
  <c r="BC489" i="22"/>
  <c r="BC490" i="22"/>
  <c r="BC491" i="22"/>
  <c r="BC492" i="22"/>
  <c r="BC493" i="22"/>
  <c r="BC494" i="22"/>
  <c r="BC495" i="22"/>
  <c r="BC496" i="22"/>
  <c r="BC497" i="22"/>
  <c r="BC498" i="22"/>
  <c r="BC499" i="22"/>
  <c r="BC500" i="22"/>
  <c r="BC501" i="22"/>
  <c r="BC502" i="22"/>
  <c r="BC503" i="22"/>
  <c r="BC504" i="22"/>
  <c r="BC505" i="22"/>
  <c r="BC506" i="22"/>
  <c r="BC507" i="22"/>
  <c r="BC508" i="22"/>
  <c r="BC509" i="22"/>
  <c r="BC510" i="22"/>
  <c r="BC511" i="22"/>
  <c r="BC512" i="22"/>
  <c r="BC513" i="22"/>
  <c r="BC514" i="22"/>
  <c r="BC515" i="22"/>
  <c r="BC516" i="22"/>
  <c r="BC517" i="22"/>
  <c r="BC518" i="22"/>
  <c r="BC519" i="22"/>
  <c r="BC520" i="22"/>
  <c r="BC521" i="22"/>
  <c r="BC522" i="22"/>
  <c r="BC523" i="22"/>
  <c r="BC524" i="22"/>
  <c r="BC525" i="22"/>
  <c r="BC526" i="22"/>
  <c r="BC527" i="22"/>
  <c r="BC528" i="22"/>
  <c r="BC529" i="22"/>
  <c r="BC530" i="22"/>
  <c r="BC531" i="22"/>
  <c r="BC532" i="22"/>
  <c r="BC533" i="22"/>
  <c r="BC534" i="22"/>
  <c r="BC535" i="22"/>
  <c r="BC536" i="22"/>
  <c r="BC537" i="22"/>
  <c r="BB275" i="22"/>
  <c r="BB276" i="22"/>
  <c r="BB277" i="22"/>
  <c r="BB278" i="22"/>
  <c r="BB279" i="22"/>
  <c r="BB280" i="22"/>
  <c r="BB281" i="22"/>
  <c r="BB548" i="22" s="1"/>
  <c r="BC548" i="22" s="1"/>
  <c r="BB282" i="22"/>
  <c r="BB283" i="22"/>
  <c r="BB284" i="22"/>
  <c r="BB285" i="22"/>
  <c r="BB286" i="22"/>
  <c r="BB287" i="22"/>
  <c r="BB288" i="22"/>
  <c r="BB289" i="22"/>
  <c r="BB290" i="22"/>
  <c r="BB291" i="22"/>
  <c r="BB292" i="22"/>
  <c r="BB293" i="22"/>
  <c r="BB294" i="22"/>
  <c r="BB295" i="22"/>
  <c r="BB296" i="22"/>
  <c r="BB297" i="22"/>
  <c r="BB298" i="22"/>
  <c r="BB299" i="22"/>
  <c r="BB300" i="22"/>
  <c r="BB549" i="22" s="1"/>
  <c r="BB301" i="22"/>
  <c r="BB550" i="22" s="1"/>
  <c r="BB302" i="22"/>
  <c r="BB303" i="22"/>
  <c r="BB304" i="22"/>
  <c r="BB305" i="22"/>
  <c r="BB306" i="22"/>
  <c r="BB307" i="22"/>
  <c r="BB308" i="22"/>
  <c r="BB309" i="22"/>
  <c r="BB310" i="22"/>
  <c r="BB311" i="22"/>
  <c r="BB312" i="22"/>
  <c r="BB313" i="22"/>
  <c r="BB314" i="22"/>
  <c r="BB315" i="22"/>
  <c r="BB316" i="22"/>
  <c r="BB317" i="22"/>
  <c r="BB318" i="22"/>
  <c r="BB319" i="22"/>
  <c r="BB320" i="22"/>
  <c r="BB321" i="22"/>
  <c r="BB322" i="22"/>
  <c r="BB323" i="22"/>
  <c r="BB324" i="22"/>
  <c r="BB325" i="22"/>
  <c r="BB326" i="22"/>
  <c r="BB327" i="22"/>
  <c r="BB328" i="22"/>
  <c r="BB329" i="22"/>
  <c r="BB330" i="22"/>
  <c r="BB331" i="22"/>
  <c r="BB332" i="22"/>
  <c r="BB333" i="22"/>
  <c r="BB334" i="22"/>
  <c r="BB335" i="22"/>
  <c r="BB336" i="22"/>
  <c r="BB337" i="22"/>
  <c r="BB338" i="22"/>
  <c r="BB339" i="22"/>
  <c r="BB340" i="22"/>
  <c r="BB341" i="22"/>
  <c r="BB342" i="22"/>
  <c r="BB343" i="22"/>
  <c r="BB344" i="22"/>
  <c r="BB345" i="22"/>
  <c r="BB346" i="22"/>
  <c r="BB347" i="22"/>
  <c r="BB348" i="22"/>
  <c r="BB349" i="22"/>
  <c r="BB350" i="22"/>
  <c r="BB351" i="22"/>
  <c r="BB352" i="22"/>
  <c r="BB353" i="22"/>
  <c r="BB354" i="22"/>
  <c r="BB355" i="22"/>
  <c r="BB356" i="22"/>
  <c r="BB357" i="22"/>
  <c r="BB358" i="22"/>
  <c r="BB359" i="22"/>
  <c r="BB360" i="22"/>
  <c r="BB361" i="22"/>
  <c r="BB553" i="22" s="1"/>
  <c r="BC553" i="22" s="1"/>
  <c r="BB362" i="22"/>
  <c r="BB363" i="22"/>
  <c r="BB364" i="22"/>
  <c r="BB365" i="22"/>
  <c r="BB366" i="22"/>
  <c r="BB367" i="22"/>
  <c r="BB368" i="22"/>
  <c r="BB369" i="22"/>
  <c r="BB370" i="22"/>
  <c r="BB371" i="22"/>
  <c r="BB372" i="22"/>
  <c r="BB373" i="22"/>
  <c r="BB374" i="22"/>
  <c r="BB375" i="22"/>
  <c r="BB376" i="22"/>
  <c r="BB377" i="22"/>
  <c r="BB378" i="22"/>
  <c r="BB379" i="22"/>
  <c r="BB380" i="22"/>
  <c r="BB381" i="22"/>
  <c r="BB382" i="22"/>
  <c r="BB383" i="22"/>
  <c r="BB384" i="22"/>
  <c r="BB385" i="22"/>
  <c r="BB386" i="22"/>
  <c r="BB387" i="22"/>
  <c r="BB388" i="22"/>
  <c r="BB389" i="22"/>
  <c r="BB390" i="22"/>
  <c r="BB391" i="22"/>
  <c r="BB392" i="22"/>
  <c r="BB393" i="22"/>
  <c r="BB394" i="22"/>
  <c r="BB395" i="22"/>
  <c r="BB396" i="22"/>
  <c r="BB397" i="22"/>
  <c r="BB398" i="22"/>
  <c r="BB399" i="22"/>
  <c r="BB400" i="22"/>
  <c r="BB401" i="22"/>
  <c r="BB402" i="22"/>
  <c r="BB403" i="22"/>
  <c r="BB404" i="22"/>
  <c r="BB405" i="22"/>
  <c r="BB406" i="22"/>
  <c r="BB407" i="22"/>
  <c r="BB408" i="22"/>
  <c r="BB409" i="22"/>
  <c r="BB410" i="22"/>
  <c r="BB411" i="22"/>
  <c r="BB412" i="22"/>
  <c r="BB413" i="22"/>
  <c r="BB414" i="22"/>
  <c r="BB415" i="22"/>
  <c r="BB416" i="22"/>
  <c r="BB417" i="22"/>
  <c r="BB418" i="22"/>
  <c r="BB419" i="22"/>
  <c r="BB420" i="22"/>
  <c r="BB421" i="22"/>
  <c r="BB422" i="22"/>
  <c r="BB423" i="22"/>
  <c r="BB424" i="22"/>
  <c r="BB425" i="22"/>
  <c r="BB426" i="22"/>
  <c r="BB427" i="22"/>
  <c r="BB428" i="22"/>
  <c r="BB429" i="22"/>
  <c r="BB430" i="22"/>
  <c r="BB431" i="22"/>
  <c r="BB432" i="22"/>
  <c r="BB433" i="22"/>
  <c r="BB434" i="22"/>
  <c r="BB435" i="22"/>
  <c r="BB436" i="22"/>
  <c r="BB437" i="22"/>
  <c r="BB438" i="22"/>
  <c r="BB439" i="22"/>
  <c r="BB440" i="22"/>
  <c r="BB441" i="22"/>
  <c r="BB442" i="22"/>
  <c r="BB443" i="22"/>
  <c r="BB444" i="22"/>
  <c r="BB445" i="22"/>
  <c r="BB446" i="22"/>
  <c r="BB447" i="22"/>
  <c r="BB448" i="22"/>
  <c r="BB449" i="22"/>
  <c r="BB450" i="22"/>
  <c r="BB451" i="22"/>
  <c r="BB452" i="22"/>
  <c r="BB453" i="22"/>
  <c r="BB454" i="22"/>
  <c r="BB455" i="22"/>
  <c r="BB456" i="22"/>
  <c r="BB457" i="22"/>
  <c r="BB458" i="22"/>
  <c r="BB459" i="22"/>
  <c r="BB460" i="22"/>
  <c r="BB461" i="22"/>
  <c r="BB462" i="22"/>
  <c r="BB463" i="22"/>
  <c r="BB464" i="22"/>
  <c r="BB465" i="22"/>
  <c r="BB466" i="22"/>
  <c r="BB467" i="22"/>
  <c r="BB468" i="22"/>
  <c r="BB469" i="22"/>
  <c r="BB470" i="22"/>
  <c r="BB471" i="22"/>
  <c r="BB472" i="22"/>
  <c r="BB473" i="22"/>
  <c r="BB474" i="22"/>
  <c r="BB475" i="22"/>
  <c r="BB476" i="22"/>
  <c r="BB477" i="22"/>
  <c r="BB478" i="22"/>
  <c r="BB479" i="22"/>
  <c r="BB480" i="22"/>
  <c r="BB481" i="22"/>
  <c r="BB482" i="22"/>
  <c r="BB483" i="22"/>
  <c r="BB484" i="22"/>
  <c r="BB485" i="22"/>
  <c r="BB486" i="22"/>
  <c r="BB487" i="22"/>
  <c r="BB488" i="22"/>
  <c r="BB489" i="22"/>
  <c r="BB490" i="22"/>
  <c r="BB491" i="22"/>
  <c r="BB492" i="22"/>
  <c r="BB493" i="22"/>
  <c r="BB494" i="22"/>
  <c r="BB495" i="22"/>
  <c r="BB496" i="22"/>
  <c r="BB497" i="22"/>
  <c r="BB498" i="22"/>
  <c r="BB499" i="22"/>
  <c r="BB500" i="22"/>
  <c r="BB501" i="22"/>
  <c r="BB502" i="22"/>
  <c r="BB503" i="22"/>
  <c r="BB504" i="22"/>
  <c r="BB505" i="22"/>
  <c r="BB506" i="22"/>
  <c r="BB507" i="22"/>
  <c r="BB508" i="22"/>
  <c r="BB509" i="22"/>
  <c r="BB510" i="22"/>
  <c r="BB511" i="22"/>
  <c r="BB512" i="22"/>
  <c r="BB513" i="22"/>
  <c r="BB514" i="22"/>
  <c r="BB515" i="22"/>
  <c r="BB516" i="22"/>
  <c r="BB517" i="22"/>
  <c r="BB518" i="22"/>
  <c r="BB519" i="22"/>
  <c r="BB520" i="22"/>
  <c r="BB521" i="22"/>
  <c r="BB522" i="22"/>
  <c r="BB551" i="22" s="1"/>
  <c r="BB523" i="22"/>
  <c r="BB524" i="22"/>
  <c r="BB525" i="22"/>
  <c r="BB526" i="22"/>
  <c r="BB552" i="22" s="1"/>
  <c r="BB527" i="22"/>
  <c r="BB528" i="22"/>
  <c r="BB529" i="22"/>
  <c r="BB530" i="22"/>
  <c r="BB531" i="22"/>
  <c r="BB532" i="22"/>
  <c r="BB533" i="22"/>
  <c r="BB534" i="22"/>
  <c r="BB535" i="22"/>
  <c r="BB536" i="22"/>
  <c r="BB537" i="22"/>
  <c r="BA275" i="22"/>
  <c r="BA276" i="22"/>
  <c r="BA277" i="22"/>
  <c r="BA278" i="22"/>
  <c r="BA279" i="22"/>
  <c r="BA280" i="22"/>
  <c r="BA281" i="22"/>
  <c r="BA282" i="22"/>
  <c r="BA283" i="22"/>
  <c r="BA284" i="22"/>
  <c r="BA285" i="22"/>
  <c r="BA286" i="22"/>
  <c r="BA287" i="22"/>
  <c r="BA288" i="22"/>
  <c r="BA289" i="22"/>
  <c r="BA290" i="22"/>
  <c r="BA291" i="22"/>
  <c r="BA292" i="22"/>
  <c r="BA293" i="22"/>
  <c r="BA294" i="22"/>
  <c r="BA295" i="22"/>
  <c r="BA296" i="22"/>
  <c r="BA297" i="22"/>
  <c r="BA298" i="22"/>
  <c r="BA299" i="22"/>
  <c r="BA300" i="22"/>
  <c r="BA301" i="22"/>
  <c r="BA302" i="22"/>
  <c r="BA303" i="22"/>
  <c r="BA304" i="22"/>
  <c r="BA305" i="22"/>
  <c r="BA306" i="22"/>
  <c r="BA307" i="22"/>
  <c r="BA308" i="22"/>
  <c r="BA309" i="22"/>
  <c r="BA310" i="22"/>
  <c r="BA311" i="22"/>
  <c r="BA312" i="22"/>
  <c r="BA313" i="22"/>
  <c r="BA314" i="22"/>
  <c r="BA315" i="22"/>
  <c r="BA316" i="22"/>
  <c r="BA317" i="22"/>
  <c r="BA318" i="22"/>
  <c r="BA319" i="22"/>
  <c r="BA320" i="22"/>
  <c r="BA321" i="22"/>
  <c r="BA322" i="22"/>
  <c r="BA323" i="22"/>
  <c r="BA324" i="22"/>
  <c r="BA325" i="22"/>
  <c r="BA326" i="22"/>
  <c r="BA327" i="22"/>
  <c r="BA328" i="22"/>
  <c r="BA329" i="22"/>
  <c r="BA330" i="22"/>
  <c r="BA331" i="22"/>
  <c r="BA332" i="22"/>
  <c r="BA333" i="22"/>
  <c r="BA334" i="22"/>
  <c r="BA335" i="22"/>
  <c r="BA336" i="22"/>
  <c r="BA337" i="22"/>
  <c r="BA338" i="22"/>
  <c r="BA339" i="22"/>
  <c r="BA340" i="22"/>
  <c r="BA341" i="22"/>
  <c r="BA342" i="22"/>
  <c r="BA343" i="22"/>
  <c r="BA344" i="22"/>
  <c r="BA345" i="22"/>
  <c r="BA346" i="22"/>
  <c r="BA347" i="22"/>
  <c r="BA348" i="22"/>
  <c r="BA349" i="22"/>
  <c r="BA350" i="22"/>
  <c r="BA351" i="22"/>
  <c r="BA352" i="22"/>
  <c r="BA353" i="22"/>
  <c r="BA354" i="22"/>
  <c r="BA355" i="22"/>
  <c r="BA356" i="22"/>
  <c r="BA357" i="22"/>
  <c r="BA358" i="22"/>
  <c r="BA359" i="22"/>
  <c r="BA360" i="22"/>
  <c r="BA361" i="22"/>
  <c r="BA362" i="22"/>
  <c r="BA363" i="22"/>
  <c r="BA364" i="22"/>
  <c r="BA365" i="22"/>
  <c r="BA366" i="22"/>
  <c r="BA367" i="22"/>
  <c r="BA368" i="22"/>
  <c r="BA369" i="22"/>
  <c r="BA370" i="22"/>
  <c r="BA371" i="22"/>
  <c r="BA372" i="22"/>
  <c r="BA373" i="22"/>
  <c r="BA374" i="22"/>
  <c r="BA375" i="22"/>
  <c r="BA376" i="22"/>
  <c r="BA377" i="22"/>
  <c r="BA378" i="22"/>
  <c r="BA379" i="22"/>
  <c r="BA380" i="22"/>
  <c r="BA381" i="22"/>
  <c r="BA382" i="22"/>
  <c r="BA383" i="22"/>
  <c r="BA384" i="22"/>
  <c r="BA385" i="22"/>
  <c r="BA386" i="22"/>
  <c r="BA387" i="22"/>
  <c r="BA388" i="22"/>
  <c r="BA389" i="22"/>
  <c r="BA390" i="22"/>
  <c r="BA391" i="22"/>
  <c r="BA392" i="22"/>
  <c r="BA393" i="22"/>
  <c r="BA394" i="22"/>
  <c r="BA395" i="22"/>
  <c r="BA396" i="22"/>
  <c r="BA397" i="22"/>
  <c r="BA398" i="22"/>
  <c r="BA399" i="22"/>
  <c r="BA400" i="22"/>
  <c r="BA401" i="22"/>
  <c r="BA402" i="22"/>
  <c r="BA403" i="22"/>
  <c r="BA404" i="22"/>
  <c r="BA405" i="22"/>
  <c r="BA406" i="22"/>
  <c r="BA407" i="22"/>
  <c r="BA408" i="22"/>
  <c r="BA409" i="22"/>
  <c r="BA410" i="22"/>
  <c r="BA411" i="22"/>
  <c r="BA412" i="22"/>
  <c r="BA413" i="22"/>
  <c r="BA414" i="22"/>
  <c r="BA415" i="22"/>
  <c r="BA416" i="22"/>
  <c r="BA417" i="22"/>
  <c r="BA418" i="22"/>
  <c r="BA419" i="22"/>
  <c r="BA420" i="22"/>
  <c r="BA421" i="22"/>
  <c r="BA422" i="22"/>
  <c r="BA423" i="22"/>
  <c r="BA424" i="22"/>
  <c r="BA425" i="22"/>
  <c r="BA426" i="22"/>
  <c r="BA427" i="22"/>
  <c r="BA428" i="22"/>
  <c r="BA429" i="22"/>
  <c r="BA430" i="22"/>
  <c r="BA431" i="22"/>
  <c r="BA432" i="22"/>
  <c r="BA433" i="22"/>
  <c r="BA434" i="22"/>
  <c r="BA435" i="22"/>
  <c r="BA436" i="22"/>
  <c r="BA437" i="22"/>
  <c r="BA438" i="22"/>
  <c r="BA439" i="22"/>
  <c r="BA440" i="22"/>
  <c r="BA441" i="22"/>
  <c r="BA442" i="22"/>
  <c r="BA443" i="22"/>
  <c r="BA444" i="22"/>
  <c r="BA445" i="22"/>
  <c r="BA446" i="22"/>
  <c r="BA447" i="22"/>
  <c r="BA448" i="22"/>
  <c r="BA449" i="22"/>
  <c r="BA450" i="22"/>
  <c r="BA451" i="22"/>
  <c r="BA452" i="22"/>
  <c r="BA453" i="22"/>
  <c r="BA454" i="22"/>
  <c r="BA455" i="22"/>
  <c r="BA456" i="22"/>
  <c r="BA457" i="22"/>
  <c r="BA458" i="22"/>
  <c r="BA459" i="22"/>
  <c r="BA460" i="22"/>
  <c r="BA461" i="22"/>
  <c r="BA462" i="22"/>
  <c r="BA463" i="22"/>
  <c r="BA464" i="22"/>
  <c r="BA465" i="22"/>
  <c r="BA466" i="22"/>
  <c r="BA467" i="22"/>
  <c r="BA468" i="22"/>
  <c r="BA469" i="22"/>
  <c r="BA470" i="22"/>
  <c r="BA471" i="22"/>
  <c r="BA472" i="22"/>
  <c r="BA473" i="22"/>
  <c r="BA474" i="22"/>
  <c r="BA475" i="22"/>
  <c r="BA476" i="22"/>
  <c r="BA477" i="22"/>
  <c r="BA478" i="22"/>
  <c r="BA479" i="22"/>
  <c r="BA480" i="22"/>
  <c r="BA481" i="22"/>
  <c r="BA482" i="22"/>
  <c r="BA483" i="22"/>
  <c r="BA484" i="22"/>
  <c r="BA485" i="22"/>
  <c r="BA486" i="22"/>
  <c r="BA487" i="22"/>
  <c r="BA488" i="22"/>
  <c r="BA489" i="22"/>
  <c r="BA490" i="22"/>
  <c r="BA491" i="22"/>
  <c r="BA492" i="22"/>
  <c r="BA493" i="22"/>
  <c r="BA494" i="22"/>
  <c r="BA495" i="22"/>
  <c r="BA496" i="22"/>
  <c r="BA497" i="22"/>
  <c r="BA498" i="22"/>
  <c r="BA499" i="22"/>
  <c r="BA500" i="22"/>
  <c r="BA501" i="22"/>
  <c r="BA502" i="22"/>
  <c r="BA503" i="22"/>
  <c r="BA504" i="22"/>
  <c r="BA505" i="22"/>
  <c r="BA506" i="22"/>
  <c r="BA507" i="22"/>
  <c r="BA508" i="22"/>
  <c r="BA509" i="22"/>
  <c r="BA510" i="22"/>
  <c r="BA511" i="22"/>
  <c r="BA512" i="22"/>
  <c r="BA513" i="22"/>
  <c r="BA514" i="22"/>
  <c r="BA515" i="22"/>
  <c r="BA516" i="22"/>
  <c r="BA517" i="22"/>
  <c r="BA518" i="22"/>
  <c r="BA519" i="22"/>
  <c r="BA520" i="22"/>
  <c r="BA521" i="22"/>
  <c r="BA522" i="22"/>
  <c r="BA523" i="22"/>
  <c r="BA524" i="22"/>
  <c r="BA525" i="22"/>
  <c r="BA526" i="22"/>
  <c r="BA527" i="22"/>
  <c r="BA528" i="22"/>
  <c r="BA529" i="22"/>
  <c r="BA530" i="22"/>
  <c r="BA531" i="22"/>
  <c r="BA532" i="22"/>
  <c r="BA533" i="22"/>
  <c r="BA534" i="22"/>
  <c r="BA535" i="22"/>
  <c r="BA536" i="22"/>
  <c r="BA537" i="22"/>
  <c r="AZ275" i="22"/>
  <c r="AZ276" i="22"/>
  <c r="AZ277" i="22"/>
  <c r="AZ278" i="22"/>
  <c r="AZ279" i="22"/>
  <c r="AZ280" i="22"/>
  <c r="AZ281" i="22"/>
  <c r="AZ282" i="22"/>
  <c r="AZ283" i="22"/>
  <c r="AZ284" i="22"/>
  <c r="AZ285" i="22"/>
  <c r="AZ286" i="22"/>
  <c r="AZ287" i="22"/>
  <c r="AZ288" i="22"/>
  <c r="AZ289" i="22"/>
  <c r="AZ290" i="22"/>
  <c r="AZ291" i="22"/>
  <c r="AZ292" i="22"/>
  <c r="AZ293" i="22"/>
  <c r="AZ294" i="22"/>
  <c r="AZ295" i="22"/>
  <c r="AZ296" i="22"/>
  <c r="AZ297" i="22"/>
  <c r="AZ298" i="22"/>
  <c r="AZ299" i="22"/>
  <c r="AZ300" i="22"/>
  <c r="AZ301" i="22"/>
  <c r="AZ302" i="22"/>
  <c r="AZ303" i="22"/>
  <c r="AZ304" i="22"/>
  <c r="AZ305" i="22"/>
  <c r="AZ306" i="22"/>
  <c r="AZ307" i="22"/>
  <c r="AZ308" i="22"/>
  <c r="AZ309" i="22"/>
  <c r="AZ310" i="22"/>
  <c r="AZ311" i="22"/>
  <c r="AZ312" i="22"/>
  <c r="AZ313" i="22"/>
  <c r="AZ314" i="22"/>
  <c r="AZ315" i="22"/>
  <c r="AZ316" i="22"/>
  <c r="AZ317" i="22"/>
  <c r="AZ318" i="22"/>
  <c r="AZ319" i="22"/>
  <c r="AZ320" i="22"/>
  <c r="AZ321" i="22"/>
  <c r="AZ322" i="22"/>
  <c r="AZ323" i="22"/>
  <c r="AZ324" i="22"/>
  <c r="AZ325" i="22"/>
  <c r="AZ326" i="22"/>
  <c r="AZ327" i="22"/>
  <c r="AZ328" i="22"/>
  <c r="AZ329" i="22"/>
  <c r="AZ330" i="22"/>
  <c r="AZ331" i="22"/>
  <c r="AZ332" i="22"/>
  <c r="AZ333" i="22"/>
  <c r="AZ334" i="22"/>
  <c r="AZ335" i="22"/>
  <c r="AZ336" i="22"/>
  <c r="AZ337" i="22"/>
  <c r="AZ338" i="22"/>
  <c r="AZ339" i="22"/>
  <c r="AZ340" i="22"/>
  <c r="AZ341" i="22"/>
  <c r="AZ342" i="22"/>
  <c r="AZ343" i="22"/>
  <c r="AZ344" i="22"/>
  <c r="AZ345" i="22"/>
  <c r="AZ346" i="22"/>
  <c r="AZ347" i="22"/>
  <c r="AZ348" i="22"/>
  <c r="AZ349" i="22"/>
  <c r="AZ350" i="22"/>
  <c r="AZ351" i="22"/>
  <c r="AZ352" i="22"/>
  <c r="AZ353" i="22"/>
  <c r="AZ354" i="22"/>
  <c r="AZ355" i="22"/>
  <c r="AZ356" i="22"/>
  <c r="AZ357" i="22"/>
  <c r="AZ358" i="22"/>
  <c r="AZ359" i="22"/>
  <c r="AZ360" i="22"/>
  <c r="AZ361" i="22"/>
  <c r="AZ362" i="22"/>
  <c r="AZ363" i="22"/>
  <c r="AZ364" i="22"/>
  <c r="AZ365" i="22"/>
  <c r="AZ366" i="22"/>
  <c r="AZ367" i="22"/>
  <c r="AZ368" i="22"/>
  <c r="AZ369" i="22"/>
  <c r="AZ370" i="22"/>
  <c r="AZ371" i="22"/>
  <c r="AZ372" i="22"/>
  <c r="AZ373" i="22"/>
  <c r="AZ374" i="22"/>
  <c r="AZ375" i="22"/>
  <c r="AZ376" i="22"/>
  <c r="AZ377" i="22"/>
  <c r="AZ378" i="22"/>
  <c r="AZ379" i="22"/>
  <c r="AZ380" i="22"/>
  <c r="AZ381" i="22"/>
  <c r="AZ382" i="22"/>
  <c r="AZ383" i="22"/>
  <c r="AZ384" i="22"/>
  <c r="AZ385" i="22"/>
  <c r="AZ386" i="22"/>
  <c r="AZ387" i="22"/>
  <c r="AZ388" i="22"/>
  <c r="AZ389" i="22"/>
  <c r="AZ390" i="22"/>
  <c r="AZ391" i="22"/>
  <c r="AZ392" i="22"/>
  <c r="AZ393" i="22"/>
  <c r="AZ394" i="22"/>
  <c r="AZ395" i="22"/>
  <c r="AZ396" i="22"/>
  <c r="AZ397" i="22"/>
  <c r="AZ398" i="22"/>
  <c r="AZ399" i="22"/>
  <c r="AZ400" i="22"/>
  <c r="AZ401" i="22"/>
  <c r="AZ402" i="22"/>
  <c r="AZ403" i="22"/>
  <c r="AZ404" i="22"/>
  <c r="AZ405" i="22"/>
  <c r="AZ406" i="22"/>
  <c r="AZ407" i="22"/>
  <c r="AZ408" i="22"/>
  <c r="AZ409" i="22"/>
  <c r="AZ410" i="22"/>
  <c r="AZ411" i="22"/>
  <c r="AZ412" i="22"/>
  <c r="AZ413" i="22"/>
  <c r="AZ414" i="22"/>
  <c r="AZ415" i="22"/>
  <c r="AZ416" i="22"/>
  <c r="AZ417" i="22"/>
  <c r="AZ418" i="22"/>
  <c r="AZ419" i="22"/>
  <c r="AZ420" i="22"/>
  <c r="AZ421" i="22"/>
  <c r="AZ422" i="22"/>
  <c r="AZ423" i="22"/>
  <c r="AZ424" i="22"/>
  <c r="AZ425" i="22"/>
  <c r="AZ426" i="22"/>
  <c r="AZ427" i="22"/>
  <c r="AZ428" i="22"/>
  <c r="AZ429" i="22"/>
  <c r="AZ430" i="22"/>
  <c r="AZ431" i="22"/>
  <c r="AZ432" i="22"/>
  <c r="AZ433" i="22"/>
  <c r="AZ434" i="22"/>
  <c r="AZ435" i="22"/>
  <c r="AZ436" i="22"/>
  <c r="AZ437" i="22"/>
  <c r="AZ438" i="22"/>
  <c r="AZ439" i="22"/>
  <c r="AZ440" i="22"/>
  <c r="AZ441" i="22"/>
  <c r="AZ442" i="22"/>
  <c r="AZ443" i="22"/>
  <c r="AZ444" i="22"/>
  <c r="AZ445" i="22"/>
  <c r="AZ446" i="22"/>
  <c r="AZ447" i="22"/>
  <c r="AZ448" i="22"/>
  <c r="AZ449" i="22"/>
  <c r="AZ450" i="22"/>
  <c r="AZ451" i="22"/>
  <c r="AZ452" i="22"/>
  <c r="AZ453" i="22"/>
  <c r="AZ454" i="22"/>
  <c r="AZ455" i="22"/>
  <c r="AZ456" i="22"/>
  <c r="AZ457" i="22"/>
  <c r="AZ458" i="22"/>
  <c r="AZ459" i="22"/>
  <c r="AZ460" i="22"/>
  <c r="AZ461" i="22"/>
  <c r="AZ462" i="22"/>
  <c r="AZ463" i="22"/>
  <c r="AZ464" i="22"/>
  <c r="AZ465" i="22"/>
  <c r="AZ466" i="22"/>
  <c r="AZ467" i="22"/>
  <c r="AZ468" i="22"/>
  <c r="AZ469" i="22"/>
  <c r="AZ470" i="22"/>
  <c r="AZ471" i="22"/>
  <c r="AZ472" i="22"/>
  <c r="AZ473" i="22"/>
  <c r="AZ474" i="22"/>
  <c r="AZ475" i="22"/>
  <c r="AZ476" i="22"/>
  <c r="AZ477" i="22"/>
  <c r="AZ478" i="22"/>
  <c r="AZ479" i="22"/>
  <c r="AZ480" i="22"/>
  <c r="AZ481" i="22"/>
  <c r="AZ482" i="22"/>
  <c r="AZ483" i="22"/>
  <c r="AZ484" i="22"/>
  <c r="AZ485" i="22"/>
  <c r="AZ486" i="22"/>
  <c r="AZ487" i="22"/>
  <c r="AZ488" i="22"/>
  <c r="AZ489" i="22"/>
  <c r="AZ490" i="22"/>
  <c r="AZ491" i="22"/>
  <c r="AZ492" i="22"/>
  <c r="AZ493" i="22"/>
  <c r="AZ494" i="22"/>
  <c r="AZ495" i="22"/>
  <c r="AZ496" i="22"/>
  <c r="AZ497" i="22"/>
  <c r="AZ498" i="22"/>
  <c r="AZ499" i="22"/>
  <c r="AZ500" i="22"/>
  <c r="AZ501" i="22"/>
  <c r="AZ502" i="22"/>
  <c r="AZ503" i="22"/>
  <c r="AZ504" i="22"/>
  <c r="AZ505" i="22"/>
  <c r="AZ506" i="22"/>
  <c r="AZ507" i="22"/>
  <c r="AZ508" i="22"/>
  <c r="AZ509" i="22"/>
  <c r="AZ510" i="22"/>
  <c r="AZ511" i="22"/>
  <c r="AZ512" i="22"/>
  <c r="AZ513" i="22"/>
  <c r="AZ514" i="22"/>
  <c r="AZ515" i="22"/>
  <c r="AZ516" i="22"/>
  <c r="AZ517" i="22"/>
  <c r="AZ518" i="22"/>
  <c r="AZ519" i="22"/>
  <c r="AZ520" i="22"/>
  <c r="AZ521" i="22"/>
  <c r="AZ522" i="22"/>
  <c r="AZ523" i="22"/>
  <c r="AZ524" i="22"/>
  <c r="AZ525" i="22"/>
  <c r="AZ526" i="22"/>
  <c r="AZ527" i="22"/>
  <c r="AZ528" i="22"/>
  <c r="AZ529" i="22"/>
  <c r="AZ530" i="22"/>
  <c r="AZ531" i="22"/>
  <c r="AZ532" i="22"/>
  <c r="AZ533" i="22"/>
  <c r="AZ534" i="22"/>
  <c r="AZ535" i="22"/>
  <c r="AZ536" i="22"/>
  <c r="AZ537" i="22"/>
  <c r="AY275" i="22"/>
  <c r="AY276" i="22"/>
  <c r="AY277" i="22"/>
  <c r="AY278" i="22"/>
  <c r="AY279" i="22"/>
  <c r="AY280" i="22"/>
  <c r="AY281" i="22"/>
  <c r="AY282" i="22"/>
  <c r="AY283" i="22"/>
  <c r="AY284" i="22"/>
  <c r="AY285" i="22"/>
  <c r="AY286" i="22"/>
  <c r="AY287" i="22"/>
  <c r="AY288" i="22"/>
  <c r="AY289" i="22"/>
  <c r="AY290" i="22"/>
  <c r="AY291" i="22"/>
  <c r="AY292" i="22"/>
  <c r="AY293" i="22"/>
  <c r="AY294" i="22"/>
  <c r="AY295" i="22"/>
  <c r="AY296" i="22"/>
  <c r="AY297" i="22"/>
  <c r="AY298" i="22"/>
  <c r="AY299" i="22"/>
  <c r="AY300" i="22"/>
  <c r="AY301" i="22"/>
  <c r="AY302" i="22"/>
  <c r="AY303" i="22"/>
  <c r="AY304" i="22"/>
  <c r="AY305" i="22"/>
  <c r="AY306" i="22"/>
  <c r="AY307" i="22"/>
  <c r="AY308" i="22"/>
  <c r="AY309" i="22"/>
  <c r="AY310" i="22"/>
  <c r="AY311" i="22"/>
  <c r="AY312" i="22"/>
  <c r="AY313" i="22"/>
  <c r="AY314" i="22"/>
  <c r="AY315" i="22"/>
  <c r="AY316" i="22"/>
  <c r="AY317" i="22"/>
  <c r="AY318" i="22"/>
  <c r="AY319" i="22"/>
  <c r="AY320" i="22"/>
  <c r="AY321" i="22"/>
  <c r="AY322" i="22"/>
  <c r="AY323" i="22"/>
  <c r="AY324" i="22"/>
  <c r="AY325" i="22"/>
  <c r="AY326" i="22"/>
  <c r="AY327" i="22"/>
  <c r="AY328" i="22"/>
  <c r="AY329" i="22"/>
  <c r="AY330" i="22"/>
  <c r="AY331" i="22"/>
  <c r="AY332" i="22"/>
  <c r="AY333" i="22"/>
  <c r="AY334" i="22"/>
  <c r="AY335" i="22"/>
  <c r="AY336" i="22"/>
  <c r="AY337" i="22"/>
  <c r="AY338" i="22"/>
  <c r="AY339" i="22"/>
  <c r="AY340" i="22"/>
  <c r="AY341" i="22"/>
  <c r="AY342" i="22"/>
  <c r="AY343" i="22"/>
  <c r="AY344" i="22"/>
  <c r="AY345" i="22"/>
  <c r="AY346" i="22"/>
  <c r="AY347" i="22"/>
  <c r="AY348" i="22"/>
  <c r="AY349" i="22"/>
  <c r="AY350" i="22"/>
  <c r="AY351" i="22"/>
  <c r="AY352" i="22"/>
  <c r="AY353" i="22"/>
  <c r="AY354" i="22"/>
  <c r="AY355" i="22"/>
  <c r="AY356" i="22"/>
  <c r="AY357" i="22"/>
  <c r="AY358" i="22"/>
  <c r="AY359" i="22"/>
  <c r="AY360" i="22"/>
  <c r="AY361" i="22"/>
  <c r="AY362" i="22"/>
  <c r="AY363" i="22"/>
  <c r="AY364" i="22"/>
  <c r="AY365" i="22"/>
  <c r="AY366" i="22"/>
  <c r="AY367" i="22"/>
  <c r="AY368" i="22"/>
  <c r="AY369" i="22"/>
  <c r="AY370" i="22"/>
  <c r="AY371" i="22"/>
  <c r="AY372" i="22"/>
  <c r="AY373" i="22"/>
  <c r="AY374" i="22"/>
  <c r="AY375" i="22"/>
  <c r="AY376" i="22"/>
  <c r="AY377" i="22"/>
  <c r="AY378" i="22"/>
  <c r="AY379" i="22"/>
  <c r="AY380" i="22"/>
  <c r="AY381" i="22"/>
  <c r="AY382" i="22"/>
  <c r="AY383" i="22"/>
  <c r="AY384" i="22"/>
  <c r="AY385" i="22"/>
  <c r="AY386" i="22"/>
  <c r="AY387" i="22"/>
  <c r="AY388" i="22"/>
  <c r="AY389" i="22"/>
  <c r="AY390" i="22"/>
  <c r="AY391" i="22"/>
  <c r="AY392" i="22"/>
  <c r="AY393" i="22"/>
  <c r="AY394" i="22"/>
  <c r="AY395" i="22"/>
  <c r="AY396" i="22"/>
  <c r="AY397" i="22"/>
  <c r="AY398" i="22"/>
  <c r="AY399" i="22"/>
  <c r="AY400" i="22"/>
  <c r="AY401" i="22"/>
  <c r="AY402" i="22"/>
  <c r="AY403" i="22"/>
  <c r="AY404" i="22"/>
  <c r="AY405" i="22"/>
  <c r="AY406" i="22"/>
  <c r="AY407" i="22"/>
  <c r="AY408" i="22"/>
  <c r="AY409" i="22"/>
  <c r="AY410" i="22"/>
  <c r="AY411" i="22"/>
  <c r="AY412" i="22"/>
  <c r="AY413" i="22"/>
  <c r="AY414" i="22"/>
  <c r="AY415" i="22"/>
  <c r="AY416" i="22"/>
  <c r="AY417" i="22"/>
  <c r="AY418" i="22"/>
  <c r="AY419" i="22"/>
  <c r="AY420" i="22"/>
  <c r="AY421" i="22"/>
  <c r="AY422" i="22"/>
  <c r="AY423" i="22"/>
  <c r="AY424" i="22"/>
  <c r="AY425" i="22"/>
  <c r="AY426" i="22"/>
  <c r="AY427" i="22"/>
  <c r="AY428" i="22"/>
  <c r="AY429" i="22"/>
  <c r="AY430" i="22"/>
  <c r="AY431" i="22"/>
  <c r="AY432" i="22"/>
  <c r="AY433" i="22"/>
  <c r="AY434" i="22"/>
  <c r="AY435" i="22"/>
  <c r="AY436" i="22"/>
  <c r="AY437" i="22"/>
  <c r="AY438" i="22"/>
  <c r="AY439" i="22"/>
  <c r="AY440" i="22"/>
  <c r="AY441" i="22"/>
  <c r="AY442" i="22"/>
  <c r="AY443" i="22"/>
  <c r="AY444" i="22"/>
  <c r="AY445" i="22"/>
  <c r="AY446" i="22"/>
  <c r="AY447" i="22"/>
  <c r="AY448" i="22"/>
  <c r="AY449" i="22"/>
  <c r="AY450" i="22"/>
  <c r="AY451" i="22"/>
  <c r="AY452" i="22"/>
  <c r="AY453" i="22"/>
  <c r="AY454" i="22"/>
  <c r="AY455" i="22"/>
  <c r="AY456" i="22"/>
  <c r="AY457" i="22"/>
  <c r="AY458" i="22"/>
  <c r="AY459" i="22"/>
  <c r="AY460" i="22"/>
  <c r="AY461" i="22"/>
  <c r="AY462" i="22"/>
  <c r="AY463" i="22"/>
  <c r="AY464" i="22"/>
  <c r="AY465" i="22"/>
  <c r="AY466" i="22"/>
  <c r="AY467" i="22"/>
  <c r="AY468" i="22"/>
  <c r="AY469" i="22"/>
  <c r="AY470" i="22"/>
  <c r="AY471" i="22"/>
  <c r="AY472" i="22"/>
  <c r="AY473" i="22"/>
  <c r="AY474" i="22"/>
  <c r="AY475" i="22"/>
  <c r="AY476" i="22"/>
  <c r="AY477" i="22"/>
  <c r="AY478" i="22"/>
  <c r="AY479" i="22"/>
  <c r="AY480" i="22"/>
  <c r="AY481" i="22"/>
  <c r="AY482" i="22"/>
  <c r="AY483" i="22"/>
  <c r="AY484" i="22"/>
  <c r="AY485" i="22"/>
  <c r="AY486" i="22"/>
  <c r="AY487" i="22"/>
  <c r="AY488" i="22"/>
  <c r="AY489" i="22"/>
  <c r="AY490" i="22"/>
  <c r="AY491" i="22"/>
  <c r="AY492" i="22"/>
  <c r="AY493" i="22"/>
  <c r="AY494" i="22"/>
  <c r="AY495" i="22"/>
  <c r="AY496" i="22"/>
  <c r="AY497" i="22"/>
  <c r="AY498" i="22"/>
  <c r="AY499" i="22"/>
  <c r="AY500" i="22"/>
  <c r="AY501" i="22"/>
  <c r="AY502" i="22"/>
  <c r="AY503" i="22"/>
  <c r="AY504" i="22"/>
  <c r="AY505" i="22"/>
  <c r="AY506" i="22"/>
  <c r="AY507" i="22"/>
  <c r="AY508" i="22"/>
  <c r="AY509" i="22"/>
  <c r="AY510" i="22"/>
  <c r="AY511" i="22"/>
  <c r="AY512" i="22"/>
  <c r="AY513" i="22"/>
  <c r="AY514" i="22"/>
  <c r="AY515" i="22"/>
  <c r="AY516" i="22"/>
  <c r="AY517" i="22"/>
  <c r="AY518" i="22"/>
  <c r="AY519" i="22"/>
  <c r="AY520" i="22"/>
  <c r="AY521" i="22"/>
  <c r="AY522" i="22"/>
  <c r="AY523" i="22"/>
  <c r="AY524" i="22"/>
  <c r="AY525" i="22"/>
  <c r="AY526" i="22"/>
  <c r="AY527" i="22"/>
  <c r="AY528" i="22"/>
  <c r="AY529" i="22"/>
  <c r="AY530" i="22"/>
  <c r="AY531" i="22"/>
  <c r="AY532" i="22"/>
  <c r="AY533" i="22"/>
  <c r="AY534" i="22"/>
  <c r="AY535" i="22"/>
  <c r="AY536" i="22"/>
  <c r="AY537" i="22"/>
  <c r="AX275" i="22"/>
  <c r="AX276" i="22"/>
  <c r="AX277" i="22"/>
  <c r="AX278" i="22"/>
  <c r="AX279" i="22"/>
  <c r="AX280" i="22"/>
  <c r="AX281" i="22"/>
  <c r="AX282" i="22"/>
  <c r="AX283" i="22"/>
  <c r="AX284" i="22"/>
  <c r="AX285" i="22"/>
  <c r="AX286" i="22"/>
  <c r="AX287" i="22"/>
  <c r="AX288" i="22"/>
  <c r="AX289" i="22"/>
  <c r="AX290" i="22"/>
  <c r="AX291" i="22"/>
  <c r="AX292" i="22"/>
  <c r="AX293" i="22"/>
  <c r="AX294" i="22"/>
  <c r="AX295" i="22"/>
  <c r="AX296" i="22"/>
  <c r="AX297" i="22"/>
  <c r="AX298" i="22"/>
  <c r="AX299" i="22"/>
  <c r="AX300" i="22"/>
  <c r="AX301" i="22"/>
  <c r="AX302" i="22"/>
  <c r="AX303" i="22"/>
  <c r="AX304" i="22"/>
  <c r="AX305" i="22"/>
  <c r="AX306" i="22"/>
  <c r="AX307" i="22"/>
  <c r="AX308" i="22"/>
  <c r="AX309" i="22"/>
  <c r="AX310" i="22"/>
  <c r="AX311" i="22"/>
  <c r="AX312" i="22"/>
  <c r="AX313" i="22"/>
  <c r="AX314" i="22"/>
  <c r="AX315" i="22"/>
  <c r="AX316" i="22"/>
  <c r="AX317" i="22"/>
  <c r="AX318" i="22"/>
  <c r="AX319" i="22"/>
  <c r="AX320" i="22"/>
  <c r="AX321" i="22"/>
  <c r="AX322" i="22"/>
  <c r="AX323" i="22"/>
  <c r="AX324" i="22"/>
  <c r="AX325" i="22"/>
  <c r="AX326" i="22"/>
  <c r="AX327" i="22"/>
  <c r="AX328" i="22"/>
  <c r="AX329" i="22"/>
  <c r="AX330" i="22"/>
  <c r="AX331" i="22"/>
  <c r="AX332" i="22"/>
  <c r="AX333" i="22"/>
  <c r="AX334" i="22"/>
  <c r="AX335" i="22"/>
  <c r="AX336" i="22"/>
  <c r="AX337" i="22"/>
  <c r="AX338" i="22"/>
  <c r="AX339" i="22"/>
  <c r="AX340" i="22"/>
  <c r="AX341" i="22"/>
  <c r="AX342" i="22"/>
  <c r="AX343" i="22"/>
  <c r="AX344" i="22"/>
  <c r="AX345" i="22"/>
  <c r="AX346" i="22"/>
  <c r="AX347" i="22"/>
  <c r="AX348" i="22"/>
  <c r="AX349" i="22"/>
  <c r="AX350" i="22"/>
  <c r="AX351" i="22"/>
  <c r="AX352" i="22"/>
  <c r="AX353" i="22"/>
  <c r="AX354" i="22"/>
  <c r="AX355" i="22"/>
  <c r="AX356" i="22"/>
  <c r="AX357" i="22"/>
  <c r="AX358" i="22"/>
  <c r="AX359" i="22"/>
  <c r="AX360" i="22"/>
  <c r="AX361" i="22"/>
  <c r="AX362" i="22"/>
  <c r="AX363" i="22"/>
  <c r="AX364" i="22"/>
  <c r="AX365" i="22"/>
  <c r="AX366" i="22"/>
  <c r="AX367" i="22"/>
  <c r="AX368" i="22"/>
  <c r="AX369" i="22"/>
  <c r="AX370" i="22"/>
  <c r="AX371" i="22"/>
  <c r="AX372" i="22"/>
  <c r="AX373" i="22"/>
  <c r="AX374" i="22"/>
  <c r="AX375" i="22"/>
  <c r="AX376" i="22"/>
  <c r="AX377" i="22"/>
  <c r="AX378" i="22"/>
  <c r="AX379" i="22"/>
  <c r="AX380" i="22"/>
  <c r="AX381" i="22"/>
  <c r="AX382" i="22"/>
  <c r="AX383" i="22"/>
  <c r="AX384" i="22"/>
  <c r="AX385" i="22"/>
  <c r="AX386" i="22"/>
  <c r="AX387" i="22"/>
  <c r="AX388" i="22"/>
  <c r="AX389" i="22"/>
  <c r="AX390" i="22"/>
  <c r="AX391" i="22"/>
  <c r="AX392" i="22"/>
  <c r="AX393" i="22"/>
  <c r="AX394" i="22"/>
  <c r="AX395" i="22"/>
  <c r="AX396" i="22"/>
  <c r="AX397" i="22"/>
  <c r="AX398" i="22"/>
  <c r="AX399" i="22"/>
  <c r="AX400" i="22"/>
  <c r="AX401" i="22"/>
  <c r="AX402" i="22"/>
  <c r="AX403" i="22"/>
  <c r="AX404" i="22"/>
  <c r="AX405" i="22"/>
  <c r="AX406" i="22"/>
  <c r="AX407" i="22"/>
  <c r="AX408" i="22"/>
  <c r="AX409" i="22"/>
  <c r="AX410" i="22"/>
  <c r="AX411" i="22"/>
  <c r="AX412" i="22"/>
  <c r="AX413" i="22"/>
  <c r="AX414" i="22"/>
  <c r="AX415" i="22"/>
  <c r="AX416" i="22"/>
  <c r="AX417" i="22"/>
  <c r="AX418" i="22"/>
  <c r="AX419" i="22"/>
  <c r="AX420" i="22"/>
  <c r="AX421" i="22"/>
  <c r="AX422" i="22"/>
  <c r="AX423" i="22"/>
  <c r="AX424" i="22"/>
  <c r="AX425" i="22"/>
  <c r="AX426" i="22"/>
  <c r="AX427" i="22"/>
  <c r="AX428" i="22"/>
  <c r="AX429" i="22"/>
  <c r="AX430" i="22"/>
  <c r="AX431" i="22"/>
  <c r="AX432" i="22"/>
  <c r="AX433" i="22"/>
  <c r="AX434" i="22"/>
  <c r="AX435" i="22"/>
  <c r="AX436" i="22"/>
  <c r="AX437" i="22"/>
  <c r="AX438" i="22"/>
  <c r="AX439" i="22"/>
  <c r="AX440" i="22"/>
  <c r="AX441" i="22"/>
  <c r="AX442" i="22"/>
  <c r="AX443" i="22"/>
  <c r="AX444" i="22"/>
  <c r="AX445" i="22"/>
  <c r="AX446" i="22"/>
  <c r="AX447" i="22"/>
  <c r="AX448" i="22"/>
  <c r="AX449" i="22"/>
  <c r="AX450" i="22"/>
  <c r="AX451" i="22"/>
  <c r="AX452" i="22"/>
  <c r="AX453" i="22"/>
  <c r="AX454" i="22"/>
  <c r="AX455" i="22"/>
  <c r="AX456" i="22"/>
  <c r="AX457" i="22"/>
  <c r="AX458" i="22"/>
  <c r="AX459" i="22"/>
  <c r="AX460" i="22"/>
  <c r="AX461" i="22"/>
  <c r="AX462" i="22"/>
  <c r="AX463" i="22"/>
  <c r="AX464" i="22"/>
  <c r="AX465" i="22"/>
  <c r="AX466" i="22"/>
  <c r="AX467" i="22"/>
  <c r="AX468" i="22"/>
  <c r="AX469" i="22"/>
  <c r="AX470" i="22"/>
  <c r="AX471" i="22"/>
  <c r="AX472" i="22"/>
  <c r="AX473" i="22"/>
  <c r="AX474" i="22"/>
  <c r="AX475" i="22"/>
  <c r="AX476" i="22"/>
  <c r="AX477" i="22"/>
  <c r="AX478" i="22"/>
  <c r="AX479" i="22"/>
  <c r="AX480" i="22"/>
  <c r="AX481" i="22"/>
  <c r="AX482" i="22"/>
  <c r="AX483" i="22"/>
  <c r="AX484" i="22"/>
  <c r="AX485" i="22"/>
  <c r="AX486" i="22"/>
  <c r="AX487" i="22"/>
  <c r="AX488" i="22"/>
  <c r="AX489" i="22"/>
  <c r="AX490" i="22"/>
  <c r="AX491" i="22"/>
  <c r="AX492" i="22"/>
  <c r="AX493" i="22"/>
  <c r="AX494" i="22"/>
  <c r="AX495" i="22"/>
  <c r="AX496" i="22"/>
  <c r="AX497" i="22"/>
  <c r="AX498" i="22"/>
  <c r="AX499" i="22"/>
  <c r="AX500" i="22"/>
  <c r="AX501" i="22"/>
  <c r="AX502" i="22"/>
  <c r="AX503" i="22"/>
  <c r="AX504" i="22"/>
  <c r="AX505" i="22"/>
  <c r="AX506" i="22"/>
  <c r="AX507" i="22"/>
  <c r="AX508" i="22"/>
  <c r="AX509" i="22"/>
  <c r="AX510" i="22"/>
  <c r="AX511" i="22"/>
  <c r="AX512" i="22"/>
  <c r="AX513" i="22"/>
  <c r="AX514" i="22"/>
  <c r="AX515" i="22"/>
  <c r="AX516" i="22"/>
  <c r="AX517" i="22"/>
  <c r="AX518" i="22"/>
  <c r="AX519" i="22"/>
  <c r="AX520" i="22"/>
  <c r="AX521" i="22"/>
  <c r="AX522" i="22"/>
  <c r="AX523" i="22"/>
  <c r="AX524" i="22"/>
  <c r="AX525" i="22"/>
  <c r="AX526" i="22"/>
  <c r="AX527" i="22"/>
  <c r="AX528" i="22"/>
  <c r="AX529" i="22"/>
  <c r="AX530" i="22"/>
  <c r="AX531" i="22"/>
  <c r="AX532" i="22"/>
  <c r="AX533" i="22"/>
  <c r="AX534" i="22"/>
  <c r="AX535" i="22"/>
  <c r="AX536" i="22"/>
  <c r="AX537" i="22"/>
  <c r="AW275" i="22"/>
  <c r="AW276" i="22"/>
  <c r="AW277" i="22"/>
  <c r="AW278" i="22"/>
  <c r="AW279" i="22"/>
  <c r="AW280" i="22"/>
  <c r="AW281" i="22"/>
  <c r="AW282" i="22"/>
  <c r="AW283" i="22"/>
  <c r="AW284" i="22"/>
  <c r="AW285" i="22"/>
  <c r="AW286" i="22"/>
  <c r="AW287" i="22"/>
  <c r="AW288" i="22"/>
  <c r="AW289" i="22"/>
  <c r="AW290" i="22"/>
  <c r="AW291" i="22"/>
  <c r="AW292" i="22"/>
  <c r="AW293" i="22"/>
  <c r="AW294" i="22"/>
  <c r="AW295" i="22"/>
  <c r="AW296" i="22"/>
  <c r="AW297" i="22"/>
  <c r="AW298" i="22"/>
  <c r="AW299" i="22"/>
  <c r="AW300" i="22"/>
  <c r="AW301" i="22"/>
  <c r="AW302" i="22"/>
  <c r="AW303" i="22"/>
  <c r="AW304" i="22"/>
  <c r="AW305" i="22"/>
  <c r="AW306" i="22"/>
  <c r="AW307" i="22"/>
  <c r="AW308" i="22"/>
  <c r="AW309" i="22"/>
  <c r="AW310" i="22"/>
  <c r="AW311" i="22"/>
  <c r="AW312" i="22"/>
  <c r="AW313" i="22"/>
  <c r="AW314" i="22"/>
  <c r="AW315" i="22"/>
  <c r="AW316" i="22"/>
  <c r="AW317" i="22"/>
  <c r="AW318" i="22"/>
  <c r="AW319" i="22"/>
  <c r="AW320" i="22"/>
  <c r="AW321" i="22"/>
  <c r="AW322" i="22"/>
  <c r="AW323" i="22"/>
  <c r="AW324" i="22"/>
  <c r="AW325" i="22"/>
  <c r="AW326" i="22"/>
  <c r="AW327" i="22"/>
  <c r="AW328" i="22"/>
  <c r="AW329" i="22"/>
  <c r="AW330" i="22"/>
  <c r="AW331" i="22"/>
  <c r="AW332" i="22"/>
  <c r="AW333" i="22"/>
  <c r="AW334" i="22"/>
  <c r="AW335" i="22"/>
  <c r="AW336" i="22"/>
  <c r="AW337" i="22"/>
  <c r="AW338" i="22"/>
  <c r="AW339" i="22"/>
  <c r="AW340" i="22"/>
  <c r="AW341" i="22"/>
  <c r="AW342" i="22"/>
  <c r="AW343" i="22"/>
  <c r="AW344" i="22"/>
  <c r="AW345" i="22"/>
  <c r="AW346" i="22"/>
  <c r="AW347" i="22"/>
  <c r="AW348" i="22"/>
  <c r="AW349" i="22"/>
  <c r="AW350" i="22"/>
  <c r="AW351" i="22"/>
  <c r="AW352" i="22"/>
  <c r="AW353" i="22"/>
  <c r="AW354" i="22"/>
  <c r="AW355" i="22"/>
  <c r="AW356" i="22"/>
  <c r="AW357" i="22"/>
  <c r="AW358" i="22"/>
  <c r="AW359" i="22"/>
  <c r="AW360" i="22"/>
  <c r="AW361" i="22"/>
  <c r="AW362" i="22"/>
  <c r="AW363" i="22"/>
  <c r="AW364" i="22"/>
  <c r="AW365" i="22"/>
  <c r="AW366" i="22"/>
  <c r="AW367" i="22"/>
  <c r="AW368" i="22"/>
  <c r="AW369" i="22"/>
  <c r="AW370" i="22"/>
  <c r="AW371" i="22"/>
  <c r="AW372" i="22"/>
  <c r="AW373" i="22"/>
  <c r="AW374" i="22"/>
  <c r="AW375" i="22"/>
  <c r="AW376" i="22"/>
  <c r="AW377" i="22"/>
  <c r="AW378" i="22"/>
  <c r="AW379" i="22"/>
  <c r="AW380" i="22"/>
  <c r="AW381" i="22"/>
  <c r="AW382" i="22"/>
  <c r="AW383" i="22"/>
  <c r="AW384" i="22"/>
  <c r="AW385" i="22"/>
  <c r="AW386" i="22"/>
  <c r="AW387" i="22"/>
  <c r="AW388" i="22"/>
  <c r="AW389" i="22"/>
  <c r="AW390" i="22"/>
  <c r="AW391" i="22"/>
  <c r="AW392" i="22"/>
  <c r="AW393" i="22"/>
  <c r="AW394" i="22"/>
  <c r="AW395" i="22"/>
  <c r="AW396" i="22"/>
  <c r="AW397" i="22"/>
  <c r="AW398" i="22"/>
  <c r="AW399" i="22"/>
  <c r="AW400" i="22"/>
  <c r="AW401" i="22"/>
  <c r="AW402" i="22"/>
  <c r="AW403" i="22"/>
  <c r="AW404" i="22"/>
  <c r="AW405" i="22"/>
  <c r="AW406" i="22"/>
  <c r="AW407" i="22"/>
  <c r="AW408" i="22"/>
  <c r="AW409" i="22"/>
  <c r="AW410" i="22"/>
  <c r="AW411" i="22"/>
  <c r="AW412" i="22"/>
  <c r="AW413" i="22"/>
  <c r="AW414" i="22"/>
  <c r="AW415" i="22"/>
  <c r="AW416" i="22"/>
  <c r="AW417" i="22"/>
  <c r="AW418" i="22"/>
  <c r="AW419" i="22"/>
  <c r="AW420" i="22"/>
  <c r="AW421" i="22"/>
  <c r="AW422" i="22"/>
  <c r="AW423" i="22"/>
  <c r="AW424" i="22"/>
  <c r="AW425" i="22"/>
  <c r="AW426" i="22"/>
  <c r="AW427" i="22"/>
  <c r="AW428" i="22"/>
  <c r="AW429" i="22"/>
  <c r="AW430" i="22"/>
  <c r="AW431" i="22"/>
  <c r="AW432" i="22"/>
  <c r="AW433" i="22"/>
  <c r="AW434" i="22"/>
  <c r="AW435" i="22"/>
  <c r="AW436" i="22"/>
  <c r="AW437" i="22"/>
  <c r="AW438" i="22"/>
  <c r="AW439" i="22"/>
  <c r="AW440" i="22"/>
  <c r="AW441" i="22"/>
  <c r="AW442" i="22"/>
  <c r="AW443" i="22"/>
  <c r="AW444" i="22"/>
  <c r="AW445" i="22"/>
  <c r="AW446" i="22"/>
  <c r="AW447" i="22"/>
  <c r="AW448" i="22"/>
  <c r="AW449" i="22"/>
  <c r="AW450" i="22"/>
  <c r="AW451" i="22"/>
  <c r="AW452" i="22"/>
  <c r="AW453" i="22"/>
  <c r="AW454" i="22"/>
  <c r="AW455" i="22"/>
  <c r="AW456" i="22"/>
  <c r="AW457" i="22"/>
  <c r="AW458" i="22"/>
  <c r="AW459" i="22"/>
  <c r="AW460" i="22"/>
  <c r="AW461" i="22"/>
  <c r="AW462" i="22"/>
  <c r="AW463" i="22"/>
  <c r="AW464" i="22"/>
  <c r="AW465" i="22"/>
  <c r="AW466" i="22"/>
  <c r="AW467" i="22"/>
  <c r="AW468" i="22"/>
  <c r="AW469" i="22"/>
  <c r="AW470" i="22"/>
  <c r="AW471" i="22"/>
  <c r="AW472" i="22"/>
  <c r="AW473" i="22"/>
  <c r="AW474" i="22"/>
  <c r="AW475" i="22"/>
  <c r="AW476" i="22"/>
  <c r="AW477" i="22"/>
  <c r="AW478" i="22"/>
  <c r="AW479" i="22"/>
  <c r="AW480" i="22"/>
  <c r="AW481" i="22"/>
  <c r="AW482" i="22"/>
  <c r="AW483" i="22"/>
  <c r="AW484" i="22"/>
  <c r="AW485" i="22"/>
  <c r="AW486" i="22"/>
  <c r="AW487" i="22"/>
  <c r="AW488" i="22"/>
  <c r="AW489" i="22"/>
  <c r="AW490" i="22"/>
  <c r="AW491" i="22"/>
  <c r="AW492" i="22"/>
  <c r="AW493" i="22"/>
  <c r="AW494" i="22"/>
  <c r="AW495" i="22"/>
  <c r="AW496" i="22"/>
  <c r="AW497" i="22"/>
  <c r="AW498" i="22"/>
  <c r="AW499" i="22"/>
  <c r="AW500" i="22"/>
  <c r="AW501" i="22"/>
  <c r="AW502" i="22"/>
  <c r="AW503" i="22"/>
  <c r="AW504" i="22"/>
  <c r="AW505" i="22"/>
  <c r="AW506" i="22"/>
  <c r="AW507" i="22"/>
  <c r="AW508" i="22"/>
  <c r="AW509" i="22"/>
  <c r="AW510" i="22"/>
  <c r="AW511" i="22"/>
  <c r="AW512" i="22"/>
  <c r="AW513" i="22"/>
  <c r="AW514" i="22"/>
  <c r="AW515" i="22"/>
  <c r="AW516" i="22"/>
  <c r="AW517" i="22"/>
  <c r="AW518" i="22"/>
  <c r="AW519" i="22"/>
  <c r="AW520" i="22"/>
  <c r="AW521" i="22"/>
  <c r="AW522" i="22"/>
  <c r="AW523" i="22"/>
  <c r="AW524" i="22"/>
  <c r="AW525" i="22"/>
  <c r="AW526" i="22"/>
  <c r="AW527" i="22"/>
  <c r="AW528" i="22"/>
  <c r="AW529" i="22"/>
  <c r="AW530" i="22"/>
  <c r="AW531" i="22"/>
  <c r="AW532" i="22"/>
  <c r="AW533" i="22"/>
  <c r="AW534" i="22"/>
  <c r="AW535" i="22"/>
  <c r="AW536" i="22"/>
  <c r="AW537" i="22"/>
  <c r="AV275" i="22"/>
  <c r="AV276" i="22"/>
  <c r="AV277" i="22"/>
  <c r="AV278" i="22"/>
  <c r="AV279" i="22"/>
  <c r="AV280" i="22"/>
  <c r="AV281" i="22"/>
  <c r="AV282" i="22"/>
  <c r="AV283" i="22"/>
  <c r="AV284" i="22"/>
  <c r="AV285" i="22"/>
  <c r="AV286" i="22"/>
  <c r="AV287" i="22"/>
  <c r="AV288" i="22"/>
  <c r="AV289" i="22"/>
  <c r="AV290" i="22"/>
  <c r="AV291" i="22"/>
  <c r="AV292" i="22"/>
  <c r="AV293" i="22"/>
  <c r="AV294" i="22"/>
  <c r="AV295" i="22"/>
  <c r="AV296" i="22"/>
  <c r="AV297" i="22"/>
  <c r="AV298" i="22"/>
  <c r="AV299" i="22"/>
  <c r="AV300" i="22"/>
  <c r="AV301" i="22"/>
  <c r="AV302" i="22"/>
  <c r="AV303" i="22"/>
  <c r="AV304" i="22"/>
  <c r="AV305" i="22"/>
  <c r="AV306" i="22"/>
  <c r="AV307" i="22"/>
  <c r="AV308" i="22"/>
  <c r="AV309" i="22"/>
  <c r="AV310" i="22"/>
  <c r="AV311" i="22"/>
  <c r="AV312" i="22"/>
  <c r="AV313" i="22"/>
  <c r="AV314" i="22"/>
  <c r="AV315" i="22"/>
  <c r="AV316" i="22"/>
  <c r="AV317" i="22"/>
  <c r="AV318" i="22"/>
  <c r="AV319" i="22"/>
  <c r="AV320" i="22"/>
  <c r="AV321" i="22"/>
  <c r="AV322" i="22"/>
  <c r="AV323" i="22"/>
  <c r="AV324" i="22"/>
  <c r="AV325" i="22"/>
  <c r="AV326" i="22"/>
  <c r="AV327" i="22"/>
  <c r="AV328" i="22"/>
  <c r="AV329" i="22"/>
  <c r="AV330" i="22"/>
  <c r="AV331" i="22"/>
  <c r="AV332" i="22"/>
  <c r="AV333" i="22"/>
  <c r="AV334" i="22"/>
  <c r="AV335" i="22"/>
  <c r="AV336" i="22"/>
  <c r="AV337" i="22"/>
  <c r="AV338" i="22"/>
  <c r="AV339" i="22"/>
  <c r="AV340" i="22"/>
  <c r="AV341" i="22"/>
  <c r="AV342" i="22"/>
  <c r="AV343" i="22"/>
  <c r="AV344" i="22"/>
  <c r="AV345" i="22"/>
  <c r="AV346" i="22"/>
  <c r="AV347" i="22"/>
  <c r="AV348" i="22"/>
  <c r="AV349" i="22"/>
  <c r="AV350" i="22"/>
  <c r="AV351" i="22"/>
  <c r="AV352" i="22"/>
  <c r="AV353" i="22"/>
  <c r="AV354" i="22"/>
  <c r="AV355" i="22"/>
  <c r="AV356" i="22"/>
  <c r="AV357" i="22"/>
  <c r="AV358" i="22"/>
  <c r="AV359" i="22"/>
  <c r="AV360" i="22"/>
  <c r="AV361" i="22"/>
  <c r="AV362" i="22"/>
  <c r="AV363" i="22"/>
  <c r="AV364" i="22"/>
  <c r="AV365" i="22"/>
  <c r="AV366" i="22"/>
  <c r="AV367" i="22"/>
  <c r="AV368" i="22"/>
  <c r="AV369" i="22"/>
  <c r="AV370" i="22"/>
  <c r="AV371" i="22"/>
  <c r="AV372" i="22"/>
  <c r="AV373" i="22"/>
  <c r="AV374" i="22"/>
  <c r="AV375" i="22"/>
  <c r="AV376" i="22"/>
  <c r="AV377" i="22"/>
  <c r="AV378" i="22"/>
  <c r="AV379" i="22"/>
  <c r="AV380" i="22"/>
  <c r="AV381" i="22"/>
  <c r="AV382" i="22"/>
  <c r="AV383" i="22"/>
  <c r="AV384" i="22"/>
  <c r="AV385" i="22"/>
  <c r="AV386" i="22"/>
  <c r="AV387" i="22"/>
  <c r="AV388" i="22"/>
  <c r="AV389" i="22"/>
  <c r="AV390" i="22"/>
  <c r="AV391" i="22"/>
  <c r="AV392" i="22"/>
  <c r="AV393" i="22"/>
  <c r="AV394" i="22"/>
  <c r="AV395" i="22"/>
  <c r="AV396" i="22"/>
  <c r="AV397" i="22"/>
  <c r="AV398" i="22"/>
  <c r="AV399" i="22"/>
  <c r="AV400" i="22"/>
  <c r="AV401" i="22"/>
  <c r="AV402" i="22"/>
  <c r="AV403" i="22"/>
  <c r="AV404" i="22"/>
  <c r="AV405" i="22"/>
  <c r="AV406" i="22"/>
  <c r="AV407" i="22"/>
  <c r="AV408" i="22"/>
  <c r="AV409" i="22"/>
  <c r="AV410" i="22"/>
  <c r="AV411" i="22"/>
  <c r="AV412" i="22"/>
  <c r="AV413" i="22"/>
  <c r="AV414" i="22"/>
  <c r="AV415" i="22"/>
  <c r="AV416" i="22"/>
  <c r="AV417" i="22"/>
  <c r="AV418" i="22"/>
  <c r="AV419" i="22"/>
  <c r="AV420" i="22"/>
  <c r="AV421" i="22"/>
  <c r="AV422" i="22"/>
  <c r="AV423" i="22"/>
  <c r="AV424" i="22"/>
  <c r="AV425" i="22"/>
  <c r="AV426" i="22"/>
  <c r="AV427" i="22"/>
  <c r="AV428" i="22"/>
  <c r="AV429" i="22"/>
  <c r="AV430" i="22"/>
  <c r="AV431" i="22"/>
  <c r="AV432" i="22"/>
  <c r="AV433" i="22"/>
  <c r="AV434" i="22"/>
  <c r="AV435" i="22"/>
  <c r="AV436" i="22"/>
  <c r="AV437" i="22"/>
  <c r="AV438" i="22"/>
  <c r="AV439" i="22"/>
  <c r="AV440" i="22"/>
  <c r="AV441" i="22"/>
  <c r="AV442" i="22"/>
  <c r="AV443" i="22"/>
  <c r="AV444" i="22"/>
  <c r="AV445" i="22"/>
  <c r="AV446" i="22"/>
  <c r="AV447" i="22"/>
  <c r="AV448" i="22"/>
  <c r="AV449" i="22"/>
  <c r="AV450" i="22"/>
  <c r="AV451" i="22"/>
  <c r="AV452" i="22"/>
  <c r="AV453" i="22"/>
  <c r="AV454" i="22"/>
  <c r="AV455" i="22"/>
  <c r="AV456" i="22"/>
  <c r="AV457" i="22"/>
  <c r="AV458" i="22"/>
  <c r="AV459" i="22"/>
  <c r="AV460" i="22"/>
  <c r="AV461" i="22"/>
  <c r="AV462" i="22"/>
  <c r="AV463" i="22"/>
  <c r="AV464" i="22"/>
  <c r="AV465" i="22"/>
  <c r="AV466" i="22"/>
  <c r="AV467" i="22"/>
  <c r="AV468" i="22"/>
  <c r="AV469" i="22"/>
  <c r="AV470" i="22"/>
  <c r="AV471" i="22"/>
  <c r="AV472" i="22"/>
  <c r="AV473" i="22"/>
  <c r="AV474" i="22"/>
  <c r="AV475" i="22"/>
  <c r="AV476" i="22"/>
  <c r="AV477" i="22"/>
  <c r="AV478" i="22"/>
  <c r="AV479" i="22"/>
  <c r="AV480" i="22"/>
  <c r="AV481" i="22"/>
  <c r="AV482" i="22"/>
  <c r="AV483" i="22"/>
  <c r="AV484" i="22"/>
  <c r="AV485" i="22"/>
  <c r="AV486" i="22"/>
  <c r="AV487" i="22"/>
  <c r="AV488" i="22"/>
  <c r="AV489" i="22"/>
  <c r="AV490" i="22"/>
  <c r="AV491" i="22"/>
  <c r="AV492" i="22"/>
  <c r="AV493" i="22"/>
  <c r="AV494" i="22"/>
  <c r="AV495" i="22"/>
  <c r="AV496" i="22"/>
  <c r="AV497" i="22"/>
  <c r="AV498" i="22"/>
  <c r="AV499" i="22"/>
  <c r="AV500" i="22"/>
  <c r="AV501" i="22"/>
  <c r="AV502" i="22"/>
  <c r="AV503" i="22"/>
  <c r="AV504" i="22"/>
  <c r="AV505" i="22"/>
  <c r="AV506" i="22"/>
  <c r="AV507" i="22"/>
  <c r="AV508" i="22"/>
  <c r="AV509" i="22"/>
  <c r="AV510" i="22"/>
  <c r="AV511" i="22"/>
  <c r="AV512" i="22"/>
  <c r="AV513" i="22"/>
  <c r="AV514" i="22"/>
  <c r="AV515" i="22"/>
  <c r="AV516" i="22"/>
  <c r="AV517" i="22"/>
  <c r="AV518" i="22"/>
  <c r="AV519" i="22"/>
  <c r="AV520" i="22"/>
  <c r="AV521" i="22"/>
  <c r="AV522" i="22"/>
  <c r="AV523" i="22"/>
  <c r="AV524" i="22"/>
  <c r="AV525" i="22"/>
  <c r="AV526" i="22"/>
  <c r="AV527" i="22"/>
  <c r="AV528" i="22"/>
  <c r="AV529" i="22"/>
  <c r="AV530" i="22"/>
  <c r="AV531" i="22"/>
  <c r="AV532" i="22"/>
  <c r="AV533" i="22"/>
  <c r="AV534" i="22"/>
  <c r="AV535" i="22"/>
  <c r="AV536" i="22"/>
  <c r="AV537" i="22"/>
  <c r="AU275" i="22"/>
  <c r="AU276" i="22"/>
  <c r="AU277" i="22"/>
  <c r="AU278" i="22"/>
  <c r="AU279" i="22"/>
  <c r="AU280" i="22"/>
  <c r="AU281" i="22"/>
  <c r="AU282" i="22"/>
  <c r="AU283" i="22"/>
  <c r="AU284" i="22"/>
  <c r="AU285" i="22"/>
  <c r="AU286" i="22"/>
  <c r="AU287" i="22"/>
  <c r="AU288" i="22"/>
  <c r="AU289" i="22"/>
  <c r="AU290" i="22"/>
  <c r="AU291" i="22"/>
  <c r="AU292" i="22"/>
  <c r="AU293" i="22"/>
  <c r="AU294" i="22"/>
  <c r="AU295" i="22"/>
  <c r="AU296" i="22"/>
  <c r="AU297" i="22"/>
  <c r="AU298" i="22"/>
  <c r="AU299" i="22"/>
  <c r="AU300" i="22"/>
  <c r="AU301" i="22"/>
  <c r="AU302" i="22"/>
  <c r="AU303" i="22"/>
  <c r="AU304" i="22"/>
  <c r="AU305" i="22"/>
  <c r="AU306" i="22"/>
  <c r="AU307" i="22"/>
  <c r="AU308" i="22"/>
  <c r="AU309" i="22"/>
  <c r="AU310" i="22"/>
  <c r="AU311" i="22"/>
  <c r="AU312" i="22"/>
  <c r="AU313" i="22"/>
  <c r="AU314" i="22"/>
  <c r="AU315" i="22"/>
  <c r="AU316" i="22"/>
  <c r="AU317" i="22"/>
  <c r="AU318" i="22"/>
  <c r="AU319" i="22"/>
  <c r="AU320" i="22"/>
  <c r="AU321" i="22"/>
  <c r="AU322" i="22"/>
  <c r="AU323" i="22"/>
  <c r="AU324" i="22"/>
  <c r="AU325" i="22"/>
  <c r="AU326" i="22"/>
  <c r="AU327" i="22"/>
  <c r="AU328" i="22"/>
  <c r="AU329" i="22"/>
  <c r="AU330" i="22"/>
  <c r="AU331" i="22"/>
  <c r="AU332" i="22"/>
  <c r="AU333" i="22"/>
  <c r="AU334" i="22"/>
  <c r="AU335" i="22"/>
  <c r="AU336" i="22"/>
  <c r="AU337" i="22"/>
  <c r="AU338" i="22"/>
  <c r="AU339" i="22"/>
  <c r="AU340" i="22"/>
  <c r="AU341" i="22"/>
  <c r="AU342" i="22"/>
  <c r="AU343" i="22"/>
  <c r="AU344" i="22"/>
  <c r="AU345" i="22"/>
  <c r="AU346" i="22"/>
  <c r="AU347" i="22"/>
  <c r="AU348" i="22"/>
  <c r="AU349" i="22"/>
  <c r="AU350" i="22"/>
  <c r="AU351" i="22"/>
  <c r="AU352" i="22"/>
  <c r="AU353" i="22"/>
  <c r="AU354" i="22"/>
  <c r="AU355" i="22"/>
  <c r="AU356" i="22"/>
  <c r="AU357" i="22"/>
  <c r="AU358" i="22"/>
  <c r="AU359" i="22"/>
  <c r="AU360" i="22"/>
  <c r="AU361" i="22"/>
  <c r="AU362" i="22"/>
  <c r="AU363" i="22"/>
  <c r="AU364" i="22"/>
  <c r="AU365" i="22"/>
  <c r="AU366" i="22"/>
  <c r="AU367" i="22"/>
  <c r="AU368" i="22"/>
  <c r="AU369" i="22"/>
  <c r="AU370" i="22"/>
  <c r="AU371" i="22"/>
  <c r="AU372" i="22"/>
  <c r="AU373" i="22"/>
  <c r="AU374" i="22"/>
  <c r="AU375" i="22"/>
  <c r="AU376" i="22"/>
  <c r="AU377" i="22"/>
  <c r="AU378" i="22"/>
  <c r="AU379" i="22"/>
  <c r="AU380" i="22"/>
  <c r="AU381" i="22"/>
  <c r="AU382" i="22"/>
  <c r="AU383" i="22"/>
  <c r="AU384" i="22"/>
  <c r="AU385" i="22"/>
  <c r="AU386" i="22"/>
  <c r="AU387" i="22"/>
  <c r="AU388" i="22"/>
  <c r="AU389" i="22"/>
  <c r="AU390" i="22"/>
  <c r="AU391" i="22"/>
  <c r="AU392" i="22"/>
  <c r="AU393" i="22"/>
  <c r="AU394" i="22"/>
  <c r="AU395" i="22"/>
  <c r="AU396" i="22"/>
  <c r="AU397" i="22"/>
  <c r="AU398" i="22"/>
  <c r="AU399" i="22"/>
  <c r="AU400" i="22"/>
  <c r="AU401" i="22"/>
  <c r="AU402" i="22"/>
  <c r="AU403" i="22"/>
  <c r="AU404" i="22"/>
  <c r="AU405" i="22"/>
  <c r="AU406" i="22"/>
  <c r="AU407" i="22"/>
  <c r="AU408" i="22"/>
  <c r="AU409" i="22"/>
  <c r="AU410" i="22"/>
  <c r="AU411" i="22"/>
  <c r="AU412" i="22"/>
  <c r="AU413" i="22"/>
  <c r="AU414" i="22"/>
  <c r="AU415" i="22"/>
  <c r="AU416" i="22"/>
  <c r="AU417" i="22"/>
  <c r="AU418" i="22"/>
  <c r="AU419" i="22"/>
  <c r="AU420" i="22"/>
  <c r="AU421" i="22"/>
  <c r="AU422" i="22"/>
  <c r="AU423" i="22"/>
  <c r="AU424" i="22"/>
  <c r="AU425" i="22"/>
  <c r="AU426" i="22"/>
  <c r="AU427" i="22"/>
  <c r="AU428" i="22"/>
  <c r="AU429" i="22"/>
  <c r="AU430" i="22"/>
  <c r="AU431" i="22"/>
  <c r="AU432" i="22"/>
  <c r="AU433" i="22"/>
  <c r="AU434" i="22"/>
  <c r="AU435" i="22"/>
  <c r="AU436" i="22"/>
  <c r="AU437" i="22"/>
  <c r="AU438" i="22"/>
  <c r="AU439" i="22"/>
  <c r="AU440" i="22"/>
  <c r="AU441" i="22"/>
  <c r="AU442" i="22"/>
  <c r="AU443" i="22"/>
  <c r="AU444" i="22"/>
  <c r="AU445" i="22"/>
  <c r="AU446" i="22"/>
  <c r="AU447" i="22"/>
  <c r="AU448" i="22"/>
  <c r="AU449" i="22"/>
  <c r="AU450" i="22"/>
  <c r="AU451" i="22"/>
  <c r="AU452" i="22"/>
  <c r="AU453" i="22"/>
  <c r="AU454" i="22"/>
  <c r="AU455" i="22"/>
  <c r="AU456" i="22"/>
  <c r="AU457" i="22"/>
  <c r="AU458" i="22"/>
  <c r="AU459" i="22"/>
  <c r="AU460" i="22"/>
  <c r="AU461" i="22"/>
  <c r="AU462" i="22"/>
  <c r="AU463" i="22"/>
  <c r="AU464" i="22"/>
  <c r="AU465" i="22"/>
  <c r="AU466" i="22"/>
  <c r="AU467" i="22"/>
  <c r="AU468" i="22"/>
  <c r="AU469" i="22"/>
  <c r="AU470" i="22"/>
  <c r="AU471" i="22"/>
  <c r="AU472" i="22"/>
  <c r="AU473" i="22"/>
  <c r="AU474" i="22"/>
  <c r="AU475" i="22"/>
  <c r="AU476" i="22"/>
  <c r="AU477" i="22"/>
  <c r="AU478" i="22"/>
  <c r="AU479" i="22"/>
  <c r="AU480" i="22"/>
  <c r="AU481" i="22"/>
  <c r="AU482" i="22"/>
  <c r="AU483" i="22"/>
  <c r="AU484" i="22"/>
  <c r="AU485" i="22"/>
  <c r="AU486" i="22"/>
  <c r="AU487" i="22"/>
  <c r="AU488" i="22"/>
  <c r="AU489" i="22"/>
  <c r="AU490" i="22"/>
  <c r="AU491" i="22"/>
  <c r="AU492" i="22"/>
  <c r="AU493" i="22"/>
  <c r="AU494" i="22"/>
  <c r="AU495" i="22"/>
  <c r="AU496" i="22"/>
  <c r="AU497" i="22"/>
  <c r="AU498" i="22"/>
  <c r="AU499" i="22"/>
  <c r="AU500" i="22"/>
  <c r="AU501" i="22"/>
  <c r="AU502" i="22"/>
  <c r="AU503" i="22"/>
  <c r="AU504" i="22"/>
  <c r="AU505" i="22"/>
  <c r="AU506" i="22"/>
  <c r="AU507" i="22"/>
  <c r="AU508" i="22"/>
  <c r="AU509" i="22"/>
  <c r="AU510" i="22"/>
  <c r="AU511" i="22"/>
  <c r="AU512" i="22"/>
  <c r="AU513" i="22"/>
  <c r="AU514" i="22"/>
  <c r="AU515" i="22"/>
  <c r="AU516" i="22"/>
  <c r="AU517" i="22"/>
  <c r="AU518" i="22"/>
  <c r="AU519" i="22"/>
  <c r="AU520" i="22"/>
  <c r="AU521" i="22"/>
  <c r="AU522" i="22"/>
  <c r="AU523" i="22"/>
  <c r="AU524" i="22"/>
  <c r="AU525" i="22"/>
  <c r="AU526" i="22"/>
  <c r="AU527" i="22"/>
  <c r="AU528" i="22"/>
  <c r="AU529" i="22"/>
  <c r="AU530" i="22"/>
  <c r="AU531" i="22"/>
  <c r="AU532" i="22"/>
  <c r="AU533" i="22"/>
  <c r="AU534" i="22"/>
  <c r="AU535" i="22"/>
  <c r="AU536" i="22"/>
  <c r="AU537" i="22"/>
  <c r="AT275" i="22"/>
  <c r="AT276" i="22"/>
  <c r="AT277" i="22"/>
  <c r="AT278" i="22"/>
  <c r="AT279" i="22"/>
  <c r="AT280" i="22"/>
  <c r="AT281" i="22"/>
  <c r="AT282" i="22"/>
  <c r="AT283" i="22"/>
  <c r="AT284" i="22"/>
  <c r="AT285" i="22"/>
  <c r="AT286" i="22"/>
  <c r="AT287" i="22"/>
  <c r="AT288" i="22"/>
  <c r="AT289" i="22"/>
  <c r="AT290" i="22"/>
  <c r="AT291" i="22"/>
  <c r="AT292" i="22"/>
  <c r="AT293" i="22"/>
  <c r="AT294" i="22"/>
  <c r="AT295" i="22"/>
  <c r="AT296" i="22"/>
  <c r="AT297" i="22"/>
  <c r="AT298" i="22"/>
  <c r="AT299" i="22"/>
  <c r="AT300" i="22"/>
  <c r="AT301" i="22"/>
  <c r="AT302" i="22"/>
  <c r="AT303" i="22"/>
  <c r="AT304" i="22"/>
  <c r="AT305" i="22"/>
  <c r="AT306" i="22"/>
  <c r="AT307" i="22"/>
  <c r="AT308" i="22"/>
  <c r="AT309" i="22"/>
  <c r="AT310" i="22"/>
  <c r="AT311" i="22"/>
  <c r="AT312" i="22"/>
  <c r="AT313" i="22"/>
  <c r="AT314" i="22"/>
  <c r="AT315" i="22"/>
  <c r="AT316" i="22"/>
  <c r="AT317" i="22"/>
  <c r="AT318" i="22"/>
  <c r="AT319" i="22"/>
  <c r="AT320" i="22"/>
  <c r="AT321" i="22"/>
  <c r="AT322" i="22"/>
  <c r="AT323" i="22"/>
  <c r="AT324" i="22"/>
  <c r="AT325" i="22"/>
  <c r="AT326" i="22"/>
  <c r="AT327" i="22"/>
  <c r="AT328" i="22"/>
  <c r="AT329" i="22"/>
  <c r="AT330" i="22"/>
  <c r="AT331" i="22"/>
  <c r="AT332" i="22"/>
  <c r="AT333" i="22"/>
  <c r="AT334" i="22"/>
  <c r="AT335" i="22"/>
  <c r="AT336" i="22"/>
  <c r="AT337" i="22"/>
  <c r="AT338" i="22"/>
  <c r="AT339" i="22"/>
  <c r="AT340" i="22"/>
  <c r="AT341" i="22"/>
  <c r="AT342" i="22"/>
  <c r="AT343" i="22"/>
  <c r="AT344" i="22"/>
  <c r="AT345" i="22"/>
  <c r="AT346" i="22"/>
  <c r="AT347" i="22"/>
  <c r="AT348" i="22"/>
  <c r="AT349" i="22"/>
  <c r="AT350" i="22"/>
  <c r="AT351" i="22"/>
  <c r="AT352" i="22"/>
  <c r="AT353" i="22"/>
  <c r="AT354" i="22"/>
  <c r="AT355" i="22"/>
  <c r="AT356" i="22"/>
  <c r="AT357" i="22"/>
  <c r="AT358" i="22"/>
  <c r="AT359" i="22"/>
  <c r="AT360" i="22"/>
  <c r="AT361" i="22"/>
  <c r="AT362" i="22"/>
  <c r="AT363" i="22"/>
  <c r="AT364" i="22"/>
  <c r="AT365" i="22"/>
  <c r="AT366" i="22"/>
  <c r="AT367" i="22"/>
  <c r="AT368" i="22"/>
  <c r="AT369" i="22"/>
  <c r="AT370" i="22"/>
  <c r="AT371" i="22"/>
  <c r="AT372" i="22"/>
  <c r="AT373" i="22"/>
  <c r="AT374" i="22"/>
  <c r="AT375" i="22"/>
  <c r="AT376" i="22"/>
  <c r="AT377" i="22"/>
  <c r="AT378" i="22"/>
  <c r="AT379" i="22"/>
  <c r="AT380" i="22"/>
  <c r="AT381" i="22"/>
  <c r="AT382" i="22"/>
  <c r="AT383" i="22"/>
  <c r="AT384" i="22"/>
  <c r="AT385" i="22"/>
  <c r="AT386" i="22"/>
  <c r="AT387" i="22"/>
  <c r="AT388" i="22"/>
  <c r="AT389" i="22"/>
  <c r="AT390" i="22"/>
  <c r="AT391" i="22"/>
  <c r="AT392" i="22"/>
  <c r="AT393" i="22"/>
  <c r="AT394" i="22"/>
  <c r="AT395" i="22"/>
  <c r="AT396" i="22"/>
  <c r="AT397" i="22"/>
  <c r="AT398" i="22"/>
  <c r="AT399" i="22"/>
  <c r="AT400" i="22"/>
  <c r="AT401" i="22"/>
  <c r="AT402" i="22"/>
  <c r="AT403" i="22"/>
  <c r="AT404" i="22"/>
  <c r="AT405" i="22"/>
  <c r="AT406" i="22"/>
  <c r="AT407" i="22"/>
  <c r="AT408" i="22"/>
  <c r="AT409" i="22"/>
  <c r="AT410" i="22"/>
  <c r="AT411" i="22"/>
  <c r="AT412" i="22"/>
  <c r="AT413" i="22"/>
  <c r="AT414" i="22"/>
  <c r="AT415" i="22"/>
  <c r="AT416" i="22"/>
  <c r="AT417" i="22"/>
  <c r="AT418" i="22"/>
  <c r="AT419" i="22"/>
  <c r="AT420" i="22"/>
  <c r="AT421" i="22"/>
  <c r="AT422" i="22"/>
  <c r="AT423" i="22"/>
  <c r="AT424" i="22"/>
  <c r="AT425" i="22"/>
  <c r="AT426" i="22"/>
  <c r="AT427" i="22"/>
  <c r="AT428" i="22"/>
  <c r="AT429" i="22"/>
  <c r="AT430" i="22"/>
  <c r="AT431" i="22"/>
  <c r="AT432" i="22"/>
  <c r="AT433" i="22"/>
  <c r="AT434" i="22"/>
  <c r="AT435" i="22"/>
  <c r="AT436" i="22"/>
  <c r="AT437" i="22"/>
  <c r="AT438" i="22"/>
  <c r="AT439" i="22"/>
  <c r="AT440" i="22"/>
  <c r="AT441" i="22"/>
  <c r="AT442" i="22"/>
  <c r="AT443" i="22"/>
  <c r="AT444" i="22"/>
  <c r="AT445" i="22"/>
  <c r="AT446" i="22"/>
  <c r="AT447" i="22"/>
  <c r="AT448" i="22"/>
  <c r="AT449" i="22"/>
  <c r="AT450" i="22"/>
  <c r="AT451" i="22"/>
  <c r="AT452" i="22"/>
  <c r="AT453" i="22"/>
  <c r="AT454" i="22"/>
  <c r="AT455" i="22"/>
  <c r="AT456" i="22"/>
  <c r="AT457" i="22"/>
  <c r="AT458" i="22"/>
  <c r="AT459" i="22"/>
  <c r="AT460" i="22"/>
  <c r="AT461" i="22"/>
  <c r="AT462" i="22"/>
  <c r="AT463" i="22"/>
  <c r="AT464" i="22"/>
  <c r="AT465" i="22"/>
  <c r="AT466" i="22"/>
  <c r="AT467" i="22"/>
  <c r="AT468" i="22"/>
  <c r="AT469" i="22"/>
  <c r="AT470" i="22"/>
  <c r="AT471" i="22"/>
  <c r="AT472" i="22"/>
  <c r="AT473" i="22"/>
  <c r="AT474" i="22"/>
  <c r="AT475" i="22"/>
  <c r="AT476" i="22"/>
  <c r="AT477" i="22"/>
  <c r="AT478" i="22"/>
  <c r="AT479" i="22"/>
  <c r="AT480" i="22"/>
  <c r="AT481" i="22"/>
  <c r="AT482" i="22"/>
  <c r="AT483" i="22"/>
  <c r="AT484" i="22"/>
  <c r="AT485" i="22"/>
  <c r="AT486" i="22"/>
  <c r="AT487" i="22"/>
  <c r="AT488" i="22"/>
  <c r="AT489" i="22"/>
  <c r="AT490" i="22"/>
  <c r="AT491" i="22"/>
  <c r="AT492" i="22"/>
  <c r="AT493" i="22"/>
  <c r="AT494" i="22"/>
  <c r="AT495" i="22"/>
  <c r="AT496" i="22"/>
  <c r="AT497" i="22"/>
  <c r="AT498" i="22"/>
  <c r="AT499" i="22"/>
  <c r="AT500" i="22"/>
  <c r="AT501" i="22"/>
  <c r="AT502" i="22"/>
  <c r="AT503" i="22"/>
  <c r="AT504" i="22"/>
  <c r="AT505" i="22"/>
  <c r="AT506" i="22"/>
  <c r="AT507" i="22"/>
  <c r="AT508" i="22"/>
  <c r="AT509" i="22"/>
  <c r="AT510" i="22"/>
  <c r="AT511" i="22"/>
  <c r="AT512" i="22"/>
  <c r="AT513" i="22"/>
  <c r="AT514" i="22"/>
  <c r="AT515" i="22"/>
  <c r="AT516" i="22"/>
  <c r="AT517" i="22"/>
  <c r="AT518" i="22"/>
  <c r="AT519" i="22"/>
  <c r="AT520" i="22"/>
  <c r="AT521" i="22"/>
  <c r="AT522" i="22"/>
  <c r="AT523" i="22"/>
  <c r="AT524" i="22"/>
  <c r="AT525" i="22"/>
  <c r="AT526" i="22"/>
  <c r="AT527" i="22"/>
  <c r="AT528" i="22"/>
  <c r="AT529" i="22"/>
  <c r="AT530" i="22"/>
  <c r="AT531" i="22"/>
  <c r="AT532" i="22"/>
  <c r="AT533" i="22"/>
  <c r="AT534" i="22"/>
  <c r="AT535" i="22"/>
  <c r="AT536" i="22"/>
  <c r="AT537" i="22"/>
  <c r="AS275" i="22"/>
  <c r="AS276" i="22"/>
  <c r="AS277" i="22"/>
  <c r="AS278" i="22"/>
  <c r="AS279" i="22"/>
  <c r="AS280" i="22"/>
  <c r="AS281" i="22"/>
  <c r="AS282" i="22"/>
  <c r="AS283" i="22"/>
  <c r="AS284" i="22"/>
  <c r="AS285" i="22"/>
  <c r="AS286" i="22"/>
  <c r="AS287" i="22"/>
  <c r="AS288" i="22"/>
  <c r="AS289" i="22"/>
  <c r="AS290" i="22"/>
  <c r="AS291" i="22"/>
  <c r="AS292" i="22"/>
  <c r="AS293" i="22"/>
  <c r="AS294" i="22"/>
  <c r="AS295" i="22"/>
  <c r="AS296" i="22"/>
  <c r="AS297" i="22"/>
  <c r="AS298" i="22"/>
  <c r="AS299" i="22"/>
  <c r="AS300" i="22"/>
  <c r="AS301" i="22"/>
  <c r="AS302" i="22"/>
  <c r="AS303" i="22"/>
  <c r="AS304" i="22"/>
  <c r="AS305" i="22"/>
  <c r="AS306" i="22"/>
  <c r="AS307" i="22"/>
  <c r="AS308" i="22"/>
  <c r="AS309" i="22"/>
  <c r="AS310" i="22"/>
  <c r="AS311" i="22"/>
  <c r="AS312" i="22"/>
  <c r="AS313" i="22"/>
  <c r="AS314" i="22"/>
  <c r="AS315" i="22"/>
  <c r="AS316" i="22"/>
  <c r="AS317" i="22"/>
  <c r="AS318" i="22"/>
  <c r="AS319" i="22"/>
  <c r="AS320" i="22"/>
  <c r="AS321" i="22"/>
  <c r="AS322" i="22"/>
  <c r="AS323" i="22"/>
  <c r="AS324" i="22"/>
  <c r="AS325" i="22"/>
  <c r="AS326" i="22"/>
  <c r="AS327" i="22"/>
  <c r="AS328" i="22"/>
  <c r="AS329" i="22"/>
  <c r="AS330" i="22"/>
  <c r="AS331" i="22"/>
  <c r="AS332" i="22"/>
  <c r="AS333" i="22"/>
  <c r="AS334" i="22"/>
  <c r="AS335" i="22"/>
  <c r="AS336" i="22"/>
  <c r="AS337" i="22"/>
  <c r="AS338" i="22"/>
  <c r="AS339" i="22"/>
  <c r="AS340" i="22"/>
  <c r="AS341" i="22"/>
  <c r="AS342" i="22"/>
  <c r="AS343" i="22"/>
  <c r="AS344" i="22"/>
  <c r="AS345" i="22"/>
  <c r="AS346" i="22"/>
  <c r="AS347" i="22"/>
  <c r="AS348" i="22"/>
  <c r="AS349" i="22"/>
  <c r="AS350" i="22"/>
  <c r="AS351" i="22"/>
  <c r="AS352" i="22"/>
  <c r="AS353" i="22"/>
  <c r="AS354" i="22"/>
  <c r="AS355" i="22"/>
  <c r="AS356" i="22"/>
  <c r="AS357" i="22"/>
  <c r="AS358" i="22"/>
  <c r="AS359" i="22"/>
  <c r="AS360" i="22"/>
  <c r="AS361" i="22"/>
  <c r="AS362" i="22"/>
  <c r="AS363" i="22"/>
  <c r="AS364" i="22"/>
  <c r="AS365" i="22"/>
  <c r="AS366" i="22"/>
  <c r="AS367" i="22"/>
  <c r="AS368" i="22"/>
  <c r="AS369" i="22"/>
  <c r="AS370" i="22"/>
  <c r="AS371" i="22"/>
  <c r="AS372" i="22"/>
  <c r="AS373" i="22"/>
  <c r="AS374" i="22"/>
  <c r="AS375" i="22"/>
  <c r="AS376" i="22"/>
  <c r="AS377" i="22"/>
  <c r="AS378" i="22"/>
  <c r="AS379" i="22"/>
  <c r="AS380" i="22"/>
  <c r="AS381" i="22"/>
  <c r="AS382" i="22"/>
  <c r="AS383" i="22"/>
  <c r="AS384" i="22"/>
  <c r="AS385" i="22"/>
  <c r="AS386" i="22"/>
  <c r="AS387" i="22"/>
  <c r="AS388" i="22"/>
  <c r="AS389" i="22"/>
  <c r="AS390" i="22"/>
  <c r="AS391" i="22"/>
  <c r="AS392" i="22"/>
  <c r="AS393" i="22"/>
  <c r="AS394" i="22"/>
  <c r="AS395" i="22"/>
  <c r="AS396" i="22"/>
  <c r="AS397" i="22"/>
  <c r="AS398" i="22"/>
  <c r="AS399" i="22"/>
  <c r="AS400" i="22"/>
  <c r="AS401" i="22"/>
  <c r="AS402" i="22"/>
  <c r="AS403" i="22"/>
  <c r="AS404" i="22"/>
  <c r="AS405" i="22"/>
  <c r="AS406" i="22"/>
  <c r="AS407" i="22"/>
  <c r="AS408" i="22"/>
  <c r="AS409" i="22"/>
  <c r="AS410" i="22"/>
  <c r="AS411" i="22"/>
  <c r="AS412" i="22"/>
  <c r="AS413" i="22"/>
  <c r="AS414" i="22"/>
  <c r="AS415" i="22"/>
  <c r="AS416" i="22"/>
  <c r="AS417" i="22"/>
  <c r="AS418" i="22"/>
  <c r="AS419" i="22"/>
  <c r="AS420" i="22"/>
  <c r="AS421" i="22"/>
  <c r="AS422" i="22"/>
  <c r="AS423" i="22"/>
  <c r="AS424" i="22"/>
  <c r="AS425" i="22"/>
  <c r="AS426" i="22"/>
  <c r="AS427" i="22"/>
  <c r="AS428" i="22"/>
  <c r="AS429" i="22"/>
  <c r="AS430" i="22"/>
  <c r="AS431" i="22"/>
  <c r="AS432" i="22"/>
  <c r="AS433" i="22"/>
  <c r="AS434" i="22"/>
  <c r="AS435" i="22"/>
  <c r="AS436" i="22"/>
  <c r="AS437" i="22"/>
  <c r="AS438" i="22"/>
  <c r="AS439" i="22"/>
  <c r="AS440" i="22"/>
  <c r="AS441" i="22"/>
  <c r="AS442" i="22"/>
  <c r="AS443" i="22"/>
  <c r="AS444" i="22"/>
  <c r="AS445" i="22"/>
  <c r="AS446" i="22"/>
  <c r="AS447" i="22"/>
  <c r="AS448" i="22"/>
  <c r="AS449" i="22"/>
  <c r="AS450" i="22"/>
  <c r="AS451" i="22"/>
  <c r="AS452" i="22"/>
  <c r="AS453" i="22"/>
  <c r="AS454" i="22"/>
  <c r="AS455" i="22"/>
  <c r="AS456" i="22"/>
  <c r="AS457" i="22"/>
  <c r="AS458" i="22"/>
  <c r="AS459" i="22"/>
  <c r="AS460" i="22"/>
  <c r="AS461" i="22"/>
  <c r="AS462" i="22"/>
  <c r="AS463" i="22"/>
  <c r="AS464" i="22"/>
  <c r="AS465" i="22"/>
  <c r="AS466" i="22"/>
  <c r="AS467" i="22"/>
  <c r="AS468" i="22"/>
  <c r="AS469" i="22"/>
  <c r="AS470" i="22"/>
  <c r="AS471" i="22"/>
  <c r="AS472" i="22"/>
  <c r="AS473" i="22"/>
  <c r="AS474" i="22"/>
  <c r="AS475" i="22"/>
  <c r="AS476" i="22"/>
  <c r="AS477" i="22"/>
  <c r="AS478" i="22"/>
  <c r="AS479" i="22"/>
  <c r="AS480" i="22"/>
  <c r="AS481" i="22"/>
  <c r="AS482" i="22"/>
  <c r="AS483" i="22"/>
  <c r="AS484" i="22"/>
  <c r="AS485" i="22"/>
  <c r="AS486" i="22"/>
  <c r="AS487" i="22"/>
  <c r="AS488" i="22"/>
  <c r="AS489" i="22"/>
  <c r="AS490" i="22"/>
  <c r="AS491" i="22"/>
  <c r="AS492" i="22"/>
  <c r="AS493" i="22"/>
  <c r="AS494" i="22"/>
  <c r="AS495" i="22"/>
  <c r="AS496" i="22"/>
  <c r="AS497" i="22"/>
  <c r="AS498" i="22"/>
  <c r="AS499" i="22"/>
  <c r="AS500" i="22"/>
  <c r="AS501" i="22"/>
  <c r="AS502" i="22"/>
  <c r="AS503" i="22"/>
  <c r="AS504" i="22"/>
  <c r="AS505" i="22"/>
  <c r="AS506" i="22"/>
  <c r="AS507" i="22"/>
  <c r="AS508" i="22"/>
  <c r="AS509" i="22"/>
  <c r="AS510" i="22"/>
  <c r="AS511" i="22"/>
  <c r="AS512" i="22"/>
  <c r="AS513" i="22"/>
  <c r="AS514" i="22"/>
  <c r="AS515" i="22"/>
  <c r="AS516" i="22"/>
  <c r="AS517" i="22"/>
  <c r="AS518" i="22"/>
  <c r="AS519" i="22"/>
  <c r="AS520" i="22"/>
  <c r="AS521" i="22"/>
  <c r="AS522" i="22"/>
  <c r="AS523" i="22"/>
  <c r="AS524" i="22"/>
  <c r="AS525" i="22"/>
  <c r="AS526" i="22"/>
  <c r="AS527" i="22"/>
  <c r="AS528" i="22"/>
  <c r="AS529" i="22"/>
  <c r="AS530" i="22"/>
  <c r="AS531" i="22"/>
  <c r="AS532" i="22"/>
  <c r="AS533" i="22"/>
  <c r="AS534" i="22"/>
  <c r="AS535" i="22"/>
  <c r="AS536" i="22"/>
  <c r="AS537" i="22"/>
  <c r="AR275" i="22"/>
  <c r="AR276" i="22"/>
  <c r="AR277" i="22"/>
  <c r="AR278" i="22"/>
  <c r="AR279" i="22"/>
  <c r="AR280" i="22"/>
  <c r="AR281" i="22"/>
  <c r="AR282" i="22"/>
  <c r="AR283" i="22"/>
  <c r="AR284" i="22"/>
  <c r="AR285" i="22"/>
  <c r="AR286" i="22"/>
  <c r="AR287" i="22"/>
  <c r="AR288" i="22"/>
  <c r="AR289" i="22"/>
  <c r="AR290" i="22"/>
  <c r="AR291" i="22"/>
  <c r="AR292" i="22"/>
  <c r="AR293" i="22"/>
  <c r="AR294" i="22"/>
  <c r="AR295" i="22"/>
  <c r="AR296" i="22"/>
  <c r="AR297" i="22"/>
  <c r="AR298" i="22"/>
  <c r="AR299" i="22"/>
  <c r="AR300" i="22"/>
  <c r="AR301" i="22"/>
  <c r="AR302" i="22"/>
  <c r="AR303" i="22"/>
  <c r="AR304" i="22"/>
  <c r="AR305" i="22"/>
  <c r="AR306" i="22"/>
  <c r="AR307" i="22"/>
  <c r="AR308" i="22"/>
  <c r="AR309" i="22"/>
  <c r="AR310" i="22"/>
  <c r="AR311" i="22"/>
  <c r="AR312" i="22"/>
  <c r="AR313" i="22"/>
  <c r="AR314" i="22"/>
  <c r="AR315" i="22"/>
  <c r="AR316" i="22"/>
  <c r="AR317" i="22"/>
  <c r="AR318" i="22"/>
  <c r="AR319" i="22"/>
  <c r="AR320" i="22"/>
  <c r="AR321" i="22"/>
  <c r="AR322" i="22"/>
  <c r="AR323" i="22"/>
  <c r="AR324" i="22"/>
  <c r="AR325" i="22"/>
  <c r="AR326" i="22"/>
  <c r="AR327" i="22"/>
  <c r="AR328" i="22"/>
  <c r="AR329" i="22"/>
  <c r="AR330" i="22"/>
  <c r="AR331" i="22"/>
  <c r="AR332" i="22"/>
  <c r="AR333" i="22"/>
  <c r="AR334" i="22"/>
  <c r="AR335" i="22"/>
  <c r="AR336" i="22"/>
  <c r="AR337" i="22"/>
  <c r="AR338" i="22"/>
  <c r="AR339" i="22"/>
  <c r="AR340" i="22"/>
  <c r="AR341" i="22"/>
  <c r="AR342" i="22"/>
  <c r="AR343" i="22"/>
  <c r="AR344" i="22"/>
  <c r="AR345" i="22"/>
  <c r="AR346" i="22"/>
  <c r="AR347" i="22"/>
  <c r="AR348" i="22"/>
  <c r="AR349" i="22"/>
  <c r="AR350" i="22"/>
  <c r="AR351" i="22"/>
  <c r="AR352" i="22"/>
  <c r="AR353" i="22"/>
  <c r="AR354" i="22"/>
  <c r="AR355" i="22"/>
  <c r="AR356" i="22"/>
  <c r="AR357" i="22"/>
  <c r="AR358" i="22"/>
  <c r="AR359" i="22"/>
  <c r="AR360" i="22"/>
  <c r="AR361" i="22"/>
  <c r="AR362" i="22"/>
  <c r="AR363" i="22"/>
  <c r="AR364" i="22"/>
  <c r="AR365" i="22"/>
  <c r="AR366" i="22"/>
  <c r="AR367" i="22"/>
  <c r="AR368" i="22"/>
  <c r="AR369" i="22"/>
  <c r="AR370" i="22"/>
  <c r="AR371" i="22"/>
  <c r="AR372" i="22"/>
  <c r="AR373" i="22"/>
  <c r="AR374" i="22"/>
  <c r="AR375" i="22"/>
  <c r="AR376" i="22"/>
  <c r="AR377" i="22"/>
  <c r="AR378" i="22"/>
  <c r="AR379" i="22"/>
  <c r="AR380" i="22"/>
  <c r="AR381" i="22"/>
  <c r="AR382" i="22"/>
  <c r="AR383" i="22"/>
  <c r="AR384" i="22"/>
  <c r="AR385" i="22"/>
  <c r="AR386" i="22"/>
  <c r="AR387" i="22"/>
  <c r="AR388" i="22"/>
  <c r="AR389" i="22"/>
  <c r="AR390" i="22"/>
  <c r="AR391" i="22"/>
  <c r="AR392" i="22"/>
  <c r="AR393" i="22"/>
  <c r="AR394" i="22"/>
  <c r="AR395" i="22"/>
  <c r="AR396" i="22"/>
  <c r="AR397" i="22"/>
  <c r="AR398" i="22"/>
  <c r="AR399" i="22"/>
  <c r="AR400" i="22"/>
  <c r="AR401" i="22"/>
  <c r="AR402" i="22"/>
  <c r="AR403" i="22"/>
  <c r="AR404" i="22"/>
  <c r="AR405" i="22"/>
  <c r="AR406" i="22"/>
  <c r="AR407" i="22"/>
  <c r="AR408" i="22"/>
  <c r="AR409" i="22"/>
  <c r="AR410" i="22"/>
  <c r="AR411" i="22"/>
  <c r="AR412" i="22"/>
  <c r="AR413" i="22"/>
  <c r="AR414" i="22"/>
  <c r="AR415" i="22"/>
  <c r="AR416" i="22"/>
  <c r="AR417" i="22"/>
  <c r="AR418" i="22"/>
  <c r="AR419" i="22"/>
  <c r="AR420" i="22"/>
  <c r="AR421" i="22"/>
  <c r="AR422" i="22"/>
  <c r="AR423" i="22"/>
  <c r="AR424" i="22"/>
  <c r="AR425" i="22"/>
  <c r="AR426" i="22"/>
  <c r="AR427" i="22"/>
  <c r="AR428" i="22"/>
  <c r="AR429" i="22"/>
  <c r="AR430" i="22"/>
  <c r="AR431" i="22"/>
  <c r="AR432" i="22"/>
  <c r="AR433" i="22"/>
  <c r="AR434" i="22"/>
  <c r="AR435" i="22"/>
  <c r="AR436" i="22"/>
  <c r="AR437" i="22"/>
  <c r="AR438" i="22"/>
  <c r="AR439" i="22"/>
  <c r="AR440" i="22"/>
  <c r="AR441" i="22"/>
  <c r="AR442" i="22"/>
  <c r="AR443" i="22"/>
  <c r="AR444" i="22"/>
  <c r="AR445" i="22"/>
  <c r="AR446" i="22"/>
  <c r="AR447" i="22"/>
  <c r="AR448" i="22"/>
  <c r="AR449" i="22"/>
  <c r="AR450" i="22"/>
  <c r="AR451" i="22"/>
  <c r="AR452" i="22"/>
  <c r="AR453" i="22"/>
  <c r="AR454" i="22"/>
  <c r="AR455" i="22"/>
  <c r="AR456" i="22"/>
  <c r="AR457" i="22"/>
  <c r="AR458" i="22"/>
  <c r="AR459" i="22"/>
  <c r="AR460" i="22"/>
  <c r="AR461" i="22"/>
  <c r="AR462" i="22"/>
  <c r="AR463" i="22"/>
  <c r="AR464" i="22"/>
  <c r="AR465" i="22"/>
  <c r="AR466" i="22"/>
  <c r="AR467" i="22"/>
  <c r="AR468" i="22"/>
  <c r="AR469" i="22"/>
  <c r="AR470" i="22"/>
  <c r="AR471" i="22"/>
  <c r="AR472" i="22"/>
  <c r="AR473" i="22"/>
  <c r="AR474" i="22"/>
  <c r="AR475" i="22"/>
  <c r="AR476" i="22"/>
  <c r="AR477" i="22"/>
  <c r="AR478" i="22"/>
  <c r="AR479" i="22"/>
  <c r="AR480" i="22"/>
  <c r="AR481" i="22"/>
  <c r="AR482" i="22"/>
  <c r="AR483" i="22"/>
  <c r="AR484" i="22"/>
  <c r="AR485" i="22"/>
  <c r="AR486" i="22"/>
  <c r="AR487" i="22"/>
  <c r="AR488" i="22"/>
  <c r="AR489" i="22"/>
  <c r="AR490" i="22"/>
  <c r="AR491" i="22"/>
  <c r="AR492" i="22"/>
  <c r="AR493" i="22"/>
  <c r="AR494" i="22"/>
  <c r="AR495" i="22"/>
  <c r="AR496" i="22"/>
  <c r="AR497" i="22"/>
  <c r="AR498" i="22"/>
  <c r="AR499" i="22"/>
  <c r="AR500" i="22"/>
  <c r="AR501" i="22"/>
  <c r="AR502" i="22"/>
  <c r="AR503" i="22"/>
  <c r="AR504" i="22"/>
  <c r="AR505" i="22"/>
  <c r="AR506" i="22"/>
  <c r="AR507" i="22"/>
  <c r="AR508" i="22"/>
  <c r="AR509" i="22"/>
  <c r="AR510" i="22"/>
  <c r="AR511" i="22"/>
  <c r="AR512" i="22"/>
  <c r="AR513" i="22"/>
  <c r="AR514" i="22"/>
  <c r="AR515" i="22"/>
  <c r="AR516" i="22"/>
  <c r="AR517" i="22"/>
  <c r="AR518" i="22"/>
  <c r="AR519" i="22"/>
  <c r="AR520" i="22"/>
  <c r="AR521" i="22"/>
  <c r="AR522" i="22"/>
  <c r="AR523" i="22"/>
  <c r="AR524" i="22"/>
  <c r="AR525" i="22"/>
  <c r="AR526" i="22"/>
  <c r="AR527" i="22"/>
  <c r="AR528" i="22"/>
  <c r="AR529" i="22"/>
  <c r="AR530" i="22"/>
  <c r="AR531" i="22"/>
  <c r="AR532" i="22"/>
  <c r="AR533" i="22"/>
  <c r="AR534" i="22"/>
  <c r="AR535" i="22"/>
  <c r="AR536" i="22"/>
  <c r="AR537" i="22"/>
  <c r="AQ275" i="22"/>
  <c r="AQ276" i="22"/>
  <c r="AQ277" i="22"/>
  <c r="AQ278" i="22"/>
  <c r="AQ279" i="22"/>
  <c r="AQ280" i="22"/>
  <c r="AQ281" i="22"/>
  <c r="AQ282" i="22"/>
  <c r="AQ283" i="22"/>
  <c r="AQ284" i="22"/>
  <c r="AQ285" i="22"/>
  <c r="AQ286" i="22"/>
  <c r="AQ287" i="22"/>
  <c r="AQ288" i="22"/>
  <c r="AQ289" i="22"/>
  <c r="AQ290" i="22"/>
  <c r="AQ291" i="22"/>
  <c r="AQ292" i="22"/>
  <c r="AQ293" i="22"/>
  <c r="AQ294" i="22"/>
  <c r="AQ295" i="22"/>
  <c r="AQ296" i="22"/>
  <c r="AQ297" i="22"/>
  <c r="AQ298" i="22"/>
  <c r="AQ299" i="22"/>
  <c r="AQ300" i="22"/>
  <c r="AQ301" i="22"/>
  <c r="AQ302" i="22"/>
  <c r="AQ303" i="22"/>
  <c r="AQ304" i="22"/>
  <c r="AQ305" i="22"/>
  <c r="AQ306" i="22"/>
  <c r="AQ307" i="22"/>
  <c r="AQ308" i="22"/>
  <c r="AQ309" i="22"/>
  <c r="AQ310" i="22"/>
  <c r="AQ311" i="22"/>
  <c r="AQ312" i="22"/>
  <c r="AQ313" i="22"/>
  <c r="AQ314" i="22"/>
  <c r="AQ315" i="22"/>
  <c r="AQ316" i="22"/>
  <c r="AQ317" i="22"/>
  <c r="AQ318" i="22"/>
  <c r="AQ319" i="22"/>
  <c r="AQ320" i="22"/>
  <c r="AQ321" i="22"/>
  <c r="AQ322" i="22"/>
  <c r="AQ323" i="22"/>
  <c r="AQ324" i="22"/>
  <c r="AQ325" i="22"/>
  <c r="AQ326" i="22"/>
  <c r="AQ327" i="22"/>
  <c r="AQ328" i="22"/>
  <c r="AQ329" i="22"/>
  <c r="AQ330" i="22"/>
  <c r="AQ331" i="22"/>
  <c r="AQ332" i="22"/>
  <c r="AQ333" i="22"/>
  <c r="AQ334" i="22"/>
  <c r="AQ335" i="22"/>
  <c r="AQ336" i="22"/>
  <c r="AQ337" i="22"/>
  <c r="AQ338" i="22"/>
  <c r="AQ339" i="22"/>
  <c r="AQ340" i="22"/>
  <c r="AQ341" i="22"/>
  <c r="AQ342" i="22"/>
  <c r="AQ343" i="22"/>
  <c r="AQ344" i="22"/>
  <c r="AQ345" i="22"/>
  <c r="AQ346" i="22"/>
  <c r="AQ347" i="22"/>
  <c r="AQ348" i="22"/>
  <c r="AQ349" i="22"/>
  <c r="AQ350" i="22"/>
  <c r="AQ351" i="22"/>
  <c r="AQ352" i="22"/>
  <c r="AQ353" i="22"/>
  <c r="AQ354" i="22"/>
  <c r="AQ355" i="22"/>
  <c r="AQ356" i="22"/>
  <c r="AQ357" i="22"/>
  <c r="AQ358" i="22"/>
  <c r="AQ359" i="22"/>
  <c r="AQ360" i="22"/>
  <c r="AQ361" i="22"/>
  <c r="AQ362" i="22"/>
  <c r="AQ363" i="22"/>
  <c r="AQ364" i="22"/>
  <c r="AQ365" i="22"/>
  <c r="AQ366" i="22"/>
  <c r="AQ367" i="22"/>
  <c r="AQ368" i="22"/>
  <c r="AQ369" i="22"/>
  <c r="AQ370" i="22"/>
  <c r="AQ371" i="22"/>
  <c r="AQ372" i="22"/>
  <c r="AQ373" i="22"/>
  <c r="AQ374" i="22"/>
  <c r="AQ375" i="22"/>
  <c r="AQ376" i="22"/>
  <c r="AQ377" i="22"/>
  <c r="AQ378" i="22"/>
  <c r="AQ379" i="22"/>
  <c r="AQ380" i="22"/>
  <c r="AQ381" i="22"/>
  <c r="AQ382" i="22"/>
  <c r="AQ383" i="22"/>
  <c r="AQ384" i="22"/>
  <c r="AQ385" i="22"/>
  <c r="AQ386" i="22"/>
  <c r="AQ387" i="22"/>
  <c r="AQ388" i="22"/>
  <c r="AQ389" i="22"/>
  <c r="AQ390" i="22"/>
  <c r="AQ391" i="22"/>
  <c r="AQ392" i="22"/>
  <c r="AQ393" i="22"/>
  <c r="AQ394" i="22"/>
  <c r="AQ395" i="22"/>
  <c r="AQ396" i="22"/>
  <c r="AQ397" i="22"/>
  <c r="AQ398" i="22"/>
  <c r="AQ399" i="22"/>
  <c r="AQ400" i="22"/>
  <c r="AQ401" i="22"/>
  <c r="AQ402" i="22"/>
  <c r="AQ403" i="22"/>
  <c r="AQ404" i="22"/>
  <c r="AQ405" i="22"/>
  <c r="AQ406" i="22"/>
  <c r="AQ407" i="22"/>
  <c r="AQ408" i="22"/>
  <c r="AQ409" i="22"/>
  <c r="AQ410" i="22"/>
  <c r="AQ411" i="22"/>
  <c r="AQ412" i="22"/>
  <c r="AQ413" i="22"/>
  <c r="AQ414" i="22"/>
  <c r="AQ415" i="22"/>
  <c r="AQ416" i="22"/>
  <c r="AQ417" i="22"/>
  <c r="AQ418" i="22"/>
  <c r="AQ419" i="22"/>
  <c r="AQ420" i="22"/>
  <c r="AQ421" i="22"/>
  <c r="AQ422" i="22"/>
  <c r="AQ423" i="22"/>
  <c r="AQ424" i="22"/>
  <c r="AQ425" i="22"/>
  <c r="AQ426" i="22"/>
  <c r="AQ427" i="22"/>
  <c r="AQ428" i="22"/>
  <c r="AQ429" i="22"/>
  <c r="AQ430" i="22"/>
  <c r="AQ431" i="22"/>
  <c r="AQ432" i="22"/>
  <c r="AQ433" i="22"/>
  <c r="AQ434" i="22"/>
  <c r="AQ435" i="22"/>
  <c r="AQ436" i="22"/>
  <c r="AQ437" i="22"/>
  <c r="AQ438" i="22"/>
  <c r="AQ439" i="22"/>
  <c r="AQ440" i="22"/>
  <c r="AQ441" i="22"/>
  <c r="AQ442" i="22"/>
  <c r="AQ443" i="22"/>
  <c r="AQ444" i="22"/>
  <c r="AQ445" i="22"/>
  <c r="AQ446" i="22"/>
  <c r="AQ447" i="22"/>
  <c r="AQ448" i="22"/>
  <c r="AQ449" i="22"/>
  <c r="AQ450" i="22"/>
  <c r="AQ451" i="22"/>
  <c r="AQ452" i="22"/>
  <c r="AQ453" i="22"/>
  <c r="AQ454" i="22"/>
  <c r="AQ455" i="22"/>
  <c r="AQ456" i="22"/>
  <c r="AQ457" i="22"/>
  <c r="AQ458" i="22"/>
  <c r="AQ459" i="22"/>
  <c r="AQ460" i="22"/>
  <c r="AQ461" i="22"/>
  <c r="AQ462" i="22"/>
  <c r="AQ463" i="22"/>
  <c r="AQ464" i="22"/>
  <c r="AQ465" i="22"/>
  <c r="AQ466" i="22"/>
  <c r="AQ467" i="22"/>
  <c r="AQ468" i="22"/>
  <c r="AQ469" i="22"/>
  <c r="AQ470" i="22"/>
  <c r="AQ471" i="22"/>
  <c r="AQ472" i="22"/>
  <c r="AQ473" i="22"/>
  <c r="AQ474" i="22"/>
  <c r="AQ475" i="22"/>
  <c r="AQ476" i="22"/>
  <c r="AQ477" i="22"/>
  <c r="AQ478" i="22"/>
  <c r="AQ479" i="22"/>
  <c r="AQ480" i="22"/>
  <c r="AQ481" i="22"/>
  <c r="AQ482" i="22"/>
  <c r="AQ483" i="22"/>
  <c r="AQ484" i="22"/>
  <c r="AQ485" i="22"/>
  <c r="AQ486" i="22"/>
  <c r="AQ487" i="22"/>
  <c r="AQ488" i="22"/>
  <c r="AQ489" i="22"/>
  <c r="AQ490" i="22"/>
  <c r="AQ491" i="22"/>
  <c r="AQ492" i="22"/>
  <c r="AQ493" i="22"/>
  <c r="AQ494" i="22"/>
  <c r="AQ495" i="22"/>
  <c r="AQ496" i="22"/>
  <c r="AQ497" i="22"/>
  <c r="AQ498" i="22"/>
  <c r="AQ499" i="22"/>
  <c r="AQ500" i="22"/>
  <c r="AQ501" i="22"/>
  <c r="AQ502" i="22"/>
  <c r="AQ503" i="22"/>
  <c r="AQ504" i="22"/>
  <c r="AQ505" i="22"/>
  <c r="AQ506" i="22"/>
  <c r="AQ507" i="22"/>
  <c r="AQ508" i="22"/>
  <c r="AQ509" i="22"/>
  <c r="AQ510" i="22"/>
  <c r="AQ511" i="22"/>
  <c r="AQ512" i="22"/>
  <c r="AQ513" i="22"/>
  <c r="AQ514" i="22"/>
  <c r="AQ515" i="22"/>
  <c r="AQ516" i="22"/>
  <c r="AQ517" i="22"/>
  <c r="AQ518" i="22"/>
  <c r="AQ519" i="22"/>
  <c r="AQ520" i="22"/>
  <c r="AQ521" i="22"/>
  <c r="AQ522" i="22"/>
  <c r="AQ523" i="22"/>
  <c r="AQ524" i="22"/>
  <c r="AQ525" i="22"/>
  <c r="AQ526" i="22"/>
  <c r="AQ527" i="22"/>
  <c r="AQ528" i="22"/>
  <c r="AQ529" i="22"/>
  <c r="AQ530" i="22"/>
  <c r="AQ531" i="22"/>
  <c r="AQ532" i="22"/>
  <c r="AQ533" i="22"/>
  <c r="AQ534" i="22"/>
  <c r="AQ535" i="22"/>
  <c r="AQ536" i="22"/>
  <c r="AQ537" i="22"/>
  <c r="AP275" i="22"/>
  <c r="AP276" i="22"/>
  <c r="AP277" i="22"/>
  <c r="AP278" i="22"/>
  <c r="AP279" i="22"/>
  <c r="AP280" i="22"/>
  <c r="AP281" i="22"/>
  <c r="AP282" i="22"/>
  <c r="AP283" i="22"/>
  <c r="AP284" i="22"/>
  <c r="AP285" i="22"/>
  <c r="AP286" i="22"/>
  <c r="AP287" i="22"/>
  <c r="AP288" i="22"/>
  <c r="AP289" i="22"/>
  <c r="AP290" i="22"/>
  <c r="AP291" i="22"/>
  <c r="AP292" i="22"/>
  <c r="AP293" i="22"/>
  <c r="AP294" i="22"/>
  <c r="AP295" i="22"/>
  <c r="AP296" i="22"/>
  <c r="AP297" i="22"/>
  <c r="AP298" i="22"/>
  <c r="AP299" i="22"/>
  <c r="AP300" i="22"/>
  <c r="AP301" i="22"/>
  <c r="AP302" i="22"/>
  <c r="AP303" i="22"/>
  <c r="AP304" i="22"/>
  <c r="AP305" i="22"/>
  <c r="AP306" i="22"/>
  <c r="AP307" i="22"/>
  <c r="AP308" i="22"/>
  <c r="AP309" i="22"/>
  <c r="AP310" i="22"/>
  <c r="AP311" i="22"/>
  <c r="AP312" i="22"/>
  <c r="AP313" i="22"/>
  <c r="AP314" i="22"/>
  <c r="AP315" i="22"/>
  <c r="AP316" i="22"/>
  <c r="AP317" i="22"/>
  <c r="AP318" i="22"/>
  <c r="AP319" i="22"/>
  <c r="AP320" i="22"/>
  <c r="AP321" i="22"/>
  <c r="AP322" i="22"/>
  <c r="AP323" i="22"/>
  <c r="AP324" i="22"/>
  <c r="AP325" i="22"/>
  <c r="AP326" i="22"/>
  <c r="AP327" i="22"/>
  <c r="AP328" i="22"/>
  <c r="AP329" i="22"/>
  <c r="AP330" i="22"/>
  <c r="AP331" i="22"/>
  <c r="AP332" i="22"/>
  <c r="AP333" i="22"/>
  <c r="AP334" i="22"/>
  <c r="AP335" i="22"/>
  <c r="AP336" i="22"/>
  <c r="AP337" i="22"/>
  <c r="AP338" i="22"/>
  <c r="AP339" i="22"/>
  <c r="AP340" i="22"/>
  <c r="AP341" i="22"/>
  <c r="AP342" i="22"/>
  <c r="AP343" i="22"/>
  <c r="AP344" i="22"/>
  <c r="AP345" i="22"/>
  <c r="AP346" i="22"/>
  <c r="AP347" i="22"/>
  <c r="AP348" i="22"/>
  <c r="AP349" i="22"/>
  <c r="AP350" i="22"/>
  <c r="AP351" i="22"/>
  <c r="AP352" i="22"/>
  <c r="AP353" i="22"/>
  <c r="AP354" i="22"/>
  <c r="AP355" i="22"/>
  <c r="AP356" i="22"/>
  <c r="AP357" i="22"/>
  <c r="AP358" i="22"/>
  <c r="AP359" i="22"/>
  <c r="AP360" i="22"/>
  <c r="AP361" i="22"/>
  <c r="AP362" i="22"/>
  <c r="AP363" i="22"/>
  <c r="AP364" i="22"/>
  <c r="AP365" i="22"/>
  <c r="AP366" i="22"/>
  <c r="AP367" i="22"/>
  <c r="AP368" i="22"/>
  <c r="AP369" i="22"/>
  <c r="AP370" i="22"/>
  <c r="AP371" i="22"/>
  <c r="AP372" i="22"/>
  <c r="AP373" i="22"/>
  <c r="AP374" i="22"/>
  <c r="AP375" i="22"/>
  <c r="AP376" i="22"/>
  <c r="AP377" i="22"/>
  <c r="AP378" i="22"/>
  <c r="AP379" i="22"/>
  <c r="AP380" i="22"/>
  <c r="AP381" i="22"/>
  <c r="AP382" i="22"/>
  <c r="AP383" i="22"/>
  <c r="AP384" i="22"/>
  <c r="AP385" i="22"/>
  <c r="AP386" i="22"/>
  <c r="AP387" i="22"/>
  <c r="AP388" i="22"/>
  <c r="AP389" i="22"/>
  <c r="AP390" i="22"/>
  <c r="AP391" i="22"/>
  <c r="AP392" i="22"/>
  <c r="AP393" i="22"/>
  <c r="AP394" i="22"/>
  <c r="AP395" i="22"/>
  <c r="AP396" i="22"/>
  <c r="AP397" i="22"/>
  <c r="AP398" i="22"/>
  <c r="AP399" i="22"/>
  <c r="AP400" i="22"/>
  <c r="AP401" i="22"/>
  <c r="AP402" i="22"/>
  <c r="AP403" i="22"/>
  <c r="AP404" i="22"/>
  <c r="AP405" i="22"/>
  <c r="AP406" i="22"/>
  <c r="AP407" i="22"/>
  <c r="AP408" i="22"/>
  <c r="AP409" i="22"/>
  <c r="AP410" i="22"/>
  <c r="AP411" i="22"/>
  <c r="AP412" i="22"/>
  <c r="AP413" i="22"/>
  <c r="AP414" i="22"/>
  <c r="AP415" i="22"/>
  <c r="AP416" i="22"/>
  <c r="AP417" i="22"/>
  <c r="AP418" i="22"/>
  <c r="AP419" i="22"/>
  <c r="AP420" i="22"/>
  <c r="AP421" i="22"/>
  <c r="AP422" i="22"/>
  <c r="AP423" i="22"/>
  <c r="AP424" i="22"/>
  <c r="AP425" i="22"/>
  <c r="AP426" i="22"/>
  <c r="AP427" i="22"/>
  <c r="AP428" i="22"/>
  <c r="AP429" i="22"/>
  <c r="AP430" i="22"/>
  <c r="AP431" i="22"/>
  <c r="AP432" i="22"/>
  <c r="AP433" i="22"/>
  <c r="AP434" i="22"/>
  <c r="AP435" i="22"/>
  <c r="AP436" i="22"/>
  <c r="AP437" i="22"/>
  <c r="AP438" i="22"/>
  <c r="AP439" i="22"/>
  <c r="AP440" i="22"/>
  <c r="AP441" i="22"/>
  <c r="AP442" i="22"/>
  <c r="AP443" i="22"/>
  <c r="AP444" i="22"/>
  <c r="AP445" i="22"/>
  <c r="AP446" i="22"/>
  <c r="AP447" i="22"/>
  <c r="AP448" i="22"/>
  <c r="AP449" i="22"/>
  <c r="AP450" i="22"/>
  <c r="AP451" i="22"/>
  <c r="AP452" i="22"/>
  <c r="AP453" i="22"/>
  <c r="AP454" i="22"/>
  <c r="AP455" i="22"/>
  <c r="AP456" i="22"/>
  <c r="AP457" i="22"/>
  <c r="AP458" i="22"/>
  <c r="AP459" i="22"/>
  <c r="AP460" i="22"/>
  <c r="AP461" i="22"/>
  <c r="AP462" i="22"/>
  <c r="AP463" i="22"/>
  <c r="AP464" i="22"/>
  <c r="AP465" i="22"/>
  <c r="AP466" i="22"/>
  <c r="AP467" i="22"/>
  <c r="AP468" i="22"/>
  <c r="AP469" i="22"/>
  <c r="AP470" i="22"/>
  <c r="AP471" i="22"/>
  <c r="AP472" i="22"/>
  <c r="AP473" i="22"/>
  <c r="AP474" i="22"/>
  <c r="AP475" i="22"/>
  <c r="AP476" i="22"/>
  <c r="AP477" i="22"/>
  <c r="AP478" i="22"/>
  <c r="AP479" i="22"/>
  <c r="AP480" i="22"/>
  <c r="AP481" i="22"/>
  <c r="AP482" i="22"/>
  <c r="AP483" i="22"/>
  <c r="AP484" i="22"/>
  <c r="AP485" i="22"/>
  <c r="AP486" i="22"/>
  <c r="AP487" i="22"/>
  <c r="AP488" i="22"/>
  <c r="AP489" i="22"/>
  <c r="AP490" i="22"/>
  <c r="AP491" i="22"/>
  <c r="AP492" i="22"/>
  <c r="AP493" i="22"/>
  <c r="AP494" i="22"/>
  <c r="AP495" i="22"/>
  <c r="AP496" i="22"/>
  <c r="AP497" i="22"/>
  <c r="AP498" i="22"/>
  <c r="AP499" i="22"/>
  <c r="AP500" i="22"/>
  <c r="AP501" i="22"/>
  <c r="AP502" i="22"/>
  <c r="AP503" i="22"/>
  <c r="AP504" i="22"/>
  <c r="AP505" i="22"/>
  <c r="AP506" i="22"/>
  <c r="AP507" i="22"/>
  <c r="AP508" i="22"/>
  <c r="AP509" i="22"/>
  <c r="AP510" i="22"/>
  <c r="AP511" i="22"/>
  <c r="AP512" i="22"/>
  <c r="AP513" i="22"/>
  <c r="AP514" i="22"/>
  <c r="AP515" i="22"/>
  <c r="AP516" i="22"/>
  <c r="AP517" i="22"/>
  <c r="AP518" i="22"/>
  <c r="AP519" i="22"/>
  <c r="AP520" i="22"/>
  <c r="AP521" i="22"/>
  <c r="AP522" i="22"/>
  <c r="AP523" i="22"/>
  <c r="AP524" i="22"/>
  <c r="AP525" i="22"/>
  <c r="AP526" i="22"/>
  <c r="AP527" i="22"/>
  <c r="AP528" i="22"/>
  <c r="AP529" i="22"/>
  <c r="AP530" i="22"/>
  <c r="AP531" i="22"/>
  <c r="AP532" i="22"/>
  <c r="AP533" i="22"/>
  <c r="AP534" i="22"/>
  <c r="AP535" i="22"/>
  <c r="AP536" i="22"/>
  <c r="AP537" i="22"/>
  <c r="AO275" i="22"/>
  <c r="AO276" i="22"/>
  <c r="AO277" i="22"/>
  <c r="AO278" i="22"/>
  <c r="AO279" i="22"/>
  <c r="AO280" i="22"/>
  <c r="AO281" i="22"/>
  <c r="AO282" i="22"/>
  <c r="AO283" i="22"/>
  <c r="AO284" i="22"/>
  <c r="AO285" i="22"/>
  <c r="AO286" i="22"/>
  <c r="AO287" i="22"/>
  <c r="AO288" i="22"/>
  <c r="AO289" i="22"/>
  <c r="AO290" i="22"/>
  <c r="AO291" i="22"/>
  <c r="AO292" i="22"/>
  <c r="AO293" i="22"/>
  <c r="AO294" i="22"/>
  <c r="AO295" i="22"/>
  <c r="AO296" i="22"/>
  <c r="AO297" i="22"/>
  <c r="AO298" i="22"/>
  <c r="AO299" i="22"/>
  <c r="AO300" i="22"/>
  <c r="AO301" i="22"/>
  <c r="AO302" i="22"/>
  <c r="AO303" i="22"/>
  <c r="AO304" i="22"/>
  <c r="AO305" i="22"/>
  <c r="AO306" i="22"/>
  <c r="AO307" i="22"/>
  <c r="AO308" i="22"/>
  <c r="AO309" i="22"/>
  <c r="AO310" i="22"/>
  <c r="AO311" i="22"/>
  <c r="AO312" i="22"/>
  <c r="AO313" i="22"/>
  <c r="AO314" i="22"/>
  <c r="AO315" i="22"/>
  <c r="AO316" i="22"/>
  <c r="AO317" i="22"/>
  <c r="AO318" i="22"/>
  <c r="AO319" i="22"/>
  <c r="AO320" i="22"/>
  <c r="AO321" i="22"/>
  <c r="AO322" i="22"/>
  <c r="AO323" i="22"/>
  <c r="AO324" i="22"/>
  <c r="AO325" i="22"/>
  <c r="AO326" i="22"/>
  <c r="AO327" i="22"/>
  <c r="AO328" i="22"/>
  <c r="AO329" i="22"/>
  <c r="AO330" i="22"/>
  <c r="AO331" i="22"/>
  <c r="AO332" i="22"/>
  <c r="AO333" i="22"/>
  <c r="AO334" i="22"/>
  <c r="AO335" i="22"/>
  <c r="AO336" i="22"/>
  <c r="AO337" i="22"/>
  <c r="AO338" i="22"/>
  <c r="AO339" i="22"/>
  <c r="AO340" i="22"/>
  <c r="AO341" i="22"/>
  <c r="AO342" i="22"/>
  <c r="AO343" i="22"/>
  <c r="AO344" i="22"/>
  <c r="AO345" i="22"/>
  <c r="AO346" i="22"/>
  <c r="AO347" i="22"/>
  <c r="AO348" i="22"/>
  <c r="AO349" i="22"/>
  <c r="AO350" i="22"/>
  <c r="AO351" i="22"/>
  <c r="AO352" i="22"/>
  <c r="AO353" i="22"/>
  <c r="AO354" i="22"/>
  <c r="AO355" i="22"/>
  <c r="AO356" i="22"/>
  <c r="AO357" i="22"/>
  <c r="AO358" i="22"/>
  <c r="AO359" i="22"/>
  <c r="AO360" i="22"/>
  <c r="AO361" i="22"/>
  <c r="AO362" i="22"/>
  <c r="AO363" i="22"/>
  <c r="AO364" i="22"/>
  <c r="AO365" i="22"/>
  <c r="AO366" i="22"/>
  <c r="AO367" i="22"/>
  <c r="AO368" i="22"/>
  <c r="AO369" i="22"/>
  <c r="AO370" i="22"/>
  <c r="AO371" i="22"/>
  <c r="AO372" i="22"/>
  <c r="AO373" i="22"/>
  <c r="AO374" i="22"/>
  <c r="AO375" i="22"/>
  <c r="AO376" i="22"/>
  <c r="AO377" i="22"/>
  <c r="AO378" i="22"/>
  <c r="AO379" i="22"/>
  <c r="AO380" i="22"/>
  <c r="AO381" i="22"/>
  <c r="AO382" i="22"/>
  <c r="AO383" i="22"/>
  <c r="AO384" i="22"/>
  <c r="AO385" i="22"/>
  <c r="AO386" i="22"/>
  <c r="AO387" i="22"/>
  <c r="AO388" i="22"/>
  <c r="AO389" i="22"/>
  <c r="AO390" i="22"/>
  <c r="AO391" i="22"/>
  <c r="AO392" i="22"/>
  <c r="AO393" i="22"/>
  <c r="AO394" i="22"/>
  <c r="AO395" i="22"/>
  <c r="AO396" i="22"/>
  <c r="AO397" i="22"/>
  <c r="AO398" i="22"/>
  <c r="AO399" i="22"/>
  <c r="AO400" i="22"/>
  <c r="AO401" i="22"/>
  <c r="AO402" i="22"/>
  <c r="AO403" i="22"/>
  <c r="AO404" i="22"/>
  <c r="AO405" i="22"/>
  <c r="AO406" i="22"/>
  <c r="AO407" i="22"/>
  <c r="AO408" i="22"/>
  <c r="AO409" i="22"/>
  <c r="AO410" i="22"/>
  <c r="AO411" i="22"/>
  <c r="AO412" i="22"/>
  <c r="AO413" i="22"/>
  <c r="AO414" i="22"/>
  <c r="AO415" i="22"/>
  <c r="AO416" i="22"/>
  <c r="AO417" i="22"/>
  <c r="AO418" i="22"/>
  <c r="AO419" i="22"/>
  <c r="AO420" i="22"/>
  <c r="AO421" i="22"/>
  <c r="AO422" i="22"/>
  <c r="AO423" i="22"/>
  <c r="AO424" i="22"/>
  <c r="AO425" i="22"/>
  <c r="AO426" i="22"/>
  <c r="AO427" i="22"/>
  <c r="AO428" i="22"/>
  <c r="AO429" i="22"/>
  <c r="AO430" i="22"/>
  <c r="AO431" i="22"/>
  <c r="AO432" i="22"/>
  <c r="AO433" i="22"/>
  <c r="AO434" i="22"/>
  <c r="AO435" i="22"/>
  <c r="AO436" i="22"/>
  <c r="AO437" i="22"/>
  <c r="AO438" i="22"/>
  <c r="AO439" i="22"/>
  <c r="AO440" i="22"/>
  <c r="AO441" i="22"/>
  <c r="AO442" i="22"/>
  <c r="AO443" i="22"/>
  <c r="AO444" i="22"/>
  <c r="AO445" i="22"/>
  <c r="AO446" i="22"/>
  <c r="AO447" i="22"/>
  <c r="AO448" i="22"/>
  <c r="AO449" i="22"/>
  <c r="AO450" i="22"/>
  <c r="AO451" i="22"/>
  <c r="AO452" i="22"/>
  <c r="AO453" i="22"/>
  <c r="AO454" i="22"/>
  <c r="AO455" i="22"/>
  <c r="AO456" i="22"/>
  <c r="AO457" i="22"/>
  <c r="AO458" i="22"/>
  <c r="AO459" i="22"/>
  <c r="AO460" i="22"/>
  <c r="AO461" i="22"/>
  <c r="AO462" i="22"/>
  <c r="AO463" i="22"/>
  <c r="AO464" i="22"/>
  <c r="AO465" i="22"/>
  <c r="AO466" i="22"/>
  <c r="AO467" i="22"/>
  <c r="AO468" i="22"/>
  <c r="AO469" i="22"/>
  <c r="AO470" i="22"/>
  <c r="AO471" i="22"/>
  <c r="AO472" i="22"/>
  <c r="AO473" i="22"/>
  <c r="AO474" i="22"/>
  <c r="AO475" i="22"/>
  <c r="AO476" i="22"/>
  <c r="AO477" i="22"/>
  <c r="AO478" i="22"/>
  <c r="AO479" i="22"/>
  <c r="AO480" i="22"/>
  <c r="AO481" i="22"/>
  <c r="AO482" i="22"/>
  <c r="AO483" i="22"/>
  <c r="AO484" i="22"/>
  <c r="AO485" i="22"/>
  <c r="AO486" i="22"/>
  <c r="AO487" i="22"/>
  <c r="AO488" i="22"/>
  <c r="AO489" i="22"/>
  <c r="AO490" i="22"/>
  <c r="AO491" i="22"/>
  <c r="AO492" i="22"/>
  <c r="AO493" i="22"/>
  <c r="AO494" i="22"/>
  <c r="AO495" i="22"/>
  <c r="AO496" i="22"/>
  <c r="AO497" i="22"/>
  <c r="AO498" i="22"/>
  <c r="AO499" i="22"/>
  <c r="AO500" i="22"/>
  <c r="AO501" i="22"/>
  <c r="AO502" i="22"/>
  <c r="AO503" i="22"/>
  <c r="AO504" i="22"/>
  <c r="AO505" i="22"/>
  <c r="AO506" i="22"/>
  <c r="AO507" i="22"/>
  <c r="AO508" i="22"/>
  <c r="AO509" i="22"/>
  <c r="AO510" i="22"/>
  <c r="AO511" i="22"/>
  <c r="AO512" i="22"/>
  <c r="AO513" i="22"/>
  <c r="AO514" i="22"/>
  <c r="AO515" i="22"/>
  <c r="AO516" i="22"/>
  <c r="AO517" i="22"/>
  <c r="AO518" i="22"/>
  <c r="AO519" i="22"/>
  <c r="AO520" i="22"/>
  <c r="AO521" i="22"/>
  <c r="AO522" i="22"/>
  <c r="AO523" i="22"/>
  <c r="AO524" i="22"/>
  <c r="AO525" i="22"/>
  <c r="AO526" i="22"/>
  <c r="AO527" i="22"/>
  <c r="AO528" i="22"/>
  <c r="AO529" i="22"/>
  <c r="AO530" i="22"/>
  <c r="AO531" i="22"/>
  <c r="AO532" i="22"/>
  <c r="AO533" i="22"/>
  <c r="AO534" i="22"/>
  <c r="AO535" i="22"/>
  <c r="AO536" i="22"/>
  <c r="AO537" i="22"/>
  <c r="AN275" i="22"/>
  <c r="AN276" i="22"/>
  <c r="AN277" i="22"/>
  <c r="AN278" i="22"/>
  <c r="AN279" i="22"/>
  <c r="AN280" i="22"/>
  <c r="AN281" i="22"/>
  <c r="AN282" i="22"/>
  <c r="AN283" i="22"/>
  <c r="AN284" i="22"/>
  <c r="AN285" i="22"/>
  <c r="AN286" i="22"/>
  <c r="AN287" i="22"/>
  <c r="AN288" i="22"/>
  <c r="AN289" i="22"/>
  <c r="AN290" i="22"/>
  <c r="AN291" i="22"/>
  <c r="AN292" i="22"/>
  <c r="AN293" i="22"/>
  <c r="AN294" i="22"/>
  <c r="AN295" i="22"/>
  <c r="AN296" i="22"/>
  <c r="AN297" i="22"/>
  <c r="AN298" i="22"/>
  <c r="AN299" i="22"/>
  <c r="AN300" i="22"/>
  <c r="AN301" i="22"/>
  <c r="AN302" i="22"/>
  <c r="AN303" i="22"/>
  <c r="AN304" i="22"/>
  <c r="AN305" i="22"/>
  <c r="AN306" i="22"/>
  <c r="AN307" i="22"/>
  <c r="AN308" i="22"/>
  <c r="AN309" i="22"/>
  <c r="AN310" i="22"/>
  <c r="AN311" i="22"/>
  <c r="AN312" i="22"/>
  <c r="AN313" i="22"/>
  <c r="AN314" i="22"/>
  <c r="AN315" i="22"/>
  <c r="AN316" i="22"/>
  <c r="AN317" i="22"/>
  <c r="AN318" i="22"/>
  <c r="AN319" i="22"/>
  <c r="AN320" i="22"/>
  <c r="AN321" i="22"/>
  <c r="AN322" i="22"/>
  <c r="AN323" i="22"/>
  <c r="AN324" i="22"/>
  <c r="AN325" i="22"/>
  <c r="AN326" i="22"/>
  <c r="AN327" i="22"/>
  <c r="AN328" i="22"/>
  <c r="AN329" i="22"/>
  <c r="AN330" i="22"/>
  <c r="AN331" i="22"/>
  <c r="AN332" i="22"/>
  <c r="AN333" i="22"/>
  <c r="AN334" i="22"/>
  <c r="AN335" i="22"/>
  <c r="AN336" i="22"/>
  <c r="AN337" i="22"/>
  <c r="AN338" i="22"/>
  <c r="AN339" i="22"/>
  <c r="AN340" i="22"/>
  <c r="AN341" i="22"/>
  <c r="AN342" i="22"/>
  <c r="AN343" i="22"/>
  <c r="AN344" i="22"/>
  <c r="AN345" i="22"/>
  <c r="AN346" i="22"/>
  <c r="AN347" i="22"/>
  <c r="AN348" i="22"/>
  <c r="AN349" i="22"/>
  <c r="AN350" i="22"/>
  <c r="AN351" i="22"/>
  <c r="AN352" i="22"/>
  <c r="AN353" i="22"/>
  <c r="AN354" i="22"/>
  <c r="AN355" i="22"/>
  <c r="AN356" i="22"/>
  <c r="AN357" i="22"/>
  <c r="AN358" i="22"/>
  <c r="AN359" i="22"/>
  <c r="AN360" i="22"/>
  <c r="AN361" i="22"/>
  <c r="AN362" i="22"/>
  <c r="AN363" i="22"/>
  <c r="AN364" i="22"/>
  <c r="AN365" i="22"/>
  <c r="AN366" i="22"/>
  <c r="AN367" i="22"/>
  <c r="AN368" i="22"/>
  <c r="AN369" i="22"/>
  <c r="AN370" i="22"/>
  <c r="AN371" i="22"/>
  <c r="AN372" i="22"/>
  <c r="AN373" i="22"/>
  <c r="AN374" i="22"/>
  <c r="AN375" i="22"/>
  <c r="AN376" i="22"/>
  <c r="AN377" i="22"/>
  <c r="AN378" i="22"/>
  <c r="AN379" i="22"/>
  <c r="AN380" i="22"/>
  <c r="AN381" i="22"/>
  <c r="AN382" i="22"/>
  <c r="AN383" i="22"/>
  <c r="AN384" i="22"/>
  <c r="AN385" i="22"/>
  <c r="AN386" i="22"/>
  <c r="AN387" i="22"/>
  <c r="AN388" i="22"/>
  <c r="AN389" i="22"/>
  <c r="AN390" i="22"/>
  <c r="AN391" i="22"/>
  <c r="AN392" i="22"/>
  <c r="AN393" i="22"/>
  <c r="AN394" i="22"/>
  <c r="AN395" i="22"/>
  <c r="AN396" i="22"/>
  <c r="AN397" i="22"/>
  <c r="AN398" i="22"/>
  <c r="AN399" i="22"/>
  <c r="AN400" i="22"/>
  <c r="AN401" i="22"/>
  <c r="AN402" i="22"/>
  <c r="AN403" i="22"/>
  <c r="AN404" i="22"/>
  <c r="AN405" i="22"/>
  <c r="AN406" i="22"/>
  <c r="AN407" i="22"/>
  <c r="AN408" i="22"/>
  <c r="AN409" i="22"/>
  <c r="AN410" i="22"/>
  <c r="AN411" i="22"/>
  <c r="AN412" i="22"/>
  <c r="AN413" i="22"/>
  <c r="AN414" i="22"/>
  <c r="AN415" i="22"/>
  <c r="AN416" i="22"/>
  <c r="AN417" i="22"/>
  <c r="AN418" i="22"/>
  <c r="AN419" i="22"/>
  <c r="AN420" i="22"/>
  <c r="AN421" i="22"/>
  <c r="AN422" i="22"/>
  <c r="AN423" i="22"/>
  <c r="AN424" i="22"/>
  <c r="AN425" i="22"/>
  <c r="AN426" i="22"/>
  <c r="AN427" i="22"/>
  <c r="AN428" i="22"/>
  <c r="AN429" i="22"/>
  <c r="AN430" i="22"/>
  <c r="AN431" i="22"/>
  <c r="AN432" i="22"/>
  <c r="AN433" i="22"/>
  <c r="AN434" i="22"/>
  <c r="AN435" i="22"/>
  <c r="AN436" i="22"/>
  <c r="AN437" i="22"/>
  <c r="AN438" i="22"/>
  <c r="AN439" i="22"/>
  <c r="AN440" i="22"/>
  <c r="AN441" i="22"/>
  <c r="AN442" i="22"/>
  <c r="AN443" i="22"/>
  <c r="AN444" i="22"/>
  <c r="AN445" i="22"/>
  <c r="AN446" i="22"/>
  <c r="AN447" i="22"/>
  <c r="AN448" i="22"/>
  <c r="AN449" i="22"/>
  <c r="AN450" i="22"/>
  <c r="AN451" i="22"/>
  <c r="AN452" i="22"/>
  <c r="AN453" i="22"/>
  <c r="AN454" i="22"/>
  <c r="AN455" i="22"/>
  <c r="AN456" i="22"/>
  <c r="AN457" i="22"/>
  <c r="AN458" i="22"/>
  <c r="AN459" i="22"/>
  <c r="AN460" i="22"/>
  <c r="AN461" i="22"/>
  <c r="AN462" i="22"/>
  <c r="AN463" i="22"/>
  <c r="AN464" i="22"/>
  <c r="AN465" i="22"/>
  <c r="AN466" i="22"/>
  <c r="AN467" i="22"/>
  <c r="AN468" i="22"/>
  <c r="AN469" i="22"/>
  <c r="AN470" i="22"/>
  <c r="AN471" i="22"/>
  <c r="AN472" i="22"/>
  <c r="AN473" i="22"/>
  <c r="AN474" i="22"/>
  <c r="AN475" i="22"/>
  <c r="AN476" i="22"/>
  <c r="AN477" i="22"/>
  <c r="AN478" i="22"/>
  <c r="AN479" i="22"/>
  <c r="AN480" i="22"/>
  <c r="AN481" i="22"/>
  <c r="AN482" i="22"/>
  <c r="AN483" i="22"/>
  <c r="AN484" i="22"/>
  <c r="AN485" i="22"/>
  <c r="AN486" i="22"/>
  <c r="AN487" i="22"/>
  <c r="AN488" i="22"/>
  <c r="AN489" i="22"/>
  <c r="AN490" i="22"/>
  <c r="AN491" i="22"/>
  <c r="AN492" i="22"/>
  <c r="AN493" i="22"/>
  <c r="AN494" i="22"/>
  <c r="AN495" i="22"/>
  <c r="AN496" i="22"/>
  <c r="AN497" i="22"/>
  <c r="AN498" i="22"/>
  <c r="AN499" i="22"/>
  <c r="AN500" i="22"/>
  <c r="AN501" i="22"/>
  <c r="AN502" i="22"/>
  <c r="AN503" i="22"/>
  <c r="AN504" i="22"/>
  <c r="AN505" i="22"/>
  <c r="AN506" i="22"/>
  <c r="AN507" i="22"/>
  <c r="AN508" i="22"/>
  <c r="AN509" i="22"/>
  <c r="AN510" i="22"/>
  <c r="AN511" i="22"/>
  <c r="AN512" i="22"/>
  <c r="AN513" i="22"/>
  <c r="AN514" i="22"/>
  <c r="AN515" i="22"/>
  <c r="AN516" i="22"/>
  <c r="AN517" i="22"/>
  <c r="AN518" i="22"/>
  <c r="AN519" i="22"/>
  <c r="AN520" i="22"/>
  <c r="AN521" i="22"/>
  <c r="AN522" i="22"/>
  <c r="AN523" i="22"/>
  <c r="AN524" i="22"/>
  <c r="AN525" i="22"/>
  <c r="AN526" i="22"/>
  <c r="AN527" i="22"/>
  <c r="AN528" i="22"/>
  <c r="AN529" i="22"/>
  <c r="AN530" i="22"/>
  <c r="AN531" i="22"/>
  <c r="AN532" i="22"/>
  <c r="AN533" i="22"/>
  <c r="AN534" i="22"/>
  <c r="AN535" i="22"/>
  <c r="AN536" i="22"/>
  <c r="AN537" i="22"/>
  <c r="AM275" i="22"/>
  <c r="AM276" i="22"/>
  <c r="AM277" i="22"/>
  <c r="AM278" i="22"/>
  <c r="AM279" i="22"/>
  <c r="AM280" i="22"/>
  <c r="AM281" i="22"/>
  <c r="AM282" i="22"/>
  <c r="AM283" i="22"/>
  <c r="AM284" i="22"/>
  <c r="AM285" i="22"/>
  <c r="AM286" i="22"/>
  <c r="AM287" i="22"/>
  <c r="AM288" i="22"/>
  <c r="AM289" i="22"/>
  <c r="AM290" i="22"/>
  <c r="AM291" i="22"/>
  <c r="AM292" i="22"/>
  <c r="AM293" i="22"/>
  <c r="AM294" i="22"/>
  <c r="AM295" i="22"/>
  <c r="AM296" i="22"/>
  <c r="AM297" i="22"/>
  <c r="AM298" i="22"/>
  <c r="AM299" i="22"/>
  <c r="AM300" i="22"/>
  <c r="AM301" i="22"/>
  <c r="AM302" i="22"/>
  <c r="AM303" i="22"/>
  <c r="AM304" i="22"/>
  <c r="AM305" i="22"/>
  <c r="AM306" i="22"/>
  <c r="AM307" i="22"/>
  <c r="AM308" i="22"/>
  <c r="AM309" i="22"/>
  <c r="AM310" i="22"/>
  <c r="AM311" i="22"/>
  <c r="AM312" i="22"/>
  <c r="AM313" i="22"/>
  <c r="AM314" i="22"/>
  <c r="AM315" i="22"/>
  <c r="AM316" i="22"/>
  <c r="AM317" i="22"/>
  <c r="AM318" i="22"/>
  <c r="AM319" i="22"/>
  <c r="AM320" i="22"/>
  <c r="AM321" i="22"/>
  <c r="AM322" i="22"/>
  <c r="AM323" i="22"/>
  <c r="AM324" i="22"/>
  <c r="AM325" i="22"/>
  <c r="AM326" i="22"/>
  <c r="AM327" i="22"/>
  <c r="AM328" i="22"/>
  <c r="AM329" i="22"/>
  <c r="AM330" i="22"/>
  <c r="AM331" i="22"/>
  <c r="AM332" i="22"/>
  <c r="AM333" i="22"/>
  <c r="AM334" i="22"/>
  <c r="AM335" i="22"/>
  <c r="AM336" i="22"/>
  <c r="AM337" i="22"/>
  <c r="AM338" i="22"/>
  <c r="AM339" i="22"/>
  <c r="AM340" i="22"/>
  <c r="AM341" i="22"/>
  <c r="AM342" i="22"/>
  <c r="AM343" i="22"/>
  <c r="AM344" i="22"/>
  <c r="AM345" i="22"/>
  <c r="AM346" i="22"/>
  <c r="AM347" i="22"/>
  <c r="AM348" i="22"/>
  <c r="AM349" i="22"/>
  <c r="AM350" i="22"/>
  <c r="AM351" i="22"/>
  <c r="AM352" i="22"/>
  <c r="AM353" i="22"/>
  <c r="AM354" i="22"/>
  <c r="AM355" i="22"/>
  <c r="AM356" i="22"/>
  <c r="AM357" i="22"/>
  <c r="AM358" i="22"/>
  <c r="AM359" i="22"/>
  <c r="AM360" i="22"/>
  <c r="AM361" i="22"/>
  <c r="AM362" i="22"/>
  <c r="AM363" i="22"/>
  <c r="AM364" i="22"/>
  <c r="AM365" i="22"/>
  <c r="AM366" i="22"/>
  <c r="AM367" i="22"/>
  <c r="AM368" i="22"/>
  <c r="AM369" i="22"/>
  <c r="AM370" i="22"/>
  <c r="AM371" i="22"/>
  <c r="AM372" i="22"/>
  <c r="AM373" i="22"/>
  <c r="AM374" i="22"/>
  <c r="AM375" i="22"/>
  <c r="AM376" i="22"/>
  <c r="AM377" i="22"/>
  <c r="AM378" i="22"/>
  <c r="AM379" i="22"/>
  <c r="AM380" i="22"/>
  <c r="AM381" i="22"/>
  <c r="AM382" i="22"/>
  <c r="AM383" i="22"/>
  <c r="AM384" i="22"/>
  <c r="AM385" i="22"/>
  <c r="AM386" i="22"/>
  <c r="AM387" i="22"/>
  <c r="AM388" i="22"/>
  <c r="AM389" i="22"/>
  <c r="AM390" i="22"/>
  <c r="AM391" i="22"/>
  <c r="AM392" i="22"/>
  <c r="AM393" i="22"/>
  <c r="AM394" i="22"/>
  <c r="AM395" i="22"/>
  <c r="AM396" i="22"/>
  <c r="AM397" i="22"/>
  <c r="AM398" i="22"/>
  <c r="AM399" i="22"/>
  <c r="AM400" i="22"/>
  <c r="AM401" i="22"/>
  <c r="AM402" i="22"/>
  <c r="AM403" i="22"/>
  <c r="AM404" i="22"/>
  <c r="AM405" i="22"/>
  <c r="AM406" i="22"/>
  <c r="AM407" i="22"/>
  <c r="AM408" i="22"/>
  <c r="AM409" i="22"/>
  <c r="AM410" i="22"/>
  <c r="AM411" i="22"/>
  <c r="AM412" i="22"/>
  <c r="AM413" i="22"/>
  <c r="AM414" i="22"/>
  <c r="AM415" i="22"/>
  <c r="AM416" i="22"/>
  <c r="AM417" i="22"/>
  <c r="AM418" i="22"/>
  <c r="AM419" i="22"/>
  <c r="AM420" i="22"/>
  <c r="AM421" i="22"/>
  <c r="AM422" i="22"/>
  <c r="AM423" i="22"/>
  <c r="AM424" i="22"/>
  <c r="AM425" i="22"/>
  <c r="AM426" i="22"/>
  <c r="AM427" i="22"/>
  <c r="AM428" i="22"/>
  <c r="AM429" i="22"/>
  <c r="AM430" i="22"/>
  <c r="AM431" i="22"/>
  <c r="AM432" i="22"/>
  <c r="AM433" i="22"/>
  <c r="AM434" i="22"/>
  <c r="AM435" i="22"/>
  <c r="AM436" i="22"/>
  <c r="AM437" i="22"/>
  <c r="AM438" i="22"/>
  <c r="AM439" i="22"/>
  <c r="AM440" i="22"/>
  <c r="AM441" i="22"/>
  <c r="AM442" i="22"/>
  <c r="AM443" i="22"/>
  <c r="AM444" i="22"/>
  <c r="AM445" i="22"/>
  <c r="AM446" i="22"/>
  <c r="AM447" i="22"/>
  <c r="AM448" i="22"/>
  <c r="AM449" i="22"/>
  <c r="AM450" i="22"/>
  <c r="AM451" i="22"/>
  <c r="AM452" i="22"/>
  <c r="AM453" i="22"/>
  <c r="AM454" i="22"/>
  <c r="AM455" i="22"/>
  <c r="AM456" i="22"/>
  <c r="AM457" i="22"/>
  <c r="AM458" i="22"/>
  <c r="AM459" i="22"/>
  <c r="AM460" i="22"/>
  <c r="AM461" i="22"/>
  <c r="AM462" i="22"/>
  <c r="AM463" i="22"/>
  <c r="AM464" i="22"/>
  <c r="AM465" i="22"/>
  <c r="AM466" i="22"/>
  <c r="AM467" i="22"/>
  <c r="AM468" i="22"/>
  <c r="AM469" i="22"/>
  <c r="AM470" i="22"/>
  <c r="AM471" i="22"/>
  <c r="AM472" i="22"/>
  <c r="AM473" i="22"/>
  <c r="AM474" i="22"/>
  <c r="AM475" i="22"/>
  <c r="AM476" i="22"/>
  <c r="AM477" i="22"/>
  <c r="AM478" i="22"/>
  <c r="AM479" i="22"/>
  <c r="AM480" i="22"/>
  <c r="AM481" i="22"/>
  <c r="AM482" i="22"/>
  <c r="AM483" i="22"/>
  <c r="AM484" i="22"/>
  <c r="AM485" i="22"/>
  <c r="AM486" i="22"/>
  <c r="AM487" i="22"/>
  <c r="AM488" i="22"/>
  <c r="AM489" i="22"/>
  <c r="AM490" i="22"/>
  <c r="AM491" i="22"/>
  <c r="AM492" i="22"/>
  <c r="AM493" i="22"/>
  <c r="AM494" i="22"/>
  <c r="AM495" i="22"/>
  <c r="AM496" i="22"/>
  <c r="AM497" i="22"/>
  <c r="AM498" i="22"/>
  <c r="AM499" i="22"/>
  <c r="AM500" i="22"/>
  <c r="AM501" i="22"/>
  <c r="AM502" i="22"/>
  <c r="AM503" i="22"/>
  <c r="AM504" i="22"/>
  <c r="AM505" i="22"/>
  <c r="AM506" i="22"/>
  <c r="AM507" i="22"/>
  <c r="AM508" i="22"/>
  <c r="AM509" i="22"/>
  <c r="AM510" i="22"/>
  <c r="AM511" i="22"/>
  <c r="AM512" i="22"/>
  <c r="AM513" i="22"/>
  <c r="AM514" i="22"/>
  <c r="AM515" i="22"/>
  <c r="AM516" i="22"/>
  <c r="AM517" i="22"/>
  <c r="AM518" i="22"/>
  <c r="AM519" i="22"/>
  <c r="AM520" i="22"/>
  <c r="AM521" i="22"/>
  <c r="AM522" i="22"/>
  <c r="AM523" i="22"/>
  <c r="AM524" i="22"/>
  <c r="AM525" i="22"/>
  <c r="AM526" i="22"/>
  <c r="AM527" i="22"/>
  <c r="AM528" i="22"/>
  <c r="AM529" i="22"/>
  <c r="AM530" i="22"/>
  <c r="AM531" i="22"/>
  <c r="AM532" i="22"/>
  <c r="AM533" i="22"/>
  <c r="AM534" i="22"/>
  <c r="AM535" i="22"/>
  <c r="AM536" i="22"/>
  <c r="AM537" i="22"/>
  <c r="AL275" i="22"/>
  <c r="AL276" i="22"/>
  <c r="AL277" i="22"/>
  <c r="AL278" i="22"/>
  <c r="AL279" i="22"/>
  <c r="AL280" i="22"/>
  <c r="AL281" i="22"/>
  <c r="AL282" i="22"/>
  <c r="AL283" i="22"/>
  <c r="AL284" i="22"/>
  <c r="AL285" i="22"/>
  <c r="AL286" i="22"/>
  <c r="AL287" i="22"/>
  <c r="AL288" i="22"/>
  <c r="AL289" i="22"/>
  <c r="AL290" i="22"/>
  <c r="AL291" i="22"/>
  <c r="AL292" i="22"/>
  <c r="AL293" i="22"/>
  <c r="AL294" i="22"/>
  <c r="AL295" i="22"/>
  <c r="AL296" i="22"/>
  <c r="AL297" i="22"/>
  <c r="AL298" i="22"/>
  <c r="AL299" i="22"/>
  <c r="AL300" i="22"/>
  <c r="AL301" i="22"/>
  <c r="AL302" i="22"/>
  <c r="AL303" i="22"/>
  <c r="AL304" i="22"/>
  <c r="AL305" i="22"/>
  <c r="AL306" i="22"/>
  <c r="AL307" i="22"/>
  <c r="AL308" i="22"/>
  <c r="AL309" i="22"/>
  <c r="AL310" i="22"/>
  <c r="AL311" i="22"/>
  <c r="AL312" i="22"/>
  <c r="AL313" i="22"/>
  <c r="AL314" i="22"/>
  <c r="AL315" i="22"/>
  <c r="AL316" i="22"/>
  <c r="AL317" i="22"/>
  <c r="AL318" i="22"/>
  <c r="AL319" i="22"/>
  <c r="AL320" i="22"/>
  <c r="AL321" i="22"/>
  <c r="AL322" i="22"/>
  <c r="AL323" i="22"/>
  <c r="AL324" i="22"/>
  <c r="AL325" i="22"/>
  <c r="AL326" i="22"/>
  <c r="AL327" i="22"/>
  <c r="AL328" i="22"/>
  <c r="AL329" i="22"/>
  <c r="AL330" i="22"/>
  <c r="AL331" i="22"/>
  <c r="AL332" i="22"/>
  <c r="AL333" i="22"/>
  <c r="AL334" i="22"/>
  <c r="AL335" i="22"/>
  <c r="AL336" i="22"/>
  <c r="AL337" i="22"/>
  <c r="AL338" i="22"/>
  <c r="AL339" i="22"/>
  <c r="AL340" i="22"/>
  <c r="AL341" i="22"/>
  <c r="AL342" i="22"/>
  <c r="AL343" i="22"/>
  <c r="AL344" i="22"/>
  <c r="AL345" i="22"/>
  <c r="AL346" i="22"/>
  <c r="AL347" i="22"/>
  <c r="AL348" i="22"/>
  <c r="AL349" i="22"/>
  <c r="AL350" i="22"/>
  <c r="AL351" i="22"/>
  <c r="AL352" i="22"/>
  <c r="AL353" i="22"/>
  <c r="AL354" i="22"/>
  <c r="AL355" i="22"/>
  <c r="AL356" i="22"/>
  <c r="AL357" i="22"/>
  <c r="AL358" i="22"/>
  <c r="AL359" i="22"/>
  <c r="AL360" i="22"/>
  <c r="AL361" i="22"/>
  <c r="AL362" i="22"/>
  <c r="AL363" i="22"/>
  <c r="AL364" i="22"/>
  <c r="AL365" i="22"/>
  <c r="AL366" i="22"/>
  <c r="AL367" i="22"/>
  <c r="AL368" i="22"/>
  <c r="AL369" i="22"/>
  <c r="AL370" i="22"/>
  <c r="AL371" i="22"/>
  <c r="AL372" i="22"/>
  <c r="AL373" i="22"/>
  <c r="AL374" i="22"/>
  <c r="AL375" i="22"/>
  <c r="AL376" i="22"/>
  <c r="AL377" i="22"/>
  <c r="AL378" i="22"/>
  <c r="AL379" i="22"/>
  <c r="AL380" i="22"/>
  <c r="AL381" i="22"/>
  <c r="AL382" i="22"/>
  <c r="AL383" i="22"/>
  <c r="AL384" i="22"/>
  <c r="AL385" i="22"/>
  <c r="AL386" i="22"/>
  <c r="AL387" i="22"/>
  <c r="AL388" i="22"/>
  <c r="AL389" i="22"/>
  <c r="AL390" i="22"/>
  <c r="AL391" i="22"/>
  <c r="AL392" i="22"/>
  <c r="AL393" i="22"/>
  <c r="AL394" i="22"/>
  <c r="AL395" i="22"/>
  <c r="AL396" i="22"/>
  <c r="AL397" i="22"/>
  <c r="AL398" i="22"/>
  <c r="AL399" i="22"/>
  <c r="AL400" i="22"/>
  <c r="AL401" i="22"/>
  <c r="AL402" i="22"/>
  <c r="AL403" i="22"/>
  <c r="AL404" i="22"/>
  <c r="AL405" i="22"/>
  <c r="AL406" i="22"/>
  <c r="AL407" i="22"/>
  <c r="AL408" i="22"/>
  <c r="AL409" i="22"/>
  <c r="AL410" i="22"/>
  <c r="AL411" i="22"/>
  <c r="AL412" i="22"/>
  <c r="AL413" i="22"/>
  <c r="AL414" i="22"/>
  <c r="AL415" i="22"/>
  <c r="AL416" i="22"/>
  <c r="AL417" i="22"/>
  <c r="AL418" i="22"/>
  <c r="AL419" i="22"/>
  <c r="AL420" i="22"/>
  <c r="AL421" i="22"/>
  <c r="AL422" i="22"/>
  <c r="AL423" i="22"/>
  <c r="AL424" i="22"/>
  <c r="AL425" i="22"/>
  <c r="AL426" i="22"/>
  <c r="AL427" i="22"/>
  <c r="AL428" i="22"/>
  <c r="AL429" i="22"/>
  <c r="AL430" i="22"/>
  <c r="AL431" i="22"/>
  <c r="AL432" i="22"/>
  <c r="AL433" i="22"/>
  <c r="AL434" i="22"/>
  <c r="AL435" i="22"/>
  <c r="AL436" i="22"/>
  <c r="AL437" i="22"/>
  <c r="AL438" i="22"/>
  <c r="AL439" i="22"/>
  <c r="AL440" i="22"/>
  <c r="AL441" i="22"/>
  <c r="AL442" i="22"/>
  <c r="AL443" i="22"/>
  <c r="AL444" i="22"/>
  <c r="AL445" i="22"/>
  <c r="AL446" i="22"/>
  <c r="AL447" i="22"/>
  <c r="AL448" i="22"/>
  <c r="AL449" i="22"/>
  <c r="AL450" i="22"/>
  <c r="AL451" i="22"/>
  <c r="AL452" i="22"/>
  <c r="AL453" i="22"/>
  <c r="AL454" i="22"/>
  <c r="AL455" i="22"/>
  <c r="AL456" i="22"/>
  <c r="AL457" i="22"/>
  <c r="AL458" i="22"/>
  <c r="AL459" i="22"/>
  <c r="AL460" i="22"/>
  <c r="AL461" i="22"/>
  <c r="AL462" i="22"/>
  <c r="AL463" i="22"/>
  <c r="AL464" i="22"/>
  <c r="AL465" i="22"/>
  <c r="AL466" i="22"/>
  <c r="AL467" i="22"/>
  <c r="AL468" i="22"/>
  <c r="AL469" i="22"/>
  <c r="AL470" i="22"/>
  <c r="AL471" i="22"/>
  <c r="AL472" i="22"/>
  <c r="AL473" i="22"/>
  <c r="AL474" i="22"/>
  <c r="AL475" i="22"/>
  <c r="AL476" i="22"/>
  <c r="AL477" i="22"/>
  <c r="AL478" i="22"/>
  <c r="AL479" i="22"/>
  <c r="AL480" i="22"/>
  <c r="AL481" i="22"/>
  <c r="AL482" i="22"/>
  <c r="AL483" i="22"/>
  <c r="AL484" i="22"/>
  <c r="AL485" i="22"/>
  <c r="AL486" i="22"/>
  <c r="AL487" i="22"/>
  <c r="AL488" i="22"/>
  <c r="AL489" i="22"/>
  <c r="AL490" i="22"/>
  <c r="AL491" i="22"/>
  <c r="AL492" i="22"/>
  <c r="AL493" i="22"/>
  <c r="AL494" i="22"/>
  <c r="AL495" i="22"/>
  <c r="AL496" i="22"/>
  <c r="AL497" i="22"/>
  <c r="AL498" i="22"/>
  <c r="AL499" i="22"/>
  <c r="AL500" i="22"/>
  <c r="AL501" i="22"/>
  <c r="AL502" i="22"/>
  <c r="AL503" i="22"/>
  <c r="AL504" i="22"/>
  <c r="AL505" i="22"/>
  <c r="AL506" i="22"/>
  <c r="AL507" i="22"/>
  <c r="AL508" i="22"/>
  <c r="AL509" i="22"/>
  <c r="AL510" i="22"/>
  <c r="AL511" i="22"/>
  <c r="AL512" i="22"/>
  <c r="AL513" i="22"/>
  <c r="AL514" i="22"/>
  <c r="AL515" i="22"/>
  <c r="AL516" i="22"/>
  <c r="AL517" i="22"/>
  <c r="AL518" i="22"/>
  <c r="AL519" i="22"/>
  <c r="AL520" i="22"/>
  <c r="AL521" i="22"/>
  <c r="AL522" i="22"/>
  <c r="AL523" i="22"/>
  <c r="AL524" i="22"/>
  <c r="AL525" i="22"/>
  <c r="AL526" i="22"/>
  <c r="AL527" i="22"/>
  <c r="AL528" i="22"/>
  <c r="AL529" i="22"/>
  <c r="AL530" i="22"/>
  <c r="AL531" i="22"/>
  <c r="AL532" i="22"/>
  <c r="AL533" i="22"/>
  <c r="AL534" i="22"/>
  <c r="AL535" i="22"/>
  <c r="AL536" i="22"/>
  <c r="AL537" i="22"/>
  <c r="AK275" i="22"/>
  <c r="AK276" i="22"/>
  <c r="AK277" i="22"/>
  <c r="AK278" i="22"/>
  <c r="AK279" i="22"/>
  <c r="AK280" i="22"/>
  <c r="AK281" i="22"/>
  <c r="AK282" i="22"/>
  <c r="AK283" i="22"/>
  <c r="AK284" i="22"/>
  <c r="AK285" i="22"/>
  <c r="AK286" i="22"/>
  <c r="AK287" i="22"/>
  <c r="AK288" i="22"/>
  <c r="AK289" i="22"/>
  <c r="AK290" i="22"/>
  <c r="AK291" i="22"/>
  <c r="AK292" i="22"/>
  <c r="AK293" i="22"/>
  <c r="AK294" i="22"/>
  <c r="AK295" i="22"/>
  <c r="AK296" i="22"/>
  <c r="AK297" i="22"/>
  <c r="AK298" i="22"/>
  <c r="AK299" i="22"/>
  <c r="AK300" i="22"/>
  <c r="AK301" i="22"/>
  <c r="AK302" i="22"/>
  <c r="AK303" i="22"/>
  <c r="AK304" i="22"/>
  <c r="AK305" i="22"/>
  <c r="AK306" i="22"/>
  <c r="AK307" i="22"/>
  <c r="AK308" i="22"/>
  <c r="AK309" i="22"/>
  <c r="AK310" i="22"/>
  <c r="AK311" i="22"/>
  <c r="AK312" i="22"/>
  <c r="AK313" i="22"/>
  <c r="AK314" i="22"/>
  <c r="AK315" i="22"/>
  <c r="AK316" i="22"/>
  <c r="AK317" i="22"/>
  <c r="AK318" i="22"/>
  <c r="AK319" i="22"/>
  <c r="AK320" i="22"/>
  <c r="AK321" i="22"/>
  <c r="AK322" i="22"/>
  <c r="AK323" i="22"/>
  <c r="AK324" i="22"/>
  <c r="AK325" i="22"/>
  <c r="AK326" i="22"/>
  <c r="AK327" i="22"/>
  <c r="AK328" i="22"/>
  <c r="AK329" i="22"/>
  <c r="AK330" i="22"/>
  <c r="AK331" i="22"/>
  <c r="AK332" i="22"/>
  <c r="AK333" i="22"/>
  <c r="AK334" i="22"/>
  <c r="AK335" i="22"/>
  <c r="AK336" i="22"/>
  <c r="AK337" i="22"/>
  <c r="AK338" i="22"/>
  <c r="AK339" i="22"/>
  <c r="AK340" i="22"/>
  <c r="AK341" i="22"/>
  <c r="AK342" i="22"/>
  <c r="AK343" i="22"/>
  <c r="AK344" i="22"/>
  <c r="AK345" i="22"/>
  <c r="AK346" i="22"/>
  <c r="AK347" i="22"/>
  <c r="AK348" i="22"/>
  <c r="AK349" i="22"/>
  <c r="AK350" i="22"/>
  <c r="AK351" i="22"/>
  <c r="AK352" i="22"/>
  <c r="AK353" i="22"/>
  <c r="AK354" i="22"/>
  <c r="AK355" i="22"/>
  <c r="AK356" i="22"/>
  <c r="AK357" i="22"/>
  <c r="AK358" i="22"/>
  <c r="AK359" i="22"/>
  <c r="AK360" i="22"/>
  <c r="AK361" i="22"/>
  <c r="AK362" i="22"/>
  <c r="AK363" i="22"/>
  <c r="AK364" i="22"/>
  <c r="AK365" i="22"/>
  <c r="AK366" i="22"/>
  <c r="AK367" i="22"/>
  <c r="AK368" i="22"/>
  <c r="AK369" i="22"/>
  <c r="AK370" i="22"/>
  <c r="AK371" i="22"/>
  <c r="AK372" i="22"/>
  <c r="AK373" i="22"/>
  <c r="AK374" i="22"/>
  <c r="AK375" i="22"/>
  <c r="AK376" i="22"/>
  <c r="AK377" i="22"/>
  <c r="AK378" i="22"/>
  <c r="AK379" i="22"/>
  <c r="AK380" i="22"/>
  <c r="AK381" i="22"/>
  <c r="AK382" i="22"/>
  <c r="AK383" i="22"/>
  <c r="AK384" i="22"/>
  <c r="AK385" i="22"/>
  <c r="AK386" i="22"/>
  <c r="AK387" i="22"/>
  <c r="AK388" i="22"/>
  <c r="AK389" i="22"/>
  <c r="AK390" i="22"/>
  <c r="AK391" i="22"/>
  <c r="AK392" i="22"/>
  <c r="AK393" i="22"/>
  <c r="AK394" i="22"/>
  <c r="AK395" i="22"/>
  <c r="AK396" i="22"/>
  <c r="AK397" i="22"/>
  <c r="AK398" i="22"/>
  <c r="AK399" i="22"/>
  <c r="AK400" i="22"/>
  <c r="AK401" i="22"/>
  <c r="AK402" i="22"/>
  <c r="AK403" i="22"/>
  <c r="AK404" i="22"/>
  <c r="AK405" i="22"/>
  <c r="AK406" i="22"/>
  <c r="AK407" i="22"/>
  <c r="AK408" i="22"/>
  <c r="AK409" i="22"/>
  <c r="AK410" i="22"/>
  <c r="AK411" i="22"/>
  <c r="AK412" i="22"/>
  <c r="AK413" i="22"/>
  <c r="AK414" i="22"/>
  <c r="AK415" i="22"/>
  <c r="AK416" i="22"/>
  <c r="AK417" i="22"/>
  <c r="AK418" i="22"/>
  <c r="AK419" i="22"/>
  <c r="AK420" i="22"/>
  <c r="AK421" i="22"/>
  <c r="AK422" i="22"/>
  <c r="AK423" i="22"/>
  <c r="AK424" i="22"/>
  <c r="AK425" i="22"/>
  <c r="AK426" i="22"/>
  <c r="AK427" i="22"/>
  <c r="AK428" i="22"/>
  <c r="AK429" i="22"/>
  <c r="AK430" i="22"/>
  <c r="AK431" i="22"/>
  <c r="AK432" i="22"/>
  <c r="AK433" i="22"/>
  <c r="AK434" i="22"/>
  <c r="AK435" i="22"/>
  <c r="AK436" i="22"/>
  <c r="AK437" i="22"/>
  <c r="AK438" i="22"/>
  <c r="AK439" i="22"/>
  <c r="AK440" i="22"/>
  <c r="AK441" i="22"/>
  <c r="AK442" i="22"/>
  <c r="AK443" i="22"/>
  <c r="AK444" i="22"/>
  <c r="AK445" i="22"/>
  <c r="AK446" i="22"/>
  <c r="AK447" i="22"/>
  <c r="AK448" i="22"/>
  <c r="AK449" i="22"/>
  <c r="AK450" i="22"/>
  <c r="AK451" i="22"/>
  <c r="AK452" i="22"/>
  <c r="AK453" i="22"/>
  <c r="AK454" i="22"/>
  <c r="AK455" i="22"/>
  <c r="AK456" i="22"/>
  <c r="AK457" i="22"/>
  <c r="AK458" i="22"/>
  <c r="AK459" i="22"/>
  <c r="AK460" i="22"/>
  <c r="AK461" i="22"/>
  <c r="AK462" i="22"/>
  <c r="AK463" i="22"/>
  <c r="AK464" i="22"/>
  <c r="AK465" i="22"/>
  <c r="AK466" i="22"/>
  <c r="AK467" i="22"/>
  <c r="AK468" i="22"/>
  <c r="AK469" i="22"/>
  <c r="AK470" i="22"/>
  <c r="AK471" i="22"/>
  <c r="AK472" i="22"/>
  <c r="AK473" i="22"/>
  <c r="AK474" i="22"/>
  <c r="AK475" i="22"/>
  <c r="AK476" i="22"/>
  <c r="AK477" i="22"/>
  <c r="AK478" i="22"/>
  <c r="AK479" i="22"/>
  <c r="AK480" i="22"/>
  <c r="AK481" i="22"/>
  <c r="AK482" i="22"/>
  <c r="AK483" i="22"/>
  <c r="AK484" i="22"/>
  <c r="AK485" i="22"/>
  <c r="AK486" i="22"/>
  <c r="AK487" i="22"/>
  <c r="AK488" i="22"/>
  <c r="AK489" i="22"/>
  <c r="AK490" i="22"/>
  <c r="AK491" i="22"/>
  <c r="AK492" i="22"/>
  <c r="AK493" i="22"/>
  <c r="AK494" i="22"/>
  <c r="AK495" i="22"/>
  <c r="AK496" i="22"/>
  <c r="AK497" i="22"/>
  <c r="AK498" i="22"/>
  <c r="AK499" i="22"/>
  <c r="AK500" i="22"/>
  <c r="AK501" i="22"/>
  <c r="AK502" i="22"/>
  <c r="AK503" i="22"/>
  <c r="AK504" i="22"/>
  <c r="AK505" i="22"/>
  <c r="AK506" i="22"/>
  <c r="AK507" i="22"/>
  <c r="AK508" i="22"/>
  <c r="AK509" i="22"/>
  <c r="AK510" i="22"/>
  <c r="AK511" i="22"/>
  <c r="AK512" i="22"/>
  <c r="AK513" i="22"/>
  <c r="AK514" i="22"/>
  <c r="AK515" i="22"/>
  <c r="AK516" i="22"/>
  <c r="AK517" i="22"/>
  <c r="AK518" i="22"/>
  <c r="AK519" i="22"/>
  <c r="AK520" i="22"/>
  <c r="AK521" i="22"/>
  <c r="AK522" i="22"/>
  <c r="AK523" i="22"/>
  <c r="AK524" i="22"/>
  <c r="AK525" i="22"/>
  <c r="AK526" i="22"/>
  <c r="AK527" i="22"/>
  <c r="AK528" i="22"/>
  <c r="AK529" i="22"/>
  <c r="AK530" i="22"/>
  <c r="AK531" i="22"/>
  <c r="AK532" i="22"/>
  <c r="AK533" i="22"/>
  <c r="AK534" i="22"/>
  <c r="AK535" i="22"/>
  <c r="AK536" i="22"/>
  <c r="AK537" i="22"/>
  <c r="AJ275" i="22"/>
  <c r="AJ276" i="22"/>
  <c r="AJ277" i="22"/>
  <c r="AJ278" i="22"/>
  <c r="AJ279" i="22"/>
  <c r="AJ280" i="22"/>
  <c r="AJ281" i="22"/>
  <c r="AJ282" i="22"/>
  <c r="AJ283" i="22"/>
  <c r="AJ284" i="22"/>
  <c r="AJ285" i="22"/>
  <c r="AJ286" i="22"/>
  <c r="AJ287" i="22"/>
  <c r="AJ288" i="22"/>
  <c r="AJ289" i="22"/>
  <c r="AJ290" i="22"/>
  <c r="AJ291" i="22"/>
  <c r="AJ292" i="22"/>
  <c r="AJ293" i="22"/>
  <c r="AJ294" i="22"/>
  <c r="AJ295" i="22"/>
  <c r="AJ296" i="22"/>
  <c r="AJ297" i="22"/>
  <c r="AJ298" i="22"/>
  <c r="AJ299" i="22"/>
  <c r="AJ300" i="22"/>
  <c r="AJ301" i="22"/>
  <c r="AJ302" i="22"/>
  <c r="AJ303" i="22"/>
  <c r="AJ304" i="22"/>
  <c r="AJ305" i="22"/>
  <c r="AJ306" i="22"/>
  <c r="AJ307" i="22"/>
  <c r="AJ308" i="22"/>
  <c r="AJ309" i="22"/>
  <c r="AJ310" i="22"/>
  <c r="AJ311" i="22"/>
  <c r="AJ312" i="22"/>
  <c r="AJ313" i="22"/>
  <c r="AJ314" i="22"/>
  <c r="AJ315" i="22"/>
  <c r="AJ316" i="22"/>
  <c r="AJ317" i="22"/>
  <c r="AJ318" i="22"/>
  <c r="AJ319" i="22"/>
  <c r="AJ320" i="22"/>
  <c r="AJ321" i="22"/>
  <c r="AJ322" i="22"/>
  <c r="AJ323" i="22"/>
  <c r="AJ324" i="22"/>
  <c r="AJ325" i="22"/>
  <c r="AJ326" i="22"/>
  <c r="AJ327" i="22"/>
  <c r="AJ328" i="22"/>
  <c r="AJ329" i="22"/>
  <c r="AJ330" i="22"/>
  <c r="AJ331" i="22"/>
  <c r="AJ332" i="22"/>
  <c r="AJ333" i="22"/>
  <c r="AJ334" i="22"/>
  <c r="AJ335" i="22"/>
  <c r="AJ336" i="22"/>
  <c r="AJ337" i="22"/>
  <c r="AJ338" i="22"/>
  <c r="AJ339" i="22"/>
  <c r="AJ340" i="22"/>
  <c r="AJ341" i="22"/>
  <c r="AJ342" i="22"/>
  <c r="AJ343" i="22"/>
  <c r="AJ344" i="22"/>
  <c r="AJ345" i="22"/>
  <c r="AJ346" i="22"/>
  <c r="AJ347" i="22"/>
  <c r="AJ348" i="22"/>
  <c r="AJ349" i="22"/>
  <c r="AJ350" i="22"/>
  <c r="AJ351" i="22"/>
  <c r="AJ352" i="22"/>
  <c r="AJ353" i="22"/>
  <c r="AJ354" i="22"/>
  <c r="AJ355" i="22"/>
  <c r="AJ356" i="22"/>
  <c r="AJ357" i="22"/>
  <c r="AJ358" i="22"/>
  <c r="AJ359" i="22"/>
  <c r="AJ360" i="22"/>
  <c r="AJ361" i="22"/>
  <c r="AJ362" i="22"/>
  <c r="AJ363" i="22"/>
  <c r="AJ364" i="22"/>
  <c r="AJ365" i="22"/>
  <c r="AJ366" i="22"/>
  <c r="AJ367" i="22"/>
  <c r="AJ368" i="22"/>
  <c r="AJ369" i="22"/>
  <c r="AJ370" i="22"/>
  <c r="AJ371" i="22"/>
  <c r="AJ372" i="22"/>
  <c r="AJ373" i="22"/>
  <c r="AJ374" i="22"/>
  <c r="AJ375" i="22"/>
  <c r="AJ376" i="22"/>
  <c r="AJ377" i="22"/>
  <c r="AJ378" i="22"/>
  <c r="AJ379" i="22"/>
  <c r="AJ380" i="22"/>
  <c r="AJ381" i="22"/>
  <c r="AJ382" i="22"/>
  <c r="AJ383" i="22"/>
  <c r="AJ384" i="22"/>
  <c r="AJ385" i="22"/>
  <c r="AJ386" i="22"/>
  <c r="AJ387" i="22"/>
  <c r="AJ388" i="22"/>
  <c r="AJ389" i="22"/>
  <c r="AJ390" i="22"/>
  <c r="AJ391" i="22"/>
  <c r="AJ392" i="22"/>
  <c r="AJ393" i="22"/>
  <c r="AJ394" i="22"/>
  <c r="AJ395" i="22"/>
  <c r="AJ396" i="22"/>
  <c r="AJ397" i="22"/>
  <c r="AJ398" i="22"/>
  <c r="AJ399" i="22"/>
  <c r="AJ400" i="22"/>
  <c r="AJ401" i="22"/>
  <c r="AJ402" i="22"/>
  <c r="AJ403" i="22"/>
  <c r="AJ404" i="22"/>
  <c r="AJ405" i="22"/>
  <c r="AJ406" i="22"/>
  <c r="AJ407" i="22"/>
  <c r="AJ408" i="22"/>
  <c r="AJ409" i="22"/>
  <c r="AJ410" i="22"/>
  <c r="AJ411" i="22"/>
  <c r="AJ412" i="22"/>
  <c r="AJ413" i="22"/>
  <c r="AJ414" i="22"/>
  <c r="AJ415" i="22"/>
  <c r="AJ416" i="22"/>
  <c r="AJ417" i="22"/>
  <c r="AJ418" i="22"/>
  <c r="AJ419" i="22"/>
  <c r="AJ420" i="22"/>
  <c r="AJ421" i="22"/>
  <c r="AJ422" i="22"/>
  <c r="AJ423" i="22"/>
  <c r="AJ424" i="22"/>
  <c r="AJ425" i="22"/>
  <c r="AJ426" i="22"/>
  <c r="AJ427" i="22"/>
  <c r="AJ428" i="22"/>
  <c r="AJ429" i="22"/>
  <c r="AJ430" i="22"/>
  <c r="AJ431" i="22"/>
  <c r="AJ432" i="22"/>
  <c r="AJ433" i="22"/>
  <c r="AJ434" i="22"/>
  <c r="AJ435" i="22"/>
  <c r="AJ436" i="22"/>
  <c r="AJ437" i="22"/>
  <c r="AJ438" i="22"/>
  <c r="AJ439" i="22"/>
  <c r="AJ440" i="22"/>
  <c r="AJ441" i="22"/>
  <c r="AJ442" i="22"/>
  <c r="AJ443" i="22"/>
  <c r="AJ444" i="22"/>
  <c r="AJ445" i="22"/>
  <c r="AJ446" i="22"/>
  <c r="AJ447" i="22"/>
  <c r="AJ448" i="22"/>
  <c r="AJ449" i="22"/>
  <c r="AJ450" i="22"/>
  <c r="AJ451" i="22"/>
  <c r="AJ452" i="22"/>
  <c r="AJ453" i="22"/>
  <c r="AJ454" i="22"/>
  <c r="AJ455" i="22"/>
  <c r="AJ456" i="22"/>
  <c r="AJ457" i="22"/>
  <c r="AJ458" i="22"/>
  <c r="AJ459" i="22"/>
  <c r="AJ460" i="22"/>
  <c r="AJ461" i="22"/>
  <c r="AJ462" i="22"/>
  <c r="AJ463" i="22"/>
  <c r="AJ464" i="22"/>
  <c r="AJ465" i="22"/>
  <c r="AJ466" i="22"/>
  <c r="AJ467" i="22"/>
  <c r="AJ468" i="22"/>
  <c r="AJ469" i="22"/>
  <c r="AJ470" i="22"/>
  <c r="AJ471" i="22"/>
  <c r="AJ472" i="22"/>
  <c r="AJ473" i="22"/>
  <c r="AJ474" i="22"/>
  <c r="AJ475" i="22"/>
  <c r="AJ476" i="22"/>
  <c r="AJ477" i="22"/>
  <c r="AJ478" i="22"/>
  <c r="AJ479" i="22"/>
  <c r="AJ480" i="22"/>
  <c r="AJ481" i="22"/>
  <c r="AJ482" i="22"/>
  <c r="AJ483" i="22"/>
  <c r="AJ484" i="22"/>
  <c r="AJ485" i="22"/>
  <c r="AJ486" i="22"/>
  <c r="AJ487" i="22"/>
  <c r="AJ488" i="22"/>
  <c r="AJ489" i="22"/>
  <c r="AJ490" i="22"/>
  <c r="AJ491" i="22"/>
  <c r="AJ492" i="22"/>
  <c r="AJ493" i="22"/>
  <c r="AJ494" i="22"/>
  <c r="AJ495" i="22"/>
  <c r="AJ496" i="22"/>
  <c r="AJ497" i="22"/>
  <c r="AJ498" i="22"/>
  <c r="AJ499" i="22"/>
  <c r="AJ500" i="22"/>
  <c r="AJ501" i="22"/>
  <c r="AJ502" i="22"/>
  <c r="AJ503" i="22"/>
  <c r="AJ504" i="22"/>
  <c r="AJ505" i="22"/>
  <c r="AJ506" i="22"/>
  <c r="AJ507" i="22"/>
  <c r="AJ508" i="22"/>
  <c r="AJ509" i="22"/>
  <c r="AJ510" i="22"/>
  <c r="AJ511" i="22"/>
  <c r="AJ512" i="22"/>
  <c r="AJ513" i="22"/>
  <c r="AJ514" i="22"/>
  <c r="AJ515" i="22"/>
  <c r="AJ516" i="22"/>
  <c r="AJ517" i="22"/>
  <c r="AJ518" i="22"/>
  <c r="AJ519" i="22"/>
  <c r="AJ520" i="22"/>
  <c r="AJ521" i="22"/>
  <c r="AJ522" i="22"/>
  <c r="AJ523" i="22"/>
  <c r="AJ524" i="22"/>
  <c r="AJ525" i="22"/>
  <c r="AJ526" i="22"/>
  <c r="AJ527" i="22"/>
  <c r="AJ528" i="22"/>
  <c r="AJ529" i="22"/>
  <c r="AJ530" i="22"/>
  <c r="AJ531" i="22"/>
  <c r="AJ532" i="22"/>
  <c r="AJ533" i="22"/>
  <c r="AJ534" i="22"/>
  <c r="AJ535" i="22"/>
  <c r="AJ536" i="22"/>
  <c r="AJ537" i="22"/>
  <c r="AI275" i="22"/>
  <c r="AI276" i="22"/>
  <c r="AI277" i="22"/>
  <c r="AI278" i="22"/>
  <c r="AI279" i="22"/>
  <c r="AI280" i="22"/>
  <c r="AI281" i="22"/>
  <c r="AI282" i="22"/>
  <c r="AI283" i="22"/>
  <c r="AI284" i="22"/>
  <c r="AI285" i="22"/>
  <c r="AI286" i="22"/>
  <c r="AI287" i="22"/>
  <c r="AI288" i="22"/>
  <c r="AI289" i="22"/>
  <c r="AI290" i="22"/>
  <c r="AI291" i="22"/>
  <c r="AI292" i="22"/>
  <c r="AI293" i="22"/>
  <c r="AI294" i="22"/>
  <c r="AI295" i="22"/>
  <c r="AI296" i="22"/>
  <c r="AI297" i="22"/>
  <c r="AI298" i="22"/>
  <c r="AI299" i="22"/>
  <c r="AI300" i="22"/>
  <c r="AI301" i="22"/>
  <c r="AI302" i="22"/>
  <c r="AI303" i="22"/>
  <c r="AI304" i="22"/>
  <c r="AI305" i="22"/>
  <c r="AI306" i="22"/>
  <c r="AI307" i="22"/>
  <c r="AI308" i="22"/>
  <c r="AI309" i="22"/>
  <c r="AI310" i="22"/>
  <c r="AI311" i="22"/>
  <c r="AI312" i="22"/>
  <c r="AI313" i="22"/>
  <c r="AI314" i="22"/>
  <c r="AI315" i="22"/>
  <c r="AI316" i="22"/>
  <c r="AI317" i="22"/>
  <c r="AI318" i="22"/>
  <c r="AI319" i="22"/>
  <c r="AI320" i="22"/>
  <c r="AI321" i="22"/>
  <c r="AI322" i="22"/>
  <c r="AI323" i="22"/>
  <c r="AI324" i="22"/>
  <c r="AI325" i="22"/>
  <c r="AI326" i="22"/>
  <c r="AI327" i="22"/>
  <c r="AI328" i="22"/>
  <c r="AI329" i="22"/>
  <c r="AI330" i="22"/>
  <c r="AI331" i="22"/>
  <c r="AI332" i="22"/>
  <c r="AI333" i="22"/>
  <c r="AI334" i="22"/>
  <c r="AI335" i="22"/>
  <c r="AI336" i="22"/>
  <c r="AI337" i="22"/>
  <c r="AI338" i="22"/>
  <c r="AI339" i="22"/>
  <c r="AI340" i="22"/>
  <c r="AI341" i="22"/>
  <c r="AI342" i="22"/>
  <c r="AI343" i="22"/>
  <c r="AI344" i="22"/>
  <c r="AI345" i="22"/>
  <c r="AI346" i="22"/>
  <c r="AI347" i="22"/>
  <c r="AI348" i="22"/>
  <c r="AI349" i="22"/>
  <c r="AI350" i="22"/>
  <c r="AI351" i="22"/>
  <c r="AI352" i="22"/>
  <c r="AI353" i="22"/>
  <c r="AI354" i="22"/>
  <c r="AI355" i="22"/>
  <c r="AI356" i="22"/>
  <c r="AI357" i="22"/>
  <c r="AI358" i="22"/>
  <c r="AI359" i="22"/>
  <c r="AI360" i="22"/>
  <c r="AI361" i="22"/>
  <c r="AI362" i="22"/>
  <c r="AI363" i="22"/>
  <c r="AI364" i="22"/>
  <c r="AI365" i="22"/>
  <c r="AI366" i="22"/>
  <c r="AI367" i="22"/>
  <c r="AI368" i="22"/>
  <c r="AI369" i="22"/>
  <c r="AI370" i="22"/>
  <c r="AI371" i="22"/>
  <c r="AI372" i="22"/>
  <c r="AI373" i="22"/>
  <c r="AI374" i="22"/>
  <c r="AI375" i="22"/>
  <c r="AI376" i="22"/>
  <c r="AI377" i="22"/>
  <c r="AI378" i="22"/>
  <c r="AI379" i="22"/>
  <c r="AI380" i="22"/>
  <c r="AI381" i="22"/>
  <c r="AI382" i="22"/>
  <c r="AI383" i="22"/>
  <c r="AI384" i="22"/>
  <c r="AI385" i="22"/>
  <c r="AI386" i="22"/>
  <c r="AI387" i="22"/>
  <c r="AI388" i="22"/>
  <c r="AI389" i="22"/>
  <c r="AI390" i="22"/>
  <c r="AI391" i="22"/>
  <c r="AI392" i="22"/>
  <c r="AI393" i="22"/>
  <c r="AI394" i="22"/>
  <c r="AI395" i="22"/>
  <c r="AI396" i="22"/>
  <c r="AI397" i="22"/>
  <c r="AI398" i="22"/>
  <c r="AI399" i="22"/>
  <c r="AI400" i="22"/>
  <c r="AI401" i="22"/>
  <c r="AI402" i="22"/>
  <c r="AI403" i="22"/>
  <c r="AI404" i="22"/>
  <c r="AI405" i="22"/>
  <c r="AI406" i="22"/>
  <c r="AI407" i="22"/>
  <c r="AI408" i="22"/>
  <c r="AI409" i="22"/>
  <c r="AI410" i="22"/>
  <c r="AI411" i="22"/>
  <c r="AI412" i="22"/>
  <c r="AI413" i="22"/>
  <c r="AI414" i="22"/>
  <c r="AI415" i="22"/>
  <c r="AI416" i="22"/>
  <c r="AI417" i="22"/>
  <c r="AI418" i="22"/>
  <c r="AI419" i="22"/>
  <c r="AI420" i="22"/>
  <c r="AI421" i="22"/>
  <c r="AI422" i="22"/>
  <c r="AI423" i="22"/>
  <c r="AI424" i="22"/>
  <c r="AI425" i="22"/>
  <c r="AI426" i="22"/>
  <c r="AI427" i="22"/>
  <c r="AI428" i="22"/>
  <c r="AI429" i="22"/>
  <c r="AI430" i="22"/>
  <c r="AI431" i="22"/>
  <c r="AI432" i="22"/>
  <c r="AI433" i="22"/>
  <c r="AI434" i="22"/>
  <c r="AI435" i="22"/>
  <c r="AI436" i="22"/>
  <c r="AI437" i="22"/>
  <c r="AI438" i="22"/>
  <c r="AI439" i="22"/>
  <c r="AI440" i="22"/>
  <c r="AI441" i="22"/>
  <c r="AI442" i="22"/>
  <c r="AI443" i="22"/>
  <c r="AI444" i="22"/>
  <c r="AI445" i="22"/>
  <c r="AI446" i="22"/>
  <c r="AI447" i="22"/>
  <c r="AI448" i="22"/>
  <c r="AI449" i="22"/>
  <c r="AI450" i="22"/>
  <c r="AI451" i="22"/>
  <c r="AI452" i="22"/>
  <c r="AI453" i="22"/>
  <c r="AI454" i="22"/>
  <c r="AI455" i="22"/>
  <c r="AI456" i="22"/>
  <c r="AI457" i="22"/>
  <c r="AI458" i="22"/>
  <c r="AI459" i="22"/>
  <c r="AI460" i="22"/>
  <c r="AI461" i="22"/>
  <c r="AI462" i="22"/>
  <c r="AI463" i="22"/>
  <c r="AI464" i="22"/>
  <c r="AI465" i="22"/>
  <c r="AI466" i="22"/>
  <c r="AI467" i="22"/>
  <c r="AI468" i="22"/>
  <c r="AI469" i="22"/>
  <c r="AI470" i="22"/>
  <c r="AI471" i="22"/>
  <c r="AI472" i="22"/>
  <c r="AI473" i="22"/>
  <c r="AI474" i="22"/>
  <c r="AI475" i="22"/>
  <c r="AI476" i="22"/>
  <c r="AI477" i="22"/>
  <c r="AI478" i="22"/>
  <c r="AI479" i="22"/>
  <c r="AI480" i="22"/>
  <c r="AI481" i="22"/>
  <c r="AI482" i="22"/>
  <c r="AI483" i="22"/>
  <c r="AI484" i="22"/>
  <c r="AI485" i="22"/>
  <c r="AI486" i="22"/>
  <c r="AI487" i="22"/>
  <c r="AI488" i="22"/>
  <c r="AI489" i="22"/>
  <c r="AI490" i="22"/>
  <c r="AI491" i="22"/>
  <c r="AI492" i="22"/>
  <c r="AI493" i="22"/>
  <c r="AI494" i="22"/>
  <c r="AI495" i="22"/>
  <c r="AI496" i="22"/>
  <c r="AI497" i="22"/>
  <c r="AI498" i="22"/>
  <c r="AI499" i="22"/>
  <c r="AI500" i="22"/>
  <c r="AI501" i="22"/>
  <c r="AI502" i="22"/>
  <c r="AI503" i="22"/>
  <c r="AI504" i="22"/>
  <c r="AI505" i="22"/>
  <c r="AI506" i="22"/>
  <c r="AI507" i="22"/>
  <c r="AI508" i="22"/>
  <c r="AI509" i="22"/>
  <c r="AI510" i="22"/>
  <c r="AI511" i="22"/>
  <c r="AI512" i="22"/>
  <c r="AI513" i="22"/>
  <c r="AI514" i="22"/>
  <c r="AI515" i="22"/>
  <c r="AI516" i="22"/>
  <c r="AI517" i="22"/>
  <c r="AI518" i="22"/>
  <c r="AI519" i="22"/>
  <c r="AI520" i="22"/>
  <c r="AI521" i="22"/>
  <c r="AI522" i="22"/>
  <c r="AI523" i="22"/>
  <c r="AI524" i="22"/>
  <c r="AI525" i="22"/>
  <c r="AI526" i="22"/>
  <c r="AI527" i="22"/>
  <c r="AI528" i="22"/>
  <c r="AI529" i="22"/>
  <c r="AI530" i="22"/>
  <c r="AI531" i="22"/>
  <c r="AI532" i="22"/>
  <c r="AI533" i="22"/>
  <c r="AI534" i="22"/>
  <c r="AI535" i="22"/>
  <c r="AI536" i="22"/>
  <c r="AI537" i="22"/>
  <c r="AH275" i="22"/>
  <c r="AH276" i="22"/>
  <c r="AH277" i="22"/>
  <c r="AH278" i="22"/>
  <c r="AH279" i="22"/>
  <c r="AH280" i="22"/>
  <c r="AH281" i="22"/>
  <c r="AH282" i="22"/>
  <c r="AH283" i="22"/>
  <c r="AH284" i="22"/>
  <c r="AH285" i="22"/>
  <c r="AH286" i="22"/>
  <c r="AH287" i="22"/>
  <c r="AH288" i="22"/>
  <c r="AH289" i="22"/>
  <c r="AH290" i="22"/>
  <c r="AH291" i="22"/>
  <c r="AH292" i="22"/>
  <c r="AH293" i="22"/>
  <c r="AH294" i="22"/>
  <c r="AH295" i="22"/>
  <c r="AH296" i="22"/>
  <c r="AH297" i="22"/>
  <c r="AH298" i="22"/>
  <c r="AH299" i="22"/>
  <c r="AH300" i="22"/>
  <c r="AH301" i="22"/>
  <c r="AH302" i="22"/>
  <c r="AH303" i="22"/>
  <c r="AH304" i="22"/>
  <c r="AH305" i="22"/>
  <c r="AH306" i="22"/>
  <c r="AH307" i="22"/>
  <c r="AH308" i="22"/>
  <c r="AH309" i="22"/>
  <c r="AH310" i="22"/>
  <c r="AH311" i="22"/>
  <c r="AH312" i="22"/>
  <c r="AH313" i="22"/>
  <c r="AH314" i="22"/>
  <c r="AH315" i="22"/>
  <c r="AH316" i="22"/>
  <c r="AH317" i="22"/>
  <c r="AH318" i="22"/>
  <c r="AH319" i="22"/>
  <c r="AH320" i="22"/>
  <c r="AH321" i="22"/>
  <c r="AH322" i="22"/>
  <c r="AH323" i="22"/>
  <c r="AH324" i="22"/>
  <c r="AH325" i="22"/>
  <c r="AH326" i="22"/>
  <c r="AH327" i="22"/>
  <c r="AH328" i="22"/>
  <c r="AH329" i="22"/>
  <c r="AH330" i="22"/>
  <c r="AH331" i="22"/>
  <c r="AH332" i="22"/>
  <c r="AH333" i="22"/>
  <c r="AH334" i="22"/>
  <c r="AH335" i="22"/>
  <c r="AH336" i="22"/>
  <c r="AH337" i="22"/>
  <c r="AH338" i="22"/>
  <c r="AH339" i="22"/>
  <c r="AH340" i="22"/>
  <c r="AH341" i="22"/>
  <c r="AH342" i="22"/>
  <c r="AH343" i="22"/>
  <c r="AH344" i="22"/>
  <c r="AH345" i="22"/>
  <c r="AH346" i="22"/>
  <c r="AH347" i="22"/>
  <c r="AH348" i="22"/>
  <c r="AH349" i="22"/>
  <c r="AH350" i="22"/>
  <c r="AH351" i="22"/>
  <c r="AH352" i="22"/>
  <c r="AH353" i="22"/>
  <c r="AH354" i="22"/>
  <c r="AH355" i="22"/>
  <c r="AH356" i="22"/>
  <c r="AH357" i="22"/>
  <c r="AH358" i="22"/>
  <c r="AH359" i="22"/>
  <c r="AH360" i="22"/>
  <c r="AH361" i="22"/>
  <c r="AH362" i="22"/>
  <c r="AH363" i="22"/>
  <c r="AH364" i="22"/>
  <c r="AH365" i="22"/>
  <c r="AH366" i="22"/>
  <c r="AH367" i="22"/>
  <c r="AH368" i="22"/>
  <c r="AH369" i="22"/>
  <c r="AH370" i="22"/>
  <c r="AH371" i="22"/>
  <c r="AH372" i="22"/>
  <c r="AH373" i="22"/>
  <c r="AH374" i="22"/>
  <c r="AH375" i="22"/>
  <c r="AH376" i="22"/>
  <c r="AH377" i="22"/>
  <c r="AH378" i="22"/>
  <c r="AH379" i="22"/>
  <c r="AH380" i="22"/>
  <c r="AH381" i="22"/>
  <c r="AH382" i="22"/>
  <c r="AH383" i="22"/>
  <c r="AH384" i="22"/>
  <c r="AH385" i="22"/>
  <c r="AH386" i="22"/>
  <c r="AH387" i="22"/>
  <c r="AH388" i="22"/>
  <c r="AH389" i="22"/>
  <c r="AH390" i="22"/>
  <c r="AH391" i="22"/>
  <c r="AH392" i="22"/>
  <c r="AH393" i="22"/>
  <c r="AH394" i="22"/>
  <c r="AH395" i="22"/>
  <c r="AH396" i="22"/>
  <c r="AH397" i="22"/>
  <c r="AH398" i="22"/>
  <c r="AH399" i="22"/>
  <c r="AH400" i="22"/>
  <c r="AH401" i="22"/>
  <c r="AH402" i="22"/>
  <c r="AH403" i="22"/>
  <c r="AH404" i="22"/>
  <c r="AH405" i="22"/>
  <c r="AH406" i="22"/>
  <c r="AH407" i="22"/>
  <c r="AH408" i="22"/>
  <c r="AH409" i="22"/>
  <c r="AH410" i="22"/>
  <c r="AH411" i="22"/>
  <c r="AH412" i="22"/>
  <c r="AH413" i="22"/>
  <c r="AH414" i="22"/>
  <c r="AH415" i="22"/>
  <c r="AH416" i="22"/>
  <c r="AH417" i="22"/>
  <c r="AH418" i="22"/>
  <c r="AH419" i="22"/>
  <c r="AH420" i="22"/>
  <c r="AH421" i="22"/>
  <c r="AH422" i="22"/>
  <c r="AH423" i="22"/>
  <c r="AH424" i="22"/>
  <c r="AH425" i="22"/>
  <c r="AH426" i="22"/>
  <c r="AH427" i="22"/>
  <c r="AH428" i="22"/>
  <c r="AH429" i="22"/>
  <c r="AH430" i="22"/>
  <c r="AH431" i="22"/>
  <c r="AH432" i="22"/>
  <c r="AH433" i="22"/>
  <c r="AH434" i="22"/>
  <c r="AH435" i="22"/>
  <c r="AH436" i="22"/>
  <c r="AH437" i="22"/>
  <c r="AH438" i="22"/>
  <c r="AH439" i="22"/>
  <c r="AH440" i="22"/>
  <c r="AH441" i="22"/>
  <c r="AH442" i="22"/>
  <c r="AH443" i="22"/>
  <c r="AH444" i="22"/>
  <c r="AH445" i="22"/>
  <c r="AH446" i="22"/>
  <c r="AH447" i="22"/>
  <c r="AH448" i="22"/>
  <c r="AH449" i="22"/>
  <c r="AH450" i="22"/>
  <c r="AH451" i="22"/>
  <c r="AH452" i="22"/>
  <c r="AH453" i="22"/>
  <c r="AH454" i="22"/>
  <c r="AH455" i="22"/>
  <c r="AH456" i="22"/>
  <c r="AH457" i="22"/>
  <c r="AH458" i="22"/>
  <c r="AH459" i="22"/>
  <c r="AH460" i="22"/>
  <c r="AH461" i="22"/>
  <c r="AH462" i="22"/>
  <c r="AH463" i="22"/>
  <c r="AH464" i="22"/>
  <c r="AH465" i="22"/>
  <c r="AH466" i="22"/>
  <c r="AH467" i="22"/>
  <c r="AH468" i="22"/>
  <c r="AH469" i="22"/>
  <c r="AH470" i="22"/>
  <c r="AH471" i="22"/>
  <c r="AH472" i="22"/>
  <c r="AH473" i="22"/>
  <c r="AH474" i="22"/>
  <c r="AH475" i="22"/>
  <c r="AH476" i="22"/>
  <c r="AH477" i="22"/>
  <c r="AH478" i="22"/>
  <c r="AH479" i="22"/>
  <c r="AH480" i="22"/>
  <c r="AH481" i="22"/>
  <c r="AH482" i="22"/>
  <c r="AH483" i="22"/>
  <c r="AH484" i="22"/>
  <c r="AH485" i="22"/>
  <c r="AH486" i="22"/>
  <c r="AH487" i="22"/>
  <c r="AH488" i="22"/>
  <c r="AH489" i="22"/>
  <c r="AH490" i="22"/>
  <c r="AH491" i="22"/>
  <c r="AH492" i="22"/>
  <c r="AH493" i="22"/>
  <c r="AH494" i="22"/>
  <c r="AH495" i="22"/>
  <c r="AH496" i="22"/>
  <c r="AH497" i="22"/>
  <c r="AH498" i="22"/>
  <c r="AH499" i="22"/>
  <c r="AH500" i="22"/>
  <c r="AH501" i="22"/>
  <c r="AH502" i="22"/>
  <c r="AH503" i="22"/>
  <c r="AH504" i="22"/>
  <c r="AH505" i="22"/>
  <c r="AH506" i="22"/>
  <c r="AH507" i="22"/>
  <c r="AH508" i="22"/>
  <c r="AH509" i="22"/>
  <c r="AH510" i="22"/>
  <c r="AH511" i="22"/>
  <c r="AH512" i="22"/>
  <c r="AH513" i="22"/>
  <c r="AH514" i="22"/>
  <c r="AH515" i="22"/>
  <c r="AH516" i="22"/>
  <c r="AH517" i="22"/>
  <c r="AH518" i="22"/>
  <c r="AH519" i="22"/>
  <c r="AH520" i="22"/>
  <c r="AH521" i="22"/>
  <c r="AH522" i="22"/>
  <c r="AH523" i="22"/>
  <c r="AH524" i="22"/>
  <c r="AH525" i="22"/>
  <c r="AH526" i="22"/>
  <c r="AH527" i="22"/>
  <c r="AH528" i="22"/>
  <c r="AH529" i="22"/>
  <c r="AH530" i="22"/>
  <c r="AH531" i="22"/>
  <c r="AH532" i="22"/>
  <c r="AH533" i="22"/>
  <c r="AH534" i="22"/>
  <c r="AH535" i="22"/>
  <c r="AH536" i="22"/>
  <c r="AH537" i="22"/>
  <c r="AG275" i="22"/>
  <c r="AG276" i="22"/>
  <c r="AG277" i="22"/>
  <c r="AG278" i="22"/>
  <c r="AG279" i="22"/>
  <c r="AG280" i="22"/>
  <c r="AG281" i="22"/>
  <c r="AG282" i="22"/>
  <c r="AG283" i="22"/>
  <c r="AG284" i="22"/>
  <c r="AG285" i="22"/>
  <c r="AG286" i="22"/>
  <c r="AG287" i="22"/>
  <c r="AG288" i="22"/>
  <c r="AG289" i="22"/>
  <c r="AG290" i="22"/>
  <c r="AG291" i="22"/>
  <c r="AG292" i="22"/>
  <c r="AG293" i="22"/>
  <c r="AG294" i="22"/>
  <c r="AG295" i="22"/>
  <c r="AG296" i="22"/>
  <c r="AG297" i="22"/>
  <c r="AG298" i="22"/>
  <c r="AG299" i="22"/>
  <c r="AG300" i="22"/>
  <c r="AG301" i="22"/>
  <c r="AG302" i="22"/>
  <c r="AG303" i="22"/>
  <c r="AG304" i="22"/>
  <c r="AG305" i="22"/>
  <c r="AG306" i="22"/>
  <c r="AG307" i="22"/>
  <c r="AG308" i="22"/>
  <c r="AG309" i="22"/>
  <c r="AG310" i="22"/>
  <c r="AG311" i="22"/>
  <c r="AG312" i="22"/>
  <c r="AG313" i="22"/>
  <c r="AG314" i="22"/>
  <c r="AG315" i="22"/>
  <c r="AG316" i="22"/>
  <c r="AG317" i="22"/>
  <c r="AG318" i="22"/>
  <c r="AG319" i="22"/>
  <c r="AG320" i="22"/>
  <c r="AG321" i="22"/>
  <c r="AG322" i="22"/>
  <c r="AG323" i="22"/>
  <c r="AG324" i="22"/>
  <c r="AG325" i="22"/>
  <c r="AG326" i="22"/>
  <c r="AG327" i="22"/>
  <c r="AG328" i="22"/>
  <c r="AG329" i="22"/>
  <c r="AG330" i="22"/>
  <c r="AG331" i="22"/>
  <c r="AG332" i="22"/>
  <c r="AG333" i="22"/>
  <c r="AG334" i="22"/>
  <c r="AG335" i="22"/>
  <c r="AG336" i="22"/>
  <c r="AG337" i="22"/>
  <c r="AG338" i="22"/>
  <c r="AG339" i="22"/>
  <c r="AG340" i="22"/>
  <c r="AG341" i="22"/>
  <c r="AG342" i="22"/>
  <c r="AG343" i="22"/>
  <c r="AG344" i="22"/>
  <c r="AG345" i="22"/>
  <c r="AG346" i="22"/>
  <c r="AG347" i="22"/>
  <c r="AG348" i="22"/>
  <c r="AG349" i="22"/>
  <c r="AG350" i="22"/>
  <c r="AG351" i="22"/>
  <c r="AG352" i="22"/>
  <c r="AG353" i="22"/>
  <c r="AG354" i="22"/>
  <c r="AG355" i="22"/>
  <c r="AG356" i="22"/>
  <c r="AG357" i="22"/>
  <c r="AG358" i="22"/>
  <c r="AG359" i="22"/>
  <c r="AG360" i="22"/>
  <c r="AG361" i="22"/>
  <c r="AG362" i="22"/>
  <c r="AG363" i="22"/>
  <c r="AG364" i="22"/>
  <c r="AG365" i="22"/>
  <c r="AG366" i="22"/>
  <c r="AG367" i="22"/>
  <c r="AG368" i="22"/>
  <c r="AG369" i="22"/>
  <c r="AG370" i="22"/>
  <c r="AG371" i="22"/>
  <c r="AG372" i="22"/>
  <c r="AG373" i="22"/>
  <c r="AG374" i="22"/>
  <c r="AG375" i="22"/>
  <c r="AG376" i="22"/>
  <c r="AG377" i="22"/>
  <c r="AG378" i="22"/>
  <c r="AG379" i="22"/>
  <c r="AG380" i="22"/>
  <c r="AG381" i="22"/>
  <c r="AG382" i="22"/>
  <c r="AG383" i="22"/>
  <c r="AG384" i="22"/>
  <c r="AG385" i="22"/>
  <c r="AG386" i="22"/>
  <c r="AG387" i="22"/>
  <c r="AG388" i="22"/>
  <c r="AG389" i="22"/>
  <c r="AG390" i="22"/>
  <c r="AG391" i="22"/>
  <c r="AG392" i="22"/>
  <c r="AG393" i="22"/>
  <c r="AG394" i="22"/>
  <c r="AG395" i="22"/>
  <c r="AG396" i="22"/>
  <c r="AG397" i="22"/>
  <c r="AG398" i="22"/>
  <c r="AG399" i="22"/>
  <c r="AG400" i="22"/>
  <c r="AG401" i="22"/>
  <c r="AG402" i="22"/>
  <c r="AG403" i="22"/>
  <c r="AG404" i="22"/>
  <c r="AG405" i="22"/>
  <c r="AG406" i="22"/>
  <c r="AG407" i="22"/>
  <c r="AG408" i="22"/>
  <c r="AG409" i="22"/>
  <c r="AG410" i="22"/>
  <c r="AG411" i="22"/>
  <c r="AG412" i="22"/>
  <c r="AG413" i="22"/>
  <c r="AG414" i="22"/>
  <c r="AG415" i="22"/>
  <c r="AG416" i="22"/>
  <c r="AG417" i="22"/>
  <c r="AG418" i="22"/>
  <c r="AG419" i="22"/>
  <c r="AG420" i="22"/>
  <c r="AG421" i="22"/>
  <c r="AG422" i="22"/>
  <c r="AG423" i="22"/>
  <c r="AG424" i="22"/>
  <c r="AG425" i="22"/>
  <c r="AG426" i="22"/>
  <c r="AG427" i="22"/>
  <c r="AG428" i="22"/>
  <c r="AG429" i="22"/>
  <c r="AG430" i="22"/>
  <c r="AG431" i="22"/>
  <c r="AG432" i="22"/>
  <c r="AG433" i="22"/>
  <c r="AG434" i="22"/>
  <c r="AG435" i="22"/>
  <c r="AG436" i="22"/>
  <c r="AG437" i="22"/>
  <c r="AG438" i="22"/>
  <c r="AG439" i="22"/>
  <c r="AG440" i="22"/>
  <c r="AG441" i="22"/>
  <c r="AG442" i="22"/>
  <c r="AG443" i="22"/>
  <c r="AG444" i="22"/>
  <c r="AG445" i="22"/>
  <c r="AG446" i="22"/>
  <c r="AG447" i="22"/>
  <c r="AG448" i="22"/>
  <c r="AG449" i="22"/>
  <c r="AG450" i="22"/>
  <c r="AG451" i="22"/>
  <c r="AG452" i="22"/>
  <c r="AG453" i="22"/>
  <c r="AG454" i="22"/>
  <c r="AG455" i="22"/>
  <c r="AG456" i="22"/>
  <c r="AG457" i="22"/>
  <c r="AG458" i="22"/>
  <c r="AG459" i="22"/>
  <c r="AG460" i="22"/>
  <c r="AG461" i="22"/>
  <c r="AG462" i="22"/>
  <c r="AG463" i="22"/>
  <c r="AG464" i="22"/>
  <c r="AG465" i="22"/>
  <c r="AG466" i="22"/>
  <c r="AG467" i="22"/>
  <c r="AG468" i="22"/>
  <c r="AG469" i="22"/>
  <c r="AG470" i="22"/>
  <c r="AG471" i="22"/>
  <c r="AG472" i="22"/>
  <c r="AG473" i="22"/>
  <c r="AG474" i="22"/>
  <c r="AG475" i="22"/>
  <c r="AG476" i="22"/>
  <c r="AG477" i="22"/>
  <c r="AG478" i="22"/>
  <c r="AG479" i="22"/>
  <c r="AG480" i="22"/>
  <c r="AG481" i="22"/>
  <c r="AG482" i="22"/>
  <c r="AG483" i="22"/>
  <c r="AG484" i="22"/>
  <c r="AG485" i="22"/>
  <c r="AG486" i="22"/>
  <c r="AG487" i="22"/>
  <c r="AG488" i="22"/>
  <c r="AG489" i="22"/>
  <c r="AG490" i="22"/>
  <c r="AG491" i="22"/>
  <c r="AG492" i="22"/>
  <c r="AG493" i="22"/>
  <c r="AG494" i="22"/>
  <c r="AG495" i="22"/>
  <c r="AG496" i="22"/>
  <c r="AG497" i="22"/>
  <c r="AG498" i="22"/>
  <c r="AG499" i="22"/>
  <c r="AG500" i="22"/>
  <c r="AG501" i="22"/>
  <c r="AG502" i="22"/>
  <c r="AG503" i="22"/>
  <c r="AG504" i="22"/>
  <c r="AG505" i="22"/>
  <c r="AG506" i="22"/>
  <c r="AG507" i="22"/>
  <c r="AG508" i="22"/>
  <c r="AG509" i="22"/>
  <c r="AG510" i="22"/>
  <c r="AG511" i="22"/>
  <c r="AG512" i="22"/>
  <c r="AG513" i="22"/>
  <c r="AG514" i="22"/>
  <c r="AG515" i="22"/>
  <c r="AG516" i="22"/>
  <c r="AG517" i="22"/>
  <c r="AG518" i="22"/>
  <c r="AG519" i="22"/>
  <c r="AG520" i="22"/>
  <c r="AG521" i="22"/>
  <c r="AG522" i="22"/>
  <c r="AG523" i="22"/>
  <c r="AG524" i="22"/>
  <c r="AG525" i="22"/>
  <c r="AG526" i="22"/>
  <c r="AG527" i="22"/>
  <c r="AG528" i="22"/>
  <c r="AG529" i="22"/>
  <c r="AG530" i="22"/>
  <c r="AG531" i="22"/>
  <c r="AG532" i="22"/>
  <c r="AG533" i="22"/>
  <c r="AG534" i="22"/>
  <c r="AG535" i="22"/>
  <c r="AG536" i="22"/>
  <c r="AG537" i="22"/>
  <c r="AF275" i="22"/>
  <c r="AF276" i="22"/>
  <c r="AF277" i="22"/>
  <c r="AF278" i="22"/>
  <c r="AF279" i="22"/>
  <c r="AF280" i="22"/>
  <c r="AF281" i="22"/>
  <c r="AF282" i="22"/>
  <c r="AF283" i="22"/>
  <c r="AF284" i="22"/>
  <c r="AF285" i="22"/>
  <c r="AF286" i="22"/>
  <c r="AF287" i="22"/>
  <c r="AF288" i="22"/>
  <c r="AF289" i="22"/>
  <c r="AF290" i="22"/>
  <c r="AF291" i="22"/>
  <c r="AF292" i="22"/>
  <c r="AF293" i="22"/>
  <c r="AF294" i="22"/>
  <c r="AF295" i="22"/>
  <c r="AF296" i="22"/>
  <c r="AF297" i="22"/>
  <c r="AF298" i="22"/>
  <c r="AF299" i="22"/>
  <c r="AF300" i="22"/>
  <c r="AF301" i="22"/>
  <c r="AF302" i="22"/>
  <c r="AF303" i="22"/>
  <c r="AF304" i="22"/>
  <c r="AF305" i="22"/>
  <c r="AF306" i="22"/>
  <c r="AF307" i="22"/>
  <c r="AF308" i="22"/>
  <c r="AF309" i="22"/>
  <c r="AF310" i="22"/>
  <c r="AF311" i="22"/>
  <c r="AF312" i="22"/>
  <c r="AF313" i="22"/>
  <c r="AF314" i="22"/>
  <c r="AF315" i="22"/>
  <c r="AF316" i="22"/>
  <c r="AF317" i="22"/>
  <c r="AF318" i="22"/>
  <c r="AF319" i="22"/>
  <c r="AF320" i="22"/>
  <c r="AF321" i="22"/>
  <c r="AF322" i="22"/>
  <c r="AF323" i="22"/>
  <c r="AF324" i="22"/>
  <c r="AF325" i="22"/>
  <c r="AF326" i="22"/>
  <c r="AF327" i="22"/>
  <c r="AF328" i="22"/>
  <c r="AF329" i="22"/>
  <c r="AF330" i="22"/>
  <c r="AF331" i="22"/>
  <c r="AF332" i="22"/>
  <c r="AF333" i="22"/>
  <c r="AF334" i="22"/>
  <c r="AF335" i="22"/>
  <c r="AF336" i="22"/>
  <c r="AF337" i="22"/>
  <c r="AF338" i="22"/>
  <c r="AF339" i="22"/>
  <c r="AF340" i="22"/>
  <c r="AF341" i="22"/>
  <c r="AF342" i="22"/>
  <c r="AF343" i="22"/>
  <c r="AF344" i="22"/>
  <c r="AF345" i="22"/>
  <c r="AF346" i="22"/>
  <c r="AF347" i="22"/>
  <c r="AF348" i="22"/>
  <c r="AF349" i="22"/>
  <c r="AF350" i="22"/>
  <c r="AF351" i="22"/>
  <c r="AF352" i="22"/>
  <c r="AF353" i="22"/>
  <c r="AF354" i="22"/>
  <c r="AF355" i="22"/>
  <c r="AF356" i="22"/>
  <c r="AF357" i="22"/>
  <c r="AF358" i="22"/>
  <c r="AF359" i="22"/>
  <c r="AF360" i="22"/>
  <c r="AF361" i="22"/>
  <c r="AF362" i="22"/>
  <c r="AF363" i="22"/>
  <c r="AF364" i="22"/>
  <c r="AF365" i="22"/>
  <c r="AF366" i="22"/>
  <c r="AF367" i="22"/>
  <c r="AF368" i="22"/>
  <c r="AF369" i="22"/>
  <c r="AF370" i="22"/>
  <c r="AF371" i="22"/>
  <c r="AF372" i="22"/>
  <c r="AF373" i="22"/>
  <c r="AF374" i="22"/>
  <c r="AF375" i="22"/>
  <c r="AF376" i="22"/>
  <c r="AF377" i="22"/>
  <c r="AF378" i="22"/>
  <c r="AF379" i="22"/>
  <c r="AF380" i="22"/>
  <c r="AF381" i="22"/>
  <c r="AF382" i="22"/>
  <c r="AF383" i="22"/>
  <c r="AF384" i="22"/>
  <c r="AF385" i="22"/>
  <c r="AF386" i="22"/>
  <c r="AF387" i="22"/>
  <c r="AF388" i="22"/>
  <c r="AF389" i="22"/>
  <c r="AF390" i="22"/>
  <c r="AF391" i="22"/>
  <c r="AF392" i="22"/>
  <c r="AF393" i="22"/>
  <c r="AF394" i="22"/>
  <c r="AF395" i="22"/>
  <c r="AF396" i="22"/>
  <c r="AF397" i="22"/>
  <c r="AF398" i="22"/>
  <c r="AF399" i="22"/>
  <c r="AF400" i="22"/>
  <c r="AF401" i="22"/>
  <c r="AF402" i="22"/>
  <c r="AF403" i="22"/>
  <c r="AF404" i="22"/>
  <c r="AF405" i="22"/>
  <c r="AF406" i="22"/>
  <c r="AF407" i="22"/>
  <c r="AF408" i="22"/>
  <c r="AF409" i="22"/>
  <c r="AF410" i="22"/>
  <c r="AF411" i="22"/>
  <c r="AF412" i="22"/>
  <c r="AF413" i="22"/>
  <c r="AF414" i="22"/>
  <c r="AF415" i="22"/>
  <c r="AF416" i="22"/>
  <c r="AF417" i="22"/>
  <c r="AF418" i="22"/>
  <c r="AF419" i="22"/>
  <c r="AF420" i="22"/>
  <c r="AF421" i="22"/>
  <c r="AF422" i="22"/>
  <c r="AF423" i="22"/>
  <c r="AF424" i="22"/>
  <c r="AF425" i="22"/>
  <c r="AF426" i="22"/>
  <c r="AF427" i="22"/>
  <c r="AF428" i="22"/>
  <c r="AF429" i="22"/>
  <c r="AF430" i="22"/>
  <c r="AF431" i="22"/>
  <c r="AF432" i="22"/>
  <c r="AF433" i="22"/>
  <c r="AF434" i="22"/>
  <c r="AF435" i="22"/>
  <c r="AF436" i="22"/>
  <c r="AF437" i="22"/>
  <c r="AF438" i="22"/>
  <c r="AF439" i="22"/>
  <c r="AF440" i="22"/>
  <c r="AF441" i="22"/>
  <c r="AF442" i="22"/>
  <c r="AF443" i="22"/>
  <c r="AF444" i="22"/>
  <c r="AF445" i="22"/>
  <c r="AF446" i="22"/>
  <c r="AF447" i="22"/>
  <c r="AF448" i="22"/>
  <c r="AF449" i="22"/>
  <c r="AF450" i="22"/>
  <c r="AF451" i="22"/>
  <c r="AF452" i="22"/>
  <c r="AF453" i="22"/>
  <c r="AF454" i="22"/>
  <c r="AF455" i="22"/>
  <c r="AF456" i="22"/>
  <c r="AF457" i="22"/>
  <c r="AF458" i="22"/>
  <c r="AF459" i="22"/>
  <c r="AF460" i="22"/>
  <c r="AF461" i="22"/>
  <c r="AF462" i="22"/>
  <c r="AF463" i="22"/>
  <c r="AF464" i="22"/>
  <c r="AF465" i="22"/>
  <c r="AF466" i="22"/>
  <c r="AF467" i="22"/>
  <c r="AF468" i="22"/>
  <c r="AF469" i="22"/>
  <c r="AF470" i="22"/>
  <c r="AF471" i="22"/>
  <c r="AF472" i="22"/>
  <c r="AF473" i="22"/>
  <c r="AF474" i="22"/>
  <c r="AF475" i="22"/>
  <c r="AF476" i="22"/>
  <c r="AF477" i="22"/>
  <c r="AF478" i="22"/>
  <c r="AF479" i="22"/>
  <c r="AF480" i="22"/>
  <c r="AF481" i="22"/>
  <c r="AF482" i="22"/>
  <c r="AF483" i="22"/>
  <c r="AF484" i="22"/>
  <c r="AF485" i="22"/>
  <c r="AF486" i="22"/>
  <c r="AF487" i="22"/>
  <c r="AF488" i="22"/>
  <c r="AF489" i="22"/>
  <c r="AF490" i="22"/>
  <c r="AF491" i="22"/>
  <c r="AF492" i="22"/>
  <c r="AF493" i="22"/>
  <c r="AF494" i="22"/>
  <c r="AF495" i="22"/>
  <c r="AF496" i="22"/>
  <c r="AF497" i="22"/>
  <c r="AF498" i="22"/>
  <c r="AF499" i="22"/>
  <c r="AF500" i="22"/>
  <c r="AF501" i="22"/>
  <c r="AF502" i="22"/>
  <c r="AF503" i="22"/>
  <c r="AF504" i="22"/>
  <c r="AF505" i="22"/>
  <c r="AF506" i="22"/>
  <c r="AF507" i="22"/>
  <c r="AF508" i="22"/>
  <c r="AF509" i="22"/>
  <c r="AF510" i="22"/>
  <c r="AF511" i="22"/>
  <c r="AF512" i="22"/>
  <c r="AF513" i="22"/>
  <c r="AF514" i="22"/>
  <c r="AF515" i="22"/>
  <c r="AF516" i="22"/>
  <c r="AF517" i="22"/>
  <c r="AF518" i="22"/>
  <c r="AF519" i="22"/>
  <c r="AF520" i="22"/>
  <c r="AF521" i="22"/>
  <c r="AF522" i="22"/>
  <c r="AF523" i="22"/>
  <c r="AF524" i="22"/>
  <c r="AF525" i="22"/>
  <c r="AF526" i="22"/>
  <c r="AF527" i="22"/>
  <c r="AF528" i="22"/>
  <c r="AF529" i="22"/>
  <c r="AF530" i="22"/>
  <c r="AF531" i="22"/>
  <c r="AF532" i="22"/>
  <c r="AF533" i="22"/>
  <c r="AF534" i="22"/>
  <c r="AF535" i="22"/>
  <c r="AF536" i="22"/>
  <c r="AF537" i="22"/>
  <c r="AE275" i="22"/>
  <c r="AE276" i="22"/>
  <c r="AE277" i="22"/>
  <c r="AE278" i="22"/>
  <c r="AE279" i="22"/>
  <c r="AE280" i="22"/>
  <c r="AE281" i="22"/>
  <c r="AE282" i="22"/>
  <c r="AE283" i="22"/>
  <c r="AE284" i="22"/>
  <c r="AE285" i="22"/>
  <c r="AE286" i="22"/>
  <c r="AE287" i="22"/>
  <c r="AE288" i="22"/>
  <c r="AE289" i="22"/>
  <c r="AE290" i="22"/>
  <c r="AE291" i="22"/>
  <c r="AE292" i="22"/>
  <c r="AE293" i="22"/>
  <c r="AE294" i="22"/>
  <c r="AE295" i="22"/>
  <c r="AE296" i="22"/>
  <c r="AE297" i="22"/>
  <c r="AE298" i="22"/>
  <c r="AE299" i="22"/>
  <c r="AE300" i="22"/>
  <c r="AE301" i="22"/>
  <c r="AE302" i="22"/>
  <c r="AE303" i="22"/>
  <c r="AE304" i="22"/>
  <c r="AE305" i="22"/>
  <c r="AE306" i="22"/>
  <c r="AE307" i="22"/>
  <c r="AE308" i="22"/>
  <c r="AE309" i="22"/>
  <c r="AE310" i="22"/>
  <c r="AE311" i="22"/>
  <c r="AE312" i="22"/>
  <c r="AE313" i="22"/>
  <c r="AE314" i="22"/>
  <c r="AE315" i="22"/>
  <c r="AE316" i="22"/>
  <c r="AE317" i="22"/>
  <c r="AE318" i="22"/>
  <c r="AE319" i="22"/>
  <c r="AE320" i="22"/>
  <c r="AE321" i="22"/>
  <c r="AE322" i="22"/>
  <c r="AE323" i="22"/>
  <c r="AE324" i="22"/>
  <c r="AE325" i="22"/>
  <c r="AE326" i="22"/>
  <c r="AE327" i="22"/>
  <c r="AE328" i="22"/>
  <c r="AE329" i="22"/>
  <c r="AE330" i="22"/>
  <c r="AE331" i="22"/>
  <c r="AE332" i="22"/>
  <c r="AE333" i="22"/>
  <c r="AE334" i="22"/>
  <c r="AE335" i="22"/>
  <c r="AE336" i="22"/>
  <c r="AE337" i="22"/>
  <c r="AE338" i="22"/>
  <c r="AE339" i="22"/>
  <c r="AE340" i="22"/>
  <c r="AE341" i="22"/>
  <c r="AE342" i="22"/>
  <c r="AE343" i="22"/>
  <c r="AE344" i="22"/>
  <c r="AE345" i="22"/>
  <c r="AE346" i="22"/>
  <c r="AE347" i="22"/>
  <c r="AE348" i="22"/>
  <c r="AE349" i="22"/>
  <c r="AE350" i="22"/>
  <c r="AE351" i="22"/>
  <c r="AE352" i="22"/>
  <c r="AE353" i="22"/>
  <c r="AE354" i="22"/>
  <c r="AE355" i="22"/>
  <c r="AE356" i="22"/>
  <c r="AE357" i="22"/>
  <c r="AE358" i="22"/>
  <c r="AE359" i="22"/>
  <c r="AE360" i="22"/>
  <c r="AE361" i="22"/>
  <c r="AE362" i="22"/>
  <c r="AE363" i="22"/>
  <c r="AE364" i="22"/>
  <c r="AE365" i="22"/>
  <c r="AE366" i="22"/>
  <c r="AE367" i="22"/>
  <c r="AE368" i="22"/>
  <c r="AE369" i="22"/>
  <c r="AE370" i="22"/>
  <c r="AE371" i="22"/>
  <c r="AE372" i="22"/>
  <c r="AE373" i="22"/>
  <c r="AE374" i="22"/>
  <c r="AE375" i="22"/>
  <c r="AE376" i="22"/>
  <c r="AE377" i="22"/>
  <c r="AE378" i="22"/>
  <c r="AE379" i="22"/>
  <c r="AE380" i="22"/>
  <c r="AE381" i="22"/>
  <c r="AE382" i="22"/>
  <c r="AE383" i="22"/>
  <c r="AE384" i="22"/>
  <c r="AE385" i="22"/>
  <c r="AE386" i="22"/>
  <c r="AE387" i="22"/>
  <c r="AE388" i="22"/>
  <c r="AE389" i="22"/>
  <c r="AE390" i="22"/>
  <c r="AE391" i="22"/>
  <c r="AE392" i="22"/>
  <c r="AE393" i="22"/>
  <c r="AE394" i="22"/>
  <c r="AE395" i="22"/>
  <c r="AE396" i="22"/>
  <c r="AE397" i="22"/>
  <c r="AE398" i="22"/>
  <c r="AE399" i="22"/>
  <c r="AE400" i="22"/>
  <c r="AE401" i="22"/>
  <c r="AE402" i="22"/>
  <c r="AE403" i="22"/>
  <c r="AE404" i="22"/>
  <c r="AE405" i="22"/>
  <c r="AE406" i="22"/>
  <c r="AE407" i="22"/>
  <c r="AE408" i="22"/>
  <c r="AE409" i="22"/>
  <c r="AE410" i="22"/>
  <c r="AE411" i="22"/>
  <c r="AE412" i="22"/>
  <c r="AE413" i="22"/>
  <c r="AE414" i="22"/>
  <c r="AE415" i="22"/>
  <c r="AE416" i="22"/>
  <c r="AE417" i="22"/>
  <c r="AE418" i="22"/>
  <c r="AE419" i="22"/>
  <c r="AE420" i="22"/>
  <c r="AE421" i="22"/>
  <c r="AE422" i="22"/>
  <c r="AE423" i="22"/>
  <c r="AE424" i="22"/>
  <c r="AE425" i="22"/>
  <c r="AE426" i="22"/>
  <c r="AE427" i="22"/>
  <c r="AE428" i="22"/>
  <c r="AE429" i="22"/>
  <c r="AE430" i="22"/>
  <c r="AE431" i="22"/>
  <c r="AE432" i="22"/>
  <c r="AE433" i="22"/>
  <c r="AE434" i="22"/>
  <c r="AE435" i="22"/>
  <c r="AE436" i="22"/>
  <c r="AE437" i="22"/>
  <c r="AE438" i="22"/>
  <c r="AE439" i="22"/>
  <c r="AE440" i="22"/>
  <c r="AE441" i="22"/>
  <c r="AE442" i="22"/>
  <c r="AE443" i="22"/>
  <c r="AE444" i="22"/>
  <c r="AE445" i="22"/>
  <c r="AE446" i="22"/>
  <c r="AE447" i="22"/>
  <c r="AE448" i="22"/>
  <c r="AE449" i="22"/>
  <c r="AE450" i="22"/>
  <c r="AE451" i="22"/>
  <c r="AE452" i="22"/>
  <c r="AE453" i="22"/>
  <c r="AE454" i="22"/>
  <c r="AE455" i="22"/>
  <c r="AE456" i="22"/>
  <c r="AE457" i="22"/>
  <c r="AE458" i="22"/>
  <c r="AE459" i="22"/>
  <c r="AE460" i="22"/>
  <c r="AE461" i="22"/>
  <c r="AE462" i="22"/>
  <c r="AE463" i="22"/>
  <c r="AE464" i="22"/>
  <c r="AE465" i="22"/>
  <c r="AE466" i="22"/>
  <c r="AE467" i="22"/>
  <c r="AE468" i="22"/>
  <c r="AE469" i="22"/>
  <c r="AE470" i="22"/>
  <c r="AE471" i="22"/>
  <c r="AE472" i="22"/>
  <c r="AE473" i="22"/>
  <c r="AE474" i="22"/>
  <c r="AE475" i="22"/>
  <c r="AE476" i="22"/>
  <c r="AE477" i="22"/>
  <c r="AE478" i="22"/>
  <c r="AE479" i="22"/>
  <c r="AE480" i="22"/>
  <c r="AE481" i="22"/>
  <c r="AE482" i="22"/>
  <c r="AE483" i="22"/>
  <c r="AE484" i="22"/>
  <c r="AE485" i="22"/>
  <c r="AE486" i="22"/>
  <c r="AE487" i="22"/>
  <c r="AE488" i="22"/>
  <c r="AE489" i="22"/>
  <c r="AE490" i="22"/>
  <c r="AE491" i="22"/>
  <c r="AE492" i="22"/>
  <c r="AE493" i="22"/>
  <c r="AE494" i="22"/>
  <c r="AE495" i="22"/>
  <c r="AE496" i="22"/>
  <c r="AE497" i="22"/>
  <c r="AE498" i="22"/>
  <c r="AE499" i="22"/>
  <c r="AE500" i="22"/>
  <c r="AE501" i="22"/>
  <c r="AE502" i="22"/>
  <c r="AE503" i="22"/>
  <c r="AE504" i="22"/>
  <c r="AE505" i="22"/>
  <c r="AE506" i="22"/>
  <c r="AE507" i="22"/>
  <c r="AE508" i="22"/>
  <c r="AE509" i="22"/>
  <c r="AE510" i="22"/>
  <c r="AE511" i="22"/>
  <c r="AE512" i="22"/>
  <c r="AE513" i="22"/>
  <c r="AE514" i="22"/>
  <c r="AE515" i="22"/>
  <c r="AE516" i="22"/>
  <c r="AE517" i="22"/>
  <c r="AE518" i="22"/>
  <c r="AE519" i="22"/>
  <c r="AE520" i="22"/>
  <c r="AE521" i="22"/>
  <c r="AE522" i="22"/>
  <c r="AE523" i="22"/>
  <c r="AE524" i="22"/>
  <c r="AE525" i="22"/>
  <c r="AE526" i="22"/>
  <c r="AE527" i="22"/>
  <c r="AE528" i="22"/>
  <c r="AE529" i="22"/>
  <c r="AE530" i="22"/>
  <c r="AE531" i="22"/>
  <c r="AE532" i="22"/>
  <c r="AE533" i="22"/>
  <c r="AE534" i="22"/>
  <c r="AE535" i="22"/>
  <c r="AE536" i="22"/>
  <c r="AE537" i="22"/>
  <c r="AD275" i="22"/>
  <c r="AD276" i="22"/>
  <c r="AD277" i="22"/>
  <c r="AD278" i="22"/>
  <c r="AD279" i="22"/>
  <c r="AD280" i="22"/>
  <c r="AD281" i="22"/>
  <c r="AD282" i="22"/>
  <c r="AD283" i="22"/>
  <c r="AD284" i="22"/>
  <c r="AD285" i="22"/>
  <c r="AD286" i="22"/>
  <c r="AD287" i="22"/>
  <c r="AD288" i="22"/>
  <c r="AD289" i="22"/>
  <c r="AD290" i="22"/>
  <c r="AD291" i="22"/>
  <c r="AD292" i="22"/>
  <c r="AD293" i="22"/>
  <c r="AD294" i="22"/>
  <c r="AD295" i="22"/>
  <c r="AD296" i="22"/>
  <c r="AD297" i="22"/>
  <c r="AD298" i="22"/>
  <c r="AD299" i="22"/>
  <c r="AD300" i="22"/>
  <c r="AD301" i="22"/>
  <c r="AD302" i="22"/>
  <c r="AD303" i="22"/>
  <c r="AD304" i="22"/>
  <c r="AD305" i="22"/>
  <c r="AD306" i="22"/>
  <c r="AD307" i="22"/>
  <c r="AD308" i="22"/>
  <c r="AD309" i="22"/>
  <c r="AD310" i="22"/>
  <c r="AD311" i="22"/>
  <c r="AD312" i="22"/>
  <c r="AD313" i="22"/>
  <c r="AD314" i="22"/>
  <c r="AD315" i="22"/>
  <c r="AD316" i="22"/>
  <c r="AD317" i="22"/>
  <c r="AD318" i="22"/>
  <c r="AD319" i="22"/>
  <c r="AD320" i="22"/>
  <c r="AD321" i="22"/>
  <c r="AD322" i="22"/>
  <c r="AD323" i="22"/>
  <c r="AD324" i="22"/>
  <c r="AD325" i="22"/>
  <c r="AD326" i="22"/>
  <c r="AD327" i="22"/>
  <c r="AD328" i="22"/>
  <c r="AD329" i="22"/>
  <c r="AD330" i="22"/>
  <c r="AD331" i="22"/>
  <c r="AD332" i="22"/>
  <c r="AD333" i="22"/>
  <c r="AD334" i="22"/>
  <c r="AD335" i="22"/>
  <c r="AD336" i="22"/>
  <c r="AD337" i="22"/>
  <c r="AD338" i="22"/>
  <c r="AD339" i="22"/>
  <c r="AD340" i="22"/>
  <c r="AD341" i="22"/>
  <c r="AD342" i="22"/>
  <c r="AD343" i="22"/>
  <c r="AD344" i="22"/>
  <c r="AD345" i="22"/>
  <c r="AD346" i="22"/>
  <c r="AD347" i="22"/>
  <c r="AD348" i="22"/>
  <c r="AD349" i="22"/>
  <c r="AD350" i="22"/>
  <c r="AD351" i="22"/>
  <c r="AD352" i="22"/>
  <c r="AD353" i="22"/>
  <c r="AD354" i="22"/>
  <c r="AD355" i="22"/>
  <c r="AD356" i="22"/>
  <c r="AD357" i="22"/>
  <c r="AD358" i="22"/>
  <c r="AD359" i="22"/>
  <c r="AD360" i="22"/>
  <c r="AD361" i="22"/>
  <c r="AD362" i="22"/>
  <c r="AD363" i="22"/>
  <c r="AD364" i="22"/>
  <c r="AD365" i="22"/>
  <c r="AD366" i="22"/>
  <c r="AD367" i="22"/>
  <c r="AD368" i="22"/>
  <c r="AD369" i="22"/>
  <c r="AD370" i="22"/>
  <c r="AD371" i="22"/>
  <c r="AD372" i="22"/>
  <c r="AD373" i="22"/>
  <c r="AD374" i="22"/>
  <c r="AD375" i="22"/>
  <c r="AD376" i="22"/>
  <c r="AD377" i="22"/>
  <c r="AD378" i="22"/>
  <c r="AD379" i="22"/>
  <c r="AD380" i="22"/>
  <c r="AD381" i="22"/>
  <c r="AD382" i="22"/>
  <c r="AD383" i="22"/>
  <c r="AD384" i="22"/>
  <c r="AD385" i="22"/>
  <c r="AD386" i="22"/>
  <c r="AD387" i="22"/>
  <c r="AD388" i="22"/>
  <c r="AD389" i="22"/>
  <c r="AD390" i="22"/>
  <c r="AD391" i="22"/>
  <c r="AD392" i="22"/>
  <c r="AD393" i="22"/>
  <c r="AD394" i="22"/>
  <c r="AD395" i="22"/>
  <c r="AD396" i="22"/>
  <c r="AD397" i="22"/>
  <c r="AD398" i="22"/>
  <c r="AD399" i="22"/>
  <c r="AD400" i="22"/>
  <c r="AD401" i="22"/>
  <c r="AD402" i="22"/>
  <c r="AD403" i="22"/>
  <c r="AD404" i="22"/>
  <c r="AD405" i="22"/>
  <c r="AD406" i="22"/>
  <c r="AD407" i="22"/>
  <c r="AD408" i="22"/>
  <c r="AD409" i="22"/>
  <c r="AD410" i="22"/>
  <c r="AD411" i="22"/>
  <c r="AD412" i="22"/>
  <c r="AD413" i="22"/>
  <c r="AD414" i="22"/>
  <c r="AD415" i="22"/>
  <c r="AD416" i="22"/>
  <c r="AD417" i="22"/>
  <c r="AD418" i="22"/>
  <c r="AD419" i="22"/>
  <c r="AD420" i="22"/>
  <c r="AD421" i="22"/>
  <c r="AD422" i="22"/>
  <c r="AD423" i="22"/>
  <c r="AD424" i="22"/>
  <c r="AD425" i="22"/>
  <c r="AD426" i="22"/>
  <c r="AD427" i="22"/>
  <c r="AD428" i="22"/>
  <c r="AD429" i="22"/>
  <c r="AD430" i="22"/>
  <c r="AD431" i="22"/>
  <c r="AD432" i="22"/>
  <c r="AD433" i="22"/>
  <c r="AD434" i="22"/>
  <c r="AD435" i="22"/>
  <c r="AD436" i="22"/>
  <c r="AD437" i="22"/>
  <c r="AD438" i="22"/>
  <c r="AD439" i="22"/>
  <c r="AD440" i="22"/>
  <c r="AD441" i="22"/>
  <c r="AD442" i="22"/>
  <c r="AD443" i="22"/>
  <c r="AD444" i="22"/>
  <c r="AD445" i="22"/>
  <c r="AD446" i="22"/>
  <c r="AD447" i="22"/>
  <c r="AD448" i="22"/>
  <c r="AD449" i="22"/>
  <c r="AD450" i="22"/>
  <c r="AD451" i="22"/>
  <c r="AD452" i="22"/>
  <c r="AD453" i="22"/>
  <c r="AD454" i="22"/>
  <c r="AD455" i="22"/>
  <c r="AD456" i="22"/>
  <c r="AD457" i="22"/>
  <c r="AD458" i="22"/>
  <c r="AD459" i="22"/>
  <c r="AD460" i="22"/>
  <c r="AD461" i="22"/>
  <c r="AD462" i="22"/>
  <c r="AD463" i="22"/>
  <c r="AD464" i="22"/>
  <c r="AD465" i="22"/>
  <c r="AD466" i="22"/>
  <c r="AD467" i="22"/>
  <c r="AD468" i="22"/>
  <c r="AD469" i="22"/>
  <c r="AD470" i="22"/>
  <c r="AD471" i="22"/>
  <c r="AD472" i="22"/>
  <c r="AD473" i="22"/>
  <c r="AD474" i="22"/>
  <c r="AD475" i="22"/>
  <c r="AD476" i="22"/>
  <c r="AD477" i="22"/>
  <c r="AD478" i="22"/>
  <c r="AD479" i="22"/>
  <c r="AD480" i="22"/>
  <c r="AD481" i="22"/>
  <c r="AD482" i="22"/>
  <c r="AD483" i="22"/>
  <c r="AD484" i="22"/>
  <c r="AD485" i="22"/>
  <c r="AD486" i="22"/>
  <c r="AD487" i="22"/>
  <c r="AD488" i="22"/>
  <c r="AD489" i="22"/>
  <c r="AD490" i="22"/>
  <c r="AD491" i="22"/>
  <c r="AD492" i="22"/>
  <c r="AD493" i="22"/>
  <c r="AD494" i="22"/>
  <c r="AD495" i="22"/>
  <c r="AD496" i="22"/>
  <c r="AD497" i="22"/>
  <c r="AD498" i="22"/>
  <c r="AD499" i="22"/>
  <c r="AD500" i="22"/>
  <c r="AD501" i="22"/>
  <c r="AD502" i="22"/>
  <c r="AD503" i="22"/>
  <c r="AD504" i="22"/>
  <c r="AD505" i="22"/>
  <c r="AD506" i="22"/>
  <c r="AD507" i="22"/>
  <c r="AD508" i="22"/>
  <c r="AD509" i="22"/>
  <c r="AD510" i="22"/>
  <c r="AD511" i="22"/>
  <c r="AD512" i="22"/>
  <c r="AD513" i="22"/>
  <c r="AD514" i="22"/>
  <c r="AD515" i="22"/>
  <c r="AD516" i="22"/>
  <c r="AD517" i="22"/>
  <c r="AD518" i="22"/>
  <c r="AD519" i="22"/>
  <c r="AD520" i="22"/>
  <c r="AD521" i="22"/>
  <c r="AD522" i="22"/>
  <c r="AD523" i="22"/>
  <c r="AD524" i="22"/>
  <c r="AD525" i="22"/>
  <c r="AD526" i="22"/>
  <c r="AD527" i="22"/>
  <c r="AD528" i="22"/>
  <c r="AD529" i="22"/>
  <c r="AD530" i="22"/>
  <c r="AD531" i="22"/>
  <c r="AD532" i="22"/>
  <c r="AD533" i="22"/>
  <c r="AD534" i="22"/>
  <c r="AD535" i="22"/>
  <c r="AD536" i="22"/>
  <c r="AD537" i="22"/>
  <c r="AC275" i="22"/>
  <c r="AC276" i="22"/>
  <c r="AC277" i="22"/>
  <c r="AC278" i="22"/>
  <c r="AC279" i="22"/>
  <c r="AC280" i="22"/>
  <c r="AC281" i="22"/>
  <c r="AC282" i="22"/>
  <c r="AC283" i="22"/>
  <c r="AC284" i="22"/>
  <c r="AC285" i="22"/>
  <c r="AC286" i="22"/>
  <c r="AC287" i="22"/>
  <c r="AC288" i="22"/>
  <c r="AC289" i="22"/>
  <c r="AC290" i="22"/>
  <c r="AC291" i="22"/>
  <c r="AC292" i="22"/>
  <c r="AC293" i="22"/>
  <c r="AC294" i="22"/>
  <c r="AC295" i="22"/>
  <c r="AC296" i="22"/>
  <c r="AC297" i="22"/>
  <c r="AC298" i="22"/>
  <c r="AC299" i="22"/>
  <c r="AC300" i="22"/>
  <c r="AC301" i="22"/>
  <c r="AC302" i="22"/>
  <c r="AC303" i="22"/>
  <c r="AC304" i="22"/>
  <c r="AC305" i="22"/>
  <c r="AC306" i="22"/>
  <c r="AC307" i="22"/>
  <c r="AC308" i="22"/>
  <c r="AC309" i="22"/>
  <c r="AC310" i="22"/>
  <c r="AC311" i="22"/>
  <c r="AC312" i="22"/>
  <c r="AC313" i="22"/>
  <c r="AC314" i="22"/>
  <c r="AC315" i="22"/>
  <c r="AC316" i="22"/>
  <c r="AC317" i="22"/>
  <c r="AC318" i="22"/>
  <c r="AC319" i="22"/>
  <c r="AC320" i="22"/>
  <c r="AC321" i="22"/>
  <c r="AC322" i="22"/>
  <c r="AC323" i="22"/>
  <c r="AC324" i="22"/>
  <c r="AC325" i="22"/>
  <c r="AC326" i="22"/>
  <c r="AC327" i="22"/>
  <c r="AC328" i="22"/>
  <c r="AC329" i="22"/>
  <c r="AC330" i="22"/>
  <c r="AC331" i="22"/>
  <c r="AC332" i="22"/>
  <c r="AC333" i="22"/>
  <c r="AC334" i="22"/>
  <c r="AC335" i="22"/>
  <c r="AC336" i="22"/>
  <c r="AC337" i="22"/>
  <c r="AC338" i="22"/>
  <c r="AC339" i="22"/>
  <c r="AC340" i="22"/>
  <c r="AC341" i="22"/>
  <c r="AC342" i="22"/>
  <c r="AC343" i="22"/>
  <c r="AC344" i="22"/>
  <c r="AC345" i="22"/>
  <c r="AC346" i="22"/>
  <c r="AC347" i="22"/>
  <c r="AC348" i="22"/>
  <c r="AC349" i="22"/>
  <c r="AC350" i="22"/>
  <c r="AC351" i="22"/>
  <c r="AC352" i="22"/>
  <c r="AC353" i="22"/>
  <c r="AC354" i="22"/>
  <c r="AC355" i="22"/>
  <c r="AC356" i="22"/>
  <c r="AC357" i="22"/>
  <c r="AC358" i="22"/>
  <c r="AC359" i="22"/>
  <c r="AC360" i="22"/>
  <c r="AC361" i="22"/>
  <c r="AC362" i="22"/>
  <c r="AC363" i="22"/>
  <c r="AC364" i="22"/>
  <c r="AC365" i="22"/>
  <c r="AC366" i="22"/>
  <c r="AC367" i="22"/>
  <c r="AC368" i="22"/>
  <c r="AC369" i="22"/>
  <c r="AC370" i="22"/>
  <c r="AC371" i="22"/>
  <c r="AC372" i="22"/>
  <c r="AC373" i="22"/>
  <c r="AC374" i="22"/>
  <c r="AC375" i="22"/>
  <c r="AC376" i="22"/>
  <c r="AC377" i="22"/>
  <c r="AC378" i="22"/>
  <c r="AC379" i="22"/>
  <c r="AC380" i="22"/>
  <c r="AC381" i="22"/>
  <c r="AC382" i="22"/>
  <c r="AC383" i="22"/>
  <c r="AC384" i="22"/>
  <c r="AC385" i="22"/>
  <c r="AC386" i="22"/>
  <c r="AC387" i="22"/>
  <c r="AC388" i="22"/>
  <c r="AC389" i="22"/>
  <c r="AC390" i="22"/>
  <c r="AC391" i="22"/>
  <c r="AC392" i="22"/>
  <c r="AC393" i="22"/>
  <c r="AC394" i="22"/>
  <c r="AC395" i="22"/>
  <c r="AC396" i="22"/>
  <c r="AC397" i="22"/>
  <c r="AC398" i="22"/>
  <c r="AC399" i="22"/>
  <c r="AC400" i="22"/>
  <c r="AC401" i="22"/>
  <c r="AC402" i="22"/>
  <c r="AC403" i="22"/>
  <c r="AC404" i="22"/>
  <c r="AC405" i="22"/>
  <c r="AC406" i="22"/>
  <c r="AC407" i="22"/>
  <c r="AC408" i="22"/>
  <c r="AC409" i="22"/>
  <c r="AC410" i="22"/>
  <c r="AC411" i="22"/>
  <c r="AC412" i="22"/>
  <c r="AC413" i="22"/>
  <c r="AC414" i="22"/>
  <c r="AC415" i="22"/>
  <c r="AC416" i="22"/>
  <c r="AC417" i="22"/>
  <c r="AC418" i="22"/>
  <c r="AC419" i="22"/>
  <c r="AC420" i="22"/>
  <c r="AC421" i="22"/>
  <c r="AC422" i="22"/>
  <c r="AC423" i="22"/>
  <c r="AC424" i="22"/>
  <c r="AC425" i="22"/>
  <c r="AC426" i="22"/>
  <c r="AC427" i="22"/>
  <c r="AC428" i="22"/>
  <c r="AC429" i="22"/>
  <c r="AC430" i="22"/>
  <c r="AC431" i="22"/>
  <c r="AC432" i="22"/>
  <c r="AC433" i="22"/>
  <c r="AC434" i="22"/>
  <c r="AC435" i="22"/>
  <c r="AC436" i="22"/>
  <c r="AC437" i="22"/>
  <c r="AC438" i="22"/>
  <c r="AC439" i="22"/>
  <c r="AC440" i="22"/>
  <c r="AC441" i="22"/>
  <c r="AC442" i="22"/>
  <c r="AC443" i="22"/>
  <c r="AC444" i="22"/>
  <c r="AC445" i="22"/>
  <c r="AC446" i="22"/>
  <c r="AC447" i="22"/>
  <c r="AC448" i="22"/>
  <c r="AC449" i="22"/>
  <c r="AC450" i="22"/>
  <c r="AC451" i="22"/>
  <c r="AC452" i="22"/>
  <c r="AC453" i="22"/>
  <c r="AC454" i="22"/>
  <c r="AC455" i="22"/>
  <c r="AC456" i="22"/>
  <c r="AC457" i="22"/>
  <c r="AC458" i="22"/>
  <c r="AC459" i="22"/>
  <c r="AC460" i="22"/>
  <c r="AC461" i="22"/>
  <c r="AC462" i="22"/>
  <c r="AC463" i="22"/>
  <c r="AC464" i="22"/>
  <c r="AC465" i="22"/>
  <c r="AC466" i="22"/>
  <c r="AC467" i="22"/>
  <c r="AC468" i="22"/>
  <c r="AC469" i="22"/>
  <c r="AC470" i="22"/>
  <c r="AC471" i="22"/>
  <c r="AC472" i="22"/>
  <c r="AC473" i="22"/>
  <c r="AC474" i="22"/>
  <c r="AC475" i="22"/>
  <c r="AC476" i="22"/>
  <c r="AC477" i="22"/>
  <c r="AC478" i="22"/>
  <c r="AC479" i="22"/>
  <c r="AC480" i="22"/>
  <c r="AC481" i="22"/>
  <c r="AC482" i="22"/>
  <c r="AC483" i="22"/>
  <c r="AC484" i="22"/>
  <c r="AC485" i="22"/>
  <c r="AC486" i="22"/>
  <c r="AC487" i="22"/>
  <c r="AC488" i="22"/>
  <c r="AC489" i="22"/>
  <c r="AC490" i="22"/>
  <c r="AC491" i="22"/>
  <c r="AC492" i="22"/>
  <c r="AC493" i="22"/>
  <c r="AC494" i="22"/>
  <c r="AC495" i="22"/>
  <c r="AC496" i="22"/>
  <c r="AC497" i="22"/>
  <c r="AC498" i="22"/>
  <c r="AC499" i="22"/>
  <c r="AC500" i="22"/>
  <c r="AC501" i="22"/>
  <c r="AC502" i="22"/>
  <c r="AC503" i="22"/>
  <c r="AC504" i="22"/>
  <c r="AC505" i="22"/>
  <c r="AC506" i="22"/>
  <c r="AC507" i="22"/>
  <c r="AC508" i="22"/>
  <c r="AC509" i="22"/>
  <c r="AC510" i="22"/>
  <c r="AC511" i="22"/>
  <c r="AC512" i="22"/>
  <c r="AC513" i="22"/>
  <c r="AC514" i="22"/>
  <c r="AC515" i="22"/>
  <c r="AC516" i="22"/>
  <c r="AC517" i="22"/>
  <c r="AC518" i="22"/>
  <c r="AC519" i="22"/>
  <c r="AC520" i="22"/>
  <c r="AC521" i="22"/>
  <c r="AC522" i="22"/>
  <c r="AC523" i="22"/>
  <c r="AC524" i="22"/>
  <c r="AC525" i="22"/>
  <c r="AC526" i="22"/>
  <c r="AC527" i="22"/>
  <c r="AC528" i="22"/>
  <c r="AC529" i="22"/>
  <c r="AC530" i="22"/>
  <c r="AC531" i="22"/>
  <c r="AC532" i="22"/>
  <c r="AC533" i="22"/>
  <c r="AC534" i="22"/>
  <c r="AC535" i="22"/>
  <c r="AC536" i="22"/>
  <c r="AC537" i="22"/>
  <c r="AB275" i="22"/>
  <c r="AB276" i="22"/>
  <c r="AB277" i="22"/>
  <c r="AB278" i="22"/>
  <c r="AB279" i="22"/>
  <c r="AB280" i="22"/>
  <c r="AB281" i="22"/>
  <c r="AB282" i="22"/>
  <c r="AB283" i="22"/>
  <c r="AB284" i="22"/>
  <c r="AB285" i="22"/>
  <c r="AB286" i="22"/>
  <c r="AB287" i="22"/>
  <c r="AB288" i="22"/>
  <c r="AB289" i="22"/>
  <c r="AB290" i="22"/>
  <c r="AB291" i="22"/>
  <c r="AB292" i="22"/>
  <c r="AB293" i="22"/>
  <c r="AB294" i="22"/>
  <c r="AB295" i="22"/>
  <c r="AB296" i="22"/>
  <c r="AB297" i="22"/>
  <c r="AB298" i="22"/>
  <c r="AB299" i="22"/>
  <c r="AB300" i="22"/>
  <c r="AB301" i="22"/>
  <c r="AB302" i="22"/>
  <c r="AB303" i="22"/>
  <c r="AB304" i="22"/>
  <c r="AB305" i="22"/>
  <c r="AB306" i="22"/>
  <c r="AB307" i="22"/>
  <c r="AB308" i="22"/>
  <c r="AB309" i="22"/>
  <c r="AB310" i="22"/>
  <c r="AB311" i="22"/>
  <c r="AB312" i="22"/>
  <c r="AB313" i="22"/>
  <c r="AB314" i="22"/>
  <c r="AB315" i="22"/>
  <c r="AB316" i="22"/>
  <c r="AB317" i="22"/>
  <c r="AB318" i="22"/>
  <c r="AB319" i="22"/>
  <c r="AB320" i="22"/>
  <c r="AB321" i="22"/>
  <c r="AB322" i="22"/>
  <c r="AB323" i="22"/>
  <c r="AB324" i="22"/>
  <c r="AB325" i="22"/>
  <c r="AB326" i="22"/>
  <c r="AB327" i="22"/>
  <c r="AB328" i="22"/>
  <c r="AB329" i="22"/>
  <c r="AB330" i="22"/>
  <c r="AB331" i="22"/>
  <c r="AB332" i="22"/>
  <c r="AB333" i="22"/>
  <c r="AB334" i="22"/>
  <c r="AB335" i="22"/>
  <c r="AB336" i="22"/>
  <c r="AB337" i="22"/>
  <c r="AB338" i="22"/>
  <c r="AB339" i="22"/>
  <c r="AB340" i="22"/>
  <c r="AB341" i="22"/>
  <c r="AB342" i="22"/>
  <c r="AB343" i="22"/>
  <c r="AB344" i="22"/>
  <c r="AB345" i="22"/>
  <c r="AB346" i="22"/>
  <c r="AB347" i="22"/>
  <c r="AB348" i="22"/>
  <c r="AB349" i="22"/>
  <c r="AB350" i="22"/>
  <c r="AB351" i="22"/>
  <c r="AB352" i="22"/>
  <c r="AB353" i="22"/>
  <c r="AB354" i="22"/>
  <c r="AB355" i="22"/>
  <c r="AB356" i="22"/>
  <c r="AB357" i="22"/>
  <c r="AB358" i="22"/>
  <c r="AB359" i="22"/>
  <c r="AB360" i="22"/>
  <c r="AB361" i="22"/>
  <c r="AB362" i="22"/>
  <c r="AB363" i="22"/>
  <c r="AB364" i="22"/>
  <c r="AB365" i="22"/>
  <c r="AB366" i="22"/>
  <c r="AB367" i="22"/>
  <c r="AB368" i="22"/>
  <c r="AB369" i="22"/>
  <c r="AB370" i="22"/>
  <c r="AB371" i="22"/>
  <c r="AB372" i="22"/>
  <c r="AB373" i="22"/>
  <c r="AB374" i="22"/>
  <c r="AB375" i="22"/>
  <c r="AB376" i="22"/>
  <c r="AB377" i="22"/>
  <c r="AB378" i="22"/>
  <c r="AB379" i="22"/>
  <c r="AB380" i="22"/>
  <c r="AB381" i="22"/>
  <c r="AB382" i="22"/>
  <c r="AB383" i="22"/>
  <c r="AB384" i="22"/>
  <c r="AB385" i="22"/>
  <c r="AB386" i="22"/>
  <c r="AB387" i="22"/>
  <c r="AB388" i="22"/>
  <c r="AB389" i="22"/>
  <c r="AB390" i="22"/>
  <c r="AB391" i="22"/>
  <c r="AB392" i="22"/>
  <c r="AB393" i="22"/>
  <c r="AB394" i="22"/>
  <c r="AB395" i="22"/>
  <c r="AB396" i="22"/>
  <c r="AB397" i="22"/>
  <c r="AB398" i="22"/>
  <c r="AB399" i="22"/>
  <c r="AB400" i="22"/>
  <c r="AB401" i="22"/>
  <c r="AB402" i="22"/>
  <c r="AB403" i="22"/>
  <c r="AB404" i="22"/>
  <c r="AB405" i="22"/>
  <c r="AB406" i="22"/>
  <c r="AB407" i="22"/>
  <c r="AB408" i="22"/>
  <c r="AB409" i="22"/>
  <c r="AB410" i="22"/>
  <c r="AB411" i="22"/>
  <c r="AB412" i="22"/>
  <c r="AB413" i="22"/>
  <c r="AB414" i="22"/>
  <c r="AB415" i="22"/>
  <c r="AB416" i="22"/>
  <c r="AB417" i="22"/>
  <c r="AB418" i="22"/>
  <c r="AB419" i="22"/>
  <c r="AB420" i="22"/>
  <c r="AB421" i="22"/>
  <c r="AB422" i="22"/>
  <c r="AB423" i="22"/>
  <c r="AB424" i="22"/>
  <c r="AB425" i="22"/>
  <c r="AB426" i="22"/>
  <c r="AB427" i="22"/>
  <c r="AB428" i="22"/>
  <c r="AB429" i="22"/>
  <c r="AB430" i="22"/>
  <c r="AB431" i="22"/>
  <c r="AB432" i="22"/>
  <c r="AB433" i="22"/>
  <c r="AB434" i="22"/>
  <c r="AB435" i="22"/>
  <c r="AB436" i="22"/>
  <c r="AB437" i="22"/>
  <c r="AB438" i="22"/>
  <c r="AB439" i="22"/>
  <c r="AB440" i="22"/>
  <c r="AB441" i="22"/>
  <c r="AB442" i="22"/>
  <c r="AB443" i="22"/>
  <c r="AB444" i="22"/>
  <c r="AB445" i="22"/>
  <c r="AB446" i="22"/>
  <c r="AB447" i="22"/>
  <c r="AB448" i="22"/>
  <c r="AB449" i="22"/>
  <c r="AB450" i="22"/>
  <c r="AB451" i="22"/>
  <c r="AB452" i="22"/>
  <c r="AB453" i="22"/>
  <c r="AB454" i="22"/>
  <c r="AB455" i="22"/>
  <c r="AB456" i="22"/>
  <c r="AB457" i="22"/>
  <c r="AB458" i="22"/>
  <c r="AB459" i="22"/>
  <c r="AB460" i="22"/>
  <c r="AB461" i="22"/>
  <c r="AB462" i="22"/>
  <c r="AB463" i="22"/>
  <c r="AB464" i="22"/>
  <c r="AB465" i="22"/>
  <c r="AB466" i="22"/>
  <c r="AB467" i="22"/>
  <c r="AB468" i="22"/>
  <c r="AB469" i="22"/>
  <c r="AB470" i="22"/>
  <c r="AB471" i="22"/>
  <c r="AB472" i="22"/>
  <c r="AB473" i="22"/>
  <c r="AB474" i="22"/>
  <c r="AB475" i="22"/>
  <c r="AB476" i="22"/>
  <c r="AB477" i="22"/>
  <c r="AB478" i="22"/>
  <c r="AB479" i="22"/>
  <c r="AB480" i="22"/>
  <c r="AB481" i="22"/>
  <c r="AB482" i="22"/>
  <c r="AB483" i="22"/>
  <c r="AB484" i="22"/>
  <c r="AB485" i="22"/>
  <c r="AB486" i="22"/>
  <c r="AB487" i="22"/>
  <c r="AB488" i="22"/>
  <c r="AB489" i="22"/>
  <c r="AB490" i="22"/>
  <c r="AB491" i="22"/>
  <c r="AB492" i="22"/>
  <c r="AB493" i="22"/>
  <c r="AB494" i="22"/>
  <c r="AB495" i="22"/>
  <c r="AB496" i="22"/>
  <c r="AB497" i="22"/>
  <c r="AB498" i="22"/>
  <c r="AB499" i="22"/>
  <c r="AB500" i="22"/>
  <c r="AB501" i="22"/>
  <c r="AB502" i="22"/>
  <c r="AB503" i="22"/>
  <c r="AB504" i="22"/>
  <c r="AB505" i="22"/>
  <c r="AB506" i="22"/>
  <c r="AB507" i="22"/>
  <c r="AB508" i="22"/>
  <c r="AB509" i="22"/>
  <c r="AB510" i="22"/>
  <c r="AB511" i="22"/>
  <c r="AB512" i="22"/>
  <c r="AB513" i="22"/>
  <c r="AB514" i="22"/>
  <c r="AB515" i="22"/>
  <c r="AB516" i="22"/>
  <c r="AB517" i="22"/>
  <c r="AB518" i="22"/>
  <c r="AB519" i="22"/>
  <c r="AB520" i="22"/>
  <c r="AB521" i="22"/>
  <c r="AB522" i="22"/>
  <c r="AB523" i="22"/>
  <c r="AB524" i="22"/>
  <c r="AB525" i="22"/>
  <c r="AB526" i="22"/>
  <c r="AB527" i="22"/>
  <c r="AB528" i="22"/>
  <c r="AB529" i="22"/>
  <c r="AB530" i="22"/>
  <c r="AB531" i="22"/>
  <c r="AB532" i="22"/>
  <c r="AB533" i="22"/>
  <c r="AB534" i="22"/>
  <c r="AB535" i="22"/>
  <c r="AB536" i="22"/>
  <c r="AB537" i="22"/>
  <c r="AA275" i="22"/>
  <c r="AA276" i="22"/>
  <c r="AA277" i="22"/>
  <c r="AA278" i="22"/>
  <c r="AA279" i="22"/>
  <c r="AA280" i="22"/>
  <c r="AA281" i="22"/>
  <c r="AA282" i="22"/>
  <c r="AA283" i="22"/>
  <c r="AA284" i="22"/>
  <c r="AA285" i="22"/>
  <c r="AA286" i="22"/>
  <c r="AA287" i="22"/>
  <c r="AA288" i="22"/>
  <c r="AA289" i="22"/>
  <c r="AA290" i="22"/>
  <c r="AA291" i="22"/>
  <c r="AA292" i="22"/>
  <c r="AA293" i="22"/>
  <c r="AA294" i="22"/>
  <c r="AA295" i="22"/>
  <c r="AA296" i="22"/>
  <c r="AA297" i="22"/>
  <c r="AA298" i="22"/>
  <c r="AA299" i="22"/>
  <c r="AA300" i="22"/>
  <c r="AA301" i="22"/>
  <c r="AA302" i="22"/>
  <c r="AA303" i="22"/>
  <c r="AA304" i="22"/>
  <c r="AA305" i="22"/>
  <c r="AA306" i="22"/>
  <c r="AA307" i="22"/>
  <c r="AA308" i="22"/>
  <c r="AA309" i="22"/>
  <c r="AA310" i="22"/>
  <c r="AA311" i="22"/>
  <c r="AA312" i="22"/>
  <c r="AA313" i="22"/>
  <c r="AA314" i="22"/>
  <c r="AA315" i="22"/>
  <c r="AA316" i="22"/>
  <c r="AA317" i="22"/>
  <c r="AA318" i="22"/>
  <c r="AA319" i="22"/>
  <c r="AA320" i="22"/>
  <c r="AA321" i="22"/>
  <c r="AA322" i="22"/>
  <c r="AA323" i="22"/>
  <c r="AA324" i="22"/>
  <c r="AA325" i="22"/>
  <c r="AA326" i="22"/>
  <c r="AA327" i="22"/>
  <c r="AA328" i="22"/>
  <c r="AA329" i="22"/>
  <c r="AA330" i="22"/>
  <c r="AA331" i="22"/>
  <c r="AA332" i="22"/>
  <c r="AA333" i="22"/>
  <c r="AA334" i="22"/>
  <c r="AA335" i="22"/>
  <c r="AA336" i="22"/>
  <c r="AA337" i="22"/>
  <c r="AA338" i="22"/>
  <c r="AA339" i="22"/>
  <c r="AA340" i="22"/>
  <c r="AA341" i="22"/>
  <c r="AA342" i="22"/>
  <c r="AA343" i="22"/>
  <c r="AA344" i="22"/>
  <c r="AA345" i="22"/>
  <c r="AA346" i="22"/>
  <c r="AA347" i="22"/>
  <c r="AA348" i="22"/>
  <c r="AA349" i="22"/>
  <c r="AA350" i="22"/>
  <c r="AA351" i="22"/>
  <c r="AA352" i="22"/>
  <c r="AA353" i="22"/>
  <c r="AA354" i="22"/>
  <c r="AA355" i="22"/>
  <c r="AA356" i="22"/>
  <c r="AA357" i="22"/>
  <c r="AA358" i="22"/>
  <c r="AA359" i="22"/>
  <c r="AA360" i="22"/>
  <c r="AA361" i="22"/>
  <c r="AA362" i="22"/>
  <c r="AA363" i="22"/>
  <c r="AA364" i="22"/>
  <c r="AA365" i="22"/>
  <c r="AA366" i="22"/>
  <c r="AA367" i="22"/>
  <c r="AA368" i="22"/>
  <c r="AA369" i="22"/>
  <c r="AA370" i="22"/>
  <c r="AA371" i="22"/>
  <c r="AA372" i="22"/>
  <c r="AA373" i="22"/>
  <c r="AA374" i="22"/>
  <c r="AA375" i="22"/>
  <c r="AA376" i="22"/>
  <c r="AA377" i="22"/>
  <c r="AA378" i="22"/>
  <c r="AA379" i="22"/>
  <c r="AA380" i="22"/>
  <c r="AA381" i="22"/>
  <c r="AA382" i="22"/>
  <c r="AA383" i="22"/>
  <c r="AA384" i="22"/>
  <c r="AA385" i="22"/>
  <c r="AA386" i="22"/>
  <c r="AA387" i="22"/>
  <c r="AA388" i="22"/>
  <c r="AA389" i="22"/>
  <c r="AA390" i="22"/>
  <c r="AA391" i="22"/>
  <c r="AA392" i="22"/>
  <c r="AA393" i="22"/>
  <c r="AA394" i="22"/>
  <c r="AA395" i="22"/>
  <c r="AA396" i="22"/>
  <c r="AA397" i="22"/>
  <c r="AA398" i="22"/>
  <c r="AA399" i="22"/>
  <c r="AA400" i="22"/>
  <c r="AA401" i="22"/>
  <c r="AA402" i="22"/>
  <c r="AA403" i="22"/>
  <c r="AA404" i="22"/>
  <c r="AA405" i="22"/>
  <c r="AA406" i="22"/>
  <c r="AA407" i="22"/>
  <c r="AA408" i="22"/>
  <c r="AA409" i="22"/>
  <c r="AA410" i="22"/>
  <c r="AA411" i="22"/>
  <c r="AA412" i="22"/>
  <c r="AA413" i="22"/>
  <c r="AA414" i="22"/>
  <c r="AA415" i="22"/>
  <c r="AA416" i="22"/>
  <c r="AA417" i="22"/>
  <c r="AA418" i="22"/>
  <c r="AA419" i="22"/>
  <c r="AA420" i="22"/>
  <c r="AA421" i="22"/>
  <c r="AA422" i="22"/>
  <c r="AA423" i="22"/>
  <c r="AA424" i="22"/>
  <c r="AA425" i="22"/>
  <c r="AA426" i="22"/>
  <c r="AA427" i="22"/>
  <c r="AA428" i="22"/>
  <c r="AA429" i="22"/>
  <c r="AA430" i="22"/>
  <c r="AA431" i="22"/>
  <c r="AA432" i="22"/>
  <c r="AA433" i="22"/>
  <c r="AA434" i="22"/>
  <c r="AA435" i="22"/>
  <c r="AA436" i="22"/>
  <c r="AA437" i="22"/>
  <c r="AA438" i="22"/>
  <c r="AA439" i="22"/>
  <c r="AA440" i="22"/>
  <c r="AA441" i="22"/>
  <c r="AA442" i="22"/>
  <c r="AA443" i="22"/>
  <c r="AA444" i="22"/>
  <c r="AA445" i="22"/>
  <c r="AA446" i="22"/>
  <c r="AA447" i="22"/>
  <c r="AA448" i="22"/>
  <c r="AA449" i="22"/>
  <c r="AA450" i="22"/>
  <c r="AA451" i="22"/>
  <c r="AA452" i="22"/>
  <c r="AA453" i="22"/>
  <c r="AA454" i="22"/>
  <c r="AA455" i="22"/>
  <c r="AA456" i="22"/>
  <c r="AA457" i="22"/>
  <c r="AA458" i="22"/>
  <c r="AA459" i="22"/>
  <c r="AA460" i="22"/>
  <c r="AA461" i="22"/>
  <c r="AA462" i="22"/>
  <c r="AA463" i="22"/>
  <c r="AA464" i="22"/>
  <c r="AA465" i="22"/>
  <c r="AA466" i="22"/>
  <c r="AA467" i="22"/>
  <c r="AA468" i="22"/>
  <c r="AA469" i="22"/>
  <c r="AA470" i="22"/>
  <c r="AA471" i="22"/>
  <c r="AA472" i="22"/>
  <c r="AA473" i="22"/>
  <c r="AA474" i="22"/>
  <c r="AA475" i="22"/>
  <c r="AA476" i="22"/>
  <c r="AA477" i="22"/>
  <c r="AA478" i="22"/>
  <c r="AA479" i="22"/>
  <c r="AA480" i="22"/>
  <c r="AA481" i="22"/>
  <c r="AA482" i="22"/>
  <c r="AA483" i="22"/>
  <c r="AA484" i="22"/>
  <c r="AA485" i="22"/>
  <c r="AA486" i="22"/>
  <c r="AA487" i="22"/>
  <c r="AA488" i="22"/>
  <c r="AA489" i="22"/>
  <c r="AA490" i="22"/>
  <c r="AA491" i="22"/>
  <c r="AA492" i="22"/>
  <c r="AA493" i="22"/>
  <c r="AA494" i="22"/>
  <c r="AA495" i="22"/>
  <c r="AA496" i="22"/>
  <c r="AA497" i="22"/>
  <c r="AA498" i="22"/>
  <c r="AA499" i="22"/>
  <c r="AA500" i="22"/>
  <c r="AA501" i="22"/>
  <c r="AA502" i="22"/>
  <c r="AA503" i="22"/>
  <c r="AA504" i="22"/>
  <c r="AA505" i="22"/>
  <c r="AA506" i="22"/>
  <c r="AA507" i="22"/>
  <c r="AA508" i="22"/>
  <c r="AA509" i="22"/>
  <c r="AA510" i="22"/>
  <c r="AA511" i="22"/>
  <c r="AA512" i="22"/>
  <c r="AA513" i="22"/>
  <c r="AA514" i="22"/>
  <c r="AA515" i="22"/>
  <c r="AA516" i="22"/>
  <c r="AA517" i="22"/>
  <c r="AA518" i="22"/>
  <c r="AA519" i="22"/>
  <c r="AA520" i="22"/>
  <c r="AA521" i="22"/>
  <c r="AA522" i="22"/>
  <c r="AA523" i="22"/>
  <c r="AA524" i="22"/>
  <c r="AA525" i="22"/>
  <c r="AA526" i="22"/>
  <c r="AA527" i="22"/>
  <c r="AA528" i="22"/>
  <c r="AA529" i="22"/>
  <c r="AA530" i="22"/>
  <c r="AA531" i="22"/>
  <c r="AA532" i="22"/>
  <c r="AA533" i="22"/>
  <c r="AA534" i="22"/>
  <c r="AA535" i="22"/>
  <c r="AA536" i="22"/>
  <c r="AA537" i="22"/>
  <c r="Z275" i="22"/>
  <c r="Z276" i="22"/>
  <c r="Z277" i="22"/>
  <c r="Z278" i="22"/>
  <c r="Z279" i="22"/>
  <c r="Z280" i="22"/>
  <c r="Z281" i="22"/>
  <c r="Z282" i="22"/>
  <c r="Z283" i="22"/>
  <c r="Z284" i="22"/>
  <c r="Z285" i="22"/>
  <c r="Z286" i="22"/>
  <c r="Z287" i="22"/>
  <c r="Z288" i="22"/>
  <c r="Z289" i="22"/>
  <c r="Z290" i="22"/>
  <c r="Z291" i="22"/>
  <c r="Z292" i="22"/>
  <c r="Z293" i="22"/>
  <c r="Z294" i="22"/>
  <c r="Z295" i="22"/>
  <c r="Z296" i="22"/>
  <c r="Z297" i="22"/>
  <c r="Z298" i="22"/>
  <c r="Z299" i="22"/>
  <c r="Z300" i="22"/>
  <c r="Z301" i="22"/>
  <c r="Z302" i="22"/>
  <c r="Z303" i="22"/>
  <c r="Z304" i="22"/>
  <c r="Z305" i="22"/>
  <c r="Z306" i="22"/>
  <c r="Z307" i="22"/>
  <c r="Z308" i="22"/>
  <c r="Z309" i="22"/>
  <c r="Z310" i="22"/>
  <c r="Z311" i="22"/>
  <c r="Z312" i="22"/>
  <c r="Z313" i="22"/>
  <c r="Z314" i="22"/>
  <c r="Z315" i="22"/>
  <c r="Z316" i="22"/>
  <c r="Z317" i="22"/>
  <c r="Z318" i="22"/>
  <c r="Z319" i="22"/>
  <c r="Z320" i="22"/>
  <c r="Z321" i="22"/>
  <c r="Z322" i="22"/>
  <c r="Z323" i="22"/>
  <c r="Z324" i="22"/>
  <c r="Z325" i="22"/>
  <c r="Z326" i="22"/>
  <c r="Z327" i="22"/>
  <c r="Z328" i="22"/>
  <c r="Z329" i="22"/>
  <c r="Z330" i="22"/>
  <c r="Z331" i="22"/>
  <c r="Z332" i="22"/>
  <c r="Z333" i="22"/>
  <c r="Z334" i="22"/>
  <c r="Z335" i="22"/>
  <c r="Z336" i="22"/>
  <c r="Z337" i="22"/>
  <c r="Z338" i="22"/>
  <c r="Z339" i="22"/>
  <c r="Z340" i="22"/>
  <c r="Z341" i="22"/>
  <c r="Z342" i="22"/>
  <c r="Z343" i="22"/>
  <c r="Z344" i="22"/>
  <c r="Z345" i="22"/>
  <c r="Z346" i="22"/>
  <c r="Z347" i="22"/>
  <c r="Z348" i="22"/>
  <c r="Z349" i="22"/>
  <c r="Z350" i="22"/>
  <c r="Z351" i="22"/>
  <c r="Z352" i="22"/>
  <c r="Z353" i="22"/>
  <c r="Z354" i="22"/>
  <c r="Z355" i="22"/>
  <c r="Z356" i="22"/>
  <c r="Z357" i="22"/>
  <c r="Z358" i="22"/>
  <c r="Z359" i="22"/>
  <c r="Z360" i="22"/>
  <c r="Z361" i="22"/>
  <c r="Z362" i="22"/>
  <c r="Z363" i="22"/>
  <c r="Z364" i="22"/>
  <c r="Z365" i="22"/>
  <c r="Z366" i="22"/>
  <c r="Z367" i="22"/>
  <c r="Z368" i="22"/>
  <c r="Z369" i="22"/>
  <c r="Z370" i="22"/>
  <c r="Z371" i="22"/>
  <c r="Z372" i="22"/>
  <c r="Z373" i="22"/>
  <c r="Z374" i="22"/>
  <c r="Z375" i="22"/>
  <c r="Z376" i="22"/>
  <c r="Z377" i="22"/>
  <c r="Z378" i="22"/>
  <c r="Z379" i="22"/>
  <c r="Z380" i="22"/>
  <c r="Z381" i="22"/>
  <c r="Z382" i="22"/>
  <c r="Z383" i="22"/>
  <c r="Z384" i="22"/>
  <c r="Z385" i="22"/>
  <c r="Z386" i="22"/>
  <c r="Z387" i="22"/>
  <c r="Z388" i="22"/>
  <c r="Z389" i="22"/>
  <c r="Z390" i="22"/>
  <c r="Z391" i="22"/>
  <c r="Z392" i="22"/>
  <c r="Z393" i="22"/>
  <c r="Z394" i="22"/>
  <c r="Z395" i="22"/>
  <c r="Z396" i="22"/>
  <c r="Z397" i="22"/>
  <c r="Z398" i="22"/>
  <c r="Z399" i="22"/>
  <c r="Z400" i="22"/>
  <c r="Z401" i="22"/>
  <c r="Z402" i="22"/>
  <c r="Z403" i="22"/>
  <c r="Z404" i="22"/>
  <c r="Z405" i="22"/>
  <c r="Z406" i="22"/>
  <c r="Z407" i="22"/>
  <c r="Z408" i="22"/>
  <c r="Z409" i="22"/>
  <c r="Z410" i="22"/>
  <c r="Z411" i="22"/>
  <c r="Z412" i="22"/>
  <c r="Z413" i="22"/>
  <c r="Z414" i="22"/>
  <c r="Z415" i="22"/>
  <c r="Z416" i="22"/>
  <c r="Z417" i="22"/>
  <c r="Z418" i="22"/>
  <c r="Z419" i="22"/>
  <c r="Z420" i="22"/>
  <c r="Z421" i="22"/>
  <c r="Z422" i="22"/>
  <c r="Z423" i="22"/>
  <c r="Z424" i="22"/>
  <c r="Z425" i="22"/>
  <c r="Z426" i="22"/>
  <c r="Z427" i="22"/>
  <c r="Z428" i="22"/>
  <c r="Z429" i="22"/>
  <c r="Z430" i="22"/>
  <c r="Z431" i="22"/>
  <c r="Z432" i="22"/>
  <c r="Z433" i="22"/>
  <c r="Z434" i="22"/>
  <c r="Z435" i="22"/>
  <c r="Z436" i="22"/>
  <c r="Z437" i="22"/>
  <c r="Z438" i="22"/>
  <c r="Z439" i="22"/>
  <c r="Z440" i="22"/>
  <c r="Z441" i="22"/>
  <c r="Z442" i="22"/>
  <c r="Z443" i="22"/>
  <c r="Z444" i="22"/>
  <c r="Z445" i="22"/>
  <c r="Z446" i="22"/>
  <c r="Z447" i="22"/>
  <c r="Z448" i="22"/>
  <c r="Z449" i="22"/>
  <c r="Z450" i="22"/>
  <c r="Z451" i="22"/>
  <c r="Z452" i="22"/>
  <c r="Z453" i="22"/>
  <c r="Z454" i="22"/>
  <c r="Z455" i="22"/>
  <c r="Z456" i="22"/>
  <c r="Z457" i="22"/>
  <c r="Z458" i="22"/>
  <c r="Z459" i="22"/>
  <c r="Z460" i="22"/>
  <c r="Z461" i="22"/>
  <c r="Z462" i="22"/>
  <c r="Z463" i="22"/>
  <c r="Z464" i="22"/>
  <c r="Z465" i="22"/>
  <c r="Z466" i="22"/>
  <c r="Z467" i="22"/>
  <c r="Z468" i="22"/>
  <c r="Z469" i="22"/>
  <c r="Z470" i="22"/>
  <c r="Z471" i="22"/>
  <c r="Z472" i="22"/>
  <c r="Z473" i="22"/>
  <c r="Z474" i="22"/>
  <c r="Z475" i="22"/>
  <c r="Z476" i="22"/>
  <c r="Z477" i="22"/>
  <c r="Z478" i="22"/>
  <c r="Z479" i="22"/>
  <c r="Z480" i="22"/>
  <c r="Z481" i="22"/>
  <c r="Z482" i="22"/>
  <c r="Z483" i="22"/>
  <c r="Z484" i="22"/>
  <c r="Z485" i="22"/>
  <c r="Z486" i="22"/>
  <c r="Z487" i="22"/>
  <c r="Z488" i="22"/>
  <c r="Z489" i="22"/>
  <c r="Z490" i="22"/>
  <c r="Z491" i="22"/>
  <c r="Z492" i="22"/>
  <c r="Z493" i="22"/>
  <c r="Z494" i="22"/>
  <c r="Z495" i="22"/>
  <c r="Z496" i="22"/>
  <c r="Z497" i="22"/>
  <c r="Z498" i="22"/>
  <c r="Z499" i="22"/>
  <c r="Z500" i="22"/>
  <c r="Z501" i="22"/>
  <c r="Z502" i="22"/>
  <c r="Z503" i="22"/>
  <c r="Z504" i="22"/>
  <c r="Z505" i="22"/>
  <c r="Z506" i="22"/>
  <c r="Z507" i="22"/>
  <c r="Z508" i="22"/>
  <c r="Z509" i="22"/>
  <c r="Z510" i="22"/>
  <c r="Z511" i="22"/>
  <c r="Z512" i="22"/>
  <c r="Z513" i="22"/>
  <c r="Z514" i="22"/>
  <c r="Z515" i="22"/>
  <c r="Z516" i="22"/>
  <c r="Z517" i="22"/>
  <c r="Z518" i="22"/>
  <c r="Z519" i="22"/>
  <c r="Z520" i="22"/>
  <c r="Z521" i="22"/>
  <c r="Z522" i="22"/>
  <c r="Z523" i="22"/>
  <c r="Z524" i="22"/>
  <c r="Z525" i="22"/>
  <c r="Z526" i="22"/>
  <c r="Z527" i="22"/>
  <c r="Z528" i="22"/>
  <c r="Z529" i="22"/>
  <c r="Z530" i="22"/>
  <c r="Z531" i="22"/>
  <c r="Z532" i="22"/>
  <c r="Z533" i="22"/>
  <c r="Z534" i="22"/>
  <c r="Z535" i="22"/>
  <c r="Z536" i="22"/>
  <c r="Z537" i="22"/>
  <c r="Y275" i="22"/>
  <c r="Y276" i="22"/>
  <c r="Y277" i="22"/>
  <c r="Y278" i="22"/>
  <c r="Y279" i="22"/>
  <c r="Y280" i="22"/>
  <c r="Y281" i="22"/>
  <c r="Y282" i="22"/>
  <c r="Y283" i="22"/>
  <c r="Y284" i="22"/>
  <c r="Y285" i="22"/>
  <c r="Y286" i="22"/>
  <c r="Y287" i="22"/>
  <c r="Y288" i="22"/>
  <c r="Y289" i="22"/>
  <c r="Y290" i="22"/>
  <c r="Y291" i="22"/>
  <c r="Y292" i="22"/>
  <c r="Y293" i="22"/>
  <c r="Y294" i="22"/>
  <c r="Y295" i="22"/>
  <c r="Y296" i="22"/>
  <c r="Y297" i="22"/>
  <c r="Y298" i="22"/>
  <c r="Y299" i="22"/>
  <c r="Y300" i="22"/>
  <c r="Y301" i="22"/>
  <c r="Y302" i="22"/>
  <c r="Y303" i="22"/>
  <c r="Y304" i="22"/>
  <c r="Y305" i="22"/>
  <c r="Y306" i="22"/>
  <c r="Y307" i="22"/>
  <c r="Y308" i="22"/>
  <c r="Y309" i="22"/>
  <c r="Y310" i="22"/>
  <c r="Y311" i="22"/>
  <c r="Y312" i="22"/>
  <c r="Y313" i="22"/>
  <c r="Y314" i="22"/>
  <c r="Y315" i="22"/>
  <c r="Y316" i="22"/>
  <c r="Y317" i="22"/>
  <c r="Y318" i="22"/>
  <c r="Y319" i="22"/>
  <c r="Y320" i="22"/>
  <c r="Y321" i="22"/>
  <c r="Y322" i="22"/>
  <c r="Y323" i="22"/>
  <c r="Y324" i="22"/>
  <c r="Y325" i="22"/>
  <c r="Y326" i="22"/>
  <c r="Y327" i="22"/>
  <c r="Y328" i="22"/>
  <c r="Y329" i="22"/>
  <c r="Y330" i="22"/>
  <c r="Y331" i="22"/>
  <c r="Y332" i="22"/>
  <c r="Y333" i="22"/>
  <c r="Y334" i="22"/>
  <c r="Y335" i="22"/>
  <c r="Y336" i="22"/>
  <c r="Y337" i="22"/>
  <c r="Y338" i="22"/>
  <c r="Y339" i="22"/>
  <c r="Y340" i="22"/>
  <c r="Y341" i="22"/>
  <c r="Y342" i="22"/>
  <c r="Y343" i="22"/>
  <c r="Y344" i="22"/>
  <c r="Y345" i="22"/>
  <c r="Y346" i="22"/>
  <c r="Y347" i="22"/>
  <c r="Y348" i="22"/>
  <c r="Y349" i="22"/>
  <c r="Y350" i="22"/>
  <c r="Y351" i="22"/>
  <c r="Y352" i="22"/>
  <c r="Y353" i="22"/>
  <c r="Y354" i="22"/>
  <c r="Y355" i="22"/>
  <c r="Y356" i="22"/>
  <c r="Y357" i="22"/>
  <c r="Y358" i="22"/>
  <c r="Y359" i="22"/>
  <c r="Y360" i="22"/>
  <c r="Y361" i="22"/>
  <c r="Y362" i="22"/>
  <c r="Y363" i="22"/>
  <c r="Y364" i="22"/>
  <c r="Y365" i="22"/>
  <c r="Y366" i="22"/>
  <c r="Y367" i="22"/>
  <c r="Y368" i="22"/>
  <c r="Y369" i="22"/>
  <c r="Y370" i="22"/>
  <c r="Y371" i="22"/>
  <c r="Y372" i="22"/>
  <c r="Y373" i="22"/>
  <c r="Y374" i="22"/>
  <c r="Y375" i="22"/>
  <c r="Y376" i="22"/>
  <c r="Y377" i="22"/>
  <c r="Y378" i="22"/>
  <c r="Y379" i="22"/>
  <c r="Y380" i="22"/>
  <c r="Y381" i="22"/>
  <c r="Y382" i="22"/>
  <c r="Y383" i="22"/>
  <c r="Y384" i="22"/>
  <c r="Y385" i="22"/>
  <c r="Y386" i="22"/>
  <c r="Y387" i="22"/>
  <c r="Y388" i="22"/>
  <c r="Y389" i="22"/>
  <c r="Y390" i="22"/>
  <c r="Y391" i="22"/>
  <c r="Y392" i="22"/>
  <c r="Y393" i="22"/>
  <c r="Y394" i="22"/>
  <c r="Y395" i="22"/>
  <c r="Y396" i="22"/>
  <c r="Y397" i="22"/>
  <c r="Y398" i="22"/>
  <c r="Y399" i="22"/>
  <c r="Y400" i="22"/>
  <c r="Y401" i="22"/>
  <c r="Y402" i="22"/>
  <c r="Y403" i="22"/>
  <c r="Y404" i="22"/>
  <c r="Y405" i="22"/>
  <c r="Y406" i="22"/>
  <c r="Y407" i="22"/>
  <c r="Y408" i="22"/>
  <c r="Y409" i="22"/>
  <c r="Y410" i="22"/>
  <c r="Y411" i="22"/>
  <c r="Y412" i="22"/>
  <c r="Y413" i="22"/>
  <c r="Y414" i="22"/>
  <c r="Y415" i="22"/>
  <c r="Y416" i="22"/>
  <c r="Y417" i="22"/>
  <c r="Y418" i="22"/>
  <c r="Y419" i="22"/>
  <c r="Y420" i="22"/>
  <c r="Y421" i="22"/>
  <c r="Y422" i="22"/>
  <c r="Y423" i="22"/>
  <c r="Y424" i="22"/>
  <c r="Y425" i="22"/>
  <c r="Y426" i="22"/>
  <c r="Y427" i="22"/>
  <c r="Y428" i="22"/>
  <c r="Y429" i="22"/>
  <c r="Y430" i="22"/>
  <c r="Y431" i="22"/>
  <c r="Y432" i="22"/>
  <c r="Y433" i="22"/>
  <c r="Y434" i="22"/>
  <c r="Y435" i="22"/>
  <c r="Y436" i="22"/>
  <c r="Y437" i="22"/>
  <c r="Y438" i="22"/>
  <c r="Y439" i="22"/>
  <c r="Y440" i="22"/>
  <c r="Y441" i="22"/>
  <c r="Y442" i="22"/>
  <c r="Y443" i="22"/>
  <c r="Y444" i="22"/>
  <c r="Y445" i="22"/>
  <c r="Y446" i="22"/>
  <c r="Y447" i="22"/>
  <c r="Y448" i="22"/>
  <c r="Y449" i="22"/>
  <c r="Y450" i="22"/>
  <c r="Y451" i="22"/>
  <c r="Y452" i="22"/>
  <c r="Y453" i="22"/>
  <c r="Y454" i="22"/>
  <c r="Y455" i="22"/>
  <c r="Y456" i="22"/>
  <c r="Y457" i="22"/>
  <c r="Y458" i="22"/>
  <c r="Y459" i="22"/>
  <c r="Y460" i="22"/>
  <c r="Y461" i="22"/>
  <c r="Y462" i="22"/>
  <c r="Y463" i="22"/>
  <c r="Y464" i="22"/>
  <c r="Y465" i="22"/>
  <c r="Y466" i="22"/>
  <c r="Y467" i="22"/>
  <c r="Y468" i="22"/>
  <c r="Y469" i="22"/>
  <c r="Y470" i="22"/>
  <c r="Y471" i="22"/>
  <c r="Y472" i="22"/>
  <c r="Y473" i="22"/>
  <c r="Y474" i="22"/>
  <c r="Y475" i="22"/>
  <c r="Y476" i="22"/>
  <c r="Y477" i="22"/>
  <c r="Y478" i="22"/>
  <c r="Y479" i="22"/>
  <c r="Y480" i="22"/>
  <c r="Y481" i="22"/>
  <c r="Y482" i="22"/>
  <c r="Y483" i="22"/>
  <c r="Y484" i="22"/>
  <c r="Y485" i="22"/>
  <c r="Y486" i="22"/>
  <c r="Y487" i="22"/>
  <c r="Y488" i="22"/>
  <c r="Y489" i="22"/>
  <c r="Y490" i="22"/>
  <c r="Y491" i="22"/>
  <c r="Y492" i="22"/>
  <c r="Y493" i="22"/>
  <c r="Y494" i="22"/>
  <c r="Y495" i="22"/>
  <c r="Y496" i="22"/>
  <c r="Y497" i="22"/>
  <c r="Y498" i="22"/>
  <c r="Y499" i="22"/>
  <c r="Y500" i="22"/>
  <c r="Y501" i="22"/>
  <c r="Y502" i="22"/>
  <c r="Y503" i="22"/>
  <c r="Y504" i="22"/>
  <c r="Y505" i="22"/>
  <c r="Y506" i="22"/>
  <c r="Y507" i="22"/>
  <c r="Y508" i="22"/>
  <c r="Y509" i="22"/>
  <c r="Y510" i="22"/>
  <c r="Y511" i="22"/>
  <c r="Y512" i="22"/>
  <c r="Y513" i="22"/>
  <c r="Y514" i="22"/>
  <c r="Y515" i="22"/>
  <c r="Y516" i="22"/>
  <c r="Y517" i="22"/>
  <c r="Y518" i="22"/>
  <c r="Y519" i="22"/>
  <c r="Y520" i="22"/>
  <c r="Y521" i="22"/>
  <c r="Y522" i="22"/>
  <c r="Y523" i="22"/>
  <c r="Y524" i="22"/>
  <c r="Y525" i="22"/>
  <c r="Y526" i="22"/>
  <c r="Y527" i="22"/>
  <c r="Y528" i="22"/>
  <c r="Y529" i="22"/>
  <c r="Y530" i="22"/>
  <c r="Y531" i="22"/>
  <c r="Y532" i="22"/>
  <c r="Y533" i="22"/>
  <c r="Y534" i="22"/>
  <c r="Y535" i="22"/>
  <c r="Y536" i="22"/>
  <c r="Y537" i="22"/>
  <c r="X275" i="22"/>
  <c r="X276" i="22"/>
  <c r="X277" i="22"/>
  <c r="X278" i="22"/>
  <c r="X279" i="22"/>
  <c r="X280" i="22"/>
  <c r="X281" i="22"/>
  <c r="X282" i="22"/>
  <c r="X283" i="22"/>
  <c r="X284" i="22"/>
  <c r="X285" i="22"/>
  <c r="X286" i="22"/>
  <c r="X287" i="22"/>
  <c r="X288" i="22"/>
  <c r="X289" i="22"/>
  <c r="X290" i="22"/>
  <c r="X291" i="22"/>
  <c r="X292" i="22"/>
  <c r="X293" i="22"/>
  <c r="X294" i="22"/>
  <c r="X295" i="22"/>
  <c r="X296" i="22"/>
  <c r="X297" i="22"/>
  <c r="X298" i="22"/>
  <c r="X299" i="22"/>
  <c r="X300" i="22"/>
  <c r="X301" i="22"/>
  <c r="X302" i="22"/>
  <c r="X303" i="22"/>
  <c r="X304" i="22"/>
  <c r="X305" i="22"/>
  <c r="X306" i="22"/>
  <c r="X307" i="22"/>
  <c r="X308" i="22"/>
  <c r="X309" i="22"/>
  <c r="X310" i="22"/>
  <c r="X311" i="22"/>
  <c r="X312" i="22"/>
  <c r="X313" i="22"/>
  <c r="X314" i="22"/>
  <c r="X315" i="22"/>
  <c r="X316" i="22"/>
  <c r="X317" i="22"/>
  <c r="X318" i="22"/>
  <c r="X319" i="22"/>
  <c r="X320" i="22"/>
  <c r="X321" i="22"/>
  <c r="X322" i="22"/>
  <c r="X323" i="22"/>
  <c r="X324" i="22"/>
  <c r="X325" i="22"/>
  <c r="X326" i="22"/>
  <c r="X327" i="22"/>
  <c r="X328" i="22"/>
  <c r="X329" i="22"/>
  <c r="X330" i="22"/>
  <c r="X331" i="22"/>
  <c r="X332" i="22"/>
  <c r="X333" i="22"/>
  <c r="X334" i="22"/>
  <c r="X335" i="22"/>
  <c r="X336" i="22"/>
  <c r="X337" i="22"/>
  <c r="X338" i="22"/>
  <c r="X339" i="22"/>
  <c r="X340" i="22"/>
  <c r="X341" i="22"/>
  <c r="X342" i="22"/>
  <c r="X343" i="22"/>
  <c r="X344" i="22"/>
  <c r="X345" i="22"/>
  <c r="X346" i="22"/>
  <c r="X347" i="22"/>
  <c r="X348" i="22"/>
  <c r="X349" i="22"/>
  <c r="X350" i="22"/>
  <c r="X351" i="22"/>
  <c r="X352" i="22"/>
  <c r="X353" i="22"/>
  <c r="X354" i="22"/>
  <c r="X355" i="22"/>
  <c r="X356" i="22"/>
  <c r="X357" i="22"/>
  <c r="X358" i="22"/>
  <c r="X359" i="22"/>
  <c r="X360" i="22"/>
  <c r="X361" i="22"/>
  <c r="X362" i="22"/>
  <c r="X363" i="22"/>
  <c r="X364" i="22"/>
  <c r="X365" i="22"/>
  <c r="X366" i="22"/>
  <c r="X367" i="22"/>
  <c r="X368" i="22"/>
  <c r="X369" i="22"/>
  <c r="X370" i="22"/>
  <c r="X371" i="22"/>
  <c r="X372" i="22"/>
  <c r="X373" i="22"/>
  <c r="X374" i="22"/>
  <c r="X375" i="22"/>
  <c r="X376" i="22"/>
  <c r="X377" i="22"/>
  <c r="X378" i="22"/>
  <c r="X379" i="22"/>
  <c r="X380" i="22"/>
  <c r="X381" i="22"/>
  <c r="X382" i="22"/>
  <c r="X383" i="22"/>
  <c r="X384" i="22"/>
  <c r="X385" i="22"/>
  <c r="X386" i="22"/>
  <c r="X387" i="22"/>
  <c r="X388" i="22"/>
  <c r="X389" i="22"/>
  <c r="X390" i="22"/>
  <c r="X391" i="22"/>
  <c r="X392" i="22"/>
  <c r="X393" i="22"/>
  <c r="X394" i="22"/>
  <c r="X395" i="22"/>
  <c r="X396" i="22"/>
  <c r="X397" i="22"/>
  <c r="X398" i="22"/>
  <c r="X399" i="22"/>
  <c r="X400" i="22"/>
  <c r="X401" i="22"/>
  <c r="X402" i="22"/>
  <c r="X403" i="22"/>
  <c r="X404" i="22"/>
  <c r="X405" i="22"/>
  <c r="X406" i="22"/>
  <c r="X407" i="22"/>
  <c r="X408" i="22"/>
  <c r="X409" i="22"/>
  <c r="X410" i="22"/>
  <c r="X411" i="22"/>
  <c r="X412" i="22"/>
  <c r="X413" i="22"/>
  <c r="X414" i="22"/>
  <c r="X415" i="22"/>
  <c r="X416" i="22"/>
  <c r="X417" i="22"/>
  <c r="X418" i="22"/>
  <c r="X419" i="22"/>
  <c r="X420" i="22"/>
  <c r="X421" i="22"/>
  <c r="X422" i="22"/>
  <c r="X423" i="22"/>
  <c r="X424" i="22"/>
  <c r="X425" i="22"/>
  <c r="X426" i="22"/>
  <c r="X427" i="22"/>
  <c r="X428" i="22"/>
  <c r="X429" i="22"/>
  <c r="X430" i="22"/>
  <c r="X431" i="22"/>
  <c r="X432" i="22"/>
  <c r="X433" i="22"/>
  <c r="X434" i="22"/>
  <c r="X435" i="22"/>
  <c r="X436" i="22"/>
  <c r="X437" i="22"/>
  <c r="X438" i="22"/>
  <c r="X439" i="22"/>
  <c r="X440" i="22"/>
  <c r="X441" i="22"/>
  <c r="X442" i="22"/>
  <c r="X443" i="22"/>
  <c r="X444" i="22"/>
  <c r="X445" i="22"/>
  <c r="X446" i="22"/>
  <c r="X447" i="22"/>
  <c r="X448" i="22"/>
  <c r="X449" i="22"/>
  <c r="X450" i="22"/>
  <c r="X451" i="22"/>
  <c r="X452" i="22"/>
  <c r="X453" i="22"/>
  <c r="X454" i="22"/>
  <c r="X455" i="22"/>
  <c r="X456" i="22"/>
  <c r="X457" i="22"/>
  <c r="X458" i="22"/>
  <c r="X459" i="22"/>
  <c r="X460" i="22"/>
  <c r="X461" i="22"/>
  <c r="X462" i="22"/>
  <c r="X463" i="22"/>
  <c r="X464" i="22"/>
  <c r="X465" i="22"/>
  <c r="X466" i="22"/>
  <c r="X467" i="22"/>
  <c r="X468" i="22"/>
  <c r="X469" i="22"/>
  <c r="X470" i="22"/>
  <c r="X471" i="22"/>
  <c r="X472" i="22"/>
  <c r="X473" i="22"/>
  <c r="X474" i="22"/>
  <c r="X475" i="22"/>
  <c r="X476" i="22"/>
  <c r="X477" i="22"/>
  <c r="X478" i="22"/>
  <c r="X479" i="22"/>
  <c r="X480" i="22"/>
  <c r="X481" i="22"/>
  <c r="X482" i="22"/>
  <c r="X483" i="22"/>
  <c r="X484" i="22"/>
  <c r="X485" i="22"/>
  <c r="X486" i="22"/>
  <c r="X487" i="22"/>
  <c r="X488" i="22"/>
  <c r="X489" i="22"/>
  <c r="X490" i="22"/>
  <c r="X491" i="22"/>
  <c r="X492" i="22"/>
  <c r="X493" i="22"/>
  <c r="X494" i="22"/>
  <c r="X495" i="22"/>
  <c r="X496" i="22"/>
  <c r="X497" i="22"/>
  <c r="X498" i="22"/>
  <c r="X499" i="22"/>
  <c r="X500" i="22"/>
  <c r="X501" i="22"/>
  <c r="X502" i="22"/>
  <c r="X503" i="22"/>
  <c r="X504" i="22"/>
  <c r="X505" i="22"/>
  <c r="X506" i="22"/>
  <c r="X507" i="22"/>
  <c r="X508" i="22"/>
  <c r="X509" i="22"/>
  <c r="X510" i="22"/>
  <c r="X511" i="22"/>
  <c r="X512" i="22"/>
  <c r="X513" i="22"/>
  <c r="X514" i="22"/>
  <c r="X515" i="22"/>
  <c r="X516" i="22"/>
  <c r="X517" i="22"/>
  <c r="X518" i="22"/>
  <c r="X519" i="22"/>
  <c r="X520" i="22"/>
  <c r="X521" i="22"/>
  <c r="X522" i="22"/>
  <c r="X523" i="22"/>
  <c r="X524" i="22"/>
  <c r="X525" i="22"/>
  <c r="X526" i="22"/>
  <c r="X527" i="22"/>
  <c r="X528" i="22"/>
  <c r="X529" i="22"/>
  <c r="X530" i="22"/>
  <c r="X531" i="22"/>
  <c r="X532" i="22"/>
  <c r="X533" i="22"/>
  <c r="X534" i="22"/>
  <c r="X535" i="22"/>
  <c r="X536" i="22"/>
  <c r="X537" i="22"/>
  <c r="W275" i="22"/>
  <c r="W276" i="22"/>
  <c r="W277" i="22"/>
  <c r="W278" i="22"/>
  <c r="W279" i="22"/>
  <c r="W280" i="22"/>
  <c r="W281" i="22"/>
  <c r="W282" i="22"/>
  <c r="W283" i="22"/>
  <c r="W284" i="22"/>
  <c r="W285" i="22"/>
  <c r="W286" i="22"/>
  <c r="W287" i="22"/>
  <c r="W288" i="22"/>
  <c r="W289" i="22"/>
  <c r="W290" i="22"/>
  <c r="W291" i="22"/>
  <c r="W292" i="22"/>
  <c r="W293" i="22"/>
  <c r="W294" i="22"/>
  <c r="W295" i="22"/>
  <c r="W296" i="22"/>
  <c r="W297" i="22"/>
  <c r="W298" i="22"/>
  <c r="W299" i="22"/>
  <c r="W300" i="22"/>
  <c r="W301" i="22"/>
  <c r="W302" i="22"/>
  <c r="W303" i="22"/>
  <c r="W304" i="22"/>
  <c r="W305" i="22"/>
  <c r="W306" i="22"/>
  <c r="W307" i="22"/>
  <c r="W308" i="22"/>
  <c r="W309" i="22"/>
  <c r="W310" i="22"/>
  <c r="W311" i="22"/>
  <c r="W312" i="22"/>
  <c r="W313" i="22"/>
  <c r="W314" i="22"/>
  <c r="W315" i="22"/>
  <c r="W316" i="22"/>
  <c r="W317" i="22"/>
  <c r="W318" i="22"/>
  <c r="W319" i="22"/>
  <c r="W320" i="22"/>
  <c r="W321" i="22"/>
  <c r="W322" i="22"/>
  <c r="W323" i="22"/>
  <c r="W324" i="22"/>
  <c r="W325" i="22"/>
  <c r="W326" i="22"/>
  <c r="W327" i="22"/>
  <c r="W328" i="22"/>
  <c r="W329" i="22"/>
  <c r="W330" i="22"/>
  <c r="W331" i="22"/>
  <c r="W332" i="22"/>
  <c r="W333" i="22"/>
  <c r="W334" i="22"/>
  <c r="W335" i="22"/>
  <c r="W336" i="22"/>
  <c r="W337" i="22"/>
  <c r="W338" i="22"/>
  <c r="W339" i="22"/>
  <c r="W340" i="22"/>
  <c r="W341" i="22"/>
  <c r="W342" i="22"/>
  <c r="W343" i="22"/>
  <c r="W344" i="22"/>
  <c r="W345" i="22"/>
  <c r="W346" i="22"/>
  <c r="W347" i="22"/>
  <c r="W348" i="22"/>
  <c r="W349" i="22"/>
  <c r="W350" i="22"/>
  <c r="W351" i="22"/>
  <c r="W352" i="22"/>
  <c r="W353" i="22"/>
  <c r="W354" i="22"/>
  <c r="W355" i="22"/>
  <c r="W356" i="22"/>
  <c r="W357" i="22"/>
  <c r="W358" i="22"/>
  <c r="W359" i="22"/>
  <c r="W360" i="22"/>
  <c r="W361" i="22"/>
  <c r="W362" i="22"/>
  <c r="W363" i="22"/>
  <c r="W364" i="22"/>
  <c r="W365" i="22"/>
  <c r="W366" i="22"/>
  <c r="W367" i="22"/>
  <c r="W368" i="22"/>
  <c r="W369" i="22"/>
  <c r="W370" i="22"/>
  <c r="W371" i="22"/>
  <c r="W372" i="22"/>
  <c r="W373" i="22"/>
  <c r="W374" i="22"/>
  <c r="W375" i="22"/>
  <c r="W376" i="22"/>
  <c r="W377" i="22"/>
  <c r="W378" i="22"/>
  <c r="W379" i="22"/>
  <c r="W380" i="22"/>
  <c r="W381" i="22"/>
  <c r="W382" i="22"/>
  <c r="W383" i="22"/>
  <c r="W384" i="22"/>
  <c r="W385" i="22"/>
  <c r="W386" i="22"/>
  <c r="W387" i="22"/>
  <c r="W388" i="22"/>
  <c r="W389" i="22"/>
  <c r="W390" i="22"/>
  <c r="W391" i="22"/>
  <c r="W392" i="22"/>
  <c r="W393" i="22"/>
  <c r="W394" i="22"/>
  <c r="W395" i="22"/>
  <c r="W396" i="22"/>
  <c r="W397" i="22"/>
  <c r="W398" i="22"/>
  <c r="W399" i="22"/>
  <c r="W400" i="22"/>
  <c r="W401" i="22"/>
  <c r="W402" i="22"/>
  <c r="W403" i="22"/>
  <c r="W404" i="22"/>
  <c r="W405" i="22"/>
  <c r="W406" i="22"/>
  <c r="W407" i="22"/>
  <c r="W408" i="22"/>
  <c r="W409" i="22"/>
  <c r="W410" i="22"/>
  <c r="W411" i="22"/>
  <c r="W412" i="22"/>
  <c r="W413" i="22"/>
  <c r="W414" i="22"/>
  <c r="W415" i="22"/>
  <c r="W416" i="22"/>
  <c r="W417" i="22"/>
  <c r="W418" i="22"/>
  <c r="W419" i="22"/>
  <c r="W420" i="22"/>
  <c r="W421" i="22"/>
  <c r="W422" i="22"/>
  <c r="W423" i="22"/>
  <c r="W424" i="22"/>
  <c r="W425" i="22"/>
  <c r="W426" i="22"/>
  <c r="W427" i="22"/>
  <c r="W428" i="22"/>
  <c r="W429" i="22"/>
  <c r="W430" i="22"/>
  <c r="W431" i="22"/>
  <c r="W432" i="22"/>
  <c r="W433" i="22"/>
  <c r="W434" i="22"/>
  <c r="W435" i="22"/>
  <c r="W436" i="22"/>
  <c r="W437" i="22"/>
  <c r="W438" i="22"/>
  <c r="W439" i="22"/>
  <c r="W440" i="22"/>
  <c r="W441" i="22"/>
  <c r="W442" i="22"/>
  <c r="W443" i="22"/>
  <c r="W444" i="22"/>
  <c r="W445" i="22"/>
  <c r="W446" i="22"/>
  <c r="W447" i="22"/>
  <c r="W448" i="22"/>
  <c r="W449" i="22"/>
  <c r="W450" i="22"/>
  <c r="W451" i="22"/>
  <c r="W452" i="22"/>
  <c r="W453" i="22"/>
  <c r="W454" i="22"/>
  <c r="W455" i="22"/>
  <c r="W456" i="22"/>
  <c r="W457" i="22"/>
  <c r="W458" i="22"/>
  <c r="W459" i="22"/>
  <c r="W460" i="22"/>
  <c r="W461" i="22"/>
  <c r="W462" i="22"/>
  <c r="W463" i="22"/>
  <c r="W464" i="22"/>
  <c r="W465" i="22"/>
  <c r="W466" i="22"/>
  <c r="W467" i="22"/>
  <c r="W468" i="22"/>
  <c r="W469" i="22"/>
  <c r="W470" i="22"/>
  <c r="W471" i="22"/>
  <c r="W472" i="22"/>
  <c r="W473" i="22"/>
  <c r="W474" i="22"/>
  <c r="W475" i="22"/>
  <c r="W476" i="22"/>
  <c r="W477" i="22"/>
  <c r="W478" i="22"/>
  <c r="W479" i="22"/>
  <c r="W480" i="22"/>
  <c r="W481" i="22"/>
  <c r="W482" i="22"/>
  <c r="W483" i="22"/>
  <c r="W484" i="22"/>
  <c r="W485" i="22"/>
  <c r="W486" i="22"/>
  <c r="W487" i="22"/>
  <c r="W488" i="22"/>
  <c r="W489" i="22"/>
  <c r="W490" i="22"/>
  <c r="W491" i="22"/>
  <c r="W492" i="22"/>
  <c r="W493" i="22"/>
  <c r="W494" i="22"/>
  <c r="W495" i="22"/>
  <c r="W496" i="22"/>
  <c r="W497" i="22"/>
  <c r="W498" i="22"/>
  <c r="W499" i="22"/>
  <c r="W500" i="22"/>
  <c r="W501" i="22"/>
  <c r="W502" i="22"/>
  <c r="W503" i="22"/>
  <c r="W504" i="22"/>
  <c r="W505" i="22"/>
  <c r="W506" i="22"/>
  <c r="W507" i="22"/>
  <c r="W508" i="22"/>
  <c r="W509" i="22"/>
  <c r="W510" i="22"/>
  <c r="W511" i="22"/>
  <c r="W512" i="22"/>
  <c r="W513" i="22"/>
  <c r="W514" i="22"/>
  <c r="W515" i="22"/>
  <c r="W516" i="22"/>
  <c r="W517" i="22"/>
  <c r="W518" i="22"/>
  <c r="W519" i="22"/>
  <c r="W520" i="22"/>
  <c r="W521" i="22"/>
  <c r="W522" i="22"/>
  <c r="W523" i="22"/>
  <c r="W524" i="22"/>
  <c r="W525" i="22"/>
  <c r="W526" i="22"/>
  <c r="W527" i="22"/>
  <c r="W528" i="22"/>
  <c r="W529" i="22"/>
  <c r="W530" i="22"/>
  <c r="W531" i="22"/>
  <c r="W532" i="22"/>
  <c r="W533" i="22"/>
  <c r="W534" i="22"/>
  <c r="W535" i="22"/>
  <c r="W536" i="22"/>
  <c r="W537" i="22"/>
  <c r="V275" i="22"/>
  <c r="V276" i="22"/>
  <c r="V277" i="22"/>
  <c r="V278" i="22"/>
  <c r="V279" i="22"/>
  <c r="V280" i="22"/>
  <c r="V281" i="22"/>
  <c r="V282" i="22"/>
  <c r="V283" i="22"/>
  <c r="V284" i="22"/>
  <c r="V285" i="22"/>
  <c r="V286" i="22"/>
  <c r="V287" i="22"/>
  <c r="V288" i="22"/>
  <c r="V289" i="22"/>
  <c r="V290" i="22"/>
  <c r="V291" i="22"/>
  <c r="V292" i="22"/>
  <c r="V293" i="22"/>
  <c r="V294" i="22"/>
  <c r="V295" i="22"/>
  <c r="V296" i="22"/>
  <c r="V297" i="22"/>
  <c r="V298" i="22"/>
  <c r="V299" i="22"/>
  <c r="V300" i="22"/>
  <c r="V301" i="22"/>
  <c r="V302" i="22"/>
  <c r="V303" i="22"/>
  <c r="V304" i="22"/>
  <c r="V305" i="22"/>
  <c r="V306" i="22"/>
  <c r="V307" i="22"/>
  <c r="V308" i="22"/>
  <c r="V309" i="22"/>
  <c r="V310" i="22"/>
  <c r="V311" i="22"/>
  <c r="V312" i="22"/>
  <c r="V313" i="22"/>
  <c r="V314" i="22"/>
  <c r="V315" i="22"/>
  <c r="V316" i="22"/>
  <c r="V317" i="22"/>
  <c r="V318" i="22"/>
  <c r="V319" i="22"/>
  <c r="V320" i="22"/>
  <c r="V321" i="22"/>
  <c r="V322" i="22"/>
  <c r="V323" i="22"/>
  <c r="V324" i="22"/>
  <c r="V325" i="22"/>
  <c r="V326" i="22"/>
  <c r="V327" i="22"/>
  <c r="V328" i="22"/>
  <c r="V329" i="22"/>
  <c r="V330" i="22"/>
  <c r="V331" i="22"/>
  <c r="V332" i="22"/>
  <c r="V333" i="22"/>
  <c r="V334" i="22"/>
  <c r="V335" i="22"/>
  <c r="V336" i="22"/>
  <c r="V337" i="22"/>
  <c r="V338" i="22"/>
  <c r="V339" i="22"/>
  <c r="V340" i="22"/>
  <c r="V341" i="22"/>
  <c r="V342" i="22"/>
  <c r="V343" i="22"/>
  <c r="V344" i="22"/>
  <c r="V345" i="22"/>
  <c r="V346" i="22"/>
  <c r="V347" i="22"/>
  <c r="V348" i="22"/>
  <c r="V349" i="22"/>
  <c r="V350" i="22"/>
  <c r="V351" i="22"/>
  <c r="V352" i="22"/>
  <c r="V353" i="22"/>
  <c r="V354" i="22"/>
  <c r="V355" i="22"/>
  <c r="V356" i="22"/>
  <c r="V357" i="22"/>
  <c r="V358" i="22"/>
  <c r="V359" i="22"/>
  <c r="V360" i="22"/>
  <c r="V361" i="22"/>
  <c r="V362" i="22"/>
  <c r="V363" i="22"/>
  <c r="V364" i="22"/>
  <c r="V365" i="22"/>
  <c r="V366" i="22"/>
  <c r="V367" i="22"/>
  <c r="V368" i="22"/>
  <c r="V369" i="22"/>
  <c r="V370" i="22"/>
  <c r="V371" i="22"/>
  <c r="V372" i="22"/>
  <c r="V373" i="22"/>
  <c r="V374" i="22"/>
  <c r="V375" i="22"/>
  <c r="V376" i="22"/>
  <c r="V377" i="22"/>
  <c r="V378" i="22"/>
  <c r="V379" i="22"/>
  <c r="V380" i="22"/>
  <c r="V381" i="22"/>
  <c r="V382" i="22"/>
  <c r="V383" i="22"/>
  <c r="V384" i="22"/>
  <c r="V385" i="22"/>
  <c r="V386" i="22"/>
  <c r="V387" i="22"/>
  <c r="V388" i="22"/>
  <c r="V389" i="22"/>
  <c r="V390" i="22"/>
  <c r="V391" i="22"/>
  <c r="V392" i="22"/>
  <c r="V393" i="22"/>
  <c r="V394" i="22"/>
  <c r="V395" i="22"/>
  <c r="V396" i="22"/>
  <c r="V397" i="22"/>
  <c r="V398" i="22"/>
  <c r="V399" i="22"/>
  <c r="V400" i="22"/>
  <c r="V401" i="22"/>
  <c r="V402" i="22"/>
  <c r="V403" i="22"/>
  <c r="V404" i="22"/>
  <c r="V405" i="22"/>
  <c r="V406" i="22"/>
  <c r="V407" i="22"/>
  <c r="V408" i="22"/>
  <c r="V409" i="22"/>
  <c r="V410" i="22"/>
  <c r="V411" i="22"/>
  <c r="V412" i="22"/>
  <c r="V413" i="22"/>
  <c r="V414" i="22"/>
  <c r="V415" i="22"/>
  <c r="V416" i="22"/>
  <c r="V417" i="22"/>
  <c r="V418" i="22"/>
  <c r="V419" i="22"/>
  <c r="V420" i="22"/>
  <c r="V421" i="22"/>
  <c r="V422" i="22"/>
  <c r="V423" i="22"/>
  <c r="V424" i="22"/>
  <c r="V425" i="22"/>
  <c r="V426" i="22"/>
  <c r="V427" i="22"/>
  <c r="V428" i="22"/>
  <c r="V429" i="22"/>
  <c r="V430" i="22"/>
  <c r="V431" i="22"/>
  <c r="V432" i="22"/>
  <c r="V433" i="22"/>
  <c r="V434" i="22"/>
  <c r="V435" i="22"/>
  <c r="V436" i="22"/>
  <c r="V437" i="22"/>
  <c r="V438" i="22"/>
  <c r="V439" i="22"/>
  <c r="V440" i="22"/>
  <c r="V441" i="22"/>
  <c r="V442" i="22"/>
  <c r="V443" i="22"/>
  <c r="V444" i="22"/>
  <c r="V445" i="22"/>
  <c r="V446" i="22"/>
  <c r="V447" i="22"/>
  <c r="V448" i="22"/>
  <c r="V449" i="22"/>
  <c r="V450" i="22"/>
  <c r="V451" i="22"/>
  <c r="V452" i="22"/>
  <c r="V453" i="22"/>
  <c r="V454" i="22"/>
  <c r="V455" i="22"/>
  <c r="V456" i="22"/>
  <c r="V457" i="22"/>
  <c r="V458" i="22"/>
  <c r="V459" i="22"/>
  <c r="V460" i="22"/>
  <c r="V461" i="22"/>
  <c r="V462" i="22"/>
  <c r="V463" i="22"/>
  <c r="V464" i="22"/>
  <c r="V465" i="22"/>
  <c r="V466" i="22"/>
  <c r="V467" i="22"/>
  <c r="V468" i="22"/>
  <c r="V469" i="22"/>
  <c r="V470" i="22"/>
  <c r="V471" i="22"/>
  <c r="V472" i="22"/>
  <c r="V473" i="22"/>
  <c r="V474" i="22"/>
  <c r="V475" i="22"/>
  <c r="V476" i="22"/>
  <c r="V477" i="22"/>
  <c r="V478" i="22"/>
  <c r="V479" i="22"/>
  <c r="V480" i="22"/>
  <c r="V481" i="22"/>
  <c r="V482" i="22"/>
  <c r="V483" i="22"/>
  <c r="V484" i="22"/>
  <c r="V485" i="22"/>
  <c r="V486" i="22"/>
  <c r="V487" i="22"/>
  <c r="V488" i="22"/>
  <c r="V489" i="22"/>
  <c r="V490" i="22"/>
  <c r="V491" i="22"/>
  <c r="V492" i="22"/>
  <c r="V493" i="22"/>
  <c r="V494" i="22"/>
  <c r="V495" i="22"/>
  <c r="V496" i="22"/>
  <c r="V497" i="22"/>
  <c r="V498" i="22"/>
  <c r="V499" i="22"/>
  <c r="V500" i="22"/>
  <c r="V501" i="22"/>
  <c r="V502" i="22"/>
  <c r="V503" i="22"/>
  <c r="V504" i="22"/>
  <c r="V505" i="22"/>
  <c r="V506" i="22"/>
  <c r="V507" i="22"/>
  <c r="V508" i="22"/>
  <c r="V509" i="22"/>
  <c r="V510" i="22"/>
  <c r="V511" i="22"/>
  <c r="V512" i="22"/>
  <c r="V513" i="22"/>
  <c r="V514" i="22"/>
  <c r="V515" i="22"/>
  <c r="V516" i="22"/>
  <c r="V517" i="22"/>
  <c r="V518" i="22"/>
  <c r="V519" i="22"/>
  <c r="V520" i="22"/>
  <c r="V521" i="22"/>
  <c r="V522" i="22"/>
  <c r="V523" i="22"/>
  <c r="V524" i="22"/>
  <c r="V525" i="22"/>
  <c r="V526" i="22"/>
  <c r="V527" i="22"/>
  <c r="V528" i="22"/>
  <c r="V529" i="22"/>
  <c r="V530" i="22"/>
  <c r="V531" i="22"/>
  <c r="V532" i="22"/>
  <c r="V533" i="22"/>
  <c r="V534" i="22"/>
  <c r="V535" i="22"/>
  <c r="V536" i="22"/>
  <c r="V537" i="22"/>
  <c r="U275" i="22"/>
  <c r="U276" i="22"/>
  <c r="U277" i="22"/>
  <c r="U278" i="22"/>
  <c r="U279" i="22"/>
  <c r="U280" i="22"/>
  <c r="U281" i="22"/>
  <c r="U282" i="22"/>
  <c r="U283" i="22"/>
  <c r="U284" i="22"/>
  <c r="U285" i="22"/>
  <c r="U286" i="22"/>
  <c r="U287" i="22"/>
  <c r="U288" i="22"/>
  <c r="U289" i="22"/>
  <c r="U290" i="22"/>
  <c r="U291" i="22"/>
  <c r="U292" i="22"/>
  <c r="U293" i="22"/>
  <c r="U294" i="22"/>
  <c r="U295" i="22"/>
  <c r="U296" i="22"/>
  <c r="U297" i="22"/>
  <c r="U298" i="22"/>
  <c r="U299" i="22"/>
  <c r="U300" i="22"/>
  <c r="U301" i="22"/>
  <c r="U302" i="22"/>
  <c r="U303" i="22"/>
  <c r="U304" i="22"/>
  <c r="U305" i="22"/>
  <c r="U306" i="22"/>
  <c r="U307" i="22"/>
  <c r="U308" i="22"/>
  <c r="U309" i="22"/>
  <c r="U310" i="22"/>
  <c r="U311" i="22"/>
  <c r="U312" i="22"/>
  <c r="U313" i="22"/>
  <c r="U314" i="22"/>
  <c r="U315" i="22"/>
  <c r="U316" i="22"/>
  <c r="U317" i="22"/>
  <c r="U318" i="22"/>
  <c r="U319" i="22"/>
  <c r="U320" i="22"/>
  <c r="U321" i="22"/>
  <c r="U322" i="22"/>
  <c r="U323" i="22"/>
  <c r="U324" i="22"/>
  <c r="U325" i="22"/>
  <c r="U326" i="22"/>
  <c r="U327" i="22"/>
  <c r="U328" i="22"/>
  <c r="U329" i="22"/>
  <c r="U330" i="22"/>
  <c r="U331" i="22"/>
  <c r="U332" i="22"/>
  <c r="U333" i="22"/>
  <c r="U334" i="22"/>
  <c r="U335" i="22"/>
  <c r="U336" i="22"/>
  <c r="U337" i="22"/>
  <c r="U338" i="22"/>
  <c r="U339" i="22"/>
  <c r="U340" i="22"/>
  <c r="U341" i="22"/>
  <c r="U342" i="22"/>
  <c r="U343" i="22"/>
  <c r="U344" i="22"/>
  <c r="U345" i="22"/>
  <c r="U346" i="22"/>
  <c r="U347" i="22"/>
  <c r="U348" i="22"/>
  <c r="U349" i="22"/>
  <c r="U350" i="22"/>
  <c r="U351" i="22"/>
  <c r="U352" i="22"/>
  <c r="U353" i="22"/>
  <c r="U354" i="22"/>
  <c r="U355" i="22"/>
  <c r="U356" i="22"/>
  <c r="U357" i="22"/>
  <c r="U358" i="22"/>
  <c r="U359" i="22"/>
  <c r="U360" i="22"/>
  <c r="U361" i="22"/>
  <c r="U362" i="22"/>
  <c r="U363" i="22"/>
  <c r="U364" i="22"/>
  <c r="U365" i="22"/>
  <c r="U366" i="22"/>
  <c r="U367" i="22"/>
  <c r="U368" i="22"/>
  <c r="U369" i="22"/>
  <c r="U370" i="22"/>
  <c r="U371" i="22"/>
  <c r="U372" i="22"/>
  <c r="U373" i="22"/>
  <c r="U374" i="22"/>
  <c r="U375" i="22"/>
  <c r="U376" i="22"/>
  <c r="U377" i="22"/>
  <c r="U378" i="22"/>
  <c r="U379" i="22"/>
  <c r="U380" i="22"/>
  <c r="U381" i="22"/>
  <c r="U382" i="22"/>
  <c r="U383" i="22"/>
  <c r="U384" i="22"/>
  <c r="U385" i="22"/>
  <c r="U386" i="22"/>
  <c r="U387" i="22"/>
  <c r="U388" i="22"/>
  <c r="U389" i="22"/>
  <c r="U390" i="22"/>
  <c r="U391" i="22"/>
  <c r="U392" i="22"/>
  <c r="U393" i="22"/>
  <c r="U394" i="22"/>
  <c r="U395" i="22"/>
  <c r="U396" i="22"/>
  <c r="U397" i="22"/>
  <c r="U398" i="22"/>
  <c r="U399" i="22"/>
  <c r="U400" i="22"/>
  <c r="U401" i="22"/>
  <c r="U402" i="22"/>
  <c r="U403" i="22"/>
  <c r="U404" i="22"/>
  <c r="U405" i="22"/>
  <c r="U406" i="22"/>
  <c r="U407" i="22"/>
  <c r="U408" i="22"/>
  <c r="U409" i="22"/>
  <c r="U410" i="22"/>
  <c r="U411" i="22"/>
  <c r="U412" i="22"/>
  <c r="U413" i="22"/>
  <c r="U414" i="22"/>
  <c r="U415" i="22"/>
  <c r="U416" i="22"/>
  <c r="U417" i="22"/>
  <c r="U418" i="22"/>
  <c r="U419" i="22"/>
  <c r="U420" i="22"/>
  <c r="U421" i="22"/>
  <c r="U422" i="22"/>
  <c r="U423" i="22"/>
  <c r="U424" i="22"/>
  <c r="U425" i="22"/>
  <c r="U426" i="22"/>
  <c r="U427" i="22"/>
  <c r="U428" i="22"/>
  <c r="U429" i="22"/>
  <c r="U430" i="22"/>
  <c r="U431" i="22"/>
  <c r="U432" i="22"/>
  <c r="U433" i="22"/>
  <c r="U434" i="22"/>
  <c r="U435" i="22"/>
  <c r="U436" i="22"/>
  <c r="U437" i="22"/>
  <c r="U438" i="22"/>
  <c r="U439" i="22"/>
  <c r="U440" i="22"/>
  <c r="U441" i="22"/>
  <c r="U442" i="22"/>
  <c r="U443" i="22"/>
  <c r="U444" i="22"/>
  <c r="U445" i="22"/>
  <c r="U446" i="22"/>
  <c r="U447" i="22"/>
  <c r="U448" i="22"/>
  <c r="U449" i="22"/>
  <c r="U450" i="22"/>
  <c r="U451" i="22"/>
  <c r="U452" i="22"/>
  <c r="U453" i="22"/>
  <c r="U454" i="22"/>
  <c r="U455" i="22"/>
  <c r="U456" i="22"/>
  <c r="U457" i="22"/>
  <c r="U458" i="22"/>
  <c r="U459" i="22"/>
  <c r="U460" i="22"/>
  <c r="U461" i="22"/>
  <c r="U462" i="22"/>
  <c r="U463" i="22"/>
  <c r="U464" i="22"/>
  <c r="U465" i="22"/>
  <c r="U466" i="22"/>
  <c r="U467" i="22"/>
  <c r="U468" i="22"/>
  <c r="U469" i="22"/>
  <c r="U470" i="22"/>
  <c r="U471" i="22"/>
  <c r="U472" i="22"/>
  <c r="U473" i="22"/>
  <c r="U474" i="22"/>
  <c r="U475" i="22"/>
  <c r="U476" i="22"/>
  <c r="U477" i="22"/>
  <c r="U478" i="22"/>
  <c r="U479" i="22"/>
  <c r="U480" i="22"/>
  <c r="U481" i="22"/>
  <c r="U482" i="22"/>
  <c r="U483" i="22"/>
  <c r="U484" i="22"/>
  <c r="U485" i="22"/>
  <c r="U486" i="22"/>
  <c r="U487" i="22"/>
  <c r="U488" i="22"/>
  <c r="U489" i="22"/>
  <c r="U490" i="22"/>
  <c r="U491" i="22"/>
  <c r="U492" i="22"/>
  <c r="U493" i="22"/>
  <c r="U494" i="22"/>
  <c r="U495" i="22"/>
  <c r="U496" i="22"/>
  <c r="U497" i="22"/>
  <c r="U498" i="22"/>
  <c r="U499" i="22"/>
  <c r="U500" i="22"/>
  <c r="U501" i="22"/>
  <c r="U502" i="22"/>
  <c r="U503" i="22"/>
  <c r="U504" i="22"/>
  <c r="U505" i="22"/>
  <c r="U506" i="22"/>
  <c r="U507" i="22"/>
  <c r="U508" i="22"/>
  <c r="U509" i="22"/>
  <c r="U510" i="22"/>
  <c r="U511" i="22"/>
  <c r="U512" i="22"/>
  <c r="U513" i="22"/>
  <c r="U514" i="22"/>
  <c r="U515" i="22"/>
  <c r="U516" i="22"/>
  <c r="U517" i="22"/>
  <c r="U518" i="22"/>
  <c r="U519" i="22"/>
  <c r="U520" i="22"/>
  <c r="U521" i="22"/>
  <c r="U522" i="22"/>
  <c r="U523" i="22"/>
  <c r="U524" i="22"/>
  <c r="U525" i="22"/>
  <c r="U526" i="22"/>
  <c r="U527" i="22"/>
  <c r="U528" i="22"/>
  <c r="U529" i="22"/>
  <c r="U530" i="22"/>
  <c r="U531" i="22"/>
  <c r="U532" i="22"/>
  <c r="U533" i="22"/>
  <c r="U534" i="22"/>
  <c r="U535" i="22"/>
  <c r="U536" i="22"/>
  <c r="U537" i="22"/>
  <c r="T275" i="22"/>
  <c r="T276" i="22"/>
  <c r="T277" i="22"/>
  <c r="T278" i="22"/>
  <c r="T279" i="22"/>
  <c r="T280" i="22"/>
  <c r="T281" i="22"/>
  <c r="T282" i="22"/>
  <c r="T283" i="22"/>
  <c r="T284" i="22"/>
  <c r="T285" i="22"/>
  <c r="T286" i="22"/>
  <c r="T287" i="22"/>
  <c r="T288" i="22"/>
  <c r="T289" i="22"/>
  <c r="T290" i="22"/>
  <c r="T291" i="22"/>
  <c r="T292" i="22"/>
  <c r="T293" i="22"/>
  <c r="T294" i="22"/>
  <c r="T295" i="22"/>
  <c r="T296" i="22"/>
  <c r="T297" i="22"/>
  <c r="T298" i="22"/>
  <c r="T299" i="22"/>
  <c r="T300" i="22"/>
  <c r="T301" i="22"/>
  <c r="T302" i="22"/>
  <c r="T303" i="22"/>
  <c r="T304" i="22"/>
  <c r="T305" i="22"/>
  <c r="T306" i="22"/>
  <c r="T307" i="22"/>
  <c r="T308" i="22"/>
  <c r="T309" i="22"/>
  <c r="T310" i="22"/>
  <c r="T311" i="22"/>
  <c r="T312" i="22"/>
  <c r="T313" i="22"/>
  <c r="T314" i="22"/>
  <c r="T315" i="22"/>
  <c r="T316" i="22"/>
  <c r="T317" i="22"/>
  <c r="T318" i="22"/>
  <c r="T319" i="22"/>
  <c r="T320" i="22"/>
  <c r="T321" i="22"/>
  <c r="T322" i="22"/>
  <c r="T323" i="22"/>
  <c r="T324" i="22"/>
  <c r="T325" i="22"/>
  <c r="T326" i="22"/>
  <c r="T327" i="22"/>
  <c r="T328" i="22"/>
  <c r="T329" i="22"/>
  <c r="T330" i="22"/>
  <c r="T331" i="22"/>
  <c r="T332" i="22"/>
  <c r="T333" i="22"/>
  <c r="T334" i="22"/>
  <c r="T335" i="22"/>
  <c r="T336" i="22"/>
  <c r="T337" i="22"/>
  <c r="T338" i="22"/>
  <c r="T339" i="22"/>
  <c r="T340" i="22"/>
  <c r="T341" i="22"/>
  <c r="T342" i="22"/>
  <c r="T343" i="22"/>
  <c r="T344" i="22"/>
  <c r="T345" i="22"/>
  <c r="T346" i="22"/>
  <c r="T347" i="22"/>
  <c r="T348" i="22"/>
  <c r="T349" i="22"/>
  <c r="T350" i="22"/>
  <c r="T351" i="22"/>
  <c r="T352" i="22"/>
  <c r="T353" i="22"/>
  <c r="T354" i="22"/>
  <c r="T355" i="22"/>
  <c r="T356" i="22"/>
  <c r="T357" i="22"/>
  <c r="T358" i="22"/>
  <c r="T359" i="22"/>
  <c r="T360" i="22"/>
  <c r="T361" i="22"/>
  <c r="T362" i="22"/>
  <c r="T363" i="22"/>
  <c r="T364" i="22"/>
  <c r="T365" i="22"/>
  <c r="T366" i="22"/>
  <c r="T367" i="22"/>
  <c r="T368" i="22"/>
  <c r="T369" i="22"/>
  <c r="T370" i="22"/>
  <c r="T371" i="22"/>
  <c r="T372" i="22"/>
  <c r="T373" i="22"/>
  <c r="T374" i="22"/>
  <c r="T375" i="22"/>
  <c r="T376" i="22"/>
  <c r="T377" i="22"/>
  <c r="T378" i="22"/>
  <c r="T379" i="22"/>
  <c r="T380" i="22"/>
  <c r="T381" i="22"/>
  <c r="T382" i="22"/>
  <c r="T383" i="22"/>
  <c r="T384" i="22"/>
  <c r="T385" i="22"/>
  <c r="T386" i="22"/>
  <c r="T387" i="22"/>
  <c r="T388" i="22"/>
  <c r="T389" i="22"/>
  <c r="T390" i="22"/>
  <c r="T391" i="22"/>
  <c r="T392" i="22"/>
  <c r="T393" i="22"/>
  <c r="T394" i="22"/>
  <c r="T395" i="22"/>
  <c r="T396" i="22"/>
  <c r="T397" i="22"/>
  <c r="T398" i="22"/>
  <c r="T399" i="22"/>
  <c r="T400" i="22"/>
  <c r="T401" i="22"/>
  <c r="T402" i="22"/>
  <c r="T403" i="22"/>
  <c r="T404" i="22"/>
  <c r="T405" i="22"/>
  <c r="T406" i="22"/>
  <c r="T407" i="22"/>
  <c r="T408" i="22"/>
  <c r="T409" i="22"/>
  <c r="T410" i="22"/>
  <c r="T411" i="22"/>
  <c r="T412" i="22"/>
  <c r="T413" i="22"/>
  <c r="T414" i="22"/>
  <c r="T415" i="22"/>
  <c r="T416" i="22"/>
  <c r="T417" i="22"/>
  <c r="T418" i="22"/>
  <c r="T419" i="22"/>
  <c r="T420" i="22"/>
  <c r="T421" i="22"/>
  <c r="T422" i="22"/>
  <c r="T423" i="22"/>
  <c r="T424" i="22"/>
  <c r="T425" i="22"/>
  <c r="T426" i="22"/>
  <c r="T427" i="22"/>
  <c r="T428" i="22"/>
  <c r="T429" i="22"/>
  <c r="T430" i="22"/>
  <c r="T431" i="22"/>
  <c r="T432" i="22"/>
  <c r="T433" i="22"/>
  <c r="T434" i="22"/>
  <c r="T435" i="22"/>
  <c r="T436" i="22"/>
  <c r="T437" i="22"/>
  <c r="T438" i="22"/>
  <c r="T439" i="22"/>
  <c r="T440" i="22"/>
  <c r="T441" i="22"/>
  <c r="T442" i="22"/>
  <c r="T443" i="22"/>
  <c r="T444" i="22"/>
  <c r="T445" i="22"/>
  <c r="T446" i="22"/>
  <c r="T447" i="22"/>
  <c r="T448" i="22"/>
  <c r="T449" i="22"/>
  <c r="T450" i="22"/>
  <c r="T451" i="22"/>
  <c r="T452" i="22"/>
  <c r="T453" i="22"/>
  <c r="T454" i="22"/>
  <c r="T455" i="22"/>
  <c r="T456" i="22"/>
  <c r="T457" i="22"/>
  <c r="T458" i="22"/>
  <c r="T459" i="22"/>
  <c r="T460" i="22"/>
  <c r="T461" i="22"/>
  <c r="T462" i="22"/>
  <c r="T463" i="22"/>
  <c r="T464" i="22"/>
  <c r="T465" i="22"/>
  <c r="T466" i="22"/>
  <c r="T467" i="22"/>
  <c r="T468" i="22"/>
  <c r="T469" i="22"/>
  <c r="T470" i="22"/>
  <c r="T471" i="22"/>
  <c r="T472" i="22"/>
  <c r="T473" i="22"/>
  <c r="T474" i="22"/>
  <c r="T475" i="22"/>
  <c r="T476" i="22"/>
  <c r="T477" i="22"/>
  <c r="T478" i="22"/>
  <c r="T479" i="22"/>
  <c r="T480" i="22"/>
  <c r="T481" i="22"/>
  <c r="T482" i="22"/>
  <c r="T483" i="22"/>
  <c r="T484" i="22"/>
  <c r="T485" i="22"/>
  <c r="T486" i="22"/>
  <c r="T487" i="22"/>
  <c r="T488" i="22"/>
  <c r="T489" i="22"/>
  <c r="T490" i="22"/>
  <c r="T491" i="22"/>
  <c r="T492" i="22"/>
  <c r="T493" i="22"/>
  <c r="T494" i="22"/>
  <c r="T495" i="22"/>
  <c r="T496" i="22"/>
  <c r="T497" i="22"/>
  <c r="T498" i="22"/>
  <c r="T499" i="22"/>
  <c r="T500" i="22"/>
  <c r="T501" i="22"/>
  <c r="T502" i="22"/>
  <c r="T503" i="22"/>
  <c r="T504" i="22"/>
  <c r="T505" i="22"/>
  <c r="T506" i="22"/>
  <c r="T507" i="22"/>
  <c r="T508" i="22"/>
  <c r="T509" i="22"/>
  <c r="T510" i="22"/>
  <c r="T511" i="22"/>
  <c r="T512" i="22"/>
  <c r="T513" i="22"/>
  <c r="T514" i="22"/>
  <c r="T515" i="22"/>
  <c r="T516" i="22"/>
  <c r="T517" i="22"/>
  <c r="T518" i="22"/>
  <c r="T519" i="22"/>
  <c r="T520" i="22"/>
  <c r="T521" i="22"/>
  <c r="T522" i="22"/>
  <c r="T523" i="22"/>
  <c r="T524" i="22"/>
  <c r="T525" i="22"/>
  <c r="T526" i="22"/>
  <c r="T527" i="22"/>
  <c r="T528" i="22"/>
  <c r="T529" i="22"/>
  <c r="T530" i="22"/>
  <c r="T531" i="22"/>
  <c r="T532" i="22"/>
  <c r="T533" i="22"/>
  <c r="T534" i="22"/>
  <c r="T535" i="22"/>
  <c r="T536" i="22"/>
  <c r="T537" i="22"/>
  <c r="S275" i="22"/>
  <c r="S276" i="22"/>
  <c r="S277" i="22"/>
  <c r="S278" i="22"/>
  <c r="S279" i="22"/>
  <c r="S280" i="22"/>
  <c r="S281" i="22"/>
  <c r="S282" i="22"/>
  <c r="S283" i="22"/>
  <c r="S284" i="22"/>
  <c r="S285" i="22"/>
  <c r="S286" i="22"/>
  <c r="S287" i="22"/>
  <c r="S288" i="22"/>
  <c r="S289" i="22"/>
  <c r="S290" i="22"/>
  <c r="S291" i="22"/>
  <c r="S292" i="22"/>
  <c r="S293" i="22"/>
  <c r="S294" i="22"/>
  <c r="S295" i="22"/>
  <c r="S296" i="22"/>
  <c r="S297" i="22"/>
  <c r="S298" i="22"/>
  <c r="S299" i="22"/>
  <c r="S300" i="22"/>
  <c r="S301" i="22"/>
  <c r="S302" i="22"/>
  <c r="S303" i="22"/>
  <c r="S304" i="22"/>
  <c r="S305" i="22"/>
  <c r="S306" i="22"/>
  <c r="S307" i="22"/>
  <c r="S308" i="22"/>
  <c r="S309" i="22"/>
  <c r="S310" i="22"/>
  <c r="S311" i="22"/>
  <c r="S312" i="22"/>
  <c r="S313" i="22"/>
  <c r="S314" i="22"/>
  <c r="S315" i="22"/>
  <c r="S316" i="22"/>
  <c r="S317" i="22"/>
  <c r="S318" i="22"/>
  <c r="S319" i="22"/>
  <c r="S320" i="22"/>
  <c r="S321" i="22"/>
  <c r="S322" i="22"/>
  <c r="S323" i="22"/>
  <c r="S324" i="22"/>
  <c r="S325" i="22"/>
  <c r="S326" i="22"/>
  <c r="S327" i="22"/>
  <c r="S328" i="22"/>
  <c r="S329" i="22"/>
  <c r="S330" i="22"/>
  <c r="S331" i="22"/>
  <c r="S332" i="22"/>
  <c r="S333" i="22"/>
  <c r="S334" i="22"/>
  <c r="S335" i="22"/>
  <c r="S336" i="22"/>
  <c r="S337" i="22"/>
  <c r="S338" i="22"/>
  <c r="S339" i="22"/>
  <c r="S340" i="22"/>
  <c r="S341" i="22"/>
  <c r="S342" i="22"/>
  <c r="S343" i="22"/>
  <c r="S344" i="22"/>
  <c r="S345" i="22"/>
  <c r="S346" i="22"/>
  <c r="S347" i="22"/>
  <c r="S348" i="22"/>
  <c r="S349" i="22"/>
  <c r="S350" i="22"/>
  <c r="S351" i="22"/>
  <c r="S352" i="22"/>
  <c r="S353" i="22"/>
  <c r="S354" i="22"/>
  <c r="S355" i="22"/>
  <c r="S356" i="22"/>
  <c r="S357" i="22"/>
  <c r="S358" i="22"/>
  <c r="S359" i="22"/>
  <c r="S360" i="22"/>
  <c r="S361" i="22"/>
  <c r="S362" i="22"/>
  <c r="S363" i="22"/>
  <c r="S364" i="22"/>
  <c r="S365" i="22"/>
  <c r="S366" i="22"/>
  <c r="S367" i="22"/>
  <c r="S368" i="22"/>
  <c r="S369" i="22"/>
  <c r="S370" i="22"/>
  <c r="S371" i="22"/>
  <c r="S372" i="22"/>
  <c r="S373" i="22"/>
  <c r="S374" i="22"/>
  <c r="S375" i="22"/>
  <c r="S376" i="22"/>
  <c r="S377" i="22"/>
  <c r="S378" i="22"/>
  <c r="S379" i="22"/>
  <c r="S380" i="22"/>
  <c r="S381" i="22"/>
  <c r="S382" i="22"/>
  <c r="S383" i="22"/>
  <c r="S384" i="22"/>
  <c r="S385" i="22"/>
  <c r="S386" i="22"/>
  <c r="S387" i="22"/>
  <c r="S388" i="22"/>
  <c r="S389" i="22"/>
  <c r="S390" i="22"/>
  <c r="S391" i="22"/>
  <c r="S392" i="22"/>
  <c r="S393" i="22"/>
  <c r="S394" i="22"/>
  <c r="S395" i="22"/>
  <c r="S396" i="22"/>
  <c r="S397" i="22"/>
  <c r="S398" i="22"/>
  <c r="S399" i="22"/>
  <c r="S400" i="22"/>
  <c r="S401" i="22"/>
  <c r="S402" i="22"/>
  <c r="S403" i="22"/>
  <c r="S404" i="22"/>
  <c r="S405" i="22"/>
  <c r="S406" i="22"/>
  <c r="S407" i="22"/>
  <c r="S408" i="22"/>
  <c r="S409" i="22"/>
  <c r="S410" i="22"/>
  <c r="S411" i="22"/>
  <c r="S412" i="22"/>
  <c r="S413" i="22"/>
  <c r="S414" i="22"/>
  <c r="S415" i="22"/>
  <c r="S416" i="22"/>
  <c r="S417" i="22"/>
  <c r="S418" i="22"/>
  <c r="S419" i="22"/>
  <c r="S420" i="22"/>
  <c r="S421" i="22"/>
  <c r="S422" i="22"/>
  <c r="S423" i="22"/>
  <c r="S424" i="22"/>
  <c r="S425" i="22"/>
  <c r="S426" i="22"/>
  <c r="S427" i="22"/>
  <c r="S428" i="22"/>
  <c r="S429" i="22"/>
  <c r="S430" i="22"/>
  <c r="S431" i="22"/>
  <c r="S432" i="22"/>
  <c r="S433" i="22"/>
  <c r="S434" i="22"/>
  <c r="S435" i="22"/>
  <c r="S436" i="22"/>
  <c r="S437" i="22"/>
  <c r="S438" i="22"/>
  <c r="S439" i="22"/>
  <c r="S440" i="22"/>
  <c r="S441" i="22"/>
  <c r="S442" i="22"/>
  <c r="S443" i="22"/>
  <c r="S444" i="22"/>
  <c r="S445" i="22"/>
  <c r="S446" i="22"/>
  <c r="S447" i="22"/>
  <c r="S448" i="22"/>
  <c r="S449" i="22"/>
  <c r="S450" i="22"/>
  <c r="S451" i="22"/>
  <c r="S452" i="22"/>
  <c r="S453" i="22"/>
  <c r="S454" i="22"/>
  <c r="S455" i="22"/>
  <c r="S456" i="22"/>
  <c r="S457" i="22"/>
  <c r="S458" i="22"/>
  <c r="S459" i="22"/>
  <c r="S460" i="22"/>
  <c r="S461" i="22"/>
  <c r="S462" i="22"/>
  <c r="S463" i="22"/>
  <c r="S464" i="22"/>
  <c r="S465" i="22"/>
  <c r="S466" i="22"/>
  <c r="S467" i="22"/>
  <c r="S468" i="22"/>
  <c r="S469" i="22"/>
  <c r="S470" i="22"/>
  <c r="S471" i="22"/>
  <c r="S472" i="22"/>
  <c r="S473" i="22"/>
  <c r="S474" i="22"/>
  <c r="S475" i="22"/>
  <c r="S476" i="22"/>
  <c r="S477" i="22"/>
  <c r="S478" i="22"/>
  <c r="S479" i="22"/>
  <c r="S480" i="22"/>
  <c r="S481" i="22"/>
  <c r="S482" i="22"/>
  <c r="S483" i="22"/>
  <c r="S484" i="22"/>
  <c r="S485" i="22"/>
  <c r="S486" i="22"/>
  <c r="S487" i="22"/>
  <c r="S488" i="22"/>
  <c r="S489" i="22"/>
  <c r="S490" i="22"/>
  <c r="S491" i="22"/>
  <c r="S492" i="22"/>
  <c r="S493" i="22"/>
  <c r="S494" i="22"/>
  <c r="S495" i="22"/>
  <c r="S496" i="22"/>
  <c r="S497" i="22"/>
  <c r="S498" i="22"/>
  <c r="S499" i="22"/>
  <c r="S500" i="22"/>
  <c r="S501" i="22"/>
  <c r="S502" i="22"/>
  <c r="S503" i="22"/>
  <c r="S504" i="22"/>
  <c r="S505" i="22"/>
  <c r="S506" i="22"/>
  <c r="S507" i="22"/>
  <c r="S508" i="22"/>
  <c r="S509" i="22"/>
  <c r="S510" i="22"/>
  <c r="S511" i="22"/>
  <c r="S512" i="22"/>
  <c r="S513" i="22"/>
  <c r="S514" i="22"/>
  <c r="S515" i="22"/>
  <c r="S516" i="22"/>
  <c r="S517" i="22"/>
  <c r="S518" i="22"/>
  <c r="S519" i="22"/>
  <c r="S520" i="22"/>
  <c r="S521" i="22"/>
  <c r="S522" i="22"/>
  <c r="S523" i="22"/>
  <c r="S524" i="22"/>
  <c r="S525" i="22"/>
  <c r="S526" i="22"/>
  <c r="S527" i="22"/>
  <c r="S528" i="22"/>
  <c r="S529" i="22"/>
  <c r="S530" i="22"/>
  <c r="S531" i="22"/>
  <c r="S532" i="22"/>
  <c r="S533" i="22"/>
  <c r="S534" i="22"/>
  <c r="S535" i="22"/>
  <c r="S536" i="22"/>
  <c r="S537" i="22"/>
  <c r="R275" i="22"/>
  <c r="R276" i="22"/>
  <c r="R277" i="22"/>
  <c r="R278" i="22"/>
  <c r="R279" i="22"/>
  <c r="R280" i="22"/>
  <c r="R281" i="22"/>
  <c r="R282" i="22"/>
  <c r="R283" i="22"/>
  <c r="R284" i="22"/>
  <c r="R285" i="22"/>
  <c r="R286" i="22"/>
  <c r="R287" i="22"/>
  <c r="R288" i="22"/>
  <c r="R289" i="22"/>
  <c r="R290" i="22"/>
  <c r="R291" i="22"/>
  <c r="R292" i="22"/>
  <c r="R293" i="22"/>
  <c r="R294" i="22"/>
  <c r="R295" i="22"/>
  <c r="R296" i="22"/>
  <c r="R297" i="22"/>
  <c r="R298" i="22"/>
  <c r="R299" i="22"/>
  <c r="R300" i="22"/>
  <c r="R301" i="22"/>
  <c r="R302" i="22"/>
  <c r="R303" i="22"/>
  <c r="R304" i="22"/>
  <c r="R305" i="22"/>
  <c r="R306" i="22"/>
  <c r="R307" i="22"/>
  <c r="R308" i="22"/>
  <c r="R309" i="22"/>
  <c r="R310" i="22"/>
  <c r="R311" i="22"/>
  <c r="R312" i="22"/>
  <c r="R313" i="22"/>
  <c r="R314" i="22"/>
  <c r="R315" i="22"/>
  <c r="R316" i="22"/>
  <c r="R317" i="22"/>
  <c r="R318" i="22"/>
  <c r="R319" i="22"/>
  <c r="R320" i="22"/>
  <c r="R321" i="22"/>
  <c r="R322" i="22"/>
  <c r="R323" i="22"/>
  <c r="R324" i="22"/>
  <c r="R325" i="22"/>
  <c r="R326" i="22"/>
  <c r="R327" i="22"/>
  <c r="R328" i="22"/>
  <c r="R329" i="22"/>
  <c r="R330" i="22"/>
  <c r="R331" i="22"/>
  <c r="R332" i="22"/>
  <c r="R333" i="22"/>
  <c r="R334" i="22"/>
  <c r="R335" i="22"/>
  <c r="R336" i="22"/>
  <c r="R337" i="22"/>
  <c r="R338" i="22"/>
  <c r="R339" i="22"/>
  <c r="R340" i="22"/>
  <c r="R341" i="22"/>
  <c r="R342" i="22"/>
  <c r="R343" i="22"/>
  <c r="R344" i="22"/>
  <c r="R345" i="22"/>
  <c r="R346" i="22"/>
  <c r="R347" i="22"/>
  <c r="R348" i="22"/>
  <c r="R349" i="22"/>
  <c r="R350" i="22"/>
  <c r="R351" i="22"/>
  <c r="R352" i="22"/>
  <c r="R353" i="22"/>
  <c r="R354" i="22"/>
  <c r="R355" i="22"/>
  <c r="R356" i="22"/>
  <c r="R357" i="22"/>
  <c r="R358" i="22"/>
  <c r="R359" i="22"/>
  <c r="R360" i="22"/>
  <c r="R361" i="22"/>
  <c r="R362" i="22"/>
  <c r="R363" i="22"/>
  <c r="R364" i="22"/>
  <c r="R365" i="22"/>
  <c r="R366" i="22"/>
  <c r="R367" i="22"/>
  <c r="R368" i="22"/>
  <c r="R369" i="22"/>
  <c r="R370" i="22"/>
  <c r="R371" i="22"/>
  <c r="R372" i="22"/>
  <c r="R373" i="22"/>
  <c r="R374" i="22"/>
  <c r="R375" i="22"/>
  <c r="R376" i="22"/>
  <c r="R377" i="22"/>
  <c r="R378" i="22"/>
  <c r="R379" i="22"/>
  <c r="R380" i="22"/>
  <c r="R381" i="22"/>
  <c r="R382" i="22"/>
  <c r="R383" i="22"/>
  <c r="R384" i="22"/>
  <c r="R385" i="22"/>
  <c r="R386" i="22"/>
  <c r="R387" i="22"/>
  <c r="R388" i="22"/>
  <c r="R389" i="22"/>
  <c r="R390" i="22"/>
  <c r="R391" i="22"/>
  <c r="R392" i="22"/>
  <c r="R393" i="22"/>
  <c r="R394" i="22"/>
  <c r="R395" i="22"/>
  <c r="R396" i="22"/>
  <c r="R397" i="22"/>
  <c r="R398" i="22"/>
  <c r="R399" i="22"/>
  <c r="R400" i="22"/>
  <c r="R401" i="22"/>
  <c r="R402" i="22"/>
  <c r="R403" i="22"/>
  <c r="R404" i="22"/>
  <c r="R405" i="22"/>
  <c r="R406" i="22"/>
  <c r="R407" i="22"/>
  <c r="R408" i="22"/>
  <c r="R409" i="22"/>
  <c r="R410" i="22"/>
  <c r="R411" i="22"/>
  <c r="R412" i="22"/>
  <c r="R413" i="22"/>
  <c r="R414" i="22"/>
  <c r="R415" i="22"/>
  <c r="R416" i="22"/>
  <c r="R417" i="22"/>
  <c r="R418" i="22"/>
  <c r="R419" i="22"/>
  <c r="R420" i="22"/>
  <c r="R421" i="22"/>
  <c r="R422" i="22"/>
  <c r="R423" i="22"/>
  <c r="R424" i="22"/>
  <c r="R425" i="22"/>
  <c r="R426" i="22"/>
  <c r="R427" i="22"/>
  <c r="R428" i="22"/>
  <c r="R429" i="22"/>
  <c r="R430" i="22"/>
  <c r="R431" i="22"/>
  <c r="R432" i="22"/>
  <c r="R433" i="22"/>
  <c r="R434" i="22"/>
  <c r="R435" i="22"/>
  <c r="R436" i="22"/>
  <c r="R437" i="22"/>
  <c r="R438" i="22"/>
  <c r="R439" i="22"/>
  <c r="R440" i="22"/>
  <c r="R441" i="22"/>
  <c r="R442" i="22"/>
  <c r="R443" i="22"/>
  <c r="R444" i="22"/>
  <c r="R445" i="22"/>
  <c r="R446" i="22"/>
  <c r="R447" i="22"/>
  <c r="R448" i="22"/>
  <c r="R449" i="22"/>
  <c r="R450" i="22"/>
  <c r="R451" i="22"/>
  <c r="R452" i="22"/>
  <c r="R453" i="22"/>
  <c r="R454" i="22"/>
  <c r="R455" i="22"/>
  <c r="R456" i="22"/>
  <c r="R457" i="22"/>
  <c r="R458" i="22"/>
  <c r="R459" i="22"/>
  <c r="R460" i="22"/>
  <c r="R461" i="22"/>
  <c r="R462" i="22"/>
  <c r="R463" i="22"/>
  <c r="R464" i="22"/>
  <c r="R465" i="22"/>
  <c r="R466" i="22"/>
  <c r="R467" i="22"/>
  <c r="R468" i="22"/>
  <c r="R469" i="22"/>
  <c r="R470" i="22"/>
  <c r="R471" i="22"/>
  <c r="R472" i="22"/>
  <c r="R473" i="22"/>
  <c r="R474" i="22"/>
  <c r="R475" i="22"/>
  <c r="R476" i="22"/>
  <c r="R477" i="22"/>
  <c r="R478" i="22"/>
  <c r="R479" i="22"/>
  <c r="R480" i="22"/>
  <c r="R481" i="22"/>
  <c r="R482" i="22"/>
  <c r="R483" i="22"/>
  <c r="R484" i="22"/>
  <c r="R485" i="22"/>
  <c r="R486" i="22"/>
  <c r="R487" i="22"/>
  <c r="R488" i="22"/>
  <c r="R489" i="22"/>
  <c r="R490" i="22"/>
  <c r="R491" i="22"/>
  <c r="R492" i="22"/>
  <c r="R493" i="22"/>
  <c r="R494" i="22"/>
  <c r="R495" i="22"/>
  <c r="R496" i="22"/>
  <c r="R497" i="22"/>
  <c r="R498" i="22"/>
  <c r="R499" i="22"/>
  <c r="R500" i="22"/>
  <c r="R501" i="22"/>
  <c r="R502" i="22"/>
  <c r="R503" i="22"/>
  <c r="R504" i="22"/>
  <c r="R505" i="22"/>
  <c r="R506" i="22"/>
  <c r="R507" i="22"/>
  <c r="R508" i="22"/>
  <c r="R509" i="22"/>
  <c r="R510" i="22"/>
  <c r="R511" i="22"/>
  <c r="R512" i="22"/>
  <c r="R513" i="22"/>
  <c r="R514" i="22"/>
  <c r="R515" i="22"/>
  <c r="R516" i="22"/>
  <c r="R517" i="22"/>
  <c r="R518" i="22"/>
  <c r="R519" i="22"/>
  <c r="R520" i="22"/>
  <c r="R521" i="22"/>
  <c r="R522" i="22"/>
  <c r="R523" i="22"/>
  <c r="R524" i="22"/>
  <c r="R525" i="22"/>
  <c r="R526" i="22"/>
  <c r="R527" i="22"/>
  <c r="R528" i="22"/>
  <c r="R529" i="22"/>
  <c r="R530" i="22"/>
  <c r="R531" i="22"/>
  <c r="R532" i="22"/>
  <c r="R533" i="22"/>
  <c r="R534" i="22"/>
  <c r="R535" i="22"/>
  <c r="R536" i="22"/>
  <c r="R537" i="22"/>
  <c r="Q275" i="22"/>
  <c r="Q276" i="22"/>
  <c r="Q277" i="22"/>
  <c r="Q278" i="22"/>
  <c r="Q279" i="22"/>
  <c r="Q280" i="22"/>
  <c r="Q281" i="22"/>
  <c r="Q282" i="22"/>
  <c r="Q283" i="22"/>
  <c r="Q284" i="22"/>
  <c r="Q285" i="22"/>
  <c r="Q286" i="22"/>
  <c r="Q287" i="22"/>
  <c r="Q288" i="22"/>
  <c r="Q289" i="22"/>
  <c r="Q290" i="22"/>
  <c r="Q291" i="22"/>
  <c r="Q292" i="22"/>
  <c r="Q293" i="22"/>
  <c r="Q294" i="22"/>
  <c r="Q295" i="22"/>
  <c r="Q296" i="22"/>
  <c r="Q297" i="22"/>
  <c r="Q298" i="22"/>
  <c r="Q299" i="22"/>
  <c r="Q300" i="22"/>
  <c r="Q301" i="22"/>
  <c r="Q302" i="22"/>
  <c r="Q303" i="22"/>
  <c r="Q304" i="22"/>
  <c r="Q305" i="22"/>
  <c r="Q306" i="22"/>
  <c r="Q307" i="22"/>
  <c r="Q308" i="22"/>
  <c r="Q309" i="22"/>
  <c r="Q310" i="22"/>
  <c r="Q311" i="22"/>
  <c r="Q312" i="22"/>
  <c r="Q313" i="22"/>
  <c r="Q314" i="22"/>
  <c r="Q315" i="22"/>
  <c r="Q316" i="22"/>
  <c r="Q317" i="22"/>
  <c r="Q318" i="22"/>
  <c r="Q319" i="22"/>
  <c r="Q320" i="22"/>
  <c r="Q321" i="22"/>
  <c r="Q322" i="22"/>
  <c r="Q323" i="22"/>
  <c r="Q324" i="22"/>
  <c r="Q325" i="22"/>
  <c r="Q326" i="22"/>
  <c r="Q327" i="22"/>
  <c r="Q328" i="22"/>
  <c r="Q329" i="22"/>
  <c r="Q330" i="22"/>
  <c r="Q331" i="22"/>
  <c r="Q332" i="22"/>
  <c r="Q333" i="22"/>
  <c r="Q334" i="22"/>
  <c r="Q335" i="22"/>
  <c r="Q336" i="22"/>
  <c r="Q337" i="22"/>
  <c r="Q338" i="22"/>
  <c r="Q339" i="22"/>
  <c r="Q340" i="22"/>
  <c r="Q341" i="22"/>
  <c r="Q342" i="22"/>
  <c r="Q343" i="22"/>
  <c r="Q344" i="22"/>
  <c r="Q345" i="22"/>
  <c r="Q346" i="22"/>
  <c r="Q347" i="22"/>
  <c r="Q348" i="22"/>
  <c r="Q349" i="22"/>
  <c r="Q350" i="22"/>
  <c r="Q351" i="22"/>
  <c r="Q352" i="22"/>
  <c r="Q353" i="22"/>
  <c r="Q354" i="22"/>
  <c r="Q355" i="22"/>
  <c r="Q356" i="22"/>
  <c r="Q357" i="22"/>
  <c r="Q358" i="22"/>
  <c r="Q359" i="22"/>
  <c r="Q360" i="22"/>
  <c r="Q361" i="22"/>
  <c r="Q362" i="22"/>
  <c r="Q363" i="22"/>
  <c r="Q364" i="22"/>
  <c r="Q365" i="22"/>
  <c r="Q366" i="22"/>
  <c r="Q367" i="22"/>
  <c r="Q368" i="22"/>
  <c r="Q369" i="22"/>
  <c r="Q370" i="22"/>
  <c r="Q371" i="22"/>
  <c r="Q372" i="22"/>
  <c r="Q373" i="22"/>
  <c r="Q374" i="22"/>
  <c r="Q375" i="22"/>
  <c r="Q376" i="22"/>
  <c r="Q377" i="22"/>
  <c r="Q378" i="22"/>
  <c r="Q379" i="22"/>
  <c r="Q380" i="22"/>
  <c r="Q381" i="22"/>
  <c r="Q382" i="22"/>
  <c r="Q383" i="22"/>
  <c r="Q384" i="22"/>
  <c r="Q385" i="22"/>
  <c r="Q386" i="22"/>
  <c r="Q387" i="22"/>
  <c r="Q388" i="22"/>
  <c r="Q389" i="22"/>
  <c r="Q390" i="22"/>
  <c r="Q391" i="22"/>
  <c r="Q392" i="22"/>
  <c r="Q393" i="22"/>
  <c r="Q394" i="22"/>
  <c r="Q395" i="22"/>
  <c r="Q396" i="22"/>
  <c r="Q397" i="22"/>
  <c r="Q398" i="22"/>
  <c r="Q399" i="22"/>
  <c r="Q400" i="22"/>
  <c r="Q401" i="22"/>
  <c r="Q402" i="22"/>
  <c r="Q403" i="22"/>
  <c r="Q404" i="22"/>
  <c r="Q405" i="22"/>
  <c r="Q406" i="22"/>
  <c r="Q407" i="22"/>
  <c r="Q408" i="22"/>
  <c r="Q409" i="22"/>
  <c r="Q410" i="22"/>
  <c r="Q411" i="22"/>
  <c r="Q412" i="22"/>
  <c r="Q413" i="22"/>
  <c r="Q414" i="22"/>
  <c r="Q415" i="22"/>
  <c r="Q416" i="22"/>
  <c r="Q417" i="22"/>
  <c r="Q418" i="22"/>
  <c r="Q419" i="22"/>
  <c r="Q420" i="22"/>
  <c r="Q421" i="22"/>
  <c r="Q422" i="22"/>
  <c r="Q423" i="22"/>
  <c r="Q424" i="22"/>
  <c r="Q425" i="22"/>
  <c r="Q426" i="22"/>
  <c r="Q427" i="22"/>
  <c r="Q428" i="22"/>
  <c r="Q429" i="22"/>
  <c r="Q430" i="22"/>
  <c r="Q431" i="22"/>
  <c r="Q432" i="22"/>
  <c r="Q433" i="22"/>
  <c r="Q434" i="22"/>
  <c r="Q435" i="22"/>
  <c r="Q436" i="22"/>
  <c r="Q437" i="22"/>
  <c r="Q438" i="22"/>
  <c r="Q439" i="22"/>
  <c r="Q440" i="22"/>
  <c r="Q441" i="22"/>
  <c r="Q442" i="22"/>
  <c r="Q443" i="22"/>
  <c r="Q444" i="22"/>
  <c r="Q445" i="22"/>
  <c r="Q446" i="22"/>
  <c r="Q447" i="22"/>
  <c r="Q448" i="22"/>
  <c r="Q449" i="22"/>
  <c r="Q450" i="22"/>
  <c r="Q451" i="22"/>
  <c r="Q452" i="22"/>
  <c r="Q453" i="22"/>
  <c r="Q454" i="22"/>
  <c r="Q455" i="22"/>
  <c r="Q456" i="22"/>
  <c r="Q457" i="22"/>
  <c r="Q458" i="22"/>
  <c r="Q459" i="22"/>
  <c r="Q460" i="22"/>
  <c r="Q461" i="22"/>
  <c r="Q462" i="22"/>
  <c r="Q463" i="22"/>
  <c r="Q464" i="22"/>
  <c r="Q465" i="22"/>
  <c r="Q466" i="22"/>
  <c r="Q467" i="22"/>
  <c r="Q468" i="22"/>
  <c r="Q469" i="22"/>
  <c r="Q470" i="22"/>
  <c r="Q471" i="22"/>
  <c r="Q472" i="22"/>
  <c r="Q473" i="22"/>
  <c r="Q474" i="22"/>
  <c r="Q475" i="22"/>
  <c r="Q476" i="22"/>
  <c r="Q477" i="22"/>
  <c r="Q478" i="22"/>
  <c r="Q479" i="22"/>
  <c r="Q480" i="22"/>
  <c r="Q481" i="22"/>
  <c r="Q482" i="22"/>
  <c r="Q483" i="22"/>
  <c r="Q484" i="22"/>
  <c r="Q485" i="22"/>
  <c r="Q486" i="22"/>
  <c r="Q487" i="22"/>
  <c r="Q488" i="22"/>
  <c r="Q489" i="22"/>
  <c r="Q490" i="22"/>
  <c r="Q491" i="22"/>
  <c r="Q492" i="22"/>
  <c r="Q493" i="22"/>
  <c r="Q494" i="22"/>
  <c r="Q495" i="22"/>
  <c r="Q496" i="22"/>
  <c r="Q497" i="22"/>
  <c r="Q498" i="22"/>
  <c r="Q499" i="22"/>
  <c r="Q500" i="22"/>
  <c r="Q501" i="22"/>
  <c r="Q502" i="22"/>
  <c r="Q503" i="22"/>
  <c r="Q504" i="22"/>
  <c r="Q505" i="22"/>
  <c r="Q506" i="22"/>
  <c r="Q507" i="22"/>
  <c r="Q508" i="22"/>
  <c r="Q509" i="22"/>
  <c r="Q510" i="22"/>
  <c r="Q511" i="22"/>
  <c r="Q512" i="22"/>
  <c r="Q513" i="22"/>
  <c r="Q514" i="22"/>
  <c r="Q515" i="22"/>
  <c r="Q516" i="22"/>
  <c r="Q517" i="22"/>
  <c r="Q518" i="22"/>
  <c r="Q519" i="22"/>
  <c r="Q520" i="22"/>
  <c r="Q521" i="22"/>
  <c r="Q522" i="22"/>
  <c r="Q523" i="22"/>
  <c r="Q524" i="22"/>
  <c r="Q525" i="22"/>
  <c r="Q526" i="22"/>
  <c r="Q527" i="22"/>
  <c r="Q528" i="22"/>
  <c r="Q529" i="22"/>
  <c r="Q530" i="22"/>
  <c r="Q531" i="22"/>
  <c r="Q532" i="22"/>
  <c r="Q533" i="22"/>
  <c r="Q534" i="22"/>
  <c r="Q535" i="22"/>
  <c r="Q536" i="22"/>
  <c r="Q537" i="22"/>
  <c r="P275" i="22"/>
  <c r="P276" i="22"/>
  <c r="P277" i="22"/>
  <c r="P278" i="22"/>
  <c r="P279" i="22"/>
  <c r="P280" i="22"/>
  <c r="P281" i="22"/>
  <c r="P282" i="22"/>
  <c r="P283" i="22"/>
  <c r="P284" i="22"/>
  <c r="P285" i="22"/>
  <c r="P286" i="22"/>
  <c r="P287" i="22"/>
  <c r="P288" i="22"/>
  <c r="P289" i="22"/>
  <c r="P290" i="22"/>
  <c r="P291" i="22"/>
  <c r="P292" i="22"/>
  <c r="P293" i="22"/>
  <c r="P294" i="22"/>
  <c r="P295" i="22"/>
  <c r="P296" i="22"/>
  <c r="P297" i="22"/>
  <c r="P298" i="22"/>
  <c r="P299" i="22"/>
  <c r="P300" i="22"/>
  <c r="P301" i="22"/>
  <c r="P302" i="22"/>
  <c r="P303" i="22"/>
  <c r="P304" i="22"/>
  <c r="P305" i="22"/>
  <c r="P306" i="22"/>
  <c r="P307" i="22"/>
  <c r="P308" i="22"/>
  <c r="P309" i="22"/>
  <c r="P310" i="22"/>
  <c r="P311" i="22"/>
  <c r="P312" i="22"/>
  <c r="P313" i="22"/>
  <c r="P314" i="22"/>
  <c r="P315" i="22"/>
  <c r="P316" i="22"/>
  <c r="P317" i="22"/>
  <c r="P318" i="22"/>
  <c r="P319" i="22"/>
  <c r="P320" i="22"/>
  <c r="P321" i="22"/>
  <c r="P322" i="22"/>
  <c r="P323" i="22"/>
  <c r="P324" i="22"/>
  <c r="P325" i="22"/>
  <c r="P326" i="22"/>
  <c r="P327" i="22"/>
  <c r="P328" i="22"/>
  <c r="P329" i="22"/>
  <c r="P330" i="22"/>
  <c r="P331" i="22"/>
  <c r="P542" i="22" s="1"/>
  <c r="Q542" i="22" s="1"/>
  <c r="P332" i="22"/>
  <c r="P333" i="22"/>
  <c r="P334" i="22"/>
  <c r="P335" i="22"/>
  <c r="P336" i="22"/>
  <c r="P337" i="22"/>
  <c r="P338" i="22"/>
  <c r="P339" i="22"/>
  <c r="P340" i="22"/>
  <c r="P341" i="22"/>
  <c r="P342" i="22"/>
  <c r="P343" i="22"/>
  <c r="P344" i="22"/>
  <c r="P345" i="22"/>
  <c r="P346" i="22"/>
  <c r="P347" i="22"/>
  <c r="P348" i="22"/>
  <c r="P349" i="22"/>
  <c r="P350" i="22"/>
  <c r="P351" i="22"/>
  <c r="P352" i="22"/>
  <c r="P353" i="22"/>
  <c r="P354" i="22"/>
  <c r="P355" i="22"/>
  <c r="P356" i="22"/>
  <c r="P357" i="22"/>
  <c r="P358" i="22"/>
  <c r="P359" i="22"/>
  <c r="P360" i="22"/>
  <c r="P361" i="22"/>
  <c r="P362" i="22"/>
  <c r="P363" i="22"/>
  <c r="P364" i="22"/>
  <c r="P365" i="22"/>
  <c r="P366" i="22"/>
  <c r="P367" i="22"/>
  <c r="P368" i="22"/>
  <c r="P369" i="22"/>
  <c r="P370" i="22"/>
  <c r="P371" i="22"/>
  <c r="P372" i="22"/>
  <c r="P373" i="22"/>
  <c r="P374" i="22"/>
  <c r="P375" i="22"/>
  <c r="P376" i="22"/>
  <c r="P377" i="22"/>
  <c r="P378" i="22"/>
  <c r="P379" i="22"/>
  <c r="P380" i="22"/>
  <c r="P381" i="22"/>
  <c r="P382" i="22"/>
  <c r="P383" i="22"/>
  <c r="P384" i="22"/>
  <c r="P385" i="22"/>
  <c r="P386" i="22"/>
  <c r="P387" i="22"/>
  <c r="P388" i="22"/>
  <c r="P389" i="22"/>
  <c r="P390" i="22"/>
  <c r="P391" i="22"/>
  <c r="P392" i="22"/>
  <c r="P393" i="22"/>
  <c r="P394" i="22"/>
  <c r="P395" i="22"/>
  <c r="P396" i="22"/>
  <c r="P397" i="22"/>
  <c r="P398" i="22"/>
  <c r="P399" i="22"/>
  <c r="P400" i="22"/>
  <c r="P401" i="22"/>
  <c r="P402" i="22"/>
  <c r="P403" i="22"/>
  <c r="P404" i="22"/>
  <c r="P405" i="22"/>
  <c r="P406" i="22"/>
  <c r="P407" i="22"/>
  <c r="P408" i="22"/>
  <c r="P409" i="22"/>
  <c r="P410" i="22"/>
  <c r="P411" i="22"/>
  <c r="P412" i="22"/>
  <c r="P413" i="22"/>
  <c r="P414" i="22"/>
  <c r="P415" i="22"/>
  <c r="P416" i="22"/>
  <c r="P417" i="22"/>
  <c r="P418" i="22"/>
  <c r="P419" i="22"/>
  <c r="P420" i="22"/>
  <c r="P421" i="22"/>
  <c r="P422" i="22"/>
  <c r="P423" i="22"/>
  <c r="P424" i="22"/>
  <c r="P425" i="22"/>
  <c r="P426" i="22"/>
  <c r="P427" i="22"/>
  <c r="P428" i="22"/>
  <c r="P429" i="22"/>
  <c r="P430" i="22"/>
  <c r="P431" i="22"/>
  <c r="P432" i="22"/>
  <c r="P433" i="22"/>
  <c r="P434" i="22"/>
  <c r="P435" i="22"/>
  <c r="P436" i="22"/>
  <c r="P437" i="22"/>
  <c r="P438" i="22"/>
  <c r="P439" i="22"/>
  <c r="P440" i="22"/>
  <c r="P441" i="22"/>
  <c r="P442" i="22"/>
  <c r="P443" i="22"/>
  <c r="P444" i="22"/>
  <c r="P445" i="22"/>
  <c r="P446" i="22"/>
  <c r="P447" i="22"/>
  <c r="P448" i="22"/>
  <c r="P449" i="22"/>
  <c r="P450" i="22"/>
  <c r="P451" i="22"/>
  <c r="P452" i="22"/>
  <c r="P453" i="22"/>
  <c r="P454" i="22"/>
  <c r="P455" i="22"/>
  <c r="P456" i="22"/>
  <c r="P457" i="22"/>
  <c r="P458" i="22"/>
  <c r="P459" i="22"/>
  <c r="P460" i="22"/>
  <c r="P461" i="22"/>
  <c r="P462" i="22"/>
  <c r="P463" i="22"/>
  <c r="P464" i="22"/>
  <c r="P465" i="22"/>
  <c r="P466" i="22"/>
  <c r="P467" i="22"/>
  <c r="P468" i="22"/>
  <c r="P469" i="22"/>
  <c r="P470" i="22"/>
  <c r="P471" i="22"/>
  <c r="P472" i="22"/>
  <c r="P473" i="22"/>
  <c r="P474" i="22"/>
  <c r="P475" i="22"/>
  <c r="P476" i="22"/>
  <c r="P477" i="22"/>
  <c r="P478" i="22"/>
  <c r="P479" i="22"/>
  <c r="P480" i="22"/>
  <c r="P481" i="22"/>
  <c r="P482" i="22"/>
  <c r="P483" i="22"/>
  <c r="P484" i="22"/>
  <c r="P485" i="22"/>
  <c r="P486" i="22"/>
  <c r="P487" i="22"/>
  <c r="P488" i="22"/>
  <c r="P489" i="22"/>
  <c r="P490" i="22"/>
  <c r="P491" i="22"/>
  <c r="P492" i="22"/>
  <c r="P493" i="22"/>
  <c r="P494" i="22"/>
  <c r="P495" i="22"/>
  <c r="P496" i="22"/>
  <c r="P497" i="22"/>
  <c r="P498" i="22"/>
  <c r="P499" i="22"/>
  <c r="P500" i="22"/>
  <c r="P501" i="22"/>
  <c r="P502" i="22"/>
  <c r="P503" i="22"/>
  <c r="P504" i="22"/>
  <c r="P505" i="22"/>
  <c r="P506" i="22"/>
  <c r="P507" i="22"/>
  <c r="P508" i="22"/>
  <c r="P509" i="22"/>
  <c r="P510" i="22"/>
  <c r="P511" i="22"/>
  <c r="P512" i="22"/>
  <c r="P513" i="22"/>
  <c r="P514" i="22"/>
  <c r="P515" i="22"/>
  <c r="P516" i="22"/>
  <c r="P517" i="22"/>
  <c r="P518" i="22"/>
  <c r="P519" i="22"/>
  <c r="P520" i="22"/>
  <c r="P521" i="22"/>
  <c r="P522" i="22"/>
  <c r="P523" i="22"/>
  <c r="P524" i="22"/>
  <c r="P525" i="22"/>
  <c r="P526" i="22"/>
  <c r="P527" i="22"/>
  <c r="P528" i="22"/>
  <c r="P529" i="22"/>
  <c r="P530" i="22"/>
  <c r="P531" i="22"/>
  <c r="P532" i="22"/>
  <c r="P533" i="22"/>
  <c r="P534" i="22"/>
  <c r="P535" i="22"/>
  <c r="P536" i="22"/>
  <c r="P537" i="22"/>
  <c r="O275" i="22"/>
  <c r="O276" i="22"/>
  <c r="O277" i="22"/>
  <c r="O278" i="22"/>
  <c r="O279" i="22"/>
  <c r="O280" i="22"/>
  <c r="O281" i="22"/>
  <c r="O282" i="22"/>
  <c r="O283" i="22"/>
  <c r="O284" i="22"/>
  <c r="O285" i="22"/>
  <c r="O286" i="22"/>
  <c r="O287" i="22"/>
  <c r="O288" i="22"/>
  <c r="O289" i="22"/>
  <c r="O290" i="22"/>
  <c r="O291" i="22"/>
  <c r="O292" i="22"/>
  <c r="O293" i="22"/>
  <c r="O294" i="22"/>
  <c r="O295" i="22"/>
  <c r="O296" i="22"/>
  <c r="O297" i="22"/>
  <c r="O298" i="22"/>
  <c r="O299" i="22"/>
  <c r="O300" i="22"/>
  <c r="O301" i="22"/>
  <c r="O302" i="22"/>
  <c r="O303" i="22"/>
  <c r="O304" i="22"/>
  <c r="O305" i="22"/>
  <c r="O306" i="22"/>
  <c r="O307" i="22"/>
  <c r="O308" i="22"/>
  <c r="O309" i="22"/>
  <c r="O310" i="22"/>
  <c r="O311" i="22"/>
  <c r="O312" i="22"/>
  <c r="O313" i="22"/>
  <c r="O314" i="22"/>
  <c r="O315" i="22"/>
  <c r="O316" i="22"/>
  <c r="O317" i="22"/>
  <c r="O318" i="22"/>
  <c r="O319" i="22"/>
  <c r="O320" i="22"/>
  <c r="O321" i="22"/>
  <c r="O322" i="22"/>
  <c r="O323" i="22"/>
  <c r="O324" i="22"/>
  <c r="O325" i="22"/>
  <c r="O326" i="22"/>
  <c r="O327" i="22"/>
  <c r="O328" i="22"/>
  <c r="O329" i="22"/>
  <c r="O330" i="22"/>
  <c r="O331" i="22"/>
  <c r="O332" i="22"/>
  <c r="O333" i="22"/>
  <c r="O334" i="22"/>
  <c r="O335" i="22"/>
  <c r="O336" i="22"/>
  <c r="O337" i="22"/>
  <c r="O338" i="22"/>
  <c r="O339" i="22"/>
  <c r="O340" i="22"/>
  <c r="O341" i="22"/>
  <c r="O342" i="22"/>
  <c r="O343" i="22"/>
  <c r="O344" i="22"/>
  <c r="O345" i="22"/>
  <c r="O346" i="22"/>
  <c r="O347" i="22"/>
  <c r="O348" i="22"/>
  <c r="O349" i="22"/>
  <c r="O350" i="22"/>
  <c r="O351" i="22"/>
  <c r="O352" i="22"/>
  <c r="O353" i="22"/>
  <c r="O354" i="22"/>
  <c r="O355" i="22"/>
  <c r="O356" i="22"/>
  <c r="O357" i="22"/>
  <c r="O358" i="22"/>
  <c r="O359" i="22"/>
  <c r="O360" i="22"/>
  <c r="O361" i="22"/>
  <c r="O362" i="22"/>
  <c r="O363" i="22"/>
  <c r="O364" i="22"/>
  <c r="O365" i="22"/>
  <c r="O366" i="22"/>
  <c r="O367" i="22"/>
  <c r="O368" i="22"/>
  <c r="O369" i="22"/>
  <c r="O370" i="22"/>
  <c r="O371" i="22"/>
  <c r="O372" i="22"/>
  <c r="O373" i="22"/>
  <c r="O374" i="22"/>
  <c r="O375" i="22"/>
  <c r="O376" i="22"/>
  <c r="O377" i="22"/>
  <c r="O378" i="22"/>
  <c r="O379" i="22"/>
  <c r="O380" i="22"/>
  <c r="O381" i="22"/>
  <c r="O382" i="22"/>
  <c r="O383" i="22"/>
  <c r="O384" i="22"/>
  <c r="O385" i="22"/>
  <c r="O386" i="22"/>
  <c r="O387" i="22"/>
  <c r="O388" i="22"/>
  <c r="O389" i="22"/>
  <c r="O390" i="22"/>
  <c r="O391" i="22"/>
  <c r="O392" i="22"/>
  <c r="O393" i="22"/>
  <c r="O394" i="22"/>
  <c r="O395" i="22"/>
  <c r="O396" i="22"/>
  <c r="O397" i="22"/>
  <c r="O398" i="22"/>
  <c r="O399" i="22"/>
  <c r="O400" i="22"/>
  <c r="O401" i="22"/>
  <c r="O402" i="22"/>
  <c r="O403" i="22"/>
  <c r="O404" i="22"/>
  <c r="O405" i="22"/>
  <c r="O406" i="22"/>
  <c r="O407" i="22"/>
  <c r="O408" i="22"/>
  <c r="O409" i="22"/>
  <c r="O410" i="22"/>
  <c r="O411" i="22"/>
  <c r="O412" i="22"/>
  <c r="O413" i="22"/>
  <c r="O414" i="22"/>
  <c r="O415" i="22"/>
  <c r="O416" i="22"/>
  <c r="O417" i="22"/>
  <c r="O418" i="22"/>
  <c r="O419" i="22"/>
  <c r="O420" i="22"/>
  <c r="O421" i="22"/>
  <c r="O422" i="22"/>
  <c r="O423" i="22"/>
  <c r="O424" i="22"/>
  <c r="O425" i="22"/>
  <c r="O426" i="22"/>
  <c r="O427" i="22"/>
  <c r="O428" i="22"/>
  <c r="O429" i="22"/>
  <c r="O430" i="22"/>
  <c r="O431" i="22"/>
  <c r="O432" i="22"/>
  <c r="O433" i="22"/>
  <c r="O434" i="22"/>
  <c r="O435" i="22"/>
  <c r="O436" i="22"/>
  <c r="O437" i="22"/>
  <c r="O438" i="22"/>
  <c r="O439" i="22"/>
  <c r="O440" i="22"/>
  <c r="O441" i="22"/>
  <c r="O442" i="22"/>
  <c r="O443" i="22"/>
  <c r="O444" i="22"/>
  <c r="O445" i="22"/>
  <c r="O446" i="22"/>
  <c r="O447" i="22"/>
  <c r="O448" i="22"/>
  <c r="O449" i="22"/>
  <c r="O450" i="22"/>
  <c r="O451" i="22"/>
  <c r="O452" i="22"/>
  <c r="O453" i="22"/>
  <c r="O454" i="22"/>
  <c r="O455" i="22"/>
  <c r="O456" i="22"/>
  <c r="O457" i="22"/>
  <c r="O458" i="22"/>
  <c r="O459" i="22"/>
  <c r="O460" i="22"/>
  <c r="O461" i="22"/>
  <c r="O462" i="22"/>
  <c r="O463" i="22"/>
  <c r="O464" i="22"/>
  <c r="O465" i="22"/>
  <c r="O466" i="22"/>
  <c r="O467" i="22"/>
  <c r="O468" i="22"/>
  <c r="O469" i="22"/>
  <c r="O470" i="22"/>
  <c r="O471" i="22"/>
  <c r="O472" i="22"/>
  <c r="O473" i="22"/>
  <c r="O474" i="22"/>
  <c r="O475" i="22"/>
  <c r="O476" i="22"/>
  <c r="O477" i="22"/>
  <c r="O478" i="22"/>
  <c r="O479" i="22"/>
  <c r="O480" i="22"/>
  <c r="O481" i="22"/>
  <c r="O482" i="22"/>
  <c r="O483" i="22"/>
  <c r="O484" i="22"/>
  <c r="O485" i="22"/>
  <c r="O486" i="22"/>
  <c r="O487" i="22"/>
  <c r="O488" i="22"/>
  <c r="O489" i="22"/>
  <c r="O490" i="22"/>
  <c r="O491" i="22"/>
  <c r="O492" i="22"/>
  <c r="O493" i="22"/>
  <c r="O494" i="22"/>
  <c r="O495" i="22"/>
  <c r="O496" i="22"/>
  <c r="O497" i="22"/>
  <c r="O498" i="22"/>
  <c r="O499" i="22"/>
  <c r="O500" i="22"/>
  <c r="O501" i="22"/>
  <c r="O502" i="22"/>
  <c r="O503" i="22"/>
  <c r="O504" i="22"/>
  <c r="O505" i="22"/>
  <c r="O506" i="22"/>
  <c r="O507" i="22"/>
  <c r="O508" i="22"/>
  <c r="O509" i="22"/>
  <c r="O510" i="22"/>
  <c r="O511" i="22"/>
  <c r="O512" i="22"/>
  <c r="O513" i="22"/>
  <c r="O514" i="22"/>
  <c r="O515" i="22"/>
  <c r="O516" i="22"/>
  <c r="O517" i="22"/>
  <c r="O518" i="22"/>
  <c r="O519" i="22"/>
  <c r="O520" i="22"/>
  <c r="O521" i="22"/>
  <c r="O522" i="22"/>
  <c r="O523" i="22"/>
  <c r="O524" i="22"/>
  <c r="O525" i="22"/>
  <c r="O526" i="22"/>
  <c r="O527" i="22"/>
  <c r="O528" i="22"/>
  <c r="O529" i="22"/>
  <c r="O530" i="22"/>
  <c r="O531" i="22"/>
  <c r="O532" i="22"/>
  <c r="O533" i="22"/>
  <c r="O534" i="22"/>
  <c r="O535" i="22"/>
  <c r="O536" i="22"/>
  <c r="O537" i="22"/>
  <c r="N275" i="22"/>
  <c r="N276" i="22"/>
  <c r="N277" i="22"/>
  <c r="N278" i="22"/>
  <c r="N279" i="22"/>
  <c r="N280" i="22"/>
  <c r="N281" i="22"/>
  <c r="N282" i="22"/>
  <c r="N283" i="22"/>
  <c r="N284" i="22"/>
  <c r="N285" i="22"/>
  <c r="N286" i="22"/>
  <c r="N287" i="22"/>
  <c r="N288" i="22"/>
  <c r="N289" i="22"/>
  <c r="N290" i="22"/>
  <c r="N291" i="22"/>
  <c r="N292" i="22"/>
  <c r="N293" i="22"/>
  <c r="N294" i="22"/>
  <c r="N295" i="22"/>
  <c r="N296" i="22"/>
  <c r="N297" i="22"/>
  <c r="N298" i="22"/>
  <c r="N299" i="22"/>
  <c r="N300" i="22"/>
  <c r="N301" i="22"/>
  <c r="N302" i="22"/>
  <c r="N303" i="22"/>
  <c r="N304" i="22"/>
  <c r="N305" i="22"/>
  <c r="N306" i="22"/>
  <c r="N307" i="22"/>
  <c r="N308" i="22"/>
  <c r="N309" i="22"/>
  <c r="N310" i="22"/>
  <c r="N311" i="22"/>
  <c r="N312" i="22"/>
  <c r="N313" i="22"/>
  <c r="N314" i="22"/>
  <c r="N315" i="22"/>
  <c r="N316" i="22"/>
  <c r="N317" i="22"/>
  <c r="N318" i="22"/>
  <c r="N319" i="22"/>
  <c r="N320" i="22"/>
  <c r="N321" i="22"/>
  <c r="N322" i="22"/>
  <c r="N323" i="22"/>
  <c r="N324" i="22"/>
  <c r="N325" i="22"/>
  <c r="N326" i="22"/>
  <c r="N327" i="22"/>
  <c r="N328" i="22"/>
  <c r="N329" i="22"/>
  <c r="N330" i="22"/>
  <c r="N331" i="22"/>
  <c r="N332" i="22"/>
  <c r="N333" i="22"/>
  <c r="N334" i="22"/>
  <c r="N335" i="22"/>
  <c r="N336" i="22"/>
  <c r="N337" i="22"/>
  <c r="N338" i="22"/>
  <c r="N339" i="22"/>
  <c r="N340" i="22"/>
  <c r="N341" i="22"/>
  <c r="N342" i="22"/>
  <c r="N343" i="22"/>
  <c r="N344" i="22"/>
  <c r="N345" i="22"/>
  <c r="N346" i="22"/>
  <c r="N347" i="22"/>
  <c r="N348" i="22"/>
  <c r="N349" i="22"/>
  <c r="N350" i="22"/>
  <c r="N351" i="22"/>
  <c r="N352" i="22"/>
  <c r="N353" i="22"/>
  <c r="N354" i="22"/>
  <c r="N355" i="22"/>
  <c r="N356" i="22"/>
  <c r="N357" i="22"/>
  <c r="N358" i="22"/>
  <c r="N359" i="22"/>
  <c r="N360" i="22"/>
  <c r="N361" i="22"/>
  <c r="N362" i="22"/>
  <c r="N363" i="22"/>
  <c r="N364" i="22"/>
  <c r="N365" i="22"/>
  <c r="N366" i="22"/>
  <c r="N367" i="22"/>
  <c r="N368" i="22"/>
  <c r="N369" i="22"/>
  <c r="N370" i="22"/>
  <c r="N371" i="22"/>
  <c r="N372" i="22"/>
  <c r="N373" i="22"/>
  <c r="N374" i="22"/>
  <c r="N375" i="22"/>
  <c r="N376" i="22"/>
  <c r="N377" i="22"/>
  <c r="N378" i="22"/>
  <c r="N379" i="22"/>
  <c r="N380" i="22"/>
  <c r="N381" i="22"/>
  <c r="N382" i="22"/>
  <c r="N383" i="22"/>
  <c r="N384" i="22"/>
  <c r="N385" i="22"/>
  <c r="N386" i="22"/>
  <c r="N387" i="22"/>
  <c r="N388" i="22"/>
  <c r="N389" i="22"/>
  <c r="N390" i="22"/>
  <c r="N391" i="22"/>
  <c r="N392" i="22"/>
  <c r="N393" i="22"/>
  <c r="N394" i="22"/>
  <c r="N395" i="22"/>
  <c r="N396" i="22"/>
  <c r="N397" i="22"/>
  <c r="N398" i="22"/>
  <c r="N399" i="22"/>
  <c r="N400" i="22"/>
  <c r="N401" i="22"/>
  <c r="N402" i="22"/>
  <c r="N403" i="22"/>
  <c r="N404" i="22"/>
  <c r="N405" i="22"/>
  <c r="N406" i="22"/>
  <c r="N407" i="22"/>
  <c r="N408" i="22"/>
  <c r="N409" i="22"/>
  <c r="N410" i="22"/>
  <c r="N411" i="22"/>
  <c r="N412" i="22"/>
  <c r="N413" i="22"/>
  <c r="N414" i="22"/>
  <c r="N415" i="22"/>
  <c r="N416" i="22"/>
  <c r="N417" i="22"/>
  <c r="N418" i="22"/>
  <c r="N419" i="22"/>
  <c r="N420" i="22"/>
  <c r="N421" i="22"/>
  <c r="N422" i="22"/>
  <c r="N423" i="22"/>
  <c r="N424" i="22"/>
  <c r="N425" i="22"/>
  <c r="N426" i="22"/>
  <c r="N427" i="22"/>
  <c r="N428" i="22"/>
  <c r="N429" i="22"/>
  <c r="N430" i="22"/>
  <c r="N431" i="22"/>
  <c r="N432" i="22"/>
  <c r="N433" i="22"/>
  <c r="N434" i="22"/>
  <c r="N435" i="22"/>
  <c r="N436" i="22"/>
  <c r="N437" i="22"/>
  <c r="N438" i="22"/>
  <c r="N439" i="22"/>
  <c r="N440" i="22"/>
  <c r="N441" i="22"/>
  <c r="N442" i="22"/>
  <c r="N443" i="22"/>
  <c r="N444" i="22"/>
  <c r="N445" i="22"/>
  <c r="N446" i="22"/>
  <c r="N447" i="22"/>
  <c r="N448" i="22"/>
  <c r="N449" i="22"/>
  <c r="N450" i="22"/>
  <c r="N451" i="22"/>
  <c r="N452" i="22"/>
  <c r="N453" i="22"/>
  <c r="N454" i="22"/>
  <c r="N455" i="22"/>
  <c r="N456" i="22"/>
  <c r="N457" i="22"/>
  <c r="N458" i="22"/>
  <c r="N459" i="22"/>
  <c r="N460" i="22"/>
  <c r="N461" i="22"/>
  <c r="N462" i="22"/>
  <c r="N463" i="22"/>
  <c r="N464" i="22"/>
  <c r="N465" i="22"/>
  <c r="N466" i="22"/>
  <c r="N467" i="22"/>
  <c r="N468" i="22"/>
  <c r="N469" i="22"/>
  <c r="N470" i="22"/>
  <c r="N471" i="22"/>
  <c r="N472" i="22"/>
  <c r="N473" i="22"/>
  <c r="N474" i="22"/>
  <c r="N475" i="22"/>
  <c r="N476" i="22"/>
  <c r="N477" i="22"/>
  <c r="N478" i="22"/>
  <c r="N479" i="22"/>
  <c r="N480" i="22"/>
  <c r="N481" i="22"/>
  <c r="N482" i="22"/>
  <c r="N483" i="22"/>
  <c r="N484" i="22"/>
  <c r="N485" i="22"/>
  <c r="N486" i="22"/>
  <c r="N487" i="22"/>
  <c r="N488" i="22"/>
  <c r="N489" i="22"/>
  <c r="N490" i="22"/>
  <c r="N491" i="22"/>
  <c r="N492" i="22"/>
  <c r="N493" i="22"/>
  <c r="N494" i="22"/>
  <c r="N495" i="22"/>
  <c r="N496" i="22"/>
  <c r="N497" i="22"/>
  <c r="N498" i="22"/>
  <c r="N499" i="22"/>
  <c r="N500" i="22"/>
  <c r="N501" i="22"/>
  <c r="N502" i="22"/>
  <c r="N503" i="22"/>
  <c r="N504" i="22"/>
  <c r="N505" i="22"/>
  <c r="N506" i="22"/>
  <c r="N507" i="22"/>
  <c r="N508" i="22"/>
  <c r="N509" i="22"/>
  <c r="N510" i="22"/>
  <c r="N511" i="22"/>
  <c r="N512" i="22"/>
  <c r="N513" i="22"/>
  <c r="N514" i="22"/>
  <c r="N515" i="22"/>
  <c r="N516" i="22"/>
  <c r="N517" i="22"/>
  <c r="N518" i="22"/>
  <c r="N519" i="22"/>
  <c r="N520" i="22"/>
  <c r="N521" i="22"/>
  <c r="N522" i="22"/>
  <c r="N523" i="22"/>
  <c r="N524" i="22"/>
  <c r="N525" i="22"/>
  <c r="N526" i="22"/>
  <c r="N527" i="22"/>
  <c r="N528" i="22"/>
  <c r="N529" i="22"/>
  <c r="N530" i="22"/>
  <c r="N531" i="22"/>
  <c r="N532" i="22"/>
  <c r="N533" i="22"/>
  <c r="N534" i="22"/>
  <c r="N535" i="22"/>
  <c r="N536" i="22"/>
  <c r="N537" i="22"/>
  <c r="M275" i="22"/>
  <c r="M276" i="22"/>
  <c r="M277" i="22"/>
  <c r="M278" i="22"/>
  <c r="M279" i="22"/>
  <c r="M280" i="22"/>
  <c r="M281" i="22"/>
  <c r="M282" i="22"/>
  <c r="M283" i="22"/>
  <c r="M284" i="22"/>
  <c r="M285" i="22"/>
  <c r="M286" i="22"/>
  <c r="M287" i="22"/>
  <c r="M288" i="22"/>
  <c r="M289" i="22"/>
  <c r="M290" i="22"/>
  <c r="M291" i="22"/>
  <c r="M292" i="22"/>
  <c r="M293" i="22"/>
  <c r="M294" i="22"/>
  <c r="M295" i="22"/>
  <c r="M296" i="22"/>
  <c r="M297" i="22"/>
  <c r="M298" i="22"/>
  <c r="M299" i="22"/>
  <c r="M300" i="22"/>
  <c r="M301" i="22"/>
  <c r="M302" i="22"/>
  <c r="M303" i="22"/>
  <c r="M304" i="22"/>
  <c r="M305" i="22"/>
  <c r="M306" i="22"/>
  <c r="M307" i="22"/>
  <c r="M308" i="22"/>
  <c r="M309" i="22"/>
  <c r="M310" i="22"/>
  <c r="M311" i="22"/>
  <c r="M312" i="22"/>
  <c r="M313" i="22"/>
  <c r="M314" i="22"/>
  <c r="M315" i="22"/>
  <c r="M316" i="22"/>
  <c r="M317" i="22"/>
  <c r="M318" i="22"/>
  <c r="M319" i="22"/>
  <c r="M320" i="22"/>
  <c r="M321" i="22"/>
  <c r="M322" i="22"/>
  <c r="M323" i="22"/>
  <c r="M324" i="22"/>
  <c r="M325" i="22"/>
  <c r="M326" i="22"/>
  <c r="M327" i="22"/>
  <c r="M328" i="22"/>
  <c r="M329" i="22"/>
  <c r="M330" i="22"/>
  <c r="M331" i="22"/>
  <c r="M332" i="22"/>
  <c r="M333" i="22"/>
  <c r="M334" i="22"/>
  <c r="M335" i="22"/>
  <c r="M336" i="22"/>
  <c r="M337" i="22"/>
  <c r="M338" i="22"/>
  <c r="M339" i="22"/>
  <c r="M340" i="22"/>
  <c r="M341" i="22"/>
  <c r="M342" i="22"/>
  <c r="M343" i="22"/>
  <c r="M344" i="22"/>
  <c r="M345" i="22"/>
  <c r="M346" i="22"/>
  <c r="M347" i="22"/>
  <c r="M348" i="22"/>
  <c r="M349" i="22"/>
  <c r="M350" i="22"/>
  <c r="M351" i="22"/>
  <c r="M352" i="22"/>
  <c r="M353" i="22"/>
  <c r="M354" i="22"/>
  <c r="M355" i="22"/>
  <c r="M356" i="22"/>
  <c r="M357" i="22"/>
  <c r="M358" i="22"/>
  <c r="M359" i="22"/>
  <c r="M360" i="22"/>
  <c r="M361" i="22"/>
  <c r="M362" i="22"/>
  <c r="M363" i="22"/>
  <c r="M364" i="22"/>
  <c r="M365" i="22"/>
  <c r="M366" i="22"/>
  <c r="M367" i="22"/>
  <c r="M368" i="22"/>
  <c r="M369" i="22"/>
  <c r="M370" i="22"/>
  <c r="M371" i="22"/>
  <c r="M372" i="22"/>
  <c r="M373" i="22"/>
  <c r="M374" i="22"/>
  <c r="M375" i="22"/>
  <c r="M376" i="22"/>
  <c r="M377" i="22"/>
  <c r="M378" i="22"/>
  <c r="M379" i="22"/>
  <c r="M380" i="22"/>
  <c r="M381" i="22"/>
  <c r="M382" i="22"/>
  <c r="M383" i="22"/>
  <c r="M384" i="22"/>
  <c r="M385" i="22"/>
  <c r="M386" i="22"/>
  <c r="M387" i="22"/>
  <c r="M388" i="22"/>
  <c r="M389" i="22"/>
  <c r="M390" i="22"/>
  <c r="M391" i="22"/>
  <c r="M392" i="22"/>
  <c r="M393" i="22"/>
  <c r="M394" i="22"/>
  <c r="M395" i="22"/>
  <c r="M396" i="22"/>
  <c r="M397" i="22"/>
  <c r="M398" i="22"/>
  <c r="M399" i="22"/>
  <c r="M400" i="22"/>
  <c r="M401" i="22"/>
  <c r="M402" i="22"/>
  <c r="M403" i="22"/>
  <c r="M404" i="22"/>
  <c r="M405" i="22"/>
  <c r="M406" i="22"/>
  <c r="M407" i="22"/>
  <c r="M408" i="22"/>
  <c r="M409" i="22"/>
  <c r="M410" i="22"/>
  <c r="M411" i="22"/>
  <c r="M412" i="22"/>
  <c r="M413" i="22"/>
  <c r="M414" i="22"/>
  <c r="M415" i="22"/>
  <c r="M416" i="22"/>
  <c r="M417" i="22"/>
  <c r="M418" i="22"/>
  <c r="M419" i="22"/>
  <c r="M420" i="22"/>
  <c r="M421" i="22"/>
  <c r="M422" i="22"/>
  <c r="M423" i="22"/>
  <c r="M424" i="22"/>
  <c r="M425" i="22"/>
  <c r="M426" i="22"/>
  <c r="M427" i="22"/>
  <c r="M428" i="22"/>
  <c r="M429" i="22"/>
  <c r="M430" i="22"/>
  <c r="M431" i="22"/>
  <c r="M432" i="22"/>
  <c r="M433" i="22"/>
  <c r="M434" i="22"/>
  <c r="M435" i="22"/>
  <c r="M436" i="22"/>
  <c r="M437" i="22"/>
  <c r="M438" i="22"/>
  <c r="M439" i="22"/>
  <c r="M440" i="22"/>
  <c r="M441" i="22"/>
  <c r="M442" i="22"/>
  <c r="M443" i="22"/>
  <c r="M444" i="22"/>
  <c r="M445" i="22"/>
  <c r="M446" i="22"/>
  <c r="M447" i="22"/>
  <c r="M448" i="22"/>
  <c r="M449" i="22"/>
  <c r="M450" i="22"/>
  <c r="M451" i="22"/>
  <c r="M452" i="22"/>
  <c r="M453" i="22"/>
  <c r="M454" i="22"/>
  <c r="M455" i="22"/>
  <c r="M456" i="22"/>
  <c r="M457" i="22"/>
  <c r="M458" i="22"/>
  <c r="M459" i="22"/>
  <c r="M460" i="22"/>
  <c r="M461" i="22"/>
  <c r="M462" i="22"/>
  <c r="M463" i="22"/>
  <c r="M464" i="22"/>
  <c r="M465" i="22"/>
  <c r="M466" i="22"/>
  <c r="M467" i="22"/>
  <c r="M468" i="22"/>
  <c r="M469" i="22"/>
  <c r="M470" i="22"/>
  <c r="M471" i="22"/>
  <c r="M472" i="22"/>
  <c r="M473" i="22"/>
  <c r="M474" i="22"/>
  <c r="M475" i="22"/>
  <c r="M476" i="22"/>
  <c r="M477" i="22"/>
  <c r="M478" i="22"/>
  <c r="M479" i="22"/>
  <c r="M480" i="22"/>
  <c r="M481" i="22"/>
  <c r="M482" i="22"/>
  <c r="M483" i="22"/>
  <c r="M484" i="22"/>
  <c r="M485" i="22"/>
  <c r="M486" i="22"/>
  <c r="M487" i="22"/>
  <c r="M488" i="22"/>
  <c r="M489" i="22"/>
  <c r="M490" i="22"/>
  <c r="M491" i="22"/>
  <c r="M492" i="22"/>
  <c r="M493" i="22"/>
  <c r="M494" i="22"/>
  <c r="M495" i="22"/>
  <c r="M496" i="22"/>
  <c r="M497" i="22"/>
  <c r="M498" i="22"/>
  <c r="M499" i="22"/>
  <c r="M500" i="22"/>
  <c r="M501" i="22"/>
  <c r="M502" i="22"/>
  <c r="M503" i="22"/>
  <c r="M504" i="22"/>
  <c r="M505" i="22"/>
  <c r="M506" i="22"/>
  <c r="M507" i="22"/>
  <c r="M508" i="22"/>
  <c r="M509" i="22"/>
  <c r="M510" i="22"/>
  <c r="M511" i="22"/>
  <c r="M512" i="22"/>
  <c r="M513" i="22"/>
  <c r="M514" i="22"/>
  <c r="M515" i="22"/>
  <c r="M516" i="22"/>
  <c r="M517" i="22"/>
  <c r="M518" i="22"/>
  <c r="M519" i="22"/>
  <c r="M520" i="22"/>
  <c r="M521" i="22"/>
  <c r="M522" i="22"/>
  <c r="M523" i="22"/>
  <c r="M524" i="22"/>
  <c r="M525" i="22"/>
  <c r="M526" i="22"/>
  <c r="M527" i="22"/>
  <c r="M528" i="22"/>
  <c r="M529" i="22"/>
  <c r="M530" i="22"/>
  <c r="M531" i="22"/>
  <c r="M532" i="22"/>
  <c r="M533" i="22"/>
  <c r="M534" i="22"/>
  <c r="M535" i="22"/>
  <c r="M536" i="22"/>
  <c r="M537" i="22"/>
  <c r="L275" i="22"/>
  <c r="L276" i="22"/>
  <c r="L277" i="22"/>
  <c r="L278" i="22"/>
  <c r="L279" i="22"/>
  <c r="L280" i="22"/>
  <c r="L281" i="22"/>
  <c r="L282" i="22"/>
  <c r="L283" i="22"/>
  <c r="L284" i="22"/>
  <c r="L285" i="22"/>
  <c r="L286" i="22"/>
  <c r="L287" i="22"/>
  <c r="L288" i="22"/>
  <c r="L289" i="22"/>
  <c r="L290" i="22"/>
  <c r="L291" i="22"/>
  <c r="L292" i="22"/>
  <c r="L293" i="22"/>
  <c r="L294" i="22"/>
  <c r="L295" i="22"/>
  <c r="L296" i="22"/>
  <c r="L297" i="22"/>
  <c r="L298" i="22"/>
  <c r="L299" i="22"/>
  <c r="L300" i="22"/>
  <c r="L301" i="22"/>
  <c r="L302" i="22"/>
  <c r="L303" i="22"/>
  <c r="L304" i="22"/>
  <c r="L305" i="22"/>
  <c r="L306" i="22"/>
  <c r="L307" i="22"/>
  <c r="L308" i="22"/>
  <c r="L309" i="22"/>
  <c r="L310" i="22"/>
  <c r="L311" i="22"/>
  <c r="L312" i="22"/>
  <c r="L313" i="22"/>
  <c r="L314" i="22"/>
  <c r="L315" i="22"/>
  <c r="L316" i="22"/>
  <c r="L317" i="22"/>
  <c r="L318" i="22"/>
  <c r="L319" i="22"/>
  <c r="L320" i="22"/>
  <c r="L321" i="22"/>
  <c r="L322" i="22"/>
  <c r="L323" i="22"/>
  <c r="L324" i="22"/>
  <c r="L325" i="22"/>
  <c r="L326" i="22"/>
  <c r="L327" i="22"/>
  <c r="L328" i="22"/>
  <c r="L329" i="22"/>
  <c r="L330" i="22"/>
  <c r="L331" i="22"/>
  <c r="L332" i="22"/>
  <c r="L333" i="22"/>
  <c r="L334" i="22"/>
  <c r="L335" i="22"/>
  <c r="L336" i="22"/>
  <c r="L337" i="22"/>
  <c r="L338" i="22"/>
  <c r="L339" i="22"/>
  <c r="L340" i="22"/>
  <c r="L341" i="22"/>
  <c r="L342" i="22"/>
  <c r="L343" i="22"/>
  <c r="L344" i="22"/>
  <c r="L345" i="22"/>
  <c r="L346" i="22"/>
  <c r="L347" i="22"/>
  <c r="L348" i="22"/>
  <c r="L349" i="22"/>
  <c r="L350" i="22"/>
  <c r="L351" i="22"/>
  <c r="L352" i="22"/>
  <c r="L353" i="22"/>
  <c r="L354" i="22"/>
  <c r="L355" i="22"/>
  <c r="L356" i="22"/>
  <c r="L357" i="22"/>
  <c r="L358" i="22"/>
  <c r="L359" i="22"/>
  <c r="L360" i="22"/>
  <c r="L361" i="22"/>
  <c r="L362" i="22"/>
  <c r="L363" i="22"/>
  <c r="L364" i="22"/>
  <c r="L365" i="22"/>
  <c r="L366" i="22"/>
  <c r="L367" i="22"/>
  <c r="L368" i="22"/>
  <c r="L369" i="22"/>
  <c r="L370" i="22"/>
  <c r="L371" i="22"/>
  <c r="L372" i="22"/>
  <c r="L373" i="22"/>
  <c r="L374" i="22"/>
  <c r="L375" i="22"/>
  <c r="L376" i="22"/>
  <c r="L377" i="22"/>
  <c r="L378" i="22"/>
  <c r="L379" i="22"/>
  <c r="L380" i="22"/>
  <c r="L381" i="22"/>
  <c r="L382" i="22"/>
  <c r="L383" i="22"/>
  <c r="L384" i="22"/>
  <c r="L385" i="22"/>
  <c r="L386" i="22"/>
  <c r="L387" i="22"/>
  <c r="L388" i="22"/>
  <c r="L389" i="22"/>
  <c r="L390" i="22"/>
  <c r="L391" i="22"/>
  <c r="L392" i="22"/>
  <c r="L393" i="22"/>
  <c r="L394" i="22"/>
  <c r="L395" i="22"/>
  <c r="L396" i="22"/>
  <c r="L397" i="22"/>
  <c r="L398" i="22"/>
  <c r="L399" i="22"/>
  <c r="L400" i="22"/>
  <c r="L401" i="22"/>
  <c r="L402" i="22"/>
  <c r="L403" i="22"/>
  <c r="L404" i="22"/>
  <c r="L405" i="22"/>
  <c r="L406" i="22"/>
  <c r="L407" i="22"/>
  <c r="L408" i="22"/>
  <c r="L409" i="22"/>
  <c r="L410" i="22"/>
  <c r="L411" i="22"/>
  <c r="L412" i="22"/>
  <c r="L413" i="22"/>
  <c r="L414" i="22"/>
  <c r="L415" i="22"/>
  <c r="L416" i="22"/>
  <c r="L417" i="22"/>
  <c r="L418" i="22"/>
  <c r="L419" i="22"/>
  <c r="L420" i="22"/>
  <c r="L421" i="22"/>
  <c r="L422" i="22"/>
  <c r="L423" i="22"/>
  <c r="L424" i="22"/>
  <c r="L425" i="22"/>
  <c r="L426" i="22"/>
  <c r="L427" i="22"/>
  <c r="L428" i="22"/>
  <c r="L429" i="22"/>
  <c r="L430" i="22"/>
  <c r="L431" i="22"/>
  <c r="L432" i="22"/>
  <c r="L433" i="22"/>
  <c r="L434" i="22"/>
  <c r="L435" i="22"/>
  <c r="L436" i="22"/>
  <c r="L437" i="22"/>
  <c r="L438" i="22"/>
  <c r="L439" i="22"/>
  <c r="L440" i="22"/>
  <c r="L441" i="22"/>
  <c r="L442" i="22"/>
  <c r="L443" i="22"/>
  <c r="L444" i="22"/>
  <c r="L445" i="22"/>
  <c r="L446" i="22"/>
  <c r="L447" i="22"/>
  <c r="L448" i="22"/>
  <c r="L449" i="22"/>
  <c r="L450" i="22"/>
  <c r="L451" i="22"/>
  <c r="L452" i="22"/>
  <c r="L453" i="22"/>
  <c r="L454" i="22"/>
  <c r="L455" i="22"/>
  <c r="L456" i="22"/>
  <c r="L457" i="22"/>
  <c r="L458" i="22"/>
  <c r="L459" i="22"/>
  <c r="L460" i="22"/>
  <c r="L461" i="22"/>
  <c r="L462" i="22"/>
  <c r="L463" i="22"/>
  <c r="L464" i="22"/>
  <c r="L465" i="22"/>
  <c r="L466" i="22"/>
  <c r="L467" i="22"/>
  <c r="L468" i="22"/>
  <c r="L469" i="22"/>
  <c r="L470" i="22"/>
  <c r="L471" i="22"/>
  <c r="L472" i="22"/>
  <c r="L473" i="22"/>
  <c r="L474" i="22"/>
  <c r="L475" i="22"/>
  <c r="L476" i="22"/>
  <c r="L477" i="22"/>
  <c r="L478" i="22"/>
  <c r="L479" i="22"/>
  <c r="L480" i="22"/>
  <c r="L481" i="22"/>
  <c r="L482" i="22"/>
  <c r="L483" i="22"/>
  <c r="L484" i="22"/>
  <c r="L485" i="22"/>
  <c r="L486" i="22"/>
  <c r="L487" i="22"/>
  <c r="L488" i="22"/>
  <c r="L489" i="22"/>
  <c r="L490" i="22"/>
  <c r="L491" i="22"/>
  <c r="L492" i="22"/>
  <c r="L493" i="22"/>
  <c r="L494" i="22"/>
  <c r="L495" i="22"/>
  <c r="L496" i="22"/>
  <c r="L497" i="22"/>
  <c r="L498" i="22"/>
  <c r="L499" i="22"/>
  <c r="L500" i="22"/>
  <c r="L501" i="22"/>
  <c r="L502" i="22"/>
  <c r="L503" i="22"/>
  <c r="L504" i="22"/>
  <c r="L505" i="22"/>
  <c r="L506" i="22"/>
  <c r="L507" i="22"/>
  <c r="L508" i="22"/>
  <c r="L509" i="22"/>
  <c r="L510" i="22"/>
  <c r="L511" i="22"/>
  <c r="L512" i="22"/>
  <c r="L513" i="22"/>
  <c r="L514" i="22"/>
  <c r="L515" i="22"/>
  <c r="L516" i="22"/>
  <c r="L517" i="22"/>
  <c r="L518" i="22"/>
  <c r="L519" i="22"/>
  <c r="L520" i="22"/>
  <c r="L521" i="22"/>
  <c r="L522" i="22"/>
  <c r="L523" i="22"/>
  <c r="L524" i="22"/>
  <c r="L525" i="22"/>
  <c r="L526" i="22"/>
  <c r="L527" i="22"/>
  <c r="L528" i="22"/>
  <c r="L529" i="22"/>
  <c r="L530" i="22"/>
  <c r="L531" i="22"/>
  <c r="L532" i="22"/>
  <c r="L533" i="22"/>
  <c r="L534" i="22"/>
  <c r="L535" i="22"/>
  <c r="L536" i="22"/>
  <c r="L537" i="22"/>
  <c r="K275" i="22"/>
  <c r="K276" i="22"/>
  <c r="K277" i="22"/>
  <c r="K278" i="22"/>
  <c r="K279" i="22"/>
  <c r="K280" i="22"/>
  <c r="K281" i="22"/>
  <c r="K282" i="22"/>
  <c r="K283" i="22"/>
  <c r="K284" i="22"/>
  <c r="K285" i="22"/>
  <c r="K286" i="22"/>
  <c r="K287" i="22"/>
  <c r="K288" i="22"/>
  <c r="K289" i="22"/>
  <c r="K290" i="22"/>
  <c r="K291" i="22"/>
  <c r="K292" i="22"/>
  <c r="K293" i="22"/>
  <c r="K294" i="22"/>
  <c r="K295" i="22"/>
  <c r="K296" i="22"/>
  <c r="K297" i="22"/>
  <c r="K298" i="22"/>
  <c r="K299" i="22"/>
  <c r="K300" i="22"/>
  <c r="K301" i="22"/>
  <c r="K302" i="22"/>
  <c r="K303" i="22"/>
  <c r="K304" i="22"/>
  <c r="K305" i="22"/>
  <c r="K306" i="22"/>
  <c r="K307" i="22"/>
  <c r="K308" i="22"/>
  <c r="K309" i="22"/>
  <c r="K310" i="22"/>
  <c r="K311" i="22"/>
  <c r="K312" i="22"/>
  <c r="K313" i="22"/>
  <c r="K314" i="22"/>
  <c r="K315" i="22"/>
  <c r="K316" i="22"/>
  <c r="K317" i="22"/>
  <c r="K318" i="22"/>
  <c r="K319" i="22"/>
  <c r="K320" i="22"/>
  <c r="K321" i="22"/>
  <c r="K322" i="22"/>
  <c r="K323" i="22"/>
  <c r="K324" i="22"/>
  <c r="K325" i="22"/>
  <c r="K326" i="22"/>
  <c r="K327" i="22"/>
  <c r="K328" i="22"/>
  <c r="K329" i="22"/>
  <c r="K330" i="22"/>
  <c r="K331" i="22"/>
  <c r="K332" i="22"/>
  <c r="K333" i="22"/>
  <c r="K334" i="22"/>
  <c r="K335" i="22"/>
  <c r="K336" i="22"/>
  <c r="K337" i="22"/>
  <c r="K338" i="22"/>
  <c r="K339" i="22"/>
  <c r="K340" i="22"/>
  <c r="K341" i="22"/>
  <c r="K342" i="22"/>
  <c r="K343" i="22"/>
  <c r="K344" i="22"/>
  <c r="K345" i="22"/>
  <c r="K346" i="22"/>
  <c r="K347" i="22"/>
  <c r="K348" i="22"/>
  <c r="K349" i="22"/>
  <c r="K350" i="22"/>
  <c r="K351" i="22"/>
  <c r="K352" i="22"/>
  <c r="K353" i="22"/>
  <c r="K354" i="22"/>
  <c r="K355" i="22"/>
  <c r="K356" i="22"/>
  <c r="K357" i="22"/>
  <c r="K358" i="22"/>
  <c r="K359" i="22"/>
  <c r="K360" i="22"/>
  <c r="K361" i="22"/>
  <c r="K362" i="22"/>
  <c r="K363" i="22"/>
  <c r="K364" i="22"/>
  <c r="K365" i="22"/>
  <c r="K366" i="22"/>
  <c r="K367" i="22"/>
  <c r="K368" i="22"/>
  <c r="K369" i="22"/>
  <c r="K370" i="22"/>
  <c r="K371" i="22"/>
  <c r="K372" i="22"/>
  <c r="K373" i="22"/>
  <c r="K374" i="22"/>
  <c r="K375" i="22"/>
  <c r="K376" i="22"/>
  <c r="K377" i="22"/>
  <c r="K378" i="22"/>
  <c r="K379" i="22"/>
  <c r="K380" i="22"/>
  <c r="K381" i="22"/>
  <c r="K382" i="22"/>
  <c r="K383" i="22"/>
  <c r="K384" i="22"/>
  <c r="K385" i="22"/>
  <c r="K386" i="22"/>
  <c r="K387" i="22"/>
  <c r="K388" i="22"/>
  <c r="K389" i="22"/>
  <c r="K390" i="22"/>
  <c r="K391" i="22"/>
  <c r="K392" i="22"/>
  <c r="K393" i="22"/>
  <c r="K394" i="22"/>
  <c r="K395" i="22"/>
  <c r="K396" i="22"/>
  <c r="K397" i="22"/>
  <c r="K398" i="22"/>
  <c r="K399" i="22"/>
  <c r="K400" i="22"/>
  <c r="K401" i="22"/>
  <c r="K402" i="22"/>
  <c r="K403" i="22"/>
  <c r="K404" i="22"/>
  <c r="K405" i="22"/>
  <c r="K406" i="22"/>
  <c r="K407" i="22"/>
  <c r="K408" i="22"/>
  <c r="K409" i="22"/>
  <c r="K410" i="22"/>
  <c r="K411" i="22"/>
  <c r="K412" i="22"/>
  <c r="K413" i="22"/>
  <c r="K414" i="22"/>
  <c r="K415" i="22"/>
  <c r="K416" i="22"/>
  <c r="K417" i="22"/>
  <c r="K418" i="22"/>
  <c r="K419" i="22"/>
  <c r="K420" i="22"/>
  <c r="K421" i="22"/>
  <c r="K422" i="22"/>
  <c r="K423" i="22"/>
  <c r="K424" i="22"/>
  <c r="K425" i="22"/>
  <c r="K426" i="22"/>
  <c r="K427" i="22"/>
  <c r="K428" i="22"/>
  <c r="K429" i="22"/>
  <c r="K430" i="22"/>
  <c r="K431" i="22"/>
  <c r="K432" i="22"/>
  <c r="K433" i="22"/>
  <c r="K434" i="22"/>
  <c r="K435" i="22"/>
  <c r="K436" i="22"/>
  <c r="K437" i="22"/>
  <c r="K438" i="22"/>
  <c r="K439" i="22"/>
  <c r="K440" i="22"/>
  <c r="K441" i="22"/>
  <c r="K442" i="22"/>
  <c r="K443" i="22"/>
  <c r="K444" i="22"/>
  <c r="K445" i="22"/>
  <c r="K446" i="22"/>
  <c r="K447" i="22"/>
  <c r="K448" i="22"/>
  <c r="K449" i="22"/>
  <c r="K450" i="22"/>
  <c r="K451" i="22"/>
  <c r="K452" i="22"/>
  <c r="K453" i="22"/>
  <c r="K454" i="22"/>
  <c r="K455" i="22"/>
  <c r="K456" i="22"/>
  <c r="K457" i="22"/>
  <c r="K458" i="22"/>
  <c r="K459" i="22"/>
  <c r="K460" i="22"/>
  <c r="K461" i="22"/>
  <c r="K462" i="22"/>
  <c r="K463" i="22"/>
  <c r="K464" i="22"/>
  <c r="K465" i="22"/>
  <c r="K466" i="22"/>
  <c r="K467" i="22"/>
  <c r="K468" i="22"/>
  <c r="K469" i="22"/>
  <c r="K470" i="22"/>
  <c r="K471" i="22"/>
  <c r="K472" i="22"/>
  <c r="K473" i="22"/>
  <c r="K474" i="22"/>
  <c r="K475" i="22"/>
  <c r="K476" i="22"/>
  <c r="K477" i="22"/>
  <c r="K478" i="22"/>
  <c r="K479" i="22"/>
  <c r="K480" i="22"/>
  <c r="K481" i="22"/>
  <c r="K482" i="22"/>
  <c r="K483" i="22"/>
  <c r="K484" i="22"/>
  <c r="K485" i="22"/>
  <c r="K486" i="22"/>
  <c r="K487" i="22"/>
  <c r="K488" i="22"/>
  <c r="K489" i="22"/>
  <c r="K490" i="22"/>
  <c r="K491" i="22"/>
  <c r="K492" i="22"/>
  <c r="K493" i="22"/>
  <c r="K494" i="22"/>
  <c r="K495" i="22"/>
  <c r="K496" i="22"/>
  <c r="K497" i="22"/>
  <c r="K498" i="22"/>
  <c r="K499" i="22"/>
  <c r="K500" i="22"/>
  <c r="K501" i="22"/>
  <c r="K502" i="22"/>
  <c r="K503" i="22"/>
  <c r="K504" i="22"/>
  <c r="K505" i="22"/>
  <c r="K506" i="22"/>
  <c r="K507" i="22"/>
  <c r="K508" i="22"/>
  <c r="K509" i="22"/>
  <c r="K510" i="22"/>
  <c r="K511" i="22"/>
  <c r="K512" i="22"/>
  <c r="K513" i="22"/>
  <c r="K514" i="22"/>
  <c r="K515" i="22"/>
  <c r="K516" i="22"/>
  <c r="K517" i="22"/>
  <c r="K518" i="22"/>
  <c r="K519" i="22"/>
  <c r="K520" i="22"/>
  <c r="K521" i="22"/>
  <c r="K522" i="22"/>
  <c r="K523" i="22"/>
  <c r="K524" i="22"/>
  <c r="K525" i="22"/>
  <c r="K526" i="22"/>
  <c r="K527" i="22"/>
  <c r="K528" i="22"/>
  <c r="K529" i="22"/>
  <c r="K530" i="22"/>
  <c r="K531" i="22"/>
  <c r="K532" i="22"/>
  <c r="K533" i="22"/>
  <c r="K534" i="22"/>
  <c r="K535" i="22"/>
  <c r="K536" i="22"/>
  <c r="K537" i="22"/>
  <c r="J275" i="22"/>
  <c r="J276" i="22"/>
  <c r="J277" i="22"/>
  <c r="J278" i="22"/>
  <c r="J279" i="22"/>
  <c r="J280" i="22"/>
  <c r="J281" i="22"/>
  <c r="J282" i="22"/>
  <c r="J283" i="22"/>
  <c r="J284" i="22"/>
  <c r="J285" i="22"/>
  <c r="J286" i="22"/>
  <c r="J287" i="22"/>
  <c r="J288" i="22"/>
  <c r="J289" i="22"/>
  <c r="J290" i="22"/>
  <c r="J291" i="22"/>
  <c r="J292" i="22"/>
  <c r="J293" i="22"/>
  <c r="J294" i="22"/>
  <c r="J295" i="22"/>
  <c r="J296" i="22"/>
  <c r="J297" i="22"/>
  <c r="J298" i="22"/>
  <c r="J299" i="22"/>
  <c r="J300" i="22"/>
  <c r="J301" i="22"/>
  <c r="J302" i="22"/>
  <c r="J303" i="22"/>
  <c r="J304" i="22"/>
  <c r="J305" i="22"/>
  <c r="J306" i="22"/>
  <c r="J307" i="22"/>
  <c r="J308" i="22"/>
  <c r="J309" i="22"/>
  <c r="J310" i="22"/>
  <c r="J311" i="22"/>
  <c r="J312" i="22"/>
  <c r="J313" i="22"/>
  <c r="J314" i="22"/>
  <c r="J315" i="22"/>
  <c r="J316" i="22"/>
  <c r="J317" i="22"/>
  <c r="J318" i="22"/>
  <c r="J319" i="22"/>
  <c r="J320" i="22"/>
  <c r="J321" i="22"/>
  <c r="J322" i="22"/>
  <c r="J323" i="22"/>
  <c r="J324" i="22"/>
  <c r="J325" i="22"/>
  <c r="J326" i="22"/>
  <c r="J327" i="22"/>
  <c r="J328" i="22"/>
  <c r="J329" i="22"/>
  <c r="J330" i="22"/>
  <c r="J331" i="22"/>
  <c r="J332" i="22"/>
  <c r="J333" i="22"/>
  <c r="J334" i="22"/>
  <c r="J335" i="22"/>
  <c r="J336" i="22"/>
  <c r="J337" i="22"/>
  <c r="J338" i="22"/>
  <c r="J339" i="22"/>
  <c r="J340" i="22"/>
  <c r="J341" i="22"/>
  <c r="J342" i="22"/>
  <c r="J343" i="22"/>
  <c r="J344" i="22"/>
  <c r="J345" i="22"/>
  <c r="J346" i="22"/>
  <c r="J347" i="22"/>
  <c r="J348" i="22"/>
  <c r="J349" i="22"/>
  <c r="J350" i="22"/>
  <c r="J351" i="22"/>
  <c r="J352" i="22"/>
  <c r="J353" i="22"/>
  <c r="J354" i="22"/>
  <c r="J355" i="22"/>
  <c r="J356" i="22"/>
  <c r="J357" i="22"/>
  <c r="J358" i="22"/>
  <c r="J359" i="22"/>
  <c r="J360" i="22"/>
  <c r="J361" i="22"/>
  <c r="J362" i="22"/>
  <c r="J363" i="22"/>
  <c r="J364" i="22"/>
  <c r="J365" i="22"/>
  <c r="J366" i="22"/>
  <c r="J367" i="22"/>
  <c r="J368" i="22"/>
  <c r="J369" i="22"/>
  <c r="J370" i="22"/>
  <c r="J371" i="22"/>
  <c r="J372" i="22"/>
  <c r="J373" i="22"/>
  <c r="J374" i="22"/>
  <c r="J375" i="22"/>
  <c r="J376" i="22"/>
  <c r="J377" i="22"/>
  <c r="J378" i="22"/>
  <c r="J379" i="22"/>
  <c r="J380" i="22"/>
  <c r="J381" i="22"/>
  <c r="J382" i="22"/>
  <c r="J383" i="22"/>
  <c r="J384" i="22"/>
  <c r="J385" i="22"/>
  <c r="J386" i="22"/>
  <c r="J387" i="22"/>
  <c r="J388" i="22"/>
  <c r="J389" i="22"/>
  <c r="J390" i="22"/>
  <c r="J391" i="22"/>
  <c r="J392" i="22"/>
  <c r="J393" i="22"/>
  <c r="J394" i="22"/>
  <c r="J395" i="22"/>
  <c r="J396" i="22"/>
  <c r="J397" i="22"/>
  <c r="J398" i="22"/>
  <c r="J399" i="22"/>
  <c r="J400" i="22"/>
  <c r="J401" i="22"/>
  <c r="J402" i="22"/>
  <c r="J403" i="22"/>
  <c r="J404" i="22"/>
  <c r="J405" i="22"/>
  <c r="J406" i="22"/>
  <c r="J407" i="22"/>
  <c r="J408" i="22"/>
  <c r="J409" i="22"/>
  <c r="J410" i="22"/>
  <c r="J411" i="22"/>
  <c r="J412" i="22"/>
  <c r="J413" i="22"/>
  <c r="J414" i="22"/>
  <c r="J415" i="22"/>
  <c r="J416" i="22"/>
  <c r="J417" i="22"/>
  <c r="J418" i="22"/>
  <c r="J419" i="22"/>
  <c r="J420" i="22"/>
  <c r="J421" i="22"/>
  <c r="J422" i="22"/>
  <c r="J423" i="22"/>
  <c r="J424" i="22"/>
  <c r="J425" i="22"/>
  <c r="J426" i="22"/>
  <c r="J427" i="22"/>
  <c r="J428" i="22"/>
  <c r="J429" i="22"/>
  <c r="J430" i="22"/>
  <c r="J431" i="22"/>
  <c r="J432" i="22"/>
  <c r="J433" i="22"/>
  <c r="J434" i="22"/>
  <c r="J435" i="22"/>
  <c r="J436" i="22"/>
  <c r="J437" i="22"/>
  <c r="J438" i="22"/>
  <c r="J439" i="22"/>
  <c r="J440" i="22"/>
  <c r="J441" i="22"/>
  <c r="J442" i="22"/>
  <c r="J443" i="22"/>
  <c r="J444" i="22"/>
  <c r="J445" i="22"/>
  <c r="J446" i="22"/>
  <c r="J447" i="22"/>
  <c r="J448" i="22"/>
  <c r="J449" i="22"/>
  <c r="J450" i="22"/>
  <c r="J451" i="22"/>
  <c r="J452" i="22"/>
  <c r="J453" i="22"/>
  <c r="J454" i="22"/>
  <c r="J455" i="22"/>
  <c r="J456" i="22"/>
  <c r="J457" i="22"/>
  <c r="J458" i="22"/>
  <c r="J459" i="22"/>
  <c r="J460" i="22"/>
  <c r="J461" i="22"/>
  <c r="J462" i="22"/>
  <c r="J463" i="22"/>
  <c r="J464" i="22"/>
  <c r="J465" i="22"/>
  <c r="J466" i="22"/>
  <c r="J467" i="22"/>
  <c r="J468" i="22"/>
  <c r="J469" i="22"/>
  <c r="J470" i="22"/>
  <c r="J471" i="22"/>
  <c r="J472" i="22"/>
  <c r="J473" i="22"/>
  <c r="J474" i="22"/>
  <c r="J475" i="22"/>
  <c r="J476" i="22"/>
  <c r="J477" i="22"/>
  <c r="J478" i="22"/>
  <c r="J479" i="22"/>
  <c r="J480" i="22"/>
  <c r="J481" i="22"/>
  <c r="J482" i="22"/>
  <c r="J483" i="22"/>
  <c r="J484" i="22"/>
  <c r="J485" i="22"/>
  <c r="J486" i="22"/>
  <c r="J487" i="22"/>
  <c r="J488" i="22"/>
  <c r="J489" i="22"/>
  <c r="J490" i="22"/>
  <c r="J491" i="22"/>
  <c r="J492" i="22"/>
  <c r="J493" i="22"/>
  <c r="J494" i="22"/>
  <c r="J495" i="22"/>
  <c r="J496" i="22"/>
  <c r="J497" i="22"/>
  <c r="J498" i="22"/>
  <c r="J499" i="22"/>
  <c r="J500" i="22"/>
  <c r="J501" i="22"/>
  <c r="J502" i="22"/>
  <c r="J503" i="22"/>
  <c r="J504" i="22"/>
  <c r="J505" i="22"/>
  <c r="J506" i="22"/>
  <c r="J507" i="22"/>
  <c r="J508" i="22"/>
  <c r="J509" i="22"/>
  <c r="J510" i="22"/>
  <c r="J511" i="22"/>
  <c r="J512" i="22"/>
  <c r="J513" i="22"/>
  <c r="J514" i="22"/>
  <c r="J515" i="22"/>
  <c r="J516" i="22"/>
  <c r="J517" i="22"/>
  <c r="J518" i="22"/>
  <c r="J519" i="22"/>
  <c r="J520" i="22"/>
  <c r="J521" i="22"/>
  <c r="J522" i="22"/>
  <c r="J523" i="22"/>
  <c r="J524" i="22"/>
  <c r="J525" i="22"/>
  <c r="J526" i="22"/>
  <c r="J527" i="22"/>
  <c r="J528" i="22"/>
  <c r="J529" i="22"/>
  <c r="J530" i="22"/>
  <c r="J531" i="22"/>
  <c r="J532" i="22"/>
  <c r="J533" i="22"/>
  <c r="J534" i="22"/>
  <c r="J535" i="22"/>
  <c r="J536" i="22"/>
  <c r="J537" i="22"/>
  <c r="I275" i="22"/>
  <c r="I276" i="22"/>
  <c r="I277" i="22"/>
  <c r="I278" i="22"/>
  <c r="I279" i="22"/>
  <c r="I280" i="22"/>
  <c r="I281" i="22"/>
  <c r="I282" i="22"/>
  <c r="I283" i="22"/>
  <c r="I284" i="22"/>
  <c r="I285" i="22"/>
  <c r="I286" i="22"/>
  <c r="I287" i="22"/>
  <c r="I288" i="22"/>
  <c r="I289" i="22"/>
  <c r="I290" i="22"/>
  <c r="I291" i="22"/>
  <c r="I292" i="22"/>
  <c r="I293" i="22"/>
  <c r="I294" i="22"/>
  <c r="I295" i="22"/>
  <c r="I296" i="22"/>
  <c r="I297" i="22"/>
  <c r="I298" i="22"/>
  <c r="I299" i="22"/>
  <c r="I300" i="22"/>
  <c r="I301" i="22"/>
  <c r="I302" i="22"/>
  <c r="I303" i="22"/>
  <c r="I304" i="22"/>
  <c r="I305" i="22"/>
  <c r="I306" i="22"/>
  <c r="I307" i="22"/>
  <c r="I308" i="22"/>
  <c r="I309" i="22"/>
  <c r="I310" i="22"/>
  <c r="I311" i="22"/>
  <c r="I312" i="22"/>
  <c r="I313" i="22"/>
  <c r="I314" i="22"/>
  <c r="I315" i="22"/>
  <c r="I316" i="22"/>
  <c r="I317" i="22"/>
  <c r="I318" i="22"/>
  <c r="I319" i="22"/>
  <c r="I320" i="22"/>
  <c r="I321" i="22"/>
  <c r="I322" i="22"/>
  <c r="I323" i="22"/>
  <c r="I324" i="22"/>
  <c r="I325" i="22"/>
  <c r="I326" i="22"/>
  <c r="I327" i="22"/>
  <c r="I328" i="22"/>
  <c r="I329" i="22"/>
  <c r="I330" i="22"/>
  <c r="I331" i="22"/>
  <c r="I332" i="22"/>
  <c r="I333" i="22"/>
  <c r="I334" i="22"/>
  <c r="I335" i="22"/>
  <c r="I336" i="22"/>
  <c r="I337" i="22"/>
  <c r="I338" i="22"/>
  <c r="I339" i="22"/>
  <c r="I340" i="22"/>
  <c r="I341" i="22"/>
  <c r="I342" i="22"/>
  <c r="I343" i="22"/>
  <c r="I344" i="22"/>
  <c r="I345" i="22"/>
  <c r="I346" i="22"/>
  <c r="I347" i="22"/>
  <c r="I348" i="22"/>
  <c r="I349" i="22"/>
  <c r="I350" i="22"/>
  <c r="I351" i="22"/>
  <c r="I352" i="22"/>
  <c r="I353" i="22"/>
  <c r="I354" i="22"/>
  <c r="I355" i="22"/>
  <c r="I356" i="22"/>
  <c r="I357" i="22"/>
  <c r="I358" i="22"/>
  <c r="I359" i="22"/>
  <c r="I360" i="22"/>
  <c r="I361" i="22"/>
  <c r="I362" i="22"/>
  <c r="I363" i="22"/>
  <c r="I364" i="22"/>
  <c r="I365" i="22"/>
  <c r="I366" i="22"/>
  <c r="I367" i="22"/>
  <c r="I368" i="22"/>
  <c r="I369" i="22"/>
  <c r="I370" i="22"/>
  <c r="I371" i="22"/>
  <c r="I372" i="22"/>
  <c r="I373" i="22"/>
  <c r="I374" i="22"/>
  <c r="I375" i="22"/>
  <c r="I376" i="22"/>
  <c r="I377" i="22"/>
  <c r="I378" i="22"/>
  <c r="I379" i="22"/>
  <c r="I380" i="22"/>
  <c r="I381" i="22"/>
  <c r="I382" i="22"/>
  <c r="I383" i="22"/>
  <c r="I384" i="22"/>
  <c r="I385" i="22"/>
  <c r="I386" i="22"/>
  <c r="I387" i="22"/>
  <c r="I388" i="22"/>
  <c r="I389" i="22"/>
  <c r="I390" i="22"/>
  <c r="I391" i="22"/>
  <c r="I392" i="22"/>
  <c r="I393" i="22"/>
  <c r="I394" i="22"/>
  <c r="I395" i="22"/>
  <c r="I396" i="22"/>
  <c r="I397" i="22"/>
  <c r="I398" i="22"/>
  <c r="I399" i="22"/>
  <c r="I400" i="22"/>
  <c r="I401" i="22"/>
  <c r="I402" i="22"/>
  <c r="I403" i="22"/>
  <c r="I404" i="22"/>
  <c r="I405" i="22"/>
  <c r="I406" i="22"/>
  <c r="I407" i="22"/>
  <c r="I408" i="22"/>
  <c r="I409" i="22"/>
  <c r="I410" i="22"/>
  <c r="I411" i="22"/>
  <c r="I412" i="22"/>
  <c r="I413" i="22"/>
  <c r="I414" i="22"/>
  <c r="I415" i="22"/>
  <c r="I416" i="22"/>
  <c r="I417" i="22"/>
  <c r="I418" i="22"/>
  <c r="I419" i="22"/>
  <c r="I420" i="22"/>
  <c r="I421" i="22"/>
  <c r="I422" i="22"/>
  <c r="I423" i="22"/>
  <c r="I424" i="22"/>
  <c r="I425" i="22"/>
  <c r="I426" i="22"/>
  <c r="I427" i="22"/>
  <c r="I428" i="22"/>
  <c r="I429" i="22"/>
  <c r="I430" i="22"/>
  <c r="I431" i="22"/>
  <c r="I432" i="22"/>
  <c r="I433" i="22"/>
  <c r="I434" i="22"/>
  <c r="I435" i="22"/>
  <c r="I436" i="22"/>
  <c r="I437" i="22"/>
  <c r="I438" i="22"/>
  <c r="I439" i="22"/>
  <c r="I440" i="22"/>
  <c r="I441" i="22"/>
  <c r="I442" i="22"/>
  <c r="I443" i="22"/>
  <c r="I444" i="22"/>
  <c r="I445" i="22"/>
  <c r="I446" i="22"/>
  <c r="I447" i="22"/>
  <c r="I448" i="22"/>
  <c r="I449" i="22"/>
  <c r="I450" i="22"/>
  <c r="I451" i="22"/>
  <c r="I452" i="22"/>
  <c r="I453" i="22"/>
  <c r="I454" i="22"/>
  <c r="I455" i="22"/>
  <c r="I456" i="22"/>
  <c r="I457" i="22"/>
  <c r="I458" i="22"/>
  <c r="I459" i="22"/>
  <c r="I460" i="22"/>
  <c r="I461" i="22"/>
  <c r="I462" i="22"/>
  <c r="I463" i="22"/>
  <c r="I464" i="22"/>
  <c r="I465" i="22"/>
  <c r="I466" i="22"/>
  <c r="I467" i="22"/>
  <c r="I468" i="22"/>
  <c r="I469" i="22"/>
  <c r="I470" i="22"/>
  <c r="I471" i="22"/>
  <c r="I472" i="22"/>
  <c r="I473" i="22"/>
  <c r="I474" i="22"/>
  <c r="I475" i="22"/>
  <c r="I476" i="22"/>
  <c r="I477" i="22"/>
  <c r="I478" i="22"/>
  <c r="I479" i="22"/>
  <c r="I480" i="22"/>
  <c r="I481" i="22"/>
  <c r="I482" i="22"/>
  <c r="I483" i="22"/>
  <c r="I484" i="22"/>
  <c r="I485" i="22"/>
  <c r="I486" i="22"/>
  <c r="I487" i="22"/>
  <c r="I488" i="22"/>
  <c r="I489" i="22"/>
  <c r="I490" i="22"/>
  <c r="I491" i="22"/>
  <c r="I492" i="22"/>
  <c r="I493" i="22"/>
  <c r="I494" i="22"/>
  <c r="I495" i="22"/>
  <c r="I496" i="22"/>
  <c r="I497" i="22"/>
  <c r="I498" i="22"/>
  <c r="I499" i="22"/>
  <c r="I500" i="22"/>
  <c r="I501" i="22"/>
  <c r="I502" i="22"/>
  <c r="I503" i="22"/>
  <c r="I504" i="22"/>
  <c r="I505" i="22"/>
  <c r="I506" i="22"/>
  <c r="I507" i="22"/>
  <c r="I508" i="22"/>
  <c r="I509" i="22"/>
  <c r="I510" i="22"/>
  <c r="I511" i="22"/>
  <c r="I512" i="22"/>
  <c r="I513" i="22"/>
  <c r="I514" i="22"/>
  <c r="I515" i="22"/>
  <c r="I516" i="22"/>
  <c r="I517" i="22"/>
  <c r="I518" i="22"/>
  <c r="I519" i="22"/>
  <c r="I520" i="22"/>
  <c r="I521" i="22"/>
  <c r="I522" i="22"/>
  <c r="I523" i="22"/>
  <c r="I524" i="22"/>
  <c r="I525" i="22"/>
  <c r="I526" i="22"/>
  <c r="I527" i="22"/>
  <c r="I528" i="22"/>
  <c r="I529" i="22"/>
  <c r="I530" i="22"/>
  <c r="I531" i="22"/>
  <c r="I532" i="22"/>
  <c r="I533" i="22"/>
  <c r="I534" i="22"/>
  <c r="I535" i="22"/>
  <c r="I536" i="22"/>
  <c r="I537" i="22"/>
  <c r="H275" i="22"/>
  <c r="H276" i="22"/>
  <c r="H277" i="22"/>
  <c r="H278" i="22"/>
  <c r="H279" i="22"/>
  <c r="H280" i="22"/>
  <c r="H281" i="22"/>
  <c r="H282" i="22"/>
  <c r="H283" i="22"/>
  <c r="H284" i="22"/>
  <c r="H285" i="22"/>
  <c r="H286" i="22"/>
  <c r="H287" i="22"/>
  <c r="H288" i="22"/>
  <c r="H289" i="22"/>
  <c r="H290" i="22"/>
  <c r="H291" i="22"/>
  <c r="H292" i="22"/>
  <c r="H293" i="22"/>
  <c r="H294" i="22"/>
  <c r="H295" i="22"/>
  <c r="H296" i="22"/>
  <c r="H297" i="22"/>
  <c r="H298" i="22"/>
  <c r="H299" i="22"/>
  <c r="H300" i="22"/>
  <c r="H301" i="22"/>
  <c r="H302" i="22"/>
  <c r="H303" i="22"/>
  <c r="H304" i="22"/>
  <c r="H305" i="22"/>
  <c r="H306" i="22"/>
  <c r="H307" i="22"/>
  <c r="H308" i="22"/>
  <c r="H309" i="22"/>
  <c r="H310" i="22"/>
  <c r="H311" i="22"/>
  <c r="H312" i="22"/>
  <c r="H313" i="22"/>
  <c r="H314" i="22"/>
  <c r="H315" i="22"/>
  <c r="H316" i="22"/>
  <c r="H317" i="22"/>
  <c r="H318" i="22"/>
  <c r="H319" i="22"/>
  <c r="H320" i="22"/>
  <c r="H321" i="22"/>
  <c r="H322" i="22"/>
  <c r="H323" i="22"/>
  <c r="H324" i="22"/>
  <c r="H325" i="22"/>
  <c r="H326" i="22"/>
  <c r="H327" i="22"/>
  <c r="H328" i="22"/>
  <c r="H329" i="22"/>
  <c r="H330" i="22"/>
  <c r="H331" i="22"/>
  <c r="H332" i="22"/>
  <c r="H333" i="22"/>
  <c r="H334" i="22"/>
  <c r="H335" i="22"/>
  <c r="H336" i="22"/>
  <c r="H337" i="22"/>
  <c r="H338" i="22"/>
  <c r="H339" i="22"/>
  <c r="H340" i="22"/>
  <c r="H341" i="22"/>
  <c r="H342" i="22"/>
  <c r="H343" i="22"/>
  <c r="H344" i="22"/>
  <c r="H345" i="22"/>
  <c r="H346" i="22"/>
  <c r="H347" i="22"/>
  <c r="H348" i="22"/>
  <c r="H349" i="22"/>
  <c r="H350" i="22"/>
  <c r="H351" i="22"/>
  <c r="H352" i="22"/>
  <c r="H353" i="22"/>
  <c r="H354" i="22"/>
  <c r="H355" i="22"/>
  <c r="H356" i="22"/>
  <c r="H357" i="22"/>
  <c r="H358" i="22"/>
  <c r="H359" i="22"/>
  <c r="H360" i="22"/>
  <c r="H361" i="22"/>
  <c r="H362" i="22"/>
  <c r="H363" i="22"/>
  <c r="H364" i="22"/>
  <c r="H365" i="22"/>
  <c r="H366" i="22"/>
  <c r="H367" i="22"/>
  <c r="H368" i="22"/>
  <c r="H369" i="22"/>
  <c r="H370" i="22"/>
  <c r="H371" i="22"/>
  <c r="H372" i="22"/>
  <c r="H373" i="22"/>
  <c r="H374" i="22"/>
  <c r="H375" i="22"/>
  <c r="H376" i="22"/>
  <c r="H377" i="22"/>
  <c r="H378" i="22"/>
  <c r="H379" i="22"/>
  <c r="H380" i="22"/>
  <c r="H381" i="22"/>
  <c r="H382" i="22"/>
  <c r="H383" i="22"/>
  <c r="H384" i="22"/>
  <c r="H385" i="22"/>
  <c r="H386" i="22"/>
  <c r="H387" i="22"/>
  <c r="H388" i="22"/>
  <c r="H389" i="22"/>
  <c r="H390" i="22"/>
  <c r="H391" i="22"/>
  <c r="H392" i="22"/>
  <c r="H393" i="22"/>
  <c r="H394" i="22"/>
  <c r="H395" i="22"/>
  <c r="H396" i="22"/>
  <c r="H397" i="22"/>
  <c r="H398" i="22"/>
  <c r="H399" i="22"/>
  <c r="H400" i="22"/>
  <c r="H401" i="22"/>
  <c r="H402" i="22"/>
  <c r="H403" i="22"/>
  <c r="H404" i="22"/>
  <c r="H405" i="22"/>
  <c r="H406" i="22"/>
  <c r="H407" i="22"/>
  <c r="H408" i="22"/>
  <c r="H409" i="22"/>
  <c r="H410" i="22"/>
  <c r="H411" i="22"/>
  <c r="H412" i="22"/>
  <c r="H413" i="22"/>
  <c r="H414" i="22"/>
  <c r="H415" i="22"/>
  <c r="H416" i="22"/>
  <c r="H417" i="22"/>
  <c r="H418" i="22"/>
  <c r="H419" i="22"/>
  <c r="H420" i="22"/>
  <c r="H421" i="22"/>
  <c r="H422" i="22"/>
  <c r="H423" i="22"/>
  <c r="H424" i="22"/>
  <c r="H425" i="22"/>
  <c r="H426" i="22"/>
  <c r="H427" i="22"/>
  <c r="H428" i="22"/>
  <c r="H429" i="22"/>
  <c r="H430" i="22"/>
  <c r="H431" i="22"/>
  <c r="H432" i="22"/>
  <c r="H433" i="22"/>
  <c r="H434" i="22"/>
  <c r="H435" i="22"/>
  <c r="H436" i="22"/>
  <c r="H437" i="22"/>
  <c r="H438" i="22"/>
  <c r="H439" i="22"/>
  <c r="H440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3" i="22"/>
  <c r="H454" i="22"/>
  <c r="H455" i="22"/>
  <c r="H456" i="22"/>
  <c r="H457" i="22"/>
  <c r="H458" i="22"/>
  <c r="H459" i="22"/>
  <c r="H460" i="22"/>
  <c r="H461" i="22"/>
  <c r="H462" i="22"/>
  <c r="H463" i="22"/>
  <c r="H464" i="22"/>
  <c r="H465" i="22"/>
  <c r="H466" i="22"/>
  <c r="H467" i="22"/>
  <c r="H468" i="22"/>
  <c r="H469" i="22"/>
  <c r="H470" i="22"/>
  <c r="H471" i="22"/>
  <c r="H472" i="22"/>
  <c r="H473" i="22"/>
  <c r="H474" i="22"/>
  <c r="H475" i="22"/>
  <c r="H476" i="22"/>
  <c r="H477" i="22"/>
  <c r="H478" i="22"/>
  <c r="H479" i="22"/>
  <c r="H480" i="22"/>
  <c r="H481" i="22"/>
  <c r="H482" i="22"/>
  <c r="H483" i="22"/>
  <c r="H484" i="22"/>
  <c r="H485" i="22"/>
  <c r="H486" i="22"/>
  <c r="H487" i="22"/>
  <c r="H488" i="22"/>
  <c r="H489" i="22"/>
  <c r="H490" i="22"/>
  <c r="H491" i="22"/>
  <c r="H492" i="22"/>
  <c r="H493" i="22"/>
  <c r="H494" i="22"/>
  <c r="H495" i="22"/>
  <c r="H496" i="22"/>
  <c r="H497" i="22"/>
  <c r="H498" i="22"/>
  <c r="H499" i="22"/>
  <c r="H500" i="22"/>
  <c r="H501" i="22"/>
  <c r="H502" i="22"/>
  <c r="H503" i="22"/>
  <c r="H504" i="22"/>
  <c r="H505" i="22"/>
  <c r="H506" i="22"/>
  <c r="H507" i="22"/>
  <c r="H508" i="22"/>
  <c r="H509" i="22"/>
  <c r="H510" i="22"/>
  <c r="H511" i="22"/>
  <c r="H512" i="22"/>
  <c r="H513" i="22"/>
  <c r="H514" i="22"/>
  <c r="H515" i="22"/>
  <c r="H516" i="22"/>
  <c r="H517" i="22"/>
  <c r="H518" i="22"/>
  <c r="H519" i="22"/>
  <c r="H520" i="22"/>
  <c r="H521" i="22"/>
  <c r="H522" i="22"/>
  <c r="H523" i="22"/>
  <c r="H524" i="22"/>
  <c r="H525" i="22"/>
  <c r="H526" i="22"/>
  <c r="H527" i="22"/>
  <c r="H528" i="22"/>
  <c r="H529" i="22"/>
  <c r="H530" i="22"/>
  <c r="H531" i="22"/>
  <c r="H532" i="22"/>
  <c r="H533" i="22"/>
  <c r="H534" i="22"/>
  <c r="H535" i="22"/>
  <c r="H536" i="22"/>
  <c r="H537" i="22"/>
  <c r="G275" i="22"/>
  <c r="G276" i="22"/>
  <c r="G277" i="22"/>
  <c r="G278" i="22"/>
  <c r="G279" i="22"/>
  <c r="G280" i="22"/>
  <c r="G281" i="22"/>
  <c r="G282" i="22"/>
  <c r="G283" i="22"/>
  <c r="G284" i="22"/>
  <c r="G285" i="22"/>
  <c r="G286" i="22"/>
  <c r="G287" i="22"/>
  <c r="G288" i="22"/>
  <c r="G289" i="22"/>
  <c r="G290" i="22"/>
  <c r="G291" i="22"/>
  <c r="G292" i="22"/>
  <c r="G293" i="22"/>
  <c r="G294" i="22"/>
  <c r="G295" i="22"/>
  <c r="G296" i="22"/>
  <c r="G297" i="22"/>
  <c r="G298" i="22"/>
  <c r="G299" i="22"/>
  <c r="G300" i="22"/>
  <c r="G301" i="22"/>
  <c r="G302" i="22"/>
  <c r="G303" i="22"/>
  <c r="G304" i="22"/>
  <c r="G305" i="22"/>
  <c r="G306" i="22"/>
  <c r="G307" i="22"/>
  <c r="G308" i="22"/>
  <c r="G309" i="22"/>
  <c r="G310" i="22"/>
  <c r="G311" i="22"/>
  <c r="G312" i="22"/>
  <c r="G313" i="22"/>
  <c r="G314" i="22"/>
  <c r="G315" i="22"/>
  <c r="G316" i="22"/>
  <c r="G317" i="22"/>
  <c r="G318" i="22"/>
  <c r="G319" i="22"/>
  <c r="G320" i="22"/>
  <c r="G321" i="22"/>
  <c r="G322" i="22"/>
  <c r="G323" i="22"/>
  <c r="G324" i="22"/>
  <c r="G325" i="22"/>
  <c r="G326" i="22"/>
  <c r="G327" i="22"/>
  <c r="G328" i="22"/>
  <c r="G329" i="22"/>
  <c r="G330" i="22"/>
  <c r="G331" i="22"/>
  <c r="G332" i="22"/>
  <c r="G333" i="22"/>
  <c r="G334" i="22"/>
  <c r="G335" i="22"/>
  <c r="G336" i="22"/>
  <c r="G337" i="22"/>
  <c r="G338" i="22"/>
  <c r="G339" i="22"/>
  <c r="G340" i="22"/>
  <c r="G341" i="22"/>
  <c r="G342" i="22"/>
  <c r="G343" i="22"/>
  <c r="G344" i="22"/>
  <c r="G345" i="22"/>
  <c r="G346" i="22"/>
  <c r="G347" i="22"/>
  <c r="G348" i="22"/>
  <c r="G349" i="22"/>
  <c r="G350" i="22"/>
  <c r="G351" i="22"/>
  <c r="G352" i="22"/>
  <c r="G353" i="22"/>
  <c r="G354" i="22"/>
  <c r="G355" i="22"/>
  <c r="G356" i="22"/>
  <c r="G357" i="22"/>
  <c r="G358" i="22"/>
  <c r="G359" i="22"/>
  <c r="G360" i="22"/>
  <c r="G361" i="22"/>
  <c r="G362" i="22"/>
  <c r="G363" i="22"/>
  <c r="G364" i="22"/>
  <c r="G365" i="22"/>
  <c r="G366" i="22"/>
  <c r="G367" i="22"/>
  <c r="G368" i="22"/>
  <c r="G369" i="22"/>
  <c r="G370" i="22"/>
  <c r="G371" i="22"/>
  <c r="G372" i="22"/>
  <c r="G373" i="22"/>
  <c r="G374" i="22"/>
  <c r="G375" i="22"/>
  <c r="G376" i="22"/>
  <c r="G377" i="22"/>
  <c r="G378" i="22"/>
  <c r="G379" i="22"/>
  <c r="G380" i="22"/>
  <c r="G381" i="22"/>
  <c r="G382" i="22"/>
  <c r="G383" i="22"/>
  <c r="G384" i="22"/>
  <c r="G385" i="22"/>
  <c r="G386" i="22"/>
  <c r="G387" i="22"/>
  <c r="G388" i="22"/>
  <c r="G389" i="22"/>
  <c r="G390" i="22"/>
  <c r="G391" i="22"/>
  <c r="G392" i="22"/>
  <c r="G393" i="22"/>
  <c r="G394" i="22"/>
  <c r="G395" i="22"/>
  <c r="G396" i="22"/>
  <c r="G397" i="22"/>
  <c r="G398" i="22"/>
  <c r="G399" i="22"/>
  <c r="G400" i="22"/>
  <c r="G401" i="22"/>
  <c r="G402" i="22"/>
  <c r="G403" i="22"/>
  <c r="G404" i="22"/>
  <c r="G405" i="22"/>
  <c r="G406" i="22"/>
  <c r="G407" i="22"/>
  <c r="G408" i="22"/>
  <c r="G409" i="22"/>
  <c r="G410" i="22"/>
  <c r="G411" i="22"/>
  <c r="G412" i="22"/>
  <c r="G413" i="22"/>
  <c r="G414" i="22"/>
  <c r="G415" i="22"/>
  <c r="G416" i="22"/>
  <c r="G417" i="22"/>
  <c r="G418" i="22"/>
  <c r="G419" i="22"/>
  <c r="G420" i="22"/>
  <c r="G421" i="22"/>
  <c r="G422" i="22"/>
  <c r="G423" i="22"/>
  <c r="G424" i="22"/>
  <c r="G425" i="22"/>
  <c r="G426" i="22"/>
  <c r="G427" i="22"/>
  <c r="G428" i="22"/>
  <c r="G429" i="22"/>
  <c r="G430" i="22"/>
  <c r="G431" i="22"/>
  <c r="G432" i="22"/>
  <c r="G433" i="22"/>
  <c r="G434" i="22"/>
  <c r="G435" i="22"/>
  <c r="G436" i="22"/>
  <c r="G437" i="22"/>
  <c r="G438" i="22"/>
  <c r="G439" i="22"/>
  <c r="G440" i="22"/>
  <c r="G441" i="22"/>
  <c r="G442" i="22"/>
  <c r="G443" i="22"/>
  <c r="G444" i="22"/>
  <c r="G445" i="22"/>
  <c r="G446" i="22"/>
  <c r="G447" i="22"/>
  <c r="G448" i="22"/>
  <c r="G449" i="22"/>
  <c r="G450" i="22"/>
  <c r="G451" i="22"/>
  <c r="G452" i="22"/>
  <c r="G453" i="22"/>
  <c r="G454" i="22"/>
  <c r="G455" i="22"/>
  <c r="G456" i="22"/>
  <c r="G457" i="22"/>
  <c r="G458" i="22"/>
  <c r="G459" i="22"/>
  <c r="G460" i="22"/>
  <c r="G461" i="22"/>
  <c r="G462" i="22"/>
  <c r="G463" i="22"/>
  <c r="G464" i="22"/>
  <c r="G465" i="22"/>
  <c r="G466" i="22"/>
  <c r="G467" i="22"/>
  <c r="G468" i="22"/>
  <c r="G469" i="22"/>
  <c r="G470" i="22"/>
  <c r="G471" i="22"/>
  <c r="G472" i="22"/>
  <c r="G473" i="22"/>
  <c r="G474" i="22"/>
  <c r="G475" i="22"/>
  <c r="G476" i="22"/>
  <c r="G477" i="22"/>
  <c r="G478" i="22"/>
  <c r="G479" i="22"/>
  <c r="G480" i="22"/>
  <c r="G481" i="22"/>
  <c r="G482" i="22"/>
  <c r="G483" i="22"/>
  <c r="G484" i="22"/>
  <c r="G485" i="22"/>
  <c r="G486" i="22"/>
  <c r="G487" i="22"/>
  <c r="G488" i="22"/>
  <c r="G489" i="22"/>
  <c r="G490" i="22"/>
  <c r="G491" i="22"/>
  <c r="G492" i="22"/>
  <c r="G493" i="22"/>
  <c r="G494" i="22"/>
  <c r="G495" i="22"/>
  <c r="G496" i="22"/>
  <c r="G497" i="22"/>
  <c r="G498" i="22"/>
  <c r="G499" i="22"/>
  <c r="G500" i="22"/>
  <c r="G501" i="22"/>
  <c r="G502" i="22"/>
  <c r="G503" i="22"/>
  <c r="G504" i="22"/>
  <c r="G505" i="22"/>
  <c r="G506" i="22"/>
  <c r="G507" i="22"/>
  <c r="G508" i="22"/>
  <c r="G509" i="22"/>
  <c r="G510" i="22"/>
  <c r="G511" i="22"/>
  <c r="G512" i="22"/>
  <c r="G513" i="22"/>
  <c r="G514" i="22"/>
  <c r="G515" i="22"/>
  <c r="G516" i="22"/>
  <c r="G517" i="22"/>
  <c r="G518" i="22"/>
  <c r="G519" i="22"/>
  <c r="G520" i="22"/>
  <c r="G521" i="22"/>
  <c r="G522" i="22"/>
  <c r="G523" i="22"/>
  <c r="G524" i="22"/>
  <c r="G525" i="22"/>
  <c r="G526" i="22"/>
  <c r="G527" i="22"/>
  <c r="G528" i="22"/>
  <c r="G529" i="22"/>
  <c r="G530" i="22"/>
  <c r="G531" i="22"/>
  <c r="G532" i="22"/>
  <c r="G533" i="22"/>
  <c r="G534" i="22"/>
  <c r="G535" i="22"/>
  <c r="G536" i="22"/>
  <c r="G537" i="22"/>
  <c r="F275" i="22"/>
  <c r="F276" i="22"/>
  <c r="F277" i="22"/>
  <c r="F278" i="22"/>
  <c r="F279" i="22"/>
  <c r="F280" i="22"/>
  <c r="F281" i="22"/>
  <c r="F282" i="22"/>
  <c r="F283" i="22"/>
  <c r="F284" i="22"/>
  <c r="F285" i="22"/>
  <c r="F286" i="22"/>
  <c r="F287" i="22"/>
  <c r="F288" i="22"/>
  <c r="F289" i="22"/>
  <c r="F290" i="22"/>
  <c r="F291" i="22"/>
  <c r="F292" i="22"/>
  <c r="F293" i="22"/>
  <c r="F294" i="22"/>
  <c r="F295" i="22"/>
  <c r="F296" i="22"/>
  <c r="F297" i="22"/>
  <c r="F298" i="22"/>
  <c r="F299" i="22"/>
  <c r="F300" i="22"/>
  <c r="F301" i="22"/>
  <c r="F302" i="22"/>
  <c r="F303" i="22"/>
  <c r="F304" i="22"/>
  <c r="F305" i="22"/>
  <c r="F306" i="22"/>
  <c r="F307" i="22"/>
  <c r="F308" i="22"/>
  <c r="F309" i="22"/>
  <c r="F310" i="22"/>
  <c r="F311" i="22"/>
  <c r="F312" i="22"/>
  <c r="F313" i="22"/>
  <c r="F314" i="22"/>
  <c r="F315" i="22"/>
  <c r="F316" i="22"/>
  <c r="F317" i="22"/>
  <c r="F318" i="22"/>
  <c r="F319" i="22"/>
  <c r="F320" i="22"/>
  <c r="F321" i="22"/>
  <c r="F322" i="22"/>
  <c r="F323" i="22"/>
  <c r="F324" i="22"/>
  <c r="F325" i="22"/>
  <c r="F326" i="22"/>
  <c r="F327" i="22"/>
  <c r="F328" i="22"/>
  <c r="F329" i="22"/>
  <c r="F330" i="22"/>
  <c r="F331" i="22"/>
  <c r="F332" i="22"/>
  <c r="F333" i="22"/>
  <c r="F334" i="22"/>
  <c r="F335" i="22"/>
  <c r="F336" i="22"/>
  <c r="F337" i="22"/>
  <c r="F338" i="22"/>
  <c r="F339" i="22"/>
  <c r="F340" i="22"/>
  <c r="F341" i="22"/>
  <c r="F342" i="22"/>
  <c r="F343" i="22"/>
  <c r="F344" i="22"/>
  <c r="F345" i="22"/>
  <c r="F346" i="22"/>
  <c r="F347" i="22"/>
  <c r="F348" i="22"/>
  <c r="F349" i="22"/>
  <c r="F350" i="22"/>
  <c r="F351" i="22"/>
  <c r="F352" i="22"/>
  <c r="F353" i="22"/>
  <c r="F354" i="22"/>
  <c r="F355" i="22"/>
  <c r="F356" i="22"/>
  <c r="F357" i="22"/>
  <c r="F358" i="22"/>
  <c r="F359" i="22"/>
  <c r="F360" i="22"/>
  <c r="F361" i="22"/>
  <c r="F362" i="22"/>
  <c r="F363" i="22"/>
  <c r="F364" i="22"/>
  <c r="F365" i="22"/>
  <c r="F366" i="22"/>
  <c r="F367" i="22"/>
  <c r="F368" i="22"/>
  <c r="F369" i="22"/>
  <c r="F370" i="22"/>
  <c r="F371" i="22"/>
  <c r="F372" i="22"/>
  <c r="F373" i="22"/>
  <c r="F374" i="22"/>
  <c r="F375" i="22"/>
  <c r="F376" i="22"/>
  <c r="F377" i="22"/>
  <c r="F378" i="22"/>
  <c r="F379" i="22"/>
  <c r="F380" i="22"/>
  <c r="F381" i="22"/>
  <c r="F382" i="22"/>
  <c r="F383" i="22"/>
  <c r="F384" i="22"/>
  <c r="F385" i="22"/>
  <c r="F386" i="22"/>
  <c r="F387" i="22"/>
  <c r="F388" i="22"/>
  <c r="F389" i="22"/>
  <c r="F390" i="22"/>
  <c r="F391" i="22"/>
  <c r="F392" i="22"/>
  <c r="F393" i="22"/>
  <c r="F394" i="22"/>
  <c r="F395" i="22"/>
  <c r="F396" i="22"/>
  <c r="F397" i="22"/>
  <c r="F398" i="22"/>
  <c r="F399" i="22"/>
  <c r="F400" i="22"/>
  <c r="F401" i="22"/>
  <c r="F402" i="22"/>
  <c r="F403" i="22"/>
  <c r="F404" i="22"/>
  <c r="F405" i="22"/>
  <c r="F406" i="22"/>
  <c r="F407" i="22"/>
  <c r="F408" i="22"/>
  <c r="F409" i="22"/>
  <c r="F410" i="22"/>
  <c r="F411" i="22"/>
  <c r="F412" i="22"/>
  <c r="F413" i="22"/>
  <c r="F414" i="22"/>
  <c r="F415" i="22"/>
  <c r="F416" i="22"/>
  <c r="F417" i="22"/>
  <c r="F418" i="22"/>
  <c r="F419" i="22"/>
  <c r="F420" i="22"/>
  <c r="F421" i="22"/>
  <c r="F422" i="22"/>
  <c r="F423" i="22"/>
  <c r="F424" i="22"/>
  <c r="F425" i="22"/>
  <c r="F426" i="22"/>
  <c r="F427" i="22"/>
  <c r="F428" i="22"/>
  <c r="F429" i="22"/>
  <c r="F430" i="22"/>
  <c r="F431" i="22"/>
  <c r="F432" i="22"/>
  <c r="F433" i="22"/>
  <c r="F434" i="22"/>
  <c r="F435" i="22"/>
  <c r="F436" i="22"/>
  <c r="F437" i="22"/>
  <c r="F438" i="22"/>
  <c r="F439" i="22"/>
  <c r="F440" i="22"/>
  <c r="F441" i="22"/>
  <c r="F442" i="22"/>
  <c r="F443" i="22"/>
  <c r="F444" i="22"/>
  <c r="F445" i="22"/>
  <c r="F446" i="22"/>
  <c r="F447" i="22"/>
  <c r="F448" i="22"/>
  <c r="F449" i="22"/>
  <c r="F450" i="22"/>
  <c r="F451" i="22"/>
  <c r="F452" i="22"/>
  <c r="F453" i="22"/>
  <c r="F454" i="22"/>
  <c r="F455" i="22"/>
  <c r="F456" i="22"/>
  <c r="F457" i="22"/>
  <c r="F458" i="22"/>
  <c r="F459" i="22"/>
  <c r="F460" i="22"/>
  <c r="F461" i="22"/>
  <c r="F462" i="22"/>
  <c r="F463" i="22"/>
  <c r="F464" i="22"/>
  <c r="F465" i="22"/>
  <c r="F466" i="22"/>
  <c r="F467" i="22"/>
  <c r="F468" i="22"/>
  <c r="F469" i="22"/>
  <c r="F470" i="22"/>
  <c r="F471" i="22"/>
  <c r="F472" i="22"/>
  <c r="F473" i="22"/>
  <c r="F474" i="22"/>
  <c r="F475" i="22"/>
  <c r="F476" i="22"/>
  <c r="F477" i="22"/>
  <c r="F478" i="22"/>
  <c r="F479" i="22"/>
  <c r="F480" i="22"/>
  <c r="F481" i="22"/>
  <c r="F482" i="22"/>
  <c r="F483" i="22"/>
  <c r="F484" i="22"/>
  <c r="F485" i="22"/>
  <c r="F486" i="22"/>
  <c r="F487" i="22"/>
  <c r="F488" i="22"/>
  <c r="F489" i="22"/>
  <c r="F490" i="22"/>
  <c r="F491" i="22"/>
  <c r="F492" i="22"/>
  <c r="F493" i="22"/>
  <c r="F494" i="22"/>
  <c r="F495" i="22"/>
  <c r="F496" i="22"/>
  <c r="F497" i="22"/>
  <c r="F498" i="22"/>
  <c r="F499" i="22"/>
  <c r="F500" i="22"/>
  <c r="F501" i="22"/>
  <c r="F502" i="22"/>
  <c r="F503" i="22"/>
  <c r="F504" i="22"/>
  <c r="F505" i="22"/>
  <c r="F506" i="22"/>
  <c r="F507" i="22"/>
  <c r="F508" i="22"/>
  <c r="F509" i="22"/>
  <c r="F510" i="22"/>
  <c r="F511" i="22"/>
  <c r="F512" i="22"/>
  <c r="F513" i="22"/>
  <c r="F514" i="22"/>
  <c r="F515" i="22"/>
  <c r="F516" i="22"/>
  <c r="F517" i="22"/>
  <c r="F518" i="22"/>
  <c r="F519" i="22"/>
  <c r="F520" i="22"/>
  <c r="F521" i="22"/>
  <c r="F522" i="22"/>
  <c r="F523" i="22"/>
  <c r="F524" i="22"/>
  <c r="F525" i="22"/>
  <c r="F526" i="22"/>
  <c r="F527" i="22"/>
  <c r="F528" i="22"/>
  <c r="F529" i="22"/>
  <c r="F530" i="22"/>
  <c r="F531" i="22"/>
  <c r="F532" i="22"/>
  <c r="F533" i="22"/>
  <c r="F534" i="22"/>
  <c r="F535" i="22"/>
  <c r="F536" i="22"/>
  <c r="F537" i="22"/>
  <c r="E275" i="22"/>
  <c r="E276" i="22"/>
  <c r="E277" i="22"/>
  <c r="E278" i="22"/>
  <c r="E279" i="22"/>
  <c r="E280" i="22"/>
  <c r="E281" i="22"/>
  <c r="E282" i="22"/>
  <c r="E283" i="22"/>
  <c r="E284" i="22"/>
  <c r="E285" i="22"/>
  <c r="E286" i="22"/>
  <c r="E287" i="22"/>
  <c r="E288" i="22"/>
  <c r="E289" i="22"/>
  <c r="E290" i="22"/>
  <c r="E291" i="22"/>
  <c r="E292" i="22"/>
  <c r="E293" i="22"/>
  <c r="E294" i="22"/>
  <c r="E295" i="22"/>
  <c r="E296" i="22"/>
  <c r="E297" i="22"/>
  <c r="E298" i="22"/>
  <c r="E299" i="22"/>
  <c r="E300" i="22"/>
  <c r="E301" i="22"/>
  <c r="E302" i="22"/>
  <c r="E303" i="22"/>
  <c r="E304" i="22"/>
  <c r="E305" i="22"/>
  <c r="E306" i="22"/>
  <c r="E307" i="22"/>
  <c r="E308" i="22"/>
  <c r="E309" i="22"/>
  <c r="E310" i="22"/>
  <c r="E311" i="22"/>
  <c r="E312" i="22"/>
  <c r="E313" i="22"/>
  <c r="E314" i="22"/>
  <c r="E315" i="22"/>
  <c r="E316" i="22"/>
  <c r="E317" i="22"/>
  <c r="E318" i="22"/>
  <c r="E319" i="22"/>
  <c r="E320" i="22"/>
  <c r="E321" i="22"/>
  <c r="E322" i="22"/>
  <c r="E323" i="22"/>
  <c r="E324" i="22"/>
  <c r="E325" i="22"/>
  <c r="E326" i="22"/>
  <c r="E327" i="22"/>
  <c r="E328" i="22"/>
  <c r="E329" i="22"/>
  <c r="E330" i="22"/>
  <c r="E331" i="22"/>
  <c r="E332" i="22"/>
  <c r="E333" i="22"/>
  <c r="E334" i="22"/>
  <c r="E335" i="22"/>
  <c r="E336" i="22"/>
  <c r="E337" i="22"/>
  <c r="E338" i="22"/>
  <c r="E339" i="22"/>
  <c r="E340" i="22"/>
  <c r="E341" i="22"/>
  <c r="E342" i="22"/>
  <c r="E343" i="22"/>
  <c r="E344" i="22"/>
  <c r="E345" i="22"/>
  <c r="E346" i="22"/>
  <c r="E347" i="22"/>
  <c r="E348" i="22"/>
  <c r="E349" i="22"/>
  <c r="E350" i="22"/>
  <c r="E351" i="22"/>
  <c r="E352" i="22"/>
  <c r="E353" i="22"/>
  <c r="E354" i="22"/>
  <c r="E355" i="22"/>
  <c r="E356" i="22"/>
  <c r="E357" i="22"/>
  <c r="E358" i="22"/>
  <c r="E359" i="22"/>
  <c r="E360" i="22"/>
  <c r="E361" i="22"/>
  <c r="E362" i="22"/>
  <c r="E363" i="22"/>
  <c r="E364" i="22"/>
  <c r="E365" i="22"/>
  <c r="E366" i="22"/>
  <c r="E367" i="22"/>
  <c r="E368" i="22"/>
  <c r="E369" i="22"/>
  <c r="E370" i="22"/>
  <c r="E371" i="22"/>
  <c r="E372" i="22"/>
  <c r="E373" i="22"/>
  <c r="E374" i="22"/>
  <c r="E375" i="22"/>
  <c r="E376" i="22"/>
  <c r="E377" i="22"/>
  <c r="E378" i="22"/>
  <c r="E379" i="22"/>
  <c r="E380" i="22"/>
  <c r="E381" i="22"/>
  <c r="E382" i="22"/>
  <c r="E383" i="22"/>
  <c r="E384" i="22"/>
  <c r="E385" i="22"/>
  <c r="E386" i="22"/>
  <c r="E387" i="22"/>
  <c r="E388" i="22"/>
  <c r="E389" i="22"/>
  <c r="E390" i="22"/>
  <c r="E391" i="22"/>
  <c r="E392" i="22"/>
  <c r="E393" i="22"/>
  <c r="E394" i="22"/>
  <c r="E395" i="22"/>
  <c r="E396" i="22"/>
  <c r="E397" i="22"/>
  <c r="E398" i="22"/>
  <c r="E399" i="22"/>
  <c r="E400" i="22"/>
  <c r="E401" i="22"/>
  <c r="E402" i="22"/>
  <c r="E403" i="22"/>
  <c r="E404" i="22"/>
  <c r="E405" i="22"/>
  <c r="E406" i="22"/>
  <c r="E407" i="22"/>
  <c r="E408" i="22"/>
  <c r="E409" i="22"/>
  <c r="E410" i="22"/>
  <c r="E411" i="22"/>
  <c r="E412" i="22"/>
  <c r="E413" i="22"/>
  <c r="E414" i="22"/>
  <c r="E415" i="22"/>
  <c r="E416" i="22"/>
  <c r="E417" i="22"/>
  <c r="E418" i="22"/>
  <c r="E419" i="22"/>
  <c r="E420" i="22"/>
  <c r="E421" i="22"/>
  <c r="E422" i="22"/>
  <c r="E423" i="22"/>
  <c r="E424" i="22"/>
  <c r="E425" i="22"/>
  <c r="E426" i="22"/>
  <c r="E427" i="22"/>
  <c r="E428" i="22"/>
  <c r="E429" i="22"/>
  <c r="E430" i="22"/>
  <c r="E431" i="22"/>
  <c r="E432" i="22"/>
  <c r="E433" i="22"/>
  <c r="E434" i="22"/>
  <c r="E435" i="22"/>
  <c r="E436" i="22"/>
  <c r="E437" i="22"/>
  <c r="E438" i="22"/>
  <c r="E439" i="22"/>
  <c r="E440" i="22"/>
  <c r="E441" i="22"/>
  <c r="E442" i="22"/>
  <c r="E443" i="22"/>
  <c r="E444" i="22"/>
  <c r="E445" i="22"/>
  <c r="E446" i="22"/>
  <c r="E447" i="22"/>
  <c r="E448" i="22"/>
  <c r="E449" i="22"/>
  <c r="E450" i="22"/>
  <c r="E451" i="22"/>
  <c r="E452" i="22"/>
  <c r="E453" i="22"/>
  <c r="E454" i="22"/>
  <c r="E455" i="22"/>
  <c r="E456" i="22"/>
  <c r="E457" i="22"/>
  <c r="E458" i="22"/>
  <c r="E459" i="22"/>
  <c r="E460" i="22"/>
  <c r="E461" i="22"/>
  <c r="E462" i="22"/>
  <c r="E463" i="22"/>
  <c r="E464" i="22"/>
  <c r="E465" i="22"/>
  <c r="E466" i="22"/>
  <c r="E467" i="22"/>
  <c r="E468" i="22"/>
  <c r="E469" i="22"/>
  <c r="E470" i="22"/>
  <c r="E471" i="22"/>
  <c r="E472" i="22"/>
  <c r="E473" i="22"/>
  <c r="E474" i="22"/>
  <c r="E475" i="22"/>
  <c r="E476" i="22"/>
  <c r="E477" i="22"/>
  <c r="E478" i="22"/>
  <c r="E479" i="22"/>
  <c r="E480" i="22"/>
  <c r="E481" i="22"/>
  <c r="E482" i="22"/>
  <c r="E483" i="22"/>
  <c r="E484" i="22"/>
  <c r="E485" i="22"/>
  <c r="E486" i="22"/>
  <c r="E487" i="22"/>
  <c r="E488" i="22"/>
  <c r="E489" i="22"/>
  <c r="E490" i="22"/>
  <c r="E491" i="22"/>
  <c r="E492" i="22"/>
  <c r="E493" i="22"/>
  <c r="E494" i="22"/>
  <c r="E495" i="22"/>
  <c r="E496" i="22"/>
  <c r="E497" i="22"/>
  <c r="E498" i="22"/>
  <c r="E499" i="22"/>
  <c r="E500" i="22"/>
  <c r="E501" i="22"/>
  <c r="E502" i="22"/>
  <c r="E503" i="22"/>
  <c r="E504" i="22"/>
  <c r="E505" i="22"/>
  <c r="E506" i="22"/>
  <c r="E507" i="22"/>
  <c r="E508" i="22"/>
  <c r="E509" i="22"/>
  <c r="E510" i="22"/>
  <c r="E511" i="22"/>
  <c r="E512" i="22"/>
  <c r="E513" i="22"/>
  <c r="E514" i="22"/>
  <c r="E515" i="22"/>
  <c r="E516" i="22"/>
  <c r="E517" i="22"/>
  <c r="E518" i="22"/>
  <c r="E519" i="22"/>
  <c r="E520" i="22"/>
  <c r="E521" i="22"/>
  <c r="E522" i="22"/>
  <c r="E523" i="22"/>
  <c r="E524" i="22"/>
  <c r="E525" i="22"/>
  <c r="E526" i="22"/>
  <c r="E527" i="22"/>
  <c r="E528" i="22"/>
  <c r="E529" i="22"/>
  <c r="E530" i="22"/>
  <c r="E531" i="22"/>
  <c r="E532" i="22"/>
  <c r="E533" i="22"/>
  <c r="E534" i="22"/>
  <c r="E535" i="22"/>
  <c r="E536" i="22"/>
  <c r="E537" i="22"/>
  <c r="E274" i="22"/>
  <c r="R542" i="22" l="1"/>
  <c r="S542" i="22" s="1"/>
  <c r="T542" i="22" s="1"/>
  <c r="U542" i="22" s="1"/>
  <c r="V542" i="22" s="1"/>
  <c r="W542" i="22" s="1"/>
  <c r="X542" i="22" s="1"/>
  <c r="Y542" i="22" s="1"/>
  <c r="Z542" i="22" s="1"/>
  <c r="AA542" i="22" s="1"/>
  <c r="AB542" i="22" s="1"/>
  <c r="AC542" i="22" s="1"/>
  <c r="AD542" i="22" s="1"/>
  <c r="AE542" i="22" s="1"/>
  <c r="AF542" i="22" s="1"/>
  <c r="AG542" i="22" s="1"/>
  <c r="AH542" i="22" s="1"/>
  <c r="AI542" i="22" s="1"/>
  <c r="AJ542" i="22" s="1"/>
  <c r="AK542" i="22" s="1"/>
  <c r="AL542" i="22" s="1"/>
  <c r="AM542" i="22" s="1"/>
  <c r="AN542" i="22" s="1"/>
  <c r="AO542" i="22" s="1"/>
  <c r="AP542" i="22" s="1"/>
  <c r="AQ542" i="22" s="1"/>
  <c r="AR542" i="22" s="1"/>
  <c r="AS542" i="22" s="1"/>
  <c r="AT542" i="22" s="1"/>
  <c r="AU542" i="22" s="1"/>
  <c r="AV542" i="22" s="1"/>
  <c r="AW542" i="22" s="1"/>
  <c r="AX542" i="22" s="1"/>
  <c r="AY542" i="22" s="1"/>
  <c r="AZ542" i="22" s="1"/>
  <c r="BA542" i="22" s="1"/>
  <c r="BB542" i="22" s="1"/>
  <c r="BC542" i="22" s="1"/>
  <c r="BD542" i="22" s="1"/>
  <c r="BE542" i="22" s="1"/>
  <c r="BF542" i="22" s="1"/>
  <c r="BG542" i="22" s="1"/>
  <c r="BH542" i="22" s="1"/>
  <c r="BI542" i="22" s="1"/>
  <c r="BJ542" i="22" s="1"/>
  <c r="BK542" i="22" s="1"/>
  <c r="BC550" i="22"/>
  <c r="BD550" i="22" s="1"/>
  <c r="BE550" i="22" s="1"/>
  <c r="BF550" i="22" s="1"/>
  <c r="BG550" i="22" s="1"/>
  <c r="BH550" i="22" s="1"/>
  <c r="BI550" i="22" s="1"/>
  <c r="BJ550" i="22" s="1"/>
  <c r="BK550" i="22" s="1"/>
  <c r="M23" i="14"/>
  <c r="M16" i="14"/>
  <c r="M18" i="14"/>
  <c r="N23" i="14"/>
  <c r="N16" i="14"/>
  <c r="BD553" i="22"/>
  <c r="BE553" i="22" s="1"/>
  <c r="BF553" i="22" s="1"/>
  <c r="BG553" i="22" s="1"/>
  <c r="BH553" i="22" s="1"/>
  <c r="BI553" i="22" s="1"/>
  <c r="BJ553" i="22" s="1"/>
  <c r="BK553" i="22" s="1"/>
  <c r="BD548" i="22"/>
  <c r="BE548" i="22" s="1"/>
  <c r="BF548" i="22" s="1"/>
  <c r="BG548" i="22" s="1"/>
  <c r="BH548" i="22" s="1"/>
  <c r="BI548" i="22" s="1"/>
  <c r="BJ548" i="22" s="1"/>
  <c r="BK548" i="22" s="1"/>
  <c r="O23" i="14"/>
  <c r="O18" i="14"/>
  <c r="BC552" i="22"/>
  <c r="BD552" i="22" s="1"/>
  <c r="BE552" i="22" s="1"/>
  <c r="BF552" i="22" s="1"/>
  <c r="BG552" i="22" s="1"/>
  <c r="BH552" i="22" s="1"/>
  <c r="BI552" i="22" s="1"/>
  <c r="BJ552" i="22" s="1"/>
  <c r="BK552" i="22" s="1"/>
  <c r="BC551" i="22"/>
  <c r="BD551" i="22" s="1"/>
  <c r="BE551" i="22" s="1"/>
  <c r="BF551" i="22" s="1"/>
  <c r="BG551" i="22" s="1"/>
  <c r="BH551" i="22" s="1"/>
  <c r="BI551" i="22" s="1"/>
  <c r="BJ551" i="22" s="1"/>
  <c r="BK551" i="22" s="1"/>
  <c r="M8" i="14"/>
  <c r="M9" i="14"/>
  <c r="M28" i="14"/>
  <c r="N8" i="14"/>
  <c r="N9" i="14"/>
  <c r="N20" i="14"/>
  <c r="N28" i="14"/>
  <c r="BC549" i="22"/>
  <c r="BD549" i="22" s="1"/>
  <c r="BE549" i="22" s="1"/>
  <c r="BF549" i="22" s="1"/>
  <c r="BG549" i="22" s="1"/>
  <c r="BH549" i="22" s="1"/>
  <c r="BI549" i="22" s="1"/>
  <c r="BJ549" i="22" s="1"/>
  <c r="BK549" i="22" s="1"/>
  <c r="O8" i="14"/>
  <c r="O20" i="14"/>
  <c r="M21" i="14"/>
  <c r="M17" i="14"/>
  <c r="M12" i="14"/>
  <c r="N26" i="14"/>
  <c r="N21" i="14"/>
  <c r="N17" i="14"/>
  <c r="O26" i="14"/>
  <c r="O17" i="14"/>
  <c r="O12" i="14"/>
  <c r="M27" i="14"/>
  <c r="M20" i="14"/>
  <c r="M26" i="14"/>
  <c r="N27" i="14"/>
  <c r="N18" i="14"/>
  <c r="N12" i="14"/>
  <c r="O27" i="14"/>
  <c r="O16" i="14"/>
  <c r="O9" i="14"/>
  <c r="O28" i="14"/>
  <c r="O21" i="14"/>
  <c r="U319" i="34"/>
  <c r="P319" i="34"/>
  <c r="O319" i="34"/>
  <c r="M319" i="34"/>
  <c r="C188" i="32" l="1"/>
  <c r="N319" i="34" s="1"/>
  <c r="B320" i="10"/>
  <c r="W287" i="5"/>
  <c r="V287" i="5"/>
  <c r="U287" i="5"/>
  <c r="T287" i="5"/>
  <c r="S287" i="5"/>
  <c r="R287" i="5"/>
  <c r="Q287" i="5"/>
  <c r="N287" i="5"/>
  <c r="J443" i="18" l="1"/>
  <c r="J444" i="18"/>
  <c r="J445" i="18"/>
  <c r="J446" i="18"/>
  <c r="J447" i="18"/>
  <c r="J448" i="18"/>
  <c r="J449" i="18"/>
  <c r="J450" i="18"/>
  <c r="J451" i="18"/>
  <c r="W451" i="18"/>
  <c r="Y150" i="28" l="1"/>
  <c r="U150" i="28"/>
  <c r="E125" i="28"/>
  <c r="D125" i="28"/>
  <c r="F125" i="28" l="1"/>
  <c r="P77" i="28" s="1"/>
  <c r="B68" i="17"/>
  <c r="AL156" i="23"/>
  <c r="AM156" i="23" s="1"/>
  <c r="F278" i="10" l="1"/>
  <c r="Q452" i="24" l="1"/>
  <c r="N198" i="35" l="1"/>
  <c r="C454" i="6" l="1"/>
  <c r="D465" i="6" s="1"/>
  <c r="U318" i="34" l="1"/>
  <c r="T318" i="34"/>
  <c r="P318" i="34"/>
  <c r="O318" i="34"/>
  <c r="M318" i="34"/>
  <c r="F24" i="33" l="1"/>
  <c r="C187" i="32"/>
  <c r="N318" i="34" s="1"/>
  <c r="C69" i="17"/>
  <c r="W286" i="5"/>
  <c r="V286" i="5"/>
  <c r="U286" i="5"/>
  <c r="T286" i="5"/>
  <c r="S286" i="5"/>
  <c r="R286" i="5"/>
  <c r="Q286" i="5"/>
  <c r="N286" i="5"/>
  <c r="B319" i="10"/>
  <c r="Y149" i="28"/>
  <c r="U149" i="28"/>
  <c r="E124" i="28"/>
  <c r="D124" i="28"/>
  <c r="F124" i="28" l="1"/>
  <c r="P76" i="28" s="1"/>
  <c r="BI302" i="30"/>
  <c r="BI303" i="30"/>
  <c r="BI304" i="30"/>
  <c r="BI305" i="30"/>
  <c r="BI306" i="30"/>
  <c r="BI307" i="30"/>
  <c r="BI308" i="30"/>
  <c r="BI309" i="30"/>
  <c r="BI310" i="30"/>
  <c r="BI311" i="30"/>
  <c r="BI312" i="30"/>
  <c r="BI313" i="30"/>
  <c r="BI314" i="30"/>
  <c r="BI315" i="30"/>
  <c r="BI316" i="30"/>
  <c r="BI317" i="30"/>
  <c r="BI318" i="30"/>
  <c r="BI319" i="30"/>
  <c r="BI320" i="30"/>
  <c r="BI321" i="30"/>
  <c r="BI322" i="30"/>
  <c r="BI323" i="30"/>
  <c r="BI324" i="30"/>
  <c r="BI325" i="30"/>
  <c r="BI326" i="30"/>
  <c r="BI327" i="30"/>
  <c r="BI328" i="30"/>
  <c r="BI329" i="30"/>
  <c r="BI330" i="30"/>
  <c r="BI331" i="30"/>
  <c r="BI332" i="30"/>
  <c r="BI333" i="30"/>
  <c r="BI334" i="30"/>
  <c r="BI335" i="30"/>
  <c r="BI336" i="30"/>
  <c r="BI337" i="30"/>
  <c r="BI338" i="30"/>
  <c r="BI339" i="30"/>
  <c r="BI340" i="30"/>
  <c r="BI341" i="30"/>
  <c r="BI342" i="30"/>
  <c r="BI343" i="30"/>
  <c r="BI344" i="30"/>
  <c r="BI345" i="30"/>
  <c r="BI346" i="30"/>
  <c r="BI347" i="30"/>
  <c r="BI348" i="30"/>
  <c r="BI349" i="30"/>
  <c r="BI350" i="30"/>
  <c r="BI351" i="30"/>
  <c r="BI352" i="30"/>
  <c r="BI353" i="30"/>
  <c r="BI354" i="30"/>
  <c r="BI355" i="30"/>
  <c r="BI356" i="30"/>
  <c r="BI357" i="30"/>
  <c r="BI358" i="30"/>
  <c r="BI359" i="30"/>
  <c r="BI360" i="30"/>
  <c r="BI361" i="30"/>
  <c r="BI362" i="30"/>
  <c r="BI363" i="30"/>
  <c r="BI364" i="30"/>
  <c r="BI365" i="30"/>
  <c r="BI366" i="30"/>
  <c r="BI367" i="30"/>
  <c r="BI368" i="30"/>
  <c r="BI369" i="30"/>
  <c r="BI370" i="30"/>
  <c r="BI371" i="30"/>
  <c r="BI372" i="30"/>
  <c r="BI373" i="30"/>
  <c r="BI374" i="30"/>
  <c r="BI375" i="30"/>
  <c r="BI376" i="30"/>
  <c r="BI377" i="30"/>
  <c r="BI378" i="30"/>
  <c r="BI379" i="30"/>
  <c r="BI380" i="30"/>
  <c r="BI381" i="30"/>
  <c r="BI382" i="30"/>
  <c r="BI383" i="30"/>
  <c r="BI384" i="30"/>
  <c r="BI385" i="30"/>
  <c r="BI386" i="30"/>
  <c r="BI387" i="30"/>
  <c r="BI388" i="30"/>
  <c r="BI389" i="30"/>
  <c r="BI390" i="30"/>
  <c r="BI391" i="30"/>
  <c r="BI392" i="30"/>
  <c r="BI393" i="30"/>
  <c r="BI394" i="30"/>
  <c r="BI395" i="30"/>
  <c r="BI396" i="30"/>
  <c r="BI397" i="30"/>
  <c r="BI398" i="30"/>
  <c r="BI399" i="30"/>
  <c r="BI400" i="30"/>
  <c r="BI401" i="30"/>
  <c r="BI402" i="30"/>
  <c r="BI403" i="30"/>
  <c r="BI404" i="30"/>
  <c r="BI405" i="30"/>
  <c r="BI406" i="30"/>
  <c r="BI407" i="30"/>
  <c r="BI408" i="30"/>
  <c r="BI409" i="30"/>
  <c r="BI410" i="30"/>
  <c r="BI411" i="30"/>
  <c r="BI412" i="30"/>
  <c r="BI413" i="30"/>
  <c r="BI414" i="30"/>
  <c r="BI415" i="30"/>
  <c r="BI416" i="30"/>
  <c r="BI417" i="30"/>
  <c r="BI418" i="30"/>
  <c r="BI419" i="30"/>
  <c r="BI420" i="30"/>
  <c r="BI421" i="30"/>
  <c r="BI422" i="30"/>
  <c r="BI423" i="30"/>
  <c r="BI424" i="30"/>
  <c r="BI425" i="30"/>
  <c r="BI426" i="30"/>
  <c r="BI427" i="30"/>
  <c r="BI428" i="30"/>
  <c r="BI429" i="30"/>
  <c r="BI430" i="30"/>
  <c r="BI431" i="30"/>
  <c r="BI432" i="30"/>
  <c r="BI433" i="30"/>
  <c r="BI434" i="30"/>
  <c r="BI435" i="30"/>
  <c r="BI436" i="30"/>
  <c r="BI437" i="30"/>
  <c r="BI438" i="30"/>
  <c r="BI439" i="30"/>
  <c r="BI440" i="30"/>
  <c r="BI441" i="30"/>
  <c r="BI442" i="30"/>
  <c r="BI443" i="30"/>
  <c r="BI444" i="30"/>
  <c r="BI445" i="30"/>
  <c r="BI446" i="30"/>
  <c r="BI447" i="30"/>
  <c r="BI448" i="30"/>
  <c r="BI449" i="30"/>
  <c r="BI450" i="30"/>
  <c r="BI451" i="30"/>
  <c r="BI452" i="30"/>
  <c r="BI453" i="30"/>
  <c r="BI454" i="30"/>
  <c r="BI455" i="30"/>
  <c r="BI456" i="30"/>
  <c r="BI457" i="30"/>
  <c r="BI458" i="30"/>
  <c r="BI459" i="30"/>
  <c r="BI460" i="30"/>
  <c r="BI461" i="30"/>
  <c r="BI462" i="30"/>
  <c r="BI463" i="30"/>
  <c r="BI464" i="30"/>
  <c r="BI465" i="30"/>
  <c r="BI466" i="30"/>
  <c r="BI467" i="30"/>
  <c r="BI468" i="30"/>
  <c r="BI469" i="30"/>
  <c r="BI470" i="30"/>
  <c r="BI471" i="30"/>
  <c r="BI472" i="30"/>
  <c r="BI473" i="30"/>
  <c r="BI474" i="30"/>
  <c r="BI475" i="30"/>
  <c r="BI476" i="30"/>
  <c r="BI477" i="30"/>
  <c r="BI478" i="30"/>
  <c r="BI479" i="30"/>
  <c r="BI480" i="30"/>
  <c r="BI481" i="30"/>
  <c r="BI482" i="30"/>
  <c r="BI483" i="30"/>
  <c r="BI484" i="30"/>
  <c r="BI485" i="30"/>
  <c r="BI486" i="30"/>
  <c r="BI487" i="30"/>
  <c r="BI488" i="30"/>
  <c r="BI489" i="30"/>
  <c r="BI490" i="30"/>
  <c r="BI491" i="30"/>
  <c r="BI492" i="30"/>
  <c r="BI493" i="30"/>
  <c r="BI494" i="30"/>
  <c r="BI495" i="30"/>
  <c r="BI496" i="30"/>
  <c r="BI497" i="30"/>
  <c r="BI498" i="30"/>
  <c r="BI499" i="30"/>
  <c r="BI500" i="30"/>
  <c r="BI501" i="30"/>
  <c r="BI502" i="30"/>
  <c r="BI503" i="30"/>
  <c r="BI504" i="30"/>
  <c r="BI505" i="30"/>
  <c r="BI506" i="30"/>
  <c r="BI507" i="30"/>
  <c r="BI508" i="30"/>
  <c r="BI509" i="30"/>
  <c r="BI510" i="30"/>
  <c r="BI511" i="30"/>
  <c r="BI512" i="30"/>
  <c r="BI513" i="30"/>
  <c r="BI514" i="30"/>
  <c r="BI515" i="30"/>
  <c r="BI516" i="30"/>
  <c r="BI517" i="30"/>
  <c r="BI518" i="30"/>
  <c r="BI519" i="30"/>
  <c r="BI520" i="30"/>
  <c r="BI521" i="30"/>
  <c r="BI522" i="30"/>
  <c r="BI523" i="30"/>
  <c r="BI524" i="30"/>
  <c r="BI526" i="30"/>
  <c r="BI527" i="30"/>
  <c r="BI528" i="30"/>
  <c r="BI529" i="30"/>
  <c r="BI530" i="30"/>
  <c r="BI531" i="30"/>
  <c r="BI532" i="30"/>
  <c r="BI533" i="30"/>
  <c r="BI534" i="30"/>
  <c r="BI535" i="30"/>
  <c r="BI536" i="30"/>
  <c r="BI301" i="30"/>
  <c r="BI274" i="30"/>
  <c r="BI275" i="30"/>
  <c r="BI276" i="30"/>
  <c r="BI277" i="30"/>
  <c r="BI278" i="30"/>
  <c r="BI279" i="30"/>
  <c r="BI280" i="30"/>
  <c r="BI281" i="30"/>
  <c r="BI282" i="30"/>
  <c r="BI283" i="30"/>
  <c r="BI284" i="30"/>
  <c r="BI285" i="30"/>
  <c r="BI286" i="30"/>
  <c r="BI287" i="30"/>
  <c r="BI288" i="30"/>
  <c r="BI289" i="30"/>
  <c r="BI290" i="30"/>
  <c r="BI291" i="30"/>
  <c r="BI292" i="30"/>
  <c r="BI293" i="30"/>
  <c r="BI294" i="30"/>
  <c r="BI295" i="30"/>
  <c r="BI296" i="30"/>
  <c r="BI297" i="30"/>
  <c r="BI298" i="30"/>
  <c r="BI299" i="30"/>
  <c r="BI273" i="30"/>
  <c r="BI274" i="22" l="1"/>
  <c r="AL155" i="23" l="1"/>
  <c r="AM155" i="23" s="1"/>
  <c r="B67" i="17"/>
  <c r="W450" i="18" l="1"/>
  <c r="F277" i="10" l="1"/>
  <c r="Q451" i="24"/>
  <c r="C451" i="24" s="1"/>
  <c r="G277" i="10" l="1"/>
  <c r="C319" i="10"/>
  <c r="C453" i="6" l="1"/>
  <c r="D464" i="6" s="1"/>
  <c r="C68" i="17" l="1"/>
  <c r="B182" i="25" l="1"/>
  <c r="X182" i="25"/>
  <c r="W182" i="25"/>
  <c r="V182" i="25"/>
  <c r="U182" i="25"/>
  <c r="T182" i="25"/>
  <c r="S182" i="25"/>
  <c r="R182" i="25"/>
  <c r="Q182" i="25"/>
  <c r="P182" i="25"/>
  <c r="O182" i="25"/>
  <c r="N182" i="25"/>
  <c r="M182" i="25"/>
  <c r="L182" i="25"/>
  <c r="K182" i="25"/>
  <c r="J182" i="25"/>
  <c r="J274" i="25" s="1"/>
  <c r="I182" i="25"/>
  <c r="H182" i="25"/>
  <c r="G182" i="25"/>
  <c r="F182" i="25"/>
  <c r="E182" i="25"/>
  <c r="D182" i="25"/>
  <c r="C182" i="25"/>
  <c r="Z90" i="25"/>
  <c r="AG90" i="25"/>
  <c r="AF90" i="25"/>
  <c r="AD90" i="25"/>
  <c r="AC90" i="25"/>
  <c r="AA90" i="25"/>
  <c r="I274" i="25" l="1"/>
  <c r="AH93" i="27"/>
  <c r="AL33" i="27" s="1"/>
  <c r="AB90" i="25"/>
  <c r="Q274" i="25"/>
  <c r="H274" i="25"/>
  <c r="P274" i="25"/>
  <c r="AH90" i="25"/>
  <c r="AE90" i="25"/>
  <c r="C274" i="25"/>
  <c r="K274" i="25"/>
  <c r="D274" i="25"/>
  <c r="L274" i="25"/>
  <c r="AA182" i="25"/>
  <c r="E274" i="25"/>
  <c r="M274" i="25"/>
  <c r="F274" i="25"/>
  <c r="AJ182" i="25"/>
  <c r="G274" i="25"/>
  <c r="O274" i="25"/>
  <c r="B274" i="25"/>
  <c r="AC182" i="25"/>
  <c r="U274" i="25"/>
  <c r="AD182" i="25"/>
  <c r="N274" i="25"/>
  <c r="V274" i="25"/>
  <c r="Z182" i="25"/>
  <c r="AF182" i="25"/>
  <c r="T274" i="25"/>
  <c r="X274" i="25"/>
  <c r="R274" i="25"/>
  <c r="AG182" i="25"/>
  <c r="S274" i="25"/>
  <c r="W274" i="25"/>
  <c r="AI182" i="25"/>
  <c r="W449" i="18"/>
  <c r="AE182" i="25" l="1"/>
  <c r="Y274" i="25"/>
  <c r="AB182" i="25"/>
  <c r="U317" i="34"/>
  <c r="T317" i="34"/>
  <c r="P317" i="34"/>
  <c r="O317" i="34"/>
  <c r="M317" i="34"/>
  <c r="B318" i="10"/>
  <c r="W285" i="5"/>
  <c r="V285" i="5"/>
  <c r="U285" i="5"/>
  <c r="T285" i="5"/>
  <c r="S285" i="5"/>
  <c r="R285" i="5"/>
  <c r="Q285" i="5"/>
  <c r="N285" i="5"/>
  <c r="Y148" i="28" l="1"/>
  <c r="U148" i="28"/>
  <c r="E123" i="28"/>
  <c r="D123" i="28"/>
  <c r="F123" i="28" l="1"/>
  <c r="P75" i="28" s="1"/>
  <c r="C186" i="32"/>
  <c r="N317" i="34" s="1"/>
  <c r="D49" i="19"/>
  <c r="E49" i="19" s="1"/>
  <c r="AL154" i="23" l="1"/>
  <c r="AM154" i="23" s="1"/>
  <c r="B66" i="17"/>
  <c r="F276" i="10"/>
  <c r="Q450" i="24" l="1"/>
  <c r="C450" i="24" s="1"/>
  <c r="G276" i="10" l="1"/>
  <c r="C318" i="10"/>
  <c r="C452" i="6"/>
  <c r="D463" i="6" s="1"/>
  <c r="N197" i="35" l="1"/>
  <c r="C67" i="17" l="1"/>
  <c r="U316" i="34" l="1"/>
  <c r="T316" i="34"/>
  <c r="M316" i="34"/>
  <c r="G313" i="34"/>
  <c r="G314" i="34"/>
  <c r="G315" i="34"/>
  <c r="G316" i="34"/>
  <c r="O316" i="34" s="1"/>
  <c r="P316" i="34" l="1"/>
  <c r="C185" i="32"/>
  <c r="N316" i="34" s="1"/>
  <c r="C67" i="19"/>
  <c r="C68" i="19"/>
  <c r="D48" i="19"/>
  <c r="E48" i="19" s="1"/>
  <c r="W284" i="5" l="1"/>
  <c r="V284" i="5"/>
  <c r="U284" i="5"/>
  <c r="T284" i="5"/>
  <c r="S284" i="5"/>
  <c r="R284" i="5"/>
  <c r="Q284" i="5"/>
  <c r="N284" i="5"/>
  <c r="B317" i="10"/>
  <c r="W448" i="18" l="1"/>
  <c r="Y147" i="28" l="1"/>
  <c r="U147" i="28"/>
  <c r="E122" i="28"/>
  <c r="D122" i="28"/>
  <c r="F122" i="28" s="1"/>
  <c r="P74" i="28" l="1"/>
  <c r="F275" i="10"/>
  <c r="Q449" i="24" l="1"/>
  <c r="C449" i="24" s="1"/>
  <c r="C317" i="10" s="1"/>
  <c r="G275" i="10" l="1"/>
  <c r="B65" i="17"/>
  <c r="AL153" i="23"/>
  <c r="AM153" i="23" s="1"/>
  <c r="N196" i="35" l="1"/>
  <c r="C451" i="6" l="1"/>
  <c r="D462" i="6" s="1"/>
  <c r="C66" i="17" l="1"/>
  <c r="W283" i="5" l="1"/>
  <c r="V283" i="5"/>
  <c r="U283" i="5"/>
  <c r="T283" i="5"/>
  <c r="S283" i="5"/>
  <c r="R283" i="5"/>
  <c r="Q283" i="5"/>
  <c r="N283" i="5"/>
  <c r="B14" i="10"/>
  <c r="B15" i="10"/>
  <c r="B16" i="10"/>
  <c r="B17" i="10"/>
  <c r="B18" i="10"/>
  <c r="B19" i="10"/>
  <c r="B20" i="10"/>
  <c r="B21" i="10"/>
  <c r="B22" i="10"/>
  <c r="B23" i="10"/>
  <c r="B24" i="10"/>
  <c r="B25" i="10"/>
  <c r="B26" i="10"/>
  <c r="B27" i="10"/>
  <c r="B28" i="10"/>
  <c r="B29" i="10"/>
  <c r="B30" i="10"/>
  <c r="B31" i="10"/>
  <c r="B32" i="10"/>
  <c r="B33" i="10"/>
  <c r="B34" i="10"/>
  <c r="B35" i="10"/>
  <c r="B36" i="10"/>
  <c r="B37" i="10"/>
  <c r="B38" i="10"/>
  <c r="B39" i="10"/>
  <c r="B40" i="10"/>
  <c r="B41" i="10"/>
  <c r="B42" i="10"/>
  <c r="B43" i="10"/>
  <c r="B44" i="10"/>
  <c r="B45" i="10"/>
  <c r="B46" i="10"/>
  <c r="B47" i="10"/>
  <c r="B48" i="10"/>
  <c r="B49" i="10"/>
  <c r="B50" i="10"/>
  <c r="B51" i="10"/>
  <c r="B52" i="10"/>
  <c r="B53" i="10"/>
  <c r="B54" i="10"/>
  <c r="B55" i="10"/>
  <c r="B56" i="10"/>
  <c r="B57" i="10"/>
  <c r="B58" i="10"/>
  <c r="B59" i="10"/>
  <c r="B60" i="10"/>
  <c r="B61" i="10"/>
  <c r="B62" i="10"/>
  <c r="B63" i="10"/>
  <c r="B64" i="10"/>
  <c r="B65" i="10"/>
  <c r="B66" i="10"/>
  <c r="B67" i="10"/>
  <c r="B68" i="10"/>
  <c r="B69" i="10"/>
  <c r="B70" i="10"/>
  <c r="B71" i="10"/>
  <c r="B72" i="10"/>
  <c r="B73" i="10"/>
  <c r="B74" i="10"/>
  <c r="B75" i="10"/>
  <c r="B76" i="10"/>
  <c r="B77" i="10"/>
  <c r="B78" i="10"/>
  <c r="B79" i="10"/>
  <c r="B80" i="10"/>
  <c r="B81" i="10"/>
  <c r="B82" i="10"/>
  <c r="B83" i="10"/>
  <c r="B84" i="10"/>
  <c r="B85" i="10"/>
  <c r="B86" i="10"/>
  <c r="B87" i="10"/>
  <c r="B88" i="10"/>
  <c r="B89" i="10"/>
  <c r="B90" i="10"/>
  <c r="B91" i="10"/>
  <c r="B92" i="10"/>
  <c r="B93" i="10"/>
  <c r="B94" i="10"/>
  <c r="B95" i="10"/>
  <c r="B96" i="10"/>
  <c r="B97" i="10"/>
  <c r="B98" i="10"/>
  <c r="B99" i="10"/>
  <c r="B100" i="10"/>
  <c r="B101" i="10"/>
  <c r="B102" i="10"/>
  <c r="B103" i="10"/>
  <c r="B104" i="10"/>
  <c r="B105" i="10"/>
  <c r="B106" i="10"/>
  <c r="B107" i="10"/>
  <c r="B108" i="10"/>
  <c r="B109" i="10"/>
  <c r="B110" i="10"/>
  <c r="B111" i="10"/>
  <c r="B112" i="10"/>
  <c r="B113" i="10"/>
  <c r="B114" i="10"/>
  <c r="B115" i="10"/>
  <c r="B116" i="10"/>
  <c r="B117" i="10"/>
  <c r="B118" i="10"/>
  <c r="B119" i="10"/>
  <c r="B120" i="10"/>
  <c r="B121" i="10"/>
  <c r="B122" i="10"/>
  <c r="B123" i="10"/>
  <c r="B124" i="10"/>
  <c r="B125" i="10"/>
  <c r="B126" i="10"/>
  <c r="B127" i="10"/>
  <c r="B128" i="10"/>
  <c r="B129" i="10"/>
  <c r="B130" i="10"/>
  <c r="B131" i="10"/>
  <c r="B132" i="10"/>
  <c r="B133" i="10"/>
  <c r="B134" i="10"/>
  <c r="B135" i="10"/>
  <c r="B136" i="10"/>
  <c r="B137" i="10"/>
  <c r="B138" i="10"/>
  <c r="B139" i="10"/>
  <c r="B140" i="10"/>
  <c r="B141" i="10"/>
  <c r="B142" i="10"/>
  <c r="B143" i="10"/>
  <c r="B144" i="10"/>
  <c r="U315" i="34"/>
  <c r="T315" i="34"/>
  <c r="P315" i="34"/>
  <c r="O315" i="34"/>
  <c r="M315" i="34"/>
  <c r="C184" i="32"/>
  <c r="F135" i="20"/>
  <c r="B146" i="10" s="1"/>
  <c r="F136" i="20"/>
  <c r="B147" i="10" s="1"/>
  <c r="F137" i="20"/>
  <c r="B148" i="10" s="1"/>
  <c r="F138" i="20"/>
  <c r="B149" i="10" s="1"/>
  <c r="F139" i="20"/>
  <c r="B150" i="10" s="1"/>
  <c r="F140" i="20"/>
  <c r="B151" i="10" s="1"/>
  <c r="F141" i="20"/>
  <c r="B152" i="10" s="1"/>
  <c r="F142" i="20"/>
  <c r="B153" i="10" s="1"/>
  <c r="F143" i="20"/>
  <c r="B154" i="10" s="1"/>
  <c r="F144" i="20"/>
  <c r="B155" i="10" s="1"/>
  <c r="F145" i="20"/>
  <c r="B156" i="10" s="1"/>
  <c r="F146" i="20"/>
  <c r="B157" i="10" s="1"/>
  <c r="F147" i="20"/>
  <c r="B158" i="10" s="1"/>
  <c r="F148" i="20"/>
  <c r="B159" i="10" s="1"/>
  <c r="F149" i="20"/>
  <c r="B160" i="10" s="1"/>
  <c r="F150" i="20"/>
  <c r="B161" i="10" s="1"/>
  <c r="F151" i="20"/>
  <c r="B162" i="10" s="1"/>
  <c r="F152" i="20"/>
  <c r="B163" i="10" s="1"/>
  <c r="F153" i="20"/>
  <c r="B164" i="10" s="1"/>
  <c r="F154" i="20"/>
  <c r="B165" i="10" s="1"/>
  <c r="F155" i="20"/>
  <c r="B166" i="10" s="1"/>
  <c r="F156" i="20"/>
  <c r="B167" i="10" s="1"/>
  <c r="F157" i="20"/>
  <c r="B168" i="10" s="1"/>
  <c r="F158" i="20"/>
  <c r="B169" i="10" s="1"/>
  <c r="F159" i="20"/>
  <c r="B170" i="10" s="1"/>
  <c r="F160" i="20"/>
  <c r="B171" i="10" s="1"/>
  <c r="F161" i="20"/>
  <c r="B172" i="10" s="1"/>
  <c r="F162" i="20"/>
  <c r="B173" i="10" s="1"/>
  <c r="F163" i="20"/>
  <c r="B174" i="10" s="1"/>
  <c r="F164" i="20"/>
  <c r="B175" i="10" s="1"/>
  <c r="F165" i="20"/>
  <c r="B176" i="10" s="1"/>
  <c r="F166" i="20"/>
  <c r="B177" i="10" s="1"/>
  <c r="F167" i="20"/>
  <c r="B178" i="10" s="1"/>
  <c r="F168" i="20"/>
  <c r="B179" i="10" s="1"/>
  <c r="F169" i="20"/>
  <c r="B180" i="10" s="1"/>
  <c r="F170" i="20"/>
  <c r="B181" i="10" s="1"/>
  <c r="F171" i="20"/>
  <c r="B182" i="10" s="1"/>
  <c r="F172" i="20"/>
  <c r="B183" i="10" s="1"/>
  <c r="F173" i="20"/>
  <c r="B184" i="10" s="1"/>
  <c r="F174" i="20"/>
  <c r="B185" i="10" s="1"/>
  <c r="F175" i="20"/>
  <c r="B186" i="10" s="1"/>
  <c r="F176" i="20"/>
  <c r="B187" i="10" s="1"/>
  <c r="F177" i="20"/>
  <c r="B188" i="10" s="1"/>
  <c r="F178" i="20"/>
  <c r="B189" i="10" s="1"/>
  <c r="F179" i="20"/>
  <c r="B190" i="10" s="1"/>
  <c r="F180" i="20"/>
  <c r="B191" i="10" s="1"/>
  <c r="F181" i="20"/>
  <c r="B192" i="10" s="1"/>
  <c r="F182" i="20"/>
  <c r="B193" i="10" s="1"/>
  <c r="F183" i="20"/>
  <c r="B194" i="10" s="1"/>
  <c r="F184" i="20"/>
  <c r="B195" i="10" s="1"/>
  <c r="F185" i="20"/>
  <c r="B196" i="10" s="1"/>
  <c r="F186" i="20"/>
  <c r="B197" i="10" s="1"/>
  <c r="F187" i="20"/>
  <c r="B198" i="10" s="1"/>
  <c r="F188" i="20"/>
  <c r="B199" i="10" s="1"/>
  <c r="F189" i="20"/>
  <c r="B200" i="10" s="1"/>
  <c r="F190" i="20"/>
  <c r="B201" i="10" s="1"/>
  <c r="F191" i="20"/>
  <c r="B202" i="10" s="1"/>
  <c r="F192" i="20"/>
  <c r="B203" i="10" s="1"/>
  <c r="F193" i="20"/>
  <c r="B204" i="10" s="1"/>
  <c r="F194" i="20"/>
  <c r="B205" i="10" s="1"/>
  <c r="F195" i="20"/>
  <c r="B206" i="10" s="1"/>
  <c r="F196" i="20"/>
  <c r="B207" i="10" s="1"/>
  <c r="F197" i="20"/>
  <c r="B208" i="10" s="1"/>
  <c r="F198" i="20"/>
  <c r="B209" i="10" s="1"/>
  <c r="F199" i="20"/>
  <c r="B210" i="10" s="1"/>
  <c r="F200" i="20"/>
  <c r="B211" i="10" s="1"/>
  <c r="F201" i="20"/>
  <c r="B212" i="10" s="1"/>
  <c r="F202" i="20"/>
  <c r="B213" i="10" s="1"/>
  <c r="F203" i="20"/>
  <c r="B214" i="10" s="1"/>
  <c r="F204" i="20"/>
  <c r="B215" i="10" s="1"/>
  <c r="F205" i="20"/>
  <c r="B216" i="10" s="1"/>
  <c r="F206" i="20"/>
  <c r="B217" i="10" s="1"/>
  <c r="F207" i="20"/>
  <c r="B218" i="10" s="1"/>
  <c r="F208" i="20"/>
  <c r="B219" i="10" s="1"/>
  <c r="F209" i="20"/>
  <c r="B220" i="10" s="1"/>
  <c r="F210" i="20"/>
  <c r="B221" i="10" s="1"/>
  <c r="F211" i="20"/>
  <c r="B222" i="10" s="1"/>
  <c r="F212" i="20"/>
  <c r="B223" i="10" s="1"/>
  <c r="F213" i="20"/>
  <c r="B224" i="10" s="1"/>
  <c r="F214" i="20"/>
  <c r="B225" i="10" s="1"/>
  <c r="F215" i="20"/>
  <c r="B226" i="10" s="1"/>
  <c r="F216" i="20"/>
  <c r="B227" i="10" s="1"/>
  <c r="F217" i="20"/>
  <c r="B228" i="10" s="1"/>
  <c r="F218" i="20"/>
  <c r="B229" i="10" s="1"/>
  <c r="F219" i="20"/>
  <c r="B230" i="10" s="1"/>
  <c r="F220" i="20"/>
  <c r="B231" i="10" s="1"/>
  <c r="F221" i="20"/>
  <c r="B232" i="10" s="1"/>
  <c r="F222" i="20"/>
  <c r="B233" i="10" s="1"/>
  <c r="F223" i="20"/>
  <c r="B234" i="10" s="1"/>
  <c r="F224" i="20"/>
  <c r="B235" i="10" s="1"/>
  <c r="F225" i="20"/>
  <c r="B236" i="10" s="1"/>
  <c r="F226" i="20"/>
  <c r="B237" i="10" s="1"/>
  <c r="F227" i="20"/>
  <c r="B238" i="10" s="1"/>
  <c r="F228" i="20"/>
  <c r="B239" i="10" s="1"/>
  <c r="F229" i="20"/>
  <c r="B240" i="10" s="1"/>
  <c r="F230" i="20"/>
  <c r="B241" i="10" s="1"/>
  <c r="F231" i="20"/>
  <c r="B242" i="10" s="1"/>
  <c r="F232" i="20"/>
  <c r="B243" i="10" s="1"/>
  <c r="F233" i="20"/>
  <c r="B244" i="10" s="1"/>
  <c r="F234" i="20"/>
  <c r="B245" i="10" s="1"/>
  <c r="F235" i="20"/>
  <c r="B246" i="10" s="1"/>
  <c r="F236" i="20"/>
  <c r="B247" i="10" s="1"/>
  <c r="F237" i="20"/>
  <c r="B248" i="10" s="1"/>
  <c r="F238" i="20"/>
  <c r="B249" i="10" s="1"/>
  <c r="F239" i="20"/>
  <c r="B250" i="10" s="1"/>
  <c r="F240" i="20"/>
  <c r="B251" i="10" s="1"/>
  <c r="F241" i="20"/>
  <c r="B252" i="10" s="1"/>
  <c r="F242" i="20"/>
  <c r="B253" i="10" s="1"/>
  <c r="F243" i="20"/>
  <c r="B254" i="10" s="1"/>
  <c r="F244" i="20"/>
  <c r="B255" i="10" s="1"/>
  <c r="F245" i="20"/>
  <c r="B256" i="10" s="1"/>
  <c r="F246" i="20"/>
  <c r="B257" i="10" s="1"/>
  <c r="F247" i="20"/>
  <c r="B258" i="10" s="1"/>
  <c r="F248" i="20"/>
  <c r="B259" i="10" s="1"/>
  <c r="F249" i="20"/>
  <c r="B260" i="10" s="1"/>
  <c r="F250" i="20"/>
  <c r="B261" i="10" s="1"/>
  <c r="F251" i="20"/>
  <c r="B262" i="10" s="1"/>
  <c r="F252" i="20"/>
  <c r="B263" i="10" s="1"/>
  <c r="F253" i="20"/>
  <c r="B264" i="10" s="1"/>
  <c r="F254" i="20"/>
  <c r="B265" i="10" s="1"/>
  <c r="F255" i="20"/>
  <c r="B266" i="10" s="1"/>
  <c r="F256" i="20"/>
  <c r="B267" i="10" s="1"/>
  <c r="F257" i="20"/>
  <c r="B268" i="10" s="1"/>
  <c r="F258" i="20"/>
  <c r="B269" i="10" s="1"/>
  <c r="F259" i="20"/>
  <c r="B270" i="10" s="1"/>
  <c r="F260" i="20"/>
  <c r="B271" i="10" s="1"/>
  <c r="F261" i="20"/>
  <c r="B272" i="10" s="1"/>
  <c r="F262" i="20"/>
  <c r="B273" i="10" s="1"/>
  <c r="F263" i="20"/>
  <c r="B274" i="10" s="1"/>
  <c r="F264" i="20"/>
  <c r="B275" i="10" s="1"/>
  <c r="F265" i="20"/>
  <c r="B276" i="10" s="1"/>
  <c r="F266" i="20"/>
  <c r="B277" i="10" s="1"/>
  <c r="F267" i="20"/>
  <c r="B278" i="10" s="1"/>
  <c r="F268" i="20"/>
  <c r="B279" i="10" s="1"/>
  <c r="F269" i="20"/>
  <c r="B280" i="10" s="1"/>
  <c r="F270" i="20"/>
  <c r="B281" i="10" s="1"/>
  <c r="F271" i="20"/>
  <c r="B282" i="10" s="1"/>
  <c r="F272" i="20"/>
  <c r="B283" i="10" s="1"/>
  <c r="F273" i="20"/>
  <c r="B284" i="10" s="1"/>
  <c r="F274" i="20"/>
  <c r="B285" i="10" s="1"/>
  <c r="F275" i="20"/>
  <c r="B286" i="10" s="1"/>
  <c r="F276" i="20"/>
  <c r="B287" i="10" s="1"/>
  <c r="F277" i="20"/>
  <c r="B288" i="10" s="1"/>
  <c r="F278" i="20"/>
  <c r="B289" i="10" s="1"/>
  <c r="B290" i="10"/>
  <c r="B291" i="10"/>
  <c r="B292" i="10"/>
  <c r="B293" i="10"/>
  <c r="B294" i="10"/>
  <c r="B295" i="10"/>
  <c r="B296" i="10"/>
  <c r="B297" i="10"/>
  <c r="B298" i="10"/>
  <c r="B299" i="10"/>
  <c r="B300" i="10"/>
  <c r="B301" i="10"/>
  <c r="B302" i="10"/>
  <c r="B303" i="10"/>
  <c r="B304" i="10"/>
  <c r="B305" i="10"/>
  <c r="B306" i="10"/>
  <c r="B307" i="10"/>
  <c r="B308" i="10"/>
  <c r="B309" i="10"/>
  <c r="B310" i="10"/>
  <c r="B311" i="10"/>
  <c r="B312" i="10"/>
  <c r="B313" i="10"/>
  <c r="B314" i="10"/>
  <c r="B315" i="10"/>
  <c r="B316" i="10"/>
  <c r="F134" i="20"/>
  <c r="B145" i="10" s="1"/>
  <c r="D135" i="20"/>
  <c r="D136" i="20"/>
  <c r="D137" i="20"/>
  <c r="D138" i="20"/>
  <c r="D139" i="20"/>
  <c r="D140" i="20"/>
  <c r="D141" i="20"/>
  <c r="D142" i="20"/>
  <c r="D143" i="20"/>
  <c r="D144" i="20"/>
  <c r="D145" i="20"/>
  <c r="D146" i="20"/>
  <c r="D147" i="20"/>
  <c r="D148" i="20"/>
  <c r="D149" i="20"/>
  <c r="D150" i="20"/>
  <c r="D151" i="20"/>
  <c r="D152" i="20"/>
  <c r="D153" i="20"/>
  <c r="D154" i="20"/>
  <c r="D155" i="20"/>
  <c r="D156" i="20"/>
  <c r="D157" i="20"/>
  <c r="D158" i="20"/>
  <c r="D159" i="20"/>
  <c r="D160" i="20"/>
  <c r="D161" i="20"/>
  <c r="D162" i="20"/>
  <c r="D163" i="20"/>
  <c r="D164" i="20"/>
  <c r="D165" i="20"/>
  <c r="D166" i="20"/>
  <c r="D167" i="20"/>
  <c r="D168" i="20"/>
  <c r="D169" i="20"/>
  <c r="D170" i="20"/>
  <c r="D171" i="20"/>
  <c r="D172" i="20"/>
  <c r="D173" i="20"/>
  <c r="D174" i="20"/>
  <c r="D175" i="20"/>
  <c r="D176" i="20"/>
  <c r="D177" i="20"/>
  <c r="D178" i="20"/>
  <c r="D179" i="20"/>
  <c r="D180" i="20"/>
  <c r="D181" i="20"/>
  <c r="D182" i="20"/>
  <c r="D183" i="20"/>
  <c r="D184" i="20"/>
  <c r="D185" i="20"/>
  <c r="D186" i="20"/>
  <c r="D187" i="20"/>
  <c r="D188" i="20"/>
  <c r="D189" i="20"/>
  <c r="D190" i="20"/>
  <c r="D191" i="20"/>
  <c r="D192" i="20"/>
  <c r="D193" i="20"/>
  <c r="D194" i="20"/>
  <c r="D195" i="20"/>
  <c r="D196" i="20"/>
  <c r="D197" i="20"/>
  <c r="D198" i="20"/>
  <c r="D199" i="20"/>
  <c r="D200" i="20"/>
  <c r="D201" i="20"/>
  <c r="D202" i="20"/>
  <c r="D203" i="20"/>
  <c r="D204" i="20"/>
  <c r="D205" i="20"/>
  <c r="D206" i="20"/>
  <c r="D207" i="20"/>
  <c r="D208" i="20"/>
  <c r="D209" i="20"/>
  <c r="D210" i="20"/>
  <c r="D211" i="20"/>
  <c r="D212" i="20"/>
  <c r="D213" i="20"/>
  <c r="D214" i="20"/>
  <c r="D215" i="20"/>
  <c r="D216" i="20"/>
  <c r="D217" i="20"/>
  <c r="D218" i="20"/>
  <c r="D219" i="20"/>
  <c r="D220" i="20"/>
  <c r="D221" i="20"/>
  <c r="D222" i="20"/>
  <c r="D223" i="20"/>
  <c r="D224" i="20"/>
  <c r="D225" i="20"/>
  <c r="D226" i="20"/>
  <c r="D227" i="20"/>
  <c r="D228" i="20"/>
  <c r="D229" i="20"/>
  <c r="D230" i="20"/>
  <c r="D231" i="20"/>
  <c r="D232" i="20"/>
  <c r="D233" i="20"/>
  <c r="D234" i="20"/>
  <c r="D235" i="20"/>
  <c r="D236" i="20"/>
  <c r="D237" i="20"/>
  <c r="D238" i="20"/>
  <c r="D239" i="20"/>
  <c r="D240" i="20"/>
  <c r="D241" i="20"/>
  <c r="D242" i="20"/>
  <c r="D243" i="20"/>
  <c r="D244" i="20"/>
  <c r="D245" i="20"/>
  <c r="D246" i="20"/>
  <c r="D247" i="20"/>
  <c r="D248" i="20"/>
  <c r="D249" i="20"/>
  <c r="D250" i="20"/>
  <c r="D251" i="20"/>
  <c r="D252" i="20"/>
  <c r="D253" i="20"/>
  <c r="D254" i="20"/>
  <c r="D255" i="20"/>
  <c r="D256" i="20"/>
  <c r="D257" i="20"/>
  <c r="D258" i="20"/>
  <c r="D259" i="20"/>
  <c r="D260" i="20"/>
  <c r="D261" i="20"/>
  <c r="D262" i="20"/>
  <c r="D263" i="20"/>
  <c r="D264" i="20"/>
  <c r="D265" i="20"/>
  <c r="D266" i="20"/>
  <c r="D267" i="20"/>
  <c r="D268" i="20"/>
  <c r="D269" i="20"/>
  <c r="D270" i="20"/>
  <c r="D271" i="20"/>
  <c r="D272" i="20"/>
  <c r="D273" i="20"/>
  <c r="D274" i="20"/>
  <c r="D275" i="20"/>
  <c r="D276" i="20"/>
  <c r="D277" i="20"/>
  <c r="D278" i="20"/>
  <c r="D279" i="20"/>
  <c r="D280" i="20"/>
  <c r="D281" i="20"/>
  <c r="D282" i="20"/>
  <c r="D283" i="20"/>
  <c r="D284" i="20"/>
  <c r="D285" i="20"/>
  <c r="D286" i="20"/>
  <c r="D287" i="20"/>
  <c r="D288" i="20"/>
  <c r="D289" i="20"/>
  <c r="D290" i="20"/>
  <c r="D291" i="20"/>
  <c r="D134" i="20"/>
  <c r="J12" i="19"/>
  <c r="P12" i="19"/>
  <c r="N315" i="34" l="1"/>
  <c r="D47" i="19"/>
  <c r="E47" i="19" s="1"/>
  <c r="U447" i="18" l="1"/>
  <c r="W447" i="18" s="1"/>
  <c r="K132" i="26" l="1"/>
  <c r="K131" i="26"/>
  <c r="Y146" i="28"/>
  <c r="U146" i="28"/>
  <c r="E121" i="28"/>
  <c r="D121" i="28"/>
  <c r="F121" i="28" l="1"/>
  <c r="P73" i="28" s="1"/>
  <c r="AL152" i="23"/>
  <c r="AM152" i="23" s="1"/>
  <c r="B64" i="17"/>
  <c r="F274" i="10" l="1"/>
  <c r="Q448" i="24" l="1"/>
  <c r="C448" i="24" s="1"/>
  <c r="G274" i="10" l="1"/>
  <c r="C316" i="10"/>
  <c r="C450" i="6"/>
  <c r="D461" i="6" s="1"/>
  <c r="AI93" i="27" s="1"/>
  <c r="AM33" i="27" s="1"/>
  <c r="AN33" i="27" s="1"/>
  <c r="N195" i="35" l="1"/>
  <c r="AK13" i="27" l="1"/>
  <c r="AK14" i="27" s="1"/>
  <c r="AK15" i="27" s="1"/>
  <c r="AK16" i="27" s="1"/>
  <c r="AK17" i="27" s="1"/>
  <c r="AK18" i="27" s="1"/>
  <c r="AK19" i="27" s="1"/>
  <c r="AK20" i="27" s="1"/>
  <c r="AK21" i="27" s="1"/>
  <c r="AK22" i="27" s="1"/>
  <c r="AK23" i="27" s="1"/>
  <c r="AK24" i="27" s="1"/>
  <c r="AK25" i="27" s="1"/>
  <c r="AK26" i="27" s="1"/>
  <c r="AK27" i="27" s="1"/>
  <c r="AK28" i="27" s="1"/>
  <c r="AK29" i="27" s="1"/>
  <c r="AK30" i="27" s="1"/>
  <c r="AK31" i="27" s="1"/>
  <c r="BI300" i="30" l="1"/>
  <c r="C28" i="14" l="1"/>
  <c r="AG89" i="25"/>
  <c r="AF89" i="25"/>
  <c r="AD89" i="25"/>
  <c r="AC89" i="25"/>
  <c r="AA89" i="25"/>
  <c r="Z89" i="25"/>
  <c r="X181" i="25"/>
  <c r="W181" i="25"/>
  <c r="V181" i="25"/>
  <c r="U181" i="25"/>
  <c r="T181" i="25"/>
  <c r="S181" i="25"/>
  <c r="R181" i="25"/>
  <c r="AH92" i="27" s="1"/>
  <c r="Q181" i="25"/>
  <c r="P181" i="25"/>
  <c r="O181" i="25"/>
  <c r="N181" i="25"/>
  <c r="M181" i="25"/>
  <c r="L181" i="25"/>
  <c r="K181" i="25"/>
  <c r="J181" i="25"/>
  <c r="J273" i="25" s="1"/>
  <c r="I181" i="25"/>
  <c r="H181" i="25"/>
  <c r="G181" i="25"/>
  <c r="F181" i="25"/>
  <c r="E181" i="25"/>
  <c r="D181" i="25"/>
  <c r="C181" i="25"/>
  <c r="B181" i="25"/>
  <c r="B273" i="25" s="1"/>
  <c r="AL32" i="27" l="1"/>
  <c r="AH89" i="25"/>
  <c r="F273" i="25"/>
  <c r="AJ181" i="25"/>
  <c r="G273" i="25"/>
  <c r="K273" i="25"/>
  <c r="O273" i="25"/>
  <c r="V273" i="25"/>
  <c r="S273" i="25"/>
  <c r="Z181" i="25"/>
  <c r="AF181" i="25"/>
  <c r="W273" i="25"/>
  <c r="C273" i="25"/>
  <c r="AB89" i="25"/>
  <c r="E273" i="25"/>
  <c r="I273" i="25"/>
  <c r="M273" i="25"/>
  <c r="Q273" i="25"/>
  <c r="AC181" i="25"/>
  <c r="AD181" i="25"/>
  <c r="U273" i="25"/>
  <c r="AA181" i="25"/>
  <c r="AG181" i="25"/>
  <c r="N273" i="25"/>
  <c r="R273" i="25"/>
  <c r="D273" i="25"/>
  <c r="H273" i="25"/>
  <c r="L273" i="25"/>
  <c r="P273" i="25"/>
  <c r="T273" i="25"/>
  <c r="X273" i="25"/>
  <c r="AE89" i="25"/>
  <c r="AI181" i="25"/>
  <c r="AE181" i="25" l="1"/>
  <c r="Y273" i="25"/>
  <c r="AB181" i="25"/>
  <c r="U314" i="34" l="1"/>
  <c r="T314" i="34"/>
  <c r="O314" i="34"/>
  <c r="M314" i="34"/>
  <c r="P314" i="34"/>
  <c r="V12" i="19" l="1"/>
  <c r="K24" i="33"/>
  <c r="F273" i="10"/>
  <c r="W282" i="5"/>
  <c r="V282" i="5"/>
  <c r="U282" i="5"/>
  <c r="T282" i="5"/>
  <c r="S282" i="5"/>
  <c r="R282" i="5"/>
  <c r="Q282" i="5"/>
  <c r="N282" i="5"/>
  <c r="Y145" i="28" l="1"/>
  <c r="U145" i="28"/>
  <c r="E120" i="28"/>
  <c r="D120" i="28"/>
  <c r="C183" i="32"/>
  <c r="N314" i="34" s="1"/>
  <c r="D46" i="19"/>
  <c r="E46" i="19" s="1"/>
  <c r="F120" i="28" l="1"/>
  <c r="P72" i="28" s="1"/>
  <c r="C65" i="17"/>
  <c r="U446" i="18" l="1"/>
  <c r="AL151" i="23" l="1"/>
  <c r="AM151" i="23" s="1"/>
  <c r="B63" i="17"/>
  <c r="Q447" i="24" l="1"/>
  <c r="C447" i="24" s="1"/>
  <c r="G273" i="10" l="1"/>
  <c r="C315" i="10"/>
  <c r="C449" i="6"/>
  <c r="D460" i="6" s="1"/>
  <c r="N194" i="35" l="1"/>
  <c r="C64" i="17" l="1"/>
  <c r="U313" i="34" l="1"/>
  <c r="T313" i="34"/>
  <c r="P313" i="34"/>
  <c r="O313" i="34"/>
  <c r="M313" i="34"/>
  <c r="D23" i="33"/>
  <c r="J11" i="19" s="1"/>
  <c r="C23" i="33"/>
  <c r="P11" i="19" s="1"/>
  <c r="B23" i="33"/>
  <c r="W281" i="5" l="1"/>
  <c r="V281" i="5"/>
  <c r="U281" i="5"/>
  <c r="T281" i="5"/>
  <c r="S281" i="5"/>
  <c r="R281" i="5"/>
  <c r="Q281" i="5"/>
  <c r="N281" i="5"/>
  <c r="C182" i="32" l="1"/>
  <c r="N313" i="34" s="1"/>
  <c r="D44" i="19" l="1"/>
  <c r="E44" i="19" s="1"/>
  <c r="D68" i="19" s="1"/>
  <c r="D45" i="19"/>
  <c r="E45" i="19" s="1"/>
  <c r="I11" i="19" l="1"/>
  <c r="E23" i="33" s="1"/>
  <c r="H12" i="19"/>
  <c r="O12" i="19"/>
  <c r="U445" i="18"/>
  <c r="W445" i="18" s="1"/>
  <c r="J24" i="33" l="1"/>
  <c r="I24" i="33"/>
  <c r="U12" i="19"/>
  <c r="N12" i="19"/>
  <c r="T12" i="19" s="1"/>
  <c r="Y144" i="28"/>
  <c r="U144" i="28"/>
  <c r="M24" i="33" l="1"/>
  <c r="E119" i="28"/>
  <c r="D119" i="28"/>
  <c r="F272" i="10"/>
  <c r="F119" i="28" l="1"/>
  <c r="AL150" i="23"/>
  <c r="AM150" i="23" s="1"/>
  <c r="B62" i="17"/>
  <c r="E74" i="17" s="1"/>
  <c r="P71" i="28" l="1"/>
  <c r="Q446" i="24" l="1"/>
  <c r="C446" i="24" s="1"/>
  <c r="Q445" i="24"/>
  <c r="G272" i="10" l="1"/>
  <c r="C314" i="10"/>
  <c r="C448" i="6" l="1"/>
  <c r="D459" i="6" s="1"/>
  <c r="N27" i="35" l="1"/>
  <c r="N28" i="35"/>
  <c r="N29" i="35"/>
  <c r="N30" i="35"/>
  <c r="N31" i="35"/>
  <c r="N32" i="35"/>
  <c r="N33" i="35"/>
  <c r="N34" i="35"/>
  <c r="N35" i="35"/>
  <c r="N36" i="35"/>
  <c r="N37" i="35"/>
  <c r="N38" i="35"/>
  <c r="N39" i="35"/>
  <c r="N40" i="35"/>
  <c r="N41" i="35"/>
  <c r="N42" i="35"/>
  <c r="N43" i="35"/>
  <c r="N44" i="35"/>
  <c r="N45" i="35"/>
  <c r="N46" i="35"/>
  <c r="N47" i="35"/>
  <c r="N48" i="35"/>
  <c r="N49" i="35"/>
  <c r="N50" i="35"/>
  <c r="N51" i="35"/>
  <c r="N52" i="35"/>
  <c r="N53" i="35"/>
  <c r="N54" i="35"/>
  <c r="N55" i="35"/>
  <c r="N56" i="35"/>
  <c r="N57" i="35"/>
  <c r="N58" i="35"/>
  <c r="N59" i="35"/>
  <c r="N60" i="35"/>
  <c r="N61" i="35"/>
  <c r="N62" i="35"/>
  <c r="N63" i="35"/>
  <c r="N64" i="35"/>
  <c r="N65" i="35"/>
  <c r="N66" i="35"/>
  <c r="N67" i="35"/>
  <c r="N68" i="35"/>
  <c r="N69" i="35"/>
  <c r="N70" i="35"/>
  <c r="N71" i="35"/>
  <c r="N72" i="35"/>
  <c r="N73" i="35"/>
  <c r="N74" i="35"/>
  <c r="N75" i="35"/>
  <c r="N76" i="35"/>
  <c r="N77" i="35"/>
  <c r="N78" i="35"/>
  <c r="N79" i="35"/>
  <c r="N80" i="35"/>
  <c r="N81" i="35"/>
  <c r="N82" i="35"/>
  <c r="N83" i="35"/>
  <c r="N84" i="35"/>
  <c r="N85" i="35"/>
  <c r="N86" i="35"/>
  <c r="N87" i="35"/>
  <c r="N88" i="35"/>
  <c r="N89" i="35"/>
  <c r="N90" i="35"/>
  <c r="N91" i="35"/>
  <c r="N92" i="35"/>
  <c r="N93" i="35"/>
  <c r="N94" i="35"/>
  <c r="N95" i="35"/>
  <c r="N96" i="35"/>
  <c r="N97" i="35"/>
  <c r="N98" i="35"/>
  <c r="N99" i="35"/>
  <c r="N100" i="35"/>
  <c r="N101" i="35"/>
  <c r="N102" i="35"/>
  <c r="N103" i="35"/>
  <c r="N104" i="35"/>
  <c r="N105" i="35"/>
  <c r="N106" i="35"/>
  <c r="N107" i="35"/>
  <c r="N108" i="35"/>
  <c r="N109" i="35"/>
  <c r="N110" i="35"/>
  <c r="N111" i="35"/>
  <c r="N112" i="35"/>
  <c r="N113" i="35"/>
  <c r="N114" i="35"/>
  <c r="N115" i="35"/>
  <c r="N116" i="35"/>
  <c r="N117" i="35"/>
  <c r="N118" i="35"/>
  <c r="N119" i="35"/>
  <c r="N120" i="35"/>
  <c r="N121" i="35"/>
  <c r="N122" i="35"/>
  <c r="N123" i="35"/>
  <c r="N124" i="35"/>
  <c r="N125" i="35"/>
  <c r="N126" i="35"/>
  <c r="N127" i="35"/>
  <c r="N128" i="35"/>
  <c r="N129" i="35"/>
  <c r="N130" i="35"/>
  <c r="N131" i="35"/>
  <c r="N132" i="35"/>
  <c r="N133" i="35"/>
  <c r="N134" i="35"/>
  <c r="N135" i="35"/>
  <c r="N136" i="35"/>
  <c r="N137" i="35"/>
  <c r="N138" i="35"/>
  <c r="N139" i="35"/>
  <c r="N140" i="35"/>
  <c r="N141" i="35"/>
  <c r="N142" i="35"/>
  <c r="N143" i="35"/>
  <c r="N144" i="35"/>
  <c r="N145" i="35"/>
  <c r="N146" i="35"/>
  <c r="N147" i="35"/>
  <c r="N148" i="35"/>
  <c r="N149" i="35"/>
  <c r="N150" i="35"/>
  <c r="N151" i="35"/>
  <c r="N152" i="35"/>
  <c r="N153" i="35"/>
  <c r="N154" i="35"/>
  <c r="N155" i="35"/>
  <c r="N156" i="35"/>
  <c r="N157" i="35"/>
  <c r="N158" i="35"/>
  <c r="N159" i="35"/>
  <c r="N160" i="35"/>
  <c r="N161" i="35"/>
  <c r="N162" i="35"/>
  <c r="N163" i="35"/>
  <c r="N164" i="35"/>
  <c r="N165" i="35"/>
  <c r="N166" i="35"/>
  <c r="N167" i="35"/>
  <c r="N168" i="35"/>
  <c r="N169" i="35"/>
  <c r="N170" i="35"/>
  <c r="N171" i="35"/>
  <c r="N172" i="35"/>
  <c r="N173" i="35"/>
  <c r="N174" i="35"/>
  <c r="N175" i="35"/>
  <c r="N176" i="35"/>
  <c r="N177" i="35"/>
  <c r="N178" i="35"/>
  <c r="N179" i="35"/>
  <c r="N180" i="35"/>
  <c r="N181" i="35"/>
  <c r="N182" i="35"/>
  <c r="N183" i="35"/>
  <c r="N184" i="35"/>
  <c r="N185" i="35"/>
  <c r="N186" i="35"/>
  <c r="N187" i="35"/>
  <c r="N188" i="35"/>
  <c r="N189" i="35"/>
  <c r="N190" i="35"/>
  <c r="N191" i="35"/>
  <c r="N192" i="35"/>
  <c r="N193" i="35"/>
  <c r="N26" i="35"/>
  <c r="U444" i="18"/>
  <c r="W444" i="18" s="1"/>
  <c r="C63" i="17"/>
  <c r="U312" i="34"/>
  <c r="T312" i="34"/>
  <c r="M312" i="34"/>
  <c r="G311" i="34"/>
  <c r="G312" i="34"/>
  <c r="O312" i="34" s="1"/>
  <c r="W280" i="5"/>
  <c r="V280" i="5"/>
  <c r="U280" i="5"/>
  <c r="T280" i="5"/>
  <c r="S280" i="5"/>
  <c r="R280" i="5"/>
  <c r="Q280" i="5"/>
  <c r="N280" i="5"/>
  <c r="K23" i="33"/>
  <c r="F23" i="33"/>
  <c r="C181" i="32"/>
  <c r="D43" i="19"/>
  <c r="E43" i="19" s="1"/>
  <c r="C446" i="6"/>
  <c r="C447" i="6"/>
  <c r="D458" i="6" s="1"/>
  <c r="Y143" i="28"/>
  <c r="U143" i="28"/>
  <c r="E118" i="28"/>
  <c r="D118" i="28"/>
  <c r="AL149" i="23"/>
  <c r="AM149" i="23" s="1"/>
  <c r="B61" i="17"/>
  <c r="F271" i="10"/>
  <c r="C445" i="24"/>
  <c r="C313" i="10" s="1"/>
  <c r="C62" i="17"/>
  <c r="X180" i="25"/>
  <c r="W180" i="25"/>
  <c r="V180" i="25"/>
  <c r="U180" i="25"/>
  <c r="T180" i="25"/>
  <c r="S180" i="25"/>
  <c r="R180" i="25"/>
  <c r="AH91" i="27" s="1"/>
  <c r="Q180" i="25"/>
  <c r="P180" i="25"/>
  <c r="O180" i="25"/>
  <c r="N180" i="25"/>
  <c r="M180" i="25"/>
  <c r="L180" i="25"/>
  <c r="K180" i="25"/>
  <c r="J180" i="25"/>
  <c r="I180" i="25"/>
  <c r="H180" i="25"/>
  <c r="G180" i="25"/>
  <c r="F180" i="25"/>
  <c r="E180" i="25"/>
  <c r="D180" i="25"/>
  <c r="C180" i="25"/>
  <c r="B180" i="25"/>
  <c r="B272" i="25" s="1"/>
  <c r="AG88" i="25"/>
  <c r="AF88" i="25"/>
  <c r="AD88" i="25"/>
  <c r="AC88" i="25"/>
  <c r="AA88" i="25"/>
  <c r="Z88" i="25"/>
  <c r="U443" i="18"/>
  <c r="W443" i="18" s="1"/>
  <c r="W279" i="5"/>
  <c r="V279" i="5"/>
  <c r="U279" i="5"/>
  <c r="T279" i="5"/>
  <c r="S279" i="5"/>
  <c r="R279" i="5"/>
  <c r="Q279" i="5"/>
  <c r="N279" i="5"/>
  <c r="F270" i="10"/>
  <c r="U142" i="28"/>
  <c r="Y142" i="28"/>
  <c r="E3" i="28"/>
  <c r="E4" i="28"/>
  <c r="E5" i="28"/>
  <c r="E6" i="28"/>
  <c r="E7" i="28"/>
  <c r="E8" i="28"/>
  <c r="E9" i="28"/>
  <c r="E10" i="28"/>
  <c r="E11" i="28"/>
  <c r="E12" i="28"/>
  <c r="E13" i="28"/>
  <c r="E14" i="28"/>
  <c r="E15" i="28"/>
  <c r="E16" i="28"/>
  <c r="E17" i="28"/>
  <c r="E18" i="28"/>
  <c r="E19" i="28"/>
  <c r="E20" i="28"/>
  <c r="E21" i="28"/>
  <c r="E22" i="28"/>
  <c r="E23" i="28"/>
  <c r="E24" i="28"/>
  <c r="E25" i="28"/>
  <c r="E26" i="28"/>
  <c r="E27" i="28"/>
  <c r="E28" i="28"/>
  <c r="E29" i="28"/>
  <c r="E30" i="28"/>
  <c r="E31" i="28"/>
  <c r="E32" i="28"/>
  <c r="E33" i="28"/>
  <c r="E34" i="28"/>
  <c r="E35" i="28"/>
  <c r="E36" i="28"/>
  <c r="E37" i="28"/>
  <c r="E38" i="28"/>
  <c r="E39" i="28"/>
  <c r="E40" i="28"/>
  <c r="E41" i="28"/>
  <c r="E42" i="28"/>
  <c r="E43" i="28"/>
  <c r="E44" i="28"/>
  <c r="E45" i="28"/>
  <c r="E46" i="28"/>
  <c r="E2" i="28"/>
  <c r="D3" i="28"/>
  <c r="D4" i="28"/>
  <c r="D5" i="28"/>
  <c r="D6" i="28"/>
  <c r="D7" i="28"/>
  <c r="D8" i="28"/>
  <c r="D9" i="28"/>
  <c r="D10" i="28"/>
  <c r="D11" i="28"/>
  <c r="D12" i="28"/>
  <c r="D13" i="28"/>
  <c r="D14" i="28"/>
  <c r="D15" i="28"/>
  <c r="D16" i="28"/>
  <c r="D17" i="28"/>
  <c r="D18" i="28"/>
  <c r="D19" i="28"/>
  <c r="D20" i="28"/>
  <c r="D21" i="28"/>
  <c r="D22" i="28"/>
  <c r="D23" i="28"/>
  <c r="D24" i="28"/>
  <c r="D25" i="28"/>
  <c r="D26" i="28"/>
  <c r="D27" i="28"/>
  <c r="D28" i="28"/>
  <c r="D29" i="28"/>
  <c r="D30" i="28"/>
  <c r="D31" i="28"/>
  <c r="D32" i="28"/>
  <c r="D33" i="28"/>
  <c r="D34" i="28"/>
  <c r="D35" i="28"/>
  <c r="D36" i="28"/>
  <c r="D37" i="28"/>
  <c r="D38" i="28"/>
  <c r="D39" i="28"/>
  <c r="D40" i="28"/>
  <c r="D41" i="28"/>
  <c r="D42" i="28"/>
  <c r="D43" i="28"/>
  <c r="D44" i="28"/>
  <c r="D45" i="28"/>
  <c r="D46" i="28"/>
  <c r="D2" i="28"/>
  <c r="C445" i="6"/>
  <c r="B60" i="17"/>
  <c r="AL148" i="23"/>
  <c r="Q444" i="24"/>
  <c r="C444" i="24" s="1"/>
  <c r="G270" i="10" s="1"/>
  <c r="C61" i="17"/>
  <c r="D41" i="19"/>
  <c r="E41" i="19" s="1"/>
  <c r="I302" i="34"/>
  <c r="I303" i="34"/>
  <c r="I304" i="34"/>
  <c r="I305" i="34"/>
  <c r="I306" i="34"/>
  <c r="I307" i="34"/>
  <c r="I308" i="34"/>
  <c r="I309" i="34"/>
  <c r="G310" i="34"/>
  <c r="W278" i="5"/>
  <c r="V278" i="5"/>
  <c r="U278" i="5"/>
  <c r="T278" i="5"/>
  <c r="S278" i="5"/>
  <c r="R278" i="5"/>
  <c r="Q278" i="5"/>
  <c r="N278" i="5"/>
  <c r="D42" i="19"/>
  <c r="E42" i="19" s="1"/>
  <c r="U442" i="18"/>
  <c r="W442" i="18" s="1"/>
  <c r="J442" i="18"/>
  <c r="Y141" i="28"/>
  <c r="U141" i="28"/>
  <c r="B59" i="17"/>
  <c r="AL147" i="23"/>
  <c r="F269" i="10"/>
  <c r="Q443" i="24"/>
  <c r="C443" i="24" s="1"/>
  <c r="C311" i="10" s="1"/>
  <c r="C444" i="6"/>
  <c r="D455" i="6" s="1"/>
  <c r="AI91" i="27" s="1"/>
  <c r="C60" i="17"/>
  <c r="G309" i="34"/>
  <c r="W277" i="5"/>
  <c r="V277" i="5"/>
  <c r="U277" i="5"/>
  <c r="T277" i="5"/>
  <c r="S277" i="5"/>
  <c r="R277" i="5"/>
  <c r="Q277" i="5"/>
  <c r="N277" i="5"/>
  <c r="K130" i="26"/>
  <c r="J440" i="18"/>
  <c r="U441" i="18"/>
  <c r="W441" i="18" s="1"/>
  <c r="AL146" i="23"/>
  <c r="B58" i="17"/>
  <c r="Y139" i="28"/>
  <c r="Y140" i="28"/>
  <c r="U140" i="28"/>
  <c r="D40" i="19"/>
  <c r="E40" i="19" s="1"/>
  <c r="F268" i="10"/>
  <c r="Q442" i="24"/>
  <c r="C442" i="24" s="1"/>
  <c r="C443" i="6"/>
  <c r="C59" i="17"/>
  <c r="BG522" i="30"/>
  <c r="BG523" i="30"/>
  <c r="BG524" i="30"/>
  <c r="BG525" i="30"/>
  <c r="BG526" i="30"/>
  <c r="BG527" i="30"/>
  <c r="BG528" i="30"/>
  <c r="BG529" i="30"/>
  <c r="BG530" i="30"/>
  <c r="BG531" i="30"/>
  <c r="BG532" i="30"/>
  <c r="BG533" i="30"/>
  <c r="BG534" i="30"/>
  <c r="BG535" i="30"/>
  <c r="BG536" i="30"/>
  <c r="BF522" i="30"/>
  <c r="BF523" i="30"/>
  <c r="BF524" i="30"/>
  <c r="BF525" i="30"/>
  <c r="BF526" i="30"/>
  <c r="BF527" i="30"/>
  <c r="BF528" i="30"/>
  <c r="BF529" i="30"/>
  <c r="BF530" i="30"/>
  <c r="BF531" i="30"/>
  <c r="BF532" i="30"/>
  <c r="BF533" i="30"/>
  <c r="BF534" i="30"/>
  <c r="BF535" i="30"/>
  <c r="BF536" i="30"/>
  <c r="BE522" i="30"/>
  <c r="BE523" i="30"/>
  <c r="BE524" i="30"/>
  <c r="BE525" i="30"/>
  <c r="BE526" i="30"/>
  <c r="BE527" i="30"/>
  <c r="BE528" i="30"/>
  <c r="BE529" i="30"/>
  <c r="BE530" i="30"/>
  <c r="BE531" i="30"/>
  <c r="BE532" i="30"/>
  <c r="BE533" i="30"/>
  <c r="BE534" i="30"/>
  <c r="BE535" i="30"/>
  <c r="BE536" i="30"/>
  <c r="BD522" i="30"/>
  <c r="BD523" i="30"/>
  <c r="BD524" i="30"/>
  <c r="BD525" i="30"/>
  <c r="BD526" i="30"/>
  <c r="BD527" i="30"/>
  <c r="BD528" i="30"/>
  <c r="BD529" i="30"/>
  <c r="BD530" i="30"/>
  <c r="BD531" i="30"/>
  <c r="BD532" i="30"/>
  <c r="BD533" i="30"/>
  <c r="BD534" i="30"/>
  <c r="BD535" i="30"/>
  <c r="BD536" i="30"/>
  <c r="BC522" i="30"/>
  <c r="BC523" i="30"/>
  <c r="BC524" i="30"/>
  <c r="BC525" i="30"/>
  <c r="BC526" i="30"/>
  <c r="BC527" i="30"/>
  <c r="BC528" i="30"/>
  <c r="BC529" i="30"/>
  <c r="BC530" i="30"/>
  <c r="BC531" i="30"/>
  <c r="BC532" i="30"/>
  <c r="BC533" i="30"/>
  <c r="BC534" i="30"/>
  <c r="BC535" i="30"/>
  <c r="BC536" i="30"/>
  <c r="BB522" i="30"/>
  <c r="BB523" i="30"/>
  <c r="BB524" i="30"/>
  <c r="BB525" i="30"/>
  <c r="BB526" i="30"/>
  <c r="BB527" i="30"/>
  <c r="BB528" i="30"/>
  <c r="BB529" i="30"/>
  <c r="BB530" i="30"/>
  <c r="BB531" i="30"/>
  <c r="BB532" i="30"/>
  <c r="BB533" i="30"/>
  <c r="BB534" i="30"/>
  <c r="BB535" i="30"/>
  <c r="BB536" i="30"/>
  <c r="BA522" i="30"/>
  <c r="BA523" i="30"/>
  <c r="BA524" i="30"/>
  <c r="BA525" i="30"/>
  <c r="BA526" i="30"/>
  <c r="BA527" i="30"/>
  <c r="BA528" i="30"/>
  <c r="BA529" i="30"/>
  <c r="BA530" i="30"/>
  <c r="BA531" i="30"/>
  <c r="BA532" i="30"/>
  <c r="BA533" i="30"/>
  <c r="BA534" i="30"/>
  <c r="BA535" i="30"/>
  <c r="BA536" i="30"/>
  <c r="AZ522" i="30"/>
  <c r="AZ523" i="30"/>
  <c r="AZ524" i="30"/>
  <c r="AZ525" i="30"/>
  <c r="AZ526" i="30"/>
  <c r="AZ527" i="30"/>
  <c r="AZ528" i="30"/>
  <c r="AZ529" i="30"/>
  <c r="AZ530" i="30"/>
  <c r="AZ531" i="30"/>
  <c r="AZ532" i="30"/>
  <c r="AZ533" i="30"/>
  <c r="AZ534" i="30"/>
  <c r="AZ535" i="30"/>
  <c r="AZ536" i="30"/>
  <c r="AY522" i="30"/>
  <c r="AY523" i="30"/>
  <c r="AY524" i="30"/>
  <c r="AY525" i="30"/>
  <c r="AY526" i="30"/>
  <c r="AY527" i="30"/>
  <c r="AY528" i="30"/>
  <c r="AY529" i="30"/>
  <c r="AY530" i="30"/>
  <c r="AY531" i="30"/>
  <c r="AY532" i="30"/>
  <c r="AY533" i="30"/>
  <c r="AY534" i="30"/>
  <c r="AY535" i="30"/>
  <c r="AY536" i="30"/>
  <c r="AX522" i="30"/>
  <c r="AX523" i="30"/>
  <c r="AX524" i="30"/>
  <c r="AX525" i="30"/>
  <c r="AX526" i="30"/>
  <c r="AX527" i="30"/>
  <c r="AX528" i="30"/>
  <c r="AX529" i="30"/>
  <c r="AX530" i="30"/>
  <c r="AX531" i="30"/>
  <c r="AX532" i="30"/>
  <c r="AX533" i="30"/>
  <c r="AX534" i="30"/>
  <c r="AX535" i="30"/>
  <c r="AX536" i="30"/>
  <c r="AW522" i="30"/>
  <c r="AW523" i="30"/>
  <c r="AW524" i="30"/>
  <c r="AW525" i="30"/>
  <c r="AW526" i="30"/>
  <c r="AW527" i="30"/>
  <c r="AW528" i="30"/>
  <c r="AW529" i="30"/>
  <c r="AW530" i="30"/>
  <c r="AW531" i="30"/>
  <c r="AW532" i="30"/>
  <c r="AW533" i="30"/>
  <c r="AW534" i="30"/>
  <c r="AW535" i="30"/>
  <c r="AW536" i="30"/>
  <c r="AV522" i="30"/>
  <c r="AV523" i="30"/>
  <c r="AV524" i="30"/>
  <c r="AV525" i="30"/>
  <c r="AV526" i="30"/>
  <c r="AV527" i="30"/>
  <c r="AV528" i="30"/>
  <c r="AV529" i="30"/>
  <c r="AV530" i="30"/>
  <c r="AV531" i="30"/>
  <c r="AV532" i="30"/>
  <c r="AV533" i="30"/>
  <c r="AV534" i="30"/>
  <c r="AV535" i="30"/>
  <c r="AV536" i="30"/>
  <c r="AU522" i="30"/>
  <c r="AU523" i="30"/>
  <c r="AU524" i="30"/>
  <c r="AU525" i="30"/>
  <c r="AU526" i="30"/>
  <c r="AU527" i="30"/>
  <c r="AU528" i="30"/>
  <c r="AU529" i="30"/>
  <c r="AU530" i="30"/>
  <c r="AU531" i="30"/>
  <c r="AU532" i="30"/>
  <c r="AU533" i="30"/>
  <c r="AU534" i="30"/>
  <c r="AU535" i="30"/>
  <c r="AU536" i="30"/>
  <c r="AT522" i="30"/>
  <c r="AT523" i="30"/>
  <c r="AT524" i="30"/>
  <c r="AT525" i="30"/>
  <c r="AT526" i="30"/>
  <c r="AT527" i="30"/>
  <c r="AT528" i="30"/>
  <c r="AT529" i="30"/>
  <c r="AT530" i="30"/>
  <c r="AT531" i="30"/>
  <c r="AT532" i="30"/>
  <c r="AT533" i="30"/>
  <c r="AT534" i="30"/>
  <c r="AT535" i="30"/>
  <c r="AT536" i="30"/>
  <c r="AS522" i="30"/>
  <c r="AS523" i="30"/>
  <c r="AS524" i="30"/>
  <c r="AS525" i="30"/>
  <c r="AS526" i="30"/>
  <c r="AS527" i="30"/>
  <c r="AS528" i="30"/>
  <c r="AS529" i="30"/>
  <c r="AS530" i="30"/>
  <c r="AS531" i="30"/>
  <c r="AS532" i="30"/>
  <c r="AS533" i="30"/>
  <c r="AS534" i="30"/>
  <c r="AS535" i="30"/>
  <c r="AS536" i="30"/>
  <c r="AR522" i="30"/>
  <c r="AR523" i="30"/>
  <c r="AR524" i="30"/>
  <c r="AR525" i="30"/>
  <c r="AR526" i="30"/>
  <c r="AR527" i="30"/>
  <c r="AR528" i="30"/>
  <c r="AR529" i="30"/>
  <c r="AR530" i="30"/>
  <c r="AR531" i="30"/>
  <c r="AR532" i="30"/>
  <c r="AR533" i="30"/>
  <c r="AR534" i="30"/>
  <c r="AR535" i="30"/>
  <c r="AR536" i="30"/>
  <c r="AQ522" i="30"/>
  <c r="AQ523" i="30"/>
  <c r="AQ524" i="30"/>
  <c r="AQ525" i="30"/>
  <c r="AQ526" i="30"/>
  <c r="AQ527" i="30"/>
  <c r="AQ528" i="30"/>
  <c r="AQ529" i="30"/>
  <c r="AQ530" i="30"/>
  <c r="AQ531" i="30"/>
  <c r="AQ532" i="30"/>
  <c r="AQ533" i="30"/>
  <c r="AQ534" i="30"/>
  <c r="AQ535" i="30"/>
  <c r="AQ536" i="30"/>
  <c r="AP522" i="30"/>
  <c r="AP523" i="30"/>
  <c r="AP524" i="30"/>
  <c r="AP525" i="30"/>
  <c r="AP526" i="30"/>
  <c r="AP527" i="30"/>
  <c r="AP528" i="30"/>
  <c r="AP529" i="30"/>
  <c r="AP530" i="30"/>
  <c r="AP531" i="30"/>
  <c r="AP532" i="30"/>
  <c r="AP533" i="30"/>
  <c r="AP534" i="30"/>
  <c r="AP535" i="30"/>
  <c r="AP536" i="30"/>
  <c r="AO522" i="30"/>
  <c r="AO523" i="30"/>
  <c r="AO524" i="30"/>
  <c r="AO525" i="30"/>
  <c r="AO526" i="30"/>
  <c r="AO527" i="30"/>
  <c r="AO528" i="30"/>
  <c r="AO529" i="30"/>
  <c r="AO530" i="30"/>
  <c r="AO531" i="30"/>
  <c r="AO532" i="30"/>
  <c r="AO533" i="30"/>
  <c r="AO534" i="30"/>
  <c r="AO535" i="30"/>
  <c r="AO536" i="30"/>
  <c r="AN522" i="30"/>
  <c r="AN523" i="30"/>
  <c r="AN524" i="30"/>
  <c r="AN525" i="30"/>
  <c r="AN526" i="30"/>
  <c r="AN527" i="30"/>
  <c r="AN528" i="30"/>
  <c r="AN529" i="30"/>
  <c r="AN530" i="30"/>
  <c r="AN531" i="30"/>
  <c r="AN532" i="30"/>
  <c r="AN533" i="30"/>
  <c r="AN534" i="30"/>
  <c r="AN535" i="30"/>
  <c r="AN536" i="30"/>
  <c r="AM522" i="30"/>
  <c r="AM523" i="30"/>
  <c r="AM524" i="30"/>
  <c r="AM525" i="30"/>
  <c r="AM526" i="30"/>
  <c r="AM527" i="30"/>
  <c r="AM528" i="30"/>
  <c r="AM529" i="30"/>
  <c r="AM530" i="30"/>
  <c r="AM531" i="30"/>
  <c r="AM532" i="30"/>
  <c r="AM533" i="30"/>
  <c r="AM534" i="30"/>
  <c r="AM535" i="30"/>
  <c r="AM536" i="30"/>
  <c r="AL522" i="30"/>
  <c r="AL523" i="30"/>
  <c r="AL524" i="30"/>
  <c r="AL525" i="30"/>
  <c r="AL526" i="30"/>
  <c r="AL527" i="30"/>
  <c r="AL528" i="30"/>
  <c r="AL529" i="30"/>
  <c r="AL530" i="30"/>
  <c r="AL531" i="30"/>
  <c r="AL532" i="30"/>
  <c r="AL533" i="30"/>
  <c r="AL534" i="30"/>
  <c r="AL535" i="30"/>
  <c r="AL536" i="30"/>
  <c r="AK522" i="30"/>
  <c r="AK523" i="30"/>
  <c r="AK524" i="30"/>
  <c r="AK525" i="30"/>
  <c r="AK526" i="30"/>
  <c r="AK527" i="30"/>
  <c r="AK528" i="30"/>
  <c r="AK529" i="30"/>
  <c r="AK530" i="30"/>
  <c r="AK531" i="30"/>
  <c r="AK532" i="30"/>
  <c r="AK533" i="30"/>
  <c r="AK534" i="30"/>
  <c r="AK535" i="30"/>
  <c r="AK536" i="30"/>
  <c r="AJ522" i="30"/>
  <c r="AJ523" i="30"/>
  <c r="AJ524" i="30"/>
  <c r="AJ525" i="30"/>
  <c r="AJ526" i="30"/>
  <c r="AJ527" i="30"/>
  <c r="AJ528" i="30"/>
  <c r="AJ529" i="30"/>
  <c r="AJ530" i="30"/>
  <c r="AJ531" i="30"/>
  <c r="AJ532" i="30"/>
  <c r="AJ533" i="30"/>
  <c r="AJ534" i="30"/>
  <c r="AJ535" i="30"/>
  <c r="AJ536" i="30"/>
  <c r="AI522" i="30"/>
  <c r="AI523" i="30"/>
  <c r="AI524" i="30"/>
  <c r="AI525" i="30"/>
  <c r="AI526" i="30"/>
  <c r="AI527" i="30"/>
  <c r="AI528" i="30"/>
  <c r="AI529" i="30"/>
  <c r="AI530" i="30"/>
  <c r="AI531" i="30"/>
  <c r="AI532" i="30"/>
  <c r="AI533" i="30"/>
  <c r="AI534" i="30"/>
  <c r="AI535" i="30"/>
  <c r="AI536" i="30"/>
  <c r="AH522" i="30"/>
  <c r="AH523" i="30"/>
  <c r="AH524" i="30"/>
  <c r="AH525" i="30"/>
  <c r="AH526" i="30"/>
  <c r="AH527" i="30"/>
  <c r="AH528" i="30"/>
  <c r="AH529" i="30"/>
  <c r="AH530" i="30"/>
  <c r="AH531" i="30"/>
  <c r="AH532" i="30"/>
  <c r="AH533" i="30"/>
  <c r="AH534" i="30"/>
  <c r="AH535" i="30"/>
  <c r="AH536" i="30"/>
  <c r="AG522" i="30"/>
  <c r="AG523" i="30"/>
  <c r="AG524" i="30"/>
  <c r="AG525" i="30"/>
  <c r="AG526" i="30"/>
  <c r="AG527" i="30"/>
  <c r="AG528" i="30"/>
  <c r="AG529" i="30"/>
  <c r="AG530" i="30"/>
  <c r="AG531" i="30"/>
  <c r="AG532" i="30"/>
  <c r="AG533" i="30"/>
  <c r="AG534" i="30"/>
  <c r="AG535" i="30"/>
  <c r="AG536" i="30"/>
  <c r="AF522" i="30"/>
  <c r="AF523" i="30"/>
  <c r="AF524" i="30"/>
  <c r="AF525" i="30"/>
  <c r="AF526" i="30"/>
  <c r="AF527" i="30"/>
  <c r="AF528" i="30"/>
  <c r="AF529" i="30"/>
  <c r="AF530" i="30"/>
  <c r="AF531" i="30"/>
  <c r="AF532" i="30"/>
  <c r="AF533" i="30"/>
  <c r="AF534" i="30"/>
  <c r="AF535" i="30"/>
  <c r="AF536" i="30"/>
  <c r="AE522" i="30"/>
  <c r="AE523" i="30"/>
  <c r="AE524" i="30"/>
  <c r="AE525" i="30"/>
  <c r="AE526" i="30"/>
  <c r="AE527" i="30"/>
  <c r="AE528" i="30"/>
  <c r="AE529" i="30"/>
  <c r="AE530" i="30"/>
  <c r="AE531" i="30"/>
  <c r="AE532" i="30"/>
  <c r="AE533" i="30"/>
  <c r="AE534" i="30"/>
  <c r="AE535" i="30"/>
  <c r="AE536" i="30"/>
  <c r="AD522" i="30"/>
  <c r="AD523" i="30"/>
  <c r="AD524" i="30"/>
  <c r="AD525" i="30"/>
  <c r="AD526" i="30"/>
  <c r="AD527" i="30"/>
  <c r="AD528" i="30"/>
  <c r="AD529" i="30"/>
  <c r="AD530" i="30"/>
  <c r="AD531" i="30"/>
  <c r="AD532" i="30"/>
  <c r="AD533" i="30"/>
  <c r="AD534" i="30"/>
  <c r="AD535" i="30"/>
  <c r="AD536" i="30"/>
  <c r="AC522" i="30"/>
  <c r="AC523" i="30"/>
  <c r="AC524" i="30"/>
  <c r="AC525" i="30"/>
  <c r="AC526" i="30"/>
  <c r="AC527" i="30"/>
  <c r="AC528" i="30"/>
  <c r="AC529" i="30"/>
  <c r="AC530" i="30"/>
  <c r="AC531" i="30"/>
  <c r="AC532" i="30"/>
  <c r="AC533" i="30"/>
  <c r="AC534" i="30"/>
  <c r="AC535" i="30"/>
  <c r="AC536" i="30"/>
  <c r="AB522" i="30"/>
  <c r="AB523" i="30"/>
  <c r="AB524" i="30"/>
  <c r="AB525" i="30"/>
  <c r="AB526" i="30"/>
  <c r="AB527" i="30"/>
  <c r="AB528" i="30"/>
  <c r="AB529" i="30"/>
  <c r="AB530" i="30"/>
  <c r="AB531" i="30"/>
  <c r="AB532" i="30"/>
  <c r="AB533" i="30"/>
  <c r="AB534" i="30"/>
  <c r="AB535" i="30"/>
  <c r="AB536" i="30"/>
  <c r="AA522" i="30"/>
  <c r="AA523" i="30"/>
  <c r="AA524" i="30"/>
  <c r="AA525" i="30"/>
  <c r="AA526" i="30"/>
  <c r="AA527" i="30"/>
  <c r="AA528" i="30"/>
  <c r="AA529" i="30"/>
  <c r="AA530" i="30"/>
  <c r="AA531" i="30"/>
  <c r="AA532" i="30"/>
  <c r="AA533" i="30"/>
  <c r="AA534" i="30"/>
  <c r="AA535" i="30"/>
  <c r="AA536" i="30"/>
  <c r="Z522" i="30"/>
  <c r="Z523" i="30"/>
  <c r="Z524" i="30"/>
  <c r="Z525" i="30"/>
  <c r="Z526" i="30"/>
  <c r="Z527" i="30"/>
  <c r="Z528" i="30"/>
  <c r="Z529" i="30"/>
  <c r="Z530" i="30"/>
  <c r="Z531" i="30"/>
  <c r="Z532" i="30"/>
  <c r="Z533" i="30"/>
  <c r="Z534" i="30"/>
  <c r="Z535" i="30"/>
  <c r="Z536" i="30"/>
  <c r="Y522" i="30"/>
  <c r="Y523" i="30"/>
  <c r="Y524" i="30"/>
  <c r="Y525" i="30"/>
  <c r="Y526" i="30"/>
  <c r="Y527" i="30"/>
  <c r="Y528" i="30"/>
  <c r="Y529" i="30"/>
  <c r="Y530" i="30"/>
  <c r="Y531" i="30"/>
  <c r="Y532" i="30"/>
  <c r="Y533" i="30"/>
  <c r="Y534" i="30"/>
  <c r="Y535" i="30"/>
  <c r="Y536" i="30"/>
  <c r="X522" i="30"/>
  <c r="X523" i="30"/>
  <c r="X524" i="30"/>
  <c r="X525" i="30"/>
  <c r="X526" i="30"/>
  <c r="X527" i="30"/>
  <c r="X528" i="30"/>
  <c r="X529" i="30"/>
  <c r="X530" i="30"/>
  <c r="X531" i="30"/>
  <c r="X532" i="30"/>
  <c r="X533" i="30"/>
  <c r="X534" i="30"/>
  <c r="X535" i="30"/>
  <c r="X536" i="30"/>
  <c r="W522" i="30"/>
  <c r="W523" i="30"/>
  <c r="W524" i="30"/>
  <c r="W525" i="30"/>
  <c r="W526" i="30"/>
  <c r="W527" i="30"/>
  <c r="W528" i="30"/>
  <c r="W529" i="30"/>
  <c r="W530" i="30"/>
  <c r="W531" i="30"/>
  <c r="W532" i="30"/>
  <c r="W533" i="30"/>
  <c r="W534" i="30"/>
  <c r="W535" i="30"/>
  <c r="W536" i="30"/>
  <c r="V522" i="30"/>
  <c r="V523" i="30"/>
  <c r="V524" i="30"/>
  <c r="V525" i="30"/>
  <c r="V526" i="30"/>
  <c r="V527" i="30"/>
  <c r="V528" i="30"/>
  <c r="V529" i="30"/>
  <c r="V530" i="30"/>
  <c r="V531" i="30"/>
  <c r="V532" i="30"/>
  <c r="V533" i="30"/>
  <c r="V534" i="30"/>
  <c r="V535" i="30"/>
  <c r="V536" i="30"/>
  <c r="U522" i="30"/>
  <c r="U523" i="30"/>
  <c r="U524" i="30"/>
  <c r="U525" i="30"/>
  <c r="U526" i="30"/>
  <c r="U527" i="30"/>
  <c r="U528" i="30"/>
  <c r="U529" i="30"/>
  <c r="U530" i="30"/>
  <c r="U531" i="30"/>
  <c r="U532" i="30"/>
  <c r="U533" i="30"/>
  <c r="U534" i="30"/>
  <c r="U535" i="30"/>
  <c r="U536" i="30"/>
  <c r="T522" i="30"/>
  <c r="T523" i="30"/>
  <c r="T524" i="30"/>
  <c r="T525" i="30"/>
  <c r="T526" i="30"/>
  <c r="T527" i="30"/>
  <c r="T528" i="30"/>
  <c r="T529" i="30"/>
  <c r="T530" i="30"/>
  <c r="T531" i="30"/>
  <c r="T532" i="30"/>
  <c r="T533" i="30"/>
  <c r="T534" i="30"/>
  <c r="T535" i="30"/>
  <c r="T536" i="30"/>
  <c r="R522" i="30"/>
  <c r="R523" i="30"/>
  <c r="R524" i="30"/>
  <c r="R525" i="30"/>
  <c r="R526" i="30"/>
  <c r="R527" i="30"/>
  <c r="R528" i="30"/>
  <c r="R529" i="30"/>
  <c r="R530" i="30"/>
  <c r="R531" i="30"/>
  <c r="R532" i="30"/>
  <c r="R533" i="30"/>
  <c r="R534" i="30"/>
  <c r="R535" i="30"/>
  <c r="R536" i="30"/>
  <c r="Q522" i="30"/>
  <c r="Q523" i="30"/>
  <c r="Q524" i="30"/>
  <c r="Q525" i="30"/>
  <c r="Q526" i="30"/>
  <c r="Q527" i="30"/>
  <c r="Q528" i="30"/>
  <c r="Q529" i="30"/>
  <c r="Q530" i="30"/>
  <c r="Q531" i="30"/>
  <c r="Q532" i="30"/>
  <c r="Q533" i="30"/>
  <c r="Q534" i="30"/>
  <c r="Q535" i="30"/>
  <c r="Q536" i="30"/>
  <c r="P522" i="30"/>
  <c r="P523" i="30"/>
  <c r="P524" i="30"/>
  <c r="P525" i="30"/>
  <c r="P526" i="30"/>
  <c r="P527" i="30"/>
  <c r="P528" i="30"/>
  <c r="P529" i="30"/>
  <c r="P530" i="30"/>
  <c r="P531" i="30"/>
  <c r="P532" i="30"/>
  <c r="P533" i="30"/>
  <c r="P534" i="30"/>
  <c r="P535" i="30"/>
  <c r="P536" i="30"/>
  <c r="O522" i="30"/>
  <c r="O523" i="30"/>
  <c r="O524" i="30"/>
  <c r="O525" i="30"/>
  <c r="O526" i="30"/>
  <c r="O527" i="30"/>
  <c r="O528" i="30"/>
  <c r="O529" i="30"/>
  <c r="O530" i="30"/>
  <c r="O531" i="30"/>
  <c r="O532" i="30"/>
  <c r="O533" i="30"/>
  <c r="O534" i="30"/>
  <c r="O535" i="30"/>
  <c r="O536" i="30"/>
  <c r="N522" i="30"/>
  <c r="N523" i="30"/>
  <c r="N524" i="30"/>
  <c r="N525" i="30"/>
  <c r="N526" i="30"/>
  <c r="N527" i="30"/>
  <c r="N528" i="30"/>
  <c r="N529" i="30"/>
  <c r="N530" i="30"/>
  <c r="N531" i="30"/>
  <c r="N532" i="30"/>
  <c r="N533" i="30"/>
  <c r="N534" i="30"/>
  <c r="N535" i="30"/>
  <c r="N536" i="30"/>
  <c r="M522" i="30"/>
  <c r="M523" i="30"/>
  <c r="M524" i="30"/>
  <c r="M525" i="30"/>
  <c r="M526" i="30"/>
  <c r="M527" i="30"/>
  <c r="M528" i="30"/>
  <c r="M529" i="30"/>
  <c r="M530" i="30"/>
  <c r="M531" i="30"/>
  <c r="M532" i="30"/>
  <c r="M533" i="30"/>
  <c r="M534" i="30"/>
  <c r="M535" i="30"/>
  <c r="M536" i="30"/>
  <c r="L522" i="30"/>
  <c r="L523" i="30"/>
  <c r="L524" i="30"/>
  <c r="L525" i="30"/>
  <c r="L526" i="30"/>
  <c r="L527" i="30"/>
  <c r="L528" i="30"/>
  <c r="L529" i="30"/>
  <c r="L530" i="30"/>
  <c r="L531" i="30"/>
  <c r="L532" i="30"/>
  <c r="L533" i="30"/>
  <c r="L534" i="30"/>
  <c r="L535" i="30"/>
  <c r="L536" i="30"/>
  <c r="K522" i="30"/>
  <c r="K523" i="30"/>
  <c r="K524" i="30"/>
  <c r="K525" i="30"/>
  <c r="K526" i="30"/>
  <c r="K527" i="30"/>
  <c r="K528" i="30"/>
  <c r="K529" i="30"/>
  <c r="K530" i="30"/>
  <c r="K531" i="30"/>
  <c r="K532" i="30"/>
  <c r="K533" i="30"/>
  <c r="K534" i="30"/>
  <c r="K535" i="30"/>
  <c r="K536" i="30"/>
  <c r="J522" i="30"/>
  <c r="J523" i="30"/>
  <c r="J524" i="30"/>
  <c r="J525" i="30"/>
  <c r="J526" i="30"/>
  <c r="J527" i="30"/>
  <c r="J528" i="30"/>
  <c r="J529" i="30"/>
  <c r="J530" i="30"/>
  <c r="J531" i="30"/>
  <c r="J532" i="30"/>
  <c r="J533" i="30"/>
  <c r="J534" i="30"/>
  <c r="J535" i="30"/>
  <c r="J536" i="30"/>
  <c r="I522" i="30"/>
  <c r="I523" i="30"/>
  <c r="I524" i="30"/>
  <c r="I525" i="30"/>
  <c r="I526" i="30"/>
  <c r="I527" i="30"/>
  <c r="I528" i="30"/>
  <c r="I529" i="30"/>
  <c r="I530" i="30"/>
  <c r="I531" i="30"/>
  <c r="I532" i="30"/>
  <c r="I533" i="30"/>
  <c r="I534" i="30"/>
  <c r="I535" i="30"/>
  <c r="I536" i="30"/>
  <c r="H522" i="30"/>
  <c r="H523" i="30"/>
  <c r="H524" i="30"/>
  <c r="H525" i="30"/>
  <c r="H526" i="30"/>
  <c r="H527" i="30"/>
  <c r="H528" i="30"/>
  <c r="H529" i="30"/>
  <c r="H530" i="30"/>
  <c r="H531" i="30"/>
  <c r="H532" i="30"/>
  <c r="H533" i="30"/>
  <c r="H534" i="30"/>
  <c r="H535" i="30"/>
  <c r="H536" i="30"/>
  <c r="G522" i="30"/>
  <c r="G523" i="30"/>
  <c r="G524" i="30"/>
  <c r="G525" i="30"/>
  <c r="G526" i="30"/>
  <c r="G527" i="30"/>
  <c r="G528" i="30"/>
  <c r="G529" i="30"/>
  <c r="G530" i="30"/>
  <c r="G531" i="30"/>
  <c r="G532" i="30"/>
  <c r="G533" i="30"/>
  <c r="G534" i="30"/>
  <c r="G535" i="30"/>
  <c r="G536" i="30"/>
  <c r="F522" i="30"/>
  <c r="F523" i="30"/>
  <c r="F524" i="30"/>
  <c r="F525" i="30"/>
  <c r="F560" i="30" s="1"/>
  <c r="F526" i="30"/>
  <c r="F527" i="30"/>
  <c r="F528" i="30"/>
  <c r="F529" i="30"/>
  <c r="F530" i="30"/>
  <c r="F531" i="30"/>
  <c r="F532" i="30"/>
  <c r="F533" i="30"/>
  <c r="F534" i="30"/>
  <c r="F535" i="30"/>
  <c r="F536" i="30"/>
  <c r="BH274" i="30"/>
  <c r="BH275" i="30"/>
  <c r="BH276" i="30"/>
  <c r="BH277" i="30"/>
  <c r="BH278" i="30"/>
  <c r="BH279" i="30"/>
  <c r="BH280" i="30"/>
  <c r="BH281" i="30"/>
  <c r="BH282" i="30"/>
  <c r="BH283" i="30"/>
  <c r="BH284" i="30"/>
  <c r="BH285" i="30"/>
  <c r="BH286" i="30"/>
  <c r="BH287" i="30"/>
  <c r="BH288" i="30"/>
  <c r="BH289" i="30"/>
  <c r="BH290" i="30"/>
  <c r="BH291" i="30"/>
  <c r="BH292" i="30"/>
  <c r="BH293" i="30"/>
  <c r="BH294" i="30"/>
  <c r="BH295" i="30"/>
  <c r="BH296" i="30"/>
  <c r="BH297" i="30"/>
  <c r="BH298" i="30"/>
  <c r="BH299" i="30"/>
  <c r="BH300" i="30"/>
  <c r="BH301" i="30"/>
  <c r="BH302" i="30"/>
  <c r="BH303" i="30"/>
  <c r="BH304" i="30"/>
  <c r="BH305" i="30"/>
  <c r="BH306" i="30"/>
  <c r="BH307" i="30"/>
  <c r="BH308" i="30"/>
  <c r="BH309" i="30"/>
  <c r="BH310" i="30"/>
  <c r="BH311" i="30"/>
  <c r="BH312" i="30"/>
  <c r="BH313" i="30"/>
  <c r="BH314" i="30"/>
  <c r="BH315" i="30"/>
  <c r="BH316" i="30"/>
  <c r="BH317" i="30"/>
  <c r="BH318" i="30"/>
  <c r="BH319" i="30"/>
  <c r="BH320" i="30"/>
  <c r="BH321" i="30"/>
  <c r="BH322" i="30"/>
  <c r="BH323" i="30"/>
  <c r="BH324" i="30"/>
  <c r="BH325" i="30"/>
  <c r="BH326" i="30"/>
  <c r="BH327" i="30"/>
  <c r="BH328" i="30"/>
  <c r="BH329" i="30"/>
  <c r="BH330" i="30"/>
  <c r="BH331" i="30"/>
  <c r="BH332" i="30"/>
  <c r="BH333" i="30"/>
  <c r="BH334" i="30"/>
  <c r="BH335" i="30"/>
  <c r="BH336" i="30"/>
  <c r="BH337" i="30"/>
  <c r="BH338" i="30"/>
  <c r="BH339" i="30"/>
  <c r="BH340" i="30"/>
  <c r="BH341" i="30"/>
  <c r="BH342" i="30"/>
  <c r="BH343" i="30"/>
  <c r="BH344" i="30"/>
  <c r="BH345" i="30"/>
  <c r="BH346" i="30"/>
  <c r="BH347" i="30"/>
  <c r="BH348" i="30"/>
  <c r="BH349" i="30"/>
  <c r="BH350" i="30"/>
  <c r="BH351" i="30"/>
  <c r="BH352" i="30"/>
  <c r="BH353" i="30"/>
  <c r="BH354" i="30"/>
  <c r="BH355" i="30"/>
  <c r="BH356" i="30"/>
  <c r="BH357" i="30"/>
  <c r="BH358" i="30"/>
  <c r="BH359" i="30"/>
  <c r="BH360" i="30"/>
  <c r="BH361" i="30"/>
  <c r="BH362" i="30"/>
  <c r="BH363" i="30"/>
  <c r="BH364" i="30"/>
  <c r="BH365" i="30"/>
  <c r="BH366" i="30"/>
  <c r="BH367" i="30"/>
  <c r="BH368" i="30"/>
  <c r="BH369" i="30"/>
  <c r="BH370" i="30"/>
  <c r="BH371" i="30"/>
  <c r="BH372" i="30"/>
  <c r="BH373" i="30"/>
  <c r="BH374" i="30"/>
  <c r="BH375" i="30"/>
  <c r="BH376" i="30"/>
  <c r="BH377" i="30"/>
  <c r="BH378" i="30"/>
  <c r="BH379" i="30"/>
  <c r="BH380" i="30"/>
  <c r="BH381" i="30"/>
  <c r="BH382" i="30"/>
  <c r="BH383" i="30"/>
  <c r="BH384" i="30"/>
  <c r="BH385" i="30"/>
  <c r="BH386" i="30"/>
  <c r="BH387" i="30"/>
  <c r="BH388" i="30"/>
  <c r="BH389" i="30"/>
  <c r="BH390" i="30"/>
  <c r="BH391" i="30"/>
  <c r="BH392" i="30"/>
  <c r="BH393" i="30"/>
  <c r="BH394" i="30"/>
  <c r="BH395" i="30"/>
  <c r="BH396" i="30"/>
  <c r="BH397" i="30"/>
  <c r="BH398" i="30"/>
  <c r="BH399" i="30"/>
  <c r="BH400" i="30"/>
  <c r="BH401" i="30"/>
  <c r="BH402" i="30"/>
  <c r="BH403" i="30"/>
  <c r="BH404" i="30"/>
  <c r="BH405" i="30"/>
  <c r="BH406" i="30"/>
  <c r="BH407" i="30"/>
  <c r="BH408" i="30"/>
  <c r="BH409" i="30"/>
  <c r="BH410" i="30"/>
  <c r="BH411" i="30"/>
  <c r="BH412" i="30"/>
  <c r="BH413" i="30"/>
  <c r="BH414" i="30"/>
  <c r="BH415" i="30"/>
  <c r="BH416" i="30"/>
  <c r="BH417" i="30"/>
  <c r="BH418" i="30"/>
  <c r="BH419" i="30"/>
  <c r="BH420" i="30"/>
  <c r="BH421" i="30"/>
  <c r="BH422" i="30"/>
  <c r="BH423" i="30"/>
  <c r="BH424" i="30"/>
  <c r="BH425" i="30"/>
  <c r="BH426" i="30"/>
  <c r="BH427" i="30"/>
  <c r="BH428" i="30"/>
  <c r="BH429" i="30"/>
  <c r="BH430" i="30"/>
  <c r="BH431" i="30"/>
  <c r="BH432" i="30"/>
  <c r="BH433" i="30"/>
  <c r="BH434" i="30"/>
  <c r="BH435" i="30"/>
  <c r="BH436" i="30"/>
  <c r="BH437" i="30"/>
  <c r="BH438" i="30"/>
  <c r="BH439" i="30"/>
  <c r="BH440" i="30"/>
  <c r="BH441" i="30"/>
  <c r="BH442" i="30"/>
  <c r="BH443" i="30"/>
  <c r="BH444" i="30"/>
  <c r="BH445" i="30"/>
  <c r="BH446" i="30"/>
  <c r="BH447" i="30"/>
  <c r="BH448" i="30"/>
  <c r="BH449" i="30"/>
  <c r="BH450" i="30"/>
  <c r="BH451" i="30"/>
  <c r="BH452" i="30"/>
  <c r="BH453" i="30"/>
  <c r="BH454" i="30"/>
  <c r="BH455" i="30"/>
  <c r="BH456" i="30"/>
  <c r="BH457" i="30"/>
  <c r="BH458" i="30"/>
  <c r="BH459" i="30"/>
  <c r="BH460" i="30"/>
  <c r="BH461" i="30"/>
  <c r="BH462" i="30"/>
  <c r="BH463" i="30"/>
  <c r="BH464" i="30"/>
  <c r="BH465" i="30"/>
  <c r="BH466" i="30"/>
  <c r="BH467" i="30"/>
  <c r="BH468" i="30"/>
  <c r="BH469" i="30"/>
  <c r="BH470" i="30"/>
  <c r="BH471" i="30"/>
  <c r="BH472" i="30"/>
  <c r="BH473" i="30"/>
  <c r="BH474" i="30"/>
  <c r="BH475" i="30"/>
  <c r="BH476" i="30"/>
  <c r="BH477" i="30"/>
  <c r="BH478" i="30"/>
  <c r="BH479" i="30"/>
  <c r="BH480" i="30"/>
  <c r="BH481" i="30"/>
  <c r="BH482" i="30"/>
  <c r="BH483" i="30"/>
  <c r="BH484" i="30"/>
  <c r="BH485" i="30"/>
  <c r="BH486" i="30"/>
  <c r="BH487" i="30"/>
  <c r="BH488" i="30"/>
  <c r="BH489" i="30"/>
  <c r="BH490" i="30"/>
  <c r="BH491" i="30"/>
  <c r="BH492" i="30"/>
  <c r="BH493" i="30"/>
  <c r="BH494" i="30"/>
  <c r="BH495" i="30"/>
  <c r="BH496" i="30"/>
  <c r="BH497" i="30"/>
  <c r="BH498" i="30"/>
  <c r="BH499" i="30"/>
  <c r="BH500" i="30"/>
  <c r="BH501" i="30"/>
  <c r="BH502" i="30"/>
  <c r="BH503" i="30"/>
  <c r="BH504" i="30"/>
  <c r="BH505" i="30"/>
  <c r="BH506" i="30"/>
  <c r="BH507" i="30"/>
  <c r="BH508" i="30"/>
  <c r="BH509" i="30"/>
  <c r="BH510" i="30"/>
  <c r="BH511" i="30"/>
  <c r="BH512" i="30"/>
  <c r="BH513" i="30"/>
  <c r="BH514" i="30"/>
  <c r="BH515" i="30"/>
  <c r="BH516" i="30"/>
  <c r="BH517" i="30"/>
  <c r="BH518" i="30"/>
  <c r="BH519" i="30"/>
  <c r="BH520" i="30"/>
  <c r="BH521" i="30"/>
  <c r="BH522" i="30"/>
  <c r="BH523" i="30"/>
  <c r="BH524" i="30"/>
  <c r="BH526" i="30"/>
  <c r="BH527" i="30"/>
  <c r="BH528" i="30"/>
  <c r="BH529" i="30"/>
  <c r="BH530" i="30"/>
  <c r="BH531" i="30"/>
  <c r="BH532" i="30"/>
  <c r="BH533" i="30"/>
  <c r="BH534" i="30"/>
  <c r="BH535" i="30"/>
  <c r="BH536" i="30"/>
  <c r="BG274" i="30"/>
  <c r="BG275" i="30"/>
  <c r="BG276" i="30"/>
  <c r="BG277" i="30"/>
  <c r="BG278" i="30"/>
  <c r="BG279" i="30"/>
  <c r="BG280" i="30"/>
  <c r="BG281" i="30"/>
  <c r="BG282" i="30"/>
  <c r="BG283" i="30"/>
  <c r="BG284" i="30"/>
  <c r="BG285" i="30"/>
  <c r="BG286" i="30"/>
  <c r="BG287" i="30"/>
  <c r="BG288" i="30"/>
  <c r="BG289" i="30"/>
  <c r="BG290" i="30"/>
  <c r="BG291" i="30"/>
  <c r="BG292" i="30"/>
  <c r="BG293" i="30"/>
  <c r="BG294" i="30"/>
  <c r="BG295" i="30"/>
  <c r="BG296" i="30"/>
  <c r="BG297" i="30"/>
  <c r="BG298" i="30"/>
  <c r="BG299" i="30"/>
  <c r="BG300" i="30"/>
  <c r="BG301" i="30"/>
  <c r="BG302" i="30"/>
  <c r="BG303" i="30"/>
  <c r="BG304" i="30"/>
  <c r="BG305" i="30"/>
  <c r="BG306" i="30"/>
  <c r="BG307" i="30"/>
  <c r="BG308" i="30"/>
  <c r="BG309" i="30"/>
  <c r="BG310" i="30"/>
  <c r="BG311" i="30"/>
  <c r="BG312" i="30"/>
  <c r="BG313" i="30"/>
  <c r="BG314" i="30"/>
  <c r="BG315" i="30"/>
  <c r="BG316" i="30"/>
  <c r="BG317" i="30"/>
  <c r="BG318" i="30"/>
  <c r="BG319" i="30"/>
  <c r="BG320" i="30"/>
  <c r="BG321" i="30"/>
  <c r="BG322" i="30"/>
  <c r="BG323" i="30"/>
  <c r="BG324" i="30"/>
  <c r="BG325" i="30"/>
  <c r="BG326" i="30"/>
  <c r="BG327" i="30"/>
  <c r="BG328" i="30"/>
  <c r="BG329" i="30"/>
  <c r="BG330" i="30"/>
  <c r="BG331" i="30"/>
  <c r="BG332" i="30"/>
  <c r="BG333" i="30"/>
  <c r="BG334" i="30"/>
  <c r="BG335" i="30"/>
  <c r="BG336" i="30"/>
  <c r="BG337" i="30"/>
  <c r="BG338" i="30"/>
  <c r="BG339" i="30"/>
  <c r="BG340" i="30"/>
  <c r="BG341" i="30"/>
  <c r="BG342" i="30"/>
  <c r="BG343" i="30"/>
  <c r="BG344" i="30"/>
  <c r="BG345" i="30"/>
  <c r="BG346" i="30"/>
  <c r="BG347" i="30"/>
  <c r="BG348" i="30"/>
  <c r="BG349" i="30"/>
  <c r="BG350" i="30"/>
  <c r="BG351" i="30"/>
  <c r="BG352" i="30"/>
  <c r="BG353" i="30"/>
  <c r="BG354" i="30"/>
  <c r="BG355" i="30"/>
  <c r="BG356" i="30"/>
  <c r="BG357" i="30"/>
  <c r="BG358" i="30"/>
  <c r="BG359" i="30"/>
  <c r="BG360" i="30"/>
  <c r="BG361" i="30"/>
  <c r="BG362" i="30"/>
  <c r="BG363" i="30"/>
  <c r="BG364" i="30"/>
  <c r="BG365" i="30"/>
  <c r="BG366" i="30"/>
  <c r="BG367" i="30"/>
  <c r="BG368" i="30"/>
  <c r="BG369" i="30"/>
  <c r="BG370" i="30"/>
  <c r="BG371" i="30"/>
  <c r="BG372" i="30"/>
  <c r="BG373" i="30"/>
  <c r="BG374" i="30"/>
  <c r="BG375" i="30"/>
  <c r="BG376" i="30"/>
  <c r="BG377" i="30"/>
  <c r="BG378" i="30"/>
  <c r="BG379" i="30"/>
  <c r="BG380" i="30"/>
  <c r="BG381" i="30"/>
  <c r="BG382" i="30"/>
  <c r="BG383" i="30"/>
  <c r="BG384" i="30"/>
  <c r="BG385" i="30"/>
  <c r="BG386" i="30"/>
  <c r="BG387" i="30"/>
  <c r="BG388" i="30"/>
  <c r="BG389" i="30"/>
  <c r="BG390" i="30"/>
  <c r="BG391" i="30"/>
  <c r="BG392" i="30"/>
  <c r="BG393" i="30"/>
  <c r="BG394" i="30"/>
  <c r="BG395" i="30"/>
  <c r="BG396" i="30"/>
  <c r="BG397" i="30"/>
  <c r="BG398" i="30"/>
  <c r="BG399" i="30"/>
  <c r="BG400" i="30"/>
  <c r="BG401" i="30"/>
  <c r="BG402" i="30"/>
  <c r="BG403" i="30"/>
  <c r="BG404" i="30"/>
  <c r="BG405" i="30"/>
  <c r="BG406" i="30"/>
  <c r="BG407" i="30"/>
  <c r="BG408" i="30"/>
  <c r="BG409" i="30"/>
  <c r="BG410" i="30"/>
  <c r="BG411" i="30"/>
  <c r="BG412" i="30"/>
  <c r="BG413" i="30"/>
  <c r="BG414" i="30"/>
  <c r="BG415" i="30"/>
  <c r="BG416" i="30"/>
  <c r="BG417" i="30"/>
  <c r="BG418" i="30"/>
  <c r="BG419" i="30"/>
  <c r="BG420" i="30"/>
  <c r="BG421" i="30"/>
  <c r="BG422" i="30"/>
  <c r="BG423" i="30"/>
  <c r="BG424" i="30"/>
  <c r="BG425" i="30"/>
  <c r="BG426" i="30"/>
  <c r="BG427" i="30"/>
  <c r="BG428" i="30"/>
  <c r="BG429" i="30"/>
  <c r="BG430" i="30"/>
  <c r="BG431" i="30"/>
  <c r="BG432" i="30"/>
  <c r="BG433" i="30"/>
  <c r="BG434" i="30"/>
  <c r="BG435" i="30"/>
  <c r="BG436" i="30"/>
  <c r="BG437" i="30"/>
  <c r="BG438" i="30"/>
  <c r="BG439" i="30"/>
  <c r="BG440" i="30"/>
  <c r="BG441" i="30"/>
  <c r="BG442" i="30"/>
  <c r="BG443" i="30"/>
  <c r="BG444" i="30"/>
  <c r="BG445" i="30"/>
  <c r="BG446" i="30"/>
  <c r="BG447" i="30"/>
  <c r="BG448" i="30"/>
  <c r="BG449" i="30"/>
  <c r="BG450" i="30"/>
  <c r="BG451" i="30"/>
  <c r="BG452" i="30"/>
  <c r="BG453" i="30"/>
  <c r="BG454" i="30"/>
  <c r="BG455" i="30"/>
  <c r="BG456" i="30"/>
  <c r="BG457" i="30"/>
  <c r="BG458" i="30"/>
  <c r="BG459" i="30"/>
  <c r="BG460" i="30"/>
  <c r="BG461" i="30"/>
  <c r="BG462" i="30"/>
  <c r="BG463" i="30"/>
  <c r="BG464" i="30"/>
  <c r="BG465" i="30"/>
  <c r="BG466" i="30"/>
  <c r="BG467" i="30"/>
  <c r="BG468" i="30"/>
  <c r="BG469" i="30"/>
  <c r="BG470" i="30"/>
  <c r="BG471" i="30"/>
  <c r="BG472" i="30"/>
  <c r="BG473" i="30"/>
  <c r="BG474" i="30"/>
  <c r="BG475" i="30"/>
  <c r="BG476" i="30"/>
  <c r="BG477" i="30"/>
  <c r="BG478" i="30"/>
  <c r="BG479" i="30"/>
  <c r="BG480" i="30"/>
  <c r="BG481" i="30"/>
  <c r="BG482" i="30"/>
  <c r="BG483" i="30"/>
  <c r="BG484" i="30"/>
  <c r="BG485" i="30"/>
  <c r="BG486" i="30"/>
  <c r="BG487" i="30"/>
  <c r="BG488" i="30"/>
  <c r="BG489" i="30"/>
  <c r="BG490" i="30"/>
  <c r="BG491" i="30"/>
  <c r="BG492" i="30"/>
  <c r="BG493" i="30"/>
  <c r="BG494" i="30"/>
  <c r="BG495" i="30"/>
  <c r="BG496" i="30"/>
  <c r="BG497" i="30"/>
  <c r="BG498" i="30"/>
  <c r="BG499" i="30"/>
  <c r="BG500" i="30"/>
  <c r="BG501" i="30"/>
  <c r="BG502" i="30"/>
  <c r="BG503" i="30"/>
  <c r="BG504" i="30"/>
  <c r="BG505" i="30"/>
  <c r="BG506" i="30"/>
  <c r="BG507" i="30"/>
  <c r="BG508" i="30"/>
  <c r="BG509" i="30"/>
  <c r="BG510" i="30"/>
  <c r="BG511" i="30"/>
  <c r="BG512" i="30"/>
  <c r="BG513" i="30"/>
  <c r="BG514" i="30"/>
  <c r="BG515" i="30"/>
  <c r="BG516" i="30"/>
  <c r="BG517" i="30"/>
  <c r="BG518" i="30"/>
  <c r="BG519" i="30"/>
  <c r="BG520" i="30"/>
  <c r="BG521" i="30"/>
  <c r="BF274" i="30"/>
  <c r="BF275" i="30"/>
  <c r="BF276" i="30"/>
  <c r="BF277" i="30"/>
  <c r="BF278" i="30"/>
  <c r="BF279" i="30"/>
  <c r="BF280" i="30"/>
  <c r="BF281" i="30"/>
  <c r="BF282" i="30"/>
  <c r="BF283" i="30"/>
  <c r="BF284" i="30"/>
  <c r="BF285" i="30"/>
  <c r="BF286" i="30"/>
  <c r="BF287" i="30"/>
  <c r="BF288" i="30"/>
  <c r="BF289" i="30"/>
  <c r="BF290" i="30"/>
  <c r="BF291" i="30"/>
  <c r="BF292" i="30"/>
  <c r="BF293" i="30"/>
  <c r="BF294" i="30"/>
  <c r="BF295" i="30"/>
  <c r="BF296" i="30"/>
  <c r="BF297" i="30"/>
  <c r="BF298" i="30"/>
  <c r="BF299" i="30"/>
  <c r="BF300" i="30"/>
  <c r="BF301" i="30"/>
  <c r="BF302" i="30"/>
  <c r="BF303" i="30"/>
  <c r="BF304" i="30"/>
  <c r="BF305" i="30"/>
  <c r="BF306" i="30"/>
  <c r="BF307" i="30"/>
  <c r="BF308" i="30"/>
  <c r="BF309" i="30"/>
  <c r="BF310" i="30"/>
  <c r="BF311" i="30"/>
  <c r="BF312" i="30"/>
  <c r="BF313" i="30"/>
  <c r="BF314" i="30"/>
  <c r="BF315" i="30"/>
  <c r="BF316" i="30"/>
  <c r="BF317" i="30"/>
  <c r="BF318" i="30"/>
  <c r="BF319" i="30"/>
  <c r="BF320" i="30"/>
  <c r="BF321" i="30"/>
  <c r="BF322" i="30"/>
  <c r="BF323" i="30"/>
  <c r="BF324" i="30"/>
  <c r="BF325" i="30"/>
  <c r="BF326" i="30"/>
  <c r="BF327" i="30"/>
  <c r="BF328" i="30"/>
  <c r="BF329" i="30"/>
  <c r="BF330" i="30"/>
  <c r="BF331" i="30"/>
  <c r="BF332" i="30"/>
  <c r="BF333" i="30"/>
  <c r="BF334" i="30"/>
  <c r="BF335" i="30"/>
  <c r="BF336" i="30"/>
  <c r="BF337" i="30"/>
  <c r="BF338" i="30"/>
  <c r="BF339" i="30"/>
  <c r="BF340" i="30"/>
  <c r="BF341" i="30"/>
  <c r="BF342" i="30"/>
  <c r="BF343" i="30"/>
  <c r="BF344" i="30"/>
  <c r="BF345" i="30"/>
  <c r="BF346" i="30"/>
  <c r="BF347" i="30"/>
  <c r="BF348" i="30"/>
  <c r="BF349" i="30"/>
  <c r="BF350" i="30"/>
  <c r="BF351" i="30"/>
  <c r="BF352" i="30"/>
  <c r="BF353" i="30"/>
  <c r="BF354" i="30"/>
  <c r="BF355" i="30"/>
  <c r="BF356" i="30"/>
  <c r="BF357" i="30"/>
  <c r="BF358" i="30"/>
  <c r="BF359" i="30"/>
  <c r="BF360" i="30"/>
  <c r="BF361" i="30"/>
  <c r="BF362" i="30"/>
  <c r="BF363" i="30"/>
  <c r="BF364" i="30"/>
  <c r="BF365" i="30"/>
  <c r="BF366" i="30"/>
  <c r="BF367" i="30"/>
  <c r="BF368" i="30"/>
  <c r="BF369" i="30"/>
  <c r="BF370" i="30"/>
  <c r="BF371" i="30"/>
  <c r="BF372" i="30"/>
  <c r="BF373" i="30"/>
  <c r="BF374" i="30"/>
  <c r="BF375" i="30"/>
  <c r="BF376" i="30"/>
  <c r="BF377" i="30"/>
  <c r="BF378" i="30"/>
  <c r="BF379" i="30"/>
  <c r="BF380" i="30"/>
  <c r="BF381" i="30"/>
  <c r="BF382" i="30"/>
  <c r="BF383" i="30"/>
  <c r="BF384" i="30"/>
  <c r="BF385" i="30"/>
  <c r="BF386" i="30"/>
  <c r="BF387" i="30"/>
  <c r="BF388" i="30"/>
  <c r="BF389" i="30"/>
  <c r="BF390" i="30"/>
  <c r="BF391" i="30"/>
  <c r="BF392" i="30"/>
  <c r="BF393" i="30"/>
  <c r="BF394" i="30"/>
  <c r="BF395" i="30"/>
  <c r="BF396" i="30"/>
  <c r="BF397" i="30"/>
  <c r="BF398" i="30"/>
  <c r="BF399" i="30"/>
  <c r="BF400" i="30"/>
  <c r="BF401" i="30"/>
  <c r="BF402" i="30"/>
  <c r="BF403" i="30"/>
  <c r="BF404" i="30"/>
  <c r="BF405" i="30"/>
  <c r="BF406" i="30"/>
  <c r="BF407" i="30"/>
  <c r="BF408" i="30"/>
  <c r="BF409" i="30"/>
  <c r="BF410" i="30"/>
  <c r="BF411" i="30"/>
  <c r="BF412" i="30"/>
  <c r="BF413" i="30"/>
  <c r="BF414" i="30"/>
  <c r="BF415" i="30"/>
  <c r="BF416" i="30"/>
  <c r="BF417" i="30"/>
  <c r="BF418" i="30"/>
  <c r="BF419" i="30"/>
  <c r="BF420" i="30"/>
  <c r="BF421" i="30"/>
  <c r="BF422" i="30"/>
  <c r="BF423" i="30"/>
  <c r="BF424" i="30"/>
  <c r="BF425" i="30"/>
  <c r="BF426" i="30"/>
  <c r="BF427" i="30"/>
  <c r="BF428" i="30"/>
  <c r="BF429" i="30"/>
  <c r="BF430" i="30"/>
  <c r="BF431" i="30"/>
  <c r="BF432" i="30"/>
  <c r="BF433" i="30"/>
  <c r="BF434" i="30"/>
  <c r="BF435" i="30"/>
  <c r="BF436" i="30"/>
  <c r="BF437" i="30"/>
  <c r="BF438" i="30"/>
  <c r="BF439" i="30"/>
  <c r="BF440" i="30"/>
  <c r="BF441" i="30"/>
  <c r="BF442" i="30"/>
  <c r="BF443" i="30"/>
  <c r="BF444" i="30"/>
  <c r="BF445" i="30"/>
  <c r="BF446" i="30"/>
  <c r="BF447" i="30"/>
  <c r="BF448" i="30"/>
  <c r="BF449" i="30"/>
  <c r="BF450" i="30"/>
  <c r="BF451" i="30"/>
  <c r="BF452" i="30"/>
  <c r="BF453" i="30"/>
  <c r="BF454" i="30"/>
  <c r="BF455" i="30"/>
  <c r="BF456" i="30"/>
  <c r="BF457" i="30"/>
  <c r="BF458" i="30"/>
  <c r="BF459" i="30"/>
  <c r="BF460" i="30"/>
  <c r="BF461" i="30"/>
  <c r="BF462" i="30"/>
  <c r="BF463" i="30"/>
  <c r="BF464" i="30"/>
  <c r="BF465" i="30"/>
  <c r="BF466" i="30"/>
  <c r="BF467" i="30"/>
  <c r="BF468" i="30"/>
  <c r="BF469" i="30"/>
  <c r="BF470" i="30"/>
  <c r="BF471" i="30"/>
  <c r="BF472" i="30"/>
  <c r="BF473" i="30"/>
  <c r="BF474" i="30"/>
  <c r="BF475" i="30"/>
  <c r="BF476" i="30"/>
  <c r="BF477" i="30"/>
  <c r="BF478" i="30"/>
  <c r="BF479" i="30"/>
  <c r="BF480" i="30"/>
  <c r="BF481" i="30"/>
  <c r="BF482" i="30"/>
  <c r="BF483" i="30"/>
  <c r="BF484" i="30"/>
  <c r="BF485" i="30"/>
  <c r="BF486" i="30"/>
  <c r="BF487" i="30"/>
  <c r="BF488" i="30"/>
  <c r="BF489" i="30"/>
  <c r="BF490" i="30"/>
  <c r="BF491" i="30"/>
  <c r="BF492" i="30"/>
  <c r="BF493" i="30"/>
  <c r="BF494" i="30"/>
  <c r="BF495" i="30"/>
  <c r="BF496" i="30"/>
  <c r="BF497" i="30"/>
  <c r="BF498" i="30"/>
  <c r="BF499" i="30"/>
  <c r="BF500" i="30"/>
  <c r="BF501" i="30"/>
  <c r="BF502" i="30"/>
  <c r="BF503" i="30"/>
  <c r="BF504" i="30"/>
  <c r="BF505" i="30"/>
  <c r="BF506" i="30"/>
  <c r="BF507" i="30"/>
  <c r="BF508" i="30"/>
  <c r="BF509" i="30"/>
  <c r="BF510" i="30"/>
  <c r="BF511" i="30"/>
  <c r="BF512" i="30"/>
  <c r="BF513" i="30"/>
  <c r="BF514" i="30"/>
  <c r="BF515" i="30"/>
  <c r="BF516" i="30"/>
  <c r="BF517" i="30"/>
  <c r="BF518" i="30"/>
  <c r="BF519" i="30"/>
  <c r="BF520" i="30"/>
  <c r="BF521" i="30"/>
  <c r="BE274" i="30"/>
  <c r="BE275" i="30"/>
  <c r="BE276" i="30"/>
  <c r="BE277" i="30"/>
  <c r="BE278" i="30"/>
  <c r="BE279" i="30"/>
  <c r="BE280" i="30"/>
  <c r="BE281" i="30"/>
  <c r="BE282" i="30"/>
  <c r="BE283" i="30"/>
  <c r="BE284" i="30"/>
  <c r="BE285" i="30"/>
  <c r="BE286" i="30"/>
  <c r="BE287" i="30"/>
  <c r="BE288" i="30"/>
  <c r="BE289" i="30"/>
  <c r="BE290" i="30"/>
  <c r="BE291" i="30"/>
  <c r="BE292" i="30"/>
  <c r="BE293" i="30"/>
  <c r="BE294" i="30"/>
  <c r="BE295" i="30"/>
  <c r="BE296" i="30"/>
  <c r="BE297" i="30"/>
  <c r="BE298" i="30"/>
  <c r="BE299" i="30"/>
  <c r="BE300" i="30"/>
  <c r="BE301" i="30"/>
  <c r="BE302" i="30"/>
  <c r="BE303" i="30"/>
  <c r="BE304" i="30"/>
  <c r="BE305" i="30"/>
  <c r="BE306" i="30"/>
  <c r="BE307" i="30"/>
  <c r="BE308" i="30"/>
  <c r="BE309" i="30"/>
  <c r="BE310" i="30"/>
  <c r="BE311" i="30"/>
  <c r="BE312" i="30"/>
  <c r="BE313" i="30"/>
  <c r="BE314" i="30"/>
  <c r="BE315" i="30"/>
  <c r="BE316" i="30"/>
  <c r="BE317" i="30"/>
  <c r="BE318" i="30"/>
  <c r="BE319" i="30"/>
  <c r="BE320" i="30"/>
  <c r="BE321" i="30"/>
  <c r="BE322" i="30"/>
  <c r="BE323" i="30"/>
  <c r="BE324" i="30"/>
  <c r="BE325" i="30"/>
  <c r="BE326" i="30"/>
  <c r="BE327" i="30"/>
  <c r="BE328" i="30"/>
  <c r="BE329" i="30"/>
  <c r="BE330" i="30"/>
  <c r="BE331" i="30"/>
  <c r="BE332" i="30"/>
  <c r="BE333" i="30"/>
  <c r="BE334" i="30"/>
  <c r="BE335" i="30"/>
  <c r="BE336" i="30"/>
  <c r="BE337" i="30"/>
  <c r="BE338" i="30"/>
  <c r="BE339" i="30"/>
  <c r="BE340" i="30"/>
  <c r="BE341" i="30"/>
  <c r="BE342" i="30"/>
  <c r="BE343" i="30"/>
  <c r="BE344" i="30"/>
  <c r="BE345" i="30"/>
  <c r="BE346" i="30"/>
  <c r="BE347" i="30"/>
  <c r="BE348" i="30"/>
  <c r="BE349" i="30"/>
  <c r="BE350" i="30"/>
  <c r="BE351" i="30"/>
  <c r="BE352" i="30"/>
  <c r="BE353" i="30"/>
  <c r="BE354" i="30"/>
  <c r="BE355" i="30"/>
  <c r="BE356" i="30"/>
  <c r="BE357" i="30"/>
  <c r="BE358" i="30"/>
  <c r="BE359" i="30"/>
  <c r="BE360" i="30"/>
  <c r="BE361" i="30"/>
  <c r="BE362" i="30"/>
  <c r="BE363" i="30"/>
  <c r="BE364" i="30"/>
  <c r="BE365" i="30"/>
  <c r="BE366" i="30"/>
  <c r="BE367" i="30"/>
  <c r="BE368" i="30"/>
  <c r="BE369" i="30"/>
  <c r="BE370" i="30"/>
  <c r="BE371" i="30"/>
  <c r="BE372" i="30"/>
  <c r="BE373" i="30"/>
  <c r="BE374" i="30"/>
  <c r="BE375" i="30"/>
  <c r="BE376" i="30"/>
  <c r="BE377" i="30"/>
  <c r="BE378" i="30"/>
  <c r="BE379" i="30"/>
  <c r="BE380" i="30"/>
  <c r="BE381" i="30"/>
  <c r="BE382" i="30"/>
  <c r="BE383" i="30"/>
  <c r="BE384" i="30"/>
  <c r="BE385" i="30"/>
  <c r="BE386" i="30"/>
  <c r="BE387" i="30"/>
  <c r="BE388" i="30"/>
  <c r="BE389" i="30"/>
  <c r="BE390" i="30"/>
  <c r="BE391" i="30"/>
  <c r="BE392" i="30"/>
  <c r="BE393" i="30"/>
  <c r="BE394" i="30"/>
  <c r="BE395" i="30"/>
  <c r="BE396" i="30"/>
  <c r="BE397" i="30"/>
  <c r="BE398" i="30"/>
  <c r="BE399" i="30"/>
  <c r="BE400" i="30"/>
  <c r="BE401" i="30"/>
  <c r="BE402" i="30"/>
  <c r="BE403" i="30"/>
  <c r="BE404" i="30"/>
  <c r="BE405" i="30"/>
  <c r="BE406" i="30"/>
  <c r="BE407" i="30"/>
  <c r="BE408" i="30"/>
  <c r="BE409" i="30"/>
  <c r="BE410" i="30"/>
  <c r="BE411" i="30"/>
  <c r="BE412" i="30"/>
  <c r="BE413" i="30"/>
  <c r="BE414" i="30"/>
  <c r="BE415" i="30"/>
  <c r="BE416" i="30"/>
  <c r="BE417" i="30"/>
  <c r="BE418" i="30"/>
  <c r="BE419" i="30"/>
  <c r="BE420" i="30"/>
  <c r="BE421" i="30"/>
  <c r="BE422" i="30"/>
  <c r="BE423" i="30"/>
  <c r="BE424" i="30"/>
  <c r="BE425" i="30"/>
  <c r="BE426" i="30"/>
  <c r="BE427" i="30"/>
  <c r="BE428" i="30"/>
  <c r="BE429" i="30"/>
  <c r="BE430" i="30"/>
  <c r="BE431" i="30"/>
  <c r="BE432" i="30"/>
  <c r="BE433" i="30"/>
  <c r="BE434" i="30"/>
  <c r="BE435" i="30"/>
  <c r="BE436" i="30"/>
  <c r="BE437" i="30"/>
  <c r="BE438" i="30"/>
  <c r="BE439" i="30"/>
  <c r="BE440" i="30"/>
  <c r="BE441" i="30"/>
  <c r="BE442" i="30"/>
  <c r="BE443" i="30"/>
  <c r="BE444" i="30"/>
  <c r="BE445" i="30"/>
  <c r="BE446" i="30"/>
  <c r="BE447" i="30"/>
  <c r="BE448" i="30"/>
  <c r="BE449" i="30"/>
  <c r="BE450" i="30"/>
  <c r="BE451" i="30"/>
  <c r="BE452" i="30"/>
  <c r="BE453" i="30"/>
  <c r="BE454" i="30"/>
  <c r="BE455" i="30"/>
  <c r="BE456" i="30"/>
  <c r="BE457" i="30"/>
  <c r="BE458" i="30"/>
  <c r="BE459" i="30"/>
  <c r="BE460" i="30"/>
  <c r="BE461" i="30"/>
  <c r="BE462" i="30"/>
  <c r="BE463" i="30"/>
  <c r="BE464" i="30"/>
  <c r="BE465" i="30"/>
  <c r="BE466" i="30"/>
  <c r="BE467" i="30"/>
  <c r="BE468" i="30"/>
  <c r="BE469" i="30"/>
  <c r="BE470" i="30"/>
  <c r="BE471" i="30"/>
  <c r="BE472" i="30"/>
  <c r="BE473" i="30"/>
  <c r="BE474" i="30"/>
  <c r="BE475" i="30"/>
  <c r="BE476" i="30"/>
  <c r="BE477" i="30"/>
  <c r="BE478" i="30"/>
  <c r="BE479" i="30"/>
  <c r="BE480" i="30"/>
  <c r="BE481" i="30"/>
  <c r="BE482" i="30"/>
  <c r="BE483" i="30"/>
  <c r="BE484" i="30"/>
  <c r="BE485" i="30"/>
  <c r="BE486" i="30"/>
  <c r="BE487" i="30"/>
  <c r="BE488" i="30"/>
  <c r="BE489" i="30"/>
  <c r="BE490" i="30"/>
  <c r="BE491" i="30"/>
  <c r="BE492" i="30"/>
  <c r="BE493" i="30"/>
  <c r="BE494" i="30"/>
  <c r="BE495" i="30"/>
  <c r="BE496" i="30"/>
  <c r="BE497" i="30"/>
  <c r="BE498" i="30"/>
  <c r="BE499" i="30"/>
  <c r="BE500" i="30"/>
  <c r="BE501" i="30"/>
  <c r="BE502" i="30"/>
  <c r="BE503" i="30"/>
  <c r="BE504" i="30"/>
  <c r="BE505" i="30"/>
  <c r="BE506" i="30"/>
  <c r="BE507" i="30"/>
  <c r="BE508" i="30"/>
  <c r="BE509" i="30"/>
  <c r="BE510" i="30"/>
  <c r="BE511" i="30"/>
  <c r="BE512" i="30"/>
  <c r="BE513" i="30"/>
  <c r="BE514" i="30"/>
  <c r="BE515" i="30"/>
  <c r="BE516" i="30"/>
  <c r="BE517" i="30"/>
  <c r="BE518" i="30"/>
  <c r="BE519" i="30"/>
  <c r="BE520" i="30"/>
  <c r="BE521" i="30"/>
  <c r="BD274" i="30"/>
  <c r="BS274" i="30" s="1"/>
  <c r="BD275" i="30"/>
  <c r="BS275" i="30" s="1"/>
  <c r="BD276" i="30"/>
  <c r="BS276" i="30" s="1"/>
  <c r="BD277" i="30"/>
  <c r="BS277" i="30" s="1"/>
  <c r="BD278" i="30"/>
  <c r="BS278" i="30" s="1"/>
  <c r="BD279" i="30"/>
  <c r="BS279" i="30" s="1"/>
  <c r="BD280" i="30"/>
  <c r="BD281" i="30"/>
  <c r="BS281" i="30" s="1"/>
  <c r="BD282" i="30"/>
  <c r="BS282" i="30" s="1"/>
  <c r="BD283" i="30"/>
  <c r="BS283" i="30" s="1"/>
  <c r="BD284" i="30"/>
  <c r="BS284" i="30" s="1"/>
  <c r="BD285" i="30"/>
  <c r="BS285" i="30" s="1"/>
  <c r="BD286" i="30"/>
  <c r="BS286" i="30" s="1"/>
  <c r="BD287" i="30"/>
  <c r="BS287" i="30" s="1"/>
  <c r="BD288" i="30"/>
  <c r="BD289" i="30"/>
  <c r="BS289" i="30" s="1"/>
  <c r="BD290" i="30"/>
  <c r="BS290" i="30" s="1"/>
  <c r="BD291" i="30"/>
  <c r="BS291" i="30" s="1"/>
  <c r="BD292" i="30"/>
  <c r="BS292" i="30" s="1"/>
  <c r="BD293" i="30"/>
  <c r="BS293" i="30" s="1"/>
  <c r="BD294" i="30"/>
  <c r="BS294" i="30" s="1"/>
  <c r="BD295" i="30"/>
  <c r="BS295" i="30" s="1"/>
  <c r="BD296" i="30"/>
  <c r="BD297" i="30"/>
  <c r="BS297" i="30" s="1"/>
  <c r="BD298" i="30"/>
  <c r="BS298" i="30" s="1"/>
  <c r="BD299" i="30"/>
  <c r="BS299" i="30" s="1"/>
  <c r="BD300" i="30"/>
  <c r="BS300" i="30" s="1"/>
  <c r="U3" i="14" s="1"/>
  <c r="BD301" i="30"/>
  <c r="BS301" i="30" s="1"/>
  <c r="BD302" i="30"/>
  <c r="BS302" i="30" s="1"/>
  <c r="BD303" i="30"/>
  <c r="BD304" i="30"/>
  <c r="BD305" i="30"/>
  <c r="BS305" i="30" s="1"/>
  <c r="BD306" i="30"/>
  <c r="BS306" i="30" s="1"/>
  <c r="BD307" i="30"/>
  <c r="BS307" i="30" s="1"/>
  <c r="BD308" i="30"/>
  <c r="BS308" i="30" s="1"/>
  <c r="BD309" i="30"/>
  <c r="BD310" i="30"/>
  <c r="BS310" i="30" s="1"/>
  <c r="U11" i="14" s="1"/>
  <c r="BD311" i="30"/>
  <c r="BD312" i="30"/>
  <c r="BS312" i="30" s="1"/>
  <c r="BD313" i="30"/>
  <c r="BS313" i="30" s="1"/>
  <c r="BD314" i="30"/>
  <c r="BS314" i="30" s="1"/>
  <c r="BD315" i="30"/>
  <c r="BS315" i="30" s="1"/>
  <c r="BD316" i="30"/>
  <c r="BS316" i="30" s="1"/>
  <c r="U12" i="14" s="1"/>
  <c r="BD317" i="30"/>
  <c r="BS317" i="30" s="1"/>
  <c r="BD318" i="30"/>
  <c r="BS318" i="30" s="1"/>
  <c r="BD319" i="30"/>
  <c r="BS319" i="30" s="1"/>
  <c r="BD320" i="30"/>
  <c r="BS320" i="30" s="1"/>
  <c r="BD321" i="30"/>
  <c r="BS321" i="30" s="1"/>
  <c r="BD322" i="30"/>
  <c r="BS322" i="30" s="1"/>
  <c r="BD323" i="30"/>
  <c r="BS323" i="30" s="1"/>
  <c r="BD324" i="30"/>
  <c r="BS324" i="30" s="1"/>
  <c r="BD325" i="30"/>
  <c r="BS325" i="30" s="1"/>
  <c r="BD326" i="30"/>
  <c r="BS326" i="30" s="1"/>
  <c r="BD327" i="30"/>
  <c r="BD328" i="30"/>
  <c r="BS328" i="30" s="1"/>
  <c r="BD329" i="30"/>
  <c r="BS329" i="30" s="1"/>
  <c r="BD330" i="30"/>
  <c r="BS330" i="30" s="1"/>
  <c r="BD331" i="30"/>
  <c r="BS331" i="30" s="1"/>
  <c r="BD332" i="30"/>
  <c r="BS332" i="30" s="1"/>
  <c r="BD333" i="30"/>
  <c r="BS333" i="30" s="1"/>
  <c r="BD334" i="30"/>
  <c r="BS334" i="30" s="1"/>
  <c r="BD335" i="30"/>
  <c r="BS335" i="30" s="1"/>
  <c r="BD336" i="30"/>
  <c r="BD337" i="30"/>
  <c r="BS337" i="30" s="1"/>
  <c r="BD338" i="30"/>
  <c r="BS338" i="30" s="1"/>
  <c r="BD339" i="30"/>
  <c r="BS339" i="30" s="1"/>
  <c r="BD340" i="30"/>
  <c r="BS340" i="30" s="1"/>
  <c r="BD341" i="30"/>
  <c r="BS341" i="30" s="1"/>
  <c r="BD342" i="30"/>
  <c r="BS342" i="30" s="1"/>
  <c r="BD343" i="30"/>
  <c r="BS343" i="30" s="1"/>
  <c r="BD344" i="30"/>
  <c r="BD345" i="30"/>
  <c r="BS345" i="30" s="1"/>
  <c r="BD346" i="30"/>
  <c r="BD347" i="30"/>
  <c r="BS347" i="30" s="1"/>
  <c r="BD348" i="30"/>
  <c r="BS348" i="30" s="1"/>
  <c r="BD349" i="30"/>
  <c r="BS349" i="30" s="1"/>
  <c r="BD350" i="30"/>
  <c r="BS350" i="30" s="1"/>
  <c r="BD351" i="30"/>
  <c r="BS351" i="30" s="1"/>
  <c r="BD352" i="30"/>
  <c r="BD353" i="30"/>
  <c r="BS353" i="30" s="1"/>
  <c r="BD354" i="30"/>
  <c r="BD355" i="30"/>
  <c r="BS355" i="30" s="1"/>
  <c r="BD356" i="30"/>
  <c r="BS356" i="30" s="1"/>
  <c r="BD357" i="30"/>
  <c r="BD358" i="30"/>
  <c r="BS358" i="30" s="1"/>
  <c r="BD359" i="30"/>
  <c r="BD360" i="30"/>
  <c r="BS360" i="30" s="1"/>
  <c r="BD361" i="30"/>
  <c r="BS361" i="30" s="1"/>
  <c r="BD362" i="30"/>
  <c r="BS362" i="30" s="1"/>
  <c r="BD363" i="30"/>
  <c r="BS363" i="30" s="1"/>
  <c r="BD364" i="30"/>
  <c r="BS364" i="30" s="1"/>
  <c r="BD365" i="30"/>
  <c r="BS365" i="30" s="1"/>
  <c r="BD366" i="30"/>
  <c r="BS366" i="30" s="1"/>
  <c r="BD367" i="30"/>
  <c r="BS367" i="30" s="1"/>
  <c r="BD368" i="30"/>
  <c r="BD369" i="30"/>
  <c r="BS369" i="30" s="1"/>
  <c r="BD370" i="30"/>
  <c r="BS370" i="30" s="1"/>
  <c r="BD371" i="30"/>
  <c r="BS371" i="30" s="1"/>
  <c r="BD372" i="30"/>
  <c r="BS372" i="30" s="1"/>
  <c r="BD373" i="30"/>
  <c r="BD374" i="30"/>
  <c r="BS374" i="30" s="1"/>
  <c r="BD375" i="30"/>
  <c r="BS375" i="30" s="1"/>
  <c r="BD376" i="30"/>
  <c r="BD377" i="30"/>
  <c r="BD378" i="30"/>
  <c r="BS378" i="30" s="1"/>
  <c r="BD379" i="30"/>
  <c r="BS379" i="30" s="1"/>
  <c r="BD380" i="30"/>
  <c r="BS380" i="30" s="1"/>
  <c r="U21" i="14" s="1"/>
  <c r="BD381" i="30"/>
  <c r="BS381" i="30" s="1"/>
  <c r="BD382" i="30"/>
  <c r="BS382" i="30" s="1"/>
  <c r="BD383" i="30"/>
  <c r="BD384" i="30"/>
  <c r="BD385" i="30"/>
  <c r="BS385" i="30" s="1"/>
  <c r="BD386" i="30"/>
  <c r="BS386" i="30" s="1"/>
  <c r="BD387" i="30"/>
  <c r="BS387" i="30" s="1"/>
  <c r="BD388" i="30"/>
  <c r="BS388" i="30" s="1"/>
  <c r="BD389" i="30"/>
  <c r="BS389" i="30" s="1"/>
  <c r="BD390" i="30"/>
  <c r="BS390" i="30" s="1"/>
  <c r="U18" i="14" s="1"/>
  <c r="BD391" i="30"/>
  <c r="BD392" i="30"/>
  <c r="BS392" i="30" s="1"/>
  <c r="BD393" i="30"/>
  <c r="BS393" i="30" s="1"/>
  <c r="BD394" i="30"/>
  <c r="BS394" i="30" s="1"/>
  <c r="BD395" i="30"/>
  <c r="BS395" i="30" s="1"/>
  <c r="BD396" i="30"/>
  <c r="BS396" i="30" s="1"/>
  <c r="BD397" i="30"/>
  <c r="BS397" i="30" s="1"/>
  <c r="BD398" i="30"/>
  <c r="BS398" i="30" s="1"/>
  <c r="BD399" i="30"/>
  <c r="BS399" i="30" s="1"/>
  <c r="U5" i="14" s="1"/>
  <c r="BD400" i="30"/>
  <c r="BS400" i="30" s="1"/>
  <c r="BD401" i="30"/>
  <c r="BS401" i="30" s="1"/>
  <c r="BD402" i="30"/>
  <c r="BS402" i="30" s="1"/>
  <c r="BD403" i="30"/>
  <c r="BS403" i="30" s="1"/>
  <c r="BD404" i="30"/>
  <c r="BS404" i="30" s="1"/>
  <c r="BD405" i="30"/>
  <c r="BD406" i="30"/>
  <c r="BS406" i="30" s="1"/>
  <c r="BD407" i="30"/>
  <c r="BS407" i="30" s="1"/>
  <c r="BD408" i="30"/>
  <c r="BD409" i="30"/>
  <c r="BS409" i="30" s="1"/>
  <c r="BD410" i="30"/>
  <c r="BS410" i="30" s="1"/>
  <c r="BD411" i="30"/>
  <c r="BS411" i="30" s="1"/>
  <c r="BD412" i="30"/>
  <c r="BS412" i="30" s="1"/>
  <c r="BD413" i="30"/>
  <c r="BS413" i="30" s="1"/>
  <c r="BD414" i="30"/>
  <c r="BS414" i="30" s="1"/>
  <c r="BD415" i="30"/>
  <c r="BS415" i="30" s="1"/>
  <c r="BD416" i="30"/>
  <c r="BS416" i="30" s="1"/>
  <c r="BD417" i="30"/>
  <c r="BS417" i="30" s="1"/>
  <c r="BD418" i="30"/>
  <c r="BS418" i="30" s="1"/>
  <c r="BD419" i="30"/>
  <c r="BS419" i="30" s="1"/>
  <c r="BD420" i="30"/>
  <c r="BS420" i="30" s="1"/>
  <c r="BD421" i="30"/>
  <c r="BS421" i="30" s="1"/>
  <c r="BD422" i="30"/>
  <c r="BS422" i="30" s="1"/>
  <c r="BD423" i="30"/>
  <c r="BS423" i="30" s="1"/>
  <c r="BD424" i="30"/>
  <c r="BD425" i="30"/>
  <c r="BS425" i="30" s="1"/>
  <c r="U13" i="14" s="1"/>
  <c r="BD426" i="30"/>
  <c r="BS426" i="30" s="1"/>
  <c r="BD427" i="30"/>
  <c r="BS427" i="30" s="1"/>
  <c r="BD428" i="30"/>
  <c r="BS428" i="30" s="1"/>
  <c r="BD429" i="30"/>
  <c r="BD430" i="30"/>
  <c r="BS430" i="30" s="1"/>
  <c r="BD431" i="30"/>
  <c r="BS431" i="30" s="1"/>
  <c r="BD432" i="30"/>
  <c r="BS432" i="30" s="1"/>
  <c r="BD433" i="30"/>
  <c r="BS433" i="30" s="1"/>
  <c r="BD434" i="30"/>
  <c r="BS434" i="30" s="1"/>
  <c r="BD435" i="30"/>
  <c r="BS435" i="30" s="1"/>
  <c r="BD436" i="30"/>
  <c r="BS436" i="30" s="1"/>
  <c r="BD437" i="30"/>
  <c r="BS437" i="30" s="1"/>
  <c r="BD438" i="30"/>
  <c r="BS438" i="30" s="1"/>
  <c r="BD439" i="30"/>
  <c r="BD440" i="30"/>
  <c r="BS440" i="30" s="1"/>
  <c r="U25" i="14" s="1"/>
  <c r="BD441" i="30"/>
  <c r="BS441" i="30" s="1"/>
  <c r="BD442" i="30"/>
  <c r="BS442" i="30" s="1"/>
  <c r="BD443" i="30"/>
  <c r="BS443" i="30" s="1"/>
  <c r="BD444" i="30"/>
  <c r="BS444" i="30" s="1"/>
  <c r="BD445" i="30"/>
  <c r="BS445" i="30" s="1"/>
  <c r="BD446" i="30"/>
  <c r="BS446" i="30" s="1"/>
  <c r="BD447" i="30"/>
  <c r="BD448" i="30"/>
  <c r="BS448" i="30" s="1"/>
  <c r="BD449" i="30"/>
  <c r="BS449" i="30" s="1"/>
  <c r="BD450" i="30"/>
  <c r="BS450" i="30" s="1"/>
  <c r="BD451" i="30"/>
  <c r="BS451" i="30" s="1"/>
  <c r="BD452" i="30"/>
  <c r="BS452" i="30" s="1"/>
  <c r="BD453" i="30"/>
  <c r="BD454" i="30"/>
  <c r="BS454" i="30" s="1"/>
  <c r="BD455" i="30"/>
  <c r="BD456" i="30"/>
  <c r="BD457" i="30"/>
  <c r="BS457" i="30" s="1"/>
  <c r="U14" i="14" s="1"/>
  <c r="BD458" i="30"/>
  <c r="BD459" i="30"/>
  <c r="BS459" i="30" s="1"/>
  <c r="BD460" i="30"/>
  <c r="BS460" i="30" s="1"/>
  <c r="BD461" i="30"/>
  <c r="BS461" i="30" s="1"/>
  <c r="BD462" i="30"/>
  <c r="BS462" i="30" s="1"/>
  <c r="BD463" i="30"/>
  <c r="BS463" i="30" s="1"/>
  <c r="BD464" i="30"/>
  <c r="BS464" i="30" s="1"/>
  <c r="BD465" i="30"/>
  <c r="BS465" i="30" s="1"/>
  <c r="BD466" i="30"/>
  <c r="BD467" i="30"/>
  <c r="BS467" i="30" s="1"/>
  <c r="BD468" i="30"/>
  <c r="BS468" i="30" s="1"/>
  <c r="BD469" i="30"/>
  <c r="BS469" i="30" s="1"/>
  <c r="BD470" i="30"/>
  <c r="BS470" i="30" s="1"/>
  <c r="BD471" i="30"/>
  <c r="BS471" i="30" s="1"/>
  <c r="BD472" i="30"/>
  <c r="BS472" i="30" s="1"/>
  <c r="BD473" i="30"/>
  <c r="BS473" i="30" s="1"/>
  <c r="U20" i="14" s="1"/>
  <c r="BD474" i="30"/>
  <c r="BS474" i="30" s="1"/>
  <c r="BD475" i="30"/>
  <c r="BS475" i="30" s="1"/>
  <c r="BD476" i="30"/>
  <c r="BS476" i="30" s="1"/>
  <c r="BD477" i="30"/>
  <c r="BS477" i="30" s="1"/>
  <c r="BD478" i="30"/>
  <c r="BS478" i="30" s="1"/>
  <c r="BD479" i="30"/>
  <c r="BS479" i="30" s="1"/>
  <c r="BD480" i="30"/>
  <c r="BD481" i="30"/>
  <c r="BS481" i="30" s="1"/>
  <c r="BD482" i="30"/>
  <c r="BS482" i="30" s="1"/>
  <c r="BD483" i="30"/>
  <c r="BS483" i="30" s="1"/>
  <c r="BD484" i="30"/>
  <c r="BS484" i="30" s="1"/>
  <c r="BD485" i="30"/>
  <c r="BS485" i="30" s="1"/>
  <c r="BD486" i="30"/>
  <c r="BS486" i="30" s="1"/>
  <c r="BD487" i="30"/>
  <c r="BS487" i="30" s="1"/>
  <c r="BD488" i="30"/>
  <c r="BS488" i="30" s="1"/>
  <c r="BD489" i="30"/>
  <c r="BS489" i="30" s="1"/>
  <c r="BD490" i="30"/>
  <c r="BS490" i="30" s="1"/>
  <c r="BD491" i="30"/>
  <c r="BS491" i="30" s="1"/>
  <c r="BD492" i="30"/>
  <c r="BS492" i="30" s="1"/>
  <c r="BD493" i="30"/>
  <c r="BS493" i="30" s="1"/>
  <c r="BD494" i="30"/>
  <c r="BS494" i="30" s="1"/>
  <c r="BD495" i="30"/>
  <c r="BD496" i="30"/>
  <c r="BD497" i="30"/>
  <c r="BS497" i="30" s="1"/>
  <c r="BD498" i="30"/>
  <c r="BS498" i="30" s="1"/>
  <c r="BD499" i="30"/>
  <c r="BS499" i="30" s="1"/>
  <c r="BD500" i="30"/>
  <c r="BS500" i="30" s="1"/>
  <c r="BD501" i="30"/>
  <c r="BS501" i="30" s="1"/>
  <c r="BD502" i="30"/>
  <c r="BS502" i="30" s="1"/>
  <c r="BD503" i="30"/>
  <c r="BD504" i="30"/>
  <c r="BD505" i="30"/>
  <c r="BS505" i="30" s="1"/>
  <c r="BD506" i="30"/>
  <c r="BS506" i="30" s="1"/>
  <c r="BD507" i="30"/>
  <c r="BS507" i="30" s="1"/>
  <c r="BD508" i="30"/>
  <c r="BS508" i="30" s="1"/>
  <c r="BD509" i="30"/>
  <c r="BS509" i="30" s="1"/>
  <c r="BD510" i="30"/>
  <c r="BS510" i="30" s="1"/>
  <c r="BD511" i="30"/>
  <c r="BS511" i="30" s="1"/>
  <c r="BD512" i="30"/>
  <c r="BD513" i="30"/>
  <c r="BS513" i="30" s="1"/>
  <c r="BD514" i="30"/>
  <c r="BS514" i="30" s="1"/>
  <c r="BD515" i="30"/>
  <c r="BS515" i="30" s="1"/>
  <c r="U27" i="14" s="1"/>
  <c r="BD516" i="30"/>
  <c r="BS516" i="30" s="1"/>
  <c r="BD517" i="30"/>
  <c r="BD518" i="30"/>
  <c r="BS518" i="30" s="1"/>
  <c r="BD519" i="30"/>
  <c r="BD520" i="30"/>
  <c r="BD521" i="30"/>
  <c r="BS521" i="30" s="1"/>
  <c r="U9" i="14" s="1"/>
  <c r="BC274" i="30"/>
  <c r="BC275" i="30"/>
  <c r="BC276" i="30"/>
  <c r="BC277" i="30"/>
  <c r="BC278" i="30"/>
  <c r="BC279" i="30"/>
  <c r="BC280" i="30"/>
  <c r="BC281" i="30"/>
  <c r="BC282" i="30"/>
  <c r="BC283" i="30"/>
  <c r="BC284" i="30"/>
  <c r="BC285" i="30"/>
  <c r="BC286" i="30"/>
  <c r="BC287" i="30"/>
  <c r="BC288" i="30"/>
  <c r="BC289" i="30"/>
  <c r="BC290" i="30"/>
  <c r="BC291" i="30"/>
  <c r="BC292" i="30"/>
  <c r="BC293" i="30"/>
  <c r="BC294" i="30"/>
  <c r="BC295" i="30"/>
  <c r="BC296" i="30"/>
  <c r="BC297" i="30"/>
  <c r="BC298" i="30"/>
  <c r="BC299" i="30"/>
  <c r="BC300" i="30"/>
  <c r="BC301" i="30"/>
  <c r="BC302" i="30"/>
  <c r="BC303" i="30"/>
  <c r="BC304" i="30"/>
  <c r="BC305" i="30"/>
  <c r="BC306" i="30"/>
  <c r="BC307" i="30"/>
  <c r="BC308" i="30"/>
  <c r="BC309" i="30"/>
  <c r="BC310" i="30"/>
  <c r="BC311" i="30"/>
  <c r="BC312" i="30"/>
  <c r="BC313" i="30"/>
  <c r="BC314" i="30"/>
  <c r="BC315" i="30"/>
  <c r="BC316" i="30"/>
  <c r="BC317" i="30"/>
  <c r="BC318" i="30"/>
  <c r="BC319" i="30"/>
  <c r="BC320" i="30"/>
  <c r="BC321" i="30"/>
  <c r="BC322" i="30"/>
  <c r="BC323" i="30"/>
  <c r="BC324" i="30"/>
  <c r="BC325" i="30"/>
  <c r="BC326" i="30"/>
  <c r="BC327" i="30"/>
  <c r="BC328" i="30"/>
  <c r="BC329" i="30"/>
  <c r="BC330" i="30"/>
  <c r="BC331" i="30"/>
  <c r="BC332" i="30"/>
  <c r="BC333" i="30"/>
  <c r="BC334" i="30"/>
  <c r="BC335" i="30"/>
  <c r="BC336" i="30"/>
  <c r="BC337" i="30"/>
  <c r="BC338" i="30"/>
  <c r="BC339" i="30"/>
  <c r="BC340" i="30"/>
  <c r="BC341" i="30"/>
  <c r="BC342" i="30"/>
  <c r="BC343" i="30"/>
  <c r="BC344" i="30"/>
  <c r="BC345" i="30"/>
  <c r="BC346" i="30"/>
  <c r="BC347" i="30"/>
  <c r="BC348" i="30"/>
  <c r="BC349" i="30"/>
  <c r="BC350" i="30"/>
  <c r="BC351" i="30"/>
  <c r="BC352" i="30"/>
  <c r="BC353" i="30"/>
  <c r="BC354" i="30"/>
  <c r="BC355" i="30"/>
  <c r="BC356" i="30"/>
  <c r="BC357" i="30"/>
  <c r="BC358" i="30"/>
  <c r="BC359" i="30"/>
  <c r="BC360" i="30"/>
  <c r="BC361" i="30"/>
  <c r="BC362" i="30"/>
  <c r="BC363" i="30"/>
  <c r="BC364" i="30"/>
  <c r="BC365" i="30"/>
  <c r="BC366" i="30"/>
  <c r="BC367" i="30"/>
  <c r="BC368" i="30"/>
  <c r="BC369" i="30"/>
  <c r="BC370" i="30"/>
  <c r="BC371" i="30"/>
  <c r="BC372" i="30"/>
  <c r="BC373" i="30"/>
  <c r="BC374" i="30"/>
  <c r="BC375" i="30"/>
  <c r="BC376" i="30"/>
  <c r="BC377" i="30"/>
  <c r="BC378" i="30"/>
  <c r="BC379" i="30"/>
  <c r="BC380" i="30"/>
  <c r="BC381" i="30"/>
  <c r="BC382" i="30"/>
  <c r="BC383" i="30"/>
  <c r="BC384" i="30"/>
  <c r="BC385" i="30"/>
  <c r="BC386" i="30"/>
  <c r="BC387" i="30"/>
  <c r="BC388" i="30"/>
  <c r="BC389" i="30"/>
  <c r="BC390" i="30"/>
  <c r="BC391" i="30"/>
  <c r="BC392" i="30"/>
  <c r="BC393" i="30"/>
  <c r="BC394" i="30"/>
  <c r="BC395" i="30"/>
  <c r="BC396" i="30"/>
  <c r="BC397" i="30"/>
  <c r="BC398" i="30"/>
  <c r="BC399" i="30"/>
  <c r="BC400" i="30"/>
  <c r="BC401" i="30"/>
  <c r="BC402" i="30"/>
  <c r="BC403" i="30"/>
  <c r="BC404" i="30"/>
  <c r="BC405" i="30"/>
  <c r="BC406" i="30"/>
  <c r="BC407" i="30"/>
  <c r="BC408" i="30"/>
  <c r="BC409" i="30"/>
  <c r="BC410" i="30"/>
  <c r="BC411" i="30"/>
  <c r="BC412" i="30"/>
  <c r="BC413" i="30"/>
  <c r="BC414" i="30"/>
  <c r="BC415" i="30"/>
  <c r="BC416" i="30"/>
  <c r="BC417" i="30"/>
  <c r="BC418" i="30"/>
  <c r="BC419" i="30"/>
  <c r="BC420" i="30"/>
  <c r="BC421" i="30"/>
  <c r="BC422" i="30"/>
  <c r="BC423" i="30"/>
  <c r="BC424" i="30"/>
  <c r="BC425" i="30"/>
  <c r="BC426" i="30"/>
  <c r="BC427" i="30"/>
  <c r="BC428" i="30"/>
  <c r="BC429" i="30"/>
  <c r="BC430" i="30"/>
  <c r="BC431" i="30"/>
  <c r="BC432" i="30"/>
  <c r="BC433" i="30"/>
  <c r="BC434" i="30"/>
  <c r="BC435" i="30"/>
  <c r="BC436" i="30"/>
  <c r="BC437" i="30"/>
  <c r="BC438" i="30"/>
  <c r="BC439" i="30"/>
  <c r="BC440" i="30"/>
  <c r="BC441" i="30"/>
  <c r="BC442" i="30"/>
  <c r="BC443" i="30"/>
  <c r="BC444" i="30"/>
  <c r="BC445" i="30"/>
  <c r="BC446" i="30"/>
  <c r="BC447" i="30"/>
  <c r="BC448" i="30"/>
  <c r="BC449" i="30"/>
  <c r="BC450" i="30"/>
  <c r="BC451" i="30"/>
  <c r="BC452" i="30"/>
  <c r="BC453" i="30"/>
  <c r="BC454" i="30"/>
  <c r="BC455" i="30"/>
  <c r="BC456" i="30"/>
  <c r="BC457" i="30"/>
  <c r="BC458" i="30"/>
  <c r="BC459" i="30"/>
  <c r="BC460" i="30"/>
  <c r="BC461" i="30"/>
  <c r="BC462" i="30"/>
  <c r="BC463" i="30"/>
  <c r="BC464" i="30"/>
  <c r="BC465" i="30"/>
  <c r="BC466" i="30"/>
  <c r="BC467" i="30"/>
  <c r="BC468" i="30"/>
  <c r="BC469" i="30"/>
  <c r="BC470" i="30"/>
  <c r="BC471" i="30"/>
  <c r="BC472" i="30"/>
  <c r="BC473" i="30"/>
  <c r="BC474" i="30"/>
  <c r="BC475" i="30"/>
  <c r="BC476" i="30"/>
  <c r="BC477" i="30"/>
  <c r="BC478" i="30"/>
  <c r="BC479" i="30"/>
  <c r="BC480" i="30"/>
  <c r="BC481" i="30"/>
  <c r="BC482" i="30"/>
  <c r="BC483" i="30"/>
  <c r="BC484" i="30"/>
  <c r="BC485" i="30"/>
  <c r="BC486" i="30"/>
  <c r="BC487" i="30"/>
  <c r="BC488" i="30"/>
  <c r="BC489" i="30"/>
  <c r="BC490" i="30"/>
  <c r="BC491" i="30"/>
  <c r="BC492" i="30"/>
  <c r="BC493" i="30"/>
  <c r="BC494" i="30"/>
  <c r="BC495" i="30"/>
  <c r="BC496" i="30"/>
  <c r="BC497" i="30"/>
  <c r="BC498" i="30"/>
  <c r="BC499" i="30"/>
  <c r="BC500" i="30"/>
  <c r="BC501" i="30"/>
  <c r="BC502" i="30"/>
  <c r="BC503" i="30"/>
  <c r="BC504" i="30"/>
  <c r="BC505" i="30"/>
  <c r="BC506" i="30"/>
  <c r="BC507" i="30"/>
  <c r="BC508" i="30"/>
  <c r="BC509" i="30"/>
  <c r="BC510" i="30"/>
  <c r="BC511" i="30"/>
  <c r="BC512" i="30"/>
  <c r="BC513" i="30"/>
  <c r="BC514" i="30"/>
  <c r="BC515" i="30"/>
  <c r="BC516" i="30"/>
  <c r="BC517" i="30"/>
  <c r="BC518" i="30"/>
  <c r="BC519" i="30"/>
  <c r="BC520" i="30"/>
  <c r="BC521" i="30"/>
  <c r="BB274" i="30"/>
  <c r="BB275" i="30"/>
  <c r="BB276" i="30"/>
  <c r="BB277" i="30"/>
  <c r="BB278" i="30"/>
  <c r="BU278" i="30" s="1"/>
  <c r="BB279" i="30"/>
  <c r="BB280" i="30"/>
  <c r="BB281" i="30"/>
  <c r="BB282" i="30"/>
  <c r="BB283" i="30"/>
  <c r="BB284" i="30"/>
  <c r="BB285" i="30"/>
  <c r="BB286" i="30"/>
  <c r="BU286" i="30" s="1"/>
  <c r="BB287" i="30"/>
  <c r="BB288" i="30"/>
  <c r="BB289" i="30"/>
  <c r="BB290" i="30"/>
  <c r="BB291" i="30"/>
  <c r="BB292" i="30"/>
  <c r="BB293" i="30"/>
  <c r="BB294" i="30"/>
  <c r="BU294" i="30" s="1"/>
  <c r="BB295" i="30"/>
  <c r="BB296" i="30"/>
  <c r="BB297" i="30"/>
  <c r="BB298" i="30"/>
  <c r="BB299" i="30"/>
  <c r="BB300" i="30"/>
  <c r="BB301" i="30"/>
  <c r="BB302" i="30"/>
  <c r="BU302" i="30" s="1"/>
  <c r="BB303" i="30"/>
  <c r="BB304" i="30"/>
  <c r="BB305" i="30"/>
  <c r="BB306" i="30"/>
  <c r="BB307" i="30"/>
  <c r="BB308" i="30"/>
  <c r="BB309" i="30"/>
  <c r="BB310" i="30"/>
  <c r="BU310" i="30" s="1"/>
  <c r="BB311" i="30"/>
  <c r="BB312" i="30"/>
  <c r="BB313" i="30"/>
  <c r="BB314" i="30"/>
  <c r="BB315" i="30"/>
  <c r="BB316" i="30"/>
  <c r="BB317" i="30"/>
  <c r="BB318" i="30"/>
  <c r="BU318" i="30" s="1"/>
  <c r="BB319" i="30"/>
  <c r="BB320" i="30"/>
  <c r="BB321" i="30"/>
  <c r="BB322" i="30"/>
  <c r="BB323" i="30"/>
  <c r="BB324" i="30"/>
  <c r="BB325" i="30"/>
  <c r="BB326" i="30"/>
  <c r="BU326" i="30" s="1"/>
  <c r="BB327" i="30"/>
  <c r="BB328" i="30"/>
  <c r="BB329" i="30"/>
  <c r="BB330" i="30"/>
  <c r="BB331" i="30"/>
  <c r="BB332" i="30"/>
  <c r="BB333" i="30"/>
  <c r="BB334" i="30"/>
  <c r="BU334" i="30" s="1"/>
  <c r="BB335" i="30"/>
  <c r="BB336" i="30"/>
  <c r="BB337" i="30"/>
  <c r="BB338" i="30"/>
  <c r="BB339" i="30"/>
  <c r="BB340" i="30"/>
  <c r="BB341" i="30"/>
  <c r="BB342" i="30"/>
  <c r="BU342" i="30" s="1"/>
  <c r="BB343" i="30"/>
  <c r="BB344" i="30"/>
  <c r="BB345" i="30"/>
  <c r="BB346" i="30"/>
  <c r="BB347" i="30"/>
  <c r="BB348" i="30"/>
  <c r="BB349" i="30"/>
  <c r="BB350" i="30"/>
  <c r="BU350" i="30" s="1"/>
  <c r="BB351" i="30"/>
  <c r="BB352" i="30"/>
  <c r="BB353" i="30"/>
  <c r="BB354" i="30"/>
  <c r="BB355" i="30"/>
  <c r="BB356" i="30"/>
  <c r="BB357" i="30"/>
  <c r="BB358" i="30"/>
  <c r="BU358" i="30" s="1"/>
  <c r="BB359" i="30"/>
  <c r="BB360" i="30"/>
  <c r="BB361" i="30"/>
  <c r="BB362" i="30"/>
  <c r="BB363" i="30"/>
  <c r="BB364" i="30"/>
  <c r="BB365" i="30"/>
  <c r="BB366" i="30"/>
  <c r="BU366" i="30" s="1"/>
  <c r="BB367" i="30"/>
  <c r="BB368" i="30"/>
  <c r="BB369" i="30"/>
  <c r="BB370" i="30"/>
  <c r="BB371" i="30"/>
  <c r="BB372" i="30"/>
  <c r="BB373" i="30"/>
  <c r="BB374" i="30"/>
  <c r="BU374" i="30" s="1"/>
  <c r="BB375" i="30"/>
  <c r="BB376" i="30"/>
  <c r="BB377" i="30"/>
  <c r="BB378" i="30"/>
  <c r="BB379" i="30"/>
  <c r="BB380" i="30"/>
  <c r="BB381" i="30"/>
  <c r="BB382" i="30"/>
  <c r="BU382" i="30" s="1"/>
  <c r="BB383" i="30"/>
  <c r="BB384" i="30"/>
  <c r="BB385" i="30"/>
  <c r="BB386" i="30"/>
  <c r="BB387" i="30"/>
  <c r="BB388" i="30"/>
  <c r="BB389" i="30"/>
  <c r="BB390" i="30"/>
  <c r="BU390" i="30" s="1"/>
  <c r="W18" i="14" s="1"/>
  <c r="BB391" i="30"/>
  <c r="BB392" i="30"/>
  <c r="BB393" i="30"/>
  <c r="BB394" i="30"/>
  <c r="BB395" i="30"/>
  <c r="BB396" i="30"/>
  <c r="BB397" i="30"/>
  <c r="BB398" i="30"/>
  <c r="BU398" i="30" s="1"/>
  <c r="BB399" i="30"/>
  <c r="BB400" i="30"/>
  <c r="BB401" i="30"/>
  <c r="BB402" i="30"/>
  <c r="BB403" i="30"/>
  <c r="BB404" i="30"/>
  <c r="BB405" i="30"/>
  <c r="BB406" i="30"/>
  <c r="BU406" i="30" s="1"/>
  <c r="BB407" i="30"/>
  <c r="BB408" i="30"/>
  <c r="BB409" i="30"/>
  <c r="BB410" i="30"/>
  <c r="BB411" i="30"/>
  <c r="BB412" i="30"/>
  <c r="BB413" i="30"/>
  <c r="BB414" i="30"/>
  <c r="BU414" i="30" s="1"/>
  <c r="BB415" i="30"/>
  <c r="BB416" i="30"/>
  <c r="BB417" i="30"/>
  <c r="BB418" i="30"/>
  <c r="BB419" i="30"/>
  <c r="BB420" i="30"/>
  <c r="BB421" i="30"/>
  <c r="BB422" i="30"/>
  <c r="BU422" i="30" s="1"/>
  <c r="BB423" i="30"/>
  <c r="BB424" i="30"/>
  <c r="BB425" i="30"/>
  <c r="BB426" i="30"/>
  <c r="BB427" i="30"/>
  <c r="BB428" i="30"/>
  <c r="BB429" i="30"/>
  <c r="BB430" i="30"/>
  <c r="BU430" i="30" s="1"/>
  <c r="BB431" i="30"/>
  <c r="BB432" i="30"/>
  <c r="BB433" i="30"/>
  <c r="BB434" i="30"/>
  <c r="BB435" i="30"/>
  <c r="BB436" i="30"/>
  <c r="BB437" i="30"/>
  <c r="BB438" i="30"/>
  <c r="BU438" i="30" s="1"/>
  <c r="BB439" i="30"/>
  <c r="BB440" i="30"/>
  <c r="BB441" i="30"/>
  <c r="BB442" i="30"/>
  <c r="BB443" i="30"/>
  <c r="BB444" i="30"/>
  <c r="BB445" i="30"/>
  <c r="BB446" i="30"/>
  <c r="BU446" i="30" s="1"/>
  <c r="BB447" i="30"/>
  <c r="BB448" i="30"/>
  <c r="BB449" i="30"/>
  <c r="BB450" i="30"/>
  <c r="BB451" i="30"/>
  <c r="BB452" i="30"/>
  <c r="BB453" i="30"/>
  <c r="BB454" i="30"/>
  <c r="BU454" i="30" s="1"/>
  <c r="BB455" i="30"/>
  <c r="BB456" i="30"/>
  <c r="BB457" i="30"/>
  <c r="BB458" i="30"/>
  <c r="BB459" i="30"/>
  <c r="BB460" i="30"/>
  <c r="BB461" i="30"/>
  <c r="BB462" i="30"/>
  <c r="BU462" i="30" s="1"/>
  <c r="BB463" i="30"/>
  <c r="BB464" i="30"/>
  <c r="BB465" i="30"/>
  <c r="BB466" i="30"/>
  <c r="BB467" i="30"/>
  <c r="BB468" i="30"/>
  <c r="BB469" i="30"/>
  <c r="BB470" i="30"/>
  <c r="BU470" i="30" s="1"/>
  <c r="BB471" i="30"/>
  <c r="BB472" i="30"/>
  <c r="BB473" i="30"/>
  <c r="BB474" i="30"/>
  <c r="BB475" i="30"/>
  <c r="BB476" i="30"/>
  <c r="BB477" i="30"/>
  <c r="BB478" i="30"/>
  <c r="BU478" i="30" s="1"/>
  <c r="BB479" i="30"/>
  <c r="BB480" i="30"/>
  <c r="BB481" i="30"/>
  <c r="BB482" i="30"/>
  <c r="BB483" i="30"/>
  <c r="BB484" i="30"/>
  <c r="BB485" i="30"/>
  <c r="BB486" i="30"/>
  <c r="BU486" i="30" s="1"/>
  <c r="BB487" i="30"/>
  <c r="BB488" i="30"/>
  <c r="BB489" i="30"/>
  <c r="BB490" i="30"/>
  <c r="BB491" i="30"/>
  <c r="BB492" i="30"/>
  <c r="BB493" i="30"/>
  <c r="BB494" i="30"/>
  <c r="BU494" i="30" s="1"/>
  <c r="BB495" i="30"/>
  <c r="BB496" i="30"/>
  <c r="BB497" i="30"/>
  <c r="BB498" i="30"/>
  <c r="BB499" i="30"/>
  <c r="BB500" i="30"/>
  <c r="BB501" i="30"/>
  <c r="BB502" i="30"/>
  <c r="BU502" i="30" s="1"/>
  <c r="BB503" i="30"/>
  <c r="BB504" i="30"/>
  <c r="BB505" i="30"/>
  <c r="BB506" i="30"/>
  <c r="BB507" i="30"/>
  <c r="BB508" i="30"/>
  <c r="BB509" i="30"/>
  <c r="BB510" i="30"/>
  <c r="BU510" i="30" s="1"/>
  <c r="BB511" i="30"/>
  <c r="BB512" i="30"/>
  <c r="BB513" i="30"/>
  <c r="BB514" i="30"/>
  <c r="BB515" i="30"/>
  <c r="BB516" i="30"/>
  <c r="BB517" i="30"/>
  <c r="BB518" i="30"/>
  <c r="BU518" i="30" s="1"/>
  <c r="BB519" i="30"/>
  <c r="BB520" i="30"/>
  <c r="BB521" i="30"/>
  <c r="BA274" i="30"/>
  <c r="BA275" i="30"/>
  <c r="BA276" i="30"/>
  <c r="BA277" i="30"/>
  <c r="BA278" i="30"/>
  <c r="BA279" i="30"/>
  <c r="BA280" i="30"/>
  <c r="BA281" i="30"/>
  <c r="BA282" i="30"/>
  <c r="BA283" i="30"/>
  <c r="BA284" i="30"/>
  <c r="BA285" i="30"/>
  <c r="BA286" i="30"/>
  <c r="BA287" i="30"/>
  <c r="BA288" i="30"/>
  <c r="BA289" i="30"/>
  <c r="BA290" i="30"/>
  <c r="BA291" i="30"/>
  <c r="BA292" i="30"/>
  <c r="BA293" i="30"/>
  <c r="BA294" i="30"/>
  <c r="BA295" i="30"/>
  <c r="BA296" i="30"/>
  <c r="BA297" i="30"/>
  <c r="BA298" i="30"/>
  <c r="BA299" i="30"/>
  <c r="BA300" i="30"/>
  <c r="BA301" i="30"/>
  <c r="BA302" i="30"/>
  <c r="BA303" i="30"/>
  <c r="BA304" i="30"/>
  <c r="BA305" i="30"/>
  <c r="BA306" i="30"/>
  <c r="BA307" i="30"/>
  <c r="BA308" i="30"/>
  <c r="BA309" i="30"/>
  <c r="BA310" i="30"/>
  <c r="BA311" i="30"/>
  <c r="BA312" i="30"/>
  <c r="BA313" i="30"/>
  <c r="BA314" i="30"/>
  <c r="BA315" i="30"/>
  <c r="BA316" i="30"/>
  <c r="BA317" i="30"/>
  <c r="BA318" i="30"/>
  <c r="BA319" i="30"/>
  <c r="BA320" i="30"/>
  <c r="BA321" i="30"/>
  <c r="BA322" i="30"/>
  <c r="BA323" i="30"/>
  <c r="BA324" i="30"/>
  <c r="BA325" i="30"/>
  <c r="BA326" i="30"/>
  <c r="BA327" i="30"/>
  <c r="BA328" i="30"/>
  <c r="BA329" i="30"/>
  <c r="BA330" i="30"/>
  <c r="BA331" i="30"/>
  <c r="BA332" i="30"/>
  <c r="BA333" i="30"/>
  <c r="BA334" i="30"/>
  <c r="BA335" i="30"/>
  <c r="BA336" i="30"/>
  <c r="BA337" i="30"/>
  <c r="BA338" i="30"/>
  <c r="BA339" i="30"/>
  <c r="BA340" i="30"/>
  <c r="BA341" i="30"/>
  <c r="BA342" i="30"/>
  <c r="BA343" i="30"/>
  <c r="BA344" i="30"/>
  <c r="BA345" i="30"/>
  <c r="BA346" i="30"/>
  <c r="BA347" i="30"/>
  <c r="BA348" i="30"/>
  <c r="BA349" i="30"/>
  <c r="BA350" i="30"/>
  <c r="BA351" i="30"/>
  <c r="BA352" i="30"/>
  <c r="BA353" i="30"/>
  <c r="BA354" i="30"/>
  <c r="BA355" i="30"/>
  <c r="BA356" i="30"/>
  <c r="BA357" i="30"/>
  <c r="BA358" i="30"/>
  <c r="BA359" i="30"/>
  <c r="BA360" i="30"/>
  <c r="BA361" i="30"/>
  <c r="BA362" i="30"/>
  <c r="BA363" i="30"/>
  <c r="BA364" i="30"/>
  <c r="BA365" i="30"/>
  <c r="BA366" i="30"/>
  <c r="BA367" i="30"/>
  <c r="BA368" i="30"/>
  <c r="BA369" i="30"/>
  <c r="BA370" i="30"/>
  <c r="BA371" i="30"/>
  <c r="BA372" i="30"/>
  <c r="BA373" i="30"/>
  <c r="BA374" i="30"/>
  <c r="BA375" i="30"/>
  <c r="BA376" i="30"/>
  <c r="BA377" i="30"/>
  <c r="BA378" i="30"/>
  <c r="BA379" i="30"/>
  <c r="BA380" i="30"/>
  <c r="BA381" i="30"/>
  <c r="BA382" i="30"/>
  <c r="BA383" i="30"/>
  <c r="BA384" i="30"/>
  <c r="BA385" i="30"/>
  <c r="BA386" i="30"/>
  <c r="BA387" i="30"/>
  <c r="BA388" i="30"/>
  <c r="BA389" i="30"/>
  <c r="BA390" i="30"/>
  <c r="BA391" i="30"/>
  <c r="BA392" i="30"/>
  <c r="BA393" i="30"/>
  <c r="BA394" i="30"/>
  <c r="BA395" i="30"/>
  <c r="BA396" i="30"/>
  <c r="BA397" i="30"/>
  <c r="BA398" i="30"/>
  <c r="BA399" i="30"/>
  <c r="BA400" i="30"/>
  <c r="BA401" i="30"/>
  <c r="BA402" i="30"/>
  <c r="BA403" i="30"/>
  <c r="BA404" i="30"/>
  <c r="BA405" i="30"/>
  <c r="BA406" i="30"/>
  <c r="BA407" i="30"/>
  <c r="BA408" i="30"/>
  <c r="BA409" i="30"/>
  <c r="BA410" i="30"/>
  <c r="BA411" i="30"/>
  <c r="BA412" i="30"/>
  <c r="BA413" i="30"/>
  <c r="BA414" i="30"/>
  <c r="BA415" i="30"/>
  <c r="BA416" i="30"/>
  <c r="BA417" i="30"/>
  <c r="BA418" i="30"/>
  <c r="BA419" i="30"/>
  <c r="BA420" i="30"/>
  <c r="BA421" i="30"/>
  <c r="BA422" i="30"/>
  <c r="BA423" i="30"/>
  <c r="BA424" i="30"/>
  <c r="BA425" i="30"/>
  <c r="BA426" i="30"/>
  <c r="BA427" i="30"/>
  <c r="BA428" i="30"/>
  <c r="BA429" i="30"/>
  <c r="BA430" i="30"/>
  <c r="BA431" i="30"/>
  <c r="BA432" i="30"/>
  <c r="BA433" i="30"/>
  <c r="BA434" i="30"/>
  <c r="BA435" i="30"/>
  <c r="BA436" i="30"/>
  <c r="BA437" i="30"/>
  <c r="BA438" i="30"/>
  <c r="BA439" i="30"/>
  <c r="BA440" i="30"/>
  <c r="BA441" i="30"/>
  <c r="BA442" i="30"/>
  <c r="BA443" i="30"/>
  <c r="BA444" i="30"/>
  <c r="BA445" i="30"/>
  <c r="BA446" i="30"/>
  <c r="BA447" i="30"/>
  <c r="BA448" i="30"/>
  <c r="BA449" i="30"/>
  <c r="BA450" i="30"/>
  <c r="BA451" i="30"/>
  <c r="BA452" i="30"/>
  <c r="BA453" i="30"/>
  <c r="BA454" i="30"/>
  <c r="BA455" i="30"/>
  <c r="BA456" i="30"/>
  <c r="BA457" i="30"/>
  <c r="BA458" i="30"/>
  <c r="BA459" i="30"/>
  <c r="BA460" i="30"/>
  <c r="BA461" i="30"/>
  <c r="BA462" i="30"/>
  <c r="BA463" i="30"/>
  <c r="BA464" i="30"/>
  <c r="BA465" i="30"/>
  <c r="BA466" i="30"/>
  <c r="BA467" i="30"/>
  <c r="BA468" i="30"/>
  <c r="BA469" i="30"/>
  <c r="BA470" i="30"/>
  <c r="BA471" i="30"/>
  <c r="BA472" i="30"/>
  <c r="BA473" i="30"/>
  <c r="BA474" i="30"/>
  <c r="BA475" i="30"/>
  <c r="BA476" i="30"/>
  <c r="BA477" i="30"/>
  <c r="BA478" i="30"/>
  <c r="BA479" i="30"/>
  <c r="BA480" i="30"/>
  <c r="BA481" i="30"/>
  <c r="BA482" i="30"/>
  <c r="BA483" i="30"/>
  <c r="BA484" i="30"/>
  <c r="BA485" i="30"/>
  <c r="BA486" i="30"/>
  <c r="BA487" i="30"/>
  <c r="BA488" i="30"/>
  <c r="BA489" i="30"/>
  <c r="BA490" i="30"/>
  <c r="BA491" i="30"/>
  <c r="BA492" i="30"/>
  <c r="BA493" i="30"/>
  <c r="BA494" i="30"/>
  <c r="BA495" i="30"/>
  <c r="BA496" i="30"/>
  <c r="BA497" i="30"/>
  <c r="BA498" i="30"/>
  <c r="BA499" i="30"/>
  <c r="BA500" i="30"/>
  <c r="BA501" i="30"/>
  <c r="BA502" i="30"/>
  <c r="BA503" i="30"/>
  <c r="BA504" i="30"/>
  <c r="BA505" i="30"/>
  <c r="BA506" i="30"/>
  <c r="BA507" i="30"/>
  <c r="BA508" i="30"/>
  <c r="BA509" i="30"/>
  <c r="BA510" i="30"/>
  <c r="BA511" i="30"/>
  <c r="BA512" i="30"/>
  <c r="BA513" i="30"/>
  <c r="BA514" i="30"/>
  <c r="BA515" i="30"/>
  <c r="BA516" i="30"/>
  <c r="BA517" i="30"/>
  <c r="BA518" i="30"/>
  <c r="BA519" i="30"/>
  <c r="BA520" i="30"/>
  <c r="BA521" i="30"/>
  <c r="AZ274" i="30"/>
  <c r="AZ275" i="30"/>
  <c r="AZ276" i="30"/>
  <c r="AZ277" i="30"/>
  <c r="AZ278" i="30"/>
  <c r="AZ279" i="30"/>
  <c r="AZ280" i="30"/>
  <c r="AZ281" i="30"/>
  <c r="AZ282" i="30"/>
  <c r="AZ283" i="30"/>
  <c r="AZ284" i="30"/>
  <c r="AZ285" i="30"/>
  <c r="AZ286" i="30"/>
  <c r="AZ287" i="30"/>
  <c r="AZ288" i="30"/>
  <c r="AZ289" i="30"/>
  <c r="AZ290" i="30"/>
  <c r="AZ291" i="30"/>
  <c r="AZ292" i="30"/>
  <c r="AZ293" i="30"/>
  <c r="AZ294" i="30"/>
  <c r="AZ295" i="30"/>
  <c r="AZ296" i="30"/>
  <c r="AZ297" i="30"/>
  <c r="AZ298" i="30"/>
  <c r="AZ299" i="30"/>
  <c r="AZ300" i="30"/>
  <c r="AZ301" i="30"/>
  <c r="AZ302" i="30"/>
  <c r="AZ303" i="30"/>
  <c r="AZ304" i="30"/>
  <c r="AZ305" i="30"/>
  <c r="AZ306" i="30"/>
  <c r="AZ307" i="30"/>
  <c r="AZ308" i="30"/>
  <c r="AZ309" i="30"/>
  <c r="AZ310" i="30"/>
  <c r="AZ311" i="30"/>
  <c r="AZ312" i="30"/>
  <c r="AZ313" i="30"/>
  <c r="AZ314" i="30"/>
  <c r="AZ315" i="30"/>
  <c r="AZ316" i="30"/>
  <c r="AZ317" i="30"/>
  <c r="AZ318" i="30"/>
  <c r="AZ319" i="30"/>
  <c r="AZ320" i="30"/>
  <c r="AZ321" i="30"/>
  <c r="AZ322" i="30"/>
  <c r="AZ323" i="30"/>
  <c r="AZ324" i="30"/>
  <c r="AZ325" i="30"/>
  <c r="AZ326" i="30"/>
  <c r="AZ327" i="30"/>
  <c r="AZ328" i="30"/>
  <c r="AZ329" i="30"/>
  <c r="AZ330" i="30"/>
  <c r="AZ331" i="30"/>
  <c r="AZ332" i="30"/>
  <c r="AZ333" i="30"/>
  <c r="AZ334" i="30"/>
  <c r="AZ335" i="30"/>
  <c r="AZ336" i="30"/>
  <c r="AZ337" i="30"/>
  <c r="AZ338" i="30"/>
  <c r="AZ339" i="30"/>
  <c r="AZ340" i="30"/>
  <c r="AZ341" i="30"/>
  <c r="AZ342" i="30"/>
  <c r="AZ343" i="30"/>
  <c r="AZ344" i="30"/>
  <c r="AZ345" i="30"/>
  <c r="AZ346" i="30"/>
  <c r="AZ347" i="30"/>
  <c r="AZ348" i="30"/>
  <c r="AZ349" i="30"/>
  <c r="AZ350" i="30"/>
  <c r="AZ351" i="30"/>
  <c r="AZ352" i="30"/>
  <c r="AZ353" i="30"/>
  <c r="AZ354" i="30"/>
  <c r="AZ355" i="30"/>
  <c r="AZ356" i="30"/>
  <c r="AZ357" i="30"/>
  <c r="AZ358" i="30"/>
  <c r="AZ359" i="30"/>
  <c r="AZ360" i="30"/>
  <c r="AZ361" i="30"/>
  <c r="AZ362" i="30"/>
  <c r="AZ363" i="30"/>
  <c r="AZ364" i="30"/>
  <c r="AZ365" i="30"/>
  <c r="AZ366" i="30"/>
  <c r="AZ367" i="30"/>
  <c r="AZ368" i="30"/>
  <c r="AZ369" i="30"/>
  <c r="AZ370" i="30"/>
  <c r="AZ371" i="30"/>
  <c r="AZ372" i="30"/>
  <c r="AZ373" i="30"/>
  <c r="AZ374" i="30"/>
  <c r="AZ375" i="30"/>
  <c r="AZ376" i="30"/>
  <c r="AZ377" i="30"/>
  <c r="AZ378" i="30"/>
  <c r="AZ379" i="30"/>
  <c r="AZ380" i="30"/>
  <c r="AZ381" i="30"/>
  <c r="AZ382" i="30"/>
  <c r="AZ383" i="30"/>
  <c r="AZ384" i="30"/>
  <c r="AZ385" i="30"/>
  <c r="AZ386" i="30"/>
  <c r="AZ387" i="30"/>
  <c r="AZ388" i="30"/>
  <c r="AZ389" i="30"/>
  <c r="AZ390" i="30"/>
  <c r="AZ391" i="30"/>
  <c r="AZ392" i="30"/>
  <c r="AZ393" i="30"/>
  <c r="AZ394" i="30"/>
  <c r="AZ395" i="30"/>
  <c r="AZ396" i="30"/>
  <c r="AZ397" i="30"/>
  <c r="AZ398" i="30"/>
  <c r="AZ399" i="30"/>
  <c r="AZ400" i="30"/>
  <c r="AZ401" i="30"/>
  <c r="AZ402" i="30"/>
  <c r="AZ403" i="30"/>
  <c r="AZ404" i="30"/>
  <c r="AZ405" i="30"/>
  <c r="AZ406" i="30"/>
  <c r="AZ407" i="30"/>
  <c r="AZ408" i="30"/>
  <c r="AZ409" i="30"/>
  <c r="AZ410" i="30"/>
  <c r="AZ411" i="30"/>
  <c r="AZ412" i="30"/>
  <c r="AZ413" i="30"/>
  <c r="AZ414" i="30"/>
  <c r="AZ415" i="30"/>
  <c r="AZ416" i="30"/>
  <c r="AZ417" i="30"/>
  <c r="AZ418" i="30"/>
  <c r="AZ419" i="30"/>
  <c r="AZ420" i="30"/>
  <c r="AZ421" i="30"/>
  <c r="AZ422" i="30"/>
  <c r="AZ423" i="30"/>
  <c r="AZ424" i="30"/>
  <c r="AZ425" i="30"/>
  <c r="AZ426" i="30"/>
  <c r="AZ427" i="30"/>
  <c r="AZ428" i="30"/>
  <c r="AZ429" i="30"/>
  <c r="AZ430" i="30"/>
  <c r="AZ431" i="30"/>
  <c r="AZ432" i="30"/>
  <c r="AZ433" i="30"/>
  <c r="AZ434" i="30"/>
  <c r="AZ435" i="30"/>
  <c r="AZ436" i="30"/>
  <c r="AZ437" i="30"/>
  <c r="AZ438" i="30"/>
  <c r="AZ439" i="30"/>
  <c r="AZ440" i="30"/>
  <c r="AZ441" i="30"/>
  <c r="AZ442" i="30"/>
  <c r="AZ443" i="30"/>
  <c r="AZ444" i="30"/>
  <c r="AZ445" i="30"/>
  <c r="AZ446" i="30"/>
  <c r="AZ447" i="30"/>
  <c r="AZ448" i="30"/>
  <c r="AZ449" i="30"/>
  <c r="AZ450" i="30"/>
  <c r="AZ451" i="30"/>
  <c r="AZ452" i="30"/>
  <c r="AZ453" i="30"/>
  <c r="AZ454" i="30"/>
  <c r="AZ455" i="30"/>
  <c r="AZ456" i="30"/>
  <c r="AZ457" i="30"/>
  <c r="AZ458" i="30"/>
  <c r="AZ459" i="30"/>
  <c r="AZ460" i="30"/>
  <c r="AZ461" i="30"/>
  <c r="AZ462" i="30"/>
  <c r="AZ463" i="30"/>
  <c r="AZ464" i="30"/>
  <c r="AZ465" i="30"/>
  <c r="AZ466" i="30"/>
  <c r="AZ467" i="30"/>
  <c r="AZ468" i="30"/>
  <c r="AZ469" i="30"/>
  <c r="AZ470" i="30"/>
  <c r="AZ471" i="30"/>
  <c r="AZ472" i="30"/>
  <c r="AZ473" i="30"/>
  <c r="AZ474" i="30"/>
  <c r="AZ475" i="30"/>
  <c r="AZ476" i="30"/>
  <c r="AZ477" i="30"/>
  <c r="AZ478" i="30"/>
  <c r="AZ479" i="30"/>
  <c r="AZ480" i="30"/>
  <c r="AZ481" i="30"/>
  <c r="AZ482" i="30"/>
  <c r="AZ483" i="30"/>
  <c r="AZ484" i="30"/>
  <c r="AZ485" i="30"/>
  <c r="AZ486" i="30"/>
  <c r="AZ487" i="30"/>
  <c r="AZ488" i="30"/>
  <c r="AZ489" i="30"/>
  <c r="AZ490" i="30"/>
  <c r="AZ491" i="30"/>
  <c r="AZ492" i="30"/>
  <c r="AZ493" i="30"/>
  <c r="AZ494" i="30"/>
  <c r="AZ495" i="30"/>
  <c r="AZ496" i="30"/>
  <c r="AZ497" i="30"/>
  <c r="AZ498" i="30"/>
  <c r="AZ499" i="30"/>
  <c r="AZ500" i="30"/>
  <c r="AZ501" i="30"/>
  <c r="AZ502" i="30"/>
  <c r="AZ503" i="30"/>
  <c r="AZ504" i="30"/>
  <c r="AZ505" i="30"/>
  <c r="AZ506" i="30"/>
  <c r="AZ507" i="30"/>
  <c r="AZ508" i="30"/>
  <c r="AZ509" i="30"/>
  <c r="AZ510" i="30"/>
  <c r="AZ511" i="30"/>
  <c r="AZ512" i="30"/>
  <c r="AZ513" i="30"/>
  <c r="AZ514" i="30"/>
  <c r="AZ515" i="30"/>
  <c r="AZ516" i="30"/>
  <c r="AZ517" i="30"/>
  <c r="AZ518" i="30"/>
  <c r="AZ519" i="30"/>
  <c r="AZ520" i="30"/>
  <c r="AZ521" i="30"/>
  <c r="AY274" i="30"/>
  <c r="AY275" i="30"/>
  <c r="AY276" i="30"/>
  <c r="AY277" i="30"/>
  <c r="AY278" i="30"/>
  <c r="AY279" i="30"/>
  <c r="AY280" i="30"/>
  <c r="AY281" i="30"/>
  <c r="AY282" i="30"/>
  <c r="AY283" i="30"/>
  <c r="AY284" i="30"/>
  <c r="AY285" i="30"/>
  <c r="AY286" i="30"/>
  <c r="AY287" i="30"/>
  <c r="AY288" i="30"/>
  <c r="AY289" i="30"/>
  <c r="AY290" i="30"/>
  <c r="AY291" i="30"/>
  <c r="AY292" i="30"/>
  <c r="AY293" i="30"/>
  <c r="AY294" i="30"/>
  <c r="AY295" i="30"/>
  <c r="AY296" i="30"/>
  <c r="AY297" i="30"/>
  <c r="AY298" i="30"/>
  <c r="AY299" i="30"/>
  <c r="AY300" i="30"/>
  <c r="AY301" i="30"/>
  <c r="AY302" i="30"/>
  <c r="AY303" i="30"/>
  <c r="AY304" i="30"/>
  <c r="AY305" i="30"/>
  <c r="AY306" i="30"/>
  <c r="AY307" i="30"/>
  <c r="AY308" i="30"/>
  <c r="AY309" i="30"/>
  <c r="AY310" i="30"/>
  <c r="AY311" i="30"/>
  <c r="AY312" i="30"/>
  <c r="AY313" i="30"/>
  <c r="AY314" i="30"/>
  <c r="AY315" i="30"/>
  <c r="AY316" i="30"/>
  <c r="AY317" i="30"/>
  <c r="AY318" i="30"/>
  <c r="AY319" i="30"/>
  <c r="AY320" i="30"/>
  <c r="AY321" i="30"/>
  <c r="AY322" i="30"/>
  <c r="AY323" i="30"/>
  <c r="AY324" i="30"/>
  <c r="AY325" i="30"/>
  <c r="AY326" i="30"/>
  <c r="AY327" i="30"/>
  <c r="AY328" i="30"/>
  <c r="AY329" i="30"/>
  <c r="AY330" i="30"/>
  <c r="AY331" i="30"/>
  <c r="AY332" i="30"/>
  <c r="AY333" i="30"/>
  <c r="AY334" i="30"/>
  <c r="AY335" i="30"/>
  <c r="AY336" i="30"/>
  <c r="AY337" i="30"/>
  <c r="AY338" i="30"/>
  <c r="AY339" i="30"/>
  <c r="AY340" i="30"/>
  <c r="AY341" i="30"/>
  <c r="AY342" i="30"/>
  <c r="AY343" i="30"/>
  <c r="AY344" i="30"/>
  <c r="AY345" i="30"/>
  <c r="AY346" i="30"/>
  <c r="AY347" i="30"/>
  <c r="AY348" i="30"/>
  <c r="AY349" i="30"/>
  <c r="AY350" i="30"/>
  <c r="AY351" i="30"/>
  <c r="AY352" i="30"/>
  <c r="AY353" i="30"/>
  <c r="AY354" i="30"/>
  <c r="AY355" i="30"/>
  <c r="AY356" i="30"/>
  <c r="AY357" i="30"/>
  <c r="AY358" i="30"/>
  <c r="AY359" i="30"/>
  <c r="AY360" i="30"/>
  <c r="AY361" i="30"/>
  <c r="AY362" i="30"/>
  <c r="AY363" i="30"/>
  <c r="AY364" i="30"/>
  <c r="AY365" i="30"/>
  <c r="AY366" i="30"/>
  <c r="AY367" i="30"/>
  <c r="AY368" i="30"/>
  <c r="AY369" i="30"/>
  <c r="AY370" i="30"/>
  <c r="AY371" i="30"/>
  <c r="AY372" i="30"/>
  <c r="AY373" i="30"/>
  <c r="AY374" i="30"/>
  <c r="AY375" i="30"/>
  <c r="AY376" i="30"/>
  <c r="AY377" i="30"/>
  <c r="AY378" i="30"/>
  <c r="AY379" i="30"/>
  <c r="AY380" i="30"/>
  <c r="AY381" i="30"/>
  <c r="AY382" i="30"/>
  <c r="AY383" i="30"/>
  <c r="AY384" i="30"/>
  <c r="AY385" i="30"/>
  <c r="AY386" i="30"/>
  <c r="AY387" i="30"/>
  <c r="AY388" i="30"/>
  <c r="AY389" i="30"/>
  <c r="AY390" i="30"/>
  <c r="AY391" i="30"/>
  <c r="AY392" i="30"/>
  <c r="AY393" i="30"/>
  <c r="AY394" i="30"/>
  <c r="AY395" i="30"/>
  <c r="AY396" i="30"/>
  <c r="AY397" i="30"/>
  <c r="AY398" i="30"/>
  <c r="AY399" i="30"/>
  <c r="AY400" i="30"/>
  <c r="AY401" i="30"/>
  <c r="AY402" i="30"/>
  <c r="AY403" i="30"/>
  <c r="AY404" i="30"/>
  <c r="AY405" i="30"/>
  <c r="AY406" i="30"/>
  <c r="AY407" i="30"/>
  <c r="AY408" i="30"/>
  <c r="AY409" i="30"/>
  <c r="AY410" i="30"/>
  <c r="AY411" i="30"/>
  <c r="AY412" i="30"/>
  <c r="AY413" i="30"/>
  <c r="AY414" i="30"/>
  <c r="AY415" i="30"/>
  <c r="AY416" i="30"/>
  <c r="AY417" i="30"/>
  <c r="AY418" i="30"/>
  <c r="AY419" i="30"/>
  <c r="AY420" i="30"/>
  <c r="AY421" i="30"/>
  <c r="AY422" i="30"/>
  <c r="AY423" i="30"/>
  <c r="AY424" i="30"/>
  <c r="AY425" i="30"/>
  <c r="AY426" i="30"/>
  <c r="AY427" i="30"/>
  <c r="AY428" i="30"/>
  <c r="AY429" i="30"/>
  <c r="AY430" i="30"/>
  <c r="AY431" i="30"/>
  <c r="AY432" i="30"/>
  <c r="AY433" i="30"/>
  <c r="AY434" i="30"/>
  <c r="AY435" i="30"/>
  <c r="AY436" i="30"/>
  <c r="AY437" i="30"/>
  <c r="AY438" i="30"/>
  <c r="AY439" i="30"/>
  <c r="AY440" i="30"/>
  <c r="AY441" i="30"/>
  <c r="AY442" i="30"/>
  <c r="AY443" i="30"/>
  <c r="AY444" i="30"/>
  <c r="AY445" i="30"/>
  <c r="AY446" i="30"/>
  <c r="AY447" i="30"/>
  <c r="AY448" i="30"/>
  <c r="AY449" i="30"/>
  <c r="AY450" i="30"/>
  <c r="AY451" i="30"/>
  <c r="AY452" i="30"/>
  <c r="AY453" i="30"/>
  <c r="AY454" i="30"/>
  <c r="AY455" i="30"/>
  <c r="AY456" i="30"/>
  <c r="AY457" i="30"/>
  <c r="AY458" i="30"/>
  <c r="AY459" i="30"/>
  <c r="AY460" i="30"/>
  <c r="AY461" i="30"/>
  <c r="AY462" i="30"/>
  <c r="AY463" i="30"/>
  <c r="AY464" i="30"/>
  <c r="AY465" i="30"/>
  <c r="AY466" i="30"/>
  <c r="AY467" i="30"/>
  <c r="AY468" i="30"/>
  <c r="AY469" i="30"/>
  <c r="AY470" i="30"/>
  <c r="AY471" i="30"/>
  <c r="AY472" i="30"/>
  <c r="AY473" i="30"/>
  <c r="AY474" i="30"/>
  <c r="AY475" i="30"/>
  <c r="AY476" i="30"/>
  <c r="AY477" i="30"/>
  <c r="AY478" i="30"/>
  <c r="AY479" i="30"/>
  <c r="AY480" i="30"/>
  <c r="AY481" i="30"/>
  <c r="AY482" i="30"/>
  <c r="AY483" i="30"/>
  <c r="AY484" i="30"/>
  <c r="AY485" i="30"/>
  <c r="AY486" i="30"/>
  <c r="AY487" i="30"/>
  <c r="AY488" i="30"/>
  <c r="AY489" i="30"/>
  <c r="AY490" i="30"/>
  <c r="AY491" i="30"/>
  <c r="AY492" i="30"/>
  <c r="AY493" i="30"/>
  <c r="AY494" i="30"/>
  <c r="AY495" i="30"/>
  <c r="AY496" i="30"/>
  <c r="AY497" i="30"/>
  <c r="AY498" i="30"/>
  <c r="AY499" i="30"/>
  <c r="AY500" i="30"/>
  <c r="AY501" i="30"/>
  <c r="AY502" i="30"/>
  <c r="AY503" i="30"/>
  <c r="AY504" i="30"/>
  <c r="AY505" i="30"/>
  <c r="AY506" i="30"/>
  <c r="AY507" i="30"/>
  <c r="AY508" i="30"/>
  <c r="AY509" i="30"/>
  <c r="AY510" i="30"/>
  <c r="AY511" i="30"/>
  <c r="AY512" i="30"/>
  <c r="AY513" i="30"/>
  <c r="AY514" i="30"/>
  <c r="AY515" i="30"/>
  <c r="AY516" i="30"/>
  <c r="AY517" i="30"/>
  <c r="AY518" i="30"/>
  <c r="AY519" i="30"/>
  <c r="AY520" i="30"/>
  <c r="AY521" i="30"/>
  <c r="AX274" i="30"/>
  <c r="AX275" i="30"/>
  <c r="AX276" i="30"/>
  <c r="AX277" i="30"/>
  <c r="AX278" i="30"/>
  <c r="AX279" i="30"/>
  <c r="AX280" i="30"/>
  <c r="AX281" i="30"/>
  <c r="AX282" i="30"/>
  <c r="AX283" i="30"/>
  <c r="AX284" i="30"/>
  <c r="AX285" i="30"/>
  <c r="AX286" i="30"/>
  <c r="AX287" i="30"/>
  <c r="AX288" i="30"/>
  <c r="AX289" i="30"/>
  <c r="AX290" i="30"/>
  <c r="AX291" i="30"/>
  <c r="AX292" i="30"/>
  <c r="AX293" i="30"/>
  <c r="AX294" i="30"/>
  <c r="AX295" i="30"/>
  <c r="AX296" i="30"/>
  <c r="AX297" i="30"/>
  <c r="AX298" i="30"/>
  <c r="AX299" i="30"/>
  <c r="AX300" i="30"/>
  <c r="AX301" i="30"/>
  <c r="AX302" i="30"/>
  <c r="AX303" i="30"/>
  <c r="AX304" i="30"/>
  <c r="AX305" i="30"/>
  <c r="AX306" i="30"/>
  <c r="AX307" i="30"/>
  <c r="AX308" i="30"/>
  <c r="AX309" i="30"/>
  <c r="AX310" i="30"/>
  <c r="AX311" i="30"/>
  <c r="AX312" i="30"/>
  <c r="AX313" i="30"/>
  <c r="AX314" i="30"/>
  <c r="AX315" i="30"/>
  <c r="AX316" i="30"/>
  <c r="AX317" i="30"/>
  <c r="AX318" i="30"/>
  <c r="AX319" i="30"/>
  <c r="AX320" i="30"/>
  <c r="AX321" i="30"/>
  <c r="AX322" i="30"/>
  <c r="AX323" i="30"/>
  <c r="AX324" i="30"/>
  <c r="AX325" i="30"/>
  <c r="AX326" i="30"/>
  <c r="AX327" i="30"/>
  <c r="AX328" i="30"/>
  <c r="AX329" i="30"/>
  <c r="AX330" i="30"/>
  <c r="AX331" i="30"/>
  <c r="AX332" i="30"/>
  <c r="AX333" i="30"/>
  <c r="AX334" i="30"/>
  <c r="AX335" i="30"/>
  <c r="AX336" i="30"/>
  <c r="AX337" i="30"/>
  <c r="AX338" i="30"/>
  <c r="AX339" i="30"/>
  <c r="AX340" i="30"/>
  <c r="AX341" i="30"/>
  <c r="AX342" i="30"/>
  <c r="AX343" i="30"/>
  <c r="AX344" i="30"/>
  <c r="AX345" i="30"/>
  <c r="AX346" i="30"/>
  <c r="AX347" i="30"/>
  <c r="AX348" i="30"/>
  <c r="AX349" i="30"/>
  <c r="AX350" i="30"/>
  <c r="AX351" i="30"/>
  <c r="AX352" i="30"/>
  <c r="AX353" i="30"/>
  <c r="AX354" i="30"/>
  <c r="AX355" i="30"/>
  <c r="AX356" i="30"/>
  <c r="AX357" i="30"/>
  <c r="AX358" i="30"/>
  <c r="AX359" i="30"/>
  <c r="AX360" i="30"/>
  <c r="AX361" i="30"/>
  <c r="AX362" i="30"/>
  <c r="AX363" i="30"/>
  <c r="AX364" i="30"/>
  <c r="AX365" i="30"/>
  <c r="AX366" i="30"/>
  <c r="AX367" i="30"/>
  <c r="AX368" i="30"/>
  <c r="AX369" i="30"/>
  <c r="AX370" i="30"/>
  <c r="AX371" i="30"/>
  <c r="AX372" i="30"/>
  <c r="AX373" i="30"/>
  <c r="AX374" i="30"/>
  <c r="AX375" i="30"/>
  <c r="AX376" i="30"/>
  <c r="AX377" i="30"/>
  <c r="AX378" i="30"/>
  <c r="AX379" i="30"/>
  <c r="AX380" i="30"/>
  <c r="AX381" i="30"/>
  <c r="AX382" i="30"/>
  <c r="AX383" i="30"/>
  <c r="AX384" i="30"/>
  <c r="AX385" i="30"/>
  <c r="AX386" i="30"/>
  <c r="AX387" i="30"/>
  <c r="AX388" i="30"/>
  <c r="AX389" i="30"/>
  <c r="AX390" i="30"/>
  <c r="AX391" i="30"/>
  <c r="AX392" i="30"/>
  <c r="AX393" i="30"/>
  <c r="AX394" i="30"/>
  <c r="AX395" i="30"/>
  <c r="AX396" i="30"/>
  <c r="AX397" i="30"/>
  <c r="AX398" i="30"/>
  <c r="AX399" i="30"/>
  <c r="AX400" i="30"/>
  <c r="AX401" i="30"/>
  <c r="AX402" i="30"/>
  <c r="AX403" i="30"/>
  <c r="AX404" i="30"/>
  <c r="AX405" i="30"/>
  <c r="AX406" i="30"/>
  <c r="AX407" i="30"/>
  <c r="AX408" i="30"/>
  <c r="AX409" i="30"/>
  <c r="AX410" i="30"/>
  <c r="AX411" i="30"/>
  <c r="AX412" i="30"/>
  <c r="AX413" i="30"/>
  <c r="AX414" i="30"/>
  <c r="AX415" i="30"/>
  <c r="AX416" i="30"/>
  <c r="AX417" i="30"/>
  <c r="AX418" i="30"/>
  <c r="AX419" i="30"/>
  <c r="AX420" i="30"/>
  <c r="AX421" i="30"/>
  <c r="AX422" i="30"/>
  <c r="AX423" i="30"/>
  <c r="AX424" i="30"/>
  <c r="AX425" i="30"/>
  <c r="AX426" i="30"/>
  <c r="AX427" i="30"/>
  <c r="AX428" i="30"/>
  <c r="AX429" i="30"/>
  <c r="AX430" i="30"/>
  <c r="AX431" i="30"/>
  <c r="AX432" i="30"/>
  <c r="AX433" i="30"/>
  <c r="AX434" i="30"/>
  <c r="AX435" i="30"/>
  <c r="AX436" i="30"/>
  <c r="AX437" i="30"/>
  <c r="AX438" i="30"/>
  <c r="AX439" i="30"/>
  <c r="AX440" i="30"/>
  <c r="AX441" i="30"/>
  <c r="AX442" i="30"/>
  <c r="AX443" i="30"/>
  <c r="AX444" i="30"/>
  <c r="AX445" i="30"/>
  <c r="AX446" i="30"/>
  <c r="AX447" i="30"/>
  <c r="AX448" i="30"/>
  <c r="AX449" i="30"/>
  <c r="AX450" i="30"/>
  <c r="AX451" i="30"/>
  <c r="AX452" i="30"/>
  <c r="AX453" i="30"/>
  <c r="AX454" i="30"/>
  <c r="AX455" i="30"/>
  <c r="AX456" i="30"/>
  <c r="AX457" i="30"/>
  <c r="AX458" i="30"/>
  <c r="AX459" i="30"/>
  <c r="AX460" i="30"/>
  <c r="AX461" i="30"/>
  <c r="AX462" i="30"/>
  <c r="AX463" i="30"/>
  <c r="AX464" i="30"/>
  <c r="AX465" i="30"/>
  <c r="AX466" i="30"/>
  <c r="AX467" i="30"/>
  <c r="AX468" i="30"/>
  <c r="AX469" i="30"/>
  <c r="AX470" i="30"/>
  <c r="AX471" i="30"/>
  <c r="AX472" i="30"/>
  <c r="AX473" i="30"/>
  <c r="AX474" i="30"/>
  <c r="AX475" i="30"/>
  <c r="AX476" i="30"/>
  <c r="AX477" i="30"/>
  <c r="AX478" i="30"/>
  <c r="AX479" i="30"/>
  <c r="AX480" i="30"/>
  <c r="AX481" i="30"/>
  <c r="AX482" i="30"/>
  <c r="AX483" i="30"/>
  <c r="AX484" i="30"/>
  <c r="AX485" i="30"/>
  <c r="AX486" i="30"/>
  <c r="AX487" i="30"/>
  <c r="AX488" i="30"/>
  <c r="AX489" i="30"/>
  <c r="AX490" i="30"/>
  <c r="AX491" i="30"/>
  <c r="AX492" i="30"/>
  <c r="AX493" i="30"/>
  <c r="AX494" i="30"/>
  <c r="AX495" i="30"/>
  <c r="AX496" i="30"/>
  <c r="AX497" i="30"/>
  <c r="AX498" i="30"/>
  <c r="AX499" i="30"/>
  <c r="AX500" i="30"/>
  <c r="AX501" i="30"/>
  <c r="AX502" i="30"/>
  <c r="AX503" i="30"/>
  <c r="AX504" i="30"/>
  <c r="AX505" i="30"/>
  <c r="AX506" i="30"/>
  <c r="AX507" i="30"/>
  <c r="AX508" i="30"/>
  <c r="AX509" i="30"/>
  <c r="AX510" i="30"/>
  <c r="AX511" i="30"/>
  <c r="AX512" i="30"/>
  <c r="AX513" i="30"/>
  <c r="AX514" i="30"/>
  <c r="AX515" i="30"/>
  <c r="AX516" i="30"/>
  <c r="AX517" i="30"/>
  <c r="AX518" i="30"/>
  <c r="AX519" i="30"/>
  <c r="AX520" i="30"/>
  <c r="AX521" i="30"/>
  <c r="AW274" i="30"/>
  <c r="AW275" i="30"/>
  <c r="AW276" i="30"/>
  <c r="AW277" i="30"/>
  <c r="AW278" i="30"/>
  <c r="AW279" i="30"/>
  <c r="AW280" i="30"/>
  <c r="AW281" i="30"/>
  <c r="AW282" i="30"/>
  <c r="AW283" i="30"/>
  <c r="AW284" i="30"/>
  <c r="AW285" i="30"/>
  <c r="AW286" i="30"/>
  <c r="AW287" i="30"/>
  <c r="AW288" i="30"/>
  <c r="AW289" i="30"/>
  <c r="AW290" i="30"/>
  <c r="AW291" i="30"/>
  <c r="AW292" i="30"/>
  <c r="AW293" i="30"/>
  <c r="AW294" i="30"/>
  <c r="AW295" i="30"/>
  <c r="AW296" i="30"/>
  <c r="AW297" i="30"/>
  <c r="AW298" i="30"/>
  <c r="AW299" i="30"/>
  <c r="AW300" i="30"/>
  <c r="AW301" i="30"/>
  <c r="AW302" i="30"/>
  <c r="AW303" i="30"/>
  <c r="AW304" i="30"/>
  <c r="AW305" i="30"/>
  <c r="AW306" i="30"/>
  <c r="AW307" i="30"/>
  <c r="AW308" i="30"/>
  <c r="AW309" i="30"/>
  <c r="AW310" i="30"/>
  <c r="AW311" i="30"/>
  <c r="AW312" i="30"/>
  <c r="AW313" i="30"/>
  <c r="AW314" i="30"/>
  <c r="AW315" i="30"/>
  <c r="AW316" i="30"/>
  <c r="AW317" i="30"/>
  <c r="AW318" i="30"/>
  <c r="AW319" i="30"/>
  <c r="AW320" i="30"/>
  <c r="AW321" i="30"/>
  <c r="AW322" i="30"/>
  <c r="AW323" i="30"/>
  <c r="AW324" i="30"/>
  <c r="AW325" i="30"/>
  <c r="AW326" i="30"/>
  <c r="AW327" i="30"/>
  <c r="AW328" i="30"/>
  <c r="AW329" i="30"/>
  <c r="AW330" i="30"/>
  <c r="AW331" i="30"/>
  <c r="AW332" i="30"/>
  <c r="AW333" i="30"/>
  <c r="AW334" i="30"/>
  <c r="AW335" i="30"/>
  <c r="AW336" i="30"/>
  <c r="AW337" i="30"/>
  <c r="AW338" i="30"/>
  <c r="AW339" i="30"/>
  <c r="AW340" i="30"/>
  <c r="AW341" i="30"/>
  <c r="AW342" i="30"/>
  <c r="AW343" i="30"/>
  <c r="AW344" i="30"/>
  <c r="AW345" i="30"/>
  <c r="AW346" i="30"/>
  <c r="AW347" i="30"/>
  <c r="AW348" i="30"/>
  <c r="AW349" i="30"/>
  <c r="AW350" i="30"/>
  <c r="AW351" i="30"/>
  <c r="AW352" i="30"/>
  <c r="AW353" i="30"/>
  <c r="AW354" i="30"/>
  <c r="AW355" i="30"/>
  <c r="AW356" i="30"/>
  <c r="AW357" i="30"/>
  <c r="AW358" i="30"/>
  <c r="AW359" i="30"/>
  <c r="AW360" i="30"/>
  <c r="AW361" i="30"/>
  <c r="AW362" i="30"/>
  <c r="AW363" i="30"/>
  <c r="AW364" i="30"/>
  <c r="AW365" i="30"/>
  <c r="AW366" i="30"/>
  <c r="AW367" i="30"/>
  <c r="AW368" i="30"/>
  <c r="AW369" i="30"/>
  <c r="AW370" i="30"/>
  <c r="AW371" i="30"/>
  <c r="AW372" i="30"/>
  <c r="AW373" i="30"/>
  <c r="AW374" i="30"/>
  <c r="AW375" i="30"/>
  <c r="AW376" i="30"/>
  <c r="AW377" i="30"/>
  <c r="AW378" i="30"/>
  <c r="AW379" i="30"/>
  <c r="AW380" i="30"/>
  <c r="AW381" i="30"/>
  <c r="AW382" i="30"/>
  <c r="AW383" i="30"/>
  <c r="AW384" i="30"/>
  <c r="AW385" i="30"/>
  <c r="AW386" i="30"/>
  <c r="AW387" i="30"/>
  <c r="AW388" i="30"/>
  <c r="AW389" i="30"/>
  <c r="AW390" i="30"/>
  <c r="AW391" i="30"/>
  <c r="AW392" i="30"/>
  <c r="AW393" i="30"/>
  <c r="AW394" i="30"/>
  <c r="AW395" i="30"/>
  <c r="AW396" i="30"/>
  <c r="AW397" i="30"/>
  <c r="AW398" i="30"/>
  <c r="AW399" i="30"/>
  <c r="AW400" i="30"/>
  <c r="AW401" i="30"/>
  <c r="AW402" i="30"/>
  <c r="AW403" i="30"/>
  <c r="AW404" i="30"/>
  <c r="AW405" i="30"/>
  <c r="AW406" i="30"/>
  <c r="AW407" i="30"/>
  <c r="AW408" i="30"/>
  <c r="AW409" i="30"/>
  <c r="AW410" i="30"/>
  <c r="AW411" i="30"/>
  <c r="AW412" i="30"/>
  <c r="AW413" i="30"/>
  <c r="AW414" i="30"/>
  <c r="AW415" i="30"/>
  <c r="AW416" i="30"/>
  <c r="AW417" i="30"/>
  <c r="AW418" i="30"/>
  <c r="AW419" i="30"/>
  <c r="AW420" i="30"/>
  <c r="AW421" i="30"/>
  <c r="AW422" i="30"/>
  <c r="AW423" i="30"/>
  <c r="AW424" i="30"/>
  <c r="AW425" i="30"/>
  <c r="AW426" i="30"/>
  <c r="AW427" i="30"/>
  <c r="AW428" i="30"/>
  <c r="AW429" i="30"/>
  <c r="AW430" i="30"/>
  <c r="AW431" i="30"/>
  <c r="AW432" i="30"/>
  <c r="AW433" i="30"/>
  <c r="AW434" i="30"/>
  <c r="AW435" i="30"/>
  <c r="AW436" i="30"/>
  <c r="AW437" i="30"/>
  <c r="AW438" i="30"/>
  <c r="AW439" i="30"/>
  <c r="AW440" i="30"/>
  <c r="AW441" i="30"/>
  <c r="AW442" i="30"/>
  <c r="AW443" i="30"/>
  <c r="AW444" i="30"/>
  <c r="AW445" i="30"/>
  <c r="AW446" i="30"/>
  <c r="AW447" i="30"/>
  <c r="AW448" i="30"/>
  <c r="AW449" i="30"/>
  <c r="AW450" i="30"/>
  <c r="AW451" i="30"/>
  <c r="AW452" i="30"/>
  <c r="AW453" i="30"/>
  <c r="AW454" i="30"/>
  <c r="AW455" i="30"/>
  <c r="AW456" i="30"/>
  <c r="AW457" i="30"/>
  <c r="AW458" i="30"/>
  <c r="AW459" i="30"/>
  <c r="AW460" i="30"/>
  <c r="AW461" i="30"/>
  <c r="AW462" i="30"/>
  <c r="AW463" i="30"/>
  <c r="AW464" i="30"/>
  <c r="AW465" i="30"/>
  <c r="AW466" i="30"/>
  <c r="AW467" i="30"/>
  <c r="AW468" i="30"/>
  <c r="AW469" i="30"/>
  <c r="AW470" i="30"/>
  <c r="AW471" i="30"/>
  <c r="AW472" i="30"/>
  <c r="AW473" i="30"/>
  <c r="AW474" i="30"/>
  <c r="AW475" i="30"/>
  <c r="AW476" i="30"/>
  <c r="AW477" i="30"/>
  <c r="AW478" i="30"/>
  <c r="AW479" i="30"/>
  <c r="AW480" i="30"/>
  <c r="AW481" i="30"/>
  <c r="AW482" i="30"/>
  <c r="AW483" i="30"/>
  <c r="AW484" i="30"/>
  <c r="AW485" i="30"/>
  <c r="AW486" i="30"/>
  <c r="AW487" i="30"/>
  <c r="AW488" i="30"/>
  <c r="AW489" i="30"/>
  <c r="AW490" i="30"/>
  <c r="AW491" i="30"/>
  <c r="AW492" i="30"/>
  <c r="AW493" i="30"/>
  <c r="AW494" i="30"/>
  <c r="AW495" i="30"/>
  <c r="AW496" i="30"/>
  <c r="AW497" i="30"/>
  <c r="AW498" i="30"/>
  <c r="AW499" i="30"/>
  <c r="AW500" i="30"/>
  <c r="AW501" i="30"/>
  <c r="AW502" i="30"/>
  <c r="AW503" i="30"/>
  <c r="AW504" i="30"/>
  <c r="AW505" i="30"/>
  <c r="AW506" i="30"/>
  <c r="AW507" i="30"/>
  <c r="AW508" i="30"/>
  <c r="AW509" i="30"/>
  <c r="AW510" i="30"/>
  <c r="AW511" i="30"/>
  <c r="AW512" i="30"/>
  <c r="AW513" i="30"/>
  <c r="AW514" i="30"/>
  <c r="AW515" i="30"/>
  <c r="AW516" i="30"/>
  <c r="AW517" i="30"/>
  <c r="AW518" i="30"/>
  <c r="AW519" i="30"/>
  <c r="AW520" i="30"/>
  <c r="AW521" i="30"/>
  <c r="AV274" i="30"/>
  <c r="AV275" i="30"/>
  <c r="AV276" i="30"/>
  <c r="BR276" i="30" s="1"/>
  <c r="AV277" i="30"/>
  <c r="AV278" i="30"/>
  <c r="AV279" i="30"/>
  <c r="AV280" i="30"/>
  <c r="BT280" i="30" s="1"/>
  <c r="V7" i="14" s="1"/>
  <c r="AV281" i="30"/>
  <c r="AV282" i="30"/>
  <c r="AV283" i="30"/>
  <c r="BR283" i="30" s="1"/>
  <c r="AV284" i="30"/>
  <c r="AV285" i="30"/>
  <c r="AV286" i="30"/>
  <c r="BW286" i="30" s="1"/>
  <c r="AV287" i="30"/>
  <c r="AV288" i="30"/>
  <c r="BT288" i="30" s="1"/>
  <c r="AV289" i="30"/>
  <c r="AV290" i="30"/>
  <c r="AV291" i="30"/>
  <c r="AV292" i="30"/>
  <c r="BT292" i="30" s="1"/>
  <c r="AV293" i="30"/>
  <c r="AV294" i="30"/>
  <c r="BW294" i="30" s="1"/>
  <c r="AV295" i="30"/>
  <c r="AV296" i="30"/>
  <c r="BR296" i="30" s="1"/>
  <c r="AV297" i="30"/>
  <c r="AV298" i="30"/>
  <c r="AV299" i="30"/>
  <c r="AV300" i="30"/>
  <c r="AV301" i="30"/>
  <c r="AV302" i="30"/>
  <c r="BW302" i="30" s="1"/>
  <c r="AV303" i="30"/>
  <c r="AV304" i="30"/>
  <c r="BT304" i="30" s="1"/>
  <c r="AV305" i="30"/>
  <c r="AV306" i="30"/>
  <c r="BT306" i="30" s="1"/>
  <c r="AV307" i="30"/>
  <c r="AV308" i="30"/>
  <c r="AV309" i="30"/>
  <c r="AV310" i="30"/>
  <c r="AV311" i="30"/>
  <c r="AV312" i="30"/>
  <c r="BR312" i="30" s="1"/>
  <c r="AV313" i="30"/>
  <c r="AV314" i="30"/>
  <c r="AV315" i="30"/>
  <c r="AV316" i="30"/>
  <c r="AV317" i="30"/>
  <c r="AV318" i="30"/>
  <c r="BW318" i="30" s="1"/>
  <c r="AV319" i="30"/>
  <c r="AV320" i="30"/>
  <c r="BR320" i="30" s="1"/>
  <c r="AV321" i="30"/>
  <c r="AV322" i="30"/>
  <c r="BT322" i="30" s="1"/>
  <c r="AV323" i="30"/>
  <c r="AV324" i="30"/>
  <c r="AV325" i="30"/>
  <c r="AV326" i="30"/>
  <c r="BW326" i="30" s="1"/>
  <c r="AV327" i="30"/>
  <c r="AV328" i="30"/>
  <c r="BT328" i="30" s="1"/>
  <c r="AV329" i="30"/>
  <c r="AV330" i="30"/>
  <c r="AV331" i="30"/>
  <c r="AV332" i="30"/>
  <c r="AV333" i="30"/>
  <c r="AV334" i="30"/>
  <c r="BW334" i="30" s="1"/>
  <c r="AV335" i="30"/>
  <c r="AV336" i="30"/>
  <c r="BR336" i="30" s="1"/>
  <c r="AV337" i="30"/>
  <c r="AV338" i="30"/>
  <c r="AV339" i="30"/>
  <c r="AV340" i="30"/>
  <c r="AV341" i="30"/>
  <c r="AV342" i="30"/>
  <c r="BW342" i="30" s="1"/>
  <c r="AV343" i="30"/>
  <c r="AV344" i="30"/>
  <c r="BR344" i="30" s="1"/>
  <c r="T17" i="14" s="1"/>
  <c r="AV345" i="30"/>
  <c r="AV346" i="30"/>
  <c r="AV347" i="30"/>
  <c r="AV348" i="30"/>
  <c r="AV349" i="30"/>
  <c r="AV350" i="30"/>
  <c r="AV351" i="30"/>
  <c r="AV352" i="30"/>
  <c r="AV353" i="30"/>
  <c r="AV354" i="30"/>
  <c r="AV355" i="30"/>
  <c r="BT355" i="30" s="1"/>
  <c r="AV356" i="30"/>
  <c r="AV357" i="30"/>
  <c r="AV358" i="30"/>
  <c r="AV359" i="30"/>
  <c r="AV360" i="30"/>
  <c r="AV361" i="30"/>
  <c r="AV362" i="30"/>
  <c r="AV363" i="30"/>
  <c r="BR363" i="30" s="1"/>
  <c r="AV364" i="30"/>
  <c r="AV365" i="30"/>
  <c r="AV366" i="30"/>
  <c r="BW366" i="30" s="1"/>
  <c r="AV367" i="30"/>
  <c r="AV368" i="30"/>
  <c r="BT368" i="30" s="1"/>
  <c r="AV369" i="30"/>
  <c r="AV370" i="30"/>
  <c r="BT370" i="30" s="1"/>
  <c r="AV371" i="30"/>
  <c r="AV372" i="30"/>
  <c r="AV373" i="30"/>
  <c r="AV374" i="30"/>
  <c r="AV375" i="30"/>
  <c r="AV376" i="30"/>
  <c r="AV377" i="30"/>
  <c r="AV378" i="30"/>
  <c r="BR378" i="30" s="1"/>
  <c r="AV379" i="30"/>
  <c r="AV380" i="30"/>
  <c r="AV381" i="30"/>
  <c r="AV382" i="30"/>
  <c r="BW382" i="30" s="1"/>
  <c r="AV383" i="30"/>
  <c r="AV384" i="30"/>
  <c r="AV385" i="30"/>
  <c r="AV386" i="30"/>
  <c r="AV387" i="30"/>
  <c r="BR387" i="30" s="1"/>
  <c r="AV388" i="30"/>
  <c r="AV389" i="30"/>
  <c r="AV390" i="30"/>
  <c r="BW390" i="30" s="1"/>
  <c r="AV391" i="30"/>
  <c r="AV392" i="30"/>
  <c r="BT392" i="30" s="1"/>
  <c r="AV393" i="30"/>
  <c r="AV394" i="30"/>
  <c r="BR394" i="30" s="1"/>
  <c r="AV395" i="30"/>
  <c r="AV396" i="30"/>
  <c r="AV397" i="30"/>
  <c r="AV398" i="30"/>
  <c r="BW398" i="30" s="1"/>
  <c r="AV399" i="30"/>
  <c r="AV400" i="30"/>
  <c r="BR400" i="30" s="1"/>
  <c r="AV401" i="30"/>
  <c r="AV402" i="30"/>
  <c r="AV403" i="30"/>
  <c r="AV404" i="30"/>
  <c r="AV405" i="30"/>
  <c r="AV406" i="30"/>
  <c r="BW406" i="30" s="1"/>
  <c r="AV407" i="30"/>
  <c r="AV408" i="30"/>
  <c r="BR408" i="30" s="1"/>
  <c r="AV409" i="30"/>
  <c r="AV410" i="30"/>
  <c r="BR410" i="30" s="1"/>
  <c r="AV411" i="30"/>
  <c r="AV412" i="30"/>
  <c r="AV413" i="30"/>
  <c r="AV414" i="30"/>
  <c r="AV415" i="30"/>
  <c r="AV416" i="30"/>
  <c r="BT416" i="30" s="1"/>
  <c r="AV417" i="30"/>
  <c r="AV418" i="30"/>
  <c r="AV419" i="30"/>
  <c r="AV420" i="30"/>
  <c r="AV421" i="30"/>
  <c r="AV422" i="30"/>
  <c r="BW422" i="30" s="1"/>
  <c r="AV423" i="30"/>
  <c r="AV424" i="30"/>
  <c r="BR424" i="30" s="1"/>
  <c r="AV425" i="30"/>
  <c r="AV426" i="30"/>
  <c r="BT426" i="30" s="1"/>
  <c r="AV427" i="30"/>
  <c r="AV428" i="30"/>
  <c r="AV429" i="30"/>
  <c r="AV430" i="30"/>
  <c r="BW430" i="30" s="1"/>
  <c r="AV431" i="30"/>
  <c r="AV432" i="30"/>
  <c r="BR432" i="30" s="1"/>
  <c r="AV433" i="30"/>
  <c r="AV434" i="30"/>
  <c r="AV435" i="30"/>
  <c r="AV436" i="30"/>
  <c r="AV437" i="30"/>
  <c r="AV438" i="30"/>
  <c r="BW438" i="30" s="1"/>
  <c r="AV439" i="30"/>
  <c r="AV440" i="30"/>
  <c r="AV441" i="30"/>
  <c r="AV442" i="30"/>
  <c r="AV443" i="30"/>
  <c r="AV444" i="30"/>
  <c r="AV445" i="30"/>
  <c r="AV446" i="30"/>
  <c r="BW446" i="30" s="1"/>
  <c r="AV447" i="30"/>
  <c r="AV448" i="30"/>
  <c r="BT448" i="30" s="1"/>
  <c r="AV449" i="30"/>
  <c r="AV450" i="30"/>
  <c r="AV451" i="30"/>
  <c r="AV452" i="30"/>
  <c r="AV453" i="30"/>
  <c r="AV454" i="30"/>
  <c r="BW454" i="30" s="1"/>
  <c r="AV455" i="30"/>
  <c r="AV456" i="30"/>
  <c r="BR456" i="30" s="1"/>
  <c r="AV457" i="30"/>
  <c r="AV458" i="30"/>
  <c r="BR458" i="30" s="1"/>
  <c r="AV459" i="30"/>
  <c r="AV460" i="30"/>
  <c r="BT460" i="30" s="1"/>
  <c r="AV461" i="30"/>
  <c r="AV462" i="30"/>
  <c r="BW462" i="30" s="1"/>
  <c r="AV463" i="30"/>
  <c r="AV464" i="30"/>
  <c r="BR464" i="30" s="1"/>
  <c r="AV465" i="30"/>
  <c r="AV466" i="30"/>
  <c r="BT466" i="30" s="1"/>
  <c r="AV467" i="30"/>
  <c r="AV468" i="30"/>
  <c r="AV469" i="30"/>
  <c r="AV470" i="30"/>
  <c r="BW470" i="30" s="1"/>
  <c r="AV471" i="30"/>
  <c r="AV472" i="30"/>
  <c r="AV473" i="30"/>
  <c r="AV474" i="30"/>
  <c r="AV475" i="30"/>
  <c r="AV476" i="30"/>
  <c r="AV477" i="30"/>
  <c r="AV478" i="30"/>
  <c r="BW478" i="30" s="1"/>
  <c r="AV479" i="30"/>
  <c r="AV480" i="30"/>
  <c r="BR480" i="30" s="1"/>
  <c r="AV481" i="30"/>
  <c r="AV482" i="30"/>
  <c r="BT482" i="30" s="1"/>
  <c r="AV483" i="30"/>
  <c r="AV484" i="30"/>
  <c r="AV485" i="30"/>
  <c r="AV486" i="30"/>
  <c r="AV487" i="30"/>
  <c r="AV488" i="30"/>
  <c r="BT488" i="30" s="1"/>
  <c r="AV489" i="30"/>
  <c r="AV490" i="30"/>
  <c r="AV491" i="30"/>
  <c r="AV492" i="30"/>
  <c r="AV493" i="30"/>
  <c r="AV494" i="30"/>
  <c r="BW494" i="30" s="1"/>
  <c r="AV495" i="30"/>
  <c r="AV496" i="30"/>
  <c r="AV497" i="30"/>
  <c r="AV498" i="30"/>
  <c r="AV499" i="30"/>
  <c r="AV500" i="30"/>
  <c r="AV501" i="30"/>
  <c r="AV502" i="30"/>
  <c r="BW502" i="30" s="1"/>
  <c r="AV503" i="30"/>
  <c r="AV504" i="30"/>
  <c r="AV505" i="30"/>
  <c r="AV506" i="30"/>
  <c r="AV507" i="30"/>
  <c r="AV508" i="30"/>
  <c r="AV509" i="30"/>
  <c r="AV510" i="30"/>
  <c r="BW510" i="30" s="1"/>
  <c r="AV511" i="30"/>
  <c r="AV512" i="30"/>
  <c r="BT512" i="30" s="1"/>
  <c r="AV513" i="30"/>
  <c r="AV514" i="30"/>
  <c r="BR514" i="30" s="1"/>
  <c r="AV515" i="30"/>
  <c r="AV516" i="30"/>
  <c r="AV517" i="30"/>
  <c r="AV518" i="30"/>
  <c r="BW518" i="30" s="1"/>
  <c r="AV519" i="30"/>
  <c r="AV520" i="30"/>
  <c r="BT520" i="30" s="1"/>
  <c r="AV521" i="30"/>
  <c r="AU274" i="30"/>
  <c r="AU275" i="30"/>
  <c r="AU276" i="30"/>
  <c r="AU277" i="30"/>
  <c r="AU278" i="30"/>
  <c r="AU279" i="30"/>
  <c r="AU280" i="30"/>
  <c r="AU281" i="30"/>
  <c r="AU282" i="30"/>
  <c r="AU283" i="30"/>
  <c r="AU284" i="30"/>
  <c r="AU285" i="30"/>
  <c r="AU286" i="30"/>
  <c r="AU287" i="30"/>
  <c r="AU288" i="30"/>
  <c r="AU289" i="30"/>
  <c r="AU290" i="30"/>
  <c r="AU291" i="30"/>
  <c r="AU292" i="30"/>
  <c r="AU293" i="30"/>
  <c r="AU294" i="30"/>
  <c r="AU295" i="30"/>
  <c r="AU296" i="30"/>
  <c r="AU297" i="30"/>
  <c r="AU298" i="30"/>
  <c r="AU299" i="30"/>
  <c r="AU300" i="30"/>
  <c r="AU301" i="30"/>
  <c r="AU302" i="30"/>
  <c r="AU303" i="30"/>
  <c r="AU304" i="30"/>
  <c r="AU305" i="30"/>
  <c r="AU306" i="30"/>
  <c r="AU307" i="30"/>
  <c r="AU308" i="30"/>
  <c r="AU309" i="30"/>
  <c r="AU310" i="30"/>
  <c r="AU311" i="30"/>
  <c r="AU312" i="30"/>
  <c r="AU313" i="30"/>
  <c r="AU314" i="30"/>
  <c r="AU315" i="30"/>
  <c r="AU316" i="30"/>
  <c r="AU317" i="30"/>
  <c r="AU318" i="30"/>
  <c r="AU319" i="30"/>
  <c r="AU320" i="30"/>
  <c r="AU321" i="30"/>
  <c r="AU322" i="30"/>
  <c r="AU323" i="30"/>
  <c r="AU324" i="30"/>
  <c r="AU325" i="30"/>
  <c r="AU326" i="30"/>
  <c r="AU327" i="30"/>
  <c r="AU328" i="30"/>
  <c r="AU329" i="30"/>
  <c r="AU330" i="30"/>
  <c r="AU331" i="30"/>
  <c r="AU332" i="30"/>
  <c r="AU333" i="30"/>
  <c r="AU334" i="30"/>
  <c r="AU335" i="30"/>
  <c r="AU336" i="30"/>
  <c r="AU337" i="30"/>
  <c r="AU338" i="30"/>
  <c r="AU339" i="30"/>
  <c r="AU340" i="30"/>
  <c r="AU341" i="30"/>
  <c r="AU342" i="30"/>
  <c r="AU343" i="30"/>
  <c r="AU344" i="30"/>
  <c r="AU345" i="30"/>
  <c r="AU346" i="30"/>
  <c r="AU347" i="30"/>
  <c r="AU348" i="30"/>
  <c r="AU349" i="30"/>
  <c r="AU350" i="30"/>
  <c r="AU351" i="30"/>
  <c r="AU352" i="30"/>
  <c r="AU353" i="30"/>
  <c r="AU354" i="30"/>
  <c r="AU355" i="30"/>
  <c r="AU356" i="30"/>
  <c r="AU357" i="30"/>
  <c r="AU358" i="30"/>
  <c r="AU359" i="30"/>
  <c r="AU360" i="30"/>
  <c r="AU361" i="30"/>
  <c r="AU362" i="30"/>
  <c r="AU363" i="30"/>
  <c r="AU364" i="30"/>
  <c r="AU365" i="30"/>
  <c r="AU366" i="30"/>
  <c r="AU367" i="30"/>
  <c r="AU368" i="30"/>
  <c r="AU369" i="30"/>
  <c r="AU370" i="30"/>
  <c r="AU371" i="30"/>
  <c r="AU372" i="30"/>
  <c r="AU373" i="30"/>
  <c r="AU374" i="30"/>
  <c r="AU375" i="30"/>
  <c r="AU376" i="30"/>
  <c r="AU377" i="30"/>
  <c r="AU378" i="30"/>
  <c r="AU379" i="30"/>
  <c r="AU380" i="30"/>
  <c r="AU381" i="30"/>
  <c r="AU382" i="30"/>
  <c r="AU383" i="30"/>
  <c r="AU384" i="30"/>
  <c r="AU385" i="30"/>
  <c r="AU386" i="30"/>
  <c r="AU387" i="30"/>
  <c r="AU388" i="30"/>
  <c r="AU389" i="30"/>
  <c r="AU390" i="30"/>
  <c r="AU391" i="30"/>
  <c r="AU392" i="30"/>
  <c r="AU393" i="30"/>
  <c r="AU394" i="30"/>
  <c r="AU395" i="30"/>
  <c r="AU396" i="30"/>
  <c r="AU397" i="30"/>
  <c r="AU398" i="30"/>
  <c r="AU399" i="30"/>
  <c r="AU400" i="30"/>
  <c r="AU401" i="30"/>
  <c r="AU402" i="30"/>
  <c r="AU403" i="30"/>
  <c r="AU404" i="30"/>
  <c r="AU405" i="30"/>
  <c r="AU406" i="30"/>
  <c r="AU407" i="30"/>
  <c r="AU408" i="30"/>
  <c r="AU409" i="30"/>
  <c r="AU410" i="30"/>
  <c r="AU411" i="30"/>
  <c r="AU412" i="30"/>
  <c r="AU413" i="30"/>
  <c r="AU414" i="30"/>
  <c r="AU415" i="30"/>
  <c r="AU416" i="30"/>
  <c r="AU417" i="30"/>
  <c r="AU418" i="30"/>
  <c r="AU419" i="30"/>
  <c r="AU420" i="30"/>
  <c r="AU421" i="30"/>
  <c r="AU422" i="30"/>
  <c r="AU423" i="30"/>
  <c r="AU424" i="30"/>
  <c r="AU425" i="30"/>
  <c r="AU426" i="30"/>
  <c r="AU427" i="30"/>
  <c r="AU428" i="30"/>
  <c r="AU429" i="30"/>
  <c r="AU430" i="30"/>
  <c r="AU431" i="30"/>
  <c r="AU432" i="30"/>
  <c r="AU433" i="30"/>
  <c r="AU434" i="30"/>
  <c r="AU435" i="30"/>
  <c r="AU436" i="30"/>
  <c r="AU437" i="30"/>
  <c r="AU438" i="30"/>
  <c r="AU439" i="30"/>
  <c r="AU440" i="30"/>
  <c r="AU441" i="30"/>
  <c r="AU442" i="30"/>
  <c r="AU443" i="30"/>
  <c r="AU444" i="30"/>
  <c r="AU445" i="30"/>
  <c r="AU446" i="30"/>
  <c r="AU447" i="30"/>
  <c r="AU448" i="30"/>
  <c r="AU449" i="30"/>
  <c r="AU450" i="30"/>
  <c r="AU451" i="30"/>
  <c r="AU452" i="30"/>
  <c r="AU453" i="30"/>
  <c r="AU454" i="30"/>
  <c r="AU455" i="30"/>
  <c r="AU456" i="30"/>
  <c r="AU457" i="30"/>
  <c r="AU458" i="30"/>
  <c r="AU459" i="30"/>
  <c r="AU460" i="30"/>
  <c r="AU461" i="30"/>
  <c r="AU462" i="30"/>
  <c r="AU463" i="30"/>
  <c r="AU464" i="30"/>
  <c r="AU465" i="30"/>
  <c r="AU466" i="30"/>
  <c r="AU467" i="30"/>
  <c r="AU468" i="30"/>
  <c r="AU469" i="30"/>
  <c r="AU470" i="30"/>
  <c r="AU471" i="30"/>
  <c r="AU472" i="30"/>
  <c r="AU473" i="30"/>
  <c r="AU474" i="30"/>
  <c r="AU475" i="30"/>
  <c r="AU476" i="30"/>
  <c r="AU477" i="30"/>
  <c r="AU478" i="30"/>
  <c r="AU479" i="30"/>
  <c r="AU480" i="30"/>
  <c r="AU481" i="30"/>
  <c r="AU482" i="30"/>
  <c r="AU483" i="30"/>
  <c r="AU484" i="30"/>
  <c r="AU485" i="30"/>
  <c r="AU486" i="30"/>
  <c r="AU487" i="30"/>
  <c r="AU488" i="30"/>
  <c r="AU489" i="30"/>
  <c r="AU490" i="30"/>
  <c r="AU491" i="30"/>
  <c r="AU492" i="30"/>
  <c r="AU493" i="30"/>
  <c r="AU494" i="30"/>
  <c r="AU495" i="30"/>
  <c r="AU496" i="30"/>
  <c r="AU497" i="30"/>
  <c r="AU498" i="30"/>
  <c r="AU499" i="30"/>
  <c r="AU500" i="30"/>
  <c r="AU501" i="30"/>
  <c r="AU502" i="30"/>
  <c r="AU503" i="30"/>
  <c r="AU504" i="30"/>
  <c r="AU505" i="30"/>
  <c r="AU506" i="30"/>
  <c r="AU507" i="30"/>
  <c r="AU508" i="30"/>
  <c r="AU509" i="30"/>
  <c r="AU510" i="30"/>
  <c r="AU511" i="30"/>
  <c r="AU512" i="30"/>
  <c r="AU513" i="30"/>
  <c r="AU514" i="30"/>
  <c r="AU515" i="30"/>
  <c r="AU516" i="30"/>
  <c r="AU517" i="30"/>
  <c r="AU518" i="30"/>
  <c r="AU519" i="30"/>
  <c r="AU520" i="30"/>
  <c r="AU521" i="30"/>
  <c r="AT274" i="30"/>
  <c r="AT275" i="30"/>
  <c r="AT276" i="30"/>
  <c r="AT277" i="30"/>
  <c r="AT278" i="30"/>
  <c r="AT279" i="30"/>
  <c r="AT280" i="30"/>
  <c r="AT281" i="30"/>
  <c r="AT282" i="30"/>
  <c r="AT283" i="30"/>
  <c r="AT284" i="30"/>
  <c r="AT285" i="30"/>
  <c r="AT286" i="30"/>
  <c r="AT287" i="30"/>
  <c r="AT288" i="30"/>
  <c r="AT289" i="30"/>
  <c r="AT290" i="30"/>
  <c r="AT291" i="30"/>
  <c r="AT292" i="30"/>
  <c r="AT293" i="30"/>
  <c r="AT294" i="30"/>
  <c r="AT295" i="30"/>
  <c r="AT296" i="30"/>
  <c r="AT297" i="30"/>
  <c r="AT298" i="30"/>
  <c r="AT299" i="30"/>
  <c r="AT300" i="30"/>
  <c r="AT301" i="30"/>
  <c r="AT302" i="30"/>
  <c r="AT303" i="30"/>
  <c r="AT304" i="30"/>
  <c r="AT305" i="30"/>
  <c r="AT306" i="30"/>
  <c r="AT307" i="30"/>
  <c r="AT308" i="30"/>
  <c r="AT309" i="30"/>
  <c r="AT310" i="30"/>
  <c r="AT311" i="30"/>
  <c r="AT312" i="30"/>
  <c r="AT313" i="30"/>
  <c r="AT314" i="30"/>
  <c r="AT315" i="30"/>
  <c r="AT316" i="30"/>
  <c r="AT317" i="30"/>
  <c r="AT318" i="30"/>
  <c r="AT319" i="30"/>
  <c r="AT320" i="30"/>
  <c r="AT321" i="30"/>
  <c r="AT322" i="30"/>
  <c r="AT323" i="30"/>
  <c r="AT324" i="30"/>
  <c r="AT325" i="30"/>
  <c r="AT326" i="30"/>
  <c r="AT327" i="30"/>
  <c r="AT328" i="30"/>
  <c r="AT329" i="30"/>
  <c r="AT330" i="30"/>
  <c r="AT331" i="30"/>
  <c r="AT332" i="30"/>
  <c r="AT333" i="30"/>
  <c r="AT334" i="30"/>
  <c r="AT335" i="30"/>
  <c r="AT336" i="30"/>
  <c r="AT337" i="30"/>
  <c r="AT338" i="30"/>
  <c r="AT339" i="30"/>
  <c r="AT340" i="30"/>
  <c r="AT341" i="30"/>
  <c r="AT342" i="30"/>
  <c r="AT343" i="30"/>
  <c r="AT344" i="30"/>
  <c r="AT345" i="30"/>
  <c r="AT346" i="30"/>
  <c r="AT347" i="30"/>
  <c r="AT348" i="30"/>
  <c r="AT349" i="30"/>
  <c r="AT350" i="30"/>
  <c r="AT351" i="30"/>
  <c r="AT352" i="30"/>
  <c r="AT353" i="30"/>
  <c r="AT354" i="30"/>
  <c r="AT355" i="30"/>
  <c r="AT356" i="30"/>
  <c r="AT357" i="30"/>
  <c r="AT358" i="30"/>
  <c r="AT359" i="30"/>
  <c r="AT360" i="30"/>
  <c r="AT361" i="30"/>
  <c r="AT362" i="30"/>
  <c r="AT363" i="30"/>
  <c r="AT364" i="30"/>
  <c r="AT365" i="30"/>
  <c r="AT366" i="30"/>
  <c r="AT367" i="30"/>
  <c r="AT368" i="30"/>
  <c r="AT369" i="30"/>
  <c r="AT370" i="30"/>
  <c r="AT371" i="30"/>
  <c r="AT372" i="30"/>
  <c r="AT373" i="30"/>
  <c r="AT374" i="30"/>
  <c r="AT375" i="30"/>
  <c r="AT376" i="30"/>
  <c r="AT377" i="30"/>
  <c r="AT378" i="30"/>
  <c r="AT379" i="30"/>
  <c r="AT380" i="30"/>
  <c r="AT381" i="30"/>
  <c r="AT382" i="30"/>
  <c r="AT383" i="30"/>
  <c r="AT384" i="30"/>
  <c r="AT385" i="30"/>
  <c r="AT386" i="30"/>
  <c r="AT387" i="30"/>
  <c r="AT388" i="30"/>
  <c r="AT389" i="30"/>
  <c r="AT390" i="30"/>
  <c r="AT391" i="30"/>
  <c r="AT392" i="30"/>
  <c r="AT393" i="30"/>
  <c r="AT394" i="30"/>
  <c r="AT395" i="30"/>
  <c r="AT396" i="30"/>
  <c r="AT397" i="30"/>
  <c r="AT398" i="30"/>
  <c r="AT399" i="30"/>
  <c r="AT400" i="30"/>
  <c r="AT401" i="30"/>
  <c r="AT402" i="30"/>
  <c r="AT403" i="30"/>
  <c r="AT404" i="30"/>
  <c r="AT405" i="30"/>
  <c r="AT406" i="30"/>
  <c r="AT407" i="30"/>
  <c r="AT408" i="30"/>
  <c r="AT409" i="30"/>
  <c r="AT410" i="30"/>
  <c r="AT411" i="30"/>
  <c r="AT412" i="30"/>
  <c r="AT413" i="30"/>
  <c r="AT414" i="30"/>
  <c r="AT415" i="30"/>
  <c r="AT416" i="30"/>
  <c r="AT417" i="30"/>
  <c r="AT418" i="30"/>
  <c r="AT419" i="30"/>
  <c r="AT420" i="30"/>
  <c r="AT421" i="30"/>
  <c r="AT422" i="30"/>
  <c r="AT423" i="30"/>
  <c r="AT424" i="30"/>
  <c r="AT425" i="30"/>
  <c r="AT426" i="30"/>
  <c r="AT427" i="30"/>
  <c r="AT428" i="30"/>
  <c r="AT429" i="30"/>
  <c r="AT430" i="30"/>
  <c r="AT431" i="30"/>
  <c r="AT432" i="30"/>
  <c r="AT433" i="30"/>
  <c r="AT434" i="30"/>
  <c r="AT435" i="30"/>
  <c r="AT436" i="30"/>
  <c r="AT437" i="30"/>
  <c r="AT438" i="30"/>
  <c r="AT439" i="30"/>
  <c r="AT440" i="30"/>
  <c r="AT441" i="30"/>
  <c r="AT442" i="30"/>
  <c r="AT443" i="30"/>
  <c r="AT444" i="30"/>
  <c r="AT445" i="30"/>
  <c r="AT446" i="30"/>
  <c r="AT447" i="30"/>
  <c r="AT448" i="30"/>
  <c r="AT449" i="30"/>
  <c r="AT450" i="30"/>
  <c r="AT451" i="30"/>
  <c r="AT452" i="30"/>
  <c r="AT453" i="30"/>
  <c r="AT454" i="30"/>
  <c r="AT455" i="30"/>
  <c r="AT456" i="30"/>
  <c r="AT457" i="30"/>
  <c r="AT458" i="30"/>
  <c r="AT459" i="30"/>
  <c r="AT460" i="30"/>
  <c r="AT461" i="30"/>
  <c r="AT462" i="30"/>
  <c r="AT463" i="30"/>
  <c r="AT464" i="30"/>
  <c r="AT465" i="30"/>
  <c r="AT466" i="30"/>
  <c r="AT467" i="30"/>
  <c r="AT468" i="30"/>
  <c r="AT469" i="30"/>
  <c r="AT470" i="30"/>
  <c r="AT471" i="30"/>
  <c r="AT472" i="30"/>
  <c r="AT473" i="30"/>
  <c r="AT474" i="30"/>
  <c r="AT475" i="30"/>
  <c r="AT476" i="30"/>
  <c r="AT477" i="30"/>
  <c r="AT478" i="30"/>
  <c r="AT479" i="30"/>
  <c r="AT480" i="30"/>
  <c r="AT481" i="30"/>
  <c r="AT482" i="30"/>
  <c r="AT483" i="30"/>
  <c r="AT484" i="30"/>
  <c r="AT485" i="30"/>
  <c r="AT486" i="30"/>
  <c r="AT487" i="30"/>
  <c r="AT488" i="30"/>
  <c r="AT489" i="30"/>
  <c r="AT490" i="30"/>
  <c r="AT491" i="30"/>
  <c r="AT492" i="30"/>
  <c r="AT493" i="30"/>
  <c r="AT494" i="30"/>
  <c r="AT495" i="30"/>
  <c r="AT496" i="30"/>
  <c r="AT497" i="30"/>
  <c r="AT498" i="30"/>
  <c r="AT499" i="30"/>
  <c r="AT500" i="30"/>
  <c r="AT501" i="30"/>
  <c r="AT502" i="30"/>
  <c r="AT503" i="30"/>
  <c r="AT504" i="30"/>
  <c r="AT505" i="30"/>
  <c r="AT506" i="30"/>
  <c r="AT507" i="30"/>
  <c r="AT508" i="30"/>
  <c r="AT509" i="30"/>
  <c r="AT510" i="30"/>
  <c r="AT511" i="30"/>
  <c r="AT512" i="30"/>
  <c r="AT513" i="30"/>
  <c r="AT514" i="30"/>
  <c r="AT515" i="30"/>
  <c r="AT516" i="30"/>
  <c r="AT517" i="30"/>
  <c r="AT518" i="30"/>
  <c r="AT519" i="30"/>
  <c r="AT520" i="30"/>
  <c r="AT521" i="30"/>
  <c r="AS274" i="30"/>
  <c r="AS275" i="30"/>
  <c r="AS276" i="30"/>
  <c r="AS277" i="30"/>
  <c r="AS278" i="30"/>
  <c r="AS279" i="30"/>
  <c r="AS280" i="30"/>
  <c r="AS281" i="30"/>
  <c r="AS282" i="30"/>
  <c r="AS283" i="30"/>
  <c r="AS284" i="30"/>
  <c r="AS285" i="30"/>
  <c r="AS286" i="30"/>
  <c r="AS287" i="30"/>
  <c r="AS288" i="30"/>
  <c r="AS289" i="30"/>
  <c r="AS290" i="30"/>
  <c r="AS291" i="30"/>
  <c r="AS292" i="30"/>
  <c r="AS293" i="30"/>
  <c r="AS294" i="30"/>
  <c r="AS295" i="30"/>
  <c r="AS296" i="30"/>
  <c r="AS297" i="30"/>
  <c r="AS298" i="30"/>
  <c r="AS299" i="30"/>
  <c r="AS300" i="30"/>
  <c r="AS301" i="30"/>
  <c r="AS302" i="30"/>
  <c r="AS303" i="30"/>
  <c r="AS304" i="30"/>
  <c r="AS305" i="30"/>
  <c r="AS306" i="30"/>
  <c r="AS307" i="30"/>
  <c r="AS308" i="30"/>
  <c r="AS309" i="30"/>
  <c r="AS310" i="30"/>
  <c r="AS311" i="30"/>
  <c r="AS312" i="30"/>
  <c r="AS313" i="30"/>
  <c r="AS314" i="30"/>
  <c r="AS315" i="30"/>
  <c r="AS316" i="30"/>
  <c r="AS317" i="30"/>
  <c r="AS318" i="30"/>
  <c r="AS319" i="30"/>
  <c r="AS320" i="30"/>
  <c r="AS321" i="30"/>
  <c r="AS322" i="30"/>
  <c r="AS323" i="30"/>
  <c r="AS324" i="30"/>
  <c r="AS325" i="30"/>
  <c r="AS326" i="30"/>
  <c r="AS327" i="30"/>
  <c r="AS328" i="30"/>
  <c r="AS329" i="30"/>
  <c r="AS330" i="30"/>
  <c r="AS331" i="30"/>
  <c r="AS332" i="30"/>
  <c r="AS333" i="30"/>
  <c r="AS334" i="30"/>
  <c r="AS335" i="30"/>
  <c r="AS336" i="30"/>
  <c r="AS337" i="30"/>
  <c r="AS338" i="30"/>
  <c r="AS339" i="30"/>
  <c r="AS340" i="30"/>
  <c r="AS341" i="30"/>
  <c r="AS342" i="30"/>
  <c r="AS343" i="30"/>
  <c r="AS344" i="30"/>
  <c r="AS345" i="30"/>
  <c r="AS346" i="30"/>
  <c r="AS347" i="30"/>
  <c r="AS348" i="30"/>
  <c r="AS349" i="30"/>
  <c r="AS350" i="30"/>
  <c r="AS351" i="30"/>
  <c r="AS352" i="30"/>
  <c r="AS353" i="30"/>
  <c r="AS354" i="30"/>
  <c r="AS355" i="30"/>
  <c r="AS356" i="30"/>
  <c r="AS357" i="30"/>
  <c r="AS358" i="30"/>
  <c r="AS359" i="30"/>
  <c r="AS360" i="30"/>
  <c r="AS361" i="30"/>
  <c r="AS362" i="30"/>
  <c r="AS363" i="30"/>
  <c r="AS364" i="30"/>
  <c r="AS365" i="30"/>
  <c r="AS366" i="30"/>
  <c r="AS367" i="30"/>
  <c r="AS368" i="30"/>
  <c r="AS369" i="30"/>
  <c r="AS370" i="30"/>
  <c r="AS371" i="30"/>
  <c r="AS372" i="30"/>
  <c r="AS373" i="30"/>
  <c r="AS374" i="30"/>
  <c r="AS375" i="30"/>
  <c r="AS376" i="30"/>
  <c r="AS377" i="30"/>
  <c r="AS378" i="30"/>
  <c r="AS379" i="30"/>
  <c r="AS380" i="30"/>
  <c r="AS381" i="30"/>
  <c r="AS382" i="30"/>
  <c r="AS383" i="30"/>
  <c r="AS384" i="30"/>
  <c r="AS385" i="30"/>
  <c r="AS386" i="30"/>
  <c r="AS387" i="30"/>
  <c r="AS388" i="30"/>
  <c r="AS389" i="30"/>
  <c r="AS390" i="30"/>
  <c r="AS391" i="30"/>
  <c r="AS392" i="30"/>
  <c r="AS393" i="30"/>
  <c r="AS394" i="30"/>
  <c r="AS395" i="30"/>
  <c r="AS396" i="30"/>
  <c r="AS397" i="30"/>
  <c r="AS398" i="30"/>
  <c r="AS399" i="30"/>
  <c r="AS400" i="30"/>
  <c r="AS401" i="30"/>
  <c r="AS402" i="30"/>
  <c r="AS403" i="30"/>
  <c r="AS404" i="30"/>
  <c r="AS405" i="30"/>
  <c r="AS406" i="30"/>
  <c r="AS407" i="30"/>
  <c r="AS408" i="30"/>
  <c r="AS409" i="30"/>
  <c r="AS410" i="30"/>
  <c r="AS411" i="30"/>
  <c r="AS412" i="30"/>
  <c r="AS413" i="30"/>
  <c r="AS414" i="30"/>
  <c r="AS415" i="30"/>
  <c r="AS416" i="30"/>
  <c r="AS417" i="30"/>
  <c r="AS418" i="30"/>
  <c r="AS419" i="30"/>
  <c r="AS420" i="30"/>
  <c r="AS421" i="30"/>
  <c r="AS422" i="30"/>
  <c r="AS423" i="30"/>
  <c r="AS424" i="30"/>
  <c r="AS425" i="30"/>
  <c r="AS426" i="30"/>
  <c r="AS427" i="30"/>
  <c r="AS428" i="30"/>
  <c r="AS429" i="30"/>
  <c r="AS430" i="30"/>
  <c r="AS431" i="30"/>
  <c r="AS432" i="30"/>
  <c r="AS433" i="30"/>
  <c r="AS434" i="30"/>
  <c r="AS435" i="30"/>
  <c r="AS436" i="30"/>
  <c r="AS437" i="30"/>
  <c r="AS438" i="30"/>
  <c r="AS439" i="30"/>
  <c r="AS440" i="30"/>
  <c r="AS441" i="30"/>
  <c r="AS442" i="30"/>
  <c r="AS443" i="30"/>
  <c r="AS444" i="30"/>
  <c r="AS445" i="30"/>
  <c r="AS446" i="30"/>
  <c r="AS447" i="30"/>
  <c r="AS448" i="30"/>
  <c r="AS449" i="30"/>
  <c r="AS450" i="30"/>
  <c r="AS451" i="30"/>
  <c r="AS452" i="30"/>
  <c r="AS453" i="30"/>
  <c r="AS454" i="30"/>
  <c r="AS455" i="30"/>
  <c r="AS456" i="30"/>
  <c r="AS457" i="30"/>
  <c r="AS458" i="30"/>
  <c r="AS459" i="30"/>
  <c r="AS460" i="30"/>
  <c r="AS461" i="30"/>
  <c r="AS462" i="30"/>
  <c r="AS463" i="30"/>
  <c r="AS464" i="30"/>
  <c r="AS465" i="30"/>
  <c r="AS466" i="30"/>
  <c r="AS467" i="30"/>
  <c r="AS468" i="30"/>
  <c r="AS469" i="30"/>
  <c r="AS470" i="30"/>
  <c r="AS471" i="30"/>
  <c r="AS472" i="30"/>
  <c r="AS473" i="30"/>
  <c r="AS474" i="30"/>
  <c r="AS475" i="30"/>
  <c r="AS476" i="30"/>
  <c r="AS477" i="30"/>
  <c r="AS478" i="30"/>
  <c r="AS479" i="30"/>
  <c r="AS480" i="30"/>
  <c r="AS481" i="30"/>
  <c r="AS482" i="30"/>
  <c r="AS483" i="30"/>
  <c r="AS484" i="30"/>
  <c r="AS485" i="30"/>
  <c r="AS486" i="30"/>
  <c r="AS487" i="30"/>
  <c r="AS488" i="30"/>
  <c r="AS489" i="30"/>
  <c r="AS490" i="30"/>
  <c r="AS491" i="30"/>
  <c r="AS492" i="30"/>
  <c r="AS493" i="30"/>
  <c r="AS494" i="30"/>
  <c r="AS495" i="30"/>
  <c r="AS496" i="30"/>
  <c r="AS497" i="30"/>
  <c r="AS498" i="30"/>
  <c r="AS499" i="30"/>
  <c r="AS500" i="30"/>
  <c r="AS501" i="30"/>
  <c r="AS502" i="30"/>
  <c r="AS503" i="30"/>
  <c r="AS504" i="30"/>
  <c r="AS505" i="30"/>
  <c r="AS506" i="30"/>
  <c r="AS507" i="30"/>
  <c r="AS508" i="30"/>
  <c r="AS509" i="30"/>
  <c r="AS510" i="30"/>
  <c r="AS511" i="30"/>
  <c r="AS512" i="30"/>
  <c r="AS513" i="30"/>
  <c r="AS514" i="30"/>
  <c r="AS515" i="30"/>
  <c r="AS516" i="30"/>
  <c r="AS517" i="30"/>
  <c r="AS518" i="30"/>
  <c r="AS519" i="30"/>
  <c r="AS520" i="30"/>
  <c r="AS521" i="30"/>
  <c r="AR274" i="30"/>
  <c r="AR275" i="30"/>
  <c r="AR276" i="30"/>
  <c r="AR277" i="30"/>
  <c r="AR278" i="30"/>
  <c r="AR279" i="30"/>
  <c r="AR280" i="30"/>
  <c r="AR281" i="30"/>
  <c r="AR282" i="30"/>
  <c r="AR283" i="30"/>
  <c r="AR284" i="30"/>
  <c r="AR285" i="30"/>
  <c r="AR286" i="30"/>
  <c r="AR287" i="30"/>
  <c r="AR288" i="30"/>
  <c r="AR289" i="30"/>
  <c r="AR290" i="30"/>
  <c r="AR291" i="30"/>
  <c r="AR292" i="30"/>
  <c r="AR293" i="30"/>
  <c r="AR294" i="30"/>
  <c r="AR295" i="30"/>
  <c r="AR296" i="30"/>
  <c r="AR297" i="30"/>
  <c r="AR298" i="30"/>
  <c r="AR299" i="30"/>
  <c r="AR300" i="30"/>
  <c r="AR301" i="30"/>
  <c r="AR302" i="30"/>
  <c r="AR303" i="30"/>
  <c r="AR304" i="30"/>
  <c r="AR305" i="30"/>
  <c r="AR306" i="30"/>
  <c r="AR307" i="30"/>
  <c r="AR308" i="30"/>
  <c r="AR309" i="30"/>
  <c r="AR310" i="30"/>
  <c r="AR311" i="30"/>
  <c r="AR312" i="30"/>
  <c r="AR313" i="30"/>
  <c r="AR314" i="30"/>
  <c r="AR315" i="30"/>
  <c r="AR316" i="30"/>
  <c r="AR317" i="30"/>
  <c r="AR318" i="30"/>
  <c r="AR319" i="30"/>
  <c r="AR320" i="30"/>
  <c r="AR321" i="30"/>
  <c r="AR322" i="30"/>
  <c r="AR323" i="30"/>
  <c r="AR324" i="30"/>
  <c r="AR325" i="30"/>
  <c r="AR326" i="30"/>
  <c r="AR327" i="30"/>
  <c r="AR328" i="30"/>
  <c r="AR329" i="30"/>
  <c r="AR330" i="30"/>
  <c r="AR331" i="30"/>
  <c r="AR332" i="30"/>
  <c r="AR333" i="30"/>
  <c r="AR334" i="30"/>
  <c r="AR335" i="30"/>
  <c r="AR336" i="30"/>
  <c r="AR337" i="30"/>
  <c r="AR338" i="30"/>
  <c r="AR339" i="30"/>
  <c r="AR340" i="30"/>
  <c r="AR341" i="30"/>
  <c r="AR342" i="30"/>
  <c r="AR343" i="30"/>
  <c r="AR344" i="30"/>
  <c r="AR345" i="30"/>
  <c r="AR346" i="30"/>
  <c r="AR347" i="30"/>
  <c r="AR348" i="30"/>
  <c r="AR349" i="30"/>
  <c r="AR350" i="30"/>
  <c r="AR351" i="30"/>
  <c r="AR352" i="30"/>
  <c r="AR353" i="30"/>
  <c r="AR354" i="30"/>
  <c r="AR355" i="30"/>
  <c r="AR356" i="30"/>
  <c r="AR357" i="30"/>
  <c r="AR358" i="30"/>
  <c r="AR359" i="30"/>
  <c r="AR360" i="30"/>
  <c r="AR361" i="30"/>
  <c r="AR362" i="30"/>
  <c r="AR363" i="30"/>
  <c r="AR364" i="30"/>
  <c r="AR365" i="30"/>
  <c r="AR366" i="30"/>
  <c r="AR367" i="30"/>
  <c r="AR368" i="30"/>
  <c r="AR369" i="30"/>
  <c r="AR370" i="30"/>
  <c r="AR371" i="30"/>
  <c r="AR372" i="30"/>
  <c r="AR373" i="30"/>
  <c r="AR374" i="30"/>
  <c r="AR375" i="30"/>
  <c r="AR376" i="30"/>
  <c r="AR377" i="30"/>
  <c r="AR378" i="30"/>
  <c r="AR379" i="30"/>
  <c r="AR380" i="30"/>
  <c r="AR381" i="30"/>
  <c r="AR382" i="30"/>
  <c r="AR383" i="30"/>
  <c r="AR384" i="30"/>
  <c r="AR385" i="30"/>
  <c r="AR386" i="30"/>
  <c r="AR387" i="30"/>
  <c r="AR388" i="30"/>
  <c r="AR389" i="30"/>
  <c r="AR390" i="30"/>
  <c r="AR391" i="30"/>
  <c r="AR392" i="30"/>
  <c r="AR393" i="30"/>
  <c r="AR394" i="30"/>
  <c r="AR395" i="30"/>
  <c r="AR396" i="30"/>
  <c r="AR397" i="30"/>
  <c r="AR398" i="30"/>
  <c r="AR399" i="30"/>
  <c r="AR400" i="30"/>
  <c r="AR401" i="30"/>
  <c r="AR402" i="30"/>
  <c r="AR403" i="30"/>
  <c r="AR404" i="30"/>
  <c r="AR405" i="30"/>
  <c r="AR406" i="30"/>
  <c r="AR407" i="30"/>
  <c r="AR408" i="30"/>
  <c r="AR409" i="30"/>
  <c r="AR410" i="30"/>
  <c r="AR411" i="30"/>
  <c r="AR412" i="30"/>
  <c r="AR413" i="30"/>
  <c r="AR414" i="30"/>
  <c r="AR415" i="30"/>
  <c r="AR416" i="30"/>
  <c r="AR417" i="30"/>
  <c r="AR418" i="30"/>
  <c r="AR419" i="30"/>
  <c r="AR420" i="30"/>
  <c r="AR421" i="30"/>
  <c r="AR422" i="30"/>
  <c r="AR423" i="30"/>
  <c r="AR424" i="30"/>
  <c r="AR425" i="30"/>
  <c r="AR426" i="30"/>
  <c r="AR427" i="30"/>
  <c r="AR428" i="30"/>
  <c r="AR429" i="30"/>
  <c r="AR430" i="30"/>
  <c r="AR431" i="30"/>
  <c r="AR432" i="30"/>
  <c r="AR433" i="30"/>
  <c r="AR434" i="30"/>
  <c r="AR435" i="30"/>
  <c r="AR436" i="30"/>
  <c r="AR437" i="30"/>
  <c r="AR438" i="30"/>
  <c r="AR439" i="30"/>
  <c r="AR440" i="30"/>
  <c r="AR441" i="30"/>
  <c r="AR442" i="30"/>
  <c r="AR443" i="30"/>
  <c r="AR444" i="30"/>
  <c r="AR445" i="30"/>
  <c r="AR446" i="30"/>
  <c r="AR447" i="30"/>
  <c r="AR448" i="30"/>
  <c r="AR449" i="30"/>
  <c r="AR450" i="30"/>
  <c r="AR451" i="30"/>
  <c r="AR452" i="30"/>
  <c r="AR453" i="30"/>
  <c r="AR454" i="30"/>
  <c r="AR455" i="30"/>
  <c r="AR456" i="30"/>
  <c r="AR457" i="30"/>
  <c r="AR458" i="30"/>
  <c r="AR459" i="30"/>
  <c r="AR460" i="30"/>
  <c r="AR461" i="30"/>
  <c r="AR462" i="30"/>
  <c r="AR463" i="30"/>
  <c r="AR464" i="30"/>
  <c r="AR465" i="30"/>
  <c r="AR466" i="30"/>
  <c r="AR467" i="30"/>
  <c r="AR468" i="30"/>
  <c r="AR469" i="30"/>
  <c r="AR470" i="30"/>
  <c r="AR471" i="30"/>
  <c r="AR472" i="30"/>
  <c r="AR473" i="30"/>
  <c r="AR474" i="30"/>
  <c r="AR475" i="30"/>
  <c r="AR476" i="30"/>
  <c r="AR477" i="30"/>
  <c r="AR478" i="30"/>
  <c r="AR479" i="30"/>
  <c r="AR480" i="30"/>
  <c r="AR481" i="30"/>
  <c r="AR482" i="30"/>
  <c r="AR483" i="30"/>
  <c r="AR484" i="30"/>
  <c r="AR485" i="30"/>
  <c r="AR486" i="30"/>
  <c r="AR487" i="30"/>
  <c r="AR488" i="30"/>
  <c r="AR489" i="30"/>
  <c r="AR490" i="30"/>
  <c r="AR491" i="30"/>
  <c r="AR492" i="30"/>
  <c r="AR493" i="30"/>
  <c r="AR494" i="30"/>
  <c r="AR495" i="30"/>
  <c r="AR496" i="30"/>
  <c r="AR497" i="30"/>
  <c r="AR498" i="30"/>
  <c r="AR499" i="30"/>
  <c r="AR500" i="30"/>
  <c r="AR501" i="30"/>
  <c r="AR502" i="30"/>
  <c r="AR503" i="30"/>
  <c r="AR504" i="30"/>
  <c r="AR505" i="30"/>
  <c r="AR506" i="30"/>
  <c r="AR507" i="30"/>
  <c r="AR508" i="30"/>
  <c r="AR509" i="30"/>
  <c r="AR510" i="30"/>
  <c r="AR511" i="30"/>
  <c r="AR512" i="30"/>
  <c r="AR513" i="30"/>
  <c r="AR514" i="30"/>
  <c r="AR515" i="30"/>
  <c r="AR516" i="30"/>
  <c r="AR517" i="30"/>
  <c r="AR518" i="30"/>
  <c r="AR519" i="30"/>
  <c r="AR520" i="30"/>
  <c r="AR521" i="30"/>
  <c r="AQ274" i="30"/>
  <c r="AQ275" i="30"/>
  <c r="AQ276" i="30"/>
  <c r="AQ277" i="30"/>
  <c r="AQ278" i="30"/>
  <c r="AQ279" i="30"/>
  <c r="AQ280" i="30"/>
  <c r="AQ281" i="30"/>
  <c r="AQ282" i="30"/>
  <c r="AQ283" i="30"/>
  <c r="AQ284" i="30"/>
  <c r="AQ285" i="30"/>
  <c r="AQ286" i="30"/>
  <c r="AQ287" i="30"/>
  <c r="AQ288" i="30"/>
  <c r="AQ289" i="30"/>
  <c r="AQ290" i="30"/>
  <c r="AQ291" i="30"/>
  <c r="AQ292" i="30"/>
  <c r="AQ293" i="30"/>
  <c r="AQ294" i="30"/>
  <c r="AQ295" i="30"/>
  <c r="AQ296" i="30"/>
  <c r="AQ297" i="30"/>
  <c r="AQ298" i="30"/>
  <c r="AQ299" i="30"/>
  <c r="AQ300" i="30"/>
  <c r="AQ301" i="30"/>
  <c r="AQ302" i="30"/>
  <c r="AQ303" i="30"/>
  <c r="AQ304" i="30"/>
  <c r="AQ305" i="30"/>
  <c r="AQ306" i="30"/>
  <c r="AQ307" i="30"/>
  <c r="AQ308" i="30"/>
  <c r="AQ309" i="30"/>
  <c r="AQ310" i="30"/>
  <c r="AQ311" i="30"/>
  <c r="AQ312" i="30"/>
  <c r="AQ313" i="30"/>
  <c r="AQ314" i="30"/>
  <c r="AQ315" i="30"/>
  <c r="AQ316" i="30"/>
  <c r="AQ317" i="30"/>
  <c r="AQ318" i="30"/>
  <c r="AQ319" i="30"/>
  <c r="AQ320" i="30"/>
  <c r="AQ321" i="30"/>
  <c r="AQ322" i="30"/>
  <c r="AQ323" i="30"/>
  <c r="AQ324" i="30"/>
  <c r="AQ325" i="30"/>
  <c r="AQ326" i="30"/>
  <c r="AQ327" i="30"/>
  <c r="AQ328" i="30"/>
  <c r="AQ329" i="30"/>
  <c r="AQ330" i="30"/>
  <c r="AQ331" i="30"/>
  <c r="AQ332" i="30"/>
  <c r="AQ333" i="30"/>
  <c r="AQ334" i="30"/>
  <c r="AQ335" i="30"/>
  <c r="AQ336" i="30"/>
  <c r="AQ337" i="30"/>
  <c r="AQ338" i="30"/>
  <c r="AQ339" i="30"/>
  <c r="AQ340" i="30"/>
  <c r="AQ341" i="30"/>
  <c r="AQ342" i="30"/>
  <c r="AQ343" i="30"/>
  <c r="AQ344" i="30"/>
  <c r="AQ345" i="30"/>
  <c r="AQ346" i="30"/>
  <c r="AQ347" i="30"/>
  <c r="AQ348" i="30"/>
  <c r="AQ349" i="30"/>
  <c r="AQ350" i="30"/>
  <c r="AQ351" i="30"/>
  <c r="AQ352" i="30"/>
  <c r="AQ353" i="30"/>
  <c r="AQ354" i="30"/>
  <c r="AQ355" i="30"/>
  <c r="AQ356" i="30"/>
  <c r="AQ357" i="30"/>
  <c r="AQ358" i="30"/>
  <c r="AQ359" i="30"/>
  <c r="AQ360" i="30"/>
  <c r="AQ361" i="30"/>
  <c r="AQ362" i="30"/>
  <c r="AQ363" i="30"/>
  <c r="AQ364" i="30"/>
  <c r="AQ365" i="30"/>
  <c r="AQ366" i="30"/>
  <c r="AQ367" i="30"/>
  <c r="AQ368" i="30"/>
  <c r="AQ369" i="30"/>
  <c r="AQ370" i="30"/>
  <c r="AQ371" i="30"/>
  <c r="AQ372" i="30"/>
  <c r="AQ373" i="30"/>
  <c r="AQ374" i="30"/>
  <c r="AQ375" i="30"/>
  <c r="AQ376" i="30"/>
  <c r="AQ377" i="30"/>
  <c r="AQ378" i="30"/>
  <c r="AQ379" i="30"/>
  <c r="AQ380" i="30"/>
  <c r="AQ381" i="30"/>
  <c r="AQ382" i="30"/>
  <c r="AQ383" i="30"/>
  <c r="AQ384" i="30"/>
  <c r="AQ385" i="30"/>
  <c r="AQ386" i="30"/>
  <c r="AQ387" i="30"/>
  <c r="AQ388" i="30"/>
  <c r="AQ389" i="30"/>
  <c r="AQ390" i="30"/>
  <c r="AQ391" i="30"/>
  <c r="AQ392" i="30"/>
  <c r="AQ393" i="30"/>
  <c r="AQ394" i="30"/>
  <c r="AQ395" i="30"/>
  <c r="AQ396" i="30"/>
  <c r="AQ397" i="30"/>
  <c r="AQ398" i="30"/>
  <c r="AQ399" i="30"/>
  <c r="AQ400" i="30"/>
  <c r="AQ401" i="30"/>
  <c r="AQ402" i="30"/>
  <c r="AQ403" i="30"/>
  <c r="AQ404" i="30"/>
  <c r="AQ405" i="30"/>
  <c r="AQ406" i="30"/>
  <c r="AQ407" i="30"/>
  <c r="AQ408" i="30"/>
  <c r="AQ409" i="30"/>
  <c r="AQ410" i="30"/>
  <c r="AQ411" i="30"/>
  <c r="AQ412" i="30"/>
  <c r="AQ413" i="30"/>
  <c r="AQ414" i="30"/>
  <c r="AQ415" i="30"/>
  <c r="AQ416" i="30"/>
  <c r="AQ417" i="30"/>
  <c r="AQ418" i="30"/>
  <c r="AQ419" i="30"/>
  <c r="AQ420" i="30"/>
  <c r="AQ421" i="30"/>
  <c r="AQ422" i="30"/>
  <c r="AQ423" i="30"/>
  <c r="AQ424" i="30"/>
  <c r="AQ425" i="30"/>
  <c r="AQ426" i="30"/>
  <c r="AQ427" i="30"/>
  <c r="AQ428" i="30"/>
  <c r="AQ429" i="30"/>
  <c r="AQ430" i="30"/>
  <c r="AQ431" i="30"/>
  <c r="AQ432" i="30"/>
  <c r="AQ433" i="30"/>
  <c r="AQ434" i="30"/>
  <c r="AQ435" i="30"/>
  <c r="AQ436" i="30"/>
  <c r="AQ437" i="30"/>
  <c r="AQ438" i="30"/>
  <c r="AQ439" i="30"/>
  <c r="AQ440" i="30"/>
  <c r="AQ441" i="30"/>
  <c r="AQ442" i="30"/>
  <c r="AQ443" i="30"/>
  <c r="AQ444" i="30"/>
  <c r="AQ445" i="30"/>
  <c r="AQ446" i="30"/>
  <c r="AQ447" i="30"/>
  <c r="AQ448" i="30"/>
  <c r="AQ449" i="30"/>
  <c r="AQ450" i="30"/>
  <c r="AQ451" i="30"/>
  <c r="AQ452" i="30"/>
  <c r="AQ453" i="30"/>
  <c r="AQ454" i="30"/>
  <c r="AQ455" i="30"/>
  <c r="AQ456" i="30"/>
  <c r="AQ457" i="30"/>
  <c r="AQ458" i="30"/>
  <c r="AQ459" i="30"/>
  <c r="AQ460" i="30"/>
  <c r="AQ461" i="30"/>
  <c r="AQ462" i="30"/>
  <c r="AQ463" i="30"/>
  <c r="AQ464" i="30"/>
  <c r="AQ465" i="30"/>
  <c r="AQ466" i="30"/>
  <c r="AQ467" i="30"/>
  <c r="AQ468" i="30"/>
  <c r="AQ469" i="30"/>
  <c r="AQ470" i="30"/>
  <c r="AQ471" i="30"/>
  <c r="AQ472" i="30"/>
  <c r="AQ473" i="30"/>
  <c r="AQ474" i="30"/>
  <c r="AQ475" i="30"/>
  <c r="AQ476" i="30"/>
  <c r="AQ477" i="30"/>
  <c r="AQ478" i="30"/>
  <c r="AQ479" i="30"/>
  <c r="AQ480" i="30"/>
  <c r="AQ481" i="30"/>
  <c r="AQ482" i="30"/>
  <c r="AQ483" i="30"/>
  <c r="AQ484" i="30"/>
  <c r="AQ485" i="30"/>
  <c r="AQ486" i="30"/>
  <c r="AQ487" i="30"/>
  <c r="AQ488" i="30"/>
  <c r="AQ489" i="30"/>
  <c r="AQ490" i="30"/>
  <c r="AQ491" i="30"/>
  <c r="AQ492" i="30"/>
  <c r="AQ493" i="30"/>
  <c r="AQ494" i="30"/>
  <c r="AQ495" i="30"/>
  <c r="AQ496" i="30"/>
  <c r="AQ497" i="30"/>
  <c r="AQ498" i="30"/>
  <c r="AQ499" i="30"/>
  <c r="AQ500" i="30"/>
  <c r="AQ501" i="30"/>
  <c r="AQ502" i="30"/>
  <c r="AQ503" i="30"/>
  <c r="AQ504" i="30"/>
  <c r="AQ505" i="30"/>
  <c r="AQ506" i="30"/>
  <c r="AQ507" i="30"/>
  <c r="AQ508" i="30"/>
  <c r="AQ509" i="30"/>
  <c r="AQ510" i="30"/>
  <c r="AQ511" i="30"/>
  <c r="AQ512" i="30"/>
  <c r="AQ513" i="30"/>
  <c r="AQ514" i="30"/>
  <c r="AQ515" i="30"/>
  <c r="AQ516" i="30"/>
  <c r="AQ517" i="30"/>
  <c r="AQ518" i="30"/>
  <c r="AQ519" i="30"/>
  <c r="AQ520" i="30"/>
  <c r="AQ521" i="30"/>
  <c r="AP274" i="30"/>
  <c r="AP275" i="30"/>
  <c r="AP276" i="30"/>
  <c r="AP277" i="30"/>
  <c r="AP278" i="30"/>
  <c r="AP279" i="30"/>
  <c r="AP280" i="30"/>
  <c r="AP281" i="30"/>
  <c r="AP282" i="30"/>
  <c r="AP283" i="30"/>
  <c r="AP284" i="30"/>
  <c r="AP285" i="30"/>
  <c r="AP286" i="30"/>
  <c r="AP287" i="30"/>
  <c r="AP288" i="30"/>
  <c r="AP289" i="30"/>
  <c r="AP290" i="30"/>
  <c r="AP291" i="30"/>
  <c r="AP292" i="30"/>
  <c r="AP293" i="30"/>
  <c r="AP294" i="30"/>
  <c r="AP295" i="30"/>
  <c r="AP296" i="30"/>
  <c r="AP297" i="30"/>
  <c r="AP298" i="30"/>
  <c r="AP299" i="30"/>
  <c r="AP300" i="30"/>
  <c r="AP301" i="30"/>
  <c r="AP302" i="30"/>
  <c r="AP303" i="30"/>
  <c r="AP304" i="30"/>
  <c r="AP305" i="30"/>
  <c r="AP306" i="30"/>
  <c r="AP307" i="30"/>
  <c r="AP308" i="30"/>
  <c r="AP309" i="30"/>
  <c r="AP310" i="30"/>
  <c r="AP311" i="30"/>
  <c r="AP312" i="30"/>
  <c r="AP313" i="30"/>
  <c r="AP314" i="30"/>
  <c r="AP315" i="30"/>
  <c r="AP316" i="30"/>
  <c r="AP317" i="30"/>
  <c r="AP318" i="30"/>
  <c r="AP319" i="30"/>
  <c r="AP320" i="30"/>
  <c r="AP321" i="30"/>
  <c r="AP322" i="30"/>
  <c r="AP323" i="30"/>
  <c r="AP324" i="30"/>
  <c r="AP325" i="30"/>
  <c r="AP326" i="30"/>
  <c r="AP327" i="30"/>
  <c r="AP328" i="30"/>
  <c r="AP329" i="30"/>
  <c r="AP330" i="30"/>
  <c r="AP331" i="30"/>
  <c r="AP332" i="30"/>
  <c r="AP333" i="30"/>
  <c r="AP334" i="30"/>
  <c r="AP335" i="30"/>
  <c r="AP336" i="30"/>
  <c r="AP337" i="30"/>
  <c r="AP338" i="30"/>
  <c r="AP339" i="30"/>
  <c r="AP340" i="30"/>
  <c r="AP341" i="30"/>
  <c r="AP342" i="30"/>
  <c r="AP343" i="30"/>
  <c r="AP344" i="30"/>
  <c r="AP345" i="30"/>
  <c r="AP346" i="30"/>
  <c r="AP347" i="30"/>
  <c r="AP348" i="30"/>
  <c r="AP349" i="30"/>
  <c r="AP350" i="30"/>
  <c r="AP351" i="30"/>
  <c r="AP352" i="30"/>
  <c r="AP353" i="30"/>
  <c r="AP354" i="30"/>
  <c r="AP355" i="30"/>
  <c r="AP356" i="30"/>
  <c r="AP357" i="30"/>
  <c r="AP358" i="30"/>
  <c r="AP359" i="30"/>
  <c r="AP360" i="30"/>
  <c r="AP361" i="30"/>
  <c r="AP362" i="30"/>
  <c r="AP363" i="30"/>
  <c r="AP364" i="30"/>
  <c r="AP365" i="30"/>
  <c r="AP366" i="30"/>
  <c r="AP367" i="30"/>
  <c r="AP368" i="30"/>
  <c r="AP369" i="30"/>
  <c r="AP370" i="30"/>
  <c r="AP371" i="30"/>
  <c r="AP372" i="30"/>
  <c r="AP373" i="30"/>
  <c r="AP374" i="30"/>
  <c r="AP375" i="30"/>
  <c r="AP376" i="30"/>
  <c r="AP377" i="30"/>
  <c r="AP378" i="30"/>
  <c r="AP379" i="30"/>
  <c r="AP380" i="30"/>
  <c r="AP381" i="30"/>
  <c r="AP382" i="30"/>
  <c r="AP383" i="30"/>
  <c r="AP384" i="30"/>
  <c r="AP385" i="30"/>
  <c r="AP386" i="30"/>
  <c r="AP387" i="30"/>
  <c r="AP388" i="30"/>
  <c r="AP389" i="30"/>
  <c r="AP390" i="30"/>
  <c r="AP391" i="30"/>
  <c r="AP392" i="30"/>
  <c r="AP393" i="30"/>
  <c r="AP394" i="30"/>
  <c r="AP395" i="30"/>
  <c r="AP396" i="30"/>
  <c r="AP397" i="30"/>
  <c r="AP398" i="30"/>
  <c r="AP399" i="30"/>
  <c r="AP400" i="30"/>
  <c r="AP401" i="30"/>
  <c r="AP402" i="30"/>
  <c r="AP403" i="30"/>
  <c r="AP404" i="30"/>
  <c r="AP405" i="30"/>
  <c r="AP406" i="30"/>
  <c r="AP407" i="30"/>
  <c r="AP408" i="30"/>
  <c r="AP409" i="30"/>
  <c r="AP410" i="30"/>
  <c r="AP411" i="30"/>
  <c r="AP412" i="30"/>
  <c r="AP413" i="30"/>
  <c r="AP414" i="30"/>
  <c r="AP415" i="30"/>
  <c r="AP416" i="30"/>
  <c r="AP417" i="30"/>
  <c r="AP418" i="30"/>
  <c r="AP419" i="30"/>
  <c r="AP420" i="30"/>
  <c r="AP421" i="30"/>
  <c r="AP422" i="30"/>
  <c r="AP423" i="30"/>
  <c r="AP424" i="30"/>
  <c r="AP425" i="30"/>
  <c r="AP426" i="30"/>
  <c r="AP427" i="30"/>
  <c r="AP428" i="30"/>
  <c r="AP429" i="30"/>
  <c r="AP430" i="30"/>
  <c r="AP431" i="30"/>
  <c r="AP432" i="30"/>
  <c r="AP433" i="30"/>
  <c r="AP434" i="30"/>
  <c r="AP435" i="30"/>
  <c r="AP436" i="30"/>
  <c r="AP437" i="30"/>
  <c r="AP438" i="30"/>
  <c r="AP439" i="30"/>
  <c r="AP440" i="30"/>
  <c r="AP441" i="30"/>
  <c r="AP442" i="30"/>
  <c r="AP443" i="30"/>
  <c r="AP444" i="30"/>
  <c r="AP445" i="30"/>
  <c r="AP446" i="30"/>
  <c r="AP447" i="30"/>
  <c r="AP448" i="30"/>
  <c r="AP449" i="30"/>
  <c r="AP450" i="30"/>
  <c r="AP451" i="30"/>
  <c r="AP452" i="30"/>
  <c r="AP453" i="30"/>
  <c r="AP454" i="30"/>
  <c r="AP455" i="30"/>
  <c r="AP456" i="30"/>
  <c r="AP457" i="30"/>
  <c r="AP458" i="30"/>
  <c r="AP459" i="30"/>
  <c r="AP460" i="30"/>
  <c r="AP461" i="30"/>
  <c r="AP462" i="30"/>
  <c r="AP463" i="30"/>
  <c r="AP464" i="30"/>
  <c r="AP465" i="30"/>
  <c r="AP466" i="30"/>
  <c r="AP467" i="30"/>
  <c r="AP468" i="30"/>
  <c r="AP469" i="30"/>
  <c r="AP470" i="30"/>
  <c r="AP471" i="30"/>
  <c r="AP472" i="30"/>
  <c r="AP473" i="30"/>
  <c r="AP474" i="30"/>
  <c r="AP475" i="30"/>
  <c r="AP476" i="30"/>
  <c r="AP477" i="30"/>
  <c r="AP478" i="30"/>
  <c r="AP479" i="30"/>
  <c r="AP480" i="30"/>
  <c r="AP481" i="30"/>
  <c r="AP482" i="30"/>
  <c r="AP483" i="30"/>
  <c r="AP484" i="30"/>
  <c r="AP485" i="30"/>
  <c r="AP486" i="30"/>
  <c r="AP487" i="30"/>
  <c r="AP488" i="30"/>
  <c r="AP489" i="30"/>
  <c r="AP490" i="30"/>
  <c r="AP491" i="30"/>
  <c r="AP492" i="30"/>
  <c r="AP493" i="30"/>
  <c r="AP494" i="30"/>
  <c r="AP495" i="30"/>
  <c r="AP496" i="30"/>
  <c r="AP497" i="30"/>
  <c r="AP498" i="30"/>
  <c r="AP499" i="30"/>
  <c r="AP500" i="30"/>
  <c r="AP501" i="30"/>
  <c r="AP502" i="30"/>
  <c r="AP503" i="30"/>
  <c r="AP504" i="30"/>
  <c r="AP505" i="30"/>
  <c r="AP506" i="30"/>
  <c r="AP507" i="30"/>
  <c r="AP508" i="30"/>
  <c r="AP509" i="30"/>
  <c r="AP510" i="30"/>
  <c r="AP511" i="30"/>
  <c r="AP512" i="30"/>
  <c r="AP513" i="30"/>
  <c r="AP514" i="30"/>
  <c r="AP515" i="30"/>
  <c r="AP516" i="30"/>
  <c r="AP517" i="30"/>
  <c r="AP518" i="30"/>
  <c r="AP519" i="30"/>
  <c r="AP520" i="30"/>
  <c r="AP521" i="30"/>
  <c r="AO274" i="30"/>
  <c r="AO275" i="30"/>
  <c r="AO276" i="30"/>
  <c r="AO277" i="30"/>
  <c r="AO278" i="30"/>
  <c r="AO279" i="30"/>
  <c r="AO280" i="30"/>
  <c r="AO281" i="30"/>
  <c r="AO282" i="30"/>
  <c r="AO283" i="30"/>
  <c r="AO284" i="30"/>
  <c r="AO285" i="30"/>
  <c r="AO286" i="30"/>
  <c r="AO287" i="30"/>
  <c r="AO288" i="30"/>
  <c r="AO289" i="30"/>
  <c r="AO290" i="30"/>
  <c r="AO291" i="30"/>
  <c r="AO292" i="30"/>
  <c r="AO293" i="30"/>
  <c r="AO294" i="30"/>
  <c r="AO295" i="30"/>
  <c r="AO296" i="30"/>
  <c r="AO297" i="30"/>
  <c r="AO298" i="30"/>
  <c r="AO299" i="30"/>
  <c r="AO300" i="30"/>
  <c r="AO301" i="30"/>
  <c r="AO302" i="30"/>
  <c r="AO303" i="30"/>
  <c r="AO304" i="30"/>
  <c r="AO305" i="30"/>
  <c r="AO306" i="30"/>
  <c r="AO307" i="30"/>
  <c r="AO308" i="30"/>
  <c r="AO309" i="30"/>
  <c r="AO310" i="30"/>
  <c r="AO311" i="30"/>
  <c r="AO312" i="30"/>
  <c r="AO313" i="30"/>
  <c r="AO314" i="30"/>
  <c r="AO315" i="30"/>
  <c r="AO316" i="30"/>
  <c r="AO317" i="30"/>
  <c r="AO318" i="30"/>
  <c r="AO319" i="30"/>
  <c r="AO320" i="30"/>
  <c r="AO321" i="30"/>
  <c r="AO322" i="30"/>
  <c r="AO323" i="30"/>
  <c r="AO324" i="30"/>
  <c r="AO325" i="30"/>
  <c r="AO326" i="30"/>
  <c r="AO327" i="30"/>
  <c r="AO328" i="30"/>
  <c r="AO329" i="30"/>
  <c r="AO330" i="30"/>
  <c r="AO331" i="30"/>
  <c r="AO332" i="30"/>
  <c r="AO333" i="30"/>
  <c r="AO334" i="30"/>
  <c r="AO335" i="30"/>
  <c r="AO336" i="30"/>
  <c r="AO337" i="30"/>
  <c r="AO338" i="30"/>
  <c r="AO339" i="30"/>
  <c r="AO340" i="30"/>
  <c r="AO341" i="30"/>
  <c r="AO342" i="30"/>
  <c r="AO343" i="30"/>
  <c r="AO344" i="30"/>
  <c r="AO345" i="30"/>
  <c r="AO346" i="30"/>
  <c r="AO347" i="30"/>
  <c r="AO348" i="30"/>
  <c r="AO349" i="30"/>
  <c r="AO350" i="30"/>
  <c r="AO351" i="30"/>
  <c r="AO352" i="30"/>
  <c r="AO353" i="30"/>
  <c r="AO354" i="30"/>
  <c r="AO355" i="30"/>
  <c r="AO356" i="30"/>
  <c r="AO357" i="30"/>
  <c r="AO358" i="30"/>
  <c r="AO359" i="30"/>
  <c r="AO360" i="30"/>
  <c r="AO361" i="30"/>
  <c r="AO362" i="30"/>
  <c r="AO363" i="30"/>
  <c r="AO364" i="30"/>
  <c r="AO365" i="30"/>
  <c r="AO366" i="30"/>
  <c r="AO367" i="30"/>
  <c r="AO368" i="30"/>
  <c r="AO369" i="30"/>
  <c r="AO370" i="30"/>
  <c r="AO371" i="30"/>
  <c r="AO372" i="30"/>
  <c r="AO373" i="30"/>
  <c r="AO374" i="30"/>
  <c r="AO375" i="30"/>
  <c r="AO376" i="30"/>
  <c r="AO377" i="30"/>
  <c r="AO378" i="30"/>
  <c r="AO379" i="30"/>
  <c r="AO380" i="30"/>
  <c r="AO381" i="30"/>
  <c r="AO382" i="30"/>
  <c r="AO383" i="30"/>
  <c r="AO384" i="30"/>
  <c r="AO385" i="30"/>
  <c r="AO386" i="30"/>
  <c r="AO387" i="30"/>
  <c r="AO388" i="30"/>
  <c r="AO389" i="30"/>
  <c r="AO390" i="30"/>
  <c r="AO391" i="30"/>
  <c r="AO392" i="30"/>
  <c r="AO393" i="30"/>
  <c r="AO394" i="30"/>
  <c r="AO395" i="30"/>
  <c r="AO396" i="30"/>
  <c r="AO397" i="30"/>
  <c r="AO398" i="30"/>
  <c r="AO399" i="30"/>
  <c r="AO400" i="30"/>
  <c r="AO401" i="30"/>
  <c r="AO402" i="30"/>
  <c r="AO403" i="30"/>
  <c r="AO404" i="30"/>
  <c r="AO405" i="30"/>
  <c r="AO406" i="30"/>
  <c r="AO407" i="30"/>
  <c r="AO408" i="30"/>
  <c r="AO409" i="30"/>
  <c r="AO410" i="30"/>
  <c r="AO411" i="30"/>
  <c r="AO412" i="30"/>
  <c r="AO413" i="30"/>
  <c r="AO414" i="30"/>
  <c r="AO415" i="30"/>
  <c r="AO416" i="30"/>
  <c r="AO417" i="30"/>
  <c r="AO418" i="30"/>
  <c r="AO419" i="30"/>
  <c r="AO420" i="30"/>
  <c r="AO421" i="30"/>
  <c r="AO422" i="30"/>
  <c r="AO423" i="30"/>
  <c r="AO424" i="30"/>
  <c r="AO425" i="30"/>
  <c r="AO426" i="30"/>
  <c r="AO427" i="30"/>
  <c r="AO428" i="30"/>
  <c r="AO429" i="30"/>
  <c r="AO430" i="30"/>
  <c r="AO431" i="30"/>
  <c r="AO432" i="30"/>
  <c r="AO433" i="30"/>
  <c r="AO434" i="30"/>
  <c r="AO435" i="30"/>
  <c r="AO436" i="30"/>
  <c r="AO437" i="30"/>
  <c r="AO438" i="30"/>
  <c r="AO439" i="30"/>
  <c r="AO440" i="30"/>
  <c r="AO441" i="30"/>
  <c r="AO442" i="30"/>
  <c r="AO443" i="30"/>
  <c r="AO444" i="30"/>
  <c r="AO445" i="30"/>
  <c r="AO446" i="30"/>
  <c r="AO447" i="30"/>
  <c r="AO448" i="30"/>
  <c r="AO449" i="30"/>
  <c r="AO450" i="30"/>
  <c r="AO451" i="30"/>
  <c r="AO452" i="30"/>
  <c r="AO453" i="30"/>
  <c r="AO454" i="30"/>
  <c r="AO455" i="30"/>
  <c r="AO456" i="30"/>
  <c r="AO457" i="30"/>
  <c r="AO458" i="30"/>
  <c r="AO459" i="30"/>
  <c r="AO460" i="30"/>
  <c r="AO461" i="30"/>
  <c r="AO462" i="30"/>
  <c r="AO463" i="30"/>
  <c r="AO464" i="30"/>
  <c r="AO465" i="30"/>
  <c r="AO466" i="30"/>
  <c r="AO467" i="30"/>
  <c r="AO468" i="30"/>
  <c r="AO469" i="30"/>
  <c r="AO470" i="30"/>
  <c r="AO471" i="30"/>
  <c r="AO472" i="30"/>
  <c r="AO473" i="30"/>
  <c r="AO474" i="30"/>
  <c r="AO475" i="30"/>
  <c r="AO476" i="30"/>
  <c r="AO477" i="30"/>
  <c r="AO478" i="30"/>
  <c r="AO479" i="30"/>
  <c r="AO480" i="30"/>
  <c r="AO481" i="30"/>
  <c r="AO482" i="30"/>
  <c r="AO483" i="30"/>
  <c r="AO484" i="30"/>
  <c r="AO485" i="30"/>
  <c r="AO486" i="30"/>
  <c r="AO487" i="30"/>
  <c r="AO488" i="30"/>
  <c r="AO489" i="30"/>
  <c r="AO490" i="30"/>
  <c r="AO491" i="30"/>
  <c r="AO492" i="30"/>
  <c r="AO493" i="30"/>
  <c r="AO494" i="30"/>
  <c r="AO495" i="30"/>
  <c r="AO496" i="30"/>
  <c r="AO497" i="30"/>
  <c r="AO498" i="30"/>
  <c r="AO499" i="30"/>
  <c r="AO500" i="30"/>
  <c r="AO501" i="30"/>
  <c r="AO502" i="30"/>
  <c r="AO503" i="30"/>
  <c r="AO504" i="30"/>
  <c r="AO505" i="30"/>
  <c r="AO506" i="30"/>
  <c r="AO507" i="30"/>
  <c r="AO508" i="30"/>
  <c r="AO509" i="30"/>
  <c r="AO510" i="30"/>
  <c r="AO511" i="30"/>
  <c r="AO512" i="30"/>
  <c r="AO513" i="30"/>
  <c r="AO514" i="30"/>
  <c r="AO515" i="30"/>
  <c r="AO516" i="30"/>
  <c r="AO517" i="30"/>
  <c r="AO518" i="30"/>
  <c r="AO519" i="30"/>
  <c r="AO520" i="30"/>
  <c r="AO521" i="30"/>
  <c r="AN274" i="30"/>
  <c r="BQ274" i="30" s="1"/>
  <c r="AN275" i="30"/>
  <c r="BQ275" i="30" s="1"/>
  <c r="AN276" i="30"/>
  <c r="BQ276" i="30" s="1"/>
  <c r="AN277" i="30"/>
  <c r="BQ277" i="30" s="1"/>
  <c r="AN278" i="30"/>
  <c r="BQ278" i="30" s="1"/>
  <c r="AN279" i="30"/>
  <c r="AN280" i="30"/>
  <c r="BQ280" i="30" s="1"/>
  <c r="S7" i="14" s="1"/>
  <c r="AN281" i="30"/>
  <c r="BQ281" i="30" s="1"/>
  <c r="AN282" i="30"/>
  <c r="BQ282" i="30" s="1"/>
  <c r="AN283" i="30"/>
  <c r="BQ283" i="30" s="1"/>
  <c r="AN284" i="30"/>
  <c r="BQ284" i="30" s="1"/>
  <c r="AN285" i="30"/>
  <c r="AN286" i="30"/>
  <c r="BQ286" i="30" s="1"/>
  <c r="AN287" i="30"/>
  <c r="AN288" i="30"/>
  <c r="BQ288" i="30" s="1"/>
  <c r="AN289" i="30"/>
  <c r="BQ289" i="30" s="1"/>
  <c r="AN290" i="30"/>
  <c r="BQ290" i="30" s="1"/>
  <c r="AN291" i="30"/>
  <c r="BQ291" i="30" s="1"/>
  <c r="AN292" i="30"/>
  <c r="BQ292" i="30" s="1"/>
  <c r="AN293" i="30"/>
  <c r="BQ293" i="30" s="1"/>
  <c r="AN294" i="30"/>
  <c r="BQ294" i="30" s="1"/>
  <c r="AN295" i="30"/>
  <c r="BQ295" i="30" s="1"/>
  <c r="AN296" i="30"/>
  <c r="BQ296" i="30" s="1"/>
  <c r="AN297" i="30"/>
  <c r="BQ297" i="30" s="1"/>
  <c r="AN298" i="30"/>
  <c r="BQ298" i="30" s="1"/>
  <c r="AN299" i="30"/>
  <c r="BQ299" i="30" s="1"/>
  <c r="AN300" i="30"/>
  <c r="BQ300" i="30" s="1"/>
  <c r="S3" i="14" s="1"/>
  <c r="AN301" i="30"/>
  <c r="BQ301" i="30" s="1"/>
  <c r="AN302" i="30"/>
  <c r="BQ302" i="30" s="1"/>
  <c r="AN303" i="30"/>
  <c r="AN304" i="30"/>
  <c r="BQ304" i="30" s="1"/>
  <c r="AN305" i="30"/>
  <c r="BQ305" i="30" s="1"/>
  <c r="AN306" i="30"/>
  <c r="BQ306" i="30" s="1"/>
  <c r="AN307" i="30"/>
  <c r="BQ307" i="30" s="1"/>
  <c r="AN308" i="30"/>
  <c r="BQ308" i="30" s="1"/>
  <c r="AN309" i="30"/>
  <c r="AN310" i="30"/>
  <c r="BQ310" i="30" s="1"/>
  <c r="S11" i="14" s="1"/>
  <c r="AN311" i="30"/>
  <c r="BQ311" i="30" s="1"/>
  <c r="S22" i="14" s="1"/>
  <c r="AN312" i="30"/>
  <c r="AN313" i="30"/>
  <c r="BQ313" i="30" s="1"/>
  <c r="AN314" i="30"/>
  <c r="BQ314" i="30" s="1"/>
  <c r="AN315" i="30"/>
  <c r="BQ315" i="30" s="1"/>
  <c r="AN316" i="30"/>
  <c r="BQ316" i="30" s="1"/>
  <c r="S12" i="14" s="1"/>
  <c r="AN317" i="30"/>
  <c r="BQ317" i="30" s="1"/>
  <c r="AN318" i="30"/>
  <c r="BQ318" i="30" s="1"/>
  <c r="AN319" i="30"/>
  <c r="BQ319" i="30" s="1"/>
  <c r="AN320" i="30"/>
  <c r="AN321" i="30"/>
  <c r="BQ321" i="30" s="1"/>
  <c r="AN322" i="30"/>
  <c r="BQ322" i="30" s="1"/>
  <c r="AN323" i="30"/>
  <c r="BQ323" i="30" s="1"/>
  <c r="AN324" i="30"/>
  <c r="BQ324" i="30" s="1"/>
  <c r="AN325" i="30"/>
  <c r="BQ325" i="30" s="1"/>
  <c r="AN326" i="30"/>
  <c r="BQ326" i="30" s="1"/>
  <c r="AN327" i="30"/>
  <c r="BQ327" i="30" s="1"/>
  <c r="AN328" i="30"/>
  <c r="BQ328" i="30" s="1"/>
  <c r="AN329" i="30"/>
  <c r="BQ329" i="30" s="1"/>
  <c r="AN330" i="30"/>
  <c r="BQ330" i="30" s="1"/>
  <c r="AN331" i="30"/>
  <c r="BQ331" i="30" s="1"/>
  <c r="AN332" i="30"/>
  <c r="BQ332" i="30" s="1"/>
  <c r="AN333" i="30"/>
  <c r="BQ333" i="30" s="1"/>
  <c r="AN334" i="30"/>
  <c r="BQ334" i="30" s="1"/>
  <c r="AN335" i="30"/>
  <c r="BQ335" i="30" s="1"/>
  <c r="AN336" i="30"/>
  <c r="BQ336" i="30" s="1"/>
  <c r="AN337" i="30"/>
  <c r="BQ337" i="30" s="1"/>
  <c r="AN338" i="30"/>
  <c r="AN339" i="30"/>
  <c r="BQ339" i="30" s="1"/>
  <c r="AN340" i="30"/>
  <c r="BQ340" i="30" s="1"/>
  <c r="AN341" i="30"/>
  <c r="BQ341" i="30" s="1"/>
  <c r="AN342" i="30"/>
  <c r="BQ342" i="30" s="1"/>
  <c r="AN343" i="30"/>
  <c r="BQ343" i="30" s="1"/>
  <c r="AN344" i="30"/>
  <c r="BQ344" i="30" s="1"/>
  <c r="S17" i="14" s="1"/>
  <c r="AN345" i="30"/>
  <c r="BQ345" i="30" s="1"/>
  <c r="AN346" i="30"/>
  <c r="BQ346" i="30" s="1"/>
  <c r="AN347" i="30"/>
  <c r="BQ347" i="30" s="1"/>
  <c r="AN348" i="30"/>
  <c r="BQ348" i="30" s="1"/>
  <c r="AN349" i="30"/>
  <c r="AN350" i="30"/>
  <c r="BQ350" i="30" s="1"/>
  <c r="AN351" i="30"/>
  <c r="BQ351" i="30" s="1"/>
  <c r="AN352" i="30"/>
  <c r="BQ352" i="30" s="1"/>
  <c r="AN353" i="30"/>
  <c r="BQ353" i="30" s="1"/>
  <c r="AN354" i="30"/>
  <c r="BQ354" i="30" s="1"/>
  <c r="AN355" i="30"/>
  <c r="AN356" i="30"/>
  <c r="BQ356" i="30" s="1"/>
  <c r="AN357" i="30"/>
  <c r="BQ357" i="30" s="1"/>
  <c r="AN358" i="30"/>
  <c r="BQ358" i="30" s="1"/>
  <c r="AN359" i="30"/>
  <c r="AN360" i="30"/>
  <c r="BQ360" i="30" s="1"/>
  <c r="AN361" i="30"/>
  <c r="BQ361" i="30" s="1"/>
  <c r="AN362" i="30"/>
  <c r="BQ362" i="30" s="1"/>
  <c r="AN363" i="30"/>
  <c r="BQ363" i="30" s="1"/>
  <c r="AN364" i="30"/>
  <c r="BQ364" i="30" s="1"/>
  <c r="AN365" i="30"/>
  <c r="BQ365" i="30" s="1"/>
  <c r="AN366" i="30"/>
  <c r="BQ366" i="30" s="1"/>
  <c r="AN367" i="30"/>
  <c r="BQ367" i="30" s="1"/>
  <c r="AN368" i="30"/>
  <c r="AN369" i="30"/>
  <c r="BQ369" i="30" s="1"/>
  <c r="AN370" i="30"/>
  <c r="BQ370" i="30" s="1"/>
  <c r="AN371" i="30"/>
  <c r="BQ371" i="30" s="1"/>
  <c r="AN372" i="30"/>
  <c r="BQ372" i="30" s="1"/>
  <c r="AN373" i="30"/>
  <c r="BQ373" i="30" s="1"/>
  <c r="AN374" i="30"/>
  <c r="BQ374" i="30" s="1"/>
  <c r="AN375" i="30"/>
  <c r="BQ375" i="30" s="1"/>
  <c r="AN376" i="30"/>
  <c r="AN377" i="30"/>
  <c r="BQ377" i="30" s="1"/>
  <c r="S28" i="14" s="1"/>
  <c r="AN378" i="30"/>
  <c r="BQ378" i="30" s="1"/>
  <c r="AN379" i="30"/>
  <c r="BQ379" i="30" s="1"/>
  <c r="AN380" i="30"/>
  <c r="BQ380" i="30" s="1"/>
  <c r="S21" i="14" s="1"/>
  <c r="AN381" i="30"/>
  <c r="BQ381" i="30" s="1"/>
  <c r="AN382" i="30"/>
  <c r="BQ382" i="30" s="1"/>
  <c r="AN383" i="30"/>
  <c r="BQ383" i="30" s="1"/>
  <c r="AN384" i="30"/>
  <c r="BQ384" i="30" s="1"/>
  <c r="AN385" i="30"/>
  <c r="BQ385" i="30" s="1"/>
  <c r="AN386" i="30"/>
  <c r="BQ386" i="30" s="1"/>
  <c r="AN387" i="30"/>
  <c r="AN388" i="30"/>
  <c r="BQ388" i="30" s="1"/>
  <c r="AN389" i="30"/>
  <c r="BQ389" i="30" s="1"/>
  <c r="AN390" i="30"/>
  <c r="BQ390" i="30" s="1"/>
  <c r="S18" i="14" s="1"/>
  <c r="AN391" i="30"/>
  <c r="AN392" i="30"/>
  <c r="BQ392" i="30" s="1"/>
  <c r="AN393" i="30"/>
  <c r="BQ393" i="30" s="1"/>
  <c r="AN394" i="30"/>
  <c r="BQ394" i="30" s="1"/>
  <c r="AN395" i="30"/>
  <c r="BQ395" i="30" s="1"/>
  <c r="AN396" i="30"/>
  <c r="BQ396" i="30" s="1"/>
  <c r="AN397" i="30"/>
  <c r="BQ397" i="30" s="1"/>
  <c r="AN398" i="30"/>
  <c r="BQ398" i="30" s="1"/>
  <c r="AN399" i="30"/>
  <c r="BQ399" i="30" s="1"/>
  <c r="S5" i="14" s="1"/>
  <c r="AN400" i="30"/>
  <c r="BQ400" i="30" s="1"/>
  <c r="AN401" i="30"/>
  <c r="BQ401" i="30" s="1"/>
  <c r="AN402" i="30"/>
  <c r="AN403" i="30"/>
  <c r="BQ403" i="30" s="1"/>
  <c r="AN404" i="30"/>
  <c r="BQ404" i="30" s="1"/>
  <c r="AN405" i="30"/>
  <c r="AN406" i="30"/>
  <c r="BQ406" i="30" s="1"/>
  <c r="AN407" i="30"/>
  <c r="BQ407" i="30" s="1"/>
  <c r="AN408" i="30"/>
  <c r="BQ408" i="30" s="1"/>
  <c r="AN409" i="30"/>
  <c r="BQ409" i="30" s="1"/>
  <c r="AN410" i="30"/>
  <c r="BQ410" i="30" s="1"/>
  <c r="AN411" i="30"/>
  <c r="BQ411" i="30" s="1"/>
  <c r="AN412" i="30"/>
  <c r="BQ412" i="30" s="1"/>
  <c r="AN413" i="30"/>
  <c r="AN414" i="30"/>
  <c r="BQ414" i="30" s="1"/>
  <c r="AN415" i="30"/>
  <c r="BQ415" i="30" s="1"/>
  <c r="AN416" i="30"/>
  <c r="BQ416" i="30" s="1"/>
  <c r="AN417" i="30"/>
  <c r="BQ417" i="30" s="1"/>
  <c r="AN418" i="30"/>
  <c r="BQ418" i="30" s="1"/>
  <c r="AN419" i="30"/>
  <c r="BQ419" i="30" s="1"/>
  <c r="AN420" i="30"/>
  <c r="BQ420" i="30" s="1"/>
  <c r="AN421" i="30"/>
  <c r="BQ421" i="30" s="1"/>
  <c r="AN422" i="30"/>
  <c r="BQ422" i="30" s="1"/>
  <c r="AN423" i="30"/>
  <c r="BQ423" i="30" s="1"/>
  <c r="AN424" i="30"/>
  <c r="AN425" i="30"/>
  <c r="BQ425" i="30" s="1"/>
  <c r="S13" i="14" s="1"/>
  <c r="AN426" i="30"/>
  <c r="BQ426" i="30" s="1"/>
  <c r="AN427" i="30"/>
  <c r="BQ427" i="30" s="1"/>
  <c r="AN428" i="30"/>
  <c r="BQ428" i="30" s="1"/>
  <c r="AN429" i="30"/>
  <c r="AN430" i="30"/>
  <c r="BQ430" i="30" s="1"/>
  <c r="AN431" i="30"/>
  <c r="AN432" i="30"/>
  <c r="AN433" i="30"/>
  <c r="BQ433" i="30" s="1"/>
  <c r="AN434" i="30"/>
  <c r="BQ434" i="30" s="1"/>
  <c r="AN435" i="30"/>
  <c r="BQ435" i="30" s="1"/>
  <c r="AN436" i="30"/>
  <c r="BQ436" i="30" s="1"/>
  <c r="AN437" i="30"/>
  <c r="BQ437" i="30" s="1"/>
  <c r="AN438" i="30"/>
  <c r="BQ438" i="30" s="1"/>
  <c r="AN439" i="30"/>
  <c r="BQ439" i="30" s="1"/>
  <c r="AN440" i="30"/>
  <c r="BQ440" i="30" s="1"/>
  <c r="S25" i="14" s="1"/>
  <c r="AN441" i="30"/>
  <c r="BQ441" i="30" s="1"/>
  <c r="AN442" i="30"/>
  <c r="BQ442" i="30" s="1"/>
  <c r="AN443" i="30"/>
  <c r="BQ443" i="30" s="1"/>
  <c r="AN444" i="30"/>
  <c r="BQ444" i="30" s="1"/>
  <c r="AN445" i="30"/>
  <c r="BQ445" i="30" s="1"/>
  <c r="AN446" i="30"/>
  <c r="BQ446" i="30" s="1"/>
  <c r="AN447" i="30"/>
  <c r="BQ447" i="30" s="1"/>
  <c r="AN448" i="30"/>
  <c r="BQ448" i="30" s="1"/>
  <c r="AN449" i="30"/>
  <c r="BQ449" i="30" s="1"/>
  <c r="AN450" i="30"/>
  <c r="BQ450" i="30" s="1"/>
  <c r="AN451" i="30"/>
  <c r="BQ451" i="30" s="1"/>
  <c r="AN452" i="30"/>
  <c r="BQ452" i="30" s="1"/>
  <c r="AN453" i="30"/>
  <c r="AN454" i="30"/>
  <c r="BQ454" i="30" s="1"/>
  <c r="AN455" i="30"/>
  <c r="BQ455" i="30" s="1"/>
  <c r="AN456" i="30"/>
  <c r="BQ456" i="30" s="1"/>
  <c r="AN457" i="30"/>
  <c r="BQ457" i="30" s="1"/>
  <c r="S14" i="14" s="1"/>
  <c r="AN458" i="30"/>
  <c r="BQ458" i="30" s="1"/>
  <c r="AN459" i="30"/>
  <c r="BQ459" i="30" s="1"/>
  <c r="AN460" i="30"/>
  <c r="BQ460" i="30" s="1"/>
  <c r="AN461" i="30"/>
  <c r="BQ461" i="30" s="1"/>
  <c r="AN462" i="30"/>
  <c r="BQ462" i="30" s="1"/>
  <c r="AN463" i="30"/>
  <c r="BQ463" i="30" s="1"/>
  <c r="AN464" i="30"/>
  <c r="BQ464" i="30" s="1"/>
  <c r="AN465" i="30"/>
  <c r="BQ465" i="30" s="1"/>
  <c r="AN466" i="30"/>
  <c r="BQ466" i="30" s="1"/>
  <c r="AN467" i="30"/>
  <c r="BQ467" i="30" s="1"/>
  <c r="AN468" i="30"/>
  <c r="BQ468" i="30" s="1"/>
  <c r="AN469" i="30"/>
  <c r="BQ469" i="30" s="1"/>
  <c r="AN470" i="30"/>
  <c r="BQ470" i="30" s="1"/>
  <c r="AN471" i="30"/>
  <c r="AN472" i="30"/>
  <c r="BQ472" i="30" s="1"/>
  <c r="AN473" i="30"/>
  <c r="BQ473" i="30" s="1"/>
  <c r="S20" i="14" s="1"/>
  <c r="AN474" i="30"/>
  <c r="BQ474" i="30" s="1"/>
  <c r="AN475" i="30"/>
  <c r="BQ475" i="30" s="1"/>
  <c r="AN476" i="30"/>
  <c r="BQ476" i="30" s="1"/>
  <c r="AN477" i="30"/>
  <c r="BQ477" i="30" s="1"/>
  <c r="AN478" i="30"/>
  <c r="BQ478" i="30" s="1"/>
  <c r="AN479" i="30"/>
  <c r="BQ479" i="30" s="1"/>
  <c r="AN480" i="30"/>
  <c r="BQ480" i="30" s="1"/>
  <c r="AN481" i="30"/>
  <c r="BQ481" i="30" s="1"/>
  <c r="AN482" i="30"/>
  <c r="BQ482" i="30" s="1"/>
  <c r="AN483" i="30"/>
  <c r="BQ483" i="30" s="1"/>
  <c r="AN484" i="30"/>
  <c r="BQ484" i="30" s="1"/>
  <c r="AN485" i="30"/>
  <c r="BQ485" i="30" s="1"/>
  <c r="AN486" i="30"/>
  <c r="BQ486" i="30" s="1"/>
  <c r="AN487" i="30"/>
  <c r="AN488" i="30"/>
  <c r="BQ488" i="30" s="1"/>
  <c r="AN489" i="30"/>
  <c r="BQ489" i="30" s="1"/>
  <c r="AN490" i="30"/>
  <c r="BQ490" i="30" s="1"/>
  <c r="AN491" i="30"/>
  <c r="BQ491" i="30" s="1"/>
  <c r="AN492" i="30"/>
  <c r="BQ492" i="30" s="1"/>
  <c r="AN493" i="30"/>
  <c r="BQ493" i="30" s="1"/>
  <c r="AN494" i="30"/>
  <c r="BQ494" i="30" s="1"/>
  <c r="AN495" i="30"/>
  <c r="BQ495" i="30" s="1"/>
  <c r="AN496" i="30"/>
  <c r="AN497" i="30"/>
  <c r="BQ497" i="30" s="1"/>
  <c r="AN498" i="30"/>
  <c r="BQ498" i="30" s="1"/>
  <c r="AN499" i="30"/>
  <c r="BQ499" i="30" s="1"/>
  <c r="AN500" i="30"/>
  <c r="BQ500" i="30" s="1"/>
  <c r="AN501" i="30"/>
  <c r="BQ501" i="30" s="1"/>
  <c r="AN502" i="30"/>
  <c r="BQ502" i="30" s="1"/>
  <c r="AN503" i="30"/>
  <c r="BQ503" i="30" s="1"/>
  <c r="AN504" i="30"/>
  <c r="AN505" i="30"/>
  <c r="BQ505" i="30" s="1"/>
  <c r="AN506" i="30"/>
  <c r="BQ506" i="30" s="1"/>
  <c r="AN507" i="30"/>
  <c r="BQ507" i="30" s="1"/>
  <c r="AN508" i="30"/>
  <c r="BQ508" i="30" s="1"/>
  <c r="AN509" i="30"/>
  <c r="AN510" i="30"/>
  <c r="BQ510" i="30" s="1"/>
  <c r="AN511" i="30"/>
  <c r="BQ511" i="30" s="1"/>
  <c r="AN512" i="30"/>
  <c r="AN513" i="30"/>
  <c r="BQ513" i="30" s="1"/>
  <c r="AN514" i="30"/>
  <c r="BQ514" i="30" s="1"/>
  <c r="AN515" i="30"/>
  <c r="BQ515" i="30" s="1"/>
  <c r="S27" i="14" s="1"/>
  <c r="AN516" i="30"/>
  <c r="BQ516" i="30" s="1"/>
  <c r="AN517" i="30"/>
  <c r="AN518" i="30"/>
  <c r="BQ518" i="30" s="1"/>
  <c r="AN519" i="30"/>
  <c r="BQ519" i="30" s="1"/>
  <c r="AN520" i="30"/>
  <c r="AN521" i="30"/>
  <c r="BQ521" i="30" s="1"/>
  <c r="S9" i="14" s="1"/>
  <c r="AM274" i="30"/>
  <c r="AM275" i="30"/>
  <c r="AM276" i="30"/>
  <c r="AM277" i="30"/>
  <c r="AM278" i="30"/>
  <c r="AM279" i="30"/>
  <c r="AM280" i="30"/>
  <c r="AM281" i="30"/>
  <c r="AM282" i="30"/>
  <c r="AM283" i="30"/>
  <c r="AM284" i="30"/>
  <c r="AM285" i="30"/>
  <c r="AM286" i="30"/>
  <c r="AM287" i="30"/>
  <c r="AM288" i="30"/>
  <c r="AM289" i="30"/>
  <c r="AM290" i="30"/>
  <c r="AM291" i="30"/>
  <c r="AM292" i="30"/>
  <c r="AM293" i="30"/>
  <c r="AM294" i="30"/>
  <c r="AM295" i="30"/>
  <c r="AM296" i="30"/>
  <c r="AM297" i="30"/>
  <c r="AM298" i="30"/>
  <c r="AM299" i="30"/>
  <c r="AM300" i="30"/>
  <c r="AM301" i="30"/>
  <c r="AM302" i="30"/>
  <c r="AM303" i="30"/>
  <c r="AM304" i="30"/>
  <c r="AM305" i="30"/>
  <c r="AM306" i="30"/>
  <c r="AM307" i="30"/>
  <c r="AM308" i="30"/>
  <c r="AM309" i="30"/>
  <c r="AM310" i="30"/>
  <c r="AM311" i="30"/>
  <c r="AM312" i="30"/>
  <c r="AM313" i="30"/>
  <c r="AM314" i="30"/>
  <c r="AM315" i="30"/>
  <c r="AM316" i="30"/>
  <c r="AM317" i="30"/>
  <c r="AM318" i="30"/>
  <c r="AM319" i="30"/>
  <c r="AM320" i="30"/>
  <c r="AM321" i="30"/>
  <c r="AM322" i="30"/>
  <c r="AM323" i="30"/>
  <c r="AM324" i="30"/>
  <c r="AM325" i="30"/>
  <c r="AM326" i="30"/>
  <c r="AM327" i="30"/>
  <c r="AM328" i="30"/>
  <c r="AM329" i="30"/>
  <c r="AM330" i="30"/>
  <c r="AM331" i="30"/>
  <c r="AM332" i="30"/>
  <c r="AM333" i="30"/>
  <c r="AM334" i="30"/>
  <c r="AM335" i="30"/>
  <c r="AM336" i="30"/>
  <c r="AM337" i="30"/>
  <c r="AM338" i="30"/>
  <c r="AM339" i="30"/>
  <c r="AM340" i="30"/>
  <c r="AM341" i="30"/>
  <c r="AM342" i="30"/>
  <c r="AM343" i="30"/>
  <c r="AM344" i="30"/>
  <c r="AM345" i="30"/>
  <c r="AM346" i="30"/>
  <c r="AM347" i="30"/>
  <c r="AM348" i="30"/>
  <c r="AM349" i="30"/>
  <c r="AM350" i="30"/>
  <c r="AM351" i="30"/>
  <c r="AM352" i="30"/>
  <c r="AM353" i="30"/>
  <c r="AM354" i="30"/>
  <c r="AM355" i="30"/>
  <c r="AM356" i="30"/>
  <c r="AM357" i="30"/>
  <c r="AM358" i="30"/>
  <c r="AM359" i="30"/>
  <c r="AM360" i="30"/>
  <c r="AM361" i="30"/>
  <c r="AM362" i="30"/>
  <c r="AM363" i="30"/>
  <c r="AM364" i="30"/>
  <c r="AM365" i="30"/>
  <c r="AM366" i="30"/>
  <c r="AM367" i="30"/>
  <c r="AM368" i="30"/>
  <c r="AM369" i="30"/>
  <c r="AM370" i="30"/>
  <c r="AM371" i="30"/>
  <c r="AM372" i="30"/>
  <c r="AM373" i="30"/>
  <c r="AM374" i="30"/>
  <c r="AM375" i="30"/>
  <c r="AM376" i="30"/>
  <c r="AM377" i="30"/>
  <c r="AM378" i="30"/>
  <c r="AM379" i="30"/>
  <c r="AM380" i="30"/>
  <c r="AM381" i="30"/>
  <c r="AM382" i="30"/>
  <c r="AM383" i="30"/>
  <c r="AM384" i="30"/>
  <c r="AM385" i="30"/>
  <c r="AM386" i="30"/>
  <c r="AM387" i="30"/>
  <c r="AM388" i="30"/>
  <c r="AM389" i="30"/>
  <c r="AM390" i="30"/>
  <c r="AM391" i="30"/>
  <c r="AM392" i="30"/>
  <c r="AM393" i="30"/>
  <c r="AM394" i="30"/>
  <c r="AM395" i="30"/>
  <c r="AM396" i="30"/>
  <c r="AM397" i="30"/>
  <c r="AM398" i="30"/>
  <c r="AM399" i="30"/>
  <c r="AM400" i="30"/>
  <c r="AM401" i="30"/>
  <c r="AM402" i="30"/>
  <c r="AM403" i="30"/>
  <c r="AM404" i="30"/>
  <c r="AM405" i="30"/>
  <c r="AM406" i="30"/>
  <c r="AM407" i="30"/>
  <c r="AM408" i="30"/>
  <c r="AM409" i="30"/>
  <c r="AM410" i="30"/>
  <c r="AM411" i="30"/>
  <c r="AM412" i="30"/>
  <c r="AM413" i="30"/>
  <c r="AM414" i="30"/>
  <c r="AM415" i="30"/>
  <c r="AM416" i="30"/>
  <c r="AM417" i="30"/>
  <c r="AM418" i="30"/>
  <c r="AM419" i="30"/>
  <c r="AM420" i="30"/>
  <c r="AM421" i="30"/>
  <c r="AM422" i="30"/>
  <c r="AM423" i="30"/>
  <c r="AM424" i="30"/>
  <c r="AM425" i="30"/>
  <c r="AM426" i="30"/>
  <c r="AM427" i="30"/>
  <c r="AM428" i="30"/>
  <c r="AM429" i="30"/>
  <c r="AM430" i="30"/>
  <c r="AM431" i="30"/>
  <c r="AM432" i="30"/>
  <c r="AM433" i="30"/>
  <c r="AM434" i="30"/>
  <c r="AM435" i="30"/>
  <c r="AM436" i="30"/>
  <c r="AM437" i="30"/>
  <c r="AM438" i="30"/>
  <c r="AM439" i="30"/>
  <c r="AM440" i="30"/>
  <c r="AM441" i="30"/>
  <c r="AM442" i="30"/>
  <c r="AM443" i="30"/>
  <c r="AM444" i="30"/>
  <c r="AM445" i="30"/>
  <c r="AM446" i="30"/>
  <c r="AM447" i="30"/>
  <c r="AM448" i="30"/>
  <c r="AM449" i="30"/>
  <c r="AM450" i="30"/>
  <c r="AM451" i="30"/>
  <c r="AM452" i="30"/>
  <c r="AM453" i="30"/>
  <c r="AM454" i="30"/>
  <c r="AM455" i="30"/>
  <c r="AM456" i="30"/>
  <c r="AM457" i="30"/>
  <c r="AM458" i="30"/>
  <c r="AM459" i="30"/>
  <c r="AM460" i="30"/>
  <c r="AM461" i="30"/>
  <c r="AM462" i="30"/>
  <c r="AM463" i="30"/>
  <c r="AM464" i="30"/>
  <c r="AM465" i="30"/>
  <c r="AM466" i="30"/>
  <c r="AM467" i="30"/>
  <c r="AM468" i="30"/>
  <c r="AM469" i="30"/>
  <c r="AM470" i="30"/>
  <c r="AM471" i="30"/>
  <c r="AM472" i="30"/>
  <c r="AM473" i="30"/>
  <c r="AM474" i="30"/>
  <c r="AM475" i="30"/>
  <c r="AM476" i="30"/>
  <c r="AM477" i="30"/>
  <c r="AM478" i="30"/>
  <c r="AM479" i="30"/>
  <c r="AM480" i="30"/>
  <c r="AM481" i="30"/>
  <c r="AM482" i="30"/>
  <c r="AM483" i="30"/>
  <c r="AM484" i="30"/>
  <c r="AM485" i="30"/>
  <c r="AM486" i="30"/>
  <c r="AM487" i="30"/>
  <c r="AM488" i="30"/>
  <c r="AM489" i="30"/>
  <c r="AM490" i="30"/>
  <c r="AM491" i="30"/>
  <c r="AM492" i="30"/>
  <c r="AM493" i="30"/>
  <c r="AM494" i="30"/>
  <c r="AM495" i="30"/>
  <c r="AM496" i="30"/>
  <c r="AM497" i="30"/>
  <c r="AM498" i="30"/>
  <c r="AM499" i="30"/>
  <c r="AM500" i="30"/>
  <c r="AM501" i="30"/>
  <c r="AM502" i="30"/>
  <c r="AM503" i="30"/>
  <c r="AM504" i="30"/>
  <c r="AM505" i="30"/>
  <c r="AM506" i="30"/>
  <c r="AM507" i="30"/>
  <c r="AM508" i="30"/>
  <c r="AM509" i="30"/>
  <c r="AM510" i="30"/>
  <c r="AM511" i="30"/>
  <c r="AM512" i="30"/>
  <c r="AM513" i="30"/>
  <c r="AM514" i="30"/>
  <c r="AM515" i="30"/>
  <c r="AM516" i="30"/>
  <c r="AM517" i="30"/>
  <c r="AM518" i="30"/>
  <c r="AM519" i="30"/>
  <c r="AM520" i="30"/>
  <c r="AM521" i="30"/>
  <c r="AL274" i="30"/>
  <c r="AL275" i="30"/>
  <c r="AL276" i="30"/>
  <c r="AL277" i="30"/>
  <c r="AL278" i="30"/>
  <c r="AL279" i="30"/>
  <c r="AL280" i="30"/>
  <c r="AL281" i="30"/>
  <c r="AL282" i="30"/>
  <c r="AL283" i="30"/>
  <c r="AL284" i="30"/>
  <c r="AL285" i="30"/>
  <c r="AL286" i="30"/>
  <c r="AL287" i="30"/>
  <c r="AL288" i="30"/>
  <c r="AL289" i="30"/>
  <c r="AL290" i="30"/>
  <c r="AL291" i="30"/>
  <c r="AL292" i="30"/>
  <c r="AL293" i="30"/>
  <c r="AL294" i="30"/>
  <c r="AL295" i="30"/>
  <c r="AL296" i="30"/>
  <c r="AL297" i="30"/>
  <c r="AL298" i="30"/>
  <c r="AL299" i="30"/>
  <c r="AL300" i="30"/>
  <c r="AL301" i="30"/>
  <c r="AL302" i="30"/>
  <c r="AL303" i="30"/>
  <c r="AL304" i="30"/>
  <c r="AL305" i="30"/>
  <c r="AL306" i="30"/>
  <c r="AL307" i="30"/>
  <c r="AL308" i="30"/>
  <c r="AL309" i="30"/>
  <c r="AL310" i="30"/>
  <c r="AL311" i="30"/>
  <c r="AL312" i="30"/>
  <c r="AL313" i="30"/>
  <c r="AL314" i="30"/>
  <c r="AL315" i="30"/>
  <c r="AL316" i="30"/>
  <c r="AL317" i="30"/>
  <c r="AL318" i="30"/>
  <c r="AL319" i="30"/>
  <c r="AL320" i="30"/>
  <c r="AL321" i="30"/>
  <c r="AL322" i="30"/>
  <c r="AL323" i="30"/>
  <c r="AL324" i="30"/>
  <c r="AL325" i="30"/>
  <c r="AL326" i="30"/>
  <c r="AL327" i="30"/>
  <c r="AL328" i="30"/>
  <c r="AL329" i="30"/>
  <c r="AL330" i="30"/>
  <c r="AL331" i="30"/>
  <c r="AL332" i="30"/>
  <c r="AL333" i="30"/>
  <c r="AL334" i="30"/>
  <c r="AL335" i="30"/>
  <c r="AL336" i="30"/>
  <c r="AL337" i="30"/>
  <c r="AL338" i="30"/>
  <c r="AL339" i="30"/>
  <c r="AL340" i="30"/>
  <c r="AL341" i="30"/>
  <c r="AL342" i="30"/>
  <c r="AL343" i="30"/>
  <c r="AL344" i="30"/>
  <c r="AL345" i="30"/>
  <c r="AL346" i="30"/>
  <c r="AL347" i="30"/>
  <c r="AL348" i="30"/>
  <c r="AL349" i="30"/>
  <c r="AL350" i="30"/>
  <c r="AL351" i="30"/>
  <c r="AL352" i="30"/>
  <c r="AL353" i="30"/>
  <c r="AL354" i="30"/>
  <c r="AL355" i="30"/>
  <c r="AL356" i="30"/>
  <c r="AL357" i="30"/>
  <c r="AL358" i="30"/>
  <c r="AL359" i="30"/>
  <c r="AL360" i="30"/>
  <c r="AL361" i="30"/>
  <c r="AL362" i="30"/>
  <c r="AL363" i="30"/>
  <c r="AL364" i="30"/>
  <c r="AL365" i="30"/>
  <c r="AL366" i="30"/>
  <c r="AL367" i="30"/>
  <c r="AL368" i="30"/>
  <c r="AL369" i="30"/>
  <c r="AL370" i="30"/>
  <c r="AL371" i="30"/>
  <c r="AL372" i="30"/>
  <c r="AL373" i="30"/>
  <c r="AL374" i="30"/>
  <c r="AL375" i="30"/>
  <c r="AL376" i="30"/>
  <c r="AL377" i="30"/>
  <c r="AL378" i="30"/>
  <c r="AL379" i="30"/>
  <c r="AL380" i="30"/>
  <c r="AL381" i="30"/>
  <c r="AL382" i="30"/>
  <c r="AL383" i="30"/>
  <c r="AL384" i="30"/>
  <c r="AL385" i="30"/>
  <c r="AL386" i="30"/>
  <c r="AL387" i="30"/>
  <c r="AL388" i="30"/>
  <c r="AL389" i="30"/>
  <c r="AL390" i="30"/>
  <c r="AL391" i="30"/>
  <c r="AL392" i="30"/>
  <c r="AL393" i="30"/>
  <c r="AL394" i="30"/>
  <c r="AL395" i="30"/>
  <c r="AL396" i="30"/>
  <c r="AL397" i="30"/>
  <c r="AL398" i="30"/>
  <c r="AL399" i="30"/>
  <c r="AL400" i="30"/>
  <c r="AL401" i="30"/>
  <c r="AL402" i="30"/>
  <c r="AL403" i="30"/>
  <c r="AL404" i="30"/>
  <c r="AL405" i="30"/>
  <c r="AL406" i="30"/>
  <c r="AL407" i="30"/>
  <c r="AL408" i="30"/>
  <c r="AL409" i="30"/>
  <c r="AL410" i="30"/>
  <c r="AL411" i="30"/>
  <c r="AL412" i="30"/>
  <c r="AL413" i="30"/>
  <c r="AL414" i="30"/>
  <c r="AL415" i="30"/>
  <c r="AL416" i="30"/>
  <c r="AL417" i="30"/>
  <c r="AL418" i="30"/>
  <c r="AL419" i="30"/>
  <c r="AL420" i="30"/>
  <c r="AL421" i="30"/>
  <c r="AL422" i="30"/>
  <c r="AL423" i="30"/>
  <c r="AL424" i="30"/>
  <c r="AL425" i="30"/>
  <c r="AL426" i="30"/>
  <c r="AL427" i="30"/>
  <c r="AL428" i="30"/>
  <c r="AL429" i="30"/>
  <c r="AL430" i="30"/>
  <c r="AL431" i="30"/>
  <c r="AL432" i="30"/>
  <c r="AL433" i="30"/>
  <c r="AL434" i="30"/>
  <c r="AL435" i="30"/>
  <c r="AL436" i="30"/>
  <c r="AL437" i="30"/>
  <c r="AL438" i="30"/>
  <c r="AL439" i="30"/>
  <c r="AL440" i="30"/>
  <c r="AL441" i="30"/>
  <c r="AL442" i="30"/>
  <c r="AL443" i="30"/>
  <c r="AL444" i="30"/>
  <c r="AL445" i="30"/>
  <c r="AL446" i="30"/>
  <c r="AL447" i="30"/>
  <c r="AL448" i="30"/>
  <c r="AL449" i="30"/>
  <c r="AL450" i="30"/>
  <c r="AL451" i="30"/>
  <c r="AL452" i="30"/>
  <c r="AL453" i="30"/>
  <c r="AL454" i="30"/>
  <c r="AL455" i="30"/>
  <c r="AL456" i="30"/>
  <c r="AL457" i="30"/>
  <c r="AL458" i="30"/>
  <c r="AL459" i="30"/>
  <c r="AL460" i="30"/>
  <c r="AL461" i="30"/>
  <c r="AL462" i="30"/>
  <c r="AL463" i="30"/>
  <c r="AL464" i="30"/>
  <c r="AL465" i="30"/>
  <c r="AL466" i="30"/>
  <c r="AL467" i="30"/>
  <c r="AL468" i="30"/>
  <c r="AL469" i="30"/>
  <c r="AL470" i="30"/>
  <c r="AL471" i="30"/>
  <c r="AL472" i="30"/>
  <c r="AL473" i="30"/>
  <c r="AL474" i="30"/>
  <c r="AL475" i="30"/>
  <c r="AL476" i="30"/>
  <c r="AL477" i="30"/>
  <c r="AL478" i="30"/>
  <c r="AL479" i="30"/>
  <c r="AL480" i="30"/>
  <c r="AL481" i="30"/>
  <c r="AL482" i="30"/>
  <c r="AL483" i="30"/>
  <c r="AL484" i="30"/>
  <c r="AL485" i="30"/>
  <c r="AL486" i="30"/>
  <c r="AL487" i="30"/>
  <c r="AL488" i="30"/>
  <c r="AL489" i="30"/>
  <c r="AL490" i="30"/>
  <c r="AL491" i="30"/>
  <c r="AL492" i="30"/>
  <c r="AL493" i="30"/>
  <c r="AL494" i="30"/>
  <c r="AL495" i="30"/>
  <c r="AL496" i="30"/>
  <c r="AL497" i="30"/>
  <c r="AL498" i="30"/>
  <c r="AL499" i="30"/>
  <c r="AL500" i="30"/>
  <c r="AL501" i="30"/>
  <c r="AL502" i="30"/>
  <c r="AL503" i="30"/>
  <c r="AL504" i="30"/>
  <c r="AL505" i="30"/>
  <c r="AL506" i="30"/>
  <c r="AL507" i="30"/>
  <c r="AL508" i="30"/>
  <c r="AL509" i="30"/>
  <c r="AL510" i="30"/>
  <c r="AL511" i="30"/>
  <c r="AL512" i="30"/>
  <c r="AL513" i="30"/>
  <c r="AL514" i="30"/>
  <c r="AL515" i="30"/>
  <c r="AL516" i="30"/>
  <c r="AL517" i="30"/>
  <c r="AL518" i="30"/>
  <c r="AL519" i="30"/>
  <c r="AL520" i="30"/>
  <c r="AL521" i="30"/>
  <c r="AK274" i="30"/>
  <c r="AK275" i="30"/>
  <c r="AK276" i="30"/>
  <c r="AK277" i="30"/>
  <c r="AK278" i="30"/>
  <c r="AK279" i="30"/>
  <c r="AK280" i="30"/>
  <c r="AK281" i="30"/>
  <c r="AK282" i="30"/>
  <c r="AK283" i="30"/>
  <c r="AK284" i="30"/>
  <c r="AK285" i="30"/>
  <c r="AK286" i="30"/>
  <c r="AK287" i="30"/>
  <c r="AK288" i="30"/>
  <c r="AK289" i="30"/>
  <c r="AK290" i="30"/>
  <c r="AK291" i="30"/>
  <c r="AK292" i="30"/>
  <c r="AK293" i="30"/>
  <c r="AK294" i="30"/>
  <c r="AK295" i="30"/>
  <c r="AK296" i="30"/>
  <c r="AK297" i="30"/>
  <c r="AK298" i="30"/>
  <c r="AK299" i="30"/>
  <c r="AK300" i="30"/>
  <c r="AK301" i="30"/>
  <c r="AK302" i="30"/>
  <c r="AK303" i="30"/>
  <c r="AK304" i="30"/>
  <c r="AK305" i="30"/>
  <c r="AK306" i="30"/>
  <c r="AK307" i="30"/>
  <c r="AK308" i="30"/>
  <c r="AK309" i="30"/>
  <c r="AK310" i="30"/>
  <c r="AK311" i="30"/>
  <c r="AK312" i="30"/>
  <c r="AK313" i="30"/>
  <c r="AK314" i="30"/>
  <c r="AK315" i="30"/>
  <c r="AK316" i="30"/>
  <c r="AK317" i="30"/>
  <c r="AK318" i="30"/>
  <c r="AK319" i="30"/>
  <c r="AK320" i="30"/>
  <c r="AK321" i="30"/>
  <c r="AK322" i="30"/>
  <c r="AK323" i="30"/>
  <c r="AK324" i="30"/>
  <c r="AK325" i="30"/>
  <c r="AK326" i="30"/>
  <c r="AK327" i="30"/>
  <c r="AK328" i="30"/>
  <c r="AK329" i="30"/>
  <c r="AK330" i="30"/>
  <c r="AK331" i="30"/>
  <c r="AK332" i="30"/>
  <c r="AK333" i="30"/>
  <c r="AK334" i="30"/>
  <c r="AK335" i="30"/>
  <c r="AK336" i="30"/>
  <c r="AK337" i="30"/>
  <c r="AK338" i="30"/>
  <c r="AK339" i="30"/>
  <c r="AK340" i="30"/>
  <c r="AK341" i="30"/>
  <c r="AK342" i="30"/>
  <c r="AK343" i="30"/>
  <c r="AK344" i="30"/>
  <c r="AK345" i="30"/>
  <c r="AK346" i="30"/>
  <c r="AK347" i="30"/>
  <c r="AK348" i="30"/>
  <c r="AK349" i="30"/>
  <c r="AK350" i="30"/>
  <c r="AK351" i="30"/>
  <c r="AK352" i="30"/>
  <c r="AK353" i="30"/>
  <c r="AK354" i="30"/>
  <c r="AK355" i="30"/>
  <c r="AK356" i="30"/>
  <c r="AK357" i="30"/>
  <c r="AK358" i="30"/>
  <c r="AK359" i="30"/>
  <c r="AK360" i="30"/>
  <c r="AK361" i="30"/>
  <c r="AK362" i="30"/>
  <c r="AK363" i="30"/>
  <c r="AK364" i="30"/>
  <c r="AK365" i="30"/>
  <c r="AK366" i="30"/>
  <c r="AK367" i="30"/>
  <c r="AK368" i="30"/>
  <c r="AK369" i="30"/>
  <c r="AK370" i="30"/>
  <c r="AK371" i="30"/>
  <c r="AK372" i="30"/>
  <c r="AK373" i="30"/>
  <c r="AK374" i="30"/>
  <c r="AK375" i="30"/>
  <c r="AK376" i="30"/>
  <c r="AK377" i="30"/>
  <c r="AK378" i="30"/>
  <c r="AK379" i="30"/>
  <c r="AK380" i="30"/>
  <c r="AK381" i="30"/>
  <c r="AK382" i="30"/>
  <c r="AK383" i="30"/>
  <c r="AK384" i="30"/>
  <c r="AK385" i="30"/>
  <c r="AK386" i="30"/>
  <c r="AK387" i="30"/>
  <c r="AK388" i="30"/>
  <c r="AK389" i="30"/>
  <c r="AK390" i="30"/>
  <c r="AK391" i="30"/>
  <c r="AK392" i="30"/>
  <c r="AK393" i="30"/>
  <c r="AK394" i="30"/>
  <c r="AK395" i="30"/>
  <c r="AK396" i="30"/>
  <c r="AK397" i="30"/>
  <c r="AK398" i="30"/>
  <c r="AK399" i="30"/>
  <c r="AK400" i="30"/>
  <c r="AK401" i="30"/>
  <c r="AK402" i="30"/>
  <c r="AK403" i="30"/>
  <c r="AK404" i="30"/>
  <c r="AK405" i="30"/>
  <c r="AK406" i="30"/>
  <c r="AK407" i="30"/>
  <c r="AK408" i="30"/>
  <c r="AK409" i="30"/>
  <c r="AK410" i="30"/>
  <c r="AK411" i="30"/>
  <c r="AK412" i="30"/>
  <c r="AK413" i="30"/>
  <c r="AK414" i="30"/>
  <c r="AK415" i="30"/>
  <c r="AK416" i="30"/>
  <c r="AK417" i="30"/>
  <c r="AK418" i="30"/>
  <c r="AK419" i="30"/>
  <c r="AK420" i="30"/>
  <c r="AK421" i="30"/>
  <c r="AK422" i="30"/>
  <c r="AK423" i="30"/>
  <c r="AK424" i="30"/>
  <c r="AK425" i="30"/>
  <c r="AK426" i="30"/>
  <c r="AK427" i="30"/>
  <c r="AK428" i="30"/>
  <c r="AK429" i="30"/>
  <c r="AK430" i="30"/>
  <c r="AK431" i="30"/>
  <c r="AK432" i="30"/>
  <c r="AK433" i="30"/>
  <c r="AK434" i="30"/>
  <c r="AK435" i="30"/>
  <c r="AK436" i="30"/>
  <c r="AK437" i="30"/>
  <c r="AK438" i="30"/>
  <c r="AK439" i="30"/>
  <c r="AK440" i="30"/>
  <c r="AK441" i="30"/>
  <c r="AK442" i="30"/>
  <c r="AK443" i="30"/>
  <c r="AK444" i="30"/>
  <c r="AK445" i="30"/>
  <c r="AK446" i="30"/>
  <c r="AK447" i="30"/>
  <c r="AK448" i="30"/>
  <c r="AK449" i="30"/>
  <c r="AK450" i="30"/>
  <c r="AK451" i="30"/>
  <c r="AK452" i="30"/>
  <c r="AK453" i="30"/>
  <c r="AK454" i="30"/>
  <c r="AK455" i="30"/>
  <c r="AK456" i="30"/>
  <c r="AK457" i="30"/>
  <c r="AK458" i="30"/>
  <c r="AK459" i="30"/>
  <c r="AK460" i="30"/>
  <c r="AK461" i="30"/>
  <c r="AK462" i="30"/>
  <c r="AK463" i="30"/>
  <c r="AK464" i="30"/>
  <c r="AK465" i="30"/>
  <c r="AK466" i="30"/>
  <c r="AK467" i="30"/>
  <c r="AK468" i="30"/>
  <c r="AK469" i="30"/>
  <c r="AK470" i="30"/>
  <c r="AK471" i="30"/>
  <c r="AK472" i="30"/>
  <c r="AK473" i="30"/>
  <c r="AK474" i="30"/>
  <c r="AK475" i="30"/>
  <c r="AK476" i="30"/>
  <c r="AK477" i="30"/>
  <c r="AK478" i="30"/>
  <c r="AK479" i="30"/>
  <c r="AK480" i="30"/>
  <c r="AK481" i="30"/>
  <c r="AK482" i="30"/>
  <c r="AK483" i="30"/>
  <c r="AK484" i="30"/>
  <c r="AK485" i="30"/>
  <c r="AK486" i="30"/>
  <c r="AK487" i="30"/>
  <c r="AK488" i="30"/>
  <c r="AK489" i="30"/>
  <c r="AK490" i="30"/>
  <c r="AK491" i="30"/>
  <c r="AK492" i="30"/>
  <c r="AK493" i="30"/>
  <c r="AK494" i="30"/>
  <c r="AK495" i="30"/>
  <c r="AK496" i="30"/>
  <c r="AK497" i="30"/>
  <c r="AK498" i="30"/>
  <c r="AK499" i="30"/>
  <c r="AK500" i="30"/>
  <c r="AK501" i="30"/>
  <c r="AK502" i="30"/>
  <c r="AK503" i="30"/>
  <c r="AK504" i="30"/>
  <c r="AK505" i="30"/>
  <c r="AK506" i="30"/>
  <c r="AK507" i="30"/>
  <c r="AK508" i="30"/>
  <c r="AK509" i="30"/>
  <c r="AK510" i="30"/>
  <c r="AK511" i="30"/>
  <c r="AK512" i="30"/>
  <c r="AK513" i="30"/>
  <c r="AK514" i="30"/>
  <c r="AK515" i="30"/>
  <c r="AK516" i="30"/>
  <c r="AK517" i="30"/>
  <c r="AK518" i="30"/>
  <c r="AK519" i="30"/>
  <c r="AK520" i="30"/>
  <c r="AK521" i="30"/>
  <c r="AJ274" i="30"/>
  <c r="AJ275" i="30"/>
  <c r="AJ276" i="30"/>
  <c r="AJ277" i="30"/>
  <c r="AJ278" i="30"/>
  <c r="AJ279" i="30"/>
  <c r="AJ280" i="30"/>
  <c r="AJ281" i="30"/>
  <c r="AJ282" i="30"/>
  <c r="AJ283" i="30"/>
  <c r="AJ284" i="30"/>
  <c r="AJ285" i="30"/>
  <c r="AJ286" i="30"/>
  <c r="AJ287" i="30"/>
  <c r="AJ288" i="30"/>
  <c r="AJ289" i="30"/>
  <c r="AJ290" i="30"/>
  <c r="AJ291" i="30"/>
  <c r="AJ292" i="30"/>
  <c r="AJ293" i="30"/>
  <c r="AJ294" i="30"/>
  <c r="AJ295" i="30"/>
  <c r="AJ296" i="30"/>
  <c r="AJ297" i="30"/>
  <c r="AJ298" i="30"/>
  <c r="AJ299" i="30"/>
  <c r="AJ300" i="30"/>
  <c r="AJ301" i="30"/>
  <c r="AJ302" i="30"/>
  <c r="AJ303" i="30"/>
  <c r="AJ304" i="30"/>
  <c r="AJ305" i="30"/>
  <c r="AJ306" i="30"/>
  <c r="AJ307" i="30"/>
  <c r="AJ308" i="30"/>
  <c r="AJ309" i="30"/>
  <c r="AJ310" i="30"/>
  <c r="AJ311" i="30"/>
  <c r="AJ312" i="30"/>
  <c r="AJ313" i="30"/>
  <c r="AJ314" i="30"/>
  <c r="AJ315" i="30"/>
  <c r="AJ316" i="30"/>
  <c r="AJ317" i="30"/>
  <c r="AJ318" i="30"/>
  <c r="AJ319" i="30"/>
  <c r="AJ320" i="30"/>
  <c r="AJ321" i="30"/>
  <c r="AJ322" i="30"/>
  <c r="AJ323" i="30"/>
  <c r="AJ324" i="30"/>
  <c r="AJ325" i="30"/>
  <c r="AJ326" i="30"/>
  <c r="AJ327" i="30"/>
  <c r="AJ328" i="30"/>
  <c r="AJ329" i="30"/>
  <c r="AJ330" i="30"/>
  <c r="AJ331" i="30"/>
  <c r="AJ332" i="30"/>
  <c r="AJ333" i="30"/>
  <c r="AJ334" i="30"/>
  <c r="AJ335" i="30"/>
  <c r="AJ336" i="30"/>
  <c r="AJ337" i="30"/>
  <c r="AJ338" i="30"/>
  <c r="AJ339" i="30"/>
  <c r="AJ340" i="30"/>
  <c r="AJ341" i="30"/>
  <c r="AJ342" i="30"/>
  <c r="AJ343" i="30"/>
  <c r="AJ344" i="30"/>
  <c r="AJ345" i="30"/>
  <c r="AJ346" i="30"/>
  <c r="AJ347" i="30"/>
  <c r="AJ348" i="30"/>
  <c r="AJ349" i="30"/>
  <c r="AJ350" i="30"/>
  <c r="AJ351" i="30"/>
  <c r="AJ352" i="30"/>
  <c r="AJ353" i="30"/>
  <c r="AJ354" i="30"/>
  <c r="AJ355" i="30"/>
  <c r="AJ356" i="30"/>
  <c r="AJ357" i="30"/>
  <c r="AJ358" i="30"/>
  <c r="AJ359" i="30"/>
  <c r="AJ360" i="30"/>
  <c r="AJ361" i="30"/>
  <c r="AJ362" i="30"/>
  <c r="AJ363" i="30"/>
  <c r="AJ364" i="30"/>
  <c r="AJ365" i="30"/>
  <c r="AJ366" i="30"/>
  <c r="AJ367" i="30"/>
  <c r="AJ368" i="30"/>
  <c r="AJ369" i="30"/>
  <c r="AJ370" i="30"/>
  <c r="AJ371" i="30"/>
  <c r="AJ372" i="30"/>
  <c r="AJ373" i="30"/>
  <c r="AJ374" i="30"/>
  <c r="AJ375" i="30"/>
  <c r="AJ376" i="30"/>
  <c r="AJ377" i="30"/>
  <c r="AJ378" i="30"/>
  <c r="AJ379" i="30"/>
  <c r="AJ380" i="30"/>
  <c r="AJ381" i="30"/>
  <c r="AJ382" i="30"/>
  <c r="AJ383" i="30"/>
  <c r="AJ384" i="30"/>
  <c r="AJ385" i="30"/>
  <c r="AJ386" i="30"/>
  <c r="AJ387" i="30"/>
  <c r="AJ388" i="30"/>
  <c r="AJ389" i="30"/>
  <c r="AJ390" i="30"/>
  <c r="AJ391" i="30"/>
  <c r="AJ392" i="30"/>
  <c r="AJ393" i="30"/>
  <c r="AJ394" i="30"/>
  <c r="AJ395" i="30"/>
  <c r="AJ396" i="30"/>
  <c r="AJ397" i="30"/>
  <c r="AJ398" i="30"/>
  <c r="AJ399" i="30"/>
  <c r="AJ400" i="30"/>
  <c r="AJ401" i="30"/>
  <c r="AJ402" i="30"/>
  <c r="AJ403" i="30"/>
  <c r="AJ404" i="30"/>
  <c r="AJ405" i="30"/>
  <c r="AJ406" i="30"/>
  <c r="AJ407" i="30"/>
  <c r="AJ408" i="30"/>
  <c r="AJ409" i="30"/>
  <c r="AJ410" i="30"/>
  <c r="AJ411" i="30"/>
  <c r="AJ412" i="30"/>
  <c r="AJ413" i="30"/>
  <c r="AJ414" i="30"/>
  <c r="AJ415" i="30"/>
  <c r="AJ416" i="30"/>
  <c r="AJ417" i="30"/>
  <c r="AJ418" i="30"/>
  <c r="AJ419" i="30"/>
  <c r="AJ420" i="30"/>
  <c r="AJ421" i="30"/>
  <c r="AJ422" i="30"/>
  <c r="AJ423" i="30"/>
  <c r="AJ424" i="30"/>
  <c r="AJ425" i="30"/>
  <c r="AJ426" i="30"/>
  <c r="AJ427" i="30"/>
  <c r="AJ428" i="30"/>
  <c r="AJ429" i="30"/>
  <c r="AJ430" i="30"/>
  <c r="AJ431" i="30"/>
  <c r="AJ432" i="30"/>
  <c r="AJ433" i="30"/>
  <c r="AJ434" i="30"/>
  <c r="AJ435" i="30"/>
  <c r="AJ436" i="30"/>
  <c r="AJ437" i="30"/>
  <c r="AJ438" i="30"/>
  <c r="AJ439" i="30"/>
  <c r="AJ440" i="30"/>
  <c r="AJ441" i="30"/>
  <c r="AJ442" i="30"/>
  <c r="AJ443" i="30"/>
  <c r="AJ444" i="30"/>
  <c r="AJ445" i="30"/>
  <c r="AJ446" i="30"/>
  <c r="AJ447" i="30"/>
  <c r="AJ448" i="30"/>
  <c r="AJ449" i="30"/>
  <c r="AJ450" i="30"/>
  <c r="AJ451" i="30"/>
  <c r="AJ452" i="30"/>
  <c r="AJ453" i="30"/>
  <c r="AJ454" i="30"/>
  <c r="AJ455" i="30"/>
  <c r="AJ456" i="30"/>
  <c r="AJ457" i="30"/>
  <c r="AJ458" i="30"/>
  <c r="AJ459" i="30"/>
  <c r="AJ460" i="30"/>
  <c r="AJ461" i="30"/>
  <c r="AJ462" i="30"/>
  <c r="AJ463" i="30"/>
  <c r="AJ464" i="30"/>
  <c r="AJ465" i="30"/>
  <c r="AJ466" i="30"/>
  <c r="AJ467" i="30"/>
  <c r="AJ468" i="30"/>
  <c r="AJ469" i="30"/>
  <c r="AJ470" i="30"/>
  <c r="AJ471" i="30"/>
  <c r="AJ472" i="30"/>
  <c r="AJ473" i="30"/>
  <c r="AJ474" i="30"/>
  <c r="AJ475" i="30"/>
  <c r="AJ476" i="30"/>
  <c r="AJ477" i="30"/>
  <c r="AJ478" i="30"/>
  <c r="AJ479" i="30"/>
  <c r="AJ480" i="30"/>
  <c r="AJ481" i="30"/>
  <c r="AJ482" i="30"/>
  <c r="AJ483" i="30"/>
  <c r="AJ484" i="30"/>
  <c r="AJ485" i="30"/>
  <c r="AJ486" i="30"/>
  <c r="AJ487" i="30"/>
  <c r="AJ488" i="30"/>
  <c r="AJ489" i="30"/>
  <c r="AJ490" i="30"/>
  <c r="AJ491" i="30"/>
  <c r="AJ492" i="30"/>
  <c r="AJ493" i="30"/>
  <c r="AJ494" i="30"/>
  <c r="AJ495" i="30"/>
  <c r="AJ496" i="30"/>
  <c r="AJ497" i="30"/>
  <c r="AJ498" i="30"/>
  <c r="AJ499" i="30"/>
  <c r="AJ500" i="30"/>
  <c r="AJ501" i="30"/>
  <c r="AJ502" i="30"/>
  <c r="AJ503" i="30"/>
  <c r="AJ504" i="30"/>
  <c r="AJ505" i="30"/>
  <c r="AJ506" i="30"/>
  <c r="AJ507" i="30"/>
  <c r="AJ508" i="30"/>
  <c r="AJ509" i="30"/>
  <c r="AJ510" i="30"/>
  <c r="AJ511" i="30"/>
  <c r="AJ512" i="30"/>
  <c r="AJ513" i="30"/>
  <c r="AJ514" i="30"/>
  <c r="AJ515" i="30"/>
  <c r="AJ516" i="30"/>
  <c r="AJ517" i="30"/>
  <c r="AJ518" i="30"/>
  <c r="AJ519" i="30"/>
  <c r="AJ520" i="30"/>
  <c r="AJ521" i="30"/>
  <c r="AI274" i="30"/>
  <c r="AI275" i="30"/>
  <c r="AI276" i="30"/>
  <c r="AI277" i="30"/>
  <c r="AI278" i="30"/>
  <c r="AI279" i="30"/>
  <c r="AI280" i="30"/>
  <c r="AI281" i="30"/>
  <c r="AI282" i="30"/>
  <c r="AI283" i="30"/>
  <c r="AI284" i="30"/>
  <c r="AI285" i="30"/>
  <c r="AI286" i="30"/>
  <c r="AI287" i="30"/>
  <c r="AI288" i="30"/>
  <c r="CB288" i="30" s="1"/>
  <c r="AI289" i="30"/>
  <c r="AI290" i="30"/>
  <c r="AI291" i="30"/>
  <c r="CB291" i="30" s="1"/>
  <c r="AI292" i="30"/>
  <c r="AI293" i="30"/>
  <c r="AI294" i="30"/>
  <c r="AI295" i="30"/>
  <c r="CB295" i="30" s="1"/>
  <c r="AI296" i="30"/>
  <c r="AI297" i="30"/>
  <c r="AI298" i="30"/>
  <c r="AI299" i="30"/>
  <c r="AI300" i="30"/>
  <c r="AI301" i="30"/>
  <c r="AI302" i="30"/>
  <c r="AI303" i="30"/>
  <c r="CB303" i="30" s="1"/>
  <c r="AI304" i="30"/>
  <c r="CB304" i="30" s="1"/>
  <c r="AI305" i="30"/>
  <c r="AI306" i="30"/>
  <c r="CB306" i="30" s="1"/>
  <c r="AI307" i="30"/>
  <c r="AI308" i="30"/>
  <c r="CB308" i="30" s="1"/>
  <c r="AI309" i="30"/>
  <c r="AI310" i="30"/>
  <c r="AI311" i="30"/>
  <c r="AI312" i="30"/>
  <c r="CB312" i="30" s="1"/>
  <c r="AI313" i="30"/>
  <c r="AI314" i="30"/>
  <c r="AI315" i="30"/>
  <c r="AI316" i="30"/>
  <c r="AI317" i="30"/>
  <c r="CB317" i="30" s="1"/>
  <c r="AI318" i="30"/>
  <c r="AI319" i="30"/>
  <c r="CB319" i="30" s="1"/>
  <c r="AI320" i="30"/>
  <c r="CB320" i="30" s="1"/>
  <c r="AI321" i="30"/>
  <c r="AI322" i="30"/>
  <c r="CB322" i="30" s="1"/>
  <c r="AI323" i="30"/>
  <c r="CB323" i="30" s="1"/>
  <c r="AI324" i="30"/>
  <c r="AI325" i="30"/>
  <c r="AI326" i="30"/>
  <c r="AI327" i="30"/>
  <c r="AI328" i="30"/>
  <c r="CB328" i="30" s="1"/>
  <c r="AI329" i="30"/>
  <c r="AI330" i="30"/>
  <c r="CB330" i="30" s="1"/>
  <c r="AI331" i="30"/>
  <c r="AI332" i="30"/>
  <c r="CB332" i="30" s="1"/>
  <c r="AI333" i="30"/>
  <c r="CB333" i="30" s="1"/>
  <c r="AI334" i="30"/>
  <c r="AI335" i="30"/>
  <c r="AI336" i="30"/>
  <c r="CB336" i="30" s="1"/>
  <c r="AI337" i="30"/>
  <c r="AI338" i="30"/>
  <c r="AI339" i="30"/>
  <c r="AI340" i="30"/>
  <c r="CB340" i="30" s="1"/>
  <c r="AI341" i="30"/>
  <c r="AI342" i="30"/>
  <c r="AI343" i="30"/>
  <c r="CB343" i="30" s="1"/>
  <c r="AI344" i="30"/>
  <c r="CB344" i="30" s="1"/>
  <c r="AI345" i="30"/>
  <c r="AI346" i="30"/>
  <c r="AI347" i="30"/>
  <c r="AI348" i="30"/>
  <c r="AI349" i="30"/>
  <c r="AI350" i="30"/>
  <c r="AI351" i="30"/>
  <c r="AI352" i="30"/>
  <c r="CB352" i="30" s="1"/>
  <c r="AI353" i="30"/>
  <c r="AI354" i="30"/>
  <c r="AI355" i="30"/>
  <c r="AI356" i="30"/>
  <c r="AI357" i="30"/>
  <c r="AI358" i="30"/>
  <c r="AI359" i="30"/>
  <c r="CB359" i="30" s="1"/>
  <c r="AI360" i="30"/>
  <c r="CB360" i="30" s="1"/>
  <c r="AI361" i="30"/>
  <c r="AI362" i="30"/>
  <c r="CB362" i="30" s="1"/>
  <c r="AI363" i="30"/>
  <c r="AI364" i="30"/>
  <c r="AI365" i="30"/>
  <c r="CB365" i="30" s="1"/>
  <c r="AI366" i="30"/>
  <c r="AI367" i="30"/>
  <c r="AI368" i="30"/>
  <c r="CB368" i="30" s="1"/>
  <c r="AI369" i="30"/>
  <c r="AI370" i="30"/>
  <c r="CB370" i="30" s="1"/>
  <c r="AI371" i="30"/>
  <c r="AI372" i="30"/>
  <c r="AI373" i="30"/>
  <c r="AI374" i="30"/>
  <c r="CB374" i="30" s="1"/>
  <c r="AI375" i="30"/>
  <c r="AI376" i="30"/>
  <c r="CB376" i="30" s="1"/>
  <c r="AI377" i="30"/>
  <c r="AI378" i="30"/>
  <c r="AI379" i="30"/>
  <c r="AI380" i="30"/>
  <c r="AI381" i="30"/>
  <c r="CB381" i="30" s="1"/>
  <c r="AI382" i="30"/>
  <c r="AI383" i="30"/>
  <c r="AI384" i="30"/>
  <c r="CB384" i="30" s="1"/>
  <c r="AI385" i="30"/>
  <c r="AI386" i="30"/>
  <c r="AI387" i="30"/>
  <c r="AI388" i="30"/>
  <c r="AI389" i="30"/>
  <c r="CB389" i="30" s="1"/>
  <c r="AI390" i="30"/>
  <c r="AI391" i="30"/>
  <c r="AI392" i="30"/>
  <c r="CB392" i="30" s="1"/>
  <c r="AI393" i="30"/>
  <c r="AI394" i="30"/>
  <c r="AI395" i="30"/>
  <c r="AI396" i="30"/>
  <c r="AI397" i="30"/>
  <c r="CB397" i="30" s="1"/>
  <c r="AI398" i="30"/>
  <c r="AI399" i="30"/>
  <c r="CB399" i="30" s="1"/>
  <c r="AI400" i="30"/>
  <c r="CB400" i="30" s="1"/>
  <c r="AI401" i="30"/>
  <c r="AI402" i="30"/>
  <c r="CB402" i="30" s="1"/>
  <c r="AI403" i="30"/>
  <c r="AI404" i="30"/>
  <c r="AI405" i="30"/>
  <c r="CB405" i="30" s="1"/>
  <c r="AI406" i="30"/>
  <c r="AI407" i="30"/>
  <c r="AI408" i="30"/>
  <c r="CB408" i="30" s="1"/>
  <c r="AI409" i="30"/>
  <c r="AI410" i="30"/>
  <c r="CB410" i="30" s="1"/>
  <c r="AI411" i="30"/>
  <c r="AI412" i="30"/>
  <c r="AI413" i="30"/>
  <c r="AI414" i="30"/>
  <c r="AI415" i="30"/>
  <c r="CB415" i="30" s="1"/>
  <c r="AI416" i="30"/>
  <c r="CB416" i="30" s="1"/>
  <c r="AI417" i="30"/>
  <c r="AI418" i="30"/>
  <c r="AI419" i="30"/>
  <c r="AI420" i="30"/>
  <c r="CB420" i="30" s="1"/>
  <c r="AI421" i="30"/>
  <c r="CB421" i="30" s="1"/>
  <c r="AI422" i="30"/>
  <c r="CB422" i="30" s="1"/>
  <c r="AI423" i="30"/>
  <c r="AI424" i="30"/>
  <c r="CB424" i="30" s="1"/>
  <c r="AI425" i="30"/>
  <c r="AI426" i="30"/>
  <c r="AI427" i="30"/>
  <c r="AI428" i="30"/>
  <c r="AI429" i="30"/>
  <c r="AI430" i="30"/>
  <c r="AI431" i="30"/>
  <c r="CB431" i="30" s="1"/>
  <c r="AI432" i="30"/>
  <c r="CB432" i="30" s="1"/>
  <c r="AI433" i="30"/>
  <c r="AI434" i="30"/>
  <c r="CB434" i="30" s="1"/>
  <c r="AI435" i="30"/>
  <c r="AI436" i="30"/>
  <c r="CB436" i="30" s="1"/>
  <c r="AI437" i="30"/>
  <c r="AI438" i="30"/>
  <c r="AI439" i="30"/>
  <c r="AI440" i="30"/>
  <c r="CB440" i="30" s="1"/>
  <c r="AI441" i="30"/>
  <c r="AI442" i="30"/>
  <c r="AI443" i="30"/>
  <c r="CB443" i="30" s="1"/>
  <c r="AI444" i="30"/>
  <c r="AI445" i="30"/>
  <c r="AI446" i="30"/>
  <c r="AI447" i="30"/>
  <c r="AI448" i="30"/>
  <c r="CB448" i="30" s="1"/>
  <c r="AI449" i="30"/>
  <c r="AI450" i="30"/>
  <c r="AI451" i="30"/>
  <c r="CB451" i="30" s="1"/>
  <c r="AI452" i="30"/>
  <c r="AI453" i="30"/>
  <c r="AI454" i="30"/>
  <c r="AI455" i="30"/>
  <c r="AI456" i="30"/>
  <c r="AI457" i="30"/>
  <c r="AI458" i="30"/>
  <c r="AI459" i="30"/>
  <c r="AI460" i="30"/>
  <c r="CB460" i="30" s="1"/>
  <c r="AI461" i="30"/>
  <c r="CB461" i="30" s="1"/>
  <c r="AI462" i="30"/>
  <c r="AI463" i="30"/>
  <c r="AI464" i="30"/>
  <c r="CB464" i="30" s="1"/>
  <c r="AI465" i="30"/>
  <c r="AI466" i="30"/>
  <c r="CB466" i="30" s="1"/>
  <c r="AI467" i="30"/>
  <c r="AI468" i="30"/>
  <c r="AI469" i="30"/>
  <c r="AI470" i="30"/>
  <c r="AI471" i="30"/>
  <c r="AI472" i="30"/>
  <c r="CB472" i="30" s="1"/>
  <c r="AI473" i="30"/>
  <c r="AI474" i="30"/>
  <c r="CB474" i="30" s="1"/>
  <c r="AI475" i="30"/>
  <c r="AI476" i="30"/>
  <c r="AI477" i="30"/>
  <c r="AI478" i="30"/>
  <c r="AI479" i="30"/>
  <c r="AI480" i="30"/>
  <c r="CB480" i="30" s="1"/>
  <c r="AI481" i="30"/>
  <c r="CB481" i="30" s="1"/>
  <c r="AI482" i="30"/>
  <c r="AI483" i="30"/>
  <c r="AI484" i="30"/>
  <c r="AI485" i="30"/>
  <c r="CB485" i="30" s="1"/>
  <c r="AI486" i="30"/>
  <c r="CB486" i="30" s="1"/>
  <c r="AI487" i="30"/>
  <c r="CB487" i="30" s="1"/>
  <c r="AI488" i="30"/>
  <c r="CB488" i="30" s="1"/>
  <c r="AI489" i="30"/>
  <c r="AI490" i="30"/>
  <c r="AI491" i="30"/>
  <c r="AI492" i="30"/>
  <c r="AI493" i="30"/>
  <c r="AI494" i="30"/>
  <c r="AI495" i="30"/>
  <c r="AI496" i="30"/>
  <c r="CB496" i="30" s="1"/>
  <c r="AI497" i="30"/>
  <c r="AI498" i="30"/>
  <c r="AI499" i="30"/>
  <c r="AI500" i="30"/>
  <c r="AI501" i="30"/>
  <c r="CB501" i="30" s="1"/>
  <c r="AI502" i="30"/>
  <c r="AI503" i="30"/>
  <c r="CB503" i="30" s="1"/>
  <c r="AI504" i="30"/>
  <c r="AI505" i="30"/>
  <c r="AI506" i="30"/>
  <c r="AI507" i="30"/>
  <c r="AI508" i="30"/>
  <c r="AI509" i="30"/>
  <c r="AI510" i="30"/>
  <c r="AI511" i="30"/>
  <c r="AI512" i="30"/>
  <c r="CB512" i="30" s="1"/>
  <c r="AI513" i="30"/>
  <c r="AI514" i="30"/>
  <c r="CB514" i="30" s="1"/>
  <c r="AI515" i="30"/>
  <c r="AI516" i="30"/>
  <c r="AI517" i="30"/>
  <c r="CB517" i="30" s="1"/>
  <c r="AI518" i="30"/>
  <c r="AI519" i="30"/>
  <c r="CB519" i="30" s="1"/>
  <c r="AI520" i="30"/>
  <c r="CB520" i="30" s="1"/>
  <c r="AI521" i="30"/>
  <c r="AH274" i="30"/>
  <c r="AH275" i="30"/>
  <c r="AH276" i="30"/>
  <c r="AH277" i="30"/>
  <c r="AH278" i="30"/>
  <c r="AH279" i="30"/>
  <c r="AH280" i="30"/>
  <c r="AH281" i="30"/>
  <c r="AH282" i="30"/>
  <c r="AH283" i="30"/>
  <c r="AH284" i="30"/>
  <c r="AH285" i="30"/>
  <c r="AH286" i="30"/>
  <c r="AH287" i="30"/>
  <c r="AH288" i="30"/>
  <c r="AH289" i="30"/>
  <c r="AH290" i="30"/>
  <c r="AH291" i="30"/>
  <c r="AH292" i="30"/>
  <c r="AH293" i="30"/>
  <c r="AH294" i="30"/>
  <c r="AH295" i="30"/>
  <c r="AH296" i="30"/>
  <c r="AH297" i="30"/>
  <c r="AH298" i="30"/>
  <c r="AH299" i="30"/>
  <c r="AH300" i="30"/>
  <c r="AH301" i="30"/>
  <c r="AH302" i="30"/>
  <c r="AH303" i="30"/>
  <c r="AH304" i="30"/>
  <c r="AH305" i="30"/>
  <c r="AH306" i="30"/>
  <c r="AH307" i="30"/>
  <c r="AH308" i="30"/>
  <c r="AH309" i="30"/>
  <c r="AH310" i="30"/>
  <c r="AH311" i="30"/>
  <c r="AH312" i="30"/>
  <c r="AH313" i="30"/>
  <c r="AH314" i="30"/>
  <c r="AH315" i="30"/>
  <c r="AH316" i="30"/>
  <c r="AH317" i="30"/>
  <c r="AH318" i="30"/>
  <c r="AH319" i="30"/>
  <c r="AH320" i="30"/>
  <c r="AH321" i="30"/>
  <c r="AH322" i="30"/>
  <c r="AH323" i="30"/>
  <c r="AH324" i="30"/>
  <c r="AH325" i="30"/>
  <c r="AH326" i="30"/>
  <c r="AH327" i="30"/>
  <c r="AH328" i="30"/>
  <c r="AH329" i="30"/>
  <c r="AH330" i="30"/>
  <c r="AH331" i="30"/>
  <c r="AH332" i="30"/>
  <c r="AH333" i="30"/>
  <c r="AH334" i="30"/>
  <c r="AH335" i="30"/>
  <c r="AH336" i="30"/>
  <c r="AH337" i="30"/>
  <c r="AH338" i="30"/>
  <c r="AH339" i="30"/>
  <c r="AH340" i="30"/>
  <c r="AH341" i="30"/>
  <c r="AH342" i="30"/>
  <c r="AH343" i="30"/>
  <c r="AH344" i="30"/>
  <c r="AH345" i="30"/>
  <c r="AH346" i="30"/>
  <c r="AH347" i="30"/>
  <c r="AH348" i="30"/>
  <c r="AH349" i="30"/>
  <c r="AH350" i="30"/>
  <c r="AH351" i="30"/>
  <c r="AH352" i="30"/>
  <c r="AH353" i="30"/>
  <c r="AH354" i="30"/>
  <c r="AH355" i="30"/>
  <c r="AH356" i="30"/>
  <c r="AH357" i="30"/>
  <c r="AH358" i="30"/>
  <c r="AH359" i="30"/>
  <c r="AH360" i="30"/>
  <c r="AH361" i="30"/>
  <c r="AH362" i="30"/>
  <c r="AH363" i="30"/>
  <c r="AH364" i="30"/>
  <c r="AH365" i="30"/>
  <c r="AH366" i="30"/>
  <c r="AH367" i="30"/>
  <c r="AH368" i="30"/>
  <c r="AH369" i="30"/>
  <c r="AH370" i="30"/>
  <c r="AH371" i="30"/>
  <c r="AH372" i="30"/>
  <c r="AH373" i="30"/>
  <c r="AH374" i="30"/>
  <c r="AH375" i="30"/>
  <c r="AH376" i="30"/>
  <c r="AH377" i="30"/>
  <c r="AH378" i="30"/>
  <c r="AH379" i="30"/>
  <c r="AH380" i="30"/>
  <c r="AH381" i="30"/>
  <c r="AH382" i="30"/>
  <c r="AH383" i="30"/>
  <c r="AH384" i="30"/>
  <c r="AH385" i="30"/>
  <c r="AH386" i="30"/>
  <c r="AH387" i="30"/>
  <c r="AH388" i="30"/>
  <c r="AH389" i="30"/>
  <c r="AH390" i="30"/>
  <c r="AH391" i="30"/>
  <c r="AH392" i="30"/>
  <c r="AH393" i="30"/>
  <c r="AH394" i="30"/>
  <c r="AH395" i="30"/>
  <c r="AH396" i="30"/>
  <c r="AH397" i="30"/>
  <c r="AH398" i="30"/>
  <c r="AH399" i="30"/>
  <c r="AH400" i="30"/>
  <c r="AH401" i="30"/>
  <c r="AH402" i="30"/>
  <c r="AH403" i="30"/>
  <c r="AH404" i="30"/>
  <c r="AH405" i="30"/>
  <c r="AH406" i="30"/>
  <c r="AH407" i="30"/>
  <c r="AH408" i="30"/>
  <c r="AH409" i="30"/>
  <c r="AH410" i="30"/>
  <c r="AH411" i="30"/>
  <c r="AH412" i="30"/>
  <c r="AH413" i="30"/>
  <c r="AH414" i="30"/>
  <c r="AH415" i="30"/>
  <c r="AH416" i="30"/>
  <c r="AH417" i="30"/>
  <c r="AH418" i="30"/>
  <c r="AH419" i="30"/>
  <c r="AH420" i="30"/>
  <c r="AH421" i="30"/>
  <c r="AH422" i="30"/>
  <c r="AH423" i="30"/>
  <c r="AH424" i="30"/>
  <c r="AH425" i="30"/>
  <c r="AH426" i="30"/>
  <c r="AH427" i="30"/>
  <c r="AH428" i="30"/>
  <c r="AH429" i="30"/>
  <c r="AH430" i="30"/>
  <c r="AH431" i="30"/>
  <c r="AH432" i="30"/>
  <c r="AH433" i="30"/>
  <c r="AH434" i="30"/>
  <c r="AH435" i="30"/>
  <c r="AH436" i="30"/>
  <c r="AH437" i="30"/>
  <c r="AH438" i="30"/>
  <c r="AH439" i="30"/>
  <c r="AH440" i="30"/>
  <c r="AH441" i="30"/>
  <c r="AH442" i="30"/>
  <c r="AH443" i="30"/>
  <c r="AH444" i="30"/>
  <c r="AH445" i="30"/>
  <c r="AH446" i="30"/>
  <c r="AH447" i="30"/>
  <c r="AH448" i="30"/>
  <c r="AH449" i="30"/>
  <c r="AH450" i="30"/>
  <c r="AH451" i="30"/>
  <c r="AH452" i="30"/>
  <c r="AH453" i="30"/>
  <c r="AH454" i="30"/>
  <c r="AH455" i="30"/>
  <c r="AH456" i="30"/>
  <c r="AH457" i="30"/>
  <c r="AH458" i="30"/>
  <c r="AH459" i="30"/>
  <c r="AH460" i="30"/>
  <c r="AH461" i="30"/>
  <c r="AH462" i="30"/>
  <c r="AH463" i="30"/>
  <c r="AH464" i="30"/>
  <c r="AH465" i="30"/>
  <c r="AH466" i="30"/>
  <c r="AH467" i="30"/>
  <c r="AH468" i="30"/>
  <c r="AH469" i="30"/>
  <c r="AH470" i="30"/>
  <c r="AH471" i="30"/>
  <c r="AH472" i="30"/>
  <c r="AH473" i="30"/>
  <c r="AH474" i="30"/>
  <c r="AH475" i="30"/>
  <c r="AH476" i="30"/>
  <c r="AH477" i="30"/>
  <c r="AH478" i="30"/>
  <c r="AH479" i="30"/>
  <c r="AH480" i="30"/>
  <c r="AH481" i="30"/>
  <c r="AH482" i="30"/>
  <c r="AH483" i="30"/>
  <c r="AH484" i="30"/>
  <c r="AH485" i="30"/>
  <c r="AH486" i="30"/>
  <c r="AH487" i="30"/>
  <c r="AH488" i="30"/>
  <c r="AH489" i="30"/>
  <c r="AH490" i="30"/>
  <c r="AH491" i="30"/>
  <c r="AH492" i="30"/>
  <c r="AH493" i="30"/>
  <c r="AH494" i="30"/>
  <c r="AH495" i="30"/>
  <c r="AH496" i="30"/>
  <c r="AH497" i="30"/>
  <c r="AH498" i="30"/>
  <c r="AH499" i="30"/>
  <c r="AH500" i="30"/>
  <c r="AH501" i="30"/>
  <c r="AH502" i="30"/>
  <c r="AH503" i="30"/>
  <c r="AH504" i="30"/>
  <c r="AH505" i="30"/>
  <c r="AH506" i="30"/>
  <c r="AH507" i="30"/>
  <c r="AH508" i="30"/>
  <c r="AH509" i="30"/>
  <c r="AH510" i="30"/>
  <c r="AH511" i="30"/>
  <c r="AH512" i="30"/>
  <c r="AH513" i="30"/>
  <c r="AH514" i="30"/>
  <c r="AH515" i="30"/>
  <c r="AH516" i="30"/>
  <c r="AH517" i="30"/>
  <c r="AH518" i="30"/>
  <c r="AH519" i="30"/>
  <c r="AH520" i="30"/>
  <c r="AH521" i="30"/>
  <c r="AG274" i="30"/>
  <c r="AG275" i="30"/>
  <c r="AG276" i="30"/>
  <c r="AG277" i="30"/>
  <c r="AG278" i="30"/>
  <c r="AG279" i="30"/>
  <c r="AG280" i="30"/>
  <c r="AG281" i="30"/>
  <c r="AG282" i="30"/>
  <c r="AG283" i="30"/>
  <c r="AG284" i="30"/>
  <c r="AG285" i="30"/>
  <c r="AG286" i="30"/>
  <c r="AG287" i="30"/>
  <c r="AG288" i="30"/>
  <c r="AG289" i="30"/>
  <c r="AG290" i="30"/>
  <c r="AG291" i="30"/>
  <c r="AG292" i="30"/>
  <c r="AG293" i="30"/>
  <c r="AG294" i="30"/>
  <c r="AG295" i="30"/>
  <c r="AG296" i="30"/>
  <c r="AG297" i="30"/>
  <c r="AG298" i="30"/>
  <c r="AG299" i="30"/>
  <c r="AG300" i="30"/>
  <c r="AG301" i="30"/>
  <c r="AG302" i="30"/>
  <c r="AG303" i="30"/>
  <c r="AG304" i="30"/>
  <c r="AG305" i="30"/>
  <c r="AG306" i="30"/>
  <c r="AG307" i="30"/>
  <c r="AG308" i="30"/>
  <c r="AG309" i="30"/>
  <c r="AG310" i="30"/>
  <c r="AG311" i="30"/>
  <c r="AG312" i="30"/>
  <c r="AG313" i="30"/>
  <c r="AG314" i="30"/>
  <c r="AG315" i="30"/>
  <c r="AG316" i="30"/>
  <c r="AG317" i="30"/>
  <c r="AG318" i="30"/>
  <c r="AG319" i="30"/>
  <c r="AG320" i="30"/>
  <c r="AG321" i="30"/>
  <c r="AG322" i="30"/>
  <c r="AG323" i="30"/>
  <c r="AG324" i="30"/>
  <c r="AG325" i="30"/>
  <c r="AG326" i="30"/>
  <c r="AG327" i="30"/>
  <c r="AG328" i="30"/>
  <c r="AG329" i="30"/>
  <c r="AG330" i="30"/>
  <c r="AG331" i="30"/>
  <c r="AG332" i="30"/>
  <c r="AG333" i="30"/>
  <c r="AG334" i="30"/>
  <c r="AG335" i="30"/>
  <c r="AG336" i="30"/>
  <c r="AG337" i="30"/>
  <c r="AG338" i="30"/>
  <c r="AG339" i="30"/>
  <c r="AG340" i="30"/>
  <c r="AG341" i="30"/>
  <c r="AG342" i="30"/>
  <c r="AG343" i="30"/>
  <c r="AG344" i="30"/>
  <c r="AG345" i="30"/>
  <c r="AG346" i="30"/>
  <c r="AG347" i="30"/>
  <c r="AG348" i="30"/>
  <c r="AG349" i="30"/>
  <c r="AG350" i="30"/>
  <c r="AG351" i="30"/>
  <c r="AG352" i="30"/>
  <c r="AG353" i="30"/>
  <c r="AG354" i="30"/>
  <c r="AG355" i="30"/>
  <c r="AG356" i="30"/>
  <c r="AG357" i="30"/>
  <c r="AG358" i="30"/>
  <c r="AG359" i="30"/>
  <c r="AG360" i="30"/>
  <c r="AG361" i="30"/>
  <c r="AG362" i="30"/>
  <c r="AG363" i="30"/>
  <c r="AG364" i="30"/>
  <c r="AG365" i="30"/>
  <c r="AG366" i="30"/>
  <c r="AG367" i="30"/>
  <c r="AG368" i="30"/>
  <c r="AG369" i="30"/>
  <c r="AG370" i="30"/>
  <c r="AG371" i="30"/>
  <c r="AG372" i="30"/>
  <c r="AG373" i="30"/>
  <c r="AG374" i="30"/>
  <c r="AG375" i="30"/>
  <c r="AG376" i="30"/>
  <c r="AG377" i="30"/>
  <c r="AG378" i="30"/>
  <c r="AG379" i="30"/>
  <c r="AG380" i="30"/>
  <c r="AG381" i="30"/>
  <c r="AG382" i="30"/>
  <c r="AG383" i="30"/>
  <c r="AG384" i="30"/>
  <c r="AG385" i="30"/>
  <c r="AG386" i="30"/>
  <c r="AG387" i="30"/>
  <c r="AG388" i="30"/>
  <c r="AG389" i="30"/>
  <c r="AG390" i="30"/>
  <c r="AG391" i="30"/>
  <c r="AG392" i="30"/>
  <c r="AG393" i="30"/>
  <c r="AG394" i="30"/>
  <c r="AG395" i="30"/>
  <c r="AG396" i="30"/>
  <c r="AG397" i="30"/>
  <c r="AG398" i="30"/>
  <c r="AG399" i="30"/>
  <c r="AG400" i="30"/>
  <c r="AG401" i="30"/>
  <c r="AG402" i="30"/>
  <c r="AG403" i="30"/>
  <c r="AG404" i="30"/>
  <c r="AG405" i="30"/>
  <c r="AG406" i="30"/>
  <c r="AG407" i="30"/>
  <c r="AG408" i="30"/>
  <c r="AG409" i="30"/>
  <c r="AG410" i="30"/>
  <c r="AG411" i="30"/>
  <c r="AG412" i="30"/>
  <c r="AG413" i="30"/>
  <c r="AG414" i="30"/>
  <c r="AG415" i="30"/>
  <c r="AG416" i="30"/>
  <c r="AG417" i="30"/>
  <c r="AG418" i="30"/>
  <c r="AG419" i="30"/>
  <c r="AG420" i="30"/>
  <c r="AG421" i="30"/>
  <c r="AG422" i="30"/>
  <c r="AG423" i="30"/>
  <c r="AG424" i="30"/>
  <c r="AG425" i="30"/>
  <c r="AG426" i="30"/>
  <c r="AG427" i="30"/>
  <c r="AG428" i="30"/>
  <c r="AG429" i="30"/>
  <c r="AG430" i="30"/>
  <c r="AG431" i="30"/>
  <c r="AG432" i="30"/>
  <c r="AG433" i="30"/>
  <c r="AG434" i="30"/>
  <c r="AG435" i="30"/>
  <c r="AG436" i="30"/>
  <c r="AG437" i="30"/>
  <c r="AG438" i="30"/>
  <c r="AG439" i="30"/>
  <c r="AG440" i="30"/>
  <c r="AG441" i="30"/>
  <c r="AG442" i="30"/>
  <c r="AG443" i="30"/>
  <c r="AG444" i="30"/>
  <c r="AG445" i="30"/>
  <c r="AG446" i="30"/>
  <c r="AG447" i="30"/>
  <c r="AG448" i="30"/>
  <c r="AG449" i="30"/>
  <c r="AG450" i="30"/>
  <c r="AG451" i="30"/>
  <c r="AG452" i="30"/>
  <c r="AG453" i="30"/>
  <c r="AG454" i="30"/>
  <c r="AG455" i="30"/>
  <c r="AG456" i="30"/>
  <c r="AG457" i="30"/>
  <c r="AG458" i="30"/>
  <c r="AG459" i="30"/>
  <c r="AG460" i="30"/>
  <c r="AG461" i="30"/>
  <c r="AG462" i="30"/>
  <c r="AG463" i="30"/>
  <c r="AG464" i="30"/>
  <c r="AG465" i="30"/>
  <c r="AG466" i="30"/>
  <c r="AG467" i="30"/>
  <c r="AG468" i="30"/>
  <c r="AG469" i="30"/>
  <c r="AG470" i="30"/>
  <c r="AG471" i="30"/>
  <c r="AG472" i="30"/>
  <c r="AG473" i="30"/>
  <c r="AG474" i="30"/>
  <c r="AG475" i="30"/>
  <c r="AG476" i="30"/>
  <c r="AG477" i="30"/>
  <c r="AG478" i="30"/>
  <c r="AG479" i="30"/>
  <c r="AG480" i="30"/>
  <c r="AG481" i="30"/>
  <c r="AG482" i="30"/>
  <c r="AG483" i="30"/>
  <c r="AG484" i="30"/>
  <c r="AG485" i="30"/>
  <c r="AG486" i="30"/>
  <c r="AG487" i="30"/>
  <c r="AG488" i="30"/>
  <c r="AG489" i="30"/>
  <c r="AG490" i="30"/>
  <c r="AG491" i="30"/>
  <c r="AG492" i="30"/>
  <c r="AG493" i="30"/>
  <c r="AG494" i="30"/>
  <c r="AG495" i="30"/>
  <c r="AG496" i="30"/>
  <c r="AG497" i="30"/>
  <c r="AG498" i="30"/>
  <c r="AG499" i="30"/>
  <c r="AG500" i="30"/>
  <c r="AG501" i="30"/>
  <c r="AG502" i="30"/>
  <c r="AG503" i="30"/>
  <c r="AG504" i="30"/>
  <c r="AG505" i="30"/>
  <c r="AG506" i="30"/>
  <c r="AG507" i="30"/>
  <c r="AG508" i="30"/>
  <c r="AG509" i="30"/>
  <c r="AG510" i="30"/>
  <c r="AG511" i="30"/>
  <c r="AG512" i="30"/>
  <c r="AG513" i="30"/>
  <c r="AG514" i="30"/>
  <c r="AG515" i="30"/>
  <c r="AG516" i="30"/>
  <c r="AG517" i="30"/>
  <c r="AG518" i="30"/>
  <c r="AG519" i="30"/>
  <c r="AG520" i="30"/>
  <c r="AG521" i="30"/>
  <c r="AF274" i="30"/>
  <c r="AF275" i="30"/>
  <c r="AF276" i="30"/>
  <c r="AF277" i="30"/>
  <c r="AF278" i="30"/>
  <c r="AF279" i="30"/>
  <c r="AF280" i="30"/>
  <c r="AF281" i="30"/>
  <c r="AF282" i="30"/>
  <c r="AF283" i="30"/>
  <c r="AF284" i="30"/>
  <c r="AF285" i="30"/>
  <c r="AF286" i="30"/>
  <c r="AF287" i="30"/>
  <c r="AF288" i="30"/>
  <c r="AF289" i="30"/>
  <c r="AF290" i="30"/>
  <c r="AF291" i="30"/>
  <c r="AF292" i="30"/>
  <c r="AF293" i="30"/>
  <c r="AF294" i="30"/>
  <c r="AF295" i="30"/>
  <c r="AF296" i="30"/>
  <c r="AF297" i="30"/>
  <c r="AF298" i="30"/>
  <c r="AF299" i="30"/>
  <c r="AF300" i="30"/>
  <c r="AF301" i="30"/>
  <c r="AF302" i="30"/>
  <c r="AF303" i="30"/>
  <c r="AF304" i="30"/>
  <c r="AF305" i="30"/>
  <c r="AF306" i="30"/>
  <c r="AF307" i="30"/>
  <c r="AF308" i="30"/>
  <c r="AF309" i="30"/>
  <c r="AF310" i="30"/>
  <c r="AF311" i="30"/>
  <c r="AF312" i="30"/>
  <c r="AF313" i="30"/>
  <c r="AF314" i="30"/>
  <c r="AF315" i="30"/>
  <c r="AF316" i="30"/>
  <c r="AF317" i="30"/>
  <c r="AF318" i="30"/>
  <c r="AF319" i="30"/>
  <c r="AF320" i="30"/>
  <c r="AF321" i="30"/>
  <c r="AF322" i="30"/>
  <c r="AF323" i="30"/>
  <c r="AF324" i="30"/>
  <c r="AF325" i="30"/>
  <c r="AF326" i="30"/>
  <c r="AF327" i="30"/>
  <c r="AF328" i="30"/>
  <c r="AF329" i="30"/>
  <c r="AF330" i="30"/>
  <c r="AF331" i="30"/>
  <c r="AF332" i="30"/>
  <c r="AF333" i="30"/>
  <c r="AF334" i="30"/>
  <c r="AF335" i="30"/>
  <c r="AF336" i="30"/>
  <c r="AF337" i="30"/>
  <c r="AF338" i="30"/>
  <c r="AF339" i="30"/>
  <c r="AF340" i="30"/>
  <c r="AF341" i="30"/>
  <c r="AF342" i="30"/>
  <c r="AF343" i="30"/>
  <c r="AF344" i="30"/>
  <c r="AF345" i="30"/>
  <c r="AF346" i="30"/>
  <c r="AF347" i="30"/>
  <c r="AF348" i="30"/>
  <c r="AF349" i="30"/>
  <c r="AF350" i="30"/>
  <c r="AF351" i="30"/>
  <c r="AF352" i="30"/>
  <c r="AF353" i="30"/>
  <c r="AF354" i="30"/>
  <c r="AF355" i="30"/>
  <c r="AF356" i="30"/>
  <c r="AF357" i="30"/>
  <c r="AF358" i="30"/>
  <c r="AF359" i="30"/>
  <c r="AF360" i="30"/>
  <c r="AF361" i="30"/>
  <c r="AF362" i="30"/>
  <c r="AF363" i="30"/>
  <c r="AF364" i="30"/>
  <c r="AF365" i="30"/>
  <c r="AF366" i="30"/>
  <c r="AF367" i="30"/>
  <c r="AF368" i="30"/>
  <c r="AF369" i="30"/>
  <c r="AF370" i="30"/>
  <c r="AF371" i="30"/>
  <c r="AF372" i="30"/>
  <c r="AF373" i="30"/>
  <c r="AF374" i="30"/>
  <c r="AF375" i="30"/>
  <c r="AF376" i="30"/>
  <c r="AF377" i="30"/>
  <c r="AF378" i="30"/>
  <c r="AF379" i="30"/>
  <c r="AF380" i="30"/>
  <c r="AF381" i="30"/>
  <c r="AF382" i="30"/>
  <c r="AF383" i="30"/>
  <c r="AF384" i="30"/>
  <c r="AF385" i="30"/>
  <c r="AF386" i="30"/>
  <c r="AF387" i="30"/>
  <c r="AF388" i="30"/>
  <c r="AF389" i="30"/>
  <c r="AF390" i="30"/>
  <c r="AF391" i="30"/>
  <c r="AF392" i="30"/>
  <c r="AF393" i="30"/>
  <c r="AF394" i="30"/>
  <c r="AF395" i="30"/>
  <c r="AF396" i="30"/>
  <c r="AF397" i="30"/>
  <c r="AF398" i="30"/>
  <c r="AF399" i="30"/>
  <c r="AF400" i="30"/>
  <c r="AF401" i="30"/>
  <c r="AF402" i="30"/>
  <c r="AF403" i="30"/>
  <c r="AF404" i="30"/>
  <c r="AF405" i="30"/>
  <c r="AF406" i="30"/>
  <c r="AF407" i="30"/>
  <c r="AF408" i="30"/>
  <c r="AF409" i="30"/>
  <c r="AF410" i="30"/>
  <c r="AF411" i="30"/>
  <c r="AF412" i="30"/>
  <c r="AF413" i="30"/>
  <c r="AF414" i="30"/>
  <c r="AF415" i="30"/>
  <c r="AF416" i="30"/>
  <c r="AF417" i="30"/>
  <c r="AF418" i="30"/>
  <c r="AF419" i="30"/>
  <c r="AF420" i="30"/>
  <c r="AF421" i="30"/>
  <c r="AF422" i="30"/>
  <c r="AF423" i="30"/>
  <c r="AF424" i="30"/>
  <c r="AF425" i="30"/>
  <c r="AF426" i="30"/>
  <c r="AF427" i="30"/>
  <c r="AF428" i="30"/>
  <c r="AF429" i="30"/>
  <c r="AF430" i="30"/>
  <c r="AF431" i="30"/>
  <c r="AF432" i="30"/>
  <c r="AF433" i="30"/>
  <c r="AF434" i="30"/>
  <c r="AF435" i="30"/>
  <c r="AF436" i="30"/>
  <c r="AF437" i="30"/>
  <c r="AF438" i="30"/>
  <c r="AF439" i="30"/>
  <c r="AF440" i="30"/>
  <c r="AF441" i="30"/>
  <c r="AF442" i="30"/>
  <c r="AF443" i="30"/>
  <c r="AF444" i="30"/>
  <c r="AF445" i="30"/>
  <c r="AF446" i="30"/>
  <c r="AF447" i="30"/>
  <c r="AF448" i="30"/>
  <c r="AF449" i="30"/>
  <c r="AF450" i="30"/>
  <c r="AF451" i="30"/>
  <c r="AF452" i="30"/>
  <c r="AF453" i="30"/>
  <c r="AF454" i="30"/>
  <c r="AF455" i="30"/>
  <c r="AF456" i="30"/>
  <c r="AF457" i="30"/>
  <c r="AF458" i="30"/>
  <c r="AF459" i="30"/>
  <c r="AF460" i="30"/>
  <c r="AF461" i="30"/>
  <c r="AF462" i="30"/>
  <c r="AF463" i="30"/>
  <c r="AF464" i="30"/>
  <c r="AF465" i="30"/>
  <c r="AF466" i="30"/>
  <c r="AF467" i="30"/>
  <c r="AF468" i="30"/>
  <c r="AF469" i="30"/>
  <c r="AF470" i="30"/>
  <c r="AF471" i="30"/>
  <c r="AF472" i="30"/>
  <c r="AF473" i="30"/>
  <c r="AF474" i="30"/>
  <c r="AF475" i="30"/>
  <c r="AF476" i="30"/>
  <c r="AF477" i="30"/>
  <c r="AF478" i="30"/>
  <c r="AF479" i="30"/>
  <c r="AF480" i="30"/>
  <c r="AF481" i="30"/>
  <c r="AF482" i="30"/>
  <c r="AF483" i="30"/>
  <c r="AF484" i="30"/>
  <c r="AF485" i="30"/>
  <c r="AF486" i="30"/>
  <c r="AF487" i="30"/>
  <c r="AF488" i="30"/>
  <c r="AF489" i="30"/>
  <c r="AF490" i="30"/>
  <c r="AF491" i="30"/>
  <c r="AF492" i="30"/>
  <c r="AF493" i="30"/>
  <c r="AF494" i="30"/>
  <c r="AF495" i="30"/>
  <c r="AF496" i="30"/>
  <c r="AF497" i="30"/>
  <c r="AF498" i="30"/>
  <c r="AF499" i="30"/>
  <c r="AF500" i="30"/>
  <c r="AF501" i="30"/>
  <c r="AF502" i="30"/>
  <c r="AF503" i="30"/>
  <c r="AF504" i="30"/>
  <c r="AF505" i="30"/>
  <c r="AF506" i="30"/>
  <c r="AF507" i="30"/>
  <c r="AF508" i="30"/>
  <c r="AF509" i="30"/>
  <c r="AF510" i="30"/>
  <c r="AF511" i="30"/>
  <c r="AF512" i="30"/>
  <c r="AF513" i="30"/>
  <c r="AF514" i="30"/>
  <c r="AF515" i="30"/>
  <c r="AF516" i="30"/>
  <c r="AF517" i="30"/>
  <c r="AF518" i="30"/>
  <c r="AF519" i="30"/>
  <c r="AF520" i="30"/>
  <c r="AF521" i="30"/>
  <c r="AE274" i="30"/>
  <c r="AE275" i="30"/>
  <c r="AE276" i="30"/>
  <c r="AE277" i="30"/>
  <c r="AE278" i="30"/>
  <c r="AE279" i="30"/>
  <c r="AE280" i="30"/>
  <c r="AE281" i="30"/>
  <c r="AE282" i="30"/>
  <c r="AE283" i="30"/>
  <c r="AE284" i="30"/>
  <c r="AE285" i="30"/>
  <c r="AE286" i="30"/>
  <c r="AE287" i="30"/>
  <c r="AE288" i="30"/>
  <c r="AE289" i="30"/>
  <c r="AE290" i="30"/>
  <c r="AE291" i="30"/>
  <c r="AE292" i="30"/>
  <c r="AE293" i="30"/>
  <c r="AE294" i="30"/>
  <c r="AE295" i="30"/>
  <c r="AE296" i="30"/>
  <c r="AE297" i="30"/>
  <c r="AE298" i="30"/>
  <c r="AE299" i="30"/>
  <c r="AE300" i="30"/>
  <c r="AE301" i="30"/>
  <c r="AE302" i="30"/>
  <c r="AE303" i="30"/>
  <c r="AE304" i="30"/>
  <c r="AE305" i="30"/>
  <c r="AE306" i="30"/>
  <c r="AE307" i="30"/>
  <c r="AE308" i="30"/>
  <c r="AE309" i="30"/>
  <c r="AE310" i="30"/>
  <c r="AE311" i="30"/>
  <c r="AE312" i="30"/>
  <c r="AE313" i="30"/>
  <c r="AE314" i="30"/>
  <c r="AE315" i="30"/>
  <c r="AE316" i="30"/>
  <c r="AE317" i="30"/>
  <c r="AE318" i="30"/>
  <c r="AE319" i="30"/>
  <c r="AE320" i="30"/>
  <c r="AE321" i="30"/>
  <c r="AE322" i="30"/>
  <c r="AE323" i="30"/>
  <c r="AE324" i="30"/>
  <c r="AE325" i="30"/>
  <c r="AE326" i="30"/>
  <c r="AE327" i="30"/>
  <c r="AE328" i="30"/>
  <c r="AE329" i="30"/>
  <c r="AE330" i="30"/>
  <c r="AE331" i="30"/>
  <c r="AE332" i="30"/>
  <c r="AE333" i="30"/>
  <c r="AE334" i="30"/>
  <c r="AE335" i="30"/>
  <c r="AE336" i="30"/>
  <c r="AE337" i="30"/>
  <c r="AE338" i="30"/>
  <c r="AE339" i="30"/>
  <c r="AE340" i="30"/>
  <c r="AE341" i="30"/>
  <c r="AE342" i="30"/>
  <c r="AE343" i="30"/>
  <c r="AE344" i="30"/>
  <c r="AE345" i="30"/>
  <c r="AE346" i="30"/>
  <c r="AE347" i="30"/>
  <c r="AE348" i="30"/>
  <c r="AE349" i="30"/>
  <c r="AE350" i="30"/>
  <c r="AE351" i="30"/>
  <c r="AE352" i="30"/>
  <c r="AE353" i="30"/>
  <c r="AE354" i="30"/>
  <c r="AE355" i="30"/>
  <c r="AE356" i="30"/>
  <c r="AE357" i="30"/>
  <c r="AE358" i="30"/>
  <c r="AE359" i="30"/>
  <c r="AE360" i="30"/>
  <c r="AE361" i="30"/>
  <c r="AE362" i="30"/>
  <c r="AE363" i="30"/>
  <c r="AE364" i="30"/>
  <c r="AE365" i="30"/>
  <c r="AE366" i="30"/>
  <c r="AE367" i="30"/>
  <c r="AE368" i="30"/>
  <c r="AE369" i="30"/>
  <c r="AE370" i="30"/>
  <c r="AE371" i="30"/>
  <c r="AE372" i="30"/>
  <c r="AE373" i="30"/>
  <c r="AE374" i="30"/>
  <c r="AE375" i="30"/>
  <c r="AE376" i="30"/>
  <c r="AE377" i="30"/>
  <c r="AE378" i="30"/>
  <c r="AE379" i="30"/>
  <c r="AE380" i="30"/>
  <c r="AE381" i="30"/>
  <c r="AE382" i="30"/>
  <c r="AE383" i="30"/>
  <c r="AE384" i="30"/>
  <c r="AE385" i="30"/>
  <c r="AE386" i="30"/>
  <c r="AE387" i="30"/>
  <c r="AE388" i="30"/>
  <c r="AE389" i="30"/>
  <c r="AE390" i="30"/>
  <c r="AE391" i="30"/>
  <c r="AE392" i="30"/>
  <c r="AE393" i="30"/>
  <c r="AE394" i="30"/>
  <c r="AE395" i="30"/>
  <c r="AE396" i="30"/>
  <c r="AE397" i="30"/>
  <c r="AE398" i="30"/>
  <c r="AE399" i="30"/>
  <c r="AE400" i="30"/>
  <c r="AE401" i="30"/>
  <c r="AE402" i="30"/>
  <c r="AE403" i="30"/>
  <c r="AE404" i="30"/>
  <c r="AE405" i="30"/>
  <c r="AE406" i="30"/>
  <c r="AE407" i="30"/>
  <c r="AE408" i="30"/>
  <c r="AE409" i="30"/>
  <c r="AE410" i="30"/>
  <c r="AE411" i="30"/>
  <c r="AE412" i="30"/>
  <c r="AE413" i="30"/>
  <c r="AE414" i="30"/>
  <c r="AE415" i="30"/>
  <c r="AE416" i="30"/>
  <c r="AE417" i="30"/>
  <c r="AE418" i="30"/>
  <c r="AE419" i="30"/>
  <c r="AE420" i="30"/>
  <c r="AE421" i="30"/>
  <c r="AE422" i="30"/>
  <c r="AE423" i="30"/>
  <c r="AE424" i="30"/>
  <c r="AE425" i="30"/>
  <c r="AE426" i="30"/>
  <c r="AE427" i="30"/>
  <c r="AE428" i="30"/>
  <c r="AE429" i="30"/>
  <c r="AE430" i="30"/>
  <c r="AE431" i="30"/>
  <c r="AE432" i="30"/>
  <c r="AE433" i="30"/>
  <c r="AE434" i="30"/>
  <c r="AE435" i="30"/>
  <c r="AE436" i="30"/>
  <c r="AE437" i="30"/>
  <c r="AE438" i="30"/>
  <c r="AE439" i="30"/>
  <c r="AE440" i="30"/>
  <c r="AE441" i="30"/>
  <c r="AE442" i="30"/>
  <c r="AE443" i="30"/>
  <c r="AE444" i="30"/>
  <c r="AE445" i="30"/>
  <c r="AE446" i="30"/>
  <c r="AE447" i="30"/>
  <c r="AE448" i="30"/>
  <c r="AE449" i="30"/>
  <c r="AE450" i="30"/>
  <c r="AE451" i="30"/>
  <c r="AE452" i="30"/>
  <c r="AE453" i="30"/>
  <c r="AE454" i="30"/>
  <c r="AE455" i="30"/>
  <c r="AE456" i="30"/>
  <c r="AE457" i="30"/>
  <c r="AE458" i="30"/>
  <c r="AE459" i="30"/>
  <c r="AE460" i="30"/>
  <c r="AE461" i="30"/>
  <c r="AE462" i="30"/>
  <c r="AE463" i="30"/>
  <c r="AE464" i="30"/>
  <c r="AE465" i="30"/>
  <c r="AE466" i="30"/>
  <c r="AE467" i="30"/>
  <c r="AE468" i="30"/>
  <c r="AE469" i="30"/>
  <c r="AE470" i="30"/>
  <c r="AE471" i="30"/>
  <c r="AE472" i="30"/>
  <c r="AE473" i="30"/>
  <c r="AE474" i="30"/>
  <c r="AE475" i="30"/>
  <c r="AE476" i="30"/>
  <c r="AE477" i="30"/>
  <c r="AE478" i="30"/>
  <c r="AE479" i="30"/>
  <c r="AE480" i="30"/>
  <c r="AE481" i="30"/>
  <c r="AE482" i="30"/>
  <c r="AE483" i="30"/>
  <c r="AE484" i="30"/>
  <c r="AE485" i="30"/>
  <c r="AE486" i="30"/>
  <c r="AE487" i="30"/>
  <c r="AE488" i="30"/>
  <c r="AE489" i="30"/>
  <c r="AE490" i="30"/>
  <c r="AE491" i="30"/>
  <c r="AE492" i="30"/>
  <c r="AE493" i="30"/>
  <c r="AE494" i="30"/>
  <c r="AE495" i="30"/>
  <c r="AE496" i="30"/>
  <c r="AE497" i="30"/>
  <c r="AE498" i="30"/>
  <c r="AE499" i="30"/>
  <c r="AE500" i="30"/>
  <c r="AE501" i="30"/>
  <c r="AE502" i="30"/>
  <c r="AE503" i="30"/>
  <c r="AE504" i="30"/>
  <c r="AE505" i="30"/>
  <c r="AE506" i="30"/>
  <c r="AE507" i="30"/>
  <c r="AE508" i="30"/>
  <c r="AE509" i="30"/>
  <c r="AE510" i="30"/>
  <c r="AE511" i="30"/>
  <c r="AE512" i="30"/>
  <c r="AE513" i="30"/>
  <c r="AE514" i="30"/>
  <c r="AE515" i="30"/>
  <c r="AE516" i="30"/>
  <c r="AE517" i="30"/>
  <c r="AE518" i="30"/>
  <c r="AE519" i="30"/>
  <c r="AE520" i="30"/>
  <c r="AE521" i="30"/>
  <c r="AD274" i="30"/>
  <c r="AD275" i="30"/>
  <c r="AD276" i="30"/>
  <c r="AD277" i="30"/>
  <c r="AD278" i="30"/>
  <c r="AD279" i="30"/>
  <c r="AD280" i="30"/>
  <c r="AD281" i="30"/>
  <c r="AD282" i="30"/>
  <c r="AD283" i="30"/>
  <c r="AD284" i="30"/>
  <c r="AD285" i="30"/>
  <c r="AD286" i="30"/>
  <c r="AD287" i="30"/>
  <c r="AD288" i="30"/>
  <c r="AD289" i="30"/>
  <c r="AD290" i="30"/>
  <c r="AD291" i="30"/>
  <c r="AD292" i="30"/>
  <c r="AD293" i="30"/>
  <c r="AD294" i="30"/>
  <c r="AD295" i="30"/>
  <c r="AD296" i="30"/>
  <c r="AD297" i="30"/>
  <c r="AD298" i="30"/>
  <c r="AD299" i="30"/>
  <c r="AD300" i="30"/>
  <c r="AD301" i="30"/>
  <c r="AD302" i="30"/>
  <c r="AD303" i="30"/>
  <c r="AD304" i="30"/>
  <c r="AD305" i="30"/>
  <c r="AD306" i="30"/>
  <c r="AD307" i="30"/>
  <c r="AD308" i="30"/>
  <c r="AD309" i="30"/>
  <c r="AD310" i="30"/>
  <c r="AD311" i="30"/>
  <c r="AD312" i="30"/>
  <c r="AD313" i="30"/>
  <c r="AD314" i="30"/>
  <c r="AD315" i="30"/>
  <c r="AD316" i="30"/>
  <c r="AD317" i="30"/>
  <c r="AD318" i="30"/>
  <c r="AD319" i="30"/>
  <c r="AD320" i="30"/>
  <c r="AD321" i="30"/>
  <c r="AD322" i="30"/>
  <c r="AD323" i="30"/>
  <c r="AD324" i="30"/>
  <c r="AD325" i="30"/>
  <c r="AD326" i="30"/>
  <c r="AD327" i="30"/>
  <c r="AD328" i="30"/>
  <c r="AD329" i="30"/>
  <c r="AD330" i="30"/>
  <c r="AD331" i="30"/>
  <c r="AD332" i="30"/>
  <c r="AD333" i="30"/>
  <c r="AD334" i="30"/>
  <c r="AD335" i="30"/>
  <c r="AD336" i="30"/>
  <c r="AD337" i="30"/>
  <c r="AD338" i="30"/>
  <c r="AD339" i="30"/>
  <c r="AD340" i="30"/>
  <c r="AD341" i="30"/>
  <c r="AD342" i="30"/>
  <c r="AD343" i="30"/>
  <c r="AD344" i="30"/>
  <c r="AD345" i="30"/>
  <c r="AD346" i="30"/>
  <c r="AD347" i="30"/>
  <c r="AD348" i="30"/>
  <c r="AD349" i="30"/>
  <c r="AD350" i="30"/>
  <c r="AD351" i="30"/>
  <c r="AD352" i="30"/>
  <c r="AD353" i="30"/>
  <c r="AD354" i="30"/>
  <c r="AD355" i="30"/>
  <c r="AD356" i="30"/>
  <c r="AD357" i="30"/>
  <c r="AD358" i="30"/>
  <c r="AD359" i="30"/>
  <c r="AD360" i="30"/>
  <c r="AD361" i="30"/>
  <c r="AD362" i="30"/>
  <c r="AD363" i="30"/>
  <c r="AD364" i="30"/>
  <c r="AD365" i="30"/>
  <c r="AD366" i="30"/>
  <c r="AD367" i="30"/>
  <c r="AD368" i="30"/>
  <c r="AD369" i="30"/>
  <c r="AD370" i="30"/>
  <c r="AD371" i="30"/>
  <c r="AD372" i="30"/>
  <c r="AD373" i="30"/>
  <c r="AD374" i="30"/>
  <c r="AD375" i="30"/>
  <c r="AD376" i="30"/>
  <c r="AD377" i="30"/>
  <c r="AD378" i="30"/>
  <c r="AD379" i="30"/>
  <c r="AD380" i="30"/>
  <c r="AD381" i="30"/>
  <c r="AD382" i="30"/>
  <c r="AD383" i="30"/>
  <c r="AD384" i="30"/>
  <c r="AD385" i="30"/>
  <c r="AD386" i="30"/>
  <c r="AD387" i="30"/>
  <c r="AD388" i="30"/>
  <c r="AD389" i="30"/>
  <c r="AD390" i="30"/>
  <c r="AD391" i="30"/>
  <c r="AD392" i="30"/>
  <c r="AD393" i="30"/>
  <c r="AD394" i="30"/>
  <c r="AD395" i="30"/>
  <c r="AD396" i="30"/>
  <c r="AD397" i="30"/>
  <c r="AD398" i="30"/>
  <c r="AD399" i="30"/>
  <c r="AD400" i="30"/>
  <c r="AD401" i="30"/>
  <c r="AD402" i="30"/>
  <c r="AD403" i="30"/>
  <c r="AD404" i="30"/>
  <c r="AD405" i="30"/>
  <c r="AD406" i="30"/>
  <c r="AD407" i="30"/>
  <c r="AD408" i="30"/>
  <c r="AD409" i="30"/>
  <c r="AD410" i="30"/>
  <c r="AD411" i="30"/>
  <c r="AD412" i="30"/>
  <c r="AD413" i="30"/>
  <c r="AD414" i="30"/>
  <c r="AD415" i="30"/>
  <c r="AD416" i="30"/>
  <c r="AD417" i="30"/>
  <c r="AD418" i="30"/>
  <c r="AD419" i="30"/>
  <c r="AD420" i="30"/>
  <c r="AD421" i="30"/>
  <c r="AD422" i="30"/>
  <c r="AD423" i="30"/>
  <c r="AD424" i="30"/>
  <c r="AD425" i="30"/>
  <c r="AD426" i="30"/>
  <c r="AD427" i="30"/>
  <c r="AD428" i="30"/>
  <c r="AD429" i="30"/>
  <c r="AD430" i="30"/>
  <c r="AD431" i="30"/>
  <c r="AD432" i="30"/>
  <c r="AD433" i="30"/>
  <c r="AD434" i="30"/>
  <c r="AD435" i="30"/>
  <c r="AD436" i="30"/>
  <c r="AD437" i="30"/>
  <c r="AD438" i="30"/>
  <c r="AD439" i="30"/>
  <c r="AD440" i="30"/>
  <c r="AD441" i="30"/>
  <c r="AD442" i="30"/>
  <c r="AD443" i="30"/>
  <c r="AD444" i="30"/>
  <c r="AD445" i="30"/>
  <c r="AD446" i="30"/>
  <c r="AD447" i="30"/>
  <c r="AD448" i="30"/>
  <c r="AD449" i="30"/>
  <c r="AD450" i="30"/>
  <c r="AD451" i="30"/>
  <c r="AD452" i="30"/>
  <c r="AD453" i="30"/>
  <c r="AD454" i="30"/>
  <c r="AD455" i="30"/>
  <c r="AD456" i="30"/>
  <c r="AD457" i="30"/>
  <c r="AD458" i="30"/>
  <c r="AD459" i="30"/>
  <c r="AD460" i="30"/>
  <c r="AD461" i="30"/>
  <c r="AD462" i="30"/>
  <c r="AD463" i="30"/>
  <c r="AD464" i="30"/>
  <c r="AD465" i="30"/>
  <c r="AD466" i="30"/>
  <c r="AD467" i="30"/>
  <c r="AD468" i="30"/>
  <c r="AD469" i="30"/>
  <c r="AD470" i="30"/>
  <c r="AD471" i="30"/>
  <c r="AD472" i="30"/>
  <c r="AD473" i="30"/>
  <c r="AD474" i="30"/>
  <c r="AD475" i="30"/>
  <c r="AD476" i="30"/>
  <c r="AD477" i="30"/>
  <c r="AD478" i="30"/>
  <c r="AD479" i="30"/>
  <c r="AD480" i="30"/>
  <c r="AD481" i="30"/>
  <c r="AD482" i="30"/>
  <c r="AD483" i="30"/>
  <c r="AD484" i="30"/>
  <c r="AD485" i="30"/>
  <c r="AD486" i="30"/>
  <c r="AD487" i="30"/>
  <c r="AD488" i="30"/>
  <c r="AD489" i="30"/>
  <c r="AD490" i="30"/>
  <c r="AD491" i="30"/>
  <c r="AD492" i="30"/>
  <c r="AD493" i="30"/>
  <c r="AD494" i="30"/>
  <c r="AD495" i="30"/>
  <c r="AD496" i="30"/>
  <c r="AD497" i="30"/>
  <c r="AD498" i="30"/>
  <c r="AD499" i="30"/>
  <c r="AD500" i="30"/>
  <c r="AD501" i="30"/>
  <c r="AD502" i="30"/>
  <c r="AD503" i="30"/>
  <c r="AD504" i="30"/>
  <c r="AD505" i="30"/>
  <c r="AD506" i="30"/>
  <c r="AD507" i="30"/>
  <c r="AD508" i="30"/>
  <c r="AD509" i="30"/>
  <c r="AD510" i="30"/>
  <c r="AD511" i="30"/>
  <c r="AD512" i="30"/>
  <c r="AD513" i="30"/>
  <c r="AD514" i="30"/>
  <c r="AD515" i="30"/>
  <c r="AD516" i="30"/>
  <c r="AD517" i="30"/>
  <c r="AD518" i="30"/>
  <c r="AD519" i="30"/>
  <c r="AD520" i="30"/>
  <c r="AD521" i="30"/>
  <c r="AC274" i="30"/>
  <c r="AC275" i="30"/>
  <c r="AC276" i="30"/>
  <c r="AC277" i="30"/>
  <c r="AC278" i="30"/>
  <c r="AC279" i="30"/>
  <c r="AC280" i="30"/>
  <c r="AC281" i="30"/>
  <c r="AC282" i="30"/>
  <c r="AC283" i="30"/>
  <c r="AC284" i="30"/>
  <c r="AC285" i="30"/>
  <c r="AC286" i="30"/>
  <c r="AC287" i="30"/>
  <c r="AC288" i="30"/>
  <c r="AC289" i="30"/>
  <c r="AC290" i="30"/>
  <c r="AC291" i="30"/>
  <c r="AC292" i="30"/>
  <c r="AC293" i="30"/>
  <c r="AC294" i="30"/>
  <c r="AC295" i="30"/>
  <c r="AC296" i="30"/>
  <c r="AC297" i="30"/>
  <c r="AC298" i="30"/>
  <c r="AC299" i="30"/>
  <c r="AC300" i="30"/>
  <c r="AC301" i="30"/>
  <c r="AC302" i="30"/>
  <c r="AC303" i="30"/>
  <c r="AC304" i="30"/>
  <c r="AC305" i="30"/>
  <c r="AC306" i="30"/>
  <c r="AC307" i="30"/>
  <c r="AC308" i="30"/>
  <c r="AC309" i="30"/>
  <c r="AC310" i="30"/>
  <c r="AC311" i="30"/>
  <c r="AC312" i="30"/>
  <c r="AC313" i="30"/>
  <c r="AC314" i="30"/>
  <c r="AC315" i="30"/>
  <c r="AC316" i="30"/>
  <c r="AC317" i="30"/>
  <c r="AC318" i="30"/>
  <c r="AC319" i="30"/>
  <c r="AC320" i="30"/>
  <c r="AC321" i="30"/>
  <c r="AC322" i="30"/>
  <c r="AC323" i="30"/>
  <c r="AC324" i="30"/>
  <c r="AC325" i="30"/>
  <c r="AC326" i="30"/>
  <c r="AC327" i="30"/>
  <c r="AC328" i="30"/>
  <c r="AC329" i="30"/>
  <c r="AC330" i="30"/>
  <c r="AC331" i="30"/>
  <c r="AC332" i="30"/>
  <c r="AC333" i="30"/>
  <c r="AC334" i="30"/>
  <c r="AC335" i="30"/>
  <c r="AC336" i="30"/>
  <c r="AC337" i="30"/>
  <c r="AC338" i="30"/>
  <c r="AC339" i="30"/>
  <c r="AC340" i="30"/>
  <c r="AC341" i="30"/>
  <c r="AC342" i="30"/>
  <c r="AC343" i="30"/>
  <c r="AC344" i="30"/>
  <c r="AC345" i="30"/>
  <c r="AC346" i="30"/>
  <c r="AC347" i="30"/>
  <c r="AC348" i="30"/>
  <c r="AC349" i="30"/>
  <c r="AC350" i="30"/>
  <c r="AC351" i="30"/>
  <c r="AC352" i="30"/>
  <c r="AC353" i="30"/>
  <c r="AC354" i="30"/>
  <c r="AC355" i="30"/>
  <c r="AC356" i="30"/>
  <c r="AC357" i="30"/>
  <c r="AC358" i="30"/>
  <c r="AC359" i="30"/>
  <c r="AC360" i="30"/>
  <c r="AC361" i="30"/>
  <c r="AC362" i="30"/>
  <c r="AC363" i="30"/>
  <c r="AC364" i="30"/>
  <c r="AC365" i="30"/>
  <c r="AC366" i="30"/>
  <c r="AC367" i="30"/>
  <c r="AC368" i="30"/>
  <c r="AC369" i="30"/>
  <c r="AC370" i="30"/>
  <c r="AC371" i="30"/>
  <c r="AC372" i="30"/>
  <c r="AC373" i="30"/>
  <c r="AC374" i="30"/>
  <c r="AC375" i="30"/>
  <c r="AC376" i="30"/>
  <c r="AC377" i="30"/>
  <c r="AC378" i="30"/>
  <c r="AC379" i="30"/>
  <c r="AC380" i="30"/>
  <c r="AC381" i="30"/>
  <c r="AC382" i="30"/>
  <c r="AC383" i="30"/>
  <c r="AC384" i="30"/>
  <c r="AC385" i="30"/>
  <c r="AC386" i="30"/>
  <c r="AC387" i="30"/>
  <c r="AC388" i="30"/>
  <c r="AC389" i="30"/>
  <c r="AC390" i="30"/>
  <c r="AC391" i="30"/>
  <c r="AC392" i="30"/>
  <c r="AC393" i="30"/>
  <c r="AC394" i="30"/>
  <c r="AC395" i="30"/>
  <c r="AC396" i="30"/>
  <c r="AC397" i="30"/>
  <c r="AC398" i="30"/>
  <c r="AC399" i="30"/>
  <c r="AC400" i="30"/>
  <c r="AC401" i="30"/>
  <c r="AC402" i="30"/>
  <c r="AC403" i="30"/>
  <c r="AC404" i="30"/>
  <c r="AC405" i="30"/>
  <c r="AC406" i="30"/>
  <c r="AC407" i="30"/>
  <c r="AC408" i="30"/>
  <c r="AC409" i="30"/>
  <c r="AC410" i="30"/>
  <c r="AC411" i="30"/>
  <c r="AC412" i="30"/>
  <c r="AC413" i="30"/>
  <c r="AC414" i="30"/>
  <c r="AC415" i="30"/>
  <c r="AC416" i="30"/>
  <c r="AC417" i="30"/>
  <c r="AC418" i="30"/>
  <c r="AC419" i="30"/>
  <c r="AC420" i="30"/>
  <c r="AC421" i="30"/>
  <c r="AC422" i="30"/>
  <c r="AC423" i="30"/>
  <c r="AC424" i="30"/>
  <c r="AC425" i="30"/>
  <c r="AC426" i="30"/>
  <c r="AC427" i="30"/>
  <c r="AC428" i="30"/>
  <c r="AC429" i="30"/>
  <c r="AC430" i="30"/>
  <c r="AC431" i="30"/>
  <c r="AC432" i="30"/>
  <c r="AC433" i="30"/>
  <c r="AC434" i="30"/>
  <c r="AC435" i="30"/>
  <c r="AC436" i="30"/>
  <c r="AC437" i="30"/>
  <c r="AC438" i="30"/>
  <c r="AC439" i="30"/>
  <c r="AC440" i="30"/>
  <c r="AC441" i="30"/>
  <c r="AC442" i="30"/>
  <c r="AC443" i="30"/>
  <c r="AC444" i="30"/>
  <c r="AC445" i="30"/>
  <c r="AC446" i="30"/>
  <c r="AC447" i="30"/>
  <c r="AC448" i="30"/>
  <c r="AC449" i="30"/>
  <c r="AC450" i="30"/>
  <c r="AC451" i="30"/>
  <c r="AC452" i="30"/>
  <c r="AC453" i="30"/>
  <c r="AC454" i="30"/>
  <c r="AC455" i="30"/>
  <c r="AC456" i="30"/>
  <c r="AC457" i="30"/>
  <c r="AC458" i="30"/>
  <c r="AC459" i="30"/>
  <c r="AC460" i="30"/>
  <c r="AC461" i="30"/>
  <c r="AC462" i="30"/>
  <c r="AC463" i="30"/>
  <c r="AC464" i="30"/>
  <c r="AC465" i="30"/>
  <c r="AC466" i="30"/>
  <c r="AC467" i="30"/>
  <c r="AC468" i="30"/>
  <c r="AC469" i="30"/>
  <c r="AC470" i="30"/>
  <c r="AC471" i="30"/>
  <c r="AC472" i="30"/>
  <c r="AC473" i="30"/>
  <c r="AC474" i="30"/>
  <c r="AC475" i="30"/>
  <c r="AC476" i="30"/>
  <c r="AC477" i="30"/>
  <c r="AC478" i="30"/>
  <c r="AC479" i="30"/>
  <c r="AC480" i="30"/>
  <c r="AC481" i="30"/>
  <c r="AC482" i="30"/>
  <c r="AC483" i="30"/>
  <c r="AC484" i="30"/>
  <c r="AC485" i="30"/>
  <c r="AC486" i="30"/>
  <c r="AC487" i="30"/>
  <c r="AC488" i="30"/>
  <c r="AC489" i="30"/>
  <c r="AC490" i="30"/>
  <c r="AC491" i="30"/>
  <c r="AC492" i="30"/>
  <c r="AC493" i="30"/>
  <c r="AC494" i="30"/>
  <c r="AC495" i="30"/>
  <c r="AC496" i="30"/>
  <c r="AC497" i="30"/>
  <c r="AC498" i="30"/>
  <c r="AC499" i="30"/>
  <c r="AC500" i="30"/>
  <c r="AC501" i="30"/>
  <c r="AC502" i="30"/>
  <c r="AC503" i="30"/>
  <c r="AC504" i="30"/>
  <c r="AC505" i="30"/>
  <c r="AC506" i="30"/>
  <c r="AC507" i="30"/>
  <c r="AC508" i="30"/>
  <c r="AC509" i="30"/>
  <c r="AC510" i="30"/>
  <c r="AC511" i="30"/>
  <c r="AC512" i="30"/>
  <c r="AC513" i="30"/>
  <c r="AC514" i="30"/>
  <c r="AC515" i="30"/>
  <c r="AC516" i="30"/>
  <c r="AC517" i="30"/>
  <c r="AC518" i="30"/>
  <c r="AC519" i="30"/>
  <c r="AC520" i="30"/>
  <c r="AC521" i="30"/>
  <c r="AB274" i="30"/>
  <c r="AB275" i="30"/>
  <c r="AB276" i="30"/>
  <c r="AB277" i="30"/>
  <c r="AB278" i="30"/>
  <c r="AB279" i="30"/>
  <c r="AB280" i="30"/>
  <c r="AB281" i="30"/>
  <c r="AB282" i="30"/>
  <c r="AB283" i="30"/>
  <c r="AB284" i="30"/>
  <c r="AB285" i="30"/>
  <c r="AB286" i="30"/>
  <c r="AB287" i="30"/>
  <c r="AB288" i="30"/>
  <c r="AB289" i="30"/>
  <c r="AB290" i="30"/>
  <c r="AB291" i="30"/>
  <c r="AB292" i="30"/>
  <c r="AB293" i="30"/>
  <c r="AB294" i="30"/>
  <c r="AB295" i="30"/>
  <c r="AB296" i="30"/>
  <c r="AB297" i="30"/>
  <c r="AB298" i="30"/>
  <c r="AB299" i="30"/>
  <c r="AB300" i="30"/>
  <c r="AB301" i="30"/>
  <c r="AB302" i="30"/>
  <c r="AB303" i="30"/>
  <c r="AB304" i="30"/>
  <c r="AB305" i="30"/>
  <c r="AB306" i="30"/>
  <c r="AB307" i="30"/>
  <c r="AB308" i="30"/>
  <c r="AB309" i="30"/>
  <c r="AB310" i="30"/>
  <c r="AB311" i="30"/>
  <c r="AB312" i="30"/>
  <c r="AB313" i="30"/>
  <c r="AB314" i="30"/>
  <c r="AB315" i="30"/>
  <c r="AB316" i="30"/>
  <c r="AB317" i="30"/>
  <c r="AB318" i="30"/>
  <c r="AB319" i="30"/>
  <c r="AB320" i="30"/>
  <c r="AB321" i="30"/>
  <c r="AB322" i="30"/>
  <c r="AB323" i="30"/>
  <c r="AB324" i="30"/>
  <c r="AB325" i="30"/>
  <c r="AB326" i="30"/>
  <c r="AB327" i="30"/>
  <c r="AB328" i="30"/>
  <c r="AB329" i="30"/>
  <c r="AB330" i="30"/>
  <c r="AB331" i="30"/>
  <c r="AB332" i="30"/>
  <c r="AB333" i="30"/>
  <c r="AB334" i="30"/>
  <c r="AB335" i="30"/>
  <c r="AB336" i="30"/>
  <c r="AB337" i="30"/>
  <c r="AB338" i="30"/>
  <c r="AB339" i="30"/>
  <c r="AB340" i="30"/>
  <c r="AB341" i="30"/>
  <c r="AB342" i="30"/>
  <c r="AB343" i="30"/>
  <c r="AB344" i="30"/>
  <c r="AB345" i="30"/>
  <c r="AB346" i="30"/>
  <c r="AB347" i="30"/>
  <c r="AB348" i="30"/>
  <c r="AB349" i="30"/>
  <c r="AB350" i="30"/>
  <c r="AB351" i="30"/>
  <c r="AB352" i="30"/>
  <c r="AB353" i="30"/>
  <c r="AB354" i="30"/>
  <c r="AB355" i="30"/>
  <c r="AB356" i="30"/>
  <c r="AB357" i="30"/>
  <c r="AB358" i="30"/>
  <c r="AB359" i="30"/>
  <c r="AB360" i="30"/>
  <c r="AB361" i="30"/>
  <c r="AB362" i="30"/>
  <c r="AB363" i="30"/>
  <c r="AB364" i="30"/>
  <c r="AB365" i="30"/>
  <c r="AB366" i="30"/>
  <c r="AB367" i="30"/>
  <c r="AB368" i="30"/>
  <c r="AB369" i="30"/>
  <c r="AB370" i="30"/>
  <c r="AB371" i="30"/>
  <c r="AB372" i="30"/>
  <c r="AB373" i="30"/>
  <c r="AB374" i="30"/>
  <c r="AB375" i="30"/>
  <c r="AB376" i="30"/>
  <c r="AB377" i="30"/>
  <c r="AB378" i="30"/>
  <c r="AB379" i="30"/>
  <c r="AB380" i="30"/>
  <c r="AB381" i="30"/>
  <c r="AB382" i="30"/>
  <c r="AB383" i="30"/>
  <c r="AB384" i="30"/>
  <c r="AB385" i="30"/>
  <c r="AB386" i="30"/>
  <c r="AB387" i="30"/>
  <c r="AB388" i="30"/>
  <c r="AB389" i="30"/>
  <c r="AB390" i="30"/>
  <c r="AB391" i="30"/>
  <c r="AB392" i="30"/>
  <c r="AB393" i="30"/>
  <c r="AB394" i="30"/>
  <c r="AB395" i="30"/>
  <c r="AB396" i="30"/>
  <c r="AB397" i="30"/>
  <c r="AB398" i="30"/>
  <c r="AB399" i="30"/>
  <c r="AB400" i="30"/>
  <c r="AB401" i="30"/>
  <c r="AB402" i="30"/>
  <c r="AB403" i="30"/>
  <c r="AB404" i="30"/>
  <c r="AB405" i="30"/>
  <c r="AB406" i="30"/>
  <c r="AB407" i="30"/>
  <c r="AB408" i="30"/>
  <c r="AB409" i="30"/>
  <c r="AB410" i="30"/>
  <c r="AB411" i="30"/>
  <c r="AB412" i="30"/>
  <c r="AB413" i="30"/>
  <c r="AB414" i="30"/>
  <c r="AB415" i="30"/>
  <c r="AB416" i="30"/>
  <c r="AB417" i="30"/>
  <c r="AB418" i="30"/>
  <c r="AB419" i="30"/>
  <c r="AB420" i="30"/>
  <c r="AB421" i="30"/>
  <c r="AB422" i="30"/>
  <c r="AB423" i="30"/>
  <c r="AB424" i="30"/>
  <c r="AB425" i="30"/>
  <c r="AB426" i="30"/>
  <c r="AB427" i="30"/>
  <c r="AB428" i="30"/>
  <c r="AB429" i="30"/>
  <c r="AB430" i="30"/>
  <c r="AB431" i="30"/>
  <c r="AB432" i="30"/>
  <c r="AB433" i="30"/>
  <c r="AB434" i="30"/>
  <c r="AB435" i="30"/>
  <c r="AB436" i="30"/>
  <c r="AB437" i="30"/>
  <c r="AB438" i="30"/>
  <c r="AB439" i="30"/>
  <c r="AB440" i="30"/>
  <c r="AB441" i="30"/>
  <c r="AB442" i="30"/>
  <c r="AB443" i="30"/>
  <c r="AB444" i="30"/>
  <c r="AB445" i="30"/>
  <c r="AB446" i="30"/>
  <c r="AB447" i="30"/>
  <c r="AB448" i="30"/>
  <c r="AB449" i="30"/>
  <c r="AB450" i="30"/>
  <c r="AB451" i="30"/>
  <c r="AB452" i="30"/>
  <c r="AB453" i="30"/>
  <c r="AB454" i="30"/>
  <c r="AB455" i="30"/>
  <c r="AB456" i="30"/>
  <c r="AB457" i="30"/>
  <c r="AB458" i="30"/>
  <c r="AB459" i="30"/>
  <c r="AB460" i="30"/>
  <c r="AB461" i="30"/>
  <c r="AB462" i="30"/>
  <c r="AB463" i="30"/>
  <c r="AB464" i="30"/>
  <c r="AB465" i="30"/>
  <c r="AB466" i="30"/>
  <c r="AB467" i="30"/>
  <c r="AB468" i="30"/>
  <c r="AB469" i="30"/>
  <c r="AB470" i="30"/>
  <c r="AB471" i="30"/>
  <c r="AB472" i="30"/>
  <c r="AB473" i="30"/>
  <c r="AB474" i="30"/>
  <c r="AB475" i="30"/>
  <c r="AB476" i="30"/>
  <c r="AB477" i="30"/>
  <c r="AB478" i="30"/>
  <c r="AB479" i="30"/>
  <c r="AB480" i="30"/>
  <c r="AB481" i="30"/>
  <c r="AB482" i="30"/>
  <c r="AB483" i="30"/>
  <c r="AB484" i="30"/>
  <c r="AB485" i="30"/>
  <c r="AB486" i="30"/>
  <c r="AB487" i="30"/>
  <c r="AB488" i="30"/>
  <c r="AB489" i="30"/>
  <c r="AB490" i="30"/>
  <c r="AB491" i="30"/>
  <c r="AB492" i="30"/>
  <c r="AB493" i="30"/>
  <c r="AB494" i="30"/>
  <c r="AB495" i="30"/>
  <c r="AB496" i="30"/>
  <c r="AB497" i="30"/>
  <c r="AB498" i="30"/>
  <c r="AB499" i="30"/>
  <c r="AB500" i="30"/>
  <c r="AB501" i="30"/>
  <c r="AB502" i="30"/>
  <c r="AB503" i="30"/>
  <c r="AB504" i="30"/>
  <c r="AB505" i="30"/>
  <c r="AB506" i="30"/>
  <c r="AB507" i="30"/>
  <c r="AB508" i="30"/>
  <c r="AB509" i="30"/>
  <c r="AB510" i="30"/>
  <c r="AB511" i="30"/>
  <c r="AB512" i="30"/>
  <c r="AB513" i="30"/>
  <c r="AB514" i="30"/>
  <c r="AB515" i="30"/>
  <c r="AB516" i="30"/>
  <c r="AB517" i="30"/>
  <c r="AB518" i="30"/>
  <c r="AB519" i="30"/>
  <c r="AB520" i="30"/>
  <c r="AB521" i="30"/>
  <c r="AA274" i="30"/>
  <c r="AA275" i="30"/>
  <c r="AA276" i="30"/>
  <c r="AA277" i="30"/>
  <c r="AA278" i="30"/>
  <c r="AA279" i="30"/>
  <c r="AA280" i="30"/>
  <c r="AA281" i="30"/>
  <c r="AA282" i="30"/>
  <c r="AA283" i="30"/>
  <c r="AA284" i="30"/>
  <c r="AA285" i="30"/>
  <c r="AA286" i="30"/>
  <c r="AA287" i="30"/>
  <c r="AA288" i="30"/>
  <c r="AA289" i="30"/>
  <c r="AA290" i="30"/>
  <c r="AA291" i="30"/>
  <c r="AA292" i="30"/>
  <c r="AA293" i="30"/>
  <c r="AA294" i="30"/>
  <c r="AA295" i="30"/>
  <c r="AA296" i="30"/>
  <c r="AA297" i="30"/>
  <c r="AA298" i="30"/>
  <c r="AA299" i="30"/>
  <c r="AA300" i="30"/>
  <c r="AA301" i="30"/>
  <c r="AA302" i="30"/>
  <c r="AA303" i="30"/>
  <c r="AA304" i="30"/>
  <c r="AA305" i="30"/>
  <c r="AA306" i="30"/>
  <c r="AA307" i="30"/>
  <c r="AA308" i="30"/>
  <c r="AA309" i="30"/>
  <c r="AA310" i="30"/>
  <c r="AA311" i="30"/>
  <c r="AA312" i="30"/>
  <c r="AA313" i="30"/>
  <c r="AA314" i="30"/>
  <c r="AA315" i="30"/>
  <c r="AA316" i="30"/>
  <c r="AA317" i="30"/>
  <c r="AA318" i="30"/>
  <c r="AA319" i="30"/>
  <c r="AA320" i="30"/>
  <c r="AA321" i="30"/>
  <c r="AA322" i="30"/>
  <c r="AA323" i="30"/>
  <c r="AA324" i="30"/>
  <c r="AA325" i="30"/>
  <c r="AA326" i="30"/>
  <c r="AA327" i="30"/>
  <c r="AA328" i="30"/>
  <c r="AA329" i="30"/>
  <c r="AA330" i="30"/>
  <c r="AA331" i="30"/>
  <c r="AA332" i="30"/>
  <c r="AA333" i="30"/>
  <c r="AA334" i="30"/>
  <c r="AA335" i="30"/>
  <c r="AA336" i="30"/>
  <c r="AA337" i="30"/>
  <c r="AA338" i="30"/>
  <c r="AA339" i="30"/>
  <c r="AA340" i="30"/>
  <c r="AA341" i="30"/>
  <c r="AA342" i="30"/>
  <c r="AA343" i="30"/>
  <c r="AA344" i="30"/>
  <c r="AA345" i="30"/>
  <c r="AA346" i="30"/>
  <c r="AA347" i="30"/>
  <c r="AA348" i="30"/>
  <c r="AA349" i="30"/>
  <c r="AA350" i="30"/>
  <c r="AA351" i="30"/>
  <c r="AA352" i="30"/>
  <c r="AA353" i="30"/>
  <c r="AA354" i="30"/>
  <c r="AA355" i="30"/>
  <c r="AA356" i="30"/>
  <c r="AA357" i="30"/>
  <c r="AA358" i="30"/>
  <c r="AA359" i="30"/>
  <c r="AA360" i="30"/>
  <c r="AA361" i="30"/>
  <c r="AA362" i="30"/>
  <c r="AA363" i="30"/>
  <c r="AA364" i="30"/>
  <c r="AA365" i="30"/>
  <c r="AA366" i="30"/>
  <c r="AA367" i="30"/>
  <c r="AA368" i="30"/>
  <c r="AA369" i="30"/>
  <c r="AA370" i="30"/>
  <c r="AA371" i="30"/>
  <c r="AA372" i="30"/>
  <c r="AA373" i="30"/>
  <c r="AA374" i="30"/>
  <c r="AA375" i="30"/>
  <c r="AA376" i="30"/>
  <c r="AA377" i="30"/>
  <c r="AA378" i="30"/>
  <c r="AA379" i="30"/>
  <c r="AA380" i="30"/>
  <c r="AA381" i="30"/>
  <c r="AA382" i="30"/>
  <c r="AA383" i="30"/>
  <c r="AA384" i="30"/>
  <c r="AA385" i="30"/>
  <c r="AA386" i="30"/>
  <c r="AA387" i="30"/>
  <c r="AA388" i="30"/>
  <c r="AA389" i="30"/>
  <c r="AA390" i="30"/>
  <c r="AA391" i="30"/>
  <c r="AA392" i="30"/>
  <c r="AA393" i="30"/>
  <c r="AA394" i="30"/>
  <c r="AA395" i="30"/>
  <c r="AA396" i="30"/>
  <c r="AA397" i="30"/>
  <c r="AA398" i="30"/>
  <c r="AA399" i="30"/>
  <c r="AA400" i="30"/>
  <c r="AA401" i="30"/>
  <c r="AA402" i="30"/>
  <c r="AA403" i="30"/>
  <c r="AA404" i="30"/>
  <c r="AA405" i="30"/>
  <c r="AA406" i="30"/>
  <c r="AA407" i="30"/>
  <c r="AA408" i="30"/>
  <c r="AA409" i="30"/>
  <c r="AA410" i="30"/>
  <c r="AA411" i="30"/>
  <c r="AA412" i="30"/>
  <c r="AA413" i="30"/>
  <c r="AA414" i="30"/>
  <c r="AA415" i="30"/>
  <c r="AA416" i="30"/>
  <c r="AA417" i="30"/>
  <c r="AA418" i="30"/>
  <c r="AA419" i="30"/>
  <c r="AA420" i="30"/>
  <c r="AA421" i="30"/>
  <c r="AA422" i="30"/>
  <c r="AA423" i="30"/>
  <c r="AA424" i="30"/>
  <c r="AA425" i="30"/>
  <c r="AA426" i="30"/>
  <c r="AA427" i="30"/>
  <c r="AA428" i="30"/>
  <c r="AA429" i="30"/>
  <c r="AA430" i="30"/>
  <c r="AA431" i="30"/>
  <c r="AA432" i="30"/>
  <c r="AA433" i="30"/>
  <c r="AA434" i="30"/>
  <c r="AA435" i="30"/>
  <c r="AA436" i="30"/>
  <c r="AA437" i="30"/>
  <c r="AA438" i="30"/>
  <c r="AA439" i="30"/>
  <c r="AA440" i="30"/>
  <c r="AA441" i="30"/>
  <c r="AA442" i="30"/>
  <c r="AA443" i="30"/>
  <c r="AA444" i="30"/>
  <c r="AA445" i="30"/>
  <c r="AA446" i="30"/>
  <c r="AA447" i="30"/>
  <c r="AA448" i="30"/>
  <c r="AA449" i="30"/>
  <c r="AA450" i="30"/>
  <c r="AA451" i="30"/>
  <c r="AA452" i="30"/>
  <c r="AA453" i="30"/>
  <c r="AA454" i="30"/>
  <c r="AA455" i="30"/>
  <c r="AA456" i="30"/>
  <c r="AA457" i="30"/>
  <c r="AA458" i="30"/>
  <c r="AA459" i="30"/>
  <c r="AA460" i="30"/>
  <c r="AA461" i="30"/>
  <c r="AA462" i="30"/>
  <c r="AA463" i="30"/>
  <c r="AA464" i="30"/>
  <c r="AA465" i="30"/>
  <c r="AA466" i="30"/>
  <c r="AA467" i="30"/>
  <c r="AA468" i="30"/>
  <c r="AA469" i="30"/>
  <c r="AA470" i="30"/>
  <c r="AA471" i="30"/>
  <c r="AA472" i="30"/>
  <c r="AA473" i="30"/>
  <c r="AA474" i="30"/>
  <c r="AA475" i="30"/>
  <c r="AA476" i="30"/>
  <c r="AA477" i="30"/>
  <c r="AA478" i="30"/>
  <c r="AA479" i="30"/>
  <c r="AA480" i="30"/>
  <c r="AA481" i="30"/>
  <c r="AA482" i="30"/>
  <c r="AA483" i="30"/>
  <c r="AA484" i="30"/>
  <c r="AA485" i="30"/>
  <c r="AA486" i="30"/>
  <c r="AA487" i="30"/>
  <c r="AA488" i="30"/>
  <c r="AA489" i="30"/>
  <c r="AA490" i="30"/>
  <c r="AA491" i="30"/>
  <c r="AA492" i="30"/>
  <c r="AA493" i="30"/>
  <c r="AA494" i="30"/>
  <c r="AA495" i="30"/>
  <c r="AA496" i="30"/>
  <c r="AA497" i="30"/>
  <c r="AA498" i="30"/>
  <c r="AA499" i="30"/>
  <c r="AA500" i="30"/>
  <c r="AA501" i="30"/>
  <c r="AA502" i="30"/>
  <c r="AA503" i="30"/>
  <c r="AA504" i="30"/>
  <c r="AA505" i="30"/>
  <c r="AA506" i="30"/>
  <c r="AA507" i="30"/>
  <c r="AA508" i="30"/>
  <c r="AA509" i="30"/>
  <c r="AA510" i="30"/>
  <c r="AA511" i="30"/>
  <c r="AA512" i="30"/>
  <c r="AA513" i="30"/>
  <c r="AA514" i="30"/>
  <c r="AA515" i="30"/>
  <c r="AA516" i="30"/>
  <c r="AA517" i="30"/>
  <c r="AA518" i="30"/>
  <c r="AA519" i="30"/>
  <c r="AA520" i="30"/>
  <c r="AA521" i="30"/>
  <c r="Z274" i="30"/>
  <c r="CA274" i="30" s="1"/>
  <c r="Z275" i="30"/>
  <c r="CA275" i="30" s="1"/>
  <c r="Z276" i="30"/>
  <c r="CA276" i="30" s="1"/>
  <c r="Z277" i="30"/>
  <c r="CA277" i="30" s="1"/>
  <c r="Z278" i="30"/>
  <c r="CA278" i="30" s="1"/>
  <c r="Z279" i="30"/>
  <c r="CA279" i="30" s="1"/>
  <c r="Z280" i="30"/>
  <c r="CA280" i="30" s="1"/>
  <c r="Z281" i="30"/>
  <c r="CA281" i="30" s="1"/>
  <c r="Z282" i="30"/>
  <c r="CA282" i="30" s="1"/>
  <c r="Z283" i="30"/>
  <c r="CA283" i="30" s="1"/>
  <c r="Z284" i="30"/>
  <c r="CA284" i="30" s="1"/>
  <c r="Z285" i="30"/>
  <c r="CA285" i="30" s="1"/>
  <c r="Z286" i="30"/>
  <c r="CA286" i="30" s="1"/>
  <c r="Z287" i="30"/>
  <c r="CA287" i="30" s="1"/>
  <c r="Z288" i="30"/>
  <c r="CA288" i="30" s="1"/>
  <c r="Z289" i="30"/>
  <c r="CA289" i="30" s="1"/>
  <c r="Z290" i="30"/>
  <c r="CA290" i="30" s="1"/>
  <c r="Z291" i="30"/>
  <c r="CA291" i="30" s="1"/>
  <c r="Z292" i="30"/>
  <c r="CA292" i="30" s="1"/>
  <c r="Z293" i="30"/>
  <c r="CA293" i="30" s="1"/>
  <c r="Z294" i="30"/>
  <c r="CA294" i="30" s="1"/>
  <c r="Z295" i="30"/>
  <c r="CA295" i="30" s="1"/>
  <c r="Z296" i="30"/>
  <c r="CA296" i="30" s="1"/>
  <c r="Z297" i="30"/>
  <c r="CA297" i="30" s="1"/>
  <c r="Z298" i="30"/>
  <c r="CA298" i="30" s="1"/>
  <c r="Z299" i="30"/>
  <c r="CA299" i="30" s="1"/>
  <c r="Z300" i="30"/>
  <c r="CA300" i="30" s="1"/>
  <c r="Z301" i="30"/>
  <c r="CA301" i="30" s="1"/>
  <c r="Z302" i="30"/>
  <c r="CA302" i="30" s="1"/>
  <c r="Z303" i="30"/>
  <c r="CA303" i="30" s="1"/>
  <c r="Z304" i="30"/>
  <c r="CA304" i="30" s="1"/>
  <c r="Z305" i="30"/>
  <c r="CA305" i="30" s="1"/>
  <c r="Z306" i="30"/>
  <c r="CA306" i="30" s="1"/>
  <c r="Z307" i="30"/>
  <c r="CA307" i="30" s="1"/>
  <c r="Z308" i="30"/>
  <c r="CA308" i="30" s="1"/>
  <c r="Z309" i="30"/>
  <c r="CA309" i="30" s="1"/>
  <c r="Z310" i="30"/>
  <c r="CA310" i="30" s="1"/>
  <c r="Z311" i="30"/>
  <c r="CA311" i="30" s="1"/>
  <c r="Z312" i="30"/>
  <c r="CA312" i="30" s="1"/>
  <c r="Z313" i="30"/>
  <c r="CA313" i="30" s="1"/>
  <c r="Z314" i="30"/>
  <c r="CA314" i="30" s="1"/>
  <c r="Z315" i="30"/>
  <c r="CA315" i="30" s="1"/>
  <c r="Z316" i="30"/>
  <c r="CA316" i="30" s="1"/>
  <c r="Z317" i="30"/>
  <c r="CA317" i="30" s="1"/>
  <c r="Z318" i="30"/>
  <c r="CA318" i="30" s="1"/>
  <c r="Z319" i="30"/>
  <c r="CA319" i="30" s="1"/>
  <c r="Z320" i="30"/>
  <c r="CA320" i="30" s="1"/>
  <c r="Z321" i="30"/>
  <c r="CA321" i="30" s="1"/>
  <c r="Z322" i="30"/>
  <c r="CA322" i="30" s="1"/>
  <c r="Z323" i="30"/>
  <c r="CA323" i="30" s="1"/>
  <c r="Z324" i="30"/>
  <c r="CA324" i="30" s="1"/>
  <c r="Z325" i="30"/>
  <c r="CA325" i="30" s="1"/>
  <c r="Z326" i="30"/>
  <c r="CA326" i="30" s="1"/>
  <c r="Z327" i="30"/>
  <c r="CA327" i="30" s="1"/>
  <c r="Z328" i="30"/>
  <c r="CA328" i="30" s="1"/>
  <c r="Z329" i="30"/>
  <c r="CA329" i="30" s="1"/>
  <c r="Z330" i="30"/>
  <c r="CA330" i="30" s="1"/>
  <c r="Z331" i="30"/>
  <c r="CA331" i="30" s="1"/>
  <c r="Z332" i="30"/>
  <c r="CA332" i="30" s="1"/>
  <c r="Z333" i="30"/>
  <c r="CA333" i="30" s="1"/>
  <c r="Z334" i="30"/>
  <c r="CA334" i="30" s="1"/>
  <c r="Z335" i="30"/>
  <c r="CA335" i="30" s="1"/>
  <c r="Z336" i="30"/>
  <c r="CA336" i="30" s="1"/>
  <c r="Z337" i="30"/>
  <c r="CA337" i="30" s="1"/>
  <c r="Z338" i="30"/>
  <c r="CA338" i="30" s="1"/>
  <c r="Z339" i="30"/>
  <c r="CA339" i="30" s="1"/>
  <c r="Z340" i="30"/>
  <c r="CA340" i="30" s="1"/>
  <c r="Z341" i="30"/>
  <c r="CA341" i="30" s="1"/>
  <c r="Z342" i="30"/>
  <c r="CA342" i="30" s="1"/>
  <c r="Z343" i="30"/>
  <c r="CA343" i="30" s="1"/>
  <c r="Z344" i="30"/>
  <c r="CA344" i="30" s="1"/>
  <c r="Z345" i="30"/>
  <c r="CA345" i="30" s="1"/>
  <c r="Z346" i="30"/>
  <c r="CA346" i="30" s="1"/>
  <c r="Z347" i="30"/>
  <c r="CA347" i="30" s="1"/>
  <c r="Z348" i="30"/>
  <c r="CA348" i="30" s="1"/>
  <c r="Z349" i="30"/>
  <c r="CA349" i="30" s="1"/>
  <c r="Z350" i="30"/>
  <c r="CA350" i="30" s="1"/>
  <c r="Z351" i="30"/>
  <c r="CA351" i="30" s="1"/>
  <c r="Z352" i="30"/>
  <c r="CA352" i="30" s="1"/>
  <c r="Z353" i="30"/>
  <c r="CA353" i="30" s="1"/>
  <c r="Z354" i="30"/>
  <c r="CA354" i="30" s="1"/>
  <c r="Z355" i="30"/>
  <c r="CA355" i="30" s="1"/>
  <c r="Z356" i="30"/>
  <c r="CA356" i="30" s="1"/>
  <c r="Z357" i="30"/>
  <c r="CA357" i="30" s="1"/>
  <c r="Z358" i="30"/>
  <c r="CA358" i="30" s="1"/>
  <c r="Z359" i="30"/>
  <c r="CA359" i="30" s="1"/>
  <c r="Z360" i="30"/>
  <c r="CA360" i="30" s="1"/>
  <c r="Z361" i="30"/>
  <c r="CA361" i="30" s="1"/>
  <c r="Z362" i="30"/>
  <c r="CA362" i="30" s="1"/>
  <c r="Z363" i="30"/>
  <c r="CA363" i="30" s="1"/>
  <c r="Z364" i="30"/>
  <c r="CA364" i="30" s="1"/>
  <c r="Z365" i="30"/>
  <c r="CA365" i="30" s="1"/>
  <c r="Z366" i="30"/>
  <c r="CA366" i="30" s="1"/>
  <c r="Z367" i="30"/>
  <c r="CA367" i="30" s="1"/>
  <c r="Z368" i="30"/>
  <c r="CA368" i="30" s="1"/>
  <c r="Z369" i="30"/>
  <c r="CA369" i="30" s="1"/>
  <c r="Z370" i="30"/>
  <c r="CA370" i="30" s="1"/>
  <c r="Z371" i="30"/>
  <c r="CA371" i="30" s="1"/>
  <c r="Z372" i="30"/>
  <c r="CA372" i="30" s="1"/>
  <c r="Z373" i="30"/>
  <c r="CA373" i="30" s="1"/>
  <c r="Z374" i="30"/>
  <c r="CA374" i="30" s="1"/>
  <c r="Z375" i="30"/>
  <c r="CA375" i="30" s="1"/>
  <c r="Z376" i="30"/>
  <c r="CA376" i="30" s="1"/>
  <c r="Z377" i="30"/>
  <c r="CA377" i="30" s="1"/>
  <c r="Z378" i="30"/>
  <c r="CA378" i="30" s="1"/>
  <c r="Z379" i="30"/>
  <c r="CA379" i="30" s="1"/>
  <c r="Z380" i="30"/>
  <c r="CA380" i="30" s="1"/>
  <c r="Z381" i="30"/>
  <c r="CA381" i="30" s="1"/>
  <c r="Z382" i="30"/>
  <c r="CA382" i="30" s="1"/>
  <c r="Z383" i="30"/>
  <c r="CA383" i="30" s="1"/>
  <c r="Z384" i="30"/>
  <c r="CA384" i="30" s="1"/>
  <c r="Z385" i="30"/>
  <c r="CA385" i="30" s="1"/>
  <c r="Z386" i="30"/>
  <c r="CA386" i="30" s="1"/>
  <c r="Z387" i="30"/>
  <c r="CA387" i="30" s="1"/>
  <c r="Z388" i="30"/>
  <c r="CA388" i="30" s="1"/>
  <c r="Z389" i="30"/>
  <c r="CA389" i="30" s="1"/>
  <c r="Z390" i="30"/>
  <c r="CA390" i="30" s="1"/>
  <c r="Z391" i="30"/>
  <c r="CA391" i="30" s="1"/>
  <c r="Z392" i="30"/>
  <c r="CA392" i="30" s="1"/>
  <c r="Z393" i="30"/>
  <c r="CA393" i="30" s="1"/>
  <c r="Z394" i="30"/>
  <c r="CA394" i="30" s="1"/>
  <c r="Z395" i="30"/>
  <c r="CA395" i="30" s="1"/>
  <c r="Z396" i="30"/>
  <c r="CA396" i="30" s="1"/>
  <c r="Z397" i="30"/>
  <c r="CA397" i="30" s="1"/>
  <c r="Z398" i="30"/>
  <c r="CA398" i="30" s="1"/>
  <c r="Z399" i="30"/>
  <c r="CA399" i="30" s="1"/>
  <c r="Z400" i="30"/>
  <c r="CA400" i="30" s="1"/>
  <c r="Z401" i="30"/>
  <c r="CA401" i="30" s="1"/>
  <c r="Z402" i="30"/>
  <c r="CA402" i="30" s="1"/>
  <c r="Z403" i="30"/>
  <c r="CA403" i="30" s="1"/>
  <c r="Z404" i="30"/>
  <c r="CA404" i="30" s="1"/>
  <c r="Z405" i="30"/>
  <c r="CA405" i="30" s="1"/>
  <c r="Z406" i="30"/>
  <c r="CA406" i="30" s="1"/>
  <c r="Z407" i="30"/>
  <c r="CA407" i="30" s="1"/>
  <c r="Z408" i="30"/>
  <c r="CA408" i="30" s="1"/>
  <c r="Z409" i="30"/>
  <c r="CA409" i="30" s="1"/>
  <c r="Z410" i="30"/>
  <c r="CA410" i="30" s="1"/>
  <c r="Z411" i="30"/>
  <c r="CA411" i="30" s="1"/>
  <c r="Z412" i="30"/>
  <c r="CA412" i="30" s="1"/>
  <c r="Z413" i="30"/>
  <c r="CA413" i="30" s="1"/>
  <c r="Z414" i="30"/>
  <c r="CA414" i="30" s="1"/>
  <c r="Z415" i="30"/>
  <c r="CA415" i="30" s="1"/>
  <c r="Z416" i="30"/>
  <c r="CA416" i="30" s="1"/>
  <c r="Z417" i="30"/>
  <c r="CA417" i="30" s="1"/>
  <c r="Z418" i="30"/>
  <c r="CA418" i="30" s="1"/>
  <c r="Z419" i="30"/>
  <c r="CA419" i="30" s="1"/>
  <c r="Z420" i="30"/>
  <c r="CA420" i="30" s="1"/>
  <c r="Z421" i="30"/>
  <c r="CA421" i="30" s="1"/>
  <c r="Z422" i="30"/>
  <c r="CA422" i="30" s="1"/>
  <c r="Z423" i="30"/>
  <c r="CA423" i="30" s="1"/>
  <c r="Z424" i="30"/>
  <c r="CA424" i="30" s="1"/>
  <c r="Z425" i="30"/>
  <c r="CA425" i="30" s="1"/>
  <c r="Z426" i="30"/>
  <c r="CA426" i="30" s="1"/>
  <c r="Z427" i="30"/>
  <c r="CA427" i="30" s="1"/>
  <c r="Z428" i="30"/>
  <c r="CA428" i="30" s="1"/>
  <c r="Z429" i="30"/>
  <c r="CA429" i="30" s="1"/>
  <c r="Z430" i="30"/>
  <c r="CA430" i="30" s="1"/>
  <c r="Z431" i="30"/>
  <c r="CA431" i="30" s="1"/>
  <c r="Z432" i="30"/>
  <c r="CA432" i="30" s="1"/>
  <c r="Z433" i="30"/>
  <c r="CA433" i="30" s="1"/>
  <c r="Z434" i="30"/>
  <c r="CA434" i="30" s="1"/>
  <c r="Z435" i="30"/>
  <c r="CA435" i="30" s="1"/>
  <c r="Z436" i="30"/>
  <c r="CA436" i="30" s="1"/>
  <c r="Z437" i="30"/>
  <c r="CA437" i="30" s="1"/>
  <c r="Z438" i="30"/>
  <c r="CA438" i="30" s="1"/>
  <c r="Z439" i="30"/>
  <c r="CA439" i="30" s="1"/>
  <c r="Z440" i="30"/>
  <c r="CA440" i="30" s="1"/>
  <c r="Z441" i="30"/>
  <c r="CA441" i="30" s="1"/>
  <c r="Z442" i="30"/>
  <c r="CA442" i="30" s="1"/>
  <c r="Z443" i="30"/>
  <c r="CA443" i="30" s="1"/>
  <c r="Z444" i="30"/>
  <c r="CA444" i="30" s="1"/>
  <c r="Z445" i="30"/>
  <c r="CA445" i="30" s="1"/>
  <c r="Z446" i="30"/>
  <c r="CA446" i="30" s="1"/>
  <c r="Z447" i="30"/>
  <c r="CA447" i="30" s="1"/>
  <c r="Z448" i="30"/>
  <c r="CA448" i="30" s="1"/>
  <c r="Z449" i="30"/>
  <c r="CA449" i="30" s="1"/>
  <c r="Z450" i="30"/>
  <c r="CA450" i="30" s="1"/>
  <c r="Z451" i="30"/>
  <c r="CA451" i="30" s="1"/>
  <c r="Z452" i="30"/>
  <c r="CA452" i="30" s="1"/>
  <c r="Z453" i="30"/>
  <c r="CA453" i="30" s="1"/>
  <c r="Z454" i="30"/>
  <c r="CA454" i="30" s="1"/>
  <c r="Z455" i="30"/>
  <c r="CA455" i="30" s="1"/>
  <c r="Z456" i="30"/>
  <c r="CA456" i="30" s="1"/>
  <c r="Z457" i="30"/>
  <c r="CA457" i="30" s="1"/>
  <c r="Z458" i="30"/>
  <c r="CA458" i="30" s="1"/>
  <c r="Z459" i="30"/>
  <c r="CA459" i="30" s="1"/>
  <c r="Z460" i="30"/>
  <c r="CA460" i="30" s="1"/>
  <c r="Z461" i="30"/>
  <c r="CA461" i="30" s="1"/>
  <c r="Z462" i="30"/>
  <c r="CA462" i="30" s="1"/>
  <c r="Z463" i="30"/>
  <c r="CA463" i="30" s="1"/>
  <c r="Z464" i="30"/>
  <c r="CA464" i="30" s="1"/>
  <c r="Z465" i="30"/>
  <c r="CA465" i="30" s="1"/>
  <c r="Z466" i="30"/>
  <c r="CA466" i="30" s="1"/>
  <c r="Z467" i="30"/>
  <c r="CA467" i="30" s="1"/>
  <c r="Z468" i="30"/>
  <c r="CA468" i="30" s="1"/>
  <c r="Z469" i="30"/>
  <c r="CA469" i="30" s="1"/>
  <c r="Z470" i="30"/>
  <c r="CA470" i="30" s="1"/>
  <c r="Z471" i="30"/>
  <c r="CA471" i="30" s="1"/>
  <c r="Z472" i="30"/>
  <c r="CA472" i="30" s="1"/>
  <c r="Z473" i="30"/>
  <c r="CA473" i="30" s="1"/>
  <c r="Z474" i="30"/>
  <c r="CA474" i="30" s="1"/>
  <c r="Z475" i="30"/>
  <c r="CA475" i="30" s="1"/>
  <c r="Z476" i="30"/>
  <c r="CA476" i="30" s="1"/>
  <c r="Z477" i="30"/>
  <c r="CA477" i="30" s="1"/>
  <c r="Z478" i="30"/>
  <c r="CA478" i="30" s="1"/>
  <c r="Z479" i="30"/>
  <c r="CA479" i="30" s="1"/>
  <c r="Z480" i="30"/>
  <c r="CA480" i="30" s="1"/>
  <c r="Z481" i="30"/>
  <c r="CA481" i="30" s="1"/>
  <c r="Z482" i="30"/>
  <c r="CA482" i="30" s="1"/>
  <c r="Z483" i="30"/>
  <c r="CA483" i="30" s="1"/>
  <c r="Z484" i="30"/>
  <c r="CA484" i="30" s="1"/>
  <c r="Z485" i="30"/>
  <c r="CA485" i="30" s="1"/>
  <c r="Z486" i="30"/>
  <c r="CA486" i="30" s="1"/>
  <c r="Z487" i="30"/>
  <c r="CA487" i="30" s="1"/>
  <c r="Z488" i="30"/>
  <c r="CA488" i="30" s="1"/>
  <c r="Z489" i="30"/>
  <c r="CA489" i="30" s="1"/>
  <c r="Z490" i="30"/>
  <c r="CA490" i="30" s="1"/>
  <c r="Z491" i="30"/>
  <c r="CA491" i="30" s="1"/>
  <c r="Z492" i="30"/>
  <c r="CA492" i="30" s="1"/>
  <c r="Z493" i="30"/>
  <c r="CA493" i="30" s="1"/>
  <c r="Z494" i="30"/>
  <c r="CA494" i="30" s="1"/>
  <c r="Z495" i="30"/>
  <c r="CA495" i="30" s="1"/>
  <c r="Z496" i="30"/>
  <c r="CA496" i="30" s="1"/>
  <c r="Z497" i="30"/>
  <c r="CA497" i="30" s="1"/>
  <c r="Z498" i="30"/>
  <c r="CA498" i="30" s="1"/>
  <c r="Z499" i="30"/>
  <c r="CA499" i="30" s="1"/>
  <c r="Z500" i="30"/>
  <c r="CA500" i="30" s="1"/>
  <c r="Z501" i="30"/>
  <c r="CA501" i="30" s="1"/>
  <c r="Z502" i="30"/>
  <c r="CA502" i="30" s="1"/>
  <c r="Z503" i="30"/>
  <c r="CA503" i="30" s="1"/>
  <c r="Z504" i="30"/>
  <c r="CA504" i="30" s="1"/>
  <c r="Z505" i="30"/>
  <c r="CA505" i="30" s="1"/>
  <c r="Z506" i="30"/>
  <c r="CA506" i="30" s="1"/>
  <c r="Z507" i="30"/>
  <c r="CA507" i="30" s="1"/>
  <c r="Z508" i="30"/>
  <c r="CA508" i="30" s="1"/>
  <c r="Z509" i="30"/>
  <c r="CA509" i="30" s="1"/>
  <c r="Z510" i="30"/>
  <c r="CA510" i="30" s="1"/>
  <c r="Z511" i="30"/>
  <c r="CA511" i="30" s="1"/>
  <c r="Z512" i="30"/>
  <c r="CA512" i="30" s="1"/>
  <c r="Z513" i="30"/>
  <c r="CA513" i="30" s="1"/>
  <c r="Z514" i="30"/>
  <c r="CA514" i="30" s="1"/>
  <c r="Z515" i="30"/>
  <c r="CA515" i="30" s="1"/>
  <c r="Z516" i="30"/>
  <c r="CA516" i="30" s="1"/>
  <c r="Z517" i="30"/>
  <c r="CA517" i="30" s="1"/>
  <c r="Z518" i="30"/>
  <c r="CA518" i="30" s="1"/>
  <c r="Z519" i="30"/>
  <c r="CA519" i="30" s="1"/>
  <c r="Z520" i="30"/>
  <c r="CA520" i="30" s="1"/>
  <c r="Z521" i="30"/>
  <c r="CA521" i="30" s="1"/>
  <c r="Y274" i="30"/>
  <c r="BO274" i="30" s="1"/>
  <c r="Y275" i="30"/>
  <c r="BO275" i="30" s="1"/>
  <c r="Y276" i="30"/>
  <c r="BO276" i="30" s="1"/>
  <c r="Y277" i="30"/>
  <c r="BO277" i="30" s="1"/>
  <c r="Y278" i="30"/>
  <c r="BO278" i="30" s="1"/>
  <c r="Y279" i="30"/>
  <c r="BO279" i="30" s="1"/>
  <c r="Y280" i="30"/>
  <c r="BO280" i="30" s="1"/>
  <c r="Y281" i="30"/>
  <c r="BO281" i="30" s="1"/>
  <c r="Y282" i="30"/>
  <c r="BO282" i="30" s="1"/>
  <c r="Y283" i="30"/>
  <c r="BO283" i="30" s="1"/>
  <c r="Y284" i="30"/>
  <c r="BO284" i="30" s="1"/>
  <c r="Y285" i="30"/>
  <c r="Y286" i="30"/>
  <c r="BO286" i="30" s="1"/>
  <c r="Y287" i="30"/>
  <c r="BO287" i="30" s="1"/>
  <c r="Y288" i="30"/>
  <c r="BO288" i="30" s="1"/>
  <c r="Y289" i="30"/>
  <c r="BO289" i="30" s="1"/>
  <c r="Y290" i="30"/>
  <c r="BO290" i="30" s="1"/>
  <c r="Y291" i="30"/>
  <c r="BO291" i="30" s="1"/>
  <c r="Y292" i="30"/>
  <c r="BO292" i="30" s="1"/>
  <c r="Y293" i="30"/>
  <c r="BO293" i="30" s="1"/>
  <c r="Y294" i="30"/>
  <c r="BO294" i="30" s="1"/>
  <c r="Y295" i="30"/>
  <c r="BO295" i="30" s="1"/>
  <c r="Y296" i="30"/>
  <c r="BO296" i="30" s="1"/>
  <c r="Y297" i="30"/>
  <c r="BO297" i="30" s="1"/>
  <c r="Y298" i="30"/>
  <c r="BO298" i="30" s="1"/>
  <c r="Y299" i="30"/>
  <c r="BO299" i="30" s="1"/>
  <c r="Y300" i="30"/>
  <c r="BO300" i="30" s="1"/>
  <c r="Y301" i="30"/>
  <c r="BO301" i="30" s="1"/>
  <c r="Y302" i="30"/>
  <c r="BO302" i="30" s="1"/>
  <c r="Y303" i="30"/>
  <c r="BO303" i="30" s="1"/>
  <c r="Y304" i="30"/>
  <c r="Y305" i="30"/>
  <c r="BO305" i="30" s="1"/>
  <c r="Y306" i="30"/>
  <c r="BO306" i="30" s="1"/>
  <c r="Y307" i="30"/>
  <c r="BO307" i="30" s="1"/>
  <c r="Y308" i="30"/>
  <c r="BO308" i="30" s="1"/>
  <c r="Y309" i="30"/>
  <c r="Y310" i="30"/>
  <c r="BO310" i="30" s="1"/>
  <c r="Y311" i="30"/>
  <c r="BO311" i="30" s="1"/>
  <c r="Y312" i="30"/>
  <c r="BO312" i="30" s="1"/>
  <c r="Y313" i="30"/>
  <c r="BO313" i="30" s="1"/>
  <c r="Y314" i="30"/>
  <c r="BO314" i="30" s="1"/>
  <c r="Y315" i="30"/>
  <c r="BO315" i="30" s="1"/>
  <c r="Y316" i="30"/>
  <c r="BO316" i="30" s="1"/>
  <c r="Y317" i="30"/>
  <c r="BO317" i="30" s="1"/>
  <c r="Y318" i="30"/>
  <c r="BO318" i="30" s="1"/>
  <c r="Y319" i="30"/>
  <c r="BO319" i="30" s="1"/>
  <c r="Y320" i="30"/>
  <c r="Y321" i="30"/>
  <c r="BO321" i="30" s="1"/>
  <c r="Y322" i="30"/>
  <c r="BO322" i="30" s="1"/>
  <c r="Y323" i="30"/>
  <c r="BO323" i="30" s="1"/>
  <c r="Y324" i="30"/>
  <c r="BO324" i="30" s="1"/>
  <c r="Y325" i="30"/>
  <c r="BO325" i="30" s="1"/>
  <c r="Y326" i="30"/>
  <c r="BO326" i="30" s="1"/>
  <c r="Y327" i="30"/>
  <c r="BO327" i="30" s="1"/>
  <c r="Y328" i="30"/>
  <c r="BO328" i="30" s="1"/>
  <c r="Y329" i="30"/>
  <c r="BO329" i="30" s="1"/>
  <c r="Y330" i="30"/>
  <c r="BO330" i="30" s="1"/>
  <c r="Y331" i="30"/>
  <c r="BO331" i="30" s="1"/>
  <c r="Y332" i="30"/>
  <c r="BO332" i="30" s="1"/>
  <c r="Y333" i="30"/>
  <c r="BO333" i="30" s="1"/>
  <c r="Y334" i="30"/>
  <c r="BO334" i="30" s="1"/>
  <c r="Y335" i="30"/>
  <c r="BO335" i="30" s="1"/>
  <c r="Y336" i="30"/>
  <c r="BO336" i="30" s="1"/>
  <c r="Y337" i="30"/>
  <c r="BO337" i="30" s="1"/>
  <c r="Y338" i="30"/>
  <c r="BO338" i="30" s="1"/>
  <c r="Y339" i="30"/>
  <c r="BO339" i="30" s="1"/>
  <c r="Y340" i="30"/>
  <c r="BO340" i="30" s="1"/>
  <c r="Y341" i="30"/>
  <c r="BO341" i="30" s="1"/>
  <c r="Y342" i="30"/>
  <c r="BO342" i="30" s="1"/>
  <c r="Y343" i="30"/>
  <c r="BO343" i="30" s="1"/>
  <c r="Y344" i="30"/>
  <c r="Y345" i="30"/>
  <c r="BO345" i="30" s="1"/>
  <c r="Y346" i="30"/>
  <c r="BO346" i="30" s="1"/>
  <c r="Y347" i="30"/>
  <c r="BO347" i="30" s="1"/>
  <c r="Y348" i="30"/>
  <c r="BO348" i="30" s="1"/>
  <c r="Y349" i="30"/>
  <c r="BO349" i="30" s="1"/>
  <c r="Y350" i="30"/>
  <c r="BO350" i="30" s="1"/>
  <c r="Y351" i="30"/>
  <c r="BO351" i="30" s="1"/>
  <c r="Y352" i="30"/>
  <c r="Y353" i="30"/>
  <c r="BO353" i="30" s="1"/>
  <c r="Y354" i="30"/>
  <c r="BO354" i="30" s="1"/>
  <c r="Y355" i="30"/>
  <c r="BO355" i="30" s="1"/>
  <c r="Y356" i="30"/>
  <c r="BO356" i="30" s="1"/>
  <c r="Y357" i="30"/>
  <c r="BO357" i="30" s="1"/>
  <c r="Y358" i="30"/>
  <c r="BO358" i="30" s="1"/>
  <c r="Y359" i="30"/>
  <c r="BO359" i="30" s="1"/>
  <c r="Y360" i="30"/>
  <c r="BO360" i="30" s="1"/>
  <c r="Y361" i="30"/>
  <c r="BO361" i="30" s="1"/>
  <c r="Y362" i="30"/>
  <c r="BO362" i="30" s="1"/>
  <c r="Y363" i="30"/>
  <c r="BO363" i="30" s="1"/>
  <c r="Y364" i="30"/>
  <c r="BO364" i="30" s="1"/>
  <c r="Y365" i="30"/>
  <c r="BO365" i="30" s="1"/>
  <c r="Y366" i="30"/>
  <c r="BO366" i="30" s="1"/>
  <c r="Y367" i="30"/>
  <c r="BO367" i="30" s="1"/>
  <c r="Y368" i="30"/>
  <c r="Y369" i="30"/>
  <c r="BO369" i="30" s="1"/>
  <c r="Y370" i="30"/>
  <c r="BO370" i="30" s="1"/>
  <c r="Y371" i="30"/>
  <c r="BO371" i="30" s="1"/>
  <c r="Y372" i="30"/>
  <c r="BO372" i="30" s="1"/>
  <c r="Y373" i="30"/>
  <c r="Y374" i="30"/>
  <c r="BO374" i="30" s="1"/>
  <c r="Y375" i="30"/>
  <c r="BO375" i="30" s="1"/>
  <c r="Y376" i="30"/>
  <c r="BO376" i="30" s="1"/>
  <c r="Y377" i="30"/>
  <c r="BO377" i="30" s="1"/>
  <c r="Y378" i="30"/>
  <c r="BO378" i="30" s="1"/>
  <c r="Y379" i="30"/>
  <c r="BO379" i="30" s="1"/>
  <c r="Y380" i="30"/>
  <c r="BO380" i="30" s="1"/>
  <c r="Y381" i="30"/>
  <c r="BO381" i="30" s="1"/>
  <c r="Y382" i="30"/>
  <c r="BO382" i="30" s="1"/>
  <c r="Y383" i="30"/>
  <c r="BO383" i="30" s="1"/>
  <c r="Y384" i="30"/>
  <c r="Y385" i="30"/>
  <c r="BO385" i="30" s="1"/>
  <c r="Y386" i="30"/>
  <c r="BO386" i="30" s="1"/>
  <c r="Y387" i="30"/>
  <c r="BO387" i="30" s="1"/>
  <c r="Y388" i="30"/>
  <c r="BO388" i="30" s="1"/>
  <c r="Y389" i="30"/>
  <c r="BO389" i="30" s="1"/>
  <c r="Y390" i="30"/>
  <c r="BO390" i="30" s="1"/>
  <c r="Y391" i="30"/>
  <c r="BO391" i="30" s="1"/>
  <c r="Y392" i="30"/>
  <c r="BO392" i="30" s="1"/>
  <c r="Y393" i="30"/>
  <c r="BO393" i="30" s="1"/>
  <c r="Y394" i="30"/>
  <c r="BO394" i="30" s="1"/>
  <c r="Y395" i="30"/>
  <c r="BO395" i="30" s="1"/>
  <c r="Y396" i="30"/>
  <c r="BO396" i="30" s="1"/>
  <c r="Y397" i="30"/>
  <c r="BO397" i="30" s="1"/>
  <c r="Y398" i="30"/>
  <c r="BO398" i="30" s="1"/>
  <c r="Y399" i="30"/>
  <c r="BO399" i="30" s="1"/>
  <c r="Y400" i="30"/>
  <c r="Y401" i="30"/>
  <c r="BO401" i="30" s="1"/>
  <c r="Y402" i="30"/>
  <c r="BO402" i="30" s="1"/>
  <c r="Y403" i="30"/>
  <c r="BO403" i="30" s="1"/>
  <c r="Y404" i="30"/>
  <c r="BO404" i="30" s="1"/>
  <c r="Y405" i="30"/>
  <c r="BO405" i="30" s="1"/>
  <c r="Y406" i="30"/>
  <c r="BO406" i="30" s="1"/>
  <c r="Y407" i="30"/>
  <c r="BO407" i="30" s="1"/>
  <c r="Y408" i="30"/>
  <c r="Y409" i="30"/>
  <c r="BO409" i="30" s="1"/>
  <c r="Y410" i="30"/>
  <c r="BO410" i="30" s="1"/>
  <c r="Y411" i="30"/>
  <c r="BO411" i="30" s="1"/>
  <c r="Y412" i="30"/>
  <c r="BO412" i="30" s="1"/>
  <c r="Y413" i="30"/>
  <c r="Y414" i="30"/>
  <c r="BO414" i="30" s="1"/>
  <c r="Y415" i="30"/>
  <c r="BO415" i="30" s="1"/>
  <c r="Y416" i="30"/>
  <c r="BO416" i="30" s="1"/>
  <c r="Y417" i="30"/>
  <c r="BO417" i="30" s="1"/>
  <c r="Y418" i="30"/>
  <c r="BO418" i="30" s="1"/>
  <c r="Y419" i="30"/>
  <c r="BO419" i="30" s="1"/>
  <c r="Y420" i="30"/>
  <c r="BO420" i="30" s="1"/>
  <c r="Y421" i="30"/>
  <c r="BO421" i="30" s="1"/>
  <c r="Y422" i="30"/>
  <c r="BO422" i="30" s="1"/>
  <c r="Y423" i="30"/>
  <c r="BO423" i="30" s="1"/>
  <c r="Y424" i="30"/>
  <c r="BO424" i="30" s="1"/>
  <c r="Y425" i="30"/>
  <c r="BO425" i="30" s="1"/>
  <c r="Y426" i="30"/>
  <c r="BO426" i="30" s="1"/>
  <c r="Y427" i="30"/>
  <c r="BO427" i="30" s="1"/>
  <c r="Y428" i="30"/>
  <c r="BO428" i="30" s="1"/>
  <c r="Y429" i="30"/>
  <c r="BO429" i="30" s="1"/>
  <c r="Y430" i="30"/>
  <c r="BO430" i="30" s="1"/>
  <c r="Y431" i="30"/>
  <c r="BO431" i="30" s="1"/>
  <c r="Y432" i="30"/>
  <c r="Y433" i="30"/>
  <c r="BO433" i="30" s="1"/>
  <c r="Y434" i="30"/>
  <c r="BO434" i="30" s="1"/>
  <c r="Y435" i="30"/>
  <c r="BO435" i="30" s="1"/>
  <c r="Y436" i="30"/>
  <c r="BO436" i="30" s="1"/>
  <c r="Y437" i="30"/>
  <c r="BO437" i="30" s="1"/>
  <c r="Y438" i="30"/>
  <c r="BO438" i="30" s="1"/>
  <c r="Y439" i="30"/>
  <c r="Y440" i="30"/>
  <c r="BO440" i="30" s="1"/>
  <c r="Y441" i="30"/>
  <c r="BO441" i="30" s="1"/>
  <c r="Y442" i="30"/>
  <c r="BO442" i="30" s="1"/>
  <c r="Y443" i="30"/>
  <c r="BO443" i="30" s="1"/>
  <c r="Y444" i="30"/>
  <c r="BO444" i="30" s="1"/>
  <c r="Y445" i="30"/>
  <c r="BO445" i="30" s="1"/>
  <c r="Y446" i="30"/>
  <c r="BO446" i="30" s="1"/>
  <c r="Y447" i="30"/>
  <c r="BO447" i="30" s="1"/>
  <c r="Y448" i="30"/>
  <c r="Y449" i="30"/>
  <c r="BO449" i="30" s="1"/>
  <c r="Y450" i="30"/>
  <c r="BO450" i="30" s="1"/>
  <c r="Y451" i="30"/>
  <c r="BO451" i="30" s="1"/>
  <c r="Y452" i="30"/>
  <c r="BO452" i="30" s="1"/>
  <c r="Y453" i="30"/>
  <c r="BO453" i="30" s="1"/>
  <c r="Y454" i="30"/>
  <c r="BO454" i="30" s="1"/>
  <c r="Y455" i="30"/>
  <c r="BO455" i="30" s="1"/>
  <c r="Y456" i="30"/>
  <c r="BO456" i="30" s="1"/>
  <c r="Y457" i="30"/>
  <c r="BO457" i="30" s="1"/>
  <c r="Y458" i="30"/>
  <c r="BO458" i="30" s="1"/>
  <c r="Y459" i="30"/>
  <c r="BO459" i="30" s="1"/>
  <c r="Y460" i="30"/>
  <c r="BO460" i="30" s="1"/>
  <c r="Y461" i="30"/>
  <c r="Y462" i="30"/>
  <c r="BO462" i="30" s="1"/>
  <c r="Y463" i="30"/>
  <c r="BO463" i="30" s="1"/>
  <c r="Y464" i="30"/>
  <c r="Y465" i="30"/>
  <c r="BO465" i="30" s="1"/>
  <c r="Y466" i="30"/>
  <c r="BO466" i="30" s="1"/>
  <c r="Y467" i="30"/>
  <c r="BO467" i="30" s="1"/>
  <c r="Y468" i="30"/>
  <c r="BO468" i="30" s="1"/>
  <c r="Y469" i="30"/>
  <c r="BO469" i="30" s="1"/>
  <c r="Y470" i="30"/>
  <c r="BO470" i="30" s="1"/>
  <c r="Y471" i="30"/>
  <c r="BO471" i="30" s="1"/>
  <c r="Y472" i="30"/>
  <c r="BO472" i="30" s="1"/>
  <c r="Y473" i="30"/>
  <c r="BO473" i="30" s="1"/>
  <c r="Y474" i="30"/>
  <c r="BO474" i="30" s="1"/>
  <c r="Y475" i="30"/>
  <c r="BO475" i="30" s="1"/>
  <c r="Y476" i="30"/>
  <c r="BO476" i="30" s="1"/>
  <c r="Y477" i="30"/>
  <c r="BO477" i="30" s="1"/>
  <c r="Y478" i="30"/>
  <c r="BO478" i="30" s="1"/>
  <c r="Y479" i="30"/>
  <c r="BO479" i="30" s="1"/>
  <c r="Y480" i="30"/>
  <c r="Y481" i="30"/>
  <c r="BO481" i="30" s="1"/>
  <c r="Y482" i="30"/>
  <c r="BO482" i="30" s="1"/>
  <c r="Y483" i="30"/>
  <c r="BO483" i="30" s="1"/>
  <c r="Y484" i="30"/>
  <c r="BO484" i="30" s="1"/>
  <c r="Y485" i="30"/>
  <c r="BO485" i="30" s="1"/>
  <c r="Y486" i="30"/>
  <c r="BO486" i="30" s="1"/>
  <c r="Y487" i="30"/>
  <c r="BO487" i="30" s="1"/>
  <c r="Y488" i="30"/>
  <c r="Y489" i="30"/>
  <c r="BO489" i="30" s="1"/>
  <c r="Y490" i="30"/>
  <c r="BO490" i="30" s="1"/>
  <c r="Y491" i="30"/>
  <c r="BO491" i="30" s="1"/>
  <c r="Y492" i="30"/>
  <c r="BO492" i="30" s="1"/>
  <c r="Y493" i="30"/>
  <c r="Y494" i="30"/>
  <c r="BO494" i="30" s="1"/>
  <c r="Y495" i="30"/>
  <c r="BO495" i="30" s="1"/>
  <c r="Y496" i="30"/>
  <c r="Y497" i="30"/>
  <c r="BO497" i="30" s="1"/>
  <c r="Y498" i="30"/>
  <c r="BO498" i="30" s="1"/>
  <c r="Y499" i="30"/>
  <c r="BO499" i="30" s="1"/>
  <c r="Y500" i="30"/>
  <c r="BO500" i="30" s="1"/>
  <c r="Y501" i="30"/>
  <c r="BO501" i="30" s="1"/>
  <c r="Y502" i="30"/>
  <c r="BO502" i="30" s="1"/>
  <c r="Y503" i="30"/>
  <c r="BO503" i="30" s="1"/>
  <c r="Y504" i="30"/>
  <c r="BO504" i="30" s="1"/>
  <c r="Y505" i="30"/>
  <c r="BO505" i="30" s="1"/>
  <c r="Y506" i="30"/>
  <c r="BO506" i="30" s="1"/>
  <c r="Y507" i="30"/>
  <c r="BO507" i="30" s="1"/>
  <c r="Y508" i="30"/>
  <c r="BO508" i="30" s="1"/>
  <c r="Y509" i="30"/>
  <c r="Y510" i="30"/>
  <c r="BO510" i="30" s="1"/>
  <c r="Y511" i="30"/>
  <c r="BO511" i="30" s="1"/>
  <c r="Y512" i="30"/>
  <c r="Y513" i="30"/>
  <c r="BO513" i="30" s="1"/>
  <c r="Y514" i="30"/>
  <c r="BO514" i="30" s="1"/>
  <c r="Y515" i="30"/>
  <c r="BO515" i="30" s="1"/>
  <c r="Y516" i="30"/>
  <c r="BO516" i="30" s="1"/>
  <c r="Y517" i="30"/>
  <c r="BO517" i="30" s="1"/>
  <c r="Y518" i="30"/>
  <c r="BO518" i="30" s="1"/>
  <c r="Y519" i="30"/>
  <c r="BO519" i="30" s="1"/>
  <c r="Y520" i="30"/>
  <c r="BO520" i="30" s="1"/>
  <c r="Y521" i="30"/>
  <c r="BO521" i="30" s="1"/>
  <c r="X274" i="30"/>
  <c r="X275" i="30"/>
  <c r="X276" i="30"/>
  <c r="X277" i="30"/>
  <c r="X278" i="30"/>
  <c r="X279" i="30"/>
  <c r="X280" i="30"/>
  <c r="X281" i="30"/>
  <c r="X282" i="30"/>
  <c r="X283" i="30"/>
  <c r="X284" i="30"/>
  <c r="X285" i="30"/>
  <c r="X286" i="30"/>
  <c r="X287" i="30"/>
  <c r="X288" i="30"/>
  <c r="X289" i="30"/>
  <c r="X290" i="30"/>
  <c r="X291" i="30"/>
  <c r="X292" i="30"/>
  <c r="X293" i="30"/>
  <c r="X294" i="30"/>
  <c r="X295" i="30"/>
  <c r="X296" i="30"/>
  <c r="X297" i="30"/>
  <c r="X298" i="30"/>
  <c r="X299" i="30"/>
  <c r="X300" i="30"/>
  <c r="X301" i="30"/>
  <c r="X302" i="30"/>
  <c r="X303" i="30"/>
  <c r="X304" i="30"/>
  <c r="X305" i="30"/>
  <c r="X306" i="30"/>
  <c r="X307" i="30"/>
  <c r="X308" i="30"/>
  <c r="X309" i="30"/>
  <c r="X310" i="30"/>
  <c r="X311" i="30"/>
  <c r="X312" i="30"/>
  <c r="X313" i="30"/>
  <c r="X314" i="30"/>
  <c r="X315" i="30"/>
  <c r="X316" i="30"/>
  <c r="X317" i="30"/>
  <c r="X318" i="30"/>
  <c r="X319" i="30"/>
  <c r="X320" i="30"/>
  <c r="X321" i="30"/>
  <c r="X322" i="30"/>
  <c r="X323" i="30"/>
  <c r="X324" i="30"/>
  <c r="X325" i="30"/>
  <c r="X326" i="30"/>
  <c r="X327" i="30"/>
  <c r="X328" i="30"/>
  <c r="X329" i="30"/>
  <c r="X330" i="30"/>
  <c r="X331" i="30"/>
  <c r="X332" i="30"/>
  <c r="X333" i="30"/>
  <c r="X334" i="30"/>
  <c r="X335" i="30"/>
  <c r="X336" i="30"/>
  <c r="X337" i="30"/>
  <c r="X338" i="30"/>
  <c r="X339" i="30"/>
  <c r="X340" i="30"/>
  <c r="X341" i="30"/>
  <c r="X342" i="30"/>
  <c r="X343" i="30"/>
  <c r="X344" i="30"/>
  <c r="X345" i="30"/>
  <c r="X346" i="30"/>
  <c r="X347" i="30"/>
  <c r="X348" i="30"/>
  <c r="X349" i="30"/>
  <c r="X350" i="30"/>
  <c r="X351" i="30"/>
  <c r="X352" i="30"/>
  <c r="X353" i="30"/>
  <c r="X354" i="30"/>
  <c r="X355" i="30"/>
  <c r="X356" i="30"/>
  <c r="X357" i="30"/>
  <c r="X358" i="30"/>
  <c r="X359" i="30"/>
  <c r="X360" i="30"/>
  <c r="X361" i="30"/>
  <c r="X362" i="30"/>
  <c r="X363" i="30"/>
  <c r="X364" i="30"/>
  <c r="X365" i="30"/>
  <c r="X366" i="30"/>
  <c r="X367" i="30"/>
  <c r="X368" i="30"/>
  <c r="X369" i="30"/>
  <c r="X370" i="30"/>
  <c r="X371" i="30"/>
  <c r="X372" i="30"/>
  <c r="X373" i="30"/>
  <c r="X374" i="30"/>
  <c r="X375" i="30"/>
  <c r="X376" i="30"/>
  <c r="X377" i="30"/>
  <c r="X378" i="30"/>
  <c r="X379" i="30"/>
  <c r="X380" i="30"/>
  <c r="X381" i="30"/>
  <c r="X382" i="30"/>
  <c r="X383" i="30"/>
  <c r="X384" i="30"/>
  <c r="X385" i="30"/>
  <c r="X386" i="30"/>
  <c r="X387" i="30"/>
  <c r="X388" i="30"/>
  <c r="X389" i="30"/>
  <c r="X390" i="30"/>
  <c r="X391" i="30"/>
  <c r="X392" i="30"/>
  <c r="X393" i="30"/>
  <c r="X394" i="30"/>
  <c r="X395" i="30"/>
  <c r="X396" i="30"/>
  <c r="X397" i="30"/>
  <c r="X398" i="30"/>
  <c r="X399" i="30"/>
  <c r="X400" i="30"/>
  <c r="X401" i="30"/>
  <c r="X402" i="30"/>
  <c r="X403" i="30"/>
  <c r="X404" i="30"/>
  <c r="X405" i="30"/>
  <c r="X406" i="30"/>
  <c r="X407" i="30"/>
  <c r="X408" i="30"/>
  <c r="X409" i="30"/>
  <c r="X410" i="30"/>
  <c r="X411" i="30"/>
  <c r="X412" i="30"/>
  <c r="X413" i="30"/>
  <c r="X414" i="30"/>
  <c r="X415" i="30"/>
  <c r="X416" i="30"/>
  <c r="X417" i="30"/>
  <c r="X418" i="30"/>
  <c r="X419" i="30"/>
  <c r="X420" i="30"/>
  <c r="X421" i="30"/>
  <c r="X422" i="30"/>
  <c r="X423" i="30"/>
  <c r="X424" i="30"/>
  <c r="X425" i="30"/>
  <c r="X426" i="30"/>
  <c r="X427" i="30"/>
  <c r="X428" i="30"/>
  <c r="X429" i="30"/>
  <c r="X430" i="30"/>
  <c r="X431" i="30"/>
  <c r="X432" i="30"/>
  <c r="X433" i="30"/>
  <c r="X434" i="30"/>
  <c r="X435" i="30"/>
  <c r="X436" i="30"/>
  <c r="X437" i="30"/>
  <c r="X438" i="30"/>
  <c r="X439" i="30"/>
  <c r="X440" i="30"/>
  <c r="X441" i="30"/>
  <c r="X442" i="30"/>
  <c r="X443" i="30"/>
  <c r="X444" i="30"/>
  <c r="X445" i="30"/>
  <c r="X446" i="30"/>
  <c r="X447" i="30"/>
  <c r="X448" i="30"/>
  <c r="X449" i="30"/>
  <c r="X450" i="30"/>
  <c r="X451" i="30"/>
  <c r="X452" i="30"/>
  <c r="X453" i="30"/>
  <c r="X454" i="30"/>
  <c r="X455" i="30"/>
  <c r="X456" i="30"/>
  <c r="X457" i="30"/>
  <c r="X458" i="30"/>
  <c r="X459" i="30"/>
  <c r="X460" i="30"/>
  <c r="X461" i="30"/>
  <c r="X462" i="30"/>
  <c r="X463" i="30"/>
  <c r="X464" i="30"/>
  <c r="X465" i="30"/>
  <c r="X466" i="30"/>
  <c r="X467" i="30"/>
  <c r="X468" i="30"/>
  <c r="X469" i="30"/>
  <c r="X470" i="30"/>
  <c r="X471" i="30"/>
  <c r="X472" i="30"/>
  <c r="X473" i="30"/>
  <c r="X474" i="30"/>
  <c r="X475" i="30"/>
  <c r="X476" i="30"/>
  <c r="X477" i="30"/>
  <c r="X478" i="30"/>
  <c r="X479" i="30"/>
  <c r="X480" i="30"/>
  <c r="X481" i="30"/>
  <c r="X482" i="30"/>
  <c r="X483" i="30"/>
  <c r="X484" i="30"/>
  <c r="X485" i="30"/>
  <c r="X486" i="30"/>
  <c r="X487" i="30"/>
  <c r="X488" i="30"/>
  <c r="X489" i="30"/>
  <c r="X490" i="30"/>
  <c r="X491" i="30"/>
  <c r="X492" i="30"/>
  <c r="X493" i="30"/>
  <c r="X494" i="30"/>
  <c r="X495" i="30"/>
  <c r="X496" i="30"/>
  <c r="X497" i="30"/>
  <c r="X498" i="30"/>
  <c r="X499" i="30"/>
  <c r="X500" i="30"/>
  <c r="X501" i="30"/>
  <c r="X502" i="30"/>
  <c r="X503" i="30"/>
  <c r="X504" i="30"/>
  <c r="X505" i="30"/>
  <c r="X506" i="30"/>
  <c r="X507" i="30"/>
  <c r="X508" i="30"/>
  <c r="X509" i="30"/>
  <c r="X510" i="30"/>
  <c r="X511" i="30"/>
  <c r="X512" i="30"/>
  <c r="X513" i="30"/>
  <c r="X514" i="30"/>
  <c r="X515" i="30"/>
  <c r="X516" i="30"/>
  <c r="X517" i="30"/>
  <c r="X518" i="30"/>
  <c r="X519" i="30"/>
  <c r="X520" i="30"/>
  <c r="X521" i="30"/>
  <c r="W274" i="30"/>
  <c r="W275" i="30"/>
  <c r="W276" i="30"/>
  <c r="W277" i="30"/>
  <c r="W278" i="30"/>
  <c r="W279" i="30"/>
  <c r="W280" i="30"/>
  <c r="W281" i="30"/>
  <c r="W282" i="30"/>
  <c r="W283" i="30"/>
  <c r="W284" i="30"/>
  <c r="W285" i="30"/>
  <c r="W286" i="30"/>
  <c r="W287" i="30"/>
  <c r="W288" i="30"/>
  <c r="W289" i="30"/>
  <c r="W290" i="30"/>
  <c r="W291" i="30"/>
  <c r="W292" i="30"/>
  <c r="W293" i="30"/>
  <c r="W294" i="30"/>
  <c r="W295" i="30"/>
  <c r="W296" i="30"/>
  <c r="W297" i="30"/>
  <c r="W298" i="30"/>
  <c r="W299" i="30"/>
  <c r="W300" i="30"/>
  <c r="W301" i="30"/>
  <c r="W302" i="30"/>
  <c r="W303" i="30"/>
  <c r="W304" i="30"/>
  <c r="W305" i="30"/>
  <c r="W306" i="30"/>
  <c r="W307" i="30"/>
  <c r="W308" i="30"/>
  <c r="W309" i="30"/>
  <c r="W310" i="30"/>
  <c r="W311" i="30"/>
  <c r="W312" i="30"/>
  <c r="W313" i="30"/>
  <c r="W314" i="30"/>
  <c r="W315" i="30"/>
  <c r="W316" i="30"/>
  <c r="W317" i="30"/>
  <c r="W318" i="30"/>
  <c r="W319" i="30"/>
  <c r="W320" i="30"/>
  <c r="W321" i="30"/>
  <c r="W322" i="30"/>
  <c r="W323" i="30"/>
  <c r="W324" i="30"/>
  <c r="W325" i="30"/>
  <c r="W326" i="30"/>
  <c r="W327" i="30"/>
  <c r="W328" i="30"/>
  <c r="W329" i="30"/>
  <c r="W330" i="30"/>
  <c r="W331" i="30"/>
  <c r="W332" i="30"/>
  <c r="W333" i="30"/>
  <c r="W334" i="30"/>
  <c r="W335" i="30"/>
  <c r="W336" i="30"/>
  <c r="W337" i="30"/>
  <c r="W338" i="30"/>
  <c r="W339" i="30"/>
  <c r="W340" i="30"/>
  <c r="W341" i="30"/>
  <c r="W342" i="30"/>
  <c r="W343" i="30"/>
  <c r="W344" i="30"/>
  <c r="W345" i="30"/>
  <c r="W346" i="30"/>
  <c r="W347" i="30"/>
  <c r="W348" i="30"/>
  <c r="W349" i="30"/>
  <c r="W350" i="30"/>
  <c r="W351" i="30"/>
  <c r="W352" i="30"/>
  <c r="W353" i="30"/>
  <c r="W354" i="30"/>
  <c r="W355" i="30"/>
  <c r="W356" i="30"/>
  <c r="W357" i="30"/>
  <c r="W358" i="30"/>
  <c r="W359" i="30"/>
  <c r="W360" i="30"/>
  <c r="W361" i="30"/>
  <c r="W362" i="30"/>
  <c r="W363" i="30"/>
  <c r="W364" i="30"/>
  <c r="W365" i="30"/>
  <c r="W366" i="30"/>
  <c r="W367" i="30"/>
  <c r="W368" i="30"/>
  <c r="W369" i="30"/>
  <c r="W370" i="30"/>
  <c r="W371" i="30"/>
  <c r="W372" i="30"/>
  <c r="W373" i="30"/>
  <c r="W374" i="30"/>
  <c r="W375" i="30"/>
  <c r="W376" i="30"/>
  <c r="W377" i="30"/>
  <c r="W378" i="30"/>
  <c r="W379" i="30"/>
  <c r="W380" i="30"/>
  <c r="W381" i="30"/>
  <c r="W382" i="30"/>
  <c r="W383" i="30"/>
  <c r="W384" i="30"/>
  <c r="W385" i="30"/>
  <c r="W386" i="30"/>
  <c r="W387" i="30"/>
  <c r="W388" i="30"/>
  <c r="W389" i="30"/>
  <c r="W390" i="30"/>
  <c r="W391" i="30"/>
  <c r="W392" i="30"/>
  <c r="W393" i="30"/>
  <c r="W394" i="30"/>
  <c r="W395" i="30"/>
  <c r="W396" i="30"/>
  <c r="W397" i="30"/>
  <c r="W398" i="30"/>
  <c r="W399" i="30"/>
  <c r="W400" i="30"/>
  <c r="W401" i="30"/>
  <c r="W402" i="30"/>
  <c r="W403" i="30"/>
  <c r="W404" i="30"/>
  <c r="W405" i="30"/>
  <c r="W406" i="30"/>
  <c r="W407" i="30"/>
  <c r="W408" i="30"/>
  <c r="W409" i="30"/>
  <c r="W410" i="30"/>
  <c r="W411" i="30"/>
  <c r="W412" i="30"/>
  <c r="W413" i="30"/>
  <c r="W414" i="30"/>
  <c r="W415" i="30"/>
  <c r="W416" i="30"/>
  <c r="W417" i="30"/>
  <c r="W418" i="30"/>
  <c r="W419" i="30"/>
  <c r="W420" i="30"/>
  <c r="W421" i="30"/>
  <c r="W422" i="30"/>
  <c r="W423" i="30"/>
  <c r="W424" i="30"/>
  <c r="W425" i="30"/>
  <c r="W426" i="30"/>
  <c r="W427" i="30"/>
  <c r="W428" i="30"/>
  <c r="W429" i="30"/>
  <c r="W430" i="30"/>
  <c r="W431" i="30"/>
  <c r="W432" i="30"/>
  <c r="W433" i="30"/>
  <c r="W434" i="30"/>
  <c r="W435" i="30"/>
  <c r="W436" i="30"/>
  <c r="W437" i="30"/>
  <c r="W438" i="30"/>
  <c r="W439" i="30"/>
  <c r="W440" i="30"/>
  <c r="W441" i="30"/>
  <c r="W442" i="30"/>
  <c r="W443" i="30"/>
  <c r="W444" i="30"/>
  <c r="W445" i="30"/>
  <c r="W446" i="30"/>
  <c r="W447" i="30"/>
  <c r="W448" i="30"/>
  <c r="W449" i="30"/>
  <c r="W450" i="30"/>
  <c r="W451" i="30"/>
  <c r="W452" i="30"/>
  <c r="W453" i="30"/>
  <c r="W454" i="30"/>
  <c r="W455" i="30"/>
  <c r="W456" i="30"/>
  <c r="W457" i="30"/>
  <c r="W458" i="30"/>
  <c r="W459" i="30"/>
  <c r="W460" i="30"/>
  <c r="W461" i="30"/>
  <c r="W462" i="30"/>
  <c r="W463" i="30"/>
  <c r="W464" i="30"/>
  <c r="W465" i="30"/>
  <c r="W466" i="30"/>
  <c r="W467" i="30"/>
  <c r="W468" i="30"/>
  <c r="W469" i="30"/>
  <c r="W470" i="30"/>
  <c r="W471" i="30"/>
  <c r="W472" i="30"/>
  <c r="W473" i="30"/>
  <c r="W474" i="30"/>
  <c r="W475" i="30"/>
  <c r="W476" i="30"/>
  <c r="W477" i="30"/>
  <c r="W478" i="30"/>
  <c r="W479" i="30"/>
  <c r="W480" i="30"/>
  <c r="W481" i="30"/>
  <c r="W482" i="30"/>
  <c r="W483" i="30"/>
  <c r="W484" i="30"/>
  <c r="W485" i="30"/>
  <c r="W486" i="30"/>
  <c r="W487" i="30"/>
  <c r="W488" i="30"/>
  <c r="W489" i="30"/>
  <c r="W490" i="30"/>
  <c r="W491" i="30"/>
  <c r="W492" i="30"/>
  <c r="W493" i="30"/>
  <c r="W494" i="30"/>
  <c r="W495" i="30"/>
  <c r="W496" i="30"/>
  <c r="W497" i="30"/>
  <c r="W498" i="30"/>
  <c r="W499" i="30"/>
  <c r="W500" i="30"/>
  <c r="W501" i="30"/>
  <c r="W502" i="30"/>
  <c r="W503" i="30"/>
  <c r="W504" i="30"/>
  <c r="W505" i="30"/>
  <c r="W506" i="30"/>
  <c r="W507" i="30"/>
  <c r="W508" i="30"/>
  <c r="W509" i="30"/>
  <c r="W510" i="30"/>
  <c r="W511" i="30"/>
  <c r="W512" i="30"/>
  <c r="W513" i="30"/>
  <c r="W514" i="30"/>
  <c r="W515" i="30"/>
  <c r="W516" i="30"/>
  <c r="W517" i="30"/>
  <c r="W518" i="30"/>
  <c r="W519" i="30"/>
  <c r="W520" i="30"/>
  <c r="W521" i="30"/>
  <c r="V274" i="30"/>
  <c r="V275" i="30"/>
  <c r="V276" i="30"/>
  <c r="V277" i="30"/>
  <c r="V278" i="30"/>
  <c r="V279" i="30"/>
  <c r="V280" i="30"/>
  <c r="V281" i="30"/>
  <c r="V282" i="30"/>
  <c r="V283" i="30"/>
  <c r="V284" i="30"/>
  <c r="V285" i="30"/>
  <c r="V286" i="30"/>
  <c r="V287" i="30"/>
  <c r="V288" i="30"/>
  <c r="V289" i="30"/>
  <c r="V290" i="30"/>
  <c r="V291" i="30"/>
  <c r="V292" i="30"/>
  <c r="V293" i="30"/>
  <c r="V294" i="30"/>
  <c r="V295" i="30"/>
  <c r="V296" i="30"/>
  <c r="V297" i="30"/>
  <c r="V298" i="30"/>
  <c r="V299" i="30"/>
  <c r="V300" i="30"/>
  <c r="V301" i="30"/>
  <c r="V302" i="30"/>
  <c r="V303" i="30"/>
  <c r="V304" i="30"/>
  <c r="V305" i="30"/>
  <c r="V306" i="30"/>
  <c r="V307" i="30"/>
  <c r="V308" i="30"/>
  <c r="V309" i="30"/>
  <c r="V310" i="30"/>
  <c r="V311" i="30"/>
  <c r="V312" i="30"/>
  <c r="V313" i="30"/>
  <c r="V314" i="30"/>
  <c r="V315" i="30"/>
  <c r="V316" i="30"/>
  <c r="V317" i="30"/>
  <c r="V318" i="30"/>
  <c r="V319" i="30"/>
  <c r="V320" i="30"/>
  <c r="V321" i="30"/>
  <c r="V322" i="30"/>
  <c r="V323" i="30"/>
  <c r="V324" i="30"/>
  <c r="V325" i="30"/>
  <c r="V326" i="30"/>
  <c r="V327" i="30"/>
  <c r="V328" i="30"/>
  <c r="V329" i="30"/>
  <c r="V330" i="30"/>
  <c r="V331" i="30"/>
  <c r="V332" i="30"/>
  <c r="V333" i="30"/>
  <c r="V334" i="30"/>
  <c r="V335" i="30"/>
  <c r="V336" i="30"/>
  <c r="V337" i="30"/>
  <c r="V338" i="30"/>
  <c r="V339" i="30"/>
  <c r="V340" i="30"/>
  <c r="V341" i="30"/>
  <c r="V342" i="30"/>
  <c r="V343" i="30"/>
  <c r="V344" i="30"/>
  <c r="V345" i="30"/>
  <c r="V346" i="30"/>
  <c r="V347" i="30"/>
  <c r="V348" i="30"/>
  <c r="V349" i="30"/>
  <c r="V350" i="30"/>
  <c r="V351" i="30"/>
  <c r="V352" i="30"/>
  <c r="V353" i="30"/>
  <c r="V354" i="30"/>
  <c r="V355" i="30"/>
  <c r="V356" i="30"/>
  <c r="V357" i="30"/>
  <c r="V358" i="30"/>
  <c r="V359" i="30"/>
  <c r="V360" i="30"/>
  <c r="V361" i="30"/>
  <c r="V362" i="30"/>
  <c r="V363" i="30"/>
  <c r="V364" i="30"/>
  <c r="V365" i="30"/>
  <c r="V366" i="30"/>
  <c r="V367" i="30"/>
  <c r="V368" i="30"/>
  <c r="V369" i="30"/>
  <c r="V370" i="30"/>
  <c r="V371" i="30"/>
  <c r="V372" i="30"/>
  <c r="V373" i="30"/>
  <c r="V374" i="30"/>
  <c r="V375" i="30"/>
  <c r="V376" i="30"/>
  <c r="V377" i="30"/>
  <c r="V378" i="30"/>
  <c r="V379" i="30"/>
  <c r="V380" i="30"/>
  <c r="V381" i="30"/>
  <c r="V382" i="30"/>
  <c r="V383" i="30"/>
  <c r="V384" i="30"/>
  <c r="V385" i="30"/>
  <c r="V386" i="30"/>
  <c r="V387" i="30"/>
  <c r="V388" i="30"/>
  <c r="V389" i="30"/>
  <c r="V390" i="30"/>
  <c r="V391" i="30"/>
  <c r="V392" i="30"/>
  <c r="V393" i="30"/>
  <c r="V394" i="30"/>
  <c r="V395" i="30"/>
  <c r="V396" i="30"/>
  <c r="V397" i="30"/>
  <c r="V398" i="30"/>
  <c r="V399" i="30"/>
  <c r="V400" i="30"/>
  <c r="V401" i="30"/>
  <c r="V402" i="30"/>
  <c r="V403" i="30"/>
  <c r="V404" i="30"/>
  <c r="V405" i="30"/>
  <c r="V406" i="30"/>
  <c r="V407" i="30"/>
  <c r="V408" i="30"/>
  <c r="V409" i="30"/>
  <c r="V410" i="30"/>
  <c r="V411" i="30"/>
  <c r="V412" i="30"/>
  <c r="V413" i="30"/>
  <c r="V414" i="30"/>
  <c r="V415" i="30"/>
  <c r="V416" i="30"/>
  <c r="V417" i="30"/>
  <c r="V418" i="30"/>
  <c r="V419" i="30"/>
  <c r="V420" i="30"/>
  <c r="V421" i="30"/>
  <c r="V422" i="30"/>
  <c r="V423" i="30"/>
  <c r="V424" i="30"/>
  <c r="V425" i="30"/>
  <c r="V426" i="30"/>
  <c r="V427" i="30"/>
  <c r="V428" i="30"/>
  <c r="V429" i="30"/>
  <c r="V430" i="30"/>
  <c r="V431" i="30"/>
  <c r="V432" i="30"/>
  <c r="V433" i="30"/>
  <c r="V434" i="30"/>
  <c r="V435" i="30"/>
  <c r="V436" i="30"/>
  <c r="V437" i="30"/>
  <c r="V438" i="30"/>
  <c r="V439" i="30"/>
  <c r="V440" i="30"/>
  <c r="V441" i="30"/>
  <c r="V442" i="30"/>
  <c r="V443" i="30"/>
  <c r="V444" i="30"/>
  <c r="V445" i="30"/>
  <c r="V446" i="30"/>
  <c r="V447" i="30"/>
  <c r="V448" i="30"/>
  <c r="V449" i="30"/>
  <c r="V450" i="30"/>
  <c r="V451" i="30"/>
  <c r="V452" i="30"/>
  <c r="V453" i="30"/>
  <c r="V454" i="30"/>
  <c r="V455" i="30"/>
  <c r="V456" i="30"/>
  <c r="V457" i="30"/>
  <c r="V458" i="30"/>
  <c r="V459" i="30"/>
  <c r="V460" i="30"/>
  <c r="V461" i="30"/>
  <c r="V462" i="30"/>
  <c r="V463" i="30"/>
  <c r="V464" i="30"/>
  <c r="V465" i="30"/>
  <c r="V466" i="30"/>
  <c r="V467" i="30"/>
  <c r="V468" i="30"/>
  <c r="V469" i="30"/>
  <c r="V470" i="30"/>
  <c r="V471" i="30"/>
  <c r="V472" i="30"/>
  <c r="V473" i="30"/>
  <c r="V474" i="30"/>
  <c r="V475" i="30"/>
  <c r="V476" i="30"/>
  <c r="V477" i="30"/>
  <c r="V478" i="30"/>
  <c r="V479" i="30"/>
  <c r="V480" i="30"/>
  <c r="V481" i="30"/>
  <c r="V482" i="30"/>
  <c r="V483" i="30"/>
  <c r="V484" i="30"/>
  <c r="V485" i="30"/>
  <c r="V486" i="30"/>
  <c r="V487" i="30"/>
  <c r="V488" i="30"/>
  <c r="V489" i="30"/>
  <c r="V490" i="30"/>
  <c r="V491" i="30"/>
  <c r="V492" i="30"/>
  <c r="V493" i="30"/>
  <c r="V494" i="30"/>
  <c r="V495" i="30"/>
  <c r="V496" i="30"/>
  <c r="V497" i="30"/>
  <c r="V498" i="30"/>
  <c r="V499" i="30"/>
  <c r="V500" i="30"/>
  <c r="V501" i="30"/>
  <c r="V502" i="30"/>
  <c r="V503" i="30"/>
  <c r="V504" i="30"/>
  <c r="V505" i="30"/>
  <c r="V506" i="30"/>
  <c r="V507" i="30"/>
  <c r="V508" i="30"/>
  <c r="V509" i="30"/>
  <c r="V510" i="30"/>
  <c r="V511" i="30"/>
  <c r="V512" i="30"/>
  <c r="V513" i="30"/>
  <c r="V514" i="30"/>
  <c r="V515" i="30"/>
  <c r="V516" i="30"/>
  <c r="V517" i="30"/>
  <c r="V518" i="30"/>
  <c r="V519" i="30"/>
  <c r="V520" i="30"/>
  <c r="V521" i="30"/>
  <c r="U274" i="30"/>
  <c r="U275" i="30"/>
  <c r="U276" i="30"/>
  <c r="U277" i="30"/>
  <c r="U278" i="30"/>
  <c r="U279" i="30"/>
  <c r="U280" i="30"/>
  <c r="U281" i="30"/>
  <c r="U282" i="30"/>
  <c r="U283" i="30"/>
  <c r="U284" i="30"/>
  <c r="U285" i="30"/>
  <c r="U286" i="30"/>
  <c r="U287" i="30"/>
  <c r="U288" i="30"/>
  <c r="U289" i="30"/>
  <c r="U290" i="30"/>
  <c r="U291" i="30"/>
  <c r="U292" i="30"/>
  <c r="U293" i="30"/>
  <c r="U294" i="30"/>
  <c r="U295" i="30"/>
  <c r="U296" i="30"/>
  <c r="U297" i="30"/>
  <c r="U298" i="30"/>
  <c r="U299" i="30"/>
  <c r="U300" i="30"/>
  <c r="U301" i="30"/>
  <c r="U302" i="30"/>
  <c r="U303" i="30"/>
  <c r="U304" i="30"/>
  <c r="U305" i="30"/>
  <c r="U306" i="30"/>
  <c r="U307" i="30"/>
  <c r="U308" i="30"/>
  <c r="U309" i="30"/>
  <c r="U310" i="30"/>
  <c r="U311" i="30"/>
  <c r="U312" i="30"/>
  <c r="U313" i="30"/>
  <c r="U314" i="30"/>
  <c r="U315" i="30"/>
  <c r="U316" i="30"/>
  <c r="U317" i="30"/>
  <c r="U318" i="30"/>
  <c r="U319" i="30"/>
  <c r="U320" i="30"/>
  <c r="U321" i="30"/>
  <c r="U322" i="30"/>
  <c r="U323" i="30"/>
  <c r="U324" i="30"/>
  <c r="U325" i="30"/>
  <c r="U326" i="30"/>
  <c r="U327" i="30"/>
  <c r="U328" i="30"/>
  <c r="U329" i="30"/>
  <c r="U330" i="30"/>
  <c r="U331" i="30"/>
  <c r="U332" i="30"/>
  <c r="U333" i="30"/>
  <c r="U334" i="30"/>
  <c r="U335" i="30"/>
  <c r="U336" i="30"/>
  <c r="U337" i="30"/>
  <c r="U338" i="30"/>
  <c r="U339" i="30"/>
  <c r="U340" i="30"/>
  <c r="U341" i="30"/>
  <c r="U342" i="30"/>
  <c r="U343" i="30"/>
  <c r="U344" i="30"/>
  <c r="U345" i="30"/>
  <c r="U346" i="30"/>
  <c r="U347" i="30"/>
  <c r="U348" i="30"/>
  <c r="U349" i="30"/>
  <c r="U350" i="30"/>
  <c r="U351" i="30"/>
  <c r="U352" i="30"/>
  <c r="U353" i="30"/>
  <c r="U354" i="30"/>
  <c r="U355" i="30"/>
  <c r="U356" i="30"/>
  <c r="U357" i="30"/>
  <c r="U358" i="30"/>
  <c r="U359" i="30"/>
  <c r="U360" i="30"/>
  <c r="U361" i="30"/>
  <c r="U362" i="30"/>
  <c r="U363" i="30"/>
  <c r="U364" i="30"/>
  <c r="U365" i="30"/>
  <c r="U366" i="30"/>
  <c r="U367" i="30"/>
  <c r="U368" i="30"/>
  <c r="U369" i="30"/>
  <c r="U370" i="30"/>
  <c r="U371" i="30"/>
  <c r="U372" i="30"/>
  <c r="U373" i="30"/>
  <c r="U374" i="30"/>
  <c r="U375" i="30"/>
  <c r="U376" i="30"/>
  <c r="U377" i="30"/>
  <c r="U378" i="30"/>
  <c r="U379" i="30"/>
  <c r="U380" i="30"/>
  <c r="U381" i="30"/>
  <c r="U382" i="30"/>
  <c r="U383" i="30"/>
  <c r="U384" i="30"/>
  <c r="U385" i="30"/>
  <c r="U386" i="30"/>
  <c r="U387" i="30"/>
  <c r="U388" i="30"/>
  <c r="U389" i="30"/>
  <c r="U390" i="30"/>
  <c r="U391" i="30"/>
  <c r="U392" i="30"/>
  <c r="U393" i="30"/>
  <c r="U394" i="30"/>
  <c r="U395" i="30"/>
  <c r="U396" i="30"/>
  <c r="U397" i="30"/>
  <c r="U398" i="30"/>
  <c r="U399" i="30"/>
  <c r="U400" i="30"/>
  <c r="U401" i="30"/>
  <c r="U402" i="30"/>
  <c r="U403" i="30"/>
  <c r="U404" i="30"/>
  <c r="U405" i="30"/>
  <c r="U406" i="30"/>
  <c r="U407" i="30"/>
  <c r="U408" i="30"/>
  <c r="U409" i="30"/>
  <c r="U410" i="30"/>
  <c r="U411" i="30"/>
  <c r="U412" i="30"/>
  <c r="U413" i="30"/>
  <c r="U414" i="30"/>
  <c r="U415" i="30"/>
  <c r="U416" i="30"/>
  <c r="U417" i="30"/>
  <c r="U418" i="30"/>
  <c r="U419" i="30"/>
  <c r="U420" i="30"/>
  <c r="U421" i="30"/>
  <c r="U422" i="30"/>
  <c r="U423" i="30"/>
  <c r="U424" i="30"/>
  <c r="U425" i="30"/>
  <c r="U426" i="30"/>
  <c r="U427" i="30"/>
  <c r="U428" i="30"/>
  <c r="U429" i="30"/>
  <c r="U430" i="30"/>
  <c r="U431" i="30"/>
  <c r="U432" i="30"/>
  <c r="U433" i="30"/>
  <c r="U434" i="30"/>
  <c r="U435" i="30"/>
  <c r="U436" i="30"/>
  <c r="U437" i="30"/>
  <c r="U438" i="30"/>
  <c r="U439" i="30"/>
  <c r="U440" i="30"/>
  <c r="U441" i="30"/>
  <c r="U442" i="30"/>
  <c r="U443" i="30"/>
  <c r="U444" i="30"/>
  <c r="U445" i="30"/>
  <c r="U446" i="30"/>
  <c r="U447" i="30"/>
  <c r="U448" i="30"/>
  <c r="U449" i="30"/>
  <c r="U450" i="30"/>
  <c r="U451" i="30"/>
  <c r="U452" i="30"/>
  <c r="U453" i="30"/>
  <c r="U454" i="30"/>
  <c r="U455" i="30"/>
  <c r="U456" i="30"/>
  <c r="U457" i="30"/>
  <c r="U458" i="30"/>
  <c r="U459" i="30"/>
  <c r="U460" i="30"/>
  <c r="U461" i="30"/>
  <c r="U462" i="30"/>
  <c r="U463" i="30"/>
  <c r="U464" i="30"/>
  <c r="U465" i="30"/>
  <c r="U466" i="30"/>
  <c r="U467" i="30"/>
  <c r="U468" i="30"/>
  <c r="U469" i="30"/>
  <c r="U470" i="30"/>
  <c r="U471" i="30"/>
  <c r="U472" i="30"/>
  <c r="U473" i="30"/>
  <c r="U474" i="30"/>
  <c r="U475" i="30"/>
  <c r="U476" i="30"/>
  <c r="U477" i="30"/>
  <c r="U478" i="30"/>
  <c r="U479" i="30"/>
  <c r="U480" i="30"/>
  <c r="U481" i="30"/>
  <c r="U482" i="30"/>
  <c r="U483" i="30"/>
  <c r="U484" i="30"/>
  <c r="U485" i="30"/>
  <c r="U486" i="30"/>
  <c r="U487" i="30"/>
  <c r="U488" i="30"/>
  <c r="U489" i="30"/>
  <c r="U490" i="30"/>
  <c r="U491" i="30"/>
  <c r="U492" i="30"/>
  <c r="U493" i="30"/>
  <c r="U494" i="30"/>
  <c r="U495" i="30"/>
  <c r="U496" i="30"/>
  <c r="U497" i="30"/>
  <c r="U498" i="30"/>
  <c r="U499" i="30"/>
  <c r="U500" i="30"/>
  <c r="U501" i="30"/>
  <c r="U502" i="30"/>
  <c r="U503" i="30"/>
  <c r="U504" i="30"/>
  <c r="U505" i="30"/>
  <c r="U506" i="30"/>
  <c r="U507" i="30"/>
  <c r="U508" i="30"/>
  <c r="U509" i="30"/>
  <c r="U510" i="30"/>
  <c r="U511" i="30"/>
  <c r="U512" i="30"/>
  <c r="U513" i="30"/>
  <c r="U514" i="30"/>
  <c r="U515" i="30"/>
  <c r="U516" i="30"/>
  <c r="U517" i="30"/>
  <c r="U518" i="30"/>
  <c r="U519" i="30"/>
  <c r="U520" i="30"/>
  <c r="U521" i="30"/>
  <c r="T274" i="30"/>
  <c r="T275" i="30"/>
  <c r="T276" i="30"/>
  <c r="T277" i="30"/>
  <c r="T278" i="30"/>
  <c r="T279" i="30"/>
  <c r="T280" i="30"/>
  <c r="T281" i="30"/>
  <c r="T282" i="30"/>
  <c r="T283" i="30"/>
  <c r="T284" i="30"/>
  <c r="T285" i="30"/>
  <c r="T286" i="30"/>
  <c r="T287" i="30"/>
  <c r="T288" i="30"/>
  <c r="T289" i="30"/>
  <c r="T290" i="30"/>
  <c r="T291" i="30"/>
  <c r="T292" i="30"/>
  <c r="T293" i="30"/>
  <c r="T294" i="30"/>
  <c r="T295" i="30"/>
  <c r="T296" i="30"/>
  <c r="T297" i="30"/>
  <c r="T298" i="30"/>
  <c r="T299" i="30"/>
  <c r="T300" i="30"/>
  <c r="T301" i="30"/>
  <c r="T302" i="30"/>
  <c r="T303" i="30"/>
  <c r="T304" i="30"/>
  <c r="T305" i="30"/>
  <c r="T306" i="30"/>
  <c r="T307" i="30"/>
  <c r="T308" i="30"/>
  <c r="T309" i="30"/>
  <c r="T310" i="30"/>
  <c r="T311" i="30"/>
  <c r="T312" i="30"/>
  <c r="T313" i="30"/>
  <c r="T314" i="30"/>
  <c r="T315" i="30"/>
  <c r="T316" i="30"/>
  <c r="T317" i="30"/>
  <c r="T318" i="30"/>
  <c r="T319" i="30"/>
  <c r="T320" i="30"/>
  <c r="T321" i="30"/>
  <c r="T322" i="30"/>
  <c r="T323" i="30"/>
  <c r="T324" i="30"/>
  <c r="T325" i="30"/>
  <c r="T326" i="30"/>
  <c r="T327" i="30"/>
  <c r="T328" i="30"/>
  <c r="T329" i="30"/>
  <c r="T330" i="30"/>
  <c r="T331" i="30"/>
  <c r="T332" i="30"/>
  <c r="T333" i="30"/>
  <c r="T334" i="30"/>
  <c r="T335" i="30"/>
  <c r="T336" i="30"/>
  <c r="T337" i="30"/>
  <c r="T338" i="30"/>
  <c r="T339" i="30"/>
  <c r="T340" i="30"/>
  <c r="T341" i="30"/>
  <c r="T342" i="30"/>
  <c r="T343" i="30"/>
  <c r="T344" i="30"/>
  <c r="T345" i="30"/>
  <c r="T346" i="30"/>
  <c r="T347" i="30"/>
  <c r="T348" i="30"/>
  <c r="T349" i="30"/>
  <c r="T350" i="30"/>
  <c r="T351" i="30"/>
  <c r="T352" i="30"/>
  <c r="T353" i="30"/>
  <c r="T354" i="30"/>
  <c r="T355" i="30"/>
  <c r="T356" i="30"/>
  <c r="T357" i="30"/>
  <c r="T358" i="30"/>
  <c r="T359" i="30"/>
  <c r="T360" i="30"/>
  <c r="T361" i="30"/>
  <c r="T362" i="30"/>
  <c r="T363" i="30"/>
  <c r="T364" i="30"/>
  <c r="T365" i="30"/>
  <c r="T366" i="30"/>
  <c r="T367" i="30"/>
  <c r="T368" i="30"/>
  <c r="T369" i="30"/>
  <c r="T370" i="30"/>
  <c r="T371" i="30"/>
  <c r="T372" i="30"/>
  <c r="T373" i="30"/>
  <c r="T374" i="30"/>
  <c r="T375" i="30"/>
  <c r="T376" i="30"/>
  <c r="T377" i="30"/>
  <c r="T378" i="30"/>
  <c r="T379" i="30"/>
  <c r="T380" i="30"/>
  <c r="T381" i="30"/>
  <c r="T382" i="30"/>
  <c r="T383" i="30"/>
  <c r="T384" i="30"/>
  <c r="T385" i="30"/>
  <c r="T386" i="30"/>
  <c r="T387" i="30"/>
  <c r="T388" i="30"/>
  <c r="T389" i="30"/>
  <c r="T390" i="30"/>
  <c r="T391" i="30"/>
  <c r="T392" i="30"/>
  <c r="T393" i="30"/>
  <c r="T394" i="30"/>
  <c r="T395" i="30"/>
  <c r="T396" i="30"/>
  <c r="T397" i="30"/>
  <c r="T398" i="30"/>
  <c r="T399" i="30"/>
  <c r="T400" i="30"/>
  <c r="T401" i="30"/>
  <c r="T402" i="30"/>
  <c r="T403" i="30"/>
  <c r="T404" i="30"/>
  <c r="T405" i="30"/>
  <c r="T406" i="30"/>
  <c r="T407" i="30"/>
  <c r="T408" i="30"/>
  <c r="T409" i="30"/>
  <c r="T410" i="30"/>
  <c r="T411" i="30"/>
  <c r="T412" i="30"/>
  <c r="T413" i="30"/>
  <c r="T414" i="30"/>
  <c r="T415" i="30"/>
  <c r="T416" i="30"/>
  <c r="T417" i="30"/>
  <c r="T418" i="30"/>
  <c r="T419" i="30"/>
  <c r="T420" i="30"/>
  <c r="T421" i="30"/>
  <c r="T422" i="30"/>
  <c r="T423" i="30"/>
  <c r="T424" i="30"/>
  <c r="T425" i="30"/>
  <c r="T426" i="30"/>
  <c r="T427" i="30"/>
  <c r="T428" i="30"/>
  <c r="T429" i="30"/>
  <c r="T430" i="30"/>
  <c r="T431" i="30"/>
  <c r="T432" i="30"/>
  <c r="T433" i="30"/>
  <c r="T434" i="30"/>
  <c r="T435" i="30"/>
  <c r="T436" i="30"/>
  <c r="T437" i="30"/>
  <c r="T438" i="30"/>
  <c r="T439" i="30"/>
  <c r="T440" i="30"/>
  <c r="T441" i="30"/>
  <c r="T442" i="30"/>
  <c r="T443" i="30"/>
  <c r="T444" i="30"/>
  <c r="T445" i="30"/>
  <c r="T446" i="30"/>
  <c r="T447" i="30"/>
  <c r="T448" i="30"/>
  <c r="T449" i="30"/>
  <c r="T450" i="30"/>
  <c r="T451" i="30"/>
  <c r="T452" i="30"/>
  <c r="T453" i="30"/>
  <c r="T454" i="30"/>
  <c r="T455" i="30"/>
  <c r="T456" i="30"/>
  <c r="T457" i="30"/>
  <c r="T458" i="30"/>
  <c r="T459" i="30"/>
  <c r="T460" i="30"/>
  <c r="T461" i="30"/>
  <c r="T462" i="30"/>
  <c r="T463" i="30"/>
  <c r="T464" i="30"/>
  <c r="T465" i="30"/>
  <c r="T466" i="30"/>
  <c r="T467" i="30"/>
  <c r="T468" i="30"/>
  <c r="T469" i="30"/>
  <c r="T470" i="30"/>
  <c r="T471" i="30"/>
  <c r="T472" i="30"/>
  <c r="T473" i="30"/>
  <c r="T474" i="30"/>
  <c r="T475" i="30"/>
  <c r="T476" i="30"/>
  <c r="T477" i="30"/>
  <c r="T478" i="30"/>
  <c r="T479" i="30"/>
  <c r="T480" i="30"/>
  <c r="T481" i="30"/>
  <c r="T482" i="30"/>
  <c r="T483" i="30"/>
  <c r="T484" i="30"/>
  <c r="T485" i="30"/>
  <c r="T486" i="30"/>
  <c r="T487" i="30"/>
  <c r="T488" i="30"/>
  <c r="T489" i="30"/>
  <c r="T490" i="30"/>
  <c r="T491" i="30"/>
  <c r="T492" i="30"/>
  <c r="T493" i="30"/>
  <c r="T494" i="30"/>
  <c r="T495" i="30"/>
  <c r="T496" i="30"/>
  <c r="T497" i="30"/>
  <c r="T498" i="30"/>
  <c r="T499" i="30"/>
  <c r="T500" i="30"/>
  <c r="T501" i="30"/>
  <c r="T502" i="30"/>
  <c r="T503" i="30"/>
  <c r="T504" i="30"/>
  <c r="T505" i="30"/>
  <c r="T506" i="30"/>
  <c r="T507" i="30"/>
  <c r="T508" i="30"/>
  <c r="T509" i="30"/>
  <c r="T510" i="30"/>
  <c r="T511" i="30"/>
  <c r="T512" i="30"/>
  <c r="T513" i="30"/>
  <c r="T514" i="30"/>
  <c r="T515" i="30"/>
  <c r="T516" i="30"/>
  <c r="T517" i="30"/>
  <c r="T518" i="30"/>
  <c r="T519" i="30"/>
  <c r="T520" i="30"/>
  <c r="T521" i="30"/>
  <c r="R274" i="30"/>
  <c r="R275" i="30"/>
  <c r="R276" i="30"/>
  <c r="R277" i="30"/>
  <c r="R278" i="30"/>
  <c r="R279" i="30"/>
  <c r="R280" i="30"/>
  <c r="R281" i="30"/>
  <c r="R282" i="30"/>
  <c r="R283" i="30"/>
  <c r="R284" i="30"/>
  <c r="R285" i="30"/>
  <c r="R286" i="30"/>
  <c r="R287" i="30"/>
  <c r="R288" i="30"/>
  <c r="R289" i="30"/>
  <c r="R290" i="30"/>
  <c r="R291" i="30"/>
  <c r="R292" i="30"/>
  <c r="R293" i="30"/>
  <c r="R294" i="30"/>
  <c r="R295" i="30"/>
  <c r="R296" i="30"/>
  <c r="R297" i="30"/>
  <c r="R298" i="30"/>
  <c r="R299" i="30"/>
  <c r="R300" i="30"/>
  <c r="R301" i="30"/>
  <c r="R302" i="30"/>
  <c r="R303" i="30"/>
  <c r="R304" i="30"/>
  <c r="R305" i="30"/>
  <c r="R306" i="30"/>
  <c r="R307" i="30"/>
  <c r="R308" i="30"/>
  <c r="R309" i="30"/>
  <c r="R310" i="30"/>
  <c r="R311" i="30"/>
  <c r="R312" i="30"/>
  <c r="R313" i="30"/>
  <c r="R314" i="30"/>
  <c r="R315" i="30"/>
  <c r="R316" i="30"/>
  <c r="R317" i="30"/>
  <c r="R318" i="30"/>
  <c r="R319" i="30"/>
  <c r="R320" i="30"/>
  <c r="R321" i="30"/>
  <c r="R322" i="30"/>
  <c r="R323" i="30"/>
  <c r="R324" i="30"/>
  <c r="R325" i="30"/>
  <c r="R326" i="30"/>
  <c r="R327" i="30"/>
  <c r="R328" i="30"/>
  <c r="R329" i="30"/>
  <c r="R330" i="30"/>
  <c r="R331" i="30"/>
  <c r="R332" i="30"/>
  <c r="R333" i="30"/>
  <c r="R334" i="30"/>
  <c r="R335" i="30"/>
  <c r="R336" i="30"/>
  <c r="R337" i="30"/>
  <c r="R338" i="30"/>
  <c r="R339" i="30"/>
  <c r="R340" i="30"/>
  <c r="R341" i="30"/>
  <c r="R342" i="30"/>
  <c r="R343" i="30"/>
  <c r="R344" i="30"/>
  <c r="R345" i="30"/>
  <c r="R346" i="30"/>
  <c r="R347" i="30"/>
  <c r="R348" i="30"/>
  <c r="R349" i="30"/>
  <c r="R350" i="30"/>
  <c r="R351" i="30"/>
  <c r="R352" i="30"/>
  <c r="R353" i="30"/>
  <c r="R354" i="30"/>
  <c r="R355" i="30"/>
  <c r="R356" i="30"/>
  <c r="R357" i="30"/>
  <c r="R358" i="30"/>
  <c r="R359" i="30"/>
  <c r="R360" i="30"/>
  <c r="R361" i="30"/>
  <c r="R362" i="30"/>
  <c r="R363" i="30"/>
  <c r="R364" i="30"/>
  <c r="R365" i="30"/>
  <c r="R366" i="30"/>
  <c r="R367" i="30"/>
  <c r="R368" i="30"/>
  <c r="R369" i="30"/>
  <c r="R370" i="30"/>
  <c r="R371" i="30"/>
  <c r="R372" i="30"/>
  <c r="R373" i="30"/>
  <c r="R374" i="30"/>
  <c r="R375" i="30"/>
  <c r="R376" i="30"/>
  <c r="R377" i="30"/>
  <c r="R378" i="30"/>
  <c r="R379" i="30"/>
  <c r="R380" i="30"/>
  <c r="R381" i="30"/>
  <c r="R382" i="30"/>
  <c r="R383" i="30"/>
  <c r="R384" i="30"/>
  <c r="R385" i="30"/>
  <c r="R386" i="30"/>
  <c r="R387" i="30"/>
  <c r="R388" i="30"/>
  <c r="R389" i="30"/>
  <c r="R390" i="30"/>
  <c r="R391" i="30"/>
  <c r="R392" i="30"/>
  <c r="R393" i="30"/>
  <c r="R394" i="30"/>
  <c r="R395" i="30"/>
  <c r="R396" i="30"/>
  <c r="R397" i="30"/>
  <c r="R398" i="30"/>
  <c r="R399" i="30"/>
  <c r="R400" i="30"/>
  <c r="R401" i="30"/>
  <c r="R402" i="30"/>
  <c r="R403" i="30"/>
  <c r="R404" i="30"/>
  <c r="R405" i="30"/>
  <c r="R406" i="30"/>
  <c r="R407" i="30"/>
  <c r="R408" i="30"/>
  <c r="R409" i="30"/>
  <c r="R410" i="30"/>
  <c r="R411" i="30"/>
  <c r="R412" i="30"/>
  <c r="R413" i="30"/>
  <c r="R414" i="30"/>
  <c r="R415" i="30"/>
  <c r="R416" i="30"/>
  <c r="R417" i="30"/>
  <c r="R418" i="30"/>
  <c r="R419" i="30"/>
  <c r="R420" i="30"/>
  <c r="R421" i="30"/>
  <c r="R422" i="30"/>
  <c r="R423" i="30"/>
  <c r="R424" i="30"/>
  <c r="R425" i="30"/>
  <c r="R426" i="30"/>
  <c r="R427" i="30"/>
  <c r="R428" i="30"/>
  <c r="R429" i="30"/>
  <c r="R430" i="30"/>
  <c r="R431" i="30"/>
  <c r="R432" i="30"/>
  <c r="R433" i="30"/>
  <c r="R434" i="30"/>
  <c r="R435" i="30"/>
  <c r="R436" i="30"/>
  <c r="R437" i="30"/>
  <c r="R438" i="30"/>
  <c r="R439" i="30"/>
  <c r="R440" i="30"/>
  <c r="R441" i="30"/>
  <c r="R442" i="30"/>
  <c r="R443" i="30"/>
  <c r="R444" i="30"/>
  <c r="R445" i="30"/>
  <c r="R446" i="30"/>
  <c r="R447" i="30"/>
  <c r="R448" i="30"/>
  <c r="R449" i="30"/>
  <c r="R450" i="30"/>
  <c r="R451" i="30"/>
  <c r="R452" i="30"/>
  <c r="R453" i="30"/>
  <c r="R454" i="30"/>
  <c r="R455" i="30"/>
  <c r="R456" i="30"/>
  <c r="R457" i="30"/>
  <c r="R458" i="30"/>
  <c r="R459" i="30"/>
  <c r="R460" i="30"/>
  <c r="R461" i="30"/>
  <c r="R462" i="30"/>
  <c r="R463" i="30"/>
  <c r="R464" i="30"/>
  <c r="R465" i="30"/>
  <c r="R466" i="30"/>
  <c r="R467" i="30"/>
  <c r="R468" i="30"/>
  <c r="R469" i="30"/>
  <c r="R470" i="30"/>
  <c r="R471" i="30"/>
  <c r="R472" i="30"/>
  <c r="R473" i="30"/>
  <c r="R474" i="30"/>
  <c r="R475" i="30"/>
  <c r="R476" i="30"/>
  <c r="R477" i="30"/>
  <c r="R478" i="30"/>
  <c r="R479" i="30"/>
  <c r="R480" i="30"/>
  <c r="R481" i="30"/>
  <c r="R482" i="30"/>
  <c r="R483" i="30"/>
  <c r="R484" i="30"/>
  <c r="R485" i="30"/>
  <c r="R486" i="30"/>
  <c r="R487" i="30"/>
  <c r="R488" i="30"/>
  <c r="R489" i="30"/>
  <c r="R490" i="30"/>
  <c r="R491" i="30"/>
  <c r="R492" i="30"/>
  <c r="R493" i="30"/>
  <c r="R494" i="30"/>
  <c r="R495" i="30"/>
  <c r="R496" i="30"/>
  <c r="R497" i="30"/>
  <c r="R498" i="30"/>
  <c r="R499" i="30"/>
  <c r="R500" i="30"/>
  <c r="R501" i="30"/>
  <c r="R502" i="30"/>
  <c r="R503" i="30"/>
  <c r="R504" i="30"/>
  <c r="R505" i="30"/>
  <c r="R506" i="30"/>
  <c r="R507" i="30"/>
  <c r="R508" i="30"/>
  <c r="R509" i="30"/>
  <c r="R510" i="30"/>
  <c r="R511" i="30"/>
  <c r="R512" i="30"/>
  <c r="R513" i="30"/>
  <c r="R514" i="30"/>
  <c r="R515" i="30"/>
  <c r="R516" i="30"/>
  <c r="R517" i="30"/>
  <c r="R518" i="30"/>
  <c r="R519" i="30"/>
  <c r="R520" i="30"/>
  <c r="R521" i="30"/>
  <c r="Q274" i="30"/>
  <c r="Q275" i="30"/>
  <c r="Q276" i="30"/>
  <c r="Q277" i="30"/>
  <c r="Q278" i="30"/>
  <c r="Q279" i="30"/>
  <c r="Q280" i="30"/>
  <c r="Q281" i="30"/>
  <c r="Q282" i="30"/>
  <c r="Q283" i="30"/>
  <c r="Q284" i="30"/>
  <c r="Q285" i="30"/>
  <c r="Q286" i="30"/>
  <c r="Q287" i="30"/>
  <c r="Q288" i="30"/>
  <c r="Q289" i="30"/>
  <c r="Q290" i="30"/>
  <c r="Q291" i="30"/>
  <c r="Q292" i="30"/>
  <c r="Q293" i="30"/>
  <c r="Q294" i="30"/>
  <c r="Q295" i="30"/>
  <c r="Q296" i="30"/>
  <c r="Q297" i="30"/>
  <c r="Q298" i="30"/>
  <c r="Q299" i="30"/>
  <c r="Q300" i="30"/>
  <c r="Q301" i="30"/>
  <c r="Q302" i="30"/>
  <c r="Q303" i="30"/>
  <c r="Q304" i="30"/>
  <c r="Q305" i="30"/>
  <c r="Q306" i="30"/>
  <c r="Q307" i="30"/>
  <c r="Q308" i="30"/>
  <c r="Q309" i="30"/>
  <c r="Q310" i="30"/>
  <c r="Q311" i="30"/>
  <c r="Q312" i="30"/>
  <c r="Q313" i="30"/>
  <c r="Q314" i="30"/>
  <c r="Q315" i="30"/>
  <c r="Q316" i="30"/>
  <c r="Q317" i="30"/>
  <c r="Q318" i="30"/>
  <c r="Q319" i="30"/>
  <c r="Q320" i="30"/>
  <c r="Q321" i="30"/>
  <c r="Q322" i="30"/>
  <c r="Q323" i="30"/>
  <c r="Q324" i="30"/>
  <c r="Q325" i="30"/>
  <c r="Q326" i="30"/>
  <c r="Q327" i="30"/>
  <c r="Q328" i="30"/>
  <c r="Q329" i="30"/>
  <c r="Q330" i="30"/>
  <c r="Q331" i="30"/>
  <c r="Q332" i="30"/>
  <c r="Q333" i="30"/>
  <c r="Q334" i="30"/>
  <c r="Q335" i="30"/>
  <c r="Q336" i="30"/>
  <c r="Q337" i="30"/>
  <c r="Q338" i="30"/>
  <c r="Q339" i="30"/>
  <c r="Q340" i="30"/>
  <c r="Q341" i="30"/>
  <c r="Q342" i="30"/>
  <c r="Q343" i="30"/>
  <c r="Q344" i="30"/>
  <c r="Q345" i="30"/>
  <c r="Q346" i="30"/>
  <c r="Q347" i="30"/>
  <c r="Q348" i="30"/>
  <c r="Q349" i="30"/>
  <c r="Q350" i="30"/>
  <c r="Q351" i="30"/>
  <c r="Q352" i="30"/>
  <c r="Q353" i="30"/>
  <c r="Q354" i="30"/>
  <c r="Q355" i="30"/>
  <c r="Q356" i="30"/>
  <c r="Q357" i="30"/>
  <c r="Q358" i="30"/>
  <c r="Q359" i="30"/>
  <c r="Q360" i="30"/>
  <c r="Q361" i="30"/>
  <c r="Q362" i="30"/>
  <c r="Q363" i="30"/>
  <c r="Q364" i="30"/>
  <c r="Q365" i="30"/>
  <c r="Q366" i="30"/>
  <c r="Q367" i="30"/>
  <c r="Q368" i="30"/>
  <c r="Q369" i="30"/>
  <c r="Q370" i="30"/>
  <c r="Q371" i="30"/>
  <c r="Q372" i="30"/>
  <c r="Q373" i="30"/>
  <c r="Q374" i="30"/>
  <c r="Q375" i="30"/>
  <c r="Q376" i="30"/>
  <c r="Q377" i="30"/>
  <c r="Q378" i="30"/>
  <c r="Q379" i="30"/>
  <c r="Q380" i="30"/>
  <c r="Q381" i="30"/>
  <c r="Q382" i="30"/>
  <c r="Q383" i="30"/>
  <c r="Q384" i="30"/>
  <c r="Q385" i="30"/>
  <c r="Q386" i="30"/>
  <c r="Q387" i="30"/>
  <c r="Q388" i="30"/>
  <c r="Q389" i="30"/>
  <c r="Q390" i="30"/>
  <c r="Q391" i="30"/>
  <c r="Q392" i="30"/>
  <c r="Q393" i="30"/>
  <c r="Q394" i="30"/>
  <c r="Q395" i="30"/>
  <c r="Q396" i="30"/>
  <c r="Q397" i="30"/>
  <c r="Q398" i="30"/>
  <c r="Q399" i="30"/>
  <c r="Q400" i="30"/>
  <c r="Q401" i="30"/>
  <c r="Q402" i="30"/>
  <c r="Q403" i="30"/>
  <c r="Q404" i="30"/>
  <c r="Q405" i="30"/>
  <c r="Q406" i="30"/>
  <c r="Q407" i="30"/>
  <c r="Q408" i="30"/>
  <c r="Q409" i="30"/>
  <c r="Q410" i="30"/>
  <c r="Q411" i="30"/>
  <c r="Q412" i="30"/>
  <c r="Q413" i="30"/>
  <c r="Q414" i="30"/>
  <c r="Q415" i="30"/>
  <c r="Q416" i="30"/>
  <c r="Q417" i="30"/>
  <c r="Q418" i="30"/>
  <c r="Q419" i="30"/>
  <c r="Q420" i="30"/>
  <c r="Q421" i="30"/>
  <c r="Q422" i="30"/>
  <c r="Q423" i="30"/>
  <c r="Q424" i="30"/>
  <c r="Q425" i="30"/>
  <c r="Q426" i="30"/>
  <c r="Q427" i="30"/>
  <c r="Q428" i="30"/>
  <c r="Q429" i="30"/>
  <c r="Q430" i="30"/>
  <c r="Q431" i="30"/>
  <c r="Q432" i="30"/>
  <c r="Q433" i="30"/>
  <c r="Q434" i="30"/>
  <c r="Q435" i="30"/>
  <c r="Q436" i="30"/>
  <c r="Q437" i="30"/>
  <c r="Q438" i="30"/>
  <c r="Q439" i="30"/>
  <c r="Q440" i="30"/>
  <c r="Q441" i="30"/>
  <c r="Q442" i="30"/>
  <c r="Q443" i="30"/>
  <c r="Q444" i="30"/>
  <c r="Q445" i="30"/>
  <c r="Q446" i="30"/>
  <c r="Q447" i="30"/>
  <c r="Q448" i="30"/>
  <c r="Q449" i="30"/>
  <c r="Q450" i="30"/>
  <c r="Q451" i="30"/>
  <c r="Q452" i="30"/>
  <c r="Q453" i="30"/>
  <c r="Q454" i="30"/>
  <c r="Q455" i="30"/>
  <c r="Q456" i="30"/>
  <c r="Q457" i="30"/>
  <c r="Q458" i="30"/>
  <c r="Q459" i="30"/>
  <c r="Q460" i="30"/>
  <c r="Q461" i="30"/>
  <c r="Q462" i="30"/>
  <c r="Q463" i="30"/>
  <c r="Q464" i="30"/>
  <c r="Q465" i="30"/>
  <c r="Q466" i="30"/>
  <c r="Q467" i="30"/>
  <c r="Q468" i="30"/>
  <c r="Q469" i="30"/>
  <c r="Q470" i="30"/>
  <c r="Q471" i="30"/>
  <c r="Q472" i="30"/>
  <c r="Q473" i="30"/>
  <c r="Q474" i="30"/>
  <c r="Q475" i="30"/>
  <c r="Q476" i="30"/>
  <c r="Q477" i="30"/>
  <c r="Q478" i="30"/>
  <c r="Q479" i="30"/>
  <c r="Q480" i="30"/>
  <c r="Q481" i="30"/>
  <c r="Q482" i="30"/>
  <c r="Q483" i="30"/>
  <c r="Q484" i="30"/>
  <c r="Q485" i="30"/>
  <c r="Q486" i="30"/>
  <c r="Q487" i="30"/>
  <c r="Q488" i="30"/>
  <c r="Q489" i="30"/>
  <c r="Q490" i="30"/>
  <c r="Q491" i="30"/>
  <c r="Q492" i="30"/>
  <c r="Q493" i="30"/>
  <c r="Q494" i="30"/>
  <c r="Q495" i="30"/>
  <c r="Q496" i="30"/>
  <c r="Q497" i="30"/>
  <c r="Q498" i="30"/>
  <c r="Q499" i="30"/>
  <c r="Q500" i="30"/>
  <c r="Q501" i="30"/>
  <c r="Q502" i="30"/>
  <c r="Q503" i="30"/>
  <c r="Q504" i="30"/>
  <c r="Q505" i="30"/>
  <c r="Q506" i="30"/>
  <c r="Q507" i="30"/>
  <c r="Q508" i="30"/>
  <c r="Q509" i="30"/>
  <c r="Q510" i="30"/>
  <c r="Q511" i="30"/>
  <c r="Q512" i="30"/>
  <c r="Q513" i="30"/>
  <c r="Q514" i="30"/>
  <c r="Q515" i="30"/>
  <c r="Q516" i="30"/>
  <c r="Q517" i="30"/>
  <c r="Q518" i="30"/>
  <c r="Q519" i="30"/>
  <c r="Q520" i="30"/>
  <c r="Q521" i="30"/>
  <c r="P274" i="30"/>
  <c r="P275" i="30"/>
  <c r="P276" i="30"/>
  <c r="P277" i="30"/>
  <c r="P278" i="30"/>
  <c r="P279" i="30"/>
  <c r="P280" i="30"/>
  <c r="P281" i="30"/>
  <c r="P282" i="30"/>
  <c r="P283" i="30"/>
  <c r="P284" i="30"/>
  <c r="P285" i="30"/>
  <c r="P286" i="30"/>
  <c r="P287" i="30"/>
  <c r="P288" i="30"/>
  <c r="P289" i="30"/>
  <c r="P290" i="30"/>
  <c r="P291" i="30"/>
  <c r="P292" i="30"/>
  <c r="P293" i="30"/>
  <c r="P294" i="30"/>
  <c r="P295" i="30"/>
  <c r="P296" i="30"/>
  <c r="P297" i="30"/>
  <c r="P298" i="30"/>
  <c r="P299" i="30"/>
  <c r="P300" i="30"/>
  <c r="P301" i="30"/>
  <c r="P302" i="30"/>
  <c r="P303" i="30"/>
  <c r="P304" i="30"/>
  <c r="P305" i="30"/>
  <c r="P306" i="30"/>
  <c r="P307" i="30"/>
  <c r="P308" i="30"/>
  <c r="P309" i="30"/>
  <c r="P310" i="30"/>
  <c r="P311" i="30"/>
  <c r="P312" i="30"/>
  <c r="P313" i="30"/>
  <c r="P314" i="30"/>
  <c r="P315" i="30"/>
  <c r="P316" i="30"/>
  <c r="P317" i="30"/>
  <c r="P318" i="30"/>
  <c r="P319" i="30"/>
  <c r="P320" i="30"/>
  <c r="P321" i="30"/>
  <c r="P322" i="30"/>
  <c r="P323" i="30"/>
  <c r="P324" i="30"/>
  <c r="P325" i="30"/>
  <c r="P326" i="30"/>
  <c r="P327" i="30"/>
  <c r="P328" i="30"/>
  <c r="P329" i="30"/>
  <c r="P330" i="30"/>
  <c r="P331" i="30"/>
  <c r="P332" i="30"/>
  <c r="P333" i="30"/>
  <c r="P334" i="30"/>
  <c r="P335" i="30"/>
  <c r="P336" i="30"/>
  <c r="P337" i="30"/>
  <c r="P338" i="30"/>
  <c r="P339" i="30"/>
  <c r="P340" i="30"/>
  <c r="P341" i="30"/>
  <c r="P342" i="30"/>
  <c r="P343" i="30"/>
  <c r="P344" i="30"/>
  <c r="P345" i="30"/>
  <c r="P346" i="30"/>
  <c r="P347" i="30"/>
  <c r="P348" i="30"/>
  <c r="P349" i="30"/>
  <c r="P350" i="30"/>
  <c r="P351" i="30"/>
  <c r="P352" i="30"/>
  <c r="P353" i="30"/>
  <c r="P354" i="30"/>
  <c r="P355" i="30"/>
  <c r="P356" i="30"/>
  <c r="P357" i="30"/>
  <c r="P358" i="30"/>
  <c r="P359" i="30"/>
  <c r="P360" i="30"/>
  <c r="P361" i="30"/>
  <c r="P362" i="30"/>
  <c r="P363" i="30"/>
  <c r="P364" i="30"/>
  <c r="P365" i="30"/>
  <c r="P366" i="30"/>
  <c r="P367" i="30"/>
  <c r="P368" i="30"/>
  <c r="P369" i="30"/>
  <c r="P370" i="30"/>
  <c r="P371" i="30"/>
  <c r="P372" i="30"/>
  <c r="P373" i="30"/>
  <c r="P374" i="30"/>
  <c r="P375" i="30"/>
  <c r="P376" i="30"/>
  <c r="P377" i="30"/>
  <c r="P378" i="30"/>
  <c r="P379" i="30"/>
  <c r="P380" i="30"/>
  <c r="P381" i="30"/>
  <c r="P382" i="30"/>
  <c r="P383" i="30"/>
  <c r="P384" i="30"/>
  <c r="P385" i="30"/>
  <c r="P386" i="30"/>
  <c r="P387" i="30"/>
  <c r="P388" i="30"/>
  <c r="P389" i="30"/>
  <c r="P390" i="30"/>
  <c r="P391" i="30"/>
  <c r="P392" i="30"/>
  <c r="P393" i="30"/>
  <c r="P394" i="30"/>
  <c r="P395" i="30"/>
  <c r="P396" i="30"/>
  <c r="P397" i="30"/>
  <c r="P398" i="30"/>
  <c r="P399" i="30"/>
  <c r="P400" i="30"/>
  <c r="P401" i="30"/>
  <c r="P402" i="30"/>
  <c r="P403" i="30"/>
  <c r="P404" i="30"/>
  <c r="P405" i="30"/>
  <c r="P406" i="30"/>
  <c r="P407" i="30"/>
  <c r="P408" i="30"/>
  <c r="P409" i="30"/>
  <c r="P410" i="30"/>
  <c r="P411" i="30"/>
  <c r="P412" i="30"/>
  <c r="P413" i="30"/>
  <c r="P414" i="30"/>
  <c r="P415" i="30"/>
  <c r="P416" i="30"/>
  <c r="P417" i="30"/>
  <c r="P418" i="30"/>
  <c r="P419" i="30"/>
  <c r="P420" i="30"/>
  <c r="P421" i="30"/>
  <c r="P422" i="30"/>
  <c r="P423" i="30"/>
  <c r="P424" i="30"/>
  <c r="P425" i="30"/>
  <c r="P426" i="30"/>
  <c r="P427" i="30"/>
  <c r="P428" i="30"/>
  <c r="P429" i="30"/>
  <c r="P430" i="30"/>
  <c r="P431" i="30"/>
  <c r="P432" i="30"/>
  <c r="P433" i="30"/>
  <c r="P434" i="30"/>
  <c r="P435" i="30"/>
  <c r="P436" i="30"/>
  <c r="P437" i="30"/>
  <c r="P438" i="30"/>
  <c r="P439" i="30"/>
  <c r="P440" i="30"/>
  <c r="P441" i="30"/>
  <c r="P442" i="30"/>
  <c r="P443" i="30"/>
  <c r="P444" i="30"/>
  <c r="P445" i="30"/>
  <c r="P446" i="30"/>
  <c r="P447" i="30"/>
  <c r="P448" i="30"/>
  <c r="P449" i="30"/>
  <c r="P450" i="30"/>
  <c r="P451" i="30"/>
  <c r="P452" i="30"/>
  <c r="P453" i="30"/>
  <c r="P454" i="30"/>
  <c r="P455" i="30"/>
  <c r="P456" i="30"/>
  <c r="P457" i="30"/>
  <c r="P458" i="30"/>
  <c r="P459" i="30"/>
  <c r="P460" i="30"/>
  <c r="P461" i="30"/>
  <c r="P462" i="30"/>
  <c r="P463" i="30"/>
  <c r="P464" i="30"/>
  <c r="P465" i="30"/>
  <c r="P466" i="30"/>
  <c r="P467" i="30"/>
  <c r="P468" i="30"/>
  <c r="P469" i="30"/>
  <c r="P470" i="30"/>
  <c r="P471" i="30"/>
  <c r="P472" i="30"/>
  <c r="P473" i="30"/>
  <c r="P474" i="30"/>
  <c r="P475" i="30"/>
  <c r="P476" i="30"/>
  <c r="P477" i="30"/>
  <c r="P478" i="30"/>
  <c r="P479" i="30"/>
  <c r="P480" i="30"/>
  <c r="P481" i="30"/>
  <c r="P482" i="30"/>
  <c r="P483" i="30"/>
  <c r="P484" i="30"/>
  <c r="P485" i="30"/>
  <c r="P486" i="30"/>
  <c r="P487" i="30"/>
  <c r="P488" i="30"/>
  <c r="P489" i="30"/>
  <c r="P490" i="30"/>
  <c r="P491" i="30"/>
  <c r="P492" i="30"/>
  <c r="P493" i="30"/>
  <c r="P494" i="30"/>
  <c r="P495" i="30"/>
  <c r="P496" i="30"/>
  <c r="P497" i="30"/>
  <c r="P498" i="30"/>
  <c r="P499" i="30"/>
  <c r="P500" i="30"/>
  <c r="P501" i="30"/>
  <c r="P502" i="30"/>
  <c r="P503" i="30"/>
  <c r="P504" i="30"/>
  <c r="P505" i="30"/>
  <c r="P506" i="30"/>
  <c r="P507" i="30"/>
  <c r="P508" i="30"/>
  <c r="P509" i="30"/>
  <c r="P510" i="30"/>
  <c r="P511" i="30"/>
  <c r="P512" i="30"/>
  <c r="P513" i="30"/>
  <c r="P514" i="30"/>
  <c r="P515" i="30"/>
  <c r="P516" i="30"/>
  <c r="P517" i="30"/>
  <c r="P518" i="30"/>
  <c r="P519" i="30"/>
  <c r="P520" i="30"/>
  <c r="P521" i="30"/>
  <c r="O274" i="30"/>
  <c r="BN274" i="30" s="1"/>
  <c r="O275" i="30"/>
  <c r="BN275" i="30" s="1"/>
  <c r="O276" i="30"/>
  <c r="BN276" i="30" s="1"/>
  <c r="O277" i="30"/>
  <c r="O278" i="30"/>
  <c r="BN278" i="30" s="1"/>
  <c r="O279" i="30"/>
  <c r="BN279" i="30" s="1"/>
  <c r="O280" i="30"/>
  <c r="BN280" i="30" s="1"/>
  <c r="O281" i="30"/>
  <c r="BN281" i="30" s="1"/>
  <c r="O282" i="30"/>
  <c r="BN282" i="30" s="1"/>
  <c r="O283" i="30"/>
  <c r="BN283" i="30" s="1"/>
  <c r="O284" i="30"/>
  <c r="BN284" i="30" s="1"/>
  <c r="O285" i="30"/>
  <c r="BN285" i="30" s="1"/>
  <c r="O286" i="30"/>
  <c r="BN286" i="30" s="1"/>
  <c r="O287" i="30"/>
  <c r="BN287" i="30" s="1"/>
  <c r="O288" i="30"/>
  <c r="BN288" i="30" s="1"/>
  <c r="O289" i="30"/>
  <c r="BN289" i="30" s="1"/>
  <c r="O290" i="30"/>
  <c r="BN290" i="30" s="1"/>
  <c r="O291" i="30"/>
  <c r="BN291" i="30" s="1"/>
  <c r="O292" i="30"/>
  <c r="BN292" i="30" s="1"/>
  <c r="O293" i="30"/>
  <c r="BN293" i="30" s="1"/>
  <c r="O294" i="30"/>
  <c r="BN294" i="30" s="1"/>
  <c r="O295" i="30"/>
  <c r="BN295" i="30" s="1"/>
  <c r="O296" i="30"/>
  <c r="BN296" i="30" s="1"/>
  <c r="O297" i="30"/>
  <c r="BN297" i="30" s="1"/>
  <c r="O298" i="30"/>
  <c r="BN298" i="30" s="1"/>
  <c r="O299" i="30"/>
  <c r="BN299" i="30" s="1"/>
  <c r="O300" i="30"/>
  <c r="BN300" i="30" s="1"/>
  <c r="O301" i="30"/>
  <c r="BN301" i="30" s="1"/>
  <c r="O302" i="30"/>
  <c r="BN302" i="30" s="1"/>
  <c r="O303" i="30"/>
  <c r="BN303" i="30" s="1"/>
  <c r="O304" i="30"/>
  <c r="BN304" i="30" s="1"/>
  <c r="O305" i="30"/>
  <c r="BN305" i="30" s="1"/>
  <c r="O306" i="30"/>
  <c r="BN306" i="30" s="1"/>
  <c r="O307" i="30"/>
  <c r="BN307" i="30" s="1"/>
  <c r="O308" i="30"/>
  <c r="BN308" i="30" s="1"/>
  <c r="O309" i="30"/>
  <c r="BN309" i="30" s="1"/>
  <c r="O310" i="30"/>
  <c r="BN310" i="30" s="1"/>
  <c r="O311" i="30"/>
  <c r="BN311" i="30" s="1"/>
  <c r="O312" i="30"/>
  <c r="BN312" i="30" s="1"/>
  <c r="O313" i="30"/>
  <c r="BN313" i="30" s="1"/>
  <c r="O314" i="30"/>
  <c r="BN314" i="30" s="1"/>
  <c r="O315" i="30"/>
  <c r="BN315" i="30" s="1"/>
  <c r="O316" i="30"/>
  <c r="BN316" i="30" s="1"/>
  <c r="O317" i="30"/>
  <c r="BN317" i="30" s="1"/>
  <c r="O318" i="30"/>
  <c r="BN318" i="30" s="1"/>
  <c r="O319" i="30"/>
  <c r="O320" i="30"/>
  <c r="O321" i="30"/>
  <c r="BN321" i="30" s="1"/>
  <c r="O322" i="30"/>
  <c r="BN322" i="30" s="1"/>
  <c r="O323" i="30"/>
  <c r="BN323" i="30" s="1"/>
  <c r="O324" i="30"/>
  <c r="BN324" i="30" s="1"/>
  <c r="O325" i="30"/>
  <c r="BN325" i="30" s="1"/>
  <c r="O326" i="30"/>
  <c r="BN326" i="30" s="1"/>
  <c r="O327" i="30"/>
  <c r="BN327" i="30" s="1"/>
  <c r="O328" i="30"/>
  <c r="BN328" i="30" s="1"/>
  <c r="O329" i="30"/>
  <c r="BN329" i="30" s="1"/>
  <c r="O330" i="30"/>
  <c r="BN330" i="30" s="1"/>
  <c r="O331" i="30"/>
  <c r="BN331" i="30" s="1"/>
  <c r="O332" i="30"/>
  <c r="BN332" i="30" s="1"/>
  <c r="O333" i="30"/>
  <c r="BN333" i="30" s="1"/>
  <c r="O334" i="30"/>
  <c r="BN334" i="30" s="1"/>
  <c r="O335" i="30"/>
  <c r="BN335" i="30" s="1"/>
  <c r="O336" i="30"/>
  <c r="BN336" i="30" s="1"/>
  <c r="O337" i="30"/>
  <c r="BN337" i="30" s="1"/>
  <c r="O338" i="30"/>
  <c r="BN338" i="30" s="1"/>
  <c r="O339" i="30"/>
  <c r="BN339" i="30" s="1"/>
  <c r="O340" i="30"/>
  <c r="BN340" i="30" s="1"/>
  <c r="O341" i="30"/>
  <c r="BN341" i="30" s="1"/>
  <c r="O342" i="30"/>
  <c r="BN342" i="30" s="1"/>
  <c r="O343" i="30"/>
  <c r="BN343" i="30" s="1"/>
  <c r="O344" i="30"/>
  <c r="O345" i="30"/>
  <c r="BN345" i="30" s="1"/>
  <c r="O346" i="30"/>
  <c r="BN346" i="30" s="1"/>
  <c r="O347" i="30"/>
  <c r="BN347" i="30" s="1"/>
  <c r="O348" i="30"/>
  <c r="BN348" i="30" s="1"/>
  <c r="O349" i="30"/>
  <c r="BN349" i="30" s="1"/>
  <c r="O350" i="30"/>
  <c r="BN350" i="30" s="1"/>
  <c r="O351" i="30"/>
  <c r="BN351" i="30" s="1"/>
  <c r="O352" i="30"/>
  <c r="O353" i="30"/>
  <c r="BN353" i="30" s="1"/>
  <c r="O354" i="30"/>
  <c r="BN354" i="30" s="1"/>
  <c r="O355" i="30"/>
  <c r="BN355" i="30" s="1"/>
  <c r="O356" i="30"/>
  <c r="BN356" i="30" s="1"/>
  <c r="O357" i="30"/>
  <c r="BN357" i="30" s="1"/>
  <c r="O358" i="30"/>
  <c r="BN358" i="30" s="1"/>
  <c r="O359" i="30"/>
  <c r="BN359" i="30" s="1"/>
  <c r="O360" i="30"/>
  <c r="BN360" i="30" s="1"/>
  <c r="O361" i="30"/>
  <c r="BN361" i="30" s="1"/>
  <c r="O362" i="30"/>
  <c r="BN362" i="30" s="1"/>
  <c r="O363" i="30"/>
  <c r="BN363" i="30" s="1"/>
  <c r="O364" i="30"/>
  <c r="BN364" i="30" s="1"/>
  <c r="O365" i="30"/>
  <c r="BN365" i="30" s="1"/>
  <c r="O366" i="30"/>
  <c r="BN366" i="30" s="1"/>
  <c r="O367" i="30"/>
  <c r="BN367" i="30" s="1"/>
  <c r="O368" i="30"/>
  <c r="O369" i="30"/>
  <c r="BN369" i="30" s="1"/>
  <c r="O370" i="30"/>
  <c r="BN370" i="30" s="1"/>
  <c r="O371" i="30"/>
  <c r="BN371" i="30" s="1"/>
  <c r="O372" i="30"/>
  <c r="BN372" i="30" s="1"/>
  <c r="O373" i="30"/>
  <c r="BN373" i="30" s="1"/>
  <c r="O374" i="30"/>
  <c r="BN374" i="30" s="1"/>
  <c r="O375" i="30"/>
  <c r="BN375" i="30" s="1"/>
  <c r="O376" i="30"/>
  <c r="BN376" i="30" s="1"/>
  <c r="O377" i="30"/>
  <c r="BN377" i="30" s="1"/>
  <c r="O378" i="30"/>
  <c r="BN378" i="30" s="1"/>
  <c r="O379" i="30"/>
  <c r="BN379" i="30" s="1"/>
  <c r="O380" i="30"/>
  <c r="BN380" i="30" s="1"/>
  <c r="O381" i="30"/>
  <c r="O382" i="30"/>
  <c r="BN382" i="30" s="1"/>
  <c r="O383" i="30"/>
  <c r="BN383" i="30" s="1"/>
  <c r="O384" i="30"/>
  <c r="O385" i="30"/>
  <c r="BN385" i="30" s="1"/>
  <c r="O386" i="30"/>
  <c r="BN386" i="30" s="1"/>
  <c r="O387" i="30"/>
  <c r="BN387" i="30" s="1"/>
  <c r="O388" i="30"/>
  <c r="BN388" i="30" s="1"/>
  <c r="O389" i="30"/>
  <c r="BN389" i="30" s="1"/>
  <c r="O390" i="30"/>
  <c r="BN390" i="30" s="1"/>
  <c r="O391" i="30"/>
  <c r="BN391" i="30" s="1"/>
  <c r="O392" i="30"/>
  <c r="BN392" i="30" s="1"/>
  <c r="O393" i="30"/>
  <c r="BN393" i="30" s="1"/>
  <c r="O394" i="30"/>
  <c r="BN394" i="30" s="1"/>
  <c r="O395" i="30"/>
  <c r="BN395" i="30" s="1"/>
  <c r="O396" i="30"/>
  <c r="BN396" i="30" s="1"/>
  <c r="O397" i="30"/>
  <c r="BN397" i="30" s="1"/>
  <c r="O398" i="30"/>
  <c r="BN398" i="30" s="1"/>
  <c r="O399" i="30"/>
  <c r="BN399" i="30" s="1"/>
  <c r="O400" i="30"/>
  <c r="BN400" i="30" s="1"/>
  <c r="O401" i="30"/>
  <c r="BN401" i="30" s="1"/>
  <c r="O402" i="30"/>
  <c r="BN402" i="30" s="1"/>
  <c r="O403" i="30"/>
  <c r="BN403" i="30" s="1"/>
  <c r="O404" i="30"/>
  <c r="BN404" i="30" s="1"/>
  <c r="O405" i="30"/>
  <c r="BN405" i="30" s="1"/>
  <c r="O406" i="30"/>
  <c r="BN406" i="30" s="1"/>
  <c r="O407" i="30"/>
  <c r="BN407" i="30" s="1"/>
  <c r="O408" i="30"/>
  <c r="O409" i="30"/>
  <c r="BN409" i="30" s="1"/>
  <c r="O410" i="30"/>
  <c r="BN410" i="30" s="1"/>
  <c r="O411" i="30"/>
  <c r="BN411" i="30" s="1"/>
  <c r="O412" i="30"/>
  <c r="BN412" i="30" s="1"/>
  <c r="O413" i="30"/>
  <c r="BN413" i="30" s="1"/>
  <c r="O414" i="30"/>
  <c r="BN414" i="30" s="1"/>
  <c r="O415" i="30"/>
  <c r="BN415" i="30" s="1"/>
  <c r="O416" i="30"/>
  <c r="O417" i="30"/>
  <c r="BN417" i="30" s="1"/>
  <c r="O418" i="30"/>
  <c r="BN418" i="30" s="1"/>
  <c r="O419" i="30"/>
  <c r="BN419" i="30" s="1"/>
  <c r="O420" i="30"/>
  <c r="BN420" i="30" s="1"/>
  <c r="O421" i="30"/>
  <c r="O422" i="30"/>
  <c r="BN422" i="30" s="1"/>
  <c r="O423" i="30"/>
  <c r="BN423" i="30" s="1"/>
  <c r="O424" i="30"/>
  <c r="O425" i="30"/>
  <c r="BN425" i="30" s="1"/>
  <c r="O426" i="30"/>
  <c r="BN426" i="30" s="1"/>
  <c r="O427" i="30"/>
  <c r="BN427" i="30" s="1"/>
  <c r="O428" i="30"/>
  <c r="BN428" i="30" s="1"/>
  <c r="O429" i="30"/>
  <c r="BN429" i="30" s="1"/>
  <c r="O430" i="30"/>
  <c r="BN430" i="30" s="1"/>
  <c r="O431" i="30"/>
  <c r="BN431" i="30" s="1"/>
  <c r="O432" i="30"/>
  <c r="BN432" i="30" s="1"/>
  <c r="O433" i="30"/>
  <c r="BN433" i="30" s="1"/>
  <c r="O434" i="30"/>
  <c r="BN434" i="30" s="1"/>
  <c r="O435" i="30"/>
  <c r="BN435" i="30" s="1"/>
  <c r="O436" i="30"/>
  <c r="BN436" i="30" s="1"/>
  <c r="O437" i="30"/>
  <c r="BN437" i="30" s="1"/>
  <c r="O438" i="30"/>
  <c r="BN438" i="30" s="1"/>
  <c r="O439" i="30"/>
  <c r="BN439" i="30" s="1"/>
  <c r="O440" i="30"/>
  <c r="BN440" i="30" s="1"/>
  <c r="O441" i="30"/>
  <c r="BN441" i="30" s="1"/>
  <c r="O442" i="30"/>
  <c r="BN442" i="30" s="1"/>
  <c r="O443" i="30"/>
  <c r="BN443" i="30" s="1"/>
  <c r="O444" i="30"/>
  <c r="BN444" i="30" s="1"/>
  <c r="O445" i="30"/>
  <c r="BN445" i="30" s="1"/>
  <c r="O446" i="30"/>
  <c r="BN446" i="30" s="1"/>
  <c r="O447" i="30"/>
  <c r="BN447" i="30" s="1"/>
  <c r="O448" i="30"/>
  <c r="BN448" i="30" s="1"/>
  <c r="O449" i="30"/>
  <c r="BN449" i="30" s="1"/>
  <c r="O450" i="30"/>
  <c r="BN450" i="30" s="1"/>
  <c r="O451" i="30"/>
  <c r="BN451" i="30" s="1"/>
  <c r="O452" i="30"/>
  <c r="BN452" i="30" s="1"/>
  <c r="O453" i="30"/>
  <c r="BN453" i="30" s="1"/>
  <c r="O454" i="30"/>
  <c r="BN454" i="30" s="1"/>
  <c r="O455" i="30"/>
  <c r="BN455" i="30" s="1"/>
  <c r="O456" i="30"/>
  <c r="BN456" i="30" s="1"/>
  <c r="O457" i="30"/>
  <c r="BN457" i="30" s="1"/>
  <c r="O458" i="30"/>
  <c r="BN458" i="30" s="1"/>
  <c r="O459" i="30"/>
  <c r="BN459" i="30" s="1"/>
  <c r="O460" i="30"/>
  <c r="BN460" i="30" s="1"/>
  <c r="O461" i="30"/>
  <c r="BN461" i="30" s="1"/>
  <c r="O462" i="30"/>
  <c r="BN462" i="30" s="1"/>
  <c r="O463" i="30"/>
  <c r="O464" i="30"/>
  <c r="BN464" i="30" s="1"/>
  <c r="O465" i="30"/>
  <c r="BN465" i="30" s="1"/>
  <c r="O466" i="30"/>
  <c r="BN466" i="30" s="1"/>
  <c r="O467" i="30"/>
  <c r="BN467" i="30" s="1"/>
  <c r="O468" i="30"/>
  <c r="BN468" i="30" s="1"/>
  <c r="O469" i="30"/>
  <c r="BN469" i="30" s="1"/>
  <c r="O470" i="30"/>
  <c r="BN470" i="30" s="1"/>
  <c r="O471" i="30"/>
  <c r="BN471" i="30" s="1"/>
  <c r="O472" i="30"/>
  <c r="BN472" i="30" s="1"/>
  <c r="O473" i="30"/>
  <c r="BN473" i="30" s="1"/>
  <c r="O474" i="30"/>
  <c r="BN474" i="30" s="1"/>
  <c r="O475" i="30"/>
  <c r="BN475" i="30" s="1"/>
  <c r="O476" i="30"/>
  <c r="BN476" i="30" s="1"/>
  <c r="O477" i="30"/>
  <c r="BN477" i="30" s="1"/>
  <c r="O478" i="30"/>
  <c r="BN478" i="30" s="1"/>
  <c r="O479" i="30"/>
  <c r="BN479" i="30" s="1"/>
  <c r="O480" i="30"/>
  <c r="O481" i="30"/>
  <c r="BN481" i="30" s="1"/>
  <c r="O482" i="30"/>
  <c r="BN482" i="30" s="1"/>
  <c r="O483" i="30"/>
  <c r="BN483" i="30" s="1"/>
  <c r="O484" i="30"/>
  <c r="BN484" i="30" s="1"/>
  <c r="O485" i="30"/>
  <c r="BN485" i="30" s="1"/>
  <c r="O486" i="30"/>
  <c r="BN486" i="30" s="1"/>
  <c r="O487" i="30"/>
  <c r="BN487" i="30" s="1"/>
  <c r="O488" i="30"/>
  <c r="BN488" i="30" s="1"/>
  <c r="O489" i="30"/>
  <c r="BN489" i="30" s="1"/>
  <c r="O490" i="30"/>
  <c r="BN490" i="30" s="1"/>
  <c r="O491" i="30"/>
  <c r="BN491" i="30" s="1"/>
  <c r="O492" i="30"/>
  <c r="BN492" i="30" s="1"/>
  <c r="O493" i="30"/>
  <c r="O494" i="30"/>
  <c r="BN494" i="30" s="1"/>
  <c r="O495" i="30"/>
  <c r="BN495" i="30" s="1"/>
  <c r="O496" i="30"/>
  <c r="BN496" i="30" s="1"/>
  <c r="O497" i="30"/>
  <c r="BN497" i="30" s="1"/>
  <c r="O498" i="30"/>
  <c r="BN498" i="30" s="1"/>
  <c r="O499" i="30"/>
  <c r="BN499" i="30" s="1"/>
  <c r="O500" i="30"/>
  <c r="BN500" i="30" s="1"/>
  <c r="O501" i="30"/>
  <c r="BN501" i="30" s="1"/>
  <c r="O502" i="30"/>
  <c r="BN502" i="30" s="1"/>
  <c r="O503" i="30"/>
  <c r="BN503" i="30" s="1"/>
  <c r="O504" i="30"/>
  <c r="O505" i="30"/>
  <c r="BN505" i="30" s="1"/>
  <c r="O506" i="30"/>
  <c r="BN506" i="30" s="1"/>
  <c r="O507" i="30"/>
  <c r="BN507" i="30" s="1"/>
  <c r="O508" i="30"/>
  <c r="BN508" i="30" s="1"/>
  <c r="O509" i="30"/>
  <c r="BN509" i="30" s="1"/>
  <c r="O510" i="30"/>
  <c r="BN510" i="30" s="1"/>
  <c r="O511" i="30"/>
  <c r="BN511" i="30" s="1"/>
  <c r="O512" i="30"/>
  <c r="BN512" i="30" s="1"/>
  <c r="O513" i="30"/>
  <c r="BN513" i="30" s="1"/>
  <c r="O514" i="30"/>
  <c r="BN514" i="30" s="1"/>
  <c r="O515" i="30"/>
  <c r="BN515" i="30" s="1"/>
  <c r="O516" i="30"/>
  <c r="BN516" i="30" s="1"/>
  <c r="O517" i="30"/>
  <c r="BN517" i="30" s="1"/>
  <c r="O518" i="30"/>
  <c r="BN518" i="30" s="1"/>
  <c r="O519" i="30"/>
  <c r="BN519" i="30" s="1"/>
  <c r="O520" i="30"/>
  <c r="BN520" i="30" s="1"/>
  <c r="O521" i="30"/>
  <c r="BN521" i="30" s="1"/>
  <c r="N274" i="30"/>
  <c r="N275" i="30"/>
  <c r="N276" i="30"/>
  <c r="N277" i="30"/>
  <c r="N278" i="30"/>
  <c r="N279" i="30"/>
  <c r="N280" i="30"/>
  <c r="N281" i="30"/>
  <c r="N282" i="30"/>
  <c r="N283" i="30"/>
  <c r="N284" i="30"/>
  <c r="N285" i="30"/>
  <c r="N286" i="30"/>
  <c r="N287" i="30"/>
  <c r="N288" i="30"/>
  <c r="N289" i="30"/>
  <c r="N290" i="30"/>
  <c r="N291" i="30"/>
  <c r="N292" i="30"/>
  <c r="N293" i="30"/>
  <c r="N294" i="30"/>
  <c r="N295" i="30"/>
  <c r="N296" i="30"/>
  <c r="N297" i="30"/>
  <c r="N298" i="30"/>
  <c r="N299" i="30"/>
  <c r="N300" i="30"/>
  <c r="N301" i="30"/>
  <c r="N302" i="30"/>
  <c r="N303" i="30"/>
  <c r="N304" i="30"/>
  <c r="N305" i="30"/>
  <c r="N306" i="30"/>
  <c r="N307" i="30"/>
  <c r="N308" i="30"/>
  <c r="N309" i="30"/>
  <c r="N310" i="30"/>
  <c r="N311" i="30"/>
  <c r="N312" i="30"/>
  <c r="N313" i="30"/>
  <c r="N314" i="30"/>
  <c r="N315" i="30"/>
  <c r="N316" i="30"/>
  <c r="N317" i="30"/>
  <c r="N318" i="30"/>
  <c r="N319" i="30"/>
  <c r="N320" i="30"/>
  <c r="N321" i="30"/>
  <c r="N322" i="30"/>
  <c r="N323" i="30"/>
  <c r="N324" i="30"/>
  <c r="N325" i="30"/>
  <c r="N326" i="30"/>
  <c r="N327" i="30"/>
  <c r="N328" i="30"/>
  <c r="N329" i="30"/>
  <c r="N330" i="30"/>
  <c r="N331" i="30"/>
  <c r="N332" i="30"/>
  <c r="N333" i="30"/>
  <c r="N334" i="30"/>
  <c r="N335" i="30"/>
  <c r="N336" i="30"/>
  <c r="N337" i="30"/>
  <c r="N338" i="30"/>
  <c r="N339" i="30"/>
  <c r="N340" i="30"/>
  <c r="N341" i="30"/>
  <c r="N342" i="30"/>
  <c r="N343" i="30"/>
  <c r="N344" i="30"/>
  <c r="N345" i="30"/>
  <c r="N346" i="30"/>
  <c r="N347" i="30"/>
  <c r="N348" i="30"/>
  <c r="N349" i="30"/>
  <c r="N350" i="30"/>
  <c r="N351" i="30"/>
  <c r="N352" i="30"/>
  <c r="N353" i="30"/>
  <c r="N354" i="30"/>
  <c r="N355" i="30"/>
  <c r="N356" i="30"/>
  <c r="N357" i="30"/>
  <c r="N358" i="30"/>
  <c r="N359" i="30"/>
  <c r="N360" i="30"/>
  <c r="N361" i="30"/>
  <c r="N362" i="30"/>
  <c r="N363" i="30"/>
  <c r="N364" i="30"/>
  <c r="N365" i="30"/>
  <c r="N366" i="30"/>
  <c r="N367" i="30"/>
  <c r="N368" i="30"/>
  <c r="N369" i="30"/>
  <c r="N370" i="30"/>
  <c r="N371" i="30"/>
  <c r="N372" i="30"/>
  <c r="N373" i="30"/>
  <c r="N374" i="30"/>
  <c r="N375" i="30"/>
  <c r="N376" i="30"/>
  <c r="N377" i="30"/>
  <c r="N378" i="30"/>
  <c r="N379" i="30"/>
  <c r="N380" i="30"/>
  <c r="N381" i="30"/>
  <c r="N382" i="30"/>
  <c r="N383" i="30"/>
  <c r="N384" i="30"/>
  <c r="N385" i="30"/>
  <c r="N386" i="30"/>
  <c r="N387" i="30"/>
  <c r="N388" i="30"/>
  <c r="N389" i="30"/>
  <c r="N390" i="30"/>
  <c r="N391" i="30"/>
  <c r="N392" i="30"/>
  <c r="N393" i="30"/>
  <c r="N394" i="30"/>
  <c r="N395" i="30"/>
  <c r="N396" i="30"/>
  <c r="N397" i="30"/>
  <c r="N398" i="30"/>
  <c r="N399" i="30"/>
  <c r="N400" i="30"/>
  <c r="N401" i="30"/>
  <c r="N402" i="30"/>
  <c r="N403" i="30"/>
  <c r="N404" i="30"/>
  <c r="N405" i="30"/>
  <c r="N406" i="30"/>
  <c r="N407" i="30"/>
  <c r="N408" i="30"/>
  <c r="N409" i="30"/>
  <c r="N410" i="30"/>
  <c r="N411" i="30"/>
  <c r="N412" i="30"/>
  <c r="N413" i="30"/>
  <c r="N414" i="30"/>
  <c r="N415" i="30"/>
  <c r="N416" i="30"/>
  <c r="N417" i="30"/>
  <c r="N418" i="30"/>
  <c r="N419" i="30"/>
  <c r="N420" i="30"/>
  <c r="N421" i="30"/>
  <c r="N422" i="30"/>
  <c r="N423" i="30"/>
  <c r="N424" i="30"/>
  <c r="N425" i="30"/>
  <c r="N426" i="30"/>
  <c r="N427" i="30"/>
  <c r="N428" i="30"/>
  <c r="N429" i="30"/>
  <c r="N430" i="30"/>
  <c r="N431" i="30"/>
  <c r="N432" i="30"/>
  <c r="N433" i="30"/>
  <c r="N434" i="30"/>
  <c r="N435" i="30"/>
  <c r="N436" i="30"/>
  <c r="N437" i="30"/>
  <c r="N438" i="30"/>
  <c r="N439" i="30"/>
  <c r="N440" i="30"/>
  <c r="N441" i="30"/>
  <c r="N442" i="30"/>
  <c r="N443" i="30"/>
  <c r="N444" i="30"/>
  <c r="N445" i="30"/>
  <c r="N446" i="30"/>
  <c r="N447" i="30"/>
  <c r="N448" i="30"/>
  <c r="N449" i="30"/>
  <c r="N450" i="30"/>
  <c r="N451" i="30"/>
  <c r="N452" i="30"/>
  <c r="N453" i="30"/>
  <c r="N454" i="30"/>
  <c r="N455" i="30"/>
  <c r="N456" i="30"/>
  <c r="N457" i="30"/>
  <c r="N458" i="30"/>
  <c r="N459" i="30"/>
  <c r="N460" i="30"/>
  <c r="N461" i="30"/>
  <c r="N462" i="30"/>
  <c r="N463" i="30"/>
  <c r="N464" i="30"/>
  <c r="N465" i="30"/>
  <c r="N466" i="30"/>
  <c r="N467" i="30"/>
  <c r="N468" i="30"/>
  <c r="N469" i="30"/>
  <c r="N470" i="30"/>
  <c r="N471" i="30"/>
  <c r="N472" i="30"/>
  <c r="N473" i="30"/>
  <c r="N474" i="30"/>
  <c r="N475" i="30"/>
  <c r="N476" i="30"/>
  <c r="N477" i="30"/>
  <c r="N478" i="30"/>
  <c r="N479" i="30"/>
  <c r="N480" i="30"/>
  <c r="N481" i="30"/>
  <c r="N482" i="30"/>
  <c r="N483" i="30"/>
  <c r="N484" i="30"/>
  <c r="N485" i="30"/>
  <c r="N486" i="30"/>
  <c r="N487" i="30"/>
  <c r="N488" i="30"/>
  <c r="N489" i="30"/>
  <c r="N490" i="30"/>
  <c r="N491" i="30"/>
  <c r="N492" i="30"/>
  <c r="N493" i="30"/>
  <c r="N494" i="30"/>
  <c r="N495" i="30"/>
  <c r="N496" i="30"/>
  <c r="N497" i="30"/>
  <c r="N498" i="30"/>
  <c r="N499" i="30"/>
  <c r="N500" i="30"/>
  <c r="N501" i="30"/>
  <c r="N502" i="30"/>
  <c r="N503" i="30"/>
  <c r="N504" i="30"/>
  <c r="N505" i="30"/>
  <c r="N506" i="30"/>
  <c r="N507" i="30"/>
  <c r="N508" i="30"/>
  <c r="N509" i="30"/>
  <c r="N510" i="30"/>
  <c r="N511" i="30"/>
  <c r="N512" i="30"/>
  <c r="N513" i="30"/>
  <c r="N514" i="30"/>
  <c r="N515" i="30"/>
  <c r="N516" i="30"/>
  <c r="N517" i="30"/>
  <c r="N518" i="30"/>
  <c r="N519" i="30"/>
  <c r="N520" i="30"/>
  <c r="N521" i="30"/>
  <c r="M274" i="30"/>
  <c r="M275" i="30"/>
  <c r="M276" i="30"/>
  <c r="M277" i="30"/>
  <c r="M278" i="30"/>
  <c r="M279" i="30"/>
  <c r="M280" i="30"/>
  <c r="M281" i="30"/>
  <c r="M282" i="30"/>
  <c r="M283" i="30"/>
  <c r="M284" i="30"/>
  <c r="M285" i="30"/>
  <c r="M286" i="30"/>
  <c r="M287" i="30"/>
  <c r="M288" i="30"/>
  <c r="M289" i="30"/>
  <c r="M290" i="30"/>
  <c r="M291" i="30"/>
  <c r="M292" i="30"/>
  <c r="M293" i="30"/>
  <c r="M294" i="30"/>
  <c r="M295" i="30"/>
  <c r="M296" i="30"/>
  <c r="M297" i="30"/>
  <c r="M298" i="30"/>
  <c r="M299" i="30"/>
  <c r="M300" i="30"/>
  <c r="M301" i="30"/>
  <c r="M302" i="30"/>
  <c r="M303" i="30"/>
  <c r="M304" i="30"/>
  <c r="M305" i="30"/>
  <c r="M306" i="30"/>
  <c r="M307" i="30"/>
  <c r="M308" i="30"/>
  <c r="M309" i="30"/>
  <c r="M310" i="30"/>
  <c r="M311" i="30"/>
  <c r="M312" i="30"/>
  <c r="M313" i="30"/>
  <c r="M314" i="30"/>
  <c r="M315" i="30"/>
  <c r="M316" i="30"/>
  <c r="M317" i="30"/>
  <c r="M318" i="30"/>
  <c r="M319" i="30"/>
  <c r="M320" i="30"/>
  <c r="M321" i="30"/>
  <c r="M322" i="30"/>
  <c r="M323" i="30"/>
  <c r="M324" i="30"/>
  <c r="M325" i="30"/>
  <c r="M326" i="30"/>
  <c r="M327" i="30"/>
  <c r="M328" i="30"/>
  <c r="M329" i="30"/>
  <c r="M330" i="30"/>
  <c r="M331" i="30"/>
  <c r="M332" i="30"/>
  <c r="M333" i="30"/>
  <c r="M334" i="30"/>
  <c r="M335" i="30"/>
  <c r="M336" i="30"/>
  <c r="M337" i="30"/>
  <c r="M338" i="30"/>
  <c r="M339" i="30"/>
  <c r="M340" i="30"/>
  <c r="M341" i="30"/>
  <c r="M342" i="30"/>
  <c r="M343" i="30"/>
  <c r="M344" i="30"/>
  <c r="M345" i="30"/>
  <c r="M346" i="30"/>
  <c r="M347" i="30"/>
  <c r="M348" i="30"/>
  <c r="M349" i="30"/>
  <c r="M350" i="30"/>
  <c r="M351" i="30"/>
  <c r="M352" i="30"/>
  <c r="M353" i="30"/>
  <c r="M354" i="30"/>
  <c r="M355" i="30"/>
  <c r="M356" i="30"/>
  <c r="M357" i="30"/>
  <c r="M358" i="30"/>
  <c r="M359" i="30"/>
  <c r="M360" i="30"/>
  <c r="M361" i="30"/>
  <c r="M362" i="30"/>
  <c r="M363" i="30"/>
  <c r="M364" i="30"/>
  <c r="M365" i="30"/>
  <c r="M366" i="30"/>
  <c r="M367" i="30"/>
  <c r="M368" i="30"/>
  <c r="M369" i="30"/>
  <c r="M370" i="30"/>
  <c r="M371" i="30"/>
  <c r="M372" i="30"/>
  <c r="M373" i="30"/>
  <c r="M374" i="30"/>
  <c r="M375" i="30"/>
  <c r="M376" i="30"/>
  <c r="M377" i="30"/>
  <c r="M378" i="30"/>
  <c r="M379" i="30"/>
  <c r="M380" i="30"/>
  <c r="M381" i="30"/>
  <c r="M382" i="30"/>
  <c r="M383" i="30"/>
  <c r="M384" i="30"/>
  <c r="M385" i="30"/>
  <c r="M386" i="30"/>
  <c r="M387" i="30"/>
  <c r="M388" i="30"/>
  <c r="M389" i="30"/>
  <c r="M390" i="30"/>
  <c r="M391" i="30"/>
  <c r="M392" i="30"/>
  <c r="M393" i="30"/>
  <c r="M394" i="30"/>
  <c r="M395" i="30"/>
  <c r="M396" i="30"/>
  <c r="M397" i="30"/>
  <c r="M398" i="30"/>
  <c r="M399" i="30"/>
  <c r="M400" i="30"/>
  <c r="M401" i="30"/>
  <c r="M402" i="30"/>
  <c r="M403" i="30"/>
  <c r="M404" i="30"/>
  <c r="M405" i="30"/>
  <c r="M406" i="30"/>
  <c r="M407" i="30"/>
  <c r="M408" i="30"/>
  <c r="M409" i="30"/>
  <c r="M410" i="30"/>
  <c r="M411" i="30"/>
  <c r="M412" i="30"/>
  <c r="M413" i="30"/>
  <c r="M414" i="30"/>
  <c r="M415" i="30"/>
  <c r="M416" i="30"/>
  <c r="M417" i="30"/>
  <c r="M418" i="30"/>
  <c r="M419" i="30"/>
  <c r="M420" i="30"/>
  <c r="M421" i="30"/>
  <c r="M422" i="30"/>
  <c r="M423" i="30"/>
  <c r="M424" i="30"/>
  <c r="M425" i="30"/>
  <c r="M426" i="30"/>
  <c r="M427" i="30"/>
  <c r="M428" i="30"/>
  <c r="M429" i="30"/>
  <c r="M430" i="30"/>
  <c r="M431" i="30"/>
  <c r="M432" i="30"/>
  <c r="M433" i="30"/>
  <c r="M434" i="30"/>
  <c r="M435" i="30"/>
  <c r="M436" i="30"/>
  <c r="M437" i="30"/>
  <c r="M438" i="30"/>
  <c r="M439" i="30"/>
  <c r="M440" i="30"/>
  <c r="M441" i="30"/>
  <c r="M442" i="30"/>
  <c r="M443" i="30"/>
  <c r="M444" i="30"/>
  <c r="M445" i="30"/>
  <c r="M446" i="30"/>
  <c r="M447" i="30"/>
  <c r="M448" i="30"/>
  <c r="M449" i="30"/>
  <c r="M450" i="30"/>
  <c r="M451" i="30"/>
  <c r="M452" i="30"/>
  <c r="M453" i="30"/>
  <c r="M454" i="30"/>
  <c r="M455" i="30"/>
  <c r="M456" i="30"/>
  <c r="M457" i="30"/>
  <c r="M458" i="30"/>
  <c r="M459" i="30"/>
  <c r="M460" i="30"/>
  <c r="M461" i="30"/>
  <c r="M462" i="30"/>
  <c r="M463" i="30"/>
  <c r="M464" i="30"/>
  <c r="M465" i="30"/>
  <c r="M466" i="30"/>
  <c r="M467" i="30"/>
  <c r="M468" i="30"/>
  <c r="M469" i="30"/>
  <c r="M470" i="30"/>
  <c r="M471" i="30"/>
  <c r="M472" i="30"/>
  <c r="M473" i="30"/>
  <c r="M474" i="30"/>
  <c r="M475" i="30"/>
  <c r="M476" i="30"/>
  <c r="M477" i="30"/>
  <c r="M478" i="30"/>
  <c r="M479" i="30"/>
  <c r="M480" i="30"/>
  <c r="M481" i="30"/>
  <c r="M482" i="30"/>
  <c r="M483" i="30"/>
  <c r="M484" i="30"/>
  <c r="M485" i="30"/>
  <c r="M486" i="30"/>
  <c r="M487" i="30"/>
  <c r="M488" i="30"/>
  <c r="M489" i="30"/>
  <c r="M490" i="30"/>
  <c r="M491" i="30"/>
  <c r="M492" i="30"/>
  <c r="M493" i="30"/>
  <c r="M494" i="30"/>
  <c r="M495" i="30"/>
  <c r="M496" i="30"/>
  <c r="M497" i="30"/>
  <c r="M498" i="30"/>
  <c r="M499" i="30"/>
  <c r="M500" i="30"/>
  <c r="M501" i="30"/>
  <c r="M502" i="30"/>
  <c r="M503" i="30"/>
  <c r="M504" i="30"/>
  <c r="M505" i="30"/>
  <c r="M506" i="30"/>
  <c r="M507" i="30"/>
  <c r="M508" i="30"/>
  <c r="M509" i="30"/>
  <c r="M510" i="30"/>
  <c r="M511" i="30"/>
  <c r="M512" i="30"/>
  <c r="M513" i="30"/>
  <c r="M514" i="30"/>
  <c r="M515" i="30"/>
  <c r="M516" i="30"/>
  <c r="M517" i="30"/>
  <c r="M518" i="30"/>
  <c r="M519" i="30"/>
  <c r="M520" i="30"/>
  <c r="M521" i="30"/>
  <c r="L274" i="30"/>
  <c r="L275" i="30"/>
  <c r="L276" i="30"/>
  <c r="L277" i="30"/>
  <c r="L278" i="30"/>
  <c r="L279" i="30"/>
  <c r="L280" i="30"/>
  <c r="L281" i="30"/>
  <c r="L282" i="30"/>
  <c r="L283" i="30"/>
  <c r="L284" i="30"/>
  <c r="L285" i="30"/>
  <c r="L286" i="30"/>
  <c r="L287" i="30"/>
  <c r="L288" i="30"/>
  <c r="L289" i="30"/>
  <c r="L290" i="30"/>
  <c r="L291" i="30"/>
  <c r="L292" i="30"/>
  <c r="L293" i="30"/>
  <c r="L294" i="30"/>
  <c r="L295" i="30"/>
  <c r="L296" i="30"/>
  <c r="L297" i="30"/>
  <c r="L298" i="30"/>
  <c r="L299" i="30"/>
  <c r="L300" i="30"/>
  <c r="L301" i="30"/>
  <c r="L302" i="30"/>
  <c r="L303" i="30"/>
  <c r="L304" i="30"/>
  <c r="L305" i="30"/>
  <c r="L306" i="30"/>
  <c r="L307" i="30"/>
  <c r="L308" i="30"/>
  <c r="L309" i="30"/>
  <c r="L310" i="30"/>
  <c r="L311" i="30"/>
  <c r="L312" i="30"/>
  <c r="L313" i="30"/>
  <c r="L314" i="30"/>
  <c r="L315" i="30"/>
  <c r="L316" i="30"/>
  <c r="L317" i="30"/>
  <c r="L318" i="30"/>
  <c r="L319" i="30"/>
  <c r="L320" i="30"/>
  <c r="L321" i="30"/>
  <c r="L322" i="30"/>
  <c r="L323" i="30"/>
  <c r="L324" i="30"/>
  <c r="L325" i="30"/>
  <c r="L326" i="30"/>
  <c r="L327" i="30"/>
  <c r="L328" i="30"/>
  <c r="L329" i="30"/>
  <c r="L330" i="30"/>
  <c r="L331" i="30"/>
  <c r="L332" i="30"/>
  <c r="L333" i="30"/>
  <c r="L334" i="30"/>
  <c r="L335" i="30"/>
  <c r="L336" i="30"/>
  <c r="L337" i="30"/>
  <c r="L338" i="30"/>
  <c r="L339" i="30"/>
  <c r="L340" i="30"/>
  <c r="L341" i="30"/>
  <c r="L342" i="30"/>
  <c r="L343" i="30"/>
  <c r="L344" i="30"/>
  <c r="L345" i="30"/>
  <c r="L346" i="30"/>
  <c r="L347" i="30"/>
  <c r="L348" i="30"/>
  <c r="L349" i="30"/>
  <c r="L350" i="30"/>
  <c r="L351" i="30"/>
  <c r="L352" i="30"/>
  <c r="L353" i="30"/>
  <c r="L354" i="30"/>
  <c r="L355" i="30"/>
  <c r="L356" i="30"/>
  <c r="L357" i="30"/>
  <c r="L358" i="30"/>
  <c r="L359" i="30"/>
  <c r="L360" i="30"/>
  <c r="L361" i="30"/>
  <c r="L362" i="30"/>
  <c r="L363" i="30"/>
  <c r="L364" i="30"/>
  <c r="L365" i="30"/>
  <c r="L366" i="30"/>
  <c r="L367" i="30"/>
  <c r="L368" i="30"/>
  <c r="L369" i="30"/>
  <c r="L370" i="30"/>
  <c r="L371" i="30"/>
  <c r="L372" i="30"/>
  <c r="L373" i="30"/>
  <c r="L374" i="30"/>
  <c r="L375" i="30"/>
  <c r="L376" i="30"/>
  <c r="L377" i="30"/>
  <c r="L378" i="30"/>
  <c r="L379" i="30"/>
  <c r="L380" i="30"/>
  <c r="L381" i="30"/>
  <c r="L382" i="30"/>
  <c r="L383" i="30"/>
  <c r="L384" i="30"/>
  <c r="L385" i="30"/>
  <c r="L386" i="30"/>
  <c r="L387" i="30"/>
  <c r="L388" i="30"/>
  <c r="L389" i="30"/>
  <c r="L390" i="30"/>
  <c r="L391" i="30"/>
  <c r="L392" i="30"/>
  <c r="L393" i="30"/>
  <c r="L394" i="30"/>
  <c r="L395" i="30"/>
  <c r="L396" i="30"/>
  <c r="L397" i="30"/>
  <c r="L398" i="30"/>
  <c r="L399" i="30"/>
  <c r="L400" i="30"/>
  <c r="L401" i="30"/>
  <c r="L402" i="30"/>
  <c r="L403" i="30"/>
  <c r="L404" i="30"/>
  <c r="L405" i="30"/>
  <c r="L406" i="30"/>
  <c r="L407" i="30"/>
  <c r="L408" i="30"/>
  <c r="L409" i="30"/>
  <c r="L410" i="30"/>
  <c r="L411" i="30"/>
  <c r="L412" i="30"/>
  <c r="L413" i="30"/>
  <c r="L414" i="30"/>
  <c r="L415" i="30"/>
  <c r="L416" i="30"/>
  <c r="L417" i="30"/>
  <c r="L418" i="30"/>
  <c r="L419" i="30"/>
  <c r="L420" i="30"/>
  <c r="L421" i="30"/>
  <c r="L422" i="30"/>
  <c r="L423" i="30"/>
  <c r="L424" i="30"/>
  <c r="L425" i="30"/>
  <c r="L426" i="30"/>
  <c r="L427" i="30"/>
  <c r="L428" i="30"/>
  <c r="L429" i="30"/>
  <c r="L430" i="30"/>
  <c r="L431" i="30"/>
  <c r="L432" i="30"/>
  <c r="L433" i="30"/>
  <c r="L434" i="30"/>
  <c r="L435" i="30"/>
  <c r="L436" i="30"/>
  <c r="L437" i="30"/>
  <c r="L438" i="30"/>
  <c r="L439" i="30"/>
  <c r="L440" i="30"/>
  <c r="L441" i="30"/>
  <c r="L442" i="30"/>
  <c r="L443" i="30"/>
  <c r="L444" i="30"/>
  <c r="L445" i="30"/>
  <c r="L446" i="30"/>
  <c r="L447" i="30"/>
  <c r="L448" i="30"/>
  <c r="L449" i="30"/>
  <c r="L450" i="30"/>
  <c r="L451" i="30"/>
  <c r="L452" i="30"/>
  <c r="L453" i="30"/>
  <c r="L454" i="30"/>
  <c r="L455" i="30"/>
  <c r="L456" i="30"/>
  <c r="L457" i="30"/>
  <c r="L458" i="30"/>
  <c r="L459" i="30"/>
  <c r="L460" i="30"/>
  <c r="L461" i="30"/>
  <c r="L462" i="30"/>
  <c r="L463" i="30"/>
  <c r="L464" i="30"/>
  <c r="L465" i="30"/>
  <c r="L466" i="30"/>
  <c r="L467" i="30"/>
  <c r="L468" i="30"/>
  <c r="L469" i="30"/>
  <c r="L470" i="30"/>
  <c r="L471" i="30"/>
  <c r="L472" i="30"/>
  <c r="L473" i="30"/>
  <c r="L474" i="30"/>
  <c r="L475" i="30"/>
  <c r="L476" i="30"/>
  <c r="L477" i="30"/>
  <c r="L478" i="30"/>
  <c r="L479" i="30"/>
  <c r="L480" i="30"/>
  <c r="L481" i="30"/>
  <c r="L482" i="30"/>
  <c r="L483" i="30"/>
  <c r="L484" i="30"/>
  <c r="L485" i="30"/>
  <c r="L486" i="30"/>
  <c r="L487" i="30"/>
  <c r="L488" i="30"/>
  <c r="L489" i="30"/>
  <c r="L490" i="30"/>
  <c r="L491" i="30"/>
  <c r="L492" i="30"/>
  <c r="L493" i="30"/>
  <c r="L494" i="30"/>
  <c r="L495" i="30"/>
  <c r="L496" i="30"/>
  <c r="L497" i="30"/>
  <c r="L498" i="30"/>
  <c r="L499" i="30"/>
  <c r="L500" i="30"/>
  <c r="L501" i="30"/>
  <c r="L502" i="30"/>
  <c r="L503" i="30"/>
  <c r="L504" i="30"/>
  <c r="L505" i="30"/>
  <c r="L506" i="30"/>
  <c r="L507" i="30"/>
  <c r="L508" i="30"/>
  <c r="L509" i="30"/>
  <c r="L510" i="30"/>
  <c r="L511" i="30"/>
  <c r="L512" i="30"/>
  <c r="L513" i="30"/>
  <c r="L514" i="30"/>
  <c r="L515" i="30"/>
  <c r="L516" i="30"/>
  <c r="L517" i="30"/>
  <c r="L518" i="30"/>
  <c r="L519" i="30"/>
  <c r="L520" i="30"/>
  <c r="L521" i="30"/>
  <c r="K274" i="30"/>
  <c r="K275" i="30"/>
  <c r="K276" i="30"/>
  <c r="K277" i="30"/>
  <c r="K278" i="30"/>
  <c r="K279" i="30"/>
  <c r="K280" i="30"/>
  <c r="K281" i="30"/>
  <c r="K282" i="30"/>
  <c r="K283" i="30"/>
  <c r="K284" i="30"/>
  <c r="K285" i="30"/>
  <c r="K286" i="30"/>
  <c r="K287" i="30"/>
  <c r="K288" i="30"/>
  <c r="K289" i="30"/>
  <c r="K290" i="30"/>
  <c r="K291" i="30"/>
  <c r="K292" i="30"/>
  <c r="K293" i="30"/>
  <c r="K294" i="30"/>
  <c r="K295" i="30"/>
  <c r="K296" i="30"/>
  <c r="K297" i="30"/>
  <c r="K298" i="30"/>
  <c r="K299" i="30"/>
  <c r="K300" i="30"/>
  <c r="K301" i="30"/>
  <c r="K302" i="30"/>
  <c r="K303" i="30"/>
  <c r="K304" i="30"/>
  <c r="K305" i="30"/>
  <c r="K306" i="30"/>
  <c r="K307" i="30"/>
  <c r="K308" i="30"/>
  <c r="K309" i="30"/>
  <c r="K310" i="30"/>
  <c r="K311" i="30"/>
  <c r="K312" i="30"/>
  <c r="K313" i="30"/>
  <c r="K314" i="30"/>
  <c r="K315" i="30"/>
  <c r="K316" i="30"/>
  <c r="K317" i="30"/>
  <c r="K318" i="30"/>
  <c r="K319" i="30"/>
  <c r="K320" i="30"/>
  <c r="K321" i="30"/>
  <c r="K322" i="30"/>
  <c r="K323" i="30"/>
  <c r="K324" i="30"/>
  <c r="K325" i="30"/>
  <c r="K326" i="30"/>
  <c r="K327" i="30"/>
  <c r="K328" i="30"/>
  <c r="K329" i="30"/>
  <c r="K330" i="30"/>
  <c r="K331" i="30"/>
  <c r="K332" i="30"/>
  <c r="K333" i="30"/>
  <c r="K334" i="30"/>
  <c r="K335" i="30"/>
  <c r="K336" i="30"/>
  <c r="K337" i="30"/>
  <c r="K338" i="30"/>
  <c r="K339" i="30"/>
  <c r="K340" i="30"/>
  <c r="K341" i="30"/>
  <c r="K342" i="30"/>
  <c r="K343" i="30"/>
  <c r="K344" i="30"/>
  <c r="K345" i="30"/>
  <c r="K346" i="30"/>
  <c r="K347" i="30"/>
  <c r="K348" i="30"/>
  <c r="K349" i="30"/>
  <c r="K350" i="30"/>
  <c r="K351" i="30"/>
  <c r="K352" i="30"/>
  <c r="K353" i="30"/>
  <c r="K354" i="30"/>
  <c r="K355" i="30"/>
  <c r="K356" i="30"/>
  <c r="K357" i="30"/>
  <c r="K358" i="30"/>
  <c r="K359" i="30"/>
  <c r="K360" i="30"/>
  <c r="K361" i="30"/>
  <c r="K362" i="30"/>
  <c r="K363" i="30"/>
  <c r="K364" i="30"/>
  <c r="K365" i="30"/>
  <c r="K366" i="30"/>
  <c r="K367" i="30"/>
  <c r="K368" i="30"/>
  <c r="K369" i="30"/>
  <c r="K370" i="30"/>
  <c r="K371" i="30"/>
  <c r="K372" i="30"/>
  <c r="K373" i="30"/>
  <c r="K374" i="30"/>
  <c r="K375" i="30"/>
  <c r="K376" i="30"/>
  <c r="K377" i="30"/>
  <c r="K378" i="30"/>
  <c r="K379" i="30"/>
  <c r="K380" i="30"/>
  <c r="K381" i="30"/>
  <c r="K382" i="30"/>
  <c r="K383" i="30"/>
  <c r="K384" i="30"/>
  <c r="K385" i="30"/>
  <c r="K386" i="30"/>
  <c r="K387" i="30"/>
  <c r="K388" i="30"/>
  <c r="K389" i="30"/>
  <c r="K390" i="30"/>
  <c r="K391" i="30"/>
  <c r="K392" i="30"/>
  <c r="K393" i="30"/>
  <c r="K394" i="30"/>
  <c r="K395" i="30"/>
  <c r="K396" i="30"/>
  <c r="K397" i="30"/>
  <c r="K398" i="30"/>
  <c r="K399" i="30"/>
  <c r="K400" i="30"/>
  <c r="K401" i="30"/>
  <c r="K402" i="30"/>
  <c r="K403" i="30"/>
  <c r="K404" i="30"/>
  <c r="K405" i="30"/>
  <c r="K406" i="30"/>
  <c r="K407" i="30"/>
  <c r="K408" i="30"/>
  <c r="K409" i="30"/>
  <c r="K410" i="30"/>
  <c r="K411" i="30"/>
  <c r="K412" i="30"/>
  <c r="K413" i="30"/>
  <c r="K414" i="30"/>
  <c r="K415" i="30"/>
  <c r="K416" i="30"/>
  <c r="K417" i="30"/>
  <c r="K418" i="30"/>
  <c r="K419" i="30"/>
  <c r="K420" i="30"/>
  <c r="K421" i="30"/>
  <c r="K422" i="30"/>
  <c r="K423" i="30"/>
  <c r="K424" i="30"/>
  <c r="K425" i="30"/>
  <c r="K426" i="30"/>
  <c r="K427" i="30"/>
  <c r="K428" i="30"/>
  <c r="K429" i="30"/>
  <c r="K430" i="30"/>
  <c r="K431" i="30"/>
  <c r="K432" i="30"/>
  <c r="K433" i="30"/>
  <c r="K434" i="30"/>
  <c r="K435" i="30"/>
  <c r="K436" i="30"/>
  <c r="K437" i="30"/>
  <c r="K438" i="30"/>
  <c r="K439" i="30"/>
  <c r="K440" i="30"/>
  <c r="K441" i="30"/>
  <c r="K442" i="30"/>
  <c r="K443" i="30"/>
  <c r="K444" i="30"/>
  <c r="K445" i="30"/>
  <c r="K446" i="30"/>
  <c r="K447" i="30"/>
  <c r="K448" i="30"/>
  <c r="K449" i="30"/>
  <c r="K450" i="30"/>
  <c r="K451" i="30"/>
  <c r="K452" i="30"/>
  <c r="K453" i="30"/>
  <c r="K454" i="30"/>
  <c r="K455" i="30"/>
  <c r="K456" i="30"/>
  <c r="K457" i="30"/>
  <c r="K458" i="30"/>
  <c r="K459" i="30"/>
  <c r="K460" i="30"/>
  <c r="K461" i="30"/>
  <c r="K462" i="30"/>
  <c r="K463" i="30"/>
  <c r="K464" i="30"/>
  <c r="K465" i="30"/>
  <c r="K466" i="30"/>
  <c r="K467" i="30"/>
  <c r="K468" i="30"/>
  <c r="K469" i="30"/>
  <c r="K470" i="30"/>
  <c r="K471" i="30"/>
  <c r="K472" i="30"/>
  <c r="K473" i="30"/>
  <c r="K474" i="30"/>
  <c r="K475" i="30"/>
  <c r="K476" i="30"/>
  <c r="K477" i="30"/>
  <c r="K478" i="30"/>
  <c r="K479" i="30"/>
  <c r="K480" i="30"/>
  <c r="K481" i="30"/>
  <c r="K482" i="30"/>
  <c r="K483" i="30"/>
  <c r="K484" i="30"/>
  <c r="K485" i="30"/>
  <c r="K486" i="30"/>
  <c r="K487" i="30"/>
  <c r="K488" i="30"/>
  <c r="K489" i="30"/>
  <c r="K490" i="30"/>
  <c r="K491" i="30"/>
  <c r="K492" i="30"/>
  <c r="K493" i="30"/>
  <c r="K494" i="30"/>
  <c r="K495" i="30"/>
  <c r="K496" i="30"/>
  <c r="K497" i="30"/>
  <c r="K498" i="30"/>
  <c r="K499" i="30"/>
  <c r="K500" i="30"/>
  <c r="K501" i="30"/>
  <c r="K502" i="30"/>
  <c r="K503" i="30"/>
  <c r="K504" i="30"/>
  <c r="K505" i="30"/>
  <c r="K506" i="30"/>
  <c r="K507" i="30"/>
  <c r="K508" i="30"/>
  <c r="K509" i="30"/>
  <c r="K510" i="30"/>
  <c r="K511" i="30"/>
  <c r="K512" i="30"/>
  <c r="K513" i="30"/>
  <c r="K514" i="30"/>
  <c r="K515" i="30"/>
  <c r="K516" i="30"/>
  <c r="K517" i="30"/>
  <c r="K518" i="30"/>
  <c r="K519" i="30"/>
  <c r="K520" i="30"/>
  <c r="K521" i="30"/>
  <c r="J274" i="30"/>
  <c r="J275" i="30"/>
  <c r="J276" i="30"/>
  <c r="J277" i="30"/>
  <c r="J278" i="30"/>
  <c r="J279" i="30"/>
  <c r="J280" i="30"/>
  <c r="J281" i="30"/>
  <c r="J282" i="30"/>
  <c r="J283" i="30"/>
  <c r="J284" i="30"/>
  <c r="J285" i="30"/>
  <c r="J286" i="30"/>
  <c r="J287" i="30"/>
  <c r="J288" i="30"/>
  <c r="J289" i="30"/>
  <c r="J290" i="30"/>
  <c r="J291" i="30"/>
  <c r="J292" i="30"/>
  <c r="J293" i="30"/>
  <c r="J294" i="30"/>
  <c r="J295" i="30"/>
  <c r="J296" i="30"/>
  <c r="J297" i="30"/>
  <c r="J298" i="30"/>
  <c r="J299" i="30"/>
  <c r="J300" i="30"/>
  <c r="J301" i="30"/>
  <c r="J302" i="30"/>
  <c r="J303" i="30"/>
  <c r="J304" i="30"/>
  <c r="J305" i="30"/>
  <c r="J306" i="30"/>
  <c r="J307" i="30"/>
  <c r="J308" i="30"/>
  <c r="J309" i="30"/>
  <c r="J310" i="30"/>
  <c r="J311" i="30"/>
  <c r="J312" i="30"/>
  <c r="J313" i="30"/>
  <c r="J314" i="30"/>
  <c r="J315" i="30"/>
  <c r="J316" i="30"/>
  <c r="J317" i="30"/>
  <c r="J318" i="30"/>
  <c r="J319" i="30"/>
  <c r="J320" i="30"/>
  <c r="J321" i="30"/>
  <c r="J322" i="30"/>
  <c r="J323" i="30"/>
  <c r="J324" i="30"/>
  <c r="J325" i="30"/>
  <c r="J326" i="30"/>
  <c r="J327" i="30"/>
  <c r="J328" i="30"/>
  <c r="J329" i="30"/>
  <c r="J330" i="30"/>
  <c r="J331" i="30"/>
  <c r="J332" i="30"/>
  <c r="J333" i="30"/>
  <c r="J334" i="30"/>
  <c r="J335" i="30"/>
  <c r="J336" i="30"/>
  <c r="J337" i="30"/>
  <c r="J338" i="30"/>
  <c r="J339" i="30"/>
  <c r="J340" i="30"/>
  <c r="J341" i="30"/>
  <c r="J342" i="30"/>
  <c r="J343" i="30"/>
  <c r="J344" i="30"/>
  <c r="J345" i="30"/>
  <c r="J346" i="30"/>
  <c r="J347" i="30"/>
  <c r="J348" i="30"/>
  <c r="J349" i="30"/>
  <c r="J350" i="30"/>
  <c r="J351" i="30"/>
  <c r="J352" i="30"/>
  <c r="J353" i="30"/>
  <c r="J354" i="30"/>
  <c r="J355" i="30"/>
  <c r="J356" i="30"/>
  <c r="J357" i="30"/>
  <c r="J358" i="30"/>
  <c r="J359" i="30"/>
  <c r="J360" i="30"/>
  <c r="J361" i="30"/>
  <c r="J362" i="30"/>
  <c r="J363" i="30"/>
  <c r="J364" i="30"/>
  <c r="J365" i="30"/>
  <c r="J366" i="30"/>
  <c r="J367" i="30"/>
  <c r="J368" i="30"/>
  <c r="J369" i="30"/>
  <c r="J370" i="30"/>
  <c r="J371" i="30"/>
  <c r="J372" i="30"/>
  <c r="J373" i="30"/>
  <c r="J374" i="30"/>
  <c r="J375" i="30"/>
  <c r="J376" i="30"/>
  <c r="J377" i="30"/>
  <c r="J378" i="30"/>
  <c r="J379" i="30"/>
  <c r="J380" i="30"/>
  <c r="J381" i="30"/>
  <c r="J382" i="30"/>
  <c r="J383" i="30"/>
  <c r="J384" i="30"/>
  <c r="J385" i="30"/>
  <c r="J386" i="30"/>
  <c r="J387" i="30"/>
  <c r="J388" i="30"/>
  <c r="J389" i="30"/>
  <c r="J390" i="30"/>
  <c r="J391" i="30"/>
  <c r="J392" i="30"/>
  <c r="J393" i="30"/>
  <c r="J394" i="30"/>
  <c r="J395" i="30"/>
  <c r="J396" i="30"/>
  <c r="J397" i="30"/>
  <c r="J398" i="30"/>
  <c r="J399" i="30"/>
  <c r="J400" i="30"/>
  <c r="J401" i="30"/>
  <c r="J402" i="30"/>
  <c r="J403" i="30"/>
  <c r="J404" i="30"/>
  <c r="J405" i="30"/>
  <c r="J406" i="30"/>
  <c r="J407" i="30"/>
  <c r="J408" i="30"/>
  <c r="J409" i="30"/>
  <c r="J410" i="30"/>
  <c r="J411" i="30"/>
  <c r="J412" i="30"/>
  <c r="J413" i="30"/>
  <c r="J414" i="30"/>
  <c r="J415" i="30"/>
  <c r="J416" i="30"/>
  <c r="J417" i="30"/>
  <c r="J418" i="30"/>
  <c r="J419" i="30"/>
  <c r="J420" i="30"/>
  <c r="J421" i="30"/>
  <c r="J422" i="30"/>
  <c r="J423" i="30"/>
  <c r="J424" i="30"/>
  <c r="J425" i="30"/>
  <c r="J426" i="30"/>
  <c r="J427" i="30"/>
  <c r="J428" i="30"/>
  <c r="J429" i="30"/>
  <c r="J430" i="30"/>
  <c r="J431" i="30"/>
  <c r="J432" i="30"/>
  <c r="J433" i="30"/>
  <c r="J434" i="30"/>
  <c r="J435" i="30"/>
  <c r="J436" i="30"/>
  <c r="J437" i="30"/>
  <c r="J438" i="30"/>
  <c r="J439" i="30"/>
  <c r="J440" i="30"/>
  <c r="J441" i="30"/>
  <c r="J442" i="30"/>
  <c r="J443" i="30"/>
  <c r="J444" i="30"/>
  <c r="J445" i="30"/>
  <c r="J446" i="30"/>
  <c r="J447" i="30"/>
  <c r="J448" i="30"/>
  <c r="J449" i="30"/>
  <c r="J450" i="30"/>
  <c r="J451" i="30"/>
  <c r="J452" i="30"/>
  <c r="J453" i="30"/>
  <c r="J454" i="30"/>
  <c r="J455" i="30"/>
  <c r="J456" i="30"/>
  <c r="J457" i="30"/>
  <c r="J458" i="30"/>
  <c r="J459" i="30"/>
  <c r="J460" i="30"/>
  <c r="J461" i="30"/>
  <c r="J462" i="30"/>
  <c r="J463" i="30"/>
  <c r="J464" i="30"/>
  <c r="J465" i="30"/>
  <c r="J466" i="30"/>
  <c r="J467" i="30"/>
  <c r="J468" i="30"/>
  <c r="J469" i="30"/>
  <c r="J470" i="30"/>
  <c r="J471" i="30"/>
  <c r="J472" i="30"/>
  <c r="J473" i="30"/>
  <c r="J474" i="30"/>
  <c r="J475" i="30"/>
  <c r="J476" i="30"/>
  <c r="J477" i="30"/>
  <c r="J478" i="30"/>
  <c r="J479" i="30"/>
  <c r="J480" i="30"/>
  <c r="J481" i="30"/>
  <c r="J482" i="30"/>
  <c r="J483" i="30"/>
  <c r="J484" i="30"/>
  <c r="J485" i="30"/>
  <c r="J486" i="30"/>
  <c r="J487" i="30"/>
  <c r="J488" i="30"/>
  <c r="J489" i="30"/>
  <c r="J490" i="30"/>
  <c r="J491" i="30"/>
  <c r="J492" i="30"/>
  <c r="J493" i="30"/>
  <c r="J494" i="30"/>
  <c r="J495" i="30"/>
  <c r="J496" i="30"/>
  <c r="J497" i="30"/>
  <c r="J498" i="30"/>
  <c r="J499" i="30"/>
  <c r="J500" i="30"/>
  <c r="J501" i="30"/>
  <c r="J502" i="30"/>
  <c r="J503" i="30"/>
  <c r="J504" i="30"/>
  <c r="J505" i="30"/>
  <c r="J506" i="30"/>
  <c r="J507" i="30"/>
  <c r="J508" i="30"/>
  <c r="J509" i="30"/>
  <c r="J510" i="30"/>
  <c r="J511" i="30"/>
  <c r="J512" i="30"/>
  <c r="J513" i="30"/>
  <c r="J514" i="30"/>
  <c r="J515" i="30"/>
  <c r="J516" i="30"/>
  <c r="J517" i="30"/>
  <c r="J518" i="30"/>
  <c r="J519" i="30"/>
  <c r="J520" i="30"/>
  <c r="J521" i="30"/>
  <c r="I274" i="30"/>
  <c r="I275" i="30"/>
  <c r="I276" i="30"/>
  <c r="I277" i="30"/>
  <c r="I278" i="30"/>
  <c r="I279" i="30"/>
  <c r="I280" i="30"/>
  <c r="I281" i="30"/>
  <c r="I282" i="30"/>
  <c r="I283" i="30"/>
  <c r="I284" i="30"/>
  <c r="I285" i="30"/>
  <c r="I286" i="30"/>
  <c r="I287" i="30"/>
  <c r="I288" i="30"/>
  <c r="I289" i="30"/>
  <c r="I290" i="30"/>
  <c r="I291" i="30"/>
  <c r="I292" i="30"/>
  <c r="I293" i="30"/>
  <c r="BY293" i="30" s="1"/>
  <c r="I294" i="30"/>
  <c r="I295" i="30"/>
  <c r="I296" i="30"/>
  <c r="I297" i="30"/>
  <c r="I298" i="30"/>
  <c r="I299" i="30"/>
  <c r="I300" i="30"/>
  <c r="I301" i="30"/>
  <c r="I302" i="30"/>
  <c r="I303" i="30"/>
  <c r="I304" i="30"/>
  <c r="BY304" i="30" s="1"/>
  <c r="I305" i="30"/>
  <c r="I306" i="30"/>
  <c r="I307" i="30"/>
  <c r="I308" i="30"/>
  <c r="I309" i="30"/>
  <c r="BY309" i="30" s="1"/>
  <c r="I310" i="30"/>
  <c r="I311" i="30"/>
  <c r="I312" i="30"/>
  <c r="BY312" i="30" s="1"/>
  <c r="I313" i="30"/>
  <c r="I314" i="30"/>
  <c r="I315" i="30"/>
  <c r="I316" i="30"/>
  <c r="I317" i="30"/>
  <c r="BY317" i="30" s="1"/>
  <c r="I318" i="30"/>
  <c r="I319" i="30"/>
  <c r="I320" i="30"/>
  <c r="BY320" i="30" s="1"/>
  <c r="I321" i="30"/>
  <c r="I322" i="30"/>
  <c r="BY322" i="30" s="1"/>
  <c r="I323" i="30"/>
  <c r="I324" i="30"/>
  <c r="I325" i="30"/>
  <c r="I326" i="30"/>
  <c r="I327" i="30"/>
  <c r="I328" i="30"/>
  <c r="BY328" i="30" s="1"/>
  <c r="I329" i="30"/>
  <c r="I330" i="30"/>
  <c r="I331" i="30"/>
  <c r="I332" i="30"/>
  <c r="I333" i="30"/>
  <c r="BY333" i="30" s="1"/>
  <c r="I334" i="30"/>
  <c r="I335" i="30"/>
  <c r="I336" i="30"/>
  <c r="BY336" i="30" s="1"/>
  <c r="I337" i="30"/>
  <c r="I338" i="30"/>
  <c r="BY338" i="30" s="1"/>
  <c r="I339" i="30"/>
  <c r="I340" i="30"/>
  <c r="BY340" i="30" s="1"/>
  <c r="I341" i="30"/>
  <c r="BY341" i="30" s="1"/>
  <c r="I342" i="30"/>
  <c r="I343" i="30"/>
  <c r="BY343" i="30" s="1"/>
  <c r="I344" i="30"/>
  <c r="BY344" i="30" s="1"/>
  <c r="I345" i="30"/>
  <c r="I346" i="30"/>
  <c r="BY346" i="30" s="1"/>
  <c r="I347" i="30"/>
  <c r="I348" i="30"/>
  <c r="I349" i="30"/>
  <c r="I350" i="30"/>
  <c r="I351" i="30"/>
  <c r="I352" i="30"/>
  <c r="BY352" i="30" s="1"/>
  <c r="I353" i="30"/>
  <c r="I354" i="30"/>
  <c r="I355" i="30"/>
  <c r="I356" i="30"/>
  <c r="I357" i="30"/>
  <c r="BY357" i="30" s="1"/>
  <c r="I358" i="30"/>
  <c r="I359" i="30"/>
  <c r="I360" i="30"/>
  <c r="BY360" i="30" s="1"/>
  <c r="I361" i="30"/>
  <c r="I362" i="30"/>
  <c r="BY362" i="30" s="1"/>
  <c r="I363" i="30"/>
  <c r="I364" i="30"/>
  <c r="I365" i="30"/>
  <c r="BY365" i="30" s="1"/>
  <c r="I366" i="30"/>
  <c r="I367" i="30"/>
  <c r="I368" i="30"/>
  <c r="BY368" i="30" s="1"/>
  <c r="I369" i="30"/>
  <c r="I370" i="30"/>
  <c r="I371" i="30"/>
  <c r="I372" i="30"/>
  <c r="I373" i="30"/>
  <c r="BY373" i="30" s="1"/>
  <c r="I374" i="30"/>
  <c r="I375" i="30"/>
  <c r="I376" i="30"/>
  <c r="BY376" i="30" s="1"/>
  <c r="I377" i="30"/>
  <c r="I378" i="30"/>
  <c r="BY378" i="30" s="1"/>
  <c r="I379" i="30"/>
  <c r="I380" i="30"/>
  <c r="BY380" i="30" s="1"/>
  <c r="I381" i="30"/>
  <c r="I382" i="30"/>
  <c r="I383" i="30"/>
  <c r="I384" i="30"/>
  <c r="BY384" i="30" s="1"/>
  <c r="I385" i="30"/>
  <c r="I386" i="30"/>
  <c r="I387" i="30"/>
  <c r="I388" i="30"/>
  <c r="I389" i="30"/>
  <c r="I390" i="30"/>
  <c r="I391" i="30"/>
  <c r="I392" i="30"/>
  <c r="I393" i="30"/>
  <c r="I394" i="30"/>
  <c r="BY394" i="30" s="1"/>
  <c r="I395" i="30"/>
  <c r="I396" i="30"/>
  <c r="I397" i="30"/>
  <c r="BY397" i="30" s="1"/>
  <c r="I398" i="30"/>
  <c r="I399" i="30"/>
  <c r="I400" i="30"/>
  <c r="BY400" i="30" s="1"/>
  <c r="I401" i="30"/>
  <c r="BY401" i="30" s="1"/>
  <c r="I402" i="30"/>
  <c r="I403" i="30"/>
  <c r="I404" i="30"/>
  <c r="I405" i="30"/>
  <c r="I406" i="30"/>
  <c r="I407" i="30"/>
  <c r="I408" i="30"/>
  <c r="BY408" i="30" s="1"/>
  <c r="I409" i="30"/>
  <c r="I410" i="30"/>
  <c r="I411" i="30"/>
  <c r="I412" i="30"/>
  <c r="I413" i="30"/>
  <c r="BY413" i="30" s="1"/>
  <c r="I414" i="30"/>
  <c r="I415" i="30"/>
  <c r="I416" i="30"/>
  <c r="I417" i="30"/>
  <c r="I418" i="30"/>
  <c r="BY418" i="30" s="1"/>
  <c r="I419" i="30"/>
  <c r="I420" i="30"/>
  <c r="I421" i="30"/>
  <c r="I422" i="30"/>
  <c r="I423" i="30"/>
  <c r="I424" i="30"/>
  <c r="BY424" i="30" s="1"/>
  <c r="I425" i="30"/>
  <c r="I426" i="30"/>
  <c r="BY426" i="30" s="1"/>
  <c r="I427" i="30"/>
  <c r="I428" i="30"/>
  <c r="I429" i="30"/>
  <c r="I430" i="30"/>
  <c r="I431" i="30"/>
  <c r="I432" i="30"/>
  <c r="I433" i="30"/>
  <c r="I434" i="30"/>
  <c r="I435" i="30"/>
  <c r="BY435" i="30" s="1"/>
  <c r="I436" i="30"/>
  <c r="I437" i="30"/>
  <c r="I438" i="30"/>
  <c r="BY438" i="30" s="1"/>
  <c r="I439" i="30"/>
  <c r="I440" i="30"/>
  <c r="BY440" i="30" s="1"/>
  <c r="I441" i="30"/>
  <c r="I442" i="30"/>
  <c r="BY442" i="30" s="1"/>
  <c r="I443" i="30"/>
  <c r="I444" i="30"/>
  <c r="I445" i="30"/>
  <c r="BY445" i="30" s="1"/>
  <c r="I446" i="30"/>
  <c r="BY446" i="30" s="1"/>
  <c r="I447" i="30"/>
  <c r="I448" i="30"/>
  <c r="BY448" i="30" s="1"/>
  <c r="I449" i="30"/>
  <c r="I450" i="30"/>
  <c r="BY450" i="30" s="1"/>
  <c r="I451" i="30"/>
  <c r="I452" i="30"/>
  <c r="I453" i="30"/>
  <c r="BY453" i="30" s="1"/>
  <c r="I454" i="30"/>
  <c r="I455" i="30"/>
  <c r="I456" i="30"/>
  <c r="BY456" i="30" s="1"/>
  <c r="I457" i="30"/>
  <c r="I458" i="30"/>
  <c r="I459" i="30"/>
  <c r="I460" i="30"/>
  <c r="BY460" i="30" s="1"/>
  <c r="I461" i="30"/>
  <c r="BY461" i="30" s="1"/>
  <c r="I462" i="30"/>
  <c r="I463" i="30"/>
  <c r="I464" i="30"/>
  <c r="BY464" i="30" s="1"/>
  <c r="I465" i="30"/>
  <c r="I466" i="30"/>
  <c r="I467" i="30"/>
  <c r="I468" i="30"/>
  <c r="I469" i="30"/>
  <c r="BY469" i="30" s="1"/>
  <c r="I470" i="30"/>
  <c r="I471" i="30"/>
  <c r="I472" i="30"/>
  <c r="BY472" i="30" s="1"/>
  <c r="I473" i="30"/>
  <c r="I474" i="30"/>
  <c r="BY474" i="30" s="1"/>
  <c r="I475" i="30"/>
  <c r="I476" i="30"/>
  <c r="I477" i="30"/>
  <c r="I478" i="30"/>
  <c r="I479" i="30"/>
  <c r="I480" i="30"/>
  <c r="BY480" i="30" s="1"/>
  <c r="I481" i="30"/>
  <c r="I482" i="30"/>
  <c r="I483" i="30"/>
  <c r="I484" i="30"/>
  <c r="BY484" i="30" s="1"/>
  <c r="I485" i="30"/>
  <c r="BY485" i="30" s="1"/>
  <c r="I486" i="30"/>
  <c r="I487" i="30"/>
  <c r="I488" i="30"/>
  <c r="BY488" i="30" s="1"/>
  <c r="I489" i="30"/>
  <c r="I490" i="30"/>
  <c r="BY490" i="30" s="1"/>
  <c r="I491" i="30"/>
  <c r="I492" i="30"/>
  <c r="I493" i="30"/>
  <c r="I494" i="30"/>
  <c r="BY494" i="30" s="1"/>
  <c r="I495" i="30"/>
  <c r="I496" i="30"/>
  <c r="BY496" i="30" s="1"/>
  <c r="I497" i="30"/>
  <c r="I498" i="30"/>
  <c r="I499" i="30"/>
  <c r="I500" i="30"/>
  <c r="I501" i="30"/>
  <c r="I502" i="30"/>
  <c r="I503" i="30"/>
  <c r="I504" i="30"/>
  <c r="BY504" i="30" s="1"/>
  <c r="I505" i="30"/>
  <c r="I506" i="30"/>
  <c r="I507" i="30"/>
  <c r="I508" i="30"/>
  <c r="I509" i="30"/>
  <c r="I510" i="30"/>
  <c r="I511" i="30"/>
  <c r="I512" i="30"/>
  <c r="I513" i="30"/>
  <c r="I514" i="30"/>
  <c r="BY514" i="30" s="1"/>
  <c r="I515" i="30"/>
  <c r="I516" i="30"/>
  <c r="I517" i="30"/>
  <c r="I518" i="30"/>
  <c r="I519" i="30"/>
  <c r="I520" i="30"/>
  <c r="BY520" i="30" s="1"/>
  <c r="I521" i="30"/>
  <c r="H274" i="30"/>
  <c r="H275" i="30"/>
  <c r="H276" i="30"/>
  <c r="H277" i="30"/>
  <c r="H278" i="30"/>
  <c r="H279" i="30"/>
  <c r="H280" i="30"/>
  <c r="H281" i="30"/>
  <c r="H282" i="30"/>
  <c r="H283" i="30"/>
  <c r="H284" i="30"/>
  <c r="H285" i="30"/>
  <c r="H286" i="30"/>
  <c r="H287" i="30"/>
  <c r="H288" i="30"/>
  <c r="H289" i="30"/>
  <c r="H290" i="30"/>
  <c r="H291" i="30"/>
  <c r="H292" i="30"/>
  <c r="H293" i="30"/>
  <c r="H294" i="30"/>
  <c r="H295" i="30"/>
  <c r="H296" i="30"/>
  <c r="H297" i="30"/>
  <c r="H298" i="30"/>
  <c r="H299" i="30"/>
  <c r="H300" i="30"/>
  <c r="H301" i="30"/>
  <c r="H302" i="30"/>
  <c r="H303" i="30"/>
  <c r="H304" i="30"/>
  <c r="H305" i="30"/>
  <c r="H306" i="30"/>
  <c r="H307" i="30"/>
  <c r="H308" i="30"/>
  <c r="H309" i="30"/>
  <c r="H310" i="30"/>
  <c r="H311" i="30"/>
  <c r="H312" i="30"/>
  <c r="H313" i="30"/>
  <c r="H314" i="30"/>
  <c r="H315" i="30"/>
  <c r="H316" i="30"/>
  <c r="H317" i="30"/>
  <c r="H318" i="30"/>
  <c r="H319" i="30"/>
  <c r="H320" i="30"/>
  <c r="H321" i="30"/>
  <c r="H322" i="30"/>
  <c r="H323" i="30"/>
  <c r="H324" i="30"/>
  <c r="H325" i="30"/>
  <c r="H326" i="30"/>
  <c r="H327" i="30"/>
  <c r="H328" i="30"/>
  <c r="H329" i="30"/>
  <c r="H330" i="30"/>
  <c r="H331" i="30"/>
  <c r="H332" i="30"/>
  <c r="H333" i="30"/>
  <c r="H334" i="30"/>
  <c r="H335" i="30"/>
  <c r="H336" i="30"/>
  <c r="H337" i="30"/>
  <c r="H338" i="30"/>
  <c r="H339" i="30"/>
  <c r="H340" i="30"/>
  <c r="H341" i="30"/>
  <c r="H342" i="30"/>
  <c r="H343" i="30"/>
  <c r="H344" i="30"/>
  <c r="H345" i="30"/>
  <c r="H346" i="30"/>
  <c r="H347" i="30"/>
  <c r="H348" i="30"/>
  <c r="H349" i="30"/>
  <c r="H350" i="30"/>
  <c r="H351" i="30"/>
  <c r="H352" i="30"/>
  <c r="H353" i="30"/>
  <c r="H354" i="30"/>
  <c r="H355" i="30"/>
  <c r="H356" i="30"/>
  <c r="H357" i="30"/>
  <c r="H358" i="30"/>
  <c r="H359" i="30"/>
  <c r="H360" i="30"/>
  <c r="H361" i="30"/>
  <c r="H362" i="30"/>
  <c r="H363" i="30"/>
  <c r="H364" i="30"/>
  <c r="H365" i="30"/>
  <c r="H366" i="30"/>
  <c r="H367" i="30"/>
  <c r="H368" i="30"/>
  <c r="H369" i="30"/>
  <c r="H370" i="30"/>
  <c r="H371" i="30"/>
  <c r="H372" i="30"/>
  <c r="H373" i="30"/>
  <c r="H374" i="30"/>
  <c r="H375" i="30"/>
  <c r="H376" i="30"/>
  <c r="H377" i="30"/>
  <c r="H378" i="30"/>
  <c r="H379" i="30"/>
  <c r="H380" i="30"/>
  <c r="H381" i="30"/>
  <c r="H382" i="30"/>
  <c r="H383" i="30"/>
  <c r="H384" i="30"/>
  <c r="H385" i="30"/>
  <c r="H386" i="30"/>
  <c r="H387" i="30"/>
  <c r="H388" i="30"/>
  <c r="H389" i="30"/>
  <c r="H390" i="30"/>
  <c r="H391" i="30"/>
  <c r="H392" i="30"/>
  <c r="H393" i="30"/>
  <c r="H394" i="30"/>
  <c r="H395" i="30"/>
  <c r="H396" i="30"/>
  <c r="H397" i="30"/>
  <c r="H398" i="30"/>
  <c r="H399" i="30"/>
  <c r="H400" i="30"/>
  <c r="H401" i="30"/>
  <c r="H402" i="30"/>
  <c r="H403" i="30"/>
  <c r="H404" i="30"/>
  <c r="H405" i="30"/>
  <c r="H406" i="30"/>
  <c r="H407" i="30"/>
  <c r="H408" i="30"/>
  <c r="H409" i="30"/>
  <c r="H410" i="30"/>
  <c r="H411" i="30"/>
  <c r="H412" i="30"/>
  <c r="H413" i="30"/>
  <c r="H414" i="30"/>
  <c r="H415" i="30"/>
  <c r="H416" i="30"/>
  <c r="H417" i="30"/>
  <c r="H418" i="30"/>
  <c r="H419" i="30"/>
  <c r="H420" i="30"/>
  <c r="H421" i="30"/>
  <c r="H422" i="30"/>
  <c r="H423" i="30"/>
  <c r="H424" i="30"/>
  <c r="H425" i="30"/>
  <c r="H426" i="30"/>
  <c r="H427" i="30"/>
  <c r="H428" i="30"/>
  <c r="H429" i="30"/>
  <c r="H430" i="30"/>
  <c r="H431" i="30"/>
  <c r="H432" i="30"/>
  <c r="H433" i="30"/>
  <c r="H434" i="30"/>
  <c r="H435" i="30"/>
  <c r="H436" i="30"/>
  <c r="H437" i="30"/>
  <c r="H438" i="30"/>
  <c r="H439" i="30"/>
  <c r="H440" i="30"/>
  <c r="H441" i="30"/>
  <c r="H442" i="30"/>
  <c r="H443" i="30"/>
  <c r="H444" i="30"/>
  <c r="H445" i="30"/>
  <c r="H446" i="30"/>
  <c r="H447" i="30"/>
  <c r="H448" i="30"/>
  <c r="H449" i="30"/>
  <c r="H450" i="30"/>
  <c r="H451" i="30"/>
  <c r="H452" i="30"/>
  <c r="H453" i="30"/>
  <c r="H454" i="30"/>
  <c r="H455" i="30"/>
  <c r="H456" i="30"/>
  <c r="H457" i="30"/>
  <c r="H458" i="30"/>
  <c r="H459" i="30"/>
  <c r="H460" i="30"/>
  <c r="H461" i="30"/>
  <c r="H462" i="30"/>
  <c r="H463" i="30"/>
  <c r="H464" i="30"/>
  <c r="H465" i="30"/>
  <c r="H466" i="30"/>
  <c r="H467" i="30"/>
  <c r="H468" i="30"/>
  <c r="H469" i="30"/>
  <c r="H470" i="30"/>
  <c r="H471" i="30"/>
  <c r="H472" i="30"/>
  <c r="H473" i="30"/>
  <c r="H474" i="30"/>
  <c r="H475" i="30"/>
  <c r="H476" i="30"/>
  <c r="H477" i="30"/>
  <c r="H478" i="30"/>
  <c r="H479" i="30"/>
  <c r="H480" i="30"/>
  <c r="H481" i="30"/>
  <c r="H482" i="30"/>
  <c r="H483" i="30"/>
  <c r="H484" i="30"/>
  <c r="H485" i="30"/>
  <c r="H486" i="30"/>
  <c r="H487" i="30"/>
  <c r="H488" i="30"/>
  <c r="H489" i="30"/>
  <c r="H490" i="30"/>
  <c r="H491" i="30"/>
  <c r="H492" i="30"/>
  <c r="H493" i="30"/>
  <c r="H494" i="30"/>
  <c r="H495" i="30"/>
  <c r="H496" i="30"/>
  <c r="H497" i="30"/>
  <c r="H498" i="30"/>
  <c r="H499" i="30"/>
  <c r="H500" i="30"/>
  <c r="H501" i="30"/>
  <c r="H502" i="30"/>
  <c r="H503" i="30"/>
  <c r="H504" i="30"/>
  <c r="H505" i="30"/>
  <c r="H506" i="30"/>
  <c r="H507" i="30"/>
  <c r="H508" i="30"/>
  <c r="H509" i="30"/>
  <c r="H510" i="30"/>
  <c r="H511" i="30"/>
  <c r="H512" i="30"/>
  <c r="H513" i="30"/>
  <c r="H514" i="30"/>
  <c r="H515" i="30"/>
  <c r="H516" i="30"/>
  <c r="H517" i="30"/>
  <c r="H518" i="30"/>
  <c r="H519" i="30"/>
  <c r="H520" i="30"/>
  <c r="H521" i="30"/>
  <c r="G274" i="30"/>
  <c r="G275" i="30"/>
  <c r="G276" i="30"/>
  <c r="G277" i="30"/>
  <c r="G278" i="30"/>
  <c r="G279" i="30"/>
  <c r="G280" i="30"/>
  <c r="G281" i="30"/>
  <c r="G282" i="30"/>
  <c r="G283" i="30"/>
  <c r="G284" i="30"/>
  <c r="G285" i="30"/>
  <c r="G286" i="30"/>
  <c r="G287" i="30"/>
  <c r="G288" i="30"/>
  <c r="G289" i="30"/>
  <c r="G290" i="30"/>
  <c r="G291" i="30"/>
  <c r="G292" i="30"/>
  <c r="G293" i="30"/>
  <c r="G294" i="30"/>
  <c r="G295" i="30"/>
  <c r="G296" i="30"/>
  <c r="G297" i="30"/>
  <c r="G298" i="30"/>
  <c r="G299" i="30"/>
  <c r="G300" i="30"/>
  <c r="G301" i="30"/>
  <c r="G302" i="30"/>
  <c r="G303" i="30"/>
  <c r="G304" i="30"/>
  <c r="G305" i="30"/>
  <c r="G306" i="30"/>
  <c r="G307" i="30"/>
  <c r="G308" i="30"/>
  <c r="G309" i="30"/>
  <c r="G310" i="30"/>
  <c r="G311" i="30"/>
  <c r="G312" i="30"/>
  <c r="G313" i="30"/>
  <c r="G314" i="30"/>
  <c r="G315" i="30"/>
  <c r="G316" i="30"/>
  <c r="G317" i="30"/>
  <c r="G318" i="30"/>
  <c r="G319" i="30"/>
  <c r="G320" i="30"/>
  <c r="G321" i="30"/>
  <c r="G322" i="30"/>
  <c r="G323" i="30"/>
  <c r="G324" i="30"/>
  <c r="G325" i="30"/>
  <c r="G326" i="30"/>
  <c r="G327" i="30"/>
  <c r="G328" i="30"/>
  <c r="G329" i="30"/>
  <c r="G330" i="30"/>
  <c r="G331" i="30"/>
  <c r="G332" i="30"/>
  <c r="G333" i="30"/>
  <c r="G334" i="30"/>
  <c r="G335" i="30"/>
  <c r="G336" i="30"/>
  <c r="G337" i="30"/>
  <c r="G338" i="30"/>
  <c r="G339" i="30"/>
  <c r="G340" i="30"/>
  <c r="G341" i="30"/>
  <c r="G342" i="30"/>
  <c r="G343" i="30"/>
  <c r="G344" i="30"/>
  <c r="G345" i="30"/>
  <c r="G346" i="30"/>
  <c r="G347" i="30"/>
  <c r="G348" i="30"/>
  <c r="G349" i="30"/>
  <c r="G350" i="30"/>
  <c r="G351" i="30"/>
  <c r="G352" i="30"/>
  <c r="G353" i="30"/>
  <c r="G354" i="30"/>
  <c r="G355" i="30"/>
  <c r="G356" i="30"/>
  <c r="G357" i="30"/>
  <c r="G358" i="30"/>
  <c r="G359" i="30"/>
  <c r="G360" i="30"/>
  <c r="G361" i="30"/>
  <c r="G362" i="30"/>
  <c r="G363" i="30"/>
  <c r="G364" i="30"/>
  <c r="G365" i="30"/>
  <c r="G366" i="30"/>
  <c r="G367" i="30"/>
  <c r="G368" i="30"/>
  <c r="G369" i="30"/>
  <c r="G370" i="30"/>
  <c r="G371" i="30"/>
  <c r="G372" i="30"/>
  <c r="G373" i="30"/>
  <c r="G374" i="30"/>
  <c r="G375" i="30"/>
  <c r="G376" i="30"/>
  <c r="G377" i="30"/>
  <c r="G378" i="30"/>
  <c r="G379" i="30"/>
  <c r="G380" i="30"/>
  <c r="G381" i="30"/>
  <c r="G382" i="30"/>
  <c r="G383" i="30"/>
  <c r="G384" i="30"/>
  <c r="G385" i="30"/>
  <c r="G386" i="30"/>
  <c r="G387" i="30"/>
  <c r="G388" i="30"/>
  <c r="G389" i="30"/>
  <c r="G390" i="30"/>
  <c r="G391" i="30"/>
  <c r="G392" i="30"/>
  <c r="G393" i="30"/>
  <c r="G394" i="30"/>
  <c r="G395" i="30"/>
  <c r="G396" i="30"/>
  <c r="G397" i="30"/>
  <c r="G398" i="30"/>
  <c r="G399" i="30"/>
  <c r="G400" i="30"/>
  <c r="G401" i="30"/>
  <c r="G402" i="30"/>
  <c r="G403" i="30"/>
  <c r="G404" i="30"/>
  <c r="G405" i="30"/>
  <c r="G406" i="30"/>
  <c r="G407" i="30"/>
  <c r="G408" i="30"/>
  <c r="G409" i="30"/>
  <c r="G410" i="30"/>
  <c r="G411" i="30"/>
  <c r="G412" i="30"/>
  <c r="G413" i="30"/>
  <c r="G414" i="30"/>
  <c r="G415" i="30"/>
  <c r="G416" i="30"/>
  <c r="G417" i="30"/>
  <c r="G418" i="30"/>
  <c r="G419" i="30"/>
  <c r="G420" i="30"/>
  <c r="G421" i="30"/>
  <c r="G422" i="30"/>
  <c r="G423" i="30"/>
  <c r="G424" i="30"/>
  <c r="G425" i="30"/>
  <c r="G426" i="30"/>
  <c r="G427" i="30"/>
  <c r="G428" i="30"/>
  <c r="G429" i="30"/>
  <c r="G430" i="30"/>
  <c r="G431" i="30"/>
  <c r="G432" i="30"/>
  <c r="G433" i="30"/>
  <c r="G434" i="30"/>
  <c r="G435" i="30"/>
  <c r="G436" i="30"/>
  <c r="G437" i="30"/>
  <c r="G438" i="30"/>
  <c r="G439" i="30"/>
  <c r="G440" i="30"/>
  <c r="G441" i="30"/>
  <c r="G442" i="30"/>
  <c r="G443" i="30"/>
  <c r="G444" i="30"/>
  <c r="G445" i="30"/>
  <c r="G446" i="30"/>
  <c r="G447" i="30"/>
  <c r="G448" i="30"/>
  <c r="G449" i="30"/>
  <c r="G450" i="30"/>
  <c r="G451" i="30"/>
  <c r="G452" i="30"/>
  <c r="G453" i="30"/>
  <c r="G454" i="30"/>
  <c r="G455" i="30"/>
  <c r="G456" i="30"/>
  <c r="G457" i="30"/>
  <c r="G458" i="30"/>
  <c r="G459" i="30"/>
  <c r="G460" i="30"/>
  <c r="G461" i="30"/>
  <c r="G462" i="30"/>
  <c r="G463" i="30"/>
  <c r="G464" i="30"/>
  <c r="G465" i="30"/>
  <c r="G466" i="30"/>
  <c r="G467" i="30"/>
  <c r="G468" i="30"/>
  <c r="G469" i="30"/>
  <c r="G470" i="30"/>
  <c r="G471" i="30"/>
  <c r="G472" i="30"/>
  <c r="G473" i="30"/>
  <c r="G474" i="30"/>
  <c r="G475" i="30"/>
  <c r="G476" i="30"/>
  <c r="G477" i="30"/>
  <c r="G478" i="30"/>
  <c r="G479" i="30"/>
  <c r="G480" i="30"/>
  <c r="G481" i="30"/>
  <c r="G482" i="30"/>
  <c r="G483" i="30"/>
  <c r="G484" i="30"/>
  <c r="G485" i="30"/>
  <c r="G486" i="30"/>
  <c r="G487" i="30"/>
  <c r="G488" i="30"/>
  <c r="G489" i="30"/>
  <c r="G490" i="30"/>
  <c r="G491" i="30"/>
  <c r="G492" i="30"/>
  <c r="G493" i="30"/>
  <c r="G494" i="30"/>
  <c r="G495" i="30"/>
  <c r="G496" i="30"/>
  <c r="G497" i="30"/>
  <c r="G498" i="30"/>
  <c r="G499" i="30"/>
  <c r="G500" i="30"/>
  <c r="G501" i="30"/>
  <c r="G502" i="30"/>
  <c r="G503" i="30"/>
  <c r="G504" i="30"/>
  <c r="G505" i="30"/>
  <c r="G506" i="30"/>
  <c r="G507" i="30"/>
  <c r="G508" i="30"/>
  <c r="G509" i="30"/>
  <c r="G510" i="30"/>
  <c r="G511" i="30"/>
  <c r="G512" i="30"/>
  <c r="G513" i="30"/>
  <c r="G514" i="30"/>
  <c r="G515" i="30"/>
  <c r="G516" i="30"/>
  <c r="G517" i="30"/>
  <c r="G518" i="30"/>
  <c r="G519" i="30"/>
  <c r="G520" i="30"/>
  <c r="G521" i="30"/>
  <c r="F274" i="30"/>
  <c r="BL274" i="30" s="1"/>
  <c r="F275" i="30"/>
  <c r="BL275" i="30" s="1"/>
  <c r="F276" i="30"/>
  <c r="BL276" i="30" s="1"/>
  <c r="F277" i="30"/>
  <c r="BL277" i="30" s="1"/>
  <c r="F278" i="30"/>
  <c r="BL278" i="30" s="1"/>
  <c r="F279" i="30"/>
  <c r="BL279" i="30" s="1"/>
  <c r="F280" i="30"/>
  <c r="BL280" i="30" s="1"/>
  <c r="F281" i="30"/>
  <c r="BL281" i="30" s="1"/>
  <c r="F282" i="30"/>
  <c r="BL282" i="30" s="1"/>
  <c r="F283" i="30"/>
  <c r="BL283" i="30" s="1"/>
  <c r="F284" i="30"/>
  <c r="BL284" i="30" s="1"/>
  <c r="F285" i="30"/>
  <c r="BL285" i="30" s="1"/>
  <c r="F286" i="30"/>
  <c r="BL286" i="30" s="1"/>
  <c r="F287" i="30"/>
  <c r="BL287" i="30" s="1"/>
  <c r="F288" i="30"/>
  <c r="BL288" i="30" s="1"/>
  <c r="F289" i="30"/>
  <c r="BL289" i="30" s="1"/>
  <c r="F290" i="30"/>
  <c r="BL290" i="30" s="1"/>
  <c r="F291" i="30"/>
  <c r="BL291" i="30" s="1"/>
  <c r="F292" i="30"/>
  <c r="BL292" i="30" s="1"/>
  <c r="F293" i="30"/>
  <c r="BL293" i="30" s="1"/>
  <c r="F294" i="30"/>
  <c r="BL294" i="30" s="1"/>
  <c r="F295" i="30"/>
  <c r="BL295" i="30" s="1"/>
  <c r="F296" i="30"/>
  <c r="BL296" i="30" s="1"/>
  <c r="F297" i="30"/>
  <c r="BL297" i="30" s="1"/>
  <c r="F298" i="30"/>
  <c r="BL298" i="30" s="1"/>
  <c r="F299" i="30"/>
  <c r="BL299" i="30" s="1"/>
  <c r="F300" i="30"/>
  <c r="F301" i="30"/>
  <c r="BL301" i="30" s="1"/>
  <c r="F302" i="30"/>
  <c r="BL302" i="30" s="1"/>
  <c r="F303" i="30"/>
  <c r="BL303" i="30" s="1"/>
  <c r="F304" i="30"/>
  <c r="BL304" i="30" s="1"/>
  <c r="F305" i="30"/>
  <c r="BL305" i="30" s="1"/>
  <c r="F306" i="30"/>
  <c r="BL306" i="30" s="1"/>
  <c r="F307" i="30"/>
  <c r="BL307" i="30" s="1"/>
  <c r="F308" i="30"/>
  <c r="BL308" i="30" s="1"/>
  <c r="F309" i="30"/>
  <c r="BL309" i="30" s="1"/>
  <c r="F310" i="30"/>
  <c r="BL310" i="30" s="1"/>
  <c r="F311" i="30"/>
  <c r="F312" i="30"/>
  <c r="BL312" i="30" s="1"/>
  <c r="F313" i="30"/>
  <c r="BL313" i="30" s="1"/>
  <c r="F314" i="30"/>
  <c r="BL314" i="30" s="1"/>
  <c r="F315" i="30"/>
  <c r="BL315" i="30" s="1"/>
  <c r="F316" i="30"/>
  <c r="BL316" i="30" s="1"/>
  <c r="F317" i="30"/>
  <c r="BL317" i="30" s="1"/>
  <c r="F318" i="30"/>
  <c r="BL318" i="30" s="1"/>
  <c r="F319" i="30"/>
  <c r="BL319" i="30" s="1"/>
  <c r="F320" i="30"/>
  <c r="BL320" i="30" s="1"/>
  <c r="F321" i="30"/>
  <c r="BL321" i="30" s="1"/>
  <c r="F322" i="30"/>
  <c r="BL322" i="30" s="1"/>
  <c r="F323" i="30"/>
  <c r="BL323" i="30" s="1"/>
  <c r="F324" i="30"/>
  <c r="BL324" i="30" s="1"/>
  <c r="F325" i="30"/>
  <c r="F326" i="30"/>
  <c r="F327" i="30"/>
  <c r="BL327" i="30" s="1"/>
  <c r="F328" i="30"/>
  <c r="F329" i="30"/>
  <c r="BL329" i="30" s="1"/>
  <c r="F330" i="30"/>
  <c r="BL330" i="30" s="1"/>
  <c r="F331" i="30"/>
  <c r="BL331" i="30" s="1"/>
  <c r="F332" i="30"/>
  <c r="BL332" i="30" s="1"/>
  <c r="F333" i="30"/>
  <c r="BL333" i="30" s="1"/>
  <c r="F334" i="30"/>
  <c r="BL334" i="30" s="1"/>
  <c r="F335" i="30"/>
  <c r="BL335" i="30" s="1"/>
  <c r="F336" i="30"/>
  <c r="BL336" i="30" s="1"/>
  <c r="F337" i="30"/>
  <c r="BL337" i="30" s="1"/>
  <c r="F338" i="30"/>
  <c r="BL338" i="30" s="1"/>
  <c r="F339" i="30"/>
  <c r="F340" i="30"/>
  <c r="BL340" i="30" s="1"/>
  <c r="F341" i="30"/>
  <c r="F342" i="30"/>
  <c r="BL342" i="30" s="1"/>
  <c r="F343" i="30"/>
  <c r="BL343" i="30" s="1"/>
  <c r="F344" i="30"/>
  <c r="BL344" i="30" s="1"/>
  <c r="F345" i="30"/>
  <c r="F346" i="30"/>
  <c r="BL346" i="30" s="1"/>
  <c r="F347" i="30"/>
  <c r="F348" i="30"/>
  <c r="F541" i="30" s="1"/>
  <c r="G541" i="30" s="1"/>
  <c r="H541" i="30" s="1"/>
  <c r="I541" i="30" s="1"/>
  <c r="J541" i="30" s="1"/>
  <c r="K541" i="30" s="1"/>
  <c r="L541" i="30" s="1"/>
  <c r="M541" i="30" s="1"/>
  <c r="N541" i="30" s="1"/>
  <c r="O541" i="30" s="1"/>
  <c r="P541" i="30" s="1"/>
  <c r="Q541" i="30" s="1"/>
  <c r="R541" i="30" s="1"/>
  <c r="S541" i="30" s="1"/>
  <c r="T541" i="30" s="1"/>
  <c r="U541" i="30" s="1"/>
  <c r="V541" i="30" s="1"/>
  <c r="W541" i="30" s="1"/>
  <c r="X541" i="30" s="1"/>
  <c r="Y541" i="30" s="1"/>
  <c r="Z541" i="30" s="1"/>
  <c r="AA541" i="30" s="1"/>
  <c r="AB541" i="30" s="1"/>
  <c r="AC541" i="30" s="1"/>
  <c r="AD541" i="30" s="1"/>
  <c r="AE541" i="30" s="1"/>
  <c r="AF541" i="30" s="1"/>
  <c r="AG541" i="30" s="1"/>
  <c r="AH541" i="30" s="1"/>
  <c r="AI541" i="30" s="1"/>
  <c r="AJ541" i="30" s="1"/>
  <c r="AK541" i="30" s="1"/>
  <c r="AL541" i="30" s="1"/>
  <c r="AM541" i="30" s="1"/>
  <c r="AN541" i="30" s="1"/>
  <c r="AO541" i="30" s="1"/>
  <c r="AP541" i="30" s="1"/>
  <c r="AQ541" i="30" s="1"/>
  <c r="AR541" i="30" s="1"/>
  <c r="AS541" i="30" s="1"/>
  <c r="AT541" i="30" s="1"/>
  <c r="AU541" i="30" s="1"/>
  <c r="AV541" i="30" s="1"/>
  <c r="AW541" i="30" s="1"/>
  <c r="AX541" i="30" s="1"/>
  <c r="AY541" i="30" s="1"/>
  <c r="AZ541" i="30" s="1"/>
  <c r="BA541" i="30" s="1"/>
  <c r="BB541" i="30" s="1"/>
  <c r="BC541" i="30" s="1"/>
  <c r="BD541" i="30" s="1"/>
  <c r="BE541" i="30" s="1"/>
  <c r="BF541" i="30" s="1"/>
  <c r="BG541" i="30" s="1"/>
  <c r="BH541" i="30" s="1"/>
  <c r="BI541" i="30" s="1"/>
  <c r="F349" i="30"/>
  <c r="BL349" i="30" s="1"/>
  <c r="F350" i="30"/>
  <c r="BL350" i="30" s="1"/>
  <c r="F351" i="30"/>
  <c r="BL351" i="30" s="1"/>
  <c r="F352" i="30"/>
  <c r="BL352" i="30" s="1"/>
  <c r="F353" i="30"/>
  <c r="F354" i="30"/>
  <c r="BL354" i="30" s="1"/>
  <c r="F355" i="30"/>
  <c r="BL355" i="30" s="1"/>
  <c r="F356" i="30"/>
  <c r="BL356" i="30" s="1"/>
  <c r="F357" i="30"/>
  <c r="F358" i="30"/>
  <c r="BL358" i="30" s="1"/>
  <c r="F359" i="30"/>
  <c r="BL359" i="30" s="1"/>
  <c r="F360" i="30"/>
  <c r="F543" i="30" s="1"/>
  <c r="G543" i="30" s="1"/>
  <c r="H543" i="30" s="1"/>
  <c r="I543" i="30" s="1"/>
  <c r="J543" i="30" s="1"/>
  <c r="K543" i="30" s="1"/>
  <c r="L543" i="30" s="1"/>
  <c r="M543" i="30" s="1"/>
  <c r="N543" i="30" s="1"/>
  <c r="O543" i="30" s="1"/>
  <c r="P543" i="30" s="1"/>
  <c r="Q543" i="30" s="1"/>
  <c r="R543" i="30" s="1"/>
  <c r="S543" i="30" s="1"/>
  <c r="T543" i="30" s="1"/>
  <c r="U543" i="30" s="1"/>
  <c r="V543" i="30" s="1"/>
  <c r="W543" i="30" s="1"/>
  <c r="X543" i="30" s="1"/>
  <c r="Y543" i="30" s="1"/>
  <c r="Z543" i="30" s="1"/>
  <c r="AA543" i="30" s="1"/>
  <c r="AB543" i="30" s="1"/>
  <c r="AC543" i="30" s="1"/>
  <c r="AD543" i="30" s="1"/>
  <c r="AE543" i="30" s="1"/>
  <c r="AF543" i="30" s="1"/>
  <c r="AG543" i="30" s="1"/>
  <c r="AH543" i="30" s="1"/>
  <c r="AI543" i="30" s="1"/>
  <c r="AJ543" i="30" s="1"/>
  <c r="AK543" i="30" s="1"/>
  <c r="AL543" i="30" s="1"/>
  <c r="AM543" i="30" s="1"/>
  <c r="AN543" i="30" s="1"/>
  <c r="AO543" i="30" s="1"/>
  <c r="AP543" i="30" s="1"/>
  <c r="AQ543" i="30" s="1"/>
  <c r="AR543" i="30" s="1"/>
  <c r="AS543" i="30" s="1"/>
  <c r="AT543" i="30" s="1"/>
  <c r="AU543" i="30" s="1"/>
  <c r="AV543" i="30" s="1"/>
  <c r="AW543" i="30" s="1"/>
  <c r="AX543" i="30" s="1"/>
  <c r="AY543" i="30" s="1"/>
  <c r="AZ543" i="30" s="1"/>
  <c r="BA543" i="30" s="1"/>
  <c r="BB543" i="30" s="1"/>
  <c r="BC543" i="30" s="1"/>
  <c r="BD543" i="30" s="1"/>
  <c r="BE543" i="30" s="1"/>
  <c r="BF543" i="30" s="1"/>
  <c r="BG543" i="30" s="1"/>
  <c r="F361" i="30"/>
  <c r="F362" i="30"/>
  <c r="BL362" i="30" s="1"/>
  <c r="F363" i="30"/>
  <c r="BL363" i="30" s="1"/>
  <c r="F364" i="30"/>
  <c r="F365" i="30"/>
  <c r="F366" i="30"/>
  <c r="BL366" i="30" s="1"/>
  <c r="F367" i="30"/>
  <c r="F368" i="30"/>
  <c r="BL368" i="30" s="1"/>
  <c r="F369" i="30"/>
  <c r="BL369" i="30" s="1"/>
  <c r="F370" i="30"/>
  <c r="BL370" i="30" s="1"/>
  <c r="F371" i="30"/>
  <c r="F372" i="30"/>
  <c r="F373" i="30"/>
  <c r="F374" i="30"/>
  <c r="BL374" i="30" s="1"/>
  <c r="F375" i="30"/>
  <c r="BL375" i="30" s="1"/>
  <c r="F376" i="30"/>
  <c r="BL376" i="30" s="1"/>
  <c r="F377" i="30"/>
  <c r="F378" i="30"/>
  <c r="BL378" i="30" s="1"/>
  <c r="F379" i="30"/>
  <c r="BL379" i="30" s="1"/>
  <c r="F380" i="30"/>
  <c r="BL380" i="30" s="1"/>
  <c r="F381" i="30"/>
  <c r="F382" i="30"/>
  <c r="BL382" i="30" s="1"/>
  <c r="F383" i="30"/>
  <c r="BL383" i="30" s="1"/>
  <c r="F384" i="30"/>
  <c r="BL384" i="30" s="1"/>
  <c r="F385" i="30"/>
  <c r="BL385" i="30" s="1"/>
  <c r="F386" i="30"/>
  <c r="BL386" i="30" s="1"/>
  <c r="F387" i="30"/>
  <c r="F539" i="30" s="1"/>
  <c r="G539" i="30" s="1"/>
  <c r="H539" i="30" s="1"/>
  <c r="I539" i="30" s="1"/>
  <c r="J539" i="30" s="1"/>
  <c r="K539" i="30" s="1"/>
  <c r="L539" i="30" s="1"/>
  <c r="M539" i="30" s="1"/>
  <c r="N539" i="30" s="1"/>
  <c r="O539" i="30" s="1"/>
  <c r="P539" i="30" s="1"/>
  <c r="Q539" i="30" s="1"/>
  <c r="R539" i="30" s="1"/>
  <c r="S539" i="30" s="1"/>
  <c r="T539" i="30" s="1"/>
  <c r="U539" i="30" s="1"/>
  <c r="V539" i="30" s="1"/>
  <c r="W539" i="30" s="1"/>
  <c r="X539" i="30" s="1"/>
  <c r="Y539" i="30" s="1"/>
  <c r="Z539" i="30" s="1"/>
  <c r="AA539" i="30" s="1"/>
  <c r="AB539" i="30" s="1"/>
  <c r="AC539" i="30" s="1"/>
  <c r="AD539" i="30" s="1"/>
  <c r="AE539" i="30" s="1"/>
  <c r="AF539" i="30" s="1"/>
  <c r="AG539" i="30" s="1"/>
  <c r="AH539" i="30" s="1"/>
  <c r="AI539" i="30" s="1"/>
  <c r="AJ539" i="30" s="1"/>
  <c r="AK539" i="30" s="1"/>
  <c r="AL539" i="30" s="1"/>
  <c r="AM539" i="30" s="1"/>
  <c r="AN539" i="30" s="1"/>
  <c r="AO539" i="30" s="1"/>
  <c r="AP539" i="30" s="1"/>
  <c r="AQ539" i="30" s="1"/>
  <c r="AR539" i="30" s="1"/>
  <c r="AS539" i="30" s="1"/>
  <c r="AT539" i="30" s="1"/>
  <c r="AU539" i="30" s="1"/>
  <c r="AV539" i="30" s="1"/>
  <c r="AW539" i="30" s="1"/>
  <c r="AX539" i="30" s="1"/>
  <c r="AY539" i="30" s="1"/>
  <c r="AZ539" i="30" s="1"/>
  <c r="BA539" i="30" s="1"/>
  <c r="BB539" i="30" s="1"/>
  <c r="BC539" i="30" s="1"/>
  <c r="BD539" i="30" s="1"/>
  <c r="BE539" i="30" s="1"/>
  <c r="BF539" i="30" s="1"/>
  <c r="BG539" i="30" s="1"/>
  <c r="F388" i="30"/>
  <c r="F389" i="30"/>
  <c r="F390" i="30"/>
  <c r="BL390" i="30" s="1"/>
  <c r="F391" i="30"/>
  <c r="BL391" i="30" s="1"/>
  <c r="F392" i="30"/>
  <c r="F393" i="30"/>
  <c r="F394" i="30"/>
  <c r="BL394" i="30" s="1"/>
  <c r="F395" i="30"/>
  <c r="F396" i="30"/>
  <c r="BL396" i="30" s="1"/>
  <c r="F397" i="30"/>
  <c r="F398" i="30"/>
  <c r="BL398" i="30" s="1"/>
  <c r="F399" i="30"/>
  <c r="F400" i="30"/>
  <c r="F401" i="30"/>
  <c r="F402" i="30"/>
  <c r="BL402" i="30" s="1"/>
  <c r="F403" i="30"/>
  <c r="BL403" i="30" s="1"/>
  <c r="F404" i="30"/>
  <c r="BL404" i="30" s="1"/>
  <c r="F405" i="30"/>
  <c r="BL405" i="30" s="1"/>
  <c r="F406" i="30"/>
  <c r="BL406" i="30" s="1"/>
  <c r="F407" i="30"/>
  <c r="BL407" i="30" s="1"/>
  <c r="F408" i="30"/>
  <c r="BL408" i="30" s="1"/>
  <c r="F409" i="30"/>
  <c r="F410" i="30"/>
  <c r="BL410" i="30" s="1"/>
  <c r="F411" i="30"/>
  <c r="BL411" i="30" s="1"/>
  <c r="F412" i="30"/>
  <c r="F413" i="30"/>
  <c r="BL413" i="30" s="1"/>
  <c r="F414" i="30"/>
  <c r="BL414" i="30" s="1"/>
  <c r="F415" i="30"/>
  <c r="BL415" i="30" s="1"/>
  <c r="F416" i="30"/>
  <c r="F417" i="30"/>
  <c r="BL417" i="30" s="1"/>
  <c r="F418" i="30"/>
  <c r="BL418" i="30" s="1"/>
  <c r="F419" i="30"/>
  <c r="BL419" i="30" s="1"/>
  <c r="F420" i="30"/>
  <c r="F421" i="30"/>
  <c r="F422" i="30"/>
  <c r="BL422" i="30" s="1"/>
  <c r="F423" i="30"/>
  <c r="BL423" i="30" s="1"/>
  <c r="F424" i="30"/>
  <c r="F425" i="30"/>
  <c r="F426" i="30"/>
  <c r="BL426" i="30" s="1"/>
  <c r="F427" i="30"/>
  <c r="BL427" i="30" s="1"/>
  <c r="F428" i="30"/>
  <c r="BL428" i="30" s="1"/>
  <c r="F429" i="30"/>
  <c r="BL429" i="30" s="1"/>
  <c r="F430" i="30"/>
  <c r="BL430" i="30" s="1"/>
  <c r="F431" i="30"/>
  <c r="BL431" i="30" s="1"/>
  <c r="F432" i="30"/>
  <c r="BL432" i="30" s="1"/>
  <c r="F433" i="30"/>
  <c r="F434" i="30"/>
  <c r="BL434" i="30" s="1"/>
  <c r="F435" i="30"/>
  <c r="BL435" i="30" s="1"/>
  <c r="F436" i="30"/>
  <c r="F437" i="30"/>
  <c r="F438" i="30"/>
  <c r="BL438" i="30" s="1"/>
  <c r="F439" i="30"/>
  <c r="BL439" i="30" s="1"/>
  <c r="F440" i="30"/>
  <c r="BL440" i="30" s="1"/>
  <c r="F441" i="30"/>
  <c r="F442" i="30"/>
  <c r="BL442" i="30" s="1"/>
  <c r="F443" i="30"/>
  <c r="BL443" i="30" s="1"/>
  <c r="F444" i="30"/>
  <c r="F445" i="30"/>
  <c r="F446" i="30"/>
  <c r="BL446" i="30" s="1"/>
  <c r="F447" i="30"/>
  <c r="BL447" i="30" s="1"/>
  <c r="F448" i="30"/>
  <c r="F449" i="30"/>
  <c r="BL449" i="30" s="1"/>
  <c r="F450" i="30"/>
  <c r="BL450" i="30" s="1"/>
  <c r="F451" i="30"/>
  <c r="BL451" i="30" s="1"/>
  <c r="F452" i="30"/>
  <c r="F453" i="30"/>
  <c r="BL453" i="30" s="1"/>
  <c r="F454" i="30"/>
  <c r="BL454" i="30" s="1"/>
  <c r="F455" i="30"/>
  <c r="BL455" i="30" s="1"/>
  <c r="F456" i="30"/>
  <c r="F457" i="30"/>
  <c r="F458" i="30"/>
  <c r="BL458" i="30" s="1"/>
  <c r="F459" i="30"/>
  <c r="F460" i="30"/>
  <c r="F461" i="30"/>
  <c r="F462" i="30"/>
  <c r="BL462" i="30" s="1"/>
  <c r="F463" i="30"/>
  <c r="BL463" i="30" s="1"/>
  <c r="F464" i="30"/>
  <c r="F465" i="30"/>
  <c r="BL465" i="30" s="1"/>
  <c r="F466" i="30"/>
  <c r="BL466" i="30" s="1"/>
  <c r="F467" i="30"/>
  <c r="BL467" i="30" s="1"/>
  <c r="F468" i="30"/>
  <c r="F469" i="30"/>
  <c r="F470" i="30"/>
  <c r="BL470" i="30" s="1"/>
  <c r="F471" i="30"/>
  <c r="BL471" i="30" s="1"/>
  <c r="F472" i="30"/>
  <c r="BL472" i="30" s="1"/>
  <c r="F473" i="30"/>
  <c r="BL473" i="30" s="1"/>
  <c r="F474" i="30"/>
  <c r="BL474" i="30" s="1"/>
  <c r="F475" i="30"/>
  <c r="F476" i="30"/>
  <c r="BL476" i="30" s="1"/>
  <c r="F477" i="30"/>
  <c r="F478" i="30"/>
  <c r="BL478" i="30" s="1"/>
  <c r="F479" i="30"/>
  <c r="BL479" i="30" s="1"/>
  <c r="F480" i="30"/>
  <c r="BL480" i="30" s="1"/>
  <c r="F481" i="30"/>
  <c r="F482" i="30"/>
  <c r="BL482" i="30" s="1"/>
  <c r="F483" i="30"/>
  <c r="F484" i="30"/>
  <c r="F485" i="30"/>
  <c r="BL485" i="30" s="1"/>
  <c r="F486" i="30"/>
  <c r="BL486" i="30" s="1"/>
  <c r="F487" i="30"/>
  <c r="BL487" i="30" s="1"/>
  <c r="F488" i="30"/>
  <c r="F489" i="30"/>
  <c r="F490" i="30"/>
  <c r="BL490" i="30" s="1"/>
  <c r="F491" i="30"/>
  <c r="BL491" i="30" s="1"/>
  <c r="F492" i="30"/>
  <c r="BL492" i="30" s="1"/>
  <c r="F493" i="30"/>
  <c r="F494" i="30"/>
  <c r="BL494" i="30" s="1"/>
  <c r="F495" i="30"/>
  <c r="BL495" i="30" s="1"/>
  <c r="F496" i="30"/>
  <c r="BL496" i="30" s="1"/>
  <c r="F497" i="30"/>
  <c r="F498" i="30"/>
  <c r="BL498" i="30" s="1"/>
  <c r="F499" i="30"/>
  <c r="BL499" i="30" s="1"/>
  <c r="F500" i="30"/>
  <c r="BL500" i="30" s="1"/>
  <c r="F501" i="30"/>
  <c r="BL501" i="30" s="1"/>
  <c r="F502" i="30"/>
  <c r="BL502" i="30" s="1"/>
  <c r="F503" i="30"/>
  <c r="BL503" i="30" s="1"/>
  <c r="F504" i="30"/>
  <c r="BL504" i="30" s="1"/>
  <c r="F505" i="30"/>
  <c r="F506" i="30"/>
  <c r="BL506" i="30" s="1"/>
  <c r="F507" i="30"/>
  <c r="BL507" i="30" s="1"/>
  <c r="F508" i="30"/>
  <c r="BL508" i="30" s="1"/>
  <c r="F509" i="30"/>
  <c r="BL509" i="30" s="1"/>
  <c r="F510" i="30"/>
  <c r="BL510" i="30" s="1"/>
  <c r="F511" i="30"/>
  <c r="BL511" i="30" s="1"/>
  <c r="F512" i="30"/>
  <c r="BL512" i="30" s="1"/>
  <c r="F513" i="30"/>
  <c r="BL513" i="30" s="1"/>
  <c r="F514" i="30"/>
  <c r="BL514" i="30" s="1"/>
  <c r="F515" i="30"/>
  <c r="BL515" i="30" s="1"/>
  <c r="F516" i="30"/>
  <c r="BL516" i="30" s="1"/>
  <c r="F517" i="30"/>
  <c r="F518" i="30"/>
  <c r="BL518" i="30" s="1"/>
  <c r="F519" i="30"/>
  <c r="BL519" i="30" s="1"/>
  <c r="F520" i="30"/>
  <c r="BL520" i="30" s="1"/>
  <c r="F521" i="30"/>
  <c r="G273" i="30"/>
  <c r="H273" i="30"/>
  <c r="I273" i="30"/>
  <c r="J273" i="30"/>
  <c r="K273" i="30"/>
  <c r="L273" i="30"/>
  <c r="M273" i="30"/>
  <c r="N273" i="30"/>
  <c r="O273" i="30"/>
  <c r="P273" i="30"/>
  <c r="Q273" i="30"/>
  <c r="R273" i="30"/>
  <c r="S273" i="30"/>
  <c r="T273" i="30"/>
  <c r="U273" i="30"/>
  <c r="V273" i="30"/>
  <c r="W273" i="30"/>
  <c r="X273" i="30"/>
  <c r="Y273" i="30"/>
  <c r="Z273" i="30"/>
  <c r="AA273" i="30"/>
  <c r="AB273" i="30"/>
  <c r="AC273" i="30"/>
  <c r="AD273" i="30"/>
  <c r="AE273" i="30"/>
  <c r="AF273" i="30"/>
  <c r="AG273" i="30"/>
  <c r="AH273" i="30"/>
  <c r="AI273" i="30"/>
  <c r="AJ273" i="30"/>
  <c r="AK273" i="30"/>
  <c r="AL273" i="30"/>
  <c r="AM273" i="30"/>
  <c r="AN273" i="30"/>
  <c r="AO273" i="30"/>
  <c r="AP273" i="30"/>
  <c r="AQ273" i="30"/>
  <c r="AR273" i="30"/>
  <c r="AS273" i="30"/>
  <c r="AT273" i="30"/>
  <c r="AU273" i="30"/>
  <c r="AV273" i="30"/>
  <c r="AW273" i="30"/>
  <c r="AX273" i="30"/>
  <c r="AY273" i="30"/>
  <c r="AZ273" i="30"/>
  <c r="BA273" i="30"/>
  <c r="BB273" i="30"/>
  <c r="BC273" i="30"/>
  <c r="BD273" i="30"/>
  <c r="BE273" i="30"/>
  <c r="BF273" i="30"/>
  <c r="BG273" i="30"/>
  <c r="BH273" i="30"/>
  <c r="F273" i="30"/>
  <c r="BH274" i="22"/>
  <c r="O7" i="14"/>
  <c r="O3" i="14"/>
  <c r="O11" i="14"/>
  <c r="O5" i="14"/>
  <c r="O25" i="14"/>
  <c r="O14" i="14"/>
  <c r="N7" i="14"/>
  <c r="N13" i="14"/>
  <c r="N25" i="14"/>
  <c r="N14" i="14"/>
  <c r="M7" i="14"/>
  <c r="M11" i="14"/>
  <c r="M13" i="14"/>
  <c r="P540" i="22"/>
  <c r="Q540" i="22" s="1"/>
  <c r="R540" i="22" s="1"/>
  <c r="S540" i="22" s="1"/>
  <c r="T540" i="22" s="1"/>
  <c r="U540" i="22" s="1"/>
  <c r="V540" i="22" s="1"/>
  <c r="W540" i="22" s="1"/>
  <c r="X540" i="22" s="1"/>
  <c r="Y540" i="22" s="1"/>
  <c r="Z540" i="22" s="1"/>
  <c r="AA540" i="22" s="1"/>
  <c r="AB540" i="22" s="1"/>
  <c r="AC540" i="22" s="1"/>
  <c r="AD540" i="22" s="1"/>
  <c r="AE540" i="22" s="1"/>
  <c r="AF540" i="22" s="1"/>
  <c r="AG540" i="22" s="1"/>
  <c r="AH540" i="22" s="1"/>
  <c r="AI540" i="22" s="1"/>
  <c r="AJ540" i="22" s="1"/>
  <c r="AK540" i="22" s="1"/>
  <c r="AL540" i="22" s="1"/>
  <c r="AM540" i="22" s="1"/>
  <c r="AN540" i="22" s="1"/>
  <c r="AO540" i="22" s="1"/>
  <c r="AP540" i="22" s="1"/>
  <c r="AQ540" i="22" s="1"/>
  <c r="AR540" i="22" s="1"/>
  <c r="AS540" i="22" s="1"/>
  <c r="AT540" i="22" s="1"/>
  <c r="AU540" i="22" s="1"/>
  <c r="AV540" i="22" s="1"/>
  <c r="AW540" i="22" s="1"/>
  <c r="AX540" i="22" s="1"/>
  <c r="AY540" i="22" s="1"/>
  <c r="AZ540" i="22" s="1"/>
  <c r="BA540" i="22" s="1"/>
  <c r="BB540" i="22" s="1"/>
  <c r="BC540" i="22" s="1"/>
  <c r="BD540" i="22" s="1"/>
  <c r="BE540" i="22" s="1"/>
  <c r="BF540" i="22" s="1"/>
  <c r="BG540" i="22" s="1"/>
  <c r="P544" i="22"/>
  <c r="Q544" i="22" s="1"/>
  <c r="R544" i="22" s="1"/>
  <c r="S544" i="22" s="1"/>
  <c r="T544" i="22" s="1"/>
  <c r="U544" i="22" s="1"/>
  <c r="V544" i="22" s="1"/>
  <c r="W544" i="22" s="1"/>
  <c r="X544" i="22" s="1"/>
  <c r="Y544" i="22" s="1"/>
  <c r="Z544" i="22" s="1"/>
  <c r="AA544" i="22" s="1"/>
  <c r="AB544" i="22" s="1"/>
  <c r="AC544" i="22" s="1"/>
  <c r="AD544" i="22" s="1"/>
  <c r="AE544" i="22" s="1"/>
  <c r="AF544" i="22" s="1"/>
  <c r="AG544" i="22" s="1"/>
  <c r="AH544" i="22" s="1"/>
  <c r="AI544" i="22" s="1"/>
  <c r="AJ544" i="22" s="1"/>
  <c r="AK544" i="22" s="1"/>
  <c r="AL544" i="22" s="1"/>
  <c r="AM544" i="22" s="1"/>
  <c r="AN544" i="22" s="1"/>
  <c r="AO544" i="22" s="1"/>
  <c r="AP544" i="22" s="1"/>
  <c r="AQ544" i="22" s="1"/>
  <c r="AR544" i="22" s="1"/>
  <c r="AS544" i="22" s="1"/>
  <c r="AT544" i="22" s="1"/>
  <c r="AU544" i="22" s="1"/>
  <c r="AV544" i="22" s="1"/>
  <c r="AW544" i="22" s="1"/>
  <c r="AX544" i="22" s="1"/>
  <c r="AY544" i="22" s="1"/>
  <c r="AZ544" i="22" s="1"/>
  <c r="BA544" i="22" s="1"/>
  <c r="BB544" i="22" s="1"/>
  <c r="BC544" i="22" s="1"/>
  <c r="BD544" i="22" s="1"/>
  <c r="BE544" i="22" s="1"/>
  <c r="BF544" i="22" s="1"/>
  <c r="BG544" i="22" s="1"/>
  <c r="P541" i="22"/>
  <c r="P543" i="22"/>
  <c r="Q543" i="22" s="1"/>
  <c r="R543" i="22" s="1"/>
  <c r="S543" i="22" s="1"/>
  <c r="T543" i="22" s="1"/>
  <c r="U543" i="22" s="1"/>
  <c r="V543" i="22" s="1"/>
  <c r="W543" i="22" s="1"/>
  <c r="X543" i="22" s="1"/>
  <c r="Y543" i="22" s="1"/>
  <c r="Z543" i="22" s="1"/>
  <c r="AA543" i="22" s="1"/>
  <c r="AB543" i="22" s="1"/>
  <c r="AC543" i="22" s="1"/>
  <c r="AD543" i="22" s="1"/>
  <c r="AE543" i="22" s="1"/>
  <c r="AF543" i="22" s="1"/>
  <c r="AG543" i="22" s="1"/>
  <c r="AH543" i="22" s="1"/>
  <c r="AI543" i="22" s="1"/>
  <c r="AJ543" i="22" s="1"/>
  <c r="AK543" i="22" s="1"/>
  <c r="AL543" i="22" s="1"/>
  <c r="AM543" i="22" s="1"/>
  <c r="AN543" i="22" s="1"/>
  <c r="AO543" i="22" s="1"/>
  <c r="AP543" i="22" s="1"/>
  <c r="AQ543" i="22" s="1"/>
  <c r="AR543" i="22" s="1"/>
  <c r="AS543" i="22" s="1"/>
  <c r="AT543" i="22" s="1"/>
  <c r="AU543" i="22" s="1"/>
  <c r="AV543" i="22" s="1"/>
  <c r="AW543" i="22" s="1"/>
  <c r="AX543" i="22" s="1"/>
  <c r="AY543" i="22" s="1"/>
  <c r="AZ543" i="22" s="1"/>
  <c r="BA543" i="22" s="1"/>
  <c r="BB543" i="22" s="1"/>
  <c r="BC543" i="22" s="1"/>
  <c r="BD543" i="22" s="1"/>
  <c r="BE543" i="22" s="1"/>
  <c r="BF543" i="22" s="1"/>
  <c r="BG543" i="22" s="1"/>
  <c r="G274" i="22"/>
  <c r="G308" i="34"/>
  <c r="W276" i="5"/>
  <c r="V276" i="5"/>
  <c r="U276" i="5"/>
  <c r="T276" i="5"/>
  <c r="S276" i="5"/>
  <c r="R276" i="5"/>
  <c r="Q276" i="5"/>
  <c r="N276" i="5"/>
  <c r="D38" i="19"/>
  <c r="E38" i="19" s="1"/>
  <c r="D39" i="19"/>
  <c r="E39" i="19" s="1"/>
  <c r="X179" i="25"/>
  <c r="W179" i="25"/>
  <c r="V179" i="25"/>
  <c r="U179" i="25"/>
  <c r="T179" i="25"/>
  <c r="S179" i="25"/>
  <c r="R179" i="25"/>
  <c r="AH90" i="27" s="1"/>
  <c r="Q179" i="25"/>
  <c r="P179" i="25"/>
  <c r="O179" i="25"/>
  <c r="N179" i="25"/>
  <c r="M179" i="25"/>
  <c r="L179" i="25"/>
  <c r="K179" i="25"/>
  <c r="J179" i="25"/>
  <c r="I179" i="25"/>
  <c r="H179" i="25"/>
  <c r="G179" i="25"/>
  <c r="F179" i="25"/>
  <c r="E179" i="25"/>
  <c r="D179" i="25"/>
  <c r="C179" i="25"/>
  <c r="B179" i="25"/>
  <c r="AG87" i="25"/>
  <c r="AF87" i="25"/>
  <c r="AD87" i="25"/>
  <c r="AC87" i="25"/>
  <c r="AA87" i="25"/>
  <c r="Z87" i="25"/>
  <c r="U440" i="18"/>
  <c r="W440" i="18" s="1"/>
  <c r="U139" i="28"/>
  <c r="F267" i="10"/>
  <c r="Q441" i="24"/>
  <c r="C441" i="24" s="1"/>
  <c r="C309" i="10" s="1"/>
  <c r="AL145" i="23"/>
  <c r="AM145" i="23" s="1"/>
  <c r="B57" i="17"/>
  <c r="C442" i="6"/>
  <c r="C2" i="17"/>
  <c r="C3" i="17"/>
  <c r="C4" i="17"/>
  <c r="C5" i="17"/>
  <c r="C6" i="17"/>
  <c r="C7" i="17"/>
  <c r="C8" i="17"/>
  <c r="C9" i="17"/>
  <c r="C10" i="17"/>
  <c r="C11" i="17"/>
  <c r="C12" i="17"/>
  <c r="C13" i="17"/>
  <c r="C14" i="17"/>
  <c r="C15" i="17"/>
  <c r="C16" i="17"/>
  <c r="C17" i="17"/>
  <c r="C18" i="17"/>
  <c r="C19" i="17"/>
  <c r="C20" i="17"/>
  <c r="C21" i="17"/>
  <c r="C22" i="17"/>
  <c r="C23" i="17"/>
  <c r="C24" i="17"/>
  <c r="C25" i="17"/>
  <c r="C26" i="17"/>
  <c r="C27" i="17"/>
  <c r="C28" i="17"/>
  <c r="C29" i="17"/>
  <c r="C30" i="17"/>
  <c r="C31" i="17"/>
  <c r="C32" i="17"/>
  <c r="C33" i="17"/>
  <c r="C34" i="17"/>
  <c r="C35" i="17"/>
  <c r="C36" i="17"/>
  <c r="C37" i="17"/>
  <c r="C38" i="17"/>
  <c r="C39" i="17"/>
  <c r="C40" i="17"/>
  <c r="C41" i="17"/>
  <c r="C42" i="17"/>
  <c r="C43" i="17"/>
  <c r="C44" i="17"/>
  <c r="C45" i="17"/>
  <c r="C46" i="17"/>
  <c r="C47" i="17"/>
  <c r="C48" i="17"/>
  <c r="C49" i="17"/>
  <c r="C50" i="17"/>
  <c r="C58" i="17"/>
  <c r="I296" i="34"/>
  <c r="I297" i="34"/>
  <c r="I298" i="34"/>
  <c r="I299" i="34"/>
  <c r="I300" i="34"/>
  <c r="I301" i="34"/>
  <c r="G299" i="34"/>
  <c r="G300" i="34"/>
  <c r="G301" i="34"/>
  <c r="O301" i="34" s="1"/>
  <c r="G302" i="34"/>
  <c r="G303" i="34"/>
  <c r="G304" i="34"/>
  <c r="G305" i="34"/>
  <c r="P305" i="34" s="1"/>
  <c r="G306" i="34"/>
  <c r="G307" i="34"/>
  <c r="O307" i="34" s="1"/>
  <c r="D30" i="19"/>
  <c r="D31" i="19"/>
  <c r="E31" i="19" s="1"/>
  <c r="D32" i="19"/>
  <c r="E32" i="19" s="1"/>
  <c r="D33" i="19"/>
  <c r="E33" i="19" s="1"/>
  <c r="D34" i="19"/>
  <c r="E34" i="19" s="1"/>
  <c r="D35" i="19"/>
  <c r="E35" i="19" s="1"/>
  <c r="D36" i="19"/>
  <c r="E36" i="19" s="1"/>
  <c r="D37" i="19"/>
  <c r="E37" i="19" s="1"/>
  <c r="D29" i="19"/>
  <c r="W275" i="5"/>
  <c r="V275" i="5"/>
  <c r="U275" i="5"/>
  <c r="T275" i="5"/>
  <c r="S275" i="5"/>
  <c r="R275" i="5"/>
  <c r="Q275" i="5"/>
  <c r="N275" i="5"/>
  <c r="F266" i="10"/>
  <c r="U439" i="18"/>
  <c r="W439" i="18" s="1"/>
  <c r="J439" i="18"/>
  <c r="Y138" i="28"/>
  <c r="U138" i="28"/>
  <c r="K129" i="26"/>
  <c r="Q440" i="24"/>
  <c r="C440" i="24" s="1"/>
  <c r="G266" i="10" s="1"/>
  <c r="C441" i="6"/>
  <c r="AL144" i="23"/>
  <c r="AM144" i="23" s="1"/>
  <c r="B56" i="17"/>
  <c r="C57" i="17"/>
  <c r="W274" i="5"/>
  <c r="V274" i="5"/>
  <c r="U274" i="5"/>
  <c r="T274" i="5"/>
  <c r="S274" i="5"/>
  <c r="R274" i="5"/>
  <c r="Q274" i="5"/>
  <c r="N274" i="5"/>
  <c r="C440" i="6"/>
  <c r="H435" i="18"/>
  <c r="I263" i="18"/>
  <c r="I264" i="18"/>
  <c r="I265" i="18"/>
  <c r="I266" i="18"/>
  <c r="I267" i="18"/>
  <c r="I268" i="18"/>
  <c r="I269" i="18"/>
  <c r="I270" i="18"/>
  <c r="I271" i="18"/>
  <c r="I272" i="18"/>
  <c r="I273" i="18"/>
  <c r="I274" i="18"/>
  <c r="I275" i="18"/>
  <c r="I276" i="18"/>
  <c r="I277" i="18"/>
  <c r="I278" i="18"/>
  <c r="I279" i="18"/>
  <c r="I280" i="18"/>
  <c r="I281" i="18"/>
  <c r="I282" i="18"/>
  <c r="I283" i="18"/>
  <c r="I284" i="18"/>
  <c r="I285" i="18"/>
  <c r="I286" i="18"/>
  <c r="I287" i="18"/>
  <c r="I288" i="18"/>
  <c r="I289" i="18"/>
  <c r="I290" i="18"/>
  <c r="I291" i="18"/>
  <c r="I292" i="18"/>
  <c r="I293" i="18"/>
  <c r="I294" i="18"/>
  <c r="I295" i="18"/>
  <c r="I296" i="18"/>
  <c r="I297" i="18"/>
  <c r="I298" i="18"/>
  <c r="I299" i="18"/>
  <c r="I300" i="18"/>
  <c r="I301" i="18"/>
  <c r="I302" i="18"/>
  <c r="I303" i="18"/>
  <c r="I304" i="18"/>
  <c r="I305" i="18"/>
  <c r="I306" i="18"/>
  <c r="I307" i="18"/>
  <c r="I308" i="18"/>
  <c r="I309" i="18"/>
  <c r="I310" i="18"/>
  <c r="I311" i="18"/>
  <c r="I312" i="18"/>
  <c r="I313" i="18"/>
  <c r="I314" i="18"/>
  <c r="I315" i="18"/>
  <c r="I316" i="18"/>
  <c r="I317" i="18"/>
  <c r="I318" i="18"/>
  <c r="I319" i="18"/>
  <c r="I320" i="18"/>
  <c r="I321" i="18"/>
  <c r="I322" i="18"/>
  <c r="I323" i="18"/>
  <c r="I324" i="18"/>
  <c r="I325" i="18"/>
  <c r="I326" i="18"/>
  <c r="I327" i="18"/>
  <c r="I328" i="18"/>
  <c r="I329" i="18"/>
  <c r="I330" i="18"/>
  <c r="I331" i="18"/>
  <c r="I332" i="18"/>
  <c r="I333" i="18"/>
  <c r="I334" i="18"/>
  <c r="I335" i="18"/>
  <c r="I336" i="18"/>
  <c r="I337" i="18"/>
  <c r="I338" i="18"/>
  <c r="I339" i="18"/>
  <c r="I340" i="18"/>
  <c r="I341" i="18"/>
  <c r="I342" i="18"/>
  <c r="I343" i="18"/>
  <c r="I344" i="18"/>
  <c r="I345" i="18"/>
  <c r="I346" i="18"/>
  <c r="I347" i="18"/>
  <c r="I348" i="18"/>
  <c r="I349" i="18"/>
  <c r="I350" i="18"/>
  <c r="I351" i="18"/>
  <c r="I352" i="18"/>
  <c r="I353" i="18"/>
  <c r="I354" i="18"/>
  <c r="I355" i="18"/>
  <c r="I356" i="18"/>
  <c r="I357" i="18"/>
  <c r="I358" i="18"/>
  <c r="I359" i="18"/>
  <c r="I360" i="18"/>
  <c r="I361" i="18"/>
  <c r="I362" i="18"/>
  <c r="I363" i="18"/>
  <c r="I364" i="18"/>
  <c r="I365" i="18"/>
  <c r="I366" i="18"/>
  <c r="I367" i="18"/>
  <c r="I368" i="18"/>
  <c r="I369" i="18"/>
  <c r="I370" i="18"/>
  <c r="I371" i="18"/>
  <c r="I372" i="18"/>
  <c r="I373" i="18"/>
  <c r="I374" i="18"/>
  <c r="I375" i="18"/>
  <c r="I376" i="18"/>
  <c r="I377" i="18"/>
  <c r="I378" i="18"/>
  <c r="I379" i="18"/>
  <c r="I380" i="18"/>
  <c r="I381" i="18"/>
  <c r="I382" i="18"/>
  <c r="I383" i="18"/>
  <c r="I384" i="18"/>
  <c r="I385" i="18"/>
  <c r="I386" i="18"/>
  <c r="I387" i="18"/>
  <c r="I388" i="18"/>
  <c r="I389" i="18"/>
  <c r="I390" i="18"/>
  <c r="I391" i="18"/>
  <c r="I392" i="18"/>
  <c r="I393" i="18"/>
  <c r="I394" i="18"/>
  <c r="I395" i="18"/>
  <c r="I396" i="18"/>
  <c r="I397" i="18"/>
  <c r="I398" i="18"/>
  <c r="I399" i="18"/>
  <c r="I400" i="18"/>
  <c r="I401" i="18"/>
  <c r="I402" i="18"/>
  <c r="I403" i="18"/>
  <c r="I404" i="18"/>
  <c r="I405" i="18"/>
  <c r="I406" i="18"/>
  <c r="I407" i="18"/>
  <c r="I408" i="18"/>
  <c r="I409" i="18"/>
  <c r="I410" i="18"/>
  <c r="I411" i="18"/>
  <c r="I412" i="18"/>
  <c r="I413" i="18"/>
  <c r="I414" i="18"/>
  <c r="I415" i="18"/>
  <c r="I416" i="18"/>
  <c r="I417" i="18"/>
  <c r="I418" i="18"/>
  <c r="I419" i="18"/>
  <c r="I420" i="18"/>
  <c r="I421" i="18"/>
  <c r="I422" i="18"/>
  <c r="I423" i="18"/>
  <c r="I424" i="18"/>
  <c r="I425" i="18"/>
  <c r="I426" i="18"/>
  <c r="I427" i="18"/>
  <c r="I428" i="18"/>
  <c r="I429" i="18"/>
  <c r="I430" i="18"/>
  <c r="J438" i="18"/>
  <c r="J437" i="18"/>
  <c r="U437" i="18"/>
  <c r="W437" i="18" s="1"/>
  <c r="U438" i="18"/>
  <c r="W438" i="18" s="1"/>
  <c r="Y137" i="28"/>
  <c r="U137" i="28"/>
  <c r="AL143" i="23"/>
  <c r="B55" i="17"/>
  <c r="F265" i="10"/>
  <c r="Q439" i="24"/>
  <c r="C439" i="24" s="1"/>
  <c r="C307" i="10" s="1"/>
  <c r="O27" i="35"/>
  <c r="O28" i="35"/>
  <c r="O29" i="35"/>
  <c r="O30" i="35"/>
  <c r="O31" i="35"/>
  <c r="O32" i="35"/>
  <c r="O33" i="35"/>
  <c r="O34" i="35"/>
  <c r="O35" i="35"/>
  <c r="O36" i="35"/>
  <c r="O37" i="35"/>
  <c r="O38" i="35"/>
  <c r="O39" i="35"/>
  <c r="O40" i="35"/>
  <c r="O41" i="35"/>
  <c r="O42" i="35"/>
  <c r="O43" i="35"/>
  <c r="O44" i="35"/>
  <c r="O45" i="35"/>
  <c r="O46" i="35"/>
  <c r="O47" i="35"/>
  <c r="O48" i="35"/>
  <c r="O49" i="35"/>
  <c r="O50" i="35"/>
  <c r="O51" i="35"/>
  <c r="O52" i="35"/>
  <c r="O53" i="35"/>
  <c r="O54" i="35"/>
  <c r="O55" i="35"/>
  <c r="O56" i="35"/>
  <c r="O57" i="35"/>
  <c r="O58" i="35"/>
  <c r="O59" i="35"/>
  <c r="O60" i="35"/>
  <c r="O61" i="35"/>
  <c r="O62" i="35"/>
  <c r="O63" i="35"/>
  <c r="O64" i="35"/>
  <c r="O65" i="35"/>
  <c r="O66" i="35"/>
  <c r="O67" i="35"/>
  <c r="O68" i="35"/>
  <c r="O69" i="35"/>
  <c r="O70" i="35"/>
  <c r="O71" i="35"/>
  <c r="O72" i="35"/>
  <c r="O73" i="35"/>
  <c r="O74" i="35"/>
  <c r="O75" i="35"/>
  <c r="O76" i="35"/>
  <c r="O77" i="35"/>
  <c r="O78" i="35"/>
  <c r="O79" i="35"/>
  <c r="O80" i="35"/>
  <c r="O81" i="35"/>
  <c r="O82" i="35"/>
  <c r="O83" i="35"/>
  <c r="O84" i="35"/>
  <c r="O85" i="35"/>
  <c r="O86" i="35"/>
  <c r="O87" i="35"/>
  <c r="O88" i="35"/>
  <c r="O89" i="35"/>
  <c r="O90" i="35"/>
  <c r="O91" i="35"/>
  <c r="O92" i="35"/>
  <c r="O93" i="35"/>
  <c r="O94" i="35"/>
  <c r="O95" i="35"/>
  <c r="O96" i="35"/>
  <c r="O97" i="35"/>
  <c r="O98" i="35"/>
  <c r="O99" i="35"/>
  <c r="O100" i="35"/>
  <c r="O101" i="35"/>
  <c r="O102" i="35"/>
  <c r="O103" i="35"/>
  <c r="O104" i="35"/>
  <c r="O105" i="35"/>
  <c r="O106" i="35"/>
  <c r="O107" i="35"/>
  <c r="O108" i="35"/>
  <c r="O109" i="35"/>
  <c r="O110" i="35"/>
  <c r="O111" i="35"/>
  <c r="O112" i="35"/>
  <c r="O113" i="35"/>
  <c r="O114" i="35"/>
  <c r="O115" i="35"/>
  <c r="O116" i="35"/>
  <c r="O117" i="35"/>
  <c r="O118" i="35"/>
  <c r="O119" i="35"/>
  <c r="O120" i="35"/>
  <c r="O121" i="35"/>
  <c r="O122" i="35"/>
  <c r="O123" i="35"/>
  <c r="O124" i="35"/>
  <c r="O125" i="35"/>
  <c r="O126" i="35"/>
  <c r="O127" i="35"/>
  <c r="O128" i="35"/>
  <c r="O129" i="35"/>
  <c r="O130" i="35"/>
  <c r="O131" i="35"/>
  <c r="O132" i="35"/>
  <c r="O133" i="35"/>
  <c r="O134" i="35"/>
  <c r="O135" i="35"/>
  <c r="O136" i="35"/>
  <c r="O137" i="35"/>
  <c r="O138" i="35"/>
  <c r="O139" i="35"/>
  <c r="O140" i="35"/>
  <c r="O141" i="35"/>
  <c r="O142" i="35"/>
  <c r="O143" i="35"/>
  <c r="O144" i="35"/>
  <c r="O145" i="35"/>
  <c r="O146" i="35"/>
  <c r="O147" i="35"/>
  <c r="O148" i="35"/>
  <c r="O149" i="35"/>
  <c r="O150" i="35"/>
  <c r="O151" i="35"/>
  <c r="O152" i="35"/>
  <c r="O153" i="35"/>
  <c r="O154" i="35"/>
  <c r="O155" i="35"/>
  <c r="O156" i="35"/>
  <c r="O157" i="35"/>
  <c r="O158" i="35"/>
  <c r="O159" i="35"/>
  <c r="O160" i="35"/>
  <c r="O161" i="35"/>
  <c r="O162" i="35"/>
  <c r="O163" i="35"/>
  <c r="O164" i="35"/>
  <c r="O165" i="35"/>
  <c r="O166" i="35"/>
  <c r="O167" i="35"/>
  <c r="O168" i="35"/>
  <c r="O169" i="35"/>
  <c r="O170" i="35"/>
  <c r="O171" i="35"/>
  <c r="O172" i="35"/>
  <c r="O173" i="35"/>
  <c r="O174" i="35"/>
  <c r="O175" i="35"/>
  <c r="O176" i="35"/>
  <c r="O177" i="35"/>
  <c r="O178" i="35"/>
  <c r="O179" i="35"/>
  <c r="O180" i="35"/>
  <c r="O181" i="35"/>
  <c r="O26" i="35"/>
  <c r="C56" i="17"/>
  <c r="B178" i="25"/>
  <c r="AG86" i="25"/>
  <c r="AF86" i="25"/>
  <c r="AD86" i="25"/>
  <c r="AC86" i="25"/>
  <c r="AA86" i="25"/>
  <c r="Z86" i="25"/>
  <c r="X178" i="25"/>
  <c r="W178" i="25"/>
  <c r="V178" i="25"/>
  <c r="U178" i="25"/>
  <c r="T178" i="25"/>
  <c r="S178" i="25"/>
  <c r="R178" i="25"/>
  <c r="AH89" i="27" s="1"/>
  <c r="Q178" i="25"/>
  <c r="P178" i="25"/>
  <c r="O178" i="25"/>
  <c r="N178" i="25"/>
  <c r="M178" i="25"/>
  <c r="L178" i="25"/>
  <c r="K178" i="25"/>
  <c r="J178" i="25"/>
  <c r="I178" i="25"/>
  <c r="H178" i="25"/>
  <c r="G178" i="25"/>
  <c r="F178" i="25"/>
  <c r="E178" i="25"/>
  <c r="D178" i="25"/>
  <c r="C178" i="25"/>
  <c r="W273" i="5"/>
  <c r="V273" i="5"/>
  <c r="U273" i="5"/>
  <c r="T273" i="5"/>
  <c r="S273" i="5"/>
  <c r="R273" i="5"/>
  <c r="Q273" i="5"/>
  <c r="N273" i="5"/>
  <c r="J436" i="18"/>
  <c r="B54" i="17"/>
  <c r="AL142" i="23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92" i="10"/>
  <c r="F93" i="10"/>
  <c r="F94" i="10"/>
  <c r="F95" i="10"/>
  <c r="F96" i="10"/>
  <c r="F97" i="10"/>
  <c r="F98" i="10"/>
  <c r="F99" i="10"/>
  <c r="F100" i="10"/>
  <c r="F101" i="10"/>
  <c r="F102" i="10"/>
  <c r="F103" i="10"/>
  <c r="F104" i="10"/>
  <c r="F105" i="10"/>
  <c r="F106" i="10"/>
  <c r="F107" i="10"/>
  <c r="F108" i="10"/>
  <c r="F109" i="10"/>
  <c r="F110" i="10"/>
  <c r="F111" i="10"/>
  <c r="F112" i="10"/>
  <c r="F113" i="10"/>
  <c r="F114" i="10"/>
  <c r="F115" i="10"/>
  <c r="F116" i="10"/>
  <c r="F117" i="10"/>
  <c r="F118" i="10"/>
  <c r="F119" i="10"/>
  <c r="F120" i="10"/>
  <c r="F121" i="10"/>
  <c r="F122" i="10"/>
  <c r="F123" i="10"/>
  <c r="F124" i="10"/>
  <c r="F125" i="10"/>
  <c r="F126" i="10"/>
  <c r="F127" i="10"/>
  <c r="F128" i="10"/>
  <c r="F129" i="10"/>
  <c r="F130" i="10"/>
  <c r="F131" i="10"/>
  <c r="F132" i="10"/>
  <c r="F133" i="10"/>
  <c r="F134" i="10"/>
  <c r="F135" i="10"/>
  <c r="F136" i="10"/>
  <c r="F137" i="10"/>
  <c r="F138" i="10"/>
  <c r="F139" i="10"/>
  <c r="F140" i="10"/>
  <c r="F141" i="10"/>
  <c r="F142" i="10"/>
  <c r="F143" i="10"/>
  <c r="F144" i="10"/>
  <c r="F145" i="10"/>
  <c r="F146" i="10"/>
  <c r="F147" i="10"/>
  <c r="F148" i="10"/>
  <c r="F149" i="10"/>
  <c r="F150" i="10"/>
  <c r="F151" i="10"/>
  <c r="F152" i="10"/>
  <c r="F153" i="10"/>
  <c r="F154" i="10"/>
  <c r="F155" i="10"/>
  <c r="F156" i="10"/>
  <c r="F157" i="10"/>
  <c r="F158" i="10"/>
  <c r="F159" i="10"/>
  <c r="F160" i="10"/>
  <c r="F161" i="10"/>
  <c r="F162" i="10"/>
  <c r="F163" i="10"/>
  <c r="F164" i="10"/>
  <c r="F165" i="10"/>
  <c r="F166" i="10"/>
  <c r="F167" i="10"/>
  <c r="F168" i="10"/>
  <c r="F169" i="10"/>
  <c r="F170" i="10"/>
  <c r="F171" i="10"/>
  <c r="F172" i="10"/>
  <c r="F173" i="10"/>
  <c r="F174" i="10"/>
  <c r="F175" i="10"/>
  <c r="F176" i="10"/>
  <c r="F177" i="10"/>
  <c r="F178" i="10"/>
  <c r="F179" i="10"/>
  <c r="F180" i="10"/>
  <c r="F181" i="10"/>
  <c r="F182" i="10"/>
  <c r="F183" i="10"/>
  <c r="F184" i="10"/>
  <c r="F185" i="10"/>
  <c r="F186" i="10"/>
  <c r="F187" i="10"/>
  <c r="F188" i="10"/>
  <c r="F189" i="10"/>
  <c r="F190" i="10"/>
  <c r="F191" i="10"/>
  <c r="F192" i="10"/>
  <c r="F193" i="10"/>
  <c r="F194" i="10"/>
  <c r="F195" i="10"/>
  <c r="F196" i="10"/>
  <c r="F197" i="10"/>
  <c r="F198" i="10"/>
  <c r="F199" i="10"/>
  <c r="F200" i="10"/>
  <c r="F201" i="10"/>
  <c r="F202" i="10"/>
  <c r="F203" i="10"/>
  <c r="F204" i="10"/>
  <c r="F205" i="10"/>
  <c r="F206" i="10"/>
  <c r="F207" i="10"/>
  <c r="F208" i="10"/>
  <c r="F209" i="10"/>
  <c r="F210" i="10"/>
  <c r="F211" i="10"/>
  <c r="F212" i="10"/>
  <c r="F213" i="10"/>
  <c r="F214" i="10"/>
  <c r="F215" i="10"/>
  <c r="F216" i="10"/>
  <c r="F217" i="10"/>
  <c r="F218" i="10"/>
  <c r="F219" i="10"/>
  <c r="F220" i="10"/>
  <c r="F221" i="10"/>
  <c r="F222" i="10"/>
  <c r="F223" i="10"/>
  <c r="F224" i="10"/>
  <c r="F225" i="10"/>
  <c r="F226" i="10"/>
  <c r="F227" i="10"/>
  <c r="F228" i="10"/>
  <c r="F229" i="10"/>
  <c r="F230" i="10"/>
  <c r="F231" i="10"/>
  <c r="F232" i="10"/>
  <c r="F233" i="10"/>
  <c r="F234" i="10"/>
  <c r="F235" i="10"/>
  <c r="F236" i="10"/>
  <c r="F237" i="10"/>
  <c r="F238" i="10"/>
  <c r="F239" i="10"/>
  <c r="F240" i="10"/>
  <c r="F241" i="10"/>
  <c r="F242" i="10"/>
  <c r="F243" i="10"/>
  <c r="F244" i="10"/>
  <c r="F245" i="10"/>
  <c r="F246" i="10"/>
  <c r="F247" i="10"/>
  <c r="F248" i="10"/>
  <c r="F249" i="10"/>
  <c r="F250" i="10"/>
  <c r="F251" i="10"/>
  <c r="F252" i="10"/>
  <c r="F253" i="10"/>
  <c r="F254" i="10"/>
  <c r="F255" i="10"/>
  <c r="F256" i="10"/>
  <c r="F257" i="10"/>
  <c r="F258" i="10"/>
  <c r="F259" i="10"/>
  <c r="F260" i="10"/>
  <c r="F261" i="10"/>
  <c r="F262" i="10"/>
  <c r="F263" i="10"/>
  <c r="F264" i="10"/>
  <c r="F3" i="10"/>
  <c r="F4" i="10"/>
  <c r="F5" i="10"/>
  <c r="F6" i="10"/>
  <c r="F7" i="10"/>
  <c r="F2" i="10"/>
  <c r="Y136" i="28"/>
  <c r="U136" i="28"/>
  <c r="Q438" i="24"/>
  <c r="C438" i="24" s="1"/>
  <c r="C439" i="6"/>
  <c r="C55" i="17"/>
  <c r="C54" i="17"/>
  <c r="B173" i="32"/>
  <c r="C173" i="32" s="1"/>
  <c r="W272" i="5"/>
  <c r="V272" i="5"/>
  <c r="U272" i="5"/>
  <c r="T272" i="5"/>
  <c r="S272" i="5"/>
  <c r="R272" i="5"/>
  <c r="Q272" i="5"/>
  <c r="N272" i="5"/>
  <c r="J435" i="18"/>
  <c r="U436" i="18"/>
  <c r="W436" i="18" s="1"/>
  <c r="Y135" i="28"/>
  <c r="U135" i="28"/>
  <c r="AL141" i="23"/>
  <c r="B53" i="17"/>
  <c r="O14" i="24"/>
  <c r="O15" i="24"/>
  <c r="O16" i="24"/>
  <c r="O17" i="24"/>
  <c r="O18" i="24"/>
  <c r="O19" i="24"/>
  <c r="O20" i="24"/>
  <c r="O21" i="24"/>
  <c r="O22" i="24"/>
  <c r="O23" i="24"/>
  <c r="O24" i="24"/>
  <c r="O25" i="24"/>
  <c r="O26" i="24"/>
  <c r="O27" i="24"/>
  <c r="O28" i="24"/>
  <c r="O29" i="24"/>
  <c r="O30" i="24"/>
  <c r="O31" i="24"/>
  <c r="O32" i="24"/>
  <c r="O33" i="24"/>
  <c r="O34" i="24"/>
  <c r="O35" i="24"/>
  <c r="O36" i="24"/>
  <c r="O37" i="24"/>
  <c r="O38" i="24"/>
  <c r="O39" i="24"/>
  <c r="O40" i="24"/>
  <c r="O41" i="24"/>
  <c r="O42" i="24"/>
  <c r="O43" i="24"/>
  <c r="O44" i="24"/>
  <c r="O45" i="24"/>
  <c r="O46" i="24"/>
  <c r="O47" i="24"/>
  <c r="O48" i="24"/>
  <c r="O49" i="24"/>
  <c r="O50" i="24"/>
  <c r="O51" i="24"/>
  <c r="O52" i="24"/>
  <c r="O53" i="24"/>
  <c r="O54" i="24"/>
  <c r="O55" i="24"/>
  <c r="O56" i="24"/>
  <c r="O57" i="24"/>
  <c r="O58" i="24"/>
  <c r="O59" i="24"/>
  <c r="O60" i="24"/>
  <c r="O61" i="24"/>
  <c r="O62" i="24"/>
  <c r="O63" i="24"/>
  <c r="O64" i="24"/>
  <c r="O65" i="24"/>
  <c r="O66" i="24"/>
  <c r="O67" i="24"/>
  <c r="O68" i="24"/>
  <c r="O69" i="24"/>
  <c r="O70" i="24"/>
  <c r="O71" i="24"/>
  <c r="O72" i="24"/>
  <c r="O73" i="24"/>
  <c r="O74" i="24"/>
  <c r="O75" i="24"/>
  <c r="O76" i="24"/>
  <c r="O77" i="24"/>
  <c r="O78" i="24"/>
  <c r="O79" i="24"/>
  <c r="O80" i="24"/>
  <c r="O81" i="24"/>
  <c r="O82" i="24"/>
  <c r="O83" i="24"/>
  <c r="O84" i="24"/>
  <c r="O85" i="24"/>
  <c r="O86" i="24"/>
  <c r="O87" i="24"/>
  <c r="O88" i="24"/>
  <c r="O89" i="24"/>
  <c r="O90" i="24"/>
  <c r="O91" i="24"/>
  <c r="O92" i="24"/>
  <c r="O93" i="24"/>
  <c r="O94" i="24"/>
  <c r="O95" i="24"/>
  <c r="O96" i="24"/>
  <c r="O97" i="24"/>
  <c r="O98" i="24"/>
  <c r="O99" i="24"/>
  <c r="O100" i="24"/>
  <c r="O101" i="24"/>
  <c r="O102" i="24"/>
  <c r="O103" i="24"/>
  <c r="O104" i="24"/>
  <c r="O105" i="24"/>
  <c r="O106" i="24"/>
  <c r="O107" i="24"/>
  <c r="O108" i="24"/>
  <c r="O109" i="24"/>
  <c r="O110" i="24"/>
  <c r="O111" i="24"/>
  <c r="O112" i="24"/>
  <c r="O113" i="24"/>
  <c r="O114" i="24"/>
  <c r="O115" i="24"/>
  <c r="O116" i="24"/>
  <c r="O117" i="24"/>
  <c r="O118" i="24"/>
  <c r="O119" i="24"/>
  <c r="O120" i="24"/>
  <c r="O121" i="24"/>
  <c r="O122" i="24"/>
  <c r="O123" i="24"/>
  <c r="O124" i="24"/>
  <c r="O125" i="24"/>
  <c r="O126" i="24"/>
  <c r="O127" i="24"/>
  <c r="O128" i="24"/>
  <c r="O129" i="24"/>
  <c r="O130" i="24"/>
  <c r="O131" i="24"/>
  <c r="O132" i="24"/>
  <c r="O133" i="24"/>
  <c r="O135" i="24"/>
  <c r="B135" i="24" s="1"/>
  <c r="C3" i="10" s="1"/>
  <c r="O136" i="24"/>
  <c r="B136" i="24" s="1"/>
  <c r="C4" i="10" s="1"/>
  <c r="O137" i="24"/>
  <c r="B137" i="24" s="1"/>
  <c r="C5" i="10" s="1"/>
  <c r="O138" i="24"/>
  <c r="B138" i="24" s="1"/>
  <c r="C6" i="10" s="1"/>
  <c r="O139" i="24"/>
  <c r="B139" i="24" s="1"/>
  <c r="C7" i="10" s="1"/>
  <c r="O140" i="24"/>
  <c r="B140" i="24" s="1"/>
  <c r="C8" i="10" s="1"/>
  <c r="O141" i="24"/>
  <c r="B141" i="24" s="1"/>
  <c r="C9" i="10" s="1"/>
  <c r="O142" i="24"/>
  <c r="B142" i="24" s="1"/>
  <c r="C10" i="10" s="1"/>
  <c r="O143" i="24"/>
  <c r="B143" i="24" s="1"/>
  <c r="C11" i="10" s="1"/>
  <c r="O144" i="24"/>
  <c r="B144" i="24" s="1"/>
  <c r="C12" i="10" s="1"/>
  <c r="O145" i="24"/>
  <c r="B145" i="24" s="1"/>
  <c r="C13" i="10" s="1"/>
  <c r="O146" i="24"/>
  <c r="B146" i="24" s="1"/>
  <c r="C14" i="10" s="1"/>
  <c r="O147" i="24"/>
  <c r="B147" i="24" s="1"/>
  <c r="C15" i="10" s="1"/>
  <c r="O148" i="24"/>
  <c r="B148" i="24" s="1"/>
  <c r="C16" i="10" s="1"/>
  <c r="O149" i="24"/>
  <c r="B149" i="24" s="1"/>
  <c r="C17" i="10" s="1"/>
  <c r="O150" i="24"/>
  <c r="B150" i="24" s="1"/>
  <c r="C18" i="10" s="1"/>
  <c r="O151" i="24"/>
  <c r="B151" i="24" s="1"/>
  <c r="C19" i="10" s="1"/>
  <c r="O152" i="24"/>
  <c r="B152" i="24" s="1"/>
  <c r="C20" i="10" s="1"/>
  <c r="O153" i="24"/>
  <c r="B153" i="24" s="1"/>
  <c r="C21" i="10" s="1"/>
  <c r="O154" i="24"/>
  <c r="B154" i="24" s="1"/>
  <c r="C22" i="10" s="1"/>
  <c r="O155" i="24"/>
  <c r="B155" i="24" s="1"/>
  <c r="C23" i="10" s="1"/>
  <c r="O156" i="24"/>
  <c r="B156" i="24" s="1"/>
  <c r="C24" i="10" s="1"/>
  <c r="O157" i="24"/>
  <c r="B157" i="24" s="1"/>
  <c r="C25" i="10" s="1"/>
  <c r="O158" i="24"/>
  <c r="B158" i="24" s="1"/>
  <c r="C26" i="10" s="1"/>
  <c r="O159" i="24"/>
  <c r="B159" i="24" s="1"/>
  <c r="C27" i="10" s="1"/>
  <c r="O160" i="24"/>
  <c r="B160" i="24" s="1"/>
  <c r="C28" i="10" s="1"/>
  <c r="O161" i="24"/>
  <c r="B161" i="24" s="1"/>
  <c r="C29" i="10" s="1"/>
  <c r="O162" i="24"/>
  <c r="B162" i="24" s="1"/>
  <c r="C30" i="10" s="1"/>
  <c r="O163" i="24"/>
  <c r="B163" i="24" s="1"/>
  <c r="C31" i="10" s="1"/>
  <c r="O164" i="24"/>
  <c r="B164" i="24" s="1"/>
  <c r="C32" i="10" s="1"/>
  <c r="O165" i="24"/>
  <c r="B165" i="24" s="1"/>
  <c r="C33" i="10" s="1"/>
  <c r="O166" i="24"/>
  <c r="B166" i="24" s="1"/>
  <c r="C34" i="10" s="1"/>
  <c r="O167" i="24"/>
  <c r="B167" i="24" s="1"/>
  <c r="C35" i="10" s="1"/>
  <c r="O168" i="24"/>
  <c r="B168" i="24" s="1"/>
  <c r="C36" i="10" s="1"/>
  <c r="O169" i="24"/>
  <c r="B169" i="24" s="1"/>
  <c r="C37" i="10" s="1"/>
  <c r="O170" i="24"/>
  <c r="B170" i="24" s="1"/>
  <c r="C38" i="10" s="1"/>
  <c r="O171" i="24"/>
  <c r="B171" i="24" s="1"/>
  <c r="C39" i="10" s="1"/>
  <c r="O172" i="24"/>
  <c r="B172" i="24" s="1"/>
  <c r="C40" i="10" s="1"/>
  <c r="O173" i="24"/>
  <c r="B173" i="24" s="1"/>
  <c r="C41" i="10" s="1"/>
  <c r="O174" i="24"/>
  <c r="B174" i="24" s="1"/>
  <c r="C42" i="10" s="1"/>
  <c r="O175" i="24"/>
  <c r="B175" i="24" s="1"/>
  <c r="C43" i="10" s="1"/>
  <c r="O176" i="24"/>
  <c r="B176" i="24" s="1"/>
  <c r="O177" i="24"/>
  <c r="B177" i="24" s="1"/>
  <c r="O178" i="24"/>
  <c r="B178" i="24" s="1"/>
  <c r="C46" i="10" s="1"/>
  <c r="O179" i="24"/>
  <c r="B179" i="24" s="1"/>
  <c r="C47" i="10" s="1"/>
  <c r="O180" i="24"/>
  <c r="B180" i="24" s="1"/>
  <c r="O181" i="24"/>
  <c r="B181" i="24" s="1"/>
  <c r="G7" i="10" s="1"/>
  <c r="O182" i="24"/>
  <c r="B182" i="24" s="1"/>
  <c r="C50" i="10" s="1"/>
  <c r="O183" i="24"/>
  <c r="B183" i="24" s="1"/>
  <c r="G9" i="10" s="1"/>
  <c r="O184" i="24"/>
  <c r="B184" i="24" s="1"/>
  <c r="G10" i="10" s="1"/>
  <c r="O185" i="24"/>
  <c r="B185" i="24" s="1"/>
  <c r="C53" i="10" s="1"/>
  <c r="O186" i="24"/>
  <c r="B186" i="24" s="1"/>
  <c r="G12" i="10" s="1"/>
  <c r="O187" i="24"/>
  <c r="B187" i="24" s="1"/>
  <c r="C55" i="10" s="1"/>
  <c r="O188" i="24"/>
  <c r="B188" i="24" s="1"/>
  <c r="C56" i="10" s="1"/>
  <c r="O189" i="24"/>
  <c r="B189" i="24" s="1"/>
  <c r="G15" i="10" s="1"/>
  <c r="O190" i="24"/>
  <c r="B190" i="24" s="1"/>
  <c r="G16" i="10" s="1"/>
  <c r="O191" i="24"/>
  <c r="B191" i="24" s="1"/>
  <c r="G17" i="10" s="1"/>
  <c r="O192" i="24"/>
  <c r="B192" i="24" s="1"/>
  <c r="G18" i="10" s="1"/>
  <c r="O193" i="24"/>
  <c r="B193" i="24" s="1"/>
  <c r="G19" i="10" s="1"/>
  <c r="O194" i="24"/>
  <c r="B194" i="24" s="1"/>
  <c r="C62" i="10" s="1"/>
  <c r="O195" i="24"/>
  <c r="B195" i="24" s="1"/>
  <c r="C63" i="10" s="1"/>
  <c r="O196" i="24"/>
  <c r="B196" i="24" s="1"/>
  <c r="C64" i="10" s="1"/>
  <c r="O197" i="24"/>
  <c r="B197" i="24" s="1"/>
  <c r="C65" i="10" s="1"/>
  <c r="O198" i="24"/>
  <c r="B198" i="24" s="1"/>
  <c r="C66" i="10" s="1"/>
  <c r="O199" i="24"/>
  <c r="B199" i="24" s="1"/>
  <c r="C67" i="10" s="1"/>
  <c r="O200" i="24"/>
  <c r="B200" i="24" s="1"/>
  <c r="C68" i="10" s="1"/>
  <c r="O201" i="24"/>
  <c r="B201" i="24" s="1"/>
  <c r="C69" i="10" s="1"/>
  <c r="O202" i="24"/>
  <c r="B202" i="24" s="1"/>
  <c r="C70" i="10" s="1"/>
  <c r="O203" i="24"/>
  <c r="B203" i="24" s="1"/>
  <c r="C71" i="10" s="1"/>
  <c r="O204" i="24"/>
  <c r="B204" i="24" s="1"/>
  <c r="C72" i="10" s="1"/>
  <c r="O205" i="24"/>
  <c r="B205" i="24" s="1"/>
  <c r="C73" i="10" s="1"/>
  <c r="O206" i="24"/>
  <c r="B206" i="24" s="1"/>
  <c r="C74" i="10" s="1"/>
  <c r="O207" i="24"/>
  <c r="B207" i="24" s="1"/>
  <c r="C75" i="10" s="1"/>
  <c r="O208" i="24"/>
  <c r="B208" i="24" s="1"/>
  <c r="C76" i="10" s="1"/>
  <c r="O209" i="24"/>
  <c r="B209" i="24" s="1"/>
  <c r="C77" i="10" s="1"/>
  <c r="O210" i="24"/>
  <c r="B210" i="24" s="1"/>
  <c r="C78" i="10" s="1"/>
  <c r="O211" i="24"/>
  <c r="B211" i="24" s="1"/>
  <c r="C79" i="10" s="1"/>
  <c r="O212" i="24"/>
  <c r="B212" i="24" s="1"/>
  <c r="C80" i="10" s="1"/>
  <c r="O213" i="24"/>
  <c r="B213" i="24" s="1"/>
  <c r="C81" i="10" s="1"/>
  <c r="O214" i="24"/>
  <c r="B214" i="24" s="1"/>
  <c r="C82" i="10" s="1"/>
  <c r="O215" i="24"/>
  <c r="B215" i="24" s="1"/>
  <c r="C83" i="10" s="1"/>
  <c r="O216" i="24"/>
  <c r="B216" i="24" s="1"/>
  <c r="C84" i="10" s="1"/>
  <c r="O217" i="24"/>
  <c r="B217" i="24" s="1"/>
  <c r="C85" i="10" s="1"/>
  <c r="O218" i="24"/>
  <c r="B218" i="24" s="1"/>
  <c r="C86" i="10" s="1"/>
  <c r="O219" i="24"/>
  <c r="B219" i="24" s="1"/>
  <c r="C87" i="10" s="1"/>
  <c r="O220" i="24"/>
  <c r="B220" i="24" s="1"/>
  <c r="C88" i="10" s="1"/>
  <c r="O221" i="24"/>
  <c r="B221" i="24" s="1"/>
  <c r="C89" i="10" s="1"/>
  <c r="O222" i="24"/>
  <c r="B222" i="24" s="1"/>
  <c r="C90" i="10" s="1"/>
  <c r="O223" i="24"/>
  <c r="B223" i="24" s="1"/>
  <c r="C91" i="10" s="1"/>
  <c r="O224" i="24"/>
  <c r="B224" i="24" s="1"/>
  <c r="C92" i="10" s="1"/>
  <c r="O225" i="24"/>
  <c r="B225" i="24" s="1"/>
  <c r="C93" i="10" s="1"/>
  <c r="O226" i="24"/>
  <c r="B226" i="24" s="1"/>
  <c r="C94" i="10" s="1"/>
  <c r="O227" i="24"/>
  <c r="B227" i="24" s="1"/>
  <c r="C95" i="10" s="1"/>
  <c r="O228" i="24"/>
  <c r="B228" i="24" s="1"/>
  <c r="C96" i="10" s="1"/>
  <c r="O229" i="24"/>
  <c r="B229" i="24" s="1"/>
  <c r="C97" i="10" s="1"/>
  <c r="O230" i="24"/>
  <c r="B230" i="24" s="1"/>
  <c r="C98" i="10" s="1"/>
  <c r="O231" i="24"/>
  <c r="B231" i="24" s="1"/>
  <c r="C99" i="10" s="1"/>
  <c r="O232" i="24"/>
  <c r="B232" i="24" s="1"/>
  <c r="C100" i="10" s="1"/>
  <c r="O233" i="24"/>
  <c r="B233" i="24" s="1"/>
  <c r="C101" i="10" s="1"/>
  <c r="O234" i="24"/>
  <c r="B234" i="24" s="1"/>
  <c r="C102" i="10" s="1"/>
  <c r="O235" i="24"/>
  <c r="B235" i="24" s="1"/>
  <c r="C103" i="10" s="1"/>
  <c r="O236" i="24"/>
  <c r="B236" i="24" s="1"/>
  <c r="C104" i="10" s="1"/>
  <c r="O237" i="24"/>
  <c r="B237" i="24" s="1"/>
  <c r="C105" i="10" s="1"/>
  <c r="O238" i="24"/>
  <c r="B238" i="24" s="1"/>
  <c r="C106" i="10" s="1"/>
  <c r="O239" i="24"/>
  <c r="B239" i="24" s="1"/>
  <c r="C107" i="10" s="1"/>
  <c r="O240" i="24"/>
  <c r="B240" i="24" s="1"/>
  <c r="C108" i="10" s="1"/>
  <c r="O241" i="24"/>
  <c r="B241" i="24" s="1"/>
  <c r="C109" i="10" s="1"/>
  <c r="O242" i="24"/>
  <c r="B242" i="24" s="1"/>
  <c r="C110" i="10" s="1"/>
  <c r="O243" i="24"/>
  <c r="B243" i="24" s="1"/>
  <c r="C111" i="10" s="1"/>
  <c r="O244" i="24"/>
  <c r="B244" i="24" s="1"/>
  <c r="C112" i="10" s="1"/>
  <c r="O245" i="24"/>
  <c r="B245" i="24" s="1"/>
  <c r="C113" i="10" s="1"/>
  <c r="O246" i="24"/>
  <c r="B246" i="24" s="1"/>
  <c r="C114" i="10" s="1"/>
  <c r="O247" i="24"/>
  <c r="B247" i="24" s="1"/>
  <c r="C115" i="10" s="1"/>
  <c r="O248" i="24"/>
  <c r="B248" i="24" s="1"/>
  <c r="C116" i="10" s="1"/>
  <c r="O249" i="24"/>
  <c r="B249" i="24" s="1"/>
  <c r="C117" i="10" s="1"/>
  <c r="O250" i="24"/>
  <c r="B250" i="24" s="1"/>
  <c r="C118" i="10" s="1"/>
  <c r="O251" i="24"/>
  <c r="B251" i="24" s="1"/>
  <c r="C119" i="10" s="1"/>
  <c r="O252" i="24"/>
  <c r="B252" i="24" s="1"/>
  <c r="C120" i="10" s="1"/>
  <c r="O253" i="24"/>
  <c r="B253" i="24" s="1"/>
  <c r="C121" i="10" s="1"/>
  <c r="O254" i="24"/>
  <c r="B254" i="24" s="1"/>
  <c r="C122" i="10" s="1"/>
  <c r="O255" i="24"/>
  <c r="B255" i="24" s="1"/>
  <c r="C123" i="10" s="1"/>
  <c r="O256" i="24"/>
  <c r="B256" i="24" s="1"/>
  <c r="C124" i="10" s="1"/>
  <c r="O257" i="24"/>
  <c r="B257" i="24" s="1"/>
  <c r="C125" i="10" s="1"/>
  <c r="O258" i="24"/>
  <c r="B258" i="24" s="1"/>
  <c r="C126" i="10" s="1"/>
  <c r="O259" i="24"/>
  <c r="B259" i="24" s="1"/>
  <c r="C127" i="10" s="1"/>
  <c r="O260" i="24"/>
  <c r="B260" i="24" s="1"/>
  <c r="C128" i="10" s="1"/>
  <c r="O261" i="24"/>
  <c r="B261" i="24" s="1"/>
  <c r="C129" i="10" s="1"/>
  <c r="O262" i="24"/>
  <c r="B262" i="24" s="1"/>
  <c r="C130" i="10" s="1"/>
  <c r="O263" i="24"/>
  <c r="B263" i="24" s="1"/>
  <c r="C131" i="10" s="1"/>
  <c r="O264" i="24"/>
  <c r="B264" i="24" s="1"/>
  <c r="C132" i="10" s="1"/>
  <c r="O265" i="24"/>
  <c r="B265" i="24" s="1"/>
  <c r="C133" i="10" s="1"/>
  <c r="O266" i="24"/>
  <c r="B266" i="24" s="1"/>
  <c r="C134" i="10" s="1"/>
  <c r="O267" i="24"/>
  <c r="B267" i="24" s="1"/>
  <c r="C135" i="10" s="1"/>
  <c r="O268" i="24"/>
  <c r="B268" i="24" s="1"/>
  <c r="C136" i="10" s="1"/>
  <c r="O269" i="24"/>
  <c r="B269" i="24" s="1"/>
  <c r="C137" i="10" s="1"/>
  <c r="O270" i="24"/>
  <c r="B270" i="24" s="1"/>
  <c r="C138" i="10" s="1"/>
  <c r="O271" i="24"/>
  <c r="B271" i="24" s="1"/>
  <c r="C139" i="10" s="1"/>
  <c r="O272" i="24"/>
  <c r="B272" i="24" s="1"/>
  <c r="C140" i="10" s="1"/>
  <c r="O273" i="24"/>
  <c r="B273" i="24" s="1"/>
  <c r="C141" i="10" s="1"/>
  <c r="O274" i="24"/>
  <c r="B274" i="24" s="1"/>
  <c r="C142" i="10" s="1"/>
  <c r="O275" i="24"/>
  <c r="B275" i="24" s="1"/>
  <c r="C143" i="10" s="1"/>
  <c r="O276" i="24"/>
  <c r="B276" i="24" s="1"/>
  <c r="C144" i="10" s="1"/>
  <c r="O277" i="24"/>
  <c r="B277" i="24" s="1"/>
  <c r="C145" i="10" s="1"/>
  <c r="O278" i="24"/>
  <c r="B278" i="24" s="1"/>
  <c r="C146" i="10" s="1"/>
  <c r="O279" i="24"/>
  <c r="B279" i="24" s="1"/>
  <c r="C147" i="10" s="1"/>
  <c r="O280" i="24"/>
  <c r="B280" i="24" s="1"/>
  <c r="C148" i="10" s="1"/>
  <c r="O281" i="24"/>
  <c r="B281" i="24" s="1"/>
  <c r="C149" i="10" s="1"/>
  <c r="O282" i="24"/>
  <c r="B282" i="24" s="1"/>
  <c r="C150" i="10" s="1"/>
  <c r="O283" i="24"/>
  <c r="B283" i="24" s="1"/>
  <c r="C151" i="10" s="1"/>
  <c r="O284" i="24"/>
  <c r="B284" i="24" s="1"/>
  <c r="C152" i="10" s="1"/>
  <c r="O285" i="24"/>
  <c r="B285" i="24" s="1"/>
  <c r="C153" i="10" s="1"/>
  <c r="O286" i="24"/>
  <c r="B286" i="24" s="1"/>
  <c r="C154" i="10" s="1"/>
  <c r="O287" i="24"/>
  <c r="B287" i="24" s="1"/>
  <c r="C155" i="10" s="1"/>
  <c r="O288" i="24"/>
  <c r="B288" i="24" s="1"/>
  <c r="C156" i="10" s="1"/>
  <c r="O289" i="24"/>
  <c r="B289" i="24" s="1"/>
  <c r="C157" i="10" s="1"/>
  <c r="O290" i="24"/>
  <c r="B290" i="24" s="1"/>
  <c r="C158" i="10" s="1"/>
  <c r="O291" i="24"/>
  <c r="B291" i="24" s="1"/>
  <c r="C159" i="10" s="1"/>
  <c r="O292" i="24"/>
  <c r="B292" i="24" s="1"/>
  <c r="C160" i="10" s="1"/>
  <c r="O293" i="24"/>
  <c r="B293" i="24" s="1"/>
  <c r="C161" i="10" s="1"/>
  <c r="O294" i="24"/>
  <c r="B294" i="24" s="1"/>
  <c r="C162" i="10" s="1"/>
  <c r="O295" i="24"/>
  <c r="B295" i="24" s="1"/>
  <c r="C163" i="10" s="1"/>
  <c r="O296" i="24"/>
  <c r="B296" i="24" s="1"/>
  <c r="C164" i="10" s="1"/>
  <c r="O297" i="24"/>
  <c r="B297" i="24" s="1"/>
  <c r="C165" i="10" s="1"/>
  <c r="O298" i="24"/>
  <c r="B298" i="24" s="1"/>
  <c r="C166" i="10" s="1"/>
  <c r="O299" i="24"/>
  <c r="B299" i="24" s="1"/>
  <c r="C167" i="10" s="1"/>
  <c r="O300" i="24"/>
  <c r="B300" i="24" s="1"/>
  <c r="C168" i="10" s="1"/>
  <c r="O301" i="24"/>
  <c r="B301" i="24" s="1"/>
  <c r="C169" i="10" s="1"/>
  <c r="O302" i="24"/>
  <c r="B302" i="24" s="1"/>
  <c r="C170" i="10" s="1"/>
  <c r="O303" i="24"/>
  <c r="B303" i="24" s="1"/>
  <c r="C171" i="10" s="1"/>
  <c r="O304" i="24"/>
  <c r="B304" i="24" s="1"/>
  <c r="C172" i="10" s="1"/>
  <c r="O305" i="24"/>
  <c r="B305" i="24" s="1"/>
  <c r="C173" i="10" s="1"/>
  <c r="O306" i="24"/>
  <c r="B306" i="24" s="1"/>
  <c r="C174" i="10" s="1"/>
  <c r="O307" i="24"/>
  <c r="B307" i="24" s="1"/>
  <c r="C175" i="10" s="1"/>
  <c r="O308" i="24"/>
  <c r="B308" i="24" s="1"/>
  <c r="C176" i="10" s="1"/>
  <c r="O309" i="24"/>
  <c r="B309" i="24" s="1"/>
  <c r="C177" i="10" s="1"/>
  <c r="O310" i="24"/>
  <c r="B310" i="24" s="1"/>
  <c r="C178" i="10" s="1"/>
  <c r="O311" i="24"/>
  <c r="B311" i="24" s="1"/>
  <c r="C179" i="10" s="1"/>
  <c r="O312" i="24"/>
  <c r="B312" i="24" s="1"/>
  <c r="C180" i="10" s="1"/>
  <c r="O313" i="24"/>
  <c r="B313" i="24" s="1"/>
  <c r="C181" i="10" s="1"/>
  <c r="O314" i="24"/>
  <c r="B314" i="24" s="1"/>
  <c r="C182" i="10" s="1"/>
  <c r="O315" i="24"/>
  <c r="B315" i="24" s="1"/>
  <c r="C183" i="10" s="1"/>
  <c r="O316" i="24"/>
  <c r="B316" i="24" s="1"/>
  <c r="C184" i="10" s="1"/>
  <c r="O317" i="24"/>
  <c r="B317" i="24" s="1"/>
  <c r="C185" i="10" s="1"/>
  <c r="O318" i="24"/>
  <c r="B318" i="24" s="1"/>
  <c r="C186" i="10" s="1"/>
  <c r="O319" i="24"/>
  <c r="B319" i="24" s="1"/>
  <c r="C187" i="10" s="1"/>
  <c r="O320" i="24"/>
  <c r="B320" i="24" s="1"/>
  <c r="C188" i="10" s="1"/>
  <c r="O321" i="24"/>
  <c r="B321" i="24" s="1"/>
  <c r="C189" i="10" s="1"/>
  <c r="O322" i="24"/>
  <c r="B322" i="24" s="1"/>
  <c r="C190" i="10" s="1"/>
  <c r="O323" i="24"/>
  <c r="B323" i="24" s="1"/>
  <c r="C191" i="10" s="1"/>
  <c r="O324" i="24"/>
  <c r="B324" i="24" s="1"/>
  <c r="C192" i="10" s="1"/>
  <c r="O325" i="24"/>
  <c r="B325" i="24" s="1"/>
  <c r="C193" i="10" s="1"/>
  <c r="O326" i="24"/>
  <c r="B326" i="24" s="1"/>
  <c r="C194" i="10" s="1"/>
  <c r="O327" i="24"/>
  <c r="B327" i="24" s="1"/>
  <c r="C195" i="10" s="1"/>
  <c r="O328" i="24"/>
  <c r="B328" i="24" s="1"/>
  <c r="C196" i="10" s="1"/>
  <c r="O329" i="24"/>
  <c r="B329" i="24" s="1"/>
  <c r="C197" i="10" s="1"/>
  <c r="O330" i="24"/>
  <c r="B330" i="24" s="1"/>
  <c r="C198" i="10" s="1"/>
  <c r="O331" i="24"/>
  <c r="B331" i="24" s="1"/>
  <c r="C199" i="10" s="1"/>
  <c r="O332" i="24"/>
  <c r="B332" i="24" s="1"/>
  <c r="C200" i="10" s="1"/>
  <c r="O333" i="24"/>
  <c r="B333" i="24" s="1"/>
  <c r="C201" i="10" s="1"/>
  <c r="O334" i="24"/>
  <c r="B334" i="24" s="1"/>
  <c r="C202" i="10" s="1"/>
  <c r="O335" i="24"/>
  <c r="B335" i="24" s="1"/>
  <c r="C203" i="10" s="1"/>
  <c r="O336" i="24"/>
  <c r="B336" i="24" s="1"/>
  <c r="C204" i="10" s="1"/>
  <c r="O337" i="24"/>
  <c r="B337" i="24" s="1"/>
  <c r="C205" i="10" s="1"/>
  <c r="O338" i="24"/>
  <c r="B338" i="24" s="1"/>
  <c r="C206" i="10" s="1"/>
  <c r="O339" i="24"/>
  <c r="B339" i="24" s="1"/>
  <c r="C207" i="10" s="1"/>
  <c r="O340" i="24"/>
  <c r="B340" i="24" s="1"/>
  <c r="C208" i="10" s="1"/>
  <c r="O341" i="24"/>
  <c r="B341" i="24" s="1"/>
  <c r="C209" i="10" s="1"/>
  <c r="O342" i="24"/>
  <c r="B342" i="24" s="1"/>
  <c r="C210" i="10" s="1"/>
  <c r="O343" i="24"/>
  <c r="B343" i="24" s="1"/>
  <c r="C211" i="10" s="1"/>
  <c r="O344" i="24"/>
  <c r="B344" i="24" s="1"/>
  <c r="C212" i="10" s="1"/>
  <c r="O345" i="24"/>
  <c r="B345" i="24" s="1"/>
  <c r="C213" i="10" s="1"/>
  <c r="O346" i="24"/>
  <c r="B346" i="24" s="1"/>
  <c r="C214" i="10" s="1"/>
  <c r="O347" i="24"/>
  <c r="B347" i="24" s="1"/>
  <c r="C215" i="10" s="1"/>
  <c r="O348" i="24"/>
  <c r="B348" i="24" s="1"/>
  <c r="C216" i="10" s="1"/>
  <c r="O349" i="24"/>
  <c r="B349" i="24" s="1"/>
  <c r="C217" i="10" s="1"/>
  <c r="O350" i="24"/>
  <c r="B350" i="24" s="1"/>
  <c r="C218" i="10" s="1"/>
  <c r="O351" i="24"/>
  <c r="B351" i="24" s="1"/>
  <c r="C219" i="10" s="1"/>
  <c r="O352" i="24"/>
  <c r="B352" i="24" s="1"/>
  <c r="C220" i="10" s="1"/>
  <c r="O353" i="24"/>
  <c r="B353" i="24" s="1"/>
  <c r="C221" i="10" s="1"/>
  <c r="O354" i="24"/>
  <c r="B354" i="24" s="1"/>
  <c r="C222" i="10" s="1"/>
  <c r="O355" i="24"/>
  <c r="B355" i="24" s="1"/>
  <c r="C223" i="10" s="1"/>
  <c r="O356" i="24"/>
  <c r="B356" i="24" s="1"/>
  <c r="C224" i="10" s="1"/>
  <c r="O357" i="24"/>
  <c r="B357" i="24" s="1"/>
  <c r="C225" i="10" s="1"/>
  <c r="O358" i="24"/>
  <c r="B358" i="24" s="1"/>
  <c r="C226" i="10" s="1"/>
  <c r="O359" i="24"/>
  <c r="B359" i="24" s="1"/>
  <c r="C227" i="10" s="1"/>
  <c r="O360" i="24"/>
  <c r="B360" i="24" s="1"/>
  <c r="C228" i="10" s="1"/>
  <c r="O361" i="24"/>
  <c r="B361" i="24" s="1"/>
  <c r="C229" i="10" s="1"/>
  <c r="O362" i="24"/>
  <c r="B362" i="24" s="1"/>
  <c r="C230" i="10" s="1"/>
  <c r="O363" i="24"/>
  <c r="B363" i="24" s="1"/>
  <c r="C231" i="10" s="1"/>
  <c r="O364" i="24"/>
  <c r="B364" i="24" s="1"/>
  <c r="C232" i="10" s="1"/>
  <c r="O365" i="24"/>
  <c r="B365" i="24" s="1"/>
  <c r="C233" i="10" s="1"/>
  <c r="O366" i="24"/>
  <c r="B366" i="24" s="1"/>
  <c r="C234" i="10" s="1"/>
  <c r="O367" i="24"/>
  <c r="B367" i="24" s="1"/>
  <c r="C235" i="10" s="1"/>
  <c r="O368" i="24"/>
  <c r="B368" i="24" s="1"/>
  <c r="C236" i="10" s="1"/>
  <c r="O369" i="24"/>
  <c r="B369" i="24" s="1"/>
  <c r="C237" i="10" s="1"/>
  <c r="O370" i="24"/>
  <c r="B370" i="24" s="1"/>
  <c r="C238" i="10" s="1"/>
  <c r="O371" i="24"/>
  <c r="B371" i="24" s="1"/>
  <c r="C239" i="10" s="1"/>
  <c r="O372" i="24"/>
  <c r="B372" i="24" s="1"/>
  <c r="C240" i="10" s="1"/>
  <c r="O373" i="24"/>
  <c r="B373" i="24" s="1"/>
  <c r="C241" i="10" s="1"/>
  <c r="O374" i="24"/>
  <c r="O375" i="24"/>
  <c r="B375" i="24" s="1"/>
  <c r="O376" i="24"/>
  <c r="B376" i="24" s="1"/>
  <c r="O377" i="24"/>
  <c r="O378" i="24"/>
  <c r="B378" i="24" s="1"/>
  <c r="O379" i="24"/>
  <c r="B379" i="24" s="1"/>
  <c r="O380" i="24"/>
  <c r="B380" i="24" s="1"/>
  <c r="O381" i="24"/>
  <c r="B381" i="24" s="1"/>
  <c r="O382" i="24"/>
  <c r="O383" i="24"/>
  <c r="B383" i="24" s="1"/>
  <c r="O384" i="24"/>
  <c r="B384" i="24" s="1"/>
  <c r="O385" i="24"/>
  <c r="B385" i="24" s="1"/>
  <c r="O386" i="24"/>
  <c r="O387" i="24"/>
  <c r="B387" i="24" s="1"/>
  <c r="O388" i="24"/>
  <c r="B388" i="24" s="1"/>
  <c r="O389" i="24"/>
  <c r="B389" i="24" s="1"/>
  <c r="O390" i="24"/>
  <c r="O391" i="24"/>
  <c r="B391" i="24" s="1"/>
  <c r="O392" i="24"/>
  <c r="B392" i="24" s="1"/>
  <c r="O393" i="24"/>
  <c r="B393" i="24" s="1"/>
  <c r="O394" i="24"/>
  <c r="B394" i="24" s="1"/>
  <c r="O395" i="24"/>
  <c r="B395" i="24" s="1"/>
  <c r="O396" i="24"/>
  <c r="B396" i="24" s="1"/>
  <c r="O397" i="24"/>
  <c r="B397" i="24" s="1"/>
  <c r="O398" i="24"/>
  <c r="O399" i="24"/>
  <c r="B399" i="24" s="1"/>
  <c r="O400" i="24"/>
  <c r="B400" i="24" s="1"/>
  <c r="O401" i="24"/>
  <c r="B401" i="24" s="1"/>
  <c r="O402" i="24"/>
  <c r="B402" i="24" s="1"/>
  <c r="O403" i="24"/>
  <c r="B403" i="24" s="1"/>
  <c r="O404" i="24"/>
  <c r="B404" i="24" s="1"/>
  <c r="O405" i="24"/>
  <c r="O406" i="24"/>
  <c r="O407" i="24"/>
  <c r="B407" i="24" s="1"/>
  <c r="O408" i="24"/>
  <c r="B408" i="24" s="1"/>
  <c r="O409" i="24"/>
  <c r="O410" i="24"/>
  <c r="B410" i="24" s="1"/>
  <c r="O411" i="24"/>
  <c r="B411" i="24" s="1"/>
  <c r="O412" i="24"/>
  <c r="B412" i="24" s="1"/>
  <c r="O413" i="24"/>
  <c r="B413" i="24" s="1"/>
  <c r="O414" i="24"/>
  <c r="B414" i="24" s="1"/>
  <c r="O415" i="24"/>
  <c r="O416" i="24"/>
  <c r="B416" i="24" s="1"/>
  <c r="O417" i="24"/>
  <c r="B417" i="24" s="1"/>
  <c r="O418" i="24"/>
  <c r="O419" i="24"/>
  <c r="B419" i="24" s="1"/>
  <c r="O420" i="24"/>
  <c r="B420" i="24" s="1"/>
  <c r="O421" i="24"/>
  <c r="B421" i="24" s="1"/>
  <c r="O422" i="24"/>
  <c r="O423" i="24"/>
  <c r="B423" i="24" s="1"/>
  <c r="O424" i="24"/>
  <c r="B424" i="24" s="1"/>
  <c r="O134" i="24"/>
  <c r="B134" i="24" s="1"/>
  <c r="C2" i="10" s="1"/>
  <c r="Q195" i="24"/>
  <c r="C195" i="24" s="1"/>
  <c r="G21" i="10" s="1"/>
  <c r="Q196" i="24"/>
  <c r="C196" i="24" s="1"/>
  <c r="G22" i="10" s="1"/>
  <c r="Q197" i="24"/>
  <c r="C197" i="24" s="1"/>
  <c r="G23" i="10" s="1"/>
  <c r="Q198" i="24"/>
  <c r="C198" i="24" s="1"/>
  <c r="G24" i="10" s="1"/>
  <c r="Q199" i="24"/>
  <c r="C199" i="24" s="1"/>
  <c r="G25" i="10" s="1"/>
  <c r="Q200" i="24"/>
  <c r="C200" i="24" s="1"/>
  <c r="G26" i="10" s="1"/>
  <c r="Q201" i="24"/>
  <c r="C201" i="24" s="1"/>
  <c r="G27" i="10" s="1"/>
  <c r="Q202" i="24"/>
  <c r="C202" i="24" s="1"/>
  <c r="G28" i="10" s="1"/>
  <c r="Q203" i="24"/>
  <c r="C203" i="24" s="1"/>
  <c r="G29" i="10" s="1"/>
  <c r="Q204" i="24"/>
  <c r="C204" i="24" s="1"/>
  <c r="G30" i="10" s="1"/>
  <c r="Q205" i="24"/>
  <c r="C205" i="24" s="1"/>
  <c r="G31" i="10" s="1"/>
  <c r="Q206" i="24"/>
  <c r="C206" i="24" s="1"/>
  <c r="G32" i="10" s="1"/>
  <c r="Q207" i="24"/>
  <c r="C207" i="24" s="1"/>
  <c r="G33" i="10" s="1"/>
  <c r="Q208" i="24"/>
  <c r="C208" i="24" s="1"/>
  <c r="G34" i="10" s="1"/>
  <c r="Q209" i="24"/>
  <c r="C209" i="24" s="1"/>
  <c r="G35" i="10" s="1"/>
  <c r="Q210" i="24"/>
  <c r="C210" i="24" s="1"/>
  <c r="G36" i="10" s="1"/>
  <c r="Q211" i="24"/>
  <c r="C211" i="24" s="1"/>
  <c r="G37" i="10" s="1"/>
  <c r="Q212" i="24"/>
  <c r="C212" i="24" s="1"/>
  <c r="G38" i="10" s="1"/>
  <c r="Q213" i="24"/>
  <c r="C213" i="24" s="1"/>
  <c r="G39" i="10" s="1"/>
  <c r="Q214" i="24"/>
  <c r="C214" i="24" s="1"/>
  <c r="G40" i="10" s="1"/>
  <c r="Q215" i="24"/>
  <c r="C215" i="24" s="1"/>
  <c r="G41" i="10" s="1"/>
  <c r="Q216" i="24"/>
  <c r="C216" i="24" s="1"/>
  <c r="G42" i="10" s="1"/>
  <c r="Q217" i="24"/>
  <c r="C217" i="24" s="1"/>
  <c r="G43" i="10" s="1"/>
  <c r="Q218" i="24"/>
  <c r="C218" i="24" s="1"/>
  <c r="G44" i="10" s="1"/>
  <c r="Q219" i="24"/>
  <c r="C219" i="24" s="1"/>
  <c r="G45" i="10" s="1"/>
  <c r="Q220" i="24"/>
  <c r="C220" i="24" s="1"/>
  <c r="G46" i="10" s="1"/>
  <c r="Q221" i="24"/>
  <c r="C221" i="24" s="1"/>
  <c r="G47" i="10" s="1"/>
  <c r="Q222" i="24"/>
  <c r="C222" i="24" s="1"/>
  <c r="G48" i="10" s="1"/>
  <c r="Q223" i="24"/>
  <c r="C223" i="24" s="1"/>
  <c r="G49" i="10" s="1"/>
  <c r="Q224" i="24"/>
  <c r="C224" i="24" s="1"/>
  <c r="G50" i="10" s="1"/>
  <c r="Q225" i="24"/>
  <c r="C225" i="24" s="1"/>
  <c r="G51" i="10" s="1"/>
  <c r="Q226" i="24"/>
  <c r="C226" i="24" s="1"/>
  <c r="G52" i="10" s="1"/>
  <c r="Q227" i="24"/>
  <c r="C227" i="24" s="1"/>
  <c r="G53" i="10" s="1"/>
  <c r="Q228" i="24"/>
  <c r="C228" i="24" s="1"/>
  <c r="G54" i="10" s="1"/>
  <c r="Q229" i="24"/>
  <c r="C229" i="24" s="1"/>
  <c r="G55" i="10" s="1"/>
  <c r="Q230" i="24"/>
  <c r="C230" i="24" s="1"/>
  <c r="G56" i="10" s="1"/>
  <c r="Q231" i="24"/>
  <c r="C231" i="24" s="1"/>
  <c r="G57" i="10" s="1"/>
  <c r="Q232" i="24"/>
  <c r="C232" i="24" s="1"/>
  <c r="G58" i="10" s="1"/>
  <c r="Q233" i="24"/>
  <c r="C233" i="24" s="1"/>
  <c r="G59" i="10" s="1"/>
  <c r="Q234" i="24"/>
  <c r="C234" i="24" s="1"/>
  <c r="G60" i="10" s="1"/>
  <c r="Q235" i="24"/>
  <c r="C235" i="24" s="1"/>
  <c r="G61" i="10" s="1"/>
  <c r="Q236" i="24"/>
  <c r="C236" i="24" s="1"/>
  <c r="G62" i="10" s="1"/>
  <c r="Q237" i="24"/>
  <c r="C237" i="24" s="1"/>
  <c r="G63" i="10" s="1"/>
  <c r="Q238" i="24"/>
  <c r="C238" i="24" s="1"/>
  <c r="G64" i="10" s="1"/>
  <c r="Q239" i="24"/>
  <c r="C239" i="24" s="1"/>
  <c r="G65" i="10" s="1"/>
  <c r="Q240" i="24"/>
  <c r="C240" i="24" s="1"/>
  <c r="G66" i="10" s="1"/>
  <c r="Q241" i="24"/>
  <c r="C241" i="24" s="1"/>
  <c r="G67" i="10" s="1"/>
  <c r="Q242" i="24"/>
  <c r="C242" i="24" s="1"/>
  <c r="G68" i="10" s="1"/>
  <c r="Q243" i="24"/>
  <c r="C243" i="24" s="1"/>
  <c r="G69" i="10" s="1"/>
  <c r="Q244" i="24"/>
  <c r="C244" i="24" s="1"/>
  <c r="G70" i="10" s="1"/>
  <c r="Q245" i="24"/>
  <c r="C245" i="24" s="1"/>
  <c r="G71" i="10" s="1"/>
  <c r="Q246" i="24"/>
  <c r="C246" i="24" s="1"/>
  <c r="G72" i="10" s="1"/>
  <c r="Q247" i="24"/>
  <c r="C247" i="24" s="1"/>
  <c r="G73" i="10" s="1"/>
  <c r="Q248" i="24"/>
  <c r="C248" i="24" s="1"/>
  <c r="G74" i="10" s="1"/>
  <c r="Q249" i="24"/>
  <c r="C249" i="24" s="1"/>
  <c r="G75" i="10" s="1"/>
  <c r="Q250" i="24"/>
  <c r="C250" i="24" s="1"/>
  <c r="G76" i="10" s="1"/>
  <c r="Q251" i="24"/>
  <c r="C251" i="24" s="1"/>
  <c r="G77" i="10" s="1"/>
  <c r="Q252" i="24"/>
  <c r="C252" i="24" s="1"/>
  <c r="G78" i="10" s="1"/>
  <c r="Q253" i="24"/>
  <c r="C253" i="24" s="1"/>
  <c r="G79" i="10" s="1"/>
  <c r="Q254" i="24"/>
  <c r="C254" i="24" s="1"/>
  <c r="G80" i="10" s="1"/>
  <c r="Q255" i="24"/>
  <c r="C255" i="24" s="1"/>
  <c r="G81" i="10" s="1"/>
  <c r="Q256" i="24"/>
  <c r="C256" i="24" s="1"/>
  <c r="G82" i="10" s="1"/>
  <c r="Q257" i="24"/>
  <c r="C257" i="24" s="1"/>
  <c r="G83" i="10" s="1"/>
  <c r="Q258" i="24"/>
  <c r="C258" i="24" s="1"/>
  <c r="G84" i="10" s="1"/>
  <c r="Q259" i="24"/>
  <c r="C259" i="24" s="1"/>
  <c r="G85" i="10" s="1"/>
  <c r="Q260" i="24"/>
  <c r="C260" i="24" s="1"/>
  <c r="G86" i="10" s="1"/>
  <c r="Q261" i="24"/>
  <c r="C261" i="24" s="1"/>
  <c r="G87" i="10" s="1"/>
  <c r="Q262" i="24"/>
  <c r="C262" i="24" s="1"/>
  <c r="G88" i="10" s="1"/>
  <c r="Q263" i="24"/>
  <c r="C263" i="24" s="1"/>
  <c r="G89" i="10" s="1"/>
  <c r="Q264" i="24"/>
  <c r="C264" i="24" s="1"/>
  <c r="G90" i="10" s="1"/>
  <c r="Q265" i="24"/>
  <c r="C265" i="24" s="1"/>
  <c r="G91" i="10" s="1"/>
  <c r="Q266" i="24"/>
  <c r="C266" i="24" s="1"/>
  <c r="G92" i="10" s="1"/>
  <c r="Q267" i="24"/>
  <c r="C267" i="24" s="1"/>
  <c r="G93" i="10" s="1"/>
  <c r="Q268" i="24"/>
  <c r="C268" i="24" s="1"/>
  <c r="G94" i="10" s="1"/>
  <c r="Q269" i="24"/>
  <c r="C269" i="24" s="1"/>
  <c r="G95" i="10" s="1"/>
  <c r="Q270" i="24"/>
  <c r="C270" i="24" s="1"/>
  <c r="G96" i="10" s="1"/>
  <c r="Q271" i="24"/>
  <c r="C271" i="24" s="1"/>
  <c r="G97" i="10" s="1"/>
  <c r="Q272" i="24"/>
  <c r="C272" i="24" s="1"/>
  <c r="G98" i="10" s="1"/>
  <c r="Q273" i="24"/>
  <c r="C273" i="24" s="1"/>
  <c r="G99" i="10" s="1"/>
  <c r="Q274" i="24"/>
  <c r="C274" i="24" s="1"/>
  <c r="G100" i="10" s="1"/>
  <c r="Q275" i="24"/>
  <c r="C275" i="24" s="1"/>
  <c r="G101" i="10" s="1"/>
  <c r="Q276" i="24"/>
  <c r="C276" i="24" s="1"/>
  <c r="G102" i="10" s="1"/>
  <c r="Q277" i="24"/>
  <c r="C277" i="24" s="1"/>
  <c r="G103" i="10" s="1"/>
  <c r="Q278" i="24"/>
  <c r="C278" i="24" s="1"/>
  <c r="G104" i="10" s="1"/>
  <c r="Q279" i="24"/>
  <c r="C279" i="24" s="1"/>
  <c r="G105" i="10" s="1"/>
  <c r="Q280" i="24"/>
  <c r="C280" i="24" s="1"/>
  <c r="G106" i="10" s="1"/>
  <c r="Q281" i="24"/>
  <c r="C281" i="24" s="1"/>
  <c r="G107" i="10" s="1"/>
  <c r="Q282" i="24"/>
  <c r="C282" i="24" s="1"/>
  <c r="G108" i="10" s="1"/>
  <c r="Q283" i="24"/>
  <c r="C283" i="24" s="1"/>
  <c r="G109" i="10" s="1"/>
  <c r="Q284" i="24"/>
  <c r="C284" i="24" s="1"/>
  <c r="G110" i="10" s="1"/>
  <c r="Q285" i="24"/>
  <c r="C285" i="24" s="1"/>
  <c r="G111" i="10" s="1"/>
  <c r="Q286" i="24"/>
  <c r="C286" i="24" s="1"/>
  <c r="G112" i="10" s="1"/>
  <c r="Q287" i="24"/>
  <c r="C287" i="24" s="1"/>
  <c r="G113" i="10" s="1"/>
  <c r="Q288" i="24"/>
  <c r="C288" i="24" s="1"/>
  <c r="G114" i="10" s="1"/>
  <c r="Q289" i="24"/>
  <c r="C289" i="24" s="1"/>
  <c r="G115" i="10" s="1"/>
  <c r="Q290" i="24"/>
  <c r="C290" i="24" s="1"/>
  <c r="G116" i="10" s="1"/>
  <c r="Q291" i="24"/>
  <c r="C291" i="24" s="1"/>
  <c r="G117" i="10" s="1"/>
  <c r="Q292" i="24"/>
  <c r="C292" i="24" s="1"/>
  <c r="G118" i="10" s="1"/>
  <c r="Q293" i="24"/>
  <c r="C293" i="24" s="1"/>
  <c r="G119" i="10" s="1"/>
  <c r="Q294" i="24"/>
  <c r="C294" i="24" s="1"/>
  <c r="G120" i="10" s="1"/>
  <c r="Q295" i="24"/>
  <c r="C295" i="24" s="1"/>
  <c r="G121" i="10" s="1"/>
  <c r="Q296" i="24"/>
  <c r="C296" i="24" s="1"/>
  <c r="G122" i="10" s="1"/>
  <c r="Q297" i="24"/>
  <c r="C297" i="24" s="1"/>
  <c r="G123" i="10" s="1"/>
  <c r="Q298" i="24"/>
  <c r="C298" i="24" s="1"/>
  <c r="G124" i="10" s="1"/>
  <c r="Q299" i="24"/>
  <c r="C299" i="24" s="1"/>
  <c r="G125" i="10" s="1"/>
  <c r="Q300" i="24"/>
  <c r="C300" i="24" s="1"/>
  <c r="G126" i="10" s="1"/>
  <c r="Q301" i="24"/>
  <c r="C301" i="24" s="1"/>
  <c r="G127" i="10" s="1"/>
  <c r="Q302" i="24"/>
  <c r="C302" i="24" s="1"/>
  <c r="G128" i="10" s="1"/>
  <c r="Q303" i="24"/>
  <c r="C303" i="24" s="1"/>
  <c r="G129" i="10" s="1"/>
  <c r="Q304" i="24"/>
  <c r="C304" i="24" s="1"/>
  <c r="G130" i="10" s="1"/>
  <c r="Q305" i="24"/>
  <c r="C305" i="24" s="1"/>
  <c r="G131" i="10" s="1"/>
  <c r="Q306" i="24"/>
  <c r="C306" i="24" s="1"/>
  <c r="G132" i="10" s="1"/>
  <c r="Q307" i="24"/>
  <c r="C307" i="24" s="1"/>
  <c r="G133" i="10" s="1"/>
  <c r="Q308" i="24"/>
  <c r="C308" i="24" s="1"/>
  <c r="G134" i="10" s="1"/>
  <c r="Q309" i="24"/>
  <c r="C309" i="24" s="1"/>
  <c r="G135" i="10" s="1"/>
  <c r="Q310" i="24"/>
  <c r="C310" i="24" s="1"/>
  <c r="G136" i="10" s="1"/>
  <c r="Q311" i="24"/>
  <c r="C311" i="24" s="1"/>
  <c r="G137" i="10" s="1"/>
  <c r="Q312" i="24"/>
  <c r="C312" i="24" s="1"/>
  <c r="G138" i="10" s="1"/>
  <c r="Q313" i="24"/>
  <c r="C313" i="24" s="1"/>
  <c r="G139" i="10" s="1"/>
  <c r="Q314" i="24"/>
  <c r="C314" i="24" s="1"/>
  <c r="G140" i="10" s="1"/>
  <c r="Q315" i="24"/>
  <c r="C315" i="24" s="1"/>
  <c r="G141" i="10" s="1"/>
  <c r="Q316" i="24"/>
  <c r="C316" i="24" s="1"/>
  <c r="G142" i="10" s="1"/>
  <c r="Q317" i="24"/>
  <c r="C317" i="24" s="1"/>
  <c r="G143" i="10" s="1"/>
  <c r="Q318" i="24"/>
  <c r="C318" i="24" s="1"/>
  <c r="G144" i="10" s="1"/>
  <c r="Q319" i="24"/>
  <c r="C319" i="24" s="1"/>
  <c r="G145" i="10" s="1"/>
  <c r="Q320" i="24"/>
  <c r="C320" i="24" s="1"/>
  <c r="G146" i="10" s="1"/>
  <c r="Q321" i="24"/>
  <c r="C321" i="24" s="1"/>
  <c r="G147" i="10" s="1"/>
  <c r="Q322" i="24"/>
  <c r="C322" i="24" s="1"/>
  <c r="G148" i="10" s="1"/>
  <c r="Q323" i="24"/>
  <c r="C323" i="24" s="1"/>
  <c r="G149" i="10" s="1"/>
  <c r="Q324" i="24"/>
  <c r="C324" i="24" s="1"/>
  <c r="G150" i="10" s="1"/>
  <c r="Q325" i="24"/>
  <c r="C325" i="24" s="1"/>
  <c r="G151" i="10" s="1"/>
  <c r="Q326" i="24"/>
  <c r="C326" i="24" s="1"/>
  <c r="G152" i="10" s="1"/>
  <c r="Q327" i="24"/>
  <c r="C327" i="24" s="1"/>
  <c r="G153" i="10" s="1"/>
  <c r="Q328" i="24"/>
  <c r="C328" i="24" s="1"/>
  <c r="G154" i="10" s="1"/>
  <c r="Q329" i="24"/>
  <c r="C329" i="24" s="1"/>
  <c r="G155" i="10" s="1"/>
  <c r="Q330" i="24"/>
  <c r="C330" i="24" s="1"/>
  <c r="G156" i="10" s="1"/>
  <c r="Q331" i="24"/>
  <c r="C331" i="24" s="1"/>
  <c r="G157" i="10" s="1"/>
  <c r="Q332" i="24"/>
  <c r="C332" i="24" s="1"/>
  <c r="G158" i="10" s="1"/>
  <c r="Q333" i="24"/>
  <c r="C333" i="24" s="1"/>
  <c r="G159" i="10" s="1"/>
  <c r="Q334" i="24"/>
  <c r="C334" i="24" s="1"/>
  <c r="G160" i="10" s="1"/>
  <c r="Q335" i="24"/>
  <c r="C335" i="24" s="1"/>
  <c r="G161" i="10" s="1"/>
  <c r="Q336" i="24"/>
  <c r="C336" i="24" s="1"/>
  <c r="G162" i="10" s="1"/>
  <c r="Q337" i="24"/>
  <c r="C337" i="24" s="1"/>
  <c r="G163" i="10" s="1"/>
  <c r="Q338" i="24"/>
  <c r="C338" i="24" s="1"/>
  <c r="G164" i="10" s="1"/>
  <c r="Q339" i="24"/>
  <c r="C339" i="24" s="1"/>
  <c r="G165" i="10" s="1"/>
  <c r="Q340" i="24"/>
  <c r="C340" i="24" s="1"/>
  <c r="G166" i="10" s="1"/>
  <c r="Q341" i="24"/>
  <c r="C341" i="24" s="1"/>
  <c r="G167" i="10" s="1"/>
  <c r="Q342" i="24"/>
  <c r="C342" i="24" s="1"/>
  <c r="G168" i="10" s="1"/>
  <c r="Q343" i="24"/>
  <c r="C343" i="24" s="1"/>
  <c r="G169" i="10" s="1"/>
  <c r="Q344" i="24"/>
  <c r="C344" i="24" s="1"/>
  <c r="G170" i="10" s="1"/>
  <c r="Q345" i="24"/>
  <c r="C345" i="24" s="1"/>
  <c r="G171" i="10" s="1"/>
  <c r="Q346" i="24"/>
  <c r="C346" i="24" s="1"/>
  <c r="G172" i="10" s="1"/>
  <c r="Q347" i="24"/>
  <c r="C347" i="24" s="1"/>
  <c r="G173" i="10" s="1"/>
  <c r="Q348" i="24"/>
  <c r="C348" i="24" s="1"/>
  <c r="G174" i="10" s="1"/>
  <c r="Q349" i="24"/>
  <c r="C349" i="24" s="1"/>
  <c r="G175" i="10" s="1"/>
  <c r="Q350" i="24"/>
  <c r="C350" i="24" s="1"/>
  <c r="G176" i="10" s="1"/>
  <c r="Q351" i="24"/>
  <c r="C351" i="24" s="1"/>
  <c r="G177" i="10" s="1"/>
  <c r="Q352" i="24"/>
  <c r="C352" i="24" s="1"/>
  <c r="G178" i="10" s="1"/>
  <c r="Q353" i="24"/>
  <c r="C353" i="24" s="1"/>
  <c r="G179" i="10" s="1"/>
  <c r="Q354" i="24"/>
  <c r="C354" i="24" s="1"/>
  <c r="G180" i="10" s="1"/>
  <c r="Q355" i="24"/>
  <c r="C355" i="24" s="1"/>
  <c r="G181" i="10" s="1"/>
  <c r="Q356" i="24"/>
  <c r="C356" i="24" s="1"/>
  <c r="G182" i="10" s="1"/>
  <c r="Q357" i="24"/>
  <c r="C357" i="24" s="1"/>
  <c r="G183" i="10" s="1"/>
  <c r="Q358" i="24"/>
  <c r="C358" i="24" s="1"/>
  <c r="G184" i="10" s="1"/>
  <c r="Q359" i="24"/>
  <c r="C359" i="24" s="1"/>
  <c r="G185" i="10" s="1"/>
  <c r="Q360" i="24"/>
  <c r="C360" i="24" s="1"/>
  <c r="G186" i="10" s="1"/>
  <c r="Q361" i="24"/>
  <c r="C361" i="24" s="1"/>
  <c r="G187" i="10" s="1"/>
  <c r="Q362" i="24"/>
  <c r="C362" i="24" s="1"/>
  <c r="G188" i="10" s="1"/>
  <c r="Q363" i="24"/>
  <c r="C363" i="24" s="1"/>
  <c r="G189" i="10" s="1"/>
  <c r="Q364" i="24"/>
  <c r="C364" i="24" s="1"/>
  <c r="G190" i="10" s="1"/>
  <c r="Q365" i="24"/>
  <c r="C365" i="24" s="1"/>
  <c r="G191" i="10" s="1"/>
  <c r="Q366" i="24"/>
  <c r="C366" i="24" s="1"/>
  <c r="G192" i="10" s="1"/>
  <c r="Q367" i="24"/>
  <c r="C367" i="24" s="1"/>
  <c r="G193" i="10" s="1"/>
  <c r="Q368" i="24"/>
  <c r="C368" i="24" s="1"/>
  <c r="G194" i="10" s="1"/>
  <c r="Q369" i="24"/>
  <c r="C369" i="24" s="1"/>
  <c r="G195" i="10" s="1"/>
  <c r="Q370" i="24"/>
  <c r="C370" i="24" s="1"/>
  <c r="G196" i="10" s="1"/>
  <c r="Q371" i="24"/>
  <c r="C371" i="24" s="1"/>
  <c r="G197" i="10" s="1"/>
  <c r="Q372" i="24"/>
  <c r="C372" i="24" s="1"/>
  <c r="G198" i="10" s="1"/>
  <c r="Q373" i="24"/>
  <c r="C373" i="24" s="1"/>
  <c r="G199" i="10" s="1"/>
  <c r="Q374" i="24"/>
  <c r="C374" i="24" s="1"/>
  <c r="Q375" i="24"/>
  <c r="Q376" i="24"/>
  <c r="C376" i="24" s="1"/>
  <c r="G202" i="10" s="1"/>
  <c r="Q377" i="24"/>
  <c r="C377" i="24" s="1"/>
  <c r="G203" i="10" s="1"/>
  <c r="Q378" i="24"/>
  <c r="C378" i="24" s="1"/>
  <c r="Q379" i="24"/>
  <c r="C379" i="24" s="1"/>
  <c r="C247" i="10" s="1"/>
  <c r="Q380" i="24"/>
  <c r="C380" i="24" s="1"/>
  <c r="Q381" i="24"/>
  <c r="C381" i="24" s="1"/>
  <c r="G207" i="10" s="1"/>
  <c r="Q382" i="24"/>
  <c r="C382" i="24" s="1"/>
  <c r="Q383" i="24"/>
  <c r="C383" i="24" s="1"/>
  <c r="Q384" i="24"/>
  <c r="C384" i="24" s="1"/>
  <c r="G210" i="10" s="1"/>
  <c r="Q385" i="24"/>
  <c r="C385" i="24" s="1"/>
  <c r="C253" i="10" s="1"/>
  <c r="Q386" i="24"/>
  <c r="C386" i="24" s="1"/>
  <c r="Q387" i="24"/>
  <c r="C387" i="24" s="1"/>
  <c r="C255" i="10" s="1"/>
  <c r="Q388" i="24"/>
  <c r="C388" i="24" s="1"/>
  <c r="C256" i="10" s="1"/>
  <c r="Q389" i="24"/>
  <c r="C389" i="24" s="1"/>
  <c r="C257" i="10" s="1"/>
  <c r="Q390" i="24"/>
  <c r="C390" i="24" s="1"/>
  <c r="Q391" i="24"/>
  <c r="C391" i="24" s="1"/>
  <c r="G217" i="10" s="1"/>
  <c r="Q392" i="24"/>
  <c r="C392" i="24" s="1"/>
  <c r="G218" i="10" s="1"/>
  <c r="Q393" i="24"/>
  <c r="C393" i="24" s="1"/>
  <c r="Q394" i="24"/>
  <c r="C394" i="24" s="1"/>
  <c r="G220" i="10" s="1"/>
  <c r="Q395" i="24"/>
  <c r="C395" i="24" s="1"/>
  <c r="C263" i="10" s="1"/>
  <c r="Q396" i="24"/>
  <c r="C396" i="24" s="1"/>
  <c r="G222" i="10" s="1"/>
  <c r="Q397" i="24"/>
  <c r="C397" i="24" s="1"/>
  <c r="C265" i="10" s="1"/>
  <c r="Q398" i="24"/>
  <c r="C398" i="24" s="1"/>
  <c r="C266" i="10" s="1"/>
  <c r="Q399" i="24"/>
  <c r="C399" i="24" s="1"/>
  <c r="C267" i="10" s="1"/>
  <c r="Q400" i="24"/>
  <c r="C400" i="24" s="1"/>
  <c r="Q401" i="24"/>
  <c r="C401" i="24" s="1"/>
  <c r="G227" i="10" s="1"/>
  <c r="Q402" i="24"/>
  <c r="C402" i="24" s="1"/>
  <c r="G228" i="10" s="1"/>
  <c r="Q403" i="24"/>
  <c r="C403" i="24" s="1"/>
  <c r="C271" i="10" s="1"/>
  <c r="Q404" i="24"/>
  <c r="C404" i="24" s="1"/>
  <c r="C272" i="10" s="1"/>
  <c r="Q405" i="24"/>
  <c r="C405" i="24" s="1"/>
  <c r="G231" i="10" s="1"/>
  <c r="Q406" i="24"/>
  <c r="C406" i="24" s="1"/>
  <c r="G232" i="10" s="1"/>
  <c r="Q407" i="24"/>
  <c r="C407" i="24" s="1"/>
  <c r="C275" i="10" s="1"/>
  <c r="Q408" i="24"/>
  <c r="C408" i="24" s="1"/>
  <c r="G234" i="10" s="1"/>
  <c r="Q409" i="24"/>
  <c r="C409" i="24" s="1"/>
  <c r="G235" i="10" s="1"/>
  <c r="Q410" i="24"/>
  <c r="C410" i="24" s="1"/>
  <c r="Q411" i="24"/>
  <c r="C411" i="24" s="1"/>
  <c r="G237" i="10" s="1"/>
  <c r="Q412" i="24"/>
  <c r="C412" i="24" s="1"/>
  <c r="C280" i="10" s="1"/>
  <c r="Q413" i="24"/>
  <c r="C413" i="24" s="1"/>
  <c r="C281" i="10" s="1"/>
  <c r="Q414" i="24"/>
  <c r="C414" i="24" s="1"/>
  <c r="Q415" i="24"/>
  <c r="Q416" i="24"/>
  <c r="C416" i="24" s="1"/>
  <c r="C284" i="10" s="1"/>
  <c r="Q417" i="24"/>
  <c r="C417" i="24" s="1"/>
  <c r="C285" i="10" s="1"/>
  <c r="Q418" i="24"/>
  <c r="C418" i="24" s="1"/>
  <c r="G244" i="10" s="1"/>
  <c r="Q419" i="24"/>
  <c r="C419" i="24" s="1"/>
  <c r="G245" i="10" s="1"/>
  <c r="Q420" i="24"/>
  <c r="C420" i="24" s="1"/>
  <c r="C288" i="10" s="1"/>
  <c r="Q421" i="24"/>
  <c r="C421" i="24" s="1"/>
  <c r="G247" i="10" s="1"/>
  <c r="Q422" i="24"/>
  <c r="C422" i="24" s="1"/>
  <c r="Q423" i="24"/>
  <c r="C423" i="24" s="1"/>
  <c r="G249" i="10" s="1"/>
  <c r="Q424" i="24"/>
  <c r="C424" i="24" s="1"/>
  <c r="G250" i="10" s="1"/>
  <c r="Q425" i="24"/>
  <c r="C425" i="24" s="1"/>
  <c r="C293" i="10" s="1"/>
  <c r="Q426" i="24"/>
  <c r="C426" i="24" s="1"/>
  <c r="Q427" i="24"/>
  <c r="C427" i="24" s="1"/>
  <c r="G253" i="10" s="1"/>
  <c r="Q428" i="24"/>
  <c r="C428" i="24" s="1"/>
  <c r="G254" i="10" s="1"/>
  <c r="Q429" i="24"/>
  <c r="C429" i="24" s="1"/>
  <c r="G255" i="10" s="1"/>
  <c r="Q430" i="24"/>
  <c r="C430" i="24" s="1"/>
  <c r="Q431" i="24"/>
  <c r="Q432" i="24"/>
  <c r="C432" i="24" s="1"/>
  <c r="G258" i="10" s="1"/>
  <c r="Q433" i="24"/>
  <c r="C433" i="24" s="1"/>
  <c r="C301" i="10" s="1"/>
  <c r="Q434" i="24"/>
  <c r="C434" i="24" s="1"/>
  <c r="Q435" i="24"/>
  <c r="C435" i="24" s="1"/>
  <c r="C303" i="10" s="1"/>
  <c r="Q436" i="24"/>
  <c r="C436" i="24" s="1"/>
  <c r="G262" i="10" s="1"/>
  <c r="Q437" i="24"/>
  <c r="C437" i="24" s="1"/>
  <c r="G263" i="10" s="1"/>
  <c r="Q194" i="24"/>
  <c r="C194" i="24" s="1"/>
  <c r="G20" i="10" s="1"/>
  <c r="C438" i="6"/>
  <c r="J434" i="18"/>
  <c r="H432" i="18"/>
  <c r="H433" i="18"/>
  <c r="H434" i="18"/>
  <c r="H431" i="18"/>
  <c r="C53" i="17"/>
  <c r="W271" i="5"/>
  <c r="V271" i="5"/>
  <c r="U271" i="5"/>
  <c r="T271" i="5"/>
  <c r="S271" i="5"/>
  <c r="R271" i="5"/>
  <c r="Q271" i="5"/>
  <c r="N270" i="5"/>
  <c r="N271" i="5"/>
  <c r="Y133" i="28"/>
  <c r="Y134" i="28"/>
  <c r="U133" i="28"/>
  <c r="U134" i="28"/>
  <c r="AL140" i="23"/>
  <c r="AM140" i="23" s="1"/>
  <c r="C52" i="17"/>
  <c r="B52" i="17"/>
  <c r="K128" i="26"/>
  <c r="C437" i="6"/>
  <c r="I435" i="18"/>
  <c r="I434" i="18"/>
  <c r="I433" i="18"/>
  <c r="U435" i="18"/>
  <c r="W435" i="18" s="1"/>
  <c r="J431" i="18"/>
  <c r="J433" i="18"/>
  <c r="C436" i="6"/>
  <c r="X177" i="25"/>
  <c r="W177" i="25"/>
  <c r="V177" i="25"/>
  <c r="U177" i="25"/>
  <c r="T177" i="25"/>
  <c r="S177" i="25"/>
  <c r="R177" i="25"/>
  <c r="R269" i="25" s="1"/>
  <c r="Q177" i="25"/>
  <c r="P177" i="25"/>
  <c r="O177" i="25"/>
  <c r="N177" i="25"/>
  <c r="M177" i="25"/>
  <c r="L177" i="25"/>
  <c r="K177" i="25"/>
  <c r="J177" i="25"/>
  <c r="J269" i="25" s="1"/>
  <c r="I177" i="25"/>
  <c r="H177" i="25"/>
  <c r="G177" i="25"/>
  <c r="F177" i="25"/>
  <c r="E177" i="25"/>
  <c r="D177" i="25"/>
  <c r="C177" i="25"/>
  <c r="B177" i="25"/>
  <c r="B269" i="25" s="1"/>
  <c r="AG85" i="25"/>
  <c r="AF85" i="25"/>
  <c r="AC85" i="25"/>
  <c r="AD85" i="25"/>
  <c r="AA85" i="25"/>
  <c r="Z85" i="25"/>
  <c r="M87" i="34"/>
  <c r="M88" i="34"/>
  <c r="M89" i="34"/>
  <c r="M90" i="34"/>
  <c r="M91" i="34"/>
  <c r="M92" i="34"/>
  <c r="M93" i="34"/>
  <c r="M94" i="34"/>
  <c r="M95" i="34"/>
  <c r="M96" i="34"/>
  <c r="M97" i="34"/>
  <c r="M98" i="34"/>
  <c r="M99" i="34"/>
  <c r="M100" i="34"/>
  <c r="M101" i="34"/>
  <c r="M102" i="34"/>
  <c r="M103" i="34"/>
  <c r="M104" i="34"/>
  <c r="M105" i="34"/>
  <c r="M106" i="34"/>
  <c r="M107" i="34"/>
  <c r="M108" i="34"/>
  <c r="M109" i="34"/>
  <c r="M110" i="34"/>
  <c r="M111" i="34"/>
  <c r="M112" i="34"/>
  <c r="M113" i="34"/>
  <c r="M114" i="34"/>
  <c r="M115" i="34"/>
  <c r="M116" i="34"/>
  <c r="M117" i="34"/>
  <c r="M118" i="34"/>
  <c r="M119" i="34"/>
  <c r="M120" i="34"/>
  <c r="M121" i="34"/>
  <c r="M122" i="34"/>
  <c r="M123" i="34"/>
  <c r="M124" i="34"/>
  <c r="M125" i="34"/>
  <c r="M126" i="34"/>
  <c r="M127" i="34"/>
  <c r="M128" i="34"/>
  <c r="M129" i="34"/>
  <c r="M130" i="34"/>
  <c r="M131" i="34"/>
  <c r="M132" i="34"/>
  <c r="M133" i="34"/>
  <c r="M134" i="34"/>
  <c r="M135" i="34"/>
  <c r="M136" i="34"/>
  <c r="M137" i="34"/>
  <c r="M138" i="34"/>
  <c r="M139" i="34"/>
  <c r="M140" i="34"/>
  <c r="M141" i="34"/>
  <c r="M142" i="34"/>
  <c r="M143" i="34"/>
  <c r="M144" i="34"/>
  <c r="M145" i="34"/>
  <c r="M146" i="34"/>
  <c r="M147" i="34"/>
  <c r="M148" i="34"/>
  <c r="M149" i="34"/>
  <c r="M150" i="34"/>
  <c r="M151" i="34"/>
  <c r="M152" i="34"/>
  <c r="M153" i="34"/>
  <c r="M154" i="34"/>
  <c r="M155" i="34"/>
  <c r="M156" i="34"/>
  <c r="M157" i="34"/>
  <c r="M158" i="34"/>
  <c r="M159" i="34"/>
  <c r="M160" i="34"/>
  <c r="M161" i="34"/>
  <c r="M162" i="34"/>
  <c r="M163" i="34"/>
  <c r="M164" i="34"/>
  <c r="M165" i="34"/>
  <c r="M166" i="34"/>
  <c r="M167" i="34"/>
  <c r="M168" i="34"/>
  <c r="M169" i="34"/>
  <c r="M170" i="34"/>
  <c r="M171" i="34"/>
  <c r="M172" i="34"/>
  <c r="M173" i="34"/>
  <c r="M174" i="34"/>
  <c r="M175" i="34"/>
  <c r="M176" i="34"/>
  <c r="M177" i="34"/>
  <c r="M178" i="34"/>
  <c r="M179" i="34"/>
  <c r="M180" i="34"/>
  <c r="M181" i="34"/>
  <c r="M182" i="34"/>
  <c r="M183" i="34"/>
  <c r="M184" i="34"/>
  <c r="M185" i="34"/>
  <c r="M186" i="34"/>
  <c r="M187" i="34"/>
  <c r="M188" i="34"/>
  <c r="M189" i="34"/>
  <c r="M190" i="34"/>
  <c r="M191" i="34"/>
  <c r="M192" i="34"/>
  <c r="M193" i="34"/>
  <c r="M194" i="34"/>
  <c r="M195" i="34"/>
  <c r="M196" i="34"/>
  <c r="M197" i="34"/>
  <c r="M198" i="34"/>
  <c r="M199" i="34"/>
  <c r="M200" i="34"/>
  <c r="M201" i="34"/>
  <c r="M202" i="34"/>
  <c r="M203" i="34"/>
  <c r="M204" i="34"/>
  <c r="M205" i="34"/>
  <c r="M206" i="34"/>
  <c r="M207" i="34"/>
  <c r="M208" i="34"/>
  <c r="M209" i="34"/>
  <c r="M210" i="34"/>
  <c r="M211" i="34"/>
  <c r="M212" i="34"/>
  <c r="M213" i="34"/>
  <c r="M214" i="34"/>
  <c r="M215" i="34"/>
  <c r="M216" i="34"/>
  <c r="M217" i="34"/>
  <c r="M218" i="34"/>
  <c r="M219" i="34"/>
  <c r="M220" i="34"/>
  <c r="M221" i="34"/>
  <c r="M222" i="34"/>
  <c r="M223" i="34"/>
  <c r="M224" i="34"/>
  <c r="M225" i="34"/>
  <c r="M226" i="34"/>
  <c r="M227" i="34"/>
  <c r="M228" i="34"/>
  <c r="M229" i="34"/>
  <c r="M230" i="34"/>
  <c r="M231" i="34"/>
  <c r="M232" i="34"/>
  <c r="M233" i="34"/>
  <c r="M234" i="34"/>
  <c r="M235" i="34"/>
  <c r="M236" i="34"/>
  <c r="M237" i="34"/>
  <c r="M238" i="34"/>
  <c r="M239" i="34"/>
  <c r="M240" i="34"/>
  <c r="M86" i="34"/>
  <c r="J302" i="34"/>
  <c r="B51" i="17"/>
  <c r="Q12" i="5"/>
  <c r="W270" i="5"/>
  <c r="V270" i="5"/>
  <c r="U270" i="5"/>
  <c r="T270" i="5"/>
  <c r="S270" i="5"/>
  <c r="R270" i="5"/>
  <c r="Q270" i="5"/>
  <c r="J432" i="18"/>
  <c r="I432" i="18"/>
  <c r="U421" i="18"/>
  <c r="W421" i="18" s="1"/>
  <c r="U422" i="18"/>
  <c r="W422" i="18" s="1"/>
  <c r="U423" i="18"/>
  <c r="W423" i="18" s="1"/>
  <c r="U424" i="18"/>
  <c r="W424" i="18" s="1"/>
  <c r="U425" i="18"/>
  <c r="W425" i="18" s="1"/>
  <c r="U426" i="18"/>
  <c r="W426" i="18" s="1"/>
  <c r="U427" i="18"/>
  <c r="W427" i="18" s="1"/>
  <c r="U428" i="18"/>
  <c r="W428" i="18" s="1"/>
  <c r="U429" i="18"/>
  <c r="W429" i="18" s="1"/>
  <c r="U430" i="18"/>
  <c r="W430" i="18" s="1"/>
  <c r="U431" i="18"/>
  <c r="W431" i="18" s="1"/>
  <c r="U432" i="18"/>
  <c r="W432" i="18" s="1"/>
  <c r="U433" i="18"/>
  <c r="W433" i="18" s="1"/>
  <c r="U434" i="18"/>
  <c r="W434" i="18" s="1"/>
  <c r="AL139" i="23"/>
  <c r="AM139" i="23" s="1"/>
  <c r="Y132" i="28"/>
  <c r="U132" i="28"/>
  <c r="C51" i="17"/>
  <c r="T3" i="34"/>
  <c r="T4" i="34"/>
  <c r="T5" i="34"/>
  <c r="T6" i="34"/>
  <c r="T7" i="34"/>
  <c r="T8" i="34"/>
  <c r="T9" i="34"/>
  <c r="T10" i="34"/>
  <c r="T11" i="34"/>
  <c r="T12" i="34"/>
  <c r="T13" i="34"/>
  <c r="T14" i="34"/>
  <c r="T15" i="34"/>
  <c r="T16" i="34"/>
  <c r="T17" i="34"/>
  <c r="T18" i="34"/>
  <c r="T19" i="34"/>
  <c r="T20" i="34"/>
  <c r="T21" i="34"/>
  <c r="T22" i="34"/>
  <c r="T23" i="34"/>
  <c r="T24" i="34"/>
  <c r="T25" i="34"/>
  <c r="T26" i="34"/>
  <c r="T27" i="34"/>
  <c r="T28" i="34"/>
  <c r="T29" i="34"/>
  <c r="T30" i="34"/>
  <c r="T31" i="34"/>
  <c r="T32" i="34"/>
  <c r="T33" i="34"/>
  <c r="T34" i="34"/>
  <c r="T35" i="34"/>
  <c r="T36" i="34"/>
  <c r="T37" i="34"/>
  <c r="T38" i="34"/>
  <c r="T39" i="34"/>
  <c r="T40" i="34"/>
  <c r="T41" i="34"/>
  <c r="T42" i="34"/>
  <c r="T43" i="34"/>
  <c r="T44" i="34"/>
  <c r="T45" i="34"/>
  <c r="T46" i="34"/>
  <c r="T47" i="34"/>
  <c r="T48" i="34"/>
  <c r="T49" i="34"/>
  <c r="T50" i="34"/>
  <c r="T51" i="34"/>
  <c r="T52" i="34"/>
  <c r="T53" i="34"/>
  <c r="T54" i="34"/>
  <c r="T55" i="34"/>
  <c r="T56" i="34"/>
  <c r="T57" i="34"/>
  <c r="T58" i="34"/>
  <c r="T59" i="34"/>
  <c r="T60" i="34"/>
  <c r="T61" i="34"/>
  <c r="T62" i="34"/>
  <c r="T63" i="34"/>
  <c r="T64" i="34"/>
  <c r="T65" i="34"/>
  <c r="T66" i="34"/>
  <c r="T67" i="34"/>
  <c r="T68" i="34"/>
  <c r="T69" i="34"/>
  <c r="T70" i="34"/>
  <c r="T71" i="34"/>
  <c r="T72" i="34"/>
  <c r="T73" i="34"/>
  <c r="T74" i="34"/>
  <c r="T75" i="34"/>
  <c r="T76" i="34"/>
  <c r="T77" i="34"/>
  <c r="T78" i="34"/>
  <c r="T79" i="34"/>
  <c r="T80" i="34"/>
  <c r="T81" i="34"/>
  <c r="T82" i="34"/>
  <c r="T83" i="34"/>
  <c r="T84" i="34"/>
  <c r="T85" i="34"/>
  <c r="T86" i="34"/>
  <c r="T87" i="34"/>
  <c r="T88" i="34"/>
  <c r="T89" i="34"/>
  <c r="T90" i="34"/>
  <c r="T91" i="34"/>
  <c r="T92" i="34"/>
  <c r="T93" i="34"/>
  <c r="T94" i="34"/>
  <c r="T95" i="34"/>
  <c r="T96" i="34"/>
  <c r="T97" i="34"/>
  <c r="T98" i="34"/>
  <c r="T99" i="34"/>
  <c r="T100" i="34"/>
  <c r="T101" i="34"/>
  <c r="T102" i="34"/>
  <c r="T103" i="34"/>
  <c r="T104" i="34"/>
  <c r="T105" i="34"/>
  <c r="T106" i="34"/>
  <c r="T107" i="34"/>
  <c r="T108" i="34"/>
  <c r="T109" i="34"/>
  <c r="T110" i="34"/>
  <c r="T111" i="34"/>
  <c r="T112" i="34"/>
  <c r="T113" i="34"/>
  <c r="T114" i="34"/>
  <c r="T115" i="34"/>
  <c r="T116" i="34"/>
  <c r="T117" i="34"/>
  <c r="T118" i="34"/>
  <c r="T119" i="34"/>
  <c r="T120" i="34"/>
  <c r="T121" i="34"/>
  <c r="T122" i="34"/>
  <c r="T123" i="34"/>
  <c r="T124" i="34"/>
  <c r="T125" i="34"/>
  <c r="T126" i="34"/>
  <c r="T127" i="34"/>
  <c r="T128" i="34"/>
  <c r="T129" i="34"/>
  <c r="T130" i="34"/>
  <c r="T131" i="34"/>
  <c r="T132" i="34"/>
  <c r="T133" i="34"/>
  <c r="T134" i="34"/>
  <c r="T135" i="34"/>
  <c r="T136" i="34"/>
  <c r="T137" i="34"/>
  <c r="T138" i="34"/>
  <c r="T139" i="34"/>
  <c r="T140" i="34"/>
  <c r="T141" i="34"/>
  <c r="T142" i="34"/>
  <c r="T143" i="34"/>
  <c r="T144" i="34"/>
  <c r="T145" i="34"/>
  <c r="T146" i="34"/>
  <c r="T147" i="34"/>
  <c r="T148" i="34"/>
  <c r="T149" i="34"/>
  <c r="T150" i="34"/>
  <c r="T151" i="34"/>
  <c r="T152" i="34"/>
  <c r="T153" i="34"/>
  <c r="T154" i="34"/>
  <c r="T155" i="34"/>
  <c r="T156" i="34"/>
  <c r="T157" i="34"/>
  <c r="T158" i="34"/>
  <c r="T159" i="34"/>
  <c r="T160" i="34"/>
  <c r="T161" i="34"/>
  <c r="T162" i="34"/>
  <c r="T163" i="34"/>
  <c r="T164" i="34"/>
  <c r="T165" i="34"/>
  <c r="T166" i="34"/>
  <c r="T167" i="34"/>
  <c r="T168" i="34"/>
  <c r="T169" i="34"/>
  <c r="T170" i="34"/>
  <c r="T171" i="34"/>
  <c r="T172" i="34"/>
  <c r="T173" i="34"/>
  <c r="T174" i="34"/>
  <c r="T175" i="34"/>
  <c r="T176" i="34"/>
  <c r="T177" i="34"/>
  <c r="T178" i="34"/>
  <c r="T179" i="34"/>
  <c r="T180" i="34"/>
  <c r="T181" i="34"/>
  <c r="T182" i="34"/>
  <c r="T183" i="34"/>
  <c r="T184" i="34"/>
  <c r="T185" i="34"/>
  <c r="T186" i="34"/>
  <c r="T187" i="34"/>
  <c r="T188" i="34"/>
  <c r="T189" i="34"/>
  <c r="T190" i="34"/>
  <c r="T191" i="34"/>
  <c r="T192" i="34"/>
  <c r="T193" i="34"/>
  <c r="T194" i="34"/>
  <c r="T195" i="34"/>
  <c r="T196" i="34"/>
  <c r="T197" i="34"/>
  <c r="T198" i="34"/>
  <c r="T199" i="34"/>
  <c r="T200" i="34"/>
  <c r="T201" i="34"/>
  <c r="T202" i="34"/>
  <c r="T203" i="34"/>
  <c r="T204" i="34"/>
  <c r="T205" i="34"/>
  <c r="T206" i="34"/>
  <c r="T207" i="34"/>
  <c r="T208" i="34"/>
  <c r="T209" i="34"/>
  <c r="T210" i="34"/>
  <c r="T211" i="34"/>
  <c r="T212" i="34"/>
  <c r="T213" i="34"/>
  <c r="T214" i="34"/>
  <c r="T215" i="34"/>
  <c r="T216" i="34"/>
  <c r="T217" i="34"/>
  <c r="T218" i="34"/>
  <c r="T219" i="34"/>
  <c r="T220" i="34"/>
  <c r="T221" i="34"/>
  <c r="T222" i="34"/>
  <c r="T223" i="34"/>
  <c r="T224" i="34"/>
  <c r="T225" i="34"/>
  <c r="T226" i="34"/>
  <c r="T227" i="34"/>
  <c r="T228" i="34"/>
  <c r="T229" i="34"/>
  <c r="T230" i="34"/>
  <c r="T231" i="34"/>
  <c r="T232" i="34"/>
  <c r="T233" i="34"/>
  <c r="T234" i="34"/>
  <c r="T235" i="34"/>
  <c r="T236" i="34"/>
  <c r="T237" i="34"/>
  <c r="T238" i="34"/>
  <c r="T239" i="34"/>
  <c r="T240" i="34"/>
  <c r="T2" i="34"/>
  <c r="U134" i="34"/>
  <c r="U135" i="34"/>
  <c r="U136" i="34"/>
  <c r="U137" i="34"/>
  <c r="U138" i="34"/>
  <c r="U139" i="34"/>
  <c r="U140" i="34"/>
  <c r="U141" i="34"/>
  <c r="U142" i="34"/>
  <c r="U143" i="34"/>
  <c r="U144" i="34"/>
  <c r="U145" i="34"/>
  <c r="U146" i="34"/>
  <c r="U147" i="34"/>
  <c r="U148" i="34"/>
  <c r="U149" i="34"/>
  <c r="U150" i="34"/>
  <c r="U151" i="34"/>
  <c r="U152" i="34"/>
  <c r="U153" i="34"/>
  <c r="U154" i="34"/>
  <c r="U155" i="34"/>
  <c r="U156" i="34"/>
  <c r="U157" i="34"/>
  <c r="U158" i="34"/>
  <c r="U159" i="34"/>
  <c r="U160" i="34"/>
  <c r="U161" i="34"/>
  <c r="U162" i="34"/>
  <c r="U163" i="34"/>
  <c r="U164" i="34"/>
  <c r="U165" i="34"/>
  <c r="U166" i="34"/>
  <c r="U167" i="34"/>
  <c r="U168" i="34"/>
  <c r="U169" i="34"/>
  <c r="U170" i="34"/>
  <c r="U171" i="34"/>
  <c r="U172" i="34"/>
  <c r="U173" i="34"/>
  <c r="U174" i="34"/>
  <c r="U175" i="34"/>
  <c r="U176" i="34"/>
  <c r="U177" i="34"/>
  <c r="U178" i="34"/>
  <c r="U179" i="34"/>
  <c r="U180" i="34"/>
  <c r="U181" i="34"/>
  <c r="U182" i="34"/>
  <c r="U183" i="34"/>
  <c r="U184" i="34"/>
  <c r="U185" i="34"/>
  <c r="U186" i="34"/>
  <c r="U187" i="34"/>
  <c r="U188" i="34"/>
  <c r="U189" i="34"/>
  <c r="U190" i="34"/>
  <c r="U191" i="34"/>
  <c r="U192" i="34"/>
  <c r="U193" i="34"/>
  <c r="U194" i="34"/>
  <c r="U195" i="34"/>
  <c r="U196" i="34"/>
  <c r="U197" i="34"/>
  <c r="U198" i="34"/>
  <c r="U199" i="34"/>
  <c r="U200" i="34"/>
  <c r="U201" i="34"/>
  <c r="U202" i="34"/>
  <c r="U203" i="34"/>
  <c r="U204" i="34"/>
  <c r="U205" i="34"/>
  <c r="U206" i="34"/>
  <c r="U207" i="34"/>
  <c r="U208" i="34"/>
  <c r="U209" i="34"/>
  <c r="U210" i="34"/>
  <c r="U211" i="34"/>
  <c r="U212" i="34"/>
  <c r="U213" i="34"/>
  <c r="U214" i="34"/>
  <c r="U215" i="34"/>
  <c r="U216" i="34"/>
  <c r="U217" i="34"/>
  <c r="U218" i="34"/>
  <c r="U219" i="34"/>
  <c r="U220" i="34"/>
  <c r="U221" i="34"/>
  <c r="U222" i="34"/>
  <c r="U223" i="34"/>
  <c r="U224" i="34"/>
  <c r="U225" i="34"/>
  <c r="U226" i="34"/>
  <c r="U227" i="34"/>
  <c r="U228" i="34"/>
  <c r="U229" i="34"/>
  <c r="U230" i="34"/>
  <c r="U231" i="34"/>
  <c r="U232" i="34"/>
  <c r="U233" i="34"/>
  <c r="U234" i="34"/>
  <c r="U235" i="34"/>
  <c r="U236" i="34"/>
  <c r="U237" i="34"/>
  <c r="U238" i="34"/>
  <c r="U239" i="34"/>
  <c r="U240" i="34"/>
  <c r="U133" i="34"/>
  <c r="J134" i="34"/>
  <c r="J135" i="34"/>
  <c r="J136" i="34"/>
  <c r="J137" i="34"/>
  <c r="J138" i="34"/>
  <c r="J139" i="34"/>
  <c r="J140" i="34"/>
  <c r="J141" i="34"/>
  <c r="J142" i="34"/>
  <c r="J143" i="34"/>
  <c r="J144" i="34"/>
  <c r="J145" i="34"/>
  <c r="J146" i="34"/>
  <c r="J147" i="34"/>
  <c r="J148" i="34"/>
  <c r="J149" i="34"/>
  <c r="J150" i="34"/>
  <c r="J151" i="34"/>
  <c r="J152" i="34"/>
  <c r="J153" i="34"/>
  <c r="J154" i="34"/>
  <c r="J155" i="34"/>
  <c r="J156" i="34"/>
  <c r="J157" i="34"/>
  <c r="J158" i="34"/>
  <c r="J159" i="34"/>
  <c r="J160" i="34"/>
  <c r="J161" i="34"/>
  <c r="J162" i="34"/>
  <c r="J163" i="34"/>
  <c r="J164" i="34"/>
  <c r="J165" i="34"/>
  <c r="J166" i="34"/>
  <c r="J167" i="34"/>
  <c r="J168" i="34"/>
  <c r="J169" i="34"/>
  <c r="J170" i="34"/>
  <c r="J171" i="34"/>
  <c r="J172" i="34"/>
  <c r="J173" i="34"/>
  <c r="J174" i="34"/>
  <c r="J175" i="34"/>
  <c r="J176" i="34"/>
  <c r="J177" i="34"/>
  <c r="J178" i="34"/>
  <c r="J179" i="34"/>
  <c r="J180" i="34"/>
  <c r="J181" i="34"/>
  <c r="J182" i="34"/>
  <c r="J183" i="34"/>
  <c r="J184" i="34"/>
  <c r="J185" i="34"/>
  <c r="J186" i="34"/>
  <c r="J187" i="34"/>
  <c r="J188" i="34"/>
  <c r="J189" i="34"/>
  <c r="J190" i="34"/>
  <c r="J191" i="34"/>
  <c r="J192" i="34"/>
  <c r="J193" i="34"/>
  <c r="J194" i="34"/>
  <c r="J195" i="34"/>
  <c r="J196" i="34"/>
  <c r="J197" i="34"/>
  <c r="J198" i="34"/>
  <c r="J199" i="34"/>
  <c r="J200" i="34"/>
  <c r="J201" i="34"/>
  <c r="J202" i="34"/>
  <c r="J203" i="34"/>
  <c r="J204" i="34"/>
  <c r="J205" i="34"/>
  <c r="J206" i="34"/>
  <c r="J207" i="34"/>
  <c r="J208" i="34"/>
  <c r="J209" i="34"/>
  <c r="J210" i="34"/>
  <c r="J211" i="34"/>
  <c r="J212" i="34"/>
  <c r="J213" i="34"/>
  <c r="J214" i="34"/>
  <c r="J215" i="34"/>
  <c r="J216" i="34"/>
  <c r="J217" i="34"/>
  <c r="J218" i="34"/>
  <c r="J219" i="34"/>
  <c r="J220" i="34"/>
  <c r="J221" i="34"/>
  <c r="J222" i="34"/>
  <c r="J223" i="34"/>
  <c r="J224" i="34"/>
  <c r="J225" i="34"/>
  <c r="J226" i="34"/>
  <c r="J227" i="34"/>
  <c r="J228" i="34"/>
  <c r="J229" i="34"/>
  <c r="J230" i="34"/>
  <c r="J231" i="34"/>
  <c r="J232" i="34"/>
  <c r="J233" i="34"/>
  <c r="J234" i="34"/>
  <c r="J235" i="34"/>
  <c r="J236" i="34"/>
  <c r="J237" i="34"/>
  <c r="J238" i="34"/>
  <c r="J239" i="34"/>
  <c r="J240" i="34"/>
  <c r="J241" i="34"/>
  <c r="J242" i="34"/>
  <c r="J243" i="34"/>
  <c r="J244" i="34"/>
  <c r="J245" i="34"/>
  <c r="J246" i="34"/>
  <c r="J247" i="34"/>
  <c r="J248" i="34"/>
  <c r="J249" i="34"/>
  <c r="J250" i="34"/>
  <c r="J251" i="34"/>
  <c r="J252" i="34"/>
  <c r="J253" i="34"/>
  <c r="J254" i="34"/>
  <c r="J255" i="34"/>
  <c r="J256" i="34"/>
  <c r="J257" i="34"/>
  <c r="J258" i="34"/>
  <c r="J259" i="34"/>
  <c r="J260" i="34"/>
  <c r="J261" i="34"/>
  <c r="J262" i="34"/>
  <c r="J263" i="34"/>
  <c r="J264" i="34"/>
  <c r="J265" i="34"/>
  <c r="J266" i="34"/>
  <c r="J267" i="34"/>
  <c r="J268" i="34"/>
  <c r="J269" i="34"/>
  <c r="J270" i="34"/>
  <c r="J271" i="34"/>
  <c r="J272" i="34"/>
  <c r="J273" i="34"/>
  <c r="J274" i="34"/>
  <c r="J275" i="34"/>
  <c r="J276" i="34"/>
  <c r="J277" i="34"/>
  <c r="J278" i="34"/>
  <c r="J279" i="34"/>
  <c r="J280" i="34"/>
  <c r="J281" i="34"/>
  <c r="J282" i="34"/>
  <c r="J283" i="34"/>
  <c r="J284" i="34"/>
  <c r="J285" i="34"/>
  <c r="J286" i="34"/>
  <c r="J287" i="34"/>
  <c r="J288" i="34"/>
  <c r="J289" i="34"/>
  <c r="J290" i="34"/>
  <c r="J291" i="34"/>
  <c r="J292" i="34"/>
  <c r="J293" i="34"/>
  <c r="J294" i="34"/>
  <c r="J295" i="34"/>
  <c r="J296" i="34"/>
  <c r="J297" i="34"/>
  <c r="J298" i="34"/>
  <c r="J299" i="34"/>
  <c r="J300" i="34"/>
  <c r="J301" i="34"/>
  <c r="J133" i="34"/>
  <c r="G298" i="34"/>
  <c r="G297" i="34"/>
  <c r="O297" i="34" s="1"/>
  <c r="G296" i="34"/>
  <c r="O296" i="34" s="1"/>
  <c r="I295" i="34"/>
  <c r="G295" i="34"/>
  <c r="I294" i="34"/>
  <c r="G294" i="34"/>
  <c r="O294" i="34" s="1"/>
  <c r="I293" i="34"/>
  <c r="G293" i="34"/>
  <c r="I292" i="34"/>
  <c r="G292" i="34"/>
  <c r="O292" i="34" s="1"/>
  <c r="I291" i="34"/>
  <c r="G291" i="34"/>
  <c r="I290" i="34"/>
  <c r="G290" i="34"/>
  <c r="I289" i="34"/>
  <c r="G289" i="34"/>
  <c r="O289" i="34" s="1"/>
  <c r="I288" i="34"/>
  <c r="G288" i="34"/>
  <c r="I287" i="34"/>
  <c r="G287" i="34"/>
  <c r="I286" i="34"/>
  <c r="G286" i="34"/>
  <c r="I285" i="34"/>
  <c r="G285" i="34"/>
  <c r="O285" i="34" s="1"/>
  <c r="I284" i="34"/>
  <c r="G284" i="34"/>
  <c r="O284" i="34" s="1"/>
  <c r="I283" i="34"/>
  <c r="G283" i="34"/>
  <c r="O283" i="34" s="1"/>
  <c r="I282" i="34"/>
  <c r="G282" i="34"/>
  <c r="O282" i="34" s="1"/>
  <c r="I281" i="34"/>
  <c r="G281" i="34"/>
  <c r="O281" i="34" s="1"/>
  <c r="I280" i="34"/>
  <c r="G280" i="34"/>
  <c r="O280" i="34" s="1"/>
  <c r="I279" i="34"/>
  <c r="G279" i="34"/>
  <c r="O279" i="34" s="1"/>
  <c r="I278" i="34"/>
  <c r="G278" i="34"/>
  <c r="O278" i="34" s="1"/>
  <c r="I277" i="34"/>
  <c r="G277" i="34"/>
  <c r="I276" i="34"/>
  <c r="G276" i="34"/>
  <c r="O276" i="34" s="1"/>
  <c r="I275" i="34"/>
  <c r="G275" i="34"/>
  <c r="I274" i="34"/>
  <c r="G274" i="34"/>
  <c r="O274" i="34" s="1"/>
  <c r="I273" i="34"/>
  <c r="G273" i="34"/>
  <c r="O273" i="34" s="1"/>
  <c r="I272" i="34"/>
  <c r="G272" i="34"/>
  <c r="O272" i="34" s="1"/>
  <c r="I271" i="34"/>
  <c r="G271" i="34"/>
  <c r="O271" i="34" s="1"/>
  <c r="I270" i="34"/>
  <c r="G270" i="34"/>
  <c r="O270" i="34" s="1"/>
  <c r="I269" i="34"/>
  <c r="G269" i="34"/>
  <c r="O269" i="34" s="1"/>
  <c r="I268" i="34"/>
  <c r="G268" i="34"/>
  <c r="I267" i="34"/>
  <c r="G267" i="34"/>
  <c r="O267" i="34" s="1"/>
  <c r="I266" i="34"/>
  <c r="G266" i="34"/>
  <c r="I265" i="34"/>
  <c r="G265" i="34"/>
  <c r="I264" i="34"/>
  <c r="G264" i="34"/>
  <c r="O264" i="34" s="1"/>
  <c r="I263" i="34"/>
  <c r="G263" i="34"/>
  <c r="O263" i="34" s="1"/>
  <c r="I262" i="34"/>
  <c r="G262" i="34"/>
  <c r="O262" i="34" s="1"/>
  <c r="I261" i="34"/>
  <c r="G261" i="34"/>
  <c r="O261" i="34" s="1"/>
  <c r="I260" i="34"/>
  <c r="G260" i="34"/>
  <c r="O260" i="34" s="1"/>
  <c r="I259" i="34"/>
  <c r="G259" i="34"/>
  <c r="O259" i="34" s="1"/>
  <c r="I258" i="34"/>
  <c r="G258" i="34"/>
  <c r="O258" i="34" s="1"/>
  <c r="I257" i="34"/>
  <c r="G257" i="34"/>
  <c r="I256" i="34"/>
  <c r="G256" i="34"/>
  <c r="O256" i="34" s="1"/>
  <c r="I255" i="34"/>
  <c r="G255" i="34"/>
  <c r="O255" i="34" s="1"/>
  <c r="I254" i="34"/>
  <c r="G254" i="34"/>
  <c r="O254" i="34" s="1"/>
  <c r="I253" i="34"/>
  <c r="G253" i="34"/>
  <c r="O253" i="34" s="1"/>
  <c r="I252" i="34"/>
  <c r="G252" i="34"/>
  <c r="O252" i="34" s="1"/>
  <c r="I251" i="34"/>
  <c r="G251" i="34"/>
  <c r="O251" i="34" s="1"/>
  <c r="I250" i="34"/>
  <c r="G250" i="34"/>
  <c r="O250" i="34" s="1"/>
  <c r="I249" i="34"/>
  <c r="G249" i="34"/>
  <c r="I248" i="34"/>
  <c r="G248" i="34"/>
  <c r="I247" i="34"/>
  <c r="G247" i="34"/>
  <c r="O247" i="34" s="1"/>
  <c r="I246" i="34"/>
  <c r="G246" i="34"/>
  <c r="O246" i="34" s="1"/>
  <c r="I245" i="34"/>
  <c r="G245" i="34"/>
  <c r="I244" i="34"/>
  <c r="G244" i="34"/>
  <c r="I243" i="34"/>
  <c r="G243" i="34"/>
  <c r="I242" i="34"/>
  <c r="G242" i="34"/>
  <c r="O242" i="34" s="1"/>
  <c r="I241" i="34"/>
  <c r="G241" i="34"/>
  <c r="I240" i="34"/>
  <c r="G240" i="34"/>
  <c r="O240" i="34" s="1"/>
  <c r="I239" i="34"/>
  <c r="G239" i="34"/>
  <c r="I238" i="34"/>
  <c r="G238" i="34"/>
  <c r="O238" i="34" s="1"/>
  <c r="I237" i="34"/>
  <c r="G237" i="34"/>
  <c r="I236" i="34"/>
  <c r="G236" i="34"/>
  <c r="O236" i="34" s="1"/>
  <c r="I235" i="34"/>
  <c r="G235" i="34"/>
  <c r="O235" i="34" s="1"/>
  <c r="I234" i="34"/>
  <c r="G234" i="34"/>
  <c r="O234" i="34" s="1"/>
  <c r="I233" i="34"/>
  <c r="G233" i="34"/>
  <c r="O233" i="34" s="1"/>
  <c r="I232" i="34"/>
  <c r="G232" i="34"/>
  <c r="O232" i="34" s="1"/>
  <c r="I231" i="34"/>
  <c r="G231" i="34"/>
  <c r="O231" i="34" s="1"/>
  <c r="I230" i="34"/>
  <c r="G230" i="34"/>
  <c r="O230" i="34" s="1"/>
  <c r="I229" i="34"/>
  <c r="G229" i="34"/>
  <c r="O229" i="34" s="1"/>
  <c r="I228" i="34"/>
  <c r="G228" i="34"/>
  <c r="O228" i="34" s="1"/>
  <c r="I227" i="34"/>
  <c r="G227" i="34"/>
  <c r="I226" i="34"/>
  <c r="G226" i="34"/>
  <c r="O226" i="34" s="1"/>
  <c r="I225" i="34"/>
  <c r="G225" i="34"/>
  <c r="I224" i="34"/>
  <c r="G224" i="34"/>
  <c r="O224" i="34" s="1"/>
  <c r="I223" i="34"/>
  <c r="G223" i="34"/>
  <c r="O223" i="34" s="1"/>
  <c r="I222" i="34"/>
  <c r="G222" i="34"/>
  <c r="O222" i="34" s="1"/>
  <c r="I221" i="34"/>
  <c r="G221" i="34"/>
  <c r="O221" i="34" s="1"/>
  <c r="I220" i="34"/>
  <c r="G220" i="34"/>
  <c r="I219" i="34"/>
  <c r="G219" i="34"/>
  <c r="I218" i="34"/>
  <c r="G218" i="34"/>
  <c r="O218" i="34" s="1"/>
  <c r="I217" i="34"/>
  <c r="G217" i="34"/>
  <c r="I216" i="34"/>
  <c r="G216" i="34"/>
  <c r="I215" i="34"/>
  <c r="G215" i="34"/>
  <c r="O215" i="34" s="1"/>
  <c r="I214" i="34"/>
  <c r="G214" i="34"/>
  <c r="O214" i="34" s="1"/>
  <c r="I213" i="34"/>
  <c r="G213" i="34"/>
  <c r="O213" i="34" s="1"/>
  <c r="I212" i="34"/>
  <c r="G212" i="34"/>
  <c r="O212" i="34" s="1"/>
  <c r="I211" i="34"/>
  <c r="G211" i="34"/>
  <c r="O211" i="34" s="1"/>
  <c r="I210" i="34"/>
  <c r="G210" i="34"/>
  <c r="O210" i="34" s="1"/>
  <c r="I209" i="34"/>
  <c r="G209" i="34"/>
  <c r="O209" i="34" s="1"/>
  <c r="I208" i="34"/>
  <c r="G208" i="34"/>
  <c r="O208" i="34" s="1"/>
  <c r="I207" i="34"/>
  <c r="G207" i="34"/>
  <c r="I206" i="34"/>
  <c r="G206" i="34"/>
  <c r="O206" i="34" s="1"/>
  <c r="I205" i="34"/>
  <c r="G205" i="34"/>
  <c r="I204" i="34"/>
  <c r="G204" i="34"/>
  <c r="O204" i="34" s="1"/>
  <c r="I203" i="34"/>
  <c r="G203" i="34"/>
  <c r="I202" i="34"/>
  <c r="G202" i="34"/>
  <c r="O202" i="34" s="1"/>
  <c r="I201" i="34"/>
  <c r="G201" i="34"/>
  <c r="O201" i="34" s="1"/>
  <c r="I200" i="34"/>
  <c r="G200" i="34"/>
  <c r="O200" i="34" s="1"/>
  <c r="I199" i="34"/>
  <c r="G199" i="34"/>
  <c r="O199" i="34" s="1"/>
  <c r="I198" i="34"/>
  <c r="G198" i="34"/>
  <c r="O198" i="34" s="1"/>
  <c r="I197" i="34"/>
  <c r="G197" i="34"/>
  <c r="I196" i="34"/>
  <c r="G196" i="34"/>
  <c r="O196" i="34" s="1"/>
  <c r="I195" i="34"/>
  <c r="G195" i="34"/>
  <c r="O195" i="34" s="1"/>
  <c r="I194" i="34"/>
  <c r="G194" i="34"/>
  <c r="O194" i="34" s="1"/>
  <c r="I193" i="34"/>
  <c r="G193" i="34"/>
  <c r="O193" i="34" s="1"/>
  <c r="G192" i="34"/>
  <c r="O192" i="34" s="1"/>
  <c r="G191" i="34"/>
  <c r="G190" i="34"/>
  <c r="H190" i="34" s="1"/>
  <c r="I190" i="34" s="1"/>
  <c r="P190" i="34" s="1"/>
  <c r="G189" i="34"/>
  <c r="G188" i="34"/>
  <c r="O188" i="34" s="1"/>
  <c r="G187" i="34"/>
  <c r="G186" i="34"/>
  <c r="O186" i="34" s="1"/>
  <c r="G185" i="34"/>
  <c r="O185" i="34" s="1"/>
  <c r="G184" i="34"/>
  <c r="G183" i="34"/>
  <c r="O183" i="34" s="1"/>
  <c r="G182" i="34"/>
  <c r="O182" i="34" s="1"/>
  <c r="G181" i="34"/>
  <c r="G180" i="34"/>
  <c r="G179" i="34"/>
  <c r="O179" i="34" s="1"/>
  <c r="G178" i="34"/>
  <c r="H178" i="34" s="1"/>
  <c r="I178" i="34" s="1"/>
  <c r="P178" i="34" s="1"/>
  <c r="G177" i="34"/>
  <c r="G176" i="34"/>
  <c r="G175" i="34"/>
  <c r="G174" i="34"/>
  <c r="H174" i="34" s="1"/>
  <c r="I174" i="34" s="1"/>
  <c r="P174" i="34" s="1"/>
  <c r="G173" i="34"/>
  <c r="O173" i="34" s="1"/>
  <c r="G172" i="34"/>
  <c r="O172" i="34" s="1"/>
  <c r="G171" i="34"/>
  <c r="G170" i="34"/>
  <c r="O170" i="34" s="1"/>
  <c r="G169" i="34"/>
  <c r="G168" i="34"/>
  <c r="H168" i="34" s="1"/>
  <c r="I168" i="34" s="1"/>
  <c r="P168" i="34" s="1"/>
  <c r="G167" i="34"/>
  <c r="H167" i="34" s="1"/>
  <c r="I167" i="34" s="1"/>
  <c r="P167" i="34" s="1"/>
  <c r="G166" i="34"/>
  <c r="O166" i="34" s="1"/>
  <c r="G165" i="34"/>
  <c r="O165" i="34" s="1"/>
  <c r="G164" i="34"/>
  <c r="G163" i="34"/>
  <c r="G162" i="34"/>
  <c r="O162" i="34" s="1"/>
  <c r="G161" i="34"/>
  <c r="G160" i="34"/>
  <c r="G159" i="34"/>
  <c r="O159" i="34" s="1"/>
  <c r="G158" i="34"/>
  <c r="O158" i="34" s="1"/>
  <c r="G157" i="34"/>
  <c r="G156" i="34"/>
  <c r="G155" i="34"/>
  <c r="O155" i="34" s="1"/>
  <c r="G154" i="34"/>
  <c r="H154" i="34" s="1"/>
  <c r="I154" i="34" s="1"/>
  <c r="P154" i="34" s="1"/>
  <c r="G153" i="34"/>
  <c r="O153" i="34" s="1"/>
  <c r="G152" i="34"/>
  <c r="O152" i="34" s="1"/>
  <c r="G151" i="34"/>
  <c r="G150" i="34"/>
  <c r="H150" i="34" s="1"/>
  <c r="I150" i="34" s="1"/>
  <c r="P150" i="34" s="1"/>
  <c r="G149" i="34"/>
  <c r="G148" i="34"/>
  <c r="G147" i="34"/>
  <c r="O147" i="34" s="1"/>
  <c r="G146" i="34"/>
  <c r="O146" i="34" s="1"/>
  <c r="G145" i="34"/>
  <c r="G144" i="34"/>
  <c r="G143" i="34"/>
  <c r="O143" i="34" s="1"/>
  <c r="G142" i="34"/>
  <c r="O142" i="34" s="1"/>
  <c r="G141" i="34"/>
  <c r="H141" i="34" s="1"/>
  <c r="I141" i="34" s="1"/>
  <c r="P141" i="34" s="1"/>
  <c r="G140" i="34"/>
  <c r="O140" i="34" s="1"/>
  <c r="G139" i="34"/>
  <c r="O139" i="34" s="1"/>
  <c r="G138" i="34"/>
  <c r="O138" i="34" s="1"/>
  <c r="G137" i="34"/>
  <c r="O137" i="34" s="1"/>
  <c r="G136" i="34"/>
  <c r="G135" i="34"/>
  <c r="O135" i="34" s="1"/>
  <c r="G134" i="34"/>
  <c r="G133" i="34"/>
  <c r="H133" i="34" s="1"/>
  <c r="I133" i="34" s="1"/>
  <c r="P133" i="34" s="1"/>
  <c r="C435" i="6"/>
  <c r="N269" i="5"/>
  <c r="N84" i="5"/>
  <c r="N85" i="5"/>
  <c r="N86" i="5"/>
  <c r="N87" i="5"/>
  <c r="N88" i="5"/>
  <c r="N89" i="5"/>
  <c r="N90" i="5"/>
  <c r="N91" i="5"/>
  <c r="N92" i="5"/>
  <c r="N93" i="5"/>
  <c r="N94" i="5"/>
  <c r="N95" i="5"/>
  <c r="N96" i="5"/>
  <c r="N97" i="5"/>
  <c r="N98" i="5"/>
  <c r="N99" i="5"/>
  <c r="N100" i="5"/>
  <c r="N101" i="5"/>
  <c r="N102" i="5"/>
  <c r="N103" i="5"/>
  <c r="N104" i="5"/>
  <c r="N105" i="5"/>
  <c r="N106" i="5"/>
  <c r="N107" i="5"/>
  <c r="N108" i="5"/>
  <c r="N109" i="5"/>
  <c r="N110" i="5"/>
  <c r="N111" i="5"/>
  <c r="N112" i="5"/>
  <c r="N113" i="5"/>
  <c r="N114" i="5"/>
  <c r="N115" i="5"/>
  <c r="N116" i="5"/>
  <c r="N117" i="5"/>
  <c r="N118" i="5"/>
  <c r="N119" i="5"/>
  <c r="N120" i="5"/>
  <c r="N121" i="5"/>
  <c r="N122" i="5"/>
  <c r="N123" i="5"/>
  <c r="N124" i="5"/>
  <c r="N125" i="5"/>
  <c r="N126" i="5"/>
  <c r="N127" i="5"/>
  <c r="N128" i="5"/>
  <c r="N129" i="5"/>
  <c r="N130" i="5"/>
  <c r="N131" i="5"/>
  <c r="N132" i="5"/>
  <c r="N133" i="5"/>
  <c r="N134" i="5"/>
  <c r="N135" i="5"/>
  <c r="N136" i="5"/>
  <c r="N137" i="5"/>
  <c r="N138" i="5"/>
  <c r="N139" i="5"/>
  <c r="N140" i="5"/>
  <c r="N141" i="5"/>
  <c r="N142" i="5"/>
  <c r="N143" i="5"/>
  <c r="N144" i="5"/>
  <c r="N145" i="5"/>
  <c r="N146" i="5"/>
  <c r="N147" i="5"/>
  <c r="N148" i="5"/>
  <c r="N149" i="5"/>
  <c r="N150" i="5"/>
  <c r="N151" i="5"/>
  <c r="N152" i="5"/>
  <c r="N153" i="5"/>
  <c r="N154" i="5"/>
  <c r="N155" i="5"/>
  <c r="N156" i="5"/>
  <c r="N157" i="5"/>
  <c r="N158" i="5"/>
  <c r="N159" i="5"/>
  <c r="N160" i="5"/>
  <c r="N161" i="5"/>
  <c r="N162" i="5"/>
  <c r="N163" i="5"/>
  <c r="N164" i="5"/>
  <c r="N165" i="5"/>
  <c r="N166" i="5"/>
  <c r="N167" i="5"/>
  <c r="N168" i="5"/>
  <c r="N169" i="5"/>
  <c r="N170" i="5"/>
  <c r="N171" i="5"/>
  <c r="N172" i="5"/>
  <c r="N173" i="5"/>
  <c r="N174" i="5"/>
  <c r="N175" i="5"/>
  <c r="N176" i="5"/>
  <c r="N177" i="5"/>
  <c r="N178" i="5"/>
  <c r="N179" i="5"/>
  <c r="N180" i="5"/>
  <c r="N181" i="5"/>
  <c r="N182" i="5"/>
  <c r="N183" i="5"/>
  <c r="N184" i="5"/>
  <c r="N185" i="5"/>
  <c r="N186" i="5"/>
  <c r="N187" i="5"/>
  <c r="N188" i="5"/>
  <c r="N189" i="5"/>
  <c r="N190" i="5"/>
  <c r="N191" i="5"/>
  <c r="N192" i="5"/>
  <c r="N193" i="5"/>
  <c r="N194" i="5"/>
  <c r="N195" i="5"/>
  <c r="N196" i="5"/>
  <c r="N197" i="5"/>
  <c r="N198" i="5"/>
  <c r="N199" i="5"/>
  <c r="N200" i="5"/>
  <c r="N201" i="5"/>
  <c r="N202" i="5"/>
  <c r="N203" i="5"/>
  <c r="N204" i="5"/>
  <c r="N205" i="5"/>
  <c r="N206" i="5"/>
  <c r="N207" i="5"/>
  <c r="N208" i="5"/>
  <c r="N209" i="5"/>
  <c r="N210" i="5"/>
  <c r="N211" i="5"/>
  <c r="N212" i="5"/>
  <c r="N213" i="5"/>
  <c r="N214" i="5"/>
  <c r="N215" i="5"/>
  <c r="N216" i="5"/>
  <c r="N217" i="5"/>
  <c r="N218" i="5"/>
  <c r="N219" i="5"/>
  <c r="N220" i="5"/>
  <c r="N221" i="5"/>
  <c r="N222" i="5"/>
  <c r="N223" i="5"/>
  <c r="N224" i="5"/>
  <c r="N225" i="5"/>
  <c r="N226" i="5"/>
  <c r="N227" i="5"/>
  <c r="N228" i="5"/>
  <c r="N229" i="5"/>
  <c r="N230" i="5"/>
  <c r="N231" i="5"/>
  <c r="N232" i="5"/>
  <c r="N233" i="5"/>
  <c r="N234" i="5"/>
  <c r="N235" i="5"/>
  <c r="N236" i="5"/>
  <c r="N237" i="5"/>
  <c r="N238" i="5"/>
  <c r="N239" i="5"/>
  <c r="N240" i="5"/>
  <c r="N241" i="5"/>
  <c r="N242" i="5"/>
  <c r="N243" i="5"/>
  <c r="N244" i="5"/>
  <c r="N245" i="5"/>
  <c r="N246" i="5"/>
  <c r="N247" i="5"/>
  <c r="N248" i="5"/>
  <c r="N249" i="5"/>
  <c r="N250" i="5"/>
  <c r="N251" i="5"/>
  <c r="N252" i="5"/>
  <c r="N253" i="5"/>
  <c r="N254" i="5"/>
  <c r="N255" i="5"/>
  <c r="N256" i="5"/>
  <c r="N257" i="5"/>
  <c r="N258" i="5"/>
  <c r="N259" i="5"/>
  <c r="N260" i="5"/>
  <c r="N261" i="5"/>
  <c r="N262" i="5"/>
  <c r="N263" i="5"/>
  <c r="N264" i="5"/>
  <c r="N265" i="5"/>
  <c r="N266" i="5"/>
  <c r="N267" i="5"/>
  <c r="N268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6" i="5"/>
  <c r="N67" i="5"/>
  <c r="N68" i="5"/>
  <c r="N69" i="5"/>
  <c r="N70" i="5"/>
  <c r="N71" i="5"/>
  <c r="N72" i="5"/>
  <c r="N73" i="5"/>
  <c r="N74" i="5"/>
  <c r="N75" i="5"/>
  <c r="N76" i="5"/>
  <c r="N77" i="5"/>
  <c r="N78" i="5"/>
  <c r="N79" i="5"/>
  <c r="N80" i="5"/>
  <c r="N81" i="5"/>
  <c r="N82" i="5"/>
  <c r="N83" i="5"/>
  <c r="N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S39" i="5"/>
  <c r="S40" i="5"/>
  <c r="S41" i="5"/>
  <c r="S42" i="5"/>
  <c r="S43" i="5"/>
  <c r="S44" i="5"/>
  <c r="S45" i="5"/>
  <c r="S46" i="5"/>
  <c r="S47" i="5"/>
  <c r="S48" i="5"/>
  <c r="S49" i="5"/>
  <c r="S50" i="5"/>
  <c r="S51" i="5"/>
  <c r="S52" i="5"/>
  <c r="S53" i="5"/>
  <c r="S54" i="5"/>
  <c r="S55" i="5"/>
  <c r="S56" i="5"/>
  <c r="S57" i="5"/>
  <c r="S58" i="5"/>
  <c r="S59" i="5"/>
  <c r="S60" i="5"/>
  <c r="S61" i="5"/>
  <c r="S62" i="5"/>
  <c r="S63" i="5"/>
  <c r="S64" i="5"/>
  <c r="S65" i="5"/>
  <c r="S66" i="5"/>
  <c r="S67" i="5"/>
  <c r="S68" i="5"/>
  <c r="S69" i="5"/>
  <c r="S70" i="5"/>
  <c r="S71" i="5"/>
  <c r="S72" i="5"/>
  <c r="S73" i="5"/>
  <c r="S74" i="5"/>
  <c r="S75" i="5"/>
  <c r="S76" i="5"/>
  <c r="S77" i="5"/>
  <c r="S78" i="5"/>
  <c r="S79" i="5"/>
  <c r="S80" i="5"/>
  <c r="S81" i="5"/>
  <c r="S82" i="5"/>
  <c r="S83" i="5"/>
  <c r="S84" i="5"/>
  <c r="S85" i="5"/>
  <c r="S86" i="5"/>
  <c r="S87" i="5"/>
  <c r="S88" i="5"/>
  <c r="S89" i="5"/>
  <c r="S90" i="5"/>
  <c r="S91" i="5"/>
  <c r="S92" i="5"/>
  <c r="S93" i="5"/>
  <c r="S94" i="5"/>
  <c r="S95" i="5"/>
  <c r="S96" i="5"/>
  <c r="S97" i="5"/>
  <c r="S98" i="5"/>
  <c r="S99" i="5"/>
  <c r="S100" i="5"/>
  <c r="S101" i="5"/>
  <c r="S102" i="5"/>
  <c r="S103" i="5"/>
  <c r="S104" i="5"/>
  <c r="S105" i="5"/>
  <c r="S106" i="5"/>
  <c r="S107" i="5"/>
  <c r="S108" i="5"/>
  <c r="S109" i="5"/>
  <c r="S110" i="5"/>
  <c r="S111" i="5"/>
  <c r="S112" i="5"/>
  <c r="S113" i="5"/>
  <c r="S114" i="5"/>
  <c r="S115" i="5"/>
  <c r="S116" i="5"/>
  <c r="S117" i="5"/>
  <c r="S118" i="5"/>
  <c r="S119" i="5"/>
  <c r="S120" i="5"/>
  <c r="S121" i="5"/>
  <c r="S122" i="5"/>
  <c r="S123" i="5"/>
  <c r="S124" i="5"/>
  <c r="S125" i="5"/>
  <c r="S126" i="5"/>
  <c r="S127" i="5"/>
  <c r="S128" i="5"/>
  <c r="S129" i="5"/>
  <c r="S130" i="5"/>
  <c r="S131" i="5"/>
  <c r="S132" i="5"/>
  <c r="S133" i="5"/>
  <c r="S134" i="5"/>
  <c r="S135" i="5"/>
  <c r="S136" i="5"/>
  <c r="S137" i="5"/>
  <c r="S138" i="5"/>
  <c r="S139" i="5"/>
  <c r="S140" i="5"/>
  <c r="S141" i="5"/>
  <c r="S142" i="5"/>
  <c r="S143" i="5"/>
  <c r="S144" i="5"/>
  <c r="S145" i="5"/>
  <c r="S146" i="5"/>
  <c r="S147" i="5"/>
  <c r="S148" i="5"/>
  <c r="S149" i="5"/>
  <c r="S150" i="5"/>
  <c r="S151" i="5"/>
  <c r="S152" i="5"/>
  <c r="S153" i="5"/>
  <c r="S154" i="5"/>
  <c r="S155" i="5"/>
  <c r="S156" i="5"/>
  <c r="S157" i="5"/>
  <c r="S158" i="5"/>
  <c r="S159" i="5"/>
  <c r="S160" i="5"/>
  <c r="S161" i="5"/>
  <c r="S162" i="5"/>
  <c r="S163" i="5"/>
  <c r="S164" i="5"/>
  <c r="S165" i="5"/>
  <c r="S166" i="5"/>
  <c r="S167" i="5"/>
  <c r="S168" i="5"/>
  <c r="S169" i="5"/>
  <c r="S170" i="5"/>
  <c r="S171" i="5"/>
  <c r="S172" i="5"/>
  <c r="S173" i="5"/>
  <c r="S174" i="5"/>
  <c r="S175" i="5"/>
  <c r="S176" i="5"/>
  <c r="S177" i="5"/>
  <c r="S178" i="5"/>
  <c r="S179" i="5"/>
  <c r="S180" i="5"/>
  <c r="S181" i="5"/>
  <c r="S182" i="5"/>
  <c r="S183" i="5"/>
  <c r="S184" i="5"/>
  <c r="S185" i="5"/>
  <c r="S186" i="5"/>
  <c r="S187" i="5"/>
  <c r="S188" i="5"/>
  <c r="S189" i="5"/>
  <c r="S190" i="5"/>
  <c r="S191" i="5"/>
  <c r="S192" i="5"/>
  <c r="S193" i="5"/>
  <c r="S194" i="5"/>
  <c r="S195" i="5"/>
  <c r="S196" i="5"/>
  <c r="S197" i="5"/>
  <c r="S198" i="5"/>
  <c r="S199" i="5"/>
  <c r="S200" i="5"/>
  <c r="S201" i="5"/>
  <c r="S202" i="5"/>
  <c r="S203" i="5"/>
  <c r="S204" i="5"/>
  <c r="S205" i="5"/>
  <c r="S206" i="5"/>
  <c r="S207" i="5"/>
  <c r="S208" i="5"/>
  <c r="S209" i="5"/>
  <c r="S210" i="5"/>
  <c r="S211" i="5"/>
  <c r="S212" i="5"/>
  <c r="S213" i="5"/>
  <c r="S214" i="5"/>
  <c r="S215" i="5"/>
  <c r="S216" i="5"/>
  <c r="S217" i="5"/>
  <c r="S218" i="5"/>
  <c r="S219" i="5"/>
  <c r="S220" i="5"/>
  <c r="S221" i="5"/>
  <c r="S222" i="5"/>
  <c r="S223" i="5"/>
  <c r="S224" i="5"/>
  <c r="S225" i="5"/>
  <c r="S226" i="5"/>
  <c r="S227" i="5"/>
  <c r="S228" i="5"/>
  <c r="S229" i="5"/>
  <c r="S230" i="5"/>
  <c r="S231" i="5"/>
  <c r="S232" i="5"/>
  <c r="S233" i="5"/>
  <c r="S234" i="5"/>
  <c r="S235" i="5"/>
  <c r="S236" i="5"/>
  <c r="S237" i="5"/>
  <c r="S238" i="5"/>
  <c r="S239" i="5"/>
  <c r="S240" i="5"/>
  <c r="S241" i="5"/>
  <c r="S242" i="5"/>
  <c r="S243" i="5"/>
  <c r="S244" i="5"/>
  <c r="S245" i="5"/>
  <c r="S246" i="5"/>
  <c r="S247" i="5"/>
  <c r="S248" i="5"/>
  <c r="S249" i="5"/>
  <c r="S250" i="5"/>
  <c r="S251" i="5"/>
  <c r="S252" i="5"/>
  <c r="S253" i="5"/>
  <c r="S254" i="5"/>
  <c r="S255" i="5"/>
  <c r="S256" i="5"/>
  <c r="S257" i="5"/>
  <c r="S258" i="5"/>
  <c r="S259" i="5"/>
  <c r="S260" i="5"/>
  <c r="S261" i="5"/>
  <c r="S262" i="5"/>
  <c r="S263" i="5"/>
  <c r="S264" i="5"/>
  <c r="S265" i="5"/>
  <c r="S266" i="5"/>
  <c r="S267" i="5"/>
  <c r="S268" i="5"/>
  <c r="S269" i="5"/>
  <c r="S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Q62" i="5"/>
  <c r="Q63" i="5"/>
  <c r="Q64" i="5"/>
  <c r="Q65" i="5"/>
  <c r="Q66" i="5"/>
  <c r="Q67" i="5"/>
  <c r="Q68" i="5"/>
  <c r="Q69" i="5"/>
  <c r="Q70" i="5"/>
  <c r="Q71" i="5"/>
  <c r="Q72" i="5"/>
  <c r="Q73" i="5"/>
  <c r="Q74" i="5"/>
  <c r="Q75" i="5"/>
  <c r="Q76" i="5"/>
  <c r="Q77" i="5"/>
  <c r="Q78" i="5"/>
  <c r="Q79" i="5"/>
  <c r="Q80" i="5"/>
  <c r="Q81" i="5"/>
  <c r="Q82" i="5"/>
  <c r="Q83" i="5"/>
  <c r="Q84" i="5"/>
  <c r="Q85" i="5"/>
  <c r="Q86" i="5"/>
  <c r="Q87" i="5"/>
  <c r="Q88" i="5"/>
  <c r="Q89" i="5"/>
  <c r="Q90" i="5"/>
  <c r="Q91" i="5"/>
  <c r="Q92" i="5"/>
  <c r="Q93" i="5"/>
  <c r="Q94" i="5"/>
  <c r="Q95" i="5"/>
  <c r="Q96" i="5"/>
  <c r="Q97" i="5"/>
  <c r="Q98" i="5"/>
  <c r="Q99" i="5"/>
  <c r="Q100" i="5"/>
  <c r="Q101" i="5"/>
  <c r="Q102" i="5"/>
  <c r="Q103" i="5"/>
  <c r="Q104" i="5"/>
  <c r="Q105" i="5"/>
  <c r="Q106" i="5"/>
  <c r="Q107" i="5"/>
  <c r="Q108" i="5"/>
  <c r="Q109" i="5"/>
  <c r="Q110" i="5"/>
  <c r="Q111" i="5"/>
  <c r="Q112" i="5"/>
  <c r="Q113" i="5"/>
  <c r="Q114" i="5"/>
  <c r="Q115" i="5"/>
  <c r="Q116" i="5"/>
  <c r="Q117" i="5"/>
  <c r="Q118" i="5"/>
  <c r="Q119" i="5"/>
  <c r="Q120" i="5"/>
  <c r="Q121" i="5"/>
  <c r="Q122" i="5"/>
  <c r="Q123" i="5"/>
  <c r="Q124" i="5"/>
  <c r="Q125" i="5"/>
  <c r="Q126" i="5"/>
  <c r="Q127" i="5"/>
  <c r="Q128" i="5"/>
  <c r="Q129" i="5"/>
  <c r="Q130" i="5"/>
  <c r="Q131" i="5"/>
  <c r="Q132" i="5"/>
  <c r="Q133" i="5"/>
  <c r="Q134" i="5"/>
  <c r="Q135" i="5"/>
  <c r="Q136" i="5"/>
  <c r="Q137" i="5"/>
  <c r="Q138" i="5"/>
  <c r="Q139" i="5"/>
  <c r="Q140" i="5"/>
  <c r="Q141" i="5"/>
  <c r="Q142" i="5"/>
  <c r="Q143" i="5"/>
  <c r="Q144" i="5"/>
  <c r="Q145" i="5"/>
  <c r="Q146" i="5"/>
  <c r="Q147" i="5"/>
  <c r="Q148" i="5"/>
  <c r="Q149" i="5"/>
  <c r="Q150" i="5"/>
  <c r="Q151" i="5"/>
  <c r="Q152" i="5"/>
  <c r="Q153" i="5"/>
  <c r="Q154" i="5"/>
  <c r="Q155" i="5"/>
  <c r="Q156" i="5"/>
  <c r="Q157" i="5"/>
  <c r="Q158" i="5"/>
  <c r="Q159" i="5"/>
  <c r="Q160" i="5"/>
  <c r="Q161" i="5"/>
  <c r="Q162" i="5"/>
  <c r="Q163" i="5"/>
  <c r="Q164" i="5"/>
  <c r="Q165" i="5"/>
  <c r="Q166" i="5"/>
  <c r="Q167" i="5"/>
  <c r="Q168" i="5"/>
  <c r="Q169" i="5"/>
  <c r="Q170" i="5"/>
  <c r="Q171" i="5"/>
  <c r="Q172" i="5"/>
  <c r="Q173" i="5"/>
  <c r="Q174" i="5"/>
  <c r="Q175" i="5"/>
  <c r="Q176" i="5"/>
  <c r="Q177" i="5"/>
  <c r="Q178" i="5"/>
  <c r="Q179" i="5"/>
  <c r="Q180" i="5"/>
  <c r="Q181" i="5"/>
  <c r="Q182" i="5"/>
  <c r="Q183" i="5"/>
  <c r="Q184" i="5"/>
  <c r="Q185" i="5"/>
  <c r="Q186" i="5"/>
  <c r="Q187" i="5"/>
  <c r="Q188" i="5"/>
  <c r="Q189" i="5"/>
  <c r="Q190" i="5"/>
  <c r="Q191" i="5"/>
  <c r="Q192" i="5"/>
  <c r="Q193" i="5"/>
  <c r="Q194" i="5"/>
  <c r="Q195" i="5"/>
  <c r="Q196" i="5"/>
  <c r="Q197" i="5"/>
  <c r="Q198" i="5"/>
  <c r="Q199" i="5"/>
  <c r="Q200" i="5"/>
  <c r="Q201" i="5"/>
  <c r="Q202" i="5"/>
  <c r="Q203" i="5"/>
  <c r="Q204" i="5"/>
  <c r="Q205" i="5"/>
  <c r="Q206" i="5"/>
  <c r="Q207" i="5"/>
  <c r="Q208" i="5"/>
  <c r="Q209" i="5"/>
  <c r="Q210" i="5"/>
  <c r="Q211" i="5"/>
  <c r="Q212" i="5"/>
  <c r="Q213" i="5"/>
  <c r="Q214" i="5"/>
  <c r="Q215" i="5"/>
  <c r="Q216" i="5"/>
  <c r="Q217" i="5"/>
  <c r="Q218" i="5"/>
  <c r="Q219" i="5"/>
  <c r="Q220" i="5"/>
  <c r="Q221" i="5"/>
  <c r="Q222" i="5"/>
  <c r="Q223" i="5"/>
  <c r="Q224" i="5"/>
  <c r="Q225" i="5"/>
  <c r="Q226" i="5"/>
  <c r="Q227" i="5"/>
  <c r="Q228" i="5"/>
  <c r="Q229" i="5"/>
  <c r="Q230" i="5"/>
  <c r="Q231" i="5"/>
  <c r="Q232" i="5"/>
  <c r="Q233" i="5"/>
  <c r="Q234" i="5"/>
  <c r="Q235" i="5"/>
  <c r="Q236" i="5"/>
  <c r="Q237" i="5"/>
  <c r="Q238" i="5"/>
  <c r="Q239" i="5"/>
  <c r="Q240" i="5"/>
  <c r="Q241" i="5"/>
  <c r="Q242" i="5"/>
  <c r="Q243" i="5"/>
  <c r="Q244" i="5"/>
  <c r="Q245" i="5"/>
  <c r="Q246" i="5"/>
  <c r="Q247" i="5"/>
  <c r="Q248" i="5"/>
  <c r="Q249" i="5"/>
  <c r="Q250" i="5"/>
  <c r="Q251" i="5"/>
  <c r="Q252" i="5"/>
  <c r="Q253" i="5"/>
  <c r="Q254" i="5"/>
  <c r="Q255" i="5"/>
  <c r="Q256" i="5"/>
  <c r="Q257" i="5"/>
  <c r="Q258" i="5"/>
  <c r="Q259" i="5"/>
  <c r="Q260" i="5"/>
  <c r="Q261" i="5"/>
  <c r="Q262" i="5"/>
  <c r="Q263" i="5"/>
  <c r="Q264" i="5"/>
  <c r="Q265" i="5"/>
  <c r="Q266" i="5"/>
  <c r="Q267" i="5"/>
  <c r="Q268" i="5"/>
  <c r="Q269" i="5"/>
  <c r="J3" i="33"/>
  <c r="J4" i="33"/>
  <c r="J5" i="33"/>
  <c r="J6" i="33"/>
  <c r="J7" i="33"/>
  <c r="J8" i="33"/>
  <c r="J9" i="33"/>
  <c r="J10" i="33"/>
  <c r="J11" i="33"/>
  <c r="J12" i="33"/>
  <c r="J13" i="33"/>
  <c r="J14" i="33"/>
  <c r="J2" i="33"/>
  <c r="H4" i="33"/>
  <c r="H5" i="33" s="1"/>
  <c r="H6" i="33" s="1"/>
  <c r="H7" i="33" s="1"/>
  <c r="H8" i="33" s="1"/>
  <c r="H9" i="33" s="1"/>
  <c r="H10" i="33" s="1"/>
  <c r="H11" i="33" s="1"/>
  <c r="H12" i="33" s="1"/>
  <c r="H13" i="33" s="1"/>
  <c r="H14" i="33" s="1"/>
  <c r="H15" i="33" s="1"/>
  <c r="H16" i="33" s="1"/>
  <c r="H17" i="33" s="1"/>
  <c r="H18" i="33" s="1"/>
  <c r="H19" i="33" s="1"/>
  <c r="H20" i="33" s="1"/>
  <c r="H21" i="33" s="1"/>
  <c r="H22" i="33" s="1"/>
  <c r="H23" i="33" s="1"/>
  <c r="H24" i="33" s="1"/>
  <c r="C22" i="33"/>
  <c r="P10" i="19" s="1"/>
  <c r="D22" i="33"/>
  <c r="J10" i="19" s="1"/>
  <c r="C21" i="33"/>
  <c r="P9" i="19" s="1"/>
  <c r="D21" i="33"/>
  <c r="J9" i="19" s="1"/>
  <c r="C20" i="33"/>
  <c r="P8" i="19" s="1"/>
  <c r="D20" i="33"/>
  <c r="J8" i="19" s="1"/>
  <c r="C19" i="33"/>
  <c r="P7" i="19" s="1"/>
  <c r="D19" i="33"/>
  <c r="J7" i="19" s="1"/>
  <c r="C18" i="33"/>
  <c r="P6" i="19" s="1"/>
  <c r="D18" i="33"/>
  <c r="J6" i="19" s="1"/>
  <c r="C17" i="33"/>
  <c r="P5" i="19" s="1"/>
  <c r="D17" i="33"/>
  <c r="J5" i="19" s="1"/>
  <c r="C16" i="33"/>
  <c r="P4" i="19" s="1"/>
  <c r="D16" i="33"/>
  <c r="J4" i="19" s="1"/>
  <c r="C15" i="33"/>
  <c r="P3" i="19" s="1"/>
  <c r="D15" i="33"/>
  <c r="J3" i="19" s="1"/>
  <c r="C14" i="33"/>
  <c r="I14" i="33" s="1"/>
  <c r="D14" i="33"/>
  <c r="C13" i="33"/>
  <c r="I13" i="33" s="1"/>
  <c r="D13" i="33"/>
  <c r="C12" i="33"/>
  <c r="I12" i="33" s="1"/>
  <c r="D12" i="33"/>
  <c r="C11" i="33"/>
  <c r="I11" i="33" s="1"/>
  <c r="D11" i="33"/>
  <c r="C10" i="33"/>
  <c r="I10" i="33" s="1"/>
  <c r="D10" i="33"/>
  <c r="C9" i="33"/>
  <c r="I9" i="33" s="1"/>
  <c r="D9" i="33"/>
  <c r="C8" i="33"/>
  <c r="D8" i="33"/>
  <c r="C7" i="33"/>
  <c r="D7" i="33"/>
  <c r="L7" i="33" s="1"/>
  <c r="M7" i="33" s="1"/>
  <c r="C6" i="33"/>
  <c r="D6" i="33"/>
  <c r="L6" i="33" s="1"/>
  <c r="M6" i="33" s="1"/>
  <c r="C5" i="33"/>
  <c r="D5" i="33"/>
  <c r="L5" i="33" s="1"/>
  <c r="M5" i="33" s="1"/>
  <c r="C4" i="33"/>
  <c r="D4" i="33"/>
  <c r="L4" i="33" s="1"/>
  <c r="M4" i="33" s="1"/>
  <c r="C3" i="33"/>
  <c r="D3" i="33"/>
  <c r="L3" i="33" s="1"/>
  <c r="M3" i="33" s="1"/>
  <c r="C2" i="33"/>
  <c r="D2" i="33"/>
  <c r="L2" i="33" s="1"/>
  <c r="M2" i="33" s="1"/>
  <c r="B22" i="33"/>
  <c r="B21" i="33"/>
  <c r="B20" i="33"/>
  <c r="B19" i="33"/>
  <c r="B18" i="33"/>
  <c r="B17" i="33"/>
  <c r="B16" i="33"/>
  <c r="B15" i="33"/>
  <c r="B14" i="33"/>
  <c r="B13" i="33"/>
  <c r="B12" i="33"/>
  <c r="B11" i="33"/>
  <c r="B10" i="33"/>
  <c r="B9" i="33"/>
  <c r="A4" i="33"/>
  <c r="A5" i="33" s="1"/>
  <c r="A6" i="33" s="1"/>
  <c r="A7" i="33" s="1"/>
  <c r="A8" i="33" s="1"/>
  <c r="A9" i="33" s="1"/>
  <c r="A10" i="33" s="1"/>
  <c r="A11" i="33" s="1"/>
  <c r="A12" i="33" s="1"/>
  <c r="A13" i="33" s="1"/>
  <c r="A14" i="33" s="1"/>
  <c r="A15" i="33" s="1"/>
  <c r="A16" i="33" s="1"/>
  <c r="A17" i="33" s="1"/>
  <c r="A18" i="33" s="1"/>
  <c r="A19" i="33" s="1"/>
  <c r="A20" i="33" s="1"/>
  <c r="A21" i="33" s="1"/>
  <c r="A22" i="33" s="1"/>
  <c r="A23" i="33" s="1"/>
  <c r="A24" i="33" s="1"/>
  <c r="W269" i="5"/>
  <c r="V269" i="5"/>
  <c r="U269" i="5"/>
  <c r="T269" i="5"/>
  <c r="R269" i="5"/>
  <c r="D4" i="19"/>
  <c r="E4" i="19" s="1"/>
  <c r="O4" i="19" s="1"/>
  <c r="D5" i="19"/>
  <c r="E5" i="19" s="1"/>
  <c r="I5" i="19" s="1"/>
  <c r="E17" i="33" s="1"/>
  <c r="J17" i="33" s="1"/>
  <c r="D6" i="19"/>
  <c r="E6" i="19" s="1"/>
  <c r="I6" i="19" s="1"/>
  <c r="D7" i="19"/>
  <c r="E7" i="19" s="1"/>
  <c r="I7" i="19" s="1"/>
  <c r="E19" i="33" s="1"/>
  <c r="D8" i="19"/>
  <c r="E8" i="19" s="1"/>
  <c r="O8" i="19" s="1"/>
  <c r="B50" i="17"/>
  <c r="AL138" i="23"/>
  <c r="AM138" i="23" s="1"/>
  <c r="K265" i="18"/>
  <c r="K277" i="18"/>
  <c r="K289" i="18"/>
  <c r="K301" i="18"/>
  <c r="K313" i="18"/>
  <c r="K325" i="18"/>
  <c r="K337" i="18"/>
  <c r="K349" i="18"/>
  <c r="K361" i="18"/>
  <c r="K373" i="18"/>
  <c r="K385" i="18"/>
  <c r="K397" i="18"/>
  <c r="K409" i="18"/>
  <c r="K421" i="18"/>
  <c r="H268" i="18"/>
  <c r="H273" i="18"/>
  <c r="H276" i="18"/>
  <c r="H388" i="18"/>
  <c r="H394" i="18"/>
  <c r="H395" i="18"/>
  <c r="H401" i="18"/>
  <c r="H402" i="18"/>
  <c r="H403" i="18"/>
  <c r="H404" i="18"/>
  <c r="H410" i="18"/>
  <c r="H412" i="18"/>
  <c r="H417" i="18"/>
  <c r="H418" i="18"/>
  <c r="H419" i="18"/>
  <c r="H426" i="18"/>
  <c r="H428" i="18"/>
  <c r="Y131" i="28"/>
  <c r="U131" i="28"/>
  <c r="B4" i="20"/>
  <c r="B5" i="20"/>
  <c r="B6" i="20"/>
  <c r="B7" i="20"/>
  <c r="B8" i="20"/>
  <c r="B9" i="20"/>
  <c r="B10" i="20"/>
  <c r="B11" i="20"/>
  <c r="B12" i="20"/>
  <c r="B13" i="20"/>
  <c r="B14" i="20"/>
  <c r="B15" i="20"/>
  <c r="B16" i="20"/>
  <c r="B17" i="20"/>
  <c r="B18" i="20"/>
  <c r="B19" i="20"/>
  <c r="B20" i="20"/>
  <c r="B21" i="20"/>
  <c r="B22" i="20"/>
  <c r="B23" i="20"/>
  <c r="B24" i="20"/>
  <c r="B25" i="20"/>
  <c r="B26" i="20"/>
  <c r="B27" i="20"/>
  <c r="B28" i="20"/>
  <c r="B29" i="20"/>
  <c r="B30" i="20"/>
  <c r="B31" i="20"/>
  <c r="B32" i="20"/>
  <c r="B33" i="20"/>
  <c r="B34" i="20"/>
  <c r="B35" i="20"/>
  <c r="B36" i="20"/>
  <c r="B37" i="20"/>
  <c r="B38" i="20"/>
  <c r="B39" i="20"/>
  <c r="B40" i="20"/>
  <c r="B41" i="20"/>
  <c r="B42" i="20"/>
  <c r="B43" i="20"/>
  <c r="B44" i="20"/>
  <c r="B45" i="20"/>
  <c r="B46" i="20"/>
  <c r="B47" i="20"/>
  <c r="B48" i="20"/>
  <c r="B49" i="20"/>
  <c r="B50" i="20"/>
  <c r="B51" i="20"/>
  <c r="B2" i="33" s="1"/>
  <c r="B52" i="20"/>
  <c r="B53" i="20"/>
  <c r="B54" i="20"/>
  <c r="B55" i="20"/>
  <c r="B56" i="20"/>
  <c r="B57" i="20"/>
  <c r="B58" i="20"/>
  <c r="B59" i="20"/>
  <c r="B60" i="20"/>
  <c r="B61" i="20"/>
  <c r="B62" i="20"/>
  <c r="B63" i="20"/>
  <c r="B3" i="33" s="1"/>
  <c r="B64" i="20"/>
  <c r="B65" i="20"/>
  <c r="B66" i="20"/>
  <c r="B67" i="20"/>
  <c r="B68" i="20"/>
  <c r="B69" i="20"/>
  <c r="B70" i="20"/>
  <c r="B71" i="20"/>
  <c r="B72" i="20"/>
  <c r="B73" i="20"/>
  <c r="B74" i="20"/>
  <c r="B75" i="20"/>
  <c r="B4" i="33" s="1"/>
  <c r="B76" i="20"/>
  <c r="B77" i="20"/>
  <c r="B78" i="20"/>
  <c r="B79" i="20"/>
  <c r="B80" i="20"/>
  <c r="B81" i="20"/>
  <c r="B82" i="20"/>
  <c r="B83" i="20"/>
  <c r="B84" i="20"/>
  <c r="B85" i="20"/>
  <c r="B86" i="20"/>
  <c r="B87" i="20"/>
  <c r="B5" i="33" s="1"/>
  <c r="B88" i="20"/>
  <c r="B89" i="20"/>
  <c r="B90" i="20"/>
  <c r="B91" i="20"/>
  <c r="B92" i="20"/>
  <c r="B93" i="20"/>
  <c r="B94" i="20"/>
  <c r="B95" i="20"/>
  <c r="B96" i="20"/>
  <c r="B97" i="20"/>
  <c r="B98" i="20"/>
  <c r="B99" i="20"/>
  <c r="B6" i="33" s="1"/>
  <c r="B100" i="20"/>
  <c r="B101" i="20"/>
  <c r="B102" i="20"/>
  <c r="B103" i="20"/>
  <c r="B104" i="20"/>
  <c r="B105" i="20"/>
  <c r="B106" i="20"/>
  <c r="B107" i="20"/>
  <c r="B108" i="20"/>
  <c r="B109" i="20"/>
  <c r="B110" i="20"/>
  <c r="B111" i="20"/>
  <c r="B7" i="33" s="1"/>
  <c r="B112" i="20"/>
  <c r="B113" i="20"/>
  <c r="B114" i="20"/>
  <c r="B115" i="20"/>
  <c r="B116" i="20"/>
  <c r="B117" i="20"/>
  <c r="B118" i="20"/>
  <c r="B119" i="20"/>
  <c r="B120" i="20"/>
  <c r="B121" i="20"/>
  <c r="B122" i="20"/>
  <c r="B123" i="20"/>
  <c r="B8" i="33" s="1"/>
  <c r="B124" i="20"/>
  <c r="B125" i="20"/>
  <c r="B126" i="20"/>
  <c r="B127" i="20"/>
  <c r="B128" i="20"/>
  <c r="B129" i="20"/>
  <c r="B130" i="20"/>
  <c r="B131" i="20"/>
  <c r="B132" i="20"/>
  <c r="B133" i="20"/>
  <c r="B3" i="20"/>
  <c r="B48" i="17"/>
  <c r="B49" i="17"/>
  <c r="AL137" i="23"/>
  <c r="AM137" i="23" s="1"/>
  <c r="D3" i="19"/>
  <c r="W268" i="5"/>
  <c r="V268" i="5"/>
  <c r="U268" i="5"/>
  <c r="T268" i="5"/>
  <c r="R268" i="5"/>
  <c r="D20" i="19"/>
  <c r="E20" i="19" s="1"/>
  <c r="O9" i="19" s="1"/>
  <c r="K127" i="26"/>
  <c r="C434" i="6"/>
  <c r="K126" i="26"/>
  <c r="C433" i="6"/>
  <c r="C3" i="32"/>
  <c r="C4" i="32"/>
  <c r="C5" i="32"/>
  <c r="C6" i="32"/>
  <c r="C7" i="32"/>
  <c r="C8" i="32"/>
  <c r="C9" i="32"/>
  <c r="C10" i="32"/>
  <c r="C11" i="32"/>
  <c r="C12" i="32"/>
  <c r="C13" i="32"/>
  <c r="C14" i="32"/>
  <c r="C15" i="32"/>
  <c r="C16" i="32"/>
  <c r="C17" i="32"/>
  <c r="C18" i="32"/>
  <c r="C19" i="32"/>
  <c r="C20" i="32"/>
  <c r="C21" i="32"/>
  <c r="C22" i="32"/>
  <c r="C23" i="32"/>
  <c r="C24" i="32"/>
  <c r="C25" i="32"/>
  <c r="C26" i="32"/>
  <c r="C27" i="32"/>
  <c r="C28" i="32"/>
  <c r="C29" i="32"/>
  <c r="C30" i="32"/>
  <c r="C31" i="32"/>
  <c r="C32" i="32"/>
  <c r="C33" i="32"/>
  <c r="C34" i="32"/>
  <c r="C35" i="32"/>
  <c r="C36" i="32"/>
  <c r="C37" i="32"/>
  <c r="C38" i="32"/>
  <c r="C39" i="32"/>
  <c r="C40" i="32"/>
  <c r="C41" i="32"/>
  <c r="C42" i="32"/>
  <c r="C43" i="32"/>
  <c r="C44" i="32"/>
  <c r="C45" i="32"/>
  <c r="C46" i="32"/>
  <c r="C47" i="32"/>
  <c r="C48" i="32"/>
  <c r="C49" i="32"/>
  <c r="C50" i="32"/>
  <c r="C51" i="32"/>
  <c r="C52" i="32"/>
  <c r="C53" i="32"/>
  <c r="C54" i="32"/>
  <c r="C55" i="32"/>
  <c r="C56" i="32"/>
  <c r="C57" i="32"/>
  <c r="C58" i="32"/>
  <c r="C59" i="32"/>
  <c r="C60" i="32"/>
  <c r="C61" i="32"/>
  <c r="C62" i="32"/>
  <c r="C63" i="32"/>
  <c r="C64" i="32"/>
  <c r="C65" i="32"/>
  <c r="C66" i="32"/>
  <c r="C67" i="32"/>
  <c r="C68" i="32"/>
  <c r="C69" i="32"/>
  <c r="C70" i="32"/>
  <c r="C71" i="32"/>
  <c r="C72" i="32"/>
  <c r="C73" i="32"/>
  <c r="C74" i="32"/>
  <c r="C75" i="32"/>
  <c r="C76" i="32"/>
  <c r="C77" i="32"/>
  <c r="C78" i="32"/>
  <c r="C79" i="32"/>
  <c r="C80" i="32"/>
  <c r="C81" i="32"/>
  <c r="C82" i="32"/>
  <c r="C83" i="32"/>
  <c r="C84" i="32"/>
  <c r="C85" i="32"/>
  <c r="C86" i="32"/>
  <c r="C87" i="32"/>
  <c r="C88" i="32"/>
  <c r="C89" i="32"/>
  <c r="C90" i="32"/>
  <c r="C91" i="32"/>
  <c r="C92" i="32"/>
  <c r="C93" i="32"/>
  <c r="C94" i="32"/>
  <c r="C95" i="32"/>
  <c r="C96" i="32"/>
  <c r="C97" i="32"/>
  <c r="C98" i="32"/>
  <c r="C99" i="32"/>
  <c r="C100" i="32"/>
  <c r="C101" i="32"/>
  <c r="C102" i="32"/>
  <c r="C103" i="32"/>
  <c r="C104" i="32"/>
  <c r="C105" i="32"/>
  <c r="C106" i="32"/>
  <c r="C107" i="32"/>
  <c r="C108" i="32"/>
  <c r="C109" i="32"/>
  <c r="C2" i="32"/>
  <c r="AG84" i="25"/>
  <c r="AF84" i="25"/>
  <c r="AD84" i="25"/>
  <c r="AC84" i="25"/>
  <c r="AA84" i="25"/>
  <c r="Z84" i="25"/>
  <c r="C26" i="14"/>
  <c r="X102" i="25"/>
  <c r="X103" i="25"/>
  <c r="X104" i="25"/>
  <c r="X105" i="25"/>
  <c r="X106" i="25"/>
  <c r="X107" i="25"/>
  <c r="X108" i="25"/>
  <c r="X109" i="25"/>
  <c r="X110" i="25"/>
  <c r="X111" i="25"/>
  <c r="X112" i="25"/>
  <c r="X113" i="25"/>
  <c r="X114" i="25"/>
  <c r="X115" i="25"/>
  <c r="X116" i="25"/>
  <c r="X117" i="25"/>
  <c r="X118" i="25"/>
  <c r="X119" i="25"/>
  <c r="X120" i="25"/>
  <c r="X121" i="25"/>
  <c r="X122" i="25"/>
  <c r="X123" i="25"/>
  <c r="X124" i="25"/>
  <c r="X125" i="25"/>
  <c r="X126" i="25"/>
  <c r="X127" i="25"/>
  <c r="X128" i="25"/>
  <c r="X129" i="25"/>
  <c r="X130" i="25"/>
  <c r="X131" i="25"/>
  <c r="X132" i="25"/>
  <c r="X133" i="25"/>
  <c r="X134" i="25"/>
  <c r="X135" i="25"/>
  <c r="X136" i="25"/>
  <c r="X137" i="25"/>
  <c r="X138" i="25"/>
  <c r="X139" i="25"/>
  <c r="X140" i="25"/>
  <c r="X141" i="25"/>
  <c r="X142" i="25"/>
  <c r="X143" i="25"/>
  <c r="X144" i="25"/>
  <c r="X145" i="25"/>
  <c r="X146" i="25"/>
  <c r="X147" i="25"/>
  <c r="X148" i="25"/>
  <c r="X149" i="25"/>
  <c r="X150" i="25"/>
  <c r="X151" i="25"/>
  <c r="X152" i="25"/>
  <c r="X153" i="25"/>
  <c r="X154" i="25"/>
  <c r="X155" i="25"/>
  <c r="X156" i="25"/>
  <c r="X157" i="25"/>
  <c r="X158" i="25"/>
  <c r="X159" i="25"/>
  <c r="X160" i="25"/>
  <c r="X161" i="25"/>
  <c r="X162" i="25"/>
  <c r="X163" i="25"/>
  <c r="X164" i="25"/>
  <c r="X165" i="25"/>
  <c r="X166" i="25"/>
  <c r="X167" i="25"/>
  <c r="X168" i="25"/>
  <c r="X169" i="25"/>
  <c r="X170" i="25"/>
  <c r="X171" i="25"/>
  <c r="X172" i="25"/>
  <c r="X173" i="25"/>
  <c r="X174" i="25"/>
  <c r="X175" i="25"/>
  <c r="X176" i="25"/>
  <c r="W102" i="25"/>
  <c r="W103" i="25"/>
  <c r="W104" i="25"/>
  <c r="W105" i="25"/>
  <c r="W106" i="25"/>
  <c r="W107" i="25"/>
  <c r="W108" i="25"/>
  <c r="W109" i="25"/>
  <c r="W110" i="25"/>
  <c r="W111" i="25"/>
  <c r="W112" i="25"/>
  <c r="W113" i="25"/>
  <c r="W114" i="25"/>
  <c r="W115" i="25"/>
  <c r="W116" i="25"/>
  <c r="W117" i="25"/>
  <c r="W118" i="25"/>
  <c r="W119" i="25"/>
  <c r="W120" i="25"/>
  <c r="W121" i="25"/>
  <c r="W122" i="25"/>
  <c r="W123" i="25"/>
  <c r="W124" i="25"/>
  <c r="W125" i="25"/>
  <c r="W126" i="25"/>
  <c r="W127" i="25"/>
  <c r="W128" i="25"/>
  <c r="W129" i="25"/>
  <c r="W130" i="25"/>
  <c r="W131" i="25"/>
  <c r="W132" i="25"/>
  <c r="W133" i="25"/>
  <c r="W134" i="25"/>
  <c r="W135" i="25"/>
  <c r="W136" i="25"/>
  <c r="W137" i="25"/>
  <c r="W138" i="25"/>
  <c r="W139" i="25"/>
  <c r="W140" i="25"/>
  <c r="W141" i="25"/>
  <c r="W142" i="25"/>
  <c r="W143" i="25"/>
  <c r="W144" i="25"/>
  <c r="W145" i="25"/>
  <c r="W146" i="25"/>
  <c r="W147" i="25"/>
  <c r="W148" i="25"/>
  <c r="W149" i="25"/>
  <c r="W150" i="25"/>
  <c r="W151" i="25"/>
  <c r="W152" i="25"/>
  <c r="W153" i="25"/>
  <c r="W154" i="25"/>
  <c r="W155" i="25"/>
  <c r="W156" i="25"/>
  <c r="W157" i="25"/>
  <c r="W158" i="25"/>
  <c r="W159" i="25"/>
  <c r="W160" i="25"/>
  <c r="W161" i="25"/>
  <c r="W162" i="25"/>
  <c r="W163" i="25"/>
  <c r="W164" i="25"/>
  <c r="W165" i="25"/>
  <c r="W166" i="25"/>
  <c r="W167" i="25"/>
  <c r="W168" i="25"/>
  <c r="W169" i="25"/>
  <c r="W170" i="25"/>
  <c r="W171" i="25"/>
  <c r="W172" i="25"/>
  <c r="W173" i="25"/>
  <c r="W174" i="25"/>
  <c r="W175" i="25"/>
  <c r="W176" i="25"/>
  <c r="V102" i="25"/>
  <c r="V103" i="25"/>
  <c r="V104" i="25"/>
  <c r="V105" i="25"/>
  <c r="V106" i="25"/>
  <c r="V107" i="25"/>
  <c r="V108" i="25"/>
  <c r="V109" i="25"/>
  <c r="V110" i="25"/>
  <c r="V111" i="25"/>
  <c r="V112" i="25"/>
  <c r="V113" i="25"/>
  <c r="V114" i="25"/>
  <c r="V115" i="25"/>
  <c r="V116" i="25"/>
  <c r="V117" i="25"/>
  <c r="V118" i="25"/>
  <c r="V119" i="25"/>
  <c r="V120" i="25"/>
  <c r="V121" i="25"/>
  <c r="V122" i="25"/>
  <c r="V123" i="25"/>
  <c r="V124" i="25"/>
  <c r="V125" i="25"/>
  <c r="V126" i="25"/>
  <c r="V127" i="25"/>
  <c r="V128" i="25"/>
  <c r="V129" i="25"/>
  <c r="V130" i="25"/>
  <c r="V131" i="25"/>
  <c r="V132" i="25"/>
  <c r="V133" i="25"/>
  <c r="V134" i="25"/>
  <c r="V135" i="25"/>
  <c r="V136" i="25"/>
  <c r="V137" i="25"/>
  <c r="V138" i="25"/>
  <c r="V139" i="25"/>
  <c r="V140" i="25"/>
  <c r="V141" i="25"/>
  <c r="V142" i="25"/>
  <c r="V143" i="25"/>
  <c r="V144" i="25"/>
  <c r="V145" i="25"/>
  <c r="V146" i="25"/>
  <c r="V147" i="25"/>
  <c r="V148" i="25"/>
  <c r="V149" i="25"/>
  <c r="V150" i="25"/>
  <c r="V151" i="25"/>
  <c r="V152" i="25"/>
  <c r="V153" i="25"/>
  <c r="V154" i="25"/>
  <c r="V155" i="25"/>
  <c r="V156" i="25"/>
  <c r="V157" i="25"/>
  <c r="V158" i="25"/>
  <c r="V159" i="25"/>
  <c r="V160" i="25"/>
  <c r="V161" i="25"/>
  <c r="V162" i="25"/>
  <c r="V163" i="25"/>
  <c r="V164" i="25"/>
  <c r="V165" i="25"/>
  <c r="V166" i="25"/>
  <c r="V167" i="25"/>
  <c r="V168" i="25"/>
  <c r="V169" i="25"/>
  <c r="V170" i="25"/>
  <c r="V171" i="25"/>
  <c r="V172" i="25"/>
  <c r="V173" i="25"/>
  <c r="V174" i="25"/>
  <c r="V175" i="25"/>
  <c r="V176" i="25"/>
  <c r="U102" i="25"/>
  <c r="U103" i="25"/>
  <c r="U104" i="25"/>
  <c r="U105" i="25"/>
  <c r="U106" i="25"/>
  <c r="U107" i="25"/>
  <c r="U108" i="25"/>
  <c r="U109" i="25"/>
  <c r="U110" i="25"/>
  <c r="U111" i="25"/>
  <c r="U112" i="25"/>
  <c r="U113" i="25"/>
  <c r="U114" i="25"/>
  <c r="U115" i="25"/>
  <c r="U116" i="25"/>
  <c r="U117" i="25"/>
  <c r="U118" i="25"/>
  <c r="U119" i="25"/>
  <c r="U120" i="25"/>
  <c r="U121" i="25"/>
  <c r="U122" i="25"/>
  <c r="U123" i="25"/>
  <c r="U124" i="25"/>
  <c r="U125" i="25"/>
  <c r="U126" i="25"/>
  <c r="U127" i="25"/>
  <c r="U128" i="25"/>
  <c r="U129" i="25"/>
  <c r="U130" i="25"/>
  <c r="U131" i="25"/>
  <c r="U132" i="25"/>
  <c r="U133" i="25"/>
  <c r="U134" i="25"/>
  <c r="U135" i="25"/>
  <c r="U136" i="25"/>
  <c r="U137" i="25"/>
  <c r="U138" i="25"/>
  <c r="U139" i="25"/>
  <c r="U140" i="25"/>
  <c r="U141" i="25"/>
  <c r="U142" i="25"/>
  <c r="U143" i="25"/>
  <c r="U144" i="25"/>
  <c r="U145" i="25"/>
  <c r="U146" i="25"/>
  <c r="U147" i="25"/>
  <c r="U148" i="25"/>
  <c r="U149" i="25"/>
  <c r="U150" i="25"/>
  <c r="U151" i="25"/>
  <c r="U152" i="25"/>
  <c r="U153" i="25"/>
  <c r="U154" i="25"/>
  <c r="U155" i="25"/>
  <c r="U156" i="25"/>
  <c r="U157" i="25"/>
  <c r="U158" i="25"/>
  <c r="U159" i="25"/>
  <c r="U160" i="25"/>
  <c r="U161" i="25"/>
  <c r="U162" i="25"/>
  <c r="U163" i="25"/>
  <c r="U164" i="25"/>
  <c r="U165" i="25"/>
  <c r="U166" i="25"/>
  <c r="U167" i="25"/>
  <c r="U168" i="25"/>
  <c r="U169" i="25"/>
  <c r="U170" i="25"/>
  <c r="U171" i="25"/>
  <c r="U172" i="25"/>
  <c r="U173" i="25"/>
  <c r="U174" i="25"/>
  <c r="U175" i="25"/>
  <c r="U176" i="25"/>
  <c r="T102" i="25"/>
  <c r="T103" i="25"/>
  <c r="T104" i="25"/>
  <c r="T105" i="25"/>
  <c r="T106" i="25"/>
  <c r="T107" i="25"/>
  <c r="T108" i="25"/>
  <c r="T109" i="25"/>
  <c r="T110" i="25"/>
  <c r="T111" i="25"/>
  <c r="T112" i="25"/>
  <c r="T113" i="25"/>
  <c r="T114" i="25"/>
  <c r="T115" i="25"/>
  <c r="T116" i="25"/>
  <c r="T117" i="25"/>
  <c r="T118" i="25"/>
  <c r="T119" i="25"/>
  <c r="T120" i="25"/>
  <c r="T121" i="25"/>
  <c r="T122" i="25"/>
  <c r="T123" i="25"/>
  <c r="T124" i="25"/>
  <c r="T125" i="25"/>
  <c r="T126" i="25"/>
  <c r="T127" i="25"/>
  <c r="T128" i="25"/>
  <c r="T129" i="25"/>
  <c r="T130" i="25"/>
  <c r="T131" i="25"/>
  <c r="T132" i="25"/>
  <c r="T133" i="25"/>
  <c r="T134" i="25"/>
  <c r="T135" i="25"/>
  <c r="T136" i="25"/>
  <c r="T137" i="25"/>
  <c r="T138" i="25"/>
  <c r="T139" i="25"/>
  <c r="T140" i="25"/>
  <c r="T141" i="25"/>
  <c r="T142" i="25"/>
  <c r="T143" i="25"/>
  <c r="T144" i="25"/>
  <c r="T145" i="25"/>
  <c r="T146" i="25"/>
  <c r="T147" i="25"/>
  <c r="T148" i="25"/>
  <c r="T149" i="25"/>
  <c r="T150" i="25"/>
  <c r="T151" i="25"/>
  <c r="T152" i="25"/>
  <c r="T153" i="25"/>
  <c r="T154" i="25"/>
  <c r="T155" i="25"/>
  <c r="T156" i="25"/>
  <c r="T157" i="25"/>
  <c r="T158" i="25"/>
  <c r="T159" i="25"/>
  <c r="T160" i="25"/>
  <c r="T161" i="25"/>
  <c r="T162" i="25"/>
  <c r="T163" i="25"/>
  <c r="T164" i="25"/>
  <c r="T165" i="25"/>
  <c r="T166" i="25"/>
  <c r="T167" i="25"/>
  <c r="T168" i="25"/>
  <c r="T169" i="25"/>
  <c r="T170" i="25"/>
  <c r="T171" i="25"/>
  <c r="T172" i="25"/>
  <c r="T173" i="25"/>
  <c r="T174" i="25"/>
  <c r="T175" i="25"/>
  <c r="T176" i="25"/>
  <c r="S102" i="25"/>
  <c r="S103" i="25"/>
  <c r="S104" i="25"/>
  <c r="S105" i="25"/>
  <c r="S106" i="25"/>
  <c r="S107" i="25"/>
  <c r="S108" i="25"/>
  <c r="S109" i="25"/>
  <c r="S110" i="25"/>
  <c r="S111" i="25"/>
  <c r="S112" i="25"/>
  <c r="S113" i="25"/>
  <c r="S114" i="25"/>
  <c r="S115" i="25"/>
  <c r="S116" i="25"/>
  <c r="S117" i="25"/>
  <c r="S118" i="25"/>
  <c r="S119" i="25"/>
  <c r="S120" i="25"/>
  <c r="S121" i="25"/>
  <c r="S122" i="25"/>
  <c r="S123" i="25"/>
  <c r="S124" i="25"/>
  <c r="S125" i="25"/>
  <c r="S126" i="25"/>
  <c r="S127" i="25"/>
  <c r="S128" i="25"/>
  <c r="S129" i="25"/>
  <c r="S130" i="25"/>
  <c r="S131" i="25"/>
  <c r="S132" i="25"/>
  <c r="S133" i="25"/>
  <c r="S134" i="25"/>
  <c r="S135" i="25"/>
  <c r="S136" i="25"/>
  <c r="S137" i="25"/>
  <c r="S138" i="25"/>
  <c r="S139" i="25"/>
  <c r="S140" i="25"/>
  <c r="S141" i="25"/>
  <c r="S142" i="25"/>
  <c r="S143" i="25"/>
  <c r="S144" i="25"/>
  <c r="S145" i="25"/>
  <c r="S146" i="25"/>
  <c r="S147" i="25"/>
  <c r="S148" i="25"/>
  <c r="S149" i="25"/>
  <c r="S150" i="25"/>
  <c r="S151" i="25"/>
  <c r="S152" i="25"/>
  <c r="S153" i="25"/>
  <c r="S154" i="25"/>
  <c r="S155" i="25"/>
  <c r="S156" i="25"/>
  <c r="S157" i="25"/>
  <c r="S158" i="25"/>
  <c r="S159" i="25"/>
  <c r="S160" i="25"/>
  <c r="S161" i="25"/>
  <c r="S162" i="25"/>
  <c r="S163" i="25"/>
  <c r="S164" i="25"/>
  <c r="S165" i="25"/>
  <c r="S166" i="25"/>
  <c r="S167" i="25"/>
  <c r="S168" i="25"/>
  <c r="S169" i="25"/>
  <c r="S170" i="25"/>
  <c r="S171" i="25"/>
  <c r="S172" i="25"/>
  <c r="S173" i="25"/>
  <c r="S174" i="25"/>
  <c r="S175" i="25"/>
  <c r="S176" i="25"/>
  <c r="R102" i="25"/>
  <c r="R194" i="25" s="1"/>
  <c r="R103" i="25"/>
  <c r="R104" i="25"/>
  <c r="R105" i="25"/>
  <c r="R106" i="25"/>
  <c r="R107" i="25"/>
  <c r="R108" i="25"/>
  <c r="R109" i="25"/>
  <c r="R110" i="25"/>
  <c r="R202" i="25" s="1"/>
  <c r="R111" i="25"/>
  <c r="R112" i="25"/>
  <c r="R113" i="25"/>
  <c r="R114" i="25"/>
  <c r="R206" i="25" s="1"/>
  <c r="R115" i="25"/>
  <c r="R116" i="25"/>
  <c r="R117" i="25"/>
  <c r="R209" i="25" s="1"/>
  <c r="R118" i="25"/>
  <c r="R210" i="25" s="1"/>
  <c r="R119" i="25"/>
  <c r="R120" i="25"/>
  <c r="R121" i="25"/>
  <c r="R122" i="25"/>
  <c r="R214" i="25" s="1"/>
  <c r="R123" i="25"/>
  <c r="R124" i="25"/>
  <c r="R125" i="25"/>
  <c r="R217" i="25" s="1"/>
  <c r="R126" i="25"/>
  <c r="R218" i="25" s="1"/>
  <c r="R127" i="25"/>
  <c r="R128" i="25"/>
  <c r="R129" i="25"/>
  <c r="R130" i="25"/>
  <c r="R222" i="25" s="1"/>
  <c r="R131" i="25"/>
  <c r="R132" i="25"/>
  <c r="R133" i="25"/>
  <c r="R225" i="25" s="1"/>
  <c r="R134" i="25"/>
  <c r="R135" i="25"/>
  <c r="R136" i="25"/>
  <c r="R137" i="25"/>
  <c r="R138" i="25"/>
  <c r="R230" i="25" s="1"/>
  <c r="R139" i="25"/>
  <c r="R140" i="25"/>
  <c r="R141" i="25"/>
  <c r="R142" i="25"/>
  <c r="R234" i="25" s="1"/>
  <c r="R143" i="25"/>
  <c r="R144" i="25"/>
  <c r="R145" i="25"/>
  <c r="R146" i="25"/>
  <c r="R238" i="25" s="1"/>
  <c r="R147" i="25"/>
  <c r="R148" i="25"/>
  <c r="R149" i="25"/>
  <c r="R150" i="25"/>
  <c r="R242" i="25" s="1"/>
  <c r="R151" i="25"/>
  <c r="R152" i="25"/>
  <c r="R153" i="25"/>
  <c r="R154" i="25"/>
  <c r="R246" i="25" s="1"/>
  <c r="R155" i="25"/>
  <c r="R156" i="25"/>
  <c r="R157" i="25"/>
  <c r="R158" i="25"/>
  <c r="AD158" i="25" s="1"/>
  <c r="R159" i="25"/>
  <c r="R160" i="25"/>
  <c r="R161" i="25"/>
  <c r="R162" i="25"/>
  <c r="R163" i="25"/>
  <c r="R164" i="25"/>
  <c r="R165" i="25"/>
  <c r="R166" i="25"/>
  <c r="R167" i="25"/>
  <c r="R168" i="25"/>
  <c r="R169" i="25"/>
  <c r="R170" i="25"/>
  <c r="R171" i="25"/>
  <c r="R172" i="25"/>
  <c r="R173" i="25"/>
  <c r="R174" i="25"/>
  <c r="R175" i="25"/>
  <c r="R176" i="25"/>
  <c r="Q102" i="25"/>
  <c r="Q103" i="25"/>
  <c r="Q104" i="25"/>
  <c r="Q105" i="25"/>
  <c r="Q106" i="25"/>
  <c r="Q107" i="25"/>
  <c r="Q108" i="25"/>
  <c r="Q109" i="25"/>
  <c r="Q110" i="25"/>
  <c r="Q111" i="25"/>
  <c r="Q112" i="25"/>
  <c r="Q113" i="25"/>
  <c r="Q114" i="25"/>
  <c r="Q115" i="25"/>
  <c r="Q116" i="25"/>
  <c r="Q117" i="25"/>
  <c r="Q118" i="25"/>
  <c r="Q119" i="25"/>
  <c r="Q120" i="25"/>
  <c r="Q121" i="25"/>
  <c r="Q122" i="25"/>
  <c r="Q123" i="25"/>
  <c r="Q124" i="25"/>
  <c r="Q125" i="25"/>
  <c r="Q126" i="25"/>
  <c r="Q127" i="25"/>
  <c r="Q128" i="25"/>
  <c r="Q129" i="25"/>
  <c r="Q130" i="25"/>
  <c r="Q131" i="25"/>
  <c r="Q132" i="25"/>
  <c r="Q133" i="25"/>
  <c r="Q134" i="25"/>
  <c r="Q135" i="25"/>
  <c r="Q136" i="25"/>
  <c r="Q137" i="25"/>
  <c r="Q138" i="25"/>
  <c r="Q139" i="25"/>
  <c r="Q140" i="25"/>
  <c r="Q141" i="25"/>
  <c r="Q142" i="25"/>
  <c r="Q143" i="25"/>
  <c r="Q144" i="25"/>
  <c r="Q145" i="25"/>
  <c r="Q146" i="25"/>
  <c r="Q147" i="25"/>
  <c r="Q148" i="25"/>
  <c r="Q149" i="25"/>
  <c r="Q150" i="25"/>
  <c r="Q151" i="25"/>
  <c r="Q152" i="25"/>
  <c r="Q153" i="25"/>
  <c r="Q154" i="25"/>
  <c r="Q155" i="25"/>
  <c r="Q156" i="25"/>
  <c r="Q157" i="25"/>
  <c r="Q158" i="25"/>
  <c r="Q159" i="25"/>
  <c r="Q160" i="25"/>
  <c r="Q161" i="25"/>
  <c r="Q162" i="25"/>
  <c r="Q163" i="25"/>
  <c r="Q164" i="25"/>
  <c r="Q165" i="25"/>
  <c r="Q166" i="25"/>
  <c r="Q167" i="25"/>
  <c r="Q168" i="25"/>
  <c r="Q169" i="25"/>
  <c r="Q170" i="25"/>
  <c r="Q171" i="25"/>
  <c r="Q172" i="25"/>
  <c r="Q173" i="25"/>
  <c r="Q174" i="25"/>
  <c r="Q175" i="25"/>
  <c r="Q176" i="25"/>
  <c r="P102" i="25"/>
  <c r="P103" i="25"/>
  <c r="P104" i="25"/>
  <c r="P105" i="25"/>
  <c r="P106" i="25"/>
  <c r="P107" i="25"/>
  <c r="P108" i="25"/>
  <c r="P109" i="25"/>
  <c r="P110" i="25"/>
  <c r="P111" i="25"/>
  <c r="P112" i="25"/>
  <c r="P113" i="25"/>
  <c r="P114" i="25"/>
  <c r="P115" i="25"/>
  <c r="P116" i="25"/>
  <c r="P117" i="25"/>
  <c r="P118" i="25"/>
  <c r="P119" i="25"/>
  <c r="P120" i="25"/>
  <c r="P121" i="25"/>
  <c r="P122" i="25"/>
  <c r="P123" i="25"/>
  <c r="P124" i="25"/>
  <c r="P125" i="25"/>
  <c r="P126" i="25"/>
  <c r="P127" i="25"/>
  <c r="P128" i="25"/>
  <c r="P129" i="25"/>
  <c r="P130" i="25"/>
  <c r="P131" i="25"/>
  <c r="P132" i="25"/>
  <c r="P133" i="25"/>
  <c r="P134" i="25"/>
  <c r="P135" i="25"/>
  <c r="P136" i="25"/>
  <c r="P137" i="25"/>
  <c r="P138" i="25"/>
  <c r="P139" i="25"/>
  <c r="P140" i="25"/>
  <c r="P141" i="25"/>
  <c r="P142" i="25"/>
  <c r="P143" i="25"/>
  <c r="P144" i="25"/>
  <c r="P145" i="25"/>
  <c r="P146" i="25"/>
  <c r="P147" i="25"/>
  <c r="P148" i="25"/>
  <c r="P149" i="25"/>
  <c r="P150" i="25"/>
  <c r="P151" i="25"/>
  <c r="P152" i="25"/>
  <c r="P153" i="25"/>
  <c r="P154" i="25"/>
  <c r="P155" i="25"/>
  <c r="P156" i="25"/>
  <c r="P157" i="25"/>
  <c r="P158" i="25"/>
  <c r="P159" i="25"/>
  <c r="P160" i="25"/>
  <c r="P161" i="25"/>
  <c r="P162" i="25"/>
  <c r="P163" i="25"/>
  <c r="P164" i="25"/>
  <c r="P165" i="25"/>
  <c r="P166" i="25"/>
  <c r="P167" i="25"/>
  <c r="P168" i="25"/>
  <c r="P169" i="25"/>
  <c r="P170" i="25"/>
  <c r="P171" i="25"/>
  <c r="P172" i="25"/>
  <c r="P173" i="25"/>
  <c r="P174" i="25"/>
  <c r="P175" i="25"/>
  <c r="P176" i="25"/>
  <c r="O102" i="25"/>
  <c r="O103" i="25"/>
  <c r="O104" i="25"/>
  <c r="O105" i="25"/>
  <c r="O106" i="25"/>
  <c r="O107" i="25"/>
  <c r="O108" i="25"/>
  <c r="O109" i="25"/>
  <c r="O110" i="25"/>
  <c r="O111" i="25"/>
  <c r="O112" i="25"/>
  <c r="O113" i="25"/>
  <c r="O114" i="25"/>
  <c r="O115" i="25"/>
  <c r="O116" i="25"/>
  <c r="O117" i="25"/>
  <c r="O118" i="25"/>
  <c r="O119" i="25"/>
  <c r="O120" i="25"/>
  <c r="O121" i="25"/>
  <c r="O122" i="25"/>
  <c r="O123" i="25"/>
  <c r="O124" i="25"/>
  <c r="O125" i="25"/>
  <c r="O126" i="25"/>
  <c r="O127" i="25"/>
  <c r="O128" i="25"/>
  <c r="O129" i="25"/>
  <c r="O130" i="25"/>
  <c r="O131" i="25"/>
  <c r="O132" i="25"/>
  <c r="O133" i="25"/>
  <c r="O134" i="25"/>
  <c r="O135" i="25"/>
  <c r="O136" i="25"/>
  <c r="O137" i="25"/>
  <c r="O138" i="25"/>
  <c r="O139" i="25"/>
  <c r="O140" i="25"/>
  <c r="O141" i="25"/>
  <c r="O142" i="25"/>
  <c r="O143" i="25"/>
  <c r="O144" i="25"/>
  <c r="O145" i="25"/>
  <c r="O146" i="25"/>
  <c r="O147" i="25"/>
  <c r="O148" i="25"/>
  <c r="O149" i="25"/>
  <c r="O150" i="25"/>
  <c r="O151" i="25"/>
  <c r="O152" i="25"/>
  <c r="O153" i="25"/>
  <c r="O154" i="25"/>
  <c r="O155" i="25"/>
  <c r="O156" i="25"/>
  <c r="O157" i="25"/>
  <c r="O158" i="25"/>
  <c r="O159" i="25"/>
  <c r="O160" i="25"/>
  <c r="O161" i="25"/>
  <c r="O162" i="25"/>
  <c r="O163" i="25"/>
  <c r="O164" i="25"/>
  <c r="O165" i="25"/>
  <c r="O166" i="25"/>
  <c r="O167" i="25"/>
  <c r="O168" i="25"/>
  <c r="O169" i="25"/>
  <c r="O170" i="25"/>
  <c r="O171" i="25"/>
  <c r="O172" i="25"/>
  <c r="O173" i="25"/>
  <c r="O174" i="25"/>
  <c r="O175" i="25"/>
  <c r="O176" i="25"/>
  <c r="N102" i="25"/>
  <c r="N103" i="25"/>
  <c r="N104" i="25"/>
  <c r="N105" i="25"/>
  <c r="N106" i="25"/>
  <c r="N107" i="25"/>
  <c r="N108" i="25"/>
  <c r="N109" i="25"/>
  <c r="N110" i="25"/>
  <c r="N111" i="25"/>
  <c r="N112" i="25"/>
  <c r="N113" i="25"/>
  <c r="N114" i="25"/>
  <c r="N115" i="25"/>
  <c r="N116" i="25"/>
  <c r="N117" i="25"/>
  <c r="N118" i="25"/>
  <c r="N119" i="25"/>
  <c r="N120" i="25"/>
  <c r="N121" i="25"/>
  <c r="N122" i="25"/>
  <c r="N123" i="25"/>
  <c r="N124" i="25"/>
  <c r="N125" i="25"/>
  <c r="N126" i="25"/>
  <c r="N127" i="25"/>
  <c r="N128" i="25"/>
  <c r="N129" i="25"/>
  <c r="N130" i="25"/>
  <c r="N131" i="25"/>
  <c r="N132" i="25"/>
  <c r="N133" i="25"/>
  <c r="N134" i="25"/>
  <c r="N135" i="25"/>
  <c r="N136" i="25"/>
  <c r="N137" i="25"/>
  <c r="N138" i="25"/>
  <c r="N230" i="25" s="1"/>
  <c r="N139" i="25"/>
  <c r="N140" i="25"/>
  <c r="N141" i="25"/>
  <c r="N142" i="25"/>
  <c r="N143" i="25"/>
  <c r="N144" i="25"/>
  <c r="N145" i="25"/>
  <c r="N146" i="25"/>
  <c r="N147" i="25"/>
  <c r="N148" i="25"/>
  <c r="N149" i="25"/>
  <c r="N150" i="25"/>
  <c r="N151" i="25"/>
  <c r="N152" i="25"/>
  <c r="N153" i="25"/>
  <c r="N154" i="25"/>
  <c r="N246" i="25" s="1"/>
  <c r="N155" i="25"/>
  <c r="N156" i="25"/>
  <c r="N157" i="25"/>
  <c r="N158" i="25"/>
  <c r="N159" i="25"/>
  <c r="N160" i="25"/>
  <c r="N161" i="25"/>
  <c r="N162" i="25"/>
  <c r="N163" i="25"/>
  <c r="N164" i="25"/>
  <c r="N165" i="25"/>
  <c r="N166" i="25"/>
  <c r="N167" i="25"/>
  <c r="N168" i="25"/>
  <c r="N169" i="25"/>
  <c r="N170" i="25"/>
  <c r="N171" i="25"/>
  <c r="N172" i="25"/>
  <c r="N173" i="25"/>
  <c r="N174" i="25"/>
  <c r="N175" i="25"/>
  <c r="N176" i="25"/>
  <c r="M102" i="25"/>
  <c r="M103" i="25"/>
  <c r="M104" i="25"/>
  <c r="M105" i="25"/>
  <c r="M106" i="25"/>
  <c r="M107" i="25"/>
  <c r="M108" i="25"/>
  <c r="M109" i="25"/>
  <c r="M110" i="25"/>
  <c r="M111" i="25"/>
  <c r="M112" i="25"/>
  <c r="M113" i="25"/>
  <c r="M114" i="25"/>
  <c r="M115" i="25"/>
  <c r="M116" i="25"/>
  <c r="M117" i="25"/>
  <c r="M118" i="25"/>
  <c r="M119" i="25"/>
  <c r="M120" i="25"/>
  <c r="M121" i="25"/>
  <c r="M122" i="25"/>
  <c r="M123" i="25"/>
  <c r="M124" i="25"/>
  <c r="M125" i="25"/>
  <c r="M126" i="25"/>
  <c r="M127" i="25"/>
  <c r="M128" i="25"/>
  <c r="M129" i="25"/>
  <c r="M130" i="25"/>
  <c r="M131" i="25"/>
  <c r="M132" i="25"/>
  <c r="M133" i="25"/>
  <c r="M134" i="25"/>
  <c r="M135" i="25"/>
  <c r="M136" i="25"/>
  <c r="M137" i="25"/>
  <c r="M138" i="25"/>
  <c r="M139" i="25"/>
  <c r="M140" i="25"/>
  <c r="M141" i="25"/>
  <c r="M142" i="25"/>
  <c r="M143" i="25"/>
  <c r="M144" i="25"/>
  <c r="M145" i="25"/>
  <c r="M146" i="25"/>
  <c r="M147" i="25"/>
  <c r="M148" i="25"/>
  <c r="M149" i="25"/>
  <c r="M150" i="25"/>
  <c r="M151" i="25"/>
  <c r="M152" i="25"/>
  <c r="M153" i="25"/>
  <c r="M154" i="25"/>
  <c r="M155" i="25"/>
  <c r="M156" i="25"/>
  <c r="M157" i="25"/>
  <c r="M158" i="25"/>
  <c r="M159" i="25"/>
  <c r="M160" i="25"/>
  <c r="M161" i="25"/>
  <c r="M162" i="25"/>
  <c r="M163" i="25"/>
  <c r="M164" i="25"/>
  <c r="M165" i="25"/>
  <c r="M166" i="25"/>
  <c r="M167" i="25"/>
  <c r="M168" i="25"/>
  <c r="M169" i="25"/>
  <c r="M170" i="25"/>
  <c r="M171" i="25"/>
  <c r="M172" i="25"/>
  <c r="M173" i="25"/>
  <c r="M174" i="25"/>
  <c r="M175" i="25"/>
  <c r="M176" i="25"/>
  <c r="L102" i="25"/>
  <c r="L103" i="25"/>
  <c r="L104" i="25"/>
  <c r="L105" i="25"/>
  <c r="L106" i="25"/>
  <c r="L107" i="25"/>
  <c r="L108" i="25"/>
  <c r="L109" i="25"/>
  <c r="L110" i="25"/>
  <c r="L111" i="25"/>
  <c r="L112" i="25"/>
  <c r="L113" i="25"/>
  <c r="L114" i="25"/>
  <c r="L115" i="25"/>
  <c r="L116" i="25"/>
  <c r="L117" i="25"/>
  <c r="L118" i="25"/>
  <c r="L119" i="25"/>
  <c r="L120" i="25"/>
  <c r="L121" i="25"/>
  <c r="L122" i="25"/>
  <c r="L123" i="25"/>
  <c r="L124" i="25"/>
  <c r="L125" i="25"/>
  <c r="L126" i="25"/>
  <c r="L127" i="25"/>
  <c r="L128" i="25"/>
  <c r="L129" i="25"/>
  <c r="L130" i="25"/>
  <c r="L131" i="25"/>
  <c r="L132" i="25"/>
  <c r="L133" i="25"/>
  <c r="L134" i="25"/>
  <c r="L135" i="25"/>
  <c r="L136" i="25"/>
  <c r="L137" i="25"/>
  <c r="L138" i="25"/>
  <c r="L139" i="25"/>
  <c r="L140" i="25"/>
  <c r="L141" i="25"/>
  <c r="L142" i="25"/>
  <c r="L143" i="25"/>
  <c r="L144" i="25"/>
  <c r="L145" i="25"/>
  <c r="L146" i="25"/>
  <c r="L147" i="25"/>
  <c r="L148" i="25"/>
  <c r="L149" i="25"/>
  <c r="L150" i="25"/>
  <c r="L151" i="25"/>
  <c r="L152" i="25"/>
  <c r="L153" i="25"/>
  <c r="L154" i="25"/>
  <c r="L155" i="25"/>
  <c r="L156" i="25"/>
  <c r="L157" i="25"/>
  <c r="L158" i="25"/>
  <c r="L159" i="25"/>
  <c r="L160" i="25"/>
  <c r="L161" i="25"/>
  <c r="L162" i="25"/>
  <c r="L163" i="25"/>
  <c r="L164" i="25"/>
  <c r="L165" i="25"/>
  <c r="L166" i="25"/>
  <c r="L167" i="25"/>
  <c r="L168" i="25"/>
  <c r="L169" i="25"/>
  <c r="L170" i="25"/>
  <c r="L171" i="25"/>
  <c r="L172" i="25"/>
  <c r="L173" i="25"/>
  <c r="L174" i="25"/>
  <c r="L175" i="25"/>
  <c r="L176" i="25"/>
  <c r="K102" i="25"/>
  <c r="K103" i="25"/>
  <c r="K104" i="25"/>
  <c r="K105" i="25"/>
  <c r="K106" i="25"/>
  <c r="K107" i="25"/>
  <c r="K108" i="25"/>
  <c r="K109" i="25"/>
  <c r="K110" i="25"/>
  <c r="K111" i="25"/>
  <c r="K112" i="25"/>
  <c r="K113" i="25"/>
  <c r="K114" i="25"/>
  <c r="K115" i="25"/>
  <c r="K116" i="25"/>
  <c r="K117" i="25"/>
  <c r="K118" i="25"/>
  <c r="K119" i="25"/>
  <c r="K120" i="25"/>
  <c r="K121" i="25"/>
  <c r="K122" i="25"/>
  <c r="K123" i="25"/>
  <c r="K124" i="25"/>
  <c r="K125" i="25"/>
  <c r="K126" i="25"/>
  <c r="K127" i="25"/>
  <c r="K128" i="25"/>
  <c r="K129" i="25"/>
  <c r="K130" i="25"/>
  <c r="K131" i="25"/>
  <c r="K132" i="25"/>
  <c r="K133" i="25"/>
  <c r="K134" i="25"/>
  <c r="K135" i="25"/>
  <c r="K136" i="25"/>
  <c r="K137" i="25"/>
  <c r="K138" i="25"/>
  <c r="K139" i="25"/>
  <c r="K140" i="25"/>
  <c r="K141" i="25"/>
  <c r="K142" i="25"/>
  <c r="K143" i="25"/>
  <c r="K144" i="25"/>
  <c r="K145" i="25"/>
  <c r="K146" i="25"/>
  <c r="K147" i="25"/>
  <c r="K148" i="25"/>
  <c r="K149" i="25"/>
  <c r="K150" i="25"/>
  <c r="K151" i="25"/>
  <c r="K152" i="25"/>
  <c r="K153" i="25"/>
  <c r="K154" i="25"/>
  <c r="K155" i="25"/>
  <c r="K156" i="25"/>
  <c r="K157" i="25"/>
  <c r="K158" i="25"/>
  <c r="K159" i="25"/>
  <c r="K160" i="25"/>
  <c r="K161" i="25"/>
  <c r="K162" i="25"/>
  <c r="K163" i="25"/>
  <c r="K164" i="25"/>
  <c r="K165" i="25"/>
  <c r="K166" i="25"/>
  <c r="K167" i="25"/>
  <c r="K168" i="25"/>
  <c r="K169" i="25"/>
  <c r="K170" i="25"/>
  <c r="K171" i="25"/>
  <c r="K172" i="25"/>
  <c r="K173" i="25"/>
  <c r="K174" i="25"/>
  <c r="K175" i="25"/>
  <c r="K176" i="25"/>
  <c r="J102" i="25"/>
  <c r="J194" i="25" s="1"/>
  <c r="J103" i="25"/>
  <c r="J104" i="25"/>
  <c r="J105" i="25"/>
  <c r="J106" i="25"/>
  <c r="J198" i="25" s="1"/>
  <c r="J107" i="25"/>
  <c r="J199" i="25" s="1"/>
  <c r="J108" i="25"/>
  <c r="J109" i="25"/>
  <c r="J201" i="25" s="1"/>
  <c r="J110" i="25"/>
  <c r="J202" i="25" s="1"/>
  <c r="J111" i="25"/>
  <c r="J112" i="25"/>
  <c r="J113" i="25"/>
  <c r="J114" i="25"/>
  <c r="J206" i="25" s="1"/>
  <c r="J115" i="25"/>
  <c r="J116" i="25"/>
  <c r="J117" i="25"/>
  <c r="J118" i="25"/>
  <c r="J210" i="25" s="1"/>
  <c r="J119" i="25"/>
  <c r="J120" i="25"/>
  <c r="J121" i="25"/>
  <c r="J122" i="25"/>
  <c r="J214" i="25" s="1"/>
  <c r="J123" i="25"/>
  <c r="J124" i="25"/>
  <c r="J125" i="25"/>
  <c r="J126" i="25"/>
  <c r="J218" i="25" s="1"/>
  <c r="J127" i="25"/>
  <c r="J128" i="25"/>
  <c r="J129" i="25"/>
  <c r="J130" i="25"/>
  <c r="J222" i="25" s="1"/>
  <c r="J131" i="25"/>
  <c r="J132" i="25"/>
  <c r="J133" i="25"/>
  <c r="J225" i="25" s="1"/>
  <c r="J134" i="25"/>
  <c r="J226" i="25" s="1"/>
  <c r="J135" i="25"/>
  <c r="J136" i="25"/>
  <c r="J137" i="25"/>
  <c r="J138" i="25"/>
  <c r="J230" i="25" s="1"/>
  <c r="J139" i="25"/>
  <c r="J140" i="25"/>
  <c r="J141" i="25"/>
  <c r="J233" i="25" s="1"/>
  <c r="J142" i="25"/>
  <c r="J234" i="25" s="1"/>
  <c r="J143" i="25"/>
  <c r="J144" i="25"/>
  <c r="J145" i="25"/>
  <c r="J146" i="25"/>
  <c r="J147" i="25"/>
  <c r="J148" i="25"/>
  <c r="J149" i="25"/>
  <c r="J241" i="25" s="1"/>
  <c r="J150" i="25"/>
  <c r="J242" i="25" s="1"/>
  <c r="J151" i="25"/>
  <c r="J243" i="25" s="1"/>
  <c r="J152" i="25"/>
  <c r="J153" i="25"/>
  <c r="J154" i="25"/>
  <c r="J246" i="25" s="1"/>
  <c r="J155" i="25"/>
  <c r="J156" i="25"/>
  <c r="J157" i="25"/>
  <c r="J249" i="25" s="1"/>
  <c r="J158" i="25"/>
  <c r="J250" i="25" s="1"/>
  <c r="J159" i="25"/>
  <c r="J160" i="25"/>
  <c r="J161" i="25"/>
  <c r="J162" i="25"/>
  <c r="J163" i="25"/>
  <c r="J255" i="25" s="1"/>
  <c r="J164" i="25"/>
  <c r="J256" i="25" s="1"/>
  <c r="J165" i="25"/>
  <c r="J166" i="25"/>
  <c r="J167" i="25"/>
  <c r="J168" i="25"/>
  <c r="J169" i="25"/>
  <c r="J170" i="25"/>
  <c r="J262" i="25" s="1"/>
  <c r="J171" i="25"/>
  <c r="J263" i="25" s="1"/>
  <c r="J172" i="25"/>
  <c r="J173" i="25"/>
  <c r="J265" i="25" s="1"/>
  <c r="J174" i="25"/>
  <c r="J266" i="25" s="1"/>
  <c r="J175" i="25"/>
  <c r="J267" i="25" s="1"/>
  <c r="J176" i="25"/>
  <c r="J268" i="25" s="1"/>
  <c r="I102" i="25"/>
  <c r="I103" i="25"/>
  <c r="I104" i="25"/>
  <c r="I105" i="25"/>
  <c r="I106" i="25"/>
  <c r="I107" i="25"/>
  <c r="I108" i="25"/>
  <c r="I109" i="25"/>
  <c r="I110" i="25"/>
  <c r="I111" i="25"/>
  <c r="I112" i="25"/>
  <c r="I113" i="25"/>
  <c r="I114" i="25"/>
  <c r="I115" i="25"/>
  <c r="I116" i="25"/>
  <c r="I117" i="25"/>
  <c r="I118" i="25"/>
  <c r="I119" i="25"/>
  <c r="I120" i="25"/>
  <c r="I121" i="25"/>
  <c r="I122" i="25"/>
  <c r="I123" i="25"/>
  <c r="I124" i="25"/>
  <c r="I125" i="25"/>
  <c r="I126" i="25"/>
  <c r="I127" i="25"/>
  <c r="I128" i="25"/>
  <c r="I129" i="25"/>
  <c r="I130" i="25"/>
  <c r="I131" i="25"/>
  <c r="I132" i="25"/>
  <c r="I133" i="25"/>
  <c r="I134" i="25"/>
  <c r="I135" i="25"/>
  <c r="I136" i="25"/>
  <c r="I137" i="25"/>
  <c r="I138" i="25"/>
  <c r="I139" i="25"/>
  <c r="I140" i="25"/>
  <c r="I141" i="25"/>
  <c r="I142" i="25"/>
  <c r="I143" i="25"/>
  <c r="I144" i="25"/>
  <c r="I145" i="25"/>
  <c r="I146" i="25"/>
  <c r="I147" i="25"/>
  <c r="I148" i="25"/>
  <c r="I149" i="25"/>
  <c r="I150" i="25"/>
  <c r="I151" i="25"/>
  <c r="I152" i="25"/>
  <c r="I153" i="25"/>
  <c r="I154" i="25"/>
  <c r="I155" i="25"/>
  <c r="I156" i="25"/>
  <c r="I157" i="25"/>
  <c r="I158" i="25"/>
  <c r="I159" i="25"/>
  <c r="I160" i="25"/>
  <c r="I161" i="25"/>
  <c r="I162" i="25"/>
  <c r="I163" i="25"/>
  <c r="I164" i="25"/>
  <c r="I165" i="25"/>
  <c r="I166" i="25"/>
  <c r="I167" i="25"/>
  <c r="I168" i="25"/>
  <c r="I169" i="25"/>
  <c r="I170" i="25"/>
  <c r="I171" i="25"/>
  <c r="I172" i="25"/>
  <c r="I173" i="25"/>
  <c r="I174" i="25"/>
  <c r="I175" i="25"/>
  <c r="I176" i="25"/>
  <c r="H102" i="25"/>
  <c r="H103" i="25"/>
  <c r="H104" i="25"/>
  <c r="H105" i="25"/>
  <c r="H106" i="25"/>
  <c r="H107" i="25"/>
  <c r="H108" i="25"/>
  <c r="H109" i="25"/>
  <c r="H110" i="25"/>
  <c r="H111" i="25"/>
  <c r="H112" i="25"/>
  <c r="H113" i="25"/>
  <c r="H114" i="25"/>
  <c r="H115" i="25"/>
  <c r="H116" i="25"/>
  <c r="H117" i="25"/>
  <c r="H118" i="25"/>
  <c r="H119" i="25"/>
  <c r="H120" i="25"/>
  <c r="H121" i="25"/>
  <c r="H122" i="25"/>
  <c r="H123" i="25"/>
  <c r="H124" i="25"/>
  <c r="H125" i="25"/>
  <c r="H126" i="25"/>
  <c r="H127" i="25"/>
  <c r="H128" i="25"/>
  <c r="H129" i="25"/>
  <c r="H130" i="25"/>
  <c r="H131" i="25"/>
  <c r="H132" i="25"/>
  <c r="H133" i="25"/>
  <c r="H134" i="25"/>
  <c r="H135" i="25"/>
  <c r="H136" i="25"/>
  <c r="H137" i="25"/>
  <c r="H138" i="25"/>
  <c r="H139" i="25"/>
  <c r="H140" i="25"/>
  <c r="H141" i="25"/>
  <c r="H142" i="25"/>
  <c r="H143" i="25"/>
  <c r="H144" i="25"/>
  <c r="H145" i="25"/>
  <c r="H146" i="25"/>
  <c r="H147" i="25"/>
  <c r="H148" i="25"/>
  <c r="H149" i="25"/>
  <c r="H150" i="25"/>
  <c r="H151" i="25"/>
  <c r="H152" i="25"/>
  <c r="H153" i="25"/>
  <c r="H154" i="25"/>
  <c r="H155" i="25"/>
  <c r="H156" i="25"/>
  <c r="H157" i="25"/>
  <c r="H158" i="25"/>
  <c r="H159" i="25"/>
  <c r="H160" i="25"/>
  <c r="H161" i="25"/>
  <c r="H162" i="25"/>
  <c r="H163" i="25"/>
  <c r="H164" i="25"/>
  <c r="H165" i="25"/>
  <c r="H166" i="25"/>
  <c r="H167" i="25"/>
  <c r="H168" i="25"/>
  <c r="H169" i="25"/>
  <c r="H170" i="25"/>
  <c r="H171" i="25"/>
  <c r="H172" i="25"/>
  <c r="H173" i="25"/>
  <c r="H174" i="25"/>
  <c r="H175" i="25"/>
  <c r="H176" i="25"/>
  <c r="G102" i="25"/>
  <c r="G103" i="25"/>
  <c r="G104" i="25"/>
  <c r="G105" i="25"/>
  <c r="G106" i="25"/>
  <c r="G107" i="25"/>
  <c r="G108" i="25"/>
  <c r="G109" i="25"/>
  <c r="G110" i="25"/>
  <c r="G111" i="25"/>
  <c r="G112" i="25"/>
  <c r="G113" i="25"/>
  <c r="G114" i="25"/>
  <c r="G115" i="25"/>
  <c r="G116" i="25"/>
  <c r="G117" i="25"/>
  <c r="G118" i="25"/>
  <c r="G119" i="25"/>
  <c r="G120" i="25"/>
  <c r="G121" i="25"/>
  <c r="G122" i="25"/>
  <c r="G123" i="25"/>
  <c r="G124" i="25"/>
  <c r="G125" i="25"/>
  <c r="G126" i="25"/>
  <c r="G127" i="25"/>
  <c r="G128" i="25"/>
  <c r="G129" i="25"/>
  <c r="G130" i="25"/>
  <c r="G131" i="25"/>
  <c r="G132" i="25"/>
  <c r="G133" i="25"/>
  <c r="G134" i="25"/>
  <c r="G135" i="25"/>
  <c r="G136" i="25"/>
  <c r="G137" i="25"/>
  <c r="G138" i="25"/>
  <c r="G139" i="25"/>
  <c r="G140" i="25"/>
  <c r="G141" i="25"/>
  <c r="G142" i="25"/>
  <c r="G143" i="25"/>
  <c r="G144" i="25"/>
  <c r="G145" i="25"/>
  <c r="G146" i="25"/>
  <c r="G147" i="25"/>
  <c r="G148" i="25"/>
  <c r="G149" i="25"/>
  <c r="G150" i="25"/>
  <c r="G151" i="25"/>
  <c r="G152" i="25"/>
  <c r="G153" i="25"/>
  <c r="G154" i="25"/>
  <c r="G155" i="25"/>
  <c r="G156" i="25"/>
  <c r="G157" i="25"/>
  <c r="G158" i="25"/>
  <c r="G159" i="25"/>
  <c r="G160" i="25"/>
  <c r="G161" i="25"/>
  <c r="G162" i="25"/>
  <c r="G163" i="25"/>
  <c r="G164" i="25"/>
  <c r="G165" i="25"/>
  <c r="G166" i="25"/>
  <c r="G167" i="25"/>
  <c r="G168" i="25"/>
  <c r="G169" i="25"/>
  <c r="G170" i="25"/>
  <c r="G171" i="25"/>
  <c r="G172" i="25"/>
  <c r="G173" i="25"/>
  <c r="G174" i="25"/>
  <c r="G175" i="25"/>
  <c r="G176" i="25"/>
  <c r="F102" i="25"/>
  <c r="F103" i="25"/>
  <c r="F104" i="25"/>
  <c r="F105" i="25"/>
  <c r="F106" i="25"/>
  <c r="F107" i="25"/>
  <c r="F108" i="25"/>
  <c r="F109" i="25"/>
  <c r="F110" i="25"/>
  <c r="F111" i="25"/>
  <c r="F112" i="25"/>
  <c r="F113" i="25"/>
  <c r="F114" i="25"/>
  <c r="F115" i="25"/>
  <c r="F116" i="25"/>
  <c r="F117" i="25"/>
  <c r="F118" i="25"/>
  <c r="F119" i="25"/>
  <c r="F120" i="25"/>
  <c r="F121" i="25"/>
  <c r="F122" i="25"/>
  <c r="F123" i="25"/>
  <c r="F124" i="25"/>
  <c r="F125" i="25"/>
  <c r="F126" i="25"/>
  <c r="F127" i="25"/>
  <c r="F128" i="25"/>
  <c r="F129" i="25"/>
  <c r="F130" i="25"/>
  <c r="F131" i="25"/>
  <c r="F132" i="25"/>
  <c r="F133" i="25"/>
  <c r="F134" i="25"/>
  <c r="F135" i="25"/>
  <c r="F136" i="25"/>
  <c r="F137" i="25"/>
  <c r="F138" i="25"/>
  <c r="F139" i="25"/>
  <c r="F140" i="25"/>
  <c r="F141" i="25"/>
  <c r="F142" i="25"/>
  <c r="F143" i="25"/>
  <c r="F144" i="25"/>
  <c r="F145" i="25"/>
  <c r="F146" i="25"/>
  <c r="F147" i="25"/>
  <c r="F148" i="25"/>
  <c r="F149" i="25"/>
  <c r="F150" i="25"/>
  <c r="F151" i="25"/>
  <c r="F152" i="25"/>
  <c r="F153" i="25"/>
  <c r="F154" i="25"/>
  <c r="F155" i="25"/>
  <c r="F156" i="25"/>
  <c r="F157" i="25"/>
  <c r="F158" i="25"/>
  <c r="F159" i="25"/>
  <c r="F160" i="25"/>
  <c r="F161" i="25"/>
  <c r="F162" i="25"/>
  <c r="F163" i="25"/>
  <c r="F164" i="25"/>
  <c r="F165" i="25"/>
  <c r="F166" i="25"/>
  <c r="F167" i="25"/>
  <c r="F168" i="25"/>
  <c r="F169" i="25"/>
  <c r="F170" i="25"/>
  <c r="F171" i="25"/>
  <c r="F172" i="25"/>
  <c r="F173" i="25"/>
  <c r="F174" i="25"/>
  <c r="F175" i="25"/>
  <c r="F176" i="25"/>
  <c r="E102" i="25"/>
  <c r="E103" i="25"/>
  <c r="E104" i="25"/>
  <c r="E105" i="25"/>
  <c r="E106" i="25"/>
  <c r="E107" i="25"/>
  <c r="E108" i="25"/>
  <c r="E109" i="25"/>
  <c r="E110" i="25"/>
  <c r="E111" i="25"/>
  <c r="E112" i="25"/>
  <c r="E113" i="25"/>
  <c r="E114" i="25"/>
  <c r="E115" i="25"/>
  <c r="E116" i="25"/>
  <c r="E117" i="25"/>
  <c r="E118" i="25"/>
  <c r="E119" i="25"/>
  <c r="E120" i="25"/>
  <c r="E121" i="25"/>
  <c r="E122" i="25"/>
  <c r="E123" i="25"/>
  <c r="E124" i="25"/>
  <c r="E125" i="25"/>
  <c r="E126" i="25"/>
  <c r="E127" i="25"/>
  <c r="E128" i="25"/>
  <c r="E129" i="25"/>
  <c r="E130" i="25"/>
  <c r="E131" i="25"/>
  <c r="E132" i="25"/>
  <c r="E133" i="25"/>
  <c r="E134" i="25"/>
  <c r="E135" i="25"/>
  <c r="E136" i="25"/>
  <c r="E137" i="25"/>
  <c r="E138" i="25"/>
  <c r="E139" i="25"/>
  <c r="E140" i="25"/>
  <c r="E141" i="25"/>
  <c r="E142" i="25"/>
  <c r="E143" i="25"/>
  <c r="E144" i="25"/>
  <c r="E145" i="25"/>
  <c r="E146" i="25"/>
  <c r="E147" i="25"/>
  <c r="E148" i="25"/>
  <c r="E149" i="25"/>
  <c r="E150" i="25"/>
  <c r="E151" i="25"/>
  <c r="E152" i="25"/>
  <c r="E153" i="25"/>
  <c r="E154" i="25"/>
  <c r="E155" i="25"/>
  <c r="E156" i="25"/>
  <c r="E157" i="25"/>
  <c r="E158" i="25"/>
  <c r="E159" i="25"/>
  <c r="E160" i="25"/>
  <c r="E161" i="25"/>
  <c r="E162" i="25"/>
  <c r="E163" i="25"/>
  <c r="E164" i="25"/>
  <c r="E165" i="25"/>
  <c r="E166" i="25"/>
  <c r="E167" i="25"/>
  <c r="E168" i="25"/>
  <c r="E169" i="25"/>
  <c r="E170" i="25"/>
  <c r="E171" i="25"/>
  <c r="E172" i="25"/>
  <c r="E173" i="25"/>
  <c r="E174" i="25"/>
  <c r="E175" i="25"/>
  <c r="E176" i="25"/>
  <c r="D102" i="25"/>
  <c r="D103" i="25"/>
  <c r="D104" i="25"/>
  <c r="D105" i="25"/>
  <c r="D106" i="25"/>
  <c r="D107" i="25"/>
  <c r="D108" i="25"/>
  <c r="D109" i="25"/>
  <c r="D110" i="25"/>
  <c r="D111" i="25"/>
  <c r="D112" i="25"/>
  <c r="D113" i="25"/>
  <c r="D114" i="25"/>
  <c r="D115" i="25"/>
  <c r="D116" i="25"/>
  <c r="D117" i="25"/>
  <c r="D118" i="25"/>
  <c r="D119" i="25"/>
  <c r="D120" i="25"/>
  <c r="D121" i="25"/>
  <c r="D122" i="25"/>
  <c r="D123" i="25"/>
  <c r="D124" i="25"/>
  <c r="D125" i="25"/>
  <c r="D126" i="25"/>
  <c r="D127" i="25"/>
  <c r="D128" i="25"/>
  <c r="D129" i="25"/>
  <c r="D130" i="25"/>
  <c r="D131" i="25"/>
  <c r="D132" i="25"/>
  <c r="D133" i="25"/>
  <c r="D134" i="25"/>
  <c r="D135" i="25"/>
  <c r="D136" i="25"/>
  <c r="D137" i="25"/>
  <c r="D138" i="25"/>
  <c r="D139" i="25"/>
  <c r="D140" i="25"/>
  <c r="D141" i="25"/>
  <c r="D142" i="25"/>
  <c r="D143" i="25"/>
  <c r="D144" i="25"/>
  <c r="D145" i="25"/>
  <c r="D146" i="25"/>
  <c r="D147" i="25"/>
  <c r="D148" i="25"/>
  <c r="D149" i="25"/>
  <c r="D150" i="25"/>
  <c r="D151" i="25"/>
  <c r="D152" i="25"/>
  <c r="D153" i="25"/>
  <c r="D154" i="25"/>
  <c r="D155" i="25"/>
  <c r="D156" i="25"/>
  <c r="D157" i="25"/>
  <c r="D158" i="25"/>
  <c r="D159" i="25"/>
  <c r="D160" i="25"/>
  <c r="D161" i="25"/>
  <c r="D162" i="25"/>
  <c r="D163" i="25"/>
  <c r="D164" i="25"/>
  <c r="D165" i="25"/>
  <c r="D166" i="25"/>
  <c r="D167" i="25"/>
  <c r="D168" i="25"/>
  <c r="D169" i="25"/>
  <c r="D170" i="25"/>
  <c r="D171" i="25"/>
  <c r="D172" i="25"/>
  <c r="D173" i="25"/>
  <c r="D174" i="25"/>
  <c r="D175" i="25"/>
  <c r="D176" i="25"/>
  <c r="C102" i="25"/>
  <c r="C103" i="25"/>
  <c r="C104" i="25"/>
  <c r="C105" i="25"/>
  <c r="C106" i="25"/>
  <c r="C107" i="25"/>
  <c r="C108" i="25"/>
  <c r="C109" i="25"/>
  <c r="C110" i="25"/>
  <c r="C111" i="25"/>
  <c r="C112" i="25"/>
  <c r="C113" i="25"/>
  <c r="C114" i="25"/>
  <c r="C115" i="25"/>
  <c r="C116" i="25"/>
  <c r="C117" i="25"/>
  <c r="C118" i="25"/>
  <c r="C119" i="25"/>
  <c r="C120" i="25"/>
  <c r="C121" i="25"/>
  <c r="C122" i="25"/>
  <c r="C123" i="25"/>
  <c r="C124" i="25"/>
  <c r="C125" i="25"/>
  <c r="C126" i="25"/>
  <c r="C127" i="25"/>
  <c r="C128" i="25"/>
  <c r="C129" i="25"/>
  <c r="C130" i="25"/>
  <c r="C131" i="25"/>
  <c r="C132" i="25"/>
  <c r="C133" i="25"/>
  <c r="C134" i="25"/>
  <c r="C135" i="25"/>
  <c r="C136" i="25"/>
  <c r="C137" i="25"/>
  <c r="C138" i="25"/>
  <c r="C139" i="25"/>
  <c r="C140" i="25"/>
  <c r="C141" i="25"/>
  <c r="C142" i="25"/>
  <c r="C143" i="25"/>
  <c r="C144" i="25"/>
  <c r="C145" i="25"/>
  <c r="C146" i="25"/>
  <c r="C147" i="25"/>
  <c r="C148" i="25"/>
  <c r="C149" i="25"/>
  <c r="C150" i="25"/>
  <c r="C151" i="25"/>
  <c r="C152" i="25"/>
  <c r="C153" i="25"/>
  <c r="C154" i="25"/>
  <c r="C155" i="25"/>
  <c r="C156" i="25"/>
  <c r="C157" i="25"/>
  <c r="C158" i="25"/>
  <c r="C159" i="25"/>
  <c r="C160" i="25"/>
  <c r="C161" i="25"/>
  <c r="C162" i="25"/>
  <c r="C163" i="25"/>
  <c r="C164" i="25"/>
  <c r="C165" i="25"/>
  <c r="C166" i="25"/>
  <c r="C167" i="25"/>
  <c r="C168" i="25"/>
  <c r="C169" i="25"/>
  <c r="C170" i="25"/>
  <c r="C171" i="25"/>
  <c r="C172" i="25"/>
  <c r="C173" i="25"/>
  <c r="C174" i="25"/>
  <c r="C175" i="25"/>
  <c r="C176" i="25"/>
  <c r="B102" i="25"/>
  <c r="B194" i="25" s="1"/>
  <c r="B103" i="25"/>
  <c r="B195" i="25" s="1"/>
  <c r="B104" i="25"/>
  <c r="B105" i="25"/>
  <c r="B106" i="25"/>
  <c r="B198" i="25" s="1"/>
  <c r="B107" i="25"/>
  <c r="B108" i="25"/>
  <c r="B109" i="25"/>
  <c r="B201" i="25" s="1"/>
  <c r="B110" i="25"/>
  <c r="B202" i="25" s="1"/>
  <c r="B111" i="25"/>
  <c r="B112" i="25"/>
  <c r="B113" i="25"/>
  <c r="B114" i="25"/>
  <c r="B206" i="25" s="1"/>
  <c r="B115" i="25"/>
  <c r="B116" i="25"/>
  <c r="B117" i="25"/>
  <c r="B209" i="25" s="1"/>
  <c r="B118" i="25"/>
  <c r="B210" i="25" s="1"/>
  <c r="B119" i="25"/>
  <c r="B120" i="25"/>
  <c r="B121" i="25"/>
  <c r="B122" i="25"/>
  <c r="B214" i="25" s="1"/>
  <c r="B123" i="25"/>
  <c r="B124" i="25"/>
  <c r="B125" i="25"/>
  <c r="B217" i="25" s="1"/>
  <c r="B126" i="25"/>
  <c r="B218" i="25" s="1"/>
  <c r="B127" i="25"/>
  <c r="B219" i="25" s="1"/>
  <c r="B128" i="25"/>
  <c r="B129" i="25"/>
  <c r="B130" i="25"/>
  <c r="B222" i="25" s="1"/>
  <c r="B131" i="25"/>
  <c r="B132" i="25"/>
  <c r="B133" i="25"/>
  <c r="B225" i="25" s="1"/>
  <c r="B134" i="25"/>
  <c r="B135" i="25"/>
  <c r="B136" i="25"/>
  <c r="B137" i="25"/>
  <c r="B138" i="25"/>
  <c r="B230" i="25" s="1"/>
  <c r="B139" i="25"/>
  <c r="B140" i="25"/>
  <c r="B141" i="25"/>
  <c r="B142" i="25"/>
  <c r="B234" i="25" s="1"/>
  <c r="B143" i="25"/>
  <c r="B144" i="25"/>
  <c r="B145" i="25"/>
  <c r="B146" i="25"/>
  <c r="B238" i="25" s="1"/>
  <c r="B147" i="25"/>
  <c r="B148" i="25"/>
  <c r="B149" i="25"/>
  <c r="B241" i="25" s="1"/>
  <c r="B150" i="25"/>
  <c r="B242" i="25" s="1"/>
  <c r="B151" i="25"/>
  <c r="B152" i="25"/>
  <c r="B153" i="25"/>
  <c r="B154" i="25"/>
  <c r="B246" i="25" s="1"/>
  <c r="B155" i="25"/>
  <c r="B156" i="25"/>
  <c r="B157" i="25"/>
  <c r="B158" i="25"/>
  <c r="B250" i="25" s="1"/>
  <c r="B159" i="25"/>
  <c r="B160" i="25"/>
  <c r="B161" i="25"/>
  <c r="B162" i="25"/>
  <c r="B163" i="25"/>
  <c r="B164" i="25"/>
  <c r="B165" i="25"/>
  <c r="B166" i="25"/>
  <c r="B258" i="25" s="1"/>
  <c r="B167" i="25"/>
  <c r="B168" i="25"/>
  <c r="B169" i="25"/>
  <c r="B170" i="25"/>
  <c r="B171" i="25"/>
  <c r="B172" i="25"/>
  <c r="B173" i="25"/>
  <c r="B265" i="25" s="1"/>
  <c r="B174" i="25"/>
  <c r="B175" i="25"/>
  <c r="B176" i="25"/>
  <c r="B268" i="25" s="1"/>
  <c r="C101" i="25"/>
  <c r="D101" i="25"/>
  <c r="E101" i="25"/>
  <c r="F101" i="25"/>
  <c r="G101" i="25"/>
  <c r="H101" i="25"/>
  <c r="I101" i="25"/>
  <c r="J101" i="25"/>
  <c r="K101" i="25"/>
  <c r="L101" i="25"/>
  <c r="M101" i="25"/>
  <c r="N101" i="25"/>
  <c r="O101" i="25"/>
  <c r="P101" i="25"/>
  <c r="Q101" i="25"/>
  <c r="R101" i="25"/>
  <c r="S101" i="25"/>
  <c r="T101" i="25"/>
  <c r="U101" i="25"/>
  <c r="V101" i="25"/>
  <c r="W101" i="25"/>
  <c r="X101" i="25"/>
  <c r="B101" i="25"/>
  <c r="C100" i="25"/>
  <c r="D100" i="25"/>
  <c r="E100" i="25"/>
  <c r="F100" i="25"/>
  <c r="G100" i="25"/>
  <c r="H100" i="25"/>
  <c r="I100" i="25"/>
  <c r="J100" i="25"/>
  <c r="K100" i="25"/>
  <c r="L100" i="25"/>
  <c r="M100" i="25"/>
  <c r="N100" i="25"/>
  <c r="O100" i="25"/>
  <c r="P100" i="25"/>
  <c r="Q100" i="25"/>
  <c r="R100" i="25"/>
  <c r="S100" i="25"/>
  <c r="T100" i="25"/>
  <c r="U100" i="25"/>
  <c r="V100" i="25"/>
  <c r="W100" i="25"/>
  <c r="X100" i="25"/>
  <c r="B100" i="25"/>
  <c r="C10" i="14"/>
  <c r="C11" i="14"/>
  <c r="C12" i="14"/>
  <c r="C13" i="14"/>
  <c r="C14" i="14"/>
  <c r="C15" i="14"/>
  <c r="C16" i="14"/>
  <c r="C17" i="14"/>
  <c r="C18" i="14"/>
  <c r="C19" i="14"/>
  <c r="C25" i="14"/>
  <c r="C24" i="14"/>
  <c r="C23" i="14"/>
  <c r="C22" i="14"/>
  <c r="C20" i="14"/>
  <c r="C21" i="14"/>
  <c r="AL136" i="23"/>
  <c r="AM136" i="23" s="1"/>
  <c r="W267" i="5"/>
  <c r="V267" i="5"/>
  <c r="U267" i="5"/>
  <c r="T267" i="5"/>
  <c r="R267" i="5"/>
  <c r="Y2" i="28"/>
  <c r="Y3" i="28"/>
  <c r="Y4" i="28"/>
  <c r="Y5" i="28"/>
  <c r="Y6" i="28"/>
  <c r="Y7" i="28"/>
  <c r="Y8" i="28"/>
  <c r="Y9" i="28"/>
  <c r="Y10" i="28"/>
  <c r="Y11" i="28"/>
  <c r="Y12" i="28"/>
  <c r="Y13" i="28"/>
  <c r="Y14" i="28"/>
  <c r="Y15" i="28"/>
  <c r="Y16" i="28"/>
  <c r="Y17" i="28"/>
  <c r="Y18" i="28"/>
  <c r="Y19" i="28"/>
  <c r="Y20" i="28"/>
  <c r="Y21" i="28"/>
  <c r="Y22" i="28"/>
  <c r="Y23" i="28"/>
  <c r="Y24" i="28"/>
  <c r="Y25" i="28"/>
  <c r="Y26" i="28"/>
  <c r="Y27" i="28"/>
  <c r="Y28" i="28"/>
  <c r="Y29" i="28"/>
  <c r="Y30" i="28"/>
  <c r="Y31" i="28"/>
  <c r="Y32" i="28"/>
  <c r="Y33" i="28"/>
  <c r="Y34" i="28"/>
  <c r="Y35" i="28"/>
  <c r="Y36" i="28"/>
  <c r="Y37" i="28"/>
  <c r="Y38" i="28"/>
  <c r="Y39" i="28"/>
  <c r="Y40" i="28"/>
  <c r="Y41" i="28"/>
  <c r="Y42" i="28"/>
  <c r="Y43" i="28"/>
  <c r="Y44" i="28"/>
  <c r="Y45" i="28"/>
  <c r="Y46" i="28"/>
  <c r="Y47" i="28"/>
  <c r="Y48" i="28"/>
  <c r="Y49" i="28"/>
  <c r="Y50" i="28"/>
  <c r="Y51" i="28"/>
  <c r="Y52" i="28"/>
  <c r="Y53" i="28"/>
  <c r="Y54" i="28"/>
  <c r="Y55" i="28"/>
  <c r="Y56" i="28"/>
  <c r="Y57" i="28"/>
  <c r="Y58" i="28"/>
  <c r="Y59" i="28"/>
  <c r="Y60" i="28"/>
  <c r="Y61" i="28"/>
  <c r="Y62" i="28"/>
  <c r="Y63" i="28"/>
  <c r="Y64" i="28"/>
  <c r="Y65" i="28"/>
  <c r="Y66" i="28"/>
  <c r="Y67" i="28"/>
  <c r="Y68" i="28"/>
  <c r="Y69" i="28"/>
  <c r="Y70" i="28"/>
  <c r="Y71" i="28"/>
  <c r="Y72" i="28"/>
  <c r="Y73" i="28"/>
  <c r="Y74" i="28"/>
  <c r="Y75" i="28"/>
  <c r="Y76" i="28"/>
  <c r="Y77" i="28"/>
  <c r="Y78" i="28"/>
  <c r="Y79" i="28"/>
  <c r="Y80" i="28"/>
  <c r="Y81" i="28"/>
  <c r="Y82" i="28"/>
  <c r="Y83" i="28"/>
  <c r="Y84" i="28"/>
  <c r="Y85" i="28"/>
  <c r="Y86" i="28"/>
  <c r="Y87" i="28"/>
  <c r="Y88" i="28"/>
  <c r="Y89" i="28"/>
  <c r="Y90" i="28"/>
  <c r="Y91" i="28"/>
  <c r="Y92" i="28"/>
  <c r="Y93" i="28"/>
  <c r="Y94" i="28"/>
  <c r="Y95" i="28"/>
  <c r="Y96" i="28"/>
  <c r="Y97" i="28"/>
  <c r="Y98" i="28"/>
  <c r="Y99" i="28"/>
  <c r="Y100" i="28"/>
  <c r="Y101" i="28"/>
  <c r="Y102" i="28"/>
  <c r="Y103" i="28"/>
  <c r="Y104" i="28"/>
  <c r="Y105" i="28"/>
  <c r="Y106" i="28"/>
  <c r="Y107" i="28"/>
  <c r="Y108" i="28"/>
  <c r="Y109" i="28"/>
  <c r="Y110" i="28"/>
  <c r="Y111" i="28"/>
  <c r="Y112" i="28"/>
  <c r="Y113" i="28"/>
  <c r="Y114" i="28"/>
  <c r="Y115" i="28"/>
  <c r="Y116" i="28"/>
  <c r="Y117" i="28"/>
  <c r="Y118" i="28"/>
  <c r="Y119" i="28"/>
  <c r="Y120" i="28"/>
  <c r="Y121" i="28"/>
  <c r="Y122" i="28"/>
  <c r="Y123" i="28"/>
  <c r="Y124" i="28"/>
  <c r="Y125" i="28"/>
  <c r="Y126" i="28"/>
  <c r="Y127" i="28"/>
  <c r="Y128" i="28"/>
  <c r="Y129" i="28"/>
  <c r="Y130" i="28"/>
  <c r="U127" i="28"/>
  <c r="U128" i="28"/>
  <c r="U129" i="28"/>
  <c r="U130" i="28"/>
  <c r="H274" i="18"/>
  <c r="H275" i="18"/>
  <c r="H277" i="18"/>
  <c r="H389" i="18"/>
  <c r="H392" i="18"/>
  <c r="H393" i="18"/>
  <c r="H397" i="18"/>
  <c r="H398" i="18"/>
  <c r="H405" i="18"/>
  <c r="H409" i="18"/>
  <c r="H413" i="18"/>
  <c r="H414" i="18"/>
  <c r="H421" i="18"/>
  <c r="H424" i="18"/>
  <c r="H425" i="18"/>
  <c r="H430" i="18"/>
  <c r="I431" i="18"/>
  <c r="U5" i="28"/>
  <c r="U6" i="28"/>
  <c r="U7" i="28"/>
  <c r="U8" i="28"/>
  <c r="U9" i="28"/>
  <c r="U10" i="28"/>
  <c r="U11" i="28"/>
  <c r="U12" i="28"/>
  <c r="U13" i="28"/>
  <c r="U14" i="28"/>
  <c r="U15" i="28"/>
  <c r="U16" i="28"/>
  <c r="U17" i="28"/>
  <c r="U18" i="28"/>
  <c r="U19" i="28"/>
  <c r="U20" i="28"/>
  <c r="U21" i="28"/>
  <c r="U22" i="28"/>
  <c r="U23" i="28"/>
  <c r="U24" i="28"/>
  <c r="U25" i="28"/>
  <c r="U26" i="28"/>
  <c r="U27" i="28"/>
  <c r="U28" i="28"/>
  <c r="U29" i="28"/>
  <c r="U30" i="28"/>
  <c r="U31" i="28"/>
  <c r="U32" i="28"/>
  <c r="U33" i="28"/>
  <c r="U34" i="28"/>
  <c r="U35" i="28"/>
  <c r="U36" i="28"/>
  <c r="U37" i="28"/>
  <c r="U38" i="28"/>
  <c r="U39" i="28"/>
  <c r="U40" i="28"/>
  <c r="U41" i="28"/>
  <c r="U42" i="28"/>
  <c r="U43" i="28"/>
  <c r="U44" i="28"/>
  <c r="U45" i="28"/>
  <c r="U46" i="28"/>
  <c r="U47" i="28"/>
  <c r="U48" i="28"/>
  <c r="U49" i="28"/>
  <c r="U50" i="28"/>
  <c r="U51" i="28"/>
  <c r="U52" i="28"/>
  <c r="U53" i="28"/>
  <c r="U54" i="28"/>
  <c r="U55" i="28"/>
  <c r="U56" i="28"/>
  <c r="U57" i="28"/>
  <c r="U58" i="28"/>
  <c r="U59" i="28"/>
  <c r="U60" i="28"/>
  <c r="U61" i="28"/>
  <c r="U62" i="28"/>
  <c r="U63" i="28"/>
  <c r="U64" i="28"/>
  <c r="U65" i="28"/>
  <c r="U66" i="28"/>
  <c r="U67" i="28"/>
  <c r="U68" i="28"/>
  <c r="U69" i="28"/>
  <c r="U70" i="28"/>
  <c r="U71" i="28"/>
  <c r="U72" i="28"/>
  <c r="U73" i="28"/>
  <c r="U74" i="28"/>
  <c r="U75" i="28"/>
  <c r="U76" i="28"/>
  <c r="U77" i="28"/>
  <c r="U78" i="28"/>
  <c r="U79" i="28"/>
  <c r="U80" i="28"/>
  <c r="U81" i="28"/>
  <c r="U82" i="28"/>
  <c r="U83" i="28"/>
  <c r="U84" i="28"/>
  <c r="U85" i="28"/>
  <c r="U86" i="28"/>
  <c r="U87" i="28"/>
  <c r="U88" i="28"/>
  <c r="U89" i="28"/>
  <c r="U90" i="28"/>
  <c r="U91" i="28"/>
  <c r="U92" i="28"/>
  <c r="U93" i="28"/>
  <c r="U94" i="28"/>
  <c r="U95" i="28"/>
  <c r="U96" i="28"/>
  <c r="U97" i="28"/>
  <c r="U98" i="28"/>
  <c r="U99" i="28"/>
  <c r="U100" i="28"/>
  <c r="U101" i="28"/>
  <c r="U102" i="28"/>
  <c r="U103" i="28"/>
  <c r="U104" i="28"/>
  <c r="U105" i="28"/>
  <c r="U106" i="28"/>
  <c r="U107" i="28"/>
  <c r="U108" i="28"/>
  <c r="U109" i="28"/>
  <c r="U110" i="28"/>
  <c r="U111" i="28"/>
  <c r="U112" i="28"/>
  <c r="U113" i="28"/>
  <c r="U114" i="28"/>
  <c r="U115" i="28"/>
  <c r="U116" i="28"/>
  <c r="U117" i="28"/>
  <c r="U118" i="28"/>
  <c r="U119" i="28"/>
  <c r="U120" i="28"/>
  <c r="U121" i="28"/>
  <c r="U122" i="28"/>
  <c r="U123" i="28"/>
  <c r="U124" i="28"/>
  <c r="U125" i="28"/>
  <c r="U126" i="28"/>
  <c r="U4" i="28"/>
  <c r="AG5" i="25"/>
  <c r="AG6" i="25"/>
  <c r="AG7" i="25"/>
  <c r="AG8" i="25"/>
  <c r="AG9" i="25"/>
  <c r="AG10" i="25"/>
  <c r="AG11" i="25"/>
  <c r="AG12" i="25"/>
  <c r="AG13" i="25"/>
  <c r="AG14" i="25"/>
  <c r="AG15" i="25"/>
  <c r="AG16" i="25"/>
  <c r="AG17" i="25"/>
  <c r="AG18" i="25"/>
  <c r="AG19" i="25"/>
  <c r="AG20" i="25"/>
  <c r="AG21" i="25"/>
  <c r="AG22" i="25"/>
  <c r="AG23" i="25"/>
  <c r="AG24" i="25"/>
  <c r="AG25" i="25"/>
  <c r="AG26" i="25"/>
  <c r="AG27" i="25"/>
  <c r="AG28" i="25"/>
  <c r="AG29" i="25"/>
  <c r="AG30" i="25"/>
  <c r="AG31" i="25"/>
  <c r="AG32" i="25"/>
  <c r="AG33" i="25"/>
  <c r="AG34" i="25"/>
  <c r="AG35" i="25"/>
  <c r="AG36" i="25"/>
  <c r="AG37" i="25"/>
  <c r="AG38" i="25"/>
  <c r="AG39" i="25"/>
  <c r="AG40" i="25"/>
  <c r="AG41" i="25"/>
  <c r="AG42" i="25"/>
  <c r="AG43" i="25"/>
  <c r="AG44" i="25"/>
  <c r="AG45" i="25"/>
  <c r="AG46" i="25"/>
  <c r="AG47" i="25"/>
  <c r="AG48" i="25"/>
  <c r="AG49" i="25"/>
  <c r="AG50" i="25"/>
  <c r="AG51" i="25"/>
  <c r="AG52" i="25"/>
  <c r="AG53" i="25"/>
  <c r="AG54" i="25"/>
  <c r="AG55" i="25"/>
  <c r="AG56" i="25"/>
  <c r="AG57" i="25"/>
  <c r="AG58" i="25"/>
  <c r="AG59" i="25"/>
  <c r="AG60" i="25"/>
  <c r="AG61" i="25"/>
  <c r="AG62" i="25"/>
  <c r="AG63" i="25"/>
  <c r="AG64" i="25"/>
  <c r="AG65" i="25"/>
  <c r="AG66" i="25"/>
  <c r="AG67" i="25"/>
  <c r="AG68" i="25"/>
  <c r="AG69" i="25"/>
  <c r="AG70" i="25"/>
  <c r="AG71" i="25"/>
  <c r="AG72" i="25"/>
  <c r="AG73" i="25"/>
  <c r="AG74" i="25"/>
  <c r="AG75" i="25"/>
  <c r="AG76" i="25"/>
  <c r="AG77" i="25"/>
  <c r="AG78" i="25"/>
  <c r="AG79" i="25"/>
  <c r="AG80" i="25"/>
  <c r="AG81" i="25"/>
  <c r="AG82" i="25"/>
  <c r="AG83" i="25"/>
  <c r="AF6" i="25"/>
  <c r="AF7" i="25"/>
  <c r="AF8" i="25"/>
  <c r="AF9" i="25"/>
  <c r="AF10" i="25"/>
  <c r="AF11" i="25"/>
  <c r="AF12" i="25"/>
  <c r="AF13" i="25"/>
  <c r="AF14" i="25"/>
  <c r="AF15" i="25"/>
  <c r="AF16" i="25"/>
  <c r="AF17" i="25"/>
  <c r="AF18" i="25"/>
  <c r="AF19" i="25"/>
  <c r="AF20" i="25"/>
  <c r="AF21" i="25"/>
  <c r="AF22" i="25"/>
  <c r="AF23" i="25"/>
  <c r="AF24" i="25"/>
  <c r="AF25" i="25"/>
  <c r="AF26" i="25"/>
  <c r="AF27" i="25"/>
  <c r="AF28" i="25"/>
  <c r="AF29" i="25"/>
  <c r="AF30" i="25"/>
  <c r="AF31" i="25"/>
  <c r="AF32" i="25"/>
  <c r="AF33" i="25"/>
  <c r="AF34" i="25"/>
  <c r="AF35" i="25"/>
  <c r="AF36" i="25"/>
  <c r="AF37" i="25"/>
  <c r="AF38" i="25"/>
  <c r="AF39" i="25"/>
  <c r="AF40" i="25"/>
  <c r="AF41" i="25"/>
  <c r="AF42" i="25"/>
  <c r="AF43" i="25"/>
  <c r="AF44" i="25"/>
  <c r="AF45" i="25"/>
  <c r="AF46" i="25"/>
  <c r="AF47" i="25"/>
  <c r="AF48" i="25"/>
  <c r="AF49" i="25"/>
  <c r="AF50" i="25"/>
  <c r="AF51" i="25"/>
  <c r="AF52" i="25"/>
  <c r="AF53" i="25"/>
  <c r="AF54" i="25"/>
  <c r="AF55" i="25"/>
  <c r="AF56" i="25"/>
  <c r="AF57" i="25"/>
  <c r="AF58" i="25"/>
  <c r="AF59" i="25"/>
  <c r="AF60" i="25"/>
  <c r="AF61" i="25"/>
  <c r="AF62" i="25"/>
  <c r="AF63" i="25"/>
  <c r="AF64" i="25"/>
  <c r="AF65" i="25"/>
  <c r="AF66" i="25"/>
  <c r="AF67" i="25"/>
  <c r="AF68" i="25"/>
  <c r="AF69" i="25"/>
  <c r="AF70" i="25"/>
  <c r="AF71" i="25"/>
  <c r="AF72" i="25"/>
  <c r="AF73" i="25"/>
  <c r="AF74" i="25"/>
  <c r="AF75" i="25"/>
  <c r="AF76" i="25"/>
  <c r="AF77" i="25"/>
  <c r="AF78" i="25"/>
  <c r="AF79" i="25"/>
  <c r="AF80" i="25"/>
  <c r="AF81" i="25"/>
  <c r="AF82" i="25"/>
  <c r="AF83" i="25"/>
  <c r="AD6" i="25"/>
  <c r="AD7" i="25"/>
  <c r="AD8" i="25"/>
  <c r="AD9" i="25"/>
  <c r="AD10" i="25"/>
  <c r="AD11" i="25"/>
  <c r="AD12" i="25"/>
  <c r="AD13" i="25"/>
  <c r="AD14" i="25"/>
  <c r="AD15" i="25"/>
  <c r="AD16" i="25"/>
  <c r="AD17" i="25"/>
  <c r="AD18" i="25"/>
  <c r="AD19" i="25"/>
  <c r="AD20" i="25"/>
  <c r="AD21" i="25"/>
  <c r="AD22" i="25"/>
  <c r="AD23" i="25"/>
  <c r="AD24" i="25"/>
  <c r="AD25" i="25"/>
  <c r="AD26" i="25"/>
  <c r="AD27" i="25"/>
  <c r="AD28" i="25"/>
  <c r="AD29" i="25"/>
  <c r="AD30" i="25"/>
  <c r="AD31" i="25"/>
  <c r="AD32" i="25"/>
  <c r="AD33" i="25"/>
  <c r="AD34" i="25"/>
  <c r="AD35" i="25"/>
  <c r="AD36" i="25"/>
  <c r="AD37" i="25"/>
  <c r="AD38" i="25"/>
  <c r="AD39" i="25"/>
  <c r="AD40" i="25"/>
  <c r="AD41" i="25"/>
  <c r="AD42" i="25"/>
  <c r="AD43" i="25"/>
  <c r="AD44" i="25"/>
  <c r="AD45" i="25"/>
  <c r="AD46" i="25"/>
  <c r="AD47" i="25"/>
  <c r="AD48" i="25"/>
  <c r="AD49" i="25"/>
  <c r="AD50" i="25"/>
  <c r="AD51" i="25"/>
  <c r="AD52" i="25"/>
  <c r="AD53" i="25"/>
  <c r="AD54" i="25"/>
  <c r="AD55" i="25"/>
  <c r="AD56" i="25"/>
  <c r="AD57" i="25"/>
  <c r="AD58" i="25"/>
  <c r="AD59" i="25"/>
  <c r="AD60" i="25"/>
  <c r="AD61" i="25"/>
  <c r="AD62" i="25"/>
  <c r="AD63" i="25"/>
  <c r="AD64" i="25"/>
  <c r="AD65" i="25"/>
  <c r="AD66" i="25"/>
  <c r="AD67" i="25"/>
  <c r="AD68" i="25"/>
  <c r="AD69" i="25"/>
  <c r="AD70" i="25"/>
  <c r="AD71" i="25"/>
  <c r="AD72" i="25"/>
  <c r="AD73" i="25"/>
  <c r="AD74" i="25"/>
  <c r="AD75" i="25"/>
  <c r="AD76" i="25"/>
  <c r="AD77" i="25"/>
  <c r="AD78" i="25"/>
  <c r="AD79" i="25"/>
  <c r="AD80" i="25"/>
  <c r="AD81" i="25"/>
  <c r="AD82" i="25"/>
  <c r="AD83" i="25"/>
  <c r="AC6" i="25"/>
  <c r="AC7" i="25"/>
  <c r="AC8" i="25"/>
  <c r="AC9" i="25"/>
  <c r="AC10" i="25"/>
  <c r="AC11" i="25"/>
  <c r="AC12" i="25"/>
  <c r="AC13" i="25"/>
  <c r="AC14" i="25"/>
  <c r="AC15" i="25"/>
  <c r="AC16" i="25"/>
  <c r="AC17" i="25"/>
  <c r="AC18" i="25"/>
  <c r="AC19" i="25"/>
  <c r="AC20" i="25"/>
  <c r="AC21" i="25"/>
  <c r="AC22" i="25"/>
  <c r="AC23" i="25"/>
  <c r="AC24" i="25"/>
  <c r="AC25" i="25"/>
  <c r="AC26" i="25"/>
  <c r="AC27" i="25"/>
  <c r="AC28" i="25"/>
  <c r="AC29" i="25"/>
  <c r="AC30" i="25"/>
  <c r="AC31" i="25"/>
  <c r="AC32" i="25"/>
  <c r="AC33" i="25"/>
  <c r="AC34" i="25"/>
  <c r="AC35" i="25"/>
  <c r="AC36" i="25"/>
  <c r="AC37" i="25"/>
  <c r="AC38" i="25"/>
  <c r="AC39" i="25"/>
  <c r="AC40" i="25"/>
  <c r="AC41" i="25"/>
  <c r="AC42" i="25"/>
  <c r="AC43" i="25"/>
  <c r="AC44" i="25"/>
  <c r="AC45" i="25"/>
  <c r="AC46" i="25"/>
  <c r="AC47" i="25"/>
  <c r="AC48" i="25"/>
  <c r="AC49" i="25"/>
  <c r="AC50" i="25"/>
  <c r="AC51" i="25"/>
  <c r="AC52" i="25"/>
  <c r="AC53" i="25"/>
  <c r="AC54" i="25"/>
  <c r="AC55" i="25"/>
  <c r="AC56" i="25"/>
  <c r="AC57" i="25"/>
  <c r="AC58" i="25"/>
  <c r="AC59" i="25"/>
  <c r="AC60" i="25"/>
  <c r="AC61" i="25"/>
  <c r="AC62" i="25"/>
  <c r="AC63" i="25"/>
  <c r="AC64" i="25"/>
  <c r="AC65" i="25"/>
  <c r="AC66" i="25"/>
  <c r="AC67" i="25"/>
  <c r="AC68" i="25"/>
  <c r="AC69" i="25"/>
  <c r="AC70" i="25"/>
  <c r="AC71" i="25"/>
  <c r="AC72" i="25"/>
  <c r="AC73" i="25"/>
  <c r="AC74" i="25"/>
  <c r="AC75" i="25"/>
  <c r="AC76" i="25"/>
  <c r="AC77" i="25"/>
  <c r="AC78" i="25"/>
  <c r="AC79" i="25"/>
  <c r="AC80" i="25"/>
  <c r="AC81" i="25"/>
  <c r="AC82" i="25"/>
  <c r="AC83" i="25"/>
  <c r="AA6" i="25"/>
  <c r="AA7" i="25"/>
  <c r="AA8" i="25"/>
  <c r="AA9" i="25"/>
  <c r="AA10" i="25"/>
  <c r="AA11" i="25"/>
  <c r="AA12" i="25"/>
  <c r="AA13" i="25"/>
  <c r="AA14" i="25"/>
  <c r="AA15" i="25"/>
  <c r="AA16" i="25"/>
  <c r="AA17" i="25"/>
  <c r="AA18" i="25"/>
  <c r="AA19" i="25"/>
  <c r="AA20" i="25"/>
  <c r="AA21" i="25"/>
  <c r="AA22" i="25"/>
  <c r="AA23" i="25"/>
  <c r="AA24" i="25"/>
  <c r="AA25" i="25"/>
  <c r="AA26" i="25"/>
  <c r="AA27" i="25"/>
  <c r="AA28" i="25"/>
  <c r="AA29" i="25"/>
  <c r="AA30" i="25"/>
  <c r="AA31" i="25"/>
  <c r="AA32" i="25"/>
  <c r="AA33" i="25"/>
  <c r="AA34" i="25"/>
  <c r="AA35" i="25"/>
  <c r="AA36" i="25"/>
  <c r="AA37" i="25"/>
  <c r="AA38" i="25"/>
  <c r="AA39" i="25"/>
  <c r="AA40" i="25"/>
  <c r="AA41" i="25"/>
  <c r="AA42" i="25"/>
  <c r="AA43" i="25"/>
  <c r="AA44" i="25"/>
  <c r="AA45" i="25"/>
  <c r="AA46" i="25"/>
  <c r="AA47" i="25"/>
  <c r="AA48" i="25"/>
  <c r="AA49" i="25"/>
  <c r="AA50" i="25"/>
  <c r="AA51" i="25"/>
  <c r="AA52" i="25"/>
  <c r="AA53" i="25"/>
  <c r="AA54" i="25"/>
  <c r="AA55" i="25"/>
  <c r="AA56" i="25"/>
  <c r="AA57" i="25"/>
  <c r="AA58" i="25"/>
  <c r="AA59" i="25"/>
  <c r="AA60" i="25"/>
  <c r="AA61" i="25"/>
  <c r="AA62" i="25"/>
  <c r="AA63" i="25"/>
  <c r="AA64" i="25"/>
  <c r="AA65" i="25"/>
  <c r="AA66" i="25"/>
  <c r="AA67" i="25"/>
  <c r="AA68" i="25"/>
  <c r="AA69" i="25"/>
  <c r="AA70" i="25"/>
  <c r="AA71" i="25"/>
  <c r="AA72" i="25"/>
  <c r="AA73" i="25"/>
  <c r="AA74" i="25"/>
  <c r="AA75" i="25"/>
  <c r="AA76" i="25"/>
  <c r="AA77" i="25"/>
  <c r="AA78" i="25"/>
  <c r="AA79" i="25"/>
  <c r="AA80" i="25"/>
  <c r="AA81" i="25"/>
  <c r="AA82" i="25"/>
  <c r="AA83" i="25"/>
  <c r="AA5" i="25"/>
  <c r="AC5" i="25"/>
  <c r="AD5" i="25"/>
  <c r="AF5" i="25"/>
  <c r="Z6" i="25"/>
  <c r="Z7" i="25"/>
  <c r="Z8" i="25"/>
  <c r="Z9" i="25"/>
  <c r="Z10" i="25"/>
  <c r="Z11" i="25"/>
  <c r="Z12" i="25"/>
  <c r="Z13" i="25"/>
  <c r="Z14" i="25"/>
  <c r="Z15" i="25"/>
  <c r="Z16" i="25"/>
  <c r="Z17" i="25"/>
  <c r="Z18" i="25"/>
  <c r="Z19" i="25"/>
  <c r="Z20" i="25"/>
  <c r="Z21" i="25"/>
  <c r="Z22" i="25"/>
  <c r="Z23" i="25"/>
  <c r="Z24" i="25"/>
  <c r="Z25" i="25"/>
  <c r="Z26" i="25"/>
  <c r="Z27" i="25"/>
  <c r="Z28" i="25"/>
  <c r="Z29" i="25"/>
  <c r="Z30" i="25"/>
  <c r="Z31" i="25"/>
  <c r="Z32" i="25"/>
  <c r="Z33" i="25"/>
  <c r="Z34" i="25"/>
  <c r="Z35" i="25"/>
  <c r="Z36" i="25"/>
  <c r="Z37" i="25"/>
  <c r="Z38" i="25"/>
  <c r="Z39" i="25"/>
  <c r="Z40" i="25"/>
  <c r="Z41" i="25"/>
  <c r="Z42" i="25"/>
  <c r="Z43" i="25"/>
  <c r="Z44" i="25"/>
  <c r="Z45" i="25"/>
  <c r="Z46" i="25"/>
  <c r="Z47" i="25"/>
  <c r="Z48" i="25"/>
  <c r="Z49" i="25"/>
  <c r="Z50" i="25"/>
  <c r="Z51" i="25"/>
  <c r="Z52" i="25"/>
  <c r="Z53" i="25"/>
  <c r="Z54" i="25"/>
  <c r="Z55" i="25"/>
  <c r="Z56" i="25"/>
  <c r="Z57" i="25"/>
  <c r="Z58" i="25"/>
  <c r="Z59" i="25"/>
  <c r="Z60" i="25"/>
  <c r="Z61" i="25"/>
  <c r="Z62" i="25"/>
  <c r="Z63" i="25"/>
  <c r="Z64" i="25"/>
  <c r="Z65" i="25"/>
  <c r="Z66" i="25"/>
  <c r="Z67" i="25"/>
  <c r="Z68" i="25"/>
  <c r="Z69" i="25"/>
  <c r="Z70" i="25"/>
  <c r="Z71" i="25"/>
  <c r="Z72" i="25"/>
  <c r="Z73" i="25"/>
  <c r="Z74" i="25"/>
  <c r="Z75" i="25"/>
  <c r="Z76" i="25"/>
  <c r="Z77" i="25"/>
  <c r="Z78" i="25"/>
  <c r="Z79" i="25"/>
  <c r="Z80" i="25"/>
  <c r="Z81" i="25"/>
  <c r="Z82" i="25"/>
  <c r="Z83" i="25"/>
  <c r="Z5" i="25"/>
  <c r="K73" i="26"/>
  <c r="K74" i="26"/>
  <c r="K75" i="26"/>
  <c r="K76" i="26"/>
  <c r="K77" i="26"/>
  <c r="K78" i="26"/>
  <c r="K79" i="26"/>
  <c r="K80" i="26"/>
  <c r="K81" i="26"/>
  <c r="K82" i="26"/>
  <c r="K83" i="26"/>
  <c r="K84" i="26"/>
  <c r="K85" i="26"/>
  <c r="K86" i="26"/>
  <c r="K87" i="26"/>
  <c r="K88" i="26"/>
  <c r="K89" i="26"/>
  <c r="K90" i="26"/>
  <c r="K91" i="26"/>
  <c r="K92" i="26"/>
  <c r="K93" i="26"/>
  <c r="K94" i="26"/>
  <c r="K95" i="26"/>
  <c r="K96" i="26"/>
  <c r="K97" i="26"/>
  <c r="K98" i="26"/>
  <c r="K99" i="26"/>
  <c r="K100" i="26"/>
  <c r="K101" i="26"/>
  <c r="K102" i="26"/>
  <c r="K103" i="26"/>
  <c r="K104" i="26"/>
  <c r="K105" i="26"/>
  <c r="K106" i="26"/>
  <c r="K107" i="26"/>
  <c r="K108" i="26"/>
  <c r="K109" i="26"/>
  <c r="K110" i="26"/>
  <c r="K111" i="26"/>
  <c r="K112" i="26"/>
  <c r="K113" i="26"/>
  <c r="K114" i="26"/>
  <c r="K115" i="26"/>
  <c r="K116" i="26"/>
  <c r="K117" i="26"/>
  <c r="K118" i="26"/>
  <c r="K119" i="26"/>
  <c r="K120" i="26"/>
  <c r="K121" i="26"/>
  <c r="K122" i="26"/>
  <c r="K123" i="26"/>
  <c r="K124" i="26"/>
  <c r="K125" i="26"/>
  <c r="K72" i="26"/>
  <c r="E8" i="14"/>
  <c r="E9" i="14" s="1"/>
  <c r="D8" i="14"/>
  <c r="D9" i="14" s="1"/>
  <c r="D10" i="14" s="1"/>
  <c r="D11" i="14" s="1"/>
  <c r="D12" i="14" s="1"/>
  <c r="D13" i="14" s="1"/>
  <c r="D14" i="14" s="1"/>
  <c r="D15" i="14" s="1"/>
  <c r="D16" i="14" s="1"/>
  <c r="D17" i="14" s="1"/>
  <c r="D18" i="14" s="1"/>
  <c r="D19" i="14" s="1"/>
  <c r="D20" i="14" s="1"/>
  <c r="D21" i="14" s="1"/>
  <c r="D22" i="14" s="1"/>
  <c r="D23" i="14" s="1"/>
  <c r="D24" i="14" s="1"/>
  <c r="D25" i="14" s="1"/>
  <c r="D26" i="14" s="1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W62" i="5"/>
  <c r="W63" i="5"/>
  <c r="W64" i="5"/>
  <c r="W65" i="5"/>
  <c r="W66" i="5"/>
  <c r="W67" i="5"/>
  <c r="W68" i="5"/>
  <c r="W69" i="5"/>
  <c r="W70" i="5"/>
  <c r="W71" i="5"/>
  <c r="W72" i="5"/>
  <c r="W73" i="5"/>
  <c r="W74" i="5"/>
  <c r="W75" i="5"/>
  <c r="W76" i="5"/>
  <c r="W77" i="5"/>
  <c r="W78" i="5"/>
  <c r="W79" i="5"/>
  <c r="W80" i="5"/>
  <c r="W81" i="5"/>
  <c r="W82" i="5"/>
  <c r="W83" i="5"/>
  <c r="W84" i="5"/>
  <c r="W85" i="5"/>
  <c r="W86" i="5"/>
  <c r="W87" i="5"/>
  <c r="W88" i="5"/>
  <c r="W89" i="5"/>
  <c r="W90" i="5"/>
  <c r="W91" i="5"/>
  <c r="W92" i="5"/>
  <c r="W93" i="5"/>
  <c r="W94" i="5"/>
  <c r="W95" i="5"/>
  <c r="W96" i="5"/>
  <c r="W97" i="5"/>
  <c r="W98" i="5"/>
  <c r="W99" i="5"/>
  <c r="W100" i="5"/>
  <c r="W101" i="5"/>
  <c r="W102" i="5"/>
  <c r="W103" i="5"/>
  <c r="W104" i="5"/>
  <c r="W105" i="5"/>
  <c r="W106" i="5"/>
  <c r="W107" i="5"/>
  <c r="W108" i="5"/>
  <c r="W109" i="5"/>
  <c r="W110" i="5"/>
  <c r="W111" i="5"/>
  <c r="W112" i="5"/>
  <c r="W113" i="5"/>
  <c r="W114" i="5"/>
  <c r="W115" i="5"/>
  <c r="W116" i="5"/>
  <c r="W117" i="5"/>
  <c r="W118" i="5"/>
  <c r="W119" i="5"/>
  <c r="W120" i="5"/>
  <c r="W121" i="5"/>
  <c r="W122" i="5"/>
  <c r="W123" i="5"/>
  <c r="W124" i="5"/>
  <c r="W125" i="5"/>
  <c r="W126" i="5"/>
  <c r="W127" i="5"/>
  <c r="W128" i="5"/>
  <c r="W129" i="5"/>
  <c r="W130" i="5"/>
  <c r="W131" i="5"/>
  <c r="W132" i="5"/>
  <c r="W133" i="5"/>
  <c r="W134" i="5"/>
  <c r="W135" i="5"/>
  <c r="W136" i="5"/>
  <c r="W137" i="5"/>
  <c r="W138" i="5"/>
  <c r="W139" i="5"/>
  <c r="W140" i="5"/>
  <c r="W141" i="5"/>
  <c r="W142" i="5"/>
  <c r="W143" i="5"/>
  <c r="W144" i="5"/>
  <c r="W145" i="5"/>
  <c r="W146" i="5"/>
  <c r="W147" i="5"/>
  <c r="W148" i="5"/>
  <c r="W149" i="5"/>
  <c r="W150" i="5"/>
  <c r="W151" i="5"/>
  <c r="W152" i="5"/>
  <c r="W153" i="5"/>
  <c r="W154" i="5"/>
  <c r="W155" i="5"/>
  <c r="W156" i="5"/>
  <c r="W157" i="5"/>
  <c r="W158" i="5"/>
  <c r="W159" i="5"/>
  <c r="W160" i="5"/>
  <c r="W161" i="5"/>
  <c r="W162" i="5"/>
  <c r="W163" i="5"/>
  <c r="W164" i="5"/>
  <c r="W165" i="5"/>
  <c r="W166" i="5"/>
  <c r="W167" i="5"/>
  <c r="W168" i="5"/>
  <c r="W169" i="5"/>
  <c r="W170" i="5"/>
  <c r="W171" i="5"/>
  <c r="W172" i="5"/>
  <c r="W173" i="5"/>
  <c r="W174" i="5"/>
  <c r="W175" i="5"/>
  <c r="W176" i="5"/>
  <c r="W177" i="5"/>
  <c r="W178" i="5"/>
  <c r="W179" i="5"/>
  <c r="W180" i="5"/>
  <c r="W181" i="5"/>
  <c r="W182" i="5"/>
  <c r="W183" i="5"/>
  <c r="W184" i="5"/>
  <c r="W185" i="5"/>
  <c r="W186" i="5"/>
  <c r="W187" i="5"/>
  <c r="W188" i="5"/>
  <c r="W189" i="5"/>
  <c r="W190" i="5"/>
  <c r="W191" i="5"/>
  <c r="W192" i="5"/>
  <c r="W193" i="5"/>
  <c r="W194" i="5"/>
  <c r="W195" i="5"/>
  <c r="W196" i="5"/>
  <c r="W197" i="5"/>
  <c r="W198" i="5"/>
  <c r="W199" i="5"/>
  <c r="W200" i="5"/>
  <c r="W201" i="5"/>
  <c r="W202" i="5"/>
  <c r="W203" i="5"/>
  <c r="W204" i="5"/>
  <c r="W205" i="5"/>
  <c r="W206" i="5"/>
  <c r="W207" i="5"/>
  <c r="W208" i="5"/>
  <c r="W209" i="5"/>
  <c r="W210" i="5"/>
  <c r="W211" i="5"/>
  <c r="W212" i="5"/>
  <c r="W213" i="5"/>
  <c r="W214" i="5"/>
  <c r="W215" i="5"/>
  <c r="W216" i="5"/>
  <c r="W217" i="5"/>
  <c r="W218" i="5"/>
  <c r="W219" i="5"/>
  <c r="W220" i="5"/>
  <c r="W221" i="5"/>
  <c r="W222" i="5"/>
  <c r="W223" i="5"/>
  <c r="W224" i="5"/>
  <c r="W225" i="5"/>
  <c r="W226" i="5"/>
  <c r="W227" i="5"/>
  <c r="W228" i="5"/>
  <c r="W229" i="5"/>
  <c r="W230" i="5"/>
  <c r="W231" i="5"/>
  <c r="W232" i="5"/>
  <c r="W233" i="5"/>
  <c r="W234" i="5"/>
  <c r="W235" i="5"/>
  <c r="W236" i="5"/>
  <c r="W237" i="5"/>
  <c r="W238" i="5"/>
  <c r="W239" i="5"/>
  <c r="W240" i="5"/>
  <c r="W241" i="5"/>
  <c r="W242" i="5"/>
  <c r="W243" i="5"/>
  <c r="W244" i="5"/>
  <c r="W245" i="5"/>
  <c r="W246" i="5"/>
  <c r="W247" i="5"/>
  <c r="W248" i="5"/>
  <c r="W249" i="5"/>
  <c r="W250" i="5"/>
  <c r="W251" i="5"/>
  <c r="W252" i="5"/>
  <c r="W253" i="5"/>
  <c r="W254" i="5"/>
  <c r="W255" i="5"/>
  <c r="W256" i="5"/>
  <c r="W257" i="5"/>
  <c r="W258" i="5"/>
  <c r="W259" i="5"/>
  <c r="W260" i="5"/>
  <c r="W261" i="5"/>
  <c r="W262" i="5"/>
  <c r="W263" i="5"/>
  <c r="W264" i="5"/>
  <c r="W265" i="5"/>
  <c r="W266" i="5"/>
  <c r="W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V67" i="5"/>
  <c r="V68" i="5"/>
  <c r="V69" i="5"/>
  <c r="V70" i="5"/>
  <c r="V71" i="5"/>
  <c r="V72" i="5"/>
  <c r="V73" i="5"/>
  <c r="V74" i="5"/>
  <c r="V75" i="5"/>
  <c r="V76" i="5"/>
  <c r="V77" i="5"/>
  <c r="V78" i="5"/>
  <c r="V79" i="5"/>
  <c r="V80" i="5"/>
  <c r="V81" i="5"/>
  <c r="V82" i="5"/>
  <c r="V83" i="5"/>
  <c r="V84" i="5"/>
  <c r="V85" i="5"/>
  <c r="V86" i="5"/>
  <c r="V87" i="5"/>
  <c r="V88" i="5"/>
  <c r="V89" i="5"/>
  <c r="V90" i="5"/>
  <c r="V91" i="5"/>
  <c r="V92" i="5"/>
  <c r="V93" i="5"/>
  <c r="V94" i="5"/>
  <c r="V95" i="5"/>
  <c r="V96" i="5"/>
  <c r="V97" i="5"/>
  <c r="V98" i="5"/>
  <c r="V99" i="5"/>
  <c r="V100" i="5"/>
  <c r="V101" i="5"/>
  <c r="V102" i="5"/>
  <c r="V103" i="5"/>
  <c r="V104" i="5"/>
  <c r="V105" i="5"/>
  <c r="V106" i="5"/>
  <c r="V107" i="5"/>
  <c r="V108" i="5"/>
  <c r="V109" i="5"/>
  <c r="V110" i="5"/>
  <c r="V111" i="5"/>
  <c r="V112" i="5"/>
  <c r="V113" i="5"/>
  <c r="V114" i="5"/>
  <c r="V115" i="5"/>
  <c r="V116" i="5"/>
  <c r="V117" i="5"/>
  <c r="V118" i="5"/>
  <c r="V119" i="5"/>
  <c r="V120" i="5"/>
  <c r="V121" i="5"/>
  <c r="V122" i="5"/>
  <c r="V123" i="5"/>
  <c r="V124" i="5"/>
  <c r="V125" i="5"/>
  <c r="V126" i="5"/>
  <c r="V127" i="5"/>
  <c r="V128" i="5"/>
  <c r="V129" i="5"/>
  <c r="V130" i="5"/>
  <c r="V131" i="5"/>
  <c r="V132" i="5"/>
  <c r="V133" i="5"/>
  <c r="V134" i="5"/>
  <c r="V135" i="5"/>
  <c r="V136" i="5"/>
  <c r="V137" i="5"/>
  <c r="V138" i="5"/>
  <c r="V139" i="5"/>
  <c r="V140" i="5"/>
  <c r="V141" i="5"/>
  <c r="V142" i="5"/>
  <c r="V143" i="5"/>
  <c r="V144" i="5"/>
  <c r="V145" i="5"/>
  <c r="V146" i="5"/>
  <c r="V147" i="5"/>
  <c r="V148" i="5"/>
  <c r="V149" i="5"/>
  <c r="V150" i="5"/>
  <c r="V151" i="5"/>
  <c r="V152" i="5"/>
  <c r="V153" i="5"/>
  <c r="V154" i="5"/>
  <c r="V155" i="5"/>
  <c r="V156" i="5"/>
  <c r="V157" i="5"/>
  <c r="V158" i="5"/>
  <c r="V159" i="5"/>
  <c r="V160" i="5"/>
  <c r="V161" i="5"/>
  <c r="V162" i="5"/>
  <c r="V163" i="5"/>
  <c r="V164" i="5"/>
  <c r="V165" i="5"/>
  <c r="V166" i="5"/>
  <c r="V167" i="5"/>
  <c r="V168" i="5"/>
  <c r="V169" i="5"/>
  <c r="V170" i="5"/>
  <c r="V171" i="5"/>
  <c r="V172" i="5"/>
  <c r="V173" i="5"/>
  <c r="V174" i="5"/>
  <c r="V175" i="5"/>
  <c r="V176" i="5"/>
  <c r="V177" i="5"/>
  <c r="V178" i="5"/>
  <c r="V179" i="5"/>
  <c r="V180" i="5"/>
  <c r="V181" i="5"/>
  <c r="V182" i="5"/>
  <c r="V183" i="5"/>
  <c r="V184" i="5"/>
  <c r="V185" i="5"/>
  <c r="V186" i="5"/>
  <c r="V187" i="5"/>
  <c r="V188" i="5"/>
  <c r="V189" i="5"/>
  <c r="V190" i="5"/>
  <c r="V191" i="5"/>
  <c r="V192" i="5"/>
  <c r="V193" i="5"/>
  <c r="V194" i="5"/>
  <c r="V195" i="5"/>
  <c r="V196" i="5"/>
  <c r="V197" i="5"/>
  <c r="V198" i="5"/>
  <c r="V199" i="5"/>
  <c r="V200" i="5"/>
  <c r="V201" i="5"/>
  <c r="V202" i="5"/>
  <c r="V203" i="5"/>
  <c r="V204" i="5"/>
  <c r="V205" i="5"/>
  <c r="V206" i="5"/>
  <c r="V207" i="5"/>
  <c r="V208" i="5"/>
  <c r="V209" i="5"/>
  <c r="V210" i="5"/>
  <c r="V211" i="5"/>
  <c r="V212" i="5"/>
  <c r="V213" i="5"/>
  <c r="V214" i="5"/>
  <c r="V215" i="5"/>
  <c r="V216" i="5"/>
  <c r="V217" i="5"/>
  <c r="V218" i="5"/>
  <c r="V219" i="5"/>
  <c r="V220" i="5"/>
  <c r="V221" i="5"/>
  <c r="V222" i="5"/>
  <c r="V223" i="5"/>
  <c r="V224" i="5"/>
  <c r="V225" i="5"/>
  <c r="V226" i="5"/>
  <c r="V227" i="5"/>
  <c r="V228" i="5"/>
  <c r="V229" i="5"/>
  <c r="V230" i="5"/>
  <c r="V231" i="5"/>
  <c r="V232" i="5"/>
  <c r="V233" i="5"/>
  <c r="V234" i="5"/>
  <c r="V235" i="5"/>
  <c r="V236" i="5"/>
  <c r="V237" i="5"/>
  <c r="V238" i="5"/>
  <c r="V239" i="5"/>
  <c r="V240" i="5"/>
  <c r="V241" i="5"/>
  <c r="V242" i="5"/>
  <c r="V243" i="5"/>
  <c r="V244" i="5"/>
  <c r="V245" i="5"/>
  <c r="V246" i="5"/>
  <c r="V247" i="5"/>
  <c r="V248" i="5"/>
  <c r="V249" i="5"/>
  <c r="V250" i="5"/>
  <c r="V251" i="5"/>
  <c r="V252" i="5"/>
  <c r="V253" i="5"/>
  <c r="V254" i="5"/>
  <c r="V255" i="5"/>
  <c r="V256" i="5"/>
  <c r="V257" i="5"/>
  <c r="V258" i="5"/>
  <c r="V259" i="5"/>
  <c r="V260" i="5"/>
  <c r="V261" i="5"/>
  <c r="V262" i="5"/>
  <c r="V263" i="5"/>
  <c r="V264" i="5"/>
  <c r="V265" i="5"/>
  <c r="V266" i="5"/>
  <c r="V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U52" i="5"/>
  <c r="U53" i="5"/>
  <c r="U54" i="5"/>
  <c r="U55" i="5"/>
  <c r="U56" i="5"/>
  <c r="U57" i="5"/>
  <c r="U58" i="5"/>
  <c r="U59" i="5"/>
  <c r="U60" i="5"/>
  <c r="U61" i="5"/>
  <c r="U62" i="5"/>
  <c r="U63" i="5"/>
  <c r="U64" i="5"/>
  <c r="U65" i="5"/>
  <c r="U66" i="5"/>
  <c r="U67" i="5"/>
  <c r="U68" i="5"/>
  <c r="U69" i="5"/>
  <c r="U70" i="5"/>
  <c r="U71" i="5"/>
  <c r="U72" i="5"/>
  <c r="U73" i="5"/>
  <c r="U74" i="5"/>
  <c r="U75" i="5"/>
  <c r="U76" i="5"/>
  <c r="U77" i="5"/>
  <c r="U78" i="5"/>
  <c r="U79" i="5"/>
  <c r="U80" i="5"/>
  <c r="U81" i="5"/>
  <c r="U82" i="5"/>
  <c r="U83" i="5"/>
  <c r="U84" i="5"/>
  <c r="U85" i="5"/>
  <c r="U86" i="5"/>
  <c r="U87" i="5"/>
  <c r="U88" i="5"/>
  <c r="U89" i="5"/>
  <c r="U90" i="5"/>
  <c r="U91" i="5"/>
  <c r="U92" i="5"/>
  <c r="U93" i="5"/>
  <c r="U94" i="5"/>
  <c r="U95" i="5"/>
  <c r="U96" i="5"/>
  <c r="U97" i="5"/>
  <c r="U98" i="5"/>
  <c r="U99" i="5"/>
  <c r="U100" i="5"/>
  <c r="U101" i="5"/>
  <c r="U102" i="5"/>
  <c r="U103" i="5"/>
  <c r="U104" i="5"/>
  <c r="U105" i="5"/>
  <c r="U106" i="5"/>
  <c r="U107" i="5"/>
  <c r="U108" i="5"/>
  <c r="U109" i="5"/>
  <c r="U110" i="5"/>
  <c r="U111" i="5"/>
  <c r="U112" i="5"/>
  <c r="U113" i="5"/>
  <c r="U114" i="5"/>
  <c r="U115" i="5"/>
  <c r="U116" i="5"/>
  <c r="U117" i="5"/>
  <c r="U118" i="5"/>
  <c r="U119" i="5"/>
  <c r="U120" i="5"/>
  <c r="U121" i="5"/>
  <c r="U122" i="5"/>
  <c r="U123" i="5"/>
  <c r="U124" i="5"/>
  <c r="U125" i="5"/>
  <c r="U126" i="5"/>
  <c r="U127" i="5"/>
  <c r="U128" i="5"/>
  <c r="U129" i="5"/>
  <c r="U130" i="5"/>
  <c r="U131" i="5"/>
  <c r="U132" i="5"/>
  <c r="U133" i="5"/>
  <c r="U134" i="5"/>
  <c r="U135" i="5"/>
  <c r="U136" i="5"/>
  <c r="U137" i="5"/>
  <c r="U138" i="5"/>
  <c r="U139" i="5"/>
  <c r="U140" i="5"/>
  <c r="U141" i="5"/>
  <c r="U142" i="5"/>
  <c r="U143" i="5"/>
  <c r="U144" i="5"/>
  <c r="U145" i="5"/>
  <c r="U146" i="5"/>
  <c r="U147" i="5"/>
  <c r="U148" i="5"/>
  <c r="U149" i="5"/>
  <c r="U150" i="5"/>
  <c r="U151" i="5"/>
  <c r="U152" i="5"/>
  <c r="U153" i="5"/>
  <c r="U154" i="5"/>
  <c r="U155" i="5"/>
  <c r="U156" i="5"/>
  <c r="U157" i="5"/>
  <c r="U158" i="5"/>
  <c r="U159" i="5"/>
  <c r="U160" i="5"/>
  <c r="U161" i="5"/>
  <c r="U162" i="5"/>
  <c r="U163" i="5"/>
  <c r="U164" i="5"/>
  <c r="U165" i="5"/>
  <c r="U166" i="5"/>
  <c r="U167" i="5"/>
  <c r="U168" i="5"/>
  <c r="U169" i="5"/>
  <c r="U170" i="5"/>
  <c r="U171" i="5"/>
  <c r="U172" i="5"/>
  <c r="U173" i="5"/>
  <c r="U174" i="5"/>
  <c r="U175" i="5"/>
  <c r="U176" i="5"/>
  <c r="U177" i="5"/>
  <c r="U178" i="5"/>
  <c r="U179" i="5"/>
  <c r="U180" i="5"/>
  <c r="U181" i="5"/>
  <c r="U182" i="5"/>
  <c r="U183" i="5"/>
  <c r="U184" i="5"/>
  <c r="U185" i="5"/>
  <c r="U186" i="5"/>
  <c r="U187" i="5"/>
  <c r="U188" i="5"/>
  <c r="U189" i="5"/>
  <c r="U190" i="5"/>
  <c r="U191" i="5"/>
  <c r="U192" i="5"/>
  <c r="U193" i="5"/>
  <c r="U194" i="5"/>
  <c r="U195" i="5"/>
  <c r="U196" i="5"/>
  <c r="U197" i="5"/>
  <c r="U198" i="5"/>
  <c r="U199" i="5"/>
  <c r="U200" i="5"/>
  <c r="U201" i="5"/>
  <c r="U202" i="5"/>
  <c r="U203" i="5"/>
  <c r="U204" i="5"/>
  <c r="U205" i="5"/>
  <c r="U206" i="5"/>
  <c r="U207" i="5"/>
  <c r="U208" i="5"/>
  <c r="U209" i="5"/>
  <c r="U210" i="5"/>
  <c r="U211" i="5"/>
  <c r="U212" i="5"/>
  <c r="U213" i="5"/>
  <c r="U214" i="5"/>
  <c r="U215" i="5"/>
  <c r="U216" i="5"/>
  <c r="U217" i="5"/>
  <c r="U218" i="5"/>
  <c r="U219" i="5"/>
  <c r="U220" i="5"/>
  <c r="U221" i="5"/>
  <c r="U222" i="5"/>
  <c r="U223" i="5"/>
  <c r="U224" i="5"/>
  <c r="U225" i="5"/>
  <c r="U226" i="5"/>
  <c r="U227" i="5"/>
  <c r="U228" i="5"/>
  <c r="U229" i="5"/>
  <c r="U230" i="5"/>
  <c r="U231" i="5"/>
  <c r="U232" i="5"/>
  <c r="U233" i="5"/>
  <c r="U234" i="5"/>
  <c r="U235" i="5"/>
  <c r="U236" i="5"/>
  <c r="U237" i="5"/>
  <c r="U238" i="5"/>
  <c r="U239" i="5"/>
  <c r="U240" i="5"/>
  <c r="U241" i="5"/>
  <c r="U242" i="5"/>
  <c r="U243" i="5"/>
  <c r="U244" i="5"/>
  <c r="U245" i="5"/>
  <c r="U246" i="5"/>
  <c r="U247" i="5"/>
  <c r="U248" i="5"/>
  <c r="U249" i="5"/>
  <c r="U250" i="5"/>
  <c r="U251" i="5"/>
  <c r="U252" i="5"/>
  <c r="U253" i="5"/>
  <c r="U254" i="5"/>
  <c r="U255" i="5"/>
  <c r="U256" i="5"/>
  <c r="U257" i="5"/>
  <c r="U258" i="5"/>
  <c r="U259" i="5"/>
  <c r="U260" i="5"/>
  <c r="U261" i="5"/>
  <c r="U262" i="5"/>
  <c r="U263" i="5"/>
  <c r="U264" i="5"/>
  <c r="U265" i="5"/>
  <c r="U266" i="5"/>
  <c r="U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T48" i="5"/>
  <c r="T49" i="5"/>
  <c r="T50" i="5"/>
  <c r="T51" i="5"/>
  <c r="T52" i="5"/>
  <c r="T53" i="5"/>
  <c r="T54" i="5"/>
  <c r="T55" i="5"/>
  <c r="T56" i="5"/>
  <c r="T57" i="5"/>
  <c r="T58" i="5"/>
  <c r="T59" i="5"/>
  <c r="T60" i="5"/>
  <c r="T61" i="5"/>
  <c r="T62" i="5"/>
  <c r="T63" i="5"/>
  <c r="T64" i="5"/>
  <c r="T65" i="5"/>
  <c r="T66" i="5"/>
  <c r="T67" i="5"/>
  <c r="T68" i="5"/>
  <c r="T69" i="5"/>
  <c r="T70" i="5"/>
  <c r="T71" i="5"/>
  <c r="T72" i="5"/>
  <c r="T73" i="5"/>
  <c r="T74" i="5"/>
  <c r="T75" i="5"/>
  <c r="T76" i="5"/>
  <c r="T77" i="5"/>
  <c r="T78" i="5"/>
  <c r="T79" i="5"/>
  <c r="T80" i="5"/>
  <c r="T81" i="5"/>
  <c r="T82" i="5"/>
  <c r="T83" i="5"/>
  <c r="T84" i="5"/>
  <c r="T85" i="5"/>
  <c r="T86" i="5"/>
  <c r="T87" i="5"/>
  <c r="T88" i="5"/>
  <c r="T89" i="5"/>
  <c r="T90" i="5"/>
  <c r="T91" i="5"/>
  <c r="T92" i="5"/>
  <c r="T93" i="5"/>
  <c r="T94" i="5"/>
  <c r="T95" i="5"/>
  <c r="T96" i="5"/>
  <c r="T97" i="5"/>
  <c r="T98" i="5"/>
  <c r="T99" i="5"/>
  <c r="T100" i="5"/>
  <c r="T101" i="5"/>
  <c r="T102" i="5"/>
  <c r="T103" i="5"/>
  <c r="T104" i="5"/>
  <c r="T105" i="5"/>
  <c r="T106" i="5"/>
  <c r="T107" i="5"/>
  <c r="T108" i="5"/>
  <c r="T109" i="5"/>
  <c r="T110" i="5"/>
  <c r="T111" i="5"/>
  <c r="T112" i="5"/>
  <c r="T113" i="5"/>
  <c r="T114" i="5"/>
  <c r="T115" i="5"/>
  <c r="T116" i="5"/>
  <c r="T117" i="5"/>
  <c r="T118" i="5"/>
  <c r="T119" i="5"/>
  <c r="T120" i="5"/>
  <c r="T121" i="5"/>
  <c r="T122" i="5"/>
  <c r="T123" i="5"/>
  <c r="T124" i="5"/>
  <c r="T125" i="5"/>
  <c r="T126" i="5"/>
  <c r="T127" i="5"/>
  <c r="T128" i="5"/>
  <c r="T129" i="5"/>
  <c r="T130" i="5"/>
  <c r="T131" i="5"/>
  <c r="T132" i="5"/>
  <c r="T133" i="5"/>
  <c r="T134" i="5"/>
  <c r="T135" i="5"/>
  <c r="T136" i="5"/>
  <c r="T137" i="5"/>
  <c r="T138" i="5"/>
  <c r="T139" i="5"/>
  <c r="T140" i="5"/>
  <c r="T141" i="5"/>
  <c r="T142" i="5"/>
  <c r="T143" i="5"/>
  <c r="T144" i="5"/>
  <c r="T145" i="5"/>
  <c r="T146" i="5"/>
  <c r="T147" i="5"/>
  <c r="T148" i="5"/>
  <c r="T149" i="5"/>
  <c r="T150" i="5"/>
  <c r="T151" i="5"/>
  <c r="T152" i="5"/>
  <c r="T153" i="5"/>
  <c r="T154" i="5"/>
  <c r="T155" i="5"/>
  <c r="T156" i="5"/>
  <c r="T157" i="5"/>
  <c r="T158" i="5"/>
  <c r="T159" i="5"/>
  <c r="T160" i="5"/>
  <c r="T161" i="5"/>
  <c r="T162" i="5"/>
  <c r="T163" i="5"/>
  <c r="T164" i="5"/>
  <c r="T165" i="5"/>
  <c r="T166" i="5"/>
  <c r="T167" i="5"/>
  <c r="T168" i="5"/>
  <c r="T169" i="5"/>
  <c r="T170" i="5"/>
  <c r="T171" i="5"/>
  <c r="T172" i="5"/>
  <c r="T173" i="5"/>
  <c r="T174" i="5"/>
  <c r="T175" i="5"/>
  <c r="T176" i="5"/>
  <c r="T177" i="5"/>
  <c r="T178" i="5"/>
  <c r="T179" i="5"/>
  <c r="T180" i="5"/>
  <c r="T181" i="5"/>
  <c r="T182" i="5"/>
  <c r="T183" i="5"/>
  <c r="T184" i="5"/>
  <c r="T185" i="5"/>
  <c r="T186" i="5"/>
  <c r="T187" i="5"/>
  <c r="T188" i="5"/>
  <c r="T189" i="5"/>
  <c r="T190" i="5"/>
  <c r="T191" i="5"/>
  <c r="T192" i="5"/>
  <c r="T193" i="5"/>
  <c r="T194" i="5"/>
  <c r="T195" i="5"/>
  <c r="T196" i="5"/>
  <c r="T197" i="5"/>
  <c r="T198" i="5"/>
  <c r="T199" i="5"/>
  <c r="T200" i="5"/>
  <c r="T201" i="5"/>
  <c r="T202" i="5"/>
  <c r="T203" i="5"/>
  <c r="T204" i="5"/>
  <c r="T205" i="5"/>
  <c r="T206" i="5"/>
  <c r="T207" i="5"/>
  <c r="T208" i="5"/>
  <c r="T209" i="5"/>
  <c r="T210" i="5"/>
  <c r="T211" i="5"/>
  <c r="T212" i="5"/>
  <c r="T213" i="5"/>
  <c r="T214" i="5"/>
  <c r="T215" i="5"/>
  <c r="T216" i="5"/>
  <c r="T217" i="5"/>
  <c r="T218" i="5"/>
  <c r="T219" i="5"/>
  <c r="T220" i="5"/>
  <c r="T221" i="5"/>
  <c r="T222" i="5"/>
  <c r="T223" i="5"/>
  <c r="T224" i="5"/>
  <c r="T225" i="5"/>
  <c r="T226" i="5"/>
  <c r="T227" i="5"/>
  <c r="T228" i="5"/>
  <c r="T229" i="5"/>
  <c r="T230" i="5"/>
  <c r="T231" i="5"/>
  <c r="T232" i="5"/>
  <c r="T233" i="5"/>
  <c r="T234" i="5"/>
  <c r="T235" i="5"/>
  <c r="T236" i="5"/>
  <c r="T237" i="5"/>
  <c r="T238" i="5"/>
  <c r="T239" i="5"/>
  <c r="T240" i="5"/>
  <c r="T241" i="5"/>
  <c r="T242" i="5"/>
  <c r="T243" i="5"/>
  <c r="T244" i="5"/>
  <c r="T245" i="5"/>
  <c r="T246" i="5"/>
  <c r="T247" i="5"/>
  <c r="T248" i="5"/>
  <c r="T249" i="5"/>
  <c r="T250" i="5"/>
  <c r="T251" i="5"/>
  <c r="T252" i="5"/>
  <c r="T253" i="5"/>
  <c r="T254" i="5"/>
  <c r="T255" i="5"/>
  <c r="T256" i="5"/>
  <c r="T257" i="5"/>
  <c r="T258" i="5"/>
  <c r="T259" i="5"/>
  <c r="T260" i="5"/>
  <c r="T261" i="5"/>
  <c r="T262" i="5"/>
  <c r="T263" i="5"/>
  <c r="T264" i="5"/>
  <c r="T265" i="5"/>
  <c r="T266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R30" i="5"/>
  <c r="R31" i="5"/>
  <c r="R32" i="5"/>
  <c r="R33" i="5"/>
  <c r="R34" i="5"/>
  <c r="R35" i="5"/>
  <c r="R36" i="5"/>
  <c r="R37" i="5"/>
  <c r="R38" i="5"/>
  <c r="R39" i="5"/>
  <c r="R40" i="5"/>
  <c r="R41" i="5"/>
  <c r="R42" i="5"/>
  <c r="R43" i="5"/>
  <c r="R44" i="5"/>
  <c r="R45" i="5"/>
  <c r="R46" i="5"/>
  <c r="R47" i="5"/>
  <c r="R48" i="5"/>
  <c r="R49" i="5"/>
  <c r="R50" i="5"/>
  <c r="R51" i="5"/>
  <c r="R52" i="5"/>
  <c r="R53" i="5"/>
  <c r="R54" i="5"/>
  <c r="R55" i="5"/>
  <c r="R56" i="5"/>
  <c r="R57" i="5"/>
  <c r="R58" i="5"/>
  <c r="R59" i="5"/>
  <c r="R60" i="5"/>
  <c r="R61" i="5"/>
  <c r="R62" i="5"/>
  <c r="R63" i="5"/>
  <c r="R64" i="5"/>
  <c r="R65" i="5"/>
  <c r="R66" i="5"/>
  <c r="R67" i="5"/>
  <c r="R68" i="5"/>
  <c r="R69" i="5"/>
  <c r="R70" i="5"/>
  <c r="R71" i="5"/>
  <c r="R72" i="5"/>
  <c r="R73" i="5"/>
  <c r="R74" i="5"/>
  <c r="R75" i="5"/>
  <c r="R76" i="5"/>
  <c r="R77" i="5"/>
  <c r="R78" i="5"/>
  <c r="R79" i="5"/>
  <c r="R80" i="5"/>
  <c r="R81" i="5"/>
  <c r="R82" i="5"/>
  <c r="R83" i="5"/>
  <c r="R84" i="5"/>
  <c r="R85" i="5"/>
  <c r="R86" i="5"/>
  <c r="R87" i="5"/>
  <c r="R88" i="5"/>
  <c r="R89" i="5"/>
  <c r="R90" i="5"/>
  <c r="R91" i="5"/>
  <c r="R92" i="5"/>
  <c r="R93" i="5"/>
  <c r="R94" i="5"/>
  <c r="R95" i="5"/>
  <c r="R96" i="5"/>
  <c r="R97" i="5"/>
  <c r="R98" i="5"/>
  <c r="R99" i="5"/>
  <c r="R100" i="5"/>
  <c r="R101" i="5"/>
  <c r="R102" i="5"/>
  <c r="R103" i="5"/>
  <c r="R104" i="5"/>
  <c r="R105" i="5"/>
  <c r="R106" i="5"/>
  <c r="R107" i="5"/>
  <c r="R108" i="5"/>
  <c r="R109" i="5"/>
  <c r="R110" i="5"/>
  <c r="R111" i="5"/>
  <c r="R112" i="5"/>
  <c r="R113" i="5"/>
  <c r="R114" i="5"/>
  <c r="R115" i="5"/>
  <c r="R116" i="5"/>
  <c r="R117" i="5"/>
  <c r="R118" i="5"/>
  <c r="R119" i="5"/>
  <c r="R120" i="5"/>
  <c r="R121" i="5"/>
  <c r="R122" i="5"/>
  <c r="R123" i="5"/>
  <c r="R124" i="5"/>
  <c r="R125" i="5"/>
  <c r="R126" i="5"/>
  <c r="R127" i="5"/>
  <c r="R128" i="5"/>
  <c r="R129" i="5"/>
  <c r="R130" i="5"/>
  <c r="R131" i="5"/>
  <c r="R132" i="5"/>
  <c r="R133" i="5"/>
  <c r="R134" i="5"/>
  <c r="R135" i="5"/>
  <c r="R136" i="5"/>
  <c r="R137" i="5"/>
  <c r="R138" i="5"/>
  <c r="R139" i="5"/>
  <c r="R140" i="5"/>
  <c r="R141" i="5"/>
  <c r="R142" i="5"/>
  <c r="R143" i="5"/>
  <c r="R144" i="5"/>
  <c r="R145" i="5"/>
  <c r="R146" i="5"/>
  <c r="R147" i="5"/>
  <c r="R148" i="5"/>
  <c r="R149" i="5"/>
  <c r="R150" i="5"/>
  <c r="R151" i="5"/>
  <c r="R152" i="5"/>
  <c r="R153" i="5"/>
  <c r="R154" i="5"/>
  <c r="R155" i="5"/>
  <c r="R156" i="5"/>
  <c r="R157" i="5"/>
  <c r="R158" i="5"/>
  <c r="R159" i="5"/>
  <c r="R160" i="5"/>
  <c r="R161" i="5"/>
  <c r="R162" i="5"/>
  <c r="R163" i="5"/>
  <c r="R164" i="5"/>
  <c r="R165" i="5"/>
  <c r="R166" i="5"/>
  <c r="R167" i="5"/>
  <c r="R168" i="5"/>
  <c r="R169" i="5"/>
  <c r="R170" i="5"/>
  <c r="R171" i="5"/>
  <c r="R172" i="5"/>
  <c r="R173" i="5"/>
  <c r="R174" i="5"/>
  <c r="R175" i="5"/>
  <c r="R176" i="5"/>
  <c r="R177" i="5"/>
  <c r="R178" i="5"/>
  <c r="R179" i="5"/>
  <c r="R180" i="5"/>
  <c r="R181" i="5"/>
  <c r="R182" i="5"/>
  <c r="R183" i="5"/>
  <c r="R184" i="5"/>
  <c r="R185" i="5"/>
  <c r="R186" i="5"/>
  <c r="R187" i="5"/>
  <c r="R188" i="5"/>
  <c r="R189" i="5"/>
  <c r="R190" i="5"/>
  <c r="R191" i="5"/>
  <c r="R192" i="5"/>
  <c r="R193" i="5"/>
  <c r="R194" i="5"/>
  <c r="R195" i="5"/>
  <c r="R196" i="5"/>
  <c r="R197" i="5"/>
  <c r="R198" i="5"/>
  <c r="R199" i="5"/>
  <c r="R200" i="5"/>
  <c r="R201" i="5"/>
  <c r="R202" i="5"/>
  <c r="R203" i="5"/>
  <c r="R204" i="5"/>
  <c r="R205" i="5"/>
  <c r="R206" i="5"/>
  <c r="R207" i="5"/>
  <c r="R208" i="5"/>
  <c r="R209" i="5"/>
  <c r="R210" i="5"/>
  <c r="R211" i="5"/>
  <c r="R212" i="5"/>
  <c r="R213" i="5"/>
  <c r="R214" i="5"/>
  <c r="R215" i="5"/>
  <c r="R216" i="5"/>
  <c r="R217" i="5"/>
  <c r="R218" i="5"/>
  <c r="R219" i="5"/>
  <c r="R220" i="5"/>
  <c r="R221" i="5"/>
  <c r="R222" i="5"/>
  <c r="R223" i="5"/>
  <c r="R224" i="5"/>
  <c r="R225" i="5"/>
  <c r="R226" i="5"/>
  <c r="R227" i="5"/>
  <c r="R228" i="5"/>
  <c r="R229" i="5"/>
  <c r="R230" i="5"/>
  <c r="R231" i="5"/>
  <c r="R232" i="5"/>
  <c r="R233" i="5"/>
  <c r="R234" i="5"/>
  <c r="R235" i="5"/>
  <c r="R236" i="5"/>
  <c r="R237" i="5"/>
  <c r="R238" i="5"/>
  <c r="R239" i="5"/>
  <c r="R240" i="5"/>
  <c r="R241" i="5"/>
  <c r="R242" i="5"/>
  <c r="R243" i="5"/>
  <c r="R244" i="5"/>
  <c r="R245" i="5"/>
  <c r="R246" i="5"/>
  <c r="R247" i="5"/>
  <c r="R248" i="5"/>
  <c r="R249" i="5"/>
  <c r="R250" i="5"/>
  <c r="R251" i="5"/>
  <c r="R252" i="5"/>
  <c r="R253" i="5"/>
  <c r="R254" i="5"/>
  <c r="R255" i="5"/>
  <c r="R256" i="5"/>
  <c r="R257" i="5"/>
  <c r="R258" i="5"/>
  <c r="R259" i="5"/>
  <c r="R260" i="5"/>
  <c r="R261" i="5"/>
  <c r="R262" i="5"/>
  <c r="R263" i="5"/>
  <c r="R264" i="5"/>
  <c r="R265" i="5"/>
  <c r="R266" i="5"/>
  <c r="AL7" i="23"/>
  <c r="AM7" i="23" s="1"/>
  <c r="AL8" i="23"/>
  <c r="AM8" i="23" s="1"/>
  <c r="AL9" i="23"/>
  <c r="AM9" i="23" s="1"/>
  <c r="AL10" i="23"/>
  <c r="AM10" i="23" s="1"/>
  <c r="AL11" i="23"/>
  <c r="AM11" i="23" s="1"/>
  <c r="AL12" i="23"/>
  <c r="AM12" i="23" s="1"/>
  <c r="AL13" i="23"/>
  <c r="AM13" i="23" s="1"/>
  <c r="AL14" i="23"/>
  <c r="AM14" i="23" s="1"/>
  <c r="AL15" i="23"/>
  <c r="AM15" i="23" s="1"/>
  <c r="AL16" i="23"/>
  <c r="AM16" i="23" s="1"/>
  <c r="AL17" i="23"/>
  <c r="AM17" i="23" s="1"/>
  <c r="AL18" i="23"/>
  <c r="AM18" i="23" s="1"/>
  <c r="AL19" i="23"/>
  <c r="AM19" i="23" s="1"/>
  <c r="AL20" i="23"/>
  <c r="AM20" i="23" s="1"/>
  <c r="AL21" i="23"/>
  <c r="AM21" i="23" s="1"/>
  <c r="AL22" i="23"/>
  <c r="AM22" i="23" s="1"/>
  <c r="AL23" i="23"/>
  <c r="AM23" i="23" s="1"/>
  <c r="AL24" i="23"/>
  <c r="AM24" i="23" s="1"/>
  <c r="AL25" i="23"/>
  <c r="AM25" i="23" s="1"/>
  <c r="AL26" i="23"/>
  <c r="AM26" i="23" s="1"/>
  <c r="AL27" i="23"/>
  <c r="AM27" i="23" s="1"/>
  <c r="AL28" i="23"/>
  <c r="AM28" i="23" s="1"/>
  <c r="AL29" i="23"/>
  <c r="AM29" i="23" s="1"/>
  <c r="AL30" i="23"/>
  <c r="AM30" i="23" s="1"/>
  <c r="AL31" i="23"/>
  <c r="AM31" i="23" s="1"/>
  <c r="AL32" i="23"/>
  <c r="AM32" i="23" s="1"/>
  <c r="AL33" i="23"/>
  <c r="AM33" i="23" s="1"/>
  <c r="AL34" i="23"/>
  <c r="AM34" i="23" s="1"/>
  <c r="AL35" i="23"/>
  <c r="AM35" i="23" s="1"/>
  <c r="AL36" i="23"/>
  <c r="AM36" i="23" s="1"/>
  <c r="AL37" i="23"/>
  <c r="AM37" i="23" s="1"/>
  <c r="AL38" i="23"/>
  <c r="AM38" i="23" s="1"/>
  <c r="AL39" i="23"/>
  <c r="AM39" i="23" s="1"/>
  <c r="AL40" i="23"/>
  <c r="AM40" i="23" s="1"/>
  <c r="AL41" i="23"/>
  <c r="AM41" i="23" s="1"/>
  <c r="AL42" i="23"/>
  <c r="AM42" i="23" s="1"/>
  <c r="AL43" i="23"/>
  <c r="AM43" i="23" s="1"/>
  <c r="AL44" i="23"/>
  <c r="AM44" i="23" s="1"/>
  <c r="AL45" i="23"/>
  <c r="AM45" i="23" s="1"/>
  <c r="AL46" i="23"/>
  <c r="AM46" i="23" s="1"/>
  <c r="AL47" i="23"/>
  <c r="AM47" i="23" s="1"/>
  <c r="AL48" i="23"/>
  <c r="AM48" i="23" s="1"/>
  <c r="AL49" i="23"/>
  <c r="AM49" i="23" s="1"/>
  <c r="AL50" i="23"/>
  <c r="AM50" i="23" s="1"/>
  <c r="AL51" i="23"/>
  <c r="AM51" i="23" s="1"/>
  <c r="AL52" i="23"/>
  <c r="AM52" i="23" s="1"/>
  <c r="AL53" i="23"/>
  <c r="AM53" i="23" s="1"/>
  <c r="AL54" i="23"/>
  <c r="AM54" i="23" s="1"/>
  <c r="AL55" i="23"/>
  <c r="AM55" i="23" s="1"/>
  <c r="AL56" i="23"/>
  <c r="AM56" i="23" s="1"/>
  <c r="AL57" i="23"/>
  <c r="AM57" i="23" s="1"/>
  <c r="AL58" i="23"/>
  <c r="AM58" i="23" s="1"/>
  <c r="AL59" i="23"/>
  <c r="AM59" i="23" s="1"/>
  <c r="AL60" i="23"/>
  <c r="AM60" i="23" s="1"/>
  <c r="AL61" i="23"/>
  <c r="AM61" i="23" s="1"/>
  <c r="AL62" i="23"/>
  <c r="AM62" i="23" s="1"/>
  <c r="AL63" i="23"/>
  <c r="AM63" i="23" s="1"/>
  <c r="AL64" i="23"/>
  <c r="AM64" i="23" s="1"/>
  <c r="AL65" i="23"/>
  <c r="AM65" i="23" s="1"/>
  <c r="AL66" i="23"/>
  <c r="AM66" i="23" s="1"/>
  <c r="AL67" i="23"/>
  <c r="AM67" i="23" s="1"/>
  <c r="AL68" i="23"/>
  <c r="AM68" i="23" s="1"/>
  <c r="AL69" i="23"/>
  <c r="AM69" i="23" s="1"/>
  <c r="AL70" i="23"/>
  <c r="AM70" i="23" s="1"/>
  <c r="AL71" i="23"/>
  <c r="AM71" i="23" s="1"/>
  <c r="AL72" i="23"/>
  <c r="AM72" i="23" s="1"/>
  <c r="AL73" i="23"/>
  <c r="AM73" i="23" s="1"/>
  <c r="AL74" i="23"/>
  <c r="AM74" i="23" s="1"/>
  <c r="AL75" i="23"/>
  <c r="AM75" i="23" s="1"/>
  <c r="AL76" i="23"/>
  <c r="AM76" i="23" s="1"/>
  <c r="AL77" i="23"/>
  <c r="AM77" i="23" s="1"/>
  <c r="AL78" i="23"/>
  <c r="AM78" i="23" s="1"/>
  <c r="AL79" i="23"/>
  <c r="AM79" i="23" s="1"/>
  <c r="AL80" i="23"/>
  <c r="AM80" i="23" s="1"/>
  <c r="AL81" i="23"/>
  <c r="AM81" i="23" s="1"/>
  <c r="AL82" i="23"/>
  <c r="AM82" i="23" s="1"/>
  <c r="AL83" i="23"/>
  <c r="AM83" i="23" s="1"/>
  <c r="AL84" i="23"/>
  <c r="AM84" i="23" s="1"/>
  <c r="AL85" i="23"/>
  <c r="AM85" i="23" s="1"/>
  <c r="AL86" i="23"/>
  <c r="AM86" i="23" s="1"/>
  <c r="AL87" i="23"/>
  <c r="AM87" i="23" s="1"/>
  <c r="AL88" i="23"/>
  <c r="AM88" i="23" s="1"/>
  <c r="AL89" i="23"/>
  <c r="AL90" i="23"/>
  <c r="AM90" i="23" s="1"/>
  <c r="AL91" i="23"/>
  <c r="AM91" i="23" s="1"/>
  <c r="AL92" i="23"/>
  <c r="AM92" i="23" s="1"/>
  <c r="AL93" i="23"/>
  <c r="AM93" i="23" s="1"/>
  <c r="AL94" i="23"/>
  <c r="AM94" i="23" s="1"/>
  <c r="AL95" i="23"/>
  <c r="AM95" i="23" s="1"/>
  <c r="AL96" i="23"/>
  <c r="AM96" i="23" s="1"/>
  <c r="AL97" i="23"/>
  <c r="AL98" i="23"/>
  <c r="AM98" i="23" s="1"/>
  <c r="AL99" i="23"/>
  <c r="AM99" i="23" s="1"/>
  <c r="AL100" i="23"/>
  <c r="AM100" i="23" s="1"/>
  <c r="AL101" i="23"/>
  <c r="AM101" i="23" s="1"/>
  <c r="AL102" i="23"/>
  <c r="AM102" i="23" s="1"/>
  <c r="AL103" i="23"/>
  <c r="AM103" i="23" s="1"/>
  <c r="AL104" i="23"/>
  <c r="AM104" i="23" s="1"/>
  <c r="AL105" i="23"/>
  <c r="AL106" i="23"/>
  <c r="AM106" i="23" s="1"/>
  <c r="AL107" i="23"/>
  <c r="AM107" i="23" s="1"/>
  <c r="AL108" i="23"/>
  <c r="AM108" i="23" s="1"/>
  <c r="AL109" i="23"/>
  <c r="AM109" i="23" s="1"/>
  <c r="AL110" i="23"/>
  <c r="AM110" i="23" s="1"/>
  <c r="AL111" i="23"/>
  <c r="AM111" i="23" s="1"/>
  <c r="AL112" i="23"/>
  <c r="AM112" i="23" s="1"/>
  <c r="AL113" i="23"/>
  <c r="AL114" i="23"/>
  <c r="AM114" i="23" s="1"/>
  <c r="AL115" i="23"/>
  <c r="AM115" i="23" s="1"/>
  <c r="AL116" i="23"/>
  <c r="AM116" i="23" s="1"/>
  <c r="AL117" i="23"/>
  <c r="AM117" i="23" s="1"/>
  <c r="AL118" i="23"/>
  <c r="AM118" i="23" s="1"/>
  <c r="AL119" i="23"/>
  <c r="AM119" i="23" s="1"/>
  <c r="AL120" i="23"/>
  <c r="AM120" i="23" s="1"/>
  <c r="AL121" i="23"/>
  <c r="AM121" i="23" s="1"/>
  <c r="AL122" i="23"/>
  <c r="AM122" i="23" s="1"/>
  <c r="AL123" i="23"/>
  <c r="AM123" i="23" s="1"/>
  <c r="AL124" i="23"/>
  <c r="AM124" i="23" s="1"/>
  <c r="AL125" i="23"/>
  <c r="AM125" i="23" s="1"/>
  <c r="AL126" i="23"/>
  <c r="AM126" i="23" s="1"/>
  <c r="AL127" i="23"/>
  <c r="AM127" i="23" s="1"/>
  <c r="AL128" i="23"/>
  <c r="AM128" i="23" s="1"/>
  <c r="AL129" i="23"/>
  <c r="AM129" i="23" s="1"/>
  <c r="AL130" i="23"/>
  <c r="AM130" i="23" s="1"/>
  <c r="AL131" i="23"/>
  <c r="AM131" i="23" s="1"/>
  <c r="AL132" i="23"/>
  <c r="AM132" i="23" s="1"/>
  <c r="AL133" i="23"/>
  <c r="AM133" i="23" s="1"/>
  <c r="AL134" i="23"/>
  <c r="AL135" i="23"/>
  <c r="AM135" i="23" s="1"/>
  <c r="AL6" i="23"/>
  <c r="AM6" i="23" s="1"/>
  <c r="D21" i="19"/>
  <c r="E21" i="19" s="1"/>
  <c r="D22" i="19"/>
  <c r="D23" i="19"/>
  <c r="E23" i="19" s="1"/>
  <c r="D24" i="19"/>
  <c r="E24" i="19" s="1"/>
  <c r="D25" i="19"/>
  <c r="E25" i="19" s="1"/>
  <c r="D26" i="19"/>
  <c r="E26" i="19" s="1"/>
  <c r="D27" i="19"/>
  <c r="E27" i="19" s="1"/>
  <c r="D28" i="19"/>
  <c r="E28" i="19" s="1"/>
  <c r="B47" i="17"/>
  <c r="AE274" i="22"/>
  <c r="AF274" i="22"/>
  <c r="AG274" i="22"/>
  <c r="AH274" i="22"/>
  <c r="AI274" i="22"/>
  <c r="AJ274" i="22"/>
  <c r="AK274" i="22"/>
  <c r="AL274" i="22"/>
  <c r="AM274" i="22"/>
  <c r="AN274" i="22"/>
  <c r="AO274" i="22"/>
  <c r="AP274" i="22"/>
  <c r="AQ274" i="22"/>
  <c r="AR274" i="22"/>
  <c r="AS274" i="22"/>
  <c r="AT274" i="22"/>
  <c r="AU274" i="22"/>
  <c r="AV274" i="22"/>
  <c r="AW274" i="22"/>
  <c r="AX274" i="22"/>
  <c r="AY274" i="22"/>
  <c r="AZ274" i="22"/>
  <c r="BA274" i="22"/>
  <c r="BB274" i="22"/>
  <c r="BC274" i="22"/>
  <c r="BD274" i="22"/>
  <c r="BE274" i="22"/>
  <c r="BF274" i="22"/>
  <c r="BG274" i="22"/>
  <c r="F274" i="22"/>
  <c r="H274" i="22"/>
  <c r="I274" i="22"/>
  <c r="J274" i="22"/>
  <c r="K274" i="22"/>
  <c r="L274" i="22"/>
  <c r="M274" i="22"/>
  <c r="N274" i="22"/>
  <c r="O274" i="22"/>
  <c r="P274" i="22"/>
  <c r="Q274" i="22"/>
  <c r="R274" i="22"/>
  <c r="S274" i="22"/>
  <c r="T274" i="22"/>
  <c r="U274" i="22"/>
  <c r="V274" i="22"/>
  <c r="W274" i="22"/>
  <c r="X274" i="22"/>
  <c r="Y274" i="22"/>
  <c r="Z274" i="22"/>
  <c r="AA274" i="22"/>
  <c r="AB274" i="22"/>
  <c r="AC274" i="22"/>
  <c r="AD274" i="22"/>
  <c r="G429" i="18"/>
  <c r="H269" i="18"/>
  <c r="H270" i="18"/>
  <c r="H271" i="18"/>
  <c r="H272" i="18"/>
  <c r="C432" i="6"/>
  <c r="B18" i="17"/>
  <c r="B17" i="17"/>
  <c r="B16" i="17"/>
  <c r="B15" i="17"/>
  <c r="B14" i="17"/>
  <c r="B13" i="17"/>
  <c r="B12" i="17"/>
  <c r="B11" i="17"/>
  <c r="B10" i="17"/>
  <c r="B9" i="17"/>
  <c r="B8" i="17"/>
  <c r="B7" i="17"/>
  <c r="B6" i="17"/>
  <c r="B5" i="17"/>
  <c r="B4" i="17"/>
  <c r="B2" i="17"/>
  <c r="B3" i="17"/>
  <c r="B46" i="17"/>
  <c r="B45" i="17"/>
  <c r="B44" i="17"/>
  <c r="B43" i="17"/>
  <c r="B42" i="17"/>
  <c r="B41" i="17"/>
  <c r="B40" i="17"/>
  <c r="B39" i="17"/>
  <c r="B38" i="17"/>
  <c r="B37" i="17"/>
  <c r="B36" i="17"/>
  <c r="B35" i="17"/>
  <c r="B34" i="17"/>
  <c r="B33" i="17"/>
  <c r="B32" i="17"/>
  <c r="B31" i="17"/>
  <c r="B30" i="17"/>
  <c r="B28" i="17"/>
  <c r="B29" i="17"/>
  <c r="B27" i="17"/>
  <c r="B26" i="17"/>
  <c r="B25" i="17"/>
  <c r="B24" i="17"/>
  <c r="B23" i="17"/>
  <c r="B22" i="17"/>
  <c r="B21" i="17"/>
  <c r="B20" i="17"/>
  <c r="B19" i="17"/>
  <c r="H427" i="18"/>
  <c r="H423" i="18"/>
  <c r="H422" i="18"/>
  <c r="H416" i="18"/>
  <c r="H415" i="18"/>
  <c r="H411" i="18"/>
  <c r="H407" i="18"/>
  <c r="H406" i="18"/>
  <c r="H400" i="18"/>
  <c r="H399" i="18"/>
  <c r="H396" i="18"/>
  <c r="H391" i="18"/>
  <c r="H390" i="18"/>
  <c r="C431" i="6"/>
  <c r="C430" i="6"/>
  <c r="C429" i="6"/>
  <c r="T12" i="5"/>
  <c r="C428" i="6"/>
  <c r="C427" i="6"/>
  <c r="C426" i="6"/>
  <c r="C425" i="6"/>
  <c r="C424" i="6"/>
  <c r="C423" i="6"/>
  <c r="C422" i="6"/>
  <c r="C421" i="6"/>
  <c r="C420" i="6"/>
  <c r="C419" i="6"/>
  <c r="C418" i="6"/>
  <c r="C417" i="6"/>
  <c r="C416" i="6"/>
  <c r="C415" i="6"/>
  <c r="C414" i="6"/>
  <c r="C413" i="6"/>
  <c r="C412" i="6"/>
  <c r="C411" i="6"/>
  <c r="C410" i="6"/>
  <c r="C409" i="6"/>
  <c r="C408" i="6"/>
  <c r="C407" i="6"/>
  <c r="C406" i="6"/>
  <c r="C405" i="6"/>
  <c r="C404" i="6"/>
  <c r="C403" i="6"/>
  <c r="C402" i="6"/>
  <c r="C401" i="6"/>
  <c r="C400" i="6"/>
  <c r="C399" i="6"/>
  <c r="C398" i="6"/>
  <c r="C397" i="6"/>
  <c r="C396" i="6"/>
  <c r="C395" i="6"/>
  <c r="C394" i="6"/>
  <c r="C393" i="6"/>
  <c r="C392" i="6"/>
  <c r="C391" i="6"/>
  <c r="C390" i="6"/>
  <c r="C389" i="6"/>
  <c r="C388" i="6"/>
  <c r="C387" i="6"/>
  <c r="C386" i="6"/>
  <c r="C385" i="6"/>
  <c r="C384" i="6"/>
  <c r="C383" i="6"/>
  <c r="C382" i="6"/>
  <c r="C381" i="6"/>
  <c r="C380" i="6"/>
  <c r="C379" i="6"/>
  <c r="C378" i="6"/>
  <c r="C377" i="6"/>
  <c r="C376" i="6"/>
  <c r="C375" i="6"/>
  <c r="C374" i="6"/>
  <c r="C373" i="6"/>
  <c r="C372" i="6"/>
  <c r="C371" i="6"/>
  <c r="C370" i="6"/>
  <c r="C369" i="6"/>
  <c r="C368" i="6"/>
  <c r="C367" i="6"/>
  <c r="C366" i="6"/>
  <c r="C365" i="6"/>
  <c r="C364" i="6"/>
  <c r="C363" i="6"/>
  <c r="C362" i="6"/>
  <c r="C361" i="6"/>
  <c r="C360" i="6"/>
  <c r="C359" i="6"/>
  <c r="C358" i="6"/>
  <c r="C357" i="6"/>
  <c r="C356" i="6"/>
  <c r="C355" i="6"/>
  <c r="C354" i="6"/>
  <c r="C353" i="6"/>
  <c r="C352" i="6"/>
  <c r="C351" i="6"/>
  <c r="C350" i="6"/>
  <c r="C349" i="6"/>
  <c r="C348" i="6"/>
  <c r="C347" i="6"/>
  <c r="C346" i="6"/>
  <c r="C345" i="6"/>
  <c r="C344" i="6"/>
  <c r="C343" i="6"/>
  <c r="C342" i="6"/>
  <c r="C341" i="6"/>
  <c r="C340" i="6"/>
  <c r="C339" i="6"/>
  <c r="C338" i="6"/>
  <c r="C337" i="6"/>
  <c r="C336" i="6"/>
  <c r="C335" i="6"/>
  <c r="C334" i="6"/>
  <c r="C333" i="6"/>
  <c r="C332" i="6"/>
  <c r="C331" i="6"/>
  <c r="C330" i="6"/>
  <c r="C329" i="6"/>
  <c r="C328" i="6"/>
  <c r="C327" i="6"/>
  <c r="C326" i="6"/>
  <c r="C325" i="6"/>
  <c r="C324" i="6"/>
  <c r="C323" i="6"/>
  <c r="C322" i="6"/>
  <c r="C321" i="6"/>
  <c r="C320" i="6"/>
  <c r="C319" i="6"/>
  <c r="C318" i="6"/>
  <c r="C317" i="6"/>
  <c r="C316" i="6"/>
  <c r="C315" i="6"/>
  <c r="C314" i="6"/>
  <c r="C313" i="6"/>
  <c r="C312" i="6"/>
  <c r="C311" i="6"/>
  <c r="C310" i="6"/>
  <c r="C309" i="6"/>
  <c r="C308" i="6"/>
  <c r="C307" i="6"/>
  <c r="C306" i="6"/>
  <c r="C305" i="6"/>
  <c r="C304" i="6"/>
  <c r="C303" i="6"/>
  <c r="C302" i="6"/>
  <c r="C301" i="6"/>
  <c r="C300" i="6"/>
  <c r="C299" i="6"/>
  <c r="C298" i="6"/>
  <c r="C297" i="6"/>
  <c r="C296" i="6"/>
  <c r="C295" i="6"/>
  <c r="C294" i="6"/>
  <c r="C293" i="6"/>
  <c r="C292" i="6"/>
  <c r="C291" i="6"/>
  <c r="C290" i="6"/>
  <c r="C289" i="6"/>
  <c r="C288" i="6"/>
  <c r="C287" i="6"/>
  <c r="C286" i="6"/>
  <c r="C285" i="6"/>
  <c r="C284" i="6"/>
  <c r="C283" i="6"/>
  <c r="C282" i="6"/>
  <c r="C281" i="6"/>
  <c r="C280" i="6"/>
  <c r="C279" i="6"/>
  <c r="C278" i="6"/>
  <c r="C277" i="6"/>
  <c r="C276" i="6"/>
  <c r="C275" i="6"/>
  <c r="C274" i="6"/>
  <c r="C273" i="6"/>
  <c r="C272" i="6"/>
  <c r="C271" i="6"/>
  <c r="C270" i="6"/>
  <c r="C269" i="6"/>
  <c r="C268" i="6"/>
  <c r="C267" i="6"/>
  <c r="C266" i="6"/>
  <c r="C265" i="6"/>
  <c r="C264" i="6"/>
  <c r="C263" i="6"/>
  <c r="C262" i="6"/>
  <c r="C261" i="6"/>
  <c r="C260" i="6"/>
  <c r="C259" i="6"/>
  <c r="C258" i="6"/>
  <c r="C257" i="6"/>
  <c r="C256" i="6"/>
  <c r="C255" i="6"/>
  <c r="C254" i="6"/>
  <c r="C253" i="6"/>
  <c r="C252" i="6"/>
  <c r="C251" i="6"/>
  <c r="C250" i="6"/>
  <c r="C249" i="6"/>
  <c r="C248" i="6"/>
  <c r="C247" i="6"/>
  <c r="C246" i="6"/>
  <c r="C245" i="6"/>
  <c r="C244" i="6"/>
  <c r="C243" i="6"/>
  <c r="C242" i="6"/>
  <c r="C241" i="6"/>
  <c r="C240" i="6"/>
  <c r="C239" i="6"/>
  <c r="C238" i="6"/>
  <c r="C237" i="6"/>
  <c r="C236" i="6"/>
  <c r="C235" i="6"/>
  <c r="C234" i="6"/>
  <c r="C233" i="6"/>
  <c r="C232" i="6"/>
  <c r="C231" i="6"/>
  <c r="C230" i="6"/>
  <c r="C229" i="6"/>
  <c r="C228" i="6"/>
  <c r="C227" i="6"/>
  <c r="C226" i="6"/>
  <c r="C225" i="6"/>
  <c r="C224" i="6"/>
  <c r="C223" i="6"/>
  <c r="C222" i="6"/>
  <c r="C221" i="6"/>
  <c r="C220" i="6"/>
  <c r="C219" i="6"/>
  <c r="C218" i="6"/>
  <c r="C217" i="6"/>
  <c r="C216" i="6"/>
  <c r="C215" i="6"/>
  <c r="C214" i="6"/>
  <c r="C213" i="6"/>
  <c r="C212" i="6"/>
  <c r="C211" i="6"/>
  <c r="C210" i="6"/>
  <c r="C209" i="6"/>
  <c r="C208" i="6"/>
  <c r="C207" i="6"/>
  <c r="C206" i="6"/>
  <c r="C205" i="6"/>
  <c r="C204" i="6"/>
  <c r="C203" i="6"/>
  <c r="C202" i="6"/>
  <c r="C201" i="6"/>
  <c r="C200" i="6"/>
  <c r="C199" i="6"/>
  <c r="C198" i="6"/>
  <c r="C197" i="6"/>
  <c r="C196" i="6"/>
  <c r="C195" i="6"/>
  <c r="C194" i="6"/>
  <c r="C193" i="6"/>
  <c r="C192" i="6"/>
  <c r="C191" i="6"/>
  <c r="C190" i="6"/>
  <c r="C189" i="6"/>
  <c r="C188" i="6"/>
  <c r="C187" i="6"/>
  <c r="C186" i="6"/>
  <c r="C185" i="6"/>
  <c r="C184" i="6"/>
  <c r="C183" i="6"/>
  <c r="C182" i="6"/>
  <c r="C181" i="6"/>
  <c r="C180" i="6"/>
  <c r="C179" i="6"/>
  <c r="C178" i="6"/>
  <c r="C177" i="6"/>
  <c r="C176" i="6"/>
  <c r="C175" i="6"/>
  <c r="C174" i="6"/>
  <c r="C173" i="6"/>
  <c r="C172" i="6"/>
  <c r="C171" i="6"/>
  <c r="C170" i="6"/>
  <c r="C169" i="6"/>
  <c r="C168" i="6"/>
  <c r="C167" i="6"/>
  <c r="C166" i="6"/>
  <c r="C165" i="6"/>
  <c r="C164" i="6"/>
  <c r="C163" i="6"/>
  <c r="C162" i="6"/>
  <c r="C161" i="6"/>
  <c r="C160" i="6"/>
  <c r="C159" i="6"/>
  <c r="C158" i="6"/>
  <c r="C157" i="6"/>
  <c r="C156" i="6"/>
  <c r="C155" i="6"/>
  <c r="C154" i="6"/>
  <c r="C153" i="6"/>
  <c r="C152" i="6"/>
  <c r="C151" i="6"/>
  <c r="C150" i="6"/>
  <c r="C149" i="6"/>
  <c r="C148" i="6"/>
  <c r="C147" i="6"/>
  <c r="C146" i="6"/>
  <c r="C145" i="6"/>
  <c r="C144" i="6"/>
  <c r="C143" i="6"/>
  <c r="C142" i="6"/>
  <c r="C141" i="6"/>
  <c r="C140" i="6"/>
  <c r="C139" i="6"/>
  <c r="C138" i="6"/>
  <c r="C137" i="6"/>
  <c r="C136" i="6"/>
  <c r="C135" i="6"/>
  <c r="C134" i="6"/>
  <c r="C133" i="6"/>
  <c r="C132" i="6"/>
  <c r="C131" i="6"/>
  <c r="C130" i="6"/>
  <c r="C129" i="6"/>
  <c r="C128" i="6"/>
  <c r="C127" i="6"/>
  <c r="C126" i="6"/>
  <c r="C125" i="6"/>
  <c r="C124" i="6"/>
  <c r="C123" i="6"/>
  <c r="C122" i="6"/>
  <c r="C121" i="6"/>
  <c r="C120" i="6"/>
  <c r="C119" i="6"/>
  <c r="C118" i="6"/>
  <c r="C117" i="6"/>
  <c r="C116" i="6"/>
  <c r="C115" i="6"/>
  <c r="C114" i="6"/>
  <c r="C113" i="6"/>
  <c r="C112" i="6"/>
  <c r="C111" i="6"/>
  <c r="C110" i="6"/>
  <c r="C109" i="6"/>
  <c r="C108" i="6"/>
  <c r="C107" i="6"/>
  <c r="C106" i="6"/>
  <c r="C105" i="6"/>
  <c r="C104" i="6"/>
  <c r="C103" i="6"/>
  <c r="C102" i="6"/>
  <c r="C101" i="6"/>
  <c r="C100" i="6"/>
  <c r="C99" i="6"/>
  <c r="C98" i="6"/>
  <c r="C97" i="6"/>
  <c r="C96" i="6"/>
  <c r="C95" i="6"/>
  <c r="C94" i="6"/>
  <c r="C93" i="6"/>
  <c r="C92" i="6"/>
  <c r="C91" i="6"/>
  <c r="C90" i="6"/>
  <c r="C89" i="6"/>
  <c r="C88" i="6"/>
  <c r="C87" i="6"/>
  <c r="C86" i="6"/>
  <c r="C85" i="6"/>
  <c r="C84" i="6"/>
  <c r="C83" i="6"/>
  <c r="C82" i="6"/>
  <c r="C81" i="6"/>
  <c r="C80" i="6"/>
  <c r="C79" i="6"/>
  <c r="C78" i="6"/>
  <c r="C77" i="6"/>
  <c r="C76" i="6"/>
  <c r="C75" i="6"/>
  <c r="C74" i="6"/>
  <c r="C73" i="6"/>
  <c r="C72" i="6"/>
  <c r="C71" i="6"/>
  <c r="C70" i="6"/>
  <c r="C69" i="6"/>
  <c r="C68" i="6"/>
  <c r="C67" i="6"/>
  <c r="C66" i="6"/>
  <c r="C65" i="6"/>
  <c r="C64" i="6"/>
  <c r="C63" i="6"/>
  <c r="C62" i="6"/>
  <c r="C61" i="6"/>
  <c r="C60" i="6"/>
  <c r="C59" i="6"/>
  <c r="C58" i="6"/>
  <c r="C57" i="6"/>
  <c r="C56" i="6"/>
  <c r="C55" i="6"/>
  <c r="C54" i="6"/>
  <c r="C53" i="6"/>
  <c r="C52" i="6"/>
  <c r="C51" i="6"/>
  <c r="C50" i="6"/>
  <c r="C49" i="6"/>
  <c r="C48" i="6"/>
  <c r="C47" i="6"/>
  <c r="C46" i="6"/>
  <c r="C45" i="6"/>
  <c r="C44" i="6"/>
  <c r="C43" i="6"/>
  <c r="C42" i="6"/>
  <c r="C41" i="6"/>
  <c r="C40" i="6"/>
  <c r="C39" i="6"/>
  <c r="C38" i="6"/>
  <c r="C37" i="6"/>
  <c r="Q36" i="6"/>
  <c r="N36" i="6"/>
  <c r="P36" i="6" s="1"/>
  <c r="C36" i="6"/>
  <c r="C35" i="6"/>
  <c r="C34" i="6"/>
  <c r="C33" i="6"/>
  <c r="P32" i="6"/>
  <c r="N32" i="6"/>
  <c r="C32" i="6"/>
  <c r="C31" i="6"/>
  <c r="C30" i="6"/>
  <c r="C29" i="6"/>
  <c r="N28" i="6"/>
  <c r="C28" i="6"/>
  <c r="C27" i="6"/>
  <c r="C26" i="6"/>
  <c r="C25" i="6"/>
  <c r="Q24" i="6"/>
  <c r="P24" i="6"/>
  <c r="N24" i="6"/>
  <c r="C24" i="6"/>
  <c r="C23" i="6"/>
  <c r="C22" i="6"/>
  <c r="C21" i="6"/>
  <c r="N20" i="6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C7" i="6"/>
  <c r="C6" i="6"/>
  <c r="C5" i="6"/>
  <c r="C4" i="6"/>
  <c r="C3" i="6"/>
  <c r="H420" i="18"/>
  <c r="H408" i="18"/>
  <c r="H139" i="34"/>
  <c r="I139" i="34" s="1"/>
  <c r="P139" i="34" s="1"/>
  <c r="H142" i="34"/>
  <c r="I142" i="34" s="1"/>
  <c r="P142" i="34" s="1"/>
  <c r="O178" i="34"/>
  <c r="O190" i="34"/>
  <c r="H146" i="34"/>
  <c r="I146" i="34" s="1"/>
  <c r="P146" i="34" s="1"/>
  <c r="H158" i="34"/>
  <c r="I158" i="34" s="1"/>
  <c r="P158" i="34" s="1"/>
  <c r="O150" i="34"/>
  <c r="H183" i="34"/>
  <c r="I183" i="34" s="1"/>
  <c r="P183" i="34" s="1"/>
  <c r="BT440" i="30"/>
  <c r="V25" i="14" s="1"/>
  <c r="BS456" i="30"/>
  <c r="BS424" i="30"/>
  <c r="BP416" i="30"/>
  <c r="BQ413" i="30"/>
  <c r="BQ453" i="30"/>
  <c r="BP432" i="30"/>
  <c r="BP415" i="30"/>
  <c r="BN277" i="30"/>
  <c r="BT472" i="30"/>
  <c r="BT400" i="30"/>
  <c r="BQ431" i="30"/>
  <c r="BS384" i="30"/>
  <c r="BR373" i="30"/>
  <c r="BT480" i="30"/>
  <c r="BS439" i="30"/>
  <c r="BP295" i="30"/>
  <c r="BP344" i="30"/>
  <c r="BS512" i="30"/>
  <c r="BS503" i="30"/>
  <c r="BS383" i="30"/>
  <c r="BP389" i="30"/>
  <c r="BQ471" i="30"/>
  <c r="BS280" i="30"/>
  <c r="U7" i="14" s="1"/>
  <c r="BQ391" i="30"/>
  <c r="BT418" i="30"/>
  <c r="BM365" i="30"/>
  <c r="BS519" i="30"/>
  <c r="BR504" i="30"/>
  <c r="T26" i="14" s="1"/>
  <c r="BQ504" i="30"/>
  <c r="S26" i="14" s="1"/>
  <c r="BS495" i="30"/>
  <c r="BN493" i="30"/>
  <c r="BL488" i="30"/>
  <c r="BL464" i="30"/>
  <c r="BO480" i="30"/>
  <c r="BQ279" i="30"/>
  <c r="BO352" i="30"/>
  <c r="BM344" i="30"/>
  <c r="BS458" i="30"/>
  <c r="BP376" i="30"/>
  <c r="BP359" i="30"/>
  <c r="BO368" i="30"/>
  <c r="BN368" i="30"/>
  <c r="BS327" i="30"/>
  <c r="BP360" i="30"/>
  <c r="BN344" i="30"/>
  <c r="BM343" i="30"/>
  <c r="BM341" i="30"/>
  <c r="BS344" i="30"/>
  <c r="U17" i="14" s="1"/>
  <c r="BN480" i="30"/>
  <c r="BO439" i="30"/>
  <c r="BN384" i="30"/>
  <c r="BN352" i="30"/>
  <c r="BN463" i="30"/>
  <c r="BO488" i="30"/>
  <c r="BO344" i="30"/>
  <c r="BQ287" i="30"/>
  <c r="BQ303" i="30"/>
  <c r="BQ424" i="30"/>
  <c r="BQ359" i="30"/>
  <c r="BR479" i="30"/>
  <c r="BT312" i="30"/>
  <c r="BN504" i="30"/>
  <c r="BO493" i="30"/>
  <c r="BN424" i="30"/>
  <c r="BM424" i="30"/>
  <c r="BO400" i="30"/>
  <c r="BL400" i="30"/>
  <c r="BL367" i="30"/>
  <c r="BL311" i="30"/>
  <c r="BS520" i="30"/>
  <c r="BO432" i="30"/>
  <c r="BO496" i="30"/>
  <c r="BN319" i="30"/>
  <c r="BQ402" i="30"/>
  <c r="BQ320" i="30"/>
  <c r="BO320" i="30"/>
  <c r="BP496" i="30"/>
  <c r="BS346" i="30"/>
  <c r="BT320" i="30"/>
  <c r="BL328" i="30"/>
  <c r="BN320" i="30"/>
  <c r="BO304" i="30"/>
  <c r="BQ312" i="30"/>
  <c r="BT303" i="30"/>
  <c r="BR288" i="30"/>
  <c r="N3" i="14"/>
  <c r="BT296" i="30"/>
  <c r="M3" i="14"/>
  <c r="BO461" i="30"/>
  <c r="BQ432" i="30"/>
  <c r="BS288" i="30"/>
  <c r="BO309" i="30"/>
  <c r="BR509" i="30"/>
  <c r="BR520" i="30"/>
  <c r="BO509" i="30"/>
  <c r="BT373" i="30"/>
  <c r="BS304" i="30"/>
  <c r="BL456" i="30"/>
  <c r="BO448" i="30"/>
  <c r="BN421" i="30"/>
  <c r="BN416" i="30"/>
  <c r="BO413" i="30"/>
  <c r="BO408" i="30"/>
  <c r="BN408" i="30"/>
  <c r="BQ285" i="30"/>
  <c r="BM384" i="30"/>
  <c r="BS517" i="30"/>
  <c r="BS504" i="30"/>
  <c r="U26" i="14" s="1"/>
  <c r="BP503" i="30"/>
  <c r="BS405" i="30"/>
  <c r="BS376" i="30"/>
  <c r="BS373" i="30"/>
  <c r="BQ349" i="30"/>
  <c r="BP343" i="30"/>
  <c r="BS311" i="30"/>
  <c r="U22" i="14" s="1"/>
  <c r="BS296" i="30"/>
  <c r="BN381" i="30"/>
  <c r="BO373" i="30"/>
  <c r="BM368" i="30"/>
  <c r="BM312" i="30"/>
  <c r="BM309" i="30"/>
  <c r="BP519" i="30"/>
  <c r="BS447" i="30"/>
  <c r="BR447" i="30"/>
  <c r="BS429" i="30"/>
  <c r="BP408" i="30"/>
  <c r="BQ405" i="30"/>
  <c r="BS466" i="30"/>
  <c r="BS480" i="30"/>
  <c r="BR511" i="30"/>
  <c r="BQ512" i="30"/>
  <c r="BR328" i="30"/>
  <c r="BQ309" i="30"/>
  <c r="BM472" i="30"/>
  <c r="BQ517" i="30"/>
  <c r="BT327" i="30"/>
  <c r="BP464" i="30"/>
  <c r="BS408" i="30"/>
  <c r="BS303" i="30"/>
  <c r="BR367" i="30"/>
  <c r="BT367" i="30"/>
  <c r="BT471" i="30"/>
  <c r="BS354" i="30"/>
  <c r="BR472" i="30"/>
  <c r="BS336" i="30"/>
  <c r="BR327" i="30"/>
  <c r="BR512" i="30"/>
  <c r="BR488" i="30"/>
  <c r="BQ429" i="30"/>
  <c r="BR341" i="30"/>
  <c r="BP472" i="30"/>
  <c r="BL325" i="30"/>
  <c r="BM320" i="30"/>
  <c r="BR440" i="30"/>
  <c r="T25" i="14" s="1"/>
  <c r="BS359" i="30"/>
  <c r="BP328" i="30"/>
  <c r="BS391" i="30"/>
  <c r="BP397" i="30"/>
  <c r="BP392" i="30"/>
  <c r="BP399" i="30"/>
  <c r="BP488" i="30"/>
  <c r="BQ496" i="30"/>
  <c r="BS368" i="30"/>
  <c r="BP405" i="30"/>
  <c r="BS309" i="30"/>
  <c r="BR335" i="30"/>
  <c r="BO285" i="30"/>
  <c r="BS496" i="30"/>
  <c r="BS455" i="30"/>
  <c r="BS453" i="30"/>
  <c r="BP431" i="30"/>
  <c r="BS357" i="30"/>
  <c r="BS352" i="30"/>
  <c r="BO464" i="30"/>
  <c r="BR359" i="30"/>
  <c r="BR375" i="30"/>
  <c r="BL416" i="30"/>
  <c r="BR399" i="30"/>
  <c r="T5" i="14" s="1"/>
  <c r="BP487" i="30"/>
  <c r="BP320" i="30"/>
  <c r="BP319" i="30"/>
  <c r="BL517" i="30"/>
  <c r="BO512" i="30"/>
  <c r="BR280" i="30"/>
  <c r="T7" i="14" s="1"/>
  <c r="BR301" i="30"/>
  <c r="BR285" i="30"/>
  <c r="BR423" i="30"/>
  <c r="BO384" i="30"/>
  <c r="BM453" i="30"/>
  <c r="BQ520" i="30"/>
  <c r="BQ368" i="30"/>
  <c r="BR418" i="30"/>
  <c r="BP303" i="30"/>
  <c r="BR517" i="30"/>
  <c r="BQ509" i="30"/>
  <c r="BQ487" i="30"/>
  <c r="BQ376" i="30"/>
  <c r="BP317" i="30"/>
  <c r="BP381" i="30"/>
  <c r="BR311" i="30"/>
  <c r="T22" i="14" s="1"/>
  <c r="AD162" i="25"/>
  <c r="M277" i="34"/>
  <c r="C146" i="32"/>
  <c r="D83" i="28"/>
  <c r="O277" i="34"/>
  <c r="E83" i="28"/>
  <c r="U277" i="34"/>
  <c r="E3" i="19"/>
  <c r="O3" i="19" s="1"/>
  <c r="U3" i="19" s="1"/>
  <c r="T286" i="34"/>
  <c r="T307" i="34"/>
  <c r="C176" i="32"/>
  <c r="D113" i="28"/>
  <c r="M307" i="34"/>
  <c r="P307" i="34"/>
  <c r="U307" i="34"/>
  <c r="C61" i="10"/>
  <c r="U286" i="34"/>
  <c r="E92" i="28"/>
  <c r="T308" i="34"/>
  <c r="U308" i="34"/>
  <c r="E113" i="28"/>
  <c r="T287" i="34"/>
  <c r="O288" i="34"/>
  <c r="U288" i="34"/>
  <c r="U287" i="34"/>
  <c r="T309" i="34"/>
  <c r="D94" i="28"/>
  <c r="C157" i="32"/>
  <c r="E114" i="28"/>
  <c r="E77" i="28"/>
  <c r="T244" i="34"/>
  <c r="D74" i="28"/>
  <c r="E76" i="28"/>
  <c r="T268" i="34"/>
  <c r="T256" i="34"/>
  <c r="D50" i="28"/>
  <c r="E50" i="28"/>
  <c r="M244" i="34"/>
  <c r="U244" i="34"/>
  <c r="C113" i="32"/>
  <c r="C431" i="24"/>
  <c r="G257" i="10" s="1"/>
  <c r="E62" i="28"/>
  <c r="M256" i="34"/>
  <c r="D62" i="28"/>
  <c r="C137" i="32"/>
  <c r="M268" i="34"/>
  <c r="D77" i="28"/>
  <c r="C140" i="32"/>
  <c r="D95" i="28"/>
  <c r="E95" i="28"/>
  <c r="B390" i="24"/>
  <c r="E101" i="28"/>
  <c r="T289" i="34"/>
  <c r="T296" i="34"/>
  <c r="B418" i="24"/>
  <c r="T284" i="34"/>
  <c r="U265" i="34"/>
  <c r="M296" i="34"/>
  <c r="U296" i="34"/>
  <c r="D104" i="28"/>
  <c r="E104" i="28"/>
  <c r="M298" i="34"/>
  <c r="E63" i="28"/>
  <c r="P245" i="34"/>
  <c r="O299" i="34"/>
  <c r="M266" i="34"/>
  <c r="U266" i="34"/>
  <c r="O266" i="34"/>
  <c r="D91" i="28"/>
  <c r="U268" i="34"/>
  <c r="P309" i="34"/>
  <c r="D115" i="28"/>
  <c r="AM105" i="23"/>
  <c r="C159" i="32"/>
  <c r="B422" i="24"/>
  <c r="B377" i="24"/>
  <c r="T242" i="34"/>
  <c r="D68" i="28"/>
  <c r="D47" i="28"/>
  <c r="C128" i="32"/>
  <c r="D65" i="28"/>
  <c r="M259" i="34"/>
  <c r="E65" i="28"/>
  <c r="U259" i="34"/>
  <c r="T262" i="34"/>
  <c r="E53" i="28"/>
  <c r="D53" i="28"/>
  <c r="M247" i="34"/>
  <c r="C116" i="32"/>
  <c r="U247" i="34"/>
  <c r="D70" i="28"/>
  <c r="T243" i="34"/>
  <c r="D66" i="28"/>
  <c r="E68" i="28"/>
  <c r="U262" i="34"/>
  <c r="C131" i="32"/>
  <c r="M262" i="34"/>
  <c r="D69" i="28"/>
  <c r="C132" i="32"/>
  <c r="E69" i="28"/>
  <c r="M263" i="34"/>
  <c r="U263" i="34"/>
  <c r="E66" i="28"/>
  <c r="C129" i="32"/>
  <c r="M260" i="34"/>
  <c r="AM97" i="23"/>
  <c r="C112" i="32"/>
  <c r="E54" i="28"/>
  <c r="D54" i="28"/>
  <c r="U248" i="34"/>
  <c r="M248" i="34"/>
  <c r="C117" i="32"/>
  <c r="C118" i="32"/>
  <c r="C133" i="32"/>
  <c r="T245" i="34"/>
  <c r="T249" i="34"/>
  <c r="T263" i="34"/>
  <c r="T259" i="34"/>
  <c r="T241" i="34"/>
  <c r="T248" i="34"/>
  <c r="M299" i="34"/>
  <c r="D105" i="28"/>
  <c r="P299" i="34"/>
  <c r="U246" i="34"/>
  <c r="C115" i="32"/>
  <c r="E51" i="28"/>
  <c r="C114" i="32"/>
  <c r="M289" i="34"/>
  <c r="U289" i="34"/>
  <c r="C158" i="32"/>
  <c r="C167" i="32"/>
  <c r="E29" i="19"/>
  <c r="U298" i="34"/>
  <c r="E84" i="28"/>
  <c r="C147" i="32"/>
  <c r="U278" i="34"/>
  <c r="D84" i="28"/>
  <c r="M278" i="34"/>
  <c r="U285" i="34"/>
  <c r="E30" i="19"/>
  <c r="E72" i="28"/>
  <c r="C135" i="32"/>
  <c r="D72" i="28"/>
  <c r="D63" i="28"/>
  <c r="U299" i="34"/>
  <c r="D101" i="28"/>
  <c r="C164" i="32"/>
  <c r="U295" i="34"/>
  <c r="M295" i="34"/>
  <c r="O265" i="34"/>
  <c r="D71" i="28"/>
  <c r="E115" i="28"/>
  <c r="O309" i="34"/>
  <c r="C178" i="32"/>
  <c r="U309" i="34"/>
  <c r="C148" i="32"/>
  <c r="M279" i="34"/>
  <c r="E85" i="28"/>
  <c r="D85" i="28"/>
  <c r="U279" i="34"/>
  <c r="P279" i="34"/>
  <c r="M271" i="34"/>
  <c r="E74" i="28"/>
  <c r="U256" i="34"/>
  <c r="M288" i="34"/>
  <c r="U271" i="34"/>
  <c r="C125" i="32"/>
  <c r="E94" i="28"/>
  <c r="C58" i="10"/>
  <c r="T304" i="34"/>
  <c r="T253" i="34"/>
  <c r="D73" i="28"/>
  <c r="T265" i="34"/>
  <c r="B398" i="24"/>
  <c r="T266" i="34"/>
  <c r="D110" i="28"/>
  <c r="U304" i="34"/>
  <c r="M304" i="34"/>
  <c r="E110" i="28"/>
  <c r="P304" i="34"/>
  <c r="AM141" i="23"/>
  <c r="O304" i="34"/>
  <c r="M267" i="34"/>
  <c r="E73" i="28"/>
  <c r="P267" i="34"/>
  <c r="C136" i="32"/>
  <c r="C174" i="32"/>
  <c r="E111" i="28"/>
  <c r="U305" i="34"/>
  <c r="M305" i="34"/>
  <c r="D111" i="28"/>
  <c r="D106" i="28"/>
  <c r="C169" i="32"/>
  <c r="U300" i="34"/>
  <c r="P310" i="34"/>
  <c r="AM147" i="23"/>
  <c r="O310" i="34"/>
  <c r="M310" i="34"/>
  <c r="U310" i="34"/>
  <c r="E116" i="28"/>
  <c r="C179" i="32"/>
  <c r="B386" i="24"/>
  <c r="U306" i="34"/>
  <c r="D117" i="28"/>
  <c r="O311" i="34"/>
  <c r="AM148" i="23"/>
  <c r="M311" i="34"/>
  <c r="P311" i="34"/>
  <c r="E117" i="28"/>
  <c r="T300" i="34"/>
  <c r="M253" i="34"/>
  <c r="E59" i="28"/>
  <c r="U253" i="34"/>
  <c r="D59" i="28"/>
  <c r="T305" i="34"/>
  <c r="T310" i="34"/>
  <c r="T306" i="34"/>
  <c r="E60" i="28"/>
  <c r="U254" i="34"/>
  <c r="M254" i="34"/>
  <c r="C123" i="32"/>
  <c r="AM143" i="23"/>
  <c r="E112" i="28"/>
  <c r="C175" i="32"/>
  <c r="M306" i="34"/>
  <c r="E61" i="28"/>
  <c r="D61" i="28"/>
  <c r="T267" i="34"/>
  <c r="T311" i="34"/>
  <c r="T255" i="34"/>
  <c r="O300" i="34"/>
  <c r="M300" i="34"/>
  <c r="E106" i="28"/>
  <c r="C122" i="32"/>
  <c r="D55" i="28"/>
  <c r="M249" i="34"/>
  <c r="U249" i="34"/>
  <c r="T277" i="34"/>
  <c r="T254" i="34"/>
  <c r="D112" i="28"/>
  <c r="U267" i="34"/>
  <c r="D60" i="28"/>
  <c r="D116" i="28"/>
  <c r="AM142" i="23"/>
  <c r="C375" i="24"/>
  <c r="G201" i="10" s="1"/>
  <c r="E55" i="28"/>
  <c r="B374" i="24"/>
  <c r="C124" i="32"/>
  <c r="U255" i="34"/>
  <c r="M255" i="34"/>
  <c r="C180" i="32"/>
  <c r="U311" i="34"/>
  <c r="E49" i="28"/>
  <c r="D49" i="28"/>
  <c r="U243" i="34"/>
  <c r="M243" i="34"/>
  <c r="U242" i="34"/>
  <c r="D48" i="28"/>
  <c r="M242" i="34"/>
  <c r="E48" i="28"/>
  <c r="C111" i="32"/>
  <c r="E70" i="28"/>
  <c r="U264" i="34"/>
  <c r="M264" i="34"/>
  <c r="T274" i="34"/>
  <c r="T247" i="34"/>
  <c r="T260" i="34"/>
  <c r="T246" i="34"/>
  <c r="T299" i="34"/>
  <c r="T258" i="34"/>
  <c r="C139" i="32"/>
  <c r="U270" i="34"/>
  <c r="D76" i="28"/>
  <c r="M270" i="34"/>
  <c r="E91" i="28"/>
  <c r="T283" i="34"/>
  <c r="U245" i="34"/>
  <c r="D96" i="28"/>
  <c r="U290" i="34"/>
  <c r="O290" i="34"/>
  <c r="C155" i="32"/>
  <c r="M286" i="34"/>
  <c r="E47" i="28"/>
  <c r="C110" i="32"/>
  <c r="M241" i="34"/>
  <c r="M245" i="34"/>
  <c r="M246" i="34"/>
  <c r="E102" i="28"/>
  <c r="M257" i="34"/>
  <c r="C126" i="32"/>
  <c r="T271" i="34"/>
  <c r="C134" i="32"/>
  <c r="D93" i="28"/>
  <c r="M287" i="34"/>
  <c r="E93" i="28"/>
  <c r="O287" i="34"/>
  <c r="C156" i="32"/>
  <c r="AM146" i="23"/>
  <c r="O245" i="34"/>
  <c r="B382" i="24"/>
  <c r="U241" i="34"/>
  <c r="E96" i="28"/>
  <c r="M309" i="34"/>
  <c r="D52" i="28"/>
  <c r="C165" i="32"/>
  <c r="M265" i="34"/>
  <c r="T257" i="34"/>
  <c r="T298" i="34"/>
  <c r="T295" i="34"/>
  <c r="D114" i="28"/>
  <c r="C154" i="32"/>
  <c r="D51" i="28"/>
  <c r="U260" i="34"/>
  <c r="O241" i="34"/>
  <c r="M285" i="34"/>
  <c r="T285" i="34"/>
  <c r="E52" i="28"/>
  <c r="C168" i="32"/>
  <c r="E105" i="28"/>
  <c r="U257" i="34"/>
  <c r="D102" i="28"/>
  <c r="E71" i="28"/>
  <c r="M290" i="34"/>
  <c r="T279" i="34"/>
  <c r="C177" i="32"/>
  <c r="M308" i="34"/>
  <c r="T278" i="34"/>
  <c r="D92" i="28"/>
  <c r="T272" i="34"/>
  <c r="B405" i="24"/>
  <c r="U284" i="34"/>
  <c r="C153" i="32"/>
  <c r="D90" i="28"/>
  <c r="M284" i="34"/>
  <c r="E90" i="28"/>
  <c r="C127" i="32"/>
  <c r="E64" i="28"/>
  <c r="M258" i="34"/>
  <c r="U258" i="34"/>
  <c r="D64" i="28"/>
  <c r="T288" i="34"/>
  <c r="T280" i="34"/>
  <c r="T264" i="34"/>
  <c r="M272" i="34"/>
  <c r="D78" i="28"/>
  <c r="E78" i="28"/>
  <c r="C141" i="32"/>
  <c r="U272" i="34"/>
  <c r="D86" i="28"/>
  <c r="U280" i="34"/>
  <c r="M280" i="34"/>
  <c r="E86" i="28"/>
  <c r="C149" i="32"/>
  <c r="E89" i="28"/>
  <c r="D89" i="28"/>
  <c r="U283" i="34"/>
  <c r="M283" i="34"/>
  <c r="C152" i="32"/>
  <c r="D75" i="28"/>
  <c r="C138" i="32"/>
  <c r="U269" i="34"/>
  <c r="E75" i="28"/>
  <c r="M269" i="34"/>
  <c r="E56" i="28"/>
  <c r="M250" i="34"/>
  <c r="U250" i="34"/>
  <c r="D56" i="28"/>
  <c r="C119" i="32"/>
  <c r="T261" i="34"/>
  <c r="E98" i="28"/>
  <c r="C161" i="32"/>
  <c r="M292" i="34"/>
  <c r="D98" i="28"/>
  <c r="U292" i="34"/>
  <c r="E80" i="28"/>
  <c r="M274" i="34"/>
  <c r="C143" i="32"/>
  <c r="U274" i="34"/>
  <c r="D80" i="28"/>
  <c r="T290" i="34"/>
  <c r="T269" i="34"/>
  <c r="T270" i="34"/>
  <c r="T250" i="34"/>
  <c r="C130" i="32"/>
  <c r="E67" i="28"/>
  <c r="U261" i="34"/>
  <c r="D67" i="28"/>
  <c r="M261" i="34"/>
  <c r="P261" i="34"/>
  <c r="T292" i="34"/>
  <c r="T251" i="34"/>
  <c r="T281" i="34"/>
  <c r="T301" i="34"/>
  <c r="T293" i="34"/>
  <c r="U273" i="34"/>
  <c r="D79" i="28"/>
  <c r="M273" i="34"/>
  <c r="E79" i="28"/>
  <c r="C142" i="32"/>
  <c r="U251" i="34"/>
  <c r="M251" i="34"/>
  <c r="E57" i="28"/>
  <c r="D57" i="28"/>
  <c r="C120" i="32"/>
  <c r="E97" i="28"/>
  <c r="D97" i="28"/>
  <c r="O291" i="34"/>
  <c r="C160" i="32"/>
  <c r="M291" i="34"/>
  <c r="U291" i="34"/>
  <c r="E22" i="19"/>
  <c r="T275" i="34"/>
  <c r="U301" i="34"/>
  <c r="D107" i="28"/>
  <c r="C170" i="32"/>
  <c r="E107" i="28"/>
  <c r="M301" i="34"/>
  <c r="T273" i="34"/>
  <c r="B406" i="24"/>
  <c r="T297" i="34"/>
  <c r="D87" i="28"/>
  <c r="C150" i="32"/>
  <c r="U281" i="34"/>
  <c r="E87" i="28"/>
  <c r="M281" i="34"/>
  <c r="T291" i="34"/>
  <c r="M293" i="34"/>
  <c r="E99" i="28"/>
  <c r="O293" i="34"/>
  <c r="U293" i="34"/>
  <c r="C162" i="32"/>
  <c r="D99" i="28"/>
  <c r="U297" i="34"/>
  <c r="E103" i="28"/>
  <c r="C166" i="32"/>
  <c r="D103" i="28"/>
  <c r="M297" i="34"/>
  <c r="AM134" i="23"/>
  <c r="E81" i="28"/>
  <c r="M275" i="34"/>
  <c r="D81" i="28"/>
  <c r="U275" i="34"/>
  <c r="C144" i="32"/>
  <c r="T282" i="34"/>
  <c r="C415" i="24"/>
  <c r="G241" i="10" s="1"/>
  <c r="B415" i="24"/>
  <c r="T294" i="34"/>
  <c r="T276" i="34"/>
  <c r="B409" i="24"/>
  <c r="M294" i="34"/>
  <c r="E100" i="28"/>
  <c r="U294" i="34"/>
  <c r="D100" i="28"/>
  <c r="C163" i="32"/>
  <c r="T252" i="34"/>
  <c r="T302" i="34"/>
  <c r="C145" i="32"/>
  <c r="D82" i="28"/>
  <c r="E82" i="28"/>
  <c r="M276" i="34"/>
  <c r="U276" i="34"/>
  <c r="AM113" i="23"/>
  <c r="C151" i="32"/>
  <c r="E88" i="28"/>
  <c r="M282" i="34"/>
  <c r="U282" i="34"/>
  <c r="D88" i="28"/>
  <c r="E58" i="28"/>
  <c r="D58" i="28"/>
  <c r="AM89" i="23"/>
  <c r="M252" i="34"/>
  <c r="U252" i="34"/>
  <c r="C121" i="32"/>
  <c r="E108" i="28"/>
  <c r="D108" i="28"/>
  <c r="M302" i="34"/>
  <c r="U302" i="34"/>
  <c r="C171" i="32"/>
  <c r="D109" i="28"/>
  <c r="P303" i="34"/>
  <c r="E109" i="28"/>
  <c r="U303" i="34"/>
  <c r="M303" i="34"/>
  <c r="C172" i="32"/>
  <c r="O303" i="34"/>
  <c r="T303" i="34"/>
  <c r="V11" i="19"/>
  <c r="J271" i="25" l="1"/>
  <c r="AJ179" i="25"/>
  <c r="BI549" i="30"/>
  <c r="BJ541" i="30"/>
  <c r="BJ549" i="30" s="1"/>
  <c r="BM448" i="30"/>
  <c r="BM480" i="30"/>
  <c r="BM400" i="30"/>
  <c r="BM504" i="30"/>
  <c r="P213" i="34"/>
  <c r="P233" i="34"/>
  <c r="P251" i="34"/>
  <c r="P285" i="34"/>
  <c r="O10" i="19"/>
  <c r="D67" i="19"/>
  <c r="G39" i="6"/>
  <c r="AI92" i="27"/>
  <c r="AM32" i="27" s="1"/>
  <c r="AH84" i="25"/>
  <c r="AH85" i="25"/>
  <c r="AH87" i="25"/>
  <c r="AH80" i="25"/>
  <c r="AH76" i="25"/>
  <c r="AH72" i="25"/>
  <c r="AH68" i="25"/>
  <c r="AH64" i="25"/>
  <c r="AH60" i="25"/>
  <c r="AH56" i="25"/>
  <c r="AH52" i="25"/>
  <c r="AH48" i="25"/>
  <c r="AH44" i="25"/>
  <c r="AH40" i="25"/>
  <c r="AH36" i="25"/>
  <c r="AH32" i="25"/>
  <c r="AH28" i="25"/>
  <c r="AH24" i="25"/>
  <c r="AH20" i="25"/>
  <c r="AH16" i="25"/>
  <c r="AH12" i="25"/>
  <c r="AH8" i="25"/>
  <c r="AH83" i="25"/>
  <c r="AH79" i="25"/>
  <c r="AH75" i="25"/>
  <c r="AH71" i="25"/>
  <c r="AH67" i="25"/>
  <c r="AH63" i="25"/>
  <c r="AH59" i="25"/>
  <c r="AH55" i="25"/>
  <c r="AH51" i="25"/>
  <c r="AH47" i="25"/>
  <c r="AH43" i="25"/>
  <c r="AH39" i="25"/>
  <c r="AH35" i="25"/>
  <c r="AH31" i="25"/>
  <c r="AH27" i="25"/>
  <c r="AH23" i="25"/>
  <c r="AH19" i="25"/>
  <c r="AH15" i="25"/>
  <c r="AH11" i="25"/>
  <c r="AH7" i="25"/>
  <c r="R250" i="25"/>
  <c r="H170" i="34"/>
  <c r="I170" i="34" s="1"/>
  <c r="P170" i="34" s="1"/>
  <c r="O154" i="34"/>
  <c r="H138" i="34"/>
  <c r="I138" i="34" s="1"/>
  <c r="P138" i="34" s="1"/>
  <c r="H186" i="34"/>
  <c r="I186" i="34" s="1"/>
  <c r="P186" i="34" s="1"/>
  <c r="O174" i="34"/>
  <c r="AH82" i="25"/>
  <c r="AH78" i="25"/>
  <c r="AH74" i="25"/>
  <c r="AH70" i="25"/>
  <c r="AH66" i="25"/>
  <c r="AH62" i="25"/>
  <c r="AH58" i="25"/>
  <c r="AH54" i="25"/>
  <c r="AH50" i="25"/>
  <c r="AH46" i="25"/>
  <c r="AH42" i="25"/>
  <c r="AH38" i="25"/>
  <c r="AH34" i="25"/>
  <c r="AH30" i="25"/>
  <c r="AH26" i="25"/>
  <c r="AH22" i="25"/>
  <c r="AH18" i="25"/>
  <c r="AH14" i="25"/>
  <c r="AH10" i="25"/>
  <c r="AH6" i="25"/>
  <c r="AH86" i="25"/>
  <c r="H162" i="34"/>
  <c r="I162" i="34" s="1"/>
  <c r="P162" i="34" s="1"/>
  <c r="H182" i="34"/>
  <c r="I182" i="34" s="1"/>
  <c r="P182" i="34" s="1"/>
  <c r="AH5" i="25"/>
  <c r="AH81" i="25"/>
  <c r="AH77" i="25"/>
  <c r="AH73" i="25"/>
  <c r="AH69" i="25"/>
  <c r="AH65" i="25"/>
  <c r="AH61" i="25"/>
  <c r="AH57" i="25"/>
  <c r="AH53" i="25"/>
  <c r="AH49" i="25"/>
  <c r="AH45" i="25"/>
  <c r="AH41" i="25"/>
  <c r="AH37" i="25"/>
  <c r="AH33" i="25"/>
  <c r="AH29" i="25"/>
  <c r="AH25" i="25"/>
  <c r="AH21" i="25"/>
  <c r="AH17" i="25"/>
  <c r="AH13" i="25"/>
  <c r="AH9" i="25"/>
  <c r="AH88" i="25"/>
  <c r="D457" i="6"/>
  <c r="O5" i="19"/>
  <c r="U5" i="19" s="1"/>
  <c r="H166" i="34"/>
  <c r="I166" i="34" s="1"/>
  <c r="P166" i="34" s="1"/>
  <c r="Q238" i="25"/>
  <c r="Q198" i="25"/>
  <c r="BT378" i="30"/>
  <c r="BR306" i="30"/>
  <c r="BQ338" i="30"/>
  <c r="BL533" i="30"/>
  <c r="BS531" i="30"/>
  <c r="BS377" i="30"/>
  <c r="U28" i="14" s="1"/>
  <c r="BP322" i="30"/>
  <c r="CC518" i="30"/>
  <c r="CC510" i="30"/>
  <c r="CC502" i="30"/>
  <c r="CC494" i="30"/>
  <c r="CC486" i="30"/>
  <c r="CC478" i="30"/>
  <c r="CC470" i="30"/>
  <c r="CC462" i="30"/>
  <c r="CC454" i="30"/>
  <c r="CC446" i="30"/>
  <c r="CC438" i="30"/>
  <c r="CC430" i="30"/>
  <c r="CC422" i="30"/>
  <c r="CC414" i="30"/>
  <c r="CC406" i="30"/>
  <c r="CC398" i="30"/>
  <c r="CC390" i="30"/>
  <c r="CC382" i="30"/>
  <c r="CC374" i="30"/>
  <c r="CC366" i="30"/>
  <c r="CC358" i="30"/>
  <c r="CC350" i="30"/>
  <c r="CC342" i="30"/>
  <c r="CC334" i="30"/>
  <c r="CC326" i="30"/>
  <c r="CC318" i="30"/>
  <c r="CC310" i="30"/>
  <c r="CC302" i="30"/>
  <c r="CC294" i="30"/>
  <c r="CC286" i="30"/>
  <c r="CC278" i="30"/>
  <c r="BM336" i="30"/>
  <c r="BR355" i="30"/>
  <c r="BP440" i="30"/>
  <c r="BP481" i="30"/>
  <c r="BP512" i="30"/>
  <c r="BM408" i="30"/>
  <c r="BM520" i="30"/>
  <c r="BM352" i="30"/>
  <c r="BT464" i="30"/>
  <c r="BR304" i="30"/>
  <c r="BP332" i="30"/>
  <c r="BP424" i="30"/>
  <c r="BP384" i="30"/>
  <c r="BM304" i="30"/>
  <c r="BM488" i="30"/>
  <c r="BP352" i="30"/>
  <c r="BP312" i="30"/>
  <c r="BM464" i="30"/>
  <c r="BT432" i="30"/>
  <c r="BM496" i="30"/>
  <c r="BP304" i="30"/>
  <c r="BM456" i="30"/>
  <c r="BP368" i="30"/>
  <c r="BM360" i="30"/>
  <c r="BP336" i="30"/>
  <c r="BP400" i="30"/>
  <c r="BH543" i="30"/>
  <c r="BI543" i="30" s="1"/>
  <c r="BM328" i="30"/>
  <c r="BP520" i="30"/>
  <c r="BM376" i="30"/>
  <c r="BP288" i="30"/>
  <c r="BP480" i="30"/>
  <c r="BP448" i="30"/>
  <c r="BL477" i="30"/>
  <c r="BM445" i="30"/>
  <c r="P231" i="34"/>
  <c r="BM413" i="30"/>
  <c r="BM440" i="30"/>
  <c r="BM469" i="30"/>
  <c r="V230" i="25"/>
  <c r="V222" i="25"/>
  <c r="BM461" i="30"/>
  <c r="V210" i="25"/>
  <c r="BW519" i="30"/>
  <c r="BW503" i="30"/>
  <c r="BW495" i="30"/>
  <c r="BW487" i="30"/>
  <c r="BW471" i="30"/>
  <c r="BW447" i="30"/>
  <c r="BW439" i="30"/>
  <c r="BW431" i="30"/>
  <c r="BW423" i="30"/>
  <c r="BW415" i="30"/>
  <c r="BW407" i="30"/>
  <c r="BW399" i="30"/>
  <c r="BW391" i="30"/>
  <c r="BW383" i="30"/>
  <c r="BW375" i="30"/>
  <c r="BW367" i="30"/>
  <c r="BW335" i="30"/>
  <c r="BW327" i="30"/>
  <c r="BW319" i="30"/>
  <c r="BW287" i="30"/>
  <c r="BW279" i="30"/>
  <c r="BU519" i="30"/>
  <c r="BU511" i="30"/>
  <c r="BU503" i="30"/>
  <c r="BU495" i="30"/>
  <c r="BU487" i="30"/>
  <c r="BU479" i="30"/>
  <c r="BU471" i="30"/>
  <c r="BU463" i="30"/>
  <c r="BU455" i="30"/>
  <c r="BU447" i="30"/>
  <c r="BU439" i="30"/>
  <c r="BU431" i="30"/>
  <c r="BU423" i="30"/>
  <c r="BU415" i="30"/>
  <c r="BU407" i="30"/>
  <c r="BU399" i="30"/>
  <c r="BU391" i="30"/>
  <c r="BU383" i="30"/>
  <c r="BU375" i="30"/>
  <c r="BU367" i="30"/>
  <c r="BU359" i="30"/>
  <c r="BU351" i="30"/>
  <c r="BU343" i="30"/>
  <c r="BU335" i="30"/>
  <c r="BU327" i="30"/>
  <c r="BU319" i="30"/>
  <c r="BU311" i="30"/>
  <c r="W22" i="14" s="1"/>
  <c r="BU303" i="30"/>
  <c r="BU295" i="30"/>
  <c r="BU287" i="30"/>
  <c r="BU279" i="30"/>
  <c r="CC519" i="30"/>
  <c r="CC511" i="30"/>
  <c r="CC503" i="30"/>
  <c r="CC495" i="30"/>
  <c r="CC487" i="30"/>
  <c r="CC479" i="30"/>
  <c r="CC471" i="30"/>
  <c r="CC463" i="30"/>
  <c r="CC455" i="30"/>
  <c r="CC447" i="30"/>
  <c r="CC439" i="30"/>
  <c r="CC431" i="30"/>
  <c r="CC423" i="30"/>
  <c r="CC415" i="30"/>
  <c r="CC407" i="30"/>
  <c r="CC399" i="30"/>
  <c r="CC391" i="30"/>
  <c r="CC383" i="30"/>
  <c r="CC375" i="30"/>
  <c r="CC367" i="30"/>
  <c r="CC359" i="30"/>
  <c r="CC351" i="30"/>
  <c r="CC343" i="30"/>
  <c r="CC335" i="30"/>
  <c r="CC327" i="30"/>
  <c r="CC319" i="30"/>
  <c r="CC311" i="30"/>
  <c r="CC303" i="30"/>
  <c r="CC295" i="30"/>
  <c r="CC287" i="30"/>
  <c r="CC279" i="30"/>
  <c r="G560" i="30"/>
  <c r="H560" i="30" s="1"/>
  <c r="I560" i="30" s="1"/>
  <c r="J560" i="30" s="1"/>
  <c r="K560" i="30" s="1"/>
  <c r="L560" i="30" s="1"/>
  <c r="M560" i="30" s="1"/>
  <c r="N560" i="30" s="1"/>
  <c r="O560" i="30" s="1"/>
  <c r="P560" i="30" s="1"/>
  <c r="Q560" i="30" s="1"/>
  <c r="R560" i="30" s="1"/>
  <c r="S560" i="30" s="1"/>
  <c r="T560" i="30" s="1"/>
  <c r="U560" i="30" s="1"/>
  <c r="V560" i="30" s="1"/>
  <c r="W560" i="30" s="1"/>
  <c r="X560" i="30" s="1"/>
  <c r="Y560" i="30" s="1"/>
  <c r="Z560" i="30" s="1"/>
  <c r="AA560" i="30" s="1"/>
  <c r="AB560" i="30" s="1"/>
  <c r="AC560" i="30" s="1"/>
  <c r="AD560" i="30" s="1"/>
  <c r="AE560" i="30" s="1"/>
  <c r="AF560" i="30" s="1"/>
  <c r="AG560" i="30" s="1"/>
  <c r="AH560" i="30" s="1"/>
  <c r="AI560" i="30" s="1"/>
  <c r="AJ560" i="30" s="1"/>
  <c r="AK560" i="30" s="1"/>
  <c r="AL560" i="30" s="1"/>
  <c r="AM560" i="30" s="1"/>
  <c r="AN560" i="30" s="1"/>
  <c r="AO560" i="30" s="1"/>
  <c r="AP560" i="30" s="1"/>
  <c r="AQ560" i="30" s="1"/>
  <c r="AR560" i="30" s="1"/>
  <c r="AS560" i="30" s="1"/>
  <c r="AT560" i="30" s="1"/>
  <c r="AU560" i="30" s="1"/>
  <c r="AV560" i="30" s="1"/>
  <c r="AW560" i="30" s="1"/>
  <c r="AX560" i="30" s="1"/>
  <c r="AY560" i="30" s="1"/>
  <c r="AZ560" i="30" s="1"/>
  <c r="BA560" i="30" s="1"/>
  <c r="BB560" i="30" s="1"/>
  <c r="BC560" i="30" s="1"/>
  <c r="BD560" i="30" s="1"/>
  <c r="BE560" i="30" s="1"/>
  <c r="BF560" i="30" s="1"/>
  <c r="BG560" i="30" s="1"/>
  <c r="BH560" i="30" s="1"/>
  <c r="BI560" i="30" s="1"/>
  <c r="BJ560" i="30" s="1"/>
  <c r="F250" i="25"/>
  <c r="F234" i="25"/>
  <c r="F218" i="25"/>
  <c r="F202" i="25"/>
  <c r="N250" i="25"/>
  <c r="N234" i="25"/>
  <c r="AJ126" i="25"/>
  <c r="N202" i="25"/>
  <c r="V254" i="25"/>
  <c r="AD106" i="25"/>
  <c r="D242" i="25"/>
  <c r="D234" i="25"/>
  <c r="D226" i="25"/>
  <c r="D218" i="25"/>
  <c r="L242" i="25"/>
  <c r="L234" i="25"/>
  <c r="L226" i="25"/>
  <c r="L218" i="25"/>
  <c r="L210" i="25"/>
  <c r="H251" i="25"/>
  <c r="G265" i="25"/>
  <c r="U194" i="25"/>
  <c r="AJ158" i="25"/>
  <c r="R198" i="25"/>
  <c r="AD100" i="25"/>
  <c r="F242" i="25"/>
  <c r="F226" i="25"/>
  <c r="F210" i="25"/>
  <c r="F194" i="25"/>
  <c r="N258" i="25"/>
  <c r="AJ150" i="25"/>
  <c r="AJ134" i="25"/>
  <c r="N210" i="25"/>
  <c r="AJ102" i="25"/>
  <c r="AD170" i="25"/>
  <c r="F241" i="25"/>
  <c r="F233" i="25"/>
  <c r="F225" i="25"/>
  <c r="F217" i="25"/>
  <c r="F209" i="25"/>
  <c r="F201" i="25"/>
  <c r="I242" i="25"/>
  <c r="I226" i="25"/>
  <c r="I218" i="25"/>
  <c r="N265" i="25"/>
  <c r="N257" i="25"/>
  <c r="N241" i="25"/>
  <c r="AJ141" i="25"/>
  <c r="AJ109" i="25"/>
  <c r="AD169" i="25"/>
  <c r="AH68" i="27"/>
  <c r="AL26" i="27" s="1"/>
  <c r="AH60" i="27"/>
  <c r="AL24" i="27" s="1"/>
  <c r="AD137" i="25"/>
  <c r="AH36" i="27"/>
  <c r="AL18" i="27" s="1"/>
  <c r="AH28" i="27"/>
  <c r="AL16" i="27" s="1"/>
  <c r="F2" i="28"/>
  <c r="K2" i="28" s="1"/>
  <c r="F23" i="28"/>
  <c r="F31" i="28"/>
  <c r="F15" i="28"/>
  <c r="K15" i="28" s="1"/>
  <c r="F39" i="28"/>
  <c r="K39" i="28" s="1"/>
  <c r="F7" i="28"/>
  <c r="K7" i="28" s="1"/>
  <c r="C265" i="25"/>
  <c r="K225" i="25"/>
  <c r="AF166" i="25"/>
  <c r="Q214" i="25"/>
  <c r="S225" i="25"/>
  <c r="BW520" i="30"/>
  <c r="BW512" i="30"/>
  <c r="BW504" i="30"/>
  <c r="BW496" i="30"/>
  <c r="BW488" i="30"/>
  <c r="BW484" i="30"/>
  <c r="BW480" i="30"/>
  <c r="BW472" i="30"/>
  <c r="BW464" i="30"/>
  <c r="BW456" i="30"/>
  <c r="BW448" i="30"/>
  <c r="BW440" i="30"/>
  <c r="BW432" i="30"/>
  <c r="BW424" i="30"/>
  <c r="BW416" i="30"/>
  <c r="BW408" i="30"/>
  <c r="BW400" i="30"/>
  <c r="BW396" i="30"/>
  <c r="BW392" i="30"/>
  <c r="BW388" i="30"/>
  <c r="BW384" i="30"/>
  <c r="BW376" i="30"/>
  <c r="BW368" i="30"/>
  <c r="BW360" i="30"/>
  <c r="BW356" i="30"/>
  <c r="BW352" i="30"/>
  <c r="BW344" i="30"/>
  <c r="BW336" i="30"/>
  <c r="BW328" i="30"/>
  <c r="BW320" i="30"/>
  <c r="BW312" i="30"/>
  <c r="BW304" i="30"/>
  <c r="BW296" i="30"/>
  <c r="BW288" i="30"/>
  <c r="BW280" i="30"/>
  <c r="BU520" i="30"/>
  <c r="BU516" i="30"/>
  <c r="BU512" i="30"/>
  <c r="BU508" i="30"/>
  <c r="BU504" i="30"/>
  <c r="W26" i="14" s="1"/>
  <c r="BU500" i="30"/>
  <c r="BU496" i="30"/>
  <c r="BU492" i="30"/>
  <c r="BU488" i="30"/>
  <c r="BU484" i="30"/>
  <c r="BU480" i="30"/>
  <c r="BU476" i="30"/>
  <c r="BU472" i="30"/>
  <c r="BU468" i="30"/>
  <c r="BU464" i="30"/>
  <c r="BU460" i="30"/>
  <c r="BU456" i="30"/>
  <c r="BU452" i="30"/>
  <c r="BU448" i="30"/>
  <c r="BU444" i="30"/>
  <c r="BU440" i="30"/>
  <c r="W25" i="14" s="1"/>
  <c r="BU436" i="30"/>
  <c r="BU432" i="30"/>
  <c r="BU428" i="30"/>
  <c r="BU424" i="30"/>
  <c r="BU420" i="30"/>
  <c r="BU416" i="30"/>
  <c r="BU412" i="30"/>
  <c r="BU408" i="30"/>
  <c r="BU404" i="30"/>
  <c r="BU400" i="30"/>
  <c r="BU396" i="30"/>
  <c r="BU392" i="30"/>
  <c r="BU388" i="30"/>
  <c r="BU384" i="30"/>
  <c r="BU380" i="30"/>
  <c r="W21" i="14" s="1"/>
  <c r="BU376" i="30"/>
  <c r="BU372" i="30"/>
  <c r="BU368" i="30"/>
  <c r="G193" i="25"/>
  <c r="G251" i="25"/>
  <c r="I265" i="25"/>
  <c r="I257" i="25"/>
  <c r="I233" i="25"/>
  <c r="I225" i="25"/>
  <c r="I209" i="25"/>
  <c r="I201" i="25"/>
  <c r="O255" i="25"/>
  <c r="O231" i="25"/>
  <c r="Q225" i="25"/>
  <c r="Q201" i="25"/>
  <c r="S268" i="25"/>
  <c r="BU364" i="30"/>
  <c r="BU360" i="30"/>
  <c r="BU352" i="30"/>
  <c r="BU348" i="30"/>
  <c r="BU344" i="30"/>
  <c r="W17" i="14" s="1"/>
  <c r="BU340" i="30"/>
  <c r="BU336" i="30"/>
  <c r="BU332" i="30"/>
  <c r="BU328" i="30"/>
  <c r="BU324" i="30"/>
  <c r="BU320" i="30"/>
  <c r="BU316" i="30"/>
  <c r="W12" i="14" s="1"/>
  <c r="BU312" i="30"/>
  <c r="BU308" i="30"/>
  <c r="BU304" i="30"/>
  <c r="BU300" i="30"/>
  <c r="W3" i="14" s="1"/>
  <c r="BU296" i="30"/>
  <c r="BU292" i="30"/>
  <c r="BU288" i="30"/>
  <c r="BU284" i="30"/>
  <c r="BU280" i="30"/>
  <c r="BU276" i="30"/>
  <c r="CC520" i="30"/>
  <c r="CC516" i="30"/>
  <c r="CC512" i="30"/>
  <c r="CC508" i="30"/>
  <c r="CC504" i="30"/>
  <c r="CC500" i="30"/>
  <c r="CC496" i="30"/>
  <c r="CC492" i="30"/>
  <c r="CC488" i="30"/>
  <c r="CC484" i="30"/>
  <c r="CC480" i="30"/>
  <c r="CC476" i="30"/>
  <c r="CC472" i="30"/>
  <c r="CC468" i="30"/>
  <c r="CC464" i="30"/>
  <c r="CC460" i="30"/>
  <c r="CC456" i="30"/>
  <c r="CC452" i="30"/>
  <c r="CC448" i="30"/>
  <c r="CC444" i="30"/>
  <c r="CC440" i="30"/>
  <c r="CC436" i="30"/>
  <c r="CC432" i="30"/>
  <c r="CC428" i="30"/>
  <c r="CC424" i="30"/>
  <c r="CC420" i="30"/>
  <c r="CC416" i="30"/>
  <c r="CC412" i="30"/>
  <c r="CC408" i="30"/>
  <c r="CC404" i="30"/>
  <c r="CC400" i="30"/>
  <c r="CC396" i="30"/>
  <c r="CC392" i="30"/>
  <c r="CC388" i="30"/>
  <c r="CC384" i="30"/>
  <c r="CC380" i="30"/>
  <c r="CC376" i="30"/>
  <c r="CC372" i="30"/>
  <c r="CC368" i="30"/>
  <c r="CC364" i="30"/>
  <c r="CC360" i="30"/>
  <c r="CC356" i="30"/>
  <c r="CC352" i="30"/>
  <c r="CC348" i="30"/>
  <c r="CC344" i="30"/>
  <c r="CC340" i="30"/>
  <c r="CC336" i="30"/>
  <c r="CC332" i="30"/>
  <c r="CC328" i="30"/>
  <c r="CC324" i="30"/>
  <c r="CC320" i="30"/>
  <c r="CC316" i="30"/>
  <c r="CC312" i="30"/>
  <c r="CC308" i="30"/>
  <c r="CC304" i="30"/>
  <c r="CC300" i="30"/>
  <c r="CC296" i="30"/>
  <c r="CC292" i="30"/>
  <c r="CC288" i="30"/>
  <c r="CC284" i="30"/>
  <c r="CC280" i="30"/>
  <c r="CC276" i="30"/>
  <c r="BP528" i="30"/>
  <c r="D456" i="6"/>
  <c r="P241" i="34"/>
  <c r="P243" i="34"/>
  <c r="P255" i="34"/>
  <c r="P287" i="34"/>
  <c r="P291" i="34"/>
  <c r="AD174" i="25"/>
  <c r="V258" i="25"/>
  <c r="V250" i="25"/>
  <c r="AD154" i="25"/>
  <c r="V242" i="25"/>
  <c r="V234" i="25"/>
  <c r="V226" i="25"/>
  <c r="AD126" i="25"/>
  <c r="AD118" i="25"/>
  <c r="V206" i="25"/>
  <c r="AD110" i="25"/>
  <c r="V194" i="25"/>
  <c r="V270" i="25"/>
  <c r="Q266" i="25"/>
  <c r="Q226" i="25"/>
  <c r="Q210" i="25"/>
  <c r="Q194" i="25"/>
  <c r="N147" i="34"/>
  <c r="W270" i="25"/>
  <c r="D454" i="6"/>
  <c r="D276" i="6"/>
  <c r="D453" i="6"/>
  <c r="H254" i="25"/>
  <c r="H246" i="25"/>
  <c r="H230" i="25"/>
  <c r="H222" i="25"/>
  <c r="H198" i="25"/>
  <c r="P246" i="25"/>
  <c r="P238" i="25"/>
  <c r="P230" i="25"/>
  <c r="P198" i="25"/>
  <c r="T196" i="25"/>
  <c r="I206" i="25"/>
  <c r="AJ166" i="25"/>
  <c r="R254" i="25"/>
  <c r="V202" i="25"/>
  <c r="AD142" i="25"/>
  <c r="I246" i="25"/>
  <c r="C254" i="25"/>
  <c r="C246" i="25"/>
  <c r="C238" i="25"/>
  <c r="C230" i="25"/>
  <c r="C222" i="25"/>
  <c r="C214" i="25"/>
  <c r="C206" i="25"/>
  <c r="C198" i="25"/>
  <c r="G218" i="25"/>
  <c r="W250" i="25"/>
  <c r="AF102" i="25"/>
  <c r="V238" i="25"/>
  <c r="E230" i="25"/>
  <c r="E214" i="25"/>
  <c r="E198" i="25"/>
  <c r="M254" i="25"/>
  <c r="M222" i="25"/>
  <c r="M206" i="25"/>
  <c r="AD146" i="25"/>
  <c r="AJ118" i="25"/>
  <c r="E246" i="25"/>
  <c r="E222" i="25"/>
  <c r="E206" i="25"/>
  <c r="M246" i="25"/>
  <c r="M214" i="25"/>
  <c r="M198" i="25"/>
  <c r="AD114" i="25"/>
  <c r="AB30" i="25"/>
  <c r="F262" i="25"/>
  <c r="F246" i="25"/>
  <c r="F230" i="25"/>
  <c r="F214" i="25"/>
  <c r="F198" i="25"/>
  <c r="AJ146" i="25"/>
  <c r="AH57" i="27"/>
  <c r="AH41" i="27"/>
  <c r="AH25" i="27"/>
  <c r="AD102" i="25"/>
  <c r="N242" i="25"/>
  <c r="N194" i="25"/>
  <c r="AJ142" i="25"/>
  <c r="V246" i="25"/>
  <c r="E226" i="25"/>
  <c r="I230" i="25"/>
  <c r="I222" i="25"/>
  <c r="I214" i="25"/>
  <c r="I198" i="25"/>
  <c r="M258" i="25"/>
  <c r="M242" i="25"/>
  <c r="M218" i="25"/>
  <c r="M210" i="25"/>
  <c r="M194" i="25"/>
  <c r="Q230" i="25"/>
  <c r="Q222" i="25"/>
  <c r="S265" i="25"/>
  <c r="K257" i="25"/>
  <c r="W241" i="25"/>
  <c r="AF141" i="25"/>
  <c r="Z109" i="25"/>
  <c r="AC174" i="25"/>
  <c r="AC150" i="25"/>
  <c r="U226" i="25"/>
  <c r="U218" i="25"/>
  <c r="R226" i="25"/>
  <c r="AD150" i="25"/>
  <c r="V218" i="25"/>
  <c r="D262" i="25"/>
  <c r="D254" i="25"/>
  <c r="D246" i="25"/>
  <c r="D230" i="25"/>
  <c r="D222" i="25"/>
  <c r="D214" i="25"/>
  <c r="D206" i="25"/>
  <c r="D198" i="25"/>
  <c r="H250" i="25"/>
  <c r="H242" i="25"/>
  <c r="H234" i="25"/>
  <c r="H218" i="25"/>
  <c r="H210" i="25"/>
  <c r="L254" i="25"/>
  <c r="L214" i="25"/>
  <c r="L206" i="25"/>
  <c r="L198" i="25"/>
  <c r="P258" i="25"/>
  <c r="P250" i="25"/>
  <c r="P234" i="25"/>
  <c r="P226" i="25"/>
  <c r="P218" i="25"/>
  <c r="P202" i="25"/>
  <c r="AG140" i="25"/>
  <c r="T224" i="25"/>
  <c r="AB6" i="25"/>
  <c r="AD134" i="25"/>
  <c r="N218" i="25"/>
  <c r="F254" i="25"/>
  <c r="F238" i="25"/>
  <c r="F222" i="25"/>
  <c r="F206" i="25"/>
  <c r="N262" i="25"/>
  <c r="AJ154" i="25"/>
  <c r="AH81" i="27"/>
  <c r="AH49" i="27"/>
  <c r="AH33" i="27"/>
  <c r="AH17" i="27"/>
  <c r="M226" i="25"/>
  <c r="N226" i="25"/>
  <c r="C258" i="25"/>
  <c r="C250" i="25"/>
  <c r="C242" i="25"/>
  <c r="C234" i="25"/>
  <c r="C226" i="25"/>
  <c r="C218" i="25"/>
  <c r="C210" i="25"/>
  <c r="C194" i="25"/>
  <c r="AC126" i="25"/>
  <c r="Z173" i="25"/>
  <c r="U242" i="25"/>
  <c r="R233" i="25"/>
  <c r="K201" i="25"/>
  <c r="W225" i="25"/>
  <c r="R201" i="25"/>
  <c r="AF169" i="25"/>
  <c r="AF173" i="25"/>
  <c r="Z133" i="25"/>
  <c r="AF157" i="25"/>
  <c r="AF125" i="25"/>
  <c r="W265" i="25"/>
  <c r="S201" i="25"/>
  <c r="V193" i="25"/>
  <c r="E257" i="25"/>
  <c r="E201" i="25"/>
  <c r="F196" i="25"/>
  <c r="M265" i="25"/>
  <c r="M257" i="25"/>
  <c r="M217" i="25"/>
  <c r="Q261" i="25"/>
  <c r="R265" i="25"/>
  <c r="F243" i="25"/>
  <c r="F235" i="25"/>
  <c r="AJ175" i="25"/>
  <c r="N243" i="25"/>
  <c r="N227" i="25"/>
  <c r="AJ127" i="25"/>
  <c r="AJ111" i="25"/>
  <c r="N195" i="25"/>
  <c r="AH54" i="27"/>
  <c r="AH22" i="27"/>
  <c r="AH14" i="27"/>
  <c r="F271" i="25"/>
  <c r="S261" i="25"/>
  <c r="Z178" i="25"/>
  <c r="J270" i="25"/>
  <c r="N268" i="25"/>
  <c r="D270" i="25"/>
  <c r="J272" i="25"/>
  <c r="N155" i="34"/>
  <c r="P234" i="34"/>
  <c r="P278" i="34"/>
  <c r="P282" i="34"/>
  <c r="AG165" i="25"/>
  <c r="Z179" i="25"/>
  <c r="BL273" i="30"/>
  <c r="C49" i="10"/>
  <c r="G11" i="10"/>
  <c r="G4" i="10"/>
  <c r="G271" i="10"/>
  <c r="P273" i="34"/>
  <c r="P263" i="34"/>
  <c r="P259" i="34"/>
  <c r="AA115" i="25"/>
  <c r="BM394" i="30"/>
  <c r="BP529" i="30"/>
  <c r="P223" i="34"/>
  <c r="O243" i="34"/>
  <c r="P289" i="34"/>
  <c r="D193" i="25"/>
  <c r="H137" i="34"/>
  <c r="I137" i="34" s="1"/>
  <c r="P137" i="34" s="1"/>
  <c r="BP374" i="30"/>
  <c r="BM418" i="30"/>
  <c r="BP514" i="30"/>
  <c r="BM450" i="30"/>
  <c r="BM442" i="30"/>
  <c r="BM378" i="30"/>
  <c r="BM362" i="30"/>
  <c r="BM514" i="30"/>
  <c r="BM346" i="30"/>
  <c r="C52" i="10"/>
  <c r="D31" i="6"/>
  <c r="D95" i="6"/>
  <c r="D105" i="6"/>
  <c r="D227" i="6"/>
  <c r="AI15" i="27" s="1"/>
  <c r="D237" i="6"/>
  <c r="D257" i="6"/>
  <c r="AI25" i="27" s="1"/>
  <c r="D318" i="6"/>
  <c r="D379" i="6"/>
  <c r="D387" i="6"/>
  <c r="D399" i="6"/>
  <c r="AB73" i="25"/>
  <c r="AB57" i="25"/>
  <c r="AB41" i="25"/>
  <c r="AB17" i="25"/>
  <c r="AE77" i="25"/>
  <c r="AE61" i="25"/>
  <c r="AE53" i="25"/>
  <c r="AE45" i="25"/>
  <c r="AE21" i="25"/>
  <c r="AE13" i="25"/>
  <c r="G258" i="25"/>
  <c r="G254" i="25"/>
  <c r="G250" i="25"/>
  <c r="G246" i="25"/>
  <c r="G242" i="25"/>
  <c r="G238" i="25"/>
  <c r="G234" i="25"/>
  <c r="G230" i="25"/>
  <c r="G226" i="25"/>
  <c r="G222" i="25"/>
  <c r="G214" i="25"/>
  <c r="G210" i="25"/>
  <c r="G206" i="25"/>
  <c r="G198" i="25"/>
  <c r="G194" i="25"/>
  <c r="K262" i="25"/>
  <c r="K258" i="25"/>
  <c r="K254" i="25"/>
  <c r="K250" i="25"/>
  <c r="K246" i="25"/>
  <c r="K242" i="25"/>
  <c r="K238" i="25"/>
  <c r="K234" i="25"/>
  <c r="K230" i="25"/>
  <c r="K226" i="25"/>
  <c r="K222" i="25"/>
  <c r="K218" i="25"/>
  <c r="K214" i="25"/>
  <c r="K210" i="25"/>
  <c r="K206" i="25"/>
  <c r="K202" i="25"/>
  <c r="K198" i="25"/>
  <c r="K194" i="25"/>
  <c r="L217" i="25"/>
  <c r="O234" i="25"/>
  <c r="O230" i="25"/>
  <c r="O226" i="25"/>
  <c r="O222" i="25"/>
  <c r="O218" i="25"/>
  <c r="O214" i="25"/>
  <c r="O206" i="25"/>
  <c r="O202" i="25"/>
  <c r="O198" i="25"/>
  <c r="O194" i="25"/>
  <c r="P217" i="25"/>
  <c r="T263" i="25"/>
  <c r="AC151" i="25"/>
  <c r="U227" i="25"/>
  <c r="P249" i="34"/>
  <c r="P257" i="34"/>
  <c r="P265" i="34"/>
  <c r="P269" i="34"/>
  <c r="P275" i="34"/>
  <c r="P277" i="34"/>
  <c r="P281" i="34"/>
  <c r="P293" i="34"/>
  <c r="P295" i="34"/>
  <c r="P298" i="34"/>
  <c r="E270" i="25"/>
  <c r="D452" i="6"/>
  <c r="AI90" i="27" s="1"/>
  <c r="P300" i="34"/>
  <c r="P308" i="34"/>
  <c r="BL525" i="30"/>
  <c r="N142" i="34"/>
  <c r="N166" i="34"/>
  <c r="N182" i="34"/>
  <c r="BL300" i="30"/>
  <c r="F562" i="30"/>
  <c r="G562" i="30" s="1"/>
  <c r="H562" i="30" s="1"/>
  <c r="I562" i="30" s="1"/>
  <c r="J562" i="30" s="1"/>
  <c r="K562" i="30" s="1"/>
  <c r="L562" i="30" s="1"/>
  <c r="M562" i="30" s="1"/>
  <c r="N562" i="30" s="1"/>
  <c r="O562" i="30" s="1"/>
  <c r="P562" i="30" s="1"/>
  <c r="Q562" i="30" s="1"/>
  <c r="R562" i="30" s="1"/>
  <c r="S562" i="30" s="1"/>
  <c r="T562" i="30" s="1"/>
  <c r="U562" i="30" s="1"/>
  <c r="V562" i="30" s="1"/>
  <c r="W562" i="30" s="1"/>
  <c r="X562" i="30" s="1"/>
  <c r="Y562" i="30" s="1"/>
  <c r="Z562" i="30" s="1"/>
  <c r="AA562" i="30" s="1"/>
  <c r="AB562" i="30" s="1"/>
  <c r="AC562" i="30" s="1"/>
  <c r="AD562" i="30" s="1"/>
  <c r="AE562" i="30" s="1"/>
  <c r="AF562" i="30" s="1"/>
  <c r="AG562" i="30" s="1"/>
  <c r="AH562" i="30" s="1"/>
  <c r="AI562" i="30" s="1"/>
  <c r="AJ562" i="30" s="1"/>
  <c r="AK562" i="30" s="1"/>
  <c r="AL562" i="30" s="1"/>
  <c r="AM562" i="30" s="1"/>
  <c r="AN562" i="30" s="1"/>
  <c r="AO562" i="30" s="1"/>
  <c r="AP562" i="30" s="1"/>
  <c r="AQ562" i="30" s="1"/>
  <c r="AR562" i="30" s="1"/>
  <c r="AS562" i="30" s="1"/>
  <c r="AT562" i="30" s="1"/>
  <c r="AU562" i="30" s="1"/>
  <c r="AV562" i="30" s="1"/>
  <c r="AW562" i="30" s="1"/>
  <c r="AX562" i="30" s="1"/>
  <c r="AY562" i="30" s="1"/>
  <c r="AZ562" i="30" s="1"/>
  <c r="BA562" i="30" s="1"/>
  <c r="BB562" i="30" s="1"/>
  <c r="BC562" i="30" s="1"/>
  <c r="BD562" i="30" s="1"/>
  <c r="BE562" i="30" s="1"/>
  <c r="BF562" i="30" s="1"/>
  <c r="BG562" i="30" s="1"/>
  <c r="BH562" i="30" s="1"/>
  <c r="BI562" i="30" s="1"/>
  <c r="BJ562" i="30" s="1"/>
  <c r="BN529" i="30"/>
  <c r="BO529" i="30"/>
  <c r="BQ522" i="30"/>
  <c r="S16" i="14" s="1"/>
  <c r="BL399" i="30"/>
  <c r="F561" i="30"/>
  <c r="G561" i="30" s="1"/>
  <c r="H561" i="30" s="1"/>
  <c r="I561" i="30" s="1"/>
  <c r="J561" i="30" s="1"/>
  <c r="K561" i="30" s="1"/>
  <c r="L561" i="30" s="1"/>
  <c r="M561" i="30" s="1"/>
  <c r="N561" i="30" s="1"/>
  <c r="O561" i="30" s="1"/>
  <c r="P561" i="30" s="1"/>
  <c r="Q561" i="30" s="1"/>
  <c r="R561" i="30" s="1"/>
  <c r="S561" i="30" s="1"/>
  <c r="T561" i="30" s="1"/>
  <c r="U561" i="30" s="1"/>
  <c r="V561" i="30" s="1"/>
  <c r="W561" i="30" s="1"/>
  <c r="X561" i="30" s="1"/>
  <c r="Y561" i="30" s="1"/>
  <c r="Z561" i="30" s="1"/>
  <c r="AA561" i="30" s="1"/>
  <c r="AB561" i="30" s="1"/>
  <c r="AC561" i="30" s="1"/>
  <c r="AD561" i="30" s="1"/>
  <c r="AE561" i="30" s="1"/>
  <c r="AF561" i="30" s="1"/>
  <c r="AG561" i="30" s="1"/>
  <c r="AH561" i="30" s="1"/>
  <c r="AI561" i="30" s="1"/>
  <c r="AJ561" i="30" s="1"/>
  <c r="AK561" i="30" s="1"/>
  <c r="AL561" i="30" s="1"/>
  <c r="AM561" i="30" s="1"/>
  <c r="AN561" i="30" s="1"/>
  <c r="AO561" i="30" s="1"/>
  <c r="AP561" i="30" s="1"/>
  <c r="AQ561" i="30" s="1"/>
  <c r="AR561" i="30" s="1"/>
  <c r="AS561" i="30" s="1"/>
  <c r="AT561" i="30" s="1"/>
  <c r="AU561" i="30" s="1"/>
  <c r="AV561" i="30" s="1"/>
  <c r="AW561" i="30" s="1"/>
  <c r="AX561" i="30" s="1"/>
  <c r="AY561" i="30" s="1"/>
  <c r="AZ561" i="30" s="1"/>
  <c r="BA561" i="30" s="1"/>
  <c r="BB561" i="30" s="1"/>
  <c r="BC561" i="30" s="1"/>
  <c r="BD561" i="30" s="1"/>
  <c r="BE561" i="30" s="1"/>
  <c r="BF561" i="30" s="1"/>
  <c r="BG561" i="30" s="1"/>
  <c r="BH561" i="30" s="1"/>
  <c r="BI561" i="30" s="1"/>
  <c r="BJ561" i="30" s="1"/>
  <c r="BY500" i="30"/>
  <c r="BM500" i="30"/>
  <c r="BY476" i="30"/>
  <c r="BM476" i="30"/>
  <c r="BY436" i="30"/>
  <c r="BM436" i="30"/>
  <c r="BY404" i="30"/>
  <c r="BM404" i="30"/>
  <c r="BY308" i="30"/>
  <c r="BM308" i="30"/>
  <c r="BY276" i="30"/>
  <c r="BM276" i="30"/>
  <c r="CB500" i="30"/>
  <c r="BP500" i="30"/>
  <c r="CB468" i="30"/>
  <c r="BP468" i="30"/>
  <c r="CB404" i="30"/>
  <c r="BP404" i="30"/>
  <c r="CB372" i="30"/>
  <c r="BP372" i="30"/>
  <c r="CB316" i="30"/>
  <c r="BP316" i="30"/>
  <c r="CB292" i="30"/>
  <c r="BP292" i="30"/>
  <c r="BW508" i="30"/>
  <c r="BR508" i="30"/>
  <c r="BW492" i="30"/>
  <c r="BR492" i="30"/>
  <c r="BW468" i="30"/>
  <c r="BR468" i="30"/>
  <c r="BW436" i="30"/>
  <c r="BR436" i="30"/>
  <c r="BT436" i="30"/>
  <c r="BW412" i="30"/>
  <c r="BT412" i="30"/>
  <c r="BR412" i="30"/>
  <c r="BW380" i="30"/>
  <c r="BR380" i="30"/>
  <c r="T21" i="14" s="1"/>
  <c r="BT380" i="30"/>
  <c r="V21" i="14" s="1"/>
  <c r="BW364" i="30"/>
  <c r="BT364" i="30"/>
  <c r="BW340" i="30"/>
  <c r="BT340" i="30"/>
  <c r="BR340" i="30"/>
  <c r="BW308" i="30"/>
  <c r="BT308" i="30"/>
  <c r="BR308" i="30"/>
  <c r="BW292" i="30"/>
  <c r="BR292" i="30"/>
  <c r="BT492" i="30"/>
  <c r="BY451" i="30"/>
  <c r="BM451" i="30"/>
  <c r="BY427" i="30"/>
  <c r="BM427" i="30"/>
  <c r="BY371" i="30"/>
  <c r="BM371" i="30"/>
  <c r="BY315" i="30"/>
  <c r="BM315" i="30"/>
  <c r="BY291" i="30"/>
  <c r="BM291" i="30"/>
  <c r="CB515" i="30"/>
  <c r="BP515" i="30"/>
  <c r="CB459" i="30"/>
  <c r="BP459" i="30"/>
  <c r="CB411" i="30"/>
  <c r="BP411" i="30"/>
  <c r="CB395" i="30"/>
  <c r="BP395" i="30"/>
  <c r="CB363" i="30"/>
  <c r="BP363" i="30"/>
  <c r="CB347" i="30"/>
  <c r="BP347" i="30"/>
  <c r="CB307" i="30"/>
  <c r="BP307" i="30"/>
  <c r="CB299" i="30"/>
  <c r="BP299" i="30"/>
  <c r="CB283" i="30"/>
  <c r="BP283" i="30"/>
  <c r="BQ387" i="30"/>
  <c r="BQ355" i="30"/>
  <c r="BW515" i="30"/>
  <c r="BT515" i="30"/>
  <c r="V27" i="14" s="1"/>
  <c r="BR515" i="30"/>
  <c r="T27" i="14" s="1"/>
  <c r="BW499" i="30"/>
  <c r="BW475" i="30"/>
  <c r="BW459" i="30"/>
  <c r="BW451" i="30"/>
  <c r="BT451" i="30"/>
  <c r="BW419" i="30"/>
  <c r="BR419" i="30"/>
  <c r="BP308" i="30"/>
  <c r="BP436" i="30"/>
  <c r="BM460" i="30"/>
  <c r="BT508" i="30"/>
  <c r="BR364" i="30"/>
  <c r="BY516" i="30"/>
  <c r="BM516" i="30"/>
  <c r="BY428" i="30"/>
  <c r="BM428" i="30"/>
  <c r="BY412" i="30"/>
  <c r="BM412" i="30"/>
  <c r="BY388" i="30"/>
  <c r="BM388" i="30"/>
  <c r="BY372" i="30"/>
  <c r="BM372" i="30"/>
  <c r="BY348" i="30"/>
  <c r="BM348" i="30"/>
  <c r="BY316" i="30"/>
  <c r="BM316" i="30"/>
  <c r="BY284" i="30"/>
  <c r="BM284" i="30"/>
  <c r="CB492" i="30"/>
  <c r="BP492" i="30"/>
  <c r="CB444" i="30"/>
  <c r="BP444" i="30"/>
  <c r="CB412" i="30"/>
  <c r="BP412" i="30"/>
  <c r="CB380" i="30"/>
  <c r="BP380" i="30"/>
  <c r="CB348" i="30"/>
  <c r="BP348" i="30"/>
  <c r="CB276" i="30"/>
  <c r="BP276" i="30"/>
  <c r="BW452" i="30"/>
  <c r="BR452" i="30"/>
  <c r="BT452" i="30"/>
  <c r="BW428" i="30"/>
  <c r="BR428" i="30"/>
  <c r="BT428" i="30"/>
  <c r="BW404" i="30"/>
  <c r="BT404" i="30"/>
  <c r="BW316" i="30"/>
  <c r="BR316" i="30"/>
  <c r="T12" i="14" s="1"/>
  <c r="BT316" i="30"/>
  <c r="V12" i="14" s="1"/>
  <c r="BU356" i="30"/>
  <c r="BH539" i="30"/>
  <c r="BI539" i="30" s="1"/>
  <c r="BP323" i="30"/>
  <c r="BM435" i="30"/>
  <c r="BY444" i="30"/>
  <c r="BM444" i="30"/>
  <c r="BY356" i="30"/>
  <c r="BM356" i="30"/>
  <c r="BY332" i="30"/>
  <c r="BM332" i="30"/>
  <c r="BY300" i="30"/>
  <c r="BM300" i="30"/>
  <c r="CB508" i="30"/>
  <c r="BP508" i="30"/>
  <c r="CB484" i="30"/>
  <c r="BP484" i="30"/>
  <c r="CB452" i="30"/>
  <c r="BP452" i="30"/>
  <c r="CB428" i="30"/>
  <c r="BP428" i="30"/>
  <c r="CB396" i="30"/>
  <c r="BP396" i="30"/>
  <c r="CB364" i="30"/>
  <c r="BP364" i="30"/>
  <c r="CB300" i="30"/>
  <c r="BP300" i="30"/>
  <c r="BW516" i="30"/>
  <c r="BT516" i="30"/>
  <c r="BR516" i="30"/>
  <c r="BW500" i="30"/>
  <c r="BR500" i="30"/>
  <c r="BW476" i="30"/>
  <c r="BT476" i="30"/>
  <c r="BR476" i="30"/>
  <c r="BW444" i="30"/>
  <c r="BT444" i="30"/>
  <c r="BR444" i="30"/>
  <c r="BW420" i="30"/>
  <c r="BT420" i="30"/>
  <c r="BR420" i="30"/>
  <c r="BW372" i="30"/>
  <c r="BR372" i="30"/>
  <c r="BT372" i="30"/>
  <c r="BW348" i="30"/>
  <c r="BR348" i="30"/>
  <c r="BW324" i="30"/>
  <c r="BT324" i="30"/>
  <c r="BR324" i="30"/>
  <c r="BW300" i="30"/>
  <c r="BT300" i="30"/>
  <c r="V3" i="14" s="1"/>
  <c r="BR300" i="30"/>
  <c r="T3" i="14" s="1"/>
  <c r="BW284" i="30"/>
  <c r="BT284" i="30"/>
  <c r="BY411" i="30"/>
  <c r="BM411" i="30"/>
  <c r="CB403" i="30"/>
  <c r="BP403" i="30"/>
  <c r="CB387" i="30"/>
  <c r="BP387" i="30"/>
  <c r="CB339" i="30"/>
  <c r="BP339" i="30"/>
  <c r="CB331" i="30"/>
  <c r="BP331" i="30"/>
  <c r="CB275" i="30"/>
  <c r="BP275" i="30"/>
  <c r="BW507" i="30"/>
  <c r="BT507" i="30"/>
  <c r="BR507" i="30"/>
  <c r="BW491" i="30"/>
  <c r="BW483" i="30"/>
  <c r="BR483" i="30"/>
  <c r="BW467" i="30"/>
  <c r="BW443" i="30"/>
  <c r="BW435" i="30"/>
  <c r="BW427" i="30"/>
  <c r="BR427" i="30"/>
  <c r="BW411" i="30"/>
  <c r="BT411" i="30"/>
  <c r="BW403" i="30"/>
  <c r="BT403" i="30"/>
  <c r="BW395" i="30"/>
  <c r="BR395" i="30"/>
  <c r="BT395" i="30"/>
  <c r="BW387" i="30"/>
  <c r="BW379" i="30"/>
  <c r="BR379" i="30"/>
  <c r="BT379" i="30"/>
  <c r="BL529" i="30"/>
  <c r="BL536" i="30"/>
  <c r="BP524" i="30"/>
  <c r="BS527" i="30"/>
  <c r="BR451" i="30"/>
  <c r="BM484" i="30"/>
  <c r="BO531" i="30"/>
  <c r="BR396" i="30"/>
  <c r="BP420" i="30"/>
  <c r="BM380" i="30"/>
  <c r="BP291" i="30"/>
  <c r="BT499" i="30"/>
  <c r="BT459" i="30"/>
  <c r="BY508" i="30"/>
  <c r="BM508" i="30"/>
  <c r="BY492" i="30"/>
  <c r="BM492" i="30"/>
  <c r="BY468" i="30"/>
  <c r="BM468" i="30"/>
  <c r="BY452" i="30"/>
  <c r="BM452" i="30"/>
  <c r="BY420" i="30"/>
  <c r="BM420" i="30"/>
  <c r="BY396" i="30"/>
  <c r="BM396" i="30"/>
  <c r="BY364" i="30"/>
  <c r="BM364" i="30"/>
  <c r="BY324" i="30"/>
  <c r="BM324" i="30"/>
  <c r="BY292" i="30"/>
  <c r="BM292" i="30"/>
  <c r="CB516" i="30"/>
  <c r="BP516" i="30"/>
  <c r="CB476" i="30"/>
  <c r="BP476" i="30"/>
  <c r="CB388" i="30"/>
  <c r="BP388" i="30"/>
  <c r="CB356" i="30"/>
  <c r="BP356" i="30"/>
  <c r="CB324" i="30"/>
  <c r="BP324" i="30"/>
  <c r="CB284" i="30"/>
  <c r="BP284" i="30"/>
  <c r="BW460" i="30"/>
  <c r="BR460" i="30"/>
  <c r="BW332" i="30"/>
  <c r="BR332" i="30"/>
  <c r="BT348" i="30"/>
  <c r="BP460" i="30"/>
  <c r="BP443" i="30"/>
  <c r="BP340" i="30"/>
  <c r="BR284" i="30"/>
  <c r="BM340" i="30"/>
  <c r="BR404" i="30"/>
  <c r="BP451" i="30"/>
  <c r="BY358" i="30"/>
  <c r="BM358" i="30"/>
  <c r="BY334" i="30"/>
  <c r="BM334" i="30"/>
  <c r="CB286" i="30"/>
  <c r="BP286" i="30"/>
  <c r="BP466" i="30"/>
  <c r="BP362" i="30"/>
  <c r="BM426" i="30"/>
  <c r="BW363" i="30"/>
  <c r="BW347" i="30"/>
  <c r="BT347" i="30"/>
  <c r="BW315" i="30"/>
  <c r="BW283" i="30"/>
  <c r="BU499" i="30"/>
  <c r="BU475" i="30"/>
  <c r="BU459" i="30"/>
  <c r="BU435" i="30"/>
  <c r="BU411" i="30"/>
  <c r="BU387" i="30"/>
  <c r="BU363" i="30"/>
  <c r="BU339" i="30"/>
  <c r="BU315" i="30"/>
  <c r="BU291" i="30"/>
  <c r="CC499" i="30"/>
  <c r="CC475" i="30"/>
  <c r="CC451" i="30"/>
  <c r="CC427" i="30"/>
  <c r="CC403" i="30"/>
  <c r="CC387" i="30"/>
  <c r="CC363" i="30"/>
  <c r="CC339" i="30"/>
  <c r="CC307" i="30"/>
  <c r="CC283" i="30"/>
  <c r="BY410" i="30"/>
  <c r="BM410" i="30"/>
  <c r="BY330" i="30"/>
  <c r="BM330" i="30"/>
  <c r="BY306" i="30"/>
  <c r="BM306" i="30"/>
  <c r="CB450" i="30"/>
  <c r="BP450" i="30"/>
  <c r="CB378" i="30"/>
  <c r="BP378" i="30"/>
  <c r="BW498" i="30"/>
  <c r="BW474" i="30"/>
  <c r="BW450" i="30"/>
  <c r="BR450" i="30"/>
  <c r="BT450" i="30"/>
  <c r="BW434" i="30"/>
  <c r="BR434" i="30"/>
  <c r="BT434" i="30"/>
  <c r="BW410" i="30"/>
  <c r="BT410" i="30"/>
  <c r="BW378" i="30"/>
  <c r="BW354" i="30"/>
  <c r="BW330" i="30"/>
  <c r="BW314" i="30"/>
  <c r="BT314" i="30"/>
  <c r="BW282" i="30"/>
  <c r="BU514" i="30"/>
  <c r="BU490" i="30"/>
  <c r="BU466" i="30"/>
  <c r="BU442" i="30"/>
  <c r="BU410" i="30"/>
  <c r="BU386" i="30"/>
  <c r="BU362" i="30"/>
  <c r="BU338" i="30"/>
  <c r="BU306" i="30"/>
  <c r="BU282" i="30"/>
  <c r="CC514" i="30"/>
  <c r="CC490" i="30"/>
  <c r="CC450" i="30"/>
  <c r="CC378" i="30"/>
  <c r="BP474" i="30"/>
  <c r="BR482" i="30"/>
  <c r="BM322" i="30"/>
  <c r="BM490" i="30"/>
  <c r="BW355" i="30"/>
  <c r="BW339" i="30"/>
  <c r="BT339" i="30"/>
  <c r="BW323" i="30"/>
  <c r="BT323" i="30"/>
  <c r="BW307" i="30"/>
  <c r="BR307" i="30"/>
  <c r="BW291" i="30"/>
  <c r="BU515" i="30"/>
  <c r="W27" i="14" s="1"/>
  <c r="BU491" i="30"/>
  <c r="BU467" i="30"/>
  <c r="BU443" i="30"/>
  <c r="BU419" i="30"/>
  <c r="BU395" i="30"/>
  <c r="BU371" i="30"/>
  <c r="BU347" i="30"/>
  <c r="BU323" i="30"/>
  <c r="BU299" i="30"/>
  <c r="BU275" i="30"/>
  <c r="CC507" i="30"/>
  <c r="CC483" i="30"/>
  <c r="CC459" i="30"/>
  <c r="CC435" i="30"/>
  <c r="CC411" i="30"/>
  <c r="CC379" i="30"/>
  <c r="CC355" i="30"/>
  <c r="CC331" i="30"/>
  <c r="CC315" i="30"/>
  <c r="CC291" i="30"/>
  <c r="BY458" i="30"/>
  <c r="BM458" i="30"/>
  <c r="BY402" i="30"/>
  <c r="BM402" i="30"/>
  <c r="BY314" i="30"/>
  <c r="BM314" i="30"/>
  <c r="CB498" i="30"/>
  <c r="BP498" i="30"/>
  <c r="CB418" i="30"/>
  <c r="BP418" i="30"/>
  <c r="CB386" i="30"/>
  <c r="BP386" i="30"/>
  <c r="CB314" i="30"/>
  <c r="BP314" i="30"/>
  <c r="BW514" i="30"/>
  <c r="BT514" i="30"/>
  <c r="BW490" i="30"/>
  <c r="BR490" i="30"/>
  <c r="BW466" i="30"/>
  <c r="BR466" i="30"/>
  <c r="BW418" i="30"/>
  <c r="BW394" i="30"/>
  <c r="BW370" i="30"/>
  <c r="BW338" i="30"/>
  <c r="BW298" i="30"/>
  <c r="BW274" i="30"/>
  <c r="BU506" i="30"/>
  <c r="BU474" i="30"/>
  <c r="BU450" i="30"/>
  <c r="BU426" i="30"/>
  <c r="BU394" i="30"/>
  <c r="BU370" i="30"/>
  <c r="BU346" i="30"/>
  <c r="BU314" i="30"/>
  <c r="BU290" i="30"/>
  <c r="CC506" i="30"/>
  <c r="CC474" i="30"/>
  <c r="CC442" i="30"/>
  <c r="CC362" i="30"/>
  <c r="BR323" i="30"/>
  <c r="BP306" i="30"/>
  <c r="BP402" i="30"/>
  <c r="BP330" i="30"/>
  <c r="BM474" i="30"/>
  <c r="BR370" i="30"/>
  <c r="BM338" i="30"/>
  <c r="BM446" i="30"/>
  <c r="BR347" i="30"/>
  <c r="BP434" i="30"/>
  <c r="BW371" i="30"/>
  <c r="BR371" i="30"/>
  <c r="BW331" i="30"/>
  <c r="BW299" i="30"/>
  <c r="BW275" i="30"/>
  <c r="BU507" i="30"/>
  <c r="BU483" i="30"/>
  <c r="BU451" i="30"/>
  <c r="BU427" i="30"/>
  <c r="BU403" i="30"/>
  <c r="BU379" i="30"/>
  <c r="BU355" i="30"/>
  <c r="BU331" i="30"/>
  <c r="BU307" i="30"/>
  <c r="BU283" i="30"/>
  <c r="CC515" i="30"/>
  <c r="CC491" i="30"/>
  <c r="CC467" i="30"/>
  <c r="CC443" i="30"/>
  <c r="CC419" i="30"/>
  <c r="CC395" i="30"/>
  <c r="CC371" i="30"/>
  <c r="CC347" i="30"/>
  <c r="CC323" i="30"/>
  <c r="CC299" i="30"/>
  <c r="CC275" i="30"/>
  <c r="BY498" i="30"/>
  <c r="BM498" i="30"/>
  <c r="BY482" i="30"/>
  <c r="BM482" i="30"/>
  <c r="BY386" i="30"/>
  <c r="BM386" i="30"/>
  <c r="BY370" i="30"/>
  <c r="BM370" i="30"/>
  <c r="CB490" i="30"/>
  <c r="BP490" i="30"/>
  <c r="CB482" i="30"/>
  <c r="BP482" i="30"/>
  <c r="CB458" i="30"/>
  <c r="BP458" i="30"/>
  <c r="CB442" i="30"/>
  <c r="BP442" i="30"/>
  <c r="CB394" i="30"/>
  <c r="BP394" i="30"/>
  <c r="CB346" i="30"/>
  <c r="BP346" i="30"/>
  <c r="BW506" i="30"/>
  <c r="BR506" i="30"/>
  <c r="BW482" i="30"/>
  <c r="BW458" i="30"/>
  <c r="BW442" i="30"/>
  <c r="BR442" i="30"/>
  <c r="BT442" i="30"/>
  <c r="BW426" i="30"/>
  <c r="BR426" i="30"/>
  <c r="BW402" i="30"/>
  <c r="BW386" i="30"/>
  <c r="BR386" i="30"/>
  <c r="BW362" i="30"/>
  <c r="BW346" i="30"/>
  <c r="BW322" i="30"/>
  <c r="BR322" i="30"/>
  <c r="BW306" i="30"/>
  <c r="BW290" i="30"/>
  <c r="BU498" i="30"/>
  <c r="BU482" i="30"/>
  <c r="BU458" i="30"/>
  <c r="BU434" i="30"/>
  <c r="BU418" i="30"/>
  <c r="BU402" i="30"/>
  <c r="BU378" i="30"/>
  <c r="BU354" i="30"/>
  <c r="BU330" i="30"/>
  <c r="BU322" i="30"/>
  <c r="BU298" i="30"/>
  <c r="BU274" i="30"/>
  <c r="CC498" i="30"/>
  <c r="CC482" i="30"/>
  <c r="CC466" i="30"/>
  <c r="CC458" i="30"/>
  <c r="CC434" i="30"/>
  <c r="CC426" i="30"/>
  <c r="CC418" i="30"/>
  <c r="CC410" i="30"/>
  <c r="CC402" i="30"/>
  <c r="CC394" i="30"/>
  <c r="CC386" i="30"/>
  <c r="CC370" i="30"/>
  <c r="CC354" i="30"/>
  <c r="CC346" i="30"/>
  <c r="CC338" i="30"/>
  <c r="CC330" i="30"/>
  <c r="CC322" i="30"/>
  <c r="CC314" i="30"/>
  <c r="CC306" i="30"/>
  <c r="CC298" i="30"/>
  <c r="CC290" i="30"/>
  <c r="CC282" i="30"/>
  <c r="CC274" i="30"/>
  <c r="BP532" i="30"/>
  <c r="BP523" i="30"/>
  <c r="BR474" i="30"/>
  <c r="BR315" i="30"/>
  <c r="BT307" i="30"/>
  <c r="BP410" i="30"/>
  <c r="BP370" i="30"/>
  <c r="BW513" i="30"/>
  <c r="BW497" i="30"/>
  <c r="BW489" i="30"/>
  <c r="BW481" i="30"/>
  <c r="BW473" i="30"/>
  <c r="BW465" i="30"/>
  <c r="BW457" i="30"/>
  <c r="BW449" i="30"/>
  <c r="BW433" i="30"/>
  <c r="BW425" i="30"/>
  <c r="BW417" i="30"/>
  <c r="BW401" i="30"/>
  <c r="BW477" i="30"/>
  <c r="BW469" i="30"/>
  <c r="BW453" i="30"/>
  <c r="BW445" i="30"/>
  <c r="BW421" i="30"/>
  <c r="BW389" i="30"/>
  <c r="BW381" i="30"/>
  <c r="BW373" i="30"/>
  <c r="BW365" i="30"/>
  <c r="BW357" i="30"/>
  <c r="BW341" i="30"/>
  <c r="BW333" i="30"/>
  <c r="BW325" i="30"/>
  <c r="BW317" i="30"/>
  <c r="BW309" i="30"/>
  <c r="BW301" i="30"/>
  <c r="BW293" i="30"/>
  <c r="BW285" i="30"/>
  <c r="BU517" i="30"/>
  <c r="BU509" i="30"/>
  <c r="BU501" i="30"/>
  <c r="BU493" i="30"/>
  <c r="BU485" i="30"/>
  <c r="BU477" i="30"/>
  <c r="BU469" i="30"/>
  <c r="BU461" i="30"/>
  <c r="BU453" i="30"/>
  <c r="BU445" i="30"/>
  <c r="BU437" i="30"/>
  <c r="BU429" i="30"/>
  <c r="BU421" i="30"/>
  <c r="BU413" i="30"/>
  <c r="BU405" i="30"/>
  <c r="BU397" i="30"/>
  <c r="BU389" i="30"/>
  <c r="BU381" i="30"/>
  <c r="BU373" i="30"/>
  <c r="BU365" i="30"/>
  <c r="BU357" i="30"/>
  <c r="BU349" i="30"/>
  <c r="BU341" i="30"/>
  <c r="BU333" i="30"/>
  <c r="BU325" i="30"/>
  <c r="BU317" i="30"/>
  <c r="BU309" i="30"/>
  <c r="BU301" i="30"/>
  <c r="BU293" i="30"/>
  <c r="BU285" i="30"/>
  <c r="BU277" i="30"/>
  <c r="CC517" i="30"/>
  <c r="CC509" i="30"/>
  <c r="CC501" i="30"/>
  <c r="CC493" i="30"/>
  <c r="CC485" i="30"/>
  <c r="CC477" i="30"/>
  <c r="CC469" i="30"/>
  <c r="CC461" i="30"/>
  <c r="CC453" i="30"/>
  <c r="CC445" i="30"/>
  <c r="CC437" i="30"/>
  <c r="CC429" i="30"/>
  <c r="CC421" i="30"/>
  <c r="CC413" i="30"/>
  <c r="CC405" i="30"/>
  <c r="CC397" i="30"/>
  <c r="CC389" i="30"/>
  <c r="CC381" i="30"/>
  <c r="CC373" i="30"/>
  <c r="CC365" i="30"/>
  <c r="CC357" i="30"/>
  <c r="CC349" i="30"/>
  <c r="CC341" i="30"/>
  <c r="CC333" i="30"/>
  <c r="CC325" i="30"/>
  <c r="CC317" i="30"/>
  <c r="CC309" i="30"/>
  <c r="CC301" i="30"/>
  <c r="CC293" i="30"/>
  <c r="CC285" i="30"/>
  <c r="CC277" i="30"/>
  <c r="BW393" i="30"/>
  <c r="BW377" i="30"/>
  <c r="BW369" i="30"/>
  <c r="BW361" i="30"/>
  <c r="BW353" i="30"/>
  <c r="BW337" i="30"/>
  <c r="BW329" i="30"/>
  <c r="BW313" i="30"/>
  <c r="BW305" i="30"/>
  <c r="BW289" i="30"/>
  <c r="BW281" i="30"/>
  <c r="BU521" i="30"/>
  <c r="W9" i="14" s="1"/>
  <c r="BU513" i="30"/>
  <c r="BU505" i="30"/>
  <c r="BU497" i="30"/>
  <c r="BU489" i="30"/>
  <c r="BU481" i="30"/>
  <c r="BU473" i="30"/>
  <c r="W20" i="14" s="1"/>
  <c r="BU465" i="30"/>
  <c r="BU457" i="30"/>
  <c r="W14" i="14" s="1"/>
  <c r="BU449" i="30"/>
  <c r="BU441" i="30"/>
  <c r="BU433" i="30"/>
  <c r="BU425" i="30"/>
  <c r="W13" i="14" s="1"/>
  <c r="BU417" i="30"/>
  <c r="BU409" i="30"/>
  <c r="BU401" i="30"/>
  <c r="BU393" i="30"/>
  <c r="BU385" i="30"/>
  <c r="BU377" i="30"/>
  <c r="W28" i="14" s="1"/>
  <c r="BU369" i="30"/>
  <c r="BU361" i="30"/>
  <c r="BU353" i="30"/>
  <c r="BU345" i="30"/>
  <c r="BU337" i="30"/>
  <c r="BU329" i="30"/>
  <c r="BU321" i="30"/>
  <c r="BU313" i="30"/>
  <c r="BU305" i="30"/>
  <c r="BU297" i="30"/>
  <c r="BU289" i="30"/>
  <c r="BU281" i="30"/>
  <c r="CC521" i="30"/>
  <c r="CC513" i="30"/>
  <c r="CC505" i="30"/>
  <c r="CC497" i="30"/>
  <c r="CC489" i="30"/>
  <c r="CC481" i="30"/>
  <c r="CC473" i="30"/>
  <c r="CC465" i="30"/>
  <c r="CC457" i="30"/>
  <c r="CC449" i="30"/>
  <c r="CC441" i="30"/>
  <c r="CC433" i="30"/>
  <c r="CC425" i="30"/>
  <c r="CC417" i="30"/>
  <c r="CC409" i="30"/>
  <c r="CC401" i="30"/>
  <c r="CC393" i="30"/>
  <c r="CC385" i="30"/>
  <c r="CC377" i="30"/>
  <c r="CC369" i="30"/>
  <c r="CC361" i="30"/>
  <c r="CC353" i="30"/>
  <c r="CC345" i="30"/>
  <c r="CC337" i="30"/>
  <c r="CC329" i="30"/>
  <c r="CC321" i="30"/>
  <c r="CC313" i="30"/>
  <c r="CC305" i="30"/>
  <c r="CC297" i="30"/>
  <c r="CC289" i="30"/>
  <c r="CC281" i="30"/>
  <c r="BL535" i="30"/>
  <c r="BL534" i="30"/>
  <c r="BL526" i="30"/>
  <c r="BM531" i="30"/>
  <c r="BM530" i="30"/>
  <c r="BM522" i="30"/>
  <c r="BP531" i="30"/>
  <c r="BP530" i="30"/>
  <c r="BP522" i="30"/>
  <c r="BT533" i="30"/>
  <c r="BS534" i="30"/>
  <c r="U23" i="14" s="1"/>
  <c r="BS526" i="30"/>
  <c r="BH543" i="22"/>
  <c r="BI543" i="22" s="1"/>
  <c r="BJ543" i="22" s="1"/>
  <c r="BK543" i="22" s="1"/>
  <c r="BH544" i="22"/>
  <c r="BI544" i="22" s="1"/>
  <c r="BJ544" i="22" s="1"/>
  <c r="BK544" i="22" s="1"/>
  <c r="N158" i="34"/>
  <c r="C57" i="10"/>
  <c r="C54" i="10"/>
  <c r="I4" i="19"/>
  <c r="E16" i="33" s="1"/>
  <c r="I16" i="33" s="1"/>
  <c r="N231" i="34"/>
  <c r="M4" i="14"/>
  <c r="CC273" i="30"/>
  <c r="BL326" i="30"/>
  <c r="F545" i="30"/>
  <c r="G545" i="30" s="1"/>
  <c r="H545" i="30" s="1"/>
  <c r="I545" i="30" s="1"/>
  <c r="J545" i="30" s="1"/>
  <c r="K545" i="30" s="1"/>
  <c r="L545" i="30" s="1"/>
  <c r="M545" i="30" s="1"/>
  <c r="N545" i="30" s="1"/>
  <c r="O545" i="30" s="1"/>
  <c r="P545" i="30" s="1"/>
  <c r="Q545" i="30" s="1"/>
  <c r="R545" i="30" s="1"/>
  <c r="S545" i="30" s="1"/>
  <c r="T545" i="30" s="1"/>
  <c r="U545" i="30" s="1"/>
  <c r="V545" i="30" s="1"/>
  <c r="W545" i="30" s="1"/>
  <c r="X545" i="30" s="1"/>
  <c r="Y545" i="30" s="1"/>
  <c r="Z545" i="30" s="1"/>
  <c r="AA545" i="30" s="1"/>
  <c r="AB545" i="30" s="1"/>
  <c r="AC545" i="30" s="1"/>
  <c r="AD545" i="30" s="1"/>
  <c r="AE545" i="30" s="1"/>
  <c r="AF545" i="30" s="1"/>
  <c r="AG545" i="30" s="1"/>
  <c r="AH545" i="30" s="1"/>
  <c r="AI545" i="30" s="1"/>
  <c r="BR486" i="30"/>
  <c r="BW486" i="30"/>
  <c r="BT414" i="30"/>
  <c r="BW414" i="30"/>
  <c r="BT374" i="30"/>
  <c r="BW374" i="30"/>
  <c r="BT358" i="30"/>
  <c r="BW358" i="30"/>
  <c r="BT350" i="30"/>
  <c r="BW350" i="30"/>
  <c r="BR310" i="30"/>
  <c r="T11" i="14" s="1"/>
  <c r="BW310" i="30"/>
  <c r="BT278" i="30"/>
  <c r="BW278" i="30"/>
  <c r="BL532" i="30"/>
  <c r="BL524" i="30"/>
  <c r="BL523" i="30"/>
  <c r="BM529" i="30"/>
  <c r="BM526" i="30"/>
  <c r="BN531" i="30"/>
  <c r="BN523" i="30"/>
  <c r="BN527" i="30"/>
  <c r="BP536" i="30"/>
  <c r="BP527" i="30"/>
  <c r="BP534" i="30"/>
  <c r="BP533" i="30"/>
  <c r="BQ523" i="30"/>
  <c r="BW535" i="30"/>
  <c r="BW531" i="30"/>
  <c r="BW527" i="30"/>
  <c r="BW523" i="30"/>
  <c r="BR529" i="30"/>
  <c r="BR533" i="30"/>
  <c r="BU533" i="30"/>
  <c r="BU529" i="30"/>
  <c r="BU525" i="30"/>
  <c r="W8" i="14" s="1"/>
  <c r="CC536" i="30"/>
  <c r="CC532" i="30"/>
  <c r="CC528" i="30"/>
  <c r="CC524" i="30"/>
  <c r="B270" i="25"/>
  <c r="BU273" i="30"/>
  <c r="BL341" i="30"/>
  <c r="F544" i="30"/>
  <c r="G544" i="30" s="1"/>
  <c r="H544" i="30" s="1"/>
  <c r="I544" i="30" s="1"/>
  <c r="J544" i="30" s="1"/>
  <c r="K544" i="30" s="1"/>
  <c r="L544" i="30" s="1"/>
  <c r="M544" i="30" s="1"/>
  <c r="N544" i="30" s="1"/>
  <c r="O544" i="30" s="1"/>
  <c r="P544" i="30" s="1"/>
  <c r="Q544" i="30" s="1"/>
  <c r="R544" i="30" s="1"/>
  <c r="S544" i="30" s="1"/>
  <c r="T544" i="30" s="1"/>
  <c r="U544" i="30" s="1"/>
  <c r="V544" i="30" s="1"/>
  <c r="W544" i="30" s="1"/>
  <c r="X544" i="30" s="1"/>
  <c r="Y544" i="30" s="1"/>
  <c r="Z544" i="30" s="1"/>
  <c r="AA544" i="30" s="1"/>
  <c r="AB544" i="30" s="1"/>
  <c r="AC544" i="30" s="1"/>
  <c r="AD544" i="30" s="1"/>
  <c r="AE544" i="30" s="1"/>
  <c r="AF544" i="30" s="1"/>
  <c r="AG544" i="30" s="1"/>
  <c r="AH544" i="30" s="1"/>
  <c r="AI544" i="30" s="1"/>
  <c r="AJ544" i="30" s="1"/>
  <c r="AK544" i="30" s="1"/>
  <c r="AL544" i="30" s="1"/>
  <c r="AM544" i="30" s="1"/>
  <c r="AN544" i="30" s="1"/>
  <c r="AO544" i="30" s="1"/>
  <c r="AP544" i="30" s="1"/>
  <c r="AQ544" i="30" s="1"/>
  <c r="AR544" i="30" s="1"/>
  <c r="AS544" i="30" s="1"/>
  <c r="AT544" i="30" s="1"/>
  <c r="AU544" i="30" s="1"/>
  <c r="AV544" i="30" s="1"/>
  <c r="AW544" i="30" s="1"/>
  <c r="AX544" i="30" s="1"/>
  <c r="AY544" i="30" s="1"/>
  <c r="AZ544" i="30" s="1"/>
  <c r="BA544" i="30" s="1"/>
  <c r="BB544" i="30" s="1"/>
  <c r="BC544" i="30" s="1"/>
  <c r="BD544" i="30" s="1"/>
  <c r="BE544" i="30" s="1"/>
  <c r="BF544" i="30" s="1"/>
  <c r="BG544" i="30" s="1"/>
  <c r="BH544" i="30" s="1"/>
  <c r="BI544" i="30" s="1"/>
  <c r="BT521" i="30"/>
  <c r="V9" i="14" s="1"/>
  <c r="BW521" i="30"/>
  <c r="BT517" i="30"/>
  <c r="BW517" i="30"/>
  <c r="BT509" i="30"/>
  <c r="BW509" i="30"/>
  <c r="BT505" i="30"/>
  <c r="BW505" i="30"/>
  <c r="BT501" i="30"/>
  <c r="BW501" i="30"/>
  <c r="BR493" i="30"/>
  <c r="BW493" i="30"/>
  <c r="BR485" i="30"/>
  <c r="BW485" i="30"/>
  <c r="BR461" i="30"/>
  <c r="BW461" i="30"/>
  <c r="BR441" i="30"/>
  <c r="BW441" i="30"/>
  <c r="BR437" i="30"/>
  <c r="BW437" i="30"/>
  <c r="BR429" i="30"/>
  <c r="BW429" i="30"/>
  <c r="BT413" i="30"/>
  <c r="BW413" i="30"/>
  <c r="BR409" i="30"/>
  <c r="BW409" i="30"/>
  <c r="BR405" i="30"/>
  <c r="BW405" i="30"/>
  <c r="BT397" i="30"/>
  <c r="BW397" i="30"/>
  <c r="BT385" i="30"/>
  <c r="BW385" i="30"/>
  <c r="BR349" i="30"/>
  <c r="BW349" i="30"/>
  <c r="BR345" i="30"/>
  <c r="BW345" i="30"/>
  <c r="BR321" i="30"/>
  <c r="BW321" i="30"/>
  <c r="BT297" i="30"/>
  <c r="BW297" i="30"/>
  <c r="BR277" i="30"/>
  <c r="BW277" i="30"/>
  <c r="BW534" i="30"/>
  <c r="BW530" i="30"/>
  <c r="BW526" i="30"/>
  <c r="BW522" i="30"/>
  <c r="BU536" i="30"/>
  <c r="BU532" i="30"/>
  <c r="BU528" i="30"/>
  <c r="BU524" i="30"/>
  <c r="BS533" i="30"/>
  <c r="CC535" i="30"/>
  <c r="CC531" i="30"/>
  <c r="CC527" i="30"/>
  <c r="CC523" i="30"/>
  <c r="AE36" i="25"/>
  <c r="AE28" i="25"/>
  <c r="AE20" i="25"/>
  <c r="S192" i="25"/>
  <c r="O192" i="25"/>
  <c r="K192" i="25"/>
  <c r="AF101" i="25"/>
  <c r="H248" i="25"/>
  <c r="P216" i="25"/>
  <c r="Z111" i="25"/>
  <c r="T222" i="25"/>
  <c r="T214" i="25"/>
  <c r="T198" i="25"/>
  <c r="AC173" i="25"/>
  <c r="X250" i="25"/>
  <c r="X218" i="25"/>
  <c r="X210" i="25"/>
  <c r="P240" i="34"/>
  <c r="P242" i="34"/>
  <c r="P262" i="34"/>
  <c r="P270" i="34"/>
  <c r="P272" i="34"/>
  <c r="P276" i="34"/>
  <c r="P292" i="34"/>
  <c r="AB86" i="25"/>
  <c r="BT276" i="30"/>
  <c r="BW276" i="30"/>
  <c r="BW533" i="30"/>
  <c r="BW529" i="30"/>
  <c r="BW525" i="30"/>
  <c r="BU535" i="30"/>
  <c r="BU531" i="30"/>
  <c r="BU527" i="30"/>
  <c r="BU523" i="30"/>
  <c r="CC534" i="30"/>
  <c r="CC530" i="30"/>
  <c r="CC526" i="30"/>
  <c r="CC522" i="30"/>
  <c r="F542" i="30"/>
  <c r="G542" i="30" s="1"/>
  <c r="H542" i="30" s="1"/>
  <c r="I542" i="30" s="1"/>
  <c r="J542" i="30" s="1"/>
  <c r="K542" i="30" s="1"/>
  <c r="L542" i="30" s="1"/>
  <c r="M542" i="30" s="1"/>
  <c r="N542" i="30" s="1"/>
  <c r="O542" i="30" s="1"/>
  <c r="P542" i="30" s="1"/>
  <c r="Q542" i="30" s="1"/>
  <c r="R542" i="30" s="1"/>
  <c r="S542" i="30" s="1"/>
  <c r="T542" i="30" s="1"/>
  <c r="U542" i="30" s="1"/>
  <c r="V542" i="30" s="1"/>
  <c r="W542" i="30" s="1"/>
  <c r="X542" i="30" s="1"/>
  <c r="Y542" i="30" s="1"/>
  <c r="Z542" i="30" s="1"/>
  <c r="AA542" i="30" s="1"/>
  <c r="AB542" i="30" s="1"/>
  <c r="AC542" i="30" s="1"/>
  <c r="AD542" i="30" s="1"/>
  <c r="AE542" i="30" s="1"/>
  <c r="AF542" i="30" s="1"/>
  <c r="AG542" i="30" s="1"/>
  <c r="AH542" i="30" s="1"/>
  <c r="AI542" i="30" s="1"/>
  <c r="AJ542" i="30" s="1"/>
  <c r="AK542" i="30" s="1"/>
  <c r="AL542" i="30" s="1"/>
  <c r="AM542" i="30" s="1"/>
  <c r="AN542" i="30" s="1"/>
  <c r="AO542" i="30" s="1"/>
  <c r="AP542" i="30" s="1"/>
  <c r="AQ542" i="30" s="1"/>
  <c r="AR542" i="30" s="1"/>
  <c r="AS542" i="30" s="1"/>
  <c r="AT542" i="30" s="1"/>
  <c r="AU542" i="30" s="1"/>
  <c r="AV542" i="30" s="1"/>
  <c r="AW542" i="30" s="1"/>
  <c r="AX542" i="30" s="1"/>
  <c r="AY542" i="30" s="1"/>
  <c r="AZ542" i="30" s="1"/>
  <c r="BA542" i="30" s="1"/>
  <c r="BB542" i="30" s="1"/>
  <c r="BC542" i="30" s="1"/>
  <c r="BD542" i="30" s="1"/>
  <c r="BE542" i="30" s="1"/>
  <c r="BF542" i="30" s="1"/>
  <c r="BG542" i="30" s="1"/>
  <c r="BH542" i="30" s="1"/>
  <c r="BI542" i="30" s="1"/>
  <c r="W246" i="25"/>
  <c r="W230" i="25"/>
  <c r="AF130" i="25"/>
  <c r="X249" i="25"/>
  <c r="AG141" i="25"/>
  <c r="N215" i="34"/>
  <c r="N235" i="34"/>
  <c r="AC178" i="25"/>
  <c r="BW273" i="30"/>
  <c r="BL339" i="30"/>
  <c r="F540" i="30"/>
  <c r="G540" i="30" s="1"/>
  <c r="H540" i="30" s="1"/>
  <c r="I540" i="30" s="1"/>
  <c r="J540" i="30" s="1"/>
  <c r="K540" i="30" s="1"/>
  <c r="L540" i="30" s="1"/>
  <c r="M540" i="30" s="1"/>
  <c r="N540" i="30" s="1"/>
  <c r="O540" i="30" s="1"/>
  <c r="P540" i="30" s="1"/>
  <c r="Q540" i="30" s="1"/>
  <c r="R540" i="30" s="1"/>
  <c r="S540" i="30" s="1"/>
  <c r="T540" i="30" s="1"/>
  <c r="U540" i="30" s="1"/>
  <c r="V540" i="30" s="1"/>
  <c r="W540" i="30" s="1"/>
  <c r="X540" i="30" s="1"/>
  <c r="Y540" i="30" s="1"/>
  <c r="Z540" i="30" s="1"/>
  <c r="AA540" i="30" s="1"/>
  <c r="AB540" i="30" s="1"/>
  <c r="AC540" i="30" s="1"/>
  <c r="AD540" i="30" s="1"/>
  <c r="AE540" i="30" s="1"/>
  <c r="AF540" i="30" s="1"/>
  <c r="AG540" i="30" s="1"/>
  <c r="AH540" i="30" s="1"/>
  <c r="AI540" i="30" s="1"/>
  <c r="AJ540" i="30" s="1"/>
  <c r="AK540" i="30" s="1"/>
  <c r="AL540" i="30" s="1"/>
  <c r="AM540" i="30" s="1"/>
  <c r="AN540" i="30" s="1"/>
  <c r="AO540" i="30" s="1"/>
  <c r="AP540" i="30" s="1"/>
  <c r="AQ540" i="30" s="1"/>
  <c r="AR540" i="30" s="1"/>
  <c r="AS540" i="30" s="1"/>
  <c r="AT540" i="30" s="1"/>
  <c r="AU540" i="30" s="1"/>
  <c r="AV540" i="30" s="1"/>
  <c r="AW540" i="30" s="1"/>
  <c r="AX540" i="30" s="1"/>
  <c r="AY540" i="30" s="1"/>
  <c r="AZ540" i="30" s="1"/>
  <c r="BA540" i="30" s="1"/>
  <c r="BB540" i="30" s="1"/>
  <c r="BC540" i="30" s="1"/>
  <c r="BD540" i="30" s="1"/>
  <c r="BE540" i="30" s="1"/>
  <c r="BF540" i="30" s="1"/>
  <c r="BG540" i="30" s="1"/>
  <c r="BH540" i="30" s="1"/>
  <c r="BI540" i="30" s="1"/>
  <c r="BT511" i="30"/>
  <c r="BW511" i="30"/>
  <c r="BT479" i="30"/>
  <c r="BW479" i="30"/>
  <c r="BR463" i="30"/>
  <c r="BW463" i="30"/>
  <c r="BR455" i="30"/>
  <c r="BW455" i="30"/>
  <c r="BT359" i="30"/>
  <c r="BW359" i="30"/>
  <c r="BR351" i="30"/>
  <c r="BW351" i="30"/>
  <c r="BR343" i="30"/>
  <c r="BW343" i="30"/>
  <c r="BT311" i="30"/>
  <c r="V22" i="14" s="1"/>
  <c r="BW311" i="30"/>
  <c r="BR303" i="30"/>
  <c r="BW303" i="30"/>
  <c r="BT295" i="30"/>
  <c r="BW295" i="30"/>
  <c r="BW536" i="30"/>
  <c r="BW532" i="30"/>
  <c r="BW528" i="30"/>
  <c r="BW524" i="30"/>
  <c r="BU534" i="30"/>
  <c r="W23" i="14" s="1"/>
  <c r="BU530" i="30"/>
  <c r="W4" i="14" s="1"/>
  <c r="BU526" i="30"/>
  <c r="BU522" i="30"/>
  <c r="W16" i="14" s="1"/>
  <c r="CC533" i="30"/>
  <c r="CC529" i="30"/>
  <c r="CC525" i="30"/>
  <c r="BT470" i="30"/>
  <c r="BY521" i="30"/>
  <c r="BM521" i="30"/>
  <c r="BY513" i="30"/>
  <c r="BM513" i="30"/>
  <c r="BY505" i="30"/>
  <c r="BM505" i="30"/>
  <c r="BY473" i="30"/>
  <c r="BM473" i="30"/>
  <c r="BY417" i="30"/>
  <c r="BM417" i="30"/>
  <c r="BY409" i="30"/>
  <c r="BM409" i="30"/>
  <c r="BY377" i="30"/>
  <c r="BM377" i="30"/>
  <c r="BY345" i="30"/>
  <c r="BM345" i="30"/>
  <c r="BY337" i="30"/>
  <c r="BM337" i="30"/>
  <c r="CB433" i="30"/>
  <c r="BP433" i="30"/>
  <c r="CB425" i="30"/>
  <c r="BP425" i="30"/>
  <c r="CB401" i="30"/>
  <c r="BP401" i="30"/>
  <c r="CB369" i="30"/>
  <c r="BP369" i="30"/>
  <c r="CB361" i="30"/>
  <c r="BP361" i="30"/>
  <c r="CB345" i="30"/>
  <c r="BP345" i="30"/>
  <c r="CB329" i="30"/>
  <c r="BP329" i="30"/>
  <c r="CB321" i="30"/>
  <c r="BP321" i="30"/>
  <c r="CB305" i="30"/>
  <c r="BP305" i="30"/>
  <c r="CB289" i="30"/>
  <c r="BP289" i="30"/>
  <c r="BR513" i="30"/>
  <c r="BT513" i="30"/>
  <c r="BR497" i="30"/>
  <c r="BT497" i="30"/>
  <c r="BT481" i="30"/>
  <c r="BT465" i="30"/>
  <c r="BR425" i="30"/>
  <c r="T13" i="14" s="1"/>
  <c r="BT425" i="30"/>
  <c r="V13" i="14" s="1"/>
  <c r="BR417" i="30"/>
  <c r="BT417" i="30"/>
  <c r="BT401" i="30"/>
  <c r="BT393" i="30"/>
  <c r="BR393" i="30"/>
  <c r="BT329" i="30"/>
  <c r="BR329" i="30"/>
  <c r="BR313" i="30"/>
  <c r="BT305" i="30"/>
  <c r="BR305" i="30"/>
  <c r="BT289" i="30"/>
  <c r="BN534" i="30"/>
  <c r="BN525" i="30"/>
  <c r="BR385" i="30"/>
  <c r="BR473" i="30"/>
  <c r="T20" i="14" s="1"/>
  <c r="BM494" i="30"/>
  <c r="BM438" i="30"/>
  <c r="BR374" i="30"/>
  <c r="BY478" i="30"/>
  <c r="BM478" i="30"/>
  <c r="BY462" i="30"/>
  <c r="BM462" i="30"/>
  <c r="BY454" i="30"/>
  <c r="BM454" i="30"/>
  <c r="BY422" i="30"/>
  <c r="BM422" i="30"/>
  <c r="BY382" i="30"/>
  <c r="BM382" i="30"/>
  <c r="BY310" i="30"/>
  <c r="BM310" i="30"/>
  <c r="BY278" i="30"/>
  <c r="BM278" i="30"/>
  <c r="CB510" i="30"/>
  <c r="BP510" i="30"/>
  <c r="CB494" i="30"/>
  <c r="BP494" i="30"/>
  <c r="CB462" i="30"/>
  <c r="BP462" i="30"/>
  <c r="CB390" i="30"/>
  <c r="BP390" i="30"/>
  <c r="CB366" i="30"/>
  <c r="BP366" i="30"/>
  <c r="CB334" i="30"/>
  <c r="BP334" i="30"/>
  <c r="BY518" i="30"/>
  <c r="BM518" i="30"/>
  <c r="BY510" i="30"/>
  <c r="BM510" i="30"/>
  <c r="BY502" i="30"/>
  <c r="BM502" i="30"/>
  <c r="BY470" i="30"/>
  <c r="BM470" i="30"/>
  <c r="BY414" i="30"/>
  <c r="BM414" i="30"/>
  <c r="BY398" i="30"/>
  <c r="BM398" i="30"/>
  <c r="BY342" i="30"/>
  <c r="BM342" i="30"/>
  <c r="BY318" i="30"/>
  <c r="BM318" i="30"/>
  <c r="BY302" i="30"/>
  <c r="BM302" i="30"/>
  <c r="CB518" i="30"/>
  <c r="BP518" i="30"/>
  <c r="CB470" i="30"/>
  <c r="BP470" i="30"/>
  <c r="CB454" i="30"/>
  <c r="BP454" i="30"/>
  <c r="CB438" i="30"/>
  <c r="BP438" i="30"/>
  <c r="CB430" i="30"/>
  <c r="BP430" i="30"/>
  <c r="CB406" i="30"/>
  <c r="BP406" i="30"/>
  <c r="CB398" i="30"/>
  <c r="BP398" i="30"/>
  <c r="CB382" i="30"/>
  <c r="BP382" i="30"/>
  <c r="CB358" i="30"/>
  <c r="BP358" i="30"/>
  <c r="CB350" i="30"/>
  <c r="BP350" i="30"/>
  <c r="CB326" i="30"/>
  <c r="BP326" i="30"/>
  <c r="CB310" i="30"/>
  <c r="BP310" i="30"/>
  <c r="CB302" i="30"/>
  <c r="BP302" i="30"/>
  <c r="BR518" i="30"/>
  <c r="BT510" i="30"/>
  <c r="BR510" i="30"/>
  <c r="BR502" i="30"/>
  <c r="BR494" i="30"/>
  <c r="BR478" i="30"/>
  <c r="BT454" i="30"/>
  <c r="BR446" i="30"/>
  <c r="BR430" i="30"/>
  <c r="BT430" i="30"/>
  <c r="BT422" i="30"/>
  <c r="BR406" i="30"/>
  <c r="BT406" i="30"/>
  <c r="BR398" i="30"/>
  <c r="BR390" i="30"/>
  <c r="T18" i="14" s="1"/>
  <c r="BR382" i="30"/>
  <c r="BT382" i="30"/>
  <c r="BR366" i="30"/>
  <c r="BT366" i="30"/>
  <c r="BR358" i="30"/>
  <c r="BR350" i="30"/>
  <c r="BT342" i="30"/>
  <c r="BR342" i="30"/>
  <c r="BT334" i="30"/>
  <c r="BR334" i="30"/>
  <c r="BR326" i="30"/>
  <c r="BR318" i="30"/>
  <c r="BR302" i="30"/>
  <c r="BT302" i="30"/>
  <c r="BT326" i="30"/>
  <c r="BT318" i="30"/>
  <c r="BO528" i="30"/>
  <c r="BP525" i="30"/>
  <c r="BQ528" i="30"/>
  <c r="BT321" i="30"/>
  <c r="BM401" i="30"/>
  <c r="BP422" i="30"/>
  <c r="BP486" i="30"/>
  <c r="BY486" i="30"/>
  <c r="BY430" i="30"/>
  <c r="BM430" i="30"/>
  <c r="BY406" i="30"/>
  <c r="BM406" i="30"/>
  <c r="BY390" i="30"/>
  <c r="BM390" i="30"/>
  <c r="BY374" i="30"/>
  <c r="BM374" i="30"/>
  <c r="BY366" i="30"/>
  <c r="BM366" i="30"/>
  <c r="BY350" i="30"/>
  <c r="BM350" i="30"/>
  <c r="BY326" i="30"/>
  <c r="BM326" i="30"/>
  <c r="BY294" i="30"/>
  <c r="BM294" i="30"/>
  <c r="CB502" i="30"/>
  <c r="BP502" i="30"/>
  <c r="CB478" i="30"/>
  <c r="BP478" i="30"/>
  <c r="CB446" i="30"/>
  <c r="BP446" i="30"/>
  <c r="CB414" i="30"/>
  <c r="BP414" i="30"/>
  <c r="CB342" i="30"/>
  <c r="BP342" i="30"/>
  <c r="CB318" i="30"/>
  <c r="BP318" i="30"/>
  <c r="BM486" i="30"/>
  <c r="BP421" i="30"/>
  <c r="BP517" i="30"/>
  <c r="BT349" i="30"/>
  <c r="BP365" i="30"/>
  <c r="BY487" i="30"/>
  <c r="BM487" i="30"/>
  <c r="BY471" i="30"/>
  <c r="BM471" i="30"/>
  <c r="BY463" i="30"/>
  <c r="BM463" i="30"/>
  <c r="BY415" i="30"/>
  <c r="BM415" i="30"/>
  <c r="BY383" i="30"/>
  <c r="BM383" i="30"/>
  <c r="BY359" i="30"/>
  <c r="BM359" i="30"/>
  <c r="CB511" i="30"/>
  <c r="BP511" i="30"/>
  <c r="CB479" i="30"/>
  <c r="BP479" i="30"/>
  <c r="CB471" i="30"/>
  <c r="BP471" i="30"/>
  <c r="CB455" i="30"/>
  <c r="BP455" i="30"/>
  <c r="CB439" i="30"/>
  <c r="BP439" i="30"/>
  <c r="CB383" i="30"/>
  <c r="BP383" i="30"/>
  <c r="CB375" i="30"/>
  <c r="BP375" i="30"/>
  <c r="CB367" i="30"/>
  <c r="BP367" i="30"/>
  <c r="CB287" i="30"/>
  <c r="BP287" i="30"/>
  <c r="BR519" i="30"/>
  <c r="BR439" i="30"/>
  <c r="BT439" i="30"/>
  <c r="BR431" i="30"/>
  <c r="BR391" i="30"/>
  <c r="BT391" i="30"/>
  <c r="BT319" i="30"/>
  <c r="BR319" i="30"/>
  <c r="BN524" i="30"/>
  <c r="BS532" i="30"/>
  <c r="BY389" i="30"/>
  <c r="BM389" i="30"/>
  <c r="BY349" i="30"/>
  <c r="BM349" i="30"/>
  <c r="BY285" i="30"/>
  <c r="BM285" i="30"/>
  <c r="CB469" i="30"/>
  <c r="BP469" i="30"/>
  <c r="CB437" i="30"/>
  <c r="BP437" i="30"/>
  <c r="CB285" i="30"/>
  <c r="BP285" i="30"/>
  <c r="BR381" i="30"/>
  <c r="BT381" i="30"/>
  <c r="BP485" i="30"/>
  <c r="BP461" i="30"/>
  <c r="BM317" i="30"/>
  <c r="BM293" i="30"/>
  <c r="BP501" i="30"/>
  <c r="BY501" i="30"/>
  <c r="BM501" i="30"/>
  <c r="BY437" i="30"/>
  <c r="BM437" i="30"/>
  <c r="BY421" i="30"/>
  <c r="BM421" i="30"/>
  <c r="BY405" i="30"/>
  <c r="BM405" i="30"/>
  <c r="BY381" i="30"/>
  <c r="BM381" i="30"/>
  <c r="BY301" i="30"/>
  <c r="BM301" i="30"/>
  <c r="BY277" i="30"/>
  <c r="BM277" i="30"/>
  <c r="CB509" i="30"/>
  <c r="BP509" i="30"/>
  <c r="CB477" i="30"/>
  <c r="BP477" i="30"/>
  <c r="CB453" i="30"/>
  <c r="BP453" i="30"/>
  <c r="CB413" i="30"/>
  <c r="BP413" i="30"/>
  <c r="CB373" i="30"/>
  <c r="BP373" i="30"/>
  <c r="CB309" i="30"/>
  <c r="BP309" i="30"/>
  <c r="CB293" i="30"/>
  <c r="BP293" i="30"/>
  <c r="BR365" i="30"/>
  <c r="BT365" i="30"/>
  <c r="BR357" i="30"/>
  <c r="BT357" i="30"/>
  <c r="BR325" i="30"/>
  <c r="BT317" i="30"/>
  <c r="BR317" i="30"/>
  <c r="BT301" i="30"/>
  <c r="BR293" i="30"/>
  <c r="BT293" i="30"/>
  <c r="BT285" i="30"/>
  <c r="BM536" i="30"/>
  <c r="BR397" i="30"/>
  <c r="AI551" i="30"/>
  <c r="BM485" i="30"/>
  <c r="BM333" i="30"/>
  <c r="BM357" i="30"/>
  <c r="BT325" i="30"/>
  <c r="BY517" i="30"/>
  <c r="BM517" i="30"/>
  <c r="BY509" i="30"/>
  <c r="BM509" i="30"/>
  <c r="BY493" i="30"/>
  <c r="BM493" i="30"/>
  <c r="BY477" i="30"/>
  <c r="BM477" i="30"/>
  <c r="BY429" i="30"/>
  <c r="BM429" i="30"/>
  <c r="BY325" i="30"/>
  <c r="BM325" i="30"/>
  <c r="CB493" i="30"/>
  <c r="BP493" i="30"/>
  <c r="CB445" i="30"/>
  <c r="BP445" i="30"/>
  <c r="CB429" i="30"/>
  <c r="BP429" i="30"/>
  <c r="CB357" i="30"/>
  <c r="BP357" i="30"/>
  <c r="CB349" i="30"/>
  <c r="BP349" i="30"/>
  <c r="CB341" i="30"/>
  <c r="BP341" i="30"/>
  <c r="CB325" i="30"/>
  <c r="BP325" i="30"/>
  <c r="CB301" i="30"/>
  <c r="BP301" i="30"/>
  <c r="CB277" i="30"/>
  <c r="BP277" i="30"/>
  <c r="BT477" i="30"/>
  <c r="BT469" i="30"/>
  <c r="BR469" i="30"/>
  <c r="BT333" i="30"/>
  <c r="BR333" i="30"/>
  <c r="BT309" i="30"/>
  <c r="BR309" i="30"/>
  <c r="BL530" i="30"/>
  <c r="BM533" i="30"/>
  <c r="BR535" i="30"/>
  <c r="BT277" i="30"/>
  <c r="BM373" i="30"/>
  <c r="BP333" i="30"/>
  <c r="BT429" i="30"/>
  <c r="BM397" i="30"/>
  <c r="G233" i="10"/>
  <c r="O168" i="34"/>
  <c r="N168" i="34" s="1"/>
  <c r="AB7" i="25"/>
  <c r="AE65" i="25"/>
  <c r="AA100" i="25"/>
  <c r="AD173" i="25"/>
  <c r="AE87" i="25"/>
  <c r="F193" i="25"/>
  <c r="V204" i="25"/>
  <c r="AF180" i="25"/>
  <c r="AJ100" i="25"/>
  <c r="I212" i="25"/>
  <c r="AA176" i="25"/>
  <c r="D451" i="6"/>
  <c r="E256" i="25"/>
  <c r="E248" i="25"/>
  <c r="M248" i="25"/>
  <c r="W261" i="25"/>
  <c r="V192" i="25"/>
  <c r="AJ169" i="25"/>
  <c r="Z169" i="25"/>
  <c r="AH77" i="27"/>
  <c r="AH69" i="27"/>
  <c r="AH61" i="27"/>
  <c r="AH53" i="27"/>
  <c r="AH45" i="27"/>
  <c r="AH37" i="27"/>
  <c r="AH29" i="27"/>
  <c r="AH21" i="27"/>
  <c r="AH13" i="27"/>
  <c r="K255" i="25"/>
  <c r="AI132" i="25"/>
  <c r="AH67" i="27"/>
  <c r="AH43" i="27"/>
  <c r="AJ173" i="25"/>
  <c r="AI176" i="25"/>
  <c r="AB75" i="25"/>
  <c r="T192" i="25"/>
  <c r="J192" i="25"/>
  <c r="F231" i="25"/>
  <c r="I216" i="25"/>
  <c r="N223" i="25"/>
  <c r="P235" i="25"/>
  <c r="I219" i="25"/>
  <c r="I211" i="25"/>
  <c r="S254" i="25"/>
  <c r="Z146" i="25"/>
  <c r="S206" i="25"/>
  <c r="AA165" i="25"/>
  <c r="AA141" i="25"/>
  <c r="AA125" i="25"/>
  <c r="AF134" i="25"/>
  <c r="X261" i="25"/>
  <c r="AJ116" i="25"/>
  <c r="AH51" i="27"/>
  <c r="AJ149" i="25"/>
  <c r="N201" i="25"/>
  <c r="R193" i="25"/>
  <c r="N233" i="25"/>
  <c r="AD101" i="25"/>
  <c r="V261" i="25"/>
  <c r="N261" i="25"/>
  <c r="M213" i="25"/>
  <c r="AJ124" i="25"/>
  <c r="AH19" i="27"/>
  <c r="Z176" i="25"/>
  <c r="AJ113" i="25"/>
  <c r="AB67" i="25"/>
  <c r="AB59" i="25"/>
  <c r="AB43" i="25"/>
  <c r="AB35" i="25"/>
  <c r="AB27" i="25"/>
  <c r="AB19" i="25"/>
  <c r="AB79" i="25"/>
  <c r="AB63" i="25"/>
  <c r="AB47" i="25"/>
  <c r="AB39" i="25"/>
  <c r="AB23" i="25"/>
  <c r="AE83" i="25"/>
  <c r="AE67" i="25"/>
  <c r="AE59" i="25"/>
  <c r="AE51" i="25"/>
  <c r="AE43" i="25"/>
  <c r="AE35" i="25"/>
  <c r="AE19" i="25"/>
  <c r="AE11" i="25"/>
  <c r="D268" i="25"/>
  <c r="AB69" i="25"/>
  <c r="AB61" i="25"/>
  <c r="AB53" i="25"/>
  <c r="AB45" i="25"/>
  <c r="AB37" i="25"/>
  <c r="AB13" i="25"/>
  <c r="AE57" i="25"/>
  <c r="AE49" i="25"/>
  <c r="AE41" i="25"/>
  <c r="AE33" i="25"/>
  <c r="AE25" i="25"/>
  <c r="AE79" i="25"/>
  <c r="AE63" i="25"/>
  <c r="AE55" i="25"/>
  <c r="AE47" i="25"/>
  <c r="AE39" i="25"/>
  <c r="AE31" i="25"/>
  <c r="AE23" i="25"/>
  <c r="AE15" i="25"/>
  <c r="AE7" i="25"/>
  <c r="N193" i="25"/>
  <c r="J193" i="25"/>
  <c r="R268" i="25"/>
  <c r="X268" i="25"/>
  <c r="AG176" i="25"/>
  <c r="AH55" i="27"/>
  <c r="T240" i="25"/>
  <c r="W240" i="25"/>
  <c r="AD176" i="25"/>
  <c r="H160" i="34"/>
  <c r="I160" i="34" s="1"/>
  <c r="P160" i="34" s="1"/>
  <c r="O160" i="34"/>
  <c r="N160" i="34" s="1"/>
  <c r="G6" i="10"/>
  <c r="C48" i="10"/>
  <c r="O306" i="34"/>
  <c r="N306" i="34" s="1"/>
  <c r="P306" i="34"/>
  <c r="P302" i="34"/>
  <c r="O302" i="34"/>
  <c r="N302" i="34" s="1"/>
  <c r="P297" i="34"/>
  <c r="D74" i="6"/>
  <c r="D134" i="6"/>
  <c r="D136" i="6"/>
  <c r="D152" i="6"/>
  <c r="D165" i="6"/>
  <c r="D180" i="6"/>
  <c r="D249" i="6"/>
  <c r="D272" i="6"/>
  <c r="AI30" i="27" s="1"/>
  <c r="D331" i="6"/>
  <c r="D361" i="6"/>
  <c r="D380" i="6"/>
  <c r="AI66" i="27" s="1"/>
  <c r="D420" i="6"/>
  <c r="U193" i="25"/>
  <c r="M240" i="25"/>
  <c r="M208" i="25"/>
  <c r="Q268" i="25"/>
  <c r="Q204" i="25"/>
  <c r="Q255" i="25"/>
  <c r="E251" i="25"/>
  <c r="I251" i="25"/>
  <c r="T225" i="25"/>
  <c r="AI133" i="25"/>
  <c r="D46" i="6"/>
  <c r="D65" i="6"/>
  <c r="D117" i="6"/>
  <c r="D173" i="6"/>
  <c r="D202" i="6"/>
  <c r="D248" i="6"/>
  <c r="AI22" i="27" s="1"/>
  <c r="D291" i="6"/>
  <c r="D352" i="6"/>
  <c r="D390" i="6"/>
  <c r="D410" i="6"/>
  <c r="I268" i="25"/>
  <c r="W224" i="25"/>
  <c r="V268" i="25"/>
  <c r="M235" i="25"/>
  <c r="H172" i="34"/>
  <c r="I172" i="34" s="1"/>
  <c r="P172" i="34" s="1"/>
  <c r="D16" i="6"/>
  <c r="D38" i="6"/>
  <c r="D85" i="6"/>
  <c r="D101" i="6"/>
  <c r="D144" i="6"/>
  <c r="D155" i="6"/>
  <c r="D182" i="6"/>
  <c r="D231" i="6"/>
  <c r="D300" i="6"/>
  <c r="D334" i="6"/>
  <c r="D367" i="6"/>
  <c r="D382" i="6"/>
  <c r="D395" i="6"/>
  <c r="AI71" i="27" s="1"/>
  <c r="D429" i="6"/>
  <c r="AF144" i="25"/>
  <c r="K268" i="25"/>
  <c r="AI100" i="25"/>
  <c r="AA148" i="25"/>
  <c r="K240" i="25"/>
  <c r="O268" i="25"/>
  <c r="T268" i="25"/>
  <c r="W193" i="25"/>
  <c r="X248" i="25"/>
  <c r="U200" i="25"/>
  <c r="N193" i="34"/>
  <c r="U240" i="25"/>
  <c r="O141" i="34"/>
  <c r="N141" i="34" s="1"/>
  <c r="I261" i="25"/>
  <c r="M209" i="25"/>
  <c r="AC166" i="25"/>
  <c r="AC142" i="25"/>
  <c r="AB142" i="25" s="1"/>
  <c r="AC134" i="25"/>
  <c r="U202" i="25"/>
  <c r="W264" i="25"/>
  <c r="N159" i="34"/>
  <c r="N179" i="34"/>
  <c r="P216" i="34"/>
  <c r="P244" i="34"/>
  <c r="P248" i="34"/>
  <c r="P250" i="34"/>
  <c r="P252" i="34"/>
  <c r="P266" i="34"/>
  <c r="P268" i="34"/>
  <c r="P274" i="34"/>
  <c r="P286" i="34"/>
  <c r="P288" i="34"/>
  <c r="P290" i="34"/>
  <c r="G209" i="10"/>
  <c r="C251" i="10"/>
  <c r="R192" i="25"/>
  <c r="X192" i="25"/>
  <c r="W192" i="25"/>
  <c r="G192" i="25"/>
  <c r="C192" i="25"/>
  <c r="AC100" i="25"/>
  <c r="P192" i="25"/>
  <c r="AG100" i="25"/>
  <c r="Z100" i="25"/>
  <c r="D192" i="25"/>
  <c r="AF100" i="25"/>
  <c r="M192" i="25"/>
  <c r="N192" i="25"/>
  <c r="I259" i="25"/>
  <c r="X259" i="25"/>
  <c r="T255" i="25"/>
  <c r="H255" i="25"/>
  <c r="AA163" i="25"/>
  <c r="AH50" i="27"/>
  <c r="E235" i="25"/>
  <c r="AH46" i="27"/>
  <c r="E231" i="25"/>
  <c r="AG127" i="25"/>
  <c r="E219" i="25"/>
  <c r="C268" i="10"/>
  <c r="G226" i="10"/>
  <c r="D284" i="6"/>
  <c r="AI34" i="27" s="1"/>
  <c r="D401" i="6"/>
  <c r="AI73" i="27" s="1"/>
  <c r="D403" i="6"/>
  <c r="D230" i="6"/>
  <c r="AI16" i="27" s="1"/>
  <c r="AM13" i="27" s="1"/>
  <c r="G221" i="10"/>
  <c r="D351" i="6"/>
  <c r="D381" i="6"/>
  <c r="O189" i="34"/>
  <c r="N189" i="34" s="1"/>
  <c r="H189" i="34"/>
  <c r="I189" i="34" s="1"/>
  <c r="P189" i="34" s="1"/>
  <c r="O205" i="34"/>
  <c r="N205" i="34" s="1"/>
  <c r="P205" i="34"/>
  <c r="BR273" i="30"/>
  <c r="BY519" i="30"/>
  <c r="BM519" i="30"/>
  <c r="BY511" i="30"/>
  <c r="BM511" i="30"/>
  <c r="BY507" i="30"/>
  <c r="BM507" i="30"/>
  <c r="BY503" i="30"/>
  <c r="BM503" i="30"/>
  <c r="BY499" i="30"/>
  <c r="BM499" i="30"/>
  <c r="BY495" i="30"/>
  <c r="BM495" i="30"/>
  <c r="BY491" i="30"/>
  <c r="BM491" i="30"/>
  <c r="BY483" i="30"/>
  <c r="BM483" i="30"/>
  <c r="BY479" i="30"/>
  <c r="BM479" i="30"/>
  <c r="BY467" i="30"/>
  <c r="BM467" i="30"/>
  <c r="BY459" i="30"/>
  <c r="BM459" i="30"/>
  <c r="BY455" i="30"/>
  <c r="BM455" i="30"/>
  <c r="BY447" i="30"/>
  <c r="BM447" i="30"/>
  <c r="BY443" i="30"/>
  <c r="BM443" i="30"/>
  <c r="BY439" i="30"/>
  <c r="BM439" i="30"/>
  <c r="BY431" i="30"/>
  <c r="BM431" i="30"/>
  <c r="BY423" i="30"/>
  <c r="BM423" i="30"/>
  <c r="BY419" i="30"/>
  <c r="BM419" i="30"/>
  <c r="BY407" i="30"/>
  <c r="BM407" i="30"/>
  <c r="BY403" i="30"/>
  <c r="BM403" i="30"/>
  <c r="BY399" i="30"/>
  <c r="BM399" i="30"/>
  <c r="BY395" i="30"/>
  <c r="BM395" i="30"/>
  <c r="BY391" i="30"/>
  <c r="BM391" i="30"/>
  <c r="BY387" i="30"/>
  <c r="BM387" i="30"/>
  <c r="BY379" i="30"/>
  <c r="BM379" i="30"/>
  <c r="BY375" i="30"/>
  <c r="BM375" i="30"/>
  <c r="BY367" i="30"/>
  <c r="BM367" i="30"/>
  <c r="BY363" i="30"/>
  <c r="BM363" i="30"/>
  <c r="BY355" i="30"/>
  <c r="BM355" i="30"/>
  <c r="BY351" i="30"/>
  <c r="BM351" i="30"/>
  <c r="BY347" i="30"/>
  <c r="BM347" i="30"/>
  <c r="BY339" i="30"/>
  <c r="BM339" i="30"/>
  <c r="BY335" i="30"/>
  <c r="BM335" i="30"/>
  <c r="BY327" i="30"/>
  <c r="BM327" i="30"/>
  <c r="BY323" i="30"/>
  <c r="BM323" i="30"/>
  <c r="BY319" i="30"/>
  <c r="BM319" i="30"/>
  <c r="BY311" i="30"/>
  <c r="BM311" i="30"/>
  <c r="BY307" i="30"/>
  <c r="BM307" i="30"/>
  <c r="BY303" i="30"/>
  <c r="BM303" i="30"/>
  <c r="BY299" i="30"/>
  <c r="BM299" i="30"/>
  <c r="BY295" i="30"/>
  <c r="BM295" i="30"/>
  <c r="BY287" i="30"/>
  <c r="BM287" i="30"/>
  <c r="BY283" i="30"/>
  <c r="BM283" i="30"/>
  <c r="BY279" i="30"/>
  <c r="BM279" i="30"/>
  <c r="BY275" i="30"/>
  <c r="BM275" i="30"/>
  <c r="AD147" i="25"/>
  <c r="O197" i="34"/>
  <c r="N197" i="34" s="1"/>
  <c r="P197" i="34"/>
  <c r="P203" i="34"/>
  <c r="O203" i="34"/>
  <c r="N203" i="34" s="1"/>
  <c r="O217" i="34"/>
  <c r="N217" i="34" s="1"/>
  <c r="P217" i="34"/>
  <c r="O219" i="34"/>
  <c r="N219" i="34" s="1"/>
  <c r="P219" i="34"/>
  <c r="O225" i="34"/>
  <c r="N225" i="34" s="1"/>
  <c r="P225" i="34"/>
  <c r="O227" i="34"/>
  <c r="N227" i="34" s="1"/>
  <c r="P227" i="34"/>
  <c r="O239" i="34"/>
  <c r="N239" i="34" s="1"/>
  <c r="P239" i="34"/>
  <c r="O275" i="34"/>
  <c r="N275" i="34" s="1"/>
  <c r="P283" i="34"/>
  <c r="W222" i="25"/>
  <c r="O249" i="34"/>
  <c r="N249" i="34" s="1"/>
  <c r="P253" i="34"/>
  <c r="P271" i="34"/>
  <c r="O295" i="34"/>
  <c r="N295" i="34" s="1"/>
  <c r="O257" i="34"/>
  <c r="N257" i="34" s="1"/>
  <c r="P247" i="34"/>
  <c r="O298" i="34"/>
  <c r="N298" i="34" s="1"/>
  <c r="AG169" i="25"/>
  <c r="P229" i="34"/>
  <c r="P235" i="34"/>
  <c r="AD163" i="25"/>
  <c r="O207" i="34"/>
  <c r="N207" i="34" s="1"/>
  <c r="P207" i="34"/>
  <c r="O237" i="34"/>
  <c r="N237" i="34" s="1"/>
  <c r="P237" i="34"/>
  <c r="O308" i="34"/>
  <c r="N308" i="34" s="1"/>
  <c r="CB495" i="30"/>
  <c r="BP495" i="30"/>
  <c r="CB483" i="30"/>
  <c r="BP483" i="30"/>
  <c r="CB463" i="30"/>
  <c r="BP463" i="30"/>
  <c r="CB447" i="30"/>
  <c r="BP447" i="30"/>
  <c r="CB423" i="30"/>
  <c r="BP423" i="30"/>
  <c r="CB407" i="30"/>
  <c r="BP407" i="30"/>
  <c r="CB391" i="30"/>
  <c r="BP391" i="30"/>
  <c r="CB379" i="30"/>
  <c r="BP379" i="30"/>
  <c r="CB371" i="30"/>
  <c r="BP371" i="30"/>
  <c r="CB351" i="30"/>
  <c r="BP351" i="30"/>
  <c r="CB335" i="30"/>
  <c r="BP335" i="30"/>
  <c r="CB327" i="30"/>
  <c r="BP327" i="30"/>
  <c r="CB311" i="30"/>
  <c r="BP311" i="30"/>
  <c r="CB279" i="30"/>
  <c r="BP279" i="30"/>
  <c r="D32" i="6"/>
  <c r="D51" i="6"/>
  <c r="D62" i="6"/>
  <c r="D79" i="6"/>
  <c r="D122" i="6"/>
  <c r="D151" i="6"/>
  <c r="D175" i="6"/>
  <c r="D198" i="6"/>
  <c r="D214" i="6"/>
  <c r="D233" i="6"/>
  <c r="AI17" i="27" s="1"/>
  <c r="D235" i="6"/>
  <c r="D243" i="6"/>
  <c r="D295" i="6"/>
  <c r="D306" i="6"/>
  <c r="D315" i="6"/>
  <c r="D319" i="6"/>
  <c r="D332" i="6"/>
  <c r="AI50" i="27" s="1"/>
  <c r="D353" i="6"/>
  <c r="AI57" i="27" s="1"/>
  <c r="D356" i="6"/>
  <c r="AI58" i="27" s="1"/>
  <c r="D385" i="6"/>
  <c r="D389" i="6"/>
  <c r="AI69" i="27" s="1"/>
  <c r="D398" i="6"/>
  <c r="AI72" i="27" s="1"/>
  <c r="AM27" i="27" s="1"/>
  <c r="D408" i="6"/>
  <c r="AB83" i="25"/>
  <c r="AB71" i="25"/>
  <c r="AB55" i="25"/>
  <c r="AB77" i="25"/>
  <c r="AB29" i="25"/>
  <c r="AE75" i="25"/>
  <c r="AE71" i="25"/>
  <c r="AE27" i="25"/>
  <c r="H192" i="25"/>
  <c r="AJ157" i="25"/>
  <c r="N249" i="25"/>
  <c r="N225" i="25"/>
  <c r="AJ133" i="25"/>
  <c r="N209" i="25"/>
  <c r="AJ117" i="25"/>
  <c r="Z149" i="25"/>
  <c r="I241" i="25"/>
  <c r="AH16" i="27"/>
  <c r="AL13" i="27" s="1"/>
  <c r="W201" i="25"/>
  <c r="N138" i="34"/>
  <c r="H155" i="34"/>
  <c r="I155" i="34" s="1"/>
  <c r="P155" i="34" s="1"/>
  <c r="U192" i="25"/>
  <c r="I192" i="25"/>
  <c r="E192" i="25"/>
  <c r="D450" i="6"/>
  <c r="N198" i="34"/>
  <c r="N212" i="34"/>
  <c r="N232" i="34"/>
  <c r="BR521" i="30"/>
  <c r="T9" i="14" s="1"/>
  <c r="BR501" i="30"/>
  <c r="BT493" i="30"/>
  <c r="BT485" i="30"/>
  <c r="BR477" i="30"/>
  <c r="BT461" i="30"/>
  <c r="BR413" i="30"/>
  <c r="BT341" i="30"/>
  <c r="O167" i="34"/>
  <c r="N167" i="34" s="1"/>
  <c r="N242" i="34"/>
  <c r="AF109" i="25"/>
  <c r="U258" i="25"/>
  <c r="O216" i="34"/>
  <c r="N216" i="34" s="1"/>
  <c r="N150" i="34"/>
  <c r="P218" i="34"/>
  <c r="N190" i="34"/>
  <c r="N178" i="34"/>
  <c r="H147" i="34"/>
  <c r="I147" i="34" s="1"/>
  <c r="P147" i="34" s="1"/>
  <c r="H135" i="34"/>
  <c r="I135" i="34" s="1"/>
  <c r="P135" i="34" s="1"/>
  <c r="AH76" i="27"/>
  <c r="AL28" i="27" s="1"/>
  <c r="R261" i="25"/>
  <c r="AH72" i="27"/>
  <c r="AL27" i="27" s="1"/>
  <c r="Z165" i="25"/>
  <c r="AF165" i="25"/>
  <c r="Q257" i="25"/>
  <c r="W257" i="25"/>
  <c r="AH64" i="27"/>
  <c r="AL25" i="27" s="1"/>
  <c r="Q249" i="25"/>
  <c r="R249" i="25"/>
  <c r="W249" i="25"/>
  <c r="S249" i="25"/>
  <c r="AH56" i="27"/>
  <c r="AL23" i="27" s="1"/>
  <c r="S241" i="25"/>
  <c r="R241" i="25"/>
  <c r="AH48" i="27"/>
  <c r="AL21" i="27" s="1"/>
  <c r="Q233" i="25"/>
  <c r="Z141" i="25"/>
  <c r="M233" i="25"/>
  <c r="AH40" i="27"/>
  <c r="AL19" i="27" s="1"/>
  <c r="AF133" i="25"/>
  <c r="AH32" i="27"/>
  <c r="AL17" i="27" s="1"/>
  <c r="W217" i="25"/>
  <c r="Z125" i="25"/>
  <c r="AH24" i="27"/>
  <c r="AL15" i="27" s="1"/>
  <c r="S209" i="25"/>
  <c r="Q209" i="25"/>
  <c r="U250" i="25"/>
  <c r="AC158" i="25"/>
  <c r="AB158" i="25" s="1"/>
  <c r="O151" i="34"/>
  <c r="N151" i="34" s="1"/>
  <c r="H151" i="34"/>
  <c r="I151" i="34" s="1"/>
  <c r="P151" i="34" s="1"/>
  <c r="O163" i="34"/>
  <c r="N163" i="34" s="1"/>
  <c r="H163" i="34"/>
  <c r="I163" i="34" s="1"/>
  <c r="P163" i="34" s="1"/>
  <c r="H171" i="34"/>
  <c r="I171" i="34" s="1"/>
  <c r="P171" i="34" s="1"/>
  <c r="O171" i="34"/>
  <c r="N171" i="34" s="1"/>
  <c r="O175" i="34"/>
  <c r="N175" i="34" s="1"/>
  <c r="H175" i="34"/>
  <c r="I175" i="34" s="1"/>
  <c r="P175" i="34" s="1"/>
  <c r="O187" i="34"/>
  <c r="N187" i="34" s="1"/>
  <c r="H187" i="34"/>
  <c r="I187" i="34" s="1"/>
  <c r="P187" i="34" s="1"/>
  <c r="O220" i="34"/>
  <c r="N220" i="34" s="1"/>
  <c r="P220" i="34"/>
  <c r="G3" i="10"/>
  <c r="C45" i="10"/>
  <c r="G223" i="10"/>
  <c r="AF117" i="25"/>
  <c r="K241" i="25"/>
  <c r="E249" i="25"/>
  <c r="E241" i="25"/>
  <c r="E225" i="25"/>
  <c r="N154" i="34"/>
  <c r="N174" i="34"/>
  <c r="H159" i="34"/>
  <c r="I159" i="34" s="1"/>
  <c r="P159" i="34" s="1"/>
  <c r="H179" i="34"/>
  <c r="I179" i="34" s="1"/>
  <c r="P179" i="34" s="1"/>
  <c r="H143" i="34"/>
  <c r="I143" i="34" s="1"/>
  <c r="P143" i="34" s="1"/>
  <c r="D14" i="6"/>
  <c r="D18" i="6"/>
  <c r="D21" i="6"/>
  <c r="D25" i="6"/>
  <c r="D29" i="6"/>
  <c r="D33" i="6"/>
  <c r="D41" i="6"/>
  <c r="D45" i="6"/>
  <c r="D48" i="6"/>
  <c r="D52" i="6"/>
  <c r="D56" i="6"/>
  <c r="D61" i="6"/>
  <c r="D64" i="6"/>
  <c r="D67" i="6"/>
  <c r="D72" i="6"/>
  <c r="D76" i="6"/>
  <c r="D80" i="6"/>
  <c r="D84" i="6"/>
  <c r="D88" i="6"/>
  <c r="D97" i="6"/>
  <c r="D100" i="6"/>
  <c r="D103" i="6"/>
  <c r="D106" i="6"/>
  <c r="D110" i="6"/>
  <c r="D119" i="6"/>
  <c r="D123" i="6"/>
  <c r="D129" i="6"/>
  <c r="D137" i="6"/>
  <c r="D139" i="6"/>
  <c r="D143" i="6"/>
  <c r="D153" i="6"/>
  <c r="D154" i="6"/>
  <c r="D158" i="6"/>
  <c r="D163" i="6"/>
  <c r="D170" i="6"/>
  <c r="D177" i="6"/>
  <c r="D178" i="6"/>
  <c r="D184" i="6"/>
  <c r="D188" i="6"/>
  <c r="D193" i="6"/>
  <c r="D200" i="6"/>
  <c r="D203" i="6"/>
  <c r="D212" i="6"/>
  <c r="D215" i="6"/>
  <c r="D221" i="6"/>
  <c r="AI13" i="27" s="1"/>
  <c r="D224" i="6"/>
  <c r="AI14" i="27" s="1"/>
  <c r="D228" i="6"/>
  <c r="D232" i="6"/>
  <c r="D236" i="6"/>
  <c r="AI18" i="27" s="1"/>
  <c r="D240" i="6"/>
  <c r="D245" i="6"/>
  <c r="AI21" i="27" s="1"/>
  <c r="D246" i="6"/>
  <c r="D253" i="6"/>
  <c r="D256" i="6"/>
  <c r="D264" i="6"/>
  <c r="D274" i="6"/>
  <c r="D281" i="6"/>
  <c r="AI33" i="27" s="1"/>
  <c r="D283" i="6"/>
  <c r="D294" i="6"/>
  <c r="D299" i="6"/>
  <c r="AI39" i="27" s="1"/>
  <c r="D303" i="6"/>
  <c r="D309" i="6"/>
  <c r="D313" i="6"/>
  <c r="D314" i="6"/>
  <c r="AI44" i="27" s="1"/>
  <c r="AM20" i="27" s="1"/>
  <c r="D321" i="6"/>
  <c r="D325" i="6"/>
  <c r="D328" i="6"/>
  <c r="D333" i="6"/>
  <c r="D336" i="6"/>
  <c r="D339" i="6"/>
  <c r="D346" i="6"/>
  <c r="D350" i="6"/>
  <c r="AI56" i="27" s="1"/>
  <c r="AM23" i="27" s="1"/>
  <c r="D354" i="6"/>
  <c r="D358" i="6"/>
  <c r="D362" i="6"/>
  <c r="AI60" i="27" s="1"/>
  <c r="AM24" i="27" s="1"/>
  <c r="D368" i="6"/>
  <c r="AI62" i="27" s="1"/>
  <c r="D371" i="6"/>
  <c r="AI63" i="27" s="1"/>
  <c r="D374" i="6"/>
  <c r="AI64" i="27" s="1"/>
  <c r="AM25" i="27" s="1"/>
  <c r="D378" i="6"/>
  <c r="D384" i="6"/>
  <c r="D388" i="6"/>
  <c r="D392" i="6"/>
  <c r="AI70" i="27" s="1"/>
  <c r="D409" i="6"/>
  <c r="D415" i="6"/>
  <c r="D418" i="6"/>
  <c r="D426" i="6"/>
  <c r="D432" i="6"/>
  <c r="AB76" i="25"/>
  <c r="AB68" i="25"/>
  <c r="AB60" i="25"/>
  <c r="AB44" i="25"/>
  <c r="AB28" i="25"/>
  <c r="AB20" i="25"/>
  <c r="AB16" i="25"/>
  <c r="AB78" i="25"/>
  <c r="AB70" i="25"/>
  <c r="AB62" i="25"/>
  <c r="AB54" i="25"/>
  <c r="AB46" i="25"/>
  <c r="AB38" i="25"/>
  <c r="AB22" i="25"/>
  <c r="AE80" i="25"/>
  <c r="AE76" i="25"/>
  <c r="AE72" i="25"/>
  <c r="AE68" i="25"/>
  <c r="AE64" i="25"/>
  <c r="AE56" i="25"/>
  <c r="AE40" i="25"/>
  <c r="AE32" i="25"/>
  <c r="AE24" i="25"/>
  <c r="AE16" i="25"/>
  <c r="AE12" i="25"/>
  <c r="AE8" i="25"/>
  <c r="AE34" i="25"/>
  <c r="T193" i="25"/>
  <c r="P193" i="25"/>
  <c r="L193" i="25"/>
  <c r="D265" i="25"/>
  <c r="D249" i="25"/>
  <c r="D241" i="25"/>
  <c r="D233" i="25"/>
  <c r="D225" i="25"/>
  <c r="D217" i="25"/>
  <c r="D209" i="25"/>
  <c r="D201" i="25"/>
  <c r="H265" i="25"/>
  <c r="H217" i="25"/>
  <c r="H201" i="25"/>
  <c r="L265" i="25"/>
  <c r="L241" i="25"/>
  <c r="O258" i="25"/>
  <c r="O250" i="25"/>
  <c r="O246" i="25"/>
  <c r="O242" i="25"/>
  <c r="O238" i="25"/>
  <c r="P265" i="25"/>
  <c r="P257" i="25"/>
  <c r="P249" i="25"/>
  <c r="P241" i="25"/>
  <c r="P233" i="25"/>
  <c r="P225" i="25"/>
  <c r="P209" i="25"/>
  <c r="P201" i="25"/>
  <c r="T267" i="25"/>
  <c r="AA171" i="25"/>
  <c r="H259" i="25"/>
  <c r="X251" i="25"/>
  <c r="L243" i="25"/>
  <c r="Z166" i="25"/>
  <c r="Z162" i="25"/>
  <c r="S246" i="25"/>
  <c r="Z138" i="25"/>
  <c r="S222" i="25"/>
  <c r="Z114" i="25"/>
  <c r="Z106" i="25"/>
  <c r="T265" i="25"/>
  <c r="AA157" i="25"/>
  <c r="T217" i="25"/>
  <c r="AA117" i="25"/>
  <c r="P296" i="34"/>
  <c r="S193" i="25"/>
  <c r="O193" i="25"/>
  <c r="K193" i="25"/>
  <c r="C193" i="25"/>
  <c r="B249" i="25"/>
  <c r="C249" i="25"/>
  <c r="C241" i="25"/>
  <c r="C233" i="25"/>
  <c r="C225" i="25"/>
  <c r="C217" i="25"/>
  <c r="C209" i="25"/>
  <c r="C201" i="25"/>
  <c r="G249" i="25"/>
  <c r="G241" i="25"/>
  <c r="G233" i="25"/>
  <c r="G225" i="25"/>
  <c r="G217" i="25"/>
  <c r="G213" i="25"/>
  <c r="G209" i="25"/>
  <c r="G201" i="25"/>
  <c r="K265" i="25"/>
  <c r="K261" i="25"/>
  <c r="K249" i="25"/>
  <c r="K233" i="25"/>
  <c r="O265" i="25"/>
  <c r="O249" i="25"/>
  <c r="O241" i="25"/>
  <c r="O233" i="25"/>
  <c r="O225" i="25"/>
  <c r="O217" i="25"/>
  <c r="O209" i="25"/>
  <c r="O201" i="25"/>
  <c r="I258" i="25"/>
  <c r="I250" i="25"/>
  <c r="AC102" i="25"/>
  <c r="Z157" i="25"/>
  <c r="S233" i="25"/>
  <c r="S217" i="25"/>
  <c r="Z117" i="25"/>
  <c r="AD166" i="25"/>
  <c r="AD138" i="25"/>
  <c r="AD130" i="25"/>
  <c r="V214" i="25"/>
  <c r="V198" i="25"/>
  <c r="AF149" i="25"/>
  <c r="W233" i="25"/>
  <c r="W209" i="25"/>
  <c r="P215" i="34"/>
  <c r="P221" i="34"/>
  <c r="S270" i="25"/>
  <c r="N146" i="34"/>
  <c r="N186" i="34"/>
  <c r="AC101" i="25"/>
  <c r="D194" i="25"/>
  <c r="E261" i="25"/>
  <c r="E233" i="25"/>
  <c r="E217" i="25"/>
  <c r="E209" i="25"/>
  <c r="H258" i="25"/>
  <c r="H226" i="25"/>
  <c r="H202" i="25"/>
  <c r="I249" i="25"/>
  <c r="I217" i="25"/>
  <c r="L246" i="25"/>
  <c r="M249" i="25"/>
  <c r="M241" i="25"/>
  <c r="M201" i="25"/>
  <c r="P242" i="25"/>
  <c r="P222" i="25"/>
  <c r="P206" i="25"/>
  <c r="P194" i="25"/>
  <c r="Q241" i="25"/>
  <c r="Q217" i="25"/>
  <c r="G256" i="25"/>
  <c r="K224" i="25"/>
  <c r="U265" i="25"/>
  <c r="U257" i="25"/>
  <c r="U241" i="25"/>
  <c r="U233" i="25"/>
  <c r="U225" i="25"/>
  <c r="AC125" i="25"/>
  <c r="U205" i="25"/>
  <c r="N213" i="34"/>
  <c r="I8" i="33"/>
  <c r="N140" i="34"/>
  <c r="F2" i="33"/>
  <c r="D34" i="6"/>
  <c r="D36" i="6"/>
  <c r="D114" i="6"/>
  <c r="D115" i="6"/>
  <c r="D146" i="6"/>
  <c r="D149" i="6"/>
  <c r="D266" i="6"/>
  <c r="AI28" i="27" s="1"/>
  <c r="AM16" i="27" s="1"/>
  <c r="AN16" i="27" s="1"/>
  <c r="D268" i="6"/>
  <c r="D273" i="6"/>
  <c r="D286" i="6"/>
  <c r="D292" i="6"/>
  <c r="D345" i="6"/>
  <c r="D343" i="6"/>
  <c r="D394" i="6"/>
  <c r="D397" i="6"/>
  <c r="D404" i="6"/>
  <c r="AI74" i="27" s="1"/>
  <c r="D402" i="6"/>
  <c r="D411" i="6"/>
  <c r="D413" i="6"/>
  <c r="AI77" i="27" s="1"/>
  <c r="J441" i="18"/>
  <c r="H429" i="18"/>
  <c r="AH70" i="27"/>
  <c r="D255" i="25"/>
  <c r="AC163" i="25"/>
  <c r="AH38" i="27"/>
  <c r="AD131" i="25"/>
  <c r="T223" i="25"/>
  <c r="O219" i="25"/>
  <c r="X219" i="25"/>
  <c r="AC127" i="25"/>
  <c r="C203" i="25"/>
  <c r="AG111" i="25"/>
  <c r="R195" i="25"/>
  <c r="AD103" i="25"/>
  <c r="AC103" i="25"/>
  <c r="C261" i="10"/>
  <c r="G219" i="10"/>
  <c r="D93" i="6"/>
  <c r="D92" i="6"/>
  <c r="D132" i="6"/>
  <c r="D130" i="6"/>
  <c r="D166" i="6"/>
  <c r="D169" i="6"/>
  <c r="D168" i="6"/>
  <c r="D197" i="6"/>
  <c r="D194" i="6"/>
  <c r="D304" i="6"/>
  <c r="D226" i="6"/>
  <c r="D201" i="6"/>
  <c r="D179" i="6"/>
  <c r="D360" i="6"/>
  <c r="D252" i="6"/>
  <c r="D241" i="6"/>
  <c r="D108" i="6"/>
  <c r="D42" i="6"/>
  <c r="D26" i="6"/>
  <c r="D428" i="6"/>
  <c r="AI82" i="27" s="1"/>
  <c r="D265" i="6"/>
  <c r="D99" i="6"/>
  <c r="D47" i="6"/>
  <c r="D57" i="6"/>
  <c r="D396" i="6"/>
  <c r="D393" i="6"/>
  <c r="D386" i="6"/>
  <c r="AI68" i="27" s="1"/>
  <c r="AM26" i="27" s="1"/>
  <c r="D296" i="6"/>
  <c r="AI38" i="27" s="1"/>
  <c r="D287" i="6"/>
  <c r="AI35" i="27" s="1"/>
  <c r="D285" i="6"/>
  <c r="D271" i="6"/>
  <c r="D176" i="6"/>
  <c r="F176" i="6" s="1"/>
  <c r="D167" i="6"/>
  <c r="D161" i="6"/>
  <c r="D156" i="6"/>
  <c r="D148" i="6"/>
  <c r="D145" i="6"/>
  <c r="D135" i="6"/>
  <c r="D133" i="6"/>
  <c r="D121" i="6"/>
  <c r="D111" i="6"/>
  <c r="D102" i="6"/>
  <c r="D86" i="6"/>
  <c r="D82" i="6"/>
  <c r="D73" i="6"/>
  <c r="D63" i="6"/>
  <c r="D39" i="6"/>
  <c r="D24" i="6"/>
  <c r="C283" i="10"/>
  <c r="D120" i="6"/>
  <c r="D344" i="6"/>
  <c r="AI54" i="27" s="1"/>
  <c r="D160" i="6"/>
  <c r="D113" i="6"/>
  <c r="D190" i="6"/>
  <c r="D239" i="6"/>
  <c r="AI19" i="27" s="1"/>
  <c r="D71" i="6"/>
  <c r="D181" i="6"/>
  <c r="D196" i="6"/>
  <c r="D220" i="6"/>
  <c r="D359" i="6"/>
  <c r="AI59" i="27" s="1"/>
  <c r="D406" i="6"/>
  <c r="D213" i="6"/>
  <c r="D127" i="6"/>
  <c r="D199" i="6"/>
  <c r="D19" i="6"/>
  <c r="D50" i="6"/>
  <c r="D126" i="6"/>
  <c r="D15" i="6"/>
  <c r="D302" i="6"/>
  <c r="AI40" i="27" s="1"/>
  <c r="AM19" i="27" s="1"/>
  <c r="D229" i="6"/>
  <c r="D192" i="6"/>
  <c r="D250" i="6"/>
  <c r="D242" i="6"/>
  <c r="AI20" i="27" s="1"/>
  <c r="AM14" i="27" s="1"/>
  <c r="D96" i="6"/>
  <c r="D22" i="6"/>
  <c r="D49" i="6"/>
  <c r="D263" i="6"/>
  <c r="AI27" i="27" s="1"/>
  <c r="D55" i="6"/>
  <c r="D377" i="6"/>
  <c r="AI65" i="27" s="1"/>
  <c r="D301" i="6"/>
  <c r="D293" i="6"/>
  <c r="AI37" i="27" s="1"/>
  <c r="D289" i="6"/>
  <c r="D282" i="6"/>
  <c r="D278" i="6"/>
  <c r="AI32" i="27" s="1"/>
  <c r="AM17" i="27" s="1"/>
  <c r="D164" i="6"/>
  <c r="D162" i="6"/>
  <c r="D157" i="6"/>
  <c r="D147" i="6"/>
  <c r="D142" i="6"/>
  <c r="D124" i="6"/>
  <c r="D118" i="6"/>
  <c r="D112" i="6"/>
  <c r="D104" i="6"/>
  <c r="D83" i="6"/>
  <c r="D77" i="6"/>
  <c r="D69" i="6"/>
  <c r="D54" i="6"/>
  <c r="D37" i="6"/>
  <c r="D23" i="6"/>
  <c r="D383" i="6"/>
  <c r="AI67" i="27" s="1"/>
  <c r="D326" i="6"/>
  <c r="AI48" i="27" s="1"/>
  <c r="AM21" i="27" s="1"/>
  <c r="D107" i="6"/>
  <c r="D98" i="6"/>
  <c r="D70" i="6"/>
  <c r="D340" i="6"/>
  <c r="D342" i="6"/>
  <c r="D59" i="6"/>
  <c r="D416" i="6"/>
  <c r="AI78" i="27" s="1"/>
  <c r="D225" i="6"/>
  <c r="D366" i="6"/>
  <c r="G206" i="10"/>
  <c r="C248" i="10"/>
  <c r="D251" i="6"/>
  <c r="AI23" i="27" s="1"/>
  <c r="D234" i="6"/>
  <c r="D20" i="6"/>
  <c r="D53" i="6"/>
  <c r="D28" i="6"/>
  <c r="D298" i="6"/>
  <c r="D290" i="6"/>
  <c r="AI36" i="27" s="1"/>
  <c r="AM18" i="27" s="1"/>
  <c r="D288" i="6"/>
  <c r="D280" i="6"/>
  <c r="D279" i="6"/>
  <c r="D174" i="6"/>
  <c r="D159" i="6"/>
  <c r="D141" i="6"/>
  <c r="D131" i="6"/>
  <c r="D125" i="6"/>
  <c r="D116" i="6"/>
  <c r="D109" i="6"/>
  <c r="D81" i="6"/>
  <c r="D75" i="6"/>
  <c r="D68" i="6"/>
  <c r="D322" i="6"/>
  <c r="D297" i="6"/>
  <c r="D431" i="6"/>
  <c r="AI83" i="27" s="1"/>
  <c r="D357" i="6"/>
  <c r="D138" i="6"/>
  <c r="AD179" i="25"/>
  <c r="D30" i="6"/>
  <c r="D78" i="6"/>
  <c r="D140" i="6"/>
  <c r="D183" i="6"/>
  <c r="D191" i="6"/>
  <c r="D208" i="6"/>
  <c r="D222" i="6"/>
  <c r="D261" i="6"/>
  <c r="D267" i="6"/>
  <c r="D275" i="6"/>
  <c r="AI31" i="27" s="1"/>
  <c r="D305" i="6"/>
  <c r="AI41" i="27" s="1"/>
  <c r="D310" i="6"/>
  <c r="D323" i="6"/>
  <c r="AI47" i="27" s="1"/>
  <c r="D355" i="6"/>
  <c r="D365" i="6"/>
  <c r="AI61" i="27" s="1"/>
  <c r="D369" i="6"/>
  <c r="D376" i="6"/>
  <c r="D412" i="6"/>
  <c r="D270" i="6"/>
  <c r="D262" i="6"/>
  <c r="D370" i="6"/>
  <c r="E234" i="25"/>
  <c r="AD122" i="25"/>
  <c r="R258" i="25"/>
  <c r="U234" i="25"/>
  <c r="E218" i="25"/>
  <c r="AC118" i="25"/>
  <c r="AC110" i="25"/>
  <c r="AB110" i="25" s="1"/>
  <c r="N195" i="34"/>
  <c r="N199" i="34"/>
  <c r="Q262" i="25"/>
  <c r="Q234" i="25"/>
  <c r="M262" i="25"/>
  <c r="U210" i="25"/>
  <c r="E262" i="25"/>
  <c r="E250" i="25"/>
  <c r="E242" i="25"/>
  <c r="E238" i="25"/>
  <c r="E210" i="25"/>
  <c r="E194" i="25"/>
  <c r="I262" i="25"/>
  <c r="I254" i="25"/>
  <c r="I238" i="25"/>
  <c r="I210" i="25"/>
  <c r="I194" i="25"/>
  <c r="M250" i="25"/>
  <c r="M230" i="25"/>
  <c r="M202" i="25"/>
  <c r="Q254" i="25"/>
  <c r="Q250" i="25"/>
  <c r="Q246" i="25"/>
  <c r="Q242" i="25"/>
  <c r="Q218" i="25"/>
  <c r="N194" i="34"/>
  <c r="N202" i="34"/>
  <c r="N206" i="34"/>
  <c r="N210" i="34"/>
  <c r="N222" i="34"/>
  <c r="N226" i="34"/>
  <c r="N246" i="34"/>
  <c r="N260" i="34"/>
  <c r="N264" i="34"/>
  <c r="N280" i="34"/>
  <c r="N284" i="34"/>
  <c r="D250" i="25"/>
  <c r="D238" i="25"/>
  <c r="D210" i="25"/>
  <c r="H238" i="25"/>
  <c r="H214" i="25"/>
  <c r="H206" i="25"/>
  <c r="H194" i="25"/>
  <c r="L238" i="25"/>
  <c r="L230" i="25"/>
  <c r="L194" i="25"/>
  <c r="T256" i="25"/>
  <c r="AJ120" i="25"/>
  <c r="Z167" i="25"/>
  <c r="S243" i="25"/>
  <c r="AI170" i="25"/>
  <c r="AA162" i="25"/>
  <c r="T246" i="25"/>
  <c r="Y246" i="25" s="1"/>
  <c r="AA138" i="25"/>
  <c r="AA130" i="25"/>
  <c r="AA122" i="25"/>
  <c r="AA106" i="25"/>
  <c r="AD124" i="25"/>
  <c r="W255" i="25"/>
  <c r="AF107" i="25"/>
  <c r="X258" i="25"/>
  <c r="AG158" i="25"/>
  <c r="X242" i="25"/>
  <c r="X234" i="25"/>
  <c r="AG134" i="25"/>
  <c r="AG126" i="25"/>
  <c r="AG106" i="25"/>
  <c r="D435" i="6"/>
  <c r="U268" i="25"/>
  <c r="AC160" i="25"/>
  <c r="U248" i="25"/>
  <c r="AC152" i="25"/>
  <c r="U196" i="25"/>
  <c r="AD171" i="25"/>
  <c r="V247" i="25"/>
  <c r="AD123" i="25"/>
  <c r="W258" i="25"/>
  <c r="W254" i="25"/>
  <c r="AF138" i="25"/>
  <c r="AF122" i="25"/>
  <c r="AG161" i="25"/>
  <c r="AG109" i="25"/>
  <c r="P198" i="34"/>
  <c r="P224" i="34"/>
  <c r="P232" i="34"/>
  <c r="AI178" i="25"/>
  <c r="W5" i="14"/>
  <c r="C272" i="25"/>
  <c r="F60" i="28"/>
  <c r="P12" i="28" s="1"/>
  <c r="F93" i="28"/>
  <c r="P45" i="28" s="1"/>
  <c r="AH63" i="27"/>
  <c r="J248" i="25"/>
  <c r="AI156" i="25"/>
  <c r="AF156" i="25"/>
  <c r="AA156" i="25"/>
  <c r="AH59" i="27"/>
  <c r="AI152" i="25"/>
  <c r="AA146" i="25"/>
  <c r="T238" i="25"/>
  <c r="E18" i="33"/>
  <c r="J18" i="33" s="1"/>
  <c r="AH79" i="27"/>
  <c r="R264" i="25"/>
  <c r="N264" i="25"/>
  <c r="AF172" i="25"/>
  <c r="AJ172" i="25"/>
  <c r="AA172" i="25"/>
  <c r="AH47" i="27"/>
  <c r="X232" i="25"/>
  <c r="N232" i="25"/>
  <c r="AA140" i="25"/>
  <c r="W232" i="25"/>
  <c r="AJ140" i="25"/>
  <c r="AH31" i="27"/>
  <c r="X216" i="25"/>
  <c r="T216" i="25"/>
  <c r="AG124" i="25"/>
  <c r="K216" i="25"/>
  <c r="J216" i="25"/>
  <c r="AH15" i="27"/>
  <c r="R200" i="25"/>
  <c r="AG108" i="25"/>
  <c r="K200" i="25"/>
  <c r="X200" i="25"/>
  <c r="AA108" i="25"/>
  <c r="O248" i="25"/>
  <c r="O244" i="34"/>
  <c r="N244" i="34" s="1"/>
  <c r="G216" i="25"/>
  <c r="B248" i="25"/>
  <c r="N240" i="25"/>
  <c r="D436" i="6"/>
  <c r="AG166" i="25"/>
  <c r="D443" i="6"/>
  <c r="AI87" i="27" s="1"/>
  <c r="K256" i="25"/>
  <c r="AI172" i="25"/>
  <c r="E200" i="25"/>
  <c r="AJ156" i="25"/>
  <c r="W200" i="25"/>
  <c r="X264" i="25"/>
  <c r="AI164" i="25"/>
  <c r="I228" i="25"/>
  <c r="E232" i="25"/>
  <c r="F200" i="25"/>
  <c r="P194" i="34"/>
  <c r="P214" i="34"/>
  <c r="H152" i="34"/>
  <c r="I152" i="34" s="1"/>
  <c r="P152" i="34" s="1"/>
  <c r="P202" i="34"/>
  <c r="H188" i="34"/>
  <c r="I188" i="34" s="1"/>
  <c r="P188" i="34" s="1"/>
  <c r="T232" i="25"/>
  <c r="E264" i="25"/>
  <c r="E244" i="25"/>
  <c r="E228" i="25"/>
  <c r="E224" i="25"/>
  <c r="E220" i="25"/>
  <c r="E216" i="25"/>
  <c r="E212" i="25"/>
  <c r="E204" i="25"/>
  <c r="E196" i="25"/>
  <c r="I256" i="25"/>
  <c r="I248" i="25"/>
  <c r="I240" i="25"/>
  <c r="I232" i="25"/>
  <c r="I224" i="25"/>
  <c r="I208" i="25"/>
  <c r="I200" i="25"/>
  <c r="M264" i="25"/>
  <c r="M256" i="25"/>
  <c r="M252" i="25"/>
  <c r="M236" i="25"/>
  <c r="M232" i="25"/>
  <c r="M228" i="25"/>
  <c r="M220" i="25"/>
  <c r="M216" i="25"/>
  <c r="M212" i="25"/>
  <c r="M204" i="25"/>
  <c r="M200" i="25"/>
  <c r="M196" i="25"/>
  <c r="Q264" i="25"/>
  <c r="Q256" i="25"/>
  <c r="Q248" i="25"/>
  <c r="Q240" i="25"/>
  <c r="Q232" i="25"/>
  <c r="Q224" i="25"/>
  <c r="Q216" i="25"/>
  <c r="Q208" i="25"/>
  <c r="Q200" i="25"/>
  <c r="AH78" i="27"/>
  <c r="U263" i="25"/>
  <c r="R263" i="25"/>
  <c r="AH62" i="27"/>
  <c r="P247" i="25"/>
  <c r="AH42" i="27"/>
  <c r="D227" i="25"/>
  <c r="P227" i="25"/>
  <c r="AH30" i="27"/>
  <c r="R215" i="25"/>
  <c r="AC124" i="25"/>
  <c r="V207" i="25"/>
  <c r="O145" i="34"/>
  <c r="N145" i="34" s="1"/>
  <c r="H145" i="34"/>
  <c r="I145" i="34" s="1"/>
  <c r="P145" i="34" s="1"/>
  <c r="O149" i="34"/>
  <c r="N149" i="34" s="1"/>
  <c r="H149" i="34"/>
  <c r="I149" i="34" s="1"/>
  <c r="P149" i="34" s="1"/>
  <c r="O157" i="34"/>
  <c r="N157" i="34" s="1"/>
  <c r="H157" i="34"/>
  <c r="I157" i="34" s="1"/>
  <c r="P157" i="34" s="1"/>
  <c r="O161" i="34"/>
  <c r="N161" i="34" s="1"/>
  <c r="H161" i="34"/>
  <c r="I161" i="34" s="1"/>
  <c r="P161" i="34" s="1"/>
  <c r="O169" i="34"/>
  <c r="N169" i="34" s="1"/>
  <c r="H169" i="34"/>
  <c r="I169" i="34" s="1"/>
  <c r="P169" i="34" s="1"/>
  <c r="O177" i="34"/>
  <c r="N177" i="34" s="1"/>
  <c r="H177" i="34"/>
  <c r="I177" i="34" s="1"/>
  <c r="P177" i="34" s="1"/>
  <c r="O181" i="34"/>
  <c r="N181" i="34" s="1"/>
  <c r="H181" i="34"/>
  <c r="I181" i="34" s="1"/>
  <c r="P181" i="34" s="1"/>
  <c r="P196" i="34"/>
  <c r="P200" i="34"/>
  <c r="P204" i="34"/>
  <c r="P206" i="34"/>
  <c r="P208" i="34"/>
  <c r="P210" i="34"/>
  <c r="P222" i="34"/>
  <c r="P228" i="34"/>
  <c r="P230" i="34"/>
  <c r="P236" i="34"/>
  <c r="P238" i="34"/>
  <c r="AE86" i="25"/>
  <c r="AH23" i="27"/>
  <c r="AA116" i="25"/>
  <c r="X208" i="25"/>
  <c r="P208" i="25"/>
  <c r="F208" i="25"/>
  <c r="T208" i="25"/>
  <c r="H208" i="25"/>
  <c r="R208" i="25"/>
  <c r="U249" i="25"/>
  <c r="AC157" i="25"/>
  <c r="AG102" i="25"/>
  <c r="X194" i="25"/>
  <c r="O144" i="34"/>
  <c r="N144" i="34" s="1"/>
  <c r="H144" i="34"/>
  <c r="I144" i="34" s="1"/>
  <c r="P144" i="34" s="1"/>
  <c r="O156" i="34"/>
  <c r="N156" i="34" s="1"/>
  <c r="H156" i="34"/>
  <c r="I156" i="34" s="1"/>
  <c r="P156" i="34" s="1"/>
  <c r="O164" i="34"/>
  <c r="N164" i="34" s="1"/>
  <c r="H164" i="34"/>
  <c r="I164" i="34" s="1"/>
  <c r="P164" i="34" s="1"/>
  <c r="O176" i="34"/>
  <c r="N176" i="34" s="1"/>
  <c r="H176" i="34"/>
  <c r="I176" i="34" s="1"/>
  <c r="P176" i="34" s="1"/>
  <c r="P294" i="34"/>
  <c r="P284" i="34"/>
  <c r="P256" i="34"/>
  <c r="P264" i="34"/>
  <c r="C51" i="10"/>
  <c r="AF108" i="25"/>
  <c r="AE108" i="25" s="1"/>
  <c r="F248" i="25"/>
  <c r="L212" i="25"/>
  <c r="Z151" i="25"/>
  <c r="D441" i="6"/>
  <c r="D439" i="6"/>
  <c r="I3" i="19"/>
  <c r="E15" i="33" s="1"/>
  <c r="J15" i="33" s="1"/>
  <c r="G13" i="10"/>
  <c r="P301" i="34"/>
  <c r="P280" i="34"/>
  <c r="P258" i="34"/>
  <c r="G5" i="10"/>
  <c r="AG156" i="25"/>
  <c r="N248" i="25"/>
  <c r="P260" i="34"/>
  <c r="O286" i="34"/>
  <c r="N286" i="34" s="1"/>
  <c r="I271" i="25"/>
  <c r="P246" i="34"/>
  <c r="O248" i="34"/>
  <c r="N248" i="34" s="1"/>
  <c r="O268" i="34"/>
  <c r="N268" i="34" s="1"/>
  <c r="T199" i="25"/>
  <c r="D199" i="25"/>
  <c r="W216" i="25"/>
  <c r="AA131" i="25"/>
  <c r="AI148" i="25"/>
  <c r="AG150" i="25"/>
  <c r="G248" i="25"/>
  <c r="K243" i="25"/>
  <c r="G240" i="25"/>
  <c r="Q243" i="25"/>
  <c r="X243" i="25"/>
  <c r="S230" i="25"/>
  <c r="D240" i="25"/>
  <c r="AI116" i="25"/>
  <c r="O240" i="25"/>
  <c r="AF148" i="25"/>
  <c r="H235" i="25"/>
  <c r="H200" i="25"/>
  <c r="D442" i="6"/>
  <c r="G255" i="25"/>
  <c r="U255" i="25"/>
  <c r="L255" i="25"/>
  <c r="O259" i="25"/>
  <c r="Q231" i="25"/>
  <c r="D433" i="6"/>
  <c r="R216" i="25"/>
  <c r="AI124" i="25"/>
  <c r="AI108" i="25"/>
  <c r="G208" i="25"/>
  <c r="T264" i="25"/>
  <c r="AA164" i="25"/>
  <c r="T200" i="25"/>
  <c r="AG142" i="25"/>
  <c r="AG172" i="25"/>
  <c r="AJ164" i="25"/>
  <c r="C59" i="10"/>
  <c r="C264" i="25"/>
  <c r="K232" i="25"/>
  <c r="G200" i="25"/>
  <c r="H173" i="34"/>
  <c r="I173" i="34" s="1"/>
  <c r="P173" i="34" s="1"/>
  <c r="H165" i="34"/>
  <c r="I165" i="34" s="1"/>
  <c r="P165" i="34" s="1"/>
  <c r="H140" i="34"/>
  <c r="I140" i="34" s="1"/>
  <c r="P140" i="34" s="1"/>
  <c r="O133" i="34"/>
  <c r="N133" i="34" s="1"/>
  <c r="D204" i="6"/>
  <c r="D206" i="6"/>
  <c r="D424" i="6"/>
  <c r="D425" i="6"/>
  <c r="AI81" i="27" s="1"/>
  <c r="D437" i="6"/>
  <c r="AI85" i="27" s="1"/>
  <c r="D438" i="6"/>
  <c r="W256" i="25"/>
  <c r="X256" i="25"/>
  <c r="R256" i="25"/>
  <c r="O256" i="25"/>
  <c r="AG164" i="25"/>
  <c r="AH39" i="27"/>
  <c r="AG132" i="25"/>
  <c r="AJ132" i="25"/>
  <c r="R224" i="25"/>
  <c r="J224" i="25"/>
  <c r="F224" i="25"/>
  <c r="T206" i="25"/>
  <c r="AA114" i="25"/>
  <c r="U201" i="25"/>
  <c r="AC109" i="25"/>
  <c r="O136" i="34"/>
  <c r="N136" i="34" s="1"/>
  <c r="H136" i="34"/>
  <c r="I136" i="34" s="1"/>
  <c r="P136" i="34" s="1"/>
  <c r="O148" i="34"/>
  <c r="N148" i="34" s="1"/>
  <c r="H148" i="34"/>
  <c r="I148" i="34" s="1"/>
  <c r="P148" i="34" s="1"/>
  <c r="O191" i="34"/>
  <c r="N191" i="34" s="1"/>
  <c r="H191" i="34"/>
  <c r="I191" i="34" s="1"/>
  <c r="P191" i="34" s="1"/>
  <c r="D434" i="6"/>
  <c r="M37" i="6" s="1"/>
  <c r="AF140" i="25"/>
  <c r="M224" i="25"/>
  <c r="AF132" i="25"/>
  <c r="P240" i="25"/>
  <c r="R271" i="25"/>
  <c r="AJ148" i="25"/>
  <c r="E240" i="25"/>
  <c r="S271" i="25"/>
  <c r="C240" i="25"/>
  <c r="AG116" i="25"/>
  <c r="U216" i="25"/>
  <c r="C292" i="10"/>
  <c r="AC139" i="25"/>
  <c r="P251" i="25"/>
  <c r="R248" i="25"/>
  <c r="X226" i="25"/>
  <c r="W248" i="25"/>
  <c r="P212" i="34"/>
  <c r="P248" i="25"/>
  <c r="O305" i="34"/>
  <c r="N305" i="34" s="1"/>
  <c r="P254" i="34"/>
  <c r="G271" i="25"/>
  <c r="X195" i="25"/>
  <c r="AF124" i="25"/>
  <c r="T239" i="25"/>
  <c r="H240" i="25"/>
  <c r="U195" i="25"/>
  <c r="K248" i="25"/>
  <c r="O224" i="25"/>
  <c r="AA132" i="25"/>
  <c r="AG179" i="25"/>
  <c r="AG148" i="25"/>
  <c r="J240" i="25"/>
  <c r="F240" i="25"/>
  <c r="R240" i="25"/>
  <c r="N208" i="25"/>
  <c r="M255" i="25"/>
  <c r="R255" i="25"/>
  <c r="AA124" i="25"/>
  <c r="N216" i="25"/>
  <c r="AJ108" i="25"/>
  <c r="W208" i="25"/>
  <c r="N229" i="34"/>
  <c r="AI140" i="25"/>
  <c r="B256" i="25"/>
  <c r="K264" i="25"/>
  <c r="F232" i="25"/>
  <c r="B224" i="25"/>
  <c r="R232" i="25"/>
  <c r="H192" i="34"/>
  <c r="I192" i="34" s="1"/>
  <c r="P192" i="34" s="1"/>
  <c r="AC141" i="25"/>
  <c r="H185" i="34"/>
  <c r="I185" i="34" s="1"/>
  <c r="P185" i="34" s="1"/>
  <c r="H153" i="34"/>
  <c r="I153" i="34" s="1"/>
  <c r="P153" i="34" s="1"/>
  <c r="O200" i="25"/>
  <c r="N224" i="25"/>
  <c r="X224" i="25"/>
  <c r="D264" i="25"/>
  <c r="D256" i="25"/>
  <c r="D248" i="25"/>
  <c r="D232" i="25"/>
  <c r="D224" i="25"/>
  <c r="D216" i="25"/>
  <c r="D208" i="25"/>
  <c r="D200" i="25"/>
  <c r="E263" i="25"/>
  <c r="E259" i="25"/>
  <c r="E247" i="25"/>
  <c r="E243" i="25"/>
  <c r="E227" i="25"/>
  <c r="E203" i="25"/>
  <c r="H264" i="25"/>
  <c r="H256" i="25"/>
  <c r="H252" i="25"/>
  <c r="H224" i="25"/>
  <c r="H216" i="25"/>
  <c r="I255" i="25"/>
  <c r="I247" i="25"/>
  <c r="I239" i="25"/>
  <c r="I231" i="25"/>
  <c r="I223" i="25"/>
  <c r="I215" i="25"/>
  <c r="I207" i="25"/>
  <c r="L264" i="25"/>
  <c r="L256" i="25"/>
  <c r="L248" i="25"/>
  <c r="L240" i="25"/>
  <c r="L224" i="25"/>
  <c r="L216" i="25"/>
  <c r="M259" i="25"/>
  <c r="M251" i="25"/>
  <c r="M243" i="25"/>
  <c r="M227" i="25"/>
  <c r="M219" i="25"/>
  <c r="M211" i="25"/>
  <c r="M203" i="25"/>
  <c r="AI138" i="25"/>
  <c r="AI114" i="25"/>
  <c r="P264" i="25"/>
  <c r="P256" i="25"/>
  <c r="P224" i="25"/>
  <c r="P200" i="25"/>
  <c r="Q247" i="25"/>
  <c r="Q239" i="25"/>
  <c r="Q215" i="25"/>
  <c r="Q207" i="25"/>
  <c r="Q199" i="25"/>
  <c r="N233" i="34"/>
  <c r="N201" i="34"/>
  <c r="K31" i="28"/>
  <c r="Z180" i="25"/>
  <c r="B264" i="25"/>
  <c r="C256" i="25"/>
  <c r="C248" i="25"/>
  <c r="C232" i="25"/>
  <c r="C224" i="25"/>
  <c r="C216" i="25"/>
  <c r="C208" i="25"/>
  <c r="C200" i="25"/>
  <c r="G232" i="25"/>
  <c r="G224" i="25"/>
  <c r="K208" i="25"/>
  <c r="I5" i="33"/>
  <c r="Q10" i="19"/>
  <c r="W11" i="14"/>
  <c r="AE88" i="25"/>
  <c r="B240" i="25"/>
  <c r="B236" i="25"/>
  <c r="B228" i="25"/>
  <c r="B220" i="25"/>
  <c r="B216" i="25"/>
  <c r="B208" i="25"/>
  <c r="B204" i="25"/>
  <c r="B200" i="25"/>
  <c r="B196" i="25"/>
  <c r="F264" i="25"/>
  <c r="F256" i="25"/>
  <c r="F216" i="25"/>
  <c r="J232" i="25"/>
  <c r="J208" i="25"/>
  <c r="J200" i="25"/>
  <c r="N200" i="25"/>
  <c r="AH83" i="27"/>
  <c r="N183" i="34"/>
  <c r="D449" i="6"/>
  <c r="AI89" i="27" s="1"/>
  <c r="AN32" i="27" s="1"/>
  <c r="K13" i="33"/>
  <c r="M13" i="33" s="1"/>
  <c r="H7" i="19"/>
  <c r="K23" i="28"/>
  <c r="F56" i="28"/>
  <c r="K56" i="28" s="1"/>
  <c r="C305" i="10"/>
  <c r="N307" i="34"/>
  <c r="N297" i="34"/>
  <c r="C297" i="10"/>
  <c r="G2" i="10"/>
  <c r="C44" i="10"/>
  <c r="E193" i="25"/>
  <c r="S248" i="25"/>
  <c r="S224" i="25"/>
  <c r="S216" i="25"/>
  <c r="Z116" i="25"/>
  <c r="S200" i="25"/>
  <c r="AI175" i="25"/>
  <c r="U262" i="25"/>
  <c r="AC162" i="25"/>
  <c r="AB162" i="25" s="1"/>
  <c r="U246" i="25"/>
  <c r="U238" i="25"/>
  <c r="AC130" i="25"/>
  <c r="U206" i="25"/>
  <c r="U198" i="25"/>
  <c r="V265" i="25"/>
  <c r="AF168" i="25"/>
  <c r="W252" i="25"/>
  <c r="AF152" i="25"/>
  <c r="W236" i="25"/>
  <c r="W220" i="25"/>
  <c r="W212" i="25"/>
  <c r="AF112" i="25"/>
  <c r="K10" i="33"/>
  <c r="M10" i="33" s="1"/>
  <c r="K20" i="33"/>
  <c r="F103" i="28"/>
  <c r="P55" i="28" s="1"/>
  <c r="N287" i="34"/>
  <c r="N296" i="34"/>
  <c r="S262" i="25"/>
  <c r="S258" i="25"/>
  <c r="Z154" i="25"/>
  <c r="Z150" i="25"/>
  <c r="Z134" i="25"/>
  <c r="Z130" i="25"/>
  <c r="S218" i="25"/>
  <c r="Z122" i="25"/>
  <c r="S202" i="25"/>
  <c r="AA173" i="25"/>
  <c r="AI165" i="25"/>
  <c r="T249" i="25"/>
  <c r="AA149" i="25"/>
  <c r="T233" i="25"/>
  <c r="AA133" i="25"/>
  <c r="T209" i="25"/>
  <c r="AI109" i="25"/>
  <c r="AC176" i="25"/>
  <c r="AC156" i="25"/>
  <c r="AC148" i="25"/>
  <c r="U224" i="25"/>
  <c r="AC108" i="25"/>
  <c r="AF162" i="25"/>
  <c r="AF158" i="25"/>
  <c r="AF154" i="25"/>
  <c r="AF150" i="25"/>
  <c r="W234" i="25"/>
  <c r="W226" i="25"/>
  <c r="AF118" i="25"/>
  <c r="AF110" i="25"/>
  <c r="AF106" i="25"/>
  <c r="W194" i="25"/>
  <c r="X265" i="25"/>
  <c r="AG157" i="25"/>
  <c r="AE157" i="25" s="1"/>
  <c r="AG149" i="25"/>
  <c r="X225" i="25"/>
  <c r="AG125" i="25"/>
  <c r="X209" i="25"/>
  <c r="X201" i="25"/>
  <c r="N170" i="34"/>
  <c r="N272" i="34"/>
  <c r="F50" i="28"/>
  <c r="P2" i="28" s="1"/>
  <c r="AG167" i="25"/>
  <c r="AH74" i="27"/>
  <c r="Z159" i="25"/>
  <c r="AH66" i="27"/>
  <c r="D243" i="25"/>
  <c r="AH58" i="27"/>
  <c r="K219" i="25"/>
  <c r="AH34" i="27"/>
  <c r="G211" i="25"/>
  <c r="AH26" i="27"/>
  <c r="N203" i="25"/>
  <c r="AH18" i="27"/>
  <c r="V263" i="25"/>
  <c r="AD155" i="25"/>
  <c r="V239" i="25"/>
  <c r="V231" i="25"/>
  <c r="V227" i="25"/>
  <c r="V223" i="25"/>
  <c r="V215" i="25"/>
  <c r="V199" i="25"/>
  <c r="V195" i="25"/>
  <c r="W266" i="25"/>
  <c r="M270" i="25"/>
  <c r="AH85" i="27"/>
  <c r="AH86" i="27"/>
  <c r="V271" i="25"/>
  <c r="G243" i="10"/>
  <c r="C259" i="10"/>
  <c r="C312" i="10"/>
  <c r="F88" i="28"/>
  <c r="P40" i="28" s="1"/>
  <c r="F47" i="28"/>
  <c r="K47" i="28" s="1"/>
  <c r="C308" i="10"/>
  <c r="N265" i="34"/>
  <c r="G35" i="6"/>
  <c r="AI76" i="27"/>
  <c r="AM28" i="27" s="1"/>
  <c r="AF163" i="25"/>
  <c r="AD135" i="25"/>
  <c r="W263" i="25"/>
  <c r="AC171" i="25"/>
  <c r="I193" i="25"/>
  <c r="F249" i="25"/>
  <c r="G268" i="25"/>
  <c r="J217" i="25"/>
  <c r="J209" i="25"/>
  <c r="P263" i="25"/>
  <c r="AH80" i="27"/>
  <c r="AL29" i="27" s="1"/>
  <c r="AH73" i="27"/>
  <c r="AH65" i="27"/>
  <c r="D448" i="6"/>
  <c r="F86" i="28"/>
  <c r="P38" i="28" s="1"/>
  <c r="AE5" i="25"/>
  <c r="AB21" i="25"/>
  <c r="AB9" i="25"/>
  <c r="AE81" i="25"/>
  <c r="AE73" i="25"/>
  <c r="AE69" i="25"/>
  <c r="B263" i="25"/>
  <c r="B255" i="25"/>
  <c r="B243" i="25"/>
  <c r="C263" i="25"/>
  <c r="C255" i="25"/>
  <c r="G263" i="25"/>
  <c r="AC145" i="25"/>
  <c r="AH52" i="27"/>
  <c r="AL22" i="27" s="1"/>
  <c r="N229" i="25"/>
  <c r="AH44" i="27"/>
  <c r="AL20" i="27" s="1"/>
  <c r="J205" i="25"/>
  <c r="AH20" i="27"/>
  <c r="AL14" i="27" s="1"/>
  <c r="AG105" i="25"/>
  <c r="AH12" i="27"/>
  <c r="AL12" i="27" s="1"/>
  <c r="AA159" i="25"/>
  <c r="AI143" i="25"/>
  <c r="T219" i="25"/>
  <c r="AA119" i="25"/>
  <c r="V257" i="25"/>
  <c r="AD157" i="25"/>
  <c r="AD141" i="25"/>
  <c r="V217" i="25"/>
  <c r="V201" i="25"/>
  <c r="W268" i="25"/>
  <c r="AG163" i="25"/>
  <c r="X239" i="25"/>
  <c r="X231" i="25"/>
  <c r="AG131" i="25"/>
  <c r="AG123" i="25"/>
  <c r="X207" i="25"/>
  <c r="H270" i="25"/>
  <c r="X270" i="25"/>
  <c r="L271" i="25"/>
  <c r="AA179" i="25"/>
  <c r="O6" i="19"/>
  <c r="U6" i="19" s="1"/>
  <c r="G261" i="10"/>
  <c r="N281" i="34"/>
  <c r="F92" i="28"/>
  <c r="P44" i="28" s="1"/>
  <c r="N259" i="34"/>
  <c r="N288" i="34"/>
  <c r="H263" i="25"/>
  <c r="L263" i="25"/>
  <c r="K263" i="25"/>
  <c r="S203" i="25"/>
  <c r="U266" i="25"/>
  <c r="AC119" i="25"/>
  <c r="D17" i="6"/>
  <c r="D35" i="6"/>
  <c r="D40" i="6"/>
  <c r="D43" i="6"/>
  <c r="D60" i="6"/>
  <c r="D66" i="6"/>
  <c r="D89" i="6"/>
  <c r="D150" i="6"/>
  <c r="D186" i="6"/>
  <c r="D187" i="6"/>
  <c r="D210" i="6"/>
  <c r="D211" i="6"/>
  <c r="D217" i="6"/>
  <c r="D219" i="6"/>
  <c r="D223" i="6"/>
  <c r="D247" i="6"/>
  <c r="D254" i="6"/>
  <c r="AI24" i="27" s="1"/>
  <c r="AM15" i="27" s="1"/>
  <c r="D255" i="6"/>
  <c r="D259" i="6"/>
  <c r="D269" i="6"/>
  <c r="AI29" i="27" s="1"/>
  <c r="D307" i="6"/>
  <c r="D312" i="6"/>
  <c r="D317" i="6"/>
  <c r="AI45" i="27" s="1"/>
  <c r="D320" i="6"/>
  <c r="AI46" i="27" s="1"/>
  <c r="D338" i="6"/>
  <c r="AI52" i="27" s="1"/>
  <c r="AM22" i="27" s="1"/>
  <c r="D373" i="6"/>
  <c r="D400" i="6"/>
  <c r="D405" i="6"/>
  <c r="D407" i="6"/>
  <c r="AI75" i="27" s="1"/>
  <c r="D414" i="6"/>
  <c r="D423" i="6"/>
  <c r="E10" i="14"/>
  <c r="E11" i="14" s="1"/>
  <c r="E12" i="14" s="1"/>
  <c r="E13" i="14" s="1"/>
  <c r="E14" i="14" s="1"/>
  <c r="E15" i="14" s="1"/>
  <c r="E16" i="14" s="1"/>
  <c r="E17" i="14" s="1"/>
  <c r="E18" i="14" s="1"/>
  <c r="E19" i="14" s="1"/>
  <c r="E20" i="14" s="1"/>
  <c r="E21" i="14" s="1"/>
  <c r="E22" i="14" s="1"/>
  <c r="E23" i="14" s="1"/>
  <c r="E24" i="14" s="1"/>
  <c r="E25" i="14" s="1"/>
  <c r="E26" i="14" s="1"/>
  <c r="E27" i="14" s="1"/>
  <c r="E28" i="14" s="1"/>
  <c r="E29" i="14" s="1"/>
  <c r="AB5" i="25"/>
  <c r="AB74" i="25"/>
  <c r="AB66" i="25"/>
  <c r="AB58" i="25"/>
  <c r="AB34" i="25"/>
  <c r="AB26" i="25"/>
  <c r="AB18" i="25"/>
  <c r="AB10" i="25"/>
  <c r="AE78" i="25"/>
  <c r="AE70" i="25"/>
  <c r="AE62" i="25"/>
  <c r="AE54" i="25"/>
  <c r="AE46" i="25"/>
  <c r="AE38" i="25"/>
  <c r="AE30" i="25"/>
  <c r="AE22" i="25"/>
  <c r="AE6" i="25"/>
  <c r="Q192" i="25"/>
  <c r="B266" i="25"/>
  <c r="F263" i="25"/>
  <c r="F255" i="25"/>
  <c r="F247" i="25"/>
  <c r="F239" i="25"/>
  <c r="F223" i="25"/>
  <c r="F215" i="25"/>
  <c r="F207" i="25"/>
  <c r="G266" i="25"/>
  <c r="H249" i="25"/>
  <c r="H241" i="25"/>
  <c r="H233" i="25"/>
  <c r="H225" i="25"/>
  <c r="H209" i="25"/>
  <c r="J259" i="25"/>
  <c r="J251" i="25"/>
  <c r="J235" i="25"/>
  <c r="J227" i="25"/>
  <c r="J219" i="25"/>
  <c r="J211" i="25"/>
  <c r="J203" i="25"/>
  <c r="J195" i="25"/>
  <c r="L249" i="25"/>
  <c r="L233" i="25"/>
  <c r="L225" i="25"/>
  <c r="L209" i="25"/>
  <c r="L201" i="25"/>
  <c r="P261" i="25"/>
  <c r="AH82" i="27"/>
  <c r="N260" i="25"/>
  <c r="AH75" i="27"/>
  <c r="AF164" i="25"/>
  <c r="AH71" i="27"/>
  <c r="AC128" i="25"/>
  <c r="AH35" i="27"/>
  <c r="J212" i="25"/>
  <c r="AH27" i="27"/>
  <c r="L196" i="25"/>
  <c r="S263" i="25"/>
  <c r="S247" i="25"/>
  <c r="S231" i="25"/>
  <c r="S223" i="25"/>
  <c r="S215" i="25"/>
  <c r="Z115" i="25"/>
  <c r="S199" i="25"/>
  <c r="AA166" i="25"/>
  <c r="AI158" i="25"/>
  <c r="AI126" i="25"/>
  <c r="AI118" i="25"/>
  <c r="AI102" i="25"/>
  <c r="AC169" i="25"/>
  <c r="AD148" i="25"/>
  <c r="V216" i="25"/>
  <c r="V208" i="25"/>
  <c r="AD108" i="25"/>
  <c r="W267" i="25"/>
  <c r="AF159" i="25"/>
  <c r="W219" i="25"/>
  <c r="AG170" i="25"/>
  <c r="X254" i="25"/>
  <c r="X246" i="25"/>
  <c r="X238" i="25"/>
  <c r="X230" i="25"/>
  <c r="X222" i="25"/>
  <c r="AG122" i="25"/>
  <c r="AG114" i="25"/>
  <c r="X198" i="25"/>
  <c r="F5" i="33"/>
  <c r="F3" i="33"/>
  <c r="I4" i="33"/>
  <c r="AH84" i="27"/>
  <c r="AL30" i="27" s="1"/>
  <c r="AH88" i="27"/>
  <c r="AL31" i="27" s="1"/>
  <c r="Q270" i="25"/>
  <c r="E271" i="25"/>
  <c r="M271" i="25"/>
  <c r="W7" i="14"/>
  <c r="AH87" i="27"/>
  <c r="F28" i="28"/>
  <c r="K28" i="28" s="1"/>
  <c r="BH540" i="22"/>
  <c r="BI540" i="22" s="1"/>
  <c r="BJ540" i="22" s="1"/>
  <c r="BK540" i="22" s="1"/>
  <c r="Z153" i="25"/>
  <c r="AD153" i="25"/>
  <c r="Q245" i="25"/>
  <c r="W245" i="25"/>
  <c r="R245" i="25"/>
  <c r="L245" i="25"/>
  <c r="AF153" i="25"/>
  <c r="V245" i="25"/>
  <c r="J245" i="25"/>
  <c r="M245" i="25"/>
  <c r="T245" i="25"/>
  <c r="S245" i="25"/>
  <c r="K245" i="25"/>
  <c r="Z121" i="25"/>
  <c r="R213" i="25"/>
  <c r="J213" i="25"/>
  <c r="S213" i="25"/>
  <c r="Q213" i="25"/>
  <c r="V213" i="25"/>
  <c r="F213" i="25"/>
  <c r="AJ121" i="25"/>
  <c r="L213" i="25"/>
  <c r="E213" i="25"/>
  <c r="AF121" i="25"/>
  <c r="N213" i="25"/>
  <c r="AD121" i="25"/>
  <c r="W213" i="25"/>
  <c r="S264" i="25"/>
  <c r="Z172" i="25"/>
  <c r="Z140" i="25"/>
  <c r="S232" i="25"/>
  <c r="AI151" i="25"/>
  <c r="T243" i="25"/>
  <c r="AA151" i="25"/>
  <c r="AC138" i="25"/>
  <c r="U230" i="25"/>
  <c r="AD133" i="25"/>
  <c r="V225" i="25"/>
  <c r="X247" i="25"/>
  <c r="AG155" i="25"/>
  <c r="O213" i="25"/>
  <c r="Z132" i="25"/>
  <c r="AI179" i="25"/>
  <c r="AA175" i="25"/>
  <c r="H229" i="25"/>
  <c r="H197" i="25"/>
  <c r="AI163" i="25"/>
  <c r="AJ163" i="25"/>
  <c r="AI131" i="25"/>
  <c r="AJ131" i="25"/>
  <c r="AJ107" i="25"/>
  <c r="AI107" i="25"/>
  <c r="P221" i="25"/>
  <c r="P197" i="25"/>
  <c r="R267" i="25"/>
  <c r="F267" i="25"/>
  <c r="AC175" i="25"/>
  <c r="S267" i="25"/>
  <c r="Q267" i="25"/>
  <c r="O267" i="25"/>
  <c r="U267" i="25"/>
  <c r="H267" i="25"/>
  <c r="AD160" i="25"/>
  <c r="V252" i="25"/>
  <c r="AI160" i="25"/>
  <c r="AG160" i="25"/>
  <c r="S252" i="25"/>
  <c r="L252" i="25"/>
  <c r="J252" i="25"/>
  <c r="N252" i="25"/>
  <c r="R252" i="25"/>
  <c r="C252" i="25"/>
  <c r="Q252" i="25"/>
  <c r="O252" i="25"/>
  <c r="X252" i="25"/>
  <c r="J228" i="25"/>
  <c r="V228" i="25"/>
  <c r="AA136" i="25"/>
  <c r="AG136" i="25"/>
  <c r="L228" i="25"/>
  <c r="K228" i="25"/>
  <c r="R228" i="25"/>
  <c r="F228" i="25"/>
  <c r="T228" i="25"/>
  <c r="AI136" i="25"/>
  <c r="AD136" i="25"/>
  <c r="N228" i="25"/>
  <c r="AJ136" i="25"/>
  <c r="X228" i="25"/>
  <c r="L204" i="25"/>
  <c r="R204" i="25"/>
  <c r="X204" i="25"/>
  <c r="Z112" i="25"/>
  <c r="N204" i="25"/>
  <c r="D204" i="25"/>
  <c r="G204" i="25"/>
  <c r="S204" i="25"/>
  <c r="J204" i="25"/>
  <c r="O204" i="25"/>
  <c r="AA112" i="25"/>
  <c r="F204" i="25"/>
  <c r="S255" i="25"/>
  <c r="Z163" i="25"/>
  <c r="T234" i="25"/>
  <c r="AA142" i="25"/>
  <c r="U245" i="25"/>
  <c r="U221" i="25"/>
  <c r="AC129" i="25"/>
  <c r="AC121" i="25"/>
  <c r="U213" i="25"/>
  <c r="AD172" i="25"/>
  <c r="V264" i="25"/>
  <c r="AD156" i="25"/>
  <c r="V248" i="25"/>
  <c r="AD132" i="25"/>
  <c r="V224" i="25"/>
  <c r="AF143" i="25"/>
  <c r="W235" i="25"/>
  <c r="AF111" i="25"/>
  <c r="W203" i="25"/>
  <c r="E269" i="25"/>
  <c r="AD177" i="25"/>
  <c r="AJ177" i="25"/>
  <c r="AC177" i="25"/>
  <c r="AG177" i="25"/>
  <c r="N269" i="25"/>
  <c r="X269" i="25"/>
  <c r="L269" i="25"/>
  <c r="S208" i="25"/>
  <c r="Q228" i="25"/>
  <c r="U254" i="25"/>
  <c r="U222" i="25"/>
  <c r="X262" i="25"/>
  <c r="AG113" i="25"/>
  <c r="N237" i="25"/>
  <c r="AG139" i="25"/>
  <c r="S212" i="25"/>
  <c r="AJ112" i="25"/>
  <c r="AF176" i="25"/>
  <c r="AA127" i="25"/>
  <c r="T218" i="25"/>
  <c r="AA126" i="25"/>
  <c r="AF127" i="25"/>
  <c r="G205" i="25"/>
  <c r="D213" i="25"/>
  <c r="G269" i="25"/>
  <c r="AF177" i="25"/>
  <c r="AD109" i="25"/>
  <c r="AG121" i="25"/>
  <c r="V240" i="25"/>
  <c r="G212" i="25"/>
  <c r="AC112" i="25"/>
  <c r="T212" i="25"/>
  <c r="W269" i="25"/>
  <c r="AG112" i="25"/>
  <c r="AD125" i="25"/>
  <c r="N255" i="25"/>
  <c r="T269" i="25"/>
  <c r="Z113" i="25"/>
  <c r="Z104" i="25"/>
  <c r="AJ105" i="25"/>
  <c r="T213" i="25"/>
  <c r="AG146" i="25"/>
  <c r="W221" i="25"/>
  <c r="V221" i="25"/>
  <c r="Z129" i="25"/>
  <c r="G221" i="25"/>
  <c r="R221" i="25"/>
  <c r="I221" i="25"/>
  <c r="D221" i="25"/>
  <c r="S221" i="25"/>
  <c r="Q221" i="25"/>
  <c r="O221" i="25"/>
  <c r="B221" i="25"/>
  <c r="AF129" i="25"/>
  <c r="T221" i="25"/>
  <c r="T259" i="25"/>
  <c r="AA167" i="25"/>
  <c r="AA103" i="25"/>
  <c r="AI103" i="25"/>
  <c r="AD117" i="25"/>
  <c r="V209" i="25"/>
  <c r="AG107" i="25"/>
  <c r="X199" i="25"/>
  <c r="T272" i="25"/>
  <c r="R272" i="25"/>
  <c r="W272" i="25"/>
  <c r="U272" i="25"/>
  <c r="AJ180" i="25"/>
  <c r="AC114" i="25"/>
  <c r="H213" i="25"/>
  <c r="AG101" i="25"/>
  <c r="X193" i="25"/>
  <c r="H253" i="25"/>
  <c r="H237" i="25"/>
  <c r="N239" i="25"/>
  <c r="AJ147" i="25"/>
  <c r="AI147" i="25"/>
  <c r="AI123" i="25"/>
  <c r="N215" i="25"/>
  <c r="P253" i="25"/>
  <c r="P229" i="25"/>
  <c r="P205" i="25"/>
  <c r="B244" i="25"/>
  <c r="AJ152" i="25"/>
  <c r="R244" i="25"/>
  <c r="N244" i="25"/>
  <c r="J244" i="25"/>
  <c r="AA152" i="25"/>
  <c r="AG152" i="25"/>
  <c r="Z152" i="25"/>
  <c r="AD152" i="25"/>
  <c r="I244" i="25"/>
  <c r="X244" i="25"/>
  <c r="F244" i="25"/>
  <c r="S244" i="25"/>
  <c r="R212" i="25"/>
  <c r="V212" i="25"/>
  <c r="N212" i="25"/>
  <c r="F212" i="25"/>
  <c r="Z120" i="25"/>
  <c r="AG120" i="25"/>
  <c r="AD120" i="25"/>
  <c r="D212" i="25"/>
  <c r="AA120" i="25"/>
  <c r="Q212" i="25"/>
  <c r="C212" i="25"/>
  <c r="O212" i="25"/>
  <c r="AI174" i="25"/>
  <c r="AA174" i="25"/>
  <c r="AA150" i="25"/>
  <c r="AI150" i="25"/>
  <c r="T242" i="25"/>
  <c r="AC161" i="25"/>
  <c r="U229" i="25"/>
  <c r="AC137" i="25"/>
  <c r="AC113" i="25"/>
  <c r="AD164" i="25"/>
  <c r="V256" i="25"/>
  <c r="W243" i="25"/>
  <c r="AF151" i="25"/>
  <c r="AF135" i="25"/>
  <c r="W227" i="25"/>
  <c r="W211" i="25"/>
  <c r="AF119" i="25"/>
  <c r="W195" i="25"/>
  <c r="AF103" i="25"/>
  <c r="S228" i="25"/>
  <c r="W237" i="25"/>
  <c r="AD145" i="25"/>
  <c r="R237" i="25"/>
  <c r="L237" i="25"/>
  <c r="J237" i="25"/>
  <c r="M237" i="25"/>
  <c r="O237" i="25"/>
  <c r="S237" i="25"/>
  <c r="Q237" i="25"/>
  <c r="AF145" i="25"/>
  <c r="I237" i="25"/>
  <c r="G237" i="25"/>
  <c r="AJ145" i="25"/>
  <c r="Z145" i="25"/>
  <c r="R205" i="25"/>
  <c r="I205" i="25"/>
  <c r="N205" i="25"/>
  <c r="AD113" i="25"/>
  <c r="AF113" i="25"/>
  <c r="S205" i="25"/>
  <c r="B205" i="25"/>
  <c r="V205" i="25"/>
  <c r="O205" i="25"/>
  <c r="F205" i="25"/>
  <c r="S256" i="25"/>
  <c r="Z164" i="25"/>
  <c r="AI159" i="25"/>
  <c r="T251" i="25"/>
  <c r="AA135" i="25"/>
  <c r="AI135" i="25"/>
  <c r="T203" i="25"/>
  <c r="AI111" i="25"/>
  <c r="AA111" i="25"/>
  <c r="AC122" i="25"/>
  <c r="U214" i="25"/>
  <c r="AF136" i="25"/>
  <c r="W228" i="25"/>
  <c r="AF104" i="25"/>
  <c r="W196" i="25"/>
  <c r="H221" i="25"/>
  <c r="AC179" i="25"/>
  <c r="U271" i="25"/>
  <c r="AI180" i="25"/>
  <c r="AA160" i="25"/>
  <c r="AG130" i="25"/>
  <c r="AI142" i="25"/>
  <c r="C204" i="25"/>
  <c r="X212" i="25"/>
  <c r="AI120" i="25"/>
  <c r="X245" i="25"/>
  <c r="K204" i="25"/>
  <c r="AC154" i="25"/>
  <c r="AB154" i="25" s="1"/>
  <c r="AI167" i="25"/>
  <c r="Z171" i="25"/>
  <c r="B252" i="25"/>
  <c r="AG154" i="25"/>
  <c r="Z107" i="25"/>
  <c r="AD112" i="25"/>
  <c r="AI121" i="25"/>
  <c r="AG153" i="25"/>
  <c r="AG138" i="25"/>
  <c r="T204" i="25"/>
  <c r="W244" i="25"/>
  <c r="AJ123" i="25"/>
  <c r="Q253" i="25"/>
  <c r="S253" i="25"/>
  <c r="R253" i="25"/>
  <c r="V253" i="25"/>
  <c r="AJ161" i="25"/>
  <c r="W253" i="25"/>
  <c r="J253" i="25"/>
  <c r="N253" i="25"/>
  <c r="L253" i="25"/>
  <c r="G253" i="25"/>
  <c r="AF161" i="25"/>
  <c r="AD161" i="25"/>
  <c r="Z161" i="25"/>
  <c r="E253" i="25"/>
  <c r="R229" i="25"/>
  <c r="S229" i="25"/>
  <c r="AF137" i="25"/>
  <c r="F229" i="25"/>
  <c r="I229" i="25"/>
  <c r="G229" i="25"/>
  <c r="Z137" i="25"/>
  <c r="M229" i="25"/>
  <c r="V229" i="25"/>
  <c r="J229" i="25"/>
  <c r="W229" i="25"/>
  <c r="X197" i="25"/>
  <c r="G197" i="25"/>
  <c r="E197" i="25"/>
  <c r="I197" i="25"/>
  <c r="V197" i="25"/>
  <c r="AD105" i="25"/>
  <c r="N197" i="25"/>
  <c r="M197" i="25"/>
  <c r="B197" i="25"/>
  <c r="Z105" i="25"/>
  <c r="AF105" i="25"/>
  <c r="R197" i="25"/>
  <c r="S197" i="25"/>
  <c r="W197" i="25"/>
  <c r="O197" i="25"/>
  <c r="Z148" i="25"/>
  <c r="S240" i="25"/>
  <c r="V241" i="25"/>
  <c r="AD149" i="25"/>
  <c r="X263" i="25"/>
  <c r="AG171" i="25"/>
  <c r="AG180" i="25"/>
  <c r="T227" i="25"/>
  <c r="AD180" i="25"/>
  <c r="Z124" i="25"/>
  <c r="W204" i="25"/>
  <c r="AC170" i="25"/>
  <c r="AJ129" i="25"/>
  <c r="M253" i="25"/>
  <c r="H245" i="25"/>
  <c r="H205" i="25"/>
  <c r="AI171" i="25"/>
  <c r="N263" i="25"/>
  <c r="AJ171" i="25"/>
  <c r="AI155" i="25"/>
  <c r="AJ155" i="25"/>
  <c r="N247" i="25"/>
  <c r="N231" i="25"/>
  <c r="AI139" i="25"/>
  <c r="AJ139" i="25"/>
  <c r="N207" i="25"/>
  <c r="AI115" i="25"/>
  <c r="P237" i="25"/>
  <c r="P213" i="25"/>
  <c r="D260" i="25"/>
  <c r="F260" i="25"/>
  <c r="X260" i="25"/>
  <c r="R260" i="25"/>
  <c r="AD168" i="25"/>
  <c r="Q260" i="25"/>
  <c r="S260" i="25"/>
  <c r="AJ168" i="25"/>
  <c r="T260" i="25"/>
  <c r="AA168" i="25"/>
  <c r="J260" i="25"/>
  <c r="O260" i="25"/>
  <c r="Z168" i="25"/>
  <c r="Z144" i="25"/>
  <c r="I236" i="25"/>
  <c r="T236" i="25"/>
  <c r="R236" i="25"/>
  <c r="AJ144" i="25"/>
  <c r="AG144" i="25"/>
  <c r="G236" i="25"/>
  <c r="N236" i="25"/>
  <c r="X236" i="25"/>
  <c r="C236" i="25"/>
  <c r="V236" i="25"/>
  <c r="AA144" i="25"/>
  <c r="D236" i="25"/>
  <c r="Q236" i="25"/>
  <c r="F236" i="25"/>
  <c r="AI144" i="25"/>
  <c r="Q220" i="25"/>
  <c r="G220" i="25"/>
  <c r="T220" i="25"/>
  <c r="R220" i="25"/>
  <c r="AA128" i="25"/>
  <c r="AI128" i="25"/>
  <c r="L220" i="25"/>
  <c r="AG128" i="25"/>
  <c r="AJ128" i="25"/>
  <c r="I220" i="25"/>
  <c r="X220" i="25"/>
  <c r="N220" i="25"/>
  <c r="V196" i="25"/>
  <c r="AA104" i="25"/>
  <c r="J196" i="25"/>
  <c r="N196" i="25"/>
  <c r="R196" i="25"/>
  <c r="AI104" i="25"/>
  <c r="I196" i="25"/>
  <c r="S196" i="25"/>
  <c r="AJ104" i="25"/>
  <c r="C196" i="25"/>
  <c r="X196" i="25"/>
  <c r="AG104" i="25"/>
  <c r="O196" i="25"/>
  <c r="Q196" i="25"/>
  <c r="K196" i="25"/>
  <c r="S239" i="25"/>
  <c r="Z147" i="25"/>
  <c r="AA158" i="25"/>
  <c r="T250" i="25"/>
  <c r="Y250" i="25" s="1"/>
  <c r="AI134" i="25"/>
  <c r="AA134" i="25"/>
  <c r="AA118" i="25"/>
  <c r="T210" i="25"/>
  <c r="Y210" i="25" s="1"/>
  <c r="AC105" i="25"/>
  <c r="W259" i="25"/>
  <c r="AF167" i="25"/>
  <c r="Z155" i="25"/>
  <c r="AC106" i="25"/>
  <c r="X237" i="25"/>
  <c r="AI112" i="25"/>
  <c r="X229" i="25"/>
  <c r="AG115" i="25"/>
  <c r="D205" i="25"/>
  <c r="Q229" i="25"/>
  <c r="H236" i="25"/>
  <c r="H212" i="25"/>
  <c r="K229" i="25"/>
  <c r="K197" i="25"/>
  <c r="P220" i="25"/>
  <c r="P204" i="25"/>
  <c r="AC168" i="25"/>
  <c r="U244" i="25"/>
  <c r="U236" i="25"/>
  <c r="U228" i="25"/>
  <c r="X253" i="25"/>
  <c r="AG145" i="25"/>
  <c r="AG137" i="25"/>
  <c r="AG129" i="25"/>
  <c r="S269" i="25"/>
  <c r="AA180" i="25"/>
  <c r="U220" i="25"/>
  <c r="T195" i="25"/>
  <c r="AC180" i="25"/>
  <c r="T235" i="25"/>
  <c r="X272" i="25"/>
  <c r="AC144" i="25"/>
  <c r="AI127" i="25"/>
  <c r="AF120" i="25"/>
  <c r="O228" i="25"/>
  <c r="S220" i="25"/>
  <c r="Z156" i="25"/>
  <c r="I267" i="25"/>
  <c r="AA177" i="25"/>
  <c r="Z123" i="25"/>
  <c r="X214" i="25"/>
  <c r="V269" i="25"/>
  <c r="X223" i="25"/>
  <c r="X255" i="25"/>
  <c r="V237" i="25"/>
  <c r="T211" i="25"/>
  <c r="P269" i="25"/>
  <c r="M269" i="25"/>
  <c r="AI168" i="25"/>
  <c r="AC104" i="25"/>
  <c r="U260" i="25"/>
  <c r="U204" i="25"/>
  <c r="Z160" i="25"/>
  <c r="AG168" i="25"/>
  <c r="AG162" i="25"/>
  <c r="AA143" i="25"/>
  <c r="AI145" i="25"/>
  <c r="K212" i="25"/>
  <c r="H204" i="25"/>
  <c r="AF160" i="25"/>
  <c r="AI119" i="25"/>
  <c r="O229" i="25"/>
  <c r="G228" i="25"/>
  <c r="AJ160" i="25"/>
  <c r="R247" i="25"/>
  <c r="AF155" i="25"/>
  <c r="AA155" i="25"/>
  <c r="U247" i="25"/>
  <c r="M239" i="25"/>
  <c r="AC147" i="25"/>
  <c r="W239" i="25"/>
  <c r="AA147" i="25"/>
  <c r="AF147" i="25"/>
  <c r="H239" i="25"/>
  <c r="R239" i="25"/>
  <c r="K239" i="25"/>
  <c r="J239" i="25"/>
  <c r="AA139" i="25"/>
  <c r="AF139" i="25"/>
  <c r="R231" i="25"/>
  <c r="C231" i="25"/>
  <c r="W231" i="25"/>
  <c r="P231" i="25"/>
  <c r="G231" i="25"/>
  <c r="U231" i="25"/>
  <c r="M231" i="25"/>
  <c r="R223" i="25"/>
  <c r="AC131" i="25"/>
  <c r="W223" i="25"/>
  <c r="AF131" i="25"/>
  <c r="P223" i="25"/>
  <c r="U223" i="25"/>
  <c r="H223" i="25"/>
  <c r="G223" i="25"/>
  <c r="L223" i="25"/>
  <c r="AF123" i="25"/>
  <c r="T215" i="25"/>
  <c r="M215" i="25"/>
  <c r="W215" i="25"/>
  <c r="AC123" i="25"/>
  <c r="U215" i="25"/>
  <c r="T207" i="25"/>
  <c r="W207" i="25"/>
  <c r="U207" i="25"/>
  <c r="M207" i="25"/>
  <c r="R207" i="25"/>
  <c r="AC115" i="25"/>
  <c r="B207" i="25"/>
  <c r="G207" i="25"/>
  <c r="K207" i="25"/>
  <c r="U199" i="25"/>
  <c r="R199" i="25"/>
  <c r="P199" i="25"/>
  <c r="W199" i="25"/>
  <c r="Z174" i="25"/>
  <c r="S250" i="25"/>
  <c r="Z158" i="25"/>
  <c r="S234" i="25"/>
  <c r="Z142" i="25"/>
  <c r="S210" i="25"/>
  <c r="Z118" i="25"/>
  <c r="S194" i="25"/>
  <c r="Z102" i="25"/>
  <c r="AA169" i="25"/>
  <c r="T261" i="25"/>
  <c r="T253" i="25"/>
  <c r="AA161" i="25"/>
  <c r="AA153" i="25"/>
  <c r="AI153" i="25"/>
  <c r="AA145" i="25"/>
  <c r="T237" i="25"/>
  <c r="T229" i="25"/>
  <c r="AI137" i="25"/>
  <c r="AA137" i="25"/>
  <c r="AI129" i="25"/>
  <c r="AA121" i="25"/>
  <c r="AA113" i="25"/>
  <c r="T197" i="25"/>
  <c r="AA105" i="25"/>
  <c r="U264" i="25"/>
  <c r="AC172" i="25"/>
  <c r="U256" i="25"/>
  <c r="AC164" i="25"/>
  <c r="AC140" i="25"/>
  <c r="U232" i="25"/>
  <c r="AC116" i="25"/>
  <c r="U208" i="25"/>
  <c r="AD175" i="25"/>
  <c r="V267" i="25"/>
  <c r="AD167" i="25"/>
  <c r="V251" i="25"/>
  <c r="AD151" i="25"/>
  <c r="AD143" i="25"/>
  <c r="AD127" i="25"/>
  <c r="AD119" i="25"/>
  <c r="V211" i="25"/>
  <c r="AD111" i="25"/>
  <c r="V203" i="25"/>
  <c r="AF170" i="25"/>
  <c r="W262" i="25"/>
  <c r="AF146" i="25"/>
  <c r="W238" i="25"/>
  <c r="AF114" i="25"/>
  <c r="W206" i="25"/>
  <c r="O269" i="25"/>
  <c r="F270" i="25"/>
  <c r="AD178" i="25"/>
  <c r="AF179" i="25"/>
  <c r="AA123" i="25"/>
  <c r="L251" i="25"/>
  <c r="T231" i="25"/>
  <c r="AD159" i="25"/>
  <c r="S198" i="25"/>
  <c r="K271" i="25"/>
  <c r="AF142" i="25"/>
  <c r="AI117" i="25"/>
  <c r="Z170" i="25"/>
  <c r="P243" i="25"/>
  <c r="AI157" i="25"/>
  <c r="N270" i="25"/>
  <c r="Z126" i="25"/>
  <c r="AG173" i="25"/>
  <c r="AE173" i="25" s="1"/>
  <c r="K203" i="25"/>
  <c r="V259" i="25"/>
  <c r="AI154" i="25"/>
  <c r="U219" i="25"/>
  <c r="AI146" i="25"/>
  <c r="O207" i="25"/>
  <c r="X221" i="25"/>
  <c r="AA129" i="25"/>
  <c r="C245" i="25"/>
  <c r="C221" i="25"/>
  <c r="C197" i="25"/>
  <c r="H228" i="25"/>
  <c r="K205" i="25"/>
  <c r="AI130" i="25"/>
  <c r="N222" i="25"/>
  <c r="AJ130" i="25"/>
  <c r="AJ106" i="25"/>
  <c r="N198" i="25"/>
  <c r="P244" i="25"/>
  <c r="P196" i="25"/>
  <c r="U251" i="25"/>
  <c r="AG159" i="25"/>
  <c r="R251" i="25"/>
  <c r="AJ159" i="25"/>
  <c r="AC159" i="25"/>
  <c r="B251" i="25"/>
  <c r="AJ135" i="25"/>
  <c r="R227" i="25"/>
  <c r="O227" i="25"/>
  <c r="Q227" i="25"/>
  <c r="Z135" i="25"/>
  <c r="H227" i="25"/>
  <c r="X227" i="25"/>
  <c r="K227" i="25"/>
  <c r="L227" i="25"/>
  <c r="S227" i="25"/>
  <c r="AG135" i="25"/>
  <c r="R203" i="25"/>
  <c r="Q203" i="25"/>
  <c r="U203" i="25"/>
  <c r="AC111" i="25"/>
  <c r="G203" i="25"/>
  <c r="F203" i="25"/>
  <c r="O203" i="25"/>
  <c r="U252" i="25"/>
  <c r="AF174" i="25"/>
  <c r="X213" i="25"/>
  <c r="C269" i="25"/>
  <c r="C270" i="25"/>
  <c r="L270" i="25"/>
  <c r="Q251" i="25"/>
  <c r="V235" i="25"/>
  <c r="S242" i="25"/>
  <c r="AC132" i="25"/>
  <c r="AB132" i="25" s="1"/>
  <c r="AC136" i="25"/>
  <c r="T241" i="25"/>
  <c r="Y241" i="25" s="1"/>
  <c r="AA109" i="25"/>
  <c r="AI141" i="25"/>
  <c r="V243" i="25"/>
  <c r="AA178" i="25"/>
  <c r="AJ178" i="25"/>
  <c r="AF178" i="25"/>
  <c r="D231" i="25"/>
  <c r="P211" i="25"/>
  <c r="K247" i="25"/>
  <c r="AC107" i="25"/>
  <c r="P215" i="25"/>
  <c r="S266" i="25"/>
  <c r="C237" i="25"/>
  <c r="C213" i="25"/>
  <c r="E267" i="25"/>
  <c r="H244" i="25"/>
  <c r="AI122" i="25"/>
  <c r="AJ122" i="25"/>
  <c r="N214" i="25"/>
  <c r="P252" i="25"/>
  <c r="P228" i="25"/>
  <c r="F259" i="25"/>
  <c r="Q259" i="25"/>
  <c r="R259" i="25"/>
  <c r="S259" i="25"/>
  <c r="K259" i="25"/>
  <c r="C259" i="25"/>
  <c r="AC167" i="25"/>
  <c r="U259" i="25"/>
  <c r="O235" i="25"/>
  <c r="R235" i="25"/>
  <c r="AC143" i="25"/>
  <c r="U235" i="25"/>
  <c r="K235" i="25"/>
  <c r="AJ143" i="25"/>
  <c r="AG143" i="25"/>
  <c r="Q235" i="25"/>
  <c r="N235" i="25"/>
  <c r="L235" i="25"/>
  <c r="R211" i="25"/>
  <c r="AJ119" i="25"/>
  <c r="S211" i="25"/>
  <c r="U211" i="25"/>
  <c r="N211" i="25"/>
  <c r="Q211" i="25"/>
  <c r="O195" i="25"/>
  <c r="AJ103" i="25"/>
  <c r="P195" i="25"/>
  <c r="Q195" i="25"/>
  <c r="I195" i="25"/>
  <c r="H195" i="25"/>
  <c r="AC120" i="25"/>
  <c r="K269" i="25"/>
  <c r="H219" i="25"/>
  <c r="S251" i="25"/>
  <c r="N219" i="25"/>
  <c r="D251" i="25"/>
  <c r="W202" i="25"/>
  <c r="L219" i="25"/>
  <c r="S214" i="25"/>
  <c r="AD139" i="25"/>
  <c r="E199" i="25"/>
  <c r="G235" i="25"/>
  <c r="S235" i="25"/>
  <c r="Z177" i="25"/>
  <c r="AI161" i="25"/>
  <c r="U212" i="25"/>
  <c r="R270" i="25"/>
  <c r="X271" i="25"/>
  <c r="K195" i="25"/>
  <c r="AF115" i="25"/>
  <c r="AC135" i="25"/>
  <c r="AJ170" i="25"/>
  <c r="P259" i="25"/>
  <c r="B259" i="25"/>
  <c r="AG117" i="25"/>
  <c r="E239" i="25"/>
  <c r="X217" i="25"/>
  <c r="C253" i="25"/>
  <c r="C229" i="25"/>
  <c r="C205" i="25"/>
  <c r="H220" i="25"/>
  <c r="H196" i="25"/>
  <c r="K237" i="25"/>
  <c r="AJ162" i="25"/>
  <c r="N254" i="25"/>
  <c r="AI162" i="25"/>
  <c r="N206" i="25"/>
  <c r="AJ114" i="25"/>
  <c r="P236" i="25"/>
  <c r="P212" i="25"/>
  <c r="X266" i="25"/>
  <c r="AG174" i="25"/>
  <c r="AJ174" i="25"/>
  <c r="R266" i="25"/>
  <c r="I266" i="25"/>
  <c r="V266" i="25"/>
  <c r="C243" i="25"/>
  <c r="AG151" i="25"/>
  <c r="AJ151" i="25"/>
  <c r="H243" i="25"/>
  <c r="O243" i="25"/>
  <c r="G243" i="25"/>
  <c r="U243" i="25"/>
  <c r="R219" i="25"/>
  <c r="S219" i="25"/>
  <c r="F219" i="25"/>
  <c r="Z127" i="25"/>
  <c r="AF126" i="25"/>
  <c r="W218" i="25"/>
  <c r="L195" i="25"/>
  <c r="C271" i="25"/>
  <c r="T247" i="25"/>
  <c r="AG119" i="25"/>
  <c r="S195" i="25"/>
  <c r="G219" i="25"/>
  <c r="G195" i="25"/>
  <c r="C219" i="25"/>
  <c r="S226" i="25"/>
  <c r="F251" i="25"/>
  <c r="C195" i="25"/>
  <c r="V219" i="25"/>
  <c r="D219" i="25"/>
  <c r="O271" i="25"/>
  <c r="Q219" i="25"/>
  <c r="X235" i="25"/>
  <c r="K270" i="25"/>
  <c r="AI173" i="25"/>
  <c r="R243" i="25"/>
  <c r="G270" i="25"/>
  <c r="T270" i="25"/>
  <c r="O270" i="25"/>
  <c r="W271" i="25"/>
  <c r="N259" i="25"/>
  <c r="I203" i="25"/>
  <c r="N251" i="25"/>
  <c r="U270" i="25"/>
  <c r="AI106" i="25"/>
  <c r="I227" i="25"/>
  <c r="AI113" i="25"/>
  <c r="H211" i="25"/>
  <c r="O251" i="25"/>
  <c r="T205" i="25"/>
  <c r="D247" i="25"/>
  <c r="F253" i="25"/>
  <c r="AJ137" i="25"/>
  <c r="P219" i="25"/>
  <c r="D267" i="25"/>
  <c r="D259" i="25"/>
  <c r="D235" i="25"/>
  <c r="D211" i="25"/>
  <c r="D203" i="25"/>
  <c r="D195" i="25"/>
  <c r="G252" i="25"/>
  <c r="G196" i="25"/>
  <c r="H231" i="25"/>
  <c r="H215" i="25"/>
  <c r="J221" i="25"/>
  <c r="L259" i="25"/>
  <c r="L203" i="25"/>
  <c r="AJ125" i="25"/>
  <c r="N217" i="25"/>
  <c r="O244" i="25"/>
  <c r="O236" i="25"/>
  <c r="O220" i="25"/>
  <c r="P239" i="25"/>
  <c r="Q258" i="25"/>
  <c r="V262" i="25"/>
  <c r="R262" i="25"/>
  <c r="L262" i="25"/>
  <c r="P254" i="25"/>
  <c r="J254" i="25"/>
  <c r="AE14" i="25"/>
  <c r="C260" i="25"/>
  <c r="C244" i="25"/>
  <c r="C228" i="25"/>
  <c r="C220" i="25"/>
  <c r="D223" i="25"/>
  <c r="D215" i="25"/>
  <c r="D207" i="25"/>
  <c r="E266" i="25"/>
  <c r="F245" i="25"/>
  <c r="F237" i="25"/>
  <c r="F221" i="25"/>
  <c r="F197" i="25"/>
  <c r="H203" i="25"/>
  <c r="L239" i="25"/>
  <c r="L231" i="25"/>
  <c r="L207" i="25"/>
  <c r="M266" i="25"/>
  <c r="AJ153" i="25"/>
  <c r="P267" i="25"/>
  <c r="B247" i="25"/>
  <c r="C267" i="25"/>
  <c r="AI101" i="25"/>
  <c r="B262" i="25"/>
  <c r="B254" i="25"/>
  <c r="B235" i="25"/>
  <c r="B227" i="25"/>
  <c r="B203" i="25"/>
  <c r="C262" i="25"/>
  <c r="C247" i="25"/>
  <c r="C223" i="25"/>
  <c r="C215" i="25"/>
  <c r="D266" i="25"/>
  <c r="E245" i="25"/>
  <c r="E237" i="25"/>
  <c r="E229" i="25"/>
  <c r="E221" i="25"/>
  <c r="E205" i="25"/>
  <c r="G259" i="25"/>
  <c r="G227" i="25"/>
  <c r="H262" i="25"/>
  <c r="J236" i="25"/>
  <c r="J220" i="25"/>
  <c r="K231" i="25"/>
  <c r="K223" i="25"/>
  <c r="L266" i="25"/>
  <c r="L258" i="25"/>
  <c r="M221" i="25"/>
  <c r="M205" i="25"/>
  <c r="P262" i="25"/>
  <c r="Q265" i="25"/>
  <c r="AC146" i="25"/>
  <c r="W214" i="25"/>
  <c r="B253" i="25"/>
  <c r="B245" i="25"/>
  <c r="B231" i="25"/>
  <c r="B223" i="25"/>
  <c r="B215" i="25"/>
  <c r="C266" i="25"/>
  <c r="C235" i="25"/>
  <c r="C227" i="25"/>
  <c r="C211" i="25"/>
  <c r="E265" i="25"/>
  <c r="F252" i="25"/>
  <c r="F220" i="25"/>
  <c r="G247" i="25"/>
  <c r="G239" i="25"/>
  <c r="G215" i="25"/>
  <c r="H266" i="25"/>
  <c r="I253" i="25"/>
  <c r="I245" i="25"/>
  <c r="I213" i="25"/>
  <c r="K267" i="25"/>
  <c r="K211" i="25"/>
  <c r="O247" i="25"/>
  <c r="O239" i="25"/>
  <c r="Q197" i="25"/>
  <c r="W210" i="25"/>
  <c r="D269" i="25"/>
  <c r="AE82" i="25"/>
  <c r="AE74" i="25"/>
  <c r="AE66" i="25"/>
  <c r="AE58" i="25"/>
  <c r="AE50" i="25"/>
  <c r="AE42" i="25"/>
  <c r="AE26" i="25"/>
  <c r="AE18" i="25"/>
  <c r="AE10" i="25"/>
  <c r="B260" i="25"/>
  <c r="D253" i="25"/>
  <c r="D245" i="25"/>
  <c r="D237" i="25"/>
  <c r="D197" i="25"/>
  <c r="F227" i="25"/>
  <c r="F211" i="25"/>
  <c r="G262" i="25"/>
  <c r="I252" i="25"/>
  <c r="I204" i="25"/>
  <c r="J231" i="25"/>
  <c r="J223" i="25"/>
  <c r="J207" i="25"/>
  <c r="K266" i="25"/>
  <c r="L221" i="25"/>
  <c r="L197" i="25"/>
  <c r="AJ167" i="25"/>
  <c r="O262" i="25"/>
  <c r="O254" i="25"/>
  <c r="Q244" i="25"/>
  <c r="T201" i="25"/>
  <c r="Z136" i="25"/>
  <c r="P271" i="25"/>
  <c r="F272" i="25"/>
  <c r="N272" i="25"/>
  <c r="B267" i="25"/>
  <c r="B237" i="25"/>
  <c r="B213" i="25"/>
  <c r="D252" i="25"/>
  <c r="D244" i="25"/>
  <c r="D228" i="25"/>
  <c r="D220" i="25"/>
  <c r="D196" i="25"/>
  <c r="E223" i="25"/>
  <c r="E215" i="25"/>
  <c r="E207" i="25"/>
  <c r="F266" i="25"/>
  <c r="G245" i="25"/>
  <c r="I235" i="25"/>
  <c r="N266" i="34"/>
  <c r="O7" i="19"/>
  <c r="U7" i="19" s="1"/>
  <c r="G214" i="10"/>
  <c r="N245" i="34"/>
  <c r="N289" i="34"/>
  <c r="D91" i="6"/>
  <c r="D94" i="6"/>
  <c r="D171" i="6"/>
  <c r="D172" i="6"/>
  <c r="D330" i="6"/>
  <c r="D327" i="6"/>
  <c r="D348" i="6"/>
  <c r="D349" i="6"/>
  <c r="D363" i="6"/>
  <c r="D364" i="6"/>
  <c r="D419" i="6"/>
  <c r="AI79" i="27" s="1"/>
  <c r="D421" i="6"/>
  <c r="N300" i="34"/>
  <c r="C277" i="10"/>
  <c r="C304" i="10"/>
  <c r="G215" i="10"/>
  <c r="C249" i="10"/>
  <c r="N258" i="34"/>
  <c r="C299" i="10"/>
  <c r="G246" i="10"/>
  <c r="G259" i="10"/>
  <c r="C274" i="10"/>
  <c r="N301" i="34"/>
  <c r="F105" i="28"/>
  <c r="P57" i="28" s="1"/>
  <c r="G205" i="10"/>
  <c r="F84" i="28"/>
  <c r="P36" i="28" s="1"/>
  <c r="F101" i="28"/>
  <c r="P53" i="28" s="1"/>
  <c r="N291" i="34"/>
  <c r="F116" i="28"/>
  <c r="P68" i="28" s="1"/>
  <c r="F62" i="28"/>
  <c r="K62" i="28" s="1"/>
  <c r="D209" i="6"/>
  <c r="D417" i="6"/>
  <c r="AD129" i="25"/>
  <c r="N143" i="34"/>
  <c r="N224" i="34"/>
  <c r="AB24" i="25"/>
  <c r="AE37" i="25"/>
  <c r="AE29" i="25"/>
  <c r="AE17" i="25"/>
  <c r="AE9" i="25"/>
  <c r="B193" i="25"/>
  <c r="K221" i="25"/>
  <c r="K217" i="25"/>
  <c r="K213" i="25"/>
  <c r="K209" i="25"/>
  <c r="AJ110" i="25"/>
  <c r="L232" i="25"/>
  <c r="Z128" i="25"/>
  <c r="F20" i="33"/>
  <c r="I2" i="33"/>
  <c r="I6" i="33"/>
  <c r="N209" i="34"/>
  <c r="F29" i="28"/>
  <c r="K29" i="28" s="1"/>
  <c r="F13" i="28"/>
  <c r="K13" i="28" s="1"/>
  <c r="D311" i="6"/>
  <c r="AI43" i="27" s="1"/>
  <c r="AB11" i="25"/>
  <c r="AE44" i="25"/>
  <c r="AA101" i="25"/>
  <c r="N221" i="25"/>
  <c r="AI125" i="25"/>
  <c r="O210" i="25"/>
  <c r="L211" i="25"/>
  <c r="W242" i="25"/>
  <c r="N162" i="34"/>
  <c r="P195" i="34"/>
  <c r="P199" i="34"/>
  <c r="P201" i="34"/>
  <c r="P209" i="34"/>
  <c r="P211" i="34"/>
  <c r="D372" i="6"/>
  <c r="Z101" i="25"/>
  <c r="AE84" i="25"/>
  <c r="N299" i="34"/>
  <c r="N228" i="34"/>
  <c r="N188" i="34"/>
  <c r="N172" i="34"/>
  <c r="N247" i="34"/>
  <c r="F6" i="33"/>
  <c r="F54" i="28"/>
  <c r="K54" i="28" s="1"/>
  <c r="F83" i="28"/>
  <c r="P35" i="28" s="1"/>
  <c r="F6" i="28"/>
  <c r="K6" i="28" s="1"/>
  <c r="F74" i="28"/>
  <c r="P26" i="28" s="1"/>
  <c r="F113" i="28"/>
  <c r="P65" i="28" s="1"/>
  <c r="F66" i="28"/>
  <c r="P18" i="28" s="1"/>
  <c r="F102" i="28"/>
  <c r="P54" i="28" s="1"/>
  <c r="I17" i="33"/>
  <c r="I8" i="19"/>
  <c r="H8" i="19" s="1"/>
  <c r="V8" i="19"/>
  <c r="F98" i="28"/>
  <c r="P50" i="28" s="1"/>
  <c r="F100" i="28"/>
  <c r="P52" i="28" s="1"/>
  <c r="I10" i="19"/>
  <c r="F58" i="28"/>
  <c r="K58" i="28" s="1"/>
  <c r="N293" i="34"/>
  <c r="N273" i="34"/>
  <c r="F79" i="28"/>
  <c r="P31" i="28" s="1"/>
  <c r="N261" i="34"/>
  <c r="N292" i="34"/>
  <c r="F64" i="28"/>
  <c r="K64" i="28" s="1"/>
  <c r="N285" i="34"/>
  <c r="F112" i="28"/>
  <c r="P64" i="28" s="1"/>
  <c r="N279" i="34"/>
  <c r="N278" i="34"/>
  <c r="D189" i="6"/>
  <c r="D391" i="6"/>
  <c r="D430" i="6"/>
  <c r="AB12" i="25"/>
  <c r="L222" i="25"/>
  <c r="H207" i="25"/>
  <c r="I7" i="33"/>
  <c r="N310" i="34"/>
  <c r="F110" i="28"/>
  <c r="P62" i="28" s="1"/>
  <c r="D58" i="6"/>
  <c r="D87" i="6"/>
  <c r="AB81" i="25"/>
  <c r="AB65" i="25"/>
  <c r="AB49" i="25"/>
  <c r="AB33" i="25"/>
  <c r="AB25" i="25"/>
  <c r="AB15" i="25"/>
  <c r="AB8" i="25"/>
  <c r="B192" i="25"/>
  <c r="Q193" i="25"/>
  <c r="I234" i="25"/>
  <c r="J238" i="25"/>
  <c r="K253" i="25"/>
  <c r="L260" i="25"/>
  <c r="N238" i="25"/>
  <c r="AJ138" i="25"/>
  <c r="O253" i="25"/>
  <c r="O245" i="25"/>
  <c r="O223" i="25"/>
  <c r="P203" i="25"/>
  <c r="Q223" i="25"/>
  <c r="T244" i="25"/>
  <c r="S236" i="25"/>
  <c r="F195" i="25"/>
  <c r="AG103" i="25"/>
  <c r="S238" i="25"/>
  <c r="N282" i="34"/>
  <c r="N255" i="34"/>
  <c r="F117" i="28"/>
  <c r="P69" i="28" s="1"/>
  <c r="N309" i="34"/>
  <c r="F72" i="28"/>
  <c r="P24" i="28" s="1"/>
  <c r="F65" i="28"/>
  <c r="K65" i="28" s="1"/>
  <c r="D27" i="6"/>
  <c r="D238" i="6"/>
  <c r="D244" i="6"/>
  <c r="D308" i="6"/>
  <c r="AI42" i="27" s="1"/>
  <c r="D335" i="6"/>
  <c r="AI51" i="27" s="1"/>
  <c r="D375" i="6"/>
  <c r="AB80" i="25"/>
  <c r="AB72" i="25"/>
  <c r="AB64" i="25"/>
  <c r="AB56" i="25"/>
  <c r="AB52" i="25"/>
  <c r="AB48" i="25"/>
  <c r="AB40" i="25"/>
  <c r="AB36" i="25"/>
  <c r="AB32" i="25"/>
  <c r="AE52" i="25"/>
  <c r="AE48" i="25"/>
  <c r="H193" i="25"/>
  <c r="M234" i="25"/>
  <c r="AI169" i="25"/>
  <c r="N245" i="25"/>
  <c r="X205" i="25"/>
  <c r="N208" i="34"/>
  <c r="N204" i="34"/>
  <c r="N200" i="34"/>
  <c r="N251" i="34"/>
  <c r="F61" i="28"/>
  <c r="K61" i="28" s="1"/>
  <c r="F114" i="28"/>
  <c r="P66" i="28" s="1"/>
  <c r="N240" i="34"/>
  <c r="J197" i="25"/>
  <c r="K220" i="25"/>
  <c r="L267" i="25"/>
  <c r="L200" i="25"/>
  <c r="M238" i="25"/>
  <c r="M223" i="25"/>
  <c r="O266" i="25"/>
  <c r="O216" i="25"/>
  <c r="O208" i="25"/>
  <c r="P245" i="25"/>
  <c r="P214" i="25"/>
  <c r="P210" i="25"/>
  <c r="Q206" i="25"/>
  <c r="C251" i="25"/>
  <c r="AC155" i="25"/>
  <c r="B239" i="25"/>
  <c r="Z175" i="25"/>
  <c r="Z143" i="25"/>
  <c r="Z139" i="25"/>
  <c r="Z131" i="25"/>
  <c r="Z119" i="25"/>
  <c r="S207" i="25"/>
  <c r="Z103" i="25"/>
  <c r="T266" i="25"/>
  <c r="T254" i="25"/>
  <c r="AA154" i="25"/>
  <c r="T230" i="25"/>
  <c r="Y230" i="25" s="1"/>
  <c r="T226" i="25"/>
  <c r="AA102" i="25"/>
  <c r="U253" i="25"/>
  <c r="AC153" i="25"/>
  <c r="AC149" i="25"/>
  <c r="U237" i="25"/>
  <c r="AC133" i="25"/>
  <c r="U217" i="25"/>
  <c r="U197" i="25"/>
  <c r="V260" i="25"/>
  <c r="V244" i="25"/>
  <c r="AD144" i="25"/>
  <c r="V200" i="25"/>
  <c r="AD104" i="25"/>
  <c r="AF171" i="25"/>
  <c r="W251" i="25"/>
  <c r="W247" i="25"/>
  <c r="AF116" i="25"/>
  <c r="AG147" i="25"/>
  <c r="X215" i="25"/>
  <c r="X211" i="25"/>
  <c r="X203" i="25"/>
  <c r="V4" i="19"/>
  <c r="N5" i="19"/>
  <c r="T5" i="19" s="1"/>
  <c r="F13" i="33"/>
  <c r="F17" i="33"/>
  <c r="I269" i="25"/>
  <c r="U269" i="25"/>
  <c r="D444" i="6"/>
  <c r="F4" i="33"/>
  <c r="V6" i="19"/>
  <c r="V10" i="19"/>
  <c r="K9" i="33"/>
  <c r="M9" i="33" s="1"/>
  <c r="K11" i="33"/>
  <c r="M11" i="33" s="1"/>
  <c r="F19" i="33"/>
  <c r="P226" i="34"/>
  <c r="BL521" i="30"/>
  <c r="BL505" i="30"/>
  <c r="BL497" i="30"/>
  <c r="BL489" i="30"/>
  <c r="BL481" i="30"/>
  <c r="BL457" i="30"/>
  <c r="BL441" i="30"/>
  <c r="BL433" i="30"/>
  <c r="BL425" i="30"/>
  <c r="BL409" i="30"/>
  <c r="BL401" i="30"/>
  <c r="BL393" i="30"/>
  <c r="BL377" i="30"/>
  <c r="BL361" i="30"/>
  <c r="BL353" i="30"/>
  <c r="BL345" i="30"/>
  <c r="N271" i="25"/>
  <c r="BT500" i="30"/>
  <c r="BT468" i="30"/>
  <c r="BT408" i="30"/>
  <c r="BT396" i="30"/>
  <c r="BT332" i="30"/>
  <c r="BL531" i="30"/>
  <c r="G272" i="25"/>
  <c r="K272" i="25"/>
  <c r="O272" i="25"/>
  <c r="S272" i="25"/>
  <c r="P270" i="25"/>
  <c r="D271" i="25"/>
  <c r="H271" i="25"/>
  <c r="BL522" i="30"/>
  <c r="BL528" i="30"/>
  <c r="CA535" i="30"/>
  <c r="CA531" i="30"/>
  <c r="CA527" i="30"/>
  <c r="CA523" i="30"/>
  <c r="CB534" i="30"/>
  <c r="CB530" i="30"/>
  <c r="CB526" i="30"/>
  <c r="CB522" i="30"/>
  <c r="BS525" i="30"/>
  <c r="U8" i="14" s="1"/>
  <c r="F35" i="28"/>
  <c r="K35" i="28" s="1"/>
  <c r="F19" i="28"/>
  <c r="K19" i="28" s="1"/>
  <c r="F3" i="28"/>
  <c r="K3" i="28" s="1"/>
  <c r="D272" i="25"/>
  <c r="H272" i="25"/>
  <c r="L272" i="25"/>
  <c r="P272" i="25"/>
  <c r="H11" i="19"/>
  <c r="I270" i="25"/>
  <c r="Q541" i="22"/>
  <c r="R541" i="22" s="1"/>
  <c r="S541" i="22" s="1"/>
  <c r="T541" i="22" s="1"/>
  <c r="U541" i="22" s="1"/>
  <c r="V541" i="22" s="1"/>
  <c r="W541" i="22" s="1"/>
  <c r="X541" i="22" s="1"/>
  <c r="Y541" i="22" s="1"/>
  <c r="Z541" i="22" s="1"/>
  <c r="AA541" i="22" s="1"/>
  <c r="AB541" i="22" s="1"/>
  <c r="AC541" i="22" s="1"/>
  <c r="AD541" i="22" s="1"/>
  <c r="AE541" i="22" s="1"/>
  <c r="AF541" i="22" s="1"/>
  <c r="AG541" i="22" s="1"/>
  <c r="AH541" i="22" s="1"/>
  <c r="AI541" i="22" s="1"/>
  <c r="AJ541" i="22" s="1"/>
  <c r="AK541" i="22" s="1"/>
  <c r="AL541" i="22" s="1"/>
  <c r="AM541" i="22" s="1"/>
  <c r="AN541" i="22" s="1"/>
  <c r="AO541" i="22" s="1"/>
  <c r="AP541" i="22" s="1"/>
  <c r="AQ541" i="22" s="1"/>
  <c r="AR541" i="22" s="1"/>
  <c r="AS541" i="22" s="1"/>
  <c r="AT541" i="22" s="1"/>
  <c r="AU541" i="22" s="1"/>
  <c r="AV541" i="22" s="1"/>
  <c r="AW541" i="22" s="1"/>
  <c r="AX541" i="22" s="1"/>
  <c r="AY541" i="22" s="1"/>
  <c r="AZ541" i="22" s="1"/>
  <c r="BA541" i="22" s="1"/>
  <c r="BB541" i="22" s="1"/>
  <c r="BC541" i="22" s="1"/>
  <c r="BD541" i="22" s="1"/>
  <c r="BE541" i="22" s="1"/>
  <c r="BF541" i="22" s="1"/>
  <c r="BG541" i="22" s="1"/>
  <c r="BH541" i="22" s="1"/>
  <c r="BI541" i="22" s="1"/>
  <c r="BJ541" i="22" s="1"/>
  <c r="F45" i="28"/>
  <c r="K45" i="28" s="1"/>
  <c r="F37" i="28"/>
  <c r="K37" i="28" s="1"/>
  <c r="F33" i="28"/>
  <c r="K33" i="28" s="1"/>
  <c r="F25" i="28"/>
  <c r="K25" i="28" s="1"/>
  <c r="F21" i="28"/>
  <c r="K21" i="28" s="1"/>
  <c r="F5" i="28"/>
  <c r="K5" i="28" s="1"/>
  <c r="F46" i="28"/>
  <c r="K46" i="28" s="1"/>
  <c r="F38" i="28"/>
  <c r="K38" i="28" s="1"/>
  <c r="AB88" i="25"/>
  <c r="E272" i="25"/>
  <c r="I272" i="25"/>
  <c r="M272" i="25"/>
  <c r="Q272" i="25"/>
  <c r="K18" i="33"/>
  <c r="F10" i="33"/>
  <c r="F14" i="33"/>
  <c r="F22" i="33"/>
  <c r="V7" i="19"/>
  <c r="V9" i="19"/>
  <c r="K14" i="33"/>
  <c r="M14" i="33" s="1"/>
  <c r="F16" i="33"/>
  <c r="K22" i="33"/>
  <c r="V3" i="19"/>
  <c r="F11" i="33"/>
  <c r="V5" i="19"/>
  <c r="N4" i="19"/>
  <c r="T4" i="19" s="1"/>
  <c r="K17" i="33"/>
  <c r="I3" i="33"/>
  <c r="F9" i="33"/>
  <c r="J23" i="33"/>
  <c r="H5" i="19"/>
  <c r="O11" i="19"/>
  <c r="I9" i="19"/>
  <c r="E21" i="33" s="1"/>
  <c r="F107" i="28"/>
  <c r="P59" i="28" s="1"/>
  <c r="F80" i="28"/>
  <c r="P32" i="28" s="1"/>
  <c r="F95" i="28"/>
  <c r="P47" i="28" s="1"/>
  <c r="F9" i="28"/>
  <c r="K9" i="28" s="1"/>
  <c r="F36" i="28"/>
  <c r="K36" i="28" s="1"/>
  <c r="F20" i="28"/>
  <c r="K20" i="28" s="1"/>
  <c r="F12" i="28"/>
  <c r="K12" i="28" s="1"/>
  <c r="F90" i="28"/>
  <c r="P42" i="28" s="1"/>
  <c r="F99" i="28"/>
  <c r="P51" i="28" s="1"/>
  <c r="F111" i="28"/>
  <c r="P63" i="28" s="1"/>
  <c r="F51" i="28"/>
  <c r="P3" i="28" s="1"/>
  <c r="F43" i="28"/>
  <c r="K43" i="28" s="1"/>
  <c r="F118" i="28"/>
  <c r="P70" i="28" s="1"/>
  <c r="F22" i="28"/>
  <c r="K22" i="28" s="1"/>
  <c r="F53" i="28"/>
  <c r="P5" i="28" s="1"/>
  <c r="F57" i="28"/>
  <c r="P9" i="28" s="1"/>
  <c r="F91" i="28"/>
  <c r="P43" i="28" s="1"/>
  <c r="F77" i="28"/>
  <c r="P29" i="28" s="1"/>
  <c r="F27" i="28"/>
  <c r="K27" i="28" s="1"/>
  <c r="F11" i="28"/>
  <c r="K11" i="28" s="1"/>
  <c r="F40" i="28"/>
  <c r="K40" i="28" s="1"/>
  <c r="F8" i="28"/>
  <c r="K8" i="28" s="1"/>
  <c r="F30" i="28"/>
  <c r="K30" i="28" s="1"/>
  <c r="F76" i="28"/>
  <c r="P28" i="28" s="1"/>
  <c r="F109" i="28"/>
  <c r="P61" i="28" s="1"/>
  <c r="F67" i="28"/>
  <c r="P19" i="28" s="1"/>
  <c r="F71" i="28"/>
  <c r="P23" i="28" s="1"/>
  <c r="F52" i="28"/>
  <c r="P4" i="28" s="1"/>
  <c r="F49" i="28"/>
  <c r="K49" i="28" s="1"/>
  <c r="F41" i="28"/>
  <c r="K41" i="28" s="1"/>
  <c r="F34" i="28"/>
  <c r="K34" i="28" s="1"/>
  <c r="G211" i="10"/>
  <c r="G8" i="10"/>
  <c r="G14" i="10"/>
  <c r="N252" i="34"/>
  <c r="C252" i="10"/>
  <c r="F75" i="28"/>
  <c r="P27" i="28" s="1"/>
  <c r="C269" i="10"/>
  <c r="N241" i="34"/>
  <c r="F70" i="28"/>
  <c r="K70" i="28" s="1"/>
  <c r="F48" i="28"/>
  <c r="K48" i="28" s="1"/>
  <c r="F106" i="28"/>
  <c r="P58" i="28" s="1"/>
  <c r="F63" i="28"/>
  <c r="P15" i="28" s="1"/>
  <c r="F69" i="28"/>
  <c r="P21" i="28" s="1"/>
  <c r="F68" i="28"/>
  <c r="P20" i="28" s="1"/>
  <c r="C287" i="10"/>
  <c r="F104" i="28"/>
  <c r="P56" i="28" s="1"/>
  <c r="N271" i="34"/>
  <c r="F26" i="28"/>
  <c r="K26" i="28" s="1"/>
  <c r="N211" i="34"/>
  <c r="F44" i="28"/>
  <c r="K44" i="28" s="1"/>
  <c r="C300" i="10"/>
  <c r="G239" i="10"/>
  <c r="F97" i="28"/>
  <c r="P49" i="28" s="1"/>
  <c r="N274" i="34"/>
  <c r="N250" i="34"/>
  <c r="N283" i="34"/>
  <c r="G242" i="10"/>
  <c r="N290" i="34"/>
  <c r="N270" i="34"/>
  <c r="N243" i="34"/>
  <c r="N254" i="34"/>
  <c r="N304" i="34"/>
  <c r="F85" i="28"/>
  <c r="P37" i="28" s="1"/>
  <c r="F115" i="28"/>
  <c r="P67" i="28" s="1"/>
  <c r="N196" i="34"/>
  <c r="N135" i="34"/>
  <c r="N139" i="34"/>
  <c r="N221" i="34"/>
  <c r="N230" i="34"/>
  <c r="N234" i="34"/>
  <c r="N236" i="34"/>
  <c r="F32" i="28"/>
  <c r="K32" i="28" s="1"/>
  <c r="F24" i="28"/>
  <c r="K24" i="28" s="1"/>
  <c r="F16" i="28"/>
  <c r="K16" i="28" s="1"/>
  <c r="G224" i="10"/>
  <c r="C276" i="10"/>
  <c r="N303" i="34"/>
  <c r="F81" i="28"/>
  <c r="P33" i="28" s="1"/>
  <c r="C289" i="10"/>
  <c r="U4" i="19"/>
  <c r="G265" i="10"/>
  <c r="N256" i="34"/>
  <c r="C60" i="10"/>
  <c r="N152" i="34"/>
  <c r="N185" i="34"/>
  <c r="N165" i="34"/>
  <c r="N173" i="34"/>
  <c r="N214" i="34"/>
  <c r="N218" i="34"/>
  <c r="N238" i="34"/>
  <c r="F4" i="28"/>
  <c r="K4" i="28" s="1"/>
  <c r="C310" i="10"/>
  <c r="G268" i="10"/>
  <c r="C306" i="10"/>
  <c r="G264" i="10"/>
  <c r="C302" i="10"/>
  <c r="G260" i="10"/>
  <c r="C298" i="10"/>
  <c r="G256" i="10"/>
  <c r="C294" i="10"/>
  <c r="G252" i="10"/>
  <c r="G248" i="10"/>
  <c r="C290" i="10"/>
  <c r="C282" i="10"/>
  <c r="G240" i="10"/>
  <c r="C278" i="10"/>
  <c r="G236" i="10"/>
  <c r="C258" i="10"/>
  <c r="G216" i="10"/>
  <c r="C254" i="10"/>
  <c r="G212" i="10"/>
  <c r="G208" i="10"/>
  <c r="C250" i="10"/>
  <c r="G204" i="10"/>
  <c r="C246" i="10"/>
  <c r="C242" i="10"/>
  <c r="G200" i="10"/>
  <c r="G225" i="10"/>
  <c r="G267" i="10"/>
  <c r="G238" i="10"/>
  <c r="C264" i="10"/>
  <c r="C243" i="10"/>
  <c r="C270" i="10"/>
  <c r="C279" i="10"/>
  <c r="C244" i="10"/>
  <c r="C296" i="10"/>
  <c r="C286" i="10"/>
  <c r="C260" i="10"/>
  <c r="G229" i="10"/>
  <c r="G251" i="10"/>
  <c r="N276" i="34"/>
  <c r="N267" i="34"/>
  <c r="M268" i="25"/>
  <c r="L8" i="33"/>
  <c r="M8" i="33" s="1"/>
  <c r="F8" i="33"/>
  <c r="F12" i="33"/>
  <c r="K12" i="33"/>
  <c r="M12" i="33" s="1"/>
  <c r="O134" i="34"/>
  <c r="N134" i="34" s="1"/>
  <c r="H134" i="34"/>
  <c r="I134" i="34" s="1"/>
  <c r="P134" i="34" s="1"/>
  <c r="C291" i="10"/>
  <c r="F108" i="28"/>
  <c r="P60" i="28" s="1"/>
  <c r="N294" i="34"/>
  <c r="C262" i="10"/>
  <c r="N269" i="34"/>
  <c r="F78" i="28"/>
  <c r="P30" i="28" s="1"/>
  <c r="C273" i="10"/>
  <c r="G230" i="10"/>
  <c r="G269" i="10"/>
  <c r="F59" i="28"/>
  <c r="K59" i="28" s="1"/>
  <c r="N263" i="34"/>
  <c r="D261" i="25"/>
  <c r="AA110" i="25"/>
  <c r="Q202" i="25"/>
  <c r="L202" i="25"/>
  <c r="AG110" i="25"/>
  <c r="X202" i="25"/>
  <c r="Z110" i="25"/>
  <c r="B199" i="25"/>
  <c r="N199" i="25"/>
  <c r="I199" i="25"/>
  <c r="G199" i="25"/>
  <c r="O199" i="25"/>
  <c r="F199" i="25"/>
  <c r="AA107" i="25"/>
  <c r="L199" i="25"/>
  <c r="H199" i="25"/>
  <c r="AD107" i="25"/>
  <c r="T262" i="25"/>
  <c r="AA170" i="25"/>
  <c r="T258" i="25"/>
  <c r="AI166" i="25"/>
  <c r="T202" i="25"/>
  <c r="AI110" i="25"/>
  <c r="U261" i="25"/>
  <c r="AC165" i="25"/>
  <c r="AC117" i="25"/>
  <c r="U209" i="25"/>
  <c r="AD140" i="25"/>
  <c r="V232" i="25"/>
  <c r="AD128" i="25"/>
  <c r="V220" i="25"/>
  <c r="X267" i="25"/>
  <c r="AG175" i="25"/>
  <c r="F87" i="28"/>
  <c r="P39" i="28" s="1"/>
  <c r="F55" i="28"/>
  <c r="P7" i="28" s="1"/>
  <c r="N253" i="34"/>
  <c r="N311" i="34"/>
  <c r="J261" i="25"/>
  <c r="L261" i="25"/>
  <c r="X257" i="25"/>
  <c r="S257" i="25"/>
  <c r="J257" i="25"/>
  <c r="T257" i="25"/>
  <c r="R257" i="25"/>
  <c r="F257" i="25"/>
  <c r="D257" i="25"/>
  <c r="L257" i="25"/>
  <c r="O257" i="25"/>
  <c r="O180" i="34"/>
  <c r="N180" i="34" s="1"/>
  <c r="H180" i="34"/>
  <c r="I180" i="34" s="1"/>
  <c r="P180" i="34" s="1"/>
  <c r="O184" i="34"/>
  <c r="N184" i="34" s="1"/>
  <c r="H184" i="34"/>
  <c r="I184" i="34" s="1"/>
  <c r="P184" i="34" s="1"/>
  <c r="F96" i="28"/>
  <c r="P48" i="28" s="1"/>
  <c r="N262" i="34"/>
  <c r="N277" i="34"/>
  <c r="D205" i="6"/>
  <c r="B261" i="25"/>
  <c r="B257" i="25"/>
  <c r="C202" i="25"/>
  <c r="M261" i="25"/>
  <c r="D128" i="6"/>
  <c r="D185" i="6"/>
  <c r="D329" i="6"/>
  <c r="AI49" i="27" s="1"/>
  <c r="D337" i="6"/>
  <c r="D341" i="6"/>
  <c r="AI53" i="27" s="1"/>
  <c r="D422" i="6"/>
  <c r="AB50" i="25"/>
  <c r="AB31" i="25"/>
  <c r="C199" i="25"/>
  <c r="D258" i="25"/>
  <c r="E202" i="25"/>
  <c r="F265" i="25"/>
  <c r="F258" i="25"/>
  <c r="G202" i="25"/>
  <c r="H261" i="25"/>
  <c r="H257" i="25"/>
  <c r="K251" i="25"/>
  <c r="T252" i="25"/>
  <c r="E252" i="25"/>
  <c r="AG133" i="25"/>
  <c r="M225" i="25"/>
  <c r="D44" i="6"/>
  <c r="D90" i="6"/>
  <c r="D216" i="6"/>
  <c r="D258" i="6"/>
  <c r="AB42" i="25"/>
  <c r="F268" i="25"/>
  <c r="F261" i="25"/>
  <c r="H268" i="25"/>
  <c r="K199" i="25"/>
  <c r="AJ176" i="25"/>
  <c r="K15" i="33"/>
  <c r="K19" i="33"/>
  <c r="K21" i="33"/>
  <c r="D195" i="6"/>
  <c r="D207" i="6"/>
  <c r="D218" i="6"/>
  <c r="AI12" i="27" s="1"/>
  <c r="AM12" i="27" s="1"/>
  <c r="D260" i="6"/>
  <c r="AI26" i="27" s="1"/>
  <c r="D277" i="6"/>
  <c r="D316" i="6"/>
  <c r="D347" i="6"/>
  <c r="AI55" i="27" s="1"/>
  <c r="AB82" i="25"/>
  <c r="AB51" i="25"/>
  <c r="AB14" i="25"/>
  <c r="F192" i="25"/>
  <c r="E268" i="25"/>
  <c r="E258" i="25"/>
  <c r="E254" i="25"/>
  <c r="G257" i="25"/>
  <c r="H247" i="25"/>
  <c r="I202" i="25"/>
  <c r="J258" i="25"/>
  <c r="K252" i="25"/>
  <c r="K244" i="25"/>
  <c r="K236" i="25"/>
  <c r="O215" i="25"/>
  <c r="O211" i="25"/>
  <c r="P232" i="25"/>
  <c r="AF175" i="25"/>
  <c r="G267" i="25"/>
  <c r="G264" i="25"/>
  <c r="W260" i="25"/>
  <c r="M260" i="25"/>
  <c r="I260" i="25"/>
  <c r="L229" i="25"/>
  <c r="B229" i="25"/>
  <c r="AD116" i="25"/>
  <c r="L208" i="25"/>
  <c r="E208" i="25"/>
  <c r="W205" i="25"/>
  <c r="Q205" i="25"/>
  <c r="L205" i="25"/>
  <c r="AI149" i="25"/>
  <c r="V255" i="25"/>
  <c r="AD115" i="25"/>
  <c r="AB84" i="25"/>
  <c r="O13" i="14"/>
  <c r="CB273" i="30"/>
  <c r="BR403" i="30"/>
  <c r="D324" i="6"/>
  <c r="D427" i="6"/>
  <c r="D440" i="6"/>
  <c r="AI86" i="27" s="1"/>
  <c r="L192" i="25"/>
  <c r="AJ101" i="25"/>
  <c r="B233" i="25"/>
  <c r="B212" i="25"/>
  <c r="C268" i="25"/>
  <c r="C207" i="25"/>
  <c r="D263" i="25"/>
  <c r="D239" i="25"/>
  <c r="D229" i="25"/>
  <c r="E260" i="25"/>
  <c r="E236" i="25"/>
  <c r="E195" i="25"/>
  <c r="G261" i="25"/>
  <c r="H260" i="25"/>
  <c r="H232" i="25"/>
  <c r="I264" i="25"/>
  <c r="I243" i="25"/>
  <c r="J264" i="25"/>
  <c r="J215" i="25"/>
  <c r="K215" i="25"/>
  <c r="L268" i="25"/>
  <c r="L244" i="25"/>
  <c r="L236" i="25"/>
  <c r="L215" i="25"/>
  <c r="M267" i="25"/>
  <c r="M263" i="25"/>
  <c r="M244" i="25"/>
  <c r="N267" i="25"/>
  <c r="AJ165" i="25"/>
  <c r="O264" i="25"/>
  <c r="O261" i="25"/>
  <c r="O232" i="25"/>
  <c r="P255" i="25"/>
  <c r="Q263" i="25"/>
  <c r="T194" i="25"/>
  <c r="AG118" i="25"/>
  <c r="F7" i="33"/>
  <c r="F18" i="33"/>
  <c r="N137" i="34"/>
  <c r="N153" i="34"/>
  <c r="N192" i="34"/>
  <c r="N223" i="34"/>
  <c r="D447" i="6"/>
  <c r="CA273" i="30"/>
  <c r="BP506" i="30"/>
  <c r="CB506" i="30"/>
  <c r="BP426" i="30"/>
  <c r="CB426" i="30"/>
  <c r="BP354" i="30"/>
  <c r="CB354" i="30"/>
  <c r="BP338" i="30"/>
  <c r="CB338" i="30"/>
  <c r="BP298" i="30"/>
  <c r="CB298" i="30"/>
  <c r="BP294" i="30"/>
  <c r="CB294" i="30"/>
  <c r="BP290" i="30"/>
  <c r="CB290" i="30"/>
  <c r="BP282" i="30"/>
  <c r="CB282" i="30"/>
  <c r="BP278" i="30"/>
  <c r="CB278" i="30"/>
  <c r="BP274" i="30"/>
  <c r="CB274" i="30"/>
  <c r="BT490" i="30"/>
  <c r="BT478" i="30"/>
  <c r="BR470" i="30"/>
  <c r="BR454" i="30"/>
  <c r="BT446" i="30"/>
  <c r="BR414" i="30"/>
  <c r="AE60" i="25"/>
  <c r="M193" i="25"/>
  <c r="B232" i="25"/>
  <c r="B226" i="25"/>
  <c r="B211" i="25"/>
  <c r="C261" i="25"/>
  <c r="C257" i="25"/>
  <c r="C239" i="25"/>
  <c r="D202" i="25"/>
  <c r="E255" i="25"/>
  <c r="E211" i="25"/>
  <c r="G260" i="25"/>
  <c r="G244" i="25"/>
  <c r="I263" i="25"/>
  <c r="K260" i="25"/>
  <c r="L247" i="25"/>
  <c r="M199" i="25"/>
  <c r="M195" i="25"/>
  <c r="AJ115" i="25"/>
  <c r="O263" i="25"/>
  <c r="P207" i="25"/>
  <c r="AD165" i="25"/>
  <c r="V249" i="25"/>
  <c r="V233" i="25"/>
  <c r="X241" i="25"/>
  <c r="X233" i="25"/>
  <c r="D445" i="6"/>
  <c r="F15" i="33"/>
  <c r="K16" i="33"/>
  <c r="AB85" i="25"/>
  <c r="AI177" i="25"/>
  <c r="AG178" i="25"/>
  <c r="B271" i="25"/>
  <c r="Q271" i="25"/>
  <c r="T271" i="25"/>
  <c r="BL484" i="30"/>
  <c r="BL468" i="30"/>
  <c r="BL460" i="30"/>
  <c r="BL452" i="30"/>
  <c r="BL444" i="30"/>
  <c r="BL436" i="30"/>
  <c r="BL420" i="30"/>
  <c r="BL412" i="30"/>
  <c r="BL388" i="30"/>
  <c r="BL372" i="30"/>
  <c r="BL364" i="30"/>
  <c r="BL348" i="30"/>
  <c r="BP521" i="30"/>
  <c r="CB521" i="30"/>
  <c r="BP513" i="30"/>
  <c r="CB513" i="30"/>
  <c r="BP505" i="30"/>
  <c r="CB505" i="30"/>
  <c r="BP497" i="30"/>
  <c r="CB497" i="30"/>
  <c r="BP489" i="30"/>
  <c r="CB489" i="30"/>
  <c r="BP473" i="30"/>
  <c r="CB473" i="30"/>
  <c r="BP465" i="30"/>
  <c r="CB465" i="30"/>
  <c r="BP457" i="30"/>
  <c r="CB457" i="30"/>
  <c r="BP449" i="30"/>
  <c r="CB449" i="30"/>
  <c r="BP441" i="30"/>
  <c r="CB441" i="30"/>
  <c r="BP417" i="30"/>
  <c r="CB417" i="30"/>
  <c r="BP409" i="30"/>
  <c r="CB409" i="30"/>
  <c r="BP393" i="30"/>
  <c r="CB393" i="30"/>
  <c r="BP385" i="30"/>
  <c r="CB385" i="30"/>
  <c r="BP377" i="30"/>
  <c r="CB377" i="30"/>
  <c r="BP353" i="30"/>
  <c r="CB353" i="30"/>
  <c r="BP337" i="30"/>
  <c r="CB337" i="30"/>
  <c r="BP313" i="30"/>
  <c r="CB313" i="30"/>
  <c r="BP297" i="30"/>
  <c r="CB297" i="30"/>
  <c r="BP281" i="30"/>
  <c r="CB281" i="30"/>
  <c r="BT310" i="30"/>
  <c r="V11" i="14" s="1"/>
  <c r="BR294" i="30"/>
  <c r="BT290" i="30"/>
  <c r="BT286" i="30"/>
  <c r="BR278" i="30"/>
  <c r="CA534" i="30"/>
  <c r="CA530" i="30"/>
  <c r="CA526" i="30"/>
  <c r="CA522" i="30"/>
  <c r="CB533" i="30"/>
  <c r="CB529" i="30"/>
  <c r="CB525" i="30"/>
  <c r="BT532" i="30"/>
  <c r="BR524" i="30"/>
  <c r="BT531" i="30"/>
  <c r="BS524" i="30"/>
  <c r="N312" i="34"/>
  <c r="BP504" i="30"/>
  <c r="CB504" i="30"/>
  <c r="BP456" i="30"/>
  <c r="CB456" i="30"/>
  <c r="BP296" i="30"/>
  <c r="CB296" i="30"/>
  <c r="BP280" i="30"/>
  <c r="CB280" i="30"/>
  <c r="BL527" i="30"/>
  <c r="CA533" i="30"/>
  <c r="CA529" i="30"/>
  <c r="CA525" i="30"/>
  <c r="CB536" i="30"/>
  <c r="CB532" i="30"/>
  <c r="CB528" i="30"/>
  <c r="CB524" i="30"/>
  <c r="F42" i="28"/>
  <c r="K42" i="28" s="1"/>
  <c r="F18" i="28"/>
  <c r="K18" i="28" s="1"/>
  <c r="F14" i="28"/>
  <c r="K14" i="28" s="1"/>
  <c r="BP507" i="30"/>
  <c r="CB507" i="30"/>
  <c r="BP499" i="30"/>
  <c r="CB499" i="30"/>
  <c r="BP491" i="30"/>
  <c r="CB491" i="30"/>
  <c r="BP475" i="30"/>
  <c r="CB475" i="30"/>
  <c r="BP467" i="30"/>
  <c r="CB467" i="30"/>
  <c r="BP435" i="30"/>
  <c r="CB435" i="30"/>
  <c r="BP427" i="30"/>
  <c r="CB427" i="30"/>
  <c r="BP419" i="30"/>
  <c r="CB419" i="30"/>
  <c r="BP355" i="30"/>
  <c r="CB355" i="30"/>
  <c r="BP315" i="30"/>
  <c r="CB315" i="30"/>
  <c r="BT394" i="30"/>
  <c r="BY536" i="30"/>
  <c r="BY532" i="30"/>
  <c r="BY524" i="30"/>
  <c r="BM535" i="30"/>
  <c r="BM527" i="30"/>
  <c r="BM534" i="30"/>
  <c r="BM525" i="30"/>
  <c r="BN530" i="30"/>
  <c r="BN522" i="30"/>
  <c r="BN536" i="30"/>
  <c r="BN528" i="30"/>
  <c r="BN535" i="30"/>
  <c r="BO536" i="30"/>
  <c r="CA536" i="30"/>
  <c r="CA532" i="30"/>
  <c r="CA528" i="30"/>
  <c r="CA524" i="30"/>
  <c r="CB535" i="30"/>
  <c r="CB531" i="30"/>
  <c r="CB527" i="30"/>
  <c r="CB523" i="30"/>
  <c r="F17" i="28"/>
  <c r="K17" i="28" s="1"/>
  <c r="F10" i="28"/>
  <c r="K10" i="28" s="1"/>
  <c r="V272" i="25"/>
  <c r="P312" i="34"/>
  <c r="N10" i="19"/>
  <c r="T10" i="19" s="1"/>
  <c r="U10" i="19"/>
  <c r="N9" i="19"/>
  <c r="T9" i="19" s="1"/>
  <c r="U9" i="19"/>
  <c r="D27" i="14"/>
  <c r="D28" i="14" s="1"/>
  <c r="D29" i="14" s="1"/>
  <c r="U8" i="19"/>
  <c r="N8" i="19"/>
  <c r="T8" i="19" s="1"/>
  <c r="F89" i="28"/>
  <c r="P41" i="28" s="1"/>
  <c r="G213" i="10"/>
  <c r="F73" i="28"/>
  <c r="P25" i="28" s="1"/>
  <c r="F94" i="28"/>
  <c r="P46" i="28" s="1"/>
  <c r="C245" i="10"/>
  <c r="G37" i="6"/>
  <c r="F82" i="28"/>
  <c r="P34" i="28" s="1"/>
  <c r="C295" i="10"/>
  <c r="P266" i="25"/>
  <c r="P260" i="25"/>
  <c r="J247" i="25"/>
  <c r="N266" i="25"/>
  <c r="P268" i="25"/>
  <c r="L250" i="25"/>
  <c r="M247" i="25"/>
  <c r="N256" i="25"/>
  <c r="F21" i="33"/>
  <c r="AI105" i="25"/>
  <c r="X240" i="25"/>
  <c r="D446" i="6"/>
  <c r="P193" i="34"/>
  <c r="T248" i="25"/>
  <c r="U239" i="25"/>
  <c r="W198" i="25"/>
  <c r="N3" i="19"/>
  <c r="T3" i="19" s="1"/>
  <c r="F269" i="25"/>
  <c r="Z108" i="25"/>
  <c r="AF128" i="25"/>
  <c r="X206" i="25"/>
  <c r="H6" i="19"/>
  <c r="AE85" i="25"/>
  <c r="Q269" i="25"/>
  <c r="H269" i="25"/>
  <c r="AB87" i="25"/>
  <c r="BM515" i="30"/>
  <c r="BY515" i="30"/>
  <c r="BM475" i="30"/>
  <c r="BY475" i="30"/>
  <c r="N5" i="14"/>
  <c r="N22" i="14"/>
  <c r="BM331" i="30"/>
  <c r="BY331" i="30"/>
  <c r="M25" i="14"/>
  <c r="M14" i="14"/>
  <c r="N11" i="14"/>
  <c r="BL493" i="30"/>
  <c r="BL469" i="30"/>
  <c r="BL461" i="30"/>
  <c r="BL445" i="30"/>
  <c r="BL437" i="30"/>
  <c r="BL421" i="30"/>
  <c r="BL397" i="30"/>
  <c r="BL389" i="30"/>
  <c r="BL381" i="30"/>
  <c r="BL373" i="30"/>
  <c r="BL365" i="30"/>
  <c r="BL357" i="30"/>
  <c r="BM506" i="30"/>
  <c r="BY506" i="30"/>
  <c r="BM466" i="30"/>
  <c r="BY466" i="30"/>
  <c r="BM434" i="30"/>
  <c r="BY434" i="30"/>
  <c r="BM354" i="30"/>
  <c r="BY354" i="30"/>
  <c r="BM298" i="30"/>
  <c r="BY298" i="30"/>
  <c r="BM290" i="30"/>
  <c r="BY290" i="30"/>
  <c r="BM286" i="30"/>
  <c r="BY286" i="30"/>
  <c r="BM282" i="30"/>
  <c r="BY282" i="30"/>
  <c r="BM274" i="30"/>
  <c r="BY274" i="30"/>
  <c r="BT518" i="30"/>
  <c r="BT502" i="30"/>
  <c r="BT494" i="30"/>
  <c r="BR422" i="30"/>
  <c r="BT399" i="30"/>
  <c r="V5" i="14" s="1"/>
  <c r="BT375" i="30"/>
  <c r="BT351" i="30"/>
  <c r="BT343" i="30"/>
  <c r="BT335" i="30"/>
  <c r="BY534" i="30"/>
  <c r="BY530" i="30"/>
  <c r="BY526" i="30"/>
  <c r="BY522" i="30"/>
  <c r="BR526" i="30"/>
  <c r="M5" i="14"/>
  <c r="O22" i="14"/>
  <c r="N4" i="14"/>
  <c r="O4" i="14"/>
  <c r="BQ273" i="30"/>
  <c r="BP273" i="30"/>
  <c r="BO273" i="30"/>
  <c r="BN273" i="30"/>
  <c r="BM273" i="30"/>
  <c r="BY273" i="30"/>
  <c r="BM497" i="30"/>
  <c r="BY497" i="30"/>
  <c r="BM489" i="30"/>
  <c r="BY489" i="30"/>
  <c r="BM481" i="30"/>
  <c r="BY481" i="30"/>
  <c r="BM465" i="30"/>
  <c r="BY465" i="30"/>
  <c r="BM457" i="30"/>
  <c r="BY457" i="30"/>
  <c r="BM449" i="30"/>
  <c r="BY449" i="30"/>
  <c r="BM441" i="30"/>
  <c r="BY441" i="30"/>
  <c r="BM433" i="30"/>
  <c r="BY433" i="30"/>
  <c r="BM425" i="30"/>
  <c r="BY425" i="30"/>
  <c r="BM393" i="30"/>
  <c r="BY393" i="30"/>
  <c r="BM385" i="30"/>
  <c r="BY385" i="30"/>
  <c r="BM369" i="30"/>
  <c r="BY369" i="30"/>
  <c r="BM361" i="30"/>
  <c r="BY361" i="30"/>
  <c r="BM353" i="30"/>
  <c r="BY353" i="30"/>
  <c r="BM329" i="30"/>
  <c r="BY329" i="30"/>
  <c r="BM321" i="30"/>
  <c r="BY321" i="30"/>
  <c r="BM313" i="30"/>
  <c r="BY313" i="30"/>
  <c r="BM305" i="30"/>
  <c r="BY305" i="30"/>
  <c r="BM297" i="30"/>
  <c r="BY297" i="30"/>
  <c r="BM289" i="30"/>
  <c r="BY289" i="30"/>
  <c r="BM281" i="30"/>
  <c r="BY281" i="30"/>
  <c r="BT437" i="30"/>
  <c r="BT405" i="30"/>
  <c r="BT398" i="30"/>
  <c r="BT390" i="30"/>
  <c r="V18" i="14" s="1"/>
  <c r="BR314" i="30"/>
  <c r="BR298" i="30"/>
  <c r="BT291" i="30"/>
  <c r="BT275" i="30"/>
  <c r="BR467" i="30"/>
  <c r="BR459" i="30"/>
  <c r="BR411" i="30"/>
  <c r="BT363" i="30"/>
  <c r="BR331" i="30"/>
  <c r="BT315" i="30"/>
  <c r="BR299" i="30"/>
  <c r="BY533" i="30"/>
  <c r="BY529" i="30"/>
  <c r="BY525" i="30"/>
  <c r="M22" i="14"/>
  <c r="BS273" i="30"/>
  <c r="BT273" i="30"/>
  <c r="BL483" i="30"/>
  <c r="BL475" i="30"/>
  <c r="BL459" i="30"/>
  <c r="BL395" i="30"/>
  <c r="BL387" i="30"/>
  <c r="BL371" i="30"/>
  <c r="BL347" i="30"/>
  <c r="BL448" i="30"/>
  <c r="BL424" i="30"/>
  <c r="BL392" i="30"/>
  <c r="BL360" i="30"/>
  <c r="BM512" i="30"/>
  <c r="BY512" i="30"/>
  <c r="BM432" i="30"/>
  <c r="BY432" i="30"/>
  <c r="BM416" i="30"/>
  <c r="BY416" i="30"/>
  <c r="BM392" i="30"/>
  <c r="BY392" i="30"/>
  <c r="BM296" i="30"/>
  <c r="BY296" i="30"/>
  <c r="BM288" i="30"/>
  <c r="BY288" i="30"/>
  <c r="BM280" i="30"/>
  <c r="BY280" i="30"/>
  <c r="BT504" i="30"/>
  <c r="V26" i="14" s="1"/>
  <c r="BT456" i="30"/>
  <c r="BT424" i="30"/>
  <c r="BR416" i="30"/>
  <c r="BR282" i="30"/>
  <c r="BR274" i="30"/>
  <c r="BT474" i="30"/>
  <c r="BT458" i="30"/>
  <c r="BT386" i="30"/>
  <c r="BM528" i="30"/>
  <c r="BY528" i="30"/>
  <c r="BM532" i="30"/>
  <c r="BM524" i="30"/>
  <c r="BM523" i="30"/>
  <c r="BN526" i="30"/>
  <c r="BN533" i="30"/>
  <c r="BN532" i="30"/>
  <c r="BO535" i="30"/>
  <c r="BO527" i="30"/>
  <c r="BO534" i="30"/>
  <c r="BO526" i="30"/>
  <c r="BO533" i="30"/>
  <c r="BO525" i="30"/>
  <c r="BO532" i="30"/>
  <c r="BO524" i="30"/>
  <c r="BO523" i="30"/>
  <c r="BO530" i="30"/>
  <c r="BO522" i="30"/>
  <c r="BP535" i="30"/>
  <c r="BP526" i="30"/>
  <c r="BQ530" i="30"/>
  <c r="S4" i="14" s="1"/>
  <c r="S30" i="14" s="1"/>
  <c r="BQ529" i="30"/>
  <c r="BQ536" i="30"/>
  <c r="BQ526" i="30"/>
  <c r="BQ525" i="30"/>
  <c r="S8" i="14" s="1"/>
  <c r="BQ524" i="30"/>
  <c r="BQ531" i="30"/>
  <c r="BT528" i="30"/>
  <c r="BT535" i="30"/>
  <c r="BT534" i="30"/>
  <c r="V23" i="14" s="1"/>
  <c r="BT526" i="30"/>
  <c r="BT525" i="30"/>
  <c r="V8" i="14" s="1"/>
  <c r="BS536" i="30"/>
  <c r="BT519" i="30"/>
  <c r="BR471" i="30"/>
  <c r="BT463" i="30"/>
  <c r="BT431" i="30"/>
  <c r="BT423" i="30"/>
  <c r="BR407" i="30"/>
  <c r="BR392" i="30"/>
  <c r="BT344" i="30"/>
  <c r="V17" i="14" s="1"/>
  <c r="BT336" i="30"/>
  <c r="BR297" i="30"/>
  <c r="BR289" i="30"/>
  <c r="BT281" i="30"/>
  <c r="BR505" i="30"/>
  <c r="BR481" i="30"/>
  <c r="BT473" i="30"/>
  <c r="V20" i="14" s="1"/>
  <c r="BR465" i="30"/>
  <c r="BT433" i="30"/>
  <c r="BR401" i="30"/>
  <c r="BR337" i="30"/>
  <c r="BT313" i="30"/>
  <c r="BY535" i="30"/>
  <c r="BY531" i="30"/>
  <c r="BY527" i="30"/>
  <c r="BY523" i="30"/>
  <c r="AI547" i="30"/>
  <c r="AI549" i="30"/>
  <c r="BT377" i="30"/>
  <c r="V28" i="14" s="1"/>
  <c r="BR377" i="30"/>
  <c r="T28" i="14" s="1"/>
  <c r="BT346" i="30"/>
  <c r="BR346" i="30"/>
  <c r="BT383" i="30"/>
  <c r="BR383" i="30"/>
  <c r="BT376" i="30"/>
  <c r="BR376" i="30"/>
  <c r="BR368" i="30"/>
  <c r="BR360" i="30"/>
  <c r="BT360" i="30"/>
  <c r="BT353" i="30"/>
  <c r="BT384" i="30"/>
  <c r="BR384" i="30"/>
  <c r="BR369" i="30"/>
  <c r="BT369" i="30"/>
  <c r="BR361" i="30"/>
  <c r="BT361" i="30"/>
  <c r="BT330" i="30"/>
  <c r="BR330" i="30"/>
  <c r="BR353" i="30"/>
  <c r="BR354" i="30"/>
  <c r="BT354" i="30"/>
  <c r="BR338" i="30"/>
  <c r="BT338" i="30"/>
  <c r="BR523" i="30"/>
  <c r="BT523" i="30"/>
  <c r="BS522" i="30"/>
  <c r="U16" i="14" s="1"/>
  <c r="BR528" i="30"/>
  <c r="BT506" i="30"/>
  <c r="BR498" i="30"/>
  <c r="BT498" i="30"/>
  <c r="BT529" i="30"/>
  <c r="BR531" i="30"/>
  <c r="BR532" i="30"/>
  <c r="BQ535" i="30"/>
  <c r="BQ527" i="30"/>
  <c r="BQ534" i="30"/>
  <c r="S23" i="14" s="1"/>
  <c r="BQ533" i="30"/>
  <c r="BR530" i="30"/>
  <c r="T4" i="14" s="1"/>
  <c r="BR522" i="30"/>
  <c r="T16" i="14" s="1"/>
  <c r="BT536" i="30"/>
  <c r="BR536" i="30"/>
  <c r="BR527" i="30"/>
  <c r="BR525" i="30"/>
  <c r="T8" i="14" s="1"/>
  <c r="BS530" i="30"/>
  <c r="U4" i="14" s="1"/>
  <c r="U30" i="14" s="1"/>
  <c r="BR534" i="30"/>
  <c r="T23" i="14" s="1"/>
  <c r="BT522" i="30"/>
  <c r="V16" i="14" s="1"/>
  <c r="BT527" i="30"/>
  <c r="BT402" i="30"/>
  <c r="BR402" i="30"/>
  <c r="BT524" i="30"/>
  <c r="BT389" i="30"/>
  <c r="BR389" i="30"/>
  <c r="BT530" i="30"/>
  <c r="V4" i="14" s="1"/>
  <c r="V30" i="14" s="1"/>
  <c r="BT486" i="30"/>
  <c r="BR462" i="30"/>
  <c r="BT462" i="30"/>
  <c r="BT447" i="30"/>
  <c r="BT409" i="30"/>
  <c r="BT475" i="30"/>
  <c r="BR475" i="30"/>
  <c r="BR443" i="30"/>
  <c r="BT443" i="30"/>
  <c r="BT387" i="30"/>
  <c r="BT453" i="30"/>
  <c r="BR453" i="30"/>
  <c r="BT388" i="30"/>
  <c r="BR388" i="30"/>
  <c r="BT503" i="30"/>
  <c r="BR503" i="30"/>
  <c r="BT495" i="30"/>
  <c r="BR495" i="30"/>
  <c r="BR487" i="30"/>
  <c r="BT487" i="30"/>
  <c r="BT352" i="30"/>
  <c r="BR352" i="30"/>
  <c r="BR489" i="30"/>
  <c r="BT489" i="30"/>
  <c r="BT457" i="30"/>
  <c r="V14" i="14" s="1"/>
  <c r="BR457" i="30"/>
  <c r="T14" i="14" s="1"/>
  <c r="BR484" i="30"/>
  <c r="BT484" i="30"/>
  <c r="BR421" i="30"/>
  <c r="BT421" i="30"/>
  <c r="BR499" i="30"/>
  <c r="BR491" i="30"/>
  <c r="BT491" i="30"/>
  <c r="BT483" i="30"/>
  <c r="BT467" i="30"/>
  <c r="BT415" i="30"/>
  <c r="BR415" i="30"/>
  <c r="BR496" i="30"/>
  <c r="BT496" i="30"/>
  <c r="BT345" i="30"/>
  <c r="BT337" i="30"/>
  <c r="BS523" i="30"/>
  <c r="BR435" i="30"/>
  <c r="BT435" i="30"/>
  <c r="BT427" i="30"/>
  <c r="BT407" i="30"/>
  <c r="BT438" i="30"/>
  <c r="BR438" i="30"/>
  <c r="BS529" i="30"/>
  <c r="BS528" i="30"/>
  <c r="BR449" i="30"/>
  <c r="BT449" i="30"/>
  <c r="BT441" i="30"/>
  <c r="BT371" i="30"/>
  <c r="BR356" i="30"/>
  <c r="BT356" i="30"/>
  <c r="BT445" i="30"/>
  <c r="BR445" i="30"/>
  <c r="BS535" i="30"/>
  <c r="BT455" i="30"/>
  <c r="BR448" i="30"/>
  <c r="BR433" i="30"/>
  <c r="BT419" i="30"/>
  <c r="BR362" i="30"/>
  <c r="BT362" i="30"/>
  <c r="BR339" i="30"/>
  <c r="BT331" i="30"/>
  <c r="BQ532" i="30"/>
  <c r="BR275" i="30"/>
  <c r="BT294" i="30"/>
  <c r="BT287" i="30"/>
  <c r="BT283" i="30"/>
  <c r="BR279" i="30"/>
  <c r="BT279" i="30"/>
  <c r="BR295" i="30"/>
  <c r="BT299" i="30"/>
  <c r="BT298" i="30"/>
  <c r="BT274" i="30"/>
  <c r="BT282" i="30"/>
  <c r="BR287" i="30"/>
  <c r="BR291" i="30"/>
  <c r="BR286" i="30"/>
  <c r="BR290" i="30"/>
  <c r="BR281" i="30"/>
  <c r="K91" i="28" l="1"/>
  <c r="K90" i="28"/>
  <c r="AE166" i="25"/>
  <c r="AB100" i="25"/>
  <c r="AB102" i="25"/>
  <c r="AN24" i="27"/>
  <c r="K89" i="28"/>
  <c r="K88" i="28"/>
  <c r="BI552" i="30"/>
  <c r="BJ544" i="30"/>
  <c r="BJ552" i="30" s="1"/>
  <c r="BI551" i="30"/>
  <c r="BJ543" i="30"/>
  <c r="BJ551" i="30" s="1"/>
  <c r="BI550" i="30"/>
  <c r="BJ542" i="30"/>
  <c r="BJ550" i="30" s="1"/>
  <c r="BI547" i="30"/>
  <c r="BJ539" i="30"/>
  <c r="BJ547" i="30" s="1"/>
  <c r="BI548" i="30"/>
  <c r="BJ540" i="30"/>
  <c r="BJ548" i="30" s="1"/>
  <c r="AN25" i="27"/>
  <c r="K86" i="28"/>
  <c r="K87" i="28"/>
  <c r="K85" i="28"/>
  <c r="K84" i="28"/>
  <c r="AB126" i="25"/>
  <c r="Y202" i="25"/>
  <c r="Y201" i="25"/>
  <c r="AB169" i="25"/>
  <c r="Y256" i="25"/>
  <c r="AE106" i="25"/>
  <c r="AB170" i="25"/>
  <c r="Y239" i="25"/>
  <c r="AB136" i="25"/>
  <c r="K83" i="28"/>
  <c r="AB173" i="25"/>
  <c r="K55" i="28"/>
  <c r="AB163" i="25"/>
  <c r="K82" i="28"/>
  <c r="T30" i="14"/>
  <c r="AJ552" i="30"/>
  <c r="AB174" i="25"/>
  <c r="K81" i="28"/>
  <c r="AE131" i="25"/>
  <c r="AN26" i="27"/>
  <c r="Y234" i="25"/>
  <c r="AB106" i="25"/>
  <c r="Y196" i="25"/>
  <c r="Y218" i="25"/>
  <c r="AE102" i="25"/>
  <c r="Y265" i="25"/>
  <c r="Y226" i="25"/>
  <c r="AB114" i="25"/>
  <c r="AB118" i="25"/>
  <c r="AE180" i="25"/>
  <c r="Y203" i="25"/>
  <c r="Y257" i="25"/>
  <c r="Y258" i="25"/>
  <c r="AE140" i="25"/>
  <c r="AN18" i="27"/>
  <c r="AB137" i="25"/>
  <c r="Y224" i="25"/>
  <c r="AE141" i="25"/>
  <c r="Y262" i="25"/>
  <c r="Y245" i="25"/>
  <c r="AB146" i="25"/>
  <c r="AI84" i="27"/>
  <c r="AM30" i="27" s="1"/>
  <c r="AN30" i="27" s="1"/>
  <c r="K79" i="28"/>
  <c r="AE109" i="25"/>
  <c r="K80" i="28"/>
  <c r="AB150" i="25"/>
  <c r="AE148" i="25"/>
  <c r="AN21" i="27"/>
  <c r="AN27" i="27"/>
  <c r="AN13" i="27"/>
  <c r="AN14" i="27"/>
  <c r="Y242" i="25"/>
  <c r="Y216" i="25"/>
  <c r="AB134" i="25"/>
  <c r="Y263" i="25"/>
  <c r="Y194" i="25"/>
  <c r="Y207" i="25"/>
  <c r="AE138" i="25"/>
  <c r="AE130" i="25"/>
  <c r="Y243" i="25"/>
  <c r="AE169" i="25"/>
  <c r="AE165" i="25"/>
  <c r="AB152" i="25"/>
  <c r="Y248" i="25"/>
  <c r="AE142" i="25"/>
  <c r="AE156" i="25"/>
  <c r="AB109" i="25"/>
  <c r="Y254" i="25"/>
  <c r="Y227" i="25"/>
  <c r="Y209" i="25"/>
  <c r="Y264" i="25"/>
  <c r="Y193" i="25"/>
  <c r="Y199" i="25"/>
  <c r="AE125" i="25"/>
  <c r="AE134" i="25"/>
  <c r="AB127" i="25"/>
  <c r="Y266" i="25"/>
  <c r="Y247" i="25"/>
  <c r="Y198" i="25"/>
  <c r="Y206" i="25"/>
  <c r="AB151" i="25"/>
  <c r="Y255" i="25"/>
  <c r="AE149" i="25"/>
  <c r="Y238" i="25"/>
  <c r="AE133" i="25"/>
  <c r="Y205" i="25"/>
  <c r="AE111" i="25"/>
  <c r="AE150" i="25"/>
  <c r="Y268" i="25"/>
  <c r="Y217" i="25"/>
  <c r="Y214" i="25"/>
  <c r="Y222" i="25"/>
  <c r="AB147" i="25"/>
  <c r="Y195" i="25"/>
  <c r="AB122" i="25"/>
  <c r="AB108" i="25"/>
  <c r="AE123" i="25"/>
  <c r="AE127" i="25"/>
  <c r="AB178" i="25"/>
  <c r="AE170" i="25"/>
  <c r="AB125" i="25"/>
  <c r="AE126" i="25"/>
  <c r="AE158" i="25"/>
  <c r="AB124" i="25"/>
  <c r="AB171" i="25"/>
  <c r="AE118" i="25"/>
  <c r="AE128" i="25"/>
  <c r="AE147" i="25"/>
  <c r="AE144" i="25"/>
  <c r="AE154" i="25"/>
  <c r="AE101" i="25"/>
  <c r="AB101" i="25"/>
  <c r="AE116" i="25"/>
  <c r="AB138" i="25"/>
  <c r="AB148" i="25"/>
  <c r="AB176" i="25"/>
  <c r="AE176" i="25"/>
  <c r="K78" i="28"/>
  <c r="J16" i="33"/>
  <c r="M16" i="33" s="1"/>
  <c r="AI550" i="30"/>
  <c r="AI552" i="30"/>
  <c r="K77" i="28"/>
  <c r="AI548" i="30"/>
  <c r="I15" i="33"/>
  <c r="M15" i="33" s="1"/>
  <c r="H3" i="19"/>
  <c r="H4" i="19"/>
  <c r="N7" i="19"/>
  <c r="T7" i="19" s="1"/>
  <c r="P8" i="28"/>
  <c r="K76" i="28"/>
  <c r="AB143" i="25"/>
  <c r="AB103" i="25"/>
  <c r="AJ545" i="30"/>
  <c r="AI553" i="30"/>
  <c r="W30" i="14"/>
  <c r="AE100" i="25"/>
  <c r="I18" i="33"/>
  <c r="M18" i="33" s="1"/>
  <c r="N6" i="19"/>
  <c r="T6" i="19" s="1"/>
  <c r="Y223" i="25"/>
  <c r="Y192" i="25"/>
  <c r="AB156" i="25"/>
  <c r="AE112" i="25"/>
  <c r="AE152" i="25"/>
  <c r="Y208" i="25"/>
  <c r="Y235" i="25"/>
  <c r="K75" i="28"/>
  <c r="AN20" i="27"/>
  <c r="AN17" i="27"/>
  <c r="AN23" i="27"/>
  <c r="AN19" i="27"/>
  <c r="AB105" i="25"/>
  <c r="AE164" i="25"/>
  <c r="Y267" i="25"/>
  <c r="AB155" i="25"/>
  <c r="Y219" i="25"/>
  <c r="AB119" i="25"/>
  <c r="AB130" i="25"/>
  <c r="Y221" i="25"/>
  <c r="AB139" i="25"/>
  <c r="AE174" i="25"/>
  <c r="Y233" i="25"/>
  <c r="AB140" i="25"/>
  <c r="AB164" i="25"/>
  <c r="AE161" i="25"/>
  <c r="Y240" i="25"/>
  <c r="Y270" i="25"/>
  <c r="AE117" i="25"/>
  <c r="AB120" i="25"/>
  <c r="Y261" i="25"/>
  <c r="AE120" i="25"/>
  <c r="AB160" i="25"/>
  <c r="AN28" i="27"/>
  <c r="AB166" i="25"/>
  <c r="AB133" i="25"/>
  <c r="Y231" i="25"/>
  <c r="Y249" i="25"/>
  <c r="Y225" i="25"/>
  <c r="AB128" i="25"/>
  <c r="AE171" i="25"/>
  <c r="AB135" i="25"/>
  <c r="AE110" i="25"/>
  <c r="AB104" i="25"/>
  <c r="AB131" i="25"/>
  <c r="AE163" i="25"/>
  <c r="AE162" i="25"/>
  <c r="AB180" i="25"/>
  <c r="AE136" i="25"/>
  <c r="AE122" i="25"/>
  <c r="AE160" i="25"/>
  <c r="AE167" i="25"/>
  <c r="AE114" i="25"/>
  <c r="AB157" i="25"/>
  <c r="AB179" i="25"/>
  <c r="Y271" i="25"/>
  <c r="AN15" i="27"/>
  <c r="K51" i="28"/>
  <c r="K60" i="28"/>
  <c r="P17" i="28"/>
  <c r="AE178" i="25"/>
  <c r="AB115" i="25"/>
  <c r="AB116" i="25"/>
  <c r="P6" i="28"/>
  <c r="AB129" i="25"/>
  <c r="AE179" i="25"/>
  <c r="AE146" i="25"/>
  <c r="AE168" i="25"/>
  <c r="AE105" i="25"/>
  <c r="AE175" i="25"/>
  <c r="Y229" i="25"/>
  <c r="AB123" i="25"/>
  <c r="Y260" i="25"/>
  <c r="AB145" i="25"/>
  <c r="AE107" i="25"/>
  <c r="AB141" i="25"/>
  <c r="AE124" i="25"/>
  <c r="AE159" i="25"/>
  <c r="AE132" i="25"/>
  <c r="Y232" i="25"/>
  <c r="AE137" i="25"/>
  <c r="AB168" i="25"/>
  <c r="AB161" i="25"/>
  <c r="K74" i="28"/>
  <c r="K50" i="28"/>
  <c r="P16" i="28"/>
  <c r="K66" i="28"/>
  <c r="E20" i="33"/>
  <c r="J20" i="33" s="1"/>
  <c r="Y200" i="25"/>
  <c r="K73" i="28"/>
  <c r="AE172" i="25"/>
  <c r="K68" i="28"/>
  <c r="E22" i="33"/>
  <c r="J22" i="33" s="1"/>
  <c r="M17" i="33"/>
  <c r="P22" i="28"/>
  <c r="P14" i="28"/>
  <c r="AB177" i="25"/>
  <c r="Y220" i="25"/>
  <c r="Y211" i="25"/>
  <c r="AE104" i="25"/>
  <c r="AE145" i="25"/>
  <c r="AB112" i="25"/>
  <c r="AE177" i="25"/>
  <c r="G36" i="6"/>
  <c r="AI80" i="27"/>
  <c r="AM29" i="27" s="1"/>
  <c r="AN29" i="27" s="1"/>
  <c r="AB159" i="25"/>
  <c r="AE119" i="25"/>
  <c r="AB113" i="25"/>
  <c r="AN12" i="27"/>
  <c r="G38" i="6"/>
  <c r="AI88" i="27"/>
  <c r="AM31" i="27" s="1"/>
  <c r="AN31" i="27" s="1"/>
  <c r="AE143" i="25"/>
  <c r="AN22" i="27"/>
  <c r="AE155" i="25"/>
  <c r="Y272" i="25"/>
  <c r="Y259" i="25"/>
  <c r="AE113" i="25"/>
  <c r="AB175" i="25"/>
  <c r="AB121" i="25"/>
  <c r="Y244" i="25"/>
  <c r="Y236" i="25"/>
  <c r="Y212" i="25"/>
  <c r="Y213" i="25"/>
  <c r="AE129" i="25"/>
  <c r="Y204" i="25"/>
  <c r="AB144" i="25"/>
  <c r="AB153" i="25"/>
  <c r="AE115" i="25"/>
  <c r="AE135" i="25"/>
  <c r="Y228" i="25"/>
  <c r="AB172" i="25"/>
  <c r="AB111" i="25"/>
  <c r="Y269" i="25"/>
  <c r="AB117" i="25"/>
  <c r="AE103" i="25"/>
  <c r="AE151" i="25"/>
  <c r="AE121" i="25"/>
  <c r="AE139" i="25"/>
  <c r="Y251" i="25"/>
  <c r="AB149" i="25"/>
  <c r="Y252" i="25"/>
  <c r="AB107" i="25"/>
  <c r="AB167" i="25"/>
  <c r="Y197" i="25"/>
  <c r="Y253" i="25"/>
  <c r="AE153" i="25"/>
  <c r="Y215" i="25"/>
  <c r="Y237" i="25"/>
  <c r="K72" i="28"/>
  <c r="K69" i="28"/>
  <c r="P13" i="28"/>
  <c r="P10" i="28"/>
  <c r="H10" i="19"/>
  <c r="K57" i="28"/>
  <c r="K71" i="28"/>
  <c r="I23" i="33"/>
  <c r="M23" i="33" s="1"/>
  <c r="N11" i="19"/>
  <c r="T11" i="19" s="1"/>
  <c r="U11" i="19"/>
  <c r="H9" i="19"/>
  <c r="K52" i="28"/>
  <c r="K53" i="28"/>
  <c r="K67" i="28"/>
  <c r="P11" i="28"/>
  <c r="K63" i="28"/>
  <c r="I19" i="33"/>
  <c r="J19" i="33"/>
  <c r="AB165" i="25"/>
  <c r="AJ548" i="30"/>
  <c r="AJ549" i="30"/>
  <c r="AK552" i="30"/>
  <c r="AJ547" i="30"/>
  <c r="AJ550" i="30"/>
  <c r="AJ551" i="30"/>
  <c r="G41" i="6" l="1"/>
  <c r="AK545" i="30"/>
  <c r="AJ553" i="30"/>
  <c r="I20" i="33"/>
  <c r="M20" i="33" s="1"/>
  <c r="I22" i="33"/>
  <c r="M22" i="33" s="1"/>
  <c r="I21" i="33"/>
  <c r="J21" i="33"/>
  <c r="M19" i="33"/>
  <c r="AK547" i="30"/>
  <c r="AL552" i="30"/>
  <c r="AK551" i="30"/>
  <c r="AK549" i="30"/>
  <c r="AK550" i="30"/>
  <c r="AK548" i="30"/>
  <c r="AL545" i="30" l="1"/>
  <c r="AK553" i="30"/>
  <c r="M21" i="33"/>
  <c r="AL549" i="30"/>
  <c r="AL551" i="30"/>
  <c r="AM552" i="30"/>
  <c r="AL548" i="30"/>
  <c r="AL550" i="30"/>
  <c r="AL547" i="30"/>
  <c r="AM545" i="30" l="1"/>
  <c r="AL553" i="30"/>
  <c r="AN552" i="30"/>
  <c r="AM548" i="30"/>
  <c r="AM547" i="30"/>
  <c r="AM551" i="30"/>
  <c r="AM550" i="30"/>
  <c r="AM549" i="30"/>
  <c r="AN545" i="30" l="1"/>
  <c r="AM553" i="30"/>
  <c r="AN551" i="30"/>
  <c r="AN547" i="30"/>
  <c r="AN549" i="30"/>
  <c r="AN548" i="30"/>
  <c r="AO552" i="30"/>
  <c r="AN550" i="30"/>
  <c r="AO545" i="30" l="1"/>
  <c r="AN553" i="30"/>
  <c r="AO548" i="30"/>
  <c r="AO549" i="30"/>
  <c r="AO550" i="30"/>
  <c r="AO547" i="30"/>
  <c r="AP552" i="30"/>
  <c r="AO551" i="30"/>
  <c r="AP545" i="30" l="1"/>
  <c r="AO553" i="30"/>
  <c r="AP547" i="30"/>
  <c r="AP550" i="30"/>
  <c r="AP549" i="30"/>
  <c r="AP551" i="30"/>
  <c r="AP548" i="30"/>
  <c r="AQ552" i="30"/>
  <c r="AQ545" i="30" l="1"/>
  <c r="AP553" i="30"/>
  <c r="AQ551" i="30"/>
  <c r="AQ549" i="30"/>
  <c r="AQ550" i="30"/>
  <c r="AR552" i="30"/>
  <c r="AQ548" i="30"/>
  <c r="AQ547" i="30"/>
  <c r="AR545" i="30" l="1"/>
  <c r="AQ553" i="30"/>
  <c r="AS552" i="30"/>
  <c r="AR550" i="30"/>
  <c r="AR549" i="30"/>
  <c r="AR547" i="30"/>
  <c r="AR548" i="30"/>
  <c r="AR551" i="30"/>
  <c r="AS545" i="30" l="1"/>
  <c r="AR553" i="30"/>
  <c r="AS547" i="30"/>
  <c r="AS549" i="30"/>
  <c r="AS550" i="30"/>
  <c r="AS551" i="30"/>
  <c r="AT552" i="30"/>
  <c r="AS548" i="30"/>
  <c r="AT545" i="30" l="1"/>
  <c r="AS553" i="30"/>
  <c r="AT551" i="30"/>
  <c r="AT550" i="30"/>
  <c r="AT548" i="30"/>
  <c r="AT549" i="30"/>
  <c r="AU552" i="30"/>
  <c r="AT547" i="30"/>
  <c r="AU545" i="30" l="1"/>
  <c r="AT553" i="30"/>
  <c r="AU549" i="30"/>
  <c r="AU548" i="30"/>
  <c r="AU547" i="30"/>
  <c r="AU550" i="30"/>
  <c r="AV552" i="30"/>
  <c r="AU551" i="30"/>
  <c r="AV545" i="30" l="1"/>
  <c r="AU553" i="30"/>
  <c r="AV550" i="30"/>
  <c r="AV547" i="30"/>
  <c r="AV551" i="30"/>
  <c r="AV548" i="30"/>
  <c r="AW552" i="30"/>
  <c r="AV549" i="30"/>
  <c r="AW545" i="30" l="1"/>
  <c r="AV553" i="30"/>
  <c r="AW548" i="30"/>
  <c r="AW551" i="30"/>
  <c r="AW547" i="30"/>
  <c r="AW549" i="30"/>
  <c r="AX552" i="30"/>
  <c r="AW550" i="30"/>
  <c r="AX545" i="30" l="1"/>
  <c r="AW553" i="30"/>
  <c r="AY552" i="30"/>
  <c r="AX547" i="30"/>
  <c r="AX550" i="30"/>
  <c r="AX551" i="30"/>
  <c r="AX549" i="30"/>
  <c r="AX548" i="30"/>
  <c r="AY545" i="30" l="1"/>
  <c r="AX553" i="30"/>
  <c r="AY551" i="30"/>
  <c r="AY550" i="30"/>
  <c r="AY548" i="30"/>
  <c r="AY547" i="30"/>
  <c r="AY549" i="30"/>
  <c r="AZ552" i="30"/>
  <c r="AZ545" i="30" l="1"/>
  <c r="AY553" i="30"/>
  <c r="AZ547" i="30"/>
  <c r="AZ548" i="30"/>
  <c r="BA552" i="30"/>
  <c r="AZ550" i="30"/>
  <c r="AZ549" i="30"/>
  <c r="AZ551" i="30"/>
  <c r="BA545" i="30" l="1"/>
  <c r="AZ553" i="30"/>
  <c r="BA550" i="30"/>
  <c r="BB552" i="30"/>
  <c r="BA551" i="30"/>
  <c r="BA548" i="30"/>
  <c r="BA549" i="30"/>
  <c r="BA547" i="30"/>
  <c r="BB545" i="30" l="1"/>
  <c r="BA553" i="30"/>
  <c r="BB548" i="30"/>
  <c r="BB551" i="30"/>
  <c r="BB547" i="30"/>
  <c r="BC552" i="30"/>
  <c r="BB549" i="30"/>
  <c r="BB550" i="30"/>
  <c r="BC545" i="30" l="1"/>
  <c r="BB553" i="30"/>
  <c r="BD552" i="30"/>
  <c r="BC547" i="30"/>
  <c r="BC551" i="30"/>
  <c r="BC550" i="30"/>
  <c r="BC548" i="30"/>
  <c r="BC549" i="30"/>
  <c r="BD545" i="30" l="1"/>
  <c r="BC553" i="30"/>
  <c r="BD550" i="30"/>
  <c r="BD551" i="30"/>
  <c r="BD547" i="30"/>
  <c r="BD549" i="30"/>
  <c r="BD548" i="30"/>
  <c r="BE552" i="30"/>
  <c r="BE545" i="30" l="1"/>
  <c r="BD553" i="30"/>
  <c r="BE549" i="30"/>
  <c r="BE547" i="30"/>
  <c r="BF552" i="30"/>
  <c r="BE551" i="30"/>
  <c r="BE548" i="30"/>
  <c r="BE550" i="30"/>
  <c r="BF545" i="30" l="1"/>
  <c r="BE553" i="30"/>
  <c r="BF551" i="30"/>
  <c r="BH552" i="30"/>
  <c r="BG552" i="30"/>
  <c r="BF550" i="30"/>
  <c r="BF547" i="30"/>
  <c r="BF549" i="30"/>
  <c r="BF548" i="30"/>
  <c r="BG545" i="30" l="1"/>
  <c r="BF553" i="30"/>
  <c r="BG547" i="30"/>
  <c r="BH547" i="30"/>
  <c r="BH550" i="30"/>
  <c r="BG550" i="30"/>
  <c r="BG548" i="30"/>
  <c r="BH548" i="30"/>
  <c r="BG549" i="30"/>
  <c r="BH549" i="30"/>
  <c r="BG551" i="30"/>
  <c r="BH551" i="30"/>
  <c r="BH545" i="30" l="1"/>
  <c r="BG553" i="30"/>
  <c r="BI545" i="30" l="1"/>
  <c r="BH553" i="30"/>
  <c r="T319" i="34"/>
  <c r="C452" i="24"/>
  <c r="G278" i="10" s="1"/>
  <c r="BI553" i="30" l="1"/>
  <c r="BJ545" i="30"/>
  <c r="BJ553" i="30" s="1"/>
  <c r="C320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  <author>Rafael Bianchini</author>
  </authors>
  <commentList>
    <comment ref="A4" authorId="0" shapeId="0" xr:uid="{00000000-0006-0000-0000-000001000000}">
      <text>
        <r>
          <rPr>
            <sz val="9"/>
            <color indexed="81"/>
            <rFont val="Tahoma"/>
            <family val="2"/>
          </rPr>
          <t>Fonte: Banco Mundial -http://data.worldbank.org/indicator/NY.GDP.MKTP.KD.ZG</t>
        </r>
      </text>
    </comment>
    <comment ref="BK4" authorId="1" shapeId="0" xr:uid="{D2E2C95B-7BEB-496B-B364-BD398C107562}">
      <text>
        <r>
          <rPr>
            <b/>
            <sz val="9"/>
            <color indexed="81"/>
            <rFont val="Segoe UI"/>
            <family val="2"/>
          </rPr>
          <t>http://www.imf.org/external/datamapper/NGDP_RPCH@WEO/OEMDC/ADVEC/WEOWORLD
Em 27/07/2018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</author>
  </authors>
  <commentList>
    <comment ref="BK4" authorId="0" shapeId="0" xr:uid="{9A1146C1-AF29-40EF-86F7-E7655ADFF877}">
      <text>
        <r>
          <rPr>
            <b/>
            <sz val="9"/>
            <color indexed="81"/>
            <rFont val="Segoe UI"/>
            <family val="2"/>
          </rPr>
          <t>http://www.imf.org/external/datamapper/LP@WEO/BRA/ARG/URY/BOL/VEN/GRC
Em 02/01/2018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</author>
  </authors>
  <commentList>
    <comment ref="A1" authorId="0" shapeId="0" xr:uid="{00000000-0006-0000-0300-000001000000}">
      <text>
        <r>
          <rPr>
            <sz val="9"/>
            <color indexed="81"/>
            <rFont val="Segoe UI"/>
            <family val="2"/>
          </rPr>
          <t>Fonte: IBGE http://www.ibge.gov.br/home/estatistica/indicadores/pib/defaultcnt.shtm . Tabela Completa, Planilha Valores Correntes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</author>
  </authors>
  <commentList>
    <comment ref="A1" authorId="0" shapeId="0" xr:uid="{00000000-0006-0000-0400-000001000000}">
      <text>
        <r>
          <rPr>
            <sz val="9"/>
            <color indexed="81"/>
            <rFont val="Segoe UI"/>
            <family val="2"/>
          </rPr>
          <t>Fonte: IBGE http://www.ibge.gov.br/home/estatistica/indicadores/pib/defaultcnt.shtm . Tabela Completa, Planilha Ac. Em 4 Trimestres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  <author>Rafael Bianchini</author>
  </authors>
  <commentList>
    <comment ref="A1" authorId="0" shapeId="0" xr:uid="{00000000-0006-0000-0500-000001000000}">
      <text>
        <r>
          <rPr>
            <sz val="9"/>
            <color indexed="81"/>
            <rFont val="Tahoma"/>
            <family val="2"/>
          </rPr>
          <t>O IBGE divulga o PIB trimestral na última semana do segundo mês após encerramento do trimestre</t>
        </r>
      </text>
    </comment>
    <comment ref="B1" authorId="1" shapeId="0" xr:uid="{00000000-0006-0000-0500-000002000000}">
      <text>
        <r>
          <rPr>
            <sz val="9"/>
            <color indexed="81"/>
            <rFont val="Segoe UI"/>
            <family val="2"/>
          </rPr>
          <t>Até 2013: http://saladeimprensa.ibge.gov.br/noticias.html?view=noticia&amp;id=1&amp;idnoticia=3033&amp;busca=1&amp;t=pib-cresce-3-0-2013-chega-r-5-trilhoes. 2014 e 2015: Tabela so Sistema de Contas Nacionais: Planilha Ac. 4 Trim, Coluna R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" authorId="1" shapeId="0" xr:uid="{00000000-0006-0000-0500-000003000000}">
      <text>
        <r>
          <rPr>
            <sz val="9"/>
            <color indexed="81"/>
            <rFont val="Segoe UI"/>
            <family val="2"/>
          </rPr>
          <t xml:space="preserve">Tabela so Sistema de Contas Nacionais: Planilha Ac. 4 Trim, Coluna G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</authors>
  <commentList>
    <comment ref="A1" authorId="0" shapeId="0" xr:uid="{00000000-0006-0000-0600-000001000000}">
      <text>
        <r>
          <rPr>
            <sz val="9"/>
            <color indexed="81"/>
            <rFont val="Tahoma"/>
            <family val="2"/>
          </rPr>
          <t>PIB em USD e BRL acumulado em 12 meses. Fonte: BCB - https://www3.bcb.gov.br/sgspub/localizarseries/localizarSeries.do?method=prepararTelaLocalizarSeries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  <author>Rafael BAP</author>
    <author>Rafael Bianchini</author>
  </authors>
  <commentList>
    <comment ref="E1" authorId="0" shapeId="0" xr:uid="{00000000-0006-0000-0900-000001000000}">
      <text>
        <r>
          <rPr>
            <sz val="9"/>
            <color indexed="81"/>
            <rFont val="Tahoma"/>
            <family val="2"/>
          </rPr>
          <t xml:space="preserve">Série desativada
</t>
        </r>
      </text>
    </comment>
    <comment ref="F1" authorId="0" shapeId="0" xr:uid="{00000000-0006-0000-0900-000002000000}">
      <text>
        <r>
          <rPr>
            <sz val="9"/>
            <color indexed="81"/>
            <rFont val="Tahoma"/>
            <family val="2"/>
          </rPr>
          <t>PME do mês t é divulgada na penúltima semana do mês t+1</t>
        </r>
      </text>
    </comment>
    <comment ref="G1" authorId="0" shapeId="0" xr:uid="{00000000-0006-0000-0900-000003000000}">
      <text>
        <r>
          <rPr>
            <sz val="9"/>
            <color indexed="81"/>
            <rFont val="Tahoma"/>
            <family val="2"/>
          </rPr>
          <t xml:space="preserve">PNAD contínua do mês t é divulgada na última semana do mês t+2
</t>
        </r>
      </text>
    </comment>
    <comment ref="V421" authorId="0" shapeId="0" xr:uid="{00000000-0006-0000-0900-000004000000}">
      <text>
        <r>
          <rPr>
            <b/>
            <sz val="9"/>
            <color indexed="81"/>
            <rFont val="Tahoma"/>
            <family val="2"/>
          </rPr>
          <t>http://www.valor.com.br/brasil/3883962/taxa-de-desemprego-atinge-minima-historica-em-2014-aponta-ibge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22" authorId="0" shapeId="0" xr:uid="{00000000-0006-0000-0900-000005000000}">
      <text>
        <r>
          <rPr>
            <b/>
            <sz val="9"/>
            <color indexed="81"/>
            <rFont val="Tahoma"/>
            <family val="2"/>
          </rPr>
          <t>http://www.valor.com.br/brasil/3928428/taxa-de-desemprego-sobe-para-53-em-janeiro-aponta-ibge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23" authorId="0" shapeId="0" xr:uid="{00000000-0006-0000-0900-000006000000}">
      <text>
        <r>
          <rPr>
            <b/>
            <sz val="9"/>
            <color indexed="81"/>
            <rFont val="Tahoma"/>
            <family val="2"/>
          </rPr>
          <t>http://www.valor.com.br/brasil/3976752/desemprego-sobe-para-59-em-fevereiro-aponta-ibge</t>
        </r>
      </text>
    </comment>
    <comment ref="V424" authorId="0" shapeId="0" xr:uid="{00000000-0006-0000-0900-000007000000}">
      <text>
        <r>
          <rPr>
            <b/>
            <sz val="9"/>
            <color indexed="81"/>
            <rFont val="Tahoma"/>
            <family val="2"/>
          </rPr>
          <t>http://www.valor.com.br/brasil/4024608/taxa-de-desemprego-sobe-para-62-em-marco-mostra-ibge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25" authorId="0" shapeId="0" xr:uid="{00000000-0006-0000-0900-000008000000}">
      <text>
        <r>
          <rPr>
            <b/>
            <sz val="9"/>
            <color indexed="81"/>
            <rFont val="Tahoma"/>
            <family val="2"/>
          </rPr>
          <t>http://www.valor.com.br/brasil/4060010/taxa-de-desemprego-sobe-para-64-em-abril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26" authorId="0" shapeId="0" xr:uid="{00000000-0006-0000-0900-000009000000}">
      <text>
        <r>
          <rPr>
            <b/>
            <sz val="9"/>
            <color indexed="81"/>
            <rFont val="Tahoma"/>
            <family val="2"/>
          </rPr>
          <t>http://www.valor.com.br/brasil/4108444/taxa-de-desemprego-aumenta-e-e-maior-para-maio-desde-2010</t>
        </r>
      </text>
    </comment>
    <comment ref="V427" authorId="0" shapeId="0" xr:uid="{00000000-0006-0000-0900-00000A000000}">
      <text>
        <r>
          <rPr>
            <b/>
            <sz val="9"/>
            <color indexed="81"/>
            <rFont val="Tahoma"/>
            <family val="2"/>
          </rPr>
          <t>http://www.valor.com.br/brasil/4146724/taxa-de-desemprego-e-maior-para-junho-desde-2010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28" authorId="0" shapeId="0" xr:uid="{00000000-0006-0000-0900-00000B000000}">
      <text>
        <r>
          <rPr>
            <b/>
            <sz val="9"/>
            <color indexed="81"/>
            <rFont val="Tahoma"/>
            <family val="2"/>
          </rPr>
          <t>http://www.valor.com.br/brasil/4187972/taxa-de-desemprego-alcanca-75-e-e-maior-para-julho-desde-2009</t>
        </r>
      </text>
    </comment>
    <comment ref="V429" authorId="0" shapeId="0" xr:uid="{00000000-0006-0000-0900-00000C000000}">
      <text>
        <r>
          <rPr>
            <b/>
            <sz val="9"/>
            <color indexed="81"/>
            <rFont val="Tahoma"/>
            <family val="2"/>
          </rPr>
          <t>http://www.valor.com.br/brasil/4239626/taxa-de-desemprego-e-maior-para-agosto-desde-2009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30" authorId="0" shapeId="0" xr:uid="{00000000-0006-0000-0900-00000D000000}">
      <text>
        <r>
          <rPr>
            <b/>
            <sz val="9"/>
            <color indexed="81"/>
            <rFont val="Tahoma"/>
            <family val="2"/>
          </rPr>
          <t>http://www.valor.com.br/brasil/4281780/taxa-de-desemprego-e-maior-para-setembro-desde-2009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31" authorId="0" shapeId="0" xr:uid="{00000000-0006-0000-0900-00000E000000}">
      <text>
        <r>
          <rPr>
            <b/>
            <sz val="9"/>
            <color indexed="81"/>
            <rFont val="Tahoma"/>
            <family val="2"/>
          </rPr>
          <t>http://www.valor.com.br/brasil/4322152/desemprego-alcanca-79-em-outubro-o-maior-para-o-mes-desde-2007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32" authorId="0" shapeId="0" xr:uid="{00000000-0006-0000-0900-00000F000000}">
      <text>
        <r>
          <rPr>
            <b/>
            <sz val="9"/>
            <color indexed="81"/>
            <rFont val="Tahoma"/>
            <family val="2"/>
          </rPr>
          <t>http://www.valor.com.br/brasil/4361758/taxa-de-desemprego-cai-mas-e-maior-para-novembro-desde-2008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33" authorId="0" shapeId="0" xr:uid="{00000000-0006-0000-0900-000010000000}">
      <text>
        <r>
          <rPr>
            <b/>
            <sz val="9"/>
            <color indexed="81"/>
            <rFont val="Tahoma"/>
            <family val="2"/>
          </rPr>
          <t>http://www.valor.com.br/brasil/4411634/para-economistas-desemprego-chegou-73-em-dezembro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34" authorId="0" shapeId="0" xr:uid="{00000000-0006-0000-0900-000011000000}">
      <text>
        <r>
          <rPr>
            <b/>
            <sz val="9"/>
            <color indexed="81"/>
            <rFont val="Tahoma"/>
            <family val="2"/>
          </rPr>
          <t>http://www.valor.com.br/brasil/4451718/para-analistas-desemprego-chegou-8-em-janeiro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36" authorId="0" shapeId="0" xr:uid="{00000000-0006-0000-0900-000012000000}">
      <text>
        <r>
          <rPr>
            <b/>
            <sz val="9"/>
            <color indexed="81"/>
            <rFont val="Tahoma"/>
            <family val="2"/>
          </rPr>
          <t>http://www.valor.com.br/brasil/4543695/desemprego-vai-109-no-trimestre-e-e-o-mais-alto-desde-2012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37" authorId="0" shapeId="0" xr:uid="{00000000-0006-0000-0900-000013000000}">
      <text>
        <r>
          <rPr>
            <b/>
            <sz val="9"/>
            <color indexed="81"/>
            <rFont val="Tahoma"/>
            <family val="2"/>
          </rPr>
          <t>http://www.valor.com.br/brasil/4582235/taxa-de-desemprego-sobe-para-112-no-trimestre-ate-abril-nota-ibge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38" authorId="0" shapeId="0" xr:uid="{00000000-0006-0000-0900-000014000000}">
      <text>
        <r>
          <rPr>
            <b/>
            <sz val="9"/>
            <color indexed="81"/>
            <rFont val="Tahoma"/>
            <family val="2"/>
          </rPr>
          <t>http://www.valor.com.br/brasil/4618189/desemprego-sobe-112-no-trimestre-ate-maio-o-maior-desde-2012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39" authorId="0" shapeId="0" xr:uid="{00000000-0006-0000-0900-000015000000}">
      <text>
        <r>
          <rPr>
            <b/>
            <sz val="9"/>
            <color indexed="81"/>
            <rFont val="Tahoma"/>
            <family val="2"/>
          </rPr>
          <t>http://www.valor.com.br/brasil/4652021/desemprego-bate-recorde-no-segundo-trimestre-e-atinge-116-milhoes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40" authorId="0" shapeId="0" xr:uid="{00000000-0006-0000-0900-000016000000}">
      <text>
        <r>
          <rPr>
            <b/>
            <sz val="9"/>
            <color indexed="81"/>
            <rFont val="Tahoma"/>
            <family val="2"/>
          </rPr>
          <t>http://www.valor.com.br/brasil/4692313/desemprego-vai-116-no-trimestre-ate-julho-maior-taxa-desde-2012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41" authorId="0" shapeId="0" xr:uid="{00000000-0006-0000-0900-000017000000}">
      <text>
        <r>
          <rPr>
            <b/>
            <sz val="9"/>
            <color indexed="81"/>
            <rFont val="Tahoma"/>
            <family val="2"/>
          </rPr>
          <t>http://www.valor.com.br/brasil/4730937/desemprego-vai-118-no-trimestre-ate-agosto-maior-desde-2012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42" authorId="0" shapeId="0" xr:uid="{00000000-0006-0000-0900-000018000000}">
      <text>
        <r>
          <rPr>
            <b/>
            <sz val="9"/>
            <color indexed="81"/>
            <rFont val="Tahoma"/>
            <family val="2"/>
          </rPr>
          <t>http://www.valor.com.br/brasil/4757753/taxa-de-desemprego-vai-118-no-3-trimestre-aponta-ibge</t>
        </r>
      </text>
    </comment>
    <comment ref="V443" authorId="1" shapeId="0" xr:uid="{00000000-0006-0000-0900-000019000000}">
      <text>
        <r>
          <rPr>
            <b/>
            <sz val="9"/>
            <color indexed="81"/>
            <rFont val="Segoe UI"/>
            <family val="2"/>
          </rPr>
          <t>http://www.valor.com.br/brasil/4790657/taxa-de-desemprego-sobe-118-no-trimestre-ate-outubro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V444" authorId="1" shapeId="0" xr:uid="{00000000-0006-0000-0900-00001A000000}">
      <text>
        <r>
          <rPr>
            <b/>
            <sz val="9"/>
            <color indexed="81"/>
            <rFont val="Segoe UI"/>
            <family val="2"/>
          </rPr>
          <t>http://www.valor.com.br/brasil/4790657/taxa-de-desemprego-sobe-118-no-trimestre-ate-outubro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V445" authorId="0" shapeId="0" xr:uid="{00000000-0006-0000-0900-00001B000000}">
      <text>
        <r>
          <rPr>
            <b/>
            <sz val="9"/>
            <color indexed="81"/>
            <rFont val="Tahoma"/>
            <family val="2"/>
          </rPr>
          <t>http://www.valor.com.br/brasil/4852940/desemprego-ficou-estavel-no-trimestre-encerrado-em-dezembro-dizem-analistas</t>
        </r>
      </text>
    </comment>
    <comment ref="V447" authorId="0" shapeId="0" xr:uid="{00000000-0006-0000-0900-00001C000000}">
      <text>
        <r>
          <rPr>
            <b/>
            <sz val="9"/>
            <color indexed="81"/>
            <rFont val="Tahoma"/>
            <family val="2"/>
          </rPr>
          <t>http://www.valor.com.br/brasil/4921688/taxa-de-desemprego-pode-superar-13-no-trimestre-afirmam-economistas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48" authorId="2" shapeId="0" xr:uid="{00000000-0006-0000-0900-00001D000000}">
      <text>
        <r>
          <rPr>
            <b/>
            <sz val="9"/>
            <color indexed="81"/>
            <rFont val="Segoe UI"/>
            <family val="2"/>
          </rPr>
          <t>http://www.valor.com.br/brasil/4951844/brasil-tem-o-recorde-de-142-milhoes-de-desempregados-aponta-ibge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V449" authorId="0" shapeId="0" xr:uid="{00000000-0006-0000-0900-00001E000000}">
      <text>
        <r>
          <rPr>
            <b/>
            <sz val="9"/>
            <color indexed="81"/>
            <rFont val="Tahoma"/>
            <family val="2"/>
          </rPr>
          <t>http://www.valor.com.br/brasil/4986866/especialistas-projetam-desemprego-de-139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50" authorId="0" shapeId="0" xr:uid="{00000000-0006-0000-0900-00001F000000}">
      <text>
        <r>
          <rPr>
            <b/>
            <sz val="9"/>
            <color indexed="81"/>
            <rFont val="Tahoma"/>
            <family val="2"/>
          </rPr>
          <t>http://www.valor.com.br/brasil/5022486/taxa-de-desemprego-fica-em-133-no-trimestre-ate-maio-mostra-ibge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51" authorId="0" shapeId="0" xr:uid="{00000000-0006-0000-0900-000020000000}">
      <text>
        <r>
          <rPr>
            <sz val="9"/>
            <color indexed="81"/>
            <rFont val="Tahoma"/>
            <family val="2"/>
          </rPr>
          <t xml:space="preserve">http://www.valor.com.br/brasil/5058060/brasil-soma-135-milhoes-de-desempregados-aponta-ibge
</t>
        </r>
      </text>
    </comment>
    <comment ref="V453" authorId="0" shapeId="0" xr:uid="{00000000-0006-0000-0900-000021000000}">
      <text>
        <r>
          <rPr>
            <b/>
            <sz val="9"/>
            <color indexed="81"/>
            <rFont val="Tahoma"/>
            <family val="2"/>
          </rPr>
          <t>http://www.valor.com.br/brasil/5138586/taxa-de-desemprego-fica-em-126-no-trimestre-ate-agosto-aponta-ibge</t>
        </r>
      </text>
    </comment>
    <comment ref="V454" authorId="0" shapeId="0" xr:uid="{00000000-0006-0000-0900-000022000000}">
      <text>
        <r>
          <rPr>
            <b/>
            <sz val="9"/>
            <color indexed="81"/>
            <rFont val="Tahoma"/>
            <family val="2"/>
          </rPr>
          <t>http://www.valor.com.br/brasil/5177802/taxa-de-desemprego-e-de-124-no-terceiro-trimestre-aponta-ibge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55" authorId="0" shapeId="0" xr:uid="{00000000-0006-0000-0900-000023000000}">
      <text>
        <r>
          <rPr>
            <b/>
            <sz val="9"/>
            <color indexed="81"/>
            <rFont val="Tahoma"/>
            <family val="2"/>
          </rPr>
          <t>http://www.valor.com.br/brasil/5212805/taxa-de-desemprego-e-de-122-no-trimestre-ate-outubro-mostra-ibge</t>
        </r>
      </text>
    </comment>
    <comment ref="V456" authorId="0" shapeId="0" xr:uid="{00000000-0006-0000-0900-000024000000}">
      <text>
        <r>
          <rPr>
            <b/>
            <sz val="9"/>
            <color indexed="81"/>
            <rFont val="Tahoma"/>
            <family val="2"/>
          </rPr>
          <t>http://www.valor.com.br/brasil/5240875/desemprego-e-de-12-no-trimestre-ate-novembro-e-atinge-12571-milhoes</t>
        </r>
      </text>
    </comment>
    <comment ref="V457" authorId="2" shapeId="0" xr:uid="{AE845557-AE5F-4893-BF5C-49A5449C6CA5}">
      <text>
        <r>
          <rPr>
            <b/>
            <sz val="9"/>
            <color indexed="81"/>
            <rFont val="Segoe UI"/>
            <family val="2"/>
          </rPr>
          <t>http://www.valor.com.br/brasil/5295091/ibge-desemprego-cai-no-trimestre-mas-media-de-2017-chega-127</t>
        </r>
      </text>
    </comment>
    <comment ref="V458" authorId="2" shapeId="0" xr:uid="{713B4616-2987-401C-8E41-1F0E3CC87A56}">
      <text>
        <r>
          <rPr>
            <b/>
            <sz val="9"/>
            <color indexed="81"/>
            <rFont val="Segoe UI"/>
            <family val="2"/>
          </rPr>
          <t>http://www.valor.com.br/brasil/5352207/brasil-tem-127-milhoes-de-desempregados-mostra-ibge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V459" authorId="2" shapeId="0" xr:uid="{265C3760-5B27-4A8E-88C5-5E42352C55C1}">
      <text>
        <r>
          <rPr>
            <b/>
            <sz val="9"/>
            <color indexed="81"/>
            <rFont val="Segoe UI"/>
            <family val="2"/>
          </rPr>
          <t>http://www.valor.com.br/brasil/5417103/total-de-desempregados-no-brasil-chega-131-milhoes-mostra-ibge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V460" authorId="2" shapeId="0" xr:uid="{2B5CEB19-35E7-44DA-99EA-44C77C1B41D6}">
      <text>
        <r>
          <rPr>
            <b/>
            <sz val="9"/>
            <color indexed="81"/>
            <rFont val="Segoe UI"/>
            <family val="2"/>
          </rPr>
          <t>http://www.valor.com.br/brasil/5487887/desemprego-atinge-137-milhoes-de-pessoas-diz-ibge</t>
        </r>
      </text>
    </comment>
    <comment ref="V461" authorId="2" shapeId="0" xr:uid="{F9D8FCE4-194D-461E-BE30-32BF8CEA5EB3}">
      <text>
        <r>
          <rPr>
            <b/>
            <sz val="9"/>
            <color indexed="81"/>
            <rFont val="Segoe UI"/>
            <family val="2"/>
          </rPr>
          <t>http://www.valor.com.br/brasil/5556765/desempregados-no-brasil-somam-134-milhoes-nota-ibge</t>
        </r>
      </text>
    </comment>
    <comment ref="V462" authorId="2" shapeId="0" xr:uid="{FEF48FB8-C187-4D55-AB64-0507CCE2E294}">
      <text>
        <r>
          <rPr>
            <b/>
            <sz val="9"/>
            <color indexed="81"/>
            <rFont val="Segoe UI"/>
            <charset val="1"/>
          </rPr>
          <t>http://www.valor.com.br/brasil/5627587/brasil-tem-132-milhoes-de-desempregados-aponta-ibge</t>
        </r>
      </text>
    </comment>
    <comment ref="V463" authorId="2" shapeId="0" xr:uid="{6B81B9C2-777F-4BBE-B6C7-89626C065EE7}">
      <text>
        <r>
          <rPr>
            <b/>
            <sz val="9"/>
            <color indexed="81"/>
            <rFont val="Segoe UI"/>
            <charset val="1"/>
          </rPr>
          <t>https://www.valor.com.br/brasil/5699591/desemprego-cai-mas-ainda-afeta-13-milhoes-de-brasileiros-aponta-ibge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V464" authorId="2" shapeId="0" xr:uid="{EA863F65-A9C6-448D-AFE9-20C95CFE0993}">
      <text>
        <r>
          <rPr>
            <b/>
            <sz val="9"/>
            <color indexed="81"/>
            <rFont val="Segoe UI"/>
            <charset val="1"/>
          </rPr>
          <t>https://www.valor.com.br/brasil/5786903/desemprego-fica-em-123-e-afeta-128-milhoes-mostra-ibge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  <author>Rafael Bianchini</author>
  </authors>
  <commentList>
    <comment ref="A1" authorId="0" shapeId="0" xr:uid="{00000000-0006-0000-0A00-000001000000}">
      <text>
        <r>
          <rPr>
            <sz val="9"/>
            <color indexed="81"/>
            <rFont val="Tahoma"/>
            <family val="2"/>
          </rPr>
          <t>Fonte: IBGE - Divulgação do IPCA do mês t na primeira sexta-feira após o quinto dia útil do mês t+1. PIB em USD e BRL acumulado em 12 meses. Fonte: BCB - https://www3.bcb.gov.br/sgspub/localizarseries/localizarSeries.do?method=prepararTelaLocalizarSeries (Tabela 433)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" authorId="1" shapeId="0" xr:uid="{00000000-0006-0000-0A00-000002000000}">
      <text>
        <r>
          <rPr>
            <sz val="9"/>
            <color indexed="81"/>
            <rFont val="Segoe UI"/>
            <family val="2"/>
          </rPr>
          <t xml:space="preserve">Fonte: BCB http://www.bcb.gov.br/pec/metas/tabelametaseresultados.pdf
</t>
        </r>
      </text>
    </comment>
    <comment ref="B467" authorId="1" shapeId="0" xr:uid="{F49E95B6-9C64-4FDC-8A34-0E7CE06B0B80}">
      <text>
        <r>
          <rPr>
            <b/>
            <sz val="9"/>
            <color indexed="81"/>
            <rFont val="Segoe UI"/>
            <charset val="1"/>
          </rPr>
          <t>https://www.bcb.gov.br/pec/GCI/PORT/readout/R20180921.pdf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B468" authorId="1" shapeId="0" xr:uid="{2BE7DE87-47BE-4C93-878D-B2671F42B132}">
      <text>
        <r>
          <rPr>
            <b/>
            <sz val="9"/>
            <color indexed="81"/>
            <rFont val="Segoe UI"/>
            <charset val="1"/>
          </rPr>
          <t>https://www.bcb.gov.br/pec/GCI/PORT/readout/R20180921.pdf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B469" authorId="1" shapeId="0" xr:uid="{A9BF0647-EE94-44AB-93C3-69E19AF9B850}">
      <text>
        <r>
          <rPr>
            <b/>
            <sz val="9"/>
            <color indexed="81"/>
            <rFont val="Segoe UI"/>
            <charset val="1"/>
          </rPr>
          <t>https://www.bcb.gov.br/pec/GCI/PORT/readout/R20180921.pdf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</author>
  </authors>
  <commentList>
    <comment ref="A370" authorId="0" shapeId="0" xr:uid="{27873E82-3FD3-4A07-AF4D-7ABCE37E6B53}">
      <text>
        <r>
          <rPr>
            <b/>
            <sz val="9"/>
            <color indexed="81"/>
            <rFont val="Segoe UI"/>
            <charset val="1"/>
          </rPr>
          <t>26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</author>
  </authors>
  <commentList>
    <comment ref="H1" authorId="0" shapeId="0" xr:uid="{00000000-0006-0000-0D00-000001000000}">
      <text>
        <r>
          <rPr>
            <sz val="9"/>
            <color indexed="81"/>
            <rFont val="Segoe UI"/>
            <family val="2"/>
          </rPr>
          <t xml:space="preserve">Aproximadamente igual à soma das colunas B, C, D, E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</authors>
  <commentList>
    <comment ref="P1" authorId="0" shapeId="0" xr:uid="{00000000-0006-0000-0E00-000001000000}">
      <text>
        <r>
          <rPr>
            <b/>
            <sz val="9"/>
            <color indexed="81"/>
            <rFont val="Tahoma"/>
            <family val="2"/>
          </rPr>
          <t>Estatísticas de setor externo da economia brasileira em conformidade com a sexta edição do Manual de Balanço de Pagamentos e Posição Internacional de Investimentos (BPM6), do Fundo Monetário Internacional (FMI). O BPM6 está disponível, em inglês, no sítio do FMI em http://www.imf.org/external/pubs/ft/bop/2007/bopman6.htm.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" authorId="0" shapeId="0" xr:uid="{00000000-0006-0000-0E00-000002000000}">
      <text>
        <r>
          <rPr>
            <sz val="9"/>
            <color indexed="81"/>
            <rFont val="Tahoma"/>
            <family val="2"/>
          </rPr>
          <t>Fonte: BCB: Sistema de Séries Temporais, Tabela 23079 https://www3.bcb.gov.br/sgspub/consultarvalores/telaCvsSelecionarSeries.paint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</authors>
  <commentList>
    <comment ref="C1" authorId="0" shapeId="0" xr:uid="{00000000-0006-0000-0F00-000001000000}">
      <text>
        <r>
          <rPr>
            <sz val="9"/>
            <color indexed="81"/>
            <rFont val="Tahoma"/>
            <family val="2"/>
          </rPr>
          <t>Fonte: BCB: Nota do Setor Externo. 
http://www.bcb.gov.br/?ECOIMPEXT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</authors>
  <commentList>
    <comment ref="A1" authorId="0" shapeId="0" xr:uid="{00000000-0006-0000-1500-000001000000}">
      <text>
        <r>
          <rPr>
            <sz val="9"/>
            <color indexed="81"/>
            <rFont val="Tahoma"/>
            <family val="2"/>
          </rPr>
          <t>Fonte: BCB - Mercado Aberto (http://www.bcb.gov.br/?ECOIMPMAB). Tabela 12A. Dados do mês T divulgados no início da última semana do mês T+1.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</authors>
  <commentList>
    <comment ref="B1" authorId="0" shapeId="0" xr:uid="{00000000-0006-0000-1600-000001000000}">
      <text>
        <r>
          <rPr>
            <sz val="9"/>
            <color indexed="81"/>
            <rFont val="Tahoma"/>
            <family val="2"/>
          </rPr>
          <t xml:space="preserve">http://www4.bcb.gov.br/pom/demab/cronogramacambiais/vencdata_form.asp
</t>
        </r>
      </text>
    </comment>
    <comment ref="C1" authorId="0" shapeId="0" xr:uid="{00000000-0006-0000-1600-000002000000}">
      <text>
        <r>
          <rPr>
            <sz val="9"/>
            <color indexed="81"/>
            <rFont val="Tahoma"/>
            <family val="2"/>
          </rPr>
          <t>Disponível em http://www4.bcb.gov.br/pec/taxas/port/ptaxnpesq.asp?id=txcotacao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 Abreu Paiva</author>
    <author>Rafael Bianchini</author>
  </authors>
  <commentList>
    <comment ref="A2" authorId="0" shapeId="0" xr:uid="{00000000-0006-0000-1700-000001000000}">
      <text>
        <r>
          <rPr>
            <sz val="9"/>
            <color indexed="81"/>
            <rFont val="Tahoma"/>
            <family val="2"/>
          </rPr>
          <t>Fonte: BCB - Relatório de Política Fiscal (http://www.bcb.gov.br/?ECOIMPOLFISC). Quadro XLII, Colunas E e F. Divulgação dos valores do mês T no final da última semana do mês T+1.</t>
        </r>
      </text>
    </comment>
    <comment ref="A64" authorId="1" shapeId="0" xr:uid="{75E92245-9211-4412-B327-0E095A47E47A}">
      <text>
        <r>
          <rPr>
            <b/>
            <sz val="9"/>
            <color indexed="81"/>
            <rFont val="Segoe UI"/>
            <charset val="1"/>
          </rPr>
          <t>24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Bianchini</author>
    <author>Rafael Bianchini Abreu Paiva</author>
  </authors>
  <commentList>
    <comment ref="B1" authorId="0" shapeId="0" xr:uid="{00000000-0006-0000-1900-000001000000}">
      <text>
        <r>
          <rPr>
            <b/>
            <sz val="9"/>
            <color indexed="81"/>
            <rFont val="Segoe UI"/>
            <family val="2"/>
          </rPr>
          <t>De jan/98 a nov/01, Tabela 16820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1" authorId="1" shapeId="0" xr:uid="{00000000-0006-0000-1900-000002000000}">
      <text>
        <r>
          <rPr>
            <b/>
            <sz val="9"/>
            <color indexed="81"/>
            <rFont val="Tahoma"/>
            <family val="2"/>
          </rPr>
          <t>DBGG - Títulos na carteira do BC e não utilizados</t>
        </r>
      </text>
    </comment>
  </commentList>
</comments>
</file>

<file path=xl/sharedStrings.xml><?xml version="1.0" encoding="utf-8"?>
<sst xmlns="http://schemas.openxmlformats.org/spreadsheetml/2006/main" count="7182" uniqueCount="1594">
  <si>
    <t>Data</t>
  </si>
  <si>
    <t>Câmbio</t>
  </si>
  <si>
    <t>TR</t>
  </si>
  <si>
    <t>Outros</t>
  </si>
  <si>
    <t>IPCA</t>
  </si>
  <si>
    <t>Meta de Inflação</t>
  </si>
  <si>
    <t>Inflação - IPCA - (% a.a.) - Instituto Brasileiro de Geografia e Estatística, Sistema Nacional de Índices de Preços ao Consumidor (IBGE/SNIPC) - PRECOS_IPCAG</t>
  </si>
  <si>
    <t>IPCA mensal</t>
  </si>
  <si>
    <t>IPCA acumulado 12meses</t>
  </si>
  <si>
    <t>Limite inferior</t>
  </si>
  <si>
    <t>Meta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</si>
  <si>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</si>
  <si>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</si>
  <si>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</si>
  <si>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</si>
  <si>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</si>
  <si>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</si>
  <si>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</si>
  <si>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</si>
  <si>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</si>
  <si>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</si>
  <si>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</si>
  <si>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</si>
  <si>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</si>
  <si>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</si>
  <si>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</si>
  <si>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</si>
  <si>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</si>
  <si>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</si>
  <si>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 xml:space="preserve">Meta </t>
  </si>
  <si>
    <t>Limite superior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</si>
  <si>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</si>
  <si>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</si>
  <si>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</si>
  <si>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</si>
  <si>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</si>
  <si>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</si>
  <si>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</si>
  <si>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</si>
  <si>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</si>
  <si>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</si>
  <si>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</si>
  <si>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</si>
  <si>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</si>
  <si>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</si>
  <si>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</si>
  <si>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</si>
  <si>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</si>
  <si>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Total</t>
  </si>
  <si>
    <t>% do PIB</t>
  </si>
  <si>
    <t>DLSP</t>
  </si>
  <si>
    <t>PIB</t>
  </si>
  <si>
    <t>NFSP (BCB)</t>
  </si>
  <si>
    <t>Fim</t>
  </si>
  <si>
    <t>Saldo</t>
  </si>
  <si>
    <t>Indexador</t>
  </si>
  <si>
    <t>de</t>
  </si>
  <si>
    <r>
      <t>(R$ milhões)</t>
    </r>
    <r>
      <rPr>
        <b/>
        <vertAlign val="superscript"/>
        <sz val="8"/>
        <color indexed="8"/>
        <rFont val="Arial"/>
        <family val="2"/>
      </rPr>
      <t>1/</t>
    </r>
  </si>
  <si>
    <t>período</t>
  </si>
  <si>
    <r>
      <t>Over/</t>
    </r>
    <r>
      <rPr>
        <b/>
        <sz val="7"/>
        <color indexed="8"/>
        <rFont val="Arial"/>
        <family val="2"/>
      </rPr>
      <t>Selic</t>
    </r>
  </si>
  <si>
    <t>Pré-fixado</t>
  </si>
  <si>
    <t>Índices de</t>
  </si>
  <si>
    <t>Operações</t>
  </si>
  <si>
    <t/>
  </si>
  <si>
    <t>preços</t>
  </si>
  <si>
    <t>mercado</t>
  </si>
  <si>
    <r>
      <t xml:space="preserve">Sem </t>
    </r>
    <r>
      <rPr>
        <b/>
        <i/>
        <sz val="7"/>
        <color indexed="8"/>
        <rFont val="Arial"/>
        <family val="2"/>
      </rPr>
      <t>swap</t>
    </r>
  </si>
  <si>
    <r>
      <t xml:space="preserve">Com </t>
    </r>
    <r>
      <rPr>
        <b/>
        <i/>
        <sz val="7"/>
        <color indexed="8"/>
        <rFont val="Arial"/>
        <family val="2"/>
      </rPr>
      <t>swap</t>
    </r>
  </si>
  <si>
    <r>
      <t>aberto</t>
    </r>
    <r>
      <rPr>
        <b/>
        <vertAlign val="superscript"/>
        <sz val="7"/>
        <color indexed="8"/>
        <rFont val="Arial"/>
        <family val="2"/>
      </rPr>
      <t>2/</t>
    </r>
  </si>
  <si>
    <t>Jul</t>
  </si>
  <si>
    <t>Ago</t>
  </si>
  <si>
    <t>Set</t>
  </si>
  <si>
    <t>Out</t>
  </si>
  <si>
    <t>Nov</t>
  </si>
  <si>
    <t>Dez</t>
  </si>
  <si>
    <t>Jan</t>
  </si>
  <si>
    <t>Fev</t>
  </si>
  <si>
    <t>Mar</t>
  </si>
  <si>
    <t>Abr</t>
  </si>
  <si>
    <t>Mai</t>
  </si>
  <si>
    <t>Jun</t>
  </si>
  <si>
    <t xml:space="preserve">-  </t>
  </si>
  <si>
    <r>
      <t>1/</t>
    </r>
    <r>
      <rPr>
        <sz val="6"/>
        <rFont val="Arial"/>
        <family val="2"/>
      </rPr>
      <t xml:space="preserve"> Valores apurados com base na posição de custódia avaliada pelo preço da curva de rentabilidade intrínseca dos titulos, adicionada com o valor das operações </t>
    </r>
  </si>
  <si>
    <t xml:space="preserve">    de mercado aberto. A partir de abril/2000, inclui Dívida Securitizada, Dívida Agrícola, TDA e CDP.</t>
  </si>
  <si>
    <r>
      <t>2/</t>
    </r>
    <r>
      <rPr>
        <sz val="6"/>
        <rFont val="Arial"/>
        <family val="2"/>
      </rPr>
      <t xml:space="preserve"> As operações de mercado aberto referem-se ao saldo, corrigido pela taxa contratada, das operações de financiamento com prazo a decorrer, no último dia útil do mês;</t>
    </r>
  </si>
  <si>
    <t xml:space="preserve">    valores positivos indicam financiamento tomado pelo Banco Central.  Abertura no quadro XXVI-A </t>
  </si>
  <si>
    <t>Período</t>
  </si>
  <si>
    <r>
      <t>Indexador</t>
    </r>
    <r>
      <rPr>
        <b/>
        <vertAlign val="superscript"/>
        <sz val="7"/>
        <color indexed="8"/>
        <rFont val="Arial"/>
        <family val="2"/>
      </rPr>
      <t>1/</t>
    </r>
  </si>
  <si>
    <t xml:space="preserve">(R$ </t>
  </si>
  <si>
    <t>milhões)</t>
  </si>
  <si>
    <t>Cambial</t>
  </si>
  <si>
    <t>Índices de preços</t>
  </si>
  <si>
    <t>Selic</t>
  </si>
  <si>
    <t>TJLP</t>
  </si>
  <si>
    <t>Sem</t>
  </si>
  <si>
    <t>remune-</t>
  </si>
  <si>
    <t>Interna</t>
  </si>
  <si>
    <t>Externa</t>
  </si>
  <si>
    <t>IGP-M</t>
  </si>
  <si>
    <t>IGP-DI</t>
  </si>
  <si>
    <t>ração</t>
  </si>
  <si>
    <r>
      <t>1/</t>
    </r>
    <r>
      <rPr>
        <sz val="6"/>
        <rFont val="Arial"/>
        <family val="2"/>
      </rPr>
      <t xml:space="preserve"> Principais componentes:</t>
    </r>
  </si>
  <si>
    <t xml:space="preserve">    Cambial interna: BTN, CFT-D, NTN-M, NTN-A, NTN-D, NTN-I, NTN-R, NBCE, NBCF, FAT cambial;</t>
  </si>
  <si>
    <t xml:space="preserve">    Cambial externa: dívida externa de todas as esferas, líquidas de reservas internacionais, garantias e disponibilidades externas;</t>
  </si>
  <si>
    <t xml:space="preserve">    Selic: LFT, LFT-A, LFT-B, operações compromissadas (Recompra e Revenda), aplicações financeiras e dívida bancária de todas as esferas, dívidas securitizadas;</t>
  </si>
  <si>
    <t xml:space="preserve">    IGP-M: CFT-E, NTN-C, CTN;</t>
  </si>
  <si>
    <t xml:space="preserve">    IGP-DI: CFT-A, renegociações de dívidas ao amparo da Lei 8727/1993, Renegociações de dívidas com estados e municípios (Lei 9496/1997), dívidas securitizadas;</t>
  </si>
  <si>
    <t xml:space="preserve">                  e aplicações financeiras dos diversos segmentos;</t>
  </si>
  <si>
    <t xml:space="preserve">    IPCA: NTN-B;</t>
  </si>
  <si>
    <t xml:space="preserve">    TR: CFT-B, NTN-F, NTN-P,  dívidas securitizadas, TDA, dívida bancária das diversas esferas, débitos e haveres da Emgea;</t>
  </si>
  <si>
    <t xml:space="preserve">    TJLP: fundos constitucionais, aplicações com recursos do FAT;</t>
  </si>
  <si>
    <t xml:space="preserve">    Sem atualização: depósitos à vista, arrecadação a recolher e base monetária;</t>
  </si>
  <si>
    <t xml:space="preserve">    Prefixado: LTN, NTN-F (a partir de dezembro de 2003) e títulos da dívida externa emitidos em reais (BRL 16);</t>
  </si>
  <si>
    <t xml:space="preserve">    Outros: aplicações em fundos extramercado.</t>
  </si>
  <si>
    <t>Pré Fixado</t>
  </si>
  <si>
    <t>Preços</t>
  </si>
  <si>
    <t>Mercado aberto</t>
  </si>
  <si>
    <t>TR/ TJLP</t>
  </si>
  <si>
    <t>Sem remuneração</t>
  </si>
  <si>
    <t>Primário</t>
  </si>
  <si>
    <t>Juros</t>
  </si>
  <si>
    <t>Nominal</t>
  </si>
  <si>
    <t>1995-02</t>
  </si>
  <si>
    <t>2003-2010</t>
  </si>
  <si>
    <t>2011-2014</t>
  </si>
  <si>
    <t>Brasil</t>
  </si>
  <si>
    <t>Mundo</t>
  </si>
  <si>
    <t>Mercosur</t>
  </si>
  <si>
    <t>Argentina</t>
  </si>
  <si>
    <t>Venezuela</t>
  </si>
  <si>
    <t>Uruguai</t>
  </si>
  <si>
    <t>Aliança Pacífico</t>
  </si>
  <si>
    <t>Chile</t>
  </si>
  <si>
    <t>Colômbia</t>
  </si>
  <si>
    <t>México</t>
  </si>
  <si>
    <t>Peru</t>
  </si>
  <si>
    <t>Desenvolvidos</t>
  </si>
  <si>
    <t>Estados Unidos</t>
  </si>
  <si>
    <t>União Europeia</t>
  </si>
  <si>
    <t>(B)RICS</t>
  </si>
  <si>
    <t>Rússia</t>
  </si>
  <si>
    <t>Índia</t>
  </si>
  <si>
    <t>China</t>
  </si>
  <si>
    <t>África do Sul</t>
  </si>
  <si>
    <t>Emergentes</t>
  </si>
  <si>
    <t>Malásia</t>
  </si>
  <si>
    <t>Tailândia</t>
  </si>
  <si>
    <t>Turquia</t>
  </si>
  <si>
    <t>PME</t>
  </si>
  <si>
    <t>PNAD Contínua</t>
  </si>
  <si>
    <t>Saldo USD milhões</t>
  </si>
  <si>
    <t>Caixa</t>
  </si>
  <si>
    <t>Competência</t>
  </si>
  <si>
    <t>Swaps</t>
  </si>
  <si>
    <t>Carga de juros</t>
  </si>
  <si>
    <t>Carga de juros s/ swaps</t>
  </si>
  <si>
    <t>PME antiga</t>
  </si>
  <si>
    <t>Diferenças</t>
  </si>
  <si>
    <t>Sem desvalorização cambial</t>
  </si>
  <si>
    <t>Juros*</t>
  </si>
  <si>
    <t>Nominal*</t>
  </si>
  <si>
    <t>Country Name</t>
  </si>
  <si>
    <t>Aruba</t>
  </si>
  <si>
    <t>Andorra</t>
  </si>
  <si>
    <t>Afghanistan</t>
  </si>
  <si>
    <t>Angola</t>
  </si>
  <si>
    <t>Albania</t>
  </si>
  <si>
    <t>Arab World</t>
  </si>
  <si>
    <t>United Arab Emirates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</si>
  <si>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</si>
  <si>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</si>
  <si>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</si>
  <si>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</si>
  <si>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</si>
  <si>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</si>
  <si>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</si>
  <si>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</si>
  <si>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</si>
  <si>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</si>
  <si>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</si>
  <si>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</si>
  <si>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</si>
  <si>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</si>
  <si>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</si>
  <si>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</si>
  <si>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</si>
  <si>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</si>
  <si>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</si>
  <si>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</si>
  <si>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</si>
  <si>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</si>
  <si>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</si>
  <si>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</si>
  <si>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</si>
  <si>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</si>
  <si>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Central Europe and the Baltics</t>
  </si>
  <si>
    <t>Switzerland</t>
  </si>
  <si>
    <t>Channel Islands</t>
  </si>
  <si>
    <t>Cote d'Ivoire</t>
  </si>
  <si>
    <t>Cameroon</t>
  </si>
  <si>
    <t>Congo, Rep.</t>
  </si>
  <si>
    <t>Colombia</t>
  </si>
  <si>
    <t>Comoros</t>
  </si>
  <si>
    <t>Cabo Verde</t>
  </si>
  <si>
    <t>Costa Rica</t>
  </si>
  <si>
    <t>Caribbean small states</t>
  </si>
  <si>
    <t>Cuba</t>
  </si>
  <si>
    <t>Curacao</t>
  </si>
  <si>
    <t>Cayman Islands</t>
  </si>
  <si>
    <t>Cyprus</t>
  </si>
  <si>
    <t>Czech Republic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</si>
  <si>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</si>
  <si>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</si>
  <si>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</si>
  <si>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</si>
  <si>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</si>
  <si>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</si>
  <si>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</si>
  <si>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</si>
  <si>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Euro area</t>
  </si>
  <si>
    <t>Eritrea</t>
  </si>
  <si>
    <t>Spain</t>
  </si>
  <si>
    <t>Estonia</t>
  </si>
  <si>
    <t>Ethiopia</t>
  </si>
  <si>
    <t>European Union</t>
  </si>
  <si>
    <t>Fragile and conflict affected situations</t>
  </si>
  <si>
    <t>Finland</t>
  </si>
  <si>
    <t>Fiji</t>
  </si>
  <si>
    <t>France</t>
  </si>
  <si>
    <t>Micronesia, Fed. Sts.</t>
  </si>
  <si>
    <t>Gabon</t>
  </si>
  <si>
    <t>United Kingdom</t>
  </si>
  <si>
    <t>Georgia</t>
  </si>
  <si>
    <t>Ghana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</si>
  <si>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</si>
  <si>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</si>
  <si>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</si>
  <si>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</si>
  <si>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</si>
  <si>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</si>
  <si>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</si>
  <si>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</si>
  <si>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</si>
  <si>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</si>
  <si>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High income</t>
  </si>
  <si>
    <t>Hong Kong SAR, China</t>
  </si>
  <si>
    <t>Honduras</t>
  </si>
  <si>
    <t>Heavily indebted poor countries (HIPC)</t>
  </si>
  <si>
    <t>Croatia</t>
  </si>
  <si>
    <t>Haiti</t>
  </si>
  <si>
    <t>Hungary</t>
  </si>
  <si>
    <t>Indonesia</t>
  </si>
  <si>
    <t>Isle of Man</t>
  </si>
  <si>
    <t>India</t>
  </si>
  <si>
    <t>Not classified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</si>
  <si>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</si>
  <si>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</si>
  <si>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</si>
  <si>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</si>
  <si>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</si>
  <si>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</si>
  <si>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</si>
  <si>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</si>
  <si>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</si>
  <si>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</si>
  <si>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</si>
  <si>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</si>
  <si>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</si>
  <si>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</si>
  <si>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</si>
  <si>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</si>
  <si>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Kosovo</t>
  </si>
  <si>
    <t>Kuwait</t>
  </si>
  <si>
    <t>Lao PDR</t>
  </si>
  <si>
    <t>Lebanon</t>
  </si>
  <si>
    <t>Liberia</t>
  </si>
  <si>
    <t>Libya</t>
  </si>
  <si>
    <t>St. Lucia</t>
  </si>
  <si>
    <t>Least developed countries: UN classification</t>
  </si>
  <si>
    <t>Low income</t>
  </si>
  <si>
    <t>Liechtenstein</t>
  </si>
  <si>
    <t>Sri Lanka</t>
  </si>
  <si>
    <t>Lower middle income</t>
  </si>
  <si>
    <t>Low &amp; middle income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</si>
  <si>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</si>
  <si>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</si>
  <si>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</si>
  <si>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</si>
  <si>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</si>
  <si>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</si>
  <si>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</si>
  <si>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</si>
  <si>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</si>
  <si>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</si>
  <si>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</si>
  <si>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</si>
  <si>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</si>
  <si>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Middle income</t>
  </si>
  <si>
    <t>Macedonia, FYR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</si>
  <si>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</si>
  <si>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</si>
  <si>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</si>
  <si>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</si>
  <si>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</si>
  <si>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</si>
  <si>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</si>
  <si>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</si>
  <si>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</si>
  <si>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</si>
  <si>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</si>
  <si>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North America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</si>
  <si>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</si>
  <si>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</si>
  <si>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</si>
  <si>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</si>
  <si>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</si>
  <si>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</si>
  <si>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</si>
  <si>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</si>
  <si>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New Zealand</t>
  </si>
  <si>
    <t>OECD members</t>
  </si>
  <si>
    <t>Oman</t>
  </si>
  <si>
    <t>Other small states</t>
  </si>
  <si>
    <t>Pakistan</t>
  </si>
  <si>
    <t>Panama</t>
  </si>
  <si>
    <t>Philippines</t>
  </si>
  <si>
    <t>Palau</t>
  </si>
  <si>
    <t>Papua New Guinea</t>
  </si>
  <si>
    <t>Poland</t>
  </si>
  <si>
    <t>Puerto Rico</t>
  </si>
  <si>
    <t>Portugal</t>
  </si>
  <si>
    <t>Paraguay</t>
  </si>
  <si>
    <t>Pacific island small states</t>
  </si>
  <si>
    <t>French Polynesia</t>
  </si>
  <si>
    <t>Qatar</t>
  </si>
  <si>
    <t>Romania</t>
  </si>
  <si>
    <t>Russian Federation</t>
  </si>
  <si>
    <t>Rwanda</t>
  </si>
  <si>
    <t>South Asia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</si>
  <si>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</si>
  <si>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</si>
  <si>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</si>
  <si>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</si>
  <si>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</si>
  <si>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</si>
  <si>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</si>
  <si>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</si>
  <si>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</si>
  <si>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</si>
  <si>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</si>
  <si>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Small states</t>
  </si>
  <si>
    <t>Sao Tome and Principe</t>
  </si>
  <si>
    <t>Suriname</t>
  </si>
  <si>
    <t>Slovak Republic</t>
  </si>
  <si>
    <t>Slovenia</t>
  </si>
  <si>
    <t>Sweden</t>
  </si>
  <si>
    <t>Swaziland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</si>
  <si>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</si>
  <si>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</si>
  <si>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</si>
  <si>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</si>
  <si>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</si>
  <si>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</si>
  <si>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</si>
  <si>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</si>
  <si>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</si>
  <si>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</si>
  <si>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</si>
  <si>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</si>
  <si>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</si>
  <si>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</si>
  <si>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</si>
  <si>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Tanzania</t>
  </si>
  <si>
    <t>Uganda</t>
  </si>
  <si>
    <t>Ukraine</t>
  </si>
  <si>
    <t>Upper middle income</t>
  </si>
  <si>
    <t>Uruguay</t>
  </si>
  <si>
    <t>United States</t>
  </si>
  <si>
    <t>Uzbekistan</t>
  </si>
  <si>
    <t>St. Vincent and the Grenadines</t>
  </si>
  <si>
    <t>Venezuela, RB</t>
  </si>
  <si>
    <t>Virgin Islands (U.S.)</t>
  </si>
  <si>
    <t>Vietnam</t>
  </si>
  <si>
    <t>Vanuatu</t>
  </si>
  <si>
    <t>West Bank and Gaza</t>
  </si>
  <si>
    <t>World</t>
  </si>
  <si>
    <t>Samoa</t>
  </si>
  <si>
    <t>Yemen, Rep.</t>
  </si>
  <si>
    <t>South Africa</t>
  </si>
  <si>
    <t>Congo, Dem. Rep.</t>
  </si>
  <si>
    <t>Zambia</t>
  </si>
  <si>
    <t>Zimbabwe</t>
  </si>
  <si>
    <t>Country Code</t>
  </si>
  <si>
    <t>ABW</t>
  </si>
  <si>
    <t>AND</t>
  </si>
  <si>
    <t>AFG</t>
  </si>
  <si>
    <t>AGO</t>
  </si>
  <si>
    <t>ALB</t>
  </si>
  <si>
    <t>ARB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</si>
  <si>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</si>
  <si>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</si>
  <si>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</si>
  <si>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</si>
  <si>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</si>
  <si>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</si>
  <si>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</si>
  <si>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</si>
  <si>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</si>
  <si>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</si>
  <si>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</si>
  <si>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</si>
  <si>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</si>
  <si>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</si>
  <si>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</si>
  <si>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</si>
  <si>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</si>
  <si>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</si>
  <si>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</si>
  <si>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</si>
  <si>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</si>
  <si>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</si>
  <si>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</si>
  <si>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</si>
  <si>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</si>
  <si>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</si>
  <si>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</si>
  <si>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</si>
  <si>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CEB</t>
  </si>
  <si>
    <t>CHE</t>
  </si>
  <si>
    <t>CHI</t>
  </si>
  <si>
    <t>CHL</t>
  </si>
  <si>
    <t>CHN</t>
  </si>
  <si>
    <t>CIV</t>
  </si>
  <si>
    <t>CMR</t>
  </si>
  <si>
    <t>COG</t>
  </si>
  <si>
    <t>COL</t>
  </si>
  <si>
    <t>COM</t>
  </si>
  <si>
    <t>CPV</t>
  </si>
  <si>
    <t>CRI</t>
  </si>
  <si>
    <t>CSS</t>
  </si>
  <si>
    <t>CUB</t>
  </si>
  <si>
    <t>CUW</t>
  </si>
  <si>
    <t>CYM</t>
  </si>
  <si>
    <t>CYP</t>
  </si>
  <si>
    <t>CZE</t>
  </si>
  <si>
    <t>DEU</t>
  </si>
  <si>
    <t>DJI</t>
  </si>
  <si>
    <t>DMA</t>
  </si>
  <si>
    <t>DNK</t>
  </si>
  <si>
    <t>DOM</t>
  </si>
  <si>
    <t>DZA</t>
  </si>
  <si>
    <t>EAP</t>
  </si>
  <si>
    <t>EAS</t>
  </si>
  <si>
    <t>ECA</t>
  </si>
  <si>
    <t>ECS</t>
  </si>
  <si>
    <t>ECU</t>
  </si>
  <si>
    <t>EGY</t>
  </si>
  <si>
    <t>EMU</t>
  </si>
  <si>
    <t>ERI</t>
  </si>
  <si>
    <t>ESP</t>
  </si>
  <si>
    <t>EST</t>
  </si>
  <si>
    <t>ETH</t>
  </si>
  <si>
    <t>EUU</t>
  </si>
  <si>
    <t>FCS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</si>
  <si>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</si>
  <si>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</si>
  <si>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</si>
  <si>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</si>
  <si>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</si>
  <si>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</si>
  <si>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</si>
  <si>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</si>
  <si>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</si>
  <si>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</si>
  <si>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</si>
  <si>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</si>
  <si>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</si>
  <si>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</si>
  <si>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</si>
  <si>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</si>
  <si>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</si>
  <si>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</si>
  <si>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</si>
  <si>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HIC</t>
  </si>
  <si>
    <t>HKG</t>
  </si>
  <si>
    <t>HND</t>
  </si>
  <si>
    <t>HPC</t>
  </si>
  <si>
    <t>HRV</t>
  </si>
  <si>
    <t>HTI</t>
  </si>
  <si>
    <t>HUN</t>
  </si>
  <si>
    <t>IDN</t>
  </si>
  <si>
    <t>IMN</t>
  </si>
  <si>
    <t>IND</t>
  </si>
  <si>
    <t>INX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</si>
  <si>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</si>
  <si>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</si>
  <si>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</si>
  <si>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</si>
  <si>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</si>
  <si>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</si>
  <si>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</si>
  <si>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</si>
  <si>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</si>
  <si>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</si>
  <si>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</si>
  <si>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</si>
  <si>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</si>
  <si>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</si>
  <si>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</si>
  <si>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</si>
  <si>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</si>
  <si>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LAC</t>
  </si>
  <si>
    <t>LAO</t>
  </si>
  <si>
    <t>LBN</t>
  </si>
  <si>
    <t>LBR</t>
  </si>
  <si>
    <t>LBY</t>
  </si>
  <si>
    <t>LCA</t>
  </si>
  <si>
    <t>LCN</t>
  </si>
  <si>
    <t>LDC</t>
  </si>
  <si>
    <t>LIC</t>
  </si>
  <si>
    <t>LIE</t>
  </si>
  <si>
    <t>LKA</t>
  </si>
  <si>
    <t>LMC</t>
  </si>
  <si>
    <t>LMY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</si>
  <si>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</si>
  <si>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</si>
  <si>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</si>
  <si>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</si>
  <si>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</si>
  <si>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</si>
  <si>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</si>
  <si>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</si>
  <si>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</si>
  <si>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</si>
  <si>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</si>
  <si>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MEA</t>
  </si>
  <si>
    <t>MEX</t>
  </si>
  <si>
    <t>MHL</t>
  </si>
  <si>
    <t>MIC</t>
  </si>
  <si>
    <t>MKD</t>
  </si>
  <si>
    <t>MLI</t>
  </si>
  <si>
    <t>MLT</t>
  </si>
  <si>
    <t>MMR</t>
  </si>
  <si>
    <t>MNA</t>
  </si>
  <si>
    <t>MNE</t>
  </si>
  <si>
    <t>MNG</t>
  </si>
  <si>
    <t>MNP</t>
  </si>
  <si>
    <t>MOZ</t>
  </si>
  <si>
    <t>MRT</t>
  </si>
  <si>
    <t>MUS</t>
  </si>
  <si>
    <t>MWI</t>
  </si>
  <si>
    <t>MYS</t>
  </si>
  <si>
    <t>NAC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</si>
  <si>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</si>
  <si>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</si>
  <si>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</si>
  <si>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</si>
  <si>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</si>
  <si>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</si>
  <si>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</si>
  <si>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</si>
  <si>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</si>
  <si>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OED</t>
  </si>
  <si>
    <t>OMN</t>
  </si>
  <si>
    <t>OSS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</si>
  <si>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</si>
  <si>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</si>
  <si>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</si>
  <si>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</si>
  <si>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</si>
  <si>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</si>
  <si>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</si>
  <si>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</si>
  <si>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</si>
  <si>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</si>
  <si>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</si>
  <si>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PSS</t>
  </si>
  <si>
    <t>PYF</t>
  </si>
  <si>
    <t>QAT</t>
  </si>
  <si>
    <t>ROU</t>
  </si>
  <si>
    <t>RUS</t>
  </si>
  <si>
    <t>RWA</t>
  </si>
  <si>
    <t>SAS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</si>
  <si>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</si>
  <si>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</si>
  <si>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</si>
  <si>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</si>
  <si>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</si>
  <si>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</si>
  <si>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</si>
  <si>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</si>
  <si>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</si>
  <si>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</si>
  <si>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SSA</t>
  </si>
  <si>
    <t>SSD</t>
  </si>
  <si>
    <t>SSF</t>
  </si>
  <si>
    <t>SST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</si>
  <si>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</si>
  <si>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</si>
  <si>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</si>
  <si>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</si>
  <si>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</si>
  <si>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</si>
  <si>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</si>
  <si>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</si>
  <si>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</si>
  <si>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</si>
  <si>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</si>
  <si>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</si>
  <si>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</si>
  <si>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</si>
  <si>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</si>
  <si>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</si>
  <si>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</si>
  <si>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</si>
  <si>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</si>
  <si>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</si>
  <si>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</si>
  <si>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</si>
  <si>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</si>
  <si>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</si>
  <si>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UMC</t>
  </si>
  <si>
    <t>URY</t>
  </si>
  <si>
    <t>USA</t>
  </si>
  <si>
    <t>UZB</t>
  </si>
  <si>
    <t>VCT</t>
  </si>
  <si>
    <t>VEN</t>
  </si>
  <si>
    <t>VIR</t>
  </si>
  <si>
    <t>VNM</t>
  </si>
  <si>
    <t>VUT</t>
  </si>
  <si>
    <t>PSE</t>
  </si>
  <si>
    <t>WLD</t>
  </si>
  <si>
    <t>WSM</t>
  </si>
  <si>
    <t>YEM</t>
  </si>
  <si>
    <t>ZAF</t>
  </si>
  <si>
    <t>COD</t>
  </si>
  <si>
    <t>ZMB</t>
  </si>
  <si>
    <t>ZWE</t>
  </si>
  <si>
    <t>Indicator Name</t>
  </si>
  <si>
    <t>GDP growth (annual %)</t>
  </si>
  <si>
    <t>Indicator Code</t>
  </si>
  <si>
    <t>NY.GDP.MKTP.KD.ZG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</si>
  <si>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</si>
  <si>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</si>
  <si>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</si>
  <si>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</si>
  <si>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</si>
  <si>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</si>
  <si>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</si>
  <si>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</si>
  <si>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</si>
  <si>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</si>
  <si>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</si>
  <si>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</si>
  <si>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</si>
  <si>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</si>
  <si>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</si>
  <si>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</si>
  <si>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</si>
  <si>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</si>
  <si>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</si>
  <si>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</si>
  <si>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2011-14</t>
  </si>
  <si>
    <t>Fatores de Multiplicação</t>
  </si>
  <si>
    <t>América Latina (emergente)</t>
  </si>
  <si>
    <t xml:space="preserve">                Participação percentual por indexador</t>
  </si>
  <si>
    <t>01/09/2015</t>
  </si>
  <si>
    <t>02/09/2015</t>
  </si>
  <si>
    <t>03/09/2015</t>
  </si>
  <si>
    <t>04/09/2015</t>
  </si>
  <si>
    <t>08/09/2015</t>
  </si>
  <si>
    <t>09/09/2015</t>
  </si>
  <si>
    <t>10/09/2015</t>
  </si>
  <si>
    <t>11/09/2015</t>
  </si>
  <si>
    <t>14/09/2015</t>
  </si>
  <si>
    <t>15/09/2015</t>
  </si>
  <si>
    <t>16/09/2015</t>
  </si>
  <si>
    <t>17/09/2015</t>
  </si>
  <si>
    <t>18/09/2015</t>
  </si>
  <si>
    <t>21/09/2015</t>
  </si>
  <si>
    <t>22/09/2015</t>
  </si>
  <si>
    <t>23/09/2015</t>
  </si>
  <si>
    <t>24/09/2015</t>
  </si>
  <si>
    <t>25/09/2015</t>
  </si>
  <si>
    <t>28/09/2015</t>
  </si>
  <si>
    <t>29/09/2015</t>
  </si>
  <si>
    <t>30/09/2015</t>
  </si>
  <si>
    <t>Resultado</t>
  </si>
  <si>
    <t>Resultado 12 meses</t>
  </si>
  <si>
    <t>Resultado (% PIB)</t>
  </si>
  <si>
    <r>
      <t xml:space="preserve">SALDO LÍQUIDO E PRAZO A DECORRER DAS OPERAÇÕES COMPROMISSADAS - QUADRO RESUMO - MÉDIA MENSAL
</t>
    </r>
    <r>
      <rPr>
        <b/>
        <i/>
        <sz val="8"/>
        <color indexed="22"/>
        <rFont val="Verdana"/>
        <family val="2"/>
      </rPr>
      <t>BALANCE AND AVERAG</t>
    </r>
    <r>
      <rPr>
        <b/>
        <i/>
        <sz val="8"/>
        <color indexed="22"/>
        <rFont val="Verdana"/>
        <family val="2"/>
      </rPr>
      <t>E TERM TO M</t>
    </r>
    <r>
      <rPr>
        <b/>
        <i/>
        <sz val="8"/>
        <color indexed="22"/>
        <rFont val="Verdana"/>
        <family val="2"/>
      </rPr>
      <t>ATURITY OF REPO OPERATIONS - SUMMARY TABLE - MONTHLY AVERAGE</t>
    </r>
  </si>
  <si>
    <r>
      <rPr>
        <sz val="9"/>
        <color indexed="62"/>
        <rFont val="Verdana"/>
        <family val="2"/>
      </rPr>
      <t xml:space="preserve">R$ bilhões e dias úteis
</t>
    </r>
    <r>
      <rPr>
        <i/>
        <sz val="8"/>
        <color indexed="62"/>
        <rFont val="Verdana"/>
        <family val="2"/>
      </rPr>
      <t>R$ billion and workdays</t>
    </r>
  </si>
  <si>
    <r>
      <t>MÊS</t>
    </r>
    <r>
      <rPr>
        <b/>
        <i/>
        <sz val="6"/>
        <color indexed="9"/>
        <rFont val="Verdana"/>
        <family val="2"/>
      </rPr>
      <t xml:space="preserve">
</t>
    </r>
    <r>
      <rPr>
        <b/>
        <i/>
        <sz val="7"/>
        <color indexed="22"/>
        <rFont val="Verdana"/>
        <family val="2"/>
      </rPr>
      <t>MONTH</t>
    </r>
  </si>
  <si>
    <r>
      <t xml:space="preserve">PREFIXADAS DE PRAZO ATÉ 1 MÊS - DOADORAS
</t>
    </r>
    <r>
      <rPr>
        <b/>
        <i/>
        <sz val="7"/>
        <color indexed="22"/>
        <rFont val="Verdana"/>
        <family val="2"/>
      </rPr>
      <t>REPO AT FIXED RATE WITH TERM INFERIOR TO 1 MONTH - LENT</t>
    </r>
  </si>
  <si>
    <r>
      <t xml:space="preserve">PREFIXADAS DE PRAZO ATÉ 13 DIAS CORRIDOS - TOMADORAS
</t>
    </r>
    <r>
      <rPr>
        <b/>
        <i/>
        <sz val="7"/>
        <color indexed="22"/>
        <rFont val="Verdana"/>
        <family val="2"/>
      </rPr>
      <t>REPO AT FIXED RATE WITH TERM INFERIOR TO 13 CALENDAR DAYS - BORROWED</t>
    </r>
  </si>
  <si>
    <r>
      <t xml:space="preserve">PÓS-FIXADAS DE 2 SEMANAS A 1 MÊS - TOMADORAS
</t>
    </r>
    <r>
      <rPr>
        <b/>
        <i/>
        <sz val="7"/>
        <color indexed="22"/>
        <rFont val="Verdana"/>
        <family val="2"/>
      </rPr>
      <t>REPO AT FLOATING RATE WITH TERM FROM 2 WEEKS TO 1 MONTH - BORROWED</t>
    </r>
  </si>
  <si>
    <r>
      <t xml:space="preserve">PREFIXADAS DE 2 SEMANAS A 3 MESES - TOMADORAS
</t>
    </r>
    <r>
      <rPr>
        <b/>
        <i/>
        <sz val="7"/>
        <color indexed="22"/>
        <rFont val="Verdana"/>
        <family val="2"/>
      </rPr>
      <t>REPO AT FIXED RATE WITH TERM FROM 2 WEEKS TO 3 MONTHS - BORROWED</t>
    </r>
  </si>
  <si>
    <r>
      <t xml:space="preserve">PREFIXADAS DE 3 MESES
</t>
    </r>
    <r>
      <rPr>
        <b/>
        <i/>
        <sz val="7"/>
        <color indexed="22"/>
        <rFont val="Verdana"/>
        <family val="2"/>
      </rPr>
      <t>REPO AT FIXED RATE WITH TERM OF 3 MONTHS</t>
    </r>
  </si>
  <si>
    <r>
      <t xml:space="preserve">PREFIXADAS DE 5 MESES
</t>
    </r>
    <r>
      <rPr>
        <b/>
        <i/>
        <sz val="7"/>
        <color indexed="22"/>
        <rFont val="Verdana"/>
        <family val="2"/>
      </rPr>
      <t>REPO AT FIXED RATE WITH TERM OF 5 MONTHS</t>
    </r>
  </si>
  <si>
    <r>
      <t xml:space="preserve">PREFIXADAS DE 6 MESES
</t>
    </r>
    <r>
      <rPr>
        <b/>
        <i/>
        <sz val="7"/>
        <color indexed="22"/>
        <rFont val="Verdana"/>
        <family val="2"/>
      </rPr>
      <t>REPO AT FIXED RATE WITH TERM OF 6 MONTHS</t>
    </r>
  </si>
  <si>
    <r>
      <t xml:space="preserve">PREFIXADAS DE 7 MESES
</t>
    </r>
    <r>
      <rPr>
        <b/>
        <i/>
        <sz val="7"/>
        <color indexed="22"/>
        <rFont val="Verdana"/>
        <family val="2"/>
      </rPr>
      <t>REPO AT FIXED RATE WITH TERM OF 7 MONTHS</t>
    </r>
  </si>
  <si>
    <r>
      <t>PREFIXADAS DE 3 A 7 MESES</t>
    </r>
    <r>
      <rPr>
        <b/>
        <sz val="7"/>
        <color indexed="9"/>
        <rFont val="Verdana"/>
        <family val="2"/>
      </rPr>
      <t xml:space="preserve">
</t>
    </r>
    <r>
      <rPr>
        <b/>
        <i/>
        <sz val="7"/>
        <color indexed="22"/>
        <rFont val="Verdana"/>
        <family val="2"/>
      </rPr>
      <t>REPO AT FIXED RATE WITH TERM FROM 3 TO 7 MONTHS</t>
    </r>
  </si>
  <si>
    <r>
      <t xml:space="preserve">TOTAL
</t>
    </r>
    <r>
      <rPr>
        <b/>
        <i/>
        <sz val="7"/>
        <color indexed="22"/>
        <rFont val="Verdana"/>
        <family val="2"/>
      </rPr>
      <t>TOTAL</t>
    </r>
  </si>
  <si>
    <r>
      <t xml:space="preserve">SALDO (a)
</t>
    </r>
    <r>
      <rPr>
        <b/>
        <i/>
        <sz val="7"/>
        <color indexed="22"/>
        <rFont val="Verdana"/>
        <family val="2"/>
      </rPr>
      <t>BALANCE</t>
    </r>
  </si>
  <si>
    <r>
      <t xml:space="preserve">PRAZO DU
</t>
    </r>
    <r>
      <rPr>
        <b/>
        <i/>
        <sz val="7"/>
        <color indexed="22"/>
        <rFont val="Verdana"/>
        <family val="2"/>
      </rPr>
      <t>TERM WD</t>
    </r>
  </si>
  <si>
    <t>%</t>
  </si>
  <si>
    <t>Obs.:</t>
  </si>
  <si>
    <t>(a) Valores negativos = saldo doador de recursos. Valores positivos = saldo tomador de recursos.</t>
  </si>
  <si>
    <t>(b) As operações doadoras de recursos foram excluídas do cálculo do prazo médio total.</t>
  </si>
  <si>
    <t>Notes:</t>
  </si>
  <si>
    <t>(a) Negative values = lending balance. Positive values = borrowing balance.</t>
  </si>
  <si>
    <t>(b) Lending operations were excluded from the calculation of the total average term.</t>
  </si>
  <si>
    <t>Operações compromissadas</t>
  </si>
  <si>
    <t>Quadro XXXVIII – Títulos públicos federais e operações de mercado aberto</t>
  </si>
  <si>
    <t xml:space="preserve">                                 Participação percentual por indexador</t>
  </si>
  <si>
    <t>PIB - Indústria</t>
  </si>
  <si>
    <t>PIB (1995 = 100)</t>
  </si>
  <si>
    <t>PIB Indústria (1995 = 100)</t>
  </si>
  <si>
    <t>Ac. 12 meses (% do PIB)</t>
  </si>
  <si>
    <t>Saldo em BTC (Antiga)</t>
  </si>
  <si>
    <t>Saldo em BTC (Nova)</t>
  </si>
  <si>
    <t>Saldo em BTC</t>
  </si>
  <si>
    <t>Japão</t>
  </si>
  <si>
    <t>21526 - Dívida Externa Bruta - Setor Institucional do Devedor - Governo - US$ (milhões)</t>
  </si>
  <si>
    <t>21528 - Dívida Externa Bruta - Setor Institucional do Devedor - Bancos - US$ (milhões)</t>
  </si>
  <si>
    <t>21529 - Dívida Externa Bruta - Setor Institucional do Devedor - Outros Setores - US$ (milhões)</t>
  </si>
  <si>
    <t>4° Trim.2001</t>
  </si>
  <si>
    <t>1° Trim.2002</t>
  </si>
  <si>
    <t>2° Trim.2002</t>
  </si>
  <si>
    <t>3° Trim.2002</t>
  </si>
  <si>
    <t>4° Trim.2002</t>
  </si>
  <si>
    <t>1° Trim.2003</t>
  </si>
  <si>
    <t>2° Trim.2003</t>
  </si>
  <si>
    <t>3° Trim.2003</t>
  </si>
  <si>
    <t>4° Trim.2003</t>
  </si>
  <si>
    <t>1° Trim.2004</t>
  </si>
  <si>
    <t>2° Trim.2004</t>
  </si>
  <si>
    <t>3° Trim.2004</t>
  </si>
  <si>
    <t>4° Trim.2004</t>
  </si>
  <si>
    <t>1° Trim.2005</t>
  </si>
  <si>
    <t>2° Trim.2005</t>
  </si>
  <si>
    <t>3° Trim.2005</t>
  </si>
  <si>
    <t>4° Trim.2005</t>
  </si>
  <si>
    <t>1° Trim.2006</t>
  </si>
  <si>
    <t>2° Trim.2006</t>
  </si>
  <si>
    <t>3° Trim.2006</t>
  </si>
  <si>
    <t>4° Trim.2006</t>
  </si>
  <si>
    <t>1° Trim.2007</t>
  </si>
  <si>
    <t>2° Trim.2007</t>
  </si>
  <si>
    <t>3° Trim.2007</t>
  </si>
  <si>
    <t>4° Trim.2007</t>
  </si>
  <si>
    <t>1° Trim.2008</t>
  </si>
  <si>
    <t>2° Trim.2008</t>
  </si>
  <si>
    <t>3° Trim.2008</t>
  </si>
  <si>
    <t>4° Trim.2008</t>
  </si>
  <si>
    <t>1° Trim.2009</t>
  </si>
  <si>
    <t>2° Trim.2009</t>
  </si>
  <si>
    <t>3° Trim.2009</t>
  </si>
  <si>
    <t>4° Trim.2009</t>
  </si>
  <si>
    <t>1° Trim.2010</t>
  </si>
  <si>
    <t>2° Trim.2010</t>
  </si>
  <si>
    <t>3° Trim.2010</t>
  </si>
  <si>
    <t>4° Trim.2010</t>
  </si>
  <si>
    <t>1° Trim.2011</t>
  </si>
  <si>
    <t>2° Trim.2011</t>
  </si>
  <si>
    <t>3° Trim.2011</t>
  </si>
  <si>
    <t>4° Trim.2011</t>
  </si>
  <si>
    <t>1° Trim.2012</t>
  </si>
  <si>
    <t>2° Trim.2012</t>
  </si>
  <si>
    <t>3° Trim.2012</t>
  </si>
  <si>
    <t>4° Trim.2012</t>
  </si>
  <si>
    <t>1° Trim.2013</t>
  </si>
  <si>
    <t>2° Trim.2013</t>
  </si>
  <si>
    <t>3° Trim.2013</t>
  </si>
  <si>
    <t>4° Trim.2013</t>
  </si>
  <si>
    <t>1° Trim.2014</t>
  </si>
  <si>
    <t>2° Trim.2014</t>
  </si>
  <si>
    <t>3° Trim.2014</t>
  </si>
  <si>
    <t>4° Trim.2014</t>
  </si>
  <si>
    <t>1° Trim.2015</t>
  </si>
  <si>
    <t>2° Trim.2015</t>
  </si>
  <si>
    <t>3684 - Dívida Externa Bruta - US$ (milhões)</t>
  </si>
  <si>
    <t>3685 - Dívida Externa Líquida - US$ (milhões)</t>
  </si>
  <si>
    <t>4° Trim.1971</t>
  </si>
  <si>
    <t>4° Trim.1972</t>
  </si>
  <si>
    <t>4° Trim.1973</t>
  </si>
  <si>
    <t>4° Trim.1974</t>
  </si>
  <si>
    <t>4° Trim.1975</t>
  </si>
  <si>
    <t>4° Trim.1976</t>
  </si>
  <si>
    <t>4° Trim.1977</t>
  </si>
  <si>
    <t>4° Trim.1978</t>
  </si>
  <si>
    <t>4° Trim.1979</t>
  </si>
  <si>
    <t>4° Trim.1980</t>
  </si>
  <si>
    <t>1° Trim.1981</t>
  </si>
  <si>
    <t>2° Trim.1981</t>
  </si>
  <si>
    <t>3° Trim.1981</t>
  </si>
  <si>
    <t>4° Trim.1981</t>
  </si>
  <si>
    <t>1° Trim.1982</t>
  </si>
  <si>
    <t>2° Trim.1982</t>
  </si>
  <si>
    <t>3° Trim.1982</t>
  </si>
  <si>
    <t>4° Trim.1982</t>
  </si>
  <si>
    <t>1° Trim.1983</t>
  </si>
  <si>
    <t>2° Trim.1983</t>
  </si>
  <si>
    <t>3° Trim.1983</t>
  </si>
  <si>
    <t>4° Trim.1983</t>
  </si>
  <si>
    <t>1° Trim.1984</t>
  </si>
  <si>
    <t>2° Trim.1984</t>
  </si>
  <si>
    <t>3° Trim.1984</t>
  </si>
  <si>
    <t>4° Trim.1984</t>
  </si>
  <si>
    <t>1° Trim.1985</t>
  </si>
  <si>
    <t>2° Trim.1985</t>
  </si>
  <si>
    <t>3° Trim.1985</t>
  </si>
  <si>
    <t>4° Trim.1985</t>
  </si>
  <si>
    <t>1° Trim.1986</t>
  </si>
  <si>
    <t>2° Trim.1986</t>
  </si>
  <si>
    <t>3° Trim.1986</t>
  </si>
  <si>
    <t>4° Trim.1986</t>
  </si>
  <si>
    <t>1° Trim.1987</t>
  </si>
  <si>
    <t>2° Trim.1987</t>
  </si>
  <si>
    <t>3° Trim.1987</t>
  </si>
  <si>
    <t>4° Trim.1987</t>
  </si>
  <si>
    <t>1° Trim.1988</t>
  </si>
  <si>
    <t>2° Trim.1988</t>
  </si>
  <si>
    <t>3° Trim.1988</t>
  </si>
  <si>
    <t>4° Trim.1988</t>
  </si>
  <si>
    <t>4° Trim.1989</t>
  </si>
  <si>
    <t>1° Trim.1990</t>
  </si>
  <si>
    <t>2° Trim.1990</t>
  </si>
  <si>
    <t>3° Trim.1990</t>
  </si>
  <si>
    <t>4° Trim.1990</t>
  </si>
  <si>
    <t>1° Trim.1991</t>
  </si>
  <si>
    <t>2° Trim.1991</t>
  </si>
  <si>
    <t>3° Trim.1991</t>
  </si>
  <si>
    <t>4° Trim.1991</t>
  </si>
  <si>
    <t>1° Trim.1992</t>
  </si>
  <si>
    <t>4° Trim.1992</t>
  </si>
  <si>
    <t>4° Trim.1993</t>
  </si>
  <si>
    <t>2° Trim.1994</t>
  </si>
  <si>
    <t>4° Trim.1994</t>
  </si>
  <si>
    <t>2° Trim.1995</t>
  </si>
  <si>
    <t>4° Trim.1995</t>
  </si>
  <si>
    <t>2° Trim.1996</t>
  </si>
  <si>
    <t>4° Trim.1996</t>
  </si>
  <si>
    <t>4° Trim.1997</t>
  </si>
  <si>
    <t>4° Trim.1998</t>
  </si>
  <si>
    <t>4° Trim.1999</t>
  </si>
  <si>
    <t>1° Trim.2000</t>
  </si>
  <si>
    <t>2° Trim.2000</t>
  </si>
  <si>
    <t>3° Trim.2000</t>
  </si>
  <si>
    <t>4° Trim.2000</t>
  </si>
  <si>
    <t>1° Trim.2001</t>
  </si>
  <si>
    <t>2° Trim.2001</t>
  </si>
  <si>
    <t>3° Trim.2001</t>
  </si>
  <si>
    <t>Indonésia</t>
  </si>
  <si>
    <t>VALORES CORRENTES</t>
  </si>
  <si>
    <t>(1.000.000 R$)</t>
  </si>
  <si>
    <t>AGROPECUÁRIA</t>
  </si>
  <si>
    <t>INDÚSTRIA</t>
  </si>
  <si>
    <t>SERVIÇOS</t>
  </si>
  <si>
    <t>VA</t>
  </si>
  <si>
    <t>Imposto</t>
  </si>
  <si>
    <t>Consumo das Famílias</t>
  </si>
  <si>
    <t>Consumo do Governo</t>
  </si>
  <si>
    <t>Formação Bruta de Capital Fixo</t>
  </si>
  <si>
    <t>Variação de Estoques</t>
  </si>
  <si>
    <t>Exportação</t>
  </si>
  <si>
    <t>Importação</t>
  </si>
  <si>
    <t>Ext. Mineral</t>
  </si>
  <si>
    <t>Transformação</t>
  </si>
  <si>
    <t>Eletricidade e gás, água, esgoto e limpeza urbana</t>
  </si>
  <si>
    <t>Construção</t>
  </si>
  <si>
    <t>Comércio</t>
  </si>
  <si>
    <t>Transporte, armazenagem e correio</t>
  </si>
  <si>
    <t>Serviços de informação</t>
  </si>
  <si>
    <t>Interm. finaceira e seguros</t>
  </si>
  <si>
    <t>Serviços imobiliários e aluguel</t>
  </si>
  <si>
    <t>Outros Serv.</t>
  </si>
  <si>
    <t>APU, educação pública e saúde pública</t>
  </si>
  <si>
    <t>1996.I</t>
  </si>
  <si>
    <t>1996.II</t>
  </si>
  <si>
    <t>1996.III</t>
  </si>
  <si>
    <t>1996.IV</t>
  </si>
  <si>
    <t>1997.I</t>
  </si>
  <si>
    <t>1997.II</t>
  </si>
  <si>
    <t>1997.III</t>
  </si>
  <si>
    <t>1997.IV</t>
  </si>
  <si>
    <t>1998.I</t>
  </si>
  <si>
    <t>1998.II</t>
  </si>
  <si>
    <t>1998.III</t>
  </si>
  <si>
    <t>1998.IV</t>
  </si>
  <si>
    <t>1999.I</t>
  </si>
  <si>
    <t>1999.II</t>
  </si>
  <si>
    <t>1999.III</t>
  </si>
  <si>
    <t>1999.IV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</si>
  <si>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</si>
  <si>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</si>
  <si>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</si>
  <si>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</si>
  <si>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</si>
  <si>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</si>
  <si>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</si>
  <si>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</si>
  <si>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</si>
  <si>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</si>
  <si>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</si>
  <si>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</si>
  <si>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</si>
  <si>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</si>
  <si>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</si>
  <si>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</si>
  <si>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</si>
  <si>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</si>
  <si>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</si>
  <si>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</si>
  <si>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</si>
  <si>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</si>
  <si>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</si>
  <si>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</si>
  <si>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</si>
  <si>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</si>
  <si>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</si>
  <si>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</si>
  <si>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</si>
  <si>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</si>
  <si>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</si>
  <si>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</si>
  <si>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</si>
  <si>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</si>
  <si>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</si>
  <si>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</si>
  <si>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</si>
  <si>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</si>
  <si>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</si>
  <si>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</si>
  <si>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</si>
  <si>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</si>
  <si>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</si>
  <si>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</si>
  <si>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</si>
  <si>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</si>
  <si>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</si>
  <si>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</si>
  <si>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</si>
  <si>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</si>
  <si>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</si>
  <si>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</si>
  <si>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</si>
  <si>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</si>
  <si>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</si>
  <si>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</si>
  <si>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</si>
  <si>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</si>
  <si>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</si>
  <si>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</si>
  <si>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</si>
  <si>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</si>
  <si>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 xml:space="preserve">TAXA ACUMULADA EM QUATRO TRIMESTRES (em relação ao  mesmo período do ano anterior % ) </t>
  </si>
  <si>
    <t>Em relação ao mesmo período do ano anterior - %</t>
  </si>
  <si>
    <t>FBCF</t>
  </si>
  <si>
    <t>Var. Estoques</t>
  </si>
  <si>
    <t>X</t>
  </si>
  <si>
    <t>M</t>
  </si>
  <si>
    <t>C</t>
  </si>
  <si>
    <t>G</t>
  </si>
  <si>
    <t>X - M</t>
  </si>
  <si>
    <t>I</t>
  </si>
  <si>
    <t>20625 - Saldo da carteira de crédito com recursos livres em relação ao PIB - %</t>
  </si>
  <si>
    <t>20628 - Saldo da carteira de crédito com recursos direcionados em relação ao PIB - %</t>
  </si>
  <si>
    <t>19881 - Comprometimento de renda das famílias com o serviço da dívida com o Sistema Financeiro Nacional - Com ajuste sazonal - %</t>
  </si>
  <si>
    <t>19882 - Endividamento das famílias com o Sistema Financeiro Nacional em relação à renda acumulada dos últimos doze meses - %</t>
  </si>
  <si>
    <t>20399 - Comprometimento de renda das famílias com o serviço da dívida com o Sistema Financeiro Nacional exceto crédito habitacional - Com ajuste sazonal - %</t>
  </si>
  <si>
    <t>20400 - Endividamento das famílias com o Sistema Financeiro Nacional exceto crédito habitacional em relação à renda acumulada dos últimos doze meses - %</t>
  </si>
  <si>
    <t>2015</t>
  </si>
  <si>
    <t>2003-10</t>
  </si>
  <si>
    <t>Variação do PIB (Média geométrica anual)</t>
  </si>
  <si>
    <t>Variação do PIB per capita (Média geométrica anual)</t>
  </si>
  <si>
    <t>1961-63</t>
  </si>
  <si>
    <t>1964-69</t>
  </si>
  <si>
    <t>1980-89</t>
  </si>
  <si>
    <t>1990-93</t>
  </si>
  <si>
    <t>1970-79</t>
  </si>
  <si>
    <t>21132 - Inadimplência da carteira de crédito com recursos direcionados - Total - %</t>
  </si>
  <si>
    <t>Fatores de multiplicação</t>
  </si>
  <si>
    <t>3695 - Taxa de câmbio - Livre - Dólar americano (compra) - Fim de período - mensal - u.m.c./US$</t>
  </si>
  <si>
    <t>2015.III</t>
  </si>
  <si>
    <t>Acumulado em 4 Trimestres</t>
  </si>
  <si>
    <t>% do PIB - Ac. 4 Trimestres</t>
  </si>
  <si>
    <t>Consumo do governo - saúde e educação</t>
  </si>
  <si>
    <t>Exceto saúde e educação</t>
  </si>
  <si>
    <t>Saúde e educação</t>
  </si>
  <si>
    <t>R$ milhões</t>
  </si>
  <si>
    <t>% PIB</t>
  </si>
  <si>
    <t>3° Trim.2015</t>
  </si>
  <si>
    <t>30/10/2015</t>
  </si>
  <si>
    <t>03/11/2015</t>
  </si>
  <si>
    <t>04/11/2015</t>
  </si>
  <si>
    <t>05/11/2015</t>
  </si>
  <si>
    <t>06/11/2015</t>
  </si>
  <si>
    <t>09/11/2015</t>
  </si>
  <si>
    <t>10/11/2015</t>
  </si>
  <si>
    <t>11/11/2015</t>
  </si>
  <si>
    <t>12/11/2015</t>
  </si>
  <si>
    <t>13/11/2015</t>
  </si>
  <si>
    <t>16/11/2015</t>
  </si>
  <si>
    <t>17/11/2015</t>
  </si>
  <si>
    <t>18/11/2015</t>
  </si>
  <si>
    <t>19/11/2015</t>
  </si>
  <si>
    <t>23/11/2015</t>
  </si>
  <si>
    <t>24/11/2015</t>
  </si>
  <si>
    <t>25/11/2015</t>
  </si>
  <si>
    <t>26/11/2015</t>
  </si>
  <si>
    <t>27/11/2015</t>
  </si>
  <si>
    <t>30/11/2015</t>
  </si>
  <si>
    <t>NFSP - CIG  (IBGE)</t>
  </si>
  <si>
    <t>01/12/2015</t>
  </si>
  <si>
    <t>02/12/2015</t>
  </si>
  <si>
    <t>03/12/2015</t>
  </si>
  <si>
    <t>04/12/2015</t>
  </si>
  <si>
    <t>07/12/2015</t>
  </si>
  <si>
    <t>08/12/2015</t>
  </si>
  <si>
    <t>09/12/2015</t>
  </si>
  <si>
    <t>10/12/2015</t>
  </si>
  <si>
    <t>11/12/2015</t>
  </si>
  <si>
    <t>14/12/2015</t>
  </si>
  <si>
    <t>15/12/2015</t>
  </si>
  <si>
    <t>16/12/2015</t>
  </si>
  <si>
    <t>17/12/2015</t>
  </si>
  <si>
    <t>18/12/2015</t>
  </si>
  <si>
    <t>21/12/2015</t>
  </si>
  <si>
    <t>22/12/2015</t>
  </si>
  <si>
    <t>23/12/2015</t>
  </si>
  <si>
    <t>28/12/2015</t>
  </si>
  <si>
    <t>29/12/2015</t>
  </si>
  <si>
    <t>30/12/2015</t>
  </si>
  <si>
    <t>C/ Desvalorização cambial</t>
  </si>
  <si>
    <t>S/ Desvalorização cambial</t>
  </si>
  <si>
    <t>Com desvalorização cambial</t>
  </si>
  <si>
    <t>Desvalorização cambial</t>
  </si>
  <si>
    <t>Saldo primário</t>
  </si>
  <si>
    <t>Juros s/ desvalorização cambial</t>
  </si>
  <si>
    <t>Juros c/ desvalorização cambial</t>
  </si>
  <si>
    <t>Saldo com Swaps</t>
  </si>
  <si>
    <t>Var. cambial</t>
  </si>
  <si>
    <t>Juros totais</t>
  </si>
  <si>
    <t>Reservas (Caixa)</t>
  </si>
  <si>
    <t>Linhas de recompra e empréstimos de moeda estrangeira</t>
  </si>
  <si>
    <t>4478 - DLSP</t>
  </si>
  <si>
    <t>4502 - DBGG (DBGG + C)</t>
  </si>
  <si>
    <t>(A) Dívida Mobiliária do Bacen</t>
  </si>
  <si>
    <t>(B) Operações compromissadas</t>
  </si>
  <si>
    <t>(C) Dívida Mobiliária na carteira do Bacen</t>
  </si>
  <si>
    <t>(D)Dívida mobiliária na carteira do Bacen não utilizadas nas operações compromissadas</t>
  </si>
  <si>
    <t>13761 - DBGG = 13761 - H = 13761 + B - C</t>
  </si>
  <si>
    <t>DBGG + A</t>
  </si>
  <si>
    <t>Tesouro-BNDES</t>
  </si>
  <si>
    <t>Efetivo</t>
  </si>
  <si>
    <t>Valor Data</t>
  </si>
  <si>
    <t>Sem Swap</t>
  </si>
  <si>
    <t>04/01/2016</t>
  </si>
  <si>
    <t>05/01/2016</t>
  </si>
  <si>
    <t>06/01/2016</t>
  </si>
  <si>
    <t>07/01/2016</t>
  </si>
  <si>
    <t>08/01/2016</t>
  </si>
  <si>
    <t>11/01/2016</t>
  </si>
  <si>
    <t>12/01/2016</t>
  </si>
  <si>
    <t>13/01/2016</t>
  </si>
  <si>
    <t>14/01/2016</t>
  </si>
  <si>
    <t>15/01/2016</t>
  </si>
  <si>
    <t>18/01/2016</t>
  </si>
  <si>
    <t>19/01/2016</t>
  </si>
  <si>
    <t>20/01/2016</t>
  </si>
  <si>
    <t>21/01/2016</t>
  </si>
  <si>
    <t>22/01/2016</t>
  </si>
  <si>
    <t>26/01/2016</t>
  </si>
  <si>
    <t>27/01/2016</t>
  </si>
  <si>
    <t>28/01/2016</t>
  </si>
  <si>
    <t>29/01/2016</t>
  </si>
  <si>
    <t>2015.IV</t>
  </si>
  <si>
    <t>4° Trim.2015</t>
  </si>
  <si>
    <t>01/02/2016</t>
  </si>
  <si>
    <t>02/02/2016</t>
  </si>
  <si>
    <t>03/02/2016</t>
  </si>
  <si>
    <t>04/02/2016</t>
  </si>
  <si>
    <t>05/02/2016</t>
  </si>
  <si>
    <t>10/02/2016</t>
  </si>
  <si>
    <t>11/02/2016</t>
  </si>
  <si>
    <t>12/02/2016</t>
  </si>
  <si>
    <t>15/02/2016</t>
  </si>
  <si>
    <t>16/02/2016</t>
  </si>
  <si>
    <t>17/02/2016</t>
  </si>
  <si>
    <t>18/02/2016</t>
  </si>
  <si>
    <t>19/02/2016</t>
  </si>
  <si>
    <t>22/02/2016</t>
  </si>
  <si>
    <t>23/02/2016</t>
  </si>
  <si>
    <t>24/02/2016</t>
  </si>
  <si>
    <t>25/02/2016</t>
  </si>
  <si>
    <t>26/02/2016</t>
  </si>
  <si>
    <t>29/02/2016</t>
  </si>
  <si>
    <t>22701 - Transações correntes - mensal - saldo - US$ (milhões)</t>
  </si>
  <si>
    <t>Ac. 12 meses</t>
  </si>
  <si>
    <t>2731 - Transações correntes (saldo) - mensal - US$ (milhões)</t>
  </si>
  <si>
    <t>Série antiga</t>
  </si>
  <si>
    <t>Série nova</t>
  </si>
  <si>
    <t>01/03/2016</t>
  </si>
  <si>
    <t>02/03/2016</t>
  </si>
  <si>
    <t>03/03/2016</t>
  </si>
  <si>
    <t>04/03/2016</t>
  </si>
  <si>
    <t>07/03/2016</t>
  </si>
  <si>
    <t>08/03/2016</t>
  </si>
  <si>
    <t>09/03/2016</t>
  </si>
  <si>
    <t>10/03/2016</t>
  </si>
  <si>
    <t>11/03/2016</t>
  </si>
  <si>
    <t>14/03/2016</t>
  </si>
  <si>
    <t>15/03/2016</t>
  </si>
  <si>
    <t>16/03/2016</t>
  </si>
  <si>
    <t>17/03/2016</t>
  </si>
  <si>
    <t>18/03/2016</t>
  </si>
  <si>
    <t>21/03/2016</t>
  </si>
  <si>
    <t>22/03/2016</t>
  </si>
  <si>
    <t>23/03/2016</t>
  </si>
  <si>
    <t>24/03/2016</t>
  </si>
  <si>
    <t>28/03/2016</t>
  </si>
  <si>
    <t>29/03/2016</t>
  </si>
  <si>
    <t>30/03/2016</t>
  </si>
  <si>
    <t>31/03/2016</t>
  </si>
  <si>
    <t>Comprometimento de renda das famílias com o serviço da dívida de crédito habitacional - Com ajuste sazonal - %</t>
  </si>
  <si>
    <t>Endividamento das famílias com crédito habitacional em relação à renda acumulada dos últimos doze meses - %</t>
  </si>
  <si>
    <t>PME/PNAD contínua (a partir de março)</t>
  </si>
  <si>
    <t>PNAD</t>
  </si>
  <si>
    <t>PNAD-M</t>
  </si>
  <si>
    <t>PNAD - NM</t>
  </si>
  <si>
    <t>21006 - Percentual da carteira de crédito com recursos livres com atraso entre 15 e 90 dias - Total - %</t>
  </si>
  <si>
    <t>21053 - Percentual da carteira de crédito com recursos direcionados com atraso entre 15 e 90 dias - Total - %</t>
  </si>
  <si>
    <t>-</t>
  </si>
  <si>
    <t>Balanço de transações correntes (% do PIB)</t>
  </si>
  <si>
    <t>Câmbio efetivo (jun/94 = 100)</t>
  </si>
  <si>
    <t>01/04/2016</t>
  </si>
  <si>
    <t>04/04/2016</t>
  </si>
  <si>
    <t>05/04/2016</t>
  </si>
  <si>
    <t>06/04/2016</t>
  </si>
  <si>
    <t>07/04/2016</t>
  </si>
  <si>
    <t>08/04/2016</t>
  </si>
  <si>
    <t>11/04/2016</t>
  </si>
  <si>
    <t>12/04/2016</t>
  </si>
  <si>
    <t>13/04/2016</t>
  </si>
  <si>
    <t>14/04/2016</t>
  </si>
  <si>
    <t>15/04/2016</t>
  </si>
  <si>
    <t>18/04/2016</t>
  </si>
  <si>
    <t>19/04/2016</t>
  </si>
  <si>
    <t>20/04/2016</t>
  </si>
  <si>
    <t>22/04/2016</t>
  </si>
  <si>
    <t>25/04/2016</t>
  </si>
  <si>
    <t>26/04/2016</t>
  </si>
  <si>
    <t>27/04/2016</t>
  </si>
  <si>
    <t>28/04/2016</t>
  </si>
  <si>
    <t>29/04/2016</t>
  </si>
  <si>
    <t>2016.I</t>
  </si>
  <si>
    <t>21859 - Indicadores da produção (2012=100) - Geral - Índice</t>
  </si>
  <si>
    <t>21861 - Indicadores da produção (2012=100) - Extrativa mineral - Índice</t>
  </si>
  <si>
    <t>21862 - Indicadores da produção (2012=100) - Indústria de transformação - Índice</t>
  </si>
  <si>
    <t>21863 - Indicadores da produção (2012=100) - Bens de capital - Índice</t>
  </si>
  <si>
    <t>21864 - Indicadores da produção (2012=100) - Bens intermediários - Índice</t>
  </si>
  <si>
    <t>21865 - Indicadores da produção (2012=100) - Bens de consumo - Índice</t>
  </si>
  <si>
    <t>21866 - Indicadores da produção (2012=100) - Bens de consumo duráveis - Índice</t>
  </si>
  <si>
    <t>21867 - Indicadores da produção (2012=100) - Semiduráveis e não duráveis - Índice</t>
  </si>
  <si>
    <t>21868 - Indicadores da produção (2012=100) - Insumos da construção civil - Índice</t>
  </si>
  <si>
    <t>Geral</t>
  </si>
  <si>
    <t>Extrativa</t>
  </si>
  <si>
    <t>Consumo</t>
  </si>
  <si>
    <t>Capital</t>
  </si>
  <si>
    <t>Intermediários</t>
  </si>
  <si>
    <t>BCND</t>
  </si>
  <si>
    <t>BCD</t>
  </si>
  <si>
    <t>ICC</t>
  </si>
  <si>
    <t>24352 - Utilização da capacidade instalada – indústria de transformação (FGV) - %</t>
  </si>
  <si>
    <t>4393 - Índice de Confiança do Consumidor - Índice</t>
  </si>
  <si>
    <t>2003-2008</t>
  </si>
  <si>
    <t>02/05/2016</t>
  </si>
  <si>
    <t>03/05/2016</t>
  </si>
  <si>
    <t>04/05/2016</t>
  </si>
  <si>
    <t>05/05/2016</t>
  </si>
  <si>
    <t>06/05/2016</t>
  </si>
  <si>
    <t>09/05/2016</t>
  </si>
  <si>
    <t>10/05/2016</t>
  </si>
  <si>
    <t>11/05/2016</t>
  </si>
  <si>
    <t>12/05/2016</t>
  </si>
  <si>
    <t>13/05/2016</t>
  </si>
  <si>
    <t>16/05/2016</t>
  </si>
  <si>
    <t>17/05/2016</t>
  </si>
  <si>
    <t>18/05/2016</t>
  </si>
  <si>
    <t>19/05/2016</t>
  </si>
  <si>
    <t>20/05/2016</t>
  </si>
  <si>
    <t>23/05/2016</t>
  </si>
  <si>
    <t>24/05/2016</t>
  </si>
  <si>
    <t>25/05/2016</t>
  </si>
  <si>
    <t>27/05/2016</t>
  </si>
  <si>
    <t>30/05/2016</t>
  </si>
  <si>
    <t>31/05/2016</t>
  </si>
  <si>
    <t xml:space="preserve">Var 12 m </t>
  </si>
  <si>
    <t>01/06/2016</t>
  </si>
  <si>
    <t>02/06/2016</t>
  </si>
  <si>
    <t>03/06/2016</t>
  </si>
  <si>
    <t>06/06/2016</t>
  </si>
  <si>
    <t>07/06/2016</t>
  </si>
  <si>
    <t>08/06/2016</t>
  </si>
  <si>
    <t>09/06/2016</t>
  </si>
  <si>
    <t>10/06/2016</t>
  </si>
  <si>
    <t>13/06/2016</t>
  </si>
  <si>
    <t>14/06/2016</t>
  </si>
  <si>
    <t>15/06/2016</t>
  </si>
  <si>
    <t>16/06/2016</t>
  </si>
  <si>
    <t>17/06/2016</t>
  </si>
  <si>
    <t>20/06/2016</t>
  </si>
  <si>
    <t>21/06/2016</t>
  </si>
  <si>
    <t>22/06/2016</t>
  </si>
  <si>
    <t>23/06/2016</t>
  </si>
  <si>
    <t>24/06/2016</t>
  </si>
  <si>
    <t>27/06/2016</t>
  </si>
  <si>
    <t>28/06/2016</t>
  </si>
  <si>
    <t>29/06/2016</t>
  </si>
  <si>
    <t>30/06/2016</t>
  </si>
  <si>
    <t>21085 - Inadimplência da carteira de crédito com recursos livres - Total - %</t>
  </si>
  <si>
    <t>01/07/2016</t>
  </si>
  <si>
    <t>04/07/2016</t>
  </si>
  <si>
    <t>05/07/2016</t>
  </si>
  <si>
    <t>06/07/2016</t>
  </si>
  <si>
    <t>07/07/2016</t>
  </si>
  <si>
    <t>08/07/2016</t>
  </si>
  <si>
    <t>11/07/2016</t>
  </si>
  <si>
    <t>12/07/2016</t>
  </si>
  <si>
    <t>13/07/2016</t>
  </si>
  <si>
    <t>14/07/2016</t>
  </si>
  <si>
    <t>15/07/2016</t>
  </si>
  <si>
    <t>18/07/2016</t>
  </si>
  <si>
    <t>19/07/2016</t>
  </si>
  <si>
    <t>20/07/2016</t>
  </si>
  <si>
    <t>21/07/2016</t>
  </si>
  <si>
    <t>22/07/2016</t>
  </si>
  <si>
    <t>25/07/2016</t>
  </si>
  <si>
    <t>26/07/2016</t>
  </si>
  <si>
    <t>27/07/2016</t>
  </si>
  <si>
    <t>28/07/2016</t>
  </si>
  <si>
    <t>29/07/2016</t>
  </si>
  <si>
    <t>1° Trim.2016</t>
  </si>
  <si>
    <t>2016.II</t>
  </si>
  <si>
    <t>East Asia &amp; Pacific (excluding high income)</t>
  </si>
  <si>
    <t>Early-demographic dividend</t>
  </si>
  <si>
    <t>EAR</t>
  </si>
  <si>
    <t>East Asia &amp; Pacific</t>
  </si>
  <si>
    <t>Europe &amp; Central Asia (excluding high income)</t>
  </si>
  <si>
    <t>Europe &amp; Central Asia</t>
  </si>
  <si>
    <t>Faroe Islands</t>
  </si>
  <si>
    <t>Gibraltar</t>
  </si>
  <si>
    <t>GIB</t>
  </si>
  <si>
    <t>IBRD only</t>
  </si>
  <si>
    <t>IBD</t>
  </si>
  <si>
    <t>IDA &amp; IBRD total</t>
  </si>
  <si>
    <t>IBT</t>
  </si>
  <si>
    <t>IDA total</t>
  </si>
  <si>
    <t>IDA</t>
  </si>
  <si>
    <t>IDA blend</t>
  </si>
  <si>
    <t>IDB</t>
  </si>
  <si>
    <t>IDA only</t>
  </si>
  <si>
    <t>IDX</t>
  </si>
  <si>
    <t>Latin America &amp; Caribbean (excluding high income)</t>
  </si>
  <si>
    <t>Latin America &amp; Caribbean</t>
  </si>
  <si>
    <t>Late-demographic dividend</t>
  </si>
  <si>
    <t>LTE</t>
  </si>
  <si>
    <t>Middle East &amp; North Africa</t>
  </si>
  <si>
    <t>Middle East &amp; North Africa (excluding high income)</t>
  </si>
  <si>
    <t>Nauru</t>
  </si>
  <si>
    <t>NRU</t>
  </si>
  <si>
    <t>Pre-demographic dividend</t>
  </si>
  <si>
    <t>PRE</t>
  </si>
  <si>
    <t>Korea, Dem. People’s Rep.</t>
  </si>
  <si>
    <t>Post-demographic dividend</t>
  </si>
  <si>
    <t>PST</t>
  </si>
  <si>
    <t>Sub-Saharan Africa (excluding high income)</t>
  </si>
  <si>
    <t>Sub-Saharan Africa</t>
  </si>
  <si>
    <t>East Asia &amp; Pacific (IDA &amp; IBRD countries)</t>
  </si>
  <si>
    <t>TEA</t>
  </si>
  <si>
    <t>Europe &amp; Central Asia (IDA &amp; IBRD countries)</t>
  </si>
  <si>
    <t>TEC</t>
  </si>
  <si>
    <t>Latin America &amp; the Caribbean (IDA &amp; IBRD countries)</t>
  </si>
  <si>
    <t>TLA</t>
  </si>
  <si>
    <t>Middle East &amp; North Africa (IDA &amp; IBRD countries)</t>
  </si>
  <si>
    <t>TMN</t>
  </si>
  <si>
    <t>South Asia (IDA &amp; IBRD)</t>
  </si>
  <si>
    <t>TSA</t>
  </si>
  <si>
    <t>Sub-Saharan Africa (IDA &amp; IBRD countries)</t>
  </si>
  <si>
    <t>TSS</t>
  </si>
  <si>
    <t>British Virgin Islands</t>
  </si>
  <si>
    <t>VGB</t>
  </si>
  <si>
    <t>GDP per capita growth (annual %)</t>
  </si>
  <si>
    <t>NY.GDP.PCAP.KD.ZG</t>
  </si>
  <si>
    <t>Itália</t>
  </si>
  <si>
    <t>Eurozona</t>
  </si>
  <si>
    <t>França</t>
  </si>
  <si>
    <t>Grécia</t>
  </si>
  <si>
    <t>Espanha</t>
  </si>
  <si>
    <t>01/08/2016</t>
  </si>
  <si>
    <t>02/08/2016</t>
  </si>
  <si>
    <t>03/08/2016</t>
  </si>
  <si>
    <t>04/08/2016</t>
  </si>
  <si>
    <t>05/08/2016</t>
  </si>
  <si>
    <t>08/08/2016</t>
  </si>
  <si>
    <t>09/08/2016</t>
  </si>
  <si>
    <t>10/08/2016</t>
  </si>
  <si>
    <t>11/08/2016</t>
  </si>
  <si>
    <t>12/08/2016</t>
  </si>
  <si>
    <t>15/08/2016</t>
  </si>
  <si>
    <t>16/08/2016</t>
  </si>
  <si>
    <t>17/08/2016</t>
  </si>
  <si>
    <t>18/08/2016</t>
  </si>
  <si>
    <t>19/08/2016</t>
  </si>
  <si>
    <t>22/08/2016</t>
  </si>
  <si>
    <t>23/08/2016</t>
  </si>
  <si>
    <t>24/08/2016</t>
  </si>
  <si>
    <t>25/08/2016</t>
  </si>
  <si>
    <t>26/08/2016</t>
  </si>
  <si>
    <t>29/08/2016</t>
  </si>
  <si>
    <t>30/08/2016</t>
  </si>
  <si>
    <t>31/08/2016</t>
  </si>
  <si>
    <t>2° Trim.2016</t>
  </si>
  <si>
    <t>3° Trim.2016</t>
  </si>
  <si>
    <t>4° Trim.2016</t>
  </si>
  <si>
    <t>01/09/2016</t>
  </si>
  <si>
    <t>02/09/2016</t>
  </si>
  <si>
    <t>05/09/2016</t>
  </si>
  <si>
    <t>06/09/2016</t>
  </si>
  <si>
    <t>08/09/2016</t>
  </si>
  <si>
    <t>09/09/2016</t>
  </si>
  <si>
    <t>12/09/2016</t>
  </si>
  <si>
    <t>13/09/2016</t>
  </si>
  <si>
    <t>14/09/2016</t>
  </si>
  <si>
    <t>15/09/2016</t>
  </si>
  <si>
    <t>16/09/2016</t>
  </si>
  <si>
    <t>19/09/2016</t>
  </si>
  <si>
    <t>20/09/2016</t>
  </si>
  <si>
    <t>21/09/2016</t>
  </si>
  <si>
    <t>22/09/2016</t>
  </si>
  <si>
    <t>23/09/2016</t>
  </si>
  <si>
    <t>26/09/2016</t>
  </si>
  <si>
    <t>27/09/2016</t>
  </si>
  <si>
    <t>28/09/2016</t>
  </si>
  <si>
    <t>29/09/2016</t>
  </si>
  <si>
    <t>30/09/2016</t>
  </si>
  <si>
    <t>03/10/2016</t>
  </si>
  <si>
    <t>04/10/2016</t>
  </si>
  <si>
    <t>05/10/2016</t>
  </si>
  <si>
    <t>06/10/2016</t>
  </si>
  <si>
    <t>07/10/2016</t>
  </si>
  <si>
    <t>10/10/2016</t>
  </si>
  <si>
    <t>11/10/2016</t>
  </si>
  <si>
    <t>13/10/2016</t>
  </si>
  <si>
    <t>14/10/2016</t>
  </si>
  <si>
    <t>17/10/2016</t>
  </si>
  <si>
    <t>18/10/2016</t>
  </si>
  <si>
    <t>19/10/2016</t>
  </si>
  <si>
    <t>20/10/2016</t>
  </si>
  <si>
    <t>21/10/2016</t>
  </si>
  <si>
    <t>24/10/2016</t>
  </si>
  <si>
    <t>25/10/2016</t>
  </si>
  <si>
    <t>26/10/2016</t>
  </si>
  <si>
    <t>27/10/2016</t>
  </si>
  <si>
    <t>28/10/2016</t>
  </si>
  <si>
    <t>31/10/2016</t>
  </si>
  <si>
    <t>20542 - Saldo da carteira de crédito com recursos livres - Total - R$ (milhões)</t>
  </si>
  <si>
    <t>20593 - Saldo da carteira de crédito com recursos direcionados - Total - R$ (milhões)</t>
  </si>
  <si>
    <t>Saldo em 2016</t>
  </si>
  <si>
    <t>Porto Rico</t>
  </si>
  <si>
    <t>República Dominicana</t>
  </si>
  <si>
    <t>2016.III</t>
  </si>
  <si>
    <t>4394 - Índice de Condições Econômicas Atuais - Índice</t>
  </si>
  <si>
    <t>4395 - Índice de Expectativas Futuras - Índice</t>
  </si>
  <si>
    <t>01/11/2016</t>
  </si>
  <si>
    <t>03/11/2016</t>
  </si>
  <si>
    <t>04/11/2016</t>
  </si>
  <si>
    <t>07/11/2016</t>
  </si>
  <si>
    <t>08/11/2016</t>
  </si>
  <si>
    <t>09/11/2016</t>
  </si>
  <si>
    <t>10/11/2016</t>
  </si>
  <si>
    <t>11/11/2016</t>
  </si>
  <si>
    <t>14/11/2016</t>
  </si>
  <si>
    <t>16/11/2016</t>
  </si>
  <si>
    <t>17/11/2016</t>
  </si>
  <si>
    <t>18/11/2016</t>
  </si>
  <si>
    <t>21/11/2016</t>
  </si>
  <si>
    <t>22/11/2016</t>
  </si>
  <si>
    <t>23/11/2016</t>
  </si>
  <si>
    <t>24/11/2016</t>
  </si>
  <si>
    <t>25/11/2016</t>
  </si>
  <si>
    <t>28/11/2016</t>
  </si>
  <si>
    <t>29/11/2016</t>
  </si>
  <si>
    <t>30/11/2016</t>
  </si>
  <si>
    <t>DBGG</t>
  </si>
  <si>
    <t>DBGG - BNDES</t>
  </si>
  <si>
    <t>DB + Títulos do Tesouro na carteira do BCB</t>
  </si>
  <si>
    <t>2016</t>
  </si>
  <si>
    <t>1964-1984</t>
  </si>
  <si>
    <t>1981-83</t>
  </si>
  <si>
    <t>1990-92</t>
  </si>
  <si>
    <t>2014-16</t>
  </si>
  <si>
    <t>4192 - PIB acumulado dos últimos 12 meses - Em US$ milhões - US$ (milhões)</t>
  </si>
  <si>
    <t>4382 - PIB acumulado dos últimos 12 meses - Valores correntes (R$ milhões) - R$ (milhões)</t>
  </si>
  <si>
    <t>01/12/2016</t>
  </si>
  <si>
    <t>02/12/2016</t>
  </si>
  <si>
    <t>05/12/2016</t>
  </si>
  <si>
    <t>06/12/2016</t>
  </si>
  <si>
    <t>07/12/2016</t>
  </si>
  <si>
    <t>08/12/2016</t>
  </si>
  <si>
    <t>09/12/2016</t>
  </si>
  <si>
    <t>12/12/2016</t>
  </si>
  <si>
    <t>13/12/2016</t>
  </si>
  <si>
    <t>14/12/2016</t>
  </si>
  <si>
    <t>15/12/2016</t>
  </si>
  <si>
    <t>16/12/2016</t>
  </si>
  <si>
    <t>19/12/2016</t>
  </si>
  <si>
    <t>20/12/2016</t>
  </si>
  <si>
    <t>21/12/2016</t>
  </si>
  <si>
    <t>22/12/2016</t>
  </si>
  <si>
    <t>23/12/2016</t>
  </si>
  <si>
    <t>26/12/2016</t>
  </si>
  <si>
    <t>27/12/2016</t>
  </si>
  <si>
    <t>28/12/2016</t>
  </si>
  <si>
    <t>02/01/2017</t>
  </si>
  <si>
    <t>03/01/2017</t>
  </si>
  <si>
    <t>04/01/2017</t>
  </si>
  <si>
    <t>05/01/2017</t>
  </si>
  <si>
    <t>06/01/2017</t>
  </si>
  <si>
    <t>09/01/2017</t>
  </si>
  <si>
    <t>10/01/2017</t>
  </si>
  <si>
    <t>11/01/2017</t>
  </si>
  <si>
    <t>12/01/2017</t>
  </si>
  <si>
    <t>13/01/2017</t>
  </si>
  <si>
    <t>16/01/2017</t>
  </si>
  <si>
    <t>17/01/2017</t>
  </si>
  <si>
    <t>18/01/2017</t>
  </si>
  <si>
    <t>19/01/2017</t>
  </si>
  <si>
    <t>20/01/2017</t>
  </si>
  <si>
    <t>23/01/2017</t>
  </si>
  <si>
    <t>24/01/2017</t>
  </si>
  <si>
    <t>26/01/2017</t>
  </si>
  <si>
    <t>27/01/2017</t>
  </si>
  <si>
    <t>30/01/2017</t>
  </si>
  <si>
    <t>31/01/2017</t>
  </si>
  <si>
    <t>2016.IV</t>
  </si>
  <si>
    <t>Deflator do PIB</t>
  </si>
  <si>
    <t>01/02/2017</t>
  </si>
  <si>
    <t>02/02/2017</t>
  </si>
  <si>
    <t>03/02/2017</t>
  </si>
  <si>
    <t>06/02/2017</t>
  </si>
  <si>
    <t>07/02/2017</t>
  </si>
  <si>
    <t>08/02/2017</t>
  </si>
  <si>
    <t>09/02/2017</t>
  </si>
  <si>
    <t>10/02/2017</t>
  </si>
  <si>
    <t>13/02/2017</t>
  </si>
  <si>
    <t>14/02/2017</t>
  </si>
  <si>
    <t>15/02/2017</t>
  </si>
  <si>
    <t>16/02/2017</t>
  </si>
  <si>
    <t>17/02/2017</t>
  </si>
  <si>
    <t>20/02/2017</t>
  </si>
  <si>
    <t>21/02/2017</t>
  </si>
  <si>
    <t>22/02/2017</t>
  </si>
  <si>
    <t>23/02/2017</t>
  </si>
  <si>
    <t>24/02/2017</t>
  </si>
  <si>
    <t>R$ Bilhões</t>
  </si>
  <si>
    <t>Saldo Swaps (USD milhões)</t>
  </si>
  <si>
    <t>USD (Ptax de compra fim de período)</t>
  </si>
  <si>
    <t>Reservas</t>
  </si>
  <si>
    <t>Compromissadas</t>
  </si>
  <si>
    <t>01/03/2017</t>
  </si>
  <si>
    <t>02/03/2017</t>
  </si>
  <si>
    <t>03/03/2017</t>
  </si>
  <si>
    <t>06/03/2017</t>
  </si>
  <si>
    <t>07/03/2017</t>
  </si>
  <si>
    <t>08/03/2017</t>
  </si>
  <si>
    <t>09/03/2017</t>
  </si>
  <si>
    <t>10/03/2017</t>
  </si>
  <si>
    <t>13/03/2017</t>
  </si>
  <si>
    <t>14/03/2017</t>
  </si>
  <si>
    <t>15/03/2017</t>
  </si>
  <si>
    <t>16/03/2017</t>
  </si>
  <si>
    <t>17/03/2017</t>
  </si>
  <si>
    <t>20/03/2017</t>
  </si>
  <si>
    <t>21/03/2017</t>
  </si>
  <si>
    <t>22/03/2017</t>
  </si>
  <si>
    <t>23/03/2017</t>
  </si>
  <si>
    <t>24/03/2017</t>
  </si>
  <si>
    <t>27/03/2017</t>
  </si>
  <si>
    <t>28/03/2017</t>
  </si>
  <si>
    <t>29/03/2017</t>
  </si>
  <si>
    <t>30/03/2017</t>
  </si>
  <si>
    <t>31/03/2017</t>
  </si>
  <si>
    <t>1° Trim.2017</t>
  </si>
  <si>
    <t>Saldo em 2015</t>
  </si>
  <si>
    <t>Saldo em 2017</t>
  </si>
  <si>
    <t>03/04/2017</t>
  </si>
  <si>
    <t>04/04/2017</t>
  </si>
  <si>
    <t>05/04/2017</t>
  </si>
  <si>
    <t>06/04/2017</t>
  </si>
  <si>
    <t>07/04/2017</t>
  </si>
  <si>
    <t>10/04/2017</t>
  </si>
  <si>
    <t>11/04/2017</t>
  </si>
  <si>
    <t>12/04/2017</t>
  </si>
  <si>
    <t>13/04/2017</t>
  </si>
  <si>
    <t>17/04/2017</t>
  </si>
  <si>
    <t>18/04/2017</t>
  </si>
  <si>
    <t>19/04/2017</t>
  </si>
  <si>
    <t>20/04/2017</t>
  </si>
  <si>
    <t>24/04/2017</t>
  </si>
  <si>
    <t>25/04/2017</t>
  </si>
  <si>
    <t>26/04/2017</t>
  </si>
  <si>
    <t>27/04/2017</t>
  </si>
  <si>
    <t>28/04/2017</t>
  </si>
  <si>
    <t>2017.I</t>
  </si>
  <si>
    <t>02/05/2017</t>
  </si>
  <si>
    <t>03/05/2017</t>
  </si>
  <si>
    <t>04/05/2017</t>
  </si>
  <si>
    <t>05/05/2017</t>
  </si>
  <si>
    <t>08/05/2017</t>
  </si>
  <si>
    <t>09/05/2017</t>
  </si>
  <si>
    <t>10/05/2017</t>
  </si>
  <si>
    <t>11/05/2017</t>
  </si>
  <si>
    <t>12/05/2017</t>
  </si>
  <si>
    <t>15/05/2017</t>
  </si>
  <si>
    <t>16/05/2017</t>
  </si>
  <si>
    <t>17/05/2017</t>
  </si>
  <si>
    <t>18/05/2017</t>
  </si>
  <si>
    <t>19/05/2017</t>
  </si>
  <si>
    <t>22/05/2017</t>
  </si>
  <si>
    <t>23/05/2017</t>
  </si>
  <si>
    <t>24/05/2017</t>
  </si>
  <si>
    <t>25/05/2017</t>
  </si>
  <si>
    <t>26/05/2017</t>
  </si>
  <si>
    <t>29/05/2017</t>
  </si>
  <si>
    <t>30/05/2017</t>
  </si>
  <si>
    <t>31/05/2017</t>
  </si>
  <si>
    <t>XKX</t>
  </si>
  <si>
    <t>2009-2016</t>
  </si>
  <si>
    <t>2003-2016</t>
  </si>
  <si>
    <t>Alemanha</t>
  </si>
  <si>
    <t>2° Trim.2017</t>
  </si>
  <si>
    <t>01/06/2017</t>
  </si>
  <si>
    <t>02/06/2017</t>
  </si>
  <si>
    <t>05/06/2017</t>
  </si>
  <si>
    <t>06/06/2017</t>
  </si>
  <si>
    <t>07/06/2017</t>
  </si>
  <si>
    <t>08/06/2017</t>
  </si>
  <si>
    <t>09/06/2017</t>
  </si>
  <si>
    <t>12/06/2017</t>
  </si>
  <si>
    <t>13/06/2017</t>
  </si>
  <si>
    <t>14/06/2017</t>
  </si>
  <si>
    <t>16/06/2017</t>
  </si>
  <si>
    <t>19/06/2017</t>
  </si>
  <si>
    <t>20/06/2017</t>
  </si>
  <si>
    <t>21/06/2017</t>
  </si>
  <si>
    <t>22/06/2017</t>
  </si>
  <si>
    <t>23/06/2017</t>
  </si>
  <si>
    <t>26/06/2017</t>
  </si>
  <si>
    <t>27/06/2017</t>
  </si>
  <si>
    <t>28/06/2017</t>
  </si>
  <si>
    <t>29/06/2017</t>
  </si>
  <si>
    <t>30/06/2017</t>
  </si>
  <si>
    <t>Saldo desde 2008</t>
  </si>
  <si>
    <t>Bolívia</t>
  </si>
  <si>
    <t>América Latina</t>
  </si>
  <si>
    <t>2017.II</t>
  </si>
  <si>
    <t>2017</t>
  </si>
  <si>
    <t>TJLP mês</t>
  </si>
  <si>
    <t>Custo da DPFMi</t>
  </si>
  <si>
    <t>3° Trim.2017</t>
  </si>
  <si>
    <t>4° Trim.2017</t>
  </si>
  <si>
    <t>2017.III</t>
  </si>
  <si>
    <t>Venezuela - 2015-2017</t>
  </si>
  <si>
    <t>FMI</t>
  </si>
  <si>
    <t>IBGE</t>
  </si>
  <si>
    <t>Data Source</t>
  </si>
  <si>
    <t>World Development Indicators</t>
  </si>
  <si>
    <t>Last Updated Date</t>
  </si>
  <si>
    <t>Population growth (annual %)</t>
  </si>
  <si>
    <t>SP.POP.GROW</t>
  </si>
  <si>
    <t>Utilização da capacidade</t>
  </si>
  <si>
    <t>2017.IV</t>
  </si>
  <si>
    <t>Brasil - 2015-2017</t>
  </si>
  <si>
    <t>Saldo em 2018</t>
  </si>
  <si>
    <t>21527 - Dívida Externa Bruta - Setor Institucional do Devedor - Banco Central - US$ (milhões)</t>
  </si>
  <si>
    <t>1° Trim.2018</t>
  </si>
  <si>
    <t>Tabela 9 – Dívida Líquida do Setor Público</t>
  </si>
  <si>
    <t>2° Trim.2018</t>
  </si>
  <si>
    <t>2018.I</t>
  </si>
  <si>
    <t>2018*</t>
  </si>
  <si>
    <t>2018.II</t>
  </si>
  <si>
    <t>11752 - Índice da taxa de câmbio real efetiva (IPCA) - Jun/1994=100 - Índice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</si>
</sst>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6">
    <numFmt numFmtId="5" formatCode="&quot;R$&quot;#,##0;\-&quot;R$&quot;#,##0"/>
    <numFmt numFmtId="7" formatCode="&quot;R$&quot;#,##0.00;\-&quot;R$&quot;#,##0.00"/>
    <numFmt numFmtId="43" formatCode="_-* #,##0.00_-;\-* #,##0.00_-;_-* &quot;-&quot;??_-;_-@_-"/>
    <numFmt numFmtId="164" formatCode="_(* #,##0.00_);_(* \(#,##0.00\);_(* &quot;-&quot;??_);_(@_)"/>
    <numFmt numFmtId="165" formatCode="#,##0.0000"/>
    <numFmt numFmtId="166" formatCode="0.0%"/>
    <numFmt numFmtId="167" formatCode="0.0__"/>
    <numFmt numFmtId="168" formatCode="0.0000"/>
    <numFmt numFmtId="169" formatCode="0.0"/>
    <numFmt numFmtId="170" formatCode="_(* #,##0.0_);_(* \(#,##0.0\);_(* &quot;-&quot;??_);_(@_)"/>
    <numFmt numFmtId="171" formatCode="#,##0.0"/>
    <numFmt numFmtId="172" formatCode="###\ ###\ ##0_)"/>
    <numFmt numFmtId="173" formatCode="0.0_)"/>
    <numFmt numFmtId="174" formatCode="#\ ###\ ##0_);\-#\ ###\ ##0_);0_)"/>
    <numFmt numFmtId="175" formatCode="##0.0_);\-##0.0_);0_)"/>
    <numFmt numFmtId="176" formatCode="##0.00_);\-##0.00_);0.0_)"/>
    <numFmt numFmtId="177" formatCode="_(* #,##0_);_(* \(#,##0\);_(* &quot;-&quot;??_);_(@_)"/>
    <numFmt numFmtId="178" formatCode="#\ ##0_);\-#\ ##0_);&quot;-&quot;_)"/>
    <numFmt numFmtId="179" formatCode="dd/mm/yy"/>
    <numFmt numFmtId="180" formatCode="mmm/yyyy"/>
    <numFmt numFmtId="181" formatCode="#,##0.0_);[Red]\(#,##0.0\)"/>
    <numFmt numFmtId="182" formatCode="d/m"/>
    <numFmt numFmtId="183" formatCode="[$-416]mmm\-yy;@"/>
    <numFmt numFmtId="184" formatCode="_-* #,##0_-;\-* #,##0_-;_-* &quot;-&quot;??_-;_-@_-"/>
    <numFmt numFmtId="185" formatCode="##\ ###\ ##0_);\-##\ ###\ ##0_);\-\ "/>
    <numFmt numFmtId="186" formatCode="#.##000"/>
    <numFmt numFmtId="187" formatCode="#,#00"/>
    <numFmt numFmtId="188" formatCode="%#,#00"/>
    <numFmt numFmtId="189" formatCode="#,"/>
    <numFmt numFmtId="190" formatCode="_(* #,##0.000_);_(* \(#,##0.000\);_(* &quot;-&quot;??_);_(@_)"/>
    <numFmt numFmtId="191" formatCode="_-* #,##0.0_-;\-* #,##0.0_-;_-* &quot;-&quot;?_-;_-@_-"/>
    <numFmt numFmtId="192" formatCode="#\ ##0\ "/>
    <numFmt numFmtId="193" formatCode="General_)"/>
    <numFmt numFmtId="194" formatCode="&quot;R$&quot;#,##0.00_);&quot;(R$&quot;#,##0.00\)"/>
    <numFmt numFmtId="195" formatCode="&quot;R$&quot;#,##0_);&quot;(R$&quot;#,##0\)"/>
    <numFmt numFmtId="196" formatCode="_([$€-2]* #,##0.00_);_([$€-2]* \(#,##0.00\);_([$€-2]* &quot;-&quot;??_)"/>
    <numFmt numFmtId="197" formatCode="_([$€-2]* #,##0.00_);_([$€-2]* \(#,##0.00\);_([$€-2]* \-??_)"/>
    <numFmt numFmtId="198" formatCode="\$#,##0\ ;\(\$#,##0\)"/>
    <numFmt numFmtId="199" formatCode="\$#,##0\ ;&quot;($&quot;#,##0\)"/>
    <numFmt numFmtId="200" formatCode="_(\(*)\ #,##0.00_);_(\(*)\ \(#,##0.00\);_(\(*)\ &quot;-&quot;??_);_(@_)"/>
    <numFmt numFmtId="201" formatCode="_(\(*)\ #,##0.00_);_(\(*)&quot; (&quot;#,##0.00\);_(\(*)&quot; -&quot;??_);_(@_)"/>
    <numFmt numFmtId="202" formatCode="_(* #,##0.00_);_(* \(#,##0.00\);_(* \-??_);_(@_)"/>
    <numFmt numFmtId="203" formatCode="&quot;Cr$&quot;#,##0.00_);\(&quot;Cr$&quot;#,##0.00\)"/>
    <numFmt numFmtId="204" formatCode="&quot;Cr$&quot;#,##0.00_);&quot;(Cr$&quot;#,##0.00\)"/>
    <numFmt numFmtId="205" formatCode="&quot;R$&quot;#,##0.00_);\(&quot;R$&quot;#,##0.00\)"/>
    <numFmt numFmtId="206" formatCode="&quot;R$&quot;#,##0_);\(&quot;R$&quot;#,##0\)"/>
  </numFmts>
  <fonts count="162">
    <font>
      <sz val="10"/>
      <color indexed="8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7"/>
      <name val="Arial"/>
      <family val="2"/>
    </font>
    <font>
      <b/>
      <sz val="10"/>
      <color indexed="8"/>
      <name val="Arial"/>
      <family val="2"/>
    </font>
    <font>
      <sz val="10"/>
      <name val="Courier New"/>
      <family val="3"/>
    </font>
    <font>
      <b/>
      <sz val="14"/>
      <color indexed="8"/>
      <name val="Arial"/>
      <family val="2"/>
    </font>
    <font>
      <b/>
      <sz val="10"/>
      <name val="Arial"/>
      <family val="2"/>
    </font>
    <font>
      <b/>
      <sz val="7"/>
      <color indexed="8"/>
      <name val="Arial"/>
      <family val="2"/>
    </font>
    <font>
      <b/>
      <vertAlign val="superscript"/>
      <sz val="8"/>
      <color indexed="8"/>
      <name val="Arial"/>
      <family val="2"/>
    </font>
    <font>
      <b/>
      <i/>
      <sz val="7"/>
      <color indexed="8"/>
      <name val="Arial"/>
      <family val="2"/>
    </font>
    <font>
      <b/>
      <vertAlign val="superscript"/>
      <sz val="7"/>
      <color indexed="8"/>
      <name val="Arial"/>
      <family val="2"/>
    </font>
    <font>
      <sz val="7"/>
      <color indexed="8"/>
      <name val="Arial"/>
      <family val="2"/>
    </font>
    <font>
      <b/>
      <sz val="6"/>
      <name val="Arial"/>
      <family val="2"/>
    </font>
    <font>
      <sz val="6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7"/>
      <name val="SwitzerlandLight"/>
    </font>
    <font>
      <sz val="10"/>
      <color indexed="8"/>
      <name val="Arial"/>
      <family val="2"/>
    </font>
    <font>
      <sz val="9"/>
      <color indexed="81"/>
      <name val="Tahoma"/>
      <family val="2"/>
    </font>
    <font>
      <sz val="10"/>
      <color indexed="62"/>
      <name val="Verdana"/>
      <family val="2"/>
    </font>
    <font>
      <sz val="10"/>
      <name val="MS Sans Serif"/>
      <family val="2"/>
    </font>
    <font>
      <b/>
      <i/>
      <sz val="8"/>
      <color indexed="22"/>
      <name val="Verdana"/>
      <family val="2"/>
    </font>
    <font>
      <sz val="14"/>
      <color indexed="62"/>
      <name val="Verdana"/>
      <family val="2"/>
    </font>
    <font>
      <sz val="8"/>
      <color indexed="62"/>
      <name val="Verdana"/>
      <family val="2"/>
    </font>
    <font>
      <sz val="9"/>
      <color indexed="62"/>
      <name val="Verdana"/>
      <family val="2"/>
    </font>
    <font>
      <i/>
      <sz val="8"/>
      <color indexed="62"/>
      <name val="Verdana"/>
      <family val="2"/>
    </font>
    <font>
      <b/>
      <sz val="8"/>
      <color indexed="62"/>
      <name val="Verdana"/>
      <family val="2"/>
    </font>
    <font>
      <b/>
      <i/>
      <sz val="6"/>
      <color indexed="9"/>
      <name val="Verdana"/>
      <family val="2"/>
    </font>
    <font>
      <b/>
      <i/>
      <sz val="7"/>
      <color indexed="22"/>
      <name val="Verdana"/>
      <family val="2"/>
    </font>
    <font>
      <b/>
      <sz val="7"/>
      <color indexed="9"/>
      <name val="Verdana"/>
      <family val="2"/>
    </font>
    <font>
      <i/>
      <sz val="10"/>
      <color indexed="62"/>
      <name val="Verdana"/>
      <family val="2"/>
    </font>
    <font>
      <i/>
      <sz val="14"/>
      <color indexed="62"/>
      <name val="Verdana"/>
      <family val="2"/>
    </font>
    <font>
      <sz val="9"/>
      <color indexed="81"/>
      <name val="Segoe UI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b/>
      <sz val="9"/>
      <color indexed="9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name val="Times New Roman"/>
      <family val="1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7"/>
      <name val="Times New Roman"/>
      <family val="1"/>
    </font>
    <font>
      <b/>
      <sz val="9"/>
      <color indexed="81"/>
      <name val="Tahoma"/>
      <family val="2"/>
    </font>
    <font>
      <b/>
      <sz val="9"/>
      <color indexed="81"/>
      <name val="Segoe UI"/>
      <family val="2"/>
    </font>
    <font>
      <sz val="10"/>
      <color indexed="8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0"/>
      <name val="Verdana"/>
      <family val="2"/>
    </font>
    <font>
      <i/>
      <sz val="8"/>
      <color rgb="FF4A73A2"/>
      <name val="Verdana"/>
      <family val="2"/>
    </font>
    <font>
      <i/>
      <sz val="9"/>
      <color rgb="FF4A73A2"/>
      <name val="Verdana"/>
      <family val="2"/>
    </font>
    <font>
      <i/>
      <sz val="14"/>
      <color rgb="FF4A73A2"/>
      <name val="Verdana"/>
      <family val="2"/>
    </font>
    <font>
      <sz val="10"/>
      <color rgb="FF000000"/>
      <name val="Arial"/>
      <family val="2"/>
    </font>
    <font>
      <b/>
      <sz val="10"/>
      <color theme="0"/>
      <name val="Verdana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0"/>
      <color rgb="FF006100"/>
      <name val="Times New Roman"/>
      <family val="2"/>
    </font>
    <font>
      <sz val="10"/>
      <color rgb="FF9C0006"/>
      <name val="Times New Roman"/>
      <family val="2"/>
    </font>
    <font>
      <sz val="10"/>
      <color rgb="FF9C6500"/>
      <name val="Times New Roman"/>
      <family val="2"/>
    </font>
    <font>
      <sz val="10"/>
      <color rgb="FF3F3F76"/>
      <name val="Times New Roman"/>
      <family val="2"/>
    </font>
    <font>
      <b/>
      <sz val="10"/>
      <color rgb="FF3F3F3F"/>
      <name val="Times New Roman"/>
      <family val="2"/>
    </font>
    <font>
      <b/>
      <sz val="10"/>
      <color rgb="FFFA7D00"/>
      <name val="Times New Roman"/>
      <family val="2"/>
    </font>
    <font>
      <sz val="10"/>
      <color rgb="FFFA7D00"/>
      <name val="Times New Roman"/>
      <family val="2"/>
    </font>
    <font>
      <b/>
      <sz val="10"/>
      <color theme="0"/>
      <name val="Times New Roman"/>
      <family val="2"/>
    </font>
    <font>
      <sz val="10"/>
      <color rgb="FFFF0000"/>
      <name val="Times New Roman"/>
      <family val="2"/>
    </font>
    <font>
      <i/>
      <sz val="10"/>
      <color rgb="FF7F7F7F"/>
      <name val="Times New Roman"/>
      <family val="2"/>
    </font>
    <font>
      <b/>
      <sz val="10"/>
      <color theme="1"/>
      <name val="Times New Roman"/>
      <family val="2"/>
    </font>
    <font>
      <sz val="10"/>
      <color theme="0"/>
      <name val="Times New Roman"/>
      <family val="2"/>
    </font>
    <font>
      <sz val="10"/>
      <color indexed="9"/>
      <name val="Arial"/>
      <family val="2"/>
    </font>
    <font>
      <sz val="10"/>
      <color theme="0"/>
      <name val="Arial"/>
      <family val="2"/>
    </font>
    <font>
      <sz val="10"/>
      <name val="Courier"/>
      <family val="3"/>
    </font>
    <font>
      <sz val="8"/>
      <name val="SwitzerlandLight"/>
    </font>
    <font>
      <sz val="10"/>
      <color indexed="17"/>
      <name val="Arial"/>
      <family val="2"/>
    </font>
    <font>
      <sz val="10"/>
      <color rgb="FF006100"/>
      <name val="Arial"/>
      <family val="2"/>
    </font>
    <font>
      <sz val="1"/>
      <color indexed="8"/>
      <name val="Courier New"/>
      <family val="3"/>
    </font>
    <font>
      <b/>
      <sz val="18"/>
      <name val="Arial"/>
      <family val="2"/>
    </font>
    <font>
      <b/>
      <sz val="12"/>
      <name val="Arial"/>
      <family val="2"/>
    </font>
    <font>
      <b/>
      <sz val="10"/>
      <color indexed="52"/>
      <name val="Arial"/>
      <family val="2"/>
    </font>
    <font>
      <b/>
      <sz val="10"/>
      <color rgb="FFFA7D00"/>
      <name val="Arial"/>
      <family val="2"/>
    </font>
    <font>
      <b/>
      <sz val="9"/>
      <name val="Times New Roman"/>
      <family val="1"/>
    </font>
    <font>
      <b/>
      <sz val="10"/>
      <color theme="0"/>
      <name val="Arial"/>
      <family val="2"/>
    </font>
    <font>
      <sz val="10"/>
      <color indexed="52"/>
      <name val="Arial"/>
      <family val="2"/>
    </font>
    <font>
      <sz val="10"/>
      <color rgb="FFFA7D00"/>
      <name val="Arial"/>
      <family val="2"/>
    </font>
    <font>
      <sz val="10"/>
      <color indexed="62"/>
      <name val="Arial"/>
      <family val="2"/>
    </font>
    <font>
      <sz val="10"/>
      <color rgb="FF3F3F76"/>
      <name val="Arial"/>
      <family val="2"/>
    </font>
    <font>
      <sz val="10"/>
      <color indexed="20"/>
      <name val="Arial"/>
      <family val="2"/>
    </font>
    <font>
      <sz val="10"/>
      <color rgb="FF9C0006"/>
      <name val="Arial"/>
      <family val="2"/>
    </font>
    <font>
      <sz val="10"/>
      <color indexed="60"/>
      <name val="Arial"/>
      <family val="2"/>
    </font>
    <font>
      <sz val="10"/>
      <color rgb="FF9C6500"/>
      <name val="Arial"/>
      <family val="2"/>
    </font>
    <font>
      <sz val="11"/>
      <color rgb="FF9C6500"/>
      <name val="Calibri"/>
      <family val="2"/>
      <scheme val="minor"/>
    </font>
    <font>
      <sz val="9"/>
      <name val="Arial"/>
      <family val="2"/>
    </font>
    <font>
      <b/>
      <sz val="10"/>
      <color indexed="63"/>
      <name val="Arial"/>
      <family val="2"/>
    </font>
    <font>
      <b/>
      <sz val="10"/>
      <color rgb="FF3F3F3F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i/>
      <sz val="10"/>
      <color indexed="23"/>
      <name val="Arial"/>
      <family val="2"/>
    </font>
    <font>
      <i/>
      <sz val="10"/>
      <color rgb="FF7F7F7F"/>
      <name val="Arial"/>
      <family val="2"/>
    </font>
    <font>
      <b/>
      <sz val="14"/>
      <name val="Times New Roman"/>
      <family val="1"/>
    </font>
    <font>
      <b/>
      <sz val="8"/>
      <name val="Times New Roman"/>
      <family val="1"/>
    </font>
    <font>
      <b/>
      <sz val="15"/>
      <color indexed="56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Arial"/>
      <family val="2"/>
    </font>
    <font>
      <b/>
      <sz val="18"/>
      <color indexed="56"/>
      <name val="Cambria"/>
      <family val="2"/>
    </font>
    <font>
      <b/>
      <sz val="15"/>
      <color theme="3"/>
      <name val="Arial"/>
      <family val="2"/>
    </font>
    <font>
      <b/>
      <sz val="13"/>
      <color indexed="56"/>
      <name val="Arial"/>
      <family val="2"/>
    </font>
    <font>
      <b/>
      <sz val="13"/>
      <color theme="3"/>
      <name val="Arial"/>
      <family val="2"/>
    </font>
    <font>
      <b/>
      <sz val="11"/>
      <color indexed="56"/>
      <name val="Arial"/>
      <family val="2"/>
    </font>
    <font>
      <b/>
      <sz val="11"/>
      <color theme="3"/>
      <name val="Arial"/>
      <family val="2"/>
    </font>
    <font>
      <b/>
      <sz val="1"/>
      <color indexed="8"/>
      <name val="Courier New"/>
      <family val="3"/>
    </font>
    <font>
      <b/>
      <sz val="10"/>
      <color theme="1"/>
      <name val="Arial"/>
      <family val="2"/>
    </font>
    <font>
      <sz val="10"/>
      <name val="Helv"/>
    </font>
    <font>
      <b/>
      <sz val="10"/>
      <color indexed="10"/>
      <name val="Arial"/>
      <family val="2"/>
    </font>
    <font>
      <sz val="10"/>
      <color indexed="19"/>
      <name val="Arial"/>
      <family val="2"/>
    </font>
    <font>
      <b/>
      <sz val="13"/>
      <color indexed="62"/>
      <name val="Arial"/>
      <family val="2"/>
    </font>
    <font>
      <b/>
      <sz val="11"/>
      <color indexed="62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1"/>
      <color rgb="FF9C5700"/>
      <name val="Calibri"/>
      <family val="2"/>
      <scheme val="minor"/>
    </font>
    <font>
      <b/>
      <sz val="9"/>
      <color indexed="81"/>
      <name val="Segoe UI"/>
      <charset val="1"/>
    </font>
    <font>
      <sz val="9"/>
      <color indexed="81"/>
      <name val="Segoe UI"/>
      <charset val="1"/>
    </font>
  </fonts>
  <fills count="7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E5E9ED"/>
        <bgColor indexed="64"/>
      </patternFill>
    </fill>
    <fill>
      <patternFill patternType="solid">
        <fgColor rgb="FF4A73A2"/>
        <bgColor indexed="64"/>
      </patternFill>
    </fill>
    <fill>
      <patternFill patternType="solid">
        <fgColor rgb="FFF2F4F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C4C8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31"/>
      </patternFill>
    </fill>
    <fill>
      <patternFill patternType="solid">
        <fgColor indexed="25"/>
        <bgColor indexed="23"/>
      </patternFill>
    </fill>
    <fill>
      <patternFill patternType="solid">
        <fgColor indexed="50"/>
        <bgColor indexed="19"/>
      </patternFill>
    </fill>
    <fill>
      <patternFill patternType="solid">
        <fgColor indexed="45"/>
        <bgColor indexed="46"/>
      </patternFill>
    </fill>
    <fill>
      <patternFill patternType="solid">
        <fgColor indexed="9"/>
        <bgColor indexed="26"/>
      </patternFill>
    </fill>
    <fill>
      <patternFill patternType="solid">
        <fgColor indexed="48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6"/>
        <bgColor indexed="45"/>
      </patternFill>
    </fill>
  </fills>
  <borders count="7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/>
      <top/>
      <bottom style="medium">
        <color indexed="9"/>
      </bottom>
      <diagonal/>
    </border>
    <border>
      <left/>
      <right style="medium">
        <color indexed="9"/>
      </right>
      <top/>
      <bottom/>
      <diagonal/>
    </border>
    <border>
      <left/>
      <right/>
      <top style="medium">
        <color indexed="9"/>
      </top>
      <bottom style="medium">
        <color indexed="9"/>
      </bottom>
      <diagonal/>
    </border>
    <border>
      <left/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/>
      <right style="medium">
        <color indexed="9"/>
      </right>
      <top style="medium">
        <color indexed="9"/>
      </top>
      <bottom style="medium">
        <color indexed="9"/>
      </bottom>
      <diagonal/>
    </border>
    <border>
      <left/>
      <right/>
      <top/>
      <bottom style="thin">
        <color indexed="64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/>
      <top/>
      <bottom style="medium">
        <color indexed="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double">
        <color indexed="0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</borders>
  <cellStyleXfs count="12972">
    <xf numFmtId="0" fontId="0" fillId="0" borderId="0"/>
    <xf numFmtId="0" fontId="65" fillId="0" borderId="0">
      <protection locked="0"/>
    </xf>
    <xf numFmtId="187" fontId="65" fillId="0" borderId="0"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8" fillId="0" borderId="0"/>
    <xf numFmtId="0" fontId="16" fillId="0" borderId="0"/>
    <xf numFmtId="0" fontId="16" fillId="0" borderId="0"/>
    <xf numFmtId="0" fontId="15" fillId="0" borderId="0"/>
    <xf numFmtId="0" fontId="14" fillId="0" borderId="0"/>
    <xf numFmtId="0" fontId="67" fillId="0" borderId="0"/>
    <xf numFmtId="0" fontId="14" fillId="0" borderId="0"/>
    <xf numFmtId="0" fontId="67" fillId="0" borderId="0"/>
    <xf numFmtId="0" fontId="68" fillId="0" borderId="0"/>
    <xf numFmtId="0" fontId="55" fillId="0" borderId="0"/>
    <xf numFmtId="0" fontId="56" fillId="0" borderId="0"/>
    <xf numFmtId="0" fontId="64" fillId="0" borderId="0"/>
    <xf numFmtId="0" fontId="16" fillId="0" borderId="0"/>
    <xf numFmtId="0" fontId="21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88" fontId="65" fillId="0" borderId="0">
      <protection locked="0"/>
    </xf>
    <xf numFmtId="186" fontId="65" fillId="0" borderId="0">
      <protection locked="0"/>
    </xf>
    <xf numFmtId="9" fontId="13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37" fillId="0" borderId="0"/>
    <xf numFmtId="9" fontId="64" fillId="0" borderId="0" applyFont="0" applyFill="0" applyBorder="0" applyAlignment="0" applyProtection="0"/>
    <xf numFmtId="9" fontId="37" fillId="0" borderId="0"/>
    <xf numFmtId="43" fontId="16" fillId="0" borderId="0" applyFont="0" applyFill="0" applyBorder="0" applyAlignment="0" applyProtection="0"/>
    <xf numFmtId="40" fontId="37" fillId="0" borderId="0"/>
    <xf numFmtId="164" fontId="16" fillId="0" borderId="0"/>
    <xf numFmtId="189" fontId="66" fillId="0" borderId="0">
      <protection locked="0"/>
    </xf>
    <xf numFmtId="189" fontId="66" fillId="0" borderId="0">
      <protection locked="0"/>
    </xf>
    <xf numFmtId="189" fontId="65" fillId="0" borderId="1">
      <protection locked="0"/>
    </xf>
    <xf numFmtId="164" fontId="13" fillId="0" borderId="0" applyFont="0" applyFill="0" applyBorder="0" applyAlignment="0" applyProtection="0"/>
    <xf numFmtId="164" fontId="14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4" fillId="0" borderId="0" applyFont="0" applyFill="0" applyBorder="0" applyAlignment="0" applyProtection="0"/>
    <xf numFmtId="192" fontId="59" fillId="0" borderId="0" applyFill="0" applyBorder="0" applyProtection="0"/>
    <xf numFmtId="43" fontId="67" fillId="0" borderId="0" applyFont="0" applyFill="0" applyBorder="0" applyAlignment="0" applyProtection="0"/>
    <xf numFmtId="0" fontId="75" fillId="0" borderId="0"/>
    <xf numFmtId="9" fontId="75" fillId="0" borderId="0" applyFont="0" applyFill="0" applyBorder="0" applyAlignment="0" applyProtection="0"/>
    <xf numFmtId="43" fontId="75" fillId="0" borderId="0" applyFont="0" applyFill="0" applyBorder="0" applyAlignment="0" applyProtection="0"/>
    <xf numFmtId="43" fontId="67" fillId="0" borderId="0" applyFont="0" applyFill="0" applyBorder="0" applyAlignment="0" applyProtection="0"/>
    <xf numFmtId="0" fontId="76" fillId="0" borderId="0"/>
    <xf numFmtId="0" fontId="91" fillId="0" borderId="0"/>
    <xf numFmtId="0" fontId="37" fillId="0" borderId="0"/>
    <xf numFmtId="0" fontId="91" fillId="18" borderId="0"/>
    <xf numFmtId="0" fontId="91" fillId="18" borderId="0"/>
    <xf numFmtId="0" fontId="91" fillId="18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91" fillId="18" borderId="0"/>
    <xf numFmtId="0" fontId="67" fillId="18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67" fillId="18" borderId="0"/>
    <xf numFmtId="0" fontId="91" fillId="18" borderId="0"/>
    <xf numFmtId="0" fontId="12" fillId="18" borderId="0"/>
    <xf numFmtId="0" fontId="67" fillId="18" borderId="0"/>
    <xf numFmtId="0" fontId="13" fillId="41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22" borderId="0"/>
    <xf numFmtId="0" fontId="91" fillId="22" borderId="0"/>
    <xf numFmtId="0" fontId="91" fillId="2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91" fillId="22" borderId="0"/>
    <xf numFmtId="0" fontId="67" fillId="2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67" fillId="22" borderId="0"/>
    <xf numFmtId="0" fontId="91" fillId="22" borderId="0"/>
    <xf numFmtId="0" fontId="12" fillId="22" borderId="0"/>
    <xf numFmtId="0" fontId="67" fillId="22" borderId="0"/>
    <xf numFmtId="0" fontId="13" fillId="4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6" borderId="0"/>
    <xf numFmtId="0" fontId="91" fillId="26" borderId="0"/>
    <xf numFmtId="0" fontId="91" fillId="26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91" fillId="26" borderId="0"/>
    <xf numFmtId="0" fontId="67" fillId="26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67" fillId="26" borderId="0"/>
    <xf numFmtId="0" fontId="91" fillId="26" borderId="0"/>
    <xf numFmtId="0" fontId="12" fillId="26" borderId="0"/>
    <xf numFmtId="0" fontId="67" fillId="26" borderId="0"/>
    <xf numFmtId="0" fontId="13" fillId="43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30" borderId="0"/>
    <xf numFmtId="0" fontId="91" fillId="30" borderId="0"/>
    <xf numFmtId="0" fontId="91" fillId="30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91" fillId="30" borderId="0"/>
    <xf numFmtId="0" fontId="67" fillId="30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67" fillId="30" borderId="0"/>
    <xf numFmtId="0" fontId="91" fillId="30" borderId="0"/>
    <xf numFmtId="0" fontId="12" fillId="30" borderId="0"/>
    <xf numFmtId="0" fontId="67" fillId="30" borderId="0"/>
    <xf numFmtId="0" fontId="13" fillId="44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4" borderId="0"/>
    <xf numFmtId="0" fontId="91" fillId="34" borderId="0"/>
    <xf numFmtId="0" fontId="91" fillId="34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91" fillId="34" borderId="0"/>
    <xf numFmtId="0" fontId="67" fillId="34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67" fillId="34" borderId="0"/>
    <xf numFmtId="0" fontId="91" fillId="34" borderId="0"/>
    <xf numFmtId="0" fontId="12" fillId="34" borderId="0"/>
    <xf numFmtId="0" fontId="67" fillId="34" borderId="0"/>
    <xf numFmtId="0" fontId="13" fillId="45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8" borderId="0"/>
    <xf numFmtId="0" fontId="91" fillId="38" borderId="0"/>
    <xf numFmtId="0" fontId="91" fillId="38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91" fillId="38" borderId="0"/>
    <xf numFmtId="0" fontId="67" fillId="38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67" fillId="38" borderId="0"/>
    <xf numFmtId="0" fontId="91" fillId="38" borderId="0"/>
    <xf numFmtId="0" fontId="12" fillId="38" borderId="0"/>
    <xf numFmtId="0" fontId="67" fillId="38" borderId="0"/>
    <xf numFmtId="0" fontId="13" fillId="46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19" borderId="0"/>
    <xf numFmtId="0" fontId="91" fillId="19" borderId="0"/>
    <xf numFmtId="0" fontId="91" fillId="19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91" fillId="19" borderId="0"/>
    <xf numFmtId="0" fontId="67" fillId="19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67" fillId="19" borderId="0"/>
    <xf numFmtId="0" fontId="91" fillId="19" borderId="0"/>
    <xf numFmtId="0" fontId="12" fillId="19" borderId="0"/>
    <xf numFmtId="0" fontId="67" fillId="19" borderId="0"/>
    <xf numFmtId="0" fontId="13" fillId="47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13" fillId="48" borderId="0"/>
    <xf numFmtId="0" fontId="13" fillId="48" borderId="0"/>
    <xf numFmtId="0" fontId="91" fillId="23" borderId="0"/>
    <xf numFmtId="0" fontId="67" fillId="23" borderId="0"/>
    <xf numFmtId="0" fontId="91" fillId="23" borderId="0"/>
    <xf numFmtId="0" fontId="12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7" borderId="0"/>
    <xf numFmtId="0" fontId="91" fillId="27" borderId="0"/>
    <xf numFmtId="0" fontId="91" fillId="27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91" fillId="27" borderId="0"/>
    <xf numFmtId="0" fontId="67" fillId="27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67" fillId="27" borderId="0"/>
    <xf numFmtId="0" fontId="91" fillId="27" borderId="0"/>
    <xf numFmtId="0" fontId="12" fillId="27" borderId="0"/>
    <xf numFmtId="0" fontId="67" fillId="27" borderId="0"/>
    <xf numFmtId="0" fontId="13" fillId="49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31" borderId="0"/>
    <xf numFmtId="0" fontId="91" fillId="31" borderId="0"/>
    <xf numFmtId="0" fontId="91" fillId="31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91" fillId="31" borderId="0"/>
    <xf numFmtId="0" fontId="67" fillId="31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67" fillId="31" borderId="0"/>
    <xf numFmtId="0" fontId="91" fillId="31" borderId="0"/>
    <xf numFmtId="0" fontId="12" fillId="31" borderId="0"/>
    <xf numFmtId="0" fontId="67" fillId="31" borderId="0"/>
    <xf numFmtId="0" fontId="13" fillId="44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5" borderId="0"/>
    <xf numFmtId="0" fontId="91" fillId="35" borderId="0"/>
    <xf numFmtId="0" fontId="91" fillId="35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91" fillId="35" borderId="0"/>
    <xf numFmtId="0" fontId="67" fillId="35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67" fillId="35" borderId="0"/>
    <xf numFmtId="0" fontId="91" fillId="35" borderId="0"/>
    <xf numFmtId="0" fontId="12" fillId="35" borderId="0"/>
    <xf numFmtId="0" fontId="67" fillId="35" borderId="0"/>
    <xf numFmtId="0" fontId="13" fillId="47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9" borderId="0"/>
    <xf numFmtId="0" fontId="91" fillId="39" borderId="0"/>
    <xf numFmtId="0" fontId="91" fillId="39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91" fillId="39" borderId="0"/>
    <xf numFmtId="0" fontId="67" fillId="39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67" fillId="39" borderId="0"/>
    <xf numFmtId="0" fontId="91" fillId="39" borderId="0"/>
    <xf numFmtId="0" fontId="12" fillId="39" borderId="0"/>
    <xf numFmtId="0" fontId="67" fillId="39" borderId="0"/>
    <xf numFmtId="0" fontId="13" fillId="50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7" fillId="20" borderId="0"/>
    <xf numFmtId="0" fontId="109" fillId="20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9" fillId="20" borderId="0"/>
    <xf numFmtId="0" fontId="90" fillId="20" borderId="0"/>
    <xf numFmtId="0" fontId="109" fillId="20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7" fillId="24" borderId="0"/>
    <xf numFmtId="0" fontId="109" fillId="24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9" fillId="24" borderId="0"/>
    <xf numFmtId="0" fontId="90" fillId="24" borderId="0"/>
    <xf numFmtId="0" fontId="109" fillId="24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7" fillId="28" borderId="0"/>
    <xf numFmtId="0" fontId="109" fillId="28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9" fillId="28" borderId="0"/>
    <xf numFmtId="0" fontId="90" fillId="28" borderId="0"/>
    <xf numFmtId="0" fontId="109" fillId="28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7" fillId="32" borderId="0"/>
    <xf numFmtId="0" fontId="109" fillId="3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9" fillId="32" borderId="0"/>
    <xf numFmtId="0" fontId="90" fillId="32" borderId="0"/>
    <xf numFmtId="0" fontId="109" fillId="3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7" fillId="36" borderId="0"/>
    <xf numFmtId="0" fontId="109" fillId="36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9" fillId="36" borderId="0"/>
    <xf numFmtId="0" fontId="90" fillId="36" borderId="0"/>
    <xf numFmtId="0" fontId="109" fillId="36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7" fillId="40" borderId="0"/>
    <xf numFmtId="0" fontId="109" fillId="40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9" fillId="40" borderId="0"/>
    <xf numFmtId="0" fontId="90" fillId="40" borderId="0"/>
    <xf numFmtId="0" fontId="109" fillId="40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21" fillId="0" borderId="54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0" fontId="110" fillId="0" borderId="20"/>
    <xf numFmtId="193" fontId="111" fillId="0" borderId="0">
      <alignment vertical="top"/>
    </xf>
    <xf numFmtId="193" fontId="33" fillId="0" borderId="10"/>
    <xf numFmtId="193" fontId="33" fillId="0" borderId="55"/>
    <xf numFmtId="193" fontId="33" fillId="0" borderId="10"/>
    <xf numFmtId="193" fontId="33" fillId="0" borderId="10"/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193" fontId="59" fillId="0" borderId="0">
      <alignment horizontal="left"/>
    </xf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96" fillId="10" borderId="0"/>
    <xf numFmtId="0" fontId="113" fillId="10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3" fillId="10" borderId="0"/>
    <xf numFmtId="0" fontId="80" fillId="10" borderId="0"/>
    <xf numFmtId="0" fontId="113" fillId="10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114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114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3" fontId="65" fillId="0" borderId="0">
      <protection locked="0"/>
    </xf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01" fillId="14" borderId="48"/>
    <xf numFmtId="0" fontId="118" fillId="14" borderId="48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8" fillId="14" borderId="48"/>
    <xf numFmtId="0" fontId="84" fillId="14" borderId="48"/>
    <xf numFmtId="0" fontId="118" fillId="14" borderId="48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51" fillId="56" borderId="57"/>
    <xf numFmtId="0" fontId="51" fillId="56" borderId="57"/>
    <xf numFmtId="0" fontId="103" fillId="15" borderId="51"/>
    <xf numFmtId="0" fontId="120" fillId="15" borderId="51"/>
    <xf numFmtId="0" fontId="86" fillId="15" borderId="51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02" fillId="0" borderId="50"/>
    <xf numFmtId="0" fontId="122" fillId="0" borderId="50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2" fillId="0" borderId="50"/>
    <xf numFmtId="0" fontId="85" fillId="0" borderId="50"/>
    <xf numFmtId="0" fontId="122" fillId="0" borderId="50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37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37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194" fontId="37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195" fontId="37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114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7" fillId="17" borderId="0"/>
    <xf numFmtId="0" fontId="109" fillId="1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9" fillId="17" borderId="0"/>
    <xf numFmtId="0" fontId="90" fillId="17" borderId="0"/>
    <xf numFmtId="0" fontId="109" fillId="1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7" fillId="21" borderId="0"/>
    <xf numFmtId="0" fontId="109" fillId="21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9" fillId="21" borderId="0"/>
    <xf numFmtId="0" fontId="90" fillId="21" borderId="0"/>
    <xf numFmtId="0" fontId="109" fillId="21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7" fillId="25" borderId="0"/>
    <xf numFmtId="0" fontId="109" fillId="25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9" fillId="25" borderId="0"/>
    <xf numFmtId="0" fontId="90" fillId="25" borderId="0"/>
    <xf numFmtId="0" fontId="109" fillId="25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7" fillId="29" borderId="0"/>
    <xf numFmtId="0" fontId="109" fillId="29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9" fillId="29" borderId="0"/>
    <xf numFmtId="0" fontId="90" fillId="29" borderId="0"/>
    <xf numFmtId="0" fontId="109" fillId="29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3" borderId="0"/>
    <xf numFmtId="0" fontId="108" fillId="53" borderId="0"/>
    <xf numFmtId="0" fontId="107" fillId="33" borderId="0"/>
    <xf numFmtId="0" fontId="109" fillId="33" borderId="0"/>
    <xf numFmtId="0" fontId="90" fillId="33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7" fillId="37" borderId="0"/>
    <xf numFmtId="0" fontId="109" fillId="37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9" fillId="37" borderId="0"/>
    <xf numFmtId="0" fontId="90" fillId="37" borderId="0"/>
    <xf numFmtId="0" fontId="109" fillId="37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99" fillId="13" borderId="48"/>
    <xf numFmtId="0" fontId="124" fillId="13" borderId="48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4" fillId="13" borderId="48"/>
    <xf numFmtId="0" fontId="82" fillId="13" borderId="48"/>
    <xf numFmtId="0" fontId="124" fillId="13" borderId="48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7" fontId="37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37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114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187" fontId="65" fillId="0" borderId="0">
      <protection locked="0"/>
    </xf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37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37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97" fillId="11" borderId="0"/>
    <xf numFmtId="0" fontId="126" fillId="11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6" fillId="11" borderId="0"/>
    <xf numFmtId="0" fontId="81" fillId="11" borderId="0"/>
    <xf numFmtId="0" fontId="126" fillId="11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9" fontId="37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98" fillId="12" borderId="0"/>
    <xf numFmtId="0" fontId="128" fillId="12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8" fillId="12" borderId="0"/>
    <xf numFmtId="0" fontId="129" fillId="12" borderId="0"/>
    <xf numFmtId="0" fontId="128" fillId="12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67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37" fillId="0" borderId="0"/>
    <xf numFmtId="0" fontId="13" fillId="0" borderId="0"/>
    <xf numFmtId="0" fontId="37" fillId="0" borderId="0"/>
    <xf numFmtId="0" fontId="16" fillId="0" borderId="0"/>
    <xf numFmtId="0" fontId="16" fillId="0" borderId="0"/>
    <xf numFmtId="0" fontId="13" fillId="0" borderId="0"/>
    <xf numFmtId="0" fontId="37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7" fillId="0" borderId="0"/>
    <xf numFmtId="0" fontId="16" fillId="0" borderId="0"/>
    <xf numFmtId="0" fontId="16" fillId="0" borderId="0"/>
    <xf numFmtId="0" fontId="16" fillId="0" borderId="0"/>
    <xf numFmtId="0" fontId="91" fillId="0" borderId="0"/>
    <xf numFmtId="0" fontId="130" fillId="0" borderId="0"/>
    <xf numFmtId="0" fontId="91" fillId="0" borderId="0"/>
    <xf numFmtId="0" fontId="13" fillId="0" borderId="0"/>
    <xf numFmtId="0" fontId="37" fillId="0" borderId="0"/>
    <xf numFmtId="0" fontId="16" fillId="0" borderId="0"/>
    <xf numFmtId="0" fontId="16" fillId="0" borderId="0"/>
    <xf numFmtId="0" fontId="91" fillId="0" borderId="0"/>
    <xf numFmtId="0" fontId="13" fillId="0" borderId="0"/>
    <xf numFmtId="0" fontId="37" fillId="0" borderId="0"/>
    <xf numFmtId="0" fontId="91" fillId="0" borderId="0"/>
    <xf numFmtId="0" fontId="37" fillId="0" borderId="0"/>
    <xf numFmtId="0" fontId="12" fillId="0" borderId="0"/>
    <xf numFmtId="0" fontId="91" fillId="0" borderId="0"/>
    <xf numFmtId="0" fontId="12" fillId="0" borderId="0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13" fillId="16" borderId="52"/>
    <xf numFmtId="0" fontId="13" fillId="16" borderId="52"/>
    <xf numFmtId="0" fontId="13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16" fillId="62" borderId="59"/>
    <xf numFmtId="0" fontId="91" fillId="16" borderId="52"/>
    <xf numFmtId="0" fontId="12" fillId="16" borderId="52"/>
    <xf numFmtId="0" fontId="91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37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114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8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114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9" fontId="37" fillId="0" borderId="0"/>
    <xf numFmtId="9" fontId="16" fillId="0" borderId="0"/>
    <xf numFmtId="9" fontId="16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00" fillId="14" borderId="49"/>
    <xf numFmtId="0" fontId="132" fillId="14" borderId="49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2" fillId="14" borderId="49"/>
    <xf numFmtId="0" fontId="83" fillId="14" borderId="49"/>
    <xf numFmtId="0" fontId="132" fillId="14" borderId="49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2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38" fontId="37" fillId="0" borderId="61"/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1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43" fontId="16" fillId="0" borderId="0"/>
    <xf numFmtId="43" fontId="12" fillId="0" borderId="0"/>
    <xf numFmtId="43" fontId="12" fillId="0" borderId="0"/>
    <xf numFmtId="40" fontId="37" fillId="0" borderId="0"/>
    <xf numFmtId="43" fontId="16" fillId="0" borderId="0"/>
    <xf numFmtId="43" fontId="16" fillId="0" borderId="0"/>
    <xf numFmtId="40" fontId="37" fillId="0" borderId="0"/>
    <xf numFmtId="40" fontId="37" fillId="0" borderId="0"/>
    <xf numFmtId="40" fontId="37" fillId="0" borderId="0"/>
    <xf numFmtId="43" fontId="16" fillId="0" borderId="0"/>
    <xf numFmtId="40" fontId="37" fillId="0" borderId="0"/>
    <xf numFmtId="43" fontId="16" fillId="0" borderId="0"/>
    <xf numFmtId="43" fontId="16" fillId="0" borderId="0"/>
    <xf numFmtId="43" fontId="67" fillId="0" borderId="0"/>
    <xf numFmtId="43" fontId="16" fillId="0" borderId="0"/>
    <xf numFmtId="40" fontId="37" fillId="0" borderId="0"/>
    <xf numFmtId="40" fontId="37" fillId="0" borderId="0"/>
    <xf numFmtId="43" fontId="16" fillId="0" borderId="0"/>
    <xf numFmtId="43" fontId="16" fillId="0" borderId="0"/>
    <xf numFmtId="43" fontId="16" fillId="0" borderId="0"/>
    <xf numFmtId="202" fontId="16" fillId="0" borderId="0"/>
    <xf numFmtId="43" fontId="12" fillId="0" borderId="0"/>
    <xf numFmtId="0" fontId="133" fillId="0" borderId="0"/>
    <xf numFmtId="0" fontId="133" fillId="0" borderId="0"/>
    <xf numFmtId="0" fontId="104" fillId="0" borderId="0"/>
    <xf numFmtId="0" fontId="134" fillId="0" borderId="0"/>
    <xf numFmtId="0" fontId="87" fillId="0" borderId="0"/>
    <xf numFmtId="0" fontId="135" fillId="0" borderId="0"/>
    <xf numFmtId="0" fontId="135" fillId="0" borderId="0"/>
    <xf numFmtId="0" fontId="105" fillId="0" borderId="0"/>
    <xf numFmtId="0" fontId="136" fillId="0" borderId="0"/>
    <xf numFmtId="0" fontId="88" fillId="0" borderId="0"/>
    <xf numFmtId="193" fontId="137" fillId="0" borderId="26"/>
    <xf numFmtId="0" fontId="138" fillId="0" borderId="0">
      <alignment vertical="center"/>
    </xf>
    <xf numFmtId="0" fontId="139" fillId="0" borderId="63"/>
    <xf numFmtId="0" fontId="140" fillId="0" borderId="0"/>
    <xf numFmtId="0" fontId="141" fillId="0" borderId="64"/>
    <xf numFmtId="0" fontId="142" fillId="0" borderId="0"/>
    <xf numFmtId="0" fontId="142" fillId="0" borderId="0"/>
    <xf numFmtId="0" fontId="142" fillId="0" borderId="0"/>
    <xf numFmtId="0" fontId="142" fillId="0" borderId="0"/>
    <xf numFmtId="0" fontId="142" fillId="0" borderId="0"/>
    <xf numFmtId="0" fontId="138" fillId="0" borderId="0">
      <alignment vertical="center"/>
    </xf>
    <xf numFmtId="0" fontId="139" fillId="0" borderId="63"/>
    <xf numFmtId="0" fontId="142" fillId="0" borderId="0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42" fillId="0" borderId="0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42" fillId="0" borderId="0"/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42" fillId="0" borderId="0"/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43" fillId="0" borderId="45"/>
    <xf numFmtId="0" fontId="93" fillId="0" borderId="45"/>
    <xf numFmtId="0" fontId="143" fillId="0" borderId="45"/>
    <xf numFmtId="0" fontId="143" fillId="0" borderId="45"/>
    <xf numFmtId="0" fontId="142" fillId="0" borderId="0"/>
    <xf numFmtId="0" fontId="77" fillId="0" borderId="45"/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193" fontId="137" fillId="0" borderId="26"/>
    <xf numFmtId="0" fontId="138" fillId="0" borderId="0">
      <alignment vertical="center"/>
    </xf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138" fillId="0" borderId="0">
      <alignment vertical="center"/>
    </xf>
    <xf numFmtId="0" fontId="92" fillId="0" borderId="0"/>
    <xf numFmtId="0" fontId="92" fillId="0" borderId="0"/>
    <xf numFmtId="193" fontId="137" fillId="0" borderId="26"/>
    <xf numFmtId="0" fontId="138" fillId="0" borderId="0">
      <alignment vertical="center"/>
    </xf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65"/>
    <xf numFmtId="0" fontId="94" fillId="0" borderId="4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193" fontId="137" fillId="0" borderId="2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193" fontId="137" fillId="0" borderId="2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94" fillId="0" borderId="46"/>
    <xf numFmtId="0" fontId="145" fillId="0" borderId="4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5" fillId="0" borderId="46"/>
    <xf numFmtId="0" fontId="94" fillId="0" borderId="46"/>
    <xf numFmtId="0" fontId="78" fillId="0" borderId="46"/>
    <xf numFmtId="0" fontId="145" fillId="0" borderId="46"/>
    <xf numFmtId="0" fontId="144" fillId="0" borderId="66"/>
    <xf numFmtId="0" fontId="94" fillId="0" borderId="46"/>
    <xf numFmtId="0" fontId="94" fillId="0" borderId="46"/>
    <xf numFmtId="0" fontId="94" fillId="0" borderId="46"/>
    <xf numFmtId="0" fontId="94" fillId="0" borderId="46"/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95" fillId="0" borderId="47"/>
    <xf numFmtId="0" fontId="147" fillId="0" borderId="4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7" fillId="0" borderId="47"/>
    <xf numFmtId="0" fontId="79" fillId="0" borderId="47"/>
    <xf numFmtId="0" fontId="147" fillId="0" borderId="4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193" fontId="137" fillId="0" borderId="26"/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92" fillId="0" borderId="0"/>
    <xf numFmtId="0" fontId="92" fillId="0" borderId="0"/>
    <xf numFmtId="193" fontId="137" fillId="0" borderId="26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95" fillId="0" borderId="0"/>
    <xf numFmtId="0" fontId="147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7" fillId="0" borderId="0"/>
    <xf numFmtId="0" fontId="79" fillId="0" borderId="0"/>
    <xf numFmtId="0" fontId="147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193" fontId="137" fillId="0" borderId="26"/>
    <xf numFmtId="0" fontId="92" fillId="0" borderId="0"/>
    <xf numFmtId="0" fontId="138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193" fontId="137" fillId="0" borderId="26"/>
    <xf numFmtId="0" fontId="138" fillId="0" borderId="0">
      <alignment vertical="center"/>
    </xf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193" fontId="137" fillId="0" borderId="26"/>
    <xf numFmtId="0" fontId="138" fillId="0" borderId="0">
      <alignment vertical="center"/>
    </xf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193" fontId="137" fillId="0" borderId="26"/>
    <xf numFmtId="0" fontId="138" fillId="0" borderId="0">
      <alignment vertical="center"/>
    </xf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193" fontId="137" fillId="0" borderId="26"/>
    <xf numFmtId="0" fontId="138" fillId="0" borderId="0">
      <alignment vertical="center"/>
    </xf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193" fontId="137" fillId="0" borderId="26"/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148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148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189" fontId="66" fillId="0" borderId="0">
      <protection locked="0"/>
    </xf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49" fillId="0" borderId="53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37" fillId="0" borderId="0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49" fillId="0" borderId="53"/>
    <xf numFmtId="0" fontId="149" fillId="0" borderId="53"/>
    <xf numFmtId="0" fontId="149" fillId="0" borderId="53"/>
    <xf numFmtId="0" fontId="20" fillId="0" borderId="69"/>
    <xf numFmtId="0" fontId="106" fillId="0" borderId="53"/>
    <xf numFmtId="0" fontId="16" fillId="0" borderId="68"/>
    <xf numFmtId="0" fontId="89" fillId="0" borderId="53"/>
    <xf numFmtId="0" fontId="16" fillId="0" borderId="68"/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114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186" fontId="65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4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0" fontId="150" fillId="0" borderId="0"/>
    <xf numFmtId="0" fontId="16" fillId="0" borderId="0"/>
    <xf numFmtId="0" fontId="150" fillId="0" borderId="0"/>
    <xf numFmtId="0" fontId="150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37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37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40" fontId="37" fillId="0" borderId="0"/>
    <xf numFmtId="9" fontId="37" fillId="0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16" borderId="52"/>
    <xf numFmtId="0" fontId="91" fillId="16" borderId="52"/>
    <xf numFmtId="0" fontId="91" fillId="16" borderId="52"/>
    <xf numFmtId="0" fontId="91" fillId="16" borderId="52"/>
    <xf numFmtId="0" fontId="91" fillId="16" borderId="52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1" fillId="18" borderId="0"/>
    <xf numFmtId="0" fontId="91" fillId="22" borderId="0"/>
    <xf numFmtId="0" fontId="91" fillId="26" borderId="0"/>
    <xf numFmtId="0" fontId="91" fillId="30" borderId="0"/>
    <xf numFmtId="0" fontId="91" fillId="34" borderId="0"/>
    <xf numFmtId="0" fontId="91" fillId="38" borderId="0"/>
    <xf numFmtId="0" fontId="91" fillId="19" borderId="0"/>
    <xf numFmtId="0" fontId="91" fillId="23" borderId="0"/>
    <xf numFmtId="0" fontId="91" fillId="27" borderId="0"/>
    <xf numFmtId="0" fontId="91" fillId="31" borderId="0"/>
    <xf numFmtId="0" fontId="91" fillId="35" borderId="0"/>
    <xf numFmtId="0" fontId="91" fillId="39" borderId="0"/>
    <xf numFmtId="0" fontId="91" fillId="0" borderId="0"/>
    <xf numFmtId="0" fontId="91" fillId="16" borderId="52"/>
    <xf numFmtId="43" fontId="16" fillId="0" borderId="0"/>
    <xf numFmtId="0" fontId="92" fillId="0" borderId="0"/>
    <xf numFmtId="0" fontId="92" fillId="0" borderId="0"/>
    <xf numFmtId="40" fontId="37" fillId="0" borderId="0"/>
    <xf numFmtId="9" fontId="37" fillId="0" borderId="0"/>
    <xf numFmtId="0" fontId="91" fillId="18" borderId="0"/>
    <xf numFmtId="0" fontId="91" fillId="22" borderId="0"/>
    <xf numFmtId="0" fontId="91" fillId="26" borderId="0"/>
    <xf numFmtId="0" fontId="91" fillId="30" borderId="0"/>
    <xf numFmtId="0" fontId="91" fillId="34" borderId="0"/>
    <xf numFmtId="0" fontId="91" fillId="38" borderId="0"/>
    <xf numFmtId="0" fontId="91" fillId="19" borderId="0"/>
    <xf numFmtId="0" fontId="91" fillId="23" borderId="0"/>
    <xf numFmtId="0" fontId="91" fillId="27" borderId="0"/>
    <xf numFmtId="0" fontId="91" fillId="31" borderId="0"/>
    <xf numFmtId="0" fontId="91" fillId="35" borderId="0"/>
    <xf numFmtId="0" fontId="91" fillId="39" borderId="0"/>
    <xf numFmtId="0" fontId="91" fillId="0" borderId="0"/>
    <xf numFmtId="0" fontId="91" fillId="16" borderId="52"/>
    <xf numFmtId="0" fontId="92" fillId="0" borderId="0"/>
    <xf numFmtId="40" fontId="37" fillId="0" borderId="0"/>
    <xf numFmtId="0" fontId="37" fillId="0" borderId="0"/>
    <xf numFmtId="40" fontId="37" fillId="0" borderId="0"/>
    <xf numFmtId="0" fontId="67" fillId="18" borderId="0"/>
    <xf numFmtId="0" fontId="67" fillId="18" borderId="0"/>
    <xf numFmtId="0" fontId="12" fillId="18" borderId="0"/>
    <xf numFmtId="0" fontId="67" fillId="18" borderId="0"/>
    <xf numFmtId="0" fontId="67" fillId="22" borderId="0"/>
    <xf numFmtId="0" fontId="67" fillId="22" borderId="0"/>
    <xf numFmtId="0" fontId="12" fillId="22" borderId="0"/>
    <xf numFmtId="0" fontId="67" fillId="22" borderId="0"/>
    <xf numFmtId="0" fontId="67" fillId="26" borderId="0"/>
    <xf numFmtId="0" fontId="67" fillId="26" borderId="0"/>
    <xf numFmtId="0" fontId="12" fillId="26" borderId="0"/>
    <xf numFmtId="0" fontId="67" fillId="26" borderId="0"/>
    <xf numFmtId="0" fontId="67" fillId="30" borderId="0"/>
    <xf numFmtId="0" fontId="67" fillId="30" borderId="0"/>
    <xf numFmtId="0" fontId="12" fillId="30" borderId="0"/>
    <xf numFmtId="0" fontId="67" fillId="30" borderId="0"/>
    <xf numFmtId="0" fontId="67" fillId="34" borderId="0"/>
    <xf numFmtId="0" fontId="67" fillId="34" borderId="0"/>
    <xf numFmtId="0" fontId="12" fillId="34" borderId="0"/>
    <xf numFmtId="0" fontId="67" fillId="34" borderId="0"/>
    <xf numFmtId="0" fontId="67" fillId="38" borderId="0"/>
    <xf numFmtId="0" fontId="67" fillId="38" borderId="0"/>
    <xf numFmtId="0" fontId="12" fillId="38" borderId="0"/>
    <xf numFmtId="0" fontId="67" fillId="38" borderId="0"/>
    <xf numFmtId="0" fontId="67" fillId="19" borderId="0"/>
    <xf numFmtId="0" fontId="67" fillId="19" borderId="0"/>
    <xf numFmtId="0" fontId="12" fillId="19" borderId="0"/>
    <xf numFmtId="0" fontId="67" fillId="19" borderId="0"/>
    <xf numFmtId="0" fontId="67" fillId="23" borderId="0"/>
    <xf numFmtId="0" fontId="13" fillId="48" borderId="0"/>
    <xf numFmtId="0" fontId="67" fillId="23" borderId="0"/>
    <xf numFmtId="0" fontId="13" fillId="48" borderId="0"/>
    <xf numFmtId="0" fontId="67" fillId="27" borderId="0"/>
    <xf numFmtId="0" fontId="67" fillId="27" borderId="0"/>
    <xf numFmtId="0" fontId="12" fillId="27" borderId="0"/>
    <xf numFmtId="0" fontId="67" fillId="27" borderId="0"/>
    <xf numFmtId="0" fontId="67" fillId="31" borderId="0"/>
    <xf numFmtId="0" fontId="67" fillId="31" borderId="0"/>
    <xf numFmtId="0" fontId="12" fillId="31" borderId="0"/>
    <xf numFmtId="0" fontId="67" fillId="31" borderId="0"/>
    <xf numFmtId="0" fontId="67" fillId="35" borderId="0"/>
    <xf numFmtId="0" fontId="67" fillId="35" borderId="0"/>
    <xf numFmtId="0" fontId="12" fillId="35" borderId="0"/>
    <xf numFmtId="0" fontId="67" fillId="35" borderId="0"/>
    <xf numFmtId="0" fontId="67" fillId="39" borderId="0"/>
    <xf numFmtId="0" fontId="67" fillId="39" borderId="0"/>
    <xf numFmtId="0" fontId="12" fillId="39" borderId="0"/>
    <xf numFmtId="0" fontId="67" fillId="39" borderId="0"/>
    <xf numFmtId="0" fontId="109" fillId="20" borderId="0"/>
    <xf numFmtId="0" fontId="108" fillId="51" borderId="0"/>
    <xf numFmtId="0" fontId="90" fillId="20" borderId="0"/>
    <xf numFmtId="0" fontId="108" fillId="63" borderId="0"/>
    <xf numFmtId="0" fontId="109" fillId="24" borderId="0"/>
    <xf numFmtId="0" fontId="108" fillId="48" borderId="0"/>
    <xf numFmtId="0" fontId="90" fillId="24" borderId="0"/>
    <xf numFmtId="0" fontId="108" fillId="64" borderId="0"/>
    <xf numFmtId="0" fontId="109" fillId="28" borderId="0"/>
    <xf numFmtId="0" fontId="108" fillId="49" borderId="0"/>
    <xf numFmtId="0" fontId="90" fillId="28" borderId="0"/>
    <xf numFmtId="0" fontId="108" fillId="65" borderId="0"/>
    <xf numFmtId="0" fontId="109" fillId="32" borderId="0"/>
    <xf numFmtId="0" fontId="108" fillId="52" borderId="0"/>
    <xf numFmtId="0" fontId="90" fillId="32" borderId="0"/>
    <xf numFmtId="0" fontId="108" fillId="66" borderId="0"/>
    <xf numFmtId="0" fontId="109" fillId="36" borderId="0"/>
    <xf numFmtId="0" fontId="108" fillId="53" borderId="0"/>
    <xf numFmtId="0" fontId="90" fillId="36" borderId="0"/>
    <xf numFmtId="0" fontId="108" fillId="63" borderId="0"/>
    <xf numFmtId="0" fontId="109" fillId="40" borderId="0"/>
    <xf numFmtId="0" fontId="108" fillId="54" borderId="0"/>
    <xf numFmtId="0" fontId="90" fillId="40" borderId="0"/>
    <xf numFmtId="0" fontId="108" fillId="48" borderId="0"/>
    <xf numFmtId="0" fontId="21" fillId="0" borderId="54"/>
    <xf numFmtId="193" fontId="33" fillId="0" borderId="55"/>
    <xf numFmtId="0" fontId="113" fillId="10" borderId="0"/>
    <xf numFmtId="0" fontId="112" fillId="43" borderId="0"/>
    <xf numFmtId="0" fontId="80" fillId="10" borderId="0"/>
    <xf numFmtId="0" fontId="112" fillId="63" borderId="0"/>
    <xf numFmtId="3" fontId="114" fillId="0" borderId="0">
      <protection locked="0"/>
    </xf>
    <xf numFmtId="3" fontId="114" fillId="0" borderId="0">
      <protection locked="0"/>
    </xf>
    <xf numFmtId="0" fontId="118" fillId="14" borderId="48"/>
    <xf numFmtId="0" fontId="117" fillId="55" borderId="56"/>
    <xf numFmtId="0" fontId="84" fillId="14" borderId="48"/>
    <xf numFmtId="0" fontId="151" fillId="67" borderId="56"/>
    <xf numFmtId="0" fontId="120" fillId="15" borderId="51"/>
    <xf numFmtId="0" fontId="51" fillId="56" borderId="57"/>
    <xf numFmtId="0" fontId="120" fillId="15" borderId="51"/>
    <xf numFmtId="0" fontId="51" fillId="56" borderId="57"/>
    <xf numFmtId="0" fontId="122" fillId="0" borderId="50"/>
    <xf numFmtId="0" fontId="121" fillId="0" borderId="58"/>
    <xf numFmtId="0" fontId="85" fillId="0" borderId="50"/>
    <xf numFmtId="0" fontId="133" fillId="0" borderId="7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37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37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194" fontId="37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195" fontId="37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0" fontId="114" fillId="0" borderId="0"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09" fillId="17" borderId="0"/>
    <xf numFmtId="0" fontId="108" fillId="57" borderId="0"/>
    <xf numFmtId="0" fontId="90" fillId="17" borderId="0"/>
    <xf numFmtId="0" fontId="108" fillId="68" borderId="0"/>
    <xf numFmtId="0" fontId="109" fillId="21" borderId="0"/>
    <xf numFmtId="0" fontId="108" fillId="58" borderId="0"/>
    <xf numFmtId="0" fontId="90" fillId="21" borderId="0"/>
    <xf numFmtId="0" fontId="108" fillId="64" borderId="0"/>
    <xf numFmtId="0" fontId="109" fillId="25" borderId="0"/>
    <xf numFmtId="0" fontId="108" fillId="59" borderId="0"/>
    <xf numFmtId="0" fontId="90" fillId="25" borderId="0"/>
    <xf numFmtId="0" fontId="108" fillId="65" borderId="0"/>
    <xf numFmtId="0" fontId="109" fillId="29" borderId="0"/>
    <xf numFmtId="0" fontId="108" fillId="52" borderId="0"/>
    <xf numFmtId="0" fontId="90" fillId="29" borderId="0"/>
    <xf numFmtId="0" fontId="108" fillId="69" borderId="0"/>
    <xf numFmtId="0" fontId="109" fillId="33" borderId="0"/>
    <xf numFmtId="0" fontId="108" fillId="53" borderId="0"/>
    <xf numFmtId="0" fontId="109" fillId="33" borderId="0"/>
    <xf numFmtId="0" fontId="108" fillId="53" borderId="0"/>
    <xf numFmtId="0" fontId="109" fillId="37" borderId="0"/>
    <xf numFmtId="0" fontId="108" fillId="60" borderId="0"/>
    <xf numFmtId="0" fontId="90" fillId="37" borderId="0"/>
    <xf numFmtId="0" fontId="108" fillId="58" borderId="0"/>
    <xf numFmtId="0" fontId="124" fillId="13" borderId="48"/>
    <xf numFmtId="0" fontId="123" fillId="46" borderId="56"/>
    <xf numFmtId="0" fontId="82" fillId="13" borderId="48"/>
    <xf numFmtId="0" fontId="123" fillId="61" borderId="56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7" fontId="37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37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187" fontId="114" fillId="0" borderId="0">
      <protection locked="0"/>
    </xf>
    <xf numFmtId="0" fontId="37" fillId="0" borderId="0"/>
    <xf numFmtId="0" fontId="37" fillId="0" borderId="0"/>
    <xf numFmtId="0" fontId="126" fillId="11" borderId="0"/>
    <xf numFmtId="0" fontId="125" fillId="42" borderId="0"/>
    <xf numFmtId="0" fontId="81" fillId="11" borderId="0"/>
    <xf numFmtId="0" fontId="125" fillId="7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9" fontId="37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0" fontId="128" fillId="12" borderId="0"/>
    <xf numFmtId="0" fontId="127" fillId="61" borderId="0"/>
    <xf numFmtId="0" fontId="129" fillId="12" borderId="0"/>
    <xf numFmtId="0" fontId="152" fillId="61" borderId="0"/>
    <xf numFmtId="0" fontId="67" fillId="0" borderId="0"/>
    <xf numFmtId="0" fontId="16" fillId="0" borderId="0"/>
    <xf numFmtId="0" fontId="67" fillId="0" borderId="0"/>
    <xf numFmtId="0" fontId="13" fillId="0" borderId="0"/>
    <xf numFmtId="0" fontId="37" fillId="0" borderId="0"/>
    <xf numFmtId="0" fontId="12" fillId="0" borderId="0"/>
    <xf numFmtId="0" fontId="12" fillId="0" borderId="0"/>
    <xf numFmtId="0" fontId="67" fillId="0" borderId="0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13" fillId="16" borderId="52"/>
    <xf numFmtId="0" fontId="13" fillId="16" borderId="52"/>
    <xf numFmtId="0" fontId="37" fillId="62" borderId="59"/>
    <xf numFmtId="0" fontId="13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37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88" fontId="114" fillId="0" borderId="0">
      <protection locked="0"/>
    </xf>
    <xf numFmtId="186" fontId="114" fillId="0" borderId="0">
      <protection locked="0"/>
    </xf>
    <xf numFmtId="9" fontId="16" fillId="0" borderId="0"/>
    <xf numFmtId="0" fontId="132" fillId="14" borderId="49"/>
    <xf numFmtId="0" fontId="131" fillId="55" borderId="60"/>
    <xf numFmtId="0" fontId="83" fillId="14" borderId="49"/>
    <xf numFmtId="0" fontId="131" fillId="67" borderId="60"/>
    <xf numFmtId="38" fontId="37" fillId="0" borderId="0"/>
    <xf numFmtId="38" fontId="37" fillId="0" borderId="62"/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1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200" fontId="16" fillId="0" borderId="0">
      <protection locked="0"/>
    </xf>
    <xf numFmtId="43" fontId="16" fillId="0" borderId="0"/>
    <xf numFmtId="43" fontId="12" fillId="0" borderId="0"/>
    <xf numFmtId="43" fontId="16" fillId="0" borderId="0"/>
    <xf numFmtId="40" fontId="37" fillId="0" borderId="0"/>
    <xf numFmtId="0" fontId="134" fillId="0" borderId="0"/>
    <xf numFmtId="0" fontId="133" fillId="0" borderId="0"/>
    <xf numFmtId="0" fontId="134" fillId="0" borderId="0"/>
    <xf numFmtId="0" fontId="133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41" fillId="0" borderId="64"/>
    <xf numFmtId="0" fontId="142" fillId="0" borderId="0"/>
    <xf numFmtId="0" fontId="138" fillId="0" borderId="0">
      <alignment vertical="center"/>
    </xf>
    <xf numFmtId="0" fontId="142" fillId="0" borderId="0"/>
    <xf numFmtId="0" fontId="143" fillId="0" borderId="45"/>
    <xf numFmtId="0" fontId="140" fillId="0" borderId="0"/>
    <xf numFmtId="0" fontId="138" fillId="0" borderId="0">
      <alignment vertical="center"/>
    </xf>
    <xf numFmtId="0" fontId="77" fillId="0" borderId="45"/>
    <xf numFmtId="0" fontId="138" fillId="0" borderId="0">
      <alignment vertical="center"/>
    </xf>
    <xf numFmtId="193" fontId="137" fillId="0" borderId="65"/>
    <xf numFmtId="0" fontId="145" fillId="0" borderId="46"/>
    <xf numFmtId="0" fontId="78" fillId="0" borderId="46"/>
    <xf numFmtId="0" fontId="153" fillId="0" borderId="71"/>
    <xf numFmtId="0" fontId="145" fillId="0" borderId="46"/>
    <xf numFmtId="0" fontId="147" fillId="0" borderId="47"/>
    <xf numFmtId="0" fontId="146" fillId="0" borderId="67"/>
    <xf numFmtId="0" fontId="79" fillId="0" borderId="47"/>
    <xf numFmtId="0" fontId="154" fillId="0" borderId="72"/>
    <xf numFmtId="193" fontId="137" fillId="0" borderId="65"/>
    <xf numFmtId="193" fontId="137" fillId="0" borderId="26"/>
    <xf numFmtId="0" fontId="147" fillId="0" borderId="0"/>
    <xf numFmtId="0" fontId="146" fillId="0" borderId="0"/>
    <xf numFmtId="0" fontId="79" fillId="0" borderId="0"/>
    <xf numFmtId="0" fontId="154" fillId="0" borderId="0"/>
    <xf numFmtId="0" fontId="92" fillId="0" borderId="0"/>
    <xf numFmtId="189" fontId="148" fillId="0" borderId="0">
      <protection locked="0"/>
    </xf>
    <xf numFmtId="189" fontId="148" fillId="0" borderId="0">
      <protection locked="0"/>
    </xf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49" fillId="0" borderId="53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37" fillId="0" borderId="0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186" fontId="114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4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203" fontId="16" fillId="0" borderId="0">
      <protection locked="0"/>
    </xf>
    <xf numFmtId="0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37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37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9" fontId="37" fillId="0" borderId="0"/>
    <xf numFmtId="9" fontId="37" fillId="0" borderId="0"/>
    <xf numFmtId="40" fontId="37" fillId="0" borderId="0"/>
    <xf numFmtId="0" fontId="91" fillId="18" borderId="0"/>
    <xf numFmtId="0" fontId="91" fillId="22" borderId="0"/>
    <xf numFmtId="0" fontId="91" fillId="26" borderId="0"/>
    <xf numFmtId="0" fontId="91" fillId="30" borderId="0"/>
    <xf numFmtId="0" fontId="91" fillId="34" borderId="0"/>
    <xf numFmtId="0" fontId="91" fillId="38" borderId="0"/>
    <xf numFmtId="0" fontId="91" fillId="19" borderId="0"/>
    <xf numFmtId="0" fontId="91" fillId="23" borderId="0"/>
    <xf numFmtId="0" fontId="91" fillId="27" borderId="0"/>
    <xf numFmtId="0" fontId="91" fillId="31" borderId="0"/>
    <xf numFmtId="0" fontId="91" fillId="35" borderId="0"/>
    <xf numFmtId="0" fontId="91" fillId="39" borderId="0"/>
    <xf numFmtId="0" fontId="91" fillId="16" borderId="52"/>
    <xf numFmtId="0" fontId="92" fillId="0" borderId="0"/>
    <xf numFmtId="0" fontId="92" fillId="0" borderId="0"/>
    <xf numFmtId="0" fontId="67" fillId="18" borderId="0"/>
    <xf numFmtId="0" fontId="91" fillId="18" borderId="0"/>
    <xf numFmtId="0" fontId="13" fillId="41" borderId="0"/>
    <xf numFmtId="0" fontId="13" fillId="41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67" fillId="22" borderId="0"/>
    <xf numFmtId="0" fontId="91" fillId="22" borderId="0"/>
    <xf numFmtId="0" fontId="13" fillId="42" borderId="0"/>
    <xf numFmtId="0" fontId="13" fillId="4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67" fillId="26" borderId="0"/>
    <xf numFmtId="0" fontId="91" fillId="26" borderId="0"/>
    <xf numFmtId="0" fontId="13" fillId="43" borderId="0"/>
    <xf numFmtId="0" fontId="13" fillId="43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67" fillId="30" borderId="0"/>
    <xf numFmtId="0" fontId="91" fillId="30" borderId="0"/>
    <xf numFmtId="0" fontId="13" fillId="44" borderId="0"/>
    <xf numFmtId="0" fontId="13" fillId="44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67" fillId="34" borderId="0"/>
    <xf numFmtId="0" fontId="91" fillId="34" borderId="0"/>
    <xf numFmtId="0" fontId="13" fillId="45" borderId="0"/>
    <xf numFmtId="0" fontId="13" fillId="45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67" fillId="38" borderId="0"/>
    <xf numFmtId="0" fontId="91" fillId="38" borderId="0"/>
    <xf numFmtId="0" fontId="13" fillId="46" borderId="0"/>
    <xf numFmtId="0" fontId="13" fillId="46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67" fillId="19" borderId="0"/>
    <xf numFmtId="0" fontId="91" fillId="19" borderId="0"/>
    <xf numFmtId="0" fontId="13" fillId="47" borderId="0"/>
    <xf numFmtId="0" fontId="13" fillId="47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67" fillId="23" borderId="0"/>
    <xf numFmtId="0" fontId="91" fillId="23" borderId="0"/>
    <xf numFmtId="0" fontId="13" fillId="48" borderId="0"/>
    <xf numFmtId="0" fontId="13" fillId="48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67" fillId="27" borderId="0"/>
    <xf numFmtId="0" fontId="91" fillId="27" borderId="0"/>
    <xf numFmtId="0" fontId="13" fillId="49" borderId="0"/>
    <xf numFmtId="0" fontId="13" fillId="49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67" fillId="31" borderId="0"/>
    <xf numFmtId="0" fontId="91" fillId="31" borderId="0"/>
    <xf numFmtId="0" fontId="13" fillId="44" borderId="0"/>
    <xf numFmtId="0" fontId="13" fillId="44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67" fillId="35" borderId="0"/>
    <xf numFmtId="0" fontId="91" fillId="35" borderId="0"/>
    <xf numFmtId="0" fontId="13" fillId="47" borderId="0"/>
    <xf numFmtId="0" fontId="13" fillId="47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67" fillId="39" borderId="0"/>
    <xf numFmtId="0" fontId="91" fillId="39" borderId="0"/>
    <xf numFmtId="0" fontId="13" fillId="50" borderId="0"/>
    <xf numFmtId="0" fontId="13" fillId="50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109" fillId="20" borderId="0"/>
    <xf numFmtId="0" fontId="108" fillId="51" borderId="0"/>
    <xf numFmtId="0" fontId="108" fillId="51" borderId="0"/>
    <xf numFmtId="0" fontId="107" fillId="20" borderId="0"/>
    <xf numFmtId="0" fontId="109" fillId="24" borderId="0"/>
    <xf numFmtId="0" fontId="108" fillId="48" borderId="0"/>
    <xf numFmtId="0" fontId="108" fillId="48" borderId="0"/>
    <xf numFmtId="0" fontId="107" fillId="24" borderId="0"/>
    <xf numFmtId="0" fontId="109" fillId="28" borderId="0"/>
    <xf numFmtId="0" fontId="108" fillId="49" borderId="0"/>
    <xf numFmtId="0" fontId="108" fillId="49" borderId="0"/>
    <xf numFmtId="0" fontId="107" fillId="28" borderId="0"/>
    <xf numFmtId="0" fontId="109" fillId="32" borderId="0"/>
    <xf numFmtId="0" fontId="108" fillId="52" borderId="0"/>
    <xf numFmtId="0" fontId="108" fillId="52" borderId="0"/>
    <xf numFmtId="0" fontId="107" fillId="32" borderId="0"/>
    <xf numFmtId="0" fontId="109" fillId="36" borderId="0"/>
    <xf numFmtId="0" fontId="108" fillId="53" borderId="0"/>
    <xf numFmtId="0" fontId="108" fillId="53" borderId="0"/>
    <xf numFmtId="0" fontId="107" fillId="36" borderId="0"/>
    <xf numFmtId="0" fontId="109" fillId="40" borderId="0"/>
    <xf numFmtId="0" fontId="108" fillId="54" borderId="0"/>
    <xf numFmtId="0" fontId="108" fillId="54" borderId="0"/>
    <xf numFmtId="0" fontId="107" fillId="40" borderId="0"/>
    <xf numFmtId="0" fontId="113" fillId="10" borderId="0"/>
    <xf numFmtId="0" fontId="112" fillId="43" borderId="0"/>
    <xf numFmtId="0" fontId="112" fillId="43" borderId="0"/>
    <xf numFmtId="0" fontId="96" fillId="1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8" fillId="14" borderId="48"/>
    <xf numFmtId="0" fontId="117" fillId="55" borderId="56"/>
    <xf numFmtId="0" fontId="117" fillId="55" borderId="56"/>
    <xf numFmtId="0" fontId="101" fillId="14" borderId="48"/>
    <xf numFmtId="0" fontId="120" fillId="15" borderId="51"/>
    <xf numFmtId="0" fontId="51" fillId="56" borderId="57"/>
    <xf numFmtId="0" fontId="51" fillId="56" borderId="57"/>
    <xf numFmtId="0" fontId="103" fillId="15" borderId="51"/>
    <xf numFmtId="0" fontId="122" fillId="0" borderId="50"/>
    <xf numFmtId="0" fontId="121" fillId="0" borderId="58"/>
    <xf numFmtId="0" fontId="121" fillId="0" borderId="58"/>
    <xf numFmtId="0" fontId="102" fillId="0" borderId="5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37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37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194" fontId="37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195" fontId="37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09" fillId="17" borderId="0"/>
    <xf numFmtId="0" fontId="108" fillId="57" borderId="0"/>
    <xf numFmtId="0" fontId="108" fillId="57" borderId="0"/>
    <xf numFmtId="0" fontId="107" fillId="17" borderId="0"/>
    <xf numFmtId="0" fontId="109" fillId="21" borderId="0"/>
    <xf numFmtId="0" fontId="108" fillId="58" borderId="0"/>
    <xf numFmtId="0" fontId="108" fillId="58" borderId="0"/>
    <xf numFmtId="0" fontId="107" fillId="21" borderId="0"/>
    <xf numFmtId="0" fontId="109" fillId="25" borderId="0"/>
    <xf numFmtId="0" fontId="108" fillId="59" borderId="0"/>
    <xf numFmtId="0" fontId="108" fillId="59" borderId="0"/>
    <xf numFmtId="0" fontId="107" fillId="25" borderId="0"/>
    <xf numFmtId="0" fontId="109" fillId="29" borderId="0"/>
    <xf numFmtId="0" fontId="108" fillId="52" borderId="0"/>
    <xf numFmtId="0" fontId="108" fillId="52" borderId="0"/>
    <xf numFmtId="0" fontId="107" fillId="29" borderId="0"/>
    <xf numFmtId="0" fontId="109" fillId="33" borderId="0"/>
    <xf numFmtId="0" fontId="108" fillId="53" borderId="0"/>
    <xf numFmtId="0" fontId="108" fillId="53" borderId="0"/>
    <xf numFmtId="0" fontId="107" fillId="33" borderId="0"/>
    <xf numFmtId="0" fontId="109" fillId="37" borderId="0"/>
    <xf numFmtId="0" fontId="108" fillId="60" borderId="0"/>
    <xf numFmtId="0" fontId="108" fillId="60" borderId="0"/>
    <xf numFmtId="0" fontId="107" fillId="37" borderId="0"/>
    <xf numFmtId="0" fontId="124" fillId="13" borderId="48"/>
    <xf numFmtId="0" fontId="123" fillId="46" borderId="56"/>
    <xf numFmtId="0" fontId="123" fillId="46" borderId="56"/>
    <xf numFmtId="0" fontId="99" fillId="13" borderId="48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7" fontId="37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37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37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37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26" fillId="11" borderId="0"/>
    <xf numFmtId="0" fontId="125" fillId="42" borderId="0"/>
    <xf numFmtId="0" fontId="125" fillId="42" borderId="0"/>
    <xf numFmtId="0" fontId="97" fillId="11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9" fontId="37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0" fontId="128" fillId="12" borderId="0"/>
    <xf numFmtId="0" fontId="127" fillId="61" borderId="0"/>
    <xf numFmtId="0" fontId="127" fillId="61" borderId="0"/>
    <xf numFmtId="0" fontId="98" fillId="12" borderId="0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13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16" fillId="62" borderId="59"/>
    <xf numFmtId="0" fontId="91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37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9" fontId="16" fillId="0" borderId="0"/>
    <xf numFmtId="0" fontId="132" fillId="14" borderId="49"/>
    <xf numFmtId="0" fontId="131" fillId="55" borderId="60"/>
    <xf numFmtId="0" fontId="131" fillId="55" borderId="60"/>
    <xf numFmtId="0" fontId="100" fillId="14" borderId="49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43" fontId="16" fillId="0" borderId="0"/>
    <xf numFmtId="40" fontId="37" fillId="0" borderId="0"/>
    <xf numFmtId="40" fontId="37" fillId="0" borderId="0"/>
    <xf numFmtId="43" fontId="16" fillId="0" borderId="0"/>
    <xf numFmtId="40" fontId="37" fillId="0" borderId="0"/>
    <xf numFmtId="43" fontId="16" fillId="0" borderId="0"/>
    <xf numFmtId="202" fontId="16" fillId="0" borderId="0"/>
    <xf numFmtId="0" fontId="134" fillId="0" borderId="0"/>
    <xf numFmtId="0" fontId="133" fillId="0" borderId="0"/>
    <xf numFmtId="0" fontId="133" fillId="0" borderId="0"/>
    <xf numFmtId="0" fontId="104" fillId="0" borderId="0"/>
    <xf numFmtId="0" fontId="136" fillId="0" borderId="0"/>
    <xf numFmtId="0" fontId="135" fillId="0" borderId="0"/>
    <xf numFmtId="0" fontId="135" fillId="0" borderId="0"/>
    <xf numFmtId="0" fontId="105" fillId="0" borderId="0"/>
    <xf numFmtId="0" fontId="143" fillId="0" borderId="45"/>
    <xf numFmtId="0" fontId="139" fillId="0" borderId="63"/>
    <xf numFmtId="0" fontId="140" fillId="0" borderId="0"/>
    <xf numFmtId="0" fontId="141" fillId="0" borderId="64"/>
    <xf numFmtId="0" fontId="142" fillId="0" borderId="0"/>
    <xf numFmtId="0" fontId="142" fillId="0" borderId="0"/>
    <xf numFmtId="0" fontId="142" fillId="0" borderId="0"/>
    <xf numFmtId="0" fontId="142" fillId="0" borderId="0"/>
    <xf numFmtId="0" fontId="142" fillId="0" borderId="0"/>
    <xf numFmtId="0" fontId="139" fillId="0" borderId="63"/>
    <xf numFmtId="0" fontId="139" fillId="0" borderId="63"/>
    <xf numFmtId="0" fontId="139" fillId="0" borderId="63"/>
    <xf numFmtId="0" fontId="142" fillId="0" borderId="0"/>
    <xf numFmtId="0" fontId="142" fillId="0" borderId="0"/>
    <xf numFmtId="0" fontId="93" fillId="0" borderId="45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145" fillId="0" borderId="46"/>
    <xf numFmtId="0" fontId="94" fillId="0" borderId="46"/>
    <xf numFmtId="0" fontId="144" fillId="0" borderId="66"/>
    <xf numFmtId="0" fontId="144" fillId="0" borderId="66"/>
    <xf numFmtId="0" fontId="94" fillId="0" borderId="46"/>
    <xf numFmtId="0" fontId="94" fillId="0" borderId="46"/>
    <xf numFmtId="0" fontId="94" fillId="0" borderId="46"/>
    <xf numFmtId="0" fontId="94" fillId="0" borderId="46"/>
    <xf numFmtId="0" fontId="94" fillId="0" borderId="46"/>
    <xf numFmtId="0" fontId="94" fillId="0" borderId="46"/>
    <xf numFmtId="0" fontId="147" fillId="0" borderId="47"/>
    <xf numFmtId="0" fontId="146" fillId="0" borderId="67"/>
    <xf numFmtId="0" fontId="146" fillId="0" borderId="67"/>
    <xf numFmtId="0" fontId="95" fillId="0" borderId="47"/>
    <xf numFmtId="0" fontId="92" fillId="0" borderId="0"/>
    <xf numFmtId="0" fontId="92" fillId="0" borderId="0"/>
    <xf numFmtId="0" fontId="147" fillId="0" borderId="0"/>
    <xf numFmtId="0" fontId="146" fillId="0" borderId="0"/>
    <xf numFmtId="0" fontId="146" fillId="0" borderId="0"/>
    <xf numFmtId="0" fontId="95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49" fillId="0" borderId="53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37" fillId="0" borderId="0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49" fillId="0" borderId="53"/>
    <xf numFmtId="0" fontId="149" fillId="0" borderId="53"/>
    <xf numFmtId="0" fontId="149" fillId="0" borderId="53"/>
    <xf numFmtId="0" fontId="20" fillId="0" borderId="69"/>
    <xf numFmtId="0" fontId="106" fillId="0" borderId="53"/>
    <xf numFmtId="0" fontId="16" fillId="0" borderId="68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37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37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0" fontId="91" fillId="18" borderId="0"/>
    <xf numFmtId="0" fontId="91" fillId="18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67" fillId="18" borderId="0"/>
    <xf numFmtId="0" fontId="67" fillId="18" borderId="0"/>
    <xf numFmtId="0" fontId="13" fillId="41" borderId="0"/>
    <xf numFmtId="0" fontId="91" fillId="22" borderId="0"/>
    <xf numFmtId="0" fontId="91" fillId="2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67" fillId="22" borderId="0"/>
    <xf numFmtId="0" fontId="67" fillId="22" borderId="0"/>
    <xf numFmtId="0" fontId="13" fillId="42" borderId="0"/>
    <xf numFmtId="0" fontId="91" fillId="26" borderId="0"/>
    <xf numFmtId="0" fontId="91" fillId="26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67" fillId="26" borderId="0"/>
    <xf numFmtId="0" fontId="67" fillId="26" borderId="0"/>
    <xf numFmtId="0" fontId="13" fillId="43" borderId="0"/>
    <xf numFmtId="0" fontId="91" fillId="30" borderId="0"/>
    <xf numFmtId="0" fontId="91" fillId="30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67" fillId="30" borderId="0"/>
    <xf numFmtId="0" fontId="67" fillId="30" borderId="0"/>
    <xf numFmtId="0" fontId="13" fillId="44" borderId="0"/>
    <xf numFmtId="0" fontId="91" fillId="34" borderId="0"/>
    <xf numFmtId="0" fontId="91" fillId="34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67" fillId="34" borderId="0"/>
    <xf numFmtId="0" fontId="67" fillId="34" borderId="0"/>
    <xf numFmtId="0" fontId="13" fillId="45" borderId="0"/>
    <xf numFmtId="0" fontId="91" fillId="38" borderId="0"/>
    <xf numFmtId="0" fontId="91" fillId="38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67" fillId="38" borderId="0"/>
    <xf numFmtId="0" fontId="67" fillId="38" borderId="0"/>
    <xf numFmtId="0" fontId="13" fillId="46" borderId="0"/>
    <xf numFmtId="0" fontId="91" fillId="19" borderId="0"/>
    <xf numFmtId="0" fontId="91" fillId="19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67" fillId="19" borderId="0"/>
    <xf numFmtId="0" fontId="67" fillId="19" borderId="0"/>
    <xf numFmtId="0" fontId="13" fillId="47" borderId="0"/>
    <xf numFmtId="0" fontId="91" fillId="23" borderId="0"/>
    <xf numFmtId="0" fontId="91" fillId="23" borderId="0"/>
    <xf numFmtId="0" fontId="91" fillId="27" borderId="0"/>
    <xf numFmtId="0" fontId="91" fillId="27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67" fillId="27" borderId="0"/>
    <xf numFmtId="0" fontId="67" fillId="27" borderId="0"/>
    <xf numFmtId="0" fontId="13" fillId="49" borderId="0"/>
    <xf numFmtId="0" fontId="91" fillId="31" borderId="0"/>
    <xf numFmtId="0" fontId="91" fillId="31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67" fillId="31" borderId="0"/>
    <xf numFmtId="0" fontId="67" fillId="31" borderId="0"/>
    <xf numFmtId="0" fontId="13" fillId="44" borderId="0"/>
    <xf numFmtId="0" fontId="91" fillId="35" borderId="0"/>
    <xf numFmtId="0" fontId="91" fillId="35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67" fillId="35" borderId="0"/>
    <xf numFmtId="0" fontId="67" fillId="35" borderId="0"/>
    <xf numFmtId="0" fontId="13" fillId="47" borderId="0"/>
    <xf numFmtId="0" fontId="91" fillId="39" borderId="0"/>
    <xf numFmtId="0" fontId="91" fillId="39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67" fillId="39" borderId="0"/>
    <xf numFmtId="0" fontId="67" fillId="39" borderId="0"/>
    <xf numFmtId="0" fontId="13" fillId="50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9" fillId="20" borderId="0"/>
    <xf numFmtId="0" fontId="90" fillId="20" borderId="0"/>
    <xf numFmtId="0" fontId="109" fillId="20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9" fillId="24" borderId="0"/>
    <xf numFmtId="0" fontId="90" fillId="24" borderId="0"/>
    <xf numFmtId="0" fontId="109" fillId="24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9" fillId="28" borderId="0"/>
    <xf numFmtId="0" fontId="90" fillId="28" borderId="0"/>
    <xf numFmtId="0" fontId="109" fillId="28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9" fillId="32" borderId="0"/>
    <xf numFmtId="0" fontId="90" fillId="32" borderId="0"/>
    <xf numFmtId="0" fontId="109" fillId="3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9" fillId="36" borderId="0"/>
    <xf numFmtId="0" fontId="90" fillId="36" borderId="0"/>
    <xf numFmtId="0" fontId="109" fillId="36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9" fillId="40" borderId="0"/>
    <xf numFmtId="0" fontId="90" fillId="40" borderId="0"/>
    <xf numFmtId="0" fontId="109" fillId="40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3" fillId="10" borderId="0"/>
    <xf numFmtId="0" fontId="80" fillId="10" borderId="0"/>
    <xf numFmtId="0" fontId="113" fillId="10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8" fillId="14" borderId="48"/>
    <xf numFmtId="0" fontId="84" fillId="14" borderId="48"/>
    <xf numFmtId="0" fontId="118" fillId="14" borderId="48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86" fillId="15" borderId="51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2" fillId="0" borderId="50"/>
    <xf numFmtId="0" fontId="85" fillId="0" borderId="50"/>
    <xf numFmtId="0" fontId="122" fillId="0" borderId="50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9" fillId="17" borderId="0"/>
    <xf numFmtId="0" fontId="90" fillId="17" borderId="0"/>
    <xf numFmtId="0" fontId="109" fillId="1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9" fillId="21" borderId="0"/>
    <xf numFmtId="0" fontId="90" fillId="21" borderId="0"/>
    <xf numFmtId="0" fontId="109" fillId="21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9" fillId="25" borderId="0"/>
    <xf numFmtId="0" fontId="90" fillId="25" borderId="0"/>
    <xf numFmtId="0" fontId="109" fillId="25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9" fillId="29" borderId="0"/>
    <xf numFmtId="0" fontId="90" fillId="29" borderId="0"/>
    <xf numFmtId="0" fontId="109" fillId="29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90" fillId="33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9" fillId="37" borderId="0"/>
    <xf numFmtId="0" fontId="90" fillId="37" borderId="0"/>
    <xf numFmtId="0" fontId="109" fillId="37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4" fillId="13" borderId="48"/>
    <xf numFmtId="0" fontId="82" fillId="13" borderId="48"/>
    <xf numFmtId="0" fontId="124" fillId="13" borderId="48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6" fillId="11" borderId="0"/>
    <xf numFmtId="0" fontId="81" fillId="11" borderId="0"/>
    <xf numFmtId="0" fontId="126" fillId="11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8" fillId="12" borderId="0"/>
    <xf numFmtId="0" fontId="129" fillId="12" borderId="0"/>
    <xf numFmtId="0" fontId="128" fillId="12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3" fillId="16" borderId="52"/>
    <xf numFmtId="0" fontId="13" fillId="16" borderId="52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2" fillId="14" borderId="49"/>
    <xf numFmtId="0" fontId="83" fillId="14" borderId="49"/>
    <xf numFmtId="0" fontId="132" fillId="14" borderId="49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43" fontId="16" fillId="0" borderId="0"/>
    <xf numFmtId="43" fontId="12" fillId="0" borderId="0"/>
    <xf numFmtId="43" fontId="12" fillId="0" borderId="0"/>
    <xf numFmtId="40" fontId="37" fillId="0" borderId="0"/>
    <xf numFmtId="43" fontId="16" fillId="0" borderId="0"/>
    <xf numFmtId="43" fontId="67" fillId="0" borderId="0"/>
    <xf numFmtId="40" fontId="37" fillId="0" borderId="0"/>
    <xf numFmtId="43" fontId="16" fillId="0" borderId="0"/>
    <xf numFmtId="43" fontId="12" fillId="0" borderId="0"/>
    <xf numFmtId="0" fontId="87" fillId="0" borderId="0"/>
    <xf numFmtId="0" fontId="88" fillId="0" borderId="0"/>
    <xf numFmtId="0" fontId="142" fillId="0" borderId="0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42" fillId="0" borderId="0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43" fillId="0" borderId="45"/>
    <xf numFmtId="0" fontId="143" fillId="0" borderId="45"/>
    <xf numFmtId="0" fontId="142" fillId="0" borderId="0"/>
    <xf numFmtId="0" fontId="77" fillId="0" borderId="45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5" fillId="0" borderId="46"/>
    <xf numFmtId="0" fontId="145" fillId="0" borderId="46"/>
    <xf numFmtId="0" fontId="144" fillId="0" borderId="66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7" fillId="0" borderId="47"/>
    <xf numFmtId="0" fontId="79" fillId="0" borderId="47"/>
    <xf numFmtId="0" fontId="147" fillId="0" borderId="4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7" fillId="0" borderId="0"/>
    <xf numFmtId="0" fontId="79" fillId="0" borderId="0"/>
    <xf numFmtId="0" fontId="147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89" fillId="0" borderId="53"/>
    <xf numFmtId="0" fontId="92" fillId="0" borderId="0"/>
    <xf numFmtId="0" fontId="91" fillId="16" borderId="52"/>
    <xf numFmtId="0" fontId="91" fillId="18" borderId="0"/>
    <xf numFmtId="0" fontId="91" fillId="19" borderId="0"/>
    <xf numFmtId="0" fontId="91" fillId="22" borderId="0"/>
    <xf numFmtId="0" fontId="91" fillId="23" borderId="0"/>
    <xf numFmtId="0" fontId="91" fillId="26" borderId="0"/>
    <xf numFmtId="0" fontId="91" fillId="27" borderId="0"/>
    <xf numFmtId="0" fontId="91" fillId="30" borderId="0"/>
    <xf numFmtId="0" fontId="91" fillId="31" borderId="0"/>
    <xf numFmtId="0" fontId="91" fillId="34" borderId="0"/>
    <xf numFmtId="0" fontId="91" fillId="35" borderId="0"/>
    <xf numFmtId="0" fontId="91" fillId="38" borderId="0"/>
    <xf numFmtId="0" fontId="91" fillId="39" borderId="0"/>
    <xf numFmtId="43" fontId="16" fillId="0" borderId="0"/>
    <xf numFmtId="9" fontId="16" fillId="0" borderId="0"/>
    <xf numFmtId="43" fontId="16" fillId="0" borderId="0"/>
    <xf numFmtId="43" fontId="16" fillId="0" borderId="0"/>
    <xf numFmtId="43" fontId="16" fillId="0" borderId="0"/>
    <xf numFmtId="0" fontId="78" fillId="0" borderId="46"/>
    <xf numFmtId="0" fontId="12" fillId="16" borderId="52"/>
    <xf numFmtId="0" fontId="12" fillId="18" borderId="0"/>
    <xf numFmtId="0" fontId="12" fillId="19" borderId="0"/>
    <xf numFmtId="0" fontId="12" fillId="22" borderId="0"/>
    <xf numFmtId="0" fontId="12" fillId="23" borderId="0"/>
    <xf numFmtId="0" fontId="12" fillId="26" borderId="0"/>
    <xf numFmtId="0" fontId="12" fillId="27" borderId="0"/>
    <xf numFmtId="0" fontId="12" fillId="30" borderId="0"/>
    <xf numFmtId="0" fontId="12" fillId="31" borderId="0"/>
    <xf numFmtId="0" fontId="12" fillId="34" borderId="0"/>
    <xf numFmtId="0" fontId="12" fillId="35" borderId="0"/>
    <xf numFmtId="0" fontId="12" fillId="38" borderId="0"/>
    <xf numFmtId="0" fontId="12" fillId="39" borderId="0"/>
    <xf numFmtId="0" fontId="67" fillId="18" borderId="0"/>
    <xf numFmtId="0" fontId="67" fillId="22" borderId="0"/>
    <xf numFmtId="0" fontId="67" fillId="26" borderId="0"/>
    <xf numFmtId="0" fontId="67" fillId="30" borderId="0"/>
    <xf numFmtId="0" fontId="67" fillId="34" borderId="0"/>
    <xf numFmtId="0" fontId="67" fillId="38" borderId="0"/>
    <xf numFmtId="0" fontId="67" fillId="19" borderId="0"/>
    <xf numFmtId="0" fontId="67" fillId="23" borderId="0"/>
    <xf numFmtId="0" fontId="67" fillId="27" borderId="0"/>
    <xf numFmtId="0" fontId="67" fillId="31" borderId="0"/>
    <xf numFmtId="0" fontId="67" fillId="35" borderId="0"/>
    <xf numFmtId="0" fontId="67" fillId="39" borderId="0"/>
    <xf numFmtId="0" fontId="109" fillId="20" borderId="0"/>
    <xf numFmtId="0" fontId="109" fillId="24" borderId="0"/>
    <xf numFmtId="0" fontId="109" fillId="28" borderId="0"/>
    <xf numFmtId="0" fontId="109" fillId="32" borderId="0"/>
    <xf numFmtId="0" fontId="109" fillId="36" borderId="0"/>
    <xf numFmtId="0" fontId="109" fillId="40" borderId="0"/>
    <xf numFmtId="0" fontId="113" fillId="10" borderId="0"/>
    <xf numFmtId="0" fontId="118" fillId="14" borderId="48"/>
    <xf numFmtId="0" fontId="120" fillId="15" borderId="51"/>
    <xf numFmtId="0" fontId="122" fillId="0" borderId="50"/>
    <xf numFmtId="0" fontId="109" fillId="17" borderId="0"/>
    <xf numFmtId="0" fontId="109" fillId="21" borderId="0"/>
    <xf numFmtId="0" fontId="109" fillId="25" borderId="0"/>
    <xf numFmtId="0" fontId="109" fillId="29" borderId="0"/>
    <xf numFmtId="0" fontId="109" fillId="33" borderId="0"/>
    <xf numFmtId="0" fontId="109" fillId="37" borderId="0"/>
    <xf numFmtId="0" fontId="124" fillId="13" borderId="48"/>
    <xf numFmtId="0" fontId="126" fillId="11" borderId="0"/>
    <xf numFmtId="0" fontId="128" fillId="12" borderId="0"/>
    <xf numFmtId="0" fontId="132" fillId="14" borderId="49"/>
    <xf numFmtId="40" fontId="37" fillId="0" borderId="0"/>
    <xf numFmtId="0" fontId="134" fillId="0" borderId="0"/>
    <xf numFmtId="0" fontId="136" fillId="0" borderId="0"/>
    <xf numFmtId="0" fontId="143" fillId="0" borderId="45"/>
    <xf numFmtId="0" fontId="145" fillId="0" borderId="46"/>
    <xf numFmtId="0" fontId="147" fillId="0" borderId="47"/>
    <xf numFmtId="0" fontId="147" fillId="0" borderId="0"/>
    <xf numFmtId="0" fontId="16" fillId="0" borderId="68"/>
    <xf numFmtId="0" fontId="91" fillId="23" borderId="0"/>
    <xf numFmtId="0" fontId="92" fillId="0" borderId="0"/>
    <xf numFmtId="0" fontId="91" fillId="16" borderId="52"/>
    <xf numFmtId="0" fontId="91" fillId="18" borderId="0"/>
    <xf numFmtId="0" fontId="91" fillId="19" borderId="0"/>
    <xf numFmtId="0" fontId="91" fillId="22" borderId="0"/>
    <xf numFmtId="0" fontId="91" fillId="23" borderId="0"/>
    <xf numFmtId="0" fontId="91" fillId="26" borderId="0"/>
    <xf numFmtId="0" fontId="91" fillId="27" borderId="0"/>
    <xf numFmtId="0" fontId="91" fillId="30" borderId="0"/>
    <xf numFmtId="0" fontId="91" fillId="31" borderId="0"/>
    <xf numFmtId="0" fontId="91" fillId="34" borderId="0"/>
    <xf numFmtId="0" fontId="91" fillId="35" borderId="0"/>
    <xf numFmtId="0" fontId="91" fillId="38" borderId="0"/>
    <xf numFmtId="0" fontId="91" fillId="39" borderId="0"/>
    <xf numFmtId="0" fontId="92" fillId="0" borderId="0"/>
    <xf numFmtId="0" fontId="91" fillId="16" borderId="52"/>
    <xf numFmtId="0" fontId="91" fillId="18" borderId="0"/>
    <xf numFmtId="0" fontId="91" fillId="19" borderId="0"/>
    <xf numFmtId="0" fontId="91" fillId="22" borderId="0"/>
    <xf numFmtId="0" fontId="91" fillId="23" borderId="0"/>
    <xf numFmtId="0" fontId="91" fillId="26" borderId="0"/>
    <xf numFmtId="0" fontId="91" fillId="27" borderId="0"/>
    <xf numFmtId="0" fontId="91" fillId="30" borderId="0"/>
    <xf numFmtId="0" fontId="91" fillId="31" borderId="0"/>
    <xf numFmtId="0" fontId="91" fillId="34" borderId="0"/>
    <xf numFmtId="0" fontId="91" fillId="35" borderId="0"/>
    <xf numFmtId="0" fontId="91" fillId="38" borderId="0"/>
    <xf numFmtId="0" fontId="91" fillId="39" borderId="0"/>
    <xf numFmtId="0" fontId="92" fillId="0" borderId="0"/>
    <xf numFmtId="0" fontId="91" fillId="16" borderId="52"/>
    <xf numFmtId="0" fontId="91" fillId="18" borderId="0"/>
    <xf numFmtId="0" fontId="91" fillId="19" borderId="0"/>
    <xf numFmtId="0" fontId="91" fillId="22" borderId="0"/>
    <xf numFmtId="0" fontId="91" fillId="23" borderId="0"/>
    <xf numFmtId="0" fontId="91" fillId="26" borderId="0"/>
    <xf numFmtId="0" fontId="91" fillId="27" borderId="0"/>
    <xf numFmtId="0" fontId="91" fillId="30" borderId="0"/>
    <xf numFmtId="0" fontId="91" fillId="31" borderId="0"/>
    <xf numFmtId="0" fontId="91" fillId="34" borderId="0"/>
    <xf numFmtId="0" fontId="91" fillId="35" borderId="0"/>
    <xf numFmtId="0" fontId="91" fillId="38" borderId="0"/>
    <xf numFmtId="0" fontId="91" fillId="39" borderId="0"/>
    <xf numFmtId="0" fontId="92" fillId="0" borderId="0"/>
    <xf numFmtId="0" fontId="91" fillId="16" borderId="52"/>
    <xf numFmtId="0" fontId="91" fillId="18" borderId="0"/>
    <xf numFmtId="0" fontId="91" fillId="19" borderId="0"/>
    <xf numFmtId="0" fontId="91" fillId="22" borderId="0"/>
    <xf numFmtId="0" fontId="91" fillId="23" borderId="0"/>
    <xf numFmtId="0" fontId="91" fillId="26" borderId="0"/>
    <xf numFmtId="0" fontId="91" fillId="27" borderId="0"/>
    <xf numFmtId="0" fontId="91" fillId="30" borderId="0"/>
    <xf numFmtId="0" fontId="91" fillId="31" borderId="0"/>
    <xf numFmtId="0" fontId="91" fillId="34" borderId="0"/>
    <xf numFmtId="0" fontId="91" fillId="35" borderId="0"/>
    <xf numFmtId="0" fontId="91" fillId="38" borderId="0"/>
    <xf numFmtId="0" fontId="91" fillId="39" borderId="0"/>
    <xf numFmtId="0" fontId="92" fillId="0" borderId="0"/>
    <xf numFmtId="0" fontId="92" fillId="0" borderId="0"/>
    <xf numFmtId="0" fontId="92" fillId="0" borderId="0"/>
    <xf numFmtId="0" fontId="91" fillId="16" borderId="52"/>
    <xf numFmtId="0" fontId="91" fillId="18" borderId="0"/>
    <xf numFmtId="0" fontId="91" fillId="19" borderId="0"/>
    <xf numFmtId="0" fontId="91" fillId="22" borderId="0"/>
    <xf numFmtId="0" fontId="91" fillId="23" borderId="0"/>
    <xf numFmtId="0" fontId="91" fillId="26" borderId="0"/>
    <xf numFmtId="0" fontId="91" fillId="27" borderId="0"/>
    <xf numFmtId="0" fontId="91" fillId="30" borderId="0"/>
    <xf numFmtId="0" fontId="91" fillId="31" borderId="0"/>
    <xf numFmtId="0" fontId="91" fillId="34" borderId="0"/>
    <xf numFmtId="0" fontId="91" fillId="35" borderId="0"/>
    <xf numFmtId="0" fontId="91" fillId="38" borderId="0"/>
    <xf numFmtId="0" fontId="91" fillId="39" borderId="0"/>
    <xf numFmtId="0" fontId="92" fillId="0" borderId="0"/>
    <xf numFmtId="0" fontId="92" fillId="0" borderId="0"/>
    <xf numFmtId="0" fontId="91" fillId="16" borderId="52"/>
    <xf numFmtId="0" fontId="91" fillId="18" borderId="0"/>
    <xf numFmtId="0" fontId="91" fillId="19" borderId="0"/>
    <xf numFmtId="0" fontId="91" fillId="22" borderId="0"/>
    <xf numFmtId="0" fontId="91" fillId="23" borderId="0"/>
    <xf numFmtId="0" fontId="91" fillId="26" borderId="0"/>
    <xf numFmtId="0" fontId="91" fillId="27" borderId="0"/>
    <xf numFmtId="0" fontId="91" fillId="30" borderId="0"/>
    <xf numFmtId="0" fontId="91" fillId="31" borderId="0"/>
    <xf numFmtId="0" fontId="91" fillId="34" borderId="0"/>
    <xf numFmtId="0" fontId="91" fillId="35" borderId="0"/>
    <xf numFmtId="0" fontId="91" fillId="38" borderId="0"/>
    <xf numFmtId="0" fontId="91" fillId="39" borderId="0"/>
    <xf numFmtId="0" fontId="92" fillId="0" borderId="0"/>
    <xf numFmtId="0" fontId="91" fillId="16" borderId="52"/>
    <xf numFmtId="0" fontId="91" fillId="18" borderId="0"/>
    <xf numFmtId="0" fontId="91" fillId="19" borderId="0"/>
    <xf numFmtId="0" fontId="91" fillId="22" borderId="0"/>
    <xf numFmtId="0" fontId="91" fillId="23" borderId="0"/>
    <xf numFmtId="0" fontId="91" fillId="26" borderId="0"/>
    <xf numFmtId="0" fontId="91" fillId="27" borderId="0"/>
    <xf numFmtId="0" fontId="91" fillId="30" borderId="0"/>
    <xf numFmtId="0" fontId="91" fillId="31" borderId="0"/>
    <xf numFmtId="0" fontId="91" fillId="34" borderId="0"/>
    <xf numFmtId="0" fontId="91" fillId="35" borderId="0"/>
    <xf numFmtId="0" fontId="91" fillId="38" borderId="0"/>
    <xf numFmtId="0" fontId="91" fillId="39" borderId="0"/>
    <xf numFmtId="0" fontId="67" fillId="18" borderId="0"/>
    <xf numFmtId="0" fontId="67" fillId="18" borderId="0"/>
    <xf numFmtId="0" fontId="12" fillId="18" borderId="0"/>
    <xf numFmtId="0" fontId="67" fillId="18" borderId="0"/>
    <xf numFmtId="0" fontId="67" fillId="22" borderId="0"/>
    <xf numFmtId="0" fontId="67" fillId="22" borderId="0"/>
    <xf numFmtId="0" fontId="12" fillId="22" borderId="0"/>
    <xf numFmtId="0" fontId="67" fillId="22" borderId="0"/>
    <xf numFmtId="0" fontId="67" fillId="26" borderId="0"/>
    <xf numFmtId="0" fontId="67" fillId="26" borderId="0"/>
    <xf numFmtId="0" fontId="12" fillId="26" borderId="0"/>
    <xf numFmtId="0" fontId="67" fillId="26" borderId="0"/>
    <xf numFmtId="0" fontId="67" fillId="30" borderId="0"/>
    <xf numFmtId="0" fontId="67" fillId="30" borderId="0"/>
    <xf numFmtId="0" fontId="12" fillId="30" borderId="0"/>
    <xf numFmtId="0" fontId="67" fillId="30" borderId="0"/>
    <xf numFmtId="0" fontId="67" fillId="34" borderId="0"/>
    <xf numFmtId="0" fontId="67" fillId="34" borderId="0"/>
    <xf numFmtId="0" fontId="12" fillId="34" borderId="0"/>
    <xf numFmtId="0" fontId="67" fillId="34" borderId="0"/>
    <xf numFmtId="0" fontId="67" fillId="38" borderId="0"/>
    <xf numFmtId="0" fontId="67" fillId="38" borderId="0"/>
    <xf numFmtId="0" fontId="12" fillId="38" borderId="0"/>
    <xf numFmtId="0" fontId="67" fillId="38" borderId="0"/>
    <xf numFmtId="0" fontId="67" fillId="19" borderId="0"/>
    <xf numFmtId="0" fontId="67" fillId="19" borderId="0"/>
    <xf numFmtId="0" fontId="12" fillId="19" borderId="0"/>
    <xf numFmtId="0" fontId="67" fillId="19" borderId="0"/>
    <xf numFmtId="0" fontId="67" fillId="23" borderId="0"/>
    <xf numFmtId="0" fontId="13" fillId="48" borderId="0"/>
    <xf numFmtId="0" fontId="67" fillId="23" borderId="0"/>
    <xf numFmtId="0" fontId="13" fillId="48" borderId="0"/>
    <xf numFmtId="0" fontId="67" fillId="27" borderId="0"/>
    <xf numFmtId="0" fontId="67" fillId="27" borderId="0"/>
    <xf numFmtId="0" fontId="12" fillId="27" borderId="0"/>
    <xf numFmtId="0" fontId="67" fillId="27" borderId="0"/>
    <xf numFmtId="0" fontId="67" fillId="31" borderId="0"/>
    <xf numFmtId="0" fontId="67" fillId="31" borderId="0"/>
    <xf numFmtId="0" fontId="12" fillId="31" borderId="0"/>
    <xf numFmtId="0" fontId="67" fillId="31" borderId="0"/>
    <xf numFmtId="0" fontId="67" fillId="35" borderId="0"/>
    <xf numFmtId="0" fontId="67" fillId="35" borderId="0"/>
    <xf numFmtId="0" fontId="12" fillId="35" borderId="0"/>
    <xf numFmtId="0" fontId="67" fillId="35" borderId="0"/>
    <xf numFmtId="0" fontId="67" fillId="39" borderId="0"/>
    <xf numFmtId="0" fontId="67" fillId="39" borderId="0"/>
    <xf numFmtId="0" fontId="12" fillId="39" borderId="0"/>
    <xf numFmtId="0" fontId="67" fillId="39" borderId="0"/>
    <xf numFmtId="0" fontId="109" fillId="20" borderId="0"/>
    <xf numFmtId="0" fontId="108" fillId="51" borderId="0"/>
    <xf numFmtId="0" fontId="90" fillId="20" borderId="0"/>
    <xf numFmtId="0" fontId="108" fillId="63" borderId="0"/>
    <xf numFmtId="0" fontId="109" fillId="24" borderId="0"/>
    <xf numFmtId="0" fontId="108" fillId="48" borderId="0"/>
    <xf numFmtId="0" fontId="90" fillId="24" borderId="0"/>
    <xf numFmtId="0" fontId="108" fillId="64" borderId="0"/>
    <xf numFmtId="0" fontId="109" fillId="28" borderId="0"/>
    <xf numFmtId="0" fontId="108" fillId="49" borderId="0"/>
    <xf numFmtId="0" fontId="90" fillId="28" borderId="0"/>
    <xf numFmtId="0" fontId="108" fillId="65" borderId="0"/>
    <xf numFmtId="0" fontId="109" fillId="32" borderId="0"/>
    <xf numFmtId="0" fontId="108" fillId="52" borderId="0"/>
    <xf numFmtId="0" fontId="90" fillId="32" borderId="0"/>
    <xf numFmtId="0" fontId="108" fillId="66" borderId="0"/>
    <xf numFmtId="0" fontId="109" fillId="36" borderId="0"/>
    <xf numFmtId="0" fontId="108" fillId="53" borderId="0"/>
    <xf numFmtId="0" fontId="90" fillId="36" borderId="0"/>
    <xf numFmtId="0" fontId="108" fillId="63" borderId="0"/>
    <xf numFmtId="0" fontId="109" fillId="40" borderId="0"/>
    <xf numFmtId="0" fontId="108" fillId="54" borderId="0"/>
    <xf numFmtId="0" fontId="90" fillId="40" borderId="0"/>
    <xf numFmtId="0" fontId="108" fillId="48" borderId="0"/>
    <xf numFmtId="0" fontId="113" fillId="10" borderId="0"/>
    <xf numFmtId="0" fontId="112" fillId="43" borderId="0"/>
    <xf numFmtId="0" fontId="80" fillId="10" borderId="0"/>
    <xf numFmtId="0" fontId="112" fillId="63" borderId="0"/>
    <xf numFmtId="0" fontId="118" fillId="14" borderId="48"/>
    <xf numFmtId="0" fontId="117" fillId="55" borderId="56"/>
    <xf numFmtId="0" fontId="84" fillId="14" borderId="48"/>
    <xf numFmtId="0" fontId="151" fillId="67" borderId="56"/>
    <xf numFmtId="0" fontId="120" fillId="15" borderId="51"/>
    <xf numFmtId="0" fontId="51" fillId="56" borderId="57"/>
    <xf numFmtId="0" fontId="120" fillId="15" borderId="51"/>
    <xf numFmtId="0" fontId="51" fillId="56" borderId="57"/>
    <xf numFmtId="0" fontId="122" fillId="0" borderId="50"/>
    <xf numFmtId="0" fontId="121" fillId="0" borderId="58"/>
    <xf numFmtId="0" fontId="85" fillId="0" borderId="50"/>
    <xf numFmtId="0" fontId="133" fillId="0" borderId="7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37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37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194" fontId="37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195" fontId="37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09" fillId="17" borderId="0"/>
    <xf numFmtId="0" fontId="108" fillId="57" borderId="0"/>
    <xf numFmtId="0" fontId="90" fillId="17" borderId="0"/>
    <xf numFmtId="0" fontId="108" fillId="68" borderId="0"/>
    <xf numFmtId="0" fontId="109" fillId="21" borderId="0"/>
    <xf numFmtId="0" fontId="108" fillId="58" borderId="0"/>
    <xf numFmtId="0" fontId="90" fillId="21" borderId="0"/>
    <xf numFmtId="0" fontId="108" fillId="64" borderId="0"/>
    <xf numFmtId="0" fontId="109" fillId="25" borderId="0"/>
    <xf numFmtId="0" fontId="108" fillId="59" borderId="0"/>
    <xf numFmtId="0" fontId="90" fillId="25" borderId="0"/>
    <xf numFmtId="0" fontId="108" fillId="65" borderId="0"/>
    <xf numFmtId="0" fontId="109" fillId="29" borderId="0"/>
    <xf numFmtId="0" fontId="108" fillId="52" borderId="0"/>
    <xf numFmtId="0" fontId="90" fillId="29" borderId="0"/>
    <xf numFmtId="0" fontId="108" fillId="69" borderId="0"/>
    <xf numFmtId="0" fontId="109" fillId="33" borderId="0"/>
    <xf numFmtId="0" fontId="108" fillId="53" borderId="0"/>
    <xf numFmtId="0" fontId="109" fillId="33" borderId="0"/>
    <xf numFmtId="0" fontId="108" fillId="53" borderId="0"/>
    <xf numFmtId="0" fontId="109" fillId="37" borderId="0"/>
    <xf numFmtId="0" fontId="108" fillId="60" borderId="0"/>
    <xf numFmtId="0" fontId="90" fillId="37" borderId="0"/>
    <xf numFmtId="0" fontId="108" fillId="58" borderId="0"/>
    <xf numFmtId="0" fontId="124" fillId="13" borderId="48"/>
    <xf numFmtId="0" fontId="123" fillId="46" borderId="56"/>
    <xf numFmtId="0" fontId="82" fillId="13" borderId="48"/>
    <xf numFmtId="0" fontId="123" fillId="61" borderId="56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7" fontId="37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37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0" fontId="37" fillId="0" borderId="0"/>
    <xf numFmtId="0" fontId="37" fillId="0" borderId="0"/>
    <xf numFmtId="0" fontId="126" fillId="11" borderId="0"/>
    <xf numFmtId="0" fontId="125" fillId="42" borderId="0"/>
    <xf numFmtId="0" fontId="81" fillId="11" borderId="0"/>
    <xf numFmtId="0" fontId="125" fillId="7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9" fontId="37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0" fontId="128" fillId="12" borderId="0"/>
    <xf numFmtId="0" fontId="127" fillId="61" borderId="0"/>
    <xf numFmtId="0" fontId="129" fillId="12" borderId="0"/>
    <xf numFmtId="0" fontId="152" fillId="61" borderId="0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13" fillId="16" borderId="52"/>
    <xf numFmtId="0" fontId="13" fillId="16" borderId="52"/>
    <xf numFmtId="0" fontId="37" fillId="62" borderId="59"/>
    <xf numFmtId="0" fontId="13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0" fontId="37" fillId="62" borderId="59"/>
    <xf numFmtId="0" fontId="67" fillId="16" borderId="52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37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9" fontId="16" fillId="0" borderId="0"/>
    <xf numFmtId="0" fontId="132" fillId="14" borderId="49"/>
    <xf numFmtId="0" fontId="131" fillId="55" borderId="60"/>
    <xf numFmtId="0" fontId="83" fillId="14" borderId="49"/>
    <xf numFmtId="0" fontId="131" fillId="67" borderId="60"/>
    <xf numFmtId="38" fontId="37" fillId="0" borderId="0"/>
    <xf numFmtId="40" fontId="37" fillId="0" borderId="0"/>
    <xf numFmtId="43" fontId="16" fillId="0" borderId="0"/>
    <xf numFmtId="43" fontId="12" fillId="0" borderId="0"/>
    <xf numFmtId="43" fontId="16" fillId="0" borderId="0"/>
    <xf numFmtId="43" fontId="16" fillId="0" borderId="0"/>
    <xf numFmtId="40" fontId="37" fillId="0" borderId="0"/>
    <xf numFmtId="0" fontId="134" fillId="0" borderId="0"/>
    <xf numFmtId="0" fontId="133" fillId="0" borderId="0"/>
    <xf numFmtId="0" fontId="134" fillId="0" borderId="0"/>
    <xf numFmtId="0" fontId="133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41" fillId="0" borderId="64"/>
    <xf numFmtId="0" fontId="142" fillId="0" borderId="0"/>
    <xf numFmtId="0" fontId="142" fillId="0" borderId="0"/>
    <xf numFmtId="0" fontId="143" fillId="0" borderId="45"/>
    <xf numFmtId="0" fontId="140" fillId="0" borderId="0"/>
    <xf numFmtId="0" fontId="77" fillId="0" borderId="45"/>
    <xf numFmtId="0" fontId="145" fillId="0" borderId="46"/>
    <xf numFmtId="0" fontId="78" fillId="0" borderId="46"/>
    <xf numFmtId="0" fontId="153" fillId="0" borderId="71"/>
    <xf numFmtId="0" fontId="145" fillId="0" borderId="46"/>
    <xf numFmtId="0" fontId="147" fillId="0" borderId="47"/>
    <xf numFmtId="0" fontId="146" fillId="0" borderId="67"/>
    <xf numFmtId="0" fontId="79" fillId="0" borderId="47"/>
    <xf numFmtId="0" fontId="154" fillId="0" borderId="72"/>
    <xf numFmtId="0" fontId="147" fillId="0" borderId="0"/>
    <xf numFmtId="0" fontId="146" fillId="0" borderId="0"/>
    <xf numFmtId="0" fontId="79" fillId="0" borderId="0"/>
    <xf numFmtId="0" fontId="154" fillId="0" borderId="0"/>
    <xf numFmtId="0" fontId="92" fillId="0" borderId="0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49" fillId="0" borderId="53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37" fillId="0" borderId="0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37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37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0" fontId="91" fillId="0" borderId="0"/>
    <xf numFmtId="0" fontId="145" fillId="0" borderId="46"/>
    <xf numFmtId="0" fontId="145" fillId="0" borderId="46"/>
    <xf numFmtId="0" fontId="91" fillId="0" borderId="0"/>
    <xf numFmtId="0" fontId="91" fillId="16" borderId="52"/>
    <xf numFmtId="0" fontId="92" fillId="0" borderId="0"/>
    <xf numFmtId="0" fontId="92" fillId="0" borderId="0"/>
    <xf numFmtId="0" fontId="92" fillId="0" borderId="0"/>
    <xf numFmtId="0" fontId="92" fillId="0" borderId="0"/>
    <xf numFmtId="0" fontId="91" fillId="18" borderId="0"/>
    <xf numFmtId="0" fontId="91" fillId="22" borderId="0"/>
    <xf numFmtId="0" fontId="91" fillId="26" borderId="0"/>
    <xf numFmtId="0" fontId="91" fillId="30" borderId="0"/>
    <xf numFmtId="0" fontId="91" fillId="34" borderId="0"/>
    <xf numFmtId="0" fontId="91" fillId="38" borderId="0"/>
    <xf numFmtId="0" fontId="91" fillId="19" borderId="0"/>
    <xf numFmtId="0" fontId="91" fillId="23" borderId="0"/>
    <xf numFmtId="0" fontId="91" fillId="27" borderId="0"/>
    <xf numFmtId="0" fontId="91" fillId="31" borderId="0"/>
    <xf numFmtId="0" fontId="91" fillId="35" borderId="0"/>
    <xf numFmtId="0" fontId="91" fillId="39" borderId="0"/>
    <xf numFmtId="0" fontId="91" fillId="0" borderId="0"/>
    <xf numFmtId="0" fontId="91" fillId="16" borderId="52"/>
    <xf numFmtId="40" fontId="37" fillId="0" borderId="0"/>
    <xf numFmtId="0" fontId="92" fillId="0" borderId="0"/>
    <xf numFmtId="0" fontId="92" fillId="0" borderId="0"/>
    <xf numFmtId="0" fontId="145" fillId="0" borderId="46"/>
    <xf numFmtId="0" fontId="91" fillId="18" borderId="0"/>
    <xf numFmtId="0" fontId="91" fillId="19" borderId="0"/>
    <xf numFmtId="0" fontId="91" fillId="22" borderId="0"/>
    <xf numFmtId="0" fontId="91" fillId="23" borderId="0"/>
    <xf numFmtId="0" fontId="91" fillId="26" borderId="0"/>
    <xf numFmtId="0" fontId="91" fillId="27" borderId="0"/>
    <xf numFmtId="0" fontId="91" fillId="30" borderId="0"/>
    <xf numFmtId="0" fontId="91" fillId="31" borderId="0"/>
    <xf numFmtId="0" fontId="91" fillId="34" borderId="0"/>
    <xf numFmtId="0" fontId="91" fillId="35" borderId="0"/>
    <xf numFmtId="0" fontId="91" fillId="38" borderId="0"/>
    <xf numFmtId="0" fontId="91" fillId="39" borderId="0"/>
    <xf numFmtId="40" fontId="37" fillId="0" borderId="0"/>
    <xf numFmtId="0" fontId="91" fillId="18" borderId="0"/>
    <xf numFmtId="0" fontId="91" fillId="18" borderId="0"/>
    <xf numFmtId="0" fontId="91" fillId="18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67" fillId="18" borderId="0"/>
    <xf numFmtId="0" fontId="67" fillId="18" borderId="0"/>
    <xf numFmtId="0" fontId="91" fillId="18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13" fillId="41" borderId="0"/>
    <xf numFmtId="0" fontId="67" fillId="18" borderId="0"/>
    <xf numFmtId="0" fontId="67" fillId="18" borderId="0"/>
    <xf numFmtId="0" fontId="12" fillId="18" borderId="0"/>
    <xf numFmtId="0" fontId="12" fillId="18" borderId="0"/>
    <xf numFmtId="0" fontId="91" fillId="18" borderId="0"/>
    <xf numFmtId="0" fontId="67" fillId="18" borderId="0"/>
    <xf numFmtId="0" fontId="67" fillId="18" borderId="0"/>
    <xf numFmtId="0" fontId="13" fillId="41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18" borderId="0"/>
    <xf numFmtId="0" fontId="91" fillId="22" borderId="0"/>
    <xf numFmtId="0" fontId="91" fillId="22" borderId="0"/>
    <xf numFmtId="0" fontId="91" fillId="2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67" fillId="22" borderId="0"/>
    <xf numFmtId="0" fontId="67" fillId="22" borderId="0"/>
    <xf numFmtId="0" fontId="91" fillId="2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13" fillId="42" borderId="0"/>
    <xf numFmtId="0" fontId="67" fillId="22" borderId="0"/>
    <xf numFmtId="0" fontId="67" fillId="22" borderId="0"/>
    <xf numFmtId="0" fontId="12" fillId="22" borderId="0"/>
    <xf numFmtId="0" fontId="12" fillId="22" borderId="0"/>
    <xf numFmtId="0" fontId="91" fillId="22" borderId="0"/>
    <xf numFmtId="0" fontId="67" fillId="22" borderId="0"/>
    <xf numFmtId="0" fontId="67" fillId="22" borderId="0"/>
    <xf numFmtId="0" fontId="13" fillId="4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2" borderId="0"/>
    <xf numFmtId="0" fontId="91" fillId="26" borderId="0"/>
    <xf numFmtId="0" fontId="91" fillId="26" borderId="0"/>
    <xf numFmtId="0" fontId="91" fillId="26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67" fillId="26" borderId="0"/>
    <xf numFmtId="0" fontId="67" fillId="26" borderId="0"/>
    <xf numFmtId="0" fontId="91" fillId="26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13" fillId="43" borderId="0"/>
    <xf numFmtId="0" fontId="67" fillId="26" borderId="0"/>
    <xf numFmtId="0" fontId="67" fillId="26" borderId="0"/>
    <xf numFmtId="0" fontId="12" fillId="26" borderId="0"/>
    <xf numFmtId="0" fontId="12" fillId="26" borderId="0"/>
    <xf numFmtId="0" fontId="91" fillId="26" borderId="0"/>
    <xf numFmtId="0" fontId="67" fillId="26" borderId="0"/>
    <xf numFmtId="0" fontId="67" fillId="26" borderId="0"/>
    <xf numFmtId="0" fontId="13" fillId="43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26" borderId="0"/>
    <xf numFmtId="0" fontId="91" fillId="30" borderId="0"/>
    <xf numFmtId="0" fontId="91" fillId="30" borderId="0"/>
    <xf numFmtId="0" fontId="91" fillId="30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67" fillId="30" borderId="0"/>
    <xf numFmtId="0" fontId="67" fillId="30" borderId="0"/>
    <xf numFmtId="0" fontId="91" fillId="30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67" fillId="30" borderId="0"/>
    <xf numFmtId="0" fontId="67" fillId="30" borderId="0"/>
    <xf numFmtId="0" fontId="12" fillId="30" borderId="0"/>
    <xf numFmtId="0" fontId="12" fillId="30" borderId="0"/>
    <xf numFmtId="0" fontId="91" fillId="30" borderId="0"/>
    <xf numFmtId="0" fontId="67" fillId="30" borderId="0"/>
    <xf numFmtId="0" fontId="67" fillId="30" borderId="0"/>
    <xf numFmtId="0" fontId="13" fillId="44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0" borderId="0"/>
    <xf numFmtId="0" fontId="91" fillId="34" borderId="0"/>
    <xf numFmtId="0" fontId="91" fillId="34" borderId="0"/>
    <xf numFmtId="0" fontId="91" fillId="34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67" fillId="34" borderId="0"/>
    <xf numFmtId="0" fontId="67" fillId="34" borderId="0"/>
    <xf numFmtId="0" fontId="91" fillId="34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13" fillId="45" borderId="0"/>
    <xf numFmtId="0" fontId="67" fillId="34" borderId="0"/>
    <xf numFmtId="0" fontId="67" fillId="34" borderId="0"/>
    <xf numFmtId="0" fontId="12" fillId="34" borderId="0"/>
    <xf numFmtId="0" fontId="12" fillId="34" borderId="0"/>
    <xf numFmtId="0" fontId="91" fillId="34" borderId="0"/>
    <xf numFmtId="0" fontId="67" fillId="34" borderId="0"/>
    <xf numFmtId="0" fontId="67" fillId="34" borderId="0"/>
    <xf numFmtId="0" fontId="13" fillId="45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4" borderId="0"/>
    <xf numFmtId="0" fontId="91" fillId="38" borderId="0"/>
    <xf numFmtId="0" fontId="91" fillId="38" borderId="0"/>
    <xf numFmtId="0" fontId="91" fillId="38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67" fillId="38" borderId="0"/>
    <xf numFmtId="0" fontId="67" fillId="38" borderId="0"/>
    <xf numFmtId="0" fontId="91" fillId="38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13" fillId="46" borderId="0"/>
    <xf numFmtId="0" fontId="67" fillId="38" borderId="0"/>
    <xf numFmtId="0" fontId="67" fillId="38" borderId="0"/>
    <xf numFmtId="0" fontId="12" fillId="38" borderId="0"/>
    <xf numFmtId="0" fontId="12" fillId="38" borderId="0"/>
    <xf numFmtId="0" fontId="91" fillId="38" borderId="0"/>
    <xf numFmtId="0" fontId="67" fillId="38" borderId="0"/>
    <xf numFmtId="0" fontId="67" fillId="38" borderId="0"/>
    <xf numFmtId="0" fontId="13" fillId="46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38" borderId="0"/>
    <xf numFmtId="0" fontId="91" fillId="19" borderId="0"/>
    <xf numFmtId="0" fontId="91" fillId="19" borderId="0"/>
    <xf numFmtId="0" fontId="91" fillId="19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67" fillId="19" borderId="0"/>
    <xf numFmtId="0" fontId="67" fillId="19" borderId="0"/>
    <xf numFmtId="0" fontId="91" fillId="19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67" fillId="19" borderId="0"/>
    <xf numFmtId="0" fontId="67" fillId="19" borderId="0"/>
    <xf numFmtId="0" fontId="12" fillId="19" borderId="0"/>
    <xf numFmtId="0" fontId="12" fillId="19" borderId="0"/>
    <xf numFmtId="0" fontId="91" fillId="19" borderId="0"/>
    <xf numFmtId="0" fontId="67" fillId="19" borderId="0"/>
    <xf numFmtId="0" fontId="67" fillId="19" borderId="0"/>
    <xf numFmtId="0" fontId="13" fillId="47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19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67" fillId="23" borderId="0"/>
    <xf numFmtId="0" fontId="13" fillId="48" borderId="0"/>
    <xf numFmtId="0" fontId="13" fillId="48" borderId="0"/>
    <xf numFmtId="0" fontId="91" fillId="23" borderId="0"/>
    <xf numFmtId="0" fontId="91" fillId="23" borderId="0"/>
    <xf numFmtId="0" fontId="67" fillId="23" borderId="0"/>
    <xf numFmtId="0" fontId="13" fillId="48" borderId="0"/>
    <xf numFmtId="0" fontId="13" fillId="48" borderId="0"/>
    <xf numFmtId="0" fontId="67" fillId="23" borderId="0"/>
    <xf numFmtId="0" fontId="91" fillId="23" borderId="0"/>
    <xf numFmtId="0" fontId="12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3" borderId="0"/>
    <xf numFmtId="0" fontId="91" fillId="27" borderId="0"/>
    <xf numFmtId="0" fontId="91" fillId="27" borderId="0"/>
    <xf numFmtId="0" fontId="91" fillId="27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67" fillId="27" borderId="0"/>
    <xf numFmtId="0" fontId="67" fillId="27" borderId="0"/>
    <xf numFmtId="0" fontId="91" fillId="27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13" fillId="49" borderId="0"/>
    <xf numFmtId="0" fontId="67" fillId="27" borderId="0"/>
    <xf numFmtId="0" fontId="67" fillId="27" borderId="0"/>
    <xf numFmtId="0" fontId="12" fillId="27" borderId="0"/>
    <xf numFmtId="0" fontId="12" fillId="27" borderId="0"/>
    <xf numFmtId="0" fontId="91" fillId="27" borderId="0"/>
    <xf numFmtId="0" fontId="67" fillId="27" borderId="0"/>
    <xf numFmtId="0" fontId="67" fillId="27" borderId="0"/>
    <xf numFmtId="0" fontId="13" fillId="49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27" borderId="0"/>
    <xf numFmtId="0" fontId="91" fillId="31" borderId="0"/>
    <xf numFmtId="0" fontId="91" fillId="31" borderId="0"/>
    <xf numFmtId="0" fontId="91" fillId="31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67" fillId="31" borderId="0"/>
    <xf numFmtId="0" fontId="67" fillId="31" borderId="0"/>
    <xf numFmtId="0" fontId="91" fillId="31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13" fillId="44" borderId="0"/>
    <xf numFmtId="0" fontId="67" fillId="31" borderId="0"/>
    <xf numFmtId="0" fontId="67" fillId="31" borderId="0"/>
    <xf numFmtId="0" fontId="12" fillId="31" borderId="0"/>
    <xf numFmtId="0" fontId="12" fillId="31" borderId="0"/>
    <xf numFmtId="0" fontId="91" fillId="31" borderId="0"/>
    <xf numFmtId="0" fontId="67" fillId="31" borderId="0"/>
    <xf numFmtId="0" fontId="67" fillId="31" borderId="0"/>
    <xf numFmtId="0" fontId="13" fillId="44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1" borderId="0"/>
    <xf numFmtId="0" fontId="91" fillId="35" borderId="0"/>
    <xf numFmtId="0" fontId="91" fillId="35" borderId="0"/>
    <xf numFmtId="0" fontId="91" fillId="35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67" fillId="35" borderId="0"/>
    <xf numFmtId="0" fontId="67" fillId="35" borderId="0"/>
    <xf numFmtId="0" fontId="91" fillId="35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13" fillId="47" borderId="0"/>
    <xf numFmtId="0" fontId="67" fillId="35" borderId="0"/>
    <xf numFmtId="0" fontId="67" fillId="35" borderId="0"/>
    <xf numFmtId="0" fontId="12" fillId="35" borderId="0"/>
    <xf numFmtId="0" fontId="12" fillId="35" borderId="0"/>
    <xf numFmtId="0" fontId="91" fillId="35" borderId="0"/>
    <xf numFmtId="0" fontId="67" fillId="35" borderId="0"/>
    <xf numFmtId="0" fontId="67" fillId="35" borderId="0"/>
    <xf numFmtId="0" fontId="13" fillId="47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5" borderId="0"/>
    <xf numFmtId="0" fontId="91" fillId="39" borderId="0"/>
    <xf numFmtId="0" fontId="91" fillId="39" borderId="0"/>
    <xf numFmtId="0" fontId="91" fillId="39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67" fillId="39" borderId="0"/>
    <xf numFmtId="0" fontId="67" fillId="39" borderId="0"/>
    <xf numFmtId="0" fontId="91" fillId="39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13" fillId="50" borderId="0"/>
    <xf numFmtId="0" fontId="67" fillId="39" borderId="0"/>
    <xf numFmtId="0" fontId="67" fillId="39" borderId="0"/>
    <xf numFmtId="0" fontId="12" fillId="39" borderId="0"/>
    <xf numFmtId="0" fontId="12" fillId="39" borderId="0"/>
    <xf numFmtId="0" fontId="91" fillId="39" borderId="0"/>
    <xf numFmtId="0" fontId="67" fillId="39" borderId="0"/>
    <xf numFmtId="0" fontId="67" fillId="39" borderId="0"/>
    <xf numFmtId="0" fontId="13" fillId="50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91" fillId="39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9" fillId="20" borderId="0"/>
    <xf numFmtId="0" fontId="109" fillId="20" borderId="0"/>
    <xf numFmtId="0" fontId="107" fillId="20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9" fillId="20" borderId="0"/>
    <xf numFmtId="0" fontId="108" fillId="51" borderId="0"/>
    <xf numFmtId="0" fontId="90" fillId="20" borderId="0"/>
    <xf numFmtId="0" fontId="90" fillId="20" borderId="0"/>
    <xf numFmtId="0" fontId="109" fillId="20" borderId="0"/>
    <xf numFmtId="0" fontId="108" fillId="51" borderId="0"/>
    <xf numFmtId="0" fontId="108" fillId="63" borderId="0"/>
    <xf numFmtId="0" fontId="109" fillId="20" borderId="0"/>
    <xf numFmtId="0" fontId="108" fillId="51" borderId="0"/>
    <xf numFmtId="0" fontId="108" fillId="51" borderId="0"/>
    <xf numFmtId="0" fontId="108" fillId="51" borderId="0"/>
    <xf numFmtId="0" fontId="108" fillId="51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9" fillId="24" borderId="0"/>
    <xf numFmtId="0" fontId="109" fillId="24" borderId="0"/>
    <xf numFmtId="0" fontId="107" fillId="24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9" fillId="24" borderId="0"/>
    <xf numFmtId="0" fontId="108" fillId="48" borderId="0"/>
    <xf numFmtId="0" fontId="90" fillId="24" borderId="0"/>
    <xf numFmtId="0" fontId="90" fillId="24" borderId="0"/>
    <xf numFmtId="0" fontId="109" fillId="24" borderId="0"/>
    <xf numFmtId="0" fontId="108" fillId="48" borderId="0"/>
    <xf numFmtId="0" fontId="108" fillId="64" borderId="0"/>
    <xf numFmtId="0" fontId="109" fillId="24" borderId="0"/>
    <xf numFmtId="0" fontId="108" fillId="48" borderId="0"/>
    <xf numFmtId="0" fontId="108" fillId="48" borderId="0"/>
    <xf numFmtId="0" fontId="108" fillId="48" borderId="0"/>
    <xf numFmtId="0" fontId="108" fillId="48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9" fillId="28" borderId="0"/>
    <xf numFmtId="0" fontId="109" fillId="28" borderId="0"/>
    <xf numFmtId="0" fontId="107" fillId="28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9" fillId="28" borderId="0"/>
    <xf numFmtId="0" fontId="108" fillId="49" borderId="0"/>
    <xf numFmtId="0" fontId="90" fillId="28" borderId="0"/>
    <xf numFmtId="0" fontId="90" fillId="28" borderId="0"/>
    <xf numFmtId="0" fontId="109" fillId="28" borderId="0"/>
    <xf numFmtId="0" fontId="108" fillId="49" borderId="0"/>
    <xf numFmtId="0" fontId="108" fillId="65" borderId="0"/>
    <xf numFmtId="0" fontId="109" fillId="28" borderId="0"/>
    <xf numFmtId="0" fontId="108" fillId="49" borderId="0"/>
    <xf numFmtId="0" fontId="108" fillId="49" borderId="0"/>
    <xf numFmtId="0" fontId="108" fillId="49" borderId="0"/>
    <xf numFmtId="0" fontId="108" fillId="49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9" fillId="32" borderId="0"/>
    <xf numFmtId="0" fontId="109" fillId="32" borderId="0"/>
    <xf numFmtId="0" fontId="107" fillId="3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9" fillId="32" borderId="0"/>
    <xf numFmtId="0" fontId="108" fillId="52" borderId="0"/>
    <xf numFmtId="0" fontId="90" fillId="32" borderId="0"/>
    <xf numFmtId="0" fontId="90" fillId="32" borderId="0"/>
    <xf numFmtId="0" fontId="109" fillId="32" borderId="0"/>
    <xf numFmtId="0" fontId="108" fillId="52" borderId="0"/>
    <xf numFmtId="0" fontId="108" fillId="66" borderId="0"/>
    <xf numFmtId="0" fontId="109" fillId="3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9" fillId="36" borderId="0"/>
    <xf numFmtId="0" fontId="109" fillId="36" borderId="0"/>
    <xf numFmtId="0" fontId="107" fillId="36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9" fillId="36" borderId="0"/>
    <xf numFmtId="0" fontId="108" fillId="53" borderId="0"/>
    <xf numFmtId="0" fontId="90" fillId="36" borderId="0"/>
    <xf numFmtId="0" fontId="90" fillId="36" borderId="0"/>
    <xf numFmtId="0" fontId="109" fillId="36" borderId="0"/>
    <xf numFmtId="0" fontId="108" fillId="53" borderId="0"/>
    <xf numFmtId="0" fontId="108" fillId="63" borderId="0"/>
    <xf numFmtId="0" fontId="109" fillId="36" borderId="0"/>
    <xf numFmtId="0" fontId="108" fillId="53" borderId="0"/>
    <xf numFmtId="0" fontId="108" fillId="53" borderId="0"/>
    <xf numFmtId="0" fontId="108" fillId="53" borderId="0"/>
    <xf numFmtId="0" fontId="108" fillId="53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9" fillId="40" borderId="0"/>
    <xf numFmtId="0" fontId="109" fillId="40" borderId="0"/>
    <xf numFmtId="0" fontId="107" fillId="40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09" fillId="40" borderId="0"/>
    <xf numFmtId="0" fontId="108" fillId="54" borderId="0"/>
    <xf numFmtId="0" fontId="90" fillId="40" borderId="0"/>
    <xf numFmtId="0" fontId="90" fillId="40" borderId="0"/>
    <xf numFmtId="0" fontId="109" fillId="40" borderId="0"/>
    <xf numFmtId="0" fontId="108" fillId="54" borderId="0"/>
    <xf numFmtId="0" fontId="108" fillId="48" borderId="0"/>
    <xf numFmtId="0" fontId="109" fillId="40" borderId="0"/>
    <xf numFmtId="0" fontId="108" fillId="54" borderId="0"/>
    <xf numFmtId="0" fontId="108" fillId="54" borderId="0"/>
    <xf numFmtId="0" fontId="108" fillId="54" borderId="0"/>
    <xf numFmtId="0" fontId="108" fillId="54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3" fillId="10" borderId="0"/>
    <xf numFmtId="0" fontId="113" fillId="10" borderId="0"/>
    <xf numFmtId="0" fontId="96" fillId="10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3" fillId="10" borderId="0"/>
    <xf numFmtId="0" fontId="112" fillId="43" borderId="0"/>
    <xf numFmtId="0" fontId="80" fillId="10" borderId="0"/>
    <xf numFmtId="0" fontId="80" fillId="10" borderId="0"/>
    <xf numFmtId="0" fontId="113" fillId="10" borderId="0"/>
    <xf numFmtId="0" fontId="112" fillId="43" borderId="0"/>
    <xf numFmtId="0" fontId="112" fillId="63" borderId="0"/>
    <xf numFmtId="0" fontId="113" fillId="10" borderId="0"/>
    <xf numFmtId="0" fontId="112" fillId="43" borderId="0"/>
    <xf numFmtId="0" fontId="112" fillId="43" borderId="0"/>
    <xf numFmtId="0" fontId="112" fillId="43" borderId="0"/>
    <xf numFmtId="0" fontId="112" fillId="43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8" fillId="14" borderId="48"/>
    <xf numFmtId="0" fontId="118" fillId="14" borderId="48"/>
    <xf numFmtId="0" fontId="101" fillId="14" borderId="48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18" fillId="14" borderId="48"/>
    <xf numFmtId="0" fontId="117" fillId="55" borderId="56"/>
    <xf numFmtId="0" fontId="84" fillId="14" borderId="48"/>
    <xf numFmtId="0" fontId="84" fillId="14" borderId="48"/>
    <xf numFmtId="0" fontId="118" fillId="14" borderId="48"/>
    <xf numFmtId="0" fontId="117" fillId="55" borderId="56"/>
    <xf numFmtId="0" fontId="151" fillId="67" borderId="56"/>
    <xf numFmtId="0" fontId="118" fillId="14" borderId="48"/>
    <xf numFmtId="0" fontId="117" fillId="55" borderId="56"/>
    <xf numFmtId="0" fontId="117" fillId="55" borderId="56"/>
    <xf numFmtId="0" fontId="117" fillId="55" borderId="56"/>
    <xf numFmtId="0" fontId="117" fillId="55" borderId="56"/>
    <xf numFmtId="0" fontId="120" fillId="15" borderId="51"/>
    <xf numFmtId="0" fontId="51" fillId="56" borderId="57"/>
    <xf numFmtId="0" fontId="51" fillId="56" borderId="57"/>
    <xf numFmtId="0" fontId="120" fillId="15" borderId="51"/>
    <xf numFmtId="0" fontId="51" fillId="56" borderId="57"/>
    <xf numFmtId="0" fontId="51" fillId="56" borderId="57"/>
    <xf numFmtId="0" fontId="120" fillId="15" borderId="51"/>
    <xf numFmtId="0" fontId="103" fillId="15" borderId="51"/>
    <xf numFmtId="0" fontId="86" fillId="15" borderId="51"/>
    <xf numFmtId="0" fontId="120" fillId="15" borderId="51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2" fillId="0" borderId="50"/>
    <xf numFmtId="0" fontId="122" fillId="0" borderId="50"/>
    <xf numFmtId="0" fontId="102" fillId="0" borderId="50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1" fillId="0" borderId="58"/>
    <xf numFmtId="0" fontId="122" fillId="0" borderId="50"/>
    <xf numFmtId="0" fontId="121" fillId="0" borderId="58"/>
    <xf numFmtId="0" fontId="85" fillId="0" borderId="50"/>
    <xf numFmtId="0" fontId="85" fillId="0" borderId="50"/>
    <xf numFmtId="0" fontId="122" fillId="0" borderId="50"/>
    <xf numFmtId="0" fontId="121" fillId="0" borderId="58"/>
    <xf numFmtId="0" fontId="133" fillId="0" borderId="70"/>
    <xf numFmtId="0" fontId="122" fillId="0" borderId="50"/>
    <xf numFmtId="0" fontId="121" fillId="0" borderId="58"/>
    <xf numFmtId="0" fontId="121" fillId="0" borderId="58"/>
    <xf numFmtId="0" fontId="121" fillId="0" borderId="58"/>
    <xf numFmtId="0" fontId="121" fillId="0" borderId="58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37" fillId="0" borderId="0"/>
    <xf numFmtId="4" fontId="37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37" fillId="0" borderId="0"/>
    <xf numFmtId="3" fontId="37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194" fontId="37" fillId="0" borderId="0"/>
    <xf numFmtId="194" fontId="37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7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195" fontId="37" fillId="0" borderId="0"/>
    <xf numFmtId="195" fontId="37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5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7" fillId="0" borderId="0"/>
    <xf numFmtId="0" fontId="3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9" fillId="17" borderId="0"/>
    <xf numFmtId="0" fontId="109" fillId="17" borderId="0"/>
    <xf numFmtId="0" fontId="107" fillId="1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9" fillId="17" borderId="0"/>
    <xf numFmtId="0" fontId="108" fillId="57" borderId="0"/>
    <xf numFmtId="0" fontId="90" fillId="17" borderId="0"/>
    <xf numFmtId="0" fontId="90" fillId="17" borderId="0"/>
    <xf numFmtId="0" fontId="109" fillId="17" borderId="0"/>
    <xf numFmtId="0" fontId="108" fillId="57" borderId="0"/>
    <xf numFmtId="0" fontId="108" fillId="68" borderId="0"/>
    <xf numFmtId="0" fontId="109" fillId="17" borderId="0"/>
    <xf numFmtId="0" fontId="108" fillId="57" borderId="0"/>
    <xf numFmtId="0" fontId="108" fillId="57" borderId="0"/>
    <xf numFmtId="0" fontId="108" fillId="57" borderId="0"/>
    <xf numFmtId="0" fontId="108" fillId="57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9" fillId="21" borderId="0"/>
    <xf numFmtId="0" fontId="109" fillId="21" borderId="0"/>
    <xf numFmtId="0" fontId="107" fillId="21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9" fillId="21" borderId="0"/>
    <xf numFmtId="0" fontId="108" fillId="58" borderId="0"/>
    <xf numFmtId="0" fontId="90" fillId="21" borderId="0"/>
    <xf numFmtId="0" fontId="90" fillId="21" borderId="0"/>
    <xf numFmtId="0" fontId="109" fillId="21" borderId="0"/>
    <xf numFmtId="0" fontId="108" fillId="58" borderId="0"/>
    <xf numFmtId="0" fontId="108" fillId="64" borderId="0"/>
    <xf numFmtId="0" fontId="109" fillId="21" borderId="0"/>
    <xf numFmtId="0" fontId="108" fillId="58" borderId="0"/>
    <xf numFmtId="0" fontId="108" fillId="58" borderId="0"/>
    <xf numFmtId="0" fontId="108" fillId="58" borderId="0"/>
    <xf numFmtId="0" fontId="108" fillId="58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9" fillId="25" borderId="0"/>
    <xf numFmtId="0" fontId="109" fillId="25" borderId="0"/>
    <xf numFmtId="0" fontId="107" fillId="25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9" fillId="25" borderId="0"/>
    <xf numFmtId="0" fontId="108" fillId="59" borderId="0"/>
    <xf numFmtId="0" fontId="90" fillId="25" borderId="0"/>
    <xf numFmtId="0" fontId="90" fillId="25" borderId="0"/>
    <xf numFmtId="0" fontId="109" fillId="25" borderId="0"/>
    <xf numFmtId="0" fontId="108" fillId="59" borderId="0"/>
    <xf numFmtId="0" fontId="108" fillId="65" borderId="0"/>
    <xf numFmtId="0" fontId="109" fillId="25" borderId="0"/>
    <xf numFmtId="0" fontId="108" fillId="59" borderId="0"/>
    <xf numFmtId="0" fontId="108" fillId="59" borderId="0"/>
    <xf numFmtId="0" fontId="108" fillId="59" borderId="0"/>
    <xf numFmtId="0" fontId="108" fillId="59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9" fillId="29" borderId="0"/>
    <xf numFmtId="0" fontId="109" fillId="29" borderId="0"/>
    <xf numFmtId="0" fontId="107" fillId="29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9" fillId="29" borderId="0"/>
    <xf numFmtId="0" fontId="108" fillId="52" borderId="0"/>
    <xf numFmtId="0" fontId="90" fillId="29" borderId="0"/>
    <xf numFmtId="0" fontId="90" fillId="29" borderId="0"/>
    <xf numFmtId="0" fontId="109" fillId="29" borderId="0"/>
    <xf numFmtId="0" fontId="108" fillId="52" borderId="0"/>
    <xf numFmtId="0" fontId="108" fillId="69" borderId="0"/>
    <xf numFmtId="0" fontId="109" fillId="29" borderId="0"/>
    <xf numFmtId="0" fontId="108" fillId="52" borderId="0"/>
    <xf numFmtId="0" fontId="108" fillId="52" borderId="0"/>
    <xf numFmtId="0" fontId="108" fillId="52" borderId="0"/>
    <xf numFmtId="0" fontId="108" fillId="52" borderId="0"/>
    <xf numFmtId="0" fontId="109" fillId="33" borderId="0"/>
    <xf numFmtId="0" fontId="108" fillId="53" borderId="0"/>
    <xf numFmtId="0" fontId="108" fillId="53" borderId="0"/>
    <xf numFmtId="0" fontId="109" fillId="33" borderId="0"/>
    <xf numFmtId="0" fontId="108" fillId="53" borderId="0"/>
    <xf numFmtId="0" fontId="108" fillId="53" borderId="0"/>
    <xf numFmtId="0" fontId="109" fillId="33" borderId="0"/>
    <xf numFmtId="0" fontId="107" fillId="33" borderId="0"/>
    <xf numFmtId="0" fontId="90" fillId="33" borderId="0"/>
    <xf numFmtId="0" fontId="109" fillId="33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9" fillId="37" borderId="0"/>
    <xf numFmtId="0" fontId="109" fillId="37" borderId="0"/>
    <xf numFmtId="0" fontId="107" fillId="37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09" fillId="37" borderId="0"/>
    <xf numFmtId="0" fontId="108" fillId="60" borderId="0"/>
    <xf numFmtId="0" fontId="90" fillId="37" borderId="0"/>
    <xf numFmtId="0" fontId="90" fillId="37" borderId="0"/>
    <xf numFmtId="0" fontId="109" fillId="37" borderId="0"/>
    <xf numFmtId="0" fontId="108" fillId="60" borderId="0"/>
    <xf numFmtId="0" fontId="108" fillId="58" borderId="0"/>
    <xf numFmtId="0" fontId="109" fillId="37" borderId="0"/>
    <xf numFmtId="0" fontId="108" fillId="60" borderId="0"/>
    <xf numFmtId="0" fontId="108" fillId="60" borderId="0"/>
    <xf numFmtId="0" fontId="108" fillId="60" borderId="0"/>
    <xf numFmtId="0" fontId="108" fillId="60" borderId="0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4" fillId="13" borderId="48"/>
    <xf numFmtId="0" fontId="124" fillId="13" borderId="48"/>
    <xf numFmtId="0" fontId="99" fillId="13" borderId="48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3" fillId="46" borderId="56"/>
    <xf numFmtId="0" fontId="124" fillId="13" borderId="48"/>
    <xf numFmtId="0" fontId="123" fillId="46" borderId="56"/>
    <xf numFmtId="0" fontId="82" fillId="13" borderId="48"/>
    <xf numFmtId="0" fontId="82" fillId="13" borderId="48"/>
    <xf numFmtId="0" fontId="124" fillId="13" borderId="48"/>
    <xf numFmtId="0" fontId="123" fillId="46" borderId="56"/>
    <xf numFmtId="0" fontId="123" fillId="61" borderId="56"/>
    <xf numFmtId="0" fontId="124" fillId="13" borderId="48"/>
    <xf numFmtId="0" fontId="123" fillId="46" borderId="56"/>
    <xf numFmtId="0" fontId="123" fillId="46" borderId="56"/>
    <xf numFmtId="0" fontId="123" fillId="46" borderId="56"/>
    <xf numFmtId="0" fontId="123" fillId="46" borderId="56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7" fontId="37" fillId="0" borderId="0"/>
    <xf numFmtId="197" fontId="37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196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37" fillId="0" borderId="0"/>
    <xf numFmtId="2" fontId="37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2" fontId="16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37" fillId="0" borderId="0"/>
    <xf numFmtId="0" fontId="37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37" fillId="0" borderId="0"/>
    <xf numFmtId="0" fontId="37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6" fillId="11" borderId="0"/>
    <xf numFmtId="0" fontId="126" fillId="11" borderId="0"/>
    <xf numFmtId="0" fontId="97" fillId="11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5" fillId="42" borderId="0"/>
    <xf numFmtId="0" fontId="126" fillId="11" borderId="0"/>
    <xf numFmtId="0" fontId="125" fillId="42" borderId="0"/>
    <xf numFmtId="0" fontId="81" fillId="11" borderId="0"/>
    <xf numFmtId="0" fontId="81" fillId="11" borderId="0"/>
    <xf numFmtId="0" fontId="126" fillId="11" borderId="0"/>
    <xf numFmtId="0" fontId="125" fillId="42" borderId="0"/>
    <xf numFmtId="0" fontId="125" fillId="70" borderId="0"/>
    <xf numFmtId="0" fontId="126" fillId="11" borderId="0"/>
    <xf numFmtId="0" fontId="125" fillId="42" borderId="0"/>
    <xf numFmtId="0" fontId="125" fillId="42" borderId="0"/>
    <xf numFmtId="0" fontId="125" fillId="42" borderId="0"/>
    <xf numFmtId="0" fontId="125" fillId="42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9" fontId="37" fillId="0" borderId="0"/>
    <xf numFmtId="199" fontId="37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198" fontId="16" fillId="0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8" fillId="12" borderId="0"/>
    <xf numFmtId="0" fontId="128" fillId="12" borderId="0"/>
    <xf numFmtId="0" fontId="98" fillId="12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128" fillId="12" borderId="0"/>
    <xf numFmtId="0" fontId="127" fillId="61" borderId="0"/>
    <xf numFmtId="0" fontId="129" fillId="12" borderId="0"/>
    <xf numFmtId="0" fontId="129" fillId="12" borderId="0"/>
    <xf numFmtId="0" fontId="128" fillId="12" borderId="0"/>
    <xf numFmtId="0" fontId="127" fillId="61" borderId="0"/>
    <xf numFmtId="0" fontId="152" fillId="61" borderId="0"/>
    <xf numFmtId="0" fontId="128" fillId="12" borderId="0"/>
    <xf numFmtId="0" fontId="127" fillId="61" borderId="0"/>
    <xf numFmtId="0" fontId="127" fillId="61" borderId="0"/>
    <xf numFmtId="0" fontId="127" fillId="61" borderId="0"/>
    <xf numFmtId="0" fontId="127" fillId="61" borderId="0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13" fillId="16" borderId="52"/>
    <xf numFmtId="0" fontId="13" fillId="16" borderId="52"/>
    <xf numFmtId="0" fontId="13" fillId="16" borderId="52"/>
    <xf numFmtId="0" fontId="13" fillId="16" borderId="52"/>
    <xf numFmtId="0" fontId="37" fillId="62" borderId="59"/>
    <xf numFmtId="0" fontId="13" fillId="16" borderId="52"/>
    <xf numFmtId="0" fontId="13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67" fillId="16" borderId="52"/>
    <xf numFmtId="0" fontId="67" fillId="16" borderId="52"/>
    <xf numFmtId="0" fontId="67" fillId="16" borderId="52"/>
    <xf numFmtId="0" fontId="16" fillId="62" borderId="59"/>
    <xf numFmtId="0" fontId="12" fillId="16" borderId="52"/>
    <xf numFmtId="0" fontId="91" fillId="16" borderId="52"/>
    <xf numFmtId="0" fontId="91" fillId="16" borderId="52"/>
    <xf numFmtId="0" fontId="91" fillId="16" borderId="52"/>
    <xf numFmtId="0" fontId="91" fillId="16" borderId="52"/>
    <xf numFmtId="0" fontId="91" fillId="16" borderId="52"/>
    <xf numFmtId="0" fontId="91" fillId="16" borderId="52"/>
    <xf numFmtId="0" fontId="91" fillId="16" borderId="52"/>
    <xf numFmtId="0" fontId="37" fillId="62" borderId="59"/>
    <xf numFmtId="0" fontId="67" fillId="16" borderId="52"/>
    <xf numFmtId="0" fontId="67" fillId="16" borderId="52"/>
    <xf numFmtId="0" fontId="91" fillId="16" borderId="52"/>
    <xf numFmtId="0" fontId="91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0" fontId="37" fillId="62" borderId="59"/>
    <xf numFmtId="0" fontId="67" fillId="16" borderId="52"/>
    <xf numFmtId="0" fontId="67" fillId="16" borderId="52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37" fillId="0" borderId="0"/>
    <xf numFmtId="10" fontId="37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10" fontId="16" fillId="0" borderId="0"/>
    <xf numFmtId="9" fontId="37" fillId="0" borderId="0"/>
    <xf numFmtId="9" fontId="16" fillId="0" borderId="0"/>
    <xf numFmtId="9" fontId="16" fillId="0" borderId="0"/>
    <xf numFmtId="9" fontId="37" fillId="0" borderId="0"/>
    <xf numFmtId="9" fontId="16" fillId="0" borderId="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2" fillId="14" borderId="49"/>
    <xf numFmtId="0" fontId="132" fillId="14" borderId="49"/>
    <xf numFmtId="0" fontId="100" fillId="14" borderId="49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1" fillId="55" borderId="60"/>
    <xf numFmtId="0" fontId="132" fillId="14" borderId="49"/>
    <xf numFmtId="0" fontId="131" fillId="55" borderId="60"/>
    <xf numFmtId="0" fontId="83" fillId="14" borderId="49"/>
    <xf numFmtId="0" fontId="83" fillId="14" borderId="49"/>
    <xf numFmtId="0" fontId="132" fillId="14" borderId="49"/>
    <xf numFmtId="0" fontId="131" fillId="55" borderId="60"/>
    <xf numFmtId="0" fontId="131" fillId="67" borderId="60"/>
    <xf numFmtId="0" fontId="132" fillId="14" borderId="49"/>
    <xf numFmtId="0" fontId="131" fillId="55" borderId="60"/>
    <xf numFmtId="0" fontId="131" fillId="55" borderId="60"/>
    <xf numFmtId="0" fontId="131" fillId="55" borderId="60"/>
    <xf numFmtId="0" fontId="131" fillId="55" borderId="6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38" fontId="37" fillId="0" borderId="0"/>
    <xf numFmtId="40" fontId="37" fillId="0" borderId="0"/>
    <xf numFmtId="43" fontId="16" fillId="0" borderId="0"/>
    <xf numFmtId="43" fontId="16" fillId="0" borderId="0"/>
    <xf numFmtId="43" fontId="12" fillId="0" borderId="0"/>
    <xf numFmtId="43" fontId="12" fillId="0" borderId="0"/>
    <xf numFmtId="43" fontId="12" fillId="0" borderId="0"/>
    <xf numFmtId="43" fontId="16" fillId="0" borderId="0"/>
    <xf numFmtId="40" fontId="37" fillId="0" borderId="0"/>
    <xf numFmtId="43" fontId="16" fillId="0" borderId="0"/>
    <xf numFmtId="40" fontId="37" fillId="0" borderId="0"/>
    <xf numFmtId="43" fontId="16" fillId="0" borderId="0"/>
    <xf numFmtId="43" fontId="16" fillId="0" borderId="0"/>
    <xf numFmtId="40" fontId="37" fillId="0" borderId="0"/>
    <xf numFmtId="40" fontId="37" fillId="0" borderId="0"/>
    <xf numFmtId="40" fontId="37" fillId="0" borderId="0"/>
    <xf numFmtId="40" fontId="37" fillId="0" borderId="0"/>
    <xf numFmtId="43" fontId="16" fillId="0" borderId="0"/>
    <xf numFmtId="43" fontId="16" fillId="0" borderId="0"/>
    <xf numFmtId="43" fontId="16" fillId="0" borderId="0"/>
    <xf numFmtId="43" fontId="67" fillId="0" borderId="0"/>
    <xf numFmtId="40" fontId="37" fillId="0" borderId="0"/>
    <xf numFmtId="43" fontId="16" fillId="0" borderId="0"/>
    <xf numFmtId="40" fontId="37" fillId="0" borderId="0"/>
    <xf numFmtId="43" fontId="16" fillId="0" borderId="0"/>
    <xf numFmtId="43" fontId="16" fillId="0" borderId="0"/>
    <xf numFmtId="202" fontId="16" fillId="0" borderId="0"/>
    <xf numFmtId="43" fontId="12" fillId="0" borderId="0"/>
    <xf numFmtId="0" fontId="134" fillId="0" borderId="0"/>
    <xf numFmtId="0" fontId="133" fillId="0" borderId="0"/>
    <xf numFmtId="0" fontId="133" fillId="0" borderId="0"/>
    <xf numFmtId="0" fontId="134" fillId="0" borderId="0"/>
    <xf numFmtId="0" fontId="133" fillId="0" borderId="0"/>
    <xf numFmtId="0" fontId="133" fillId="0" borderId="0"/>
    <xf numFmtId="0" fontId="134" fillId="0" borderId="0"/>
    <xf numFmtId="0" fontId="104" fillId="0" borderId="0"/>
    <xf numFmtId="0" fontId="87" fillId="0" borderId="0"/>
    <xf numFmtId="0" fontId="134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05" fillId="0" borderId="0"/>
    <xf numFmtId="0" fontId="88" fillId="0" borderId="0"/>
    <xf numFmtId="0" fontId="136" fillId="0" borderId="0"/>
    <xf numFmtId="0" fontId="139" fillId="0" borderId="63"/>
    <xf numFmtId="0" fontId="142" fillId="0" borderId="0"/>
    <xf numFmtId="0" fontId="142" fillId="0" borderId="0"/>
    <xf numFmtId="0" fontId="142" fillId="0" borderId="0"/>
    <xf numFmtId="0" fontId="142" fillId="0" borderId="0"/>
    <xf numFmtId="0" fontId="142" fillId="0" borderId="0"/>
    <xf numFmtId="0" fontId="141" fillId="0" borderId="64"/>
    <xf numFmtId="0" fontId="140" fillId="0" borderId="0"/>
    <xf numFmtId="0" fontId="142" fillId="0" borderId="0"/>
    <xf numFmtId="0" fontId="141" fillId="0" borderId="64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42" fillId="0" borderId="0"/>
    <xf numFmtId="0" fontId="139" fillId="0" borderId="63"/>
    <xf numFmtId="0" fontId="139" fillId="0" borderId="63"/>
    <xf numFmtId="0" fontId="139" fillId="0" borderId="63"/>
    <xf numFmtId="0" fontId="139" fillId="0" borderId="63"/>
    <xf numFmtId="0" fontId="139" fillId="0" borderId="63"/>
    <xf numFmtId="0" fontId="142" fillId="0" borderId="0"/>
    <xf numFmtId="0" fontId="142" fillId="0" borderId="0"/>
    <xf numFmtId="0" fontId="142" fillId="0" borderId="0"/>
    <xf numFmtId="0" fontId="142" fillId="0" borderId="0"/>
    <xf numFmtId="0" fontId="143" fillId="0" borderId="45"/>
    <xf numFmtId="0" fontId="143" fillId="0" borderId="45"/>
    <xf numFmtId="0" fontId="143" fillId="0" borderId="45"/>
    <xf numFmtId="0" fontId="93" fillId="0" borderId="45"/>
    <xf numFmtId="0" fontId="143" fillId="0" borderId="45"/>
    <xf numFmtId="0" fontId="142" fillId="0" borderId="0"/>
    <xf numFmtId="0" fontId="140" fillId="0" borderId="0"/>
    <xf numFmtId="0" fontId="143" fillId="0" borderId="45"/>
    <xf numFmtId="0" fontId="77" fillId="0" borderId="45"/>
    <xf numFmtId="0" fontId="77" fillId="0" borderId="45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4" fillId="0" borderId="4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5" fillId="0" borderId="46"/>
    <xf numFmtId="0" fontId="145" fillId="0" borderId="46"/>
    <xf numFmtId="0" fontId="94" fillId="0" borderId="4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4" fillId="0" borderId="66"/>
    <xf numFmtId="0" fontId="145" fillId="0" borderId="46"/>
    <xf numFmtId="0" fontId="78" fillId="0" borderId="46"/>
    <xf numFmtId="0" fontId="78" fillId="0" borderId="46"/>
    <xf numFmtId="0" fontId="94" fillId="0" borderId="46"/>
    <xf numFmtId="0" fontId="145" fillId="0" borderId="46"/>
    <xf numFmtId="0" fontId="144" fillId="0" borderId="66"/>
    <xf numFmtId="0" fontId="153" fillId="0" borderId="71"/>
    <xf numFmtId="0" fontId="145" fillId="0" borderId="46"/>
    <xf numFmtId="0" fontId="145" fillId="0" borderId="46"/>
    <xf numFmtId="0" fontId="145" fillId="0" borderId="46"/>
    <xf numFmtId="0" fontId="145" fillId="0" borderId="46"/>
    <xf numFmtId="0" fontId="94" fillId="0" borderId="46"/>
    <xf numFmtId="0" fontId="94" fillId="0" borderId="46"/>
    <xf numFmtId="0" fontId="94" fillId="0" borderId="46"/>
    <xf numFmtId="0" fontId="94" fillId="0" borderId="46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7" fillId="0" borderId="47"/>
    <xf numFmtId="0" fontId="147" fillId="0" borderId="47"/>
    <xf numFmtId="0" fontId="95" fillId="0" borderId="4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6" fillId="0" borderId="67"/>
    <xf numFmtId="0" fontId="147" fillId="0" borderId="47"/>
    <xf numFmtId="0" fontId="146" fillId="0" borderId="67"/>
    <xf numFmtId="0" fontId="79" fillId="0" borderId="47"/>
    <xf numFmtId="0" fontId="79" fillId="0" borderId="47"/>
    <xf numFmtId="0" fontId="147" fillId="0" borderId="47"/>
    <xf numFmtId="0" fontId="146" fillId="0" borderId="67"/>
    <xf numFmtId="0" fontId="154" fillId="0" borderId="72"/>
    <xf numFmtId="0" fontId="147" fillId="0" borderId="47"/>
    <xf numFmtId="0" fontId="146" fillId="0" borderId="67"/>
    <xf numFmtId="0" fontId="146" fillId="0" borderId="67"/>
    <xf numFmtId="0" fontId="146" fillId="0" borderId="67"/>
    <xf numFmtId="0" fontId="146" fillId="0" borderId="67"/>
    <xf numFmtId="0" fontId="92" fillId="0" borderId="0"/>
    <xf numFmtId="0" fontId="92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7" fillId="0" borderId="0"/>
    <xf numFmtId="0" fontId="147" fillId="0" borderId="0"/>
    <xf numFmtId="0" fontId="95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7" fillId="0" borderId="0"/>
    <xf numFmtId="0" fontId="146" fillId="0" borderId="0"/>
    <xf numFmtId="0" fontId="79" fillId="0" borderId="0"/>
    <xf numFmtId="0" fontId="79" fillId="0" borderId="0"/>
    <xf numFmtId="0" fontId="147" fillId="0" borderId="0"/>
    <xf numFmtId="0" fontId="146" fillId="0" borderId="0"/>
    <xf numFmtId="0" fontId="154" fillId="0" borderId="0"/>
    <xf numFmtId="0" fontId="147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49" fillId="0" borderId="53"/>
    <xf numFmtId="0" fontId="149" fillId="0" borderId="53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37" fillId="0" borderId="0"/>
    <xf numFmtId="0" fontId="37" fillId="0" borderId="0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6" fillId="0" borderId="68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49" fillId="0" borderId="53"/>
    <xf numFmtId="0" fontId="16" fillId="0" borderId="68"/>
    <xf numFmtId="0" fontId="16" fillId="0" borderId="68"/>
    <xf numFmtId="0" fontId="149" fillId="0" borderId="53"/>
    <xf numFmtId="0" fontId="149" fillId="0" borderId="53"/>
    <xf numFmtId="0" fontId="149" fillId="0" borderId="53"/>
    <xf numFmtId="0" fontId="20" fillId="0" borderId="69"/>
    <xf numFmtId="0" fontId="16" fillId="0" borderId="68"/>
    <xf numFmtId="0" fontId="106" fillId="0" borderId="53"/>
    <xf numFmtId="0" fontId="89" fillId="0" borderId="53"/>
    <xf numFmtId="0" fontId="16" fillId="0" borderId="68"/>
    <xf numFmtId="0" fontId="16" fillId="0" borderId="68"/>
    <xf numFmtId="0" fontId="16" fillId="0" borderId="68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37" fillId="0" borderId="0"/>
    <xf numFmtId="4" fontId="37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4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37" fillId="0" borderId="0"/>
    <xf numFmtId="3" fontId="37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3" fontId="16" fillId="0" borderId="0"/>
    <xf numFmtId="40" fontId="37" fillId="0" borderId="0"/>
    <xf numFmtId="40" fontId="37" fillId="0" borderId="0"/>
    <xf numFmtId="40" fontId="37" fillId="0" borderId="0"/>
    <xf numFmtId="40" fontId="37" fillId="0" borderId="0"/>
    <xf numFmtId="40" fontId="37" fillId="0" borderId="0"/>
    <xf numFmtId="40" fontId="37" fillId="0" borderId="0"/>
    <xf numFmtId="0" fontId="37" fillId="0" borderId="0"/>
    <xf numFmtId="40" fontId="37" fillId="0" borderId="0"/>
    <xf numFmtId="40" fontId="37" fillId="0" borderId="0"/>
    <xf numFmtId="0" fontId="37" fillId="0" borderId="0"/>
    <xf numFmtId="40" fontId="37" fillId="0" borderId="0"/>
    <xf numFmtId="40" fontId="37" fillId="0" borderId="0"/>
    <xf numFmtId="0" fontId="67" fillId="0" borderId="0"/>
    <xf numFmtId="0" fontId="11" fillId="18" borderId="0"/>
    <xf numFmtId="0" fontId="11" fillId="18" borderId="0"/>
    <xf numFmtId="0" fontId="11" fillId="18" borderId="0"/>
    <xf numFmtId="0" fontId="11" fillId="22" borderId="0"/>
    <xf numFmtId="0" fontId="11" fillId="22" borderId="0"/>
    <xf numFmtId="0" fontId="11" fillId="22" borderId="0"/>
    <xf numFmtId="0" fontId="11" fillId="26" borderId="0"/>
    <xf numFmtId="0" fontId="11" fillId="26" borderId="0"/>
    <xf numFmtId="0" fontId="11" fillId="26" borderId="0"/>
    <xf numFmtId="0" fontId="11" fillId="30" borderId="0"/>
    <xf numFmtId="0" fontId="11" fillId="30" borderId="0"/>
    <xf numFmtId="0" fontId="11" fillId="30" borderId="0"/>
    <xf numFmtId="0" fontId="11" fillId="34" borderId="0"/>
    <xf numFmtId="0" fontId="11" fillId="34" borderId="0"/>
    <xf numFmtId="0" fontId="11" fillId="34" borderId="0"/>
    <xf numFmtId="0" fontId="11" fillId="38" borderId="0"/>
    <xf numFmtId="0" fontId="11" fillId="38" borderId="0"/>
    <xf numFmtId="0" fontId="11" fillId="38" borderId="0"/>
    <xf numFmtId="0" fontId="11" fillId="19" borderId="0"/>
    <xf numFmtId="0" fontId="11" fillId="19" borderId="0"/>
    <xf numFmtId="0" fontId="11" fillId="19" borderId="0"/>
    <xf numFmtId="0" fontId="11" fillId="23" borderId="0"/>
    <xf numFmtId="0" fontId="11" fillId="27" borderId="0"/>
    <xf numFmtId="0" fontId="11" fillId="27" borderId="0"/>
    <xf numFmtId="0" fontId="11" fillId="27" borderId="0"/>
    <xf numFmtId="0" fontId="11" fillId="31" borderId="0"/>
    <xf numFmtId="0" fontId="11" fillId="31" borderId="0"/>
    <xf numFmtId="0" fontId="11" fillId="31" borderId="0"/>
    <xf numFmtId="0" fontId="11" fillId="35" borderId="0"/>
    <xf numFmtId="0" fontId="11" fillId="35" borderId="0"/>
    <xf numFmtId="0" fontId="11" fillId="35" borderId="0"/>
    <xf numFmtId="0" fontId="11" fillId="39" borderId="0"/>
    <xf numFmtId="0" fontId="11" fillId="39" borderId="0"/>
    <xf numFmtId="0" fontId="11" fillId="39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0" fontId="11" fillId="0" borderId="0"/>
    <xf numFmtId="0" fontId="11" fillId="0" borderId="0"/>
    <xf numFmtId="0" fontId="11" fillId="0" borderId="0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164" fontId="16" fillId="0" borderId="0"/>
    <xf numFmtId="164" fontId="12" fillId="0" borderId="0"/>
    <xf numFmtId="164" fontId="12" fillId="0" borderId="0"/>
    <xf numFmtId="164" fontId="16" fillId="0" borderId="0"/>
    <xf numFmtId="164" fontId="16" fillId="0" borderId="0"/>
    <xf numFmtId="164" fontId="16" fillId="0" borderId="0"/>
    <xf numFmtId="164" fontId="16" fillId="0" borderId="0"/>
    <xf numFmtId="164" fontId="16" fillId="0" borderId="0"/>
    <xf numFmtId="164" fontId="11" fillId="0" borderId="0"/>
    <xf numFmtId="164" fontId="16" fillId="0" borderId="0"/>
    <xf numFmtId="164" fontId="16" fillId="0" borderId="0"/>
    <xf numFmtId="164" fontId="16" fillId="0" borderId="0"/>
    <xf numFmtId="164" fontId="16" fillId="0" borderId="0"/>
    <xf numFmtId="164" fontId="12" fillId="0" borderId="0"/>
    <xf numFmtId="0" fontId="11" fillId="18" borderId="0"/>
    <xf numFmtId="0" fontId="11" fillId="18" borderId="0"/>
    <xf numFmtId="0" fontId="11" fillId="18" borderId="0"/>
    <xf numFmtId="0" fontId="11" fillId="22" borderId="0"/>
    <xf numFmtId="0" fontId="11" fillId="22" borderId="0"/>
    <xf numFmtId="0" fontId="11" fillId="22" borderId="0"/>
    <xf numFmtId="0" fontId="11" fillId="26" borderId="0"/>
    <xf numFmtId="0" fontId="11" fillId="26" borderId="0"/>
    <xf numFmtId="0" fontId="11" fillId="26" borderId="0"/>
    <xf numFmtId="0" fontId="11" fillId="30" borderId="0"/>
    <xf numFmtId="0" fontId="11" fillId="30" borderId="0"/>
    <xf numFmtId="0" fontId="11" fillId="30" borderId="0"/>
    <xf numFmtId="0" fontId="11" fillId="34" borderId="0"/>
    <xf numFmtId="0" fontId="11" fillId="34" borderId="0"/>
    <xf numFmtId="0" fontId="11" fillId="34" borderId="0"/>
    <xf numFmtId="0" fontId="11" fillId="38" borderId="0"/>
    <xf numFmtId="0" fontId="11" fillId="38" borderId="0"/>
    <xf numFmtId="0" fontId="11" fillId="38" borderId="0"/>
    <xf numFmtId="0" fontId="11" fillId="19" borderId="0"/>
    <xf numFmtId="0" fontId="11" fillId="19" borderId="0"/>
    <xf numFmtId="0" fontId="11" fillId="19" borderId="0"/>
    <xf numFmtId="0" fontId="11" fillId="23" borderId="0"/>
    <xf numFmtId="0" fontId="11" fillId="23" borderId="0"/>
    <xf numFmtId="0" fontId="11" fillId="27" borderId="0"/>
    <xf numFmtId="0" fontId="11" fillId="27" borderId="0"/>
    <xf numFmtId="0" fontId="11" fillId="27" borderId="0"/>
    <xf numFmtId="0" fontId="11" fillId="31" borderId="0"/>
    <xf numFmtId="0" fontId="11" fillId="31" borderId="0"/>
    <xf numFmtId="0" fontId="11" fillId="31" borderId="0"/>
    <xf numFmtId="0" fontId="11" fillId="35" borderId="0"/>
    <xf numFmtId="0" fontId="11" fillId="35" borderId="0"/>
    <xf numFmtId="0" fontId="11" fillId="35" borderId="0"/>
    <xf numFmtId="0" fontId="11" fillId="39" borderId="0"/>
    <xf numFmtId="0" fontId="11" fillId="39" borderId="0"/>
    <xf numFmtId="0" fontId="11" fillId="39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0" fontId="11" fillId="0" borderId="0"/>
    <xf numFmtId="0" fontId="11" fillId="0" borderId="0"/>
    <xf numFmtId="0" fontId="11" fillId="0" borderId="0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164" fontId="16" fillId="0" borderId="0"/>
    <xf numFmtId="164" fontId="12" fillId="0" borderId="0"/>
    <xf numFmtId="164" fontId="16" fillId="0" borderId="0"/>
    <xf numFmtId="0" fontId="11" fillId="18" borderId="0"/>
    <xf numFmtId="0" fontId="11" fillId="22" borderId="0"/>
    <xf numFmtId="0" fontId="11" fillId="26" borderId="0"/>
    <xf numFmtId="0" fontId="11" fillId="30" borderId="0"/>
    <xf numFmtId="0" fontId="11" fillId="34" borderId="0"/>
    <xf numFmtId="0" fontId="11" fillId="38" borderId="0"/>
    <xf numFmtId="0" fontId="11" fillId="19" borderId="0"/>
    <xf numFmtId="0" fontId="11" fillId="23" borderId="0"/>
    <xf numFmtId="0" fontId="11" fillId="27" borderId="0"/>
    <xf numFmtId="0" fontId="11" fillId="31" borderId="0"/>
    <xf numFmtId="0" fontId="11" fillId="35" borderId="0"/>
    <xf numFmtId="0" fontId="11" fillId="39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164" fontId="16" fillId="0" borderId="0"/>
    <xf numFmtId="164" fontId="16" fillId="0" borderId="0"/>
    <xf numFmtId="164" fontId="16" fillId="0" borderId="0"/>
    <xf numFmtId="0" fontId="11" fillId="18" borderId="0"/>
    <xf numFmtId="0" fontId="11" fillId="18" borderId="0"/>
    <xf numFmtId="0" fontId="11" fillId="22" borderId="0"/>
    <xf numFmtId="0" fontId="11" fillId="22" borderId="0"/>
    <xf numFmtId="0" fontId="11" fillId="26" borderId="0"/>
    <xf numFmtId="0" fontId="11" fillId="26" borderId="0"/>
    <xf numFmtId="0" fontId="11" fillId="30" borderId="0"/>
    <xf numFmtId="0" fontId="11" fillId="30" borderId="0"/>
    <xf numFmtId="0" fontId="11" fillId="34" borderId="0"/>
    <xf numFmtId="0" fontId="11" fillId="34" borderId="0"/>
    <xf numFmtId="0" fontId="11" fillId="38" borderId="0"/>
    <xf numFmtId="0" fontId="11" fillId="38" borderId="0"/>
    <xf numFmtId="0" fontId="11" fillId="19" borderId="0"/>
    <xf numFmtId="0" fontId="11" fillId="19" borderId="0"/>
    <xf numFmtId="0" fontId="11" fillId="27" borderId="0"/>
    <xf numFmtId="0" fontId="11" fillId="27" borderId="0"/>
    <xf numFmtId="0" fontId="11" fillId="31" borderId="0"/>
    <xf numFmtId="0" fontId="11" fillId="31" borderId="0"/>
    <xf numFmtId="0" fontId="11" fillId="35" borderId="0"/>
    <xf numFmtId="0" fontId="11" fillId="35" borderId="0"/>
    <xf numFmtId="0" fontId="11" fillId="39" borderId="0"/>
    <xf numFmtId="0" fontId="11" fillId="39" borderId="0"/>
    <xf numFmtId="164" fontId="16" fillId="0" borderId="0"/>
    <xf numFmtId="164" fontId="12" fillId="0" borderId="0"/>
    <xf numFmtId="164" fontId="12" fillId="0" borderId="0"/>
    <xf numFmtId="164" fontId="16" fillId="0" borderId="0"/>
    <xf numFmtId="164" fontId="11" fillId="0" borderId="0"/>
    <xf numFmtId="164" fontId="16" fillId="0" borderId="0"/>
    <xf numFmtId="164" fontId="12" fillId="0" borderId="0"/>
    <xf numFmtId="164" fontId="16" fillId="0" borderId="0"/>
    <xf numFmtId="164" fontId="16" fillId="0" borderId="0"/>
    <xf numFmtId="164" fontId="16" fillId="0" borderId="0"/>
    <xf numFmtId="164" fontId="16" fillId="0" borderId="0"/>
    <xf numFmtId="0" fontId="11" fillId="18" borderId="0"/>
    <xf numFmtId="0" fontId="11" fillId="22" borderId="0"/>
    <xf numFmtId="0" fontId="11" fillId="26" borderId="0"/>
    <xf numFmtId="0" fontId="11" fillId="30" borderId="0"/>
    <xf numFmtId="0" fontId="11" fillId="34" borderId="0"/>
    <xf numFmtId="0" fontId="11" fillId="38" borderId="0"/>
    <xf numFmtId="0" fontId="11" fillId="19" borderId="0"/>
    <xf numFmtId="0" fontId="11" fillId="23" borderId="0"/>
    <xf numFmtId="0" fontId="11" fillId="27" borderId="0"/>
    <xf numFmtId="0" fontId="11" fillId="31" borderId="0"/>
    <xf numFmtId="0" fontId="11" fillId="35" borderId="0"/>
    <xf numFmtId="0" fontId="11" fillId="39" borderId="0"/>
    <xf numFmtId="0" fontId="11" fillId="18" borderId="0"/>
    <xf numFmtId="0" fontId="11" fillId="18" borderId="0"/>
    <xf numFmtId="0" fontId="11" fillId="18" borderId="0"/>
    <xf numFmtId="0" fontId="11" fillId="22" borderId="0"/>
    <xf numFmtId="0" fontId="11" fillId="22" borderId="0"/>
    <xf numFmtId="0" fontId="11" fillId="22" borderId="0"/>
    <xf numFmtId="0" fontId="11" fillId="26" borderId="0"/>
    <xf numFmtId="0" fontId="11" fillId="26" borderId="0"/>
    <xf numFmtId="0" fontId="11" fillId="26" borderId="0"/>
    <xf numFmtId="0" fontId="11" fillId="30" borderId="0"/>
    <xf numFmtId="0" fontId="11" fillId="30" borderId="0"/>
    <xf numFmtId="0" fontId="11" fillId="30" borderId="0"/>
    <xf numFmtId="0" fontId="11" fillId="34" borderId="0"/>
    <xf numFmtId="0" fontId="11" fillId="34" borderId="0"/>
    <xf numFmtId="0" fontId="11" fillId="34" borderId="0"/>
    <xf numFmtId="0" fontId="11" fillId="38" borderId="0"/>
    <xf numFmtId="0" fontId="11" fillId="38" borderId="0"/>
    <xf numFmtId="0" fontId="11" fillId="38" borderId="0"/>
    <xf numFmtId="0" fontId="11" fillId="19" borderId="0"/>
    <xf numFmtId="0" fontId="11" fillId="19" borderId="0"/>
    <xf numFmtId="0" fontId="11" fillId="19" borderId="0"/>
    <xf numFmtId="0" fontId="11" fillId="23" borderId="0"/>
    <xf numFmtId="0" fontId="11" fillId="23" borderId="0"/>
    <xf numFmtId="0" fontId="11" fillId="27" borderId="0"/>
    <xf numFmtId="0" fontId="11" fillId="27" borderId="0"/>
    <xf numFmtId="0" fontId="11" fillId="27" borderId="0"/>
    <xf numFmtId="0" fontId="11" fillId="31" borderId="0"/>
    <xf numFmtId="0" fontId="11" fillId="31" borderId="0"/>
    <xf numFmtId="0" fontId="11" fillId="31" borderId="0"/>
    <xf numFmtId="0" fontId="11" fillId="35" borderId="0"/>
    <xf numFmtId="0" fontId="11" fillId="35" borderId="0"/>
    <xf numFmtId="0" fontId="11" fillId="35" borderId="0"/>
    <xf numFmtId="0" fontId="11" fillId="39" borderId="0"/>
    <xf numFmtId="0" fontId="11" fillId="39" borderId="0"/>
    <xf numFmtId="0" fontId="11" fillId="39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164" fontId="16" fillId="0" borderId="0"/>
    <xf numFmtId="164" fontId="12" fillId="0" borderId="0"/>
    <xf numFmtId="164" fontId="16" fillId="0" borderId="0"/>
    <xf numFmtId="164" fontId="16" fillId="0" borderId="0"/>
    <xf numFmtId="0" fontId="11" fillId="18" borderId="0"/>
    <xf numFmtId="0" fontId="11" fillId="18" borderId="0"/>
    <xf numFmtId="0" fontId="11" fillId="18" borderId="0"/>
    <xf numFmtId="0" fontId="11" fillId="18" borderId="0"/>
    <xf numFmtId="0" fontId="11" fillId="18" borderId="0"/>
    <xf numFmtId="0" fontId="11" fillId="18" borderId="0"/>
    <xf numFmtId="0" fontId="11" fillId="22" borderId="0"/>
    <xf numFmtId="0" fontId="11" fillId="22" borderId="0"/>
    <xf numFmtId="0" fontId="11" fillId="22" borderId="0"/>
    <xf numFmtId="0" fontId="11" fillId="22" borderId="0"/>
    <xf numFmtId="0" fontId="11" fillId="22" borderId="0"/>
    <xf numFmtId="0" fontId="11" fillId="22" borderId="0"/>
    <xf numFmtId="0" fontId="11" fillId="26" borderId="0"/>
    <xf numFmtId="0" fontId="11" fillId="26" borderId="0"/>
    <xf numFmtId="0" fontId="11" fillId="26" borderId="0"/>
    <xf numFmtId="0" fontId="11" fillId="26" borderId="0"/>
    <xf numFmtId="0" fontId="11" fillId="26" borderId="0"/>
    <xf numFmtId="0" fontId="11" fillId="26" borderId="0"/>
    <xf numFmtId="0" fontId="11" fillId="30" borderId="0"/>
    <xf numFmtId="0" fontId="11" fillId="30" borderId="0"/>
    <xf numFmtId="0" fontId="11" fillId="30" borderId="0"/>
    <xf numFmtId="0" fontId="11" fillId="30" borderId="0"/>
    <xf numFmtId="0" fontId="11" fillId="30" borderId="0"/>
    <xf numFmtId="0" fontId="11" fillId="30" borderId="0"/>
    <xf numFmtId="0" fontId="11" fillId="34" borderId="0"/>
    <xf numFmtId="0" fontId="11" fillId="34" borderId="0"/>
    <xf numFmtId="0" fontId="11" fillId="34" borderId="0"/>
    <xf numFmtId="0" fontId="11" fillId="34" borderId="0"/>
    <xf numFmtId="0" fontId="11" fillId="34" borderId="0"/>
    <xf numFmtId="0" fontId="11" fillId="34" borderId="0"/>
    <xf numFmtId="0" fontId="11" fillId="38" borderId="0"/>
    <xf numFmtId="0" fontId="11" fillId="38" borderId="0"/>
    <xf numFmtId="0" fontId="11" fillId="38" borderId="0"/>
    <xf numFmtId="0" fontId="11" fillId="38" borderId="0"/>
    <xf numFmtId="0" fontId="11" fillId="38" borderId="0"/>
    <xf numFmtId="0" fontId="11" fillId="38" borderId="0"/>
    <xf numFmtId="0" fontId="11" fillId="19" borderId="0"/>
    <xf numFmtId="0" fontId="11" fillId="19" borderId="0"/>
    <xf numFmtId="0" fontId="11" fillId="19" borderId="0"/>
    <xf numFmtId="0" fontId="11" fillId="19" borderId="0"/>
    <xf numFmtId="0" fontId="11" fillId="19" borderId="0"/>
    <xf numFmtId="0" fontId="11" fillId="19" borderId="0"/>
    <xf numFmtId="0" fontId="11" fillId="23" borderId="0"/>
    <xf numFmtId="0" fontId="11" fillId="23" borderId="0"/>
    <xf numFmtId="0" fontId="11" fillId="23" borderId="0"/>
    <xf numFmtId="0" fontId="11" fillId="27" borderId="0"/>
    <xf numFmtId="0" fontId="11" fillId="27" borderId="0"/>
    <xf numFmtId="0" fontId="11" fillId="27" borderId="0"/>
    <xf numFmtId="0" fontId="11" fillId="27" borderId="0"/>
    <xf numFmtId="0" fontId="11" fillId="27" borderId="0"/>
    <xf numFmtId="0" fontId="11" fillId="27" borderId="0"/>
    <xf numFmtId="0" fontId="11" fillId="31" borderId="0"/>
    <xf numFmtId="0" fontId="11" fillId="31" borderId="0"/>
    <xf numFmtId="0" fontId="11" fillId="31" borderId="0"/>
    <xf numFmtId="0" fontId="11" fillId="31" borderId="0"/>
    <xf numFmtId="0" fontId="11" fillId="31" borderId="0"/>
    <xf numFmtId="0" fontId="11" fillId="31" borderId="0"/>
    <xf numFmtId="0" fontId="11" fillId="35" borderId="0"/>
    <xf numFmtId="0" fontId="11" fillId="35" borderId="0"/>
    <xf numFmtId="0" fontId="11" fillId="35" borderId="0"/>
    <xf numFmtId="0" fontId="11" fillId="35" borderId="0"/>
    <xf numFmtId="0" fontId="11" fillId="35" borderId="0"/>
    <xf numFmtId="0" fontId="11" fillId="35" borderId="0"/>
    <xf numFmtId="0" fontId="11" fillId="39" borderId="0"/>
    <xf numFmtId="0" fontId="11" fillId="39" borderId="0"/>
    <xf numFmtId="0" fontId="11" fillId="39" borderId="0"/>
    <xf numFmtId="0" fontId="11" fillId="39" borderId="0"/>
    <xf numFmtId="0" fontId="11" fillId="39" borderId="0"/>
    <xf numFmtId="0" fontId="11" fillId="39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206" fontId="16" fillId="0" borderId="0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0" fontId="11" fillId="16" borderId="52"/>
    <xf numFmtId="164" fontId="16" fillId="0" borderId="0"/>
    <xf numFmtId="164" fontId="16" fillId="0" borderId="0"/>
    <xf numFmtId="164" fontId="12" fillId="0" borderId="0"/>
    <xf numFmtId="164" fontId="12" fillId="0" borderId="0"/>
    <xf numFmtId="164" fontId="12" fillId="0" borderId="0"/>
    <xf numFmtId="164" fontId="16" fillId="0" borderId="0"/>
    <xf numFmtId="164" fontId="16" fillId="0" borderId="0"/>
    <xf numFmtId="164" fontId="16" fillId="0" borderId="0"/>
    <xf numFmtId="164" fontId="16" fillId="0" borderId="0"/>
    <xf numFmtId="164" fontId="16" fillId="0" borderId="0"/>
    <xf numFmtId="164" fontId="16" fillId="0" borderId="0"/>
    <xf numFmtId="164" fontId="16" fillId="0" borderId="0"/>
    <xf numFmtId="164" fontId="11" fillId="0" borderId="0"/>
    <xf numFmtId="164" fontId="16" fillId="0" borderId="0"/>
    <xf numFmtId="164" fontId="16" fillId="0" borderId="0"/>
    <xf numFmtId="164" fontId="16" fillId="0" borderId="0"/>
    <xf numFmtId="164" fontId="12" fillId="0" borderId="0"/>
    <xf numFmtId="0" fontId="11" fillId="0" borderId="0"/>
    <xf numFmtId="0" fontId="155" fillId="0" borderId="0"/>
    <xf numFmtId="0" fontId="156" fillId="0" borderId="0" applyFill="0" applyProtection="0"/>
    <xf numFmtId="9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57" fillId="0" borderId="0"/>
    <xf numFmtId="9" fontId="16" fillId="0" borderId="0" applyFont="0" applyFill="0" applyBorder="0" applyAlignment="0" applyProtection="0"/>
    <xf numFmtId="9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0" fontId="10" fillId="18" borderId="0"/>
    <xf numFmtId="0" fontId="10" fillId="22" borderId="0"/>
    <xf numFmtId="0" fontId="10" fillId="26" borderId="0"/>
    <xf numFmtId="0" fontId="10" fillId="30" borderId="0"/>
    <xf numFmtId="0" fontId="10" fillId="34" borderId="0"/>
    <xf numFmtId="0" fontId="10" fillId="38" borderId="0"/>
    <xf numFmtId="0" fontId="10" fillId="19" borderId="0"/>
    <xf numFmtId="0" fontId="10" fillId="23" borderId="0"/>
    <xf numFmtId="0" fontId="10" fillId="27" borderId="0"/>
    <xf numFmtId="0" fontId="10" fillId="31" borderId="0"/>
    <xf numFmtId="0" fontId="10" fillId="35" borderId="0"/>
    <xf numFmtId="0" fontId="10" fillId="39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6" borderId="52"/>
    <xf numFmtId="43" fontId="10" fillId="0" borderId="0"/>
    <xf numFmtId="43" fontId="10" fillId="0" borderId="0"/>
    <xf numFmtId="43" fontId="11" fillId="0" borderId="0"/>
    <xf numFmtId="43" fontId="10" fillId="0" borderId="0"/>
    <xf numFmtId="0" fontId="10" fillId="18" borderId="0"/>
    <xf numFmtId="0" fontId="10" fillId="22" borderId="0"/>
    <xf numFmtId="0" fontId="10" fillId="26" borderId="0"/>
    <xf numFmtId="0" fontId="10" fillId="30" borderId="0"/>
    <xf numFmtId="0" fontId="10" fillId="34" borderId="0"/>
    <xf numFmtId="0" fontId="10" fillId="38" borderId="0"/>
    <xf numFmtId="0" fontId="10" fillId="19" borderId="0"/>
    <xf numFmtId="0" fontId="10" fillId="27" borderId="0"/>
    <xf numFmtId="0" fontId="10" fillId="31" borderId="0"/>
    <xf numFmtId="0" fontId="10" fillId="35" borderId="0"/>
    <xf numFmtId="0" fontId="10" fillId="39" borderId="0"/>
    <xf numFmtId="0" fontId="10" fillId="0" borderId="0"/>
    <xf numFmtId="0" fontId="10" fillId="0" borderId="0"/>
    <xf numFmtId="43" fontId="10" fillId="0" borderId="0"/>
    <xf numFmtId="43" fontId="10" fillId="0" borderId="0"/>
    <xf numFmtId="43" fontId="10" fillId="0" borderId="0"/>
    <xf numFmtId="43" fontId="11" fillId="0" borderId="0"/>
    <xf numFmtId="43" fontId="10" fillId="0" borderId="0"/>
    <xf numFmtId="0" fontId="10" fillId="16" borderId="52"/>
    <xf numFmtId="0" fontId="10" fillId="18" borderId="0"/>
    <xf numFmtId="0" fontId="10" fillId="19" borderId="0"/>
    <xf numFmtId="0" fontId="10" fillId="22" borderId="0"/>
    <xf numFmtId="0" fontId="10" fillId="23" borderId="0"/>
    <xf numFmtId="0" fontId="10" fillId="26" borderId="0"/>
    <xf numFmtId="0" fontId="10" fillId="27" borderId="0"/>
    <xf numFmtId="0" fontId="10" fillId="30" borderId="0"/>
    <xf numFmtId="0" fontId="10" fillId="31" borderId="0"/>
    <xf numFmtId="0" fontId="10" fillId="34" borderId="0"/>
    <xf numFmtId="0" fontId="10" fillId="35" borderId="0"/>
    <xf numFmtId="0" fontId="10" fillId="38" borderId="0"/>
    <xf numFmtId="0" fontId="10" fillId="39" borderId="0"/>
    <xf numFmtId="0" fontId="10" fillId="18" borderId="0"/>
    <xf numFmtId="0" fontId="10" fillId="22" borderId="0"/>
    <xf numFmtId="0" fontId="10" fillId="26" borderId="0"/>
    <xf numFmtId="0" fontId="10" fillId="30" borderId="0"/>
    <xf numFmtId="0" fontId="10" fillId="34" borderId="0"/>
    <xf numFmtId="0" fontId="10" fillId="38" borderId="0"/>
    <xf numFmtId="0" fontId="10" fillId="19" borderId="0"/>
    <xf numFmtId="0" fontId="10" fillId="27" borderId="0"/>
    <xf numFmtId="0" fontId="10" fillId="31" borderId="0"/>
    <xf numFmtId="0" fontId="10" fillId="35" borderId="0"/>
    <xf numFmtId="0" fontId="10" fillId="39" borderId="0"/>
    <xf numFmtId="43" fontId="10" fillId="0" borderId="0"/>
    <xf numFmtId="0" fontId="10" fillId="18" borderId="0"/>
    <xf numFmtId="0" fontId="10" fillId="18" borderId="0"/>
    <xf numFmtId="0" fontId="10" fillId="22" borderId="0"/>
    <xf numFmtId="0" fontId="10" fillId="22" borderId="0"/>
    <xf numFmtId="0" fontId="10" fillId="26" borderId="0"/>
    <xf numFmtId="0" fontId="10" fillId="26" borderId="0"/>
    <xf numFmtId="0" fontId="10" fillId="30" borderId="0"/>
    <xf numFmtId="0" fontId="10" fillId="30" borderId="0"/>
    <xf numFmtId="0" fontId="10" fillId="34" borderId="0"/>
    <xf numFmtId="0" fontId="10" fillId="34" borderId="0"/>
    <xf numFmtId="0" fontId="10" fillId="38" borderId="0"/>
    <xf numFmtId="0" fontId="10" fillId="38" borderId="0"/>
    <xf numFmtId="0" fontId="10" fillId="19" borderId="0"/>
    <xf numFmtId="0" fontId="10" fillId="19" borderId="0"/>
    <xf numFmtId="0" fontId="10" fillId="23" borderId="0"/>
    <xf numFmtId="0" fontId="10" fillId="27" borderId="0"/>
    <xf numFmtId="0" fontId="10" fillId="27" borderId="0"/>
    <xf numFmtId="0" fontId="10" fillId="31" borderId="0"/>
    <xf numFmtId="0" fontId="10" fillId="31" borderId="0"/>
    <xf numFmtId="0" fontId="10" fillId="35" borderId="0"/>
    <xf numFmtId="0" fontId="10" fillId="35" borderId="0"/>
    <xf numFmtId="0" fontId="10" fillId="39" borderId="0"/>
    <xf numFmtId="0" fontId="10" fillId="39" borderId="0"/>
    <xf numFmtId="0" fontId="10" fillId="16" borderId="52"/>
    <xf numFmtId="43" fontId="10" fillId="0" borderId="0"/>
    <xf numFmtId="43" fontId="10" fillId="0" borderId="0"/>
    <xf numFmtId="43" fontId="10" fillId="0" borderId="0"/>
    <xf numFmtId="43" fontId="11" fillId="0" borderId="0"/>
    <xf numFmtId="43" fontId="10" fillId="0" borderId="0"/>
    <xf numFmtId="0" fontId="158" fillId="0" borderId="0" applyNumberFormat="0" applyFill="0" applyBorder="0" applyAlignment="0" applyProtection="0"/>
    <xf numFmtId="0" fontId="77" fillId="0" borderId="45" applyNumberFormat="0" applyFill="0" applyAlignment="0" applyProtection="0"/>
    <xf numFmtId="0" fontId="78" fillId="0" borderId="46" applyNumberFormat="0" applyFill="0" applyAlignment="0" applyProtection="0"/>
    <xf numFmtId="0" fontId="79" fillId="0" borderId="47" applyNumberFormat="0" applyFill="0" applyAlignment="0" applyProtection="0"/>
    <xf numFmtId="0" fontId="79" fillId="0" borderId="0" applyNumberFormat="0" applyFill="0" applyBorder="0" applyAlignment="0" applyProtection="0"/>
    <xf numFmtId="0" fontId="80" fillId="10" borderId="0" applyNumberFormat="0" applyBorder="0" applyAlignment="0" applyProtection="0"/>
    <xf numFmtId="0" fontId="81" fillId="11" borderId="0" applyNumberFormat="0" applyBorder="0" applyAlignment="0" applyProtection="0"/>
    <xf numFmtId="0" fontId="159" fillId="12" borderId="0" applyNumberFormat="0" applyBorder="0" applyAlignment="0" applyProtection="0"/>
    <xf numFmtId="0" fontId="82" fillId="13" borderId="48" applyNumberFormat="0" applyAlignment="0" applyProtection="0"/>
    <xf numFmtId="0" fontId="83" fillId="14" borderId="49" applyNumberFormat="0" applyAlignment="0" applyProtection="0"/>
    <xf numFmtId="0" fontId="84" fillId="14" borderId="48" applyNumberFormat="0" applyAlignment="0" applyProtection="0"/>
    <xf numFmtId="0" fontId="85" fillId="0" borderId="50" applyNumberFormat="0" applyFill="0" applyAlignment="0" applyProtection="0"/>
    <xf numFmtId="0" fontId="86" fillId="15" borderId="51" applyNumberFormat="0" applyAlignment="0" applyProtection="0"/>
    <xf numFmtId="0" fontId="87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9" fillId="0" borderId="53" applyNumberFormat="0" applyFill="0" applyAlignment="0" applyProtection="0"/>
    <xf numFmtId="0" fontId="90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0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90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90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90" fillId="33" borderId="0" applyNumberFormat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0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0" borderId="0"/>
    <xf numFmtId="0" fontId="9" fillId="16" borderId="52" applyNumberFormat="0" applyFont="0" applyAlignment="0" applyProtection="0"/>
    <xf numFmtId="0" fontId="8" fillId="18" borderId="0"/>
    <xf numFmtId="0" fontId="8" fillId="22" borderId="0"/>
    <xf numFmtId="0" fontId="8" fillId="26" borderId="0"/>
    <xf numFmtId="0" fontId="8" fillId="30" borderId="0"/>
    <xf numFmtId="0" fontId="8" fillId="34" borderId="0"/>
    <xf numFmtId="0" fontId="8" fillId="38" borderId="0"/>
    <xf numFmtId="0" fontId="8" fillId="19" borderId="0"/>
    <xf numFmtId="0" fontId="8" fillId="23" borderId="0"/>
    <xf numFmtId="0" fontId="8" fillId="27" borderId="0"/>
    <xf numFmtId="0" fontId="8" fillId="31" borderId="0"/>
    <xf numFmtId="0" fontId="8" fillId="35" borderId="0"/>
    <xf numFmtId="0" fontId="8" fillId="39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16" borderId="52"/>
    <xf numFmtId="43" fontId="8" fillId="0" borderId="0"/>
    <xf numFmtId="43" fontId="8" fillId="0" borderId="0"/>
    <xf numFmtId="43" fontId="8" fillId="0" borderId="0"/>
    <xf numFmtId="0" fontId="8" fillId="18" borderId="0"/>
    <xf numFmtId="0" fontId="8" fillId="22" borderId="0"/>
    <xf numFmtId="0" fontId="8" fillId="26" borderId="0"/>
    <xf numFmtId="0" fontId="8" fillId="30" borderId="0"/>
    <xf numFmtId="0" fontId="8" fillId="34" borderId="0"/>
    <xf numFmtId="0" fontId="8" fillId="38" borderId="0"/>
    <xf numFmtId="0" fontId="8" fillId="19" borderId="0"/>
    <xf numFmtId="0" fontId="8" fillId="27" borderId="0"/>
    <xf numFmtId="0" fontId="8" fillId="31" borderId="0"/>
    <xf numFmtId="0" fontId="8" fillId="35" borderId="0"/>
    <xf numFmtId="0" fontId="8" fillId="39" borderId="0"/>
    <xf numFmtId="0" fontId="8" fillId="0" borderId="0"/>
    <xf numFmtId="0" fontId="8" fillId="0" borderId="0"/>
    <xf numFmtId="43" fontId="8" fillId="0" borderId="0"/>
    <xf numFmtId="43" fontId="8" fillId="0" borderId="0"/>
    <xf numFmtId="43" fontId="8" fillId="0" borderId="0"/>
    <xf numFmtId="43" fontId="8" fillId="0" borderId="0"/>
    <xf numFmtId="0" fontId="8" fillId="16" borderId="52"/>
    <xf numFmtId="0" fontId="8" fillId="18" borderId="0"/>
    <xf numFmtId="0" fontId="8" fillId="19" borderId="0"/>
    <xf numFmtId="0" fontId="8" fillId="22" borderId="0"/>
    <xf numFmtId="0" fontId="8" fillId="23" borderId="0"/>
    <xf numFmtId="0" fontId="8" fillId="26" borderId="0"/>
    <xf numFmtId="0" fontId="8" fillId="27" borderId="0"/>
    <xf numFmtId="0" fontId="8" fillId="30" borderId="0"/>
    <xf numFmtId="0" fontId="8" fillId="31" borderId="0"/>
    <xf numFmtId="0" fontId="8" fillId="34" borderId="0"/>
    <xf numFmtId="0" fontId="8" fillId="35" borderId="0"/>
    <xf numFmtId="0" fontId="8" fillId="38" borderId="0"/>
    <xf numFmtId="0" fontId="8" fillId="39" borderId="0"/>
    <xf numFmtId="0" fontId="8" fillId="18" borderId="0"/>
    <xf numFmtId="0" fontId="8" fillId="22" borderId="0"/>
    <xf numFmtId="0" fontId="8" fillId="26" borderId="0"/>
    <xf numFmtId="0" fontId="8" fillId="30" borderId="0"/>
    <xf numFmtId="0" fontId="8" fillId="34" borderId="0"/>
    <xf numFmtId="0" fontId="8" fillId="38" borderId="0"/>
    <xf numFmtId="0" fontId="8" fillId="19" borderId="0"/>
    <xf numFmtId="0" fontId="8" fillId="27" borderId="0"/>
    <xf numFmtId="0" fontId="8" fillId="31" borderId="0"/>
    <xf numFmtId="0" fontId="8" fillId="35" borderId="0"/>
    <xf numFmtId="0" fontId="8" fillId="39" borderId="0"/>
    <xf numFmtId="43" fontId="8" fillId="0" borderId="0"/>
    <xf numFmtId="0" fontId="8" fillId="18" borderId="0"/>
    <xf numFmtId="0" fontId="8" fillId="18" borderId="0"/>
    <xf numFmtId="0" fontId="8" fillId="22" borderId="0"/>
    <xf numFmtId="0" fontId="8" fillId="22" borderId="0"/>
    <xf numFmtId="0" fontId="8" fillId="26" borderId="0"/>
    <xf numFmtId="0" fontId="8" fillId="26" borderId="0"/>
    <xf numFmtId="0" fontId="8" fillId="30" borderId="0"/>
    <xf numFmtId="0" fontId="8" fillId="30" borderId="0"/>
    <xf numFmtId="0" fontId="8" fillId="34" borderId="0"/>
    <xf numFmtId="0" fontId="8" fillId="34" borderId="0"/>
    <xf numFmtId="0" fontId="8" fillId="38" borderId="0"/>
    <xf numFmtId="0" fontId="8" fillId="38" borderId="0"/>
    <xf numFmtId="0" fontId="8" fillId="19" borderId="0"/>
    <xf numFmtId="0" fontId="8" fillId="19" borderId="0"/>
    <xf numFmtId="0" fontId="8" fillId="23" borderId="0"/>
    <xf numFmtId="0" fontId="8" fillId="27" borderId="0"/>
    <xf numFmtId="0" fontId="8" fillId="27" borderId="0"/>
    <xf numFmtId="0" fontId="8" fillId="31" borderId="0"/>
    <xf numFmtId="0" fontId="8" fillId="31" borderId="0"/>
    <xf numFmtId="0" fontId="8" fillId="35" borderId="0"/>
    <xf numFmtId="0" fontId="8" fillId="35" borderId="0"/>
    <xf numFmtId="0" fontId="8" fillId="39" borderId="0"/>
    <xf numFmtId="0" fontId="8" fillId="39" borderId="0"/>
    <xf numFmtId="0" fontId="8" fillId="16" borderId="52"/>
    <xf numFmtId="43" fontId="8" fillId="0" borderId="0"/>
    <xf numFmtId="43" fontId="8" fillId="0" borderId="0"/>
    <xf numFmtId="43" fontId="8" fillId="0" borderId="0"/>
    <xf numFmtId="43" fontId="8" fillId="0" borderId="0"/>
    <xf numFmtId="0" fontId="7" fillId="18" borderId="0"/>
    <xf numFmtId="0" fontId="7" fillId="22" borderId="0"/>
    <xf numFmtId="0" fontId="7" fillId="26" borderId="0"/>
    <xf numFmtId="0" fontId="7" fillId="30" borderId="0"/>
    <xf numFmtId="0" fontId="7" fillId="34" borderId="0"/>
    <xf numFmtId="0" fontId="7" fillId="38" borderId="0"/>
    <xf numFmtId="0" fontId="7" fillId="19" borderId="0"/>
    <xf numFmtId="0" fontId="7" fillId="23" borderId="0"/>
    <xf numFmtId="0" fontId="7" fillId="27" borderId="0"/>
    <xf numFmtId="0" fontId="7" fillId="31" borderId="0"/>
    <xf numFmtId="0" fontId="7" fillId="35" borderId="0"/>
    <xf numFmtId="0" fontId="7" fillId="39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16" borderId="52"/>
    <xf numFmtId="43" fontId="7" fillId="0" borderId="0"/>
    <xf numFmtId="43" fontId="7" fillId="0" borderId="0"/>
    <xf numFmtId="43" fontId="7" fillId="0" borderId="0"/>
    <xf numFmtId="0" fontId="7" fillId="18" borderId="0"/>
    <xf numFmtId="0" fontId="7" fillId="22" borderId="0"/>
    <xf numFmtId="0" fontId="7" fillId="26" borderId="0"/>
    <xf numFmtId="0" fontId="7" fillId="30" borderId="0"/>
    <xf numFmtId="0" fontId="7" fillId="34" borderId="0"/>
    <xf numFmtId="0" fontId="7" fillId="38" borderId="0"/>
    <xf numFmtId="0" fontId="7" fillId="19" borderId="0"/>
    <xf numFmtId="0" fontId="7" fillId="27" borderId="0"/>
    <xf numFmtId="0" fontId="7" fillId="31" borderId="0"/>
    <xf numFmtId="0" fontId="7" fillId="35" borderId="0"/>
    <xf numFmtId="0" fontId="7" fillId="39" borderId="0"/>
    <xf numFmtId="0" fontId="7" fillId="0" borderId="0"/>
    <xf numFmtId="0" fontId="7" fillId="0" borderId="0"/>
    <xf numFmtId="43" fontId="7" fillId="0" borderId="0"/>
    <xf numFmtId="43" fontId="7" fillId="0" borderId="0"/>
    <xf numFmtId="43" fontId="7" fillId="0" borderId="0"/>
    <xf numFmtId="43" fontId="7" fillId="0" borderId="0"/>
    <xf numFmtId="0" fontId="7" fillId="16" borderId="52"/>
    <xf numFmtId="0" fontId="7" fillId="18" borderId="0"/>
    <xf numFmtId="0" fontId="7" fillId="19" borderId="0"/>
    <xf numFmtId="0" fontId="7" fillId="22" borderId="0"/>
    <xf numFmtId="0" fontId="7" fillId="23" borderId="0"/>
    <xf numFmtId="0" fontId="7" fillId="26" borderId="0"/>
    <xf numFmtId="0" fontId="7" fillId="27" borderId="0"/>
    <xf numFmtId="0" fontId="7" fillId="30" borderId="0"/>
    <xf numFmtId="0" fontId="7" fillId="31" borderId="0"/>
    <xf numFmtId="0" fontId="7" fillId="34" borderId="0"/>
    <xf numFmtId="0" fontId="7" fillId="35" borderId="0"/>
    <xf numFmtId="0" fontId="7" fillId="38" borderId="0"/>
    <xf numFmtId="0" fontId="7" fillId="39" borderId="0"/>
    <xf numFmtId="0" fontId="7" fillId="18" borderId="0"/>
    <xf numFmtId="0" fontId="7" fillId="22" borderId="0"/>
    <xf numFmtId="0" fontId="7" fillId="26" borderId="0"/>
    <xf numFmtId="0" fontId="7" fillId="30" borderId="0"/>
    <xf numFmtId="0" fontId="7" fillId="34" borderId="0"/>
    <xf numFmtId="0" fontId="7" fillId="38" borderId="0"/>
    <xf numFmtId="0" fontId="7" fillId="19" borderId="0"/>
    <xf numFmtId="0" fontId="7" fillId="27" borderId="0"/>
    <xf numFmtId="0" fontId="7" fillId="31" borderId="0"/>
    <xf numFmtId="0" fontId="7" fillId="35" borderId="0"/>
    <xf numFmtId="0" fontId="7" fillId="39" borderId="0"/>
    <xf numFmtId="43" fontId="7" fillId="0" borderId="0"/>
    <xf numFmtId="0" fontId="7" fillId="18" borderId="0"/>
    <xf numFmtId="0" fontId="7" fillId="18" borderId="0"/>
    <xf numFmtId="0" fontId="7" fillId="22" borderId="0"/>
    <xf numFmtId="0" fontId="7" fillId="22" borderId="0"/>
    <xf numFmtId="0" fontId="7" fillId="26" borderId="0"/>
    <xf numFmtId="0" fontId="7" fillId="26" borderId="0"/>
    <xf numFmtId="0" fontId="7" fillId="30" borderId="0"/>
    <xf numFmtId="0" fontId="7" fillId="30" borderId="0"/>
    <xf numFmtId="0" fontId="7" fillId="34" borderId="0"/>
    <xf numFmtId="0" fontId="7" fillId="34" borderId="0"/>
    <xf numFmtId="0" fontId="7" fillId="38" borderId="0"/>
    <xf numFmtId="0" fontId="7" fillId="38" borderId="0"/>
    <xf numFmtId="0" fontId="7" fillId="19" borderId="0"/>
    <xf numFmtId="0" fontId="7" fillId="19" borderId="0"/>
    <xf numFmtId="0" fontId="7" fillId="23" borderId="0"/>
    <xf numFmtId="0" fontId="7" fillId="27" borderId="0"/>
    <xf numFmtId="0" fontId="7" fillId="27" borderId="0"/>
    <xf numFmtId="0" fontId="7" fillId="31" borderId="0"/>
    <xf numFmtId="0" fontId="7" fillId="31" borderId="0"/>
    <xf numFmtId="0" fontId="7" fillId="35" borderId="0"/>
    <xf numFmtId="0" fontId="7" fillId="35" borderId="0"/>
    <xf numFmtId="0" fontId="7" fillId="39" borderId="0"/>
    <xf numFmtId="0" fontId="7" fillId="39" borderId="0"/>
    <xf numFmtId="0" fontId="7" fillId="16" borderId="52"/>
    <xf numFmtId="43" fontId="7" fillId="0" borderId="0"/>
    <xf numFmtId="43" fontId="7" fillId="0" borderId="0"/>
    <xf numFmtId="43" fontId="7" fillId="0" borderId="0"/>
    <xf numFmtId="43" fontId="7" fillId="0" borderId="0"/>
    <xf numFmtId="0" fontId="6" fillId="18" borderId="0"/>
    <xf numFmtId="0" fontId="6" fillId="22" borderId="0"/>
    <xf numFmtId="0" fontId="6" fillId="26" borderId="0"/>
    <xf numFmtId="0" fontId="6" fillId="30" borderId="0"/>
    <xf numFmtId="0" fontId="6" fillId="34" borderId="0"/>
    <xf numFmtId="0" fontId="6" fillId="38" borderId="0"/>
    <xf numFmtId="0" fontId="6" fillId="19" borderId="0"/>
    <xf numFmtId="0" fontId="6" fillId="23" borderId="0"/>
    <xf numFmtId="0" fontId="6" fillId="27" borderId="0"/>
    <xf numFmtId="0" fontId="6" fillId="31" borderId="0"/>
    <xf numFmtId="0" fontId="6" fillId="35" borderId="0"/>
    <xf numFmtId="0" fontId="6" fillId="39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16" borderId="52"/>
    <xf numFmtId="43" fontId="6" fillId="0" borderId="0"/>
    <xf numFmtId="43" fontId="6" fillId="0" borderId="0"/>
    <xf numFmtId="43" fontId="6" fillId="0" borderId="0"/>
    <xf numFmtId="0" fontId="6" fillId="18" borderId="0"/>
    <xf numFmtId="0" fontId="6" fillId="22" borderId="0"/>
    <xf numFmtId="0" fontId="6" fillId="26" borderId="0"/>
    <xf numFmtId="0" fontId="6" fillId="30" borderId="0"/>
    <xf numFmtId="0" fontId="6" fillId="34" borderId="0"/>
    <xf numFmtId="0" fontId="6" fillId="38" borderId="0"/>
    <xf numFmtId="0" fontId="6" fillId="19" borderId="0"/>
    <xf numFmtId="0" fontId="6" fillId="27" borderId="0"/>
    <xf numFmtId="0" fontId="6" fillId="31" borderId="0"/>
    <xf numFmtId="0" fontId="6" fillId="35" borderId="0"/>
    <xf numFmtId="0" fontId="6" fillId="39" borderId="0"/>
    <xf numFmtId="0" fontId="6" fillId="0" borderId="0"/>
    <xf numFmtId="0" fontId="6" fillId="0" borderId="0"/>
    <xf numFmtId="43" fontId="6" fillId="0" borderId="0"/>
    <xf numFmtId="43" fontId="6" fillId="0" borderId="0"/>
    <xf numFmtId="43" fontId="6" fillId="0" borderId="0"/>
    <xf numFmtId="43" fontId="6" fillId="0" borderId="0"/>
    <xf numFmtId="0" fontId="6" fillId="16" borderId="52"/>
    <xf numFmtId="0" fontId="6" fillId="18" borderId="0"/>
    <xf numFmtId="0" fontId="6" fillId="19" borderId="0"/>
    <xf numFmtId="0" fontId="6" fillId="22" borderId="0"/>
    <xf numFmtId="0" fontId="6" fillId="23" borderId="0"/>
    <xf numFmtId="0" fontId="6" fillId="26" borderId="0"/>
    <xf numFmtId="0" fontId="6" fillId="27" borderId="0"/>
    <xf numFmtId="0" fontId="6" fillId="30" borderId="0"/>
    <xf numFmtId="0" fontId="6" fillId="31" borderId="0"/>
    <xf numFmtId="0" fontId="6" fillId="34" borderId="0"/>
    <xf numFmtId="0" fontId="6" fillId="35" borderId="0"/>
    <xf numFmtId="0" fontId="6" fillId="38" borderId="0"/>
    <xf numFmtId="0" fontId="6" fillId="39" borderId="0"/>
    <xf numFmtId="0" fontId="6" fillId="18" borderId="0"/>
    <xf numFmtId="0" fontId="6" fillId="22" borderId="0"/>
    <xf numFmtId="0" fontId="6" fillId="26" borderId="0"/>
    <xf numFmtId="0" fontId="6" fillId="30" borderId="0"/>
    <xf numFmtId="0" fontId="6" fillId="34" borderId="0"/>
    <xf numFmtId="0" fontId="6" fillId="38" borderId="0"/>
    <xf numFmtId="0" fontId="6" fillId="19" borderId="0"/>
    <xf numFmtId="0" fontId="6" fillId="27" borderId="0"/>
    <xf numFmtId="0" fontId="6" fillId="31" borderId="0"/>
    <xf numFmtId="0" fontId="6" fillId="35" borderId="0"/>
    <xf numFmtId="0" fontId="6" fillId="39" borderId="0"/>
    <xf numFmtId="43" fontId="6" fillId="0" borderId="0"/>
    <xf numFmtId="0" fontId="6" fillId="18" borderId="0"/>
    <xf numFmtId="0" fontId="6" fillId="18" borderId="0"/>
    <xf numFmtId="0" fontId="6" fillId="22" borderId="0"/>
    <xf numFmtId="0" fontId="6" fillId="22" borderId="0"/>
    <xf numFmtId="0" fontId="6" fillId="26" borderId="0"/>
    <xf numFmtId="0" fontId="6" fillId="26" borderId="0"/>
    <xf numFmtId="0" fontId="6" fillId="30" borderId="0"/>
    <xf numFmtId="0" fontId="6" fillId="30" borderId="0"/>
    <xf numFmtId="0" fontId="6" fillId="34" borderId="0"/>
    <xf numFmtId="0" fontId="6" fillId="34" borderId="0"/>
    <xf numFmtId="0" fontId="6" fillId="38" borderId="0"/>
    <xf numFmtId="0" fontId="6" fillId="38" borderId="0"/>
    <xf numFmtId="0" fontId="6" fillId="19" borderId="0"/>
    <xf numFmtId="0" fontId="6" fillId="19" borderId="0"/>
    <xf numFmtId="0" fontId="6" fillId="23" borderId="0"/>
    <xf numFmtId="0" fontId="6" fillId="27" borderId="0"/>
    <xf numFmtId="0" fontId="6" fillId="27" borderId="0"/>
    <xf numFmtId="0" fontId="6" fillId="31" borderId="0"/>
    <xf numFmtId="0" fontId="6" fillId="31" borderId="0"/>
    <xf numFmtId="0" fontId="6" fillId="35" borderId="0"/>
    <xf numFmtId="0" fontId="6" fillId="35" borderId="0"/>
    <xf numFmtId="0" fontId="6" fillId="39" borderId="0"/>
    <xf numFmtId="0" fontId="6" fillId="39" borderId="0"/>
    <xf numFmtId="0" fontId="6" fillId="16" borderId="52"/>
    <xf numFmtId="43" fontId="6" fillId="0" borderId="0"/>
    <xf numFmtId="43" fontId="6" fillId="0" borderId="0"/>
    <xf numFmtId="43" fontId="6" fillId="0" borderId="0"/>
    <xf numFmtId="43" fontId="6" fillId="0" borderId="0"/>
    <xf numFmtId="0" fontId="5" fillId="0" borderId="0"/>
    <xf numFmtId="0" fontId="4" fillId="18" borderId="0"/>
    <xf numFmtId="0" fontId="4" fillId="22" borderId="0"/>
    <xf numFmtId="0" fontId="4" fillId="26" borderId="0"/>
    <xf numFmtId="0" fontId="4" fillId="30" borderId="0"/>
    <xf numFmtId="0" fontId="4" fillId="34" borderId="0"/>
    <xf numFmtId="0" fontId="4" fillId="38" borderId="0"/>
    <xf numFmtId="0" fontId="4" fillId="19" borderId="0"/>
    <xf numFmtId="0" fontId="4" fillId="23" borderId="0"/>
    <xf numFmtId="0" fontId="4" fillId="27" borderId="0"/>
    <xf numFmtId="0" fontId="4" fillId="31" borderId="0"/>
    <xf numFmtId="0" fontId="4" fillId="35" borderId="0"/>
    <xf numFmtId="0" fontId="4" fillId="39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6" borderId="52"/>
    <xf numFmtId="43" fontId="4" fillId="0" borderId="0"/>
    <xf numFmtId="43" fontId="4" fillId="0" borderId="0"/>
    <xf numFmtId="43" fontId="4" fillId="0" borderId="0"/>
    <xf numFmtId="0" fontId="4" fillId="18" borderId="0"/>
    <xf numFmtId="0" fontId="4" fillId="22" borderId="0"/>
    <xf numFmtId="0" fontId="4" fillId="26" borderId="0"/>
    <xf numFmtId="0" fontId="4" fillId="30" borderId="0"/>
    <xf numFmtId="0" fontId="4" fillId="34" borderId="0"/>
    <xf numFmtId="0" fontId="4" fillId="38" borderId="0"/>
    <xf numFmtId="0" fontId="4" fillId="19" borderId="0"/>
    <xf numFmtId="0" fontId="4" fillId="27" borderId="0"/>
    <xf numFmtId="0" fontId="4" fillId="31" borderId="0"/>
    <xf numFmtId="0" fontId="4" fillId="35" borderId="0"/>
    <xf numFmtId="0" fontId="4" fillId="39" borderId="0"/>
    <xf numFmtId="0" fontId="4" fillId="0" borderId="0"/>
    <xf numFmtId="0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0" fontId="4" fillId="16" borderId="52"/>
    <xf numFmtId="0" fontId="4" fillId="18" borderId="0"/>
    <xf numFmtId="0" fontId="4" fillId="19" borderId="0"/>
    <xf numFmtId="0" fontId="4" fillId="22" borderId="0"/>
    <xf numFmtId="0" fontId="4" fillId="23" borderId="0"/>
    <xf numFmtId="0" fontId="4" fillId="26" borderId="0"/>
    <xf numFmtId="0" fontId="4" fillId="27" borderId="0"/>
    <xf numFmtId="0" fontId="4" fillId="30" borderId="0"/>
    <xf numFmtId="0" fontId="4" fillId="31" borderId="0"/>
    <xf numFmtId="0" fontId="4" fillId="34" borderId="0"/>
    <xf numFmtId="0" fontId="4" fillId="35" borderId="0"/>
    <xf numFmtId="0" fontId="4" fillId="38" borderId="0"/>
    <xf numFmtId="0" fontId="4" fillId="39" borderId="0"/>
    <xf numFmtId="0" fontId="4" fillId="18" borderId="0"/>
    <xf numFmtId="0" fontId="4" fillId="22" borderId="0"/>
    <xf numFmtId="0" fontId="4" fillId="26" borderId="0"/>
    <xf numFmtId="0" fontId="4" fillId="30" borderId="0"/>
    <xf numFmtId="0" fontId="4" fillId="34" borderId="0"/>
    <xf numFmtId="0" fontId="4" fillId="38" borderId="0"/>
    <xf numFmtId="0" fontId="4" fillId="19" borderId="0"/>
    <xf numFmtId="0" fontId="4" fillId="27" borderId="0"/>
    <xf numFmtId="0" fontId="4" fillId="31" borderId="0"/>
    <xf numFmtId="0" fontId="4" fillId="35" borderId="0"/>
    <xf numFmtId="0" fontId="4" fillId="39" borderId="0"/>
    <xf numFmtId="43" fontId="4" fillId="0" borderId="0"/>
    <xf numFmtId="0" fontId="4" fillId="18" borderId="0"/>
    <xf numFmtId="0" fontId="4" fillId="18" borderId="0"/>
    <xf numFmtId="0" fontId="4" fillId="22" borderId="0"/>
    <xf numFmtId="0" fontId="4" fillId="22" borderId="0"/>
    <xf numFmtId="0" fontId="4" fillId="26" borderId="0"/>
    <xf numFmtId="0" fontId="4" fillId="26" borderId="0"/>
    <xf numFmtId="0" fontId="4" fillId="30" borderId="0"/>
    <xf numFmtId="0" fontId="4" fillId="30" borderId="0"/>
    <xf numFmtId="0" fontId="4" fillId="34" borderId="0"/>
    <xf numFmtId="0" fontId="4" fillId="34" borderId="0"/>
    <xf numFmtId="0" fontId="4" fillId="38" borderId="0"/>
    <xf numFmtId="0" fontId="4" fillId="38" borderId="0"/>
    <xf numFmtId="0" fontId="4" fillId="19" borderId="0"/>
    <xf numFmtId="0" fontId="4" fillId="19" borderId="0"/>
    <xf numFmtId="0" fontId="4" fillId="23" borderId="0"/>
    <xf numFmtId="0" fontId="4" fillId="27" borderId="0"/>
    <xf numFmtId="0" fontId="4" fillId="27" borderId="0"/>
    <xf numFmtId="0" fontId="4" fillId="31" borderId="0"/>
    <xf numFmtId="0" fontId="4" fillId="31" borderId="0"/>
    <xf numFmtId="0" fontId="4" fillId="35" borderId="0"/>
    <xf numFmtId="0" fontId="4" fillId="35" borderId="0"/>
    <xf numFmtId="0" fontId="4" fillId="39" borderId="0"/>
    <xf numFmtId="0" fontId="4" fillId="39" borderId="0"/>
    <xf numFmtId="0" fontId="4" fillId="16" borderId="52"/>
    <xf numFmtId="43" fontId="4" fillId="0" borderId="0"/>
    <xf numFmtId="43" fontId="4" fillId="0" borderId="0"/>
    <xf numFmtId="43" fontId="4" fillId="0" borderId="0"/>
    <xf numFmtId="43" fontId="4" fillId="0" borderId="0"/>
    <xf numFmtId="0" fontId="3" fillId="18" borderId="0"/>
    <xf numFmtId="0" fontId="3" fillId="22" borderId="0"/>
    <xf numFmtId="0" fontId="3" fillId="26" borderId="0"/>
    <xf numFmtId="0" fontId="3" fillId="30" borderId="0"/>
    <xf numFmtId="0" fontId="3" fillId="34" borderId="0"/>
    <xf numFmtId="0" fontId="3" fillId="38" borderId="0"/>
    <xf numFmtId="0" fontId="3" fillId="19" borderId="0"/>
    <xf numFmtId="0" fontId="3" fillId="23" borderId="0"/>
    <xf numFmtId="0" fontId="3" fillId="27" borderId="0"/>
    <xf numFmtId="0" fontId="3" fillId="31" borderId="0"/>
    <xf numFmtId="0" fontId="3" fillId="35" borderId="0"/>
    <xf numFmtId="0" fontId="3" fillId="39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16" borderId="52"/>
    <xf numFmtId="43" fontId="3" fillId="0" borderId="0"/>
    <xf numFmtId="43" fontId="3" fillId="0" borderId="0"/>
    <xf numFmtId="43" fontId="3" fillId="0" borderId="0"/>
    <xf numFmtId="0" fontId="3" fillId="18" borderId="0"/>
    <xf numFmtId="0" fontId="3" fillId="22" borderId="0"/>
    <xf numFmtId="0" fontId="3" fillId="26" borderId="0"/>
    <xf numFmtId="0" fontId="3" fillId="30" borderId="0"/>
    <xf numFmtId="0" fontId="3" fillId="34" borderId="0"/>
    <xf numFmtId="0" fontId="3" fillId="38" borderId="0"/>
    <xf numFmtId="0" fontId="3" fillId="19" borderId="0"/>
    <xf numFmtId="0" fontId="3" fillId="27" borderId="0"/>
    <xf numFmtId="0" fontId="3" fillId="31" borderId="0"/>
    <xf numFmtId="0" fontId="3" fillId="35" borderId="0"/>
    <xf numFmtId="0" fontId="3" fillId="39" borderId="0"/>
    <xf numFmtId="0" fontId="3" fillId="0" borderId="0"/>
    <xf numFmtId="0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0" fontId="3" fillId="16" borderId="52"/>
    <xf numFmtId="0" fontId="3" fillId="18" borderId="0"/>
    <xf numFmtId="0" fontId="3" fillId="19" borderId="0"/>
    <xf numFmtId="0" fontId="3" fillId="22" borderId="0"/>
    <xf numFmtId="0" fontId="3" fillId="23" borderId="0"/>
    <xf numFmtId="0" fontId="3" fillId="26" borderId="0"/>
    <xf numFmtId="0" fontId="3" fillId="27" borderId="0"/>
    <xf numFmtId="0" fontId="3" fillId="30" borderId="0"/>
    <xf numFmtId="0" fontId="3" fillId="31" borderId="0"/>
    <xf numFmtId="0" fontId="3" fillId="34" borderId="0"/>
    <xf numFmtId="0" fontId="3" fillId="35" borderId="0"/>
    <xf numFmtId="0" fontId="3" fillId="38" borderId="0"/>
    <xf numFmtId="0" fontId="3" fillId="39" borderId="0"/>
    <xf numFmtId="0" fontId="3" fillId="18" borderId="0"/>
    <xf numFmtId="0" fontId="3" fillId="22" borderId="0"/>
    <xf numFmtId="0" fontId="3" fillId="26" borderId="0"/>
    <xf numFmtId="0" fontId="3" fillId="30" borderId="0"/>
    <xf numFmtId="0" fontId="3" fillId="34" borderId="0"/>
    <xf numFmtId="0" fontId="3" fillId="38" borderId="0"/>
    <xf numFmtId="0" fontId="3" fillId="19" borderId="0"/>
    <xf numFmtId="0" fontId="3" fillId="27" borderId="0"/>
    <xf numFmtId="0" fontId="3" fillId="31" borderId="0"/>
    <xf numFmtId="0" fontId="3" fillId="35" borderId="0"/>
    <xf numFmtId="0" fontId="3" fillId="39" borderId="0"/>
    <xf numFmtId="43" fontId="3" fillId="0" borderId="0"/>
    <xf numFmtId="0" fontId="3" fillId="18" borderId="0"/>
    <xf numFmtId="0" fontId="3" fillId="18" borderId="0"/>
    <xf numFmtId="0" fontId="3" fillId="22" borderId="0"/>
    <xf numFmtId="0" fontId="3" fillId="22" borderId="0"/>
    <xf numFmtId="0" fontId="3" fillId="26" borderId="0"/>
    <xf numFmtId="0" fontId="3" fillId="26" borderId="0"/>
    <xf numFmtId="0" fontId="3" fillId="30" borderId="0"/>
    <xf numFmtId="0" fontId="3" fillId="30" borderId="0"/>
    <xf numFmtId="0" fontId="3" fillId="34" borderId="0"/>
    <xf numFmtId="0" fontId="3" fillId="34" borderId="0"/>
    <xf numFmtId="0" fontId="3" fillId="38" borderId="0"/>
    <xf numFmtId="0" fontId="3" fillId="38" borderId="0"/>
    <xf numFmtId="0" fontId="3" fillId="19" borderId="0"/>
    <xf numFmtId="0" fontId="3" fillId="19" borderId="0"/>
    <xf numFmtId="0" fontId="3" fillId="23" borderId="0"/>
    <xf numFmtId="0" fontId="3" fillId="27" borderId="0"/>
    <xf numFmtId="0" fontId="3" fillId="27" borderId="0"/>
    <xf numFmtId="0" fontId="3" fillId="31" borderId="0"/>
    <xf numFmtId="0" fontId="3" fillId="31" borderId="0"/>
    <xf numFmtId="0" fontId="3" fillId="35" borderId="0"/>
    <xf numFmtId="0" fontId="3" fillId="35" borderId="0"/>
    <xf numFmtId="0" fontId="3" fillId="39" borderId="0"/>
    <xf numFmtId="0" fontId="3" fillId="39" borderId="0"/>
    <xf numFmtId="0" fontId="3" fillId="16" borderId="52"/>
    <xf numFmtId="43" fontId="3" fillId="0" borderId="0"/>
    <xf numFmtId="43" fontId="3" fillId="0" borderId="0"/>
    <xf numFmtId="43" fontId="3" fillId="0" borderId="0"/>
    <xf numFmtId="43" fontId="3" fillId="0" borderId="0"/>
    <xf numFmtId="0" fontId="2" fillId="18" borderId="0"/>
    <xf numFmtId="0" fontId="2" fillId="22" borderId="0"/>
    <xf numFmtId="0" fontId="2" fillId="26" borderId="0"/>
    <xf numFmtId="0" fontId="2" fillId="30" borderId="0"/>
    <xf numFmtId="0" fontId="2" fillId="34" borderId="0"/>
    <xf numFmtId="0" fontId="2" fillId="38" borderId="0"/>
    <xf numFmtId="0" fontId="2" fillId="19" borderId="0"/>
    <xf numFmtId="0" fontId="2" fillId="23" borderId="0"/>
    <xf numFmtId="0" fontId="2" fillId="27" borderId="0"/>
    <xf numFmtId="0" fontId="2" fillId="31" borderId="0"/>
    <xf numFmtId="0" fontId="2" fillId="35" borderId="0"/>
    <xf numFmtId="0" fontId="2" fillId="39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6" borderId="52"/>
    <xf numFmtId="43" fontId="2" fillId="0" borderId="0"/>
    <xf numFmtId="43" fontId="2" fillId="0" borderId="0"/>
    <xf numFmtId="43" fontId="2" fillId="0" borderId="0"/>
    <xf numFmtId="0" fontId="2" fillId="18" borderId="0"/>
    <xf numFmtId="0" fontId="2" fillId="22" borderId="0"/>
    <xf numFmtId="0" fontId="2" fillId="26" borderId="0"/>
    <xf numFmtId="0" fontId="2" fillId="30" borderId="0"/>
    <xf numFmtId="0" fontId="2" fillId="34" borderId="0"/>
    <xf numFmtId="0" fontId="2" fillId="38" borderId="0"/>
    <xf numFmtId="0" fontId="2" fillId="19" borderId="0"/>
    <xf numFmtId="0" fontId="2" fillId="27" borderId="0"/>
    <xf numFmtId="0" fontId="2" fillId="31" borderId="0"/>
    <xf numFmtId="0" fontId="2" fillId="35" borderId="0"/>
    <xf numFmtId="0" fontId="2" fillId="39" borderId="0"/>
    <xf numFmtId="0" fontId="2" fillId="0" borderId="0"/>
    <xf numFmtId="0" fontId="2" fillId="0" borderId="0"/>
    <xf numFmtId="43" fontId="2" fillId="0" borderId="0"/>
    <xf numFmtId="43" fontId="2" fillId="0" borderId="0"/>
    <xf numFmtId="43" fontId="2" fillId="0" borderId="0"/>
    <xf numFmtId="43" fontId="2" fillId="0" borderId="0"/>
    <xf numFmtId="0" fontId="2" fillId="16" borderId="52"/>
    <xf numFmtId="0" fontId="2" fillId="18" borderId="0"/>
    <xf numFmtId="0" fontId="2" fillId="19" borderId="0"/>
    <xf numFmtId="0" fontId="2" fillId="22" borderId="0"/>
    <xf numFmtId="0" fontId="2" fillId="23" borderId="0"/>
    <xf numFmtId="0" fontId="2" fillId="26" borderId="0"/>
    <xf numFmtId="0" fontId="2" fillId="27" borderId="0"/>
    <xf numFmtId="0" fontId="2" fillId="30" borderId="0"/>
    <xf numFmtId="0" fontId="2" fillId="31" borderId="0"/>
    <xf numFmtId="0" fontId="2" fillId="34" borderId="0"/>
    <xf numFmtId="0" fontId="2" fillId="35" borderId="0"/>
    <xf numFmtId="0" fontId="2" fillId="38" borderId="0"/>
    <xf numFmtId="0" fontId="2" fillId="39" borderId="0"/>
    <xf numFmtId="0" fontId="2" fillId="18" borderId="0"/>
    <xf numFmtId="0" fontId="2" fillId="22" borderId="0"/>
    <xf numFmtId="0" fontId="2" fillId="26" borderId="0"/>
    <xf numFmtId="0" fontId="2" fillId="30" borderId="0"/>
    <xf numFmtId="0" fontId="2" fillId="34" borderId="0"/>
    <xf numFmtId="0" fontId="2" fillId="38" borderId="0"/>
    <xf numFmtId="0" fontId="2" fillId="19" borderId="0"/>
    <xf numFmtId="0" fontId="2" fillId="27" borderId="0"/>
    <xf numFmtId="0" fontId="2" fillId="31" borderId="0"/>
    <xf numFmtId="0" fontId="2" fillId="35" borderId="0"/>
    <xf numFmtId="0" fontId="2" fillId="39" borderId="0"/>
    <xf numFmtId="43" fontId="2" fillId="0" borderId="0"/>
    <xf numFmtId="0" fontId="2" fillId="18" borderId="0"/>
    <xf numFmtId="0" fontId="2" fillId="18" borderId="0"/>
    <xf numFmtId="0" fontId="2" fillId="22" borderId="0"/>
    <xf numFmtId="0" fontId="2" fillId="22" borderId="0"/>
    <xf numFmtId="0" fontId="2" fillId="26" borderId="0"/>
    <xf numFmtId="0" fontId="2" fillId="26" borderId="0"/>
    <xf numFmtId="0" fontId="2" fillId="30" borderId="0"/>
    <xf numFmtId="0" fontId="2" fillId="30" borderId="0"/>
    <xf numFmtId="0" fontId="2" fillId="34" borderId="0"/>
    <xf numFmtId="0" fontId="2" fillId="34" borderId="0"/>
    <xf numFmtId="0" fontId="2" fillId="38" borderId="0"/>
    <xf numFmtId="0" fontId="2" fillId="38" borderId="0"/>
    <xf numFmtId="0" fontId="2" fillId="19" borderId="0"/>
    <xf numFmtId="0" fontId="2" fillId="19" borderId="0"/>
    <xf numFmtId="0" fontId="2" fillId="23" borderId="0"/>
    <xf numFmtId="0" fontId="2" fillId="27" borderId="0"/>
    <xf numFmtId="0" fontId="2" fillId="27" borderId="0"/>
    <xf numFmtId="0" fontId="2" fillId="31" borderId="0"/>
    <xf numFmtId="0" fontId="2" fillId="31" borderId="0"/>
    <xf numFmtId="0" fontId="2" fillId="35" borderId="0"/>
    <xf numFmtId="0" fontId="2" fillId="35" borderId="0"/>
    <xf numFmtId="0" fontId="2" fillId="39" borderId="0"/>
    <xf numFmtId="0" fontId="2" fillId="39" borderId="0"/>
    <xf numFmtId="0" fontId="2" fillId="16" borderId="52"/>
    <xf numFmtId="43" fontId="2" fillId="0" borderId="0"/>
    <xf numFmtId="43" fontId="2" fillId="0" borderId="0"/>
    <xf numFmtId="43" fontId="2" fillId="0" borderId="0"/>
    <xf numFmtId="43" fontId="2" fillId="0" borderId="0"/>
    <xf numFmtId="0" fontId="1" fillId="18" borderId="0"/>
    <xf numFmtId="0" fontId="1" fillId="22" borderId="0"/>
    <xf numFmtId="0" fontId="1" fillId="26" borderId="0"/>
    <xf numFmtId="0" fontId="1" fillId="30" borderId="0"/>
    <xf numFmtId="0" fontId="1" fillId="34" borderId="0"/>
    <xf numFmtId="0" fontId="1" fillId="38" borderId="0"/>
    <xf numFmtId="0" fontId="1" fillId="19" borderId="0"/>
    <xf numFmtId="0" fontId="1" fillId="23" borderId="0"/>
    <xf numFmtId="0" fontId="1" fillId="27" borderId="0"/>
    <xf numFmtId="0" fontId="1" fillId="31" borderId="0"/>
    <xf numFmtId="0" fontId="1" fillId="35" borderId="0"/>
    <xf numFmtId="0" fontId="1" fillId="39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6" borderId="52"/>
    <xf numFmtId="43" fontId="1" fillId="0" borderId="0"/>
    <xf numFmtId="43" fontId="1" fillId="0" borderId="0"/>
    <xf numFmtId="43" fontId="1" fillId="0" borderId="0"/>
    <xf numFmtId="0" fontId="1" fillId="18" borderId="0"/>
    <xf numFmtId="0" fontId="1" fillId="22" borderId="0"/>
    <xf numFmtId="0" fontId="1" fillId="26" borderId="0"/>
    <xf numFmtId="0" fontId="1" fillId="30" borderId="0"/>
    <xf numFmtId="0" fontId="1" fillId="34" borderId="0"/>
    <xf numFmtId="0" fontId="1" fillId="38" borderId="0"/>
    <xf numFmtId="0" fontId="1" fillId="19" borderId="0"/>
    <xf numFmtId="0" fontId="1" fillId="27" borderId="0"/>
    <xf numFmtId="0" fontId="1" fillId="31" borderId="0"/>
    <xf numFmtId="0" fontId="1" fillId="35" borderId="0"/>
    <xf numFmtId="0" fontId="1" fillId="39" borderId="0"/>
    <xf numFmtId="0" fontId="1" fillId="0" borderId="0"/>
    <xf numFmtId="0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0" fontId="1" fillId="16" borderId="52"/>
    <xf numFmtId="0" fontId="1" fillId="18" borderId="0"/>
    <xf numFmtId="0" fontId="1" fillId="19" borderId="0"/>
    <xf numFmtId="0" fontId="1" fillId="22" borderId="0"/>
    <xf numFmtId="0" fontId="1" fillId="23" borderId="0"/>
    <xf numFmtId="0" fontId="1" fillId="26" borderId="0"/>
    <xf numFmtId="0" fontId="1" fillId="27" borderId="0"/>
    <xf numFmtId="0" fontId="1" fillId="30" borderId="0"/>
    <xf numFmtId="0" fontId="1" fillId="31" borderId="0"/>
    <xf numFmtId="0" fontId="1" fillId="34" borderId="0"/>
    <xf numFmtId="0" fontId="1" fillId="35" borderId="0"/>
    <xf numFmtId="0" fontId="1" fillId="38" borderId="0"/>
    <xf numFmtId="0" fontId="1" fillId="39" borderId="0"/>
    <xf numFmtId="0" fontId="1" fillId="18" borderId="0"/>
    <xf numFmtId="0" fontId="1" fillId="22" borderId="0"/>
    <xf numFmtId="0" fontId="1" fillId="26" borderId="0"/>
    <xf numFmtId="0" fontId="1" fillId="30" borderId="0"/>
    <xf numFmtId="0" fontId="1" fillId="34" borderId="0"/>
    <xf numFmtId="0" fontId="1" fillId="38" borderId="0"/>
    <xf numFmtId="0" fontId="1" fillId="19" borderId="0"/>
    <xf numFmtId="0" fontId="1" fillId="27" borderId="0"/>
    <xf numFmtId="0" fontId="1" fillId="31" borderId="0"/>
    <xf numFmtId="0" fontId="1" fillId="35" borderId="0"/>
    <xf numFmtId="0" fontId="1" fillId="39" borderId="0"/>
    <xf numFmtId="43" fontId="1" fillId="0" borderId="0"/>
    <xf numFmtId="0" fontId="1" fillId="18" borderId="0"/>
    <xf numFmtId="0" fontId="1" fillId="18" borderId="0"/>
    <xf numFmtId="0" fontId="1" fillId="22" borderId="0"/>
    <xf numFmtId="0" fontId="1" fillId="22" borderId="0"/>
    <xf numFmtId="0" fontId="1" fillId="26" borderId="0"/>
    <xf numFmtId="0" fontId="1" fillId="26" borderId="0"/>
    <xf numFmtId="0" fontId="1" fillId="30" borderId="0"/>
    <xf numFmtId="0" fontId="1" fillId="30" borderId="0"/>
    <xf numFmtId="0" fontId="1" fillId="34" borderId="0"/>
    <xf numFmtId="0" fontId="1" fillId="34" borderId="0"/>
    <xf numFmtId="0" fontId="1" fillId="38" borderId="0"/>
    <xf numFmtId="0" fontId="1" fillId="38" borderId="0"/>
    <xf numFmtId="0" fontId="1" fillId="19" borderId="0"/>
    <xf numFmtId="0" fontId="1" fillId="19" borderId="0"/>
    <xf numFmtId="0" fontId="1" fillId="23" borderId="0"/>
    <xf numFmtId="0" fontId="1" fillId="27" borderId="0"/>
    <xf numFmtId="0" fontId="1" fillId="27" borderId="0"/>
    <xf numFmtId="0" fontId="1" fillId="31" borderId="0"/>
    <xf numFmtId="0" fontId="1" fillId="31" borderId="0"/>
    <xf numFmtId="0" fontId="1" fillId="35" borderId="0"/>
    <xf numFmtId="0" fontId="1" fillId="35" borderId="0"/>
    <xf numFmtId="0" fontId="1" fillId="39" borderId="0"/>
    <xf numFmtId="0" fontId="1" fillId="39" borderId="0"/>
    <xf numFmtId="0" fontId="1" fillId="16" borderId="52"/>
    <xf numFmtId="43" fontId="1" fillId="0" borderId="0"/>
    <xf numFmtId="43" fontId="1" fillId="0" borderId="0"/>
    <xf numFmtId="43" fontId="1" fillId="0" borderId="0"/>
    <xf numFmtId="43" fontId="1" fillId="0" borderId="0"/>
  </cellStyleXfs>
  <cellXfs count="378">
    <xf numFmtId="0" fontId="0" fillId="0" borderId="0" xfId="0"/>
    <xf numFmtId="166" fontId="0" fillId="0" borderId="0" xfId="24" applyNumberFormat="1" applyFont="1"/>
    <xf numFmtId="17" fontId="0" fillId="0" borderId="0" xfId="0" applyNumberFormat="1"/>
    <xf numFmtId="4" fontId="14" fillId="0" borderId="0" xfId="0" applyNumberFormat="1" applyFont="1" applyFill="1" applyBorder="1" applyAlignment="1" applyProtection="1"/>
    <xf numFmtId="0" fontId="20" fillId="0" borderId="0" xfId="0" applyFont="1"/>
    <xf numFmtId="166" fontId="0" fillId="0" borderId="0" xfId="0" applyNumberFormat="1"/>
    <xf numFmtId="166" fontId="13" fillId="0" borderId="0" xfId="24" applyNumberFormat="1"/>
    <xf numFmtId="171" fontId="0" fillId="0" borderId="0" xfId="0" applyNumberFormat="1"/>
    <xf numFmtId="4" fontId="0" fillId="0" borderId="0" xfId="0" applyNumberFormat="1"/>
    <xf numFmtId="0" fontId="0" fillId="0" borderId="0" xfId="0" applyAlignment="1">
      <alignment horizontal="left"/>
    </xf>
    <xf numFmtId="10" fontId="0" fillId="0" borderId="0" xfId="0" applyNumberFormat="1"/>
    <xf numFmtId="164" fontId="0" fillId="0" borderId="0" xfId="36" applyFont="1"/>
    <xf numFmtId="9" fontId="0" fillId="0" borderId="0" xfId="0" applyNumberFormat="1"/>
    <xf numFmtId="169" fontId="0" fillId="0" borderId="0" xfId="0" applyNumberFormat="1"/>
    <xf numFmtId="3" fontId="0" fillId="0" borderId="0" xfId="0" applyNumberFormat="1"/>
    <xf numFmtId="0" fontId="22" fillId="0" borderId="2" xfId="17" applyFont="1" applyBorder="1" applyAlignment="1" applyProtection="1">
      <alignment vertical="center"/>
    </xf>
    <xf numFmtId="0" fontId="16" fillId="0" borderId="2" xfId="17" applyFont="1" applyBorder="1" applyAlignment="1">
      <alignment vertical="center"/>
    </xf>
    <xf numFmtId="0" fontId="16" fillId="0" borderId="3" xfId="17" applyFont="1" applyBorder="1" applyAlignment="1">
      <alignment vertical="center"/>
    </xf>
    <xf numFmtId="0" fontId="0" fillId="0" borderId="0" xfId="0" applyAlignment="1">
      <alignment vertical="center"/>
    </xf>
    <xf numFmtId="0" fontId="23" fillId="0" borderId="0" xfId="17" quotePrefix="1" applyFont="1" applyBorder="1" applyAlignment="1" applyProtection="1">
      <alignment vertical="center"/>
    </xf>
    <xf numFmtId="0" fontId="16" fillId="0" borderId="0" xfId="17" quotePrefix="1" applyFont="1" applyBorder="1" applyAlignment="1" applyProtection="1">
      <alignment vertical="center"/>
    </xf>
    <xf numFmtId="0" fontId="16" fillId="0" borderId="0" xfId="17" applyFont="1" applyBorder="1" applyAlignment="1">
      <alignment vertical="center"/>
    </xf>
    <xf numFmtId="0" fontId="16" fillId="0" borderId="4" xfId="17" applyFont="1" applyBorder="1" applyAlignment="1">
      <alignment vertical="center"/>
    </xf>
    <xf numFmtId="0" fontId="16" fillId="0" borderId="5" xfId="17" quotePrefix="1" applyFont="1" applyBorder="1" applyAlignment="1" applyProtection="1">
      <alignment horizontal="left" vertical="center"/>
    </xf>
    <xf numFmtId="0" fontId="16" fillId="0" borderId="5" xfId="17" applyFont="1" applyBorder="1" applyAlignment="1" applyProtection="1">
      <alignment horizontal="left" vertical="center"/>
    </xf>
    <xf numFmtId="0" fontId="21" fillId="0" borderId="0" xfId="17" applyBorder="1" applyAlignment="1">
      <alignment vertical="center"/>
    </xf>
    <xf numFmtId="0" fontId="15" fillId="0" borderId="4" xfId="17" applyFont="1" applyBorder="1" applyAlignment="1">
      <alignment vertical="center"/>
    </xf>
    <xf numFmtId="0" fontId="24" fillId="0" borderId="6" xfId="17" applyFont="1" applyFill="1" applyBorder="1" applyAlignment="1" applyProtection="1">
      <alignment horizontal="left" vertical="center"/>
    </xf>
    <xf numFmtId="0" fontId="24" fillId="0" borderId="7" xfId="17" applyFont="1" applyFill="1" applyBorder="1" applyAlignment="1" applyProtection="1">
      <alignment vertical="center"/>
    </xf>
    <xf numFmtId="0" fontId="24" fillId="0" borderId="8" xfId="17" applyFont="1" applyFill="1" applyBorder="1" applyAlignment="1" applyProtection="1">
      <alignment vertical="center"/>
    </xf>
    <xf numFmtId="0" fontId="24" fillId="0" borderId="9" xfId="17" applyFont="1" applyFill="1" applyBorder="1" applyAlignment="1" applyProtection="1">
      <alignment vertical="center"/>
    </xf>
    <xf numFmtId="0" fontId="24" fillId="0" borderId="5" xfId="17" applyFont="1" applyFill="1" applyBorder="1" applyAlignment="1" applyProtection="1">
      <alignment horizontal="left" vertical="center"/>
    </xf>
    <xf numFmtId="0" fontId="24" fillId="0" borderId="10" xfId="17" applyFont="1" applyFill="1" applyBorder="1" applyAlignment="1" applyProtection="1">
      <alignment vertical="center"/>
    </xf>
    <xf numFmtId="0" fontId="24" fillId="0" borderId="10" xfId="17" quotePrefix="1" applyFont="1" applyFill="1" applyBorder="1" applyAlignment="1">
      <alignment vertical="center"/>
    </xf>
    <xf numFmtId="0" fontId="24" fillId="0" borderId="0" xfId="17" quotePrefix="1" applyFont="1" applyFill="1" applyBorder="1" applyAlignment="1">
      <alignment vertical="center"/>
    </xf>
    <xf numFmtId="0" fontId="16" fillId="0" borderId="0" xfId="17" applyFont="1" applyFill="1" applyBorder="1" applyAlignment="1">
      <alignment vertical="center"/>
    </xf>
    <xf numFmtId="0" fontId="24" fillId="0" borderId="0" xfId="17" applyFont="1" applyFill="1" applyBorder="1" applyAlignment="1">
      <alignment vertical="center"/>
    </xf>
    <xf numFmtId="0" fontId="24" fillId="0" borderId="11" xfId="17" applyFont="1" applyFill="1" applyBorder="1" applyAlignment="1">
      <alignment vertical="center"/>
    </xf>
    <xf numFmtId="0" fontId="24" fillId="0" borderId="12" xfId="17" applyFont="1" applyFill="1" applyBorder="1" applyAlignment="1">
      <alignment vertical="center"/>
    </xf>
    <xf numFmtId="0" fontId="24" fillId="0" borderId="10" xfId="17" quotePrefix="1" applyFont="1" applyFill="1" applyBorder="1" applyAlignment="1" applyProtection="1">
      <alignment vertical="center"/>
    </xf>
    <xf numFmtId="0" fontId="26" fillId="0" borderId="13" xfId="17" applyFont="1" applyFill="1" applyBorder="1" applyAlignment="1" applyProtection="1">
      <alignment vertical="center"/>
    </xf>
    <xf numFmtId="0" fontId="26" fillId="0" borderId="7" xfId="17" applyFont="1" applyFill="1" applyBorder="1" applyAlignment="1" applyProtection="1">
      <alignment vertical="center"/>
    </xf>
    <xf numFmtId="0" fontId="24" fillId="0" borderId="13" xfId="17" applyFont="1" applyFill="1" applyBorder="1" applyAlignment="1" applyProtection="1">
      <alignment vertical="center"/>
    </xf>
    <xf numFmtId="0" fontId="24" fillId="0" borderId="12" xfId="17" applyFont="1" applyFill="1" applyBorder="1" applyAlignment="1" applyProtection="1">
      <alignment vertical="center"/>
    </xf>
    <xf numFmtId="0" fontId="26" fillId="0" borderId="14" xfId="17" quotePrefix="1" applyFont="1" applyFill="1" applyBorder="1" applyAlignment="1" applyProtection="1">
      <alignment vertical="center"/>
    </xf>
    <xf numFmtId="0" fontId="26" fillId="0" borderId="11" xfId="17" applyFont="1" applyFill="1" applyBorder="1" applyAlignment="1" applyProtection="1">
      <alignment vertical="center"/>
    </xf>
    <xf numFmtId="0" fontId="26" fillId="0" borderId="14" xfId="17" applyFont="1" applyFill="1" applyBorder="1" applyAlignment="1" applyProtection="1">
      <alignment vertical="center"/>
    </xf>
    <xf numFmtId="0" fontId="24" fillId="0" borderId="15" xfId="17" applyFont="1" applyFill="1" applyBorder="1" applyAlignment="1" applyProtection="1">
      <alignment vertical="center"/>
    </xf>
    <xf numFmtId="0" fontId="24" fillId="0" borderId="16" xfId="17" applyFont="1" applyFill="1" applyBorder="1" applyAlignment="1" applyProtection="1">
      <alignment horizontal="left" vertical="center"/>
    </xf>
    <xf numFmtId="0" fontId="24" fillId="0" borderId="11" xfId="17" applyFont="1" applyFill="1" applyBorder="1" applyAlignment="1" applyProtection="1">
      <alignment vertical="center"/>
    </xf>
    <xf numFmtId="0" fontId="24" fillId="0" borderId="11" xfId="17" quotePrefix="1" applyFont="1" applyFill="1" applyBorder="1" applyAlignment="1" applyProtection="1">
      <alignment vertical="center"/>
    </xf>
    <xf numFmtId="0" fontId="24" fillId="0" borderId="14" xfId="17" applyFont="1" applyFill="1" applyBorder="1" applyAlignment="1" applyProtection="1">
      <alignment vertical="center"/>
    </xf>
    <xf numFmtId="0" fontId="24" fillId="0" borderId="17" xfId="17" applyFont="1" applyFill="1" applyBorder="1" applyAlignment="1" applyProtection="1">
      <alignment vertical="center"/>
    </xf>
    <xf numFmtId="0" fontId="24" fillId="0" borderId="18" xfId="17" applyFont="1" applyFill="1" applyBorder="1" applyAlignment="1" applyProtection="1">
      <alignment vertical="center"/>
    </xf>
    <xf numFmtId="0" fontId="24" fillId="0" borderId="15" xfId="17" quotePrefix="1" applyFont="1" applyFill="1" applyBorder="1" applyAlignment="1" applyProtection="1">
      <alignment vertical="center"/>
    </xf>
    <xf numFmtId="0" fontId="24" fillId="0" borderId="4" xfId="17" applyFont="1" applyFill="1" applyBorder="1" applyAlignment="1" applyProtection="1">
      <alignment vertical="center"/>
    </xf>
    <xf numFmtId="1" fontId="28" fillId="0" borderId="5" xfId="17" applyNumberFormat="1" applyFont="1" applyFill="1" applyBorder="1" applyAlignment="1">
      <alignment horizontal="left" vertical="center"/>
    </xf>
    <xf numFmtId="1" fontId="28" fillId="0" borderId="10" xfId="17" applyNumberFormat="1" applyFont="1" applyFill="1" applyBorder="1" applyAlignment="1">
      <alignment vertical="center"/>
    </xf>
    <xf numFmtId="172" fontId="28" fillId="0" borderId="10" xfId="17" applyNumberFormat="1" applyFont="1" applyFill="1" applyBorder="1" applyAlignment="1">
      <alignment horizontal="right" vertical="center"/>
    </xf>
    <xf numFmtId="173" fontId="28" fillId="0" borderId="10" xfId="17" applyNumberFormat="1" applyFont="1" applyFill="1" applyBorder="1" applyAlignment="1">
      <alignment horizontal="right" vertical="center"/>
    </xf>
    <xf numFmtId="173" fontId="28" fillId="0" borderId="4" xfId="17" applyNumberFormat="1" applyFont="1" applyFill="1" applyBorder="1" applyAlignment="1">
      <alignment horizontal="right" vertical="center"/>
    </xf>
    <xf numFmtId="1" fontId="28" fillId="0" borderId="19" xfId="17" applyNumberFormat="1" applyFont="1" applyFill="1" applyBorder="1" applyAlignment="1">
      <alignment horizontal="left" vertical="center"/>
    </xf>
    <xf numFmtId="1" fontId="28" fillId="0" borderId="20" xfId="17" applyNumberFormat="1" applyFont="1" applyFill="1" applyBorder="1" applyAlignment="1">
      <alignment vertical="center"/>
    </xf>
    <xf numFmtId="172" fontId="28" fillId="0" borderId="20" xfId="17" applyNumberFormat="1" applyFont="1" applyFill="1" applyBorder="1" applyAlignment="1">
      <alignment horizontal="right" vertical="center"/>
    </xf>
    <xf numFmtId="173" fontId="28" fillId="0" borderId="20" xfId="17" applyNumberFormat="1" applyFont="1" applyFill="1" applyBorder="1" applyAlignment="1">
      <alignment horizontal="right" vertical="center"/>
    </xf>
    <xf numFmtId="173" fontId="28" fillId="0" borderId="21" xfId="17" applyNumberFormat="1" applyFont="1" applyFill="1" applyBorder="1" applyAlignment="1">
      <alignment horizontal="right" vertical="center"/>
    </xf>
    <xf numFmtId="0" fontId="0" fillId="0" borderId="5" xfId="0" applyBorder="1" applyAlignment="1">
      <alignment horizontal="left" vertical="center"/>
    </xf>
    <xf numFmtId="0" fontId="16" fillId="0" borderId="0" xfId="17" applyFont="1" applyAlignment="1">
      <alignment vertical="center"/>
    </xf>
    <xf numFmtId="172" fontId="16" fillId="0" borderId="0" xfId="17" applyNumberFormat="1" applyFont="1" applyAlignment="1" applyProtection="1">
      <alignment horizontal="right" vertical="center"/>
    </xf>
    <xf numFmtId="0" fontId="16" fillId="0" borderId="0" xfId="17" applyFont="1" applyAlignment="1">
      <alignment horizontal="right" vertical="center"/>
    </xf>
    <xf numFmtId="0" fontId="21" fillId="0" borderId="0" xfId="17" applyAlignment="1">
      <alignment vertical="center"/>
    </xf>
    <xf numFmtId="4" fontId="16" fillId="0" borderId="0" xfId="17" applyNumberFormat="1" applyFont="1" applyAlignment="1">
      <alignment horizontal="right" vertical="center"/>
    </xf>
    <xf numFmtId="168" fontId="16" fillId="0" borderId="0" xfId="17" applyNumberFormat="1" applyFont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31" fillId="0" borderId="0" xfId="17" applyFont="1" applyBorder="1" applyAlignment="1">
      <alignment vertical="center"/>
    </xf>
    <xf numFmtId="0" fontId="31" fillId="0" borderId="4" xfId="17" applyFont="1" applyBorder="1" applyAlignment="1">
      <alignment vertical="center"/>
    </xf>
    <xf numFmtId="0" fontId="31" fillId="0" borderId="5" xfId="17" applyFont="1" applyBorder="1" applyAlignment="1">
      <alignment horizontal="left" vertical="center"/>
    </xf>
    <xf numFmtId="0" fontId="32" fillId="0" borderId="0" xfId="17" applyFont="1" applyBorder="1" applyAlignment="1">
      <alignment vertical="center"/>
    </xf>
    <xf numFmtId="0" fontId="31" fillId="0" borderId="5" xfId="17" applyFont="1" applyBorder="1" applyAlignment="1" applyProtection="1">
      <alignment horizontal="left" vertical="center"/>
    </xf>
    <xf numFmtId="0" fontId="19" fillId="0" borderId="6" xfId="20" applyFont="1" applyFill="1" applyBorder="1" applyAlignment="1">
      <alignment horizontal="left" vertical="center"/>
    </xf>
    <xf numFmtId="0" fontId="17" fillId="0" borderId="0" xfId="17" applyFont="1" applyAlignment="1">
      <alignment vertical="center"/>
    </xf>
    <xf numFmtId="0" fontId="31" fillId="0" borderId="0" xfId="17" applyFont="1" applyFill="1" applyBorder="1" applyAlignment="1">
      <alignment vertical="center"/>
    </xf>
    <xf numFmtId="0" fontId="24" fillId="0" borderId="22" xfId="17" applyFont="1" applyFill="1" applyBorder="1" applyAlignment="1" applyProtection="1">
      <alignment vertical="center"/>
    </xf>
    <xf numFmtId="0" fontId="24" fillId="0" borderId="23" xfId="17" applyFont="1" applyFill="1" applyBorder="1" applyAlignment="1" applyProtection="1">
      <alignment vertical="center"/>
    </xf>
    <xf numFmtId="0" fontId="24" fillId="0" borderId="24" xfId="17" applyFont="1" applyFill="1" applyBorder="1" applyAlignment="1" applyProtection="1">
      <alignment vertical="center"/>
    </xf>
    <xf numFmtId="0" fontId="33" fillId="0" borderId="0" xfId="17" applyFont="1" applyAlignment="1">
      <alignment vertical="center"/>
    </xf>
    <xf numFmtId="0" fontId="21" fillId="0" borderId="0" xfId="17" applyAlignment="1">
      <alignment horizontal="left" vertical="center"/>
    </xf>
    <xf numFmtId="0" fontId="21" fillId="0" borderId="0" xfId="17" applyAlignment="1">
      <alignment horizontal="right" vertical="center"/>
    </xf>
    <xf numFmtId="0" fontId="33" fillId="0" borderId="0" xfId="17" applyFont="1" applyAlignment="1">
      <alignment horizontal="right" vertical="center"/>
    </xf>
    <xf numFmtId="0" fontId="33" fillId="0" borderId="0" xfId="17" applyFont="1" applyAlignment="1">
      <alignment horizontal="left" vertical="center"/>
    </xf>
    <xf numFmtId="169" fontId="0" fillId="0" borderId="0" xfId="0" applyNumberFormat="1" applyAlignment="1">
      <alignment vertical="center"/>
    </xf>
    <xf numFmtId="173" fontId="0" fillId="0" borderId="0" xfId="0" applyNumberFormat="1" applyAlignment="1">
      <alignment vertical="center"/>
    </xf>
    <xf numFmtId="17" fontId="33" fillId="0" borderId="0" xfId="17" applyNumberFormat="1" applyFont="1" applyAlignment="1">
      <alignment vertical="center"/>
    </xf>
    <xf numFmtId="173" fontId="33" fillId="0" borderId="0" xfId="17" applyNumberFormat="1" applyFont="1" applyAlignment="1">
      <alignment vertical="center"/>
    </xf>
    <xf numFmtId="0" fontId="29" fillId="0" borderId="0" xfId="17" applyFont="1" applyAlignment="1">
      <alignment vertical="center"/>
    </xf>
    <xf numFmtId="0" fontId="30" fillId="0" borderId="0" xfId="17" applyFont="1" applyAlignment="1">
      <alignment vertical="center"/>
    </xf>
    <xf numFmtId="0" fontId="20" fillId="0" borderId="25" xfId="0" applyFont="1" applyBorder="1"/>
    <xf numFmtId="0" fontId="20" fillId="0" borderId="25" xfId="0" applyFont="1" applyBorder="1" applyAlignment="1">
      <alignment horizontal="center"/>
    </xf>
    <xf numFmtId="0" fontId="20" fillId="0" borderId="25" xfId="0" applyFont="1" applyFill="1" applyBorder="1" applyAlignment="1">
      <alignment horizontal="center"/>
    </xf>
    <xf numFmtId="0" fontId="20" fillId="2" borderId="25" xfId="0" applyFont="1" applyFill="1" applyBorder="1"/>
    <xf numFmtId="166" fontId="14" fillId="2" borderId="25" xfId="24" applyNumberFormat="1" applyFont="1" applyFill="1" applyBorder="1"/>
    <xf numFmtId="166" fontId="0" fillId="2" borderId="25" xfId="0" applyNumberFormat="1" applyFill="1" applyBorder="1"/>
    <xf numFmtId="174" fontId="28" fillId="0" borderId="10" xfId="17" applyNumberFormat="1" applyFont="1" applyFill="1" applyBorder="1" applyAlignment="1">
      <alignment horizontal="right" vertical="center"/>
    </xf>
    <xf numFmtId="175" fontId="28" fillId="0" borderId="10" xfId="17" applyNumberFormat="1" applyFont="1" applyFill="1" applyBorder="1" applyAlignment="1">
      <alignment horizontal="right" vertical="center"/>
    </xf>
    <xf numFmtId="176" fontId="28" fillId="0" borderId="10" xfId="17" applyNumberFormat="1" applyFont="1" applyFill="1" applyBorder="1" applyAlignment="1">
      <alignment horizontal="right" vertical="center"/>
    </xf>
    <xf numFmtId="175" fontId="28" fillId="0" borderId="4" xfId="17" applyNumberFormat="1" applyFont="1" applyFill="1" applyBorder="1" applyAlignment="1">
      <alignment horizontal="right" vertical="center"/>
    </xf>
    <xf numFmtId="4" fontId="0" fillId="0" borderId="0" xfId="0" applyNumberFormat="1" applyFont="1" applyFill="1" applyBorder="1" applyAlignment="1" applyProtection="1"/>
    <xf numFmtId="0" fontId="14" fillId="0" borderId="0" xfId="0" applyFont="1"/>
    <xf numFmtId="177" fontId="15" fillId="0" borderId="0" xfId="36" applyNumberFormat="1" applyFont="1"/>
    <xf numFmtId="177" fontId="0" fillId="0" borderId="0" xfId="36" applyNumberFormat="1" applyFont="1"/>
    <xf numFmtId="171" fontId="34" fillId="0" borderId="0" xfId="0" applyNumberFormat="1" applyFont="1" applyFill="1" applyBorder="1" applyAlignment="1" applyProtection="1"/>
    <xf numFmtId="171" fontId="0" fillId="0" borderId="0" xfId="0" applyNumberFormat="1" applyFont="1" applyFill="1" applyBorder="1" applyAlignment="1" applyProtection="1"/>
    <xf numFmtId="171" fontId="14" fillId="0" borderId="0" xfId="0" applyNumberFormat="1" applyFont="1" applyFill="1" applyBorder="1" applyAlignment="1" applyProtection="1"/>
    <xf numFmtId="0" fontId="0" fillId="0" borderId="0" xfId="0" applyAlignment="1">
      <alignment horizontal="center"/>
    </xf>
    <xf numFmtId="2" fontId="0" fillId="0" borderId="0" xfId="0" applyNumberFormat="1"/>
    <xf numFmtId="166" fontId="14" fillId="0" borderId="25" xfId="24" applyNumberFormat="1" applyFont="1" applyFill="1" applyBorder="1"/>
    <xf numFmtId="166" fontId="0" fillId="0" borderId="25" xfId="0" applyNumberFormat="1" applyFill="1" applyBorder="1"/>
    <xf numFmtId="0" fontId="22" fillId="0" borderId="26" xfId="17" applyFont="1" applyBorder="1" applyAlignment="1" applyProtection="1">
      <alignment vertical="center"/>
    </xf>
    <xf numFmtId="0" fontId="16" fillId="0" borderId="5" xfId="17" quotePrefix="1" applyFont="1" applyBorder="1" applyAlignment="1" applyProtection="1">
      <alignment vertical="center"/>
    </xf>
    <xf numFmtId="0" fontId="67" fillId="0" borderId="0" xfId="0" applyFont="1" applyFill="1" applyBorder="1"/>
    <xf numFmtId="14" fontId="67" fillId="0" borderId="0" xfId="6" applyNumberFormat="1" applyFont="1" applyFill="1" applyBorder="1" applyAlignment="1">
      <alignment horizontal="center"/>
    </xf>
    <xf numFmtId="3" fontId="67" fillId="0" borderId="0" xfId="6" applyNumberFormat="1" applyFont="1" applyFill="1" applyBorder="1"/>
    <xf numFmtId="0" fontId="14" fillId="0" borderId="0" xfId="0" applyFont="1" applyFill="1" applyBorder="1"/>
    <xf numFmtId="166" fontId="14" fillId="0" borderId="0" xfId="24" applyNumberFormat="1" applyFont="1" applyFill="1" applyBorder="1"/>
    <xf numFmtId="17" fontId="14" fillId="0" borderId="0" xfId="0" applyNumberFormat="1" applyFont="1" applyFill="1" applyBorder="1"/>
    <xf numFmtId="164" fontId="14" fillId="0" borderId="0" xfId="36" applyFont="1" applyFill="1" applyBorder="1"/>
    <xf numFmtId="10" fontId="14" fillId="0" borderId="0" xfId="0" applyNumberFormat="1" applyFont="1" applyFill="1" applyBorder="1"/>
    <xf numFmtId="166" fontId="14" fillId="0" borderId="0" xfId="0" applyNumberFormat="1" applyFont="1" applyFill="1" applyBorder="1"/>
    <xf numFmtId="0" fontId="23" fillId="0" borderId="0" xfId="0" applyFont="1" applyFill="1" applyBorder="1" applyAlignment="1">
      <alignment vertical="center"/>
    </xf>
    <xf numFmtId="178" fontId="16" fillId="0" borderId="0" xfId="17" applyNumberFormat="1" applyFont="1" applyFill="1" applyBorder="1" applyAlignment="1" applyProtection="1">
      <alignment vertical="center"/>
    </xf>
    <xf numFmtId="179" fontId="36" fillId="3" borderId="0" xfId="18" applyNumberFormat="1" applyFont="1" applyFill="1"/>
    <xf numFmtId="0" fontId="36" fillId="0" borderId="0" xfId="19" applyFont="1"/>
    <xf numFmtId="0" fontId="39" fillId="0" borderId="0" xfId="18" applyFont="1"/>
    <xf numFmtId="0" fontId="69" fillId="4" borderId="27" xfId="4" applyFont="1" applyFill="1" applyBorder="1" applyAlignment="1">
      <alignment horizontal="center" vertical="center" wrapText="1"/>
    </xf>
    <xf numFmtId="180" fontId="43" fillId="5" borderId="0" xfId="21" applyNumberFormat="1" applyFont="1" applyFill="1" applyAlignment="1">
      <alignment horizontal="center"/>
    </xf>
    <xf numFmtId="171" fontId="40" fillId="5" borderId="0" xfId="32" applyNumberFormat="1" applyFont="1" applyFill="1"/>
    <xf numFmtId="3" fontId="40" fillId="5" borderId="0" xfId="32" applyNumberFormat="1" applyFont="1" applyFill="1"/>
    <xf numFmtId="9" fontId="40" fillId="5" borderId="0" xfId="32" applyNumberFormat="1" applyFont="1" applyFill="1"/>
    <xf numFmtId="180" fontId="43" fillId="3" borderId="0" xfId="21" applyNumberFormat="1" applyFont="1" applyFill="1" applyAlignment="1">
      <alignment horizontal="center"/>
    </xf>
    <xf numFmtId="171" fontId="40" fillId="3" borderId="0" xfId="32" applyNumberFormat="1" applyFont="1" applyFill="1"/>
    <xf numFmtId="3" fontId="40" fillId="3" borderId="0" xfId="32" applyNumberFormat="1" applyFont="1" applyFill="1"/>
    <xf numFmtId="9" fontId="40" fillId="3" borderId="0" xfId="32" applyNumberFormat="1" applyFont="1" applyFill="1"/>
    <xf numFmtId="169" fontId="36" fillId="0" borderId="0" xfId="19" applyNumberFormat="1" applyFont="1"/>
    <xf numFmtId="179" fontId="40" fillId="5" borderId="0" xfId="16" applyNumberFormat="1" applyFont="1" applyFill="1" applyAlignment="1">
      <alignment horizontal="left"/>
    </xf>
    <xf numFmtId="181" fontId="41" fillId="5" borderId="0" xfId="31" applyNumberFormat="1" applyFont="1" applyFill="1"/>
    <xf numFmtId="1" fontId="41" fillId="5" borderId="0" xfId="18" applyNumberFormat="1" applyFont="1" applyFill="1"/>
    <xf numFmtId="9" fontId="41" fillId="5" borderId="0" xfId="29" applyFont="1" applyFill="1"/>
    <xf numFmtId="0" fontId="36" fillId="0" borderId="0" xfId="18" applyFont="1"/>
    <xf numFmtId="179" fontId="39" fillId="5" borderId="0" xfId="16" applyNumberFormat="1" applyFont="1" applyFill="1" applyAlignment="1">
      <alignment horizontal="left"/>
    </xf>
    <xf numFmtId="0" fontId="39" fillId="5" borderId="0" xfId="18" applyFont="1" applyFill="1"/>
    <xf numFmtId="179" fontId="70" fillId="3" borderId="0" xfId="16" applyNumberFormat="1" applyFont="1" applyFill="1" applyAlignment="1">
      <alignment horizontal="left"/>
    </xf>
    <xf numFmtId="9" fontId="71" fillId="3" borderId="0" xfId="27" applyFont="1" applyFill="1"/>
    <xf numFmtId="1" fontId="71" fillId="3" borderId="0" xfId="18" applyNumberFormat="1" applyFont="1" applyFill="1"/>
    <xf numFmtId="0" fontId="71" fillId="3" borderId="0" xfId="18" applyFont="1" applyFill="1"/>
    <xf numFmtId="0" fontId="47" fillId="0" borderId="0" xfId="18" applyFont="1"/>
    <xf numFmtId="179" fontId="72" fillId="3" borderId="0" xfId="16" applyNumberFormat="1" applyFont="1" applyFill="1" applyAlignment="1">
      <alignment horizontal="left"/>
    </xf>
    <xf numFmtId="0" fontId="72" fillId="3" borderId="0" xfId="18" applyFont="1" applyFill="1"/>
    <xf numFmtId="0" fontId="48" fillId="0" borderId="0" xfId="18" applyFont="1"/>
    <xf numFmtId="182" fontId="36" fillId="0" borderId="0" xfId="19" applyNumberFormat="1" applyFont="1"/>
    <xf numFmtId="0" fontId="36" fillId="0" borderId="0" xfId="19" applyFont="1" applyAlignment="1">
      <alignment vertical="center" wrapText="1" shrinkToFit="1"/>
    </xf>
    <xf numFmtId="171" fontId="36" fillId="0" borderId="0" xfId="19" applyNumberFormat="1" applyFont="1"/>
    <xf numFmtId="166" fontId="36" fillId="0" borderId="0" xfId="24" applyNumberFormat="1" applyFont="1"/>
    <xf numFmtId="0" fontId="14" fillId="0" borderId="0" xfId="0" applyFont="1" applyFill="1"/>
    <xf numFmtId="4" fontId="14" fillId="0" borderId="0" xfId="7" applyNumberFormat="1" applyFont="1" applyFill="1" applyBorder="1" applyAlignment="1" applyProtection="1"/>
    <xf numFmtId="0" fontId="73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vertical="center"/>
    </xf>
    <xf numFmtId="170" fontId="73" fillId="0" borderId="0" xfId="36" applyNumberFormat="1" applyFont="1" applyFill="1" applyAlignment="1">
      <alignment horizontal="center" vertical="center" wrapText="1"/>
    </xf>
    <xf numFmtId="165" fontId="14" fillId="0" borderId="0" xfId="0" applyNumberFormat="1" applyFont="1" applyFill="1" applyBorder="1" applyAlignment="1" applyProtection="1"/>
    <xf numFmtId="170" fontId="14" fillId="0" borderId="0" xfId="36" applyNumberFormat="1" applyFont="1" applyFill="1" applyBorder="1" applyAlignment="1" applyProtection="1"/>
    <xf numFmtId="170" fontId="0" fillId="0" borderId="0" xfId="36" applyNumberFormat="1" applyFont="1"/>
    <xf numFmtId="0" fontId="18" fillId="0" borderId="0" xfId="0" applyFont="1" applyFill="1" applyBorder="1"/>
    <xf numFmtId="0" fontId="0" fillId="0" borderId="0" xfId="0" applyFill="1"/>
    <xf numFmtId="166" fontId="0" fillId="0" borderId="0" xfId="24" applyNumberFormat="1" applyFont="1" applyFill="1"/>
    <xf numFmtId="164" fontId="0" fillId="0" borderId="0" xfId="0" applyNumberFormat="1" applyFill="1"/>
    <xf numFmtId="43" fontId="0" fillId="0" borderId="0" xfId="0" applyNumberFormat="1" applyFill="1"/>
    <xf numFmtId="4" fontId="20" fillId="6" borderId="25" xfId="7" applyNumberFormat="1" applyFont="1" applyFill="1" applyBorder="1" applyAlignment="1" applyProtection="1"/>
    <xf numFmtId="0" fontId="20" fillId="0" borderId="25" xfId="0" applyFont="1" applyFill="1" applyBorder="1"/>
    <xf numFmtId="0" fontId="0" fillId="0" borderId="0" xfId="0" applyFill="1" applyProtection="1"/>
    <xf numFmtId="0" fontId="52" fillId="0" borderId="28" xfId="0" applyFont="1" applyFill="1" applyBorder="1" applyAlignment="1" applyProtection="1">
      <alignment horizontal="left" vertical="center"/>
    </xf>
    <xf numFmtId="0" fontId="51" fillId="0" borderId="28" xfId="0" applyFont="1" applyFill="1" applyBorder="1" applyAlignment="1" applyProtection="1">
      <alignment horizontal="left" vertical="center"/>
    </xf>
    <xf numFmtId="2" fontId="0" fillId="0" borderId="0" xfId="0" applyNumberFormat="1" applyFill="1" applyProtection="1"/>
    <xf numFmtId="0" fontId="20" fillId="0" borderId="0" xfId="0" applyFont="1" applyFill="1" applyProtection="1"/>
    <xf numFmtId="0" fontId="0" fillId="0" borderId="29" xfId="0" applyFill="1" applyBorder="1" applyProtection="1"/>
    <xf numFmtId="2" fontId="53" fillId="0" borderId="30" xfId="0" applyNumberFormat="1" applyFont="1" applyFill="1" applyBorder="1" applyAlignment="1" applyProtection="1">
      <alignment horizontal="left" vertical="center"/>
    </xf>
    <xf numFmtId="0" fontId="53" fillId="0" borderId="30" xfId="0" applyFont="1" applyFill="1" applyBorder="1" applyAlignment="1" applyProtection="1">
      <alignment horizontal="left" vertical="center"/>
    </xf>
    <xf numFmtId="0" fontId="53" fillId="0" borderId="31" xfId="0" applyFont="1" applyFill="1" applyBorder="1" applyAlignment="1" applyProtection="1">
      <alignment horizontal="left" vertical="center"/>
    </xf>
    <xf numFmtId="0" fontId="53" fillId="0" borderId="29" xfId="0" applyFont="1" applyFill="1" applyBorder="1" applyAlignment="1" applyProtection="1">
      <alignment horizontal="center" vertical="center" wrapText="1"/>
    </xf>
    <xf numFmtId="0" fontId="53" fillId="0" borderId="32" xfId="0" applyFont="1" applyFill="1" applyBorder="1" applyAlignment="1" applyProtection="1">
      <alignment horizontal="left"/>
    </xf>
    <xf numFmtId="0" fontId="53" fillId="0" borderId="32" xfId="0" applyFont="1" applyFill="1" applyBorder="1" applyAlignment="1" applyProtection="1">
      <alignment horizontal="center"/>
    </xf>
    <xf numFmtId="0" fontId="54" fillId="0" borderId="0" xfId="0" applyFont="1" applyFill="1" applyAlignment="1" applyProtection="1">
      <alignment horizontal="left"/>
    </xf>
    <xf numFmtId="3" fontId="54" fillId="0" borderId="0" xfId="0" applyNumberFormat="1" applyFont="1" applyFill="1" applyProtection="1"/>
    <xf numFmtId="3" fontId="53" fillId="0" borderId="0" xfId="0" applyNumberFormat="1" applyFont="1" applyFill="1" applyProtection="1"/>
    <xf numFmtId="0" fontId="54" fillId="0" borderId="0" xfId="0" applyFont="1" applyFill="1" applyProtection="1"/>
    <xf numFmtId="2" fontId="53" fillId="0" borderId="33" xfId="0" applyNumberFormat="1" applyFont="1" applyFill="1" applyBorder="1" applyAlignment="1" applyProtection="1">
      <alignment horizontal="left" vertical="center"/>
    </xf>
    <xf numFmtId="0" fontId="53" fillId="0" borderId="33" xfId="0" applyFont="1" applyFill="1" applyBorder="1" applyAlignment="1" applyProtection="1">
      <alignment horizontal="left" vertical="center"/>
    </xf>
    <xf numFmtId="0" fontId="53" fillId="0" borderId="34" xfId="0" applyFont="1" applyFill="1" applyBorder="1" applyAlignment="1" applyProtection="1">
      <alignment horizontal="left" vertical="center"/>
    </xf>
    <xf numFmtId="0" fontId="53" fillId="0" borderId="35" xfId="0" applyFont="1" applyFill="1" applyBorder="1" applyAlignment="1" applyProtection="1">
      <alignment horizontal="left" vertical="center"/>
    </xf>
    <xf numFmtId="166" fontId="0" fillId="0" borderId="0" xfId="24" applyNumberFormat="1" applyFont="1" applyFill="1" applyProtection="1"/>
    <xf numFmtId="0" fontId="20" fillId="0" borderId="0" xfId="0" applyFont="1" applyFill="1" applyAlignment="1" applyProtection="1">
      <alignment horizontal="center"/>
    </xf>
    <xf numFmtId="0" fontId="20" fillId="0" borderId="0" xfId="0" applyFont="1" applyFill="1" applyBorder="1" applyAlignment="1" applyProtection="1">
      <alignment horizontal="center"/>
    </xf>
    <xf numFmtId="0" fontId="68" fillId="0" borderId="0" xfId="12" applyFont="1" applyFill="1"/>
    <xf numFmtId="0" fontId="68" fillId="0" borderId="0" xfId="12" applyFill="1"/>
    <xf numFmtId="0" fontId="68" fillId="0" borderId="0" xfId="12"/>
    <xf numFmtId="164" fontId="0" fillId="0" borderId="0" xfId="0" applyNumberFormat="1"/>
    <xf numFmtId="1" fontId="28" fillId="0" borderId="0" xfId="17" applyNumberFormat="1" applyFont="1" applyFill="1" applyBorder="1" applyAlignment="1">
      <alignment vertical="center"/>
    </xf>
    <xf numFmtId="174" fontId="28" fillId="0" borderId="0" xfId="17" applyNumberFormat="1" applyFont="1" applyFill="1" applyBorder="1" applyAlignment="1">
      <alignment horizontal="right" vertical="center"/>
    </xf>
    <xf numFmtId="175" fontId="28" fillId="0" borderId="0" xfId="17" applyNumberFormat="1" applyFont="1" applyFill="1" applyBorder="1" applyAlignment="1">
      <alignment horizontal="right" vertical="center"/>
    </xf>
    <xf numFmtId="176" fontId="28" fillId="0" borderId="0" xfId="17" applyNumberFormat="1" applyFont="1" applyFill="1" applyBorder="1" applyAlignment="1">
      <alignment horizontal="right" vertical="center"/>
    </xf>
    <xf numFmtId="0" fontId="54" fillId="0" borderId="0" xfId="0" applyFont="1" applyFill="1" applyBorder="1" applyProtection="1"/>
    <xf numFmtId="3" fontId="54" fillId="0" borderId="0" xfId="0" applyNumberFormat="1" applyFont="1" applyFill="1" applyBorder="1" applyProtection="1"/>
    <xf numFmtId="3" fontId="53" fillId="0" borderId="0" xfId="0" applyNumberFormat="1" applyFont="1" applyFill="1" applyBorder="1" applyProtection="1"/>
    <xf numFmtId="0" fontId="57" fillId="0" borderId="0" xfId="0" applyFont="1" applyFill="1" applyProtection="1"/>
    <xf numFmtId="171" fontId="57" fillId="0" borderId="0" xfId="0" applyNumberFormat="1" applyFont="1" applyFill="1" applyProtection="1"/>
    <xf numFmtId="171" fontId="58" fillId="0" borderId="0" xfId="0" applyNumberFormat="1" applyFont="1" applyFill="1" applyProtection="1"/>
    <xf numFmtId="3" fontId="0" fillId="0" borderId="0" xfId="0" applyNumberFormat="1" applyFill="1" applyProtection="1"/>
    <xf numFmtId="166" fontId="0" fillId="0" borderId="0" xfId="0" applyNumberFormat="1" applyFill="1" applyProtection="1"/>
    <xf numFmtId="172" fontId="0" fillId="0" borderId="0" xfId="0" applyNumberFormat="1"/>
    <xf numFmtId="183" fontId="0" fillId="0" borderId="0" xfId="0" applyNumberFormat="1" applyAlignment="1">
      <alignment vertical="center"/>
    </xf>
    <xf numFmtId="9" fontId="14" fillId="0" borderId="0" xfId="24" applyFont="1" applyFill="1" applyBorder="1"/>
    <xf numFmtId="183" fontId="0" fillId="0" borderId="0" xfId="0" applyNumberFormat="1"/>
    <xf numFmtId="10" fontId="14" fillId="0" borderId="0" xfId="24" applyNumberFormat="1" applyFont="1" applyFill="1" applyBorder="1"/>
    <xf numFmtId="177" fontId="67" fillId="0" borderId="0" xfId="36" applyNumberFormat="1" applyFont="1" applyFill="1" applyBorder="1"/>
    <xf numFmtId="0" fontId="16" fillId="0" borderId="0" xfId="17" applyNumberFormat="1" applyFont="1" applyFill="1" applyBorder="1" applyAlignment="1" applyProtection="1">
      <alignment vertical="center"/>
    </xf>
    <xf numFmtId="17" fontId="14" fillId="0" borderId="0" xfId="24" applyNumberFormat="1" applyFont="1" applyFill="1" applyBorder="1"/>
    <xf numFmtId="0" fontId="0" fillId="0" borderId="0" xfId="0" applyAlignment="1">
      <alignment horizontal="right"/>
    </xf>
    <xf numFmtId="9" fontId="0" fillId="0" borderId="0" xfId="24" applyFont="1"/>
    <xf numFmtId="9" fontId="0" fillId="0" borderId="0" xfId="24" applyNumberFormat="1" applyFont="1"/>
    <xf numFmtId="17" fontId="0" fillId="0" borderId="36" xfId="0" applyNumberFormat="1" applyBorder="1"/>
    <xf numFmtId="0" fontId="0" fillId="0" borderId="36" xfId="0" applyBorder="1"/>
    <xf numFmtId="184" fontId="0" fillId="0" borderId="0" xfId="36" applyNumberFormat="1" applyFont="1" applyAlignment="1">
      <alignment vertical="center" wrapText="1"/>
    </xf>
    <xf numFmtId="184" fontId="0" fillId="0" borderId="0" xfId="36" applyNumberFormat="1" applyFont="1"/>
    <xf numFmtId="184" fontId="0" fillId="0" borderId="0" xfId="0" applyNumberFormat="1"/>
    <xf numFmtId="184" fontId="0" fillId="0" borderId="36" xfId="36" applyNumberFormat="1" applyFont="1" applyBorder="1"/>
    <xf numFmtId="172" fontId="0" fillId="0" borderId="36" xfId="0" applyNumberFormat="1" applyBorder="1"/>
    <xf numFmtId="9" fontId="0" fillId="0" borderId="0" xfId="24" applyFont="1" applyAlignment="1">
      <alignment vertical="center" wrapText="1"/>
    </xf>
    <xf numFmtId="0" fontId="14" fillId="0" borderId="25" xfId="0" applyFont="1" applyBorder="1" applyAlignment="1">
      <alignment vertical="center" wrapText="1"/>
    </xf>
    <xf numFmtId="3" fontId="0" fillId="0" borderId="36" xfId="0" applyNumberFormat="1" applyBorder="1"/>
    <xf numFmtId="9" fontId="0" fillId="0" borderId="36" xfId="24" applyFont="1" applyBorder="1" applyAlignment="1">
      <alignment vertical="center" wrapText="1"/>
    </xf>
    <xf numFmtId="1" fontId="28" fillId="0" borderId="0" xfId="17" applyNumberFormat="1" applyFont="1" applyFill="1" applyBorder="1" applyAlignment="1">
      <alignment horizontal="left" vertical="center"/>
    </xf>
    <xf numFmtId="173" fontId="28" fillId="0" borderId="0" xfId="17" applyNumberFormat="1" applyFont="1" applyFill="1" applyBorder="1" applyAlignment="1">
      <alignment horizontal="right" vertical="center"/>
    </xf>
    <xf numFmtId="177" fontId="16" fillId="0" borderId="0" xfId="36" applyNumberFormat="1" applyFont="1" applyFill="1" applyBorder="1" applyAlignment="1" applyProtection="1">
      <alignment vertical="center"/>
    </xf>
    <xf numFmtId="177" fontId="14" fillId="0" borderId="0" xfId="36" applyNumberFormat="1" applyFont="1" applyFill="1" applyBorder="1"/>
    <xf numFmtId="43" fontId="0" fillId="0" borderId="0" xfId="0" applyNumberFormat="1"/>
    <xf numFmtId="171" fontId="62" fillId="0" borderId="0" xfId="0" applyNumberFormat="1" applyFont="1" applyFill="1" applyBorder="1" applyAlignment="1" applyProtection="1"/>
    <xf numFmtId="185" fontId="19" fillId="0" borderId="24" xfId="0" applyNumberFormat="1" applyFont="1" applyFill="1" applyBorder="1" applyAlignment="1" applyProtection="1">
      <alignment horizontal="right" vertical="center"/>
    </xf>
    <xf numFmtId="167" fontId="17" fillId="0" borderId="0" xfId="0" quotePrefix="1" applyNumberFormat="1" applyFont="1" applyFill="1" applyBorder="1" applyAlignment="1">
      <alignment horizontal="right" vertical="center"/>
    </xf>
    <xf numFmtId="0" fontId="17" fillId="0" borderId="0" xfId="17" applyFont="1" applyFill="1" applyBorder="1" applyAlignment="1" applyProtection="1">
      <alignment vertical="center"/>
    </xf>
    <xf numFmtId="174" fontId="17" fillId="0" borderId="0" xfId="17" applyNumberFormat="1" applyFont="1" applyBorder="1" applyAlignment="1">
      <alignment horizontal="right" vertical="center"/>
    </xf>
    <xf numFmtId="175" fontId="17" fillId="0" borderId="0" xfId="17" applyNumberFormat="1" applyFont="1" applyFill="1" applyBorder="1" applyAlignment="1">
      <alignment vertical="center"/>
    </xf>
    <xf numFmtId="164" fontId="14" fillId="0" borderId="0" xfId="36" applyFont="1" applyFill="1"/>
    <xf numFmtId="0" fontId="0" fillId="0" borderId="0" xfId="0" applyAlignment="1"/>
    <xf numFmtId="9" fontId="0" fillId="0" borderId="0" xfId="24" applyNumberFormat="1" applyFont="1" applyAlignment="1">
      <alignment vertical="center" wrapText="1"/>
    </xf>
    <xf numFmtId="170" fontId="14" fillId="0" borderId="0" xfId="36" applyNumberFormat="1" applyFont="1"/>
    <xf numFmtId="164" fontId="0" fillId="0" borderId="0" xfId="36" applyNumberFormat="1" applyFont="1"/>
    <xf numFmtId="177" fontId="0" fillId="0" borderId="0" xfId="0" applyNumberFormat="1"/>
    <xf numFmtId="16" fontId="0" fillId="0" borderId="0" xfId="0" applyNumberFormat="1"/>
    <xf numFmtId="166" fontId="14" fillId="0" borderId="0" xfId="24" applyNumberFormat="1" applyFont="1"/>
    <xf numFmtId="164" fontId="73" fillId="0" borderId="0" xfId="36" applyFont="1" applyFill="1" applyAlignment="1">
      <alignment horizontal="center" vertical="center" wrapText="1"/>
    </xf>
    <xf numFmtId="164" fontId="14" fillId="0" borderId="0" xfId="36" applyFont="1"/>
    <xf numFmtId="43" fontId="14" fillId="0" borderId="0" xfId="0" applyNumberFormat="1" applyFont="1"/>
    <xf numFmtId="166" fontId="14" fillId="0" borderId="0" xfId="24" applyNumberFormat="1" applyFont="1" applyFill="1"/>
    <xf numFmtId="177" fontId="14" fillId="0" borderId="0" xfId="0" applyNumberFormat="1" applyFont="1" applyFill="1" applyBorder="1"/>
    <xf numFmtId="166" fontId="14" fillId="0" borderId="0" xfId="24" applyNumberFormat="1" applyFont="1" applyFill="1" applyBorder="1" applyAlignment="1" applyProtection="1"/>
    <xf numFmtId="9" fontId="0" fillId="0" borderId="0" xfId="24" applyFont="1" applyFill="1"/>
    <xf numFmtId="184" fontId="0" fillId="0" borderId="0" xfId="36" applyNumberFormat="1" applyFont="1" applyAlignment="1">
      <alignment horizontal="center" vertical="center"/>
    </xf>
    <xf numFmtId="0" fontId="0" fillId="8" borderId="0" xfId="0" applyFill="1"/>
    <xf numFmtId="164" fontId="0" fillId="8" borderId="0" xfId="36" applyFont="1" applyFill="1"/>
    <xf numFmtId="166" fontId="50" fillId="8" borderId="0" xfId="24" applyNumberFormat="1" applyFont="1" applyFill="1"/>
    <xf numFmtId="166" fontId="62" fillId="8" borderId="0" xfId="24" applyNumberFormat="1" applyFont="1" applyFill="1"/>
    <xf numFmtId="166" fontId="0" fillId="8" borderId="0" xfId="24" applyNumberFormat="1" applyFont="1" applyFill="1"/>
    <xf numFmtId="190" fontId="0" fillId="8" borderId="0" xfId="36" applyNumberFormat="1" applyFont="1" applyFill="1"/>
    <xf numFmtId="164" fontId="0" fillId="8" borderId="0" xfId="36" applyNumberFormat="1" applyFont="1" applyFill="1"/>
    <xf numFmtId="166" fontId="0" fillId="9" borderId="0" xfId="0" applyNumberFormat="1" applyFill="1" applyProtection="1"/>
    <xf numFmtId="178" fontId="17" fillId="0" borderId="0" xfId="17" applyNumberFormat="1" applyFont="1" applyBorder="1" applyAlignment="1" applyProtection="1">
      <alignment vertical="center"/>
    </xf>
    <xf numFmtId="166" fontId="0" fillId="0" borderId="0" xfId="24" applyNumberFormat="1" applyFont="1" applyAlignment="1">
      <alignment horizontal="right"/>
    </xf>
    <xf numFmtId="0" fontId="13" fillId="0" borderId="0" xfId="0" applyFont="1"/>
    <xf numFmtId="14" fontId="67" fillId="0" borderId="0" xfId="0" applyNumberFormat="1" applyFont="1" applyFill="1" applyBorder="1"/>
    <xf numFmtId="0" fontId="13" fillId="0" borderId="0" xfId="0" applyFont="1" applyFill="1" applyBorder="1"/>
    <xf numFmtId="191" fontId="0" fillId="0" borderId="0" xfId="0" applyNumberFormat="1"/>
    <xf numFmtId="0" fontId="0" fillId="0" borderId="0" xfId="0" applyBorder="1"/>
    <xf numFmtId="14" fontId="0" fillId="0" borderId="0" xfId="0" applyNumberFormat="1"/>
    <xf numFmtId="0" fontId="76" fillId="8" borderId="0" xfId="47" applyFill="1"/>
    <xf numFmtId="0" fontId="76" fillId="0" borderId="0" xfId="47"/>
    <xf numFmtId="0" fontId="76" fillId="0" borderId="0" xfId="47" applyFill="1"/>
    <xf numFmtId="0" fontId="76" fillId="0" borderId="0" xfId="47"/>
    <xf numFmtId="171" fontId="40" fillId="3" borderId="0" xfId="3470" applyNumberFormat="1" applyFont="1" applyFill="1"/>
    <xf numFmtId="3" fontId="40" fillId="3" borderId="0" xfId="3470" applyNumberFormat="1" applyFont="1" applyFill="1"/>
    <xf numFmtId="9" fontId="40" fillId="3" borderId="0" xfId="3470" applyNumberFormat="1" applyFont="1" applyFill="1"/>
    <xf numFmtId="180" fontId="43" fillId="3" borderId="0" xfId="21" applyNumberFormat="1" applyFont="1" applyFill="1" applyAlignment="1">
      <alignment horizontal="center"/>
    </xf>
    <xf numFmtId="178" fontId="17" fillId="0" borderId="10" xfId="17" applyNumberFormat="1" applyFont="1" applyBorder="1" applyAlignment="1" applyProtection="1">
      <alignment vertical="center"/>
    </xf>
    <xf numFmtId="177" fontId="13" fillId="0" borderId="0" xfId="36" applyNumberFormat="1" applyFont="1"/>
    <xf numFmtId="169" fontId="36" fillId="0" borderId="0" xfId="19" applyNumberFormat="1" applyFont="1"/>
    <xf numFmtId="171" fontId="40" fillId="5" borderId="0" xfId="32" applyNumberFormat="1" applyFont="1" applyFill="1"/>
    <xf numFmtId="3" fontId="40" fillId="5" borderId="0" xfId="32" applyNumberFormat="1" applyFont="1" applyFill="1"/>
    <xf numFmtId="9" fontId="40" fillId="5" borderId="0" xfId="32" applyNumberFormat="1" applyFont="1" applyFill="1"/>
    <xf numFmtId="169" fontId="36" fillId="0" borderId="0" xfId="19" applyNumberFormat="1" applyFont="1"/>
    <xf numFmtId="180" fontId="43" fillId="3" borderId="0" xfId="21" applyNumberFormat="1" applyFont="1" applyFill="1" applyAlignment="1">
      <alignment horizontal="center"/>
    </xf>
    <xf numFmtId="180" fontId="43" fillId="5" borderId="0" xfId="21" applyNumberFormat="1" applyFont="1" applyFill="1" applyAlignment="1">
      <alignment horizontal="center"/>
    </xf>
    <xf numFmtId="171" fontId="14" fillId="0" borderId="0" xfId="7" applyNumberFormat="1" applyFont="1" applyFill="1" applyBorder="1" applyAlignment="1" applyProtection="1"/>
    <xf numFmtId="0" fontId="156" fillId="0" borderId="0" xfId="12181" applyFill="1" applyProtection="1"/>
    <xf numFmtId="14" fontId="0" fillId="0" borderId="0" xfId="36" applyNumberFormat="1" applyFont="1"/>
    <xf numFmtId="17" fontId="0" fillId="0" borderId="0" xfId="0" applyNumberFormat="1" applyAlignment="1">
      <alignment horizontal="right"/>
    </xf>
    <xf numFmtId="10" fontId="13" fillId="0" borderId="0" xfId="24" applyNumberFormat="1"/>
    <xf numFmtId="0" fontId="9" fillId="0" borderId="0" xfId="12325"/>
    <xf numFmtId="171" fontId="40" fillId="5" borderId="0" xfId="3470" applyNumberFormat="1" applyFont="1" applyFill="1"/>
    <xf numFmtId="3" fontId="40" fillId="5" borderId="0" xfId="3470" applyNumberFormat="1" applyFont="1" applyFill="1"/>
    <xf numFmtId="9" fontId="40" fillId="5" borderId="0" xfId="3470" applyNumberFormat="1" applyFont="1" applyFill="1"/>
    <xf numFmtId="180" fontId="43" fillId="3" borderId="0" xfId="21" applyNumberFormat="1" applyFont="1" applyFill="1" applyAlignment="1">
      <alignment horizontal="center"/>
    </xf>
    <xf numFmtId="180" fontId="43" fillId="5" borderId="0" xfId="21" applyNumberFormat="1" applyFont="1" applyFill="1" applyAlignment="1">
      <alignment horizontal="center"/>
    </xf>
    <xf numFmtId="171" fontId="40" fillId="3" borderId="0" xfId="3470" applyNumberFormat="1" applyFont="1" applyFill="1"/>
    <xf numFmtId="3" fontId="40" fillId="3" borderId="0" xfId="3470" applyNumberFormat="1" applyFont="1" applyFill="1"/>
    <xf numFmtId="9" fontId="40" fillId="3" borderId="0" xfId="3470" applyNumberFormat="1" applyFont="1" applyFill="1"/>
    <xf numFmtId="169" fontId="36" fillId="0" borderId="0" xfId="19" applyNumberFormat="1" applyFont="1"/>
    <xf numFmtId="180" fontId="43" fillId="3" borderId="0" xfId="21" applyNumberFormat="1" applyFont="1" applyFill="1" applyAlignment="1">
      <alignment horizontal="center"/>
    </xf>
    <xf numFmtId="0" fontId="69" fillId="4" borderId="43" xfId="4" applyFont="1" applyFill="1" applyBorder="1" applyAlignment="1">
      <alignment horizontal="center" vertical="center" wrapText="1"/>
    </xf>
    <xf numFmtId="0" fontId="69" fillId="4" borderId="27" xfId="4" applyFont="1" applyFill="1" applyBorder="1" applyAlignment="1">
      <alignment horizontal="center" vertical="center" wrapText="1"/>
    </xf>
    <xf numFmtId="0" fontId="5" fillId="0" borderId="0" xfId="12603" applyFill="1"/>
    <xf numFmtId="0" fontId="5" fillId="0" borderId="0" xfId="12603"/>
    <xf numFmtId="14" fontId="5" fillId="0" borderId="0" xfId="12603" applyNumberFormat="1"/>
    <xf numFmtId="0" fontId="5" fillId="0" borderId="0" xfId="12603"/>
    <xf numFmtId="14" fontId="5" fillId="0" borderId="0" xfId="12603" applyNumberFormat="1"/>
    <xf numFmtId="169" fontId="36" fillId="0" borderId="0" xfId="19" applyNumberFormat="1" applyFont="1"/>
    <xf numFmtId="180" fontId="43" fillId="3" borderId="0" xfId="21" applyNumberFormat="1" applyFont="1" applyFill="1" applyAlignment="1">
      <alignment horizontal="center"/>
    </xf>
    <xf numFmtId="179" fontId="36" fillId="3" borderId="0" xfId="18" applyNumberFormat="1" applyFont="1" applyFill="1"/>
    <xf numFmtId="9" fontId="40" fillId="5" borderId="0" xfId="3470" applyNumberFormat="1" applyFont="1" applyFill="1"/>
    <xf numFmtId="9" fontId="40" fillId="3" borderId="0" xfId="3470" applyNumberFormat="1" applyFont="1" applyFill="1"/>
    <xf numFmtId="0" fontId="39" fillId="5" borderId="0" xfId="18" applyFont="1" applyFill="1"/>
    <xf numFmtId="0" fontId="36" fillId="0" borderId="0" xfId="19" applyFont="1"/>
    <xf numFmtId="9" fontId="41" fillId="5" borderId="0" xfId="29" applyFont="1" applyFill="1"/>
    <xf numFmtId="0" fontId="71" fillId="3" borderId="0" xfId="18" applyFont="1" applyFill="1"/>
    <xf numFmtId="0" fontId="72" fillId="3" borderId="0" xfId="18" applyFont="1" applyFill="1"/>
    <xf numFmtId="171" fontId="40" fillId="5" borderId="0" xfId="3470" applyNumberFormat="1" applyFont="1" applyFill="1"/>
    <xf numFmtId="3" fontId="40" fillId="5" borderId="0" xfId="3470" applyNumberFormat="1" applyFont="1" applyFill="1"/>
    <xf numFmtId="9" fontId="40" fillId="5" borderId="0" xfId="3470" applyNumberFormat="1" applyFont="1" applyFill="1"/>
    <xf numFmtId="180" fontId="43" fillId="5" borderId="0" xfId="21" applyNumberFormat="1" applyFont="1" applyFill="1" applyAlignment="1">
      <alignment horizontal="center"/>
    </xf>
    <xf numFmtId="166" fontId="33" fillId="0" borderId="0" xfId="24" applyNumberFormat="1" applyFont="1" applyAlignment="1">
      <alignment vertical="center"/>
    </xf>
    <xf numFmtId="171" fontId="40" fillId="3" borderId="0" xfId="3470" applyNumberFormat="1" applyFont="1" applyFill="1"/>
    <xf numFmtId="3" fontId="40" fillId="3" borderId="0" xfId="3470" applyNumberFormat="1" applyFont="1" applyFill="1"/>
    <xf numFmtId="9" fontId="40" fillId="3" borderId="0" xfId="3470" applyNumberFormat="1" applyFont="1" applyFill="1"/>
    <xf numFmtId="180" fontId="43" fillId="3" borderId="0" xfId="21" applyNumberFormat="1" applyFont="1" applyFill="1" applyAlignment="1">
      <alignment horizontal="center"/>
    </xf>
    <xf numFmtId="169" fontId="36" fillId="0" borderId="0" xfId="19" applyNumberFormat="1" applyFont="1"/>
    <xf numFmtId="171" fontId="40" fillId="5" borderId="0" xfId="3470" applyNumberFormat="1" applyFont="1" applyFill="1"/>
    <xf numFmtId="3" fontId="40" fillId="5" borderId="0" xfId="3470" applyNumberFormat="1" applyFont="1" applyFill="1"/>
    <xf numFmtId="9" fontId="40" fillId="5" borderId="0" xfId="3470" applyNumberFormat="1" applyFont="1" applyFill="1"/>
    <xf numFmtId="180" fontId="43" fillId="3" borderId="0" xfId="21" applyNumberFormat="1" applyFont="1" applyFill="1" applyAlignment="1">
      <alignment horizontal="center"/>
    </xf>
    <xf numFmtId="180" fontId="43" fillId="5" borderId="0" xfId="21" applyNumberFormat="1" applyFont="1" applyFill="1" applyAlignment="1">
      <alignment horizontal="center"/>
    </xf>
    <xf numFmtId="164" fontId="0" fillId="0" borderId="0" xfId="36" applyFont="1" applyFill="1"/>
    <xf numFmtId="0" fontId="53" fillId="0" borderId="37" xfId="0" applyFont="1" applyFill="1" applyBorder="1" applyAlignment="1" applyProtection="1">
      <alignment horizontal="center" vertical="center" wrapText="1"/>
    </xf>
    <xf numFmtId="0" fontId="53" fillId="0" borderId="32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/>
    </xf>
    <xf numFmtId="0" fontId="53" fillId="0" borderId="31" xfId="0" applyFont="1" applyFill="1" applyBorder="1" applyAlignment="1" applyProtection="1">
      <alignment horizontal="center" vertical="center" wrapText="1"/>
    </xf>
    <xf numFmtId="0" fontId="53" fillId="0" borderId="38" xfId="0" applyFont="1" applyFill="1" applyBorder="1" applyAlignment="1" applyProtection="1">
      <alignment horizontal="center"/>
    </xf>
    <xf numFmtId="0" fontId="53" fillId="0" borderId="34" xfId="0" applyFont="1" applyFill="1" applyBorder="1" applyAlignment="1" applyProtection="1">
      <alignment horizontal="center"/>
    </xf>
    <xf numFmtId="4" fontId="20" fillId="0" borderId="25" xfId="7" applyNumberFormat="1" applyFont="1" applyFill="1" applyBorder="1" applyAlignment="1" applyProtection="1">
      <alignment horizontal="justify" vertical="center"/>
    </xf>
    <xf numFmtId="0" fontId="20" fillId="0" borderId="19" xfId="0" applyFont="1" applyBorder="1" applyAlignment="1">
      <alignment horizontal="center"/>
    </xf>
    <xf numFmtId="0" fontId="20" fillId="0" borderId="36" xfId="0" applyFont="1" applyBorder="1" applyAlignment="1">
      <alignment horizontal="center"/>
    </xf>
    <xf numFmtId="0" fontId="20" fillId="0" borderId="25" xfId="0" applyFont="1" applyBorder="1" applyAlignment="1">
      <alignment horizontal="center" vertical="center"/>
    </xf>
    <xf numFmtId="4" fontId="15" fillId="0" borderId="25" xfId="7" applyNumberFormat="1" applyFont="1" applyFill="1" applyBorder="1" applyAlignment="1" applyProtection="1">
      <alignment horizontal="center"/>
    </xf>
    <xf numFmtId="0" fontId="0" fillId="0" borderId="39" xfId="0" applyBorder="1" applyAlignment="1">
      <alignment horizontal="center"/>
    </xf>
    <xf numFmtId="4" fontId="15" fillId="6" borderId="39" xfId="7" applyNumberFormat="1" applyFont="1" applyFill="1" applyBorder="1" applyAlignment="1" applyProtection="1">
      <alignment horizontal="center"/>
    </xf>
    <xf numFmtId="4" fontId="20" fillId="0" borderId="25" xfId="7" applyNumberFormat="1" applyFont="1" applyFill="1" applyBorder="1" applyAlignment="1" applyProtection="1">
      <alignment horizontal="center" vertical="center"/>
    </xf>
    <xf numFmtId="0" fontId="20" fillId="0" borderId="25" xfId="0" applyFont="1" applyBorder="1" applyAlignment="1">
      <alignment horizontal="center"/>
    </xf>
    <xf numFmtId="0" fontId="0" fillId="0" borderId="0" xfId="0" applyAlignment="1">
      <alignment horizontal="center"/>
    </xf>
    <xf numFmtId="165" fontId="14" fillId="0" borderId="0" xfId="0" applyNumberFormat="1" applyFont="1" applyFill="1" applyBorder="1" applyAlignment="1" applyProtection="1">
      <alignment horizont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/>
    </xf>
    <xf numFmtId="0" fontId="74" fillId="7" borderId="0" xfId="4" applyFont="1" applyFill="1" applyAlignment="1">
      <alignment horizontal="center" wrapText="1"/>
    </xf>
    <xf numFmtId="0" fontId="74" fillId="7" borderId="0" xfId="4" applyFont="1" applyFill="1" applyAlignment="1">
      <alignment horizontal="center"/>
    </xf>
    <xf numFmtId="0" fontId="40" fillId="5" borderId="40" xfId="18" applyFont="1" applyFill="1" applyBorder="1" applyAlignment="1">
      <alignment horizontal="right" vertical="center" wrapText="1"/>
    </xf>
    <xf numFmtId="0" fontId="43" fillId="5" borderId="40" xfId="18" applyFont="1" applyFill="1" applyBorder="1" applyAlignment="1">
      <alignment horizontal="right" vertical="center"/>
    </xf>
    <xf numFmtId="0" fontId="69" fillId="4" borderId="41" xfId="4" applyFont="1" applyFill="1" applyBorder="1" applyAlignment="1">
      <alignment horizontal="center" vertical="center" wrapText="1"/>
    </xf>
    <xf numFmtId="0" fontId="69" fillId="4" borderId="27" xfId="4" applyFont="1" applyFill="1" applyBorder="1" applyAlignment="1">
      <alignment horizontal="center" vertical="center" wrapText="1"/>
    </xf>
    <xf numFmtId="0" fontId="69" fillId="4" borderId="42" xfId="4" applyFont="1" applyFill="1" applyBorder="1" applyAlignment="1">
      <alignment horizontal="center" vertical="center" wrapText="1"/>
    </xf>
    <xf numFmtId="0" fontId="69" fillId="4" borderId="43" xfId="4" applyFont="1" applyFill="1" applyBorder="1" applyAlignment="1">
      <alignment horizontal="center" vertical="center" wrapText="1"/>
    </xf>
    <xf numFmtId="0" fontId="69" fillId="4" borderId="44" xfId="4" applyFont="1" applyFill="1" applyBorder="1" applyAlignment="1">
      <alignment horizontal="center" vertical="center" wrapText="1"/>
    </xf>
    <xf numFmtId="169" fontId="36" fillId="4" borderId="0" xfId="18" applyNumberFormat="1" applyFont="1" applyFill="1" applyAlignment="1">
      <alignment horizontal="center"/>
    </xf>
    <xf numFmtId="0" fontId="36" fillId="0" borderId="0" xfId="19" applyFont="1" applyAlignment="1">
      <alignment horizontal="center" wrapText="1"/>
    </xf>
    <xf numFmtId="0" fontId="14" fillId="0" borderId="0" xfId="0" applyFont="1" applyFill="1" applyBorder="1" applyAlignment="1">
      <alignment horizontal="center"/>
    </xf>
  </cellXfs>
  <cellStyles count="12972">
    <cellStyle name="20% - Ênfase1" xfId="12302" builtinId="30" customBuiltin="1"/>
    <cellStyle name="20% - Ênfase1 10" xfId="50" xr:uid="{00000000-0005-0000-0000-000000000000}"/>
    <cellStyle name="20% - Ênfase1 10 2" xfId="4303" xr:uid="{00000000-0005-0000-0000-000001000000}"/>
    <cellStyle name="20% - Ênfase1 10 2 2" xfId="7767" xr:uid="{00000000-0005-0000-0000-000002000000}"/>
    <cellStyle name="20% - Ênfase1 11" xfId="51" xr:uid="{00000000-0005-0000-0000-000003000000}"/>
    <cellStyle name="20% - Ênfase1 11 2" xfId="5357" xr:uid="{00000000-0005-0000-0000-000004000000}"/>
    <cellStyle name="20% - Ênfase1 11 2 2" xfId="7768" xr:uid="{00000000-0005-0000-0000-000005000000}"/>
    <cellStyle name="20% - Ênfase1 12" xfId="52" xr:uid="{00000000-0005-0000-0000-000006000000}"/>
    <cellStyle name="20% - Ênfase1 12 2" xfId="5358" xr:uid="{00000000-0005-0000-0000-000007000000}"/>
    <cellStyle name="20% - Ênfase1 12 2 2" xfId="7769" xr:uid="{00000000-0005-0000-0000-000008000000}"/>
    <cellStyle name="20% - Ênfase1 13" xfId="53" xr:uid="{00000000-0005-0000-0000-000009000000}"/>
    <cellStyle name="20% - Ênfase1 13 2" xfId="5359" xr:uid="{00000000-0005-0000-0000-00000A000000}"/>
    <cellStyle name="20% - Ênfase1 13 2 2" xfId="7770" xr:uid="{00000000-0005-0000-0000-00000B000000}"/>
    <cellStyle name="20% - Ênfase1 14" xfId="54" xr:uid="{00000000-0005-0000-0000-00000C000000}"/>
    <cellStyle name="20% - Ênfase1 14 2" xfId="5360" xr:uid="{00000000-0005-0000-0000-00000D000000}"/>
    <cellStyle name="20% - Ênfase1 14 2 2" xfId="7771" xr:uid="{00000000-0005-0000-0000-00000E000000}"/>
    <cellStyle name="20% - Ênfase1 15" xfId="55" xr:uid="{00000000-0005-0000-0000-00000F000000}"/>
    <cellStyle name="20% - Ênfase1 15 2" xfId="5361" xr:uid="{00000000-0005-0000-0000-000010000000}"/>
    <cellStyle name="20% - Ênfase1 15 2 2" xfId="7772" xr:uid="{00000000-0005-0000-0000-000011000000}"/>
    <cellStyle name="20% - Ênfase1 16" xfId="56" xr:uid="{00000000-0005-0000-0000-000012000000}"/>
    <cellStyle name="20% - Ênfase1 16 2" xfId="5362" xr:uid="{00000000-0005-0000-0000-000013000000}"/>
    <cellStyle name="20% - Ênfase1 16 2 2" xfId="7773" xr:uid="{00000000-0005-0000-0000-000014000000}"/>
    <cellStyle name="20% - Ênfase1 17" xfId="57" xr:uid="{00000000-0005-0000-0000-000015000000}"/>
    <cellStyle name="20% - Ênfase1 17 2" xfId="5363" xr:uid="{00000000-0005-0000-0000-000016000000}"/>
    <cellStyle name="20% - Ênfase1 17 2 2" xfId="7774" xr:uid="{00000000-0005-0000-0000-000017000000}"/>
    <cellStyle name="20% - Ênfase1 18" xfId="58" xr:uid="{00000000-0005-0000-0000-000018000000}"/>
    <cellStyle name="20% - Ênfase1 18 2" xfId="5364" xr:uid="{00000000-0005-0000-0000-000019000000}"/>
    <cellStyle name="20% - Ênfase1 18 2 2" xfId="7775" xr:uid="{00000000-0005-0000-0000-00001A000000}"/>
    <cellStyle name="20% - Ênfase1 19" xfId="59" xr:uid="{00000000-0005-0000-0000-00001B000000}"/>
    <cellStyle name="20% - Ênfase1 19 2" xfId="5365" xr:uid="{00000000-0005-0000-0000-00001C000000}"/>
    <cellStyle name="20% - Ênfase1 19 2 2" xfId="7776" xr:uid="{00000000-0005-0000-0000-00001D000000}"/>
    <cellStyle name="20% - Ênfase1 2" xfId="60" xr:uid="{00000000-0005-0000-0000-00001E000000}"/>
    <cellStyle name="20% - Ênfase1 2 2" xfId="4304" xr:uid="{00000000-0005-0000-0000-00001F000000}"/>
    <cellStyle name="20% - Ênfase1 2 2 2" xfId="7777" xr:uid="{00000000-0005-0000-0000-000020000000}"/>
    <cellStyle name="20% - Ênfase1 20" xfId="61" xr:uid="{00000000-0005-0000-0000-000021000000}"/>
    <cellStyle name="20% - Ênfase1 20 2" xfId="5366" xr:uid="{00000000-0005-0000-0000-000022000000}"/>
    <cellStyle name="20% - Ênfase1 20 2 2" xfId="7778" xr:uid="{00000000-0005-0000-0000-000023000000}"/>
    <cellStyle name="20% - Ênfase1 21" xfId="62" xr:uid="{00000000-0005-0000-0000-000024000000}"/>
    <cellStyle name="20% - Ênfase1 21 2" xfId="5367" xr:uid="{00000000-0005-0000-0000-000025000000}"/>
    <cellStyle name="20% - Ênfase1 21 2 2" xfId="7779" xr:uid="{00000000-0005-0000-0000-000026000000}"/>
    <cellStyle name="20% - Ênfase1 22" xfId="63" xr:uid="{00000000-0005-0000-0000-000027000000}"/>
    <cellStyle name="20% - Ênfase1 22 2" xfId="5368" xr:uid="{00000000-0005-0000-0000-000028000000}"/>
    <cellStyle name="20% - Ênfase1 22 2 2" xfId="7780" xr:uid="{00000000-0005-0000-0000-000029000000}"/>
    <cellStyle name="20% - Ênfase1 23" xfId="64" xr:uid="{00000000-0005-0000-0000-00002A000000}"/>
    <cellStyle name="20% - Ênfase1 23 2" xfId="5369" xr:uid="{00000000-0005-0000-0000-00002B000000}"/>
    <cellStyle name="20% - Ênfase1 23 2 2" xfId="7781" xr:uid="{00000000-0005-0000-0000-00002C000000}"/>
    <cellStyle name="20% - Ênfase1 24" xfId="65" xr:uid="{00000000-0005-0000-0000-00002D000000}"/>
    <cellStyle name="20% - Ênfase1 24 2" xfId="5370" xr:uid="{00000000-0005-0000-0000-00002E000000}"/>
    <cellStyle name="20% - Ênfase1 24 2 2" xfId="7782" xr:uid="{00000000-0005-0000-0000-00002F000000}"/>
    <cellStyle name="20% - Ênfase1 25" xfId="66" xr:uid="{00000000-0005-0000-0000-000030000000}"/>
    <cellStyle name="20% - Ênfase1 25 2" xfId="5371" xr:uid="{00000000-0005-0000-0000-000031000000}"/>
    <cellStyle name="20% - Ênfase1 25 2 2" xfId="7783" xr:uid="{00000000-0005-0000-0000-000032000000}"/>
    <cellStyle name="20% - Ênfase1 26" xfId="67" xr:uid="{00000000-0005-0000-0000-000033000000}"/>
    <cellStyle name="20% - Ênfase1 26 2" xfId="5372" xr:uid="{00000000-0005-0000-0000-000034000000}"/>
    <cellStyle name="20% - Ênfase1 26 2 2" xfId="7784" xr:uid="{00000000-0005-0000-0000-000035000000}"/>
    <cellStyle name="20% - Ênfase1 27" xfId="68" xr:uid="{00000000-0005-0000-0000-000036000000}"/>
    <cellStyle name="20% - Ênfase1 27 2" xfId="5373" xr:uid="{00000000-0005-0000-0000-000037000000}"/>
    <cellStyle name="20% - Ênfase1 27 2 2" xfId="7785" xr:uid="{00000000-0005-0000-0000-000038000000}"/>
    <cellStyle name="20% - Ênfase1 28" xfId="69" xr:uid="{00000000-0005-0000-0000-000039000000}"/>
    <cellStyle name="20% - Ênfase1 28 2" xfId="5374" xr:uid="{00000000-0005-0000-0000-00003A000000}"/>
    <cellStyle name="20% - Ênfase1 28 2 2" xfId="7786" xr:uid="{00000000-0005-0000-0000-00003B000000}"/>
    <cellStyle name="20% - Ênfase1 29" xfId="70" xr:uid="{00000000-0005-0000-0000-00003C000000}"/>
    <cellStyle name="20% - Ênfase1 29 2" xfId="5375" xr:uid="{00000000-0005-0000-0000-00003D000000}"/>
    <cellStyle name="20% - Ênfase1 29 2 2" xfId="7787" xr:uid="{00000000-0005-0000-0000-00003E000000}"/>
    <cellStyle name="20% - Ênfase1 3" xfId="71" xr:uid="{00000000-0005-0000-0000-00003F000000}"/>
    <cellStyle name="20% - Ênfase1 3 2" xfId="4305" xr:uid="{00000000-0005-0000-0000-000040000000}"/>
    <cellStyle name="20% - Ênfase1 3 2 2" xfId="7788" xr:uid="{00000000-0005-0000-0000-000041000000}"/>
    <cellStyle name="20% - Ênfase1 30" xfId="72" xr:uid="{00000000-0005-0000-0000-000042000000}"/>
    <cellStyle name="20% - Ênfase1 30 2" xfId="5376" xr:uid="{00000000-0005-0000-0000-000043000000}"/>
    <cellStyle name="20% - Ênfase1 30 2 2" xfId="7789" xr:uid="{00000000-0005-0000-0000-000044000000}"/>
    <cellStyle name="20% - Ênfase1 31" xfId="73" xr:uid="{00000000-0005-0000-0000-000045000000}"/>
    <cellStyle name="20% - Ênfase1 31 2" xfId="5377" xr:uid="{00000000-0005-0000-0000-000046000000}"/>
    <cellStyle name="20% - Ênfase1 31 2 2" xfId="7790" xr:uid="{00000000-0005-0000-0000-000047000000}"/>
    <cellStyle name="20% - Ênfase1 32" xfId="74" xr:uid="{00000000-0005-0000-0000-000048000000}"/>
    <cellStyle name="20% - Ênfase1 32 2" xfId="5378" xr:uid="{00000000-0005-0000-0000-000049000000}"/>
    <cellStyle name="20% - Ênfase1 32 2 2" xfId="7791" xr:uid="{00000000-0005-0000-0000-00004A000000}"/>
    <cellStyle name="20% - Ênfase1 33" xfId="75" xr:uid="{00000000-0005-0000-0000-00004B000000}"/>
    <cellStyle name="20% - Ênfase1 33 2" xfId="5379" xr:uid="{00000000-0005-0000-0000-00004C000000}"/>
    <cellStyle name="20% - Ênfase1 33 2 2" xfId="7792" xr:uid="{00000000-0005-0000-0000-00004D000000}"/>
    <cellStyle name="20% - Ênfase1 34" xfId="76" xr:uid="{00000000-0005-0000-0000-00004E000000}"/>
    <cellStyle name="20% - Ênfase1 34 2" xfId="5380" xr:uid="{00000000-0005-0000-0000-00004F000000}"/>
    <cellStyle name="20% - Ênfase1 34 2 2" xfId="7793" xr:uid="{00000000-0005-0000-0000-000050000000}"/>
    <cellStyle name="20% - Ênfase1 35" xfId="77" xr:uid="{00000000-0005-0000-0000-000051000000}"/>
    <cellStyle name="20% - Ênfase1 35 2" xfId="5381" xr:uid="{00000000-0005-0000-0000-000052000000}"/>
    <cellStyle name="20% - Ênfase1 35 2 2" xfId="7794" xr:uid="{00000000-0005-0000-0000-000053000000}"/>
    <cellStyle name="20% - Ênfase1 36" xfId="78" xr:uid="{00000000-0005-0000-0000-000054000000}"/>
    <cellStyle name="20% - Ênfase1 36 2" xfId="5382" xr:uid="{00000000-0005-0000-0000-000055000000}"/>
    <cellStyle name="20% - Ênfase1 36 2 2" xfId="7795" xr:uid="{00000000-0005-0000-0000-000056000000}"/>
    <cellStyle name="20% - Ênfase1 37" xfId="79" xr:uid="{00000000-0005-0000-0000-000057000000}"/>
    <cellStyle name="20% - Ênfase1 37 2" xfId="5383" xr:uid="{00000000-0005-0000-0000-000058000000}"/>
    <cellStyle name="20% - Ênfase1 37 2 2" xfId="7796" xr:uid="{00000000-0005-0000-0000-000059000000}"/>
    <cellStyle name="20% - Ênfase1 38" xfId="80" xr:uid="{00000000-0005-0000-0000-00005A000000}"/>
    <cellStyle name="20% - Ênfase1 38 2" xfId="5384" xr:uid="{00000000-0005-0000-0000-00005B000000}"/>
    <cellStyle name="20% - Ênfase1 38 2 2" xfId="7797" xr:uid="{00000000-0005-0000-0000-00005C000000}"/>
    <cellStyle name="20% - Ênfase1 39" xfId="81" xr:uid="{00000000-0005-0000-0000-00005D000000}"/>
    <cellStyle name="20% - Ênfase1 39 2" xfId="5385" xr:uid="{00000000-0005-0000-0000-00005E000000}"/>
    <cellStyle name="20% - Ênfase1 39 2 2" xfId="7798" xr:uid="{00000000-0005-0000-0000-00005F000000}"/>
    <cellStyle name="20% - Ênfase1 4" xfId="82" xr:uid="{00000000-0005-0000-0000-000060000000}"/>
    <cellStyle name="20% - Ênfase1 4 2" xfId="83" xr:uid="{00000000-0005-0000-0000-000061000000}"/>
    <cellStyle name="20% - Ênfase1 4 2 2" xfId="6891" xr:uid="{00000000-0005-0000-0000-000062000000}"/>
    <cellStyle name="20% - Ênfase1 4 2 2 2" xfId="7799" xr:uid="{00000000-0005-0000-0000-000063000000}"/>
    <cellStyle name="20% - Ênfase1 4 2 2 2 2" xfId="11858" xr:uid="{00000000-0005-0000-0000-000064000000}"/>
    <cellStyle name="20% - Ênfase1 4 2 2 3" xfId="11690" xr:uid="{00000000-0005-0000-0000-000065000000}"/>
    <cellStyle name="20% - Ênfase1 4 2 3" xfId="11197" xr:uid="{00000000-0005-0000-0000-000066000000}"/>
    <cellStyle name="20% - Ênfase1 4 3" xfId="3493" xr:uid="{00000000-0005-0000-0000-000067000000}"/>
    <cellStyle name="20% - Ênfase1 4 3 2" xfId="7033" xr:uid="{00000000-0005-0000-0000-000068000000}"/>
    <cellStyle name="20% - Ênfase1 4 3 2 2" xfId="7800" xr:uid="{00000000-0005-0000-0000-000069000000}"/>
    <cellStyle name="20% - Ênfase1 4 3 2 2 2" xfId="11859" xr:uid="{00000000-0005-0000-0000-00006A000000}"/>
    <cellStyle name="20% - Ênfase1 4 3 2 3" xfId="11702" xr:uid="{00000000-0005-0000-0000-00006B000000}"/>
    <cellStyle name="20% - Ênfase1 4 3 3" xfId="11366" xr:uid="{00000000-0005-0000-0000-00006C000000}"/>
    <cellStyle name="20% - Ênfase1 4 4" xfId="4306" xr:uid="{00000000-0005-0000-0000-00006D000000}"/>
    <cellStyle name="20% - Ênfase1 4 4 2" xfId="7801" xr:uid="{00000000-0005-0000-0000-00006E000000}"/>
    <cellStyle name="20% - Ênfase1 40" xfId="84" xr:uid="{00000000-0005-0000-0000-00006F000000}"/>
    <cellStyle name="20% - Ênfase1 40 2" xfId="5386" xr:uid="{00000000-0005-0000-0000-000070000000}"/>
    <cellStyle name="20% - Ênfase1 40 2 2" xfId="7802" xr:uid="{00000000-0005-0000-0000-000071000000}"/>
    <cellStyle name="20% - Ênfase1 41" xfId="85" xr:uid="{00000000-0005-0000-0000-000072000000}"/>
    <cellStyle name="20% - Ênfase1 41 2" xfId="5387" xr:uid="{00000000-0005-0000-0000-000073000000}"/>
    <cellStyle name="20% - Ênfase1 41 2 2" xfId="7803" xr:uid="{00000000-0005-0000-0000-000074000000}"/>
    <cellStyle name="20% - Ênfase1 42" xfId="86" xr:uid="{00000000-0005-0000-0000-000075000000}"/>
    <cellStyle name="20% - Ênfase1 42 2" xfId="5388" xr:uid="{00000000-0005-0000-0000-000076000000}"/>
    <cellStyle name="20% - Ênfase1 42 2 2" xfId="7804" xr:uid="{00000000-0005-0000-0000-000077000000}"/>
    <cellStyle name="20% - Ênfase1 43" xfId="87" xr:uid="{00000000-0005-0000-0000-000078000000}"/>
    <cellStyle name="20% - Ênfase1 43 2" xfId="5389" xr:uid="{00000000-0005-0000-0000-000079000000}"/>
    <cellStyle name="20% - Ênfase1 43 2 2" xfId="7805" xr:uid="{00000000-0005-0000-0000-00007A000000}"/>
    <cellStyle name="20% - Ênfase1 44" xfId="88" xr:uid="{00000000-0005-0000-0000-00007B000000}"/>
    <cellStyle name="20% - Ênfase1 44 2" xfId="5390" xr:uid="{00000000-0005-0000-0000-00007C000000}"/>
    <cellStyle name="20% - Ênfase1 44 2 2" xfId="7806" xr:uid="{00000000-0005-0000-0000-00007D000000}"/>
    <cellStyle name="20% - Ênfase1 45" xfId="89" xr:uid="{00000000-0005-0000-0000-00007E000000}"/>
    <cellStyle name="20% - Ênfase1 45 2" xfId="5391" xr:uid="{00000000-0005-0000-0000-00007F000000}"/>
    <cellStyle name="20% - Ênfase1 45 2 2" xfId="7807" xr:uid="{00000000-0005-0000-0000-000080000000}"/>
    <cellStyle name="20% - Ênfase1 46" xfId="90" xr:uid="{00000000-0005-0000-0000-000081000000}"/>
    <cellStyle name="20% - Ênfase1 46 2" xfId="5392" xr:uid="{00000000-0005-0000-0000-000082000000}"/>
    <cellStyle name="20% - Ênfase1 46 2 2" xfId="7808" xr:uid="{00000000-0005-0000-0000-000083000000}"/>
    <cellStyle name="20% - Ênfase1 47" xfId="91" xr:uid="{00000000-0005-0000-0000-000084000000}"/>
    <cellStyle name="20% - Ênfase1 47 2" xfId="5393" xr:uid="{00000000-0005-0000-0000-000085000000}"/>
    <cellStyle name="20% - Ênfase1 47 2 2" xfId="7809" xr:uid="{00000000-0005-0000-0000-000086000000}"/>
    <cellStyle name="20% - Ênfase1 48" xfId="92" xr:uid="{00000000-0005-0000-0000-000087000000}"/>
    <cellStyle name="20% - Ênfase1 48 2" xfId="5394" xr:uid="{00000000-0005-0000-0000-000088000000}"/>
    <cellStyle name="20% - Ênfase1 48 2 2" xfId="7810" xr:uid="{00000000-0005-0000-0000-000089000000}"/>
    <cellStyle name="20% - Ênfase1 49" xfId="93" xr:uid="{00000000-0005-0000-0000-00008A000000}"/>
    <cellStyle name="20% - Ênfase1 49 2" xfId="3494" xr:uid="{00000000-0005-0000-0000-00008B000000}"/>
    <cellStyle name="20% - Ênfase1 49 2 2" xfId="7034" xr:uid="{00000000-0005-0000-0000-00008C000000}"/>
    <cellStyle name="20% - Ênfase1 49 2 2 2" xfId="7811" xr:uid="{00000000-0005-0000-0000-00008D000000}"/>
    <cellStyle name="20% - Ênfase1 49 2 2 2 2" xfId="11860" xr:uid="{00000000-0005-0000-0000-00008E000000}"/>
    <cellStyle name="20% - Ênfase1 49 2 2 3" xfId="11703" xr:uid="{00000000-0005-0000-0000-00008F000000}"/>
    <cellStyle name="20% - Ênfase1 49 2 3" xfId="11367" xr:uid="{00000000-0005-0000-0000-000090000000}"/>
    <cellStyle name="20% - Ênfase1 49 3" xfId="5395" xr:uid="{00000000-0005-0000-0000-000091000000}"/>
    <cellStyle name="20% - Ênfase1 49 3 2" xfId="7812" xr:uid="{00000000-0005-0000-0000-000092000000}"/>
    <cellStyle name="20% - Ênfase1 49 3 2 2" xfId="11861" xr:uid="{00000000-0005-0000-0000-000093000000}"/>
    <cellStyle name="20% - Ênfase1 49 3 3" xfId="11657" xr:uid="{00000000-0005-0000-0000-000094000000}"/>
    <cellStyle name="20% - Ênfase1 49 4" xfId="11198" xr:uid="{00000000-0005-0000-0000-000095000000}"/>
    <cellStyle name="20% - Ênfase1 5" xfId="94" xr:uid="{00000000-0005-0000-0000-000096000000}"/>
    <cellStyle name="20% - Ênfase1 5 2" xfId="95" xr:uid="{00000000-0005-0000-0000-000097000000}"/>
    <cellStyle name="20% - Ênfase1 5 2 10" xfId="12880" xr:uid="{00000000-0005-0000-0000-00008B000000}"/>
    <cellStyle name="20% - Ênfase1 5 2 2" xfId="6879" xr:uid="{00000000-0005-0000-0000-000098000000}"/>
    <cellStyle name="20% - Ênfase1 5 2 2 10" xfId="12920" xr:uid="{00000000-0005-0000-0000-00008C000000}"/>
    <cellStyle name="20% - Ênfase1 5 2 2 2" xfId="7813" xr:uid="{00000000-0005-0000-0000-000099000000}"/>
    <cellStyle name="20% - Ênfase1 5 2 2 2 2" xfId="12256" xr:uid="{00000000-0005-0000-0000-00008D000000}"/>
    <cellStyle name="20% - Ênfase1 5 2 2 2 3" xfId="12391" xr:uid="{00000000-0005-0000-0000-00008D000000}"/>
    <cellStyle name="20% - Ênfase1 5 2 2 2 4" xfId="12483" xr:uid="{00000000-0005-0000-0000-00008D000000}"/>
    <cellStyle name="20% - Ênfase1 5 2 2 2 5" xfId="12575" xr:uid="{00000000-0005-0000-0000-00008D000000}"/>
    <cellStyle name="20% - Ênfase1 5 2 2 2 6" xfId="12668" xr:uid="{00000000-0005-0000-0000-00008D000000}"/>
    <cellStyle name="20% - Ênfase1 5 2 2 2 7" xfId="12760" xr:uid="{00000000-0005-0000-0000-00008D000000}"/>
    <cellStyle name="20% - Ênfase1 5 2 2 2 8" xfId="12852" xr:uid="{00000000-0005-0000-0000-00008D000000}"/>
    <cellStyle name="20% - Ênfase1 5 2 2 2 9" xfId="12944" xr:uid="{00000000-0005-0000-0000-00008D000000}"/>
    <cellStyle name="20% - Ênfase1 5 2 2 3" xfId="12232" xr:uid="{00000000-0005-0000-0000-00008C000000}"/>
    <cellStyle name="20% - Ênfase1 5 2 2 4" xfId="12367" xr:uid="{00000000-0005-0000-0000-00008C000000}"/>
    <cellStyle name="20% - Ênfase1 5 2 2 5" xfId="12459" xr:uid="{00000000-0005-0000-0000-00008C000000}"/>
    <cellStyle name="20% - Ênfase1 5 2 2 6" xfId="12551" xr:uid="{00000000-0005-0000-0000-00008C000000}"/>
    <cellStyle name="20% - Ênfase1 5 2 2 7" xfId="12644" xr:uid="{00000000-0005-0000-0000-00008C000000}"/>
    <cellStyle name="20% - Ênfase1 5 2 2 8" xfId="12736" xr:uid="{00000000-0005-0000-0000-00008C000000}"/>
    <cellStyle name="20% - Ênfase1 5 2 2 9" xfId="12828" xr:uid="{00000000-0005-0000-0000-00008C000000}"/>
    <cellStyle name="20% - Ênfase1 5 2 3" xfId="12190" xr:uid="{00000000-0005-0000-0000-00008B000000}"/>
    <cellStyle name="20% - Ênfase1 5 2 4" xfId="12327" xr:uid="{00000000-0005-0000-0000-00008B000000}"/>
    <cellStyle name="20% - Ênfase1 5 2 5" xfId="12419" xr:uid="{00000000-0005-0000-0000-00008B000000}"/>
    <cellStyle name="20% - Ênfase1 5 2 6" xfId="12511" xr:uid="{00000000-0005-0000-0000-00008B000000}"/>
    <cellStyle name="20% - Ênfase1 5 2 7" xfId="12604" xr:uid="{00000000-0005-0000-0000-00008B000000}"/>
    <cellStyle name="20% - Ênfase1 5 2 8" xfId="12696" xr:uid="{00000000-0005-0000-0000-00008B000000}"/>
    <cellStyle name="20% - Ênfase1 5 2 9" xfId="12788" xr:uid="{00000000-0005-0000-0000-00008B000000}"/>
    <cellStyle name="20% - Ênfase1 5 3" xfId="3495" xr:uid="{00000000-0005-0000-0000-00009A000000}"/>
    <cellStyle name="20% - Ênfase1 5 3 10" xfId="12902" xr:uid="{00000000-0005-0000-0000-00008E000000}"/>
    <cellStyle name="20% - Ênfase1 5 3 2" xfId="7035" xr:uid="{00000000-0005-0000-0000-00009B000000}"/>
    <cellStyle name="20% - Ênfase1 5 3 2 10" xfId="12932" xr:uid="{00000000-0005-0000-0000-00008F000000}"/>
    <cellStyle name="20% - Ênfase1 5 3 2 2" xfId="7814" xr:uid="{00000000-0005-0000-0000-00009C000000}"/>
    <cellStyle name="20% - Ênfase1 5 3 2 2 2" xfId="12257" xr:uid="{00000000-0005-0000-0000-000090000000}"/>
    <cellStyle name="20% - Ênfase1 5 3 2 2 3" xfId="12392" xr:uid="{00000000-0005-0000-0000-000090000000}"/>
    <cellStyle name="20% - Ênfase1 5 3 2 2 4" xfId="12484" xr:uid="{00000000-0005-0000-0000-000090000000}"/>
    <cellStyle name="20% - Ênfase1 5 3 2 2 5" xfId="12576" xr:uid="{00000000-0005-0000-0000-000090000000}"/>
    <cellStyle name="20% - Ênfase1 5 3 2 2 6" xfId="12669" xr:uid="{00000000-0005-0000-0000-000090000000}"/>
    <cellStyle name="20% - Ênfase1 5 3 2 2 7" xfId="12761" xr:uid="{00000000-0005-0000-0000-000090000000}"/>
    <cellStyle name="20% - Ênfase1 5 3 2 2 8" xfId="12853" xr:uid="{00000000-0005-0000-0000-000090000000}"/>
    <cellStyle name="20% - Ênfase1 5 3 2 2 9" xfId="12945" xr:uid="{00000000-0005-0000-0000-000090000000}"/>
    <cellStyle name="20% - Ênfase1 5 3 2 3" xfId="12244" xr:uid="{00000000-0005-0000-0000-00008F000000}"/>
    <cellStyle name="20% - Ênfase1 5 3 2 4" xfId="12379" xr:uid="{00000000-0005-0000-0000-00008F000000}"/>
    <cellStyle name="20% - Ênfase1 5 3 2 5" xfId="12471" xr:uid="{00000000-0005-0000-0000-00008F000000}"/>
    <cellStyle name="20% - Ênfase1 5 3 2 6" xfId="12563" xr:uid="{00000000-0005-0000-0000-00008F000000}"/>
    <cellStyle name="20% - Ênfase1 5 3 2 7" xfId="12656" xr:uid="{00000000-0005-0000-0000-00008F000000}"/>
    <cellStyle name="20% - Ênfase1 5 3 2 8" xfId="12748" xr:uid="{00000000-0005-0000-0000-00008F000000}"/>
    <cellStyle name="20% - Ênfase1 5 3 2 9" xfId="12840" xr:uid="{00000000-0005-0000-0000-00008F000000}"/>
    <cellStyle name="20% - Ênfase1 5 3 3" xfId="12213" xr:uid="{00000000-0005-0000-0000-00008E000000}"/>
    <cellStyle name="20% - Ênfase1 5 3 4" xfId="12349" xr:uid="{00000000-0005-0000-0000-00008E000000}"/>
    <cellStyle name="20% - Ênfase1 5 3 5" xfId="12441" xr:uid="{00000000-0005-0000-0000-00008E000000}"/>
    <cellStyle name="20% - Ênfase1 5 3 6" xfId="12533" xr:uid="{00000000-0005-0000-0000-00008E000000}"/>
    <cellStyle name="20% - Ênfase1 5 3 7" xfId="12626" xr:uid="{00000000-0005-0000-0000-00008E000000}"/>
    <cellStyle name="20% - Ênfase1 5 3 8" xfId="12718" xr:uid="{00000000-0005-0000-0000-00008E000000}"/>
    <cellStyle name="20% - Ênfase1 5 3 9" xfId="12810" xr:uid="{00000000-0005-0000-0000-00008E000000}"/>
    <cellStyle name="20% - Ênfase1 5 4" xfId="4307" xr:uid="{00000000-0005-0000-0000-00009D000000}"/>
    <cellStyle name="20% - Ênfase1 5 4 2" xfId="7815" xr:uid="{00000000-0005-0000-0000-00009E000000}"/>
    <cellStyle name="20% - Ênfase1 50" xfId="96" xr:uid="{00000000-0005-0000-0000-00009F000000}"/>
    <cellStyle name="20% - Ênfase1 50 2" xfId="3496" xr:uid="{00000000-0005-0000-0000-0000A0000000}"/>
    <cellStyle name="20% - Ênfase1 50 2 2" xfId="7036" xr:uid="{00000000-0005-0000-0000-0000A1000000}"/>
    <cellStyle name="20% - Ênfase1 50 2 2 2" xfId="7816" xr:uid="{00000000-0005-0000-0000-0000A2000000}"/>
    <cellStyle name="20% - Ênfase1 50 2 2 2 2" xfId="11862" xr:uid="{00000000-0005-0000-0000-0000A3000000}"/>
    <cellStyle name="20% - Ênfase1 50 2 2 3" xfId="11704" xr:uid="{00000000-0005-0000-0000-0000A4000000}"/>
    <cellStyle name="20% - Ênfase1 50 2 3" xfId="11368" xr:uid="{00000000-0005-0000-0000-0000A5000000}"/>
    <cellStyle name="20% - Ênfase1 50 3" xfId="5396" xr:uid="{00000000-0005-0000-0000-0000A6000000}"/>
    <cellStyle name="20% - Ênfase1 50 3 2" xfId="7817" xr:uid="{00000000-0005-0000-0000-0000A7000000}"/>
    <cellStyle name="20% - Ênfase1 50 3 2 2" xfId="11863" xr:uid="{00000000-0005-0000-0000-0000A8000000}"/>
    <cellStyle name="20% - Ênfase1 50 3 3" xfId="11658" xr:uid="{00000000-0005-0000-0000-0000A9000000}"/>
    <cellStyle name="20% - Ênfase1 50 4" xfId="11199" xr:uid="{00000000-0005-0000-0000-0000AA000000}"/>
    <cellStyle name="20% - Ênfase1 51" xfId="97" xr:uid="{00000000-0005-0000-0000-0000AB000000}"/>
    <cellStyle name="20% - Ênfase1 51 2" xfId="5397" xr:uid="{00000000-0005-0000-0000-0000AC000000}"/>
    <cellStyle name="20% - Ênfase1 51 2 2" xfId="7818" xr:uid="{00000000-0005-0000-0000-0000AD000000}"/>
    <cellStyle name="20% - Ênfase1 52" xfId="98" xr:uid="{00000000-0005-0000-0000-0000AE000000}"/>
    <cellStyle name="20% - Ênfase1 52 2" xfId="6860" xr:uid="{00000000-0005-0000-0000-0000AF000000}"/>
    <cellStyle name="20% - Ênfase1 52 2 2" xfId="7819" xr:uid="{00000000-0005-0000-0000-0000B0000000}"/>
    <cellStyle name="20% - Ênfase1 53" xfId="3376" xr:uid="{00000000-0005-0000-0000-0000B1000000}"/>
    <cellStyle name="20% - Ênfase1 53 2" xfId="6934" xr:uid="{00000000-0005-0000-0000-0000B2000000}"/>
    <cellStyle name="20% - Ênfase1 53 2 2" xfId="7820" xr:uid="{00000000-0005-0000-0000-0000B3000000}"/>
    <cellStyle name="20% - Ênfase1 54" xfId="3377" xr:uid="{00000000-0005-0000-0000-0000B4000000}"/>
    <cellStyle name="20% - Ênfase1 54 2" xfId="6948" xr:uid="{00000000-0005-0000-0000-0000B5000000}"/>
    <cellStyle name="20% - Ênfase1 54 2 2" xfId="7821" xr:uid="{00000000-0005-0000-0000-0000B6000000}"/>
    <cellStyle name="20% - Ênfase1 55" xfId="3378" xr:uid="{00000000-0005-0000-0000-0000B7000000}"/>
    <cellStyle name="20% - Ênfase1 55 2" xfId="6962" xr:uid="{00000000-0005-0000-0000-0000B8000000}"/>
    <cellStyle name="20% - Ênfase1 55 2 2" xfId="7822" xr:uid="{00000000-0005-0000-0000-0000B9000000}"/>
    <cellStyle name="20% - Ênfase1 56" xfId="3379" xr:uid="{00000000-0005-0000-0000-0000BA000000}"/>
    <cellStyle name="20% - Ênfase1 56 2" xfId="6976" xr:uid="{00000000-0005-0000-0000-0000BB000000}"/>
    <cellStyle name="20% - Ênfase1 56 2 2" xfId="7823" xr:uid="{00000000-0005-0000-0000-0000BC000000}"/>
    <cellStyle name="20% - Ênfase1 57" xfId="3380" xr:uid="{00000000-0005-0000-0000-0000BD000000}"/>
    <cellStyle name="20% - Ênfase1 57 2" xfId="6992" xr:uid="{00000000-0005-0000-0000-0000BE000000}"/>
    <cellStyle name="20% - Ênfase1 57 2 2" xfId="7824" xr:uid="{00000000-0005-0000-0000-0000BF000000}"/>
    <cellStyle name="20% - Ênfase1 58" xfId="3456" xr:uid="{00000000-0005-0000-0000-0000C0000000}"/>
    <cellStyle name="20% - Ênfase1 58 2" xfId="7007" xr:uid="{00000000-0005-0000-0000-0000C1000000}"/>
    <cellStyle name="20% - Ênfase1 58 2 2" xfId="7825" xr:uid="{00000000-0005-0000-0000-0000C2000000}"/>
    <cellStyle name="20% - Ênfase1 59" xfId="3475" xr:uid="{00000000-0005-0000-0000-0000C3000000}"/>
    <cellStyle name="20% - Ênfase1 59 2" xfId="7021" xr:uid="{00000000-0005-0000-0000-0000C4000000}"/>
    <cellStyle name="20% - Ênfase1 59 2 2" xfId="7826" xr:uid="{00000000-0005-0000-0000-0000C5000000}"/>
    <cellStyle name="20% - Ênfase1 6" xfId="99" xr:uid="{00000000-0005-0000-0000-0000C6000000}"/>
    <cellStyle name="20% - Ênfase1 6 2" xfId="4308" xr:uid="{00000000-0005-0000-0000-0000C7000000}"/>
    <cellStyle name="20% - Ênfase1 6 2 2" xfId="7827" xr:uid="{00000000-0005-0000-0000-0000C8000000}"/>
    <cellStyle name="20% - Ênfase1 60" xfId="4287" xr:uid="{00000000-0005-0000-0000-0000C9000000}"/>
    <cellStyle name="20% - Ênfase1 61" xfId="4302" xr:uid="{00000000-0005-0000-0000-0000CA000000}"/>
    <cellStyle name="20% - Ênfase1 61 2" xfId="7754" xr:uid="{00000000-0005-0000-0000-0000CB000000}"/>
    <cellStyle name="20% - Ênfase1 61 3" xfId="11524" xr:uid="{00000000-0005-0000-0000-0000CC000000}"/>
    <cellStyle name="20% - Ênfase1 62" xfId="7736" xr:uid="{00000000-0005-0000-0000-0000CD000000}"/>
    <cellStyle name="20% - Ênfase1 7" xfId="100" xr:uid="{00000000-0005-0000-0000-0000CE000000}"/>
    <cellStyle name="20% - Ênfase1 7 2" xfId="4309" xr:uid="{00000000-0005-0000-0000-0000CF000000}"/>
    <cellStyle name="20% - Ênfase1 7 2 2" xfId="7828" xr:uid="{00000000-0005-0000-0000-0000D0000000}"/>
    <cellStyle name="20% - Ênfase1 8" xfId="101" xr:uid="{00000000-0005-0000-0000-0000D1000000}"/>
    <cellStyle name="20% - Ênfase1 8 2" xfId="4310" xr:uid="{00000000-0005-0000-0000-0000D2000000}"/>
    <cellStyle name="20% - Ênfase1 8 2 2" xfId="7829" xr:uid="{00000000-0005-0000-0000-0000D3000000}"/>
    <cellStyle name="20% - Ênfase1 9" xfId="102" xr:uid="{00000000-0005-0000-0000-0000D4000000}"/>
    <cellStyle name="20% - Ênfase1 9 2" xfId="4311" xr:uid="{00000000-0005-0000-0000-0000D5000000}"/>
    <cellStyle name="20% - Ênfase1 9 2 2" xfId="7830" xr:uid="{00000000-0005-0000-0000-0000D6000000}"/>
    <cellStyle name="20% - Ênfase2" xfId="12306" builtinId="34" customBuiltin="1"/>
    <cellStyle name="20% - Ênfase2 10" xfId="103" xr:uid="{00000000-0005-0000-0000-0000D7000000}"/>
    <cellStyle name="20% - Ênfase2 10 2" xfId="4313" xr:uid="{00000000-0005-0000-0000-0000D8000000}"/>
    <cellStyle name="20% - Ênfase2 10 2 2" xfId="7831" xr:uid="{00000000-0005-0000-0000-0000D9000000}"/>
    <cellStyle name="20% - Ênfase2 11" xfId="104" xr:uid="{00000000-0005-0000-0000-0000DA000000}"/>
    <cellStyle name="20% - Ênfase2 11 2" xfId="5398" xr:uid="{00000000-0005-0000-0000-0000DB000000}"/>
    <cellStyle name="20% - Ênfase2 11 2 2" xfId="7832" xr:uid="{00000000-0005-0000-0000-0000DC000000}"/>
    <cellStyle name="20% - Ênfase2 12" xfId="105" xr:uid="{00000000-0005-0000-0000-0000DD000000}"/>
    <cellStyle name="20% - Ênfase2 12 2" xfId="5399" xr:uid="{00000000-0005-0000-0000-0000DE000000}"/>
    <cellStyle name="20% - Ênfase2 12 2 2" xfId="7833" xr:uid="{00000000-0005-0000-0000-0000DF000000}"/>
    <cellStyle name="20% - Ênfase2 13" xfId="106" xr:uid="{00000000-0005-0000-0000-0000E0000000}"/>
    <cellStyle name="20% - Ênfase2 13 2" xfId="5400" xr:uid="{00000000-0005-0000-0000-0000E1000000}"/>
    <cellStyle name="20% - Ênfase2 13 2 2" xfId="7834" xr:uid="{00000000-0005-0000-0000-0000E2000000}"/>
    <cellStyle name="20% - Ênfase2 14" xfId="107" xr:uid="{00000000-0005-0000-0000-0000E3000000}"/>
    <cellStyle name="20% - Ênfase2 14 2" xfId="5401" xr:uid="{00000000-0005-0000-0000-0000E4000000}"/>
    <cellStyle name="20% - Ênfase2 14 2 2" xfId="7835" xr:uid="{00000000-0005-0000-0000-0000E5000000}"/>
    <cellStyle name="20% - Ênfase2 15" xfId="108" xr:uid="{00000000-0005-0000-0000-0000E6000000}"/>
    <cellStyle name="20% - Ênfase2 15 2" xfId="5402" xr:uid="{00000000-0005-0000-0000-0000E7000000}"/>
    <cellStyle name="20% - Ênfase2 15 2 2" xfId="7836" xr:uid="{00000000-0005-0000-0000-0000E8000000}"/>
    <cellStyle name="20% - Ênfase2 16" xfId="109" xr:uid="{00000000-0005-0000-0000-0000E9000000}"/>
    <cellStyle name="20% - Ênfase2 16 2" xfId="5403" xr:uid="{00000000-0005-0000-0000-0000EA000000}"/>
    <cellStyle name="20% - Ênfase2 16 2 2" xfId="7837" xr:uid="{00000000-0005-0000-0000-0000EB000000}"/>
    <cellStyle name="20% - Ênfase2 17" xfId="110" xr:uid="{00000000-0005-0000-0000-0000EC000000}"/>
    <cellStyle name="20% - Ênfase2 17 2" xfId="5404" xr:uid="{00000000-0005-0000-0000-0000ED000000}"/>
    <cellStyle name="20% - Ênfase2 17 2 2" xfId="7838" xr:uid="{00000000-0005-0000-0000-0000EE000000}"/>
    <cellStyle name="20% - Ênfase2 18" xfId="111" xr:uid="{00000000-0005-0000-0000-0000EF000000}"/>
    <cellStyle name="20% - Ênfase2 18 2" xfId="5405" xr:uid="{00000000-0005-0000-0000-0000F0000000}"/>
    <cellStyle name="20% - Ênfase2 18 2 2" xfId="7839" xr:uid="{00000000-0005-0000-0000-0000F1000000}"/>
    <cellStyle name="20% - Ênfase2 19" xfId="112" xr:uid="{00000000-0005-0000-0000-0000F2000000}"/>
    <cellStyle name="20% - Ênfase2 19 2" xfId="5406" xr:uid="{00000000-0005-0000-0000-0000F3000000}"/>
    <cellStyle name="20% - Ênfase2 19 2 2" xfId="7840" xr:uid="{00000000-0005-0000-0000-0000F4000000}"/>
    <cellStyle name="20% - Ênfase2 2" xfId="113" xr:uid="{00000000-0005-0000-0000-0000F5000000}"/>
    <cellStyle name="20% - Ênfase2 2 2" xfId="4314" xr:uid="{00000000-0005-0000-0000-0000F6000000}"/>
    <cellStyle name="20% - Ênfase2 2 2 2" xfId="7841" xr:uid="{00000000-0005-0000-0000-0000F7000000}"/>
    <cellStyle name="20% - Ênfase2 20" xfId="114" xr:uid="{00000000-0005-0000-0000-0000F8000000}"/>
    <cellStyle name="20% - Ênfase2 20 2" xfId="5407" xr:uid="{00000000-0005-0000-0000-0000F9000000}"/>
    <cellStyle name="20% - Ênfase2 20 2 2" xfId="7842" xr:uid="{00000000-0005-0000-0000-0000FA000000}"/>
    <cellStyle name="20% - Ênfase2 21" xfId="115" xr:uid="{00000000-0005-0000-0000-0000FB000000}"/>
    <cellStyle name="20% - Ênfase2 21 2" xfId="5408" xr:uid="{00000000-0005-0000-0000-0000FC000000}"/>
    <cellStyle name="20% - Ênfase2 21 2 2" xfId="7843" xr:uid="{00000000-0005-0000-0000-0000FD000000}"/>
    <cellStyle name="20% - Ênfase2 22" xfId="116" xr:uid="{00000000-0005-0000-0000-0000FE000000}"/>
    <cellStyle name="20% - Ênfase2 22 2" xfId="5409" xr:uid="{00000000-0005-0000-0000-0000FF000000}"/>
    <cellStyle name="20% - Ênfase2 22 2 2" xfId="7844" xr:uid="{00000000-0005-0000-0000-000000010000}"/>
    <cellStyle name="20% - Ênfase2 23" xfId="117" xr:uid="{00000000-0005-0000-0000-000001010000}"/>
    <cellStyle name="20% - Ênfase2 23 2" xfId="5410" xr:uid="{00000000-0005-0000-0000-000002010000}"/>
    <cellStyle name="20% - Ênfase2 23 2 2" xfId="7845" xr:uid="{00000000-0005-0000-0000-000003010000}"/>
    <cellStyle name="20% - Ênfase2 24" xfId="118" xr:uid="{00000000-0005-0000-0000-000004010000}"/>
    <cellStyle name="20% - Ênfase2 24 2" xfId="5411" xr:uid="{00000000-0005-0000-0000-000005010000}"/>
    <cellStyle name="20% - Ênfase2 24 2 2" xfId="7846" xr:uid="{00000000-0005-0000-0000-000006010000}"/>
    <cellStyle name="20% - Ênfase2 25" xfId="119" xr:uid="{00000000-0005-0000-0000-000007010000}"/>
    <cellStyle name="20% - Ênfase2 25 2" xfId="5412" xr:uid="{00000000-0005-0000-0000-000008010000}"/>
    <cellStyle name="20% - Ênfase2 25 2 2" xfId="7847" xr:uid="{00000000-0005-0000-0000-000009010000}"/>
    <cellStyle name="20% - Ênfase2 26" xfId="120" xr:uid="{00000000-0005-0000-0000-00000A010000}"/>
    <cellStyle name="20% - Ênfase2 26 2" xfId="5413" xr:uid="{00000000-0005-0000-0000-00000B010000}"/>
    <cellStyle name="20% - Ênfase2 26 2 2" xfId="7848" xr:uid="{00000000-0005-0000-0000-00000C010000}"/>
    <cellStyle name="20% - Ênfase2 27" xfId="121" xr:uid="{00000000-0005-0000-0000-00000D010000}"/>
    <cellStyle name="20% - Ênfase2 27 2" xfId="5414" xr:uid="{00000000-0005-0000-0000-00000E010000}"/>
    <cellStyle name="20% - Ênfase2 27 2 2" xfId="7849" xr:uid="{00000000-0005-0000-0000-00000F010000}"/>
    <cellStyle name="20% - Ênfase2 28" xfId="122" xr:uid="{00000000-0005-0000-0000-000010010000}"/>
    <cellStyle name="20% - Ênfase2 28 2" xfId="5415" xr:uid="{00000000-0005-0000-0000-000011010000}"/>
    <cellStyle name="20% - Ênfase2 28 2 2" xfId="7850" xr:uid="{00000000-0005-0000-0000-000012010000}"/>
    <cellStyle name="20% - Ênfase2 29" xfId="123" xr:uid="{00000000-0005-0000-0000-000013010000}"/>
    <cellStyle name="20% - Ênfase2 29 2" xfId="5416" xr:uid="{00000000-0005-0000-0000-000014010000}"/>
    <cellStyle name="20% - Ênfase2 29 2 2" xfId="7851" xr:uid="{00000000-0005-0000-0000-000015010000}"/>
    <cellStyle name="20% - Ênfase2 3" xfId="124" xr:uid="{00000000-0005-0000-0000-000016010000}"/>
    <cellStyle name="20% - Ênfase2 3 2" xfId="4315" xr:uid="{00000000-0005-0000-0000-000017010000}"/>
    <cellStyle name="20% - Ênfase2 3 2 2" xfId="7852" xr:uid="{00000000-0005-0000-0000-000018010000}"/>
    <cellStyle name="20% - Ênfase2 30" xfId="125" xr:uid="{00000000-0005-0000-0000-000019010000}"/>
    <cellStyle name="20% - Ênfase2 30 2" xfId="5417" xr:uid="{00000000-0005-0000-0000-00001A010000}"/>
    <cellStyle name="20% - Ênfase2 30 2 2" xfId="7853" xr:uid="{00000000-0005-0000-0000-00001B010000}"/>
    <cellStyle name="20% - Ênfase2 31" xfId="126" xr:uid="{00000000-0005-0000-0000-00001C010000}"/>
    <cellStyle name="20% - Ênfase2 31 2" xfId="5418" xr:uid="{00000000-0005-0000-0000-00001D010000}"/>
    <cellStyle name="20% - Ênfase2 31 2 2" xfId="7854" xr:uid="{00000000-0005-0000-0000-00001E010000}"/>
    <cellStyle name="20% - Ênfase2 32" xfId="127" xr:uid="{00000000-0005-0000-0000-00001F010000}"/>
    <cellStyle name="20% - Ênfase2 32 2" xfId="5419" xr:uid="{00000000-0005-0000-0000-000020010000}"/>
    <cellStyle name="20% - Ênfase2 32 2 2" xfId="7855" xr:uid="{00000000-0005-0000-0000-000021010000}"/>
    <cellStyle name="20% - Ênfase2 33" xfId="128" xr:uid="{00000000-0005-0000-0000-000022010000}"/>
    <cellStyle name="20% - Ênfase2 33 2" xfId="5420" xr:uid="{00000000-0005-0000-0000-000023010000}"/>
    <cellStyle name="20% - Ênfase2 33 2 2" xfId="7856" xr:uid="{00000000-0005-0000-0000-000024010000}"/>
    <cellStyle name="20% - Ênfase2 34" xfId="129" xr:uid="{00000000-0005-0000-0000-000025010000}"/>
    <cellStyle name="20% - Ênfase2 34 2" xfId="5421" xr:uid="{00000000-0005-0000-0000-000026010000}"/>
    <cellStyle name="20% - Ênfase2 34 2 2" xfId="7857" xr:uid="{00000000-0005-0000-0000-000027010000}"/>
    <cellStyle name="20% - Ênfase2 35" xfId="130" xr:uid="{00000000-0005-0000-0000-000028010000}"/>
    <cellStyle name="20% - Ênfase2 35 2" xfId="5422" xr:uid="{00000000-0005-0000-0000-000029010000}"/>
    <cellStyle name="20% - Ênfase2 35 2 2" xfId="7858" xr:uid="{00000000-0005-0000-0000-00002A010000}"/>
    <cellStyle name="20% - Ênfase2 36" xfId="131" xr:uid="{00000000-0005-0000-0000-00002B010000}"/>
    <cellStyle name="20% - Ênfase2 36 2" xfId="5423" xr:uid="{00000000-0005-0000-0000-00002C010000}"/>
    <cellStyle name="20% - Ênfase2 36 2 2" xfId="7859" xr:uid="{00000000-0005-0000-0000-00002D010000}"/>
    <cellStyle name="20% - Ênfase2 37" xfId="132" xr:uid="{00000000-0005-0000-0000-00002E010000}"/>
    <cellStyle name="20% - Ênfase2 37 2" xfId="5424" xr:uid="{00000000-0005-0000-0000-00002F010000}"/>
    <cellStyle name="20% - Ênfase2 37 2 2" xfId="7860" xr:uid="{00000000-0005-0000-0000-000030010000}"/>
    <cellStyle name="20% - Ênfase2 38" xfId="133" xr:uid="{00000000-0005-0000-0000-000031010000}"/>
    <cellStyle name="20% - Ênfase2 38 2" xfId="5425" xr:uid="{00000000-0005-0000-0000-000032010000}"/>
    <cellStyle name="20% - Ênfase2 38 2 2" xfId="7861" xr:uid="{00000000-0005-0000-0000-000033010000}"/>
    <cellStyle name="20% - Ênfase2 39" xfId="134" xr:uid="{00000000-0005-0000-0000-000034010000}"/>
    <cellStyle name="20% - Ênfase2 39 2" xfId="5426" xr:uid="{00000000-0005-0000-0000-000035010000}"/>
    <cellStyle name="20% - Ênfase2 39 2 2" xfId="7862" xr:uid="{00000000-0005-0000-0000-000036010000}"/>
    <cellStyle name="20% - Ênfase2 4" xfId="135" xr:uid="{00000000-0005-0000-0000-000037010000}"/>
    <cellStyle name="20% - Ênfase2 4 2" xfId="136" xr:uid="{00000000-0005-0000-0000-000038010000}"/>
    <cellStyle name="20% - Ênfase2 4 2 2" xfId="6892" xr:uid="{00000000-0005-0000-0000-000039010000}"/>
    <cellStyle name="20% - Ênfase2 4 2 2 2" xfId="7863" xr:uid="{00000000-0005-0000-0000-00003A010000}"/>
    <cellStyle name="20% - Ênfase2 4 2 2 2 2" xfId="11864" xr:uid="{00000000-0005-0000-0000-00003B010000}"/>
    <cellStyle name="20% - Ênfase2 4 2 2 3" xfId="11691" xr:uid="{00000000-0005-0000-0000-00003C010000}"/>
    <cellStyle name="20% - Ênfase2 4 2 3" xfId="11200" xr:uid="{00000000-0005-0000-0000-00003D010000}"/>
    <cellStyle name="20% - Ênfase2 4 3" xfId="3497" xr:uid="{00000000-0005-0000-0000-00003E010000}"/>
    <cellStyle name="20% - Ênfase2 4 3 2" xfId="7037" xr:uid="{00000000-0005-0000-0000-00003F010000}"/>
    <cellStyle name="20% - Ênfase2 4 3 2 2" xfId="7864" xr:uid="{00000000-0005-0000-0000-000040010000}"/>
    <cellStyle name="20% - Ênfase2 4 3 2 2 2" xfId="11865" xr:uid="{00000000-0005-0000-0000-000041010000}"/>
    <cellStyle name="20% - Ênfase2 4 3 2 3" xfId="11705" xr:uid="{00000000-0005-0000-0000-000042010000}"/>
    <cellStyle name="20% - Ênfase2 4 3 3" xfId="11369" xr:uid="{00000000-0005-0000-0000-000043010000}"/>
    <cellStyle name="20% - Ênfase2 4 4" xfId="4316" xr:uid="{00000000-0005-0000-0000-000044010000}"/>
    <cellStyle name="20% - Ênfase2 4 4 2" xfId="7865" xr:uid="{00000000-0005-0000-0000-000045010000}"/>
    <cellStyle name="20% - Ênfase2 40" xfId="137" xr:uid="{00000000-0005-0000-0000-000046010000}"/>
    <cellStyle name="20% - Ênfase2 40 2" xfId="5427" xr:uid="{00000000-0005-0000-0000-000047010000}"/>
    <cellStyle name="20% - Ênfase2 40 2 2" xfId="7866" xr:uid="{00000000-0005-0000-0000-000048010000}"/>
    <cellStyle name="20% - Ênfase2 41" xfId="138" xr:uid="{00000000-0005-0000-0000-000049010000}"/>
    <cellStyle name="20% - Ênfase2 41 2" xfId="5428" xr:uid="{00000000-0005-0000-0000-00004A010000}"/>
    <cellStyle name="20% - Ênfase2 41 2 2" xfId="7867" xr:uid="{00000000-0005-0000-0000-00004B010000}"/>
    <cellStyle name="20% - Ênfase2 42" xfId="139" xr:uid="{00000000-0005-0000-0000-00004C010000}"/>
    <cellStyle name="20% - Ênfase2 42 2" xfId="5429" xr:uid="{00000000-0005-0000-0000-00004D010000}"/>
    <cellStyle name="20% - Ênfase2 42 2 2" xfId="7868" xr:uid="{00000000-0005-0000-0000-00004E010000}"/>
    <cellStyle name="20% - Ênfase2 43" xfId="140" xr:uid="{00000000-0005-0000-0000-00004F010000}"/>
    <cellStyle name="20% - Ênfase2 43 2" xfId="5430" xr:uid="{00000000-0005-0000-0000-000050010000}"/>
    <cellStyle name="20% - Ênfase2 43 2 2" xfId="7869" xr:uid="{00000000-0005-0000-0000-000051010000}"/>
    <cellStyle name="20% - Ênfase2 44" xfId="141" xr:uid="{00000000-0005-0000-0000-000052010000}"/>
    <cellStyle name="20% - Ênfase2 44 2" xfId="5431" xr:uid="{00000000-0005-0000-0000-000053010000}"/>
    <cellStyle name="20% - Ênfase2 44 2 2" xfId="7870" xr:uid="{00000000-0005-0000-0000-000054010000}"/>
    <cellStyle name="20% - Ênfase2 45" xfId="142" xr:uid="{00000000-0005-0000-0000-000055010000}"/>
    <cellStyle name="20% - Ênfase2 45 2" xfId="5432" xr:uid="{00000000-0005-0000-0000-000056010000}"/>
    <cellStyle name="20% - Ênfase2 45 2 2" xfId="7871" xr:uid="{00000000-0005-0000-0000-000057010000}"/>
    <cellStyle name="20% - Ênfase2 46" xfId="143" xr:uid="{00000000-0005-0000-0000-000058010000}"/>
    <cellStyle name="20% - Ênfase2 46 2" xfId="5433" xr:uid="{00000000-0005-0000-0000-000059010000}"/>
    <cellStyle name="20% - Ênfase2 46 2 2" xfId="7872" xr:uid="{00000000-0005-0000-0000-00005A010000}"/>
    <cellStyle name="20% - Ênfase2 47" xfId="144" xr:uid="{00000000-0005-0000-0000-00005B010000}"/>
    <cellStyle name="20% - Ênfase2 47 2" xfId="5434" xr:uid="{00000000-0005-0000-0000-00005C010000}"/>
    <cellStyle name="20% - Ênfase2 47 2 2" xfId="7873" xr:uid="{00000000-0005-0000-0000-00005D010000}"/>
    <cellStyle name="20% - Ênfase2 48" xfId="145" xr:uid="{00000000-0005-0000-0000-00005E010000}"/>
    <cellStyle name="20% - Ênfase2 48 2" xfId="5435" xr:uid="{00000000-0005-0000-0000-00005F010000}"/>
    <cellStyle name="20% - Ênfase2 48 2 2" xfId="7874" xr:uid="{00000000-0005-0000-0000-000060010000}"/>
    <cellStyle name="20% - Ênfase2 49" xfId="146" xr:uid="{00000000-0005-0000-0000-000061010000}"/>
    <cellStyle name="20% - Ênfase2 49 2" xfId="3498" xr:uid="{00000000-0005-0000-0000-000062010000}"/>
    <cellStyle name="20% - Ênfase2 49 2 2" xfId="7038" xr:uid="{00000000-0005-0000-0000-000063010000}"/>
    <cellStyle name="20% - Ênfase2 49 2 2 2" xfId="7875" xr:uid="{00000000-0005-0000-0000-000064010000}"/>
    <cellStyle name="20% - Ênfase2 49 2 2 2 2" xfId="11866" xr:uid="{00000000-0005-0000-0000-000065010000}"/>
    <cellStyle name="20% - Ênfase2 49 2 2 3" xfId="11706" xr:uid="{00000000-0005-0000-0000-000066010000}"/>
    <cellStyle name="20% - Ênfase2 49 2 3" xfId="11370" xr:uid="{00000000-0005-0000-0000-000067010000}"/>
    <cellStyle name="20% - Ênfase2 49 3" xfId="5436" xr:uid="{00000000-0005-0000-0000-000068010000}"/>
    <cellStyle name="20% - Ênfase2 49 3 2" xfId="7876" xr:uid="{00000000-0005-0000-0000-000069010000}"/>
    <cellStyle name="20% - Ênfase2 49 3 2 2" xfId="11867" xr:uid="{00000000-0005-0000-0000-00006A010000}"/>
    <cellStyle name="20% - Ênfase2 49 3 3" xfId="11659" xr:uid="{00000000-0005-0000-0000-00006B010000}"/>
    <cellStyle name="20% - Ênfase2 49 4" xfId="11201" xr:uid="{00000000-0005-0000-0000-00006C010000}"/>
    <cellStyle name="20% - Ênfase2 5" xfId="147" xr:uid="{00000000-0005-0000-0000-00006D010000}"/>
    <cellStyle name="20% - Ênfase2 5 2" xfId="148" xr:uid="{00000000-0005-0000-0000-00006E010000}"/>
    <cellStyle name="20% - Ênfase2 5 2 10" xfId="12881" xr:uid="{00000000-0005-0000-0000-00004F010000}"/>
    <cellStyle name="20% - Ênfase2 5 2 2" xfId="6881" xr:uid="{00000000-0005-0000-0000-00006F010000}"/>
    <cellStyle name="20% - Ênfase2 5 2 2 10" xfId="12922" xr:uid="{00000000-0005-0000-0000-000050010000}"/>
    <cellStyle name="20% - Ênfase2 5 2 2 2" xfId="7877" xr:uid="{00000000-0005-0000-0000-000070010000}"/>
    <cellStyle name="20% - Ênfase2 5 2 2 2 2" xfId="12258" xr:uid="{00000000-0005-0000-0000-000051010000}"/>
    <cellStyle name="20% - Ênfase2 5 2 2 2 3" xfId="12393" xr:uid="{00000000-0005-0000-0000-000051010000}"/>
    <cellStyle name="20% - Ênfase2 5 2 2 2 4" xfId="12485" xr:uid="{00000000-0005-0000-0000-000051010000}"/>
    <cellStyle name="20% - Ênfase2 5 2 2 2 5" xfId="12577" xr:uid="{00000000-0005-0000-0000-000051010000}"/>
    <cellStyle name="20% - Ênfase2 5 2 2 2 6" xfId="12670" xr:uid="{00000000-0005-0000-0000-000051010000}"/>
    <cellStyle name="20% - Ênfase2 5 2 2 2 7" xfId="12762" xr:uid="{00000000-0005-0000-0000-000051010000}"/>
    <cellStyle name="20% - Ênfase2 5 2 2 2 8" xfId="12854" xr:uid="{00000000-0005-0000-0000-000051010000}"/>
    <cellStyle name="20% - Ênfase2 5 2 2 2 9" xfId="12946" xr:uid="{00000000-0005-0000-0000-000051010000}"/>
    <cellStyle name="20% - Ênfase2 5 2 2 3" xfId="12234" xr:uid="{00000000-0005-0000-0000-000050010000}"/>
    <cellStyle name="20% - Ênfase2 5 2 2 4" xfId="12369" xr:uid="{00000000-0005-0000-0000-000050010000}"/>
    <cellStyle name="20% - Ênfase2 5 2 2 5" xfId="12461" xr:uid="{00000000-0005-0000-0000-000050010000}"/>
    <cellStyle name="20% - Ênfase2 5 2 2 6" xfId="12553" xr:uid="{00000000-0005-0000-0000-000050010000}"/>
    <cellStyle name="20% - Ênfase2 5 2 2 7" xfId="12646" xr:uid="{00000000-0005-0000-0000-000050010000}"/>
    <cellStyle name="20% - Ênfase2 5 2 2 8" xfId="12738" xr:uid="{00000000-0005-0000-0000-000050010000}"/>
    <cellStyle name="20% - Ênfase2 5 2 2 9" xfId="12830" xr:uid="{00000000-0005-0000-0000-000050010000}"/>
    <cellStyle name="20% - Ênfase2 5 2 3" xfId="12191" xr:uid="{00000000-0005-0000-0000-00004F010000}"/>
    <cellStyle name="20% - Ênfase2 5 2 4" xfId="12328" xr:uid="{00000000-0005-0000-0000-00004F010000}"/>
    <cellStyle name="20% - Ênfase2 5 2 5" xfId="12420" xr:uid="{00000000-0005-0000-0000-00004F010000}"/>
    <cellStyle name="20% - Ênfase2 5 2 6" xfId="12512" xr:uid="{00000000-0005-0000-0000-00004F010000}"/>
    <cellStyle name="20% - Ênfase2 5 2 7" xfId="12605" xr:uid="{00000000-0005-0000-0000-00004F010000}"/>
    <cellStyle name="20% - Ênfase2 5 2 8" xfId="12697" xr:uid="{00000000-0005-0000-0000-00004F010000}"/>
    <cellStyle name="20% - Ênfase2 5 2 9" xfId="12789" xr:uid="{00000000-0005-0000-0000-00004F010000}"/>
    <cellStyle name="20% - Ênfase2 5 3" xfId="3499" xr:uid="{00000000-0005-0000-0000-000071010000}"/>
    <cellStyle name="20% - Ênfase2 5 3 10" xfId="12903" xr:uid="{00000000-0005-0000-0000-000052010000}"/>
    <cellStyle name="20% - Ênfase2 5 3 2" xfId="7039" xr:uid="{00000000-0005-0000-0000-000072010000}"/>
    <cellStyle name="20% - Ênfase2 5 3 2 10" xfId="12933" xr:uid="{00000000-0005-0000-0000-000053010000}"/>
    <cellStyle name="20% - Ênfase2 5 3 2 2" xfId="7878" xr:uid="{00000000-0005-0000-0000-000073010000}"/>
    <cellStyle name="20% - Ênfase2 5 3 2 2 2" xfId="12259" xr:uid="{00000000-0005-0000-0000-000054010000}"/>
    <cellStyle name="20% - Ênfase2 5 3 2 2 3" xfId="12394" xr:uid="{00000000-0005-0000-0000-000054010000}"/>
    <cellStyle name="20% - Ênfase2 5 3 2 2 4" xfId="12486" xr:uid="{00000000-0005-0000-0000-000054010000}"/>
    <cellStyle name="20% - Ênfase2 5 3 2 2 5" xfId="12578" xr:uid="{00000000-0005-0000-0000-000054010000}"/>
    <cellStyle name="20% - Ênfase2 5 3 2 2 6" xfId="12671" xr:uid="{00000000-0005-0000-0000-000054010000}"/>
    <cellStyle name="20% - Ênfase2 5 3 2 2 7" xfId="12763" xr:uid="{00000000-0005-0000-0000-000054010000}"/>
    <cellStyle name="20% - Ênfase2 5 3 2 2 8" xfId="12855" xr:uid="{00000000-0005-0000-0000-000054010000}"/>
    <cellStyle name="20% - Ênfase2 5 3 2 2 9" xfId="12947" xr:uid="{00000000-0005-0000-0000-000054010000}"/>
    <cellStyle name="20% - Ênfase2 5 3 2 3" xfId="12245" xr:uid="{00000000-0005-0000-0000-000053010000}"/>
    <cellStyle name="20% - Ênfase2 5 3 2 4" xfId="12380" xr:uid="{00000000-0005-0000-0000-000053010000}"/>
    <cellStyle name="20% - Ênfase2 5 3 2 5" xfId="12472" xr:uid="{00000000-0005-0000-0000-000053010000}"/>
    <cellStyle name="20% - Ênfase2 5 3 2 6" xfId="12564" xr:uid="{00000000-0005-0000-0000-000053010000}"/>
    <cellStyle name="20% - Ênfase2 5 3 2 7" xfId="12657" xr:uid="{00000000-0005-0000-0000-000053010000}"/>
    <cellStyle name="20% - Ênfase2 5 3 2 8" xfId="12749" xr:uid="{00000000-0005-0000-0000-000053010000}"/>
    <cellStyle name="20% - Ênfase2 5 3 2 9" xfId="12841" xr:uid="{00000000-0005-0000-0000-000053010000}"/>
    <cellStyle name="20% - Ênfase2 5 3 3" xfId="12214" xr:uid="{00000000-0005-0000-0000-000052010000}"/>
    <cellStyle name="20% - Ênfase2 5 3 4" xfId="12350" xr:uid="{00000000-0005-0000-0000-000052010000}"/>
    <cellStyle name="20% - Ênfase2 5 3 5" xfId="12442" xr:uid="{00000000-0005-0000-0000-000052010000}"/>
    <cellStyle name="20% - Ênfase2 5 3 6" xfId="12534" xr:uid="{00000000-0005-0000-0000-000052010000}"/>
    <cellStyle name="20% - Ênfase2 5 3 7" xfId="12627" xr:uid="{00000000-0005-0000-0000-000052010000}"/>
    <cellStyle name="20% - Ênfase2 5 3 8" xfId="12719" xr:uid="{00000000-0005-0000-0000-000052010000}"/>
    <cellStyle name="20% - Ênfase2 5 3 9" xfId="12811" xr:uid="{00000000-0005-0000-0000-000052010000}"/>
    <cellStyle name="20% - Ênfase2 5 4" xfId="4317" xr:uid="{00000000-0005-0000-0000-000074010000}"/>
    <cellStyle name="20% - Ênfase2 5 4 2" xfId="7879" xr:uid="{00000000-0005-0000-0000-000075010000}"/>
    <cellStyle name="20% - Ênfase2 50" xfId="149" xr:uid="{00000000-0005-0000-0000-000076010000}"/>
    <cellStyle name="20% - Ênfase2 50 2" xfId="3500" xr:uid="{00000000-0005-0000-0000-000077010000}"/>
    <cellStyle name="20% - Ênfase2 50 2 2" xfId="7040" xr:uid="{00000000-0005-0000-0000-000078010000}"/>
    <cellStyle name="20% - Ênfase2 50 2 2 2" xfId="7880" xr:uid="{00000000-0005-0000-0000-000079010000}"/>
    <cellStyle name="20% - Ênfase2 50 2 2 2 2" xfId="11868" xr:uid="{00000000-0005-0000-0000-00007A010000}"/>
    <cellStyle name="20% - Ênfase2 50 2 2 3" xfId="11707" xr:uid="{00000000-0005-0000-0000-00007B010000}"/>
    <cellStyle name="20% - Ênfase2 50 2 3" xfId="11371" xr:uid="{00000000-0005-0000-0000-00007C010000}"/>
    <cellStyle name="20% - Ênfase2 50 3" xfId="5437" xr:uid="{00000000-0005-0000-0000-00007D010000}"/>
    <cellStyle name="20% - Ênfase2 50 3 2" xfId="7881" xr:uid="{00000000-0005-0000-0000-00007E010000}"/>
    <cellStyle name="20% - Ênfase2 50 3 2 2" xfId="11869" xr:uid="{00000000-0005-0000-0000-00007F010000}"/>
    <cellStyle name="20% - Ênfase2 50 3 3" xfId="11660" xr:uid="{00000000-0005-0000-0000-000080010000}"/>
    <cellStyle name="20% - Ênfase2 50 4" xfId="11202" xr:uid="{00000000-0005-0000-0000-000081010000}"/>
    <cellStyle name="20% - Ênfase2 51" xfId="150" xr:uid="{00000000-0005-0000-0000-000082010000}"/>
    <cellStyle name="20% - Ênfase2 51 2" xfId="5438" xr:uid="{00000000-0005-0000-0000-000083010000}"/>
    <cellStyle name="20% - Ênfase2 51 2 2" xfId="7882" xr:uid="{00000000-0005-0000-0000-000084010000}"/>
    <cellStyle name="20% - Ênfase2 52" xfId="151" xr:uid="{00000000-0005-0000-0000-000085010000}"/>
    <cellStyle name="20% - Ênfase2 52 2" xfId="6862" xr:uid="{00000000-0005-0000-0000-000086010000}"/>
    <cellStyle name="20% - Ênfase2 52 2 2" xfId="7883" xr:uid="{00000000-0005-0000-0000-000087010000}"/>
    <cellStyle name="20% - Ênfase2 53" xfId="3381" xr:uid="{00000000-0005-0000-0000-000088010000}"/>
    <cellStyle name="20% - Ênfase2 53 2" xfId="6936" xr:uid="{00000000-0005-0000-0000-000089010000}"/>
    <cellStyle name="20% - Ênfase2 53 2 2" xfId="7884" xr:uid="{00000000-0005-0000-0000-00008A010000}"/>
    <cellStyle name="20% - Ênfase2 54" xfId="3382" xr:uid="{00000000-0005-0000-0000-00008B010000}"/>
    <cellStyle name="20% - Ênfase2 54 2" xfId="6950" xr:uid="{00000000-0005-0000-0000-00008C010000}"/>
    <cellStyle name="20% - Ênfase2 54 2 2" xfId="7885" xr:uid="{00000000-0005-0000-0000-00008D010000}"/>
    <cellStyle name="20% - Ênfase2 55" xfId="3383" xr:uid="{00000000-0005-0000-0000-00008E010000}"/>
    <cellStyle name="20% - Ênfase2 55 2" xfId="6964" xr:uid="{00000000-0005-0000-0000-00008F010000}"/>
    <cellStyle name="20% - Ênfase2 55 2 2" xfId="7886" xr:uid="{00000000-0005-0000-0000-000090010000}"/>
    <cellStyle name="20% - Ênfase2 56" xfId="3384" xr:uid="{00000000-0005-0000-0000-000091010000}"/>
    <cellStyle name="20% - Ênfase2 56 2" xfId="6978" xr:uid="{00000000-0005-0000-0000-000092010000}"/>
    <cellStyle name="20% - Ênfase2 56 2 2" xfId="7887" xr:uid="{00000000-0005-0000-0000-000093010000}"/>
    <cellStyle name="20% - Ênfase2 57" xfId="3385" xr:uid="{00000000-0005-0000-0000-000094010000}"/>
    <cellStyle name="20% - Ênfase2 57 2" xfId="6994" xr:uid="{00000000-0005-0000-0000-000095010000}"/>
    <cellStyle name="20% - Ênfase2 57 2 2" xfId="7888" xr:uid="{00000000-0005-0000-0000-000096010000}"/>
    <cellStyle name="20% - Ênfase2 58" xfId="3457" xr:uid="{00000000-0005-0000-0000-000097010000}"/>
    <cellStyle name="20% - Ênfase2 58 2" xfId="7009" xr:uid="{00000000-0005-0000-0000-000098010000}"/>
    <cellStyle name="20% - Ênfase2 58 2 2" xfId="7889" xr:uid="{00000000-0005-0000-0000-000099010000}"/>
    <cellStyle name="20% - Ênfase2 59" xfId="3476" xr:uid="{00000000-0005-0000-0000-00009A010000}"/>
    <cellStyle name="20% - Ênfase2 59 2" xfId="7023" xr:uid="{00000000-0005-0000-0000-00009B010000}"/>
    <cellStyle name="20% - Ênfase2 59 2 2" xfId="7890" xr:uid="{00000000-0005-0000-0000-00009C010000}"/>
    <cellStyle name="20% - Ênfase2 6" xfId="152" xr:uid="{00000000-0005-0000-0000-00009D010000}"/>
    <cellStyle name="20% - Ênfase2 6 2" xfId="4318" xr:uid="{00000000-0005-0000-0000-00009E010000}"/>
    <cellStyle name="20% - Ênfase2 6 2 2" xfId="7891" xr:uid="{00000000-0005-0000-0000-00009F010000}"/>
    <cellStyle name="20% - Ênfase2 60" xfId="4288" xr:uid="{00000000-0005-0000-0000-0000A0010000}"/>
    <cellStyle name="20% - Ênfase2 61" xfId="4312" xr:uid="{00000000-0005-0000-0000-0000A1010000}"/>
    <cellStyle name="20% - Ênfase2 61 2" xfId="7756" xr:uid="{00000000-0005-0000-0000-0000A2010000}"/>
    <cellStyle name="20% - Ênfase2 61 3" xfId="11525" xr:uid="{00000000-0005-0000-0000-0000A3010000}"/>
    <cellStyle name="20% - Ênfase2 62" xfId="7737" xr:uid="{00000000-0005-0000-0000-0000A4010000}"/>
    <cellStyle name="20% - Ênfase2 7" xfId="153" xr:uid="{00000000-0005-0000-0000-0000A5010000}"/>
    <cellStyle name="20% - Ênfase2 7 2" xfId="4319" xr:uid="{00000000-0005-0000-0000-0000A6010000}"/>
    <cellStyle name="20% - Ênfase2 7 2 2" xfId="7892" xr:uid="{00000000-0005-0000-0000-0000A7010000}"/>
    <cellStyle name="20% - Ênfase2 8" xfId="154" xr:uid="{00000000-0005-0000-0000-0000A8010000}"/>
    <cellStyle name="20% - Ênfase2 8 2" xfId="4320" xr:uid="{00000000-0005-0000-0000-0000A9010000}"/>
    <cellStyle name="20% - Ênfase2 8 2 2" xfId="7893" xr:uid="{00000000-0005-0000-0000-0000AA010000}"/>
    <cellStyle name="20% - Ênfase2 9" xfId="155" xr:uid="{00000000-0005-0000-0000-0000AB010000}"/>
    <cellStyle name="20% - Ênfase2 9 2" xfId="4321" xr:uid="{00000000-0005-0000-0000-0000AC010000}"/>
    <cellStyle name="20% - Ênfase2 9 2 2" xfId="7894" xr:uid="{00000000-0005-0000-0000-0000AD010000}"/>
    <cellStyle name="20% - Ênfase3" xfId="12310" builtinId="38" customBuiltin="1"/>
    <cellStyle name="20% - Ênfase3 10" xfId="156" xr:uid="{00000000-0005-0000-0000-0000AE010000}"/>
    <cellStyle name="20% - Ênfase3 10 2" xfId="4323" xr:uid="{00000000-0005-0000-0000-0000AF010000}"/>
    <cellStyle name="20% - Ênfase3 10 2 2" xfId="7895" xr:uid="{00000000-0005-0000-0000-0000B0010000}"/>
    <cellStyle name="20% - Ênfase3 11" xfId="157" xr:uid="{00000000-0005-0000-0000-0000B1010000}"/>
    <cellStyle name="20% - Ênfase3 11 2" xfId="5439" xr:uid="{00000000-0005-0000-0000-0000B2010000}"/>
    <cellStyle name="20% - Ênfase3 11 2 2" xfId="7896" xr:uid="{00000000-0005-0000-0000-0000B3010000}"/>
    <cellStyle name="20% - Ênfase3 12" xfId="158" xr:uid="{00000000-0005-0000-0000-0000B4010000}"/>
    <cellStyle name="20% - Ênfase3 12 2" xfId="5440" xr:uid="{00000000-0005-0000-0000-0000B5010000}"/>
    <cellStyle name="20% - Ênfase3 12 2 2" xfId="7897" xr:uid="{00000000-0005-0000-0000-0000B6010000}"/>
    <cellStyle name="20% - Ênfase3 13" xfId="159" xr:uid="{00000000-0005-0000-0000-0000B7010000}"/>
    <cellStyle name="20% - Ênfase3 13 2" xfId="5441" xr:uid="{00000000-0005-0000-0000-0000B8010000}"/>
    <cellStyle name="20% - Ênfase3 13 2 2" xfId="7898" xr:uid="{00000000-0005-0000-0000-0000B9010000}"/>
    <cellStyle name="20% - Ênfase3 14" xfId="160" xr:uid="{00000000-0005-0000-0000-0000BA010000}"/>
    <cellStyle name="20% - Ênfase3 14 2" xfId="5442" xr:uid="{00000000-0005-0000-0000-0000BB010000}"/>
    <cellStyle name="20% - Ênfase3 14 2 2" xfId="7899" xr:uid="{00000000-0005-0000-0000-0000BC010000}"/>
    <cellStyle name="20% - Ênfase3 15" xfId="161" xr:uid="{00000000-0005-0000-0000-0000BD010000}"/>
    <cellStyle name="20% - Ênfase3 15 2" xfId="5443" xr:uid="{00000000-0005-0000-0000-0000BE010000}"/>
    <cellStyle name="20% - Ênfase3 15 2 2" xfId="7900" xr:uid="{00000000-0005-0000-0000-0000BF010000}"/>
    <cellStyle name="20% - Ênfase3 16" xfId="162" xr:uid="{00000000-0005-0000-0000-0000C0010000}"/>
    <cellStyle name="20% - Ênfase3 16 2" xfId="5444" xr:uid="{00000000-0005-0000-0000-0000C1010000}"/>
    <cellStyle name="20% - Ênfase3 16 2 2" xfId="7901" xr:uid="{00000000-0005-0000-0000-0000C2010000}"/>
    <cellStyle name="20% - Ênfase3 17" xfId="163" xr:uid="{00000000-0005-0000-0000-0000C3010000}"/>
    <cellStyle name="20% - Ênfase3 17 2" xfId="5445" xr:uid="{00000000-0005-0000-0000-0000C4010000}"/>
    <cellStyle name="20% - Ênfase3 17 2 2" xfId="7902" xr:uid="{00000000-0005-0000-0000-0000C5010000}"/>
    <cellStyle name="20% - Ênfase3 18" xfId="164" xr:uid="{00000000-0005-0000-0000-0000C6010000}"/>
    <cellStyle name="20% - Ênfase3 18 2" xfId="5446" xr:uid="{00000000-0005-0000-0000-0000C7010000}"/>
    <cellStyle name="20% - Ênfase3 18 2 2" xfId="7903" xr:uid="{00000000-0005-0000-0000-0000C8010000}"/>
    <cellStyle name="20% - Ênfase3 19" xfId="165" xr:uid="{00000000-0005-0000-0000-0000C9010000}"/>
    <cellStyle name="20% - Ênfase3 19 2" xfId="5447" xr:uid="{00000000-0005-0000-0000-0000CA010000}"/>
    <cellStyle name="20% - Ênfase3 19 2 2" xfId="7904" xr:uid="{00000000-0005-0000-0000-0000CB010000}"/>
    <cellStyle name="20% - Ênfase3 2" xfId="166" xr:uid="{00000000-0005-0000-0000-0000CC010000}"/>
    <cellStyle name="20% - Ênfase3 2 2" xfId="4324" xr:uid="{00000000-0005-0000-0000-0000CD010000}"/>
    <cellStyle name="20% - Ênfase3 2 2 2" xfId="7905" xr:uid="{00000000-0005-0000-0000-0000CE010000}"/>
    <cellStyle name="20% - Ênfase3 20" xfId="167" xr:uid="{00000000-0005-0000-0000-0000CF010000}"/>
    <cellStyle name="20% - Ênfase3 20 2" xfId="5448" xr:uid="{00000000-0005-0000-0000-0000D0010000}"/>
    <cellStyle name="20% - Ênfase3 20 2 2" xfId="7906" xr:uid="{00000000-0005-0000-0000-0000D1010000}"/>
    <cellStyle name="20% - Ênfase3 21" xfId="168" xr:uid="{00000000-0005-0000-0000-0000D2010000}"/>
    <cellStyle name="20% - Ênfase3 21 2" xfId="5449" xr:uid="{00000000-0005-0000-0000-0000D3010000}"/>
    <cellStyle name="20% - Ênfase3 21 2 2" xfId="7907" xr:uid="{00000000-0005-0000-0000-0000D4010000}"/>
    <cellStyle name="20% - Ênfase3 22" xfId="169" xr:uid="{00000000-0005-0000-0000-0000D5010000}"/>
    <cellStyle name="20% - Ênfase3 22 2" xfId="5450" xr:uid="{00000000-0005-0000-0000-0000D6010000}"/>
    <cellStyle name="20% - Ênfase3 22 2 2" xfId="7908" xr:uid="{00000000-0005-0000-0000-0000D7010000}"/>
    <cellStyle name="20% - Ênfase3 23" xfId="170" xr:uid="{00000000-0005-0000-0000-0000D8010000}"/>
    <cellStyle name="20% - Ênfase3 23 2" xfId="5451" xr:uid="{00000000-0005-0000-0000-0000D9010000}"/>
    <cellStyle name="20% - Ênfase3 23 2 2" xfId="7909" xr:uid="{00000000-0005-0000-0000-0000DA010000}"/>
    <cellStyle name="20% - Ênfase3 24" xfId="171" xr:uid="{00000000-0005-0000-0000-0000DB010000}"/>
    <cellStyle name="20% - Ênfase3 24 2" xfId="5452" xr:uid="{00000000-0005-0000-0000-0000DC010000}"/>
    <cellStyle name="20% - Ênfase3 24 2 2" xfId="7910" xr:uid="{00000000-0005-0000-0000-0000DD010000}"/>
    <cellStyle name="20% - Ênfase3 25" xfId="172" xr:uid="{00000000-0005-0000-0000-0000DE010000}"/>
    <cellStyle name="20% - Ênfase3 25 2" xfId="5453" xr:uid="{00000000-0005-0000-0000-0000DF010000}"/>
    <cellStyle name="20% - Ênfase3 25 2 2" xfId="7911" xr:uid="{00000000-0005-0000-0000-0000E0010000}"/>
    <cellStyle name="20% - Ênfase3 26" xfId="173" xr:uid="{00000000-0005-0000-0000-0000E1010000}"/>
    <cellStyle name="20% - Ênfase3 26 2" xfId="5454" xr:uid="{00000000-0005-0000-0000-0000E2010000}"/>
    <cellStyle name="20% - Ênfase3 26 2 2" xfId="7912" xr:uid="{00000000-0005-0000-0000-0000E3010000}"/>
    <cellStyle name="20% - Ênfase3 27" xfId="174" xr:uid="{00000000-0005-0000-0000-0000E4010000}"/>
    <cellStyle name="20% - Ênfase3 27 2" xfId="5455" xr:uid="{00000000-0005-0000-0000-0000E5010000}"/>
    <cellStyle name="20% - Ênfase3 27 2 2" xfId="7913" xr:uid="{00000000-0005-0000-0000-0000E6010000}"/>
    <cellStyle name="20% - Ênfase3 28" xfId="175" xr:uid="{00000000-0005-0000-0000-0000E7010000}"/>
    <cellStyle name="20% - Ênfase3 28 2" xfId="5456" xr:uid="{00000000-0005-0000-0000-0000E8010000}"/>
    <cellStyle name="20% - Ênfase3 28 2 2" xfId="7914" xr:uid="{00000000-0005-0000-0000-0000E9010000}"/>
    <cellStyle name="20% - Ênfase3 29" xfId="176" xr:uid="{00000000-0005-0000-0000-0000EA010000}"/>
    <cellStyle name="20% - Ênfase3 29 2" xfId="5457" xr:uid="{00000000-0005-0000-0000-0000EB010000}"/>
    <cellStyle name="20% - Ênfase3 29 2 2" xfId="7915" xr:uid="{00000000-0005-0000-0000-0000EC010000}"/>
    <cellStyle name="20% - Ênfase3 3" xfId="177" xr:uid="{00000000-0005-0000-0000-0000ED010000}"/>
    <cellStyle name="20% - Ênfase3 3 2" xfId="4325" xr:uid="{00000000-0005-0000-0000-0000EE010000}"/>
    <cellStyle name="20% - Ênfase3 3 2 2" xfId="7916" xr:uid="{00000000-0005-0000-0000-0000EF010000}"/>
    <cellStyle name="20% - Ênfase3 30" xfId="178" xr:uid="{00000000-0005-0000-0000-0000F0010000}"/>
    <cellStyle name="20% - Ênfase3 30 2" xfId="5458" xr:uid="{00000000-0005-0000-0000-0000F1010000}"/>
    <cellStyle name="20% - Ênfase3 30 2 2" xfId="7917" xr:uid="{00000000-0005-0000-0000-0000F2010000}"/>
    <cellStyle name="20% - Ênfase3 31" xfId="179" xr:uid="{00000000-0005-0000-0000-0000F3010000}"/>
    <cellStyle name="20% - Ênfase3 31 2" xfId="5459" xr:uid="{00000000-0005-0000-0000-0000F4010000}"/>
    <cellStyle name="20% - Ênfase3 31 2 2" xfId="7918" xr:uid="{00000000-0005-0000-0000-0000F5010000}"/>
    <cellStyle name="20% - Ênfase3 32" xfId="180" xr:uid="{00000000-0005-0000-0000-0000F6010000}"/>
    <cellStyle name="20% - Ênfase3 32 2" xfId="5460" xr:uid="{00000000-0005-0000-0000-0000F7010000}"/>
    <cellStyle name="20% - Ênfase3 32 2 2" xfId="7919" xr:uid="{00000000-0005-0000-0000-0000F8010000}"/>
    <cellStyle name="20% - Ênfase3 33" xfId="181" xr:uid="{00000000-0005-0000-0000-0000F9010000}"/>
    <cellStyle name="20% - Ênfase3 33 2" xfId="5461" xr:uid="{00000000-0005-0000-0000-0000FA010000}"/>
    <cellStyle name="20% - Ênfase3 33 2 2" xfId="7920" xr:uid="{00000000-0005-0000-0000-0000FB010000}"/>
    <cellStyle name="20% - Ênfase3 34" xfId="182" xr:uid="{00000000-0005-0000-0000-0000FC010000}"/>
    <cellStyle name="20% - Ênfase3 34 2" xfId="5462" xr:uid="{00000000-0005-0000-0000-0000FD010000}"/>
    <cellStyle name="20% - Ênfase3 34 2 2" xfId="7921" xr:uid="{00000000-0005-0000-0000-0000FE010000}"/>
    <cellStyle name="20% - Ênfase3 35" xfId="183" xr:uid="{00000000-0005-0000-0000-0000FF010000}"/>
    <cellStyle name="20% - Ênfase3 35 2" xfId="5463" xr:uid="{00000000-0005-0000-0000-000000020000}"/>
    <cellStyle name="20% - Ênfase3 35 2 2" xfId="7922" xr:uid="{00000000-0005-0000-0000-000001020000}"/>
    <cellStyle name="20% - Ênfase3 36" xfId="184" xr:uid="{00000000-0005-0000-0000-000002020000}"/>
    <cellStyle name="20% - Ênfase3 36 2" xfId="5464" xr:uid="{00000000-0005-0000-0000-000003020000}"/>
    <cellStyle name="20% - Ênfase3 36 2 2" xfId="7923" xr:uid="{00000000-0005-0000-0000-000004020000}"/>
    <cellStyle name="20% - Ênfase3 37" xfId="185" xr:uid="{00000000-0005-0000-0000-000005020000}"/>
    <cellStyle name="20% - Ênfase3 37 2" xfId="5465" xr:uid="{00000000-0005-0000-0000-000006020000}"/>
    <cellStyle name="20% - Ênfase3 37 2 2" xfId="7924" xr:uid="{00000000-0005-0000-0000-000007020000}"/>
    <cellStyle name="20% - Ênfase3 38" xfId="186" xr:uid="{00000000-0005-0000-0000-000008020000}"/>
    <cellStyle name="20% - Ênfase3 38 2" xfId="5466" xr:uid="{00000000-0005-0000-0000-000009020000}"/>
    <cellStyle name="20% - Ênfase3 38 2 2" xfId="7925" xr:uid="{00000000-0005-0000-0000-00000A020000}"/>
    <cellStyle name="20% - Ênfase3 39" xfId="187" xr:uid="{00000000-0005-0000-0000-00000B020000}"/>
    <cellStyle name="20% - Ênfase3 39 2" xfId="5467" xr:uid="{00000000-0005-0000-0000-00000C020000}"/>
    <cellStyle name="20% - Ênfase3 39 2 2" xfId="7926" xr:uid="{00000000-0005-0000-0000-00000D020000}"/>
    <cellStyle name="20% - Ênfase3 4" xfId="188" xr:uid="{00000000-0005-0000-0000-00000E020000}"/>
    <cellStyle name="20% - Ênfase3 4 2" xfId="189" xr:uid="{00000000-0005-0000-0000-00000F020000}"/>
    <cellStyle name="20% - Ênfase3 4 2 2" xfId="6893" xr:uid="{00000000-0005-0000-0000-000010020000}"/>
    <cellStyle name="20% - Ênfase3 4 2 2 2" xfId="7927" xr:uid="{00000000-0005-0000-0000-000011020000}"/>
    <cellStyle name="20% - Ênfase3 4 2 2 2 2" xfId="11870" xr:uid="{00000000-0005-0000-0000-000012020000}"/>
    <cellStyle name="20% - Ênfase3 4 2 2 3" xfId="11692" xr:uid="{00000000-0005-0000-0000-000013020000}"/>
    <cellStyle name="20% - Ênfase3 4 2 3" xfId="11203" xr:uid="{00000000-0005-0000-0000-000014020000}"/>
    <cellStyle name="20% - Ênfase3 4 3" xfId="3501" xr:uid="{00000000-0005-0000-0000-000015020000}"/>
    <cellStyle name="20% - Ênfase3 4 3 2" xfId="7041" xr:uid="{00000000-0005-0000-0000-000016020000}"/>
    <cellStyle name="20% - Ênfase3 4 3 2 2" xfId="7928" xr:uid="{00000000-0005-0000-0000-000017020000}"/>
    <cellStyle name="20% - Ênfase3 4 3 2 2 2" xfId="11871" xr:uid="{00000000-0005-0000-0000-000018020000}"/>
    <cellStyle name="20% - Ênfase3 4 3 2 3" xfId="11708" xr:uid="{00000000-0005-0000-0000-000019020000}"/>
    <cellStyle name="20% - Ênfase3 4 3 3" xfId="11372" xr:uid="{00000000-0005-0000-0000-00001A020000}"/>
    <cellStyle name="20% - Ênfase3 4 4" xfId="4326" xr:uid="{00000000-0005-0000-0000-00001B020000}"/>
    <cellStyle name="20% - Ênfase3 4 4 2" xfId="7929" xr:uid="{00000000-0005-0000-0000-00001C020000}"/>
    <cellStyle name="20% - Ênfase3 40" xfId="190" xr:uid="{00000000-0005-0000-0000-00001D020000}"/>
    <cellStyle name="20% - Ênfase3 40 2" xfId="5468" xr:uid="{00000000-0005-0000-0000-00001E020000}"/>
    <cellStyle name="20% - Ênfase3 40 2 2" xfId="7930" xr:uid="{00000000-0005-0000-0000-00001F020000}"/>
    <cellStyle name="20% - Ênfase3 41" xfId="191" xr:uid="{00000000-0005-0000-0000-000020020000}"/>
    <cellStyle name="20% - Ênfase3 41 2" xfId="5469" xr:uid="{00000000-0005-0000-0000-000021020000}"/>
    <cellStyle name="20% - Ênfase3 41 2 2" xfId="7931" xr:uid="{00000000-0005-0000-0000-000022020000}"/>
    <cellStyle name="20% - Ênfase3 42" xfId="192" xr:uid="{00000000-0005-0000-0000-000023020000}"/>
    <cellStyle name="20% - Ênfase3 42 2" xfId="5470" xr:uid="{00000000-0005-0000-0000-000024020000}"/>
    <cellStyle name="20% - Ênfase3 42 2 2" xfId="7932" xr:uid="{00000000-0005-0000-0000-000025020000}"/>
    <cellStyle name="20% - Ênfase3 43" xfId="193" xr:uid="{00000000-0005-0000-0000-000026020000}"/>
    <cellStyle name="20% - Ênfase3 43 2" xfId="5471" xr:uid="{00000000-0005-0000-0000-000027020000}"/>
    <cellStyle name="20% - Ênfase3 43 2 2" xfId="7933" xr:uid="{00000000-0005-0000-0000-000028020000}"/>
    <cellStyle name="20% - Ênfase3 44" xfId="194" xr:uid="{00000000-0005-0000-0000-000029020000}"/>
    <cellStyle name="20% - Ênfase3 44 2" xfId="5472" xr:uid="{00000000-0005-0000-0000-00002A020000}"/>
    <cellStyle name="20% - Ênfase3 44 2 2" xfId="7934" xr:uid="{00000000-0005-0000-0000-00002B020000}"/>
    <cellStyle name="20% - Ênfase3 45" xfId="195" xr:uid="{00000000-0005-0000-0000-00002C020000}"/>
    <cellStyle name="20% - Ênfase3 45 2" xfId="5473" xr:uid="{00000000-0005-0000-0000-00002D020000}"/>
    <cellStyle name="20% - Ênfase3 45 2 2" xfId="7935" xr:uid="{00000000-0005-0000-0000-00002E020000}"/>
    <cellStyle name="20% - Ênfase3 46" xfId="196" xr:uid="{00000000-0005-0000-0000-00002F020000}"/>
    <cellStyle name="20% - Ênfase3 46 2" xfId="5474" xr:uid="{00000000-0005-0000-0000-000030020000}"/>
    <cellStyle name="20% - Ênfase3 46 2 2" xfId="7936" xr:uid="{00000000-0005-0000-0000-000031020000}"/>
    <cellStyle name="20% - Ênfase3 47" xfId="197" xr:uid="{00000000-0005-0000-0000-000032020000}"/>
    <cellStyle name="20% - Ênfase3 47 2" xfId="5475" xr:uid="{00000000-0005-0000-0000-000033020000}"/>
    <cellStyle name="20% - Ênfase3 47 2 2" xfId="7937" xr:uid="{00000000-0005-0000-0000-000034020000}"/>
    <cellStyle name="20% - Ênfase3 48" xfId="198" xr:uid="{00000000-0005-0000-0000-000035020000}"/>
    <cellStyle name="20% - Ênfase3 48 2" xfId="5476" xr:uid="{00000000-0005-0000-0000-000036020000}"/>
    <cellStyle name="20% - Ênfase3 48 2 2" xfId="7938" xr:uid="{00000000-0005-0000-0000-000037020000}"/>
    <cellStyle name="20% - Ênfase3 49" xfId="199" xr:uid="{00000000-0005-0000-0000-000038020000}"/>
    <cellStyle name="20% - Ênfase3 49 2" xfId="3502" xr:uid="{00000000-0005-0000-0000-000039020000}"/>
    <cellStyle name="20% - Ênfase3 49 2 2" xfId="7042" xr:uid="{00000000-0005-0000-0000-00003A020000}"/>
    <cellStyle name="20% - Ênfase3 49 2 2 2" xfId="7939" xr:uid="{00000000-0005-0000-0000-00003B020000}"/>
    <cellStyle name="20% - Ênfase3 49 2 2 2 2" xfId="11872" xr:uid="{00000000-0005-0000-0000-00003C020000}"/>
    <cellStyle name="20% - Ênfase3 49 2 2 3" xfId="11709" xr:uid="{00000000-0005-0000-0000-00003D020000}"/>
    <cellStyle name="20% - Ênfase3 49 2 3" xfId="11373" xr:uid="{00000000-0005-0000-0000-00003E020000}"/>
    <cellStyle name="20% - Ênfase3 49 3" xfId="5477" xr:uid="{00000000-0005-0000-0000-00003F020000}"/>
    <cellStyle name="20% - Ênfase3 49 3 2" xfId="7940" xr:uid="{00000000-0005-0000-0000-000040020000}"/>
    <cellStyle name="20% - Ênfase3 49 3 2 2" xfId="11873" xr:uid="{00000000-0005-0000-0000-000041020000}"/>
    <cellStyle name="20% - Ênfase3 49 3 3" xfId="11661" xr:uid="{00000000-0005-0000-0000-000042020000}"/>
    <cellStyle name="20% - Ênfase3 49 4" xfId="11204" xr:uid="{00000000-0005-0000-0000-000043020000}"/>
    <cellStyle name="20% - Ênfase3 5" xfId="200" xr:uid="{00000000-0005-0000-0000-000044020000}"/>
    <cellStyle name="20% - Ênfase3 5 2" xfId="201" xr:uid="{00000000-0005-0000-0000-000045020000}"/>
    <cellStyle name="20% - Ênfase3 5 2 10" xfId="12882" xr:uid="{00000000-0005-0000-0000-000013020000}"/>
    <cellStyle name="20% - Ênfase3 5 2 2" xfId="6883" xr:uid="{00000000-0005-0000-0000-000046020000}"/>
    <cellStyle name="20% - Ênfase3 5 2 2 10" xfId="12924" xr:uid="{00000000-0005-0000-0000-000014020000}"/>
    <cellStyle name="20% - Ênfase3 5 2 2 2" xfId="7941" xr:uid="{00000000-0005-0000-0000-000047020000}"/>
    <cellStyle name="20% - Ênfase3 5 2 2 2 2" xfId="12260" xr:uid="{00000000-0005-0000-0000-000015020000}"/>
    <cellStyle name="20% - Ênfase3 5 2 2 2 3" xfId="12395" xr:uid="{00000000-0005-0000-0000-000015020000}"/>
    <cellStyle name="20% - Ênfase3 5 2 2 2 4" xfId="12487" xr:uid="{00000000-0005-0000-0000-000015020000}"/>
    <cellStyle name="20% - Ênfase3 5 2 2 2 5" xfId="12579" xr:uid="{00000000-0005-0000-0000-000015020000}"/>
    <cellStyle name="20% - Ênfase3 5 2 2 2 6" xfId="12672" xr:uid="{00000000-0005-0000-0000-000015020000}"/>
    <cellStyle name="20% - Ênfase3 5 2 2 2 7" xfId="12764" xr:uid="{00000000-0005-0000-0000-000015020000}"/>
    <cellStyle name="20% - Ênfase3 5 2 2 2 8" xfId="12856" xr:uid="{00000000-0005-0000-0000-000015020000}"/>
    <cellStyle name="20% - Ênfase3 5 2 2 2 9" xfId="12948" xr:uid="{00000000-0005-0000-0000-000015020000}"/>
    <cellStyle name="20% - Ênfase3 5 2 2 3" xfId="12236" xr:uid="{00000000-0005-0000-0000-000014020000}"/>
    <cellStyle name="20% - Ênfase3 5 2 2 4" xfId="12371" xr:uid="{00000000-0005-0000-0000-000014020000}"/>
    <cellStyle name="20% - Ênfase3 5 2 2 5" xfId="12463" xr:uid="{00000000-0005-0000-0000-000014020000}"/>
    <cellStyle name="20% - Ênfase3 5 2 2 6" xfId="12555" xr:uid="{00000000-0005-0000-0000-000014020000}"/>
    <cellStyle name="20% - Ênfase3 5 2 2 7" xfId="12648" xr:uid="{00000000-0005-0000-0000-000014020000}"/>
    <cellStyle name="20% - Ênfase3 5 2 2 8" xfId="12740" xr:uid="{00000000-0005-0000-0000-000014020000}"/>
    <cellStyle name="20% - Ênfase3 5 2 2 9" xfId="12832" xr:uid="{00000000-0005-0000-0000-000014020000}"/>
    <cellStyle name="20% - Ênfase3 5 2 3" xfId="12192" xr:uid="{00000000-0005-0000-0000-000013020000}"/>
    <cellStyle name="20% - Ênfase3 5 2 4" xfId="12329" xr:uid="{00000000-0005-0000-0000-000013020000}"/>
    <cellStyle name="20% - Ênfase3 5 2 5" xfId="12421" xr:uid="{00000000-0005-0000-0000-000013020000}"/>
    <cellStyle name="20% - Ênfase3 5 2 6" xfId="12513" xr:uid="{00000000-0005-0000-0000-000013020000}"/>
    <cellStyle name="20% - Ênfase3 5 2 7" xfId="12606" xr:uid="{00000000-0005-0000-0000-000013020000}"/>
    <cellStyle name="20% - Ênfase3 5 2 8" xfId="12698" xr:uid="{00000000-0005-0000-0000-000013020000}"/>
    <cellStyle name="20% - Ênfase3 5 2 9" xfId="12790" xr:uid="{00000000-0005-0000-0000-000013020000}"/>
    <cellStyle name="20% - Ênfase3 5 3" xfId="3503" xr:uid="{00000000-0005-0000-0000-000048020000}"/>
    <cellStyle name="20% - Ênfase3 5 3 10" xfId="12904" xr:uid="{00000000-0005-0000-0000-000016020000}"/>
    <cellStyle name="20% - Ênfase3 5 3 2" xfId="7043" xr:uid="{00000000-0005-0000-0000-000049020000}"/>
    <cellStyle name="20% - Ênfase3 5 3 2 10" xfId="12934" xr:uid="{00000000-0005-0000-0000-000017020000}"/>
    <cellStyle name="20% - Ênfase3 5 3 2 2" xfId="7942" xr:uid="{00000000-0005-0000-0000-00004A020000}"/>
    <cellStyle name="20% - Ênfase3 5 3 2 2 2" xfId="12261" xr:uid="{00000000-0005-0000-0000-000018020000}"/>
    <cellStyle name="20% - Ênfase3 5 3 2 2 3" xfId="12396" xr:uid="{00000000-0005-0000-0000-000018020000}"/>
    <cellStyle name="20% - Ênfase3 5 3 2 2 4" xfId="12488" xr:uid="{00000000-0005-0000-0000-000018020000}"/>
    <cellStyle name="20% - Ênfase3 5 3 2 2 5" xfId="12580" xr:uid="{00000000-0005-0000-0000-000018020000}"/>
    <cellStyle name="20% - Ênfase3 5 3 2 2 6" xfId="12673" xr:uid="{00000000-0005-0000-0000-000018020000}"/>
    <cellStyle name="20% - Ênfase3 5 3 2 2 7" xfId="12765" xr:uid="{00000000-0005-0000-0000-000018020000}"/>
    <cellStyle name="20% - Ênfase3 5 3 2 2 8" xfId="12857" xr:uid="{00000000-0005-0000-0000-000018020000}"/>
    <cellStyle name="20% - Ênfase3 5 3 2 2 9" xfId="12949" xr:uid="{00000000-0005-0000-0000-000018020000}"/>
    <cellStyle name="20% - Ênfase3 5 3 2 3" xfId="12246" xr:uid="{00000000-0005-0000-0000-000017020000}"/>
    <cellStyle name="20% - Ênfase3 5 3 2 4" xfId="12381" xr:uid="{00000000-0005-0000-0000-000017020000}"/>
    <cellStyle name="20% - Ênfase3 5 3 2 5" xfId="12473" xr:uid="{00000000-0005-0000-0000-000017020000}"/>
    <cellStyle name="20% - Ênfase3 5 3 2 6" xfId="12565" xr:uid="{00000000-0005-0000-0000-000017020000}"/>
    <cellStyle name="20% - Ênfase3 5 3 2 7" xfId="12658" xr:uid="{00000000-0005-0000-0000-000017020000}"/>
    <cellStyle name="20% - Ênfase3 5 3 2 8" xfId="12750" xr:uid="{00000000-0005-0000-0000-000017020000}"/>
    <cellStyle name="20% - Ênfase3 5 3 2 9" xfId="12842" xr:uid="{00000000-0005-0000-0000-000017020000}"/>
    <cellStyle name="20% - Ênfase3 5 3 3" xfId="12215" xr:uid="{00000000-0005-0000-0000-000016020000}"/>
    <cellStyle name="20% - Ênfase3 5 3 4" xfId="12351" xr:uid="{00000000-0005-0000-0000-000016020000}"/>
    <cellStyle name="20% - Ênfase3 5 3 5" xfId="12443" xr:uid="{00000000-0005-0000-0000-000016020000}"/>
    <cellStyle name="20% - Ênfase3 5 3 6" xfId="12535" xr:uid="{00000000-0005-0000-0000-000016020000}"/>
    <cellStyle name="20% - Ênfase3 5 3 7" xfId="12628" xr:uid="{00000000-0005-0000-0000-000016020000}"/>
    <cellStyle name="20% - Ênfase3 5 3 8" xfId="12720" xr:uid="{00000000-0005-0000-0000-000016020000}"/>
    <cellStyle name="20% - Ênfase3 5 3 9" xfId="12812" xr:uid="{00000000-0005-0000-0000-000016020000}"/>
    <cellStyle name="20% - Ênfase3 5 4" xfId="4327" xr:uid="{00000000-0005-0000-0000-00004B020000}"/>
    <cellStyle name="20% - Ênfase3 5 4 2" xfId="7943" xr:uid="{00000000-0005-0000-0000-00004C020000}"/>
    <cellStyle name="20% - Ênfase3 50" xfId="202" xr:uid="{00000000-0005-0000-0000-00004D020000}"/>
    <cellStyle name="20% - Ênfase3 50 2" xfId="3504" xr:uid="{00000000-0005-0000-0000-00004E020000}"/>
    <cellStyle name="20% - Ênfase3 50 2 2" xfId="7044" xr:uid="{00000000-0005-0000-0000-00004F020000}"/>
    <cellStyle name="20% - Ênfase3 50 2 2 2" xfId="7944" xr:uid="{00000000-0005-0000-0000-000050020000}"/>
    <cellStyle name="20% - Ênfase3 50 2 2 2 2" xfId="11874" xr:uid="{00000000-0005-0000-0000-000051020000}"/>
    <cellStyle name="20% - Ênfase3 50 2 2 3" xfId="11710" xr:uid="{00000000-0005-0000-0000-000052020000}"/>
    <cellStyle name="20% - Ênfase3 50 2 3" xfId="11374" xr:uid="{00000000-0005-0000-0000-000053020000}"/>
    <cellStyle name="20% - Ênfase3 50 3" xfId="5478" xr:uid="{00000000-0005-0000-0000-000054020000}"/>
    <cellStyle name="20% - Ênfase3 50 3 2" xfId="7945" xr:uid="{00000000-0005-0000-0000-000055020000}"/>
    <cellStyle name="20% - Ênfase3 50 3 2 2" xfId="11875" xr:uid="{00000000-0005-0000-0000-000056020000}"/>
    <cellStyle name="20% - Ênfase3 50 3 3" xfId="11662" xr:uid="{00000000-0005-0000-0000-000057020000}"/>
    <cellStyle name="20% - Ênfase3 50 4" xfId="11205" xr:uid="{00000000-0005-0000-0000-000058020000}"/>
    <cellStyle name="20% - Ênfase3 51" xfId="203" xr:uid="{00000000-0005-0000-0000-000059020000}"/>
    <cellStyle name="20% - Ênfase3 51 2" xfId="5479" xr:uid="{00000000-0005-0000-0000-00005A020000}"/>
    <cellStyle name="20% - Ênfase3 51 2 2" xfId="7946" xr:uid="{00000000-0005-0000-0000-00005B020000}"/>
    <cellStyle name="20% - Ênfase3 52" xfId="204" xr:uid="{00000000-0005-0000-0000-00005C020000}"/>
    <cellStyle name="20% - Ênfase3 52 2" xfId="6864" xr:uid="{00000000-0005-0000-0000-00005D020000}"/>
    <cellStyle name="20% - Ênfase3 52 2 2" xfId="7947" xr:uid="{00000000-0005-0000-0000-00005E020000}"/>
    <cellStyle name="20% - Ênfase3 53" xfId="3386" xr:uid="{00000000-0005-0000-0000-00005F020000}"/>
    <cellStyle name="20% - Ênfase3 53 2" xfId="6938" xr:uid="{00000000-0005-0000-0000-000060020000}"/>
    <cellStyle name="20% - Ênfase3 53 2 2" xfId="7948" xr:uid="{00000000-0005-0000-0000-000061020000}"/>
    <cellStyle name="20% - Ênfase3 54" xfId="3387" xr:uid="{00000000-0005-0000-0000-000062020000}"/>
    <cellStyle name="20% - Ênfase3 54 2" xfId="6952" xr:uid="{00000000-0005-0000-0000-000063020000}"/>
    <cellStyle name="20% - Ênfase3 54 2 2" xfId="7949" xr:uid="{00000000-0005-0000-0000-000064020000}"/>
    <cellStyle name="20% - Ênfase3 55" xfId="3388" xr:uid="{00000000-0005-0000-0000-000065020000}"/>
    <cellStyle name="20% - Ênfase3 55 2" xfId="6966" xr:uid="{00000000-0005-0000-0000-000066020000}"/>
    <cellStyle name="20% - Ênfase3 55 2 2" xfId="7950" xr:uid="{00000000-0005-0000-0000-000067020000}"/>
    <cellStyle name="20% - Ênfase3 56" xfId="3389" xr:uid="{00000000-0005-0000-0000-000068020000}"/>
    <cellStyle name="20% - Ênfase3 56 2" xfId="6980" xr:uid="{00000000-0005-0000-0000-000069020000}"/>
    <cellStyle name="20% - Ênfase3 56 2 2" xfId="7951" xr:uid="{00000000-0005-0000-0000-00006A020000}"/>
    <cellStyle name="20% - Ênfase3 57" xfId="3390" xr:uid="{00000000-0005-0000-0000-00006B020000}"/>
    <cellStyle name="20% - Ênfase3 57 2" xfId="6996" xr:uid="{00000000-0005-0000-0000-00006C020000}"/>
    <cellStyle name="20% - Ênfase3 57 2 2" xfId="7952" xr:uid="{00000000-0005-0000-0000-00006D020000}"/>
    <cellStyle name="20% - Ênfase3 58" xfId="3458" xr:uid="{00000000-0005-0000-0000-00006E020000}"/>
    <cellStyle name="20% - Ênfase3 58 2" xfId="7011" xr:uid="{00000000-0005-0000-0000-00006F020000}"/>
    <cellStyle name="20% - Ênfase3 58 2 2" xfId="7953" xr:uid="{00000000-0005-0000-0000-000070020000}"/>
    <cellStyle name="20% - Ênfase3 59" xfId="3477" xr:uid="{00000000-0005-0000-0000-000071020000}"/>
    <cellStyle name="20% - Ênfase3 59 2" xfId="7025" xr:uid="{00000000-0005-0000-0000-000072020000}"/>
    <cellStyle name="20% - Ênfase3 59 2 2" xfId="7954" xr:uid="{00000000-0005-0000-0000-000073020000}"/>
    <cellStyle name="20% - Ênfase3 6" xfId="205" xr:uid="{00000000-0005-0000-0000-000074020000}"/>
    <cellStyle name="20% - Ênfase3 6 2" xfId="4328" xr:uid="{00000000-0005-0000-0000-000075020000}"/>
    <cellStyle name="20% - Ênfase3 6 2 2" xfId="7955" xr:uid="{00000000-0005-0000-0000-000076020000}"/>
    <cellStyle name="20% - Ênfase3 60" xfId="4289" xr:uid="{00000000-0005-0000-0000-000077020000}"/>
    <cellStyle name="20% - Ênfase3 61" xfId="4322" xr:uid="{00000000-0005-0000-0000-000078020000}"/>
    <cellStyle name="20% - Ênfase3 61 2" xfId="7758" xr:uid="{00000000-0005-0000-0000-000079020000}"/>
    <cellStyle name="20% - Ênfase3 61 3" xfId="11526" xr:uid="{00000000-0005-0000-0000-00007A020000}"/>
    <cellStyle name="20% - Ênfase3 62" xfId="7738" xr:uid="{00000000-0005-0000-0000-00007B020000}"/>
    <cellStyle name="20% - Ênfase3 7" xfId="206" xr:uid="{00000000-0005-0000-0000-00007C020000}"/>
    <cellStyle name="20% - Ênfase3 7 2" xfId="4329" xr:uid="{00000000-0005-0000-0000-00007D020000}"/>
    <cellStyle name="20% - Ênfase3 7 2 2" xfId="7956" xr:uid="{00000000-0005-0000-0000-00007E020000}"/>
    <cellStyle name="20% - Ênfase3 8" xfId="207" xr:uid="{00000000-0005-0000-0000-00007F020000}"/>
    <cellStyle name="20% - Ênfase3 8 2" xfId="4330" xr:uid="{00000000-0005-0000-0000-000080020000}"/>
    <cellStyle name="20% - Ênfase3 8 2 2" xfId="7957" xr:uid="{00000000-0005-0000-0000-000081020000}"/>
    <cellStyle name="20% - Ênfase3 9" xfId="208" xr:uid="{00000000-0005-0000-0000-000082020000}"/>
    <cellStyle name="20% - Ênfase3 9 2" xfId="4331" xr:uid="{00000000-0005-0000-0000-000083020000}"/>
    <cellStyle name="20% - Ênfase3 9 2 2" xfId="7958" xr:uid="{00000000-0005-0000-0000-000084020000}"/>
    <cellStyle name="20% - Ênfase4" xfId="12314" builtinId="42" customBuiltin="1"/>
    <cellStyle name="20% - Ênfase4 10" xfId="209" xr:uid="{00000000-0005-0000-0000-000085020000}"/>
    <cellStyle name="20% - Ênfase4 10 2" xfId="4333" xr:uid="{00000000-0005-0000-0000-000086020000}"/>
    <cellStyle name="20% - Ênfase4 10 2 2" xfId="7959" xr:uid="{00000000-0005-0000-0000-000087020000}"/>
    <cellStyle name="20% - Ênfase4 11" xfId="210" xr:uid="{00000000-0005-0000-0000-000088020000}"/>
    <cellStyle name="20% - Ênfase4 11 2" xfId="5480" xr:uid="{00000000-0005-0000-0000-000089020000}"/>
    <cellStyle name="20% - Ênfase4 11 2 2" xfId="7960" xr:uid="{00000000-0005-0000-0000-00008A020000}"/>
    <cellStyle name="20% - Ênfase4 12" xfId="211" xr:uid="{00000000-0005-0000-0000-00008B020000}"/>
    <cellStyle name="20% - Ênfase4 12 2" xfId="5481" xr:uid="{00000000-0005-0000-0000-00008C020000}"/>
    <cellStyle name="20% - Ênfase4 12 2 2" xfId="7961" xr:uid="{00000000-0005-0000-0000-00008D020000}"/>
    <cellStyle name="20% - Ênfase4 13" xfId="212" xr:uid="{00000000-0005-0000-0000-00008E020000}"/>
    <cellStyle name="20% - Ênfase4 13 2" xfId="5482" xr:uid="{00000000-0005-0000-0000-00008F020000}"/>
    <cellStyle name="20% - Ênfase4 13 2 2" xfId="7962" xr:uid="{00000000-0005-0000-0000-000090020000}"/>
    <cellStyle name="20% - Ênfase4 14" xfId="213" xr:uid="{00000000-0005-0000-0000-000091020000}"/>
    <cellStyle name="20% - Ênfase4 14 2" xfId="5483" xr:uid="{00000000-0005-0000-0000-000092020000}"/>
    <cellStyle name="20% - Ênfase4 14 2 2" xfId="7963" xr:uid="{00000000-0005-0000-0000-000093020000}"/>
    <cellStyle name="20% - Ênfase4 15" xfId="214" xr:uid="{00000000-0005-0000-0000-000094020000}"/>
    <cellStyle name="20% - Ênfase4 15 2" xfId="5484" xr:uid="{00000000-0005-0000-0000-000095020000}"/>
    <cellStyle name="20% - Ênfase4 15 2 2" xfId="7964" xr:uid="{00000000-0005-0000-0000-000096020000}"/>
    <cellStyle name="20% - Ênfase4 16" xfId="215" xr:uid="{00000000-0005-0000-0000-000097020000}"/>
    <cellStyle name="20% - Ênfase4 16 2" xfId="5485" xr:uid="{00000000-0005-0000-0000-000098020000}"/>
    <cellStyle name="20% - Ênfase4 16 2 2" xfId="7965" xr:uid="{00000000-0005-0000-0000-000099020000}"/>
    <cellStyle name="20% - Ênfase4 17" xfId="216" xr:uid="{00000000-0005-0000-0000-00009A020000}"/>
    <cellStyle name="20% - Ênfase4 17 2" xfId="5486" xr:uid="{00000000-0005-0000-0000-00009B020000}"/>
    <cellStyle name="20% - Ênfase4 17 2 2" xfId="7966" xr:uid="{00000000-0005-0000-0000-00009C020000}"/>
    <cellStyle name="20% - Ênfase4 18" xfId="217" xr:uid="{00000000-0005-0000-0000-00009D020000}"/>
    <cellStyle name="20% - Ênfase4 18 2" xfId="5487" xr:uid="{00000000-0005-0000-0000-00009E020000}"/>
    <cellStyle name="20% - Ênfase4 18 2 2" xfId="7967" xr:uid="{00000000-0005-0000-0000-00009F020000}"/>
    <cellStyle name="20% - Ênfase4 19" xfId="218" xr:uid="{00000000-0005-0000-0000-0000A0020000}"/>
    <cellStyle name="20% - Ênfase4 19 2" xfId="5488" xr:uid="{00000000-0005-0000-0000-0000A1020000}"/>
    <cellStyle name="20% - Ênfase4 19 2 2" xfId="7968" xr:uid="{00000000-0005-0000-0000-0000A2020000}"/>
    <cellStyle name="20% - Ênfase4 2" xfId="219" xr:uid="{00000000-0005-0000-0000-0000A3020000}"/>
    <cellStyle name="20% - Ênfase4 2 2" xfId="4334" xr:uid="{00000000-0005-0000-0000-0000A4020000}"/>
    <cellStyle name="20% - Ênfase4 2 2 2" xfId="7969" xr:uid="{00000000-0005-0000-0000-0000A5020000}"/>
    <cellStyle name="20% - Ênfase4 20" xfId="220" xr:uid="{00000000-0005-0000-0000-0000A6020000}"/>
    <cellStyle name="20% - Ênfase4 20 2" xfId="5489" xr:uid="{00000000-0005-0000-0000-0000A7020000}"/>
    <cellStyle name="20% - Ênfase4 20 2 2" xfId="7970" xr:uid="{00000000-0005-0000-0000-0000A8020000}"/>
    <cellStyle name="20% - Ênfase4 21" xfId="221" xr:uid="{00000000-0005-0000-0000-0000A9020000}"/>
    <cellStyle name="20% - Ênfase4 21 2" xfId="5490" xr:uid="{00000000-0005-0000-0000-0000AA020000}"/>
    <cellStyle name="20% - Ênfase4 21 2 2" xfId="7971" xr:uid="{00000000-0005-0000-0000-0000AB020000}"/>
    <cellStyle name="20% - Ênfase4 22" xfId="222" xr:uid="{00000000-0005-0000-0000-0000AC020000}"/>
    <cellStyle name="20% - Ênfase4 22 2" xfId="5491" xr:uid="{00000000-0005-0000-0000-0000AD020000}"/>
    <cellStyle name="20% - Ênfase4 22 2 2" xfId="7972" xr:uid="{00000000-0005-0000-0000-0000AE020000}"/>
    <cellStyle name="20% - Ênfase4 23" xfId="223" xr:uid="{00000000-0005-0000-0000-0000AF020000}"/>
    <cellStyle name="20% - Ênfase4 23 2" xfId="5492" xr:uid="{00000000-0005-0000-0000-0000B0020000}"/>
    <cellStyle name="20% - Ênfase4 23 2 2" xfId="7973" xr:uid="{00000000-0005-0000-0000-0000B1020000}"/>
    <cellStyle name="20% - Ênfase4 24" xfId="224" xr:uid="{00000000-0005-0000-0000-0000B2020000}"/>
    <cellStyle name="20% - Ênfase4 24 2" xfId="5493" xr:uid="{00000000-0005-0000-0000-0000B3020000}"/>
    <cellStyle name="20% - Ênfase4 24 2 2" xfId="7974" xr:uid="{00000000-0005-0000-0000-0000B4020000}"/>
    <cellStyle name="20% - Ênfase4 25" xfId="225" xr:uid="{00000000-0005-0000-0000-0000B5020000}"/>
    <cellStyle name="20% - Ênfase4 25 2" xfId="5494" xr:uid="{00000000-0005-0000-0000-0000B6020000}"/>
    <cellStyle name="20% - Ênfase4 25 2 2" xfId="7975" xr:uid="{00000000-0005-0000-0000-0000B7020000}"/>
    <cellStyle name="20% - Ênfase4 26" xfId="226" xr:uid="{00000000-0005-0000-0000-0000B8020000}"/>
    <cellStyle name="20% - Ênfase4 26 2" xfId="5495" xr:uid="{00000000-0005-0000-0000-0000B9020000}"/>
    <cellStyle name="20% - Ênfase4 26 2 2" xfId="7976" xr:uid="{00000000-0005-0000-0000-0000BA020000}"/>
    <cellStyle name="20% - Ênfase4 27" xfId="227" xr:uid="{00000000-0005-0000-0000-0000BB020000}"/>
    <cellStyle name="20% - Ênfase4 27 2" xfId="5496" xr:uid="{00000000-0005-0000-0000-0000BC020000}"/>
    <cellStyle name="20% - Ênfase4 27 2 2" xfId="7977" xr:uid="{00000000-0005-0000-0000-0000BD020000}"/>
    <cellStyle name="20% - Ênfase4 28" xfId="228" xr:uid="{00000000-0005-0000-0000-0000BE020000}"/>
    <cellStyle name="20% - Ênfase4 28 2" xfId="5497" xr:uid="{00000000-0005-0000-0000-0000BF020000}"/>
    <cellStyle name="20% - Ênfase4 28 2 2" xfId="7978" xr:uid="{00000000-0005-0000-0000-0000C0020000}"/>
    <cellStyle name="20% - Ênfase4 29" xfId="229" xr:uid="{00000000-0005-0000-0000-0000C1020000}"/>
    <cellStyle name="20% - Ênfase4 29 2" xfId="5498" xr:uid="{00000000-0005-0000-0000-0000C2020000}"/>
    <cellStyle name="20% - Ênfase4 29 2 2" xfId="7979" xr:uid="{00000000-0005-0000-0000-0000C3020000}"/>
    <cellStyle name="20% - Ênfase4 3" xfId="230" xr:uid="{00000000-0005-0000-0000-0000C4020000}"/>
    <cellStyle name="20% - Ênfase4 3 2" xfId="4335" xr:uid="{00000000-0005-0000-0000-0000C5020000}"/>
    <cellStyle name="20% - Ênfase4 3 2 2" xfId="7980" xr:uid="{00000000-0005-0000-0000-0000C6020000}"/>
    <cellStyle name="20% - Ênfase4 30" xfId="231" xr:uid="{00000000-0005-0000-0000-0000C7020000}"/>
    <cellStyle name="20% - Ênfase4 30 2" xfId="5499" xr:uid="{00000000-0005-0000-0000-0000C8020000}"/>
    <cellStyle name="20% - Ênfase4 30 2 2" xfId="7981" xr:uid="{00000000-0005-0000-0000-0000C9020000}"/>
    <cellStyle name="20% - Ênfase4 31" xfId="232" xr:uid="{00000000-0005-0000-0000-0000CA020000}"/>
    <cellStyle name="20% - Ênfase4 31 2" xfId="5500" xr:uid="{00000000-0005-0000-0000-0000CB020000}"/>
    <cellStyle name="20% - Ênfase4 31 2 2" xfId="7982" xr:uid="{00000000-0005-0000-0000-0000CC020000}"/>
    <cellStyle name="20% - Ênfase4 32" xfId="233" xr:uid="{00000000-0005-0000-0000-0000CD020000}"/>
    <cellStyle name="20% - Ênfase4 32 2" xfId="5501" xr:uid="{00000000-0005-0000-0000-0000CE020000}"/>
    <cellStyle name="20% - Ênfase4 32 2 2" xfId="7983" xr:uid="{00000000-0005-0000-0000-0000CF020000}"/>
    <cellStyle name="20% - Ênfase4 33" xfId="234" xr:uid="{00000000-0005-0000-0000-0000D0020000}"/>
    <cellStyle name="20% - Ênfase4 33 2" xfId="5502" xr:uid="{00000000-0005-0000-0000-0000D1020000}"/>
    <cellStyle name="20% - Ênfase4 33 2 2" xfId="7984" xr:uid="{00000000-0005-0000-0000-0000D2020000}"/>
    <cellStyle name="20% - Ênfase4 34" xfId="235" xr:uid="{00000000-0005-0000-0000-0000D3020000}"/>
    <cellStyle name="20% - Ênfase4 34 2" xfId="5503" xr:uid="{00000000-0005-0000-0000-0000D4020000}"/>
    <cellStyle name="20% - Ênfase4 34 2 2" xfId="7985" xr:uid="{00000000-0005-0000-0000-0000D5020000}"/>
    <cellStyle name="20% - Ênfase4 35" xfId="236" xr:uid="{00000000-0005-0000-0000-0000D6020000}"/>
    <cellStyle name="20% - Ênfase4 35 2" xfId="5504" xr:uid="{00000000-0005-0000-0000-0000D7020000}"/>
    <cellStyle name="20% - Ênfase4 35 2 2" xfId="7986" xr:uid="{00000000-0005-0000-0000-0000D8020000}"/>
    <cellStyle name="20% - Ênfase4 36" xfId="237" xr:uid="{00000000-0005-0000-0000-0000D9020000}"/>
    <cellStyle name="20% - Ênfase4 36 2" xfId="5505" xr:uid="{00000000-0005-0000-0000-0000DA020000}"/>
    <cellStyle name="20% - Ênfase4 36 2 2" xfId="7987" xr:uid="{00000000-0005-0000-0000-0000DB020000}"/>
    <cellStyle name="20% - Ênfase4 37" xfId="238" xr:uid="{00000000-0005-0000-0000-0000DC020000}"/>
    <cellStyle name="20% - Ênfase4 37 2" xfId="5506" xr:uid="{00000000-0005-0000-0000-0000DD020000}"/>
    <cellStyle name="20% - Ênfase4 37 2 2" xfId="7988" xr:uid="{00000000-0005-0000-0000-0000DE020000}"/>
    <cellStyle name="20% - Ênfase4 38" xfId="239" xr:uid="{00000000-0005-0000-0000-0000DF020000}"/>
    <cellStyle name="20% - Ênfase4 38 2" xfId="5507" xr:uid="{00000000-0005-0000-0000-0000E0020000}"/>
    <cellStyle name="20% - Ênfase4 38 2 2" xfId="7989" xr:uid="{00000000-0005-0000-0000-0000E1020000}"/>
    <cellStyle name="20% - Ênfase4 39" xfId="240" xr:uid="{00000000-0005-0000-0000-0000E2020000}"/>
    <cellStyle name="20% - Ênfase4 39 2" xfId="5508" xr:uid="{00000000-0005-0000-0000-0000E3020000}"/>
    <cellStyle name="20% - Ênfase4 39 2 2" xfId="7990" xr:uid="{00000000-0005-0000-0000-0000E4020000}"/>
    <cellStyle name="20% - Ênfase4 4" xfId="241" xr:uid="{00000000-0005-0000-0000-0000E5020000}"/>
    <cellStyle name="20% - Ênfase4 4 2" xfId="242" xr:uid="{00000000-0005-0000-0000-0000E6020000}"/>
    <cellStyle name="20% - Ênfase4 4 2 2" xfId="6894" xr:uid="{00000000-0005-0000-0000-0000E7020000}"/>
    <cellStyle name="20% - Ênfase4 4 2 2 2" xfId="7991" xr:uid="{00000000-0005-0000-0000-0000E8020000}"/>
    <cellStyle name="20% - Ênfase4 4 2 2 2 2" xfId="11876" xr:uid="{00000000-0005-0000-0000-0000E9020000}"/>
    <cellStyle name="20% - Ênfase4 4 2 2 3" xfId="11693" xr:uid="{00000000-0005-0000-0000-0000EA020000}"/>
    <cellStyle name="20% - Ênfase4 4 2 3" xfId="11206" xr:uid="{00000000-0005-0000-0000-0000EB020000}"/>
    <cellStyle name="20% - Ênfase4 4 3" xfId="3505" xr:uid="{00000000-0005-0000-0000-0000EC020000}"/>
    <cellStyle name="20% - Ênfase4 4 3 2" xfId="7045" xr:uid="{00000000-0005-0000-0000-0000ED020000}"/>
    <cellStyle name="20% - Ênfase4 4 3 2 2" xfId="7992" xr:uid="{00000000-0005-0000-0000-0000EE020000}"/>
    <cellStyle name="20% - Ênfase4 4 3 2 2 2" xfId="11877" xr:uid="{00000000-0005-0000-0000-0000EF020000}"/>
    <cellStyle name="20% - Ênfase4 4 3 2 3" xfId="11711" xr:uid="{00000000-0005-0000-0000-0000F0020000}"/>
    <cellStyle name="20% - Ênfase4 4 3 3" xfId="11375" xr:uid="{00000000-0005-0000-0000-0000F1020000}"/>
    <cellStyle name="20% - Ênfase4 4 4" xfId="4336" xr:uid="{00000000-0005-0000-0000-0000F2020000}"/>
    <cellStyle name="20% - Ênfase4 4 4 2" xfId="7993" xr:uid="{00000000-0005-0000-0000-0000F3020000}"/>
    <cellStyle name="20% - Ênfase4 40" xfId="243" xr:uid="{00000000-0005-0000-0000-0000F4020000}"/>
    <cellStyle name="20% - Ênfase4 40 2" xfId="5509" xr:uid="{00000000-0005-0000-0000-0000F5020000}"/>
    <cellStyle name="20% - Ênfase4 40 2 2" xfId="7994" xr:uid="{00000000-0005-0000-0000-0000F6020000}"/>
    <cellStyle name="20% - Ênfase4 41" xfId="244" xr:uid="{00000000-0005-0000-0000-0000F7020000}"/>
    <cellStyle name="20% - Ênfase4 41 2" xfId="5510" xr:uid="{00000000-0005-0000-0000-0000F8020000}"/>
    <cellStyle name="20% - Ênfase4 41 2 2" xfId="7995" xr:uid="{00000000-0005-0000-0000-0000F9020000}"/>
    <cellStyle name="20% - Ênfase4 42" xfId="245" xr:uid="{00000000-0005-0000-0000-0000FA020000}"/>
    <cellStyle name="20% - Ênfase4 42 2" xfId="5511" xr:uid="{00000000-0005-0000-0000-0000FB020000}"/>
    <cellStyle name="20% - Ênfase4 42 2 2" xfId="7996" xr:uid="{00000000-0005-0000-0000-0000FC020000}"/>
    <cellStyle name="20% - Ênfase4 43" xfId="246" xr:uid="{00000000-0005-0000-0000-0000FD020000}"/>
    <cellStyle name="20% - Ênfase4 43 2" xfId="5512" xr:uid="{00000000-0005-0000-0000-0000FE020000}"/>
    <cellStyle name="20% - Ênfase4 43 2 2" xfId="7997" xr:uid="{00000000-0005-0000-0000-0000FF020000}"/>
    <cellStyle name="20% - Ênfase4 44" xfId="247" xr:uid="{00000000-0005-0000-0000-000000030000}"/>
    <cellStyle name="20% - Ênfase4 44 2" xfId="5513" xr:uid="{00000000-0005-0000-0000-000001030000}"/>
    <cellStyle name="20% - Ênfase4 44 2 2" xfId="7998" xr:uid="{00000000-0005-0000-0000-000002030000}"/>
    <cellStyle name="20% - Ênfase4 45" xfId="248" xr:uid="{00000000-0005-0000-0000-000003030000}"/>
    <cellStyle name="20% - Ênfase4 45 2" xfId="5514" xr:uid="{00000000-0005-0000-0000-000004030000}"/>
    <cellStyle name="20% - Ênfase4 45 2 2" xfId="7999" xr:uid="{00000000-0005-0000-0000-000005030000}"/>
    <cellStyle name="20% - Ênfase4 46" xfId="249" xr:uid="{00000000-0005-0000-0000-000006030000}"/>
    <cellStyle name="20% - Ênfase4 46 2" xfId="5515" xr:uid="{00000000-0005-0000-0000-000007030000}"/>
    <cellStyle name="20% - Ênfase4 46 2 2" xfId="8000" xr:uid="{00000000-0005-0000-0000-000008030000}"/>
    <cellStyle name="20% - Ênfase4 47" xfId="250" xr:uid="{00000000-0005-0000-0000-000009030000}"/>
    <cellStyle name="20% - Ênfase4 47 2" xfId="5516" xr:uid="{00000000-0005-0000-0000-00000A030000}"/>
    <cellStyle name="20% - Ênfase4 47 2 2" xfId="8001" xr:uid="{00000000-0005-0000-0000-00000B030000}"/>
    <cellStyle name="20% - Ênfase4 48" xfId="251" xr:uid="{00000000-0005-0000-0000-00000C030000}"/>
    <cellStyle name="20% - Ênfase4 48 2" xfId="5517" xr:uid="{00000000-0005-0000-0000-00000D030000}"/>
    <cellStyle name="20% - Ênfase4 48 2 2" xfId="8002" xr:uid="{00000000-0005-0000-0000-00000E030000}"/>
    <cellStyle name="20% - Ênfase4 49" xfId="252" xr:uid="{00000000-0005-0000-0000-00000F030000}"/>
    <cellStyle name="20% - Ênfase4 49 2" xfId="3506" xr:uid="{00000000-0005-0000-0000-000010030000}"/>
    <cellStyle name="20% - Ênfase4 49 2 2" xfId="7046" xr:uid="{00000000-0005-0000-0000-000011030000}"/>
    <cellStyle name="20% - Ênfase4 49 2 2 2" xfId="8003" xr:uid="{00000000-0005-0000-0000-000012030000}"/>
    <cellStyle name="20% - Ênfase4 49 2 2 2 2" xfId="11878" xr:uid="{00000000-0005-0000-0000-000013030000}"/>
    <cellStyle name="20% - Ênfase4 49 2 2 3" xfId="11712" xr:uid="{00000000-0005-0000-0000-000014030000}"/>
    <cellStyle name="20% - Ênfase4 49 2 3" xfId="11376" xr:uid="{00000000-0005-0000-0000-000015030000}"/>
    <cellStyle name="20% - Ênfase4 49 3" xfId="5518" xr:uid="{00000000-0005-0000-0000-000016030000}"/>
    <cellStyle name="20% - Ênfase4 49 3 2" xfId="8004" xr:uid="{00000000-0005-0000-0000-000017030000}"/>
    <cellStyle name="20% - Ênfase4 49 3 2 2" xfId="11879" xr:uid="{00000000-0005-0000-0000-000018030000}"/>
    <cellStyle name="20% - Ênfase4 49 3 3" xfId="11663" xr:uid="{00000000-0005-0000-0000-000019030000}"/>
    <cellStyle name="20% - Ênfase4 49 4" xfId="11207" xr:uid="{00000000-0005-0000-0000-00001A030000}"/>
    <cellStyle name="20% - Ênfase4 5" xfId="253" xr:uid="{00000000-0005-0000-0000-00001B030000}"/>
    <cellStyle name="20% - Ênfase4 5 2" xfId="254" xr:uid="{00000000-0005-0000-0000-00001C030000}"/>
    <cellStyle name="20% - Ênfase4 5 2 10" xfId="12883" xr:uid="{00000000-0005-0000-0000-0000D7020000}"/>
    <cellStyle name="20% - Ênfase4 5 2 2" xfId="6885" xr:uid="{00000000-0005-0000-0000-00001D030000}"/>
    <cellStyle name="20% - Ênfase4 5 2 2 10" xfId="12926" xr:uid="{00000000-0005-0000-0000-0000D8020000}"/>
    <cellStyle name="20% - Ênfase4 5 2 2 2" xfId="8005" xr:uid="{00000000-0005-0000-0000-00001E030000}"/>
    <cellStyle name="20% - Ênfase4 5 2 2 2 2" xfId="12262" xr:uid="{00000000-0005-0000-0000-0000D9020000}"/>
    <cellStyle name="20% - Ênfase4 5 2 2 2 3" xfId="12397" xr:uid="{00000000-0005-0000-0000-0000D9020000}"/>
    <cellStyle name="20% - Ênfase4 5 2 2 2 4" xfId="12489" xr:uid="{00000000-0005-0000-0000-0000D9020000}"/>
    <cellStyle name="20% - Ênfase4 5 2 2 2 5" xfId="12581" xr:uid="{00000000-0005-0000-0000-0000D9020000}"/>
    <cellStyle name="20% - Ênfase4 5 2 2 2 6" xfId="12674" xr:uid="{00000000-0005-0000-0000-0000D9020000}"/>
    <cellStyle name="20% - Ênfase4 5 2 2 2 7" xfId="12766" xr:uid="{00000000-0005-0000-0000-0000D9020000}"/>
    <cellStyle name="20% - Ênfase4 5 2 2 2 8" xfId="12858" xr:uid="{00000000-0005-0000-0000-0000D9020000}"/>
    <cellStyle name="20% - Ênfase4 5 2 2 2 9" xfId="12950" xr:uid="{00000000-0005-0000-0000-0000D9020000}"/>
    <cellStyle name="20% - Ênfase4 5 2 2 3" xfId="12238" xr:uid="{00000000-0005-0000-0000-0000D8020000}"/>
    <cellStyle name="20% - Ênfase4 5 2 2 4" xfId="12373" xr:uid="{00000000-0005-0000-0000-0000D8020000}"/>
    <cellStyle name="20% - Ênfase4 5 2 2 5" xfId="12465" xr:uid="{00000000-0005-0000-0000-0000D8020000}"/>
    <cellStyle name="20% - Ênfase4 5 2 2 6" xfId="12557" xr:uid="{00000000-0005-0000-0000-0000D8020000}"/>
    <cellStyle name="20% - Ênfase4 5 2 2 7" xfId="12650" xr:uid="{00000000-0005-0000-0000-0000D8020000}"/>
    <cellStyle name="20% - Ênfase4 5 2 2 8" xfId="12742" xr:uid="{00000000-0005-0000-0000-0000D8020000}"/>
    <cellStyle name="20% - Ênfase4 5 2 2 9" xfId="12834" xr:uid="{00000000-0005-0000-0000-0000D8020000}"/>
    <cellStyle name="20% - Ênfase4 5 2 3" xfId="12193" xr:uid="{00000000-0005-0000-0000-0000D7020000}"/>
    <cellStyle name="20% - Ênfase4 5 2 4" xfId="12330" xr:uid="{00000000-0005-0000-0000-0000D7020000}"/>
    <cellStyle name="20% - Ênfase4 5 2 5" xfId="12422" xr:uid="{00000000-0005-0000-0000-0000D7020000}"/>
    <cellStyle name="20% - Ênfase4 5 2 6" xfId="12514" xr:uid="{00000000-0005-0000-0000-0000D7020000}"/>
    <cellStyle name="20% - Ênfase4 5 2 7" xfId="12607" xr:uid="{00000000-0005-0000-0000-0000D7020000}"/>
    <cellStyle name="20% - Ênfase4 5 2 8" xfId="12699" xr:uid="{00000000-0005-0000-0000-0000D7020000}"/>
    <cellStyle name="20% - Ênfase4 5 2 9" xfId="12791" xr:uid="{00000000-0005-0000-0000-0000D7020000}"/>
    <cellStyle name="20% - Ênfase4 5 3" xfId="3507" xr:uid="{00000000-0005-0000-0000-00001F030000}"/>
    <cellStyle name="20% - Ênfase4 5 3 10" xfId="12905" xr:uid="{00000000-0005-0000-0000-0000DA020000}"/>
    <cellStyle name="20% - Ênfase4 5 3 2" xfId="7047" xr:uid="{00000000-0005-0000-0000-000020030000}"/>
    <cellStyle name="20% - Ênfase4 5 3 2 10" xfId="12935" xr:uid="{00000000-0005-0000-0000-0000DB020000}"/>
    <cellStyle name="20% - Ênfase4 5 3 2 2" xfId="8006" xr:uid="{00000000-0005-0000-0000-000021030000}"/>
    <cellStyle name="20% - Ênfase4 5 3 2 2 2" xfId="12263" xr:uid="{00000000-0005-0000-0000-0000DC020000}"/>
    <cellStyle name="20% - Ênfase4 5 3 2 2 3" xfId="12398" xr:uid="{00000000-0005-0000-0000-0000DC020000}"/>
    <cellStyle name="20% - Ênfase4 5 3 2 2 4" xfId="12490" xr:uid="{00000000-0005-0000-0000-0000DC020000}"/>
    <cellStyle name="20% - Ênfase4 5 3 2 2 5" xfId="12582" xr:uid="{00000000-0005-0000-0000-0000DC020000}"/>
    <cellStyle name="20% - Ênfase4 5 3 2 2 6" xfId="12675" xr:uid="{00000000-0005-0000-0000-0000DC020000}"/>
    <cellStyle name="20% - Ênfase4 5 3 2 2 7" xfId="12767" xr:uid="{00000000-0005-0000-0000-0000DC020000}"/>
    <cellStyle name="20% - Ênfase4 5 3 2 2 8" xfId="12859" xr:uid="{00000000-0005-0000-0000-0000DC020000}"/>
    <cellStyle name="20% - Ênfase4 5 3 2 2 9" xfId="12951" xr:uid="{00000000-0005-0000-0000-0000DC020000}"/>
    <cellStyle name="20% - Ênfase4 5 3 2 3" xfId="12247" xr:uid="{00000000-0005-0000-0000-0000DB020000}"/>
    <cellStyle name="20% - Ênfase4 5 3 2 4" xfId="12382" xr:uid="{00000000-0005-0000-0000-0000DB020000}"/>
    <cellStyle name="20% - Ênfase4 5 3 2 5" xfId="12474" xr:uid="{00000000-0005-0000-0000-0000DB020000}"/>
    <cellStyle name="20% - Ênfase4 5 3 2 6" xfId="12566" xr:uid="{00000000-0005-0000-0000-0000DB020000}"/>
    <cellStyle name="20% - Ênfase4 5 3 2 7" xfId="12659" xr:uid="{00000000-0005-0000-0000-0000DB020000}"/>
    <cellStyle name="20% - Ênfase4 5 3 2 8" xfId="12751" xr:uid="{00000000-0005-0000-0000-0000DB020000}"/>
    <cellStyle name="20% - Ênfase4 5 3 2 9" xfId="12843" xr:uid="{00000000-0005-0000-0000-0000DB020000}"/>
    <cellStyle name="20% - Ênfase4 5 3 3" xfId="12216" xr:uid="{00000000-0005-0000-0000-0000DA020000}"/>
    <cellStyle name="20% - Ênfase4 5 3 4" xfId="12352" xr:uid="{00000000-0005-0000-0000-0000DA020000}"/>
    <cellStyle name="20% - Ênfase4 5 3 5" xfId="12444" xr:uid="{00000000-0005-0000-0000-0000DA020000}"/>
    <cellStyle name="20% - Ênfase4 5 3 6" xfId="12536" xr:uid="{00000000-0005-0000-0000-0000DA020000}"/>
    <cellStyle name="20% - Ênfase4 5 3 7" xfId="12629" xr:uid="{00000000-0005-0000-0000-0000DA020000}"/>
    <cellStyle name="20% - Ênfase4 5 3 8" xfId="12721" xr:uid="{00000000-0005-0000-0000-0000DA020000}"/>
    <cellStyle name="20% - Ênfase4 5 3 9" xfId="12813" xr:uid="{00000000-0005-0000-0000-0000DA020000}"/>
    <cellStyle name="20% - Ênfase4 5 4" xfId="4337" xr:uid="{00000000-0005-0000-0000-000022030000}"/>
    <cellStyle name="20% - Ênfase4 5 4 2" xfId="8007" xr:uid="{00000000-0005-0000-0000-000023030000}"/>
    <cellStyle name="20% - Ênfase4 50" xfId="255" xr:uid="{00000000-0005-0000-0000-000024030000}"/>
    <cellStyle name="20% - Ênfase4 50 2" xfId="3508" xr:uid="{00000000-0005-0000-0000-000025030000}"/>
    <cellStyle name="20% - Ênfase4 50 2 2" xfId="7048" xr:uid="{00000000-0005-0000-0000-000026030000}"/>
    <cellStyle name="20% - Ênfase4 50 2 2 2" xfId="8008" xr:uid="{00000000-0005-0000-0000-000027030000}"/>
    <cellStyle name="20% - Ênfase4 50 2 2 2 2" xfId="11880" xr:uid="{00000000-0005-0000-0000-000028030000}"/>
    <cellStyle name="20% - Ênfase4 50 2 2 3" xfId="11713" xr:uid="{00000000-0005-0000-0000-000029030000}"/>
    <cellStyle name="20% - Ênfase4 50 2 3" xfId="11377" xr:uid="{00000000-0005-0000-0000-00002A030000}"/>
    <cellStyle name="20% - Ênfase4 50 3" xfId="5519" xr:uid="{00000000-0005-0000-0000-00002B030000}"/>
    <cellStyle name="20% - Ênfase4 50 3 2" xfId="8009" xr:uid="{00000000-0005-0000-0000-00002C030000}"/>
    <cellStyle name="20% - Ênfase4 50 3 2 2" xfId="11881" xr:uid="{00000000-0005-0000-0000-00002D030000}"/>
    <cellStyle name="20% - Ênfase4 50 3 3" xfId="11664" xr:uid="{00000000-0005-0000-0000-00002E030000}"/>
    <cellStyle name="20% - Ênfase4 50 4" xfId="11208" xr:uid="{00000000-0005-0000-0000-00002F030000}"/>
    <cellStyle name="20% - Ênfase4 51" xfId="256" xr:uid="{00000000-0005-0000-0000-000030030000}"/>
    <cellStyle name="20% - Ênfase4 51 2" xfId="5520" xr:uid="{00000000-0005-0000-0000-000031030000}"/>
    <cellStyle name="20% - Ênfase4 51 2 2" xfId="8010" xr:uid="{00000000-0005-0000-0000-000032030000}"/>
    <cellStyle name="20% - Ênfase4 52" xfId="257" xr:uid="{00000000-0005-0000-0000-000033030000}"/>
    <cellStyle name="20% - Ênfase4 52 2" xfId="6866" xr:uid="{00000000-0005-0000-0000-000034030000}"/>
    <cellStyle name="20% - Ênfase4 52 2 2" xfId="8011" xr:uid="{00000000-0005-0000-0000-000035030000}"/>
    <cellStyle name="20% - Ênfase4 53" xfId="3391" xr:uid="{00000000-0005-0000-0000-000036030000}"/>
    <cellStyle name="20% - Ênfase4 53 2" xfId="6940" xr:uid="{00000000-0005-0000-0000-000037030000}"/>
    <cellStyle name="20% - Ênfase4 53 2 2" xfId="8012" xr:uid="{00000000-0005-0000-0000-000038030000}"/>
    <cellStyle name="20% - Ênfase4 54" xfId="3392" xr:uid="{00000000-0005-0000-0000-000039030000}"/>
    <cellStyle name="20% - Ênfase4 54 2" xfId="6954" xr:uid="{00000000-0005-0000-0000-00003A030000}"/>
    <cellStyle name="20% - Ênfase4 54 2 2" xfId="8013" xr:uid="{00000000-0005-0000-0000-00003B030000}"/>
    <cellStyle name="20% - Ênfase4 55" xfId="3393" xr:uid="{00000000-0005-0000-0000-00003C030000}"/>
    <cellStyle name="20% - Ênfase4 55 2" xfId="6968" xr:uid="{00000000-0005-0000-0000-00003D030000}"/>
    <cellStyle name="20% - Ênfase4 55 2 2" xfId="8014" xr:uid="{00000000-0005-0000-0000-00003E030000}"/>
    <cellStyle name="20% - Ênfase4 56" xfId="3394" xr:uid="{00000000-0005-0000-0000-00003F030000}"/>
    <cellStyle name="20% - Ênfase4 56 2" xfId="6982" xr:uid="{00000000-0005-0000-0000-000040030000}"/>
    <cellStyle name="20% - Ênfase4 56 2 2" xfId="8015" xr:uid="{00000000-0005-0000-0000-000041030000}"/>
    <cellStyle name="20% - Ênfase4 57" xfId="3395" xr:uid="{00000000-0005-0000-0000-000042030000}"/>
    <cellStyle name="20% - Ênfase4 57 2" xfId="6998" xr:uid="{00000000-0005-0000-0000-000043030000}"/>
    <cellStyle name="20% - Ênfase4 57 2 2" xfId="8016" xr:uid="{00000000-0005-0000-0000-000044030000}"/>
    <cellStyle name="20% - Ênfase4 58" xfId="3459" xr:uid="{00000000-0005-0000-0000-000045030000}"/>
    <cellStyle name="20% - Ênfase4 58 2" xfId="7013" xr:uid="{00000000-0005-0000-0000-000046030000}"/>
    <cellStyle name="20% - Ênfase4 58 2 2" xfId="8017" xr:uid="{00000000-0005-0000-0000-000047030000}"/>
    <cellStyle name="20% - Ênfase4 59" xfId="3478" xr:uid="{00000000-0005-0000-0000-000048030000}"/>
    <cellStyle name="20% - Ênfase4 59 2" xfId="7027" xr:uid="{00000000-0005-0000-0000-000049030000}"/>
    <cellStyle name="20% - Ênfase4 59 2 2" xfId="8018" xr:uid="{00000000-0005-0000-0000-00004A030000}"/>
    <cellStyle name="20% - Ênfase4 6" xfId="258" xr:uid="{00000000-0005-0000-0000-00004B030000}"/>
    <cellStyle name="20% - Ênfase4 6 2" xfId="4338" xr:uid="{00000000-0005-0000-0000-00004C030000}"/>
    <cellStyle name="20% - Ênfase4 6 2 2" xfId="8019" xr:uid="{00000000-0005-0000-0000-00004D030000}"/>
    <cellStyle name="20% - Ênfase4 60" xfId="4290" xr:uid="{00000000-0005-0000-0000-00004E030000}"/>
    <cellStyle name="20% - Ênfase4 61" xfId="4332" xr:uid="{00000000-0005-0000-0000-00004F030000}"/>
    <cellStyle name="20% - Ênfase4 61 2" xfId="7760" xr:uid="{00000000-0005-0000-0000-000050030000}"/>
    <cellStyle name="20% - Ênfase4 61 3" xfId="11527" xr:uid="{00000000-0005-0000-0000-000051030000}"/>
    <cellStyle name="20% - Ênfase4 62" xfId="7739" xr:uid="{00000000-0005-0000-0000-000052030000}"/>
    <cellStyle name="20% - Ênfase4 7" xfId="259" xr:uid="{00000000-0005-0000-0000-000053030000}"/>
    <cellStyle name="20% - Ênfase4 7 2" xfId="4339" xr:uid="{00000000-0005-0000-0000-000054030000}"/>
    <cellStyle name="20% - Ênfase4 7 2 2" xfId="8020" xr:uid="{00000000-0005-0000-0000-000055030000}"/>
    <cellStyle name="20% - Ênfase4 8" xfId="260" xr:uid="{00000000-0005-0000-0000-000056030000}"/>
    <cellStyle name="20% - Ênfase4 8 2" xfId="4340" xr:uid="{00000000-0005-0000-0000-000057030000}"/>
    <cellStyle name="20% - Ênfase4 8 2 2" xfId="8021" xr:uid="{00000000-0005-0000-0000-000058030000}"/>
    <cellStyle name="20% - Ênfase4 9" xfId="261" xr:uid="{00000000-0005-0000-0000-000059030000}"/>
    <cellStyle name="20% - Ênfase4 9 2" xfId="4341" xr:uid="{00000000-0005-0000-0000-00005A030000}"/>
    <cellStyle name="20% - Ênfase4 9 2 2" xfId="8022" xr:uid="{00000000-0005-0000-0000-00005B030000}"/>
    <cellStyle name="20% - Ênfase5" xfId="12318" builtinId="46" customBuiltin="1"/>
    <cellStyle name="20% - Ênfase5 10" xfId="262" xr:uid="{00000000-0005-0000-0000-00005C030000}"/>
    <cellStyle name="20% - Ênfase5 10 2" xfId="4343" xr:uid="{00000000-0005-0000-0000-00005D030000}"/>
    <cellStyle name="20% - Ênfase5 10 2 2" xfId="8023" xr:uid="{00000000-0005-0000-0000-00005E030000}"/>
    <cellStyle name="20% - Ênfase5 11" xfId="263" xr:uid="{00000000-0005-0000-0000-00005F030000}"/>
    <cellStyle name="20% - Ênfase5 11 2" xfId="5521" xr:uid="{00000000-0005-0000-0000-000060030000}"/>
    <cellStyle name="20% - Ênfase5 11 2 2" xfId="8024" xr:uid="{00000000-0005-0000-0000-000061030000}"/>
    <cellStyle name="20% - Ênfase5 12" xfId="264" xr:uid="{00000000-0005-0000-0000-000062030000}"/>
    <cellStyle name="20% - Ênfase5 12 2" xfId="5522" xr:uid="{00000000-0005-0000-0000-000063030000}"/>
    <cellStyle name="20% - Ênfase5 12 2 2" xfId="8025" xr:uid="{00000000-0005-0000-0000-000064030000}"/>
    <cellStyle name="20% - Ênfase5 13" xfId="265" xr:uid="{00000000-0005-0000-0000-000065030000}"/>
    <cellStyle name="20% - Ênfase5 13 2" xfId="5523" xr:uid="{00000000-0005-0000-0000-000066030000}"/>
    <cellStyle name="20% - Ênfase5 13 2 2" xfId="8026" xr:uid="{00000000-0005-0000-0000-000067030000}"/>
    <cellStyle name="20% - Ênfase5 14" xfId="266" xr:uid="{00000000-0005-0000-0000-000068030000}"/>
    <cellStyle name="20% - Ênfase5 14 2" xfId="5524" xr:uid="{00000000-0005-0000-0000-000069030000}"/>
    <cellStyle name="20% - Ênfase5 14 2 2" xfId="8027" xr:uid="{00000000-0005-0000-0000-00006A030000}"/>
    <cellStyle name="20% - Ênfase5 15" xfId="267" xr:uid="{00000000-0005-0000-0000-00006B030000}"/>
    <cellStyle name="20% - Ênfase5 15 2" xfId="5525" xr:uid="{00000000-0005-0000-0000-00006C030000}"/>
    <cellStyle name="20% - Ênfase5 15 2 2" xfId="8028" xr:uid="{00000000-0005-0000-0000-00006D030000}"/>
    <cellStyle name="20% - Ênfase5 16" xfId="268" xr:uid="{00000000-0005-0000-0000-00006E030000}"/>
    <cellStyle name="20% - Ênfase5 16 2" xfId="5526" xr:uid="{00000000-0005-0000-0000-00006F030000}"/>
    <cellStyle name="20% - Ênfase5 16 2 2" xfId="8029" xr:uid="{00000000-0005-0000-0000-000070030000}"/>
    <cellStyle name="20% - Ênfase5 17" xfId="269" xr:uid="{00000000-0005-0000-0000-000071030000}"/>
    <cellStyle name="20% - Ênfase5 17 2" xfId="5527" xr:uid="{00000000-0005-0000-0000-000072030000}"/>
    <cellStyle name="20% - Ênfase5 17 2 2" xfId="8030" xr:uid="{00000000-0005-0000-0000-000073030000}"/>
    <cellStyle name="20% - Ênfase5 18" xfId="270" xr:uid="{00000000-0005-0000-0000-000074030000}"/>
    <cellStyle name="20% - Ênfase5 18 2" xfId="5528" xr:uid="{00000000-0005-0000-0000-000075030000}"/>
    <cellStyle name="20% - Ênfase5 18 2 2" xfId="8031" xr:uid="{00000000-0005-0000-0000-000076030000}"/>
    <cellStyle name="20% - Ênfase5 19" xfId="271" xr:uid="{00000000-0005-0000-0000-000077030000}"/>
    <cellStyle name="20% - Ênfase5 19 2" xfId="5529" xr:uid="{00000000-0005-0000-0000-000078030000}"/>
    <cellStyle name="20% - Ênfase5 19 2 2" xfId="8032" xr:uid="{00000000-0005-0000-0000-000079030000}"/>
    <cellStyle name="20% - Ênfase5 2" xfId="272" xr:uid="{00000000-0005-0000-0000-00007A030000}"/>
    <cellStyle name="20% - Ênfase5 2 2" xfId="4344" xr:uid="{00000000-0005-0000-0000-00007B030000}"/>
    <cellStyle name="20% - Ênfase5 2 2 2" xfId="8033" xr:uid="{00000000-0005-0000-0000-00007C030000}"/>
    <cellStyle name="20% - Ênfase5 20" xfId="273" xr:uid="{00000000-0005-0000-0000-00007D030000}"/>
    <cellStyle name="20% - Ênfase5 20 2" xfId="5530" xr:uid="{00000000-0005-0000-0000-00007E030000}"/>
    <cellStyle name="20% - Ênfase5 20 2 2" xfId="8034" xr:uid="{00000000-0005-0000-0000-00007F030000}"/>
    <cellStyle name="20% - Ênfase5 21" xfId="274" xr:uid="{00000000-0005-0000-0000-000080030000}"/>
    <cellStyle name="20% - Ênfase5 21 2" xfId="5531" xr:uid="{00000000-0005-0000-0000-000081030000}"/>
    <cellStyle name="20% - Ênfase5 21 2 2" xfId="8035" xr:uid="{00000000-0005-0000-0000-000082030000}"/>
    <cellStyle name="20% - Ênfase5 22" xfId="275" xr:uid="{00000000-0005-0000-0000-000083030000}"/>
    <cellStyle name="20% - Ênfase5 22 2" xfId="5532" xr:uid="{00000000-0005-0000-0000-000084030000}"/>
    <cellStyle name="20% - Ênfase5 22 2 2" xfId="8036" xr:uid="{00000000-0005-0000-0000-000085030000}"/>
    <cellStyle name="20% - Ênfase5 23" xfId="276" xr:uid="{00000000-0005-0000-0000-000086030000}"/>
    <cellStyle name="20% - Ênfase5 23 2" xfId="5533" xr:uid="{00000000-0005-0000-0000-000087030000}"/>
    <cellStyle name="20% - Ênfase5 23 2 2" xfId="8037" xr:uid="{00000000-0005-0000-0000-000088030000}"/>
    <cellStyle name="20% - Ênfase5 24" xfId="277" xr:uid="{00000000-0005-0000-0000-000089030000}"/>
    <cellStyle name="20% - Ênfase5 24 2" xfId="5534" xr:uid="{00000000-0005-0000-0000-00008A030000}"/>
    <cellStyle name="20% - Ênfase5 24 2 2" xfId="8038" xr:uid="{00000000-0005-0000-0000-00008B030000}"/>
    <cellStyle name="20% - Ênfase5 25" xfId="278" xr:uid="{00000000-0005-0000-0000-00008C030000}"/>
    <cellStyle name="20% - Ênfase5 25 2" xfId="5535" xr:uid="{00000000-0005-0000-0000-00008D030000}"/>
    <cellStyle name="20% - Ênfase5 25 2 2" xfId="8039" xr:uid="{00000000-0005-0000-0000-00008E030000}"/>
    <cellStyle name="20% - Ênfase5 26" xfId="279" xr:uid="{00000000-0005-0000-0000-00008F030000}"/>
    <cellStyle name="20% - Ênfase5 26 2" xfId="5536" xr:uid="{00000000-0005-0000-0000-000090030000}"/>
    <cellStyle name="20% - Ênfase5 26 2 2" xfId="8040" xr:uid="{00000000-0005-0000-0000-000091030000}"/>
    <cellStyle name="20% - Ênfase5 27" xfId="280" xr:uid="{00000000-0005-0000-0000-000092030000}"/>
    <cellStyle name="20% - Ênfase5 27 2" xfId="5537" xr:uid="{00000000-0005-0000-0000-000093030000}"/>
    <cellStyle name="20% - Ênfase5 27 2 2" xfId="8041" xr:uid="{00000000-0005-0000-0000-000094030000}"/>
    <cellStyle name="20% - Ênfase5 28" xfId="281" xr:uid="{00000000-0005-0000-0000-000095030000}"/>
    <cellStyle name="20% - Ênfase5 28 2" xfId="5538" xr:uid="{00000000-0005-0000-0000-000096030000}"/>
    <cellStyle name="20% - Ênfase5 28 2 2" xfId="8042" xr:uid="{00000000-0005-0000-0000-000097030000}"/>
    <cellStyle name="20% - Ênfase5 29" xfId="282" xr:uid="{00000000-0005-0000-0000-000098030000}"/>
    <cellStyle name="20% - Ênfase5 29 2" xfId="5539" xr:uid="{00000000-0005-0000-0000-000099030000}"/>
    <cellStyle name="20% - Ênfase5 29 2 2" xfId="8043" xr:uid="{00000000-0005-0000-0000-00009A030000}"/>
    <cellStyle name="20% - Ênfase5 3" xfId="283" xr:uid="{00000000-0005-0000-0000-00009B030000}"/>
    <cellStyle name="20% - Ênfase5 3 2" xfId="4345" xr:uid="{00000000-0005-0000-0000-00009C030000}"/>
    <cellStyle name="20% - Ênfase5 3 2 2" xfId="8044" xr:uid="{00000000-0005-0000-0000-00009D030000}"/>
    <cellStyle name="20% - Ênfase5 30" xfId="284" xr:uid="{00000000-0005-0000-0000-00009E030000}"/>
    <cellStyle name="20% - Ênfase5 30 2" xfId="5540" xr:uid="{00000000-0005-0000-0000-00009F030000}"/>
    <cellStyle name="20% - Ênfase5 30 2 2" xfId="8045" xr:uid="{00000000-0005-0000-0000-0000A0030000}"/>
    <cellStyle name="20% - Ênfase5 31" xfId="285" xr:uid="{00000000-0005-0000-0000-0000A1030000}"/>
    <cellStyle name="20% - Ênfase5 31 2" xfId="5541" xr:uid="{00000000-0005-0000-0000-0000A2030000}"/>
    <cellStyle name="20% - Ênfase5 31 2 2" xfId="8046" xr:uid="{00000000-0005-0000-0000-0000A3030000}"/>
    <cellStyle name="20% - Ênfase5 32" xfId="286" xr:uid="{00000000-0005-0000-0000-0000A4030000}"/>
    <cellStyle name="20% - Ênfase5 32 2" xfId="5542" xr:uid="{00000000-0005-0000-0000-0000A5030000}"/>
    <cellStyle name="20% - Ênfase5 32 2 2" xfId="8047" xr:uid="{00000000-0005-0000-0000-0000A6030000}"/>
    <cellStyle name="20% - Ênfase5 33" xfId="287" xr:uid="{00000000-0005-0000-0000-0000A7030000}"/>
    <cellStyle name="20% - Ênfase5 33 2" xfId="5543" xr:uid="{00000000-0005-0000-0000-0000A8030000}"/>
    <cellStyle name="20% - Ênfase5 33 2 2" xfId="8048" xr:uid="{00000000-0005-0000-0000-0000A9030000}"/>
    <cellStyle name="20% - Ênfase5 34" xfId="288" xr:uid="{00000000-0005-0000-0000-0000AA030000}"/>
    <cellStyle name="20% - Ênfase5 34 2" xfId="5544" xr:uid="{00000000-0005-0000-0000-0000AB030000}"/>
    <cellStyle name="20% - Ênfase5 34 2 2" xfId="8049" xr:uid="{00000000-0005-0000-0000-0000AC030000}"/>
    <cellStyle name="20% - Ênfase5 35" xfId="289" xr:uid="{00000000-0005-0000-0000-0000AD030000}"/>
    <cellStyle name="20% - Ênfase5 35 2" xfId="5545" xr:uid="{00000000-0005-0000-0000-0000AE030000}"/>
    <cellStyle name="20% - Ênfase5 35 2 2" xfId="8050" xr:uid="{00000000-0005-0000-0000-0000AF030000}"/>
    <cellStyle name="20% - Ênfase5 36" xfId="290" xr:uid="{00000000-0005-0000-0000-0000B0030000}"/>
    <cellStyle name="20% - Ênfase5 36 2" xfId="5546" xr:uid="{00000000-0005-0000-0000-0000B1030000}"/>
    <cellStyle name="20% - Ênfase5 36 2 2" xfId="8051" xr:uid="{00000000-0005-0000-0000-0000B2030000}"/>
    <cellStyle name="20% - Ênfase5 37" xfId="291" xr:uid="{00000000-0005-0000-0000-0000B3030000}"/>
    <cellStyle name="20% - Ênfase5 37 2" xfId="5547" xr:uid="{00000000-0005-0000-0000-0000B4030000}"/>
    <cellStyle name="20% - Ênfase5 37 2 2" xfId="8052" xr:uid="{00000000-0005-0000-0000-0000B5030000}"/>
    <cellStyle name="20% - Ênfase5 38" xfId="292" xr:uid="{00000000-0005-0000-0000-0000B6030000}"/>
    <cellStyle name="20% - Ênfase5 38 2" xfId="5548" xr:uid="{00000000-0005-0000-0000-0000B7030000}"/>
    <cellStyle name="20% - Ênfase5 38 2 2" xfId="8053" xr:uid="{00000000-0005-0000-0000-0000B8030000}"/>
    <cellStyle name="20% - Ênfase5 39" xfId="293" xr:uid="{00000000-0005-0000-0000-0000B9030000}"/>
    <cellStyle name="20% - Ênfase5 39 2" xfId="5549" xr:uid="{00000000-0005-0000-0000-0000BA030000}"/>
    <cellStyle name="20% - Ênfase5 39 2 2" xfId="8054" xr:uid="{00000000-0005-0000-0000-0000BB030000}"/>
    <cellStyle name="20% - Ênfase5 4" xfId="294" xr:uid="{00000000-0005-0000-0000-0000BC030000}"/>
    <cellStyle name="20% - Ênfase5 4 2" xfId="295" xr:uid="{00000000-0005-0000-0000-0000BD030000}"/>
    <cellStyle name="20% - Ênfase5 4 2 2" xfId="6895" xr:uid="{00000000-0005-0000-0000-0000BE030000}"/>
    <cellStyle name="20% - Ênfase5 4 2 2 2" xfId="8055" xr:uid="{00000000-0005-0000-0000-0000BF030000}"/>
    <cellStyle name="20% - Ênfase5 4 2 2 2 2" xfId="11882" xr:uid="{00000000-0005-0000-0000-0000C0030000}"/>
    <cellStyle name="20% - Ênfase5 4 2 2 3" xfId="11694" xr:uid="{00000000-0005-0000-0000-0000C1030000}"/>
    <cellStyle name="20% - Ênfase5 4 2 3" xfId="11209" xr:uid="{00000000-0005-0000-0000-0000C2030000}"/>
    <cellStyle name="20% - Ênfase5 4 3" xfId="3509" xr:uid="{00000000-0005-0000-0000-0000C3030000}"/>
    <cellStyle name="20% - Ênfase5 4 3 2" xfId="7049" xr:uid="{00000000-0005-0000-0000-0000C4030000}"/>
    <cellStyle name="20% - Ênfase5 4 3 2 2" xfId="8056" xr:uid="{00000000-0005-0000-0000-0000C5030000}"/>
    <cellStyle name="20% - Ênfase5 4 3 2 2 2" xfId="11883" xr:uid="{00000000-0005-0000-0000-0000C6030000}"/>
    <cellStyle name="20% - Ênfase5 4 3 2 3" xfId="11714" xr:uid="{00000000-0005-0000-0000-0000C7030000}"/>
    <cellStyle name="20% - Ênfase5 4 3 3" xfId="11378" xr:uid="{00000000-0005-0000-0000-0000C8030000}"/>
    <cellStyle name="20% - Ênfase5 4 4" xfId="4346" xr:uid="{00000000-0005-0000-0000-0000C9030000}"/>
    <cellStyle name="20% - Ênfase5 4 4 2" xfId="8057" xr:uid="{00000000-0005-0000-0000-0000CA030000}"/>
    <cellStyle name="20% - Ênfase5 40" xfId="296" xr:uid="{00000000-0005-0000-0000-0000CB030000}"/>
    <cellStyle name="20% - Ênfase5 40 2" xfId="5550" xr:uid="{00000000-0005-0000-0000-0000CC030000}"/>
    <cellStyle name="20% - Ênfase5 40 2 2" xfId="8058" xr:uid="{00000000-0005-0000-0000-0000CD030000}"/>
    <cellStyle name="20% - Ênfase5 41" xfId="297" xr:uid="{00000000-0005-0000-0000-0000CE030000}"/>
    <cellStyle name="20% - Ênfase5 41 2" xfId="5551" xr:uid="{00000000-0005-0000-0000-0000CF030000}"/>
    <cellStyle name="20% - Ênfase5 41 2 2" xfId="8059" xr:uid="{00000000-0005-0000-0000-0000D0030000}"/>
    <cellStyle name="20% - Ênfase5 42" xfId="298" xr:uid="{00000000-0005-0000-0000-0000D1030000}"/>
    <cellStyle name="20% - Ênfase5 42 2" xfId="5552" xr:uid="{00000000-0005-0000-0000-0000D2030000}"/>
    <cellStyle name="20% - Ênfase5 42 2 2" xfId="8060" xr:uid="{00000000-0005-0000-0000-0000D3030000}"/>
    <cellStyle name="20% - Ênfase5 43" xfId="299" xr:uid="{00000000-0005-0000-0000-0000D4030000}"/>
    <cellStyle name="20% - Ênfase5 43 2" xfId="5553" xr:uid="{00000000-0005-0000-0000-0000D5030000}"/>
    <cellStyle name="20% - Ênfase5 43 2 2" xfId="8061" xr:uid="{00000000-0005-0000-0000-0000D6030000}"/>
    <cellStyle name="20% - Ênfase5 44" xfId="300" xr:uid="{00000000-0005-0000-0000-0000D7030000}"/>
    <cellStyle name="20% - Ênfase5 44 2" xfId="5554" xr:uid="{00000000-0005-0000-0000-0000D8030000}"/>
    <cellStyle name="20% - Ênfase5 44 2 2" xfId="8062" xr:uid="{00000000-0005-0000-0000-0000D9030000}"/>
    <cellStyle name="20% - Ênfase5 45" xfId="301" xr:uid="{00000000-0005-0000-0000-0000DA030000}"/>
    <cellStyle name="20% - Ênfase5 45 2" xfId="5555" xr:uid="{00000000-0005-0000-0000-0000DB030000}"/>
    <cellStyle name="20% - Ênfase5 45 2 2" xfId="8063" xr:uid="{00000000-0005-0000-0000-0000DC030000}"/>
    <cellStyle name="20% - Ênfase5 46" xfId="302" xr:uid="{00000000-0005-0000-0000-0000DD030000}"/>
    <cellStyle name="20% - Ênfase5 46 2" xfId="5556" xr:uid="{00000000-0005-0000-0000-0000DE030000}"/>
    <cellStyle name="20% - Ênfase5 46 2 2" xfId="8064" xr:uid="{00000000-0005-0000-0000-0000DF030000}"/>
    <cellStyle name="20% - Ênfase5 47" xfId="303" xr:uid="{00000000-0005-0000-0000-0000E0030000}"/>
    <cellStyle name="20% - Ênfase5 47 2" xfId="5557" xr:uid="{00000000-0005-0000-0000-0000E1030000}"/>
    <cellStyle name="20% - Ênfase5 47 2 2" xfId="8065" xr:uid="{00000000-0005-0000-0000-0000E2030000}"/>
    <cellStyle name="20% - Ênfase5 48" xfId="304" xr:uid="{00000000-0005-0000-0000-0000E3030000}"/>
    <cellStyle name="20% - Ênfase5 48 2" xfId="5558" xr:uid="{00000000-0005-0000-0000-0000E4030000}"/>
    <cellStyle name="20% - Ênfase5 48 2 2" xfId="8066" xr:uid="{00000000-0005-0000-0000-0000E5030000}"/>
    <cellStyle name="20% - Ênfase5 49" xfId="305" xr:uid="{00000000-0005-0000-0000-0000E6030000}"/>
    <cellStyle name="20% - Ênfase5 49 2" xfId="3510" xr:uid="{00000000-0005-0000-0000-0000E7030000}"/>
    <cellStyle name="20% - Ênfase5 49 2 2" xfId="7050" xr:uid="{00000000-0005-0000-0000-0000E8030000}"/>
    <cellStyle name="20% - Ênfase5 49 2 2 2" xfId="8067" xr:uid="{00000000-0005-0000-0000-0000E9030000}"/>
    <cellStyle name="20% - Ênfase5 49 2 2 2 2" xfId="11884" xr:uid="{00000000-0005-0000-0000-0000EA030000}"/>
    <cellStyle name="20% - Ênfase5 49 2 2 3" xfId="11715" xr:uid="{00000000-0005-0000-0000-0000EB030000}"/>
    <cellStyle name="20% - Ênfase5 49 2 3" xfId="11379" xr:uid="{00000000-0005-0000-0000-0000EC030000}"/>
    <cellStyle name="20% - Ênfase5 49 3" xfId="5559" xr:uid="{00000000-0005-0000-0000-0000ED030000}"/>
    <cellStyle name="20% - Ênfase5 49 3 2" xfId="8068" xr:uid="{00000000-0005-0000-0000-0000EE030000}"/>
    <cellStyle name="20% - Ênfase5 49 3 2 2" xfId="11885" xr:uid="{00000000-0005-0000-0000-0000EF030000}"/>
    <cellStyle name="20% - Ênfase5 49 3 3" xfId="11665" xr:uid="{00000000-0005-0000-0000-0000F0030000}"/>
    <cellStyle name="20% - Ênfase5 49 4" xfId="11210" xr:uid="{00000000-0005-0000-0000-0000F1030000}"/>
    <cellStyle name="20% - Ênfase5 5" xfId="306" xr:uid="{00000000-0005-0000-0000-0000F2030000}"/>
    <cellStyle name="20% - Ênfase5 5 2" xfId="307" xr:uid="{00000000-0005-0000-0000-0000F3030000}"/>
    <cellStyle name="20% - Ênfase5 5 2 10" xfId="12884" xr:uid="{00000000-0005-0000-0000-00009B030000}"/>
    <cellStyle name="20% - Ênfase5 5 2 2" xfId="6887" xr:uid="{00000000-0005-0000-0000-0000F4030000}"/>
    <cellStyle name="20% - Ênfase5 5 2 2 10" xfId="12928" xr:uid="{00000000-0005-0000-0000-00009C030000}"/>
    <cellStyle name="20% - Ênfase5 5 2 2 2" xfId="8069" xr:uid="{00000000-0005-0000-0000-0000F5030000}"/>
    <cellStyle name="20% - Ênfase5 5 2 2 2 2" xfId="12264" xr:uid="{00000000-0005-0000-0000-00009D030000}"/>
    <cellStyle name="20% - Ênfase5 5 2 2 2 3" xfId="12399" xr:uid="{00000000-0005-0000-0000-00009D030000}"/>
    <cellStyle name="20% - Ênfase5 5 2 2 2 4" xfId="12491" xr:uid="{00000000-0005-0000-0000-00009D030000}"/>
    <cellStyle name="20% - Ênfase5 5 2 2 2 5" xfId="12583" xr:uid="{00000000-0005-0000-0000-00009D030000}"/>
    <cellStyle name="20% - Ênfase5 5 2 2 2 6" xfId="12676" xr:uid="{00000000-0005-0000-0000-00009D030000}"/>
    <cellStyle name="20% - Ênfase5 5 2 2 2 7" xfId="12768" xr:uid="{00000000-0005-0000-0000-00009D030000}"/>
    <cellStyle name="20% - Ênfase5 5 2 2 2 8" xfId="12860" xr:uid="{00000000-0005-0000-0000-00009D030000}"/>
    <cellStyle name="20% - Ênfase5 5 2 2 2 9" xfId="12952" xr:uid="{00000000-0005-0000-0000-00009D030000}"/>
    <cellStyle name="20% - Ênfase5 5 2 2 3" xfId="12240" xr:uid="{00000000-0005-0000-0000-00009C030000}"/>
    <cellStyle name="20% - Ênfase5 5 2 2 4" xfId="12375" xr:uid="{00000000-0005-0000-0000-00009C030000}"/>
    <cellStyle name="20% - Ênfase5 5 2 2 5" xfId="12467" xr:uid="{00000000-0005-0000-0000-00009C030000}"/>
    <cellStyle name="20% - Ênfase5 5 2 2 6" xfId="12559" xr:uid="{00000000-0005-0000-0000-00009C030000}"/>
    <cellStyle name="20% - Ênfase5 5 2 2 7" xfId="12652" xr:uid="{00000000-0005-0000-0000-00009C030000}"/>
    <cellStyle name="20% - Ênfase5 5 2 2 8" xfId="12744" xr:uid="{00000000-0005-0000-0000-00009C030000}"/>
    <cellStyle name="20% - Ênfase5 5 2 2 9" xfId="12836" xr:uid="{00000000-0005-0000-0000-00009C030000}"/>
    <cellStyle name="20% - Ênfase5 5 2 3" xfId="12194" xr:uid="{00000000-0005-0000-0000-00009B030000}"/>
    <cellStyle name="20% - Ênfase5 5 2 4" xfId="12331" xr:uid="{00000000-0005-0000-0000-00009B030000}"/>
    <cellStyle name="20% - Ênfase5 5 2 5" xfId="12423" xr:uid="{00000000-0005-0000-0000-00009B030000}"/>
    <cellStyle name="20% - Ênfase5 5 2 6" xfId="12515" xr:uid="{00000000-0005-0000-0000-00009B030000}"/>
    <cellStyle name="20% - Ênfase5 5 2 7" xfId="12608" xr:uid="{00000000-0005-0000-0000-00009B030000}"/>
    <cellStyle name="20% - Ênfase5 5 2 8" xfId="12700" xr:uid="{00000000-0005-0000-0000-00009B030000}"/>
    <cellStyle name="20% - Ênfase5 5 2 9" xfId="12792" xr:uid="{00000000-0005-0000-0000-00009B030000}"/>
    <cellStyle name="20% - Ênfase5 5 3" xfId="3511" xr:uid="{00000000-0005-0000-0000-0000F6030000}"/>
    <cellStyle name="20% - Ênfase5 5 3 10" xfId="12906" xr:uid="{00000000-0005-0000-0000-00009E030000}"/>
    <cellStyle name="20% - Ênfase5 5 3 2" xfId="7051" xr:uid="{00000000-0005-0000-0000-0000F7030000}"/>
    <cellStyle name="20% - Ênfase5 5 3 2 10" xfId="12936" xr:uid="{00000000-0005-0000-0000-00009F030000}"/>
    <cellStyle name="20% - Ênfase5 5 3 2 2" xfId="8070" xr:uid="{00000000-0005-0000-0000-0000F8030000}"/>
    <cellStyle name="20% - Ênfase5 5 3 2 2 2" xfId="12265" xr:uid="{00000000-0005-0000-0000-0000A0030000}"/>
    <cellStyle name="20% - Ênfase5 5 3 2 2 3" xfId="12400" xr:uid="{00000000-0005-0000-0000-0000A0030000}"/>
    <cellStyle name="20% - Ênfase5 5 3 2 2 4" xfId="12492" xr:uid="{00000000-0005-0000-0000-0000A0030000}"/>
    <cellStyle name="20% - Ênfase5 5 3 2 2 5" xfId="12584" xr:uid="{00000000-0005-0000-0000-0000A0030000}"/>
    <cellStyle name="20% - Ênfase5 5 3 2 2 6" xfId="12677" xr:uid="{00000000-0005-0000-0000-0000A0030000}"/>
    <cellStyle name="20% - Ênfase5 5 3 2 2 7" xfId="12769" xr:uid="{00000000-0005-0000-0000-0000A0030000}"/>
    <cellStyle name="20% - Ênfase5 5 3 2 2 8" xfId="12861" xr:uid="{00000000-0005-0000-0000-0000A0030000}"/>
    <cellStyle name="20% - Ênfase5 5 3 2 2 9" xfId="12953" xr:uid="{00000000-0005-0000-0000-0000A0030000}"/>
    <cellStyle name="20% - Ênfase5 5 3 2 3" xfId="12248" xr:uid="{00000000-0005-0000-0000-00009F030000}"/>
    <cellStyle name="20% - Ênfase5 5 3 2 4" xfId="12383" xr:uid="{00000000-0005-0000-0000-00009F030000}"/>
    <cellStyle name="20% - Ênfase5 5 3 2 5" xfId="12475" xr:uid="{00000000-0005-0000-0000-00009F030000}"/>
    <cellStyle name="20% - Ênfase5 5 3 2 6" xfId="12567" xr:uid="{00000000-0005-0000-0000-00009F030000}"/>
    <cellStyle name="20% - Ênfase5 5 3 2 7" xfId="12660" xr:uid="{00000000-0005-0000-0000-00009F030000}"/>
    <cellStyle name="20% - Ênfase5 5 3 2 8" xfId="12752" xr:uid="{00000000-0005-0000-0000-00009F030000}"/>
    <cellStyle name="20% - Ênfase5 5 3 2 9" xfId="12844" xr:uid="{00000000-0005-0000-0000-00009F030000}"/>
    <cellStyle name="20% - Ênfase5 5 3 3" xfId="12217" xr:uid="{00000000-0005-0000-0000-00009E030000}"/>
    <cellStyle name="20% - Ênfase5 5 3 4" xfId="12353" xr:uid="{00000000-0005-0000-0000-00009E030000}"/>
    <cellStyle name="20% - Ênfase5 5 3 5" xfId="12445" xr:uid="{00000000-0005-0000-0000-00009E030000}"/>
    <cellStyle name="20% - Ênfase5 5 3 6" xfId="12537" xr:uid="{00000000-0005-0000-0000-00009E030000}"/>
    <cellStyle name="20% - Ênfase5 5 3 7" xfId="12630" xr:uid="{00000000-0005-0000-0000-00009E030000}"/>
    <cellStyle name="20% - Ênfase5 5 3 8" xfId="12722" xr:uid="{00000000-0005-0000-0000-00009E030000}"/>
    <cellStyle name="20% - Ênfase5 5 3 9" xfId="12814" xr:uid="{00000000-0005-0000-0000-00009E030000}"/>
    <cellStyle name="20% - Ênfase5 5 4" xfId="4347" xr:uid="{00000000-0005-0000-0000-0000F9030000}"/>
    <cellStyle name="20% - Ênfase5 5 4 2" xfId="8071" xr:uid="{00000000-0005-0000-0000-0000FA030000}"/>
    <cellStyle name="20% - Ênfase5 50" xfId="308" xr:uid="{00000000-0005-0000-0000-0000FB030000}"/>
    <cellStyle name="20% - Ênfase5 50 2" xfId="3512" xr:uid="{00000000-0005-0000-0000-0000FC030000}"/>
    <cellStyle name="20% - Ênfase5 50 2 2" xfId="7052" xr:uid="{00000000-0005-0000-0000-0000FD030000}"/>
    <cellStyle name="20% - Ênfase5 50 2 2 2" xfId="8072" xr:uid="{00000000-0005-0000-0000-0000FE030000}"/>
    <cellStyle name="20% - Ênfase5 50 2 2 2 2" xfId="11886" xr:uid="{00000000-0005-0000-0000-0000FF030000}"/>
    <cellStyle name="20% - Ênfase5 50 2 2 3" xfId="11716" xr:uid="{00000000-0005-0000-0000-000000040000}"/>
    <cellStyle name="20% - Ênfase5 50 2 3" xfId="11380" xr:uid="{00000000-0005-0000-0000-000001040000}"/>
    <cellStyle name="20% - Ênfase5 50 3" xfId="5560" xr:uid="{00000000-0005-0000-0000-000002040000}"/>
    <cellStyle name="20% - Ênfase5 50 3 2" xfId="8073" xr:uid="{00000000-0005-0000-0000-000003040000}"/>
    <cellStyle name="20% - Ênfase5 50 3 2 2" xfId="11887" xr:uid="{00000000-0005-0000-0000-000004040000}"/>
    <cellStyle name="20% - Ênfase5 50 3 3" xfId="11666" xr:uid="{00000000-0005-0000-0000-000005040000}"/>
    <cellStyle name="20% - Ênfase5 50 4" xfId="11211" xr:uid="{00000000-0005-0000-0000-000006040000}"/>
    <cellStyle name="20% - Ênfase5 51" xfId="309" xr:uid="{00000000-0005-0000-0000-000007040000}"/>
    <cellStyle name="20% - Ênfase5 51 2" xfId="5561" xr:uid="{00000000-0005-0000-0000-000008040000}"/>
    <cellStyle name="20% - Ênfase5 51 2 2" xfId="8074" xr:uid="{00000000-0005-0000-0000-000009040000}"/>
    <cellStyle name="20% - Ênfase5 52" xfId="310" xr:uid="{00000000-0005-0000-0000-00000A040000}"/>
    <cellStyle name="20% - Ênfase5 52 2" xfId="6868" xr:uid="{00000000-0005-0000-0000-00000B040000}"/>
    <cellStyle name="20% - Ênfase5 52 2 2" xfId="8075" xr:uid="{00000000-0005-0000-0000-00000C040000}"/>
    <cellStyle name="20% - Ênfase5 53" xfId="3396" xr:uid="{00000000-0005-0000-0000-00000D040000}"/>
    <cellStyle name="20% - Ênfase5 53 2" xfId="6942" xr:uid="{00000000-0005-0000-0000-00000E040000}"/>
    <cellStyle name="20% - Ênfase5 53 2 2" xfId="8076" xr:uid="{00000000-0005-0000-0000-00000F040000}"/>
    <cellStyle name="20% - Ênfase5 54" xfId="3397" xr:uid="{00000000-0005-0000-0000-000010040000}"/>
    <cellStyle name="20% - Ênfase5 54 2" xfId="6956" xr:uid="{00000000-0005-0000-0000-000011040000}"/>
    <cellStyle name="20% - Ênfase5 54 2 2" xfId="8077" xr:uid="{00000000-0005-0000-0000-000012040000}"/>
    <cellStyle name="20% - Ênfase5 55" xfId="3398" xr:uid="{00000000-0005-0000-0000-000013040000}"/>
    <cellStyle name="20% - Ênfase5 55 2" xfId="6970" xr:uid="{00000000-0005-0000-0000-000014040000}"/>
    <cellStyle name="20% - Ênfase5 55 2 2" xfId="8078" xr:uid="{00000000-0005-0000-0000-000015040000}"/>
    <cellStyle name="20% - Ênfase5 56" xfId="3399" xr:uid="{00000000-0005-0000-0000-000016040000}"/>
    <cellStyle name="20% - Ênfase5 56 2" xfId="6984" xr:uid="{00000000-0005-0000-0000-000017040000}"/>
    <cellStyle name="20% - Ênfase5 56 2 2" xfId="8079" xr:uid="{00000000-0005-0000-0000-000018040000}"/>
    <cellStyle name="20% - Ênfase5 57" xfId="3400" xr:uid="{00000000-0005-0000-0000-000019040000}"/>
    <cellStyle name="20% - Ênfase5 57 2" xfId="7000" xr:uid="{00000000-0005-0000-0000-00001A040000}"/>
    <cellStyle name="20% - Ênfase5 57 2 2" xfId="8080" xr:uid="{00000000-0005-0000-0000-00001B040000}"/>
    <cellStyle name="20% - Ênfase5 58" xfId="3460" xr:uid="{00000000-0005-0000-0000-00001C040000}"/>
    <cellStyle name="20% - Ênfase5 58 2" xfId="7015" xr:uid="{00000000-0005-0000-0000-00001D040000}"/>
    <cellStyle name="20% - Ênfase5 58 2 2" xfId="8081" xr:uid="{00000000-0005-0000-0000-00001E040000}"/>
    <cellStyle name="20% - Ênfase5 59" xfId="3479" xr:uid="{00000000-0005-0000-0000-00001F040000}"/>
    <cellStyle name="20% - Ênfase5 59 2" xfId="7029" xr:uid="{00000000-0005-0000-0000-000020040000}"/>
    <cellStyle name="20% - Ênfase5 59 2 2" xfId="8082" xr:uid="{00000000-0005-0000-0000-000021040000}"/>
    <cellStyle name="20% - Ênfase5 6" xfId="311" xr:uid="{00000000-0005-0000-0000-000022040000}"/>
    <cellStyle name="20% - Ênfase5 6 2" xfId="4348" xr:uid="{00000000-0005-0000-0000-000023040000}"/>
    <cellStyle name="20% - Ênfase5 6 2 2" xfId="8083" xr:uid="{00000000-0005-0000-0000-000024040000}"/>
    <cellStyle name="20% - Ênfase5 60" xfId="4291" xr:uid="{00000000-0005-0000-0000-000025040000}"/>
    <cellStyle name="20% - Ênfase5 61" xfId="4342" xr:uid="{00000000-0005-0000-0000-000026040000}"/>
    <cellStyle name="20% - Ênfase5 61 2" xfId="7762" xr:uid="{00000000-0005-0000-0000-000027040000}"/>
    <cellStyle name="20% - Ênfase5 61 3" xfId="11528" xr:uid="{00000000-0005-0000-0000-000028040000}"/>
    <cellStyle name="20% - Ênfase5 62" xfId="7740" xr:uid="{00000000-0005-0000-0000-000029040000}"/>
    <cellStyle name="20% - Ênfase5 7" xfId="312" xr:uid="{00000000-0005-0000-0000-00002A040000}"/>
    <cellStyle name="20% - Ênfase5 7 2" xfId="4349" xr:uid="{00000000-0005-0000-0000-00002B040000}"/>
    <cellStyle name="20% - Ênfase5 7 2 2" xfId="8084" xr:uid="{00000000-0005-0000-0000-00002C040000}"/>
    <cellStyle name="20% - Ênfase5 8" xfId="313" xr:uid="{00000000-0005-0000-0000-00002D040000}"/>
    <cellStyle name="20% - Ênfase5 8 2" xfId="4350" xr:uid="{00000000-0005-0000-0000-00002E040000}"/>
    <cellStyle name="20% - Ênfase5 8 2 2" xfId="8085" xr:uid="{00000000-0005-0000-0000-00002F040000}"/>
    <cellStyle name="20% - Ênfase5 9" xfId="314" xr:uid="{00000000-0005-0000-0000-000030040000}"/>
    <cellStyle name="20% - Ênfase5 9 2" xfId="4351" xr:uid="{00000000-0005-0000-0000-000031040000}"/>
    <cellStyle name="20% - Ênfase5 9 2 2" xfId="8086" xr:uid="{00000000-0005-0000-0000-000032040000}"/>
    <cellStyle name="20% - Ênfase6" xfId="12322" builtinId="50" customBuiltin="1"/>
    <cellStyle name="20% - Ênfase6 10" xfId="315" xr:uid="{00000000-0005-0000-0000-000033040000}"/>
    <cellStyle name="20% - Ênfase6 10 2" xfId="4353" xr:uid="{00000000-0005-0000-0000-000034040000}"/>
    <cellStyle name="20% - Ênfase6 10 2 2" xfId="8087" xr:uid="{00000000-0005-0000-0000-000035040000}"/>
    <cellStyle name="20% - Ênfase6 11" xfId="316" xr:uid="{00000000-0005-0000-0000-000036040000}"/>
    <cellStyle name="20% - Ênfase6 11 2" xfId="5562" xr:uid="{00000000-0005-0000-0000-000037040000}"/>
    <cellStyle name="20% - Ênfase6 11 2 2" xfId="8088" xr:uid="{00000000-0005-0000-0000-000038040000}"/>
    <cellStyle name="20% - Ênfase6 12" xfId="317" xr:uid="{00000000-0005-0000-0000-000039040000}"/>
    <cellStyle name="20% - Ênfase6 12 2" xfId="5563" xr:uid="{00000000-0005-0000-0000-00003A040000}"/>
    <cellStyle name="20% - Ênfase6 12 2 2" xfId="8089" xr:uid="{00000000-0005-0000-0000-00003B040000}"/>
    <cellStyle name="20% - Ênfase6 13" xfId="318" xr:uid="{00000000-0005-0000-0000-00003C040000}"/>
    <cellStyle name="20% - Ênfase6 13 2" xfId="5564" xr:uid="{00000000-0005-0000-0000-00003D040000}"/>
    <cellStyle name="20% - Ênfase6 13 2 2" xfId="8090" xr:uid="{00000000-0005-0000-0000-00003E040000}"/>
    <cellStyle name="20% - Ênfase6 14" xfId="319" xr:uid="{00000000-0005-0000-0000-00003F040000}"/>
    <cellStyle name="20% - Ênfase6 14 2" xfId="5565" xr:uid="{00000000-0005-0000-0000-000040040000}"/>
    <cellStyle name="20% - Ênfase6 14 2 2" xfId="8091" xr:uid="{00000000-0005-0000-0000-000041040000}"/>
    <cellStyle name="20% - Ênfase6 15" xfId="320" xr:uid="{00000000-0005-0000-0000-000042040000}"/>
    <cellStyle name="20% - Ênfase6 15 2" xfId="5566" xr:uid="{00000000-0005-0000-0000-000043040000}"/>
    <cellStyle name="20% - Ênfase6 15 2 2" xfId="8092" xr:uid="{00000000-0005-0000-0000-000044040000}"/>
    <cellStyle name="20% - Ênfase6 16" xfId="321" xr:uid="{00000000-0005-0000-0000-000045040000}"/>
    <cellStyle name="20% - Ênfase6 16 2" xfId="5567" xr:uid="{00000000-0005-0000-0000-000046040000}"/>
    <cellStyle name="20% - Ênfase6 16 2 2" xfId="8093" xr:uid="{00000000-0005-0000-0000-000047040000}"/>
    <cellStyle name="20% - Ênfase6 17" xfId="322" xr:uid="{00000000-0005-0000-0000-000048040000}"/>
    <cellStyle name="20% - Ênfase6 17 2" xfId="5568" xr:uid="{00000000-0005-0000-0000-000049040000}"/>
    <cellStyle name="20% - Ênfase6 17 2 2" xfId="8094" xr:uid="{00000000-0005-0000-0000-00004A040000}"/>
    <cellStyle name="20% - Ênfase6 18" xfId="323" xr:uid="{00000000-0005-0000-0000-00004B040000}"/>
    <cellStyle name="20% - Ênfase6 18 2" xfId="5569" xr:uid="{00000000-0005-0000-0000-00004C040000}"/>
    <cellStyle name="20% - Ênfase6 18 2 2" xfId="8095" xr:uid="{00000000-0005-0000-0000-00004D040000}"/>
    <cellStyle name="20% - Ênfase6 19" xfId="324" xr:uid="{00000000-0005-0000-0000-00004E040000}"/>
    <cellStyle name="20% - Ênfase6 19 2" xfId="5570" xr:uid="{00000000-0005-0000-0000-00004F040000}"/>
    <cellStyle name="20% - Ênfase6 19 2 2" xfId="8096" xr:uid="{00000000-0005-0000-0000-000050040000}"/>
    <cellStyle name="20% - Ênfase6 2" xfId="325" xr:uid="{00000000-0005-0000-0000-000051040000}"/>
    <cellStyle name="20% - Ênfase6 2 2" xfId="4354" xr:uid="{00000000-0005-0000-0000-000052040000}"/>
    <cellStyle name="20% - Ênfase6 2 2 2" xfId="8097" xr:uid="{00000000-0005-0000-0000-000053040000}"/>
    <cellStyle name="20% - Ênfase6 20" xfId="326" xr:uid="{00000000-0005-0000-0000-000054040000}"/>
    <cellStyle name="20% - Ênfase6 20 2" xfId="5571" xr:uid="{00000000-0005-0000-0000-000055040000}"/>
    <cellStyle name="20% - Ênfase6 20 2 2" xfId="8098" xr:uid="{00000000-0005-0000-0000-000056040000}"/>
    <cellStyle name="20% - Ênfase6 21" xfId="327" xr:uid="{00000000-0005-0000-0000-000057040000}"/>
    <cellStyle name="20% - Ênfase6 21 2" xfId="5572" xr:uid="{00000000-0005-0000-0000-000058040000}"/>
    <cellStyle name="20% - Ênfase6 21 2 2" xfId="8099" xr:uid="{00000000-0005-0000-0000-000059040000}"/>
    <cellStyle name="20% - Ênfase6 22" xfId="328" xr:uid="{00000000-0005-0000-0000-00005A040000}"/>
    <cellStyle name="20% - Ênfase6 22 2" xfId="5573" xr:uid="{00000000-0005-0000-0000-00005B040000}"/>
    <cellStyle name="20% - Ênfase6 22 2 2" xfId="8100" xr:uid="{00000000-0005-0000-0000-00005C040000}"/>
    <cellStyle name="20% - Ênfase6 23" xfId="329" xr:uid="{00000000-0005-0000-0000-00005D040000}"/>
    <cellStyle name="20% - Ênfase6 23 2" xfId="5574" xr:uid="{00000000-0005-0000-0000-00005E040000}"/>
    <cellStyle name="20% - Ênfase6 23 2 2" xfId="8101" xr:uid="{00000000-0005-0000-0000-00005F040000}"/>
    <cellStyle name="20% - Ênfase6 24" xfId="330" xr:uid="{00000000-0005-0000-0000-000060040000}"/>
    <cellStyle name="20% - Ênfase6 24 2" xfId="5575" xr:uid="{00000000-0005-0000-0000-000061040000}"/>
    <cellStyle name="20% - Ênfase6 24 2 2" xfId="8102" xr:uid="{00000000-0005-0000-0000-000062040000}"/>
    <cellStyle name="20% - Ênfase6 25" xfId="331" xr:uid="{00000000-0005-0000-0000-000063040000}"/>
    <cellStyle name="20% - Ênfase6 25 2" xfId="5576" xr:uid="{00000000-0005-0000-0000-000064040000}"/>
    <cellStyle name="20% - Ênfase6 25 2 2" xfId="8103" xr:uid="{00000000-0005-0000-0000-000065040000}"/>
    <cellStyle name="20% - Ênfase6 26" xfId="332" xr:uid="{00000000-0005-0000-0000-000066040000}"/>
    <cellStyle name="20% - Ênfase6 26 2" xfId="5577" xr:uid="{00000000-0005-0000-0000-000067040000}"/>
    <cellStyle name="20% - Ênfase6 26 2 2" xfId="8104" xr:uid="{00000000-0005-0000-0000-000068040000}"/>
    <cellStyle name="20% - Ênfase6 27" xfId="333" xr:uid="{00000000-0005-0000-0000-000069040000}"/>
    <cellStyle name="20% - Ênfase6 27 2" xfId="5578" xr:uid="{00000000-0005-0000-0000-00006A040000}"/>
    <cellStyle name="20% - Ênfase6 27 2 2" xfId="8105" xr:uid="{00000000-0005-0000-0000-00006B040000}"/>
    <cellStyle name="20% - Ênfase6 28" xfId="334" xr:uid="{00000000-0005-0000-0000-00006C040000}"/>
    <cellStyle name="20% - Ênfase6 28 2" xfId="5579" xr:uid="{00000000-0005-0000-0000-00006D040000}"/>
    <cellStyle name="20% - Ênfase6 28 2 2" xfId="8106" xr:uid="{00000000-0005-0000-0000-00006E040000}"/>
    <cellStyle name="20% - Ênfase6 29" xfId="335" xr:uid="{00000000-0005-0000-0000-00006F040000}"/>
    <cellStyle name="20% - Ênfase6 29 2" xfId="5580" xr:uid="{00000000-0005-0000-0000-000070040000}"/>
    <cellStyle name="20% - Ênfase6 29 2 2" xfId="8107" xr:uid="{00000000-0005-0000-0000-000071040000}"/>
    <cellStyle name="20% - Ênfase6 3" xfId="336" xr:uid="{00000000-0005-0000-0000-000072040000}"/>
    <cellStyle name="20% - Ênfase6 3 2" xfId="4355" xr:uid="{00000000-0005-0000-0000-000073040000}"/>
    <cellStyle name="20% - Ênfase6 3 2 2" xfId="8108" xr:uid="{00000000-0005-0000-0000-000074040000}"/>
    <cellStyle name="20% - Ênfase6 30" xfId="337" xr:uid="{00000000-0005-0000-0000-000075040000}"/>
    <cellStyle name="20% - Ênfase6 30 2" xfId="5581" xr:uid="{00000000-0005-0000-0000-000076040000}"/>
    <cellStyle name="20% - Ênfase6 30 2 2" xfId="8109" xr:uid="{00000000-0005-0000-0000-000077040000}"/>
    <cellStyle name="20% - Ênfase6 31" xfId="338" xr:uid="{00000000-0005-0000-0000-000078040000}"/>
    <cellStyle name="20% - Ênfase6 31 2" xfId="5582" xr:uid="{00000000-0005-0000-0000-000079040000}"/>
    <cellStyle name="20% - Ênfase6 31 2 2" xfId="8110" xr:uid="{00000000-0005-0000-0000-00007A040000}"/>
    <cellStyle name="20% - Ênfase6 32" xfId="339" xr:uid="{00000000-0005-0000-0000-00007B040000}"/>
    <cellStyle name="20% - Ênfase6 32 2" xfId="5583" xr:uid="{00000000-0005-0000-0000-00007C040000}"/>
    <cellStyle name="20% - Ênfase6 32 2 2" xfId="8111" xr:uid="{00000000-0005-0000-0000-00007D040000}"/>
    <cellStyle name="20% - Ênfase6 33" xfId="340" xr:uid="{00000000-0005-0000-0000-00007E040000}"/>
    <cellStyle name="20% - Ênfase6 33 2" xfId="5584" xr:uid="{00000000-0005-0000-0000-00007F040000}"/>
    <cellStyle name="20% - Ênfase6 33 2 2" xfId="8112" xr:uid="{00000000-0005-0000-0000-000080040000}"/>
    <cellStyle name="20% - Ênfase6 34" xfId="341" xr:uid="{00000000-0005-0000-0000-000081040000}"/>
    <cellStyle name="20% - Ênfase6 34 2" xfId="5585" xr:uid="{00000000-0005-0000-0000-000082040000}"/>
    <cellStyle name="20% - Ênfase6 34 2 2" xfId="8113" xr:uid="{00000000-0005-0000-0000-000083040000}"/>
    <cellStyle name="20% - Ênfase6 35" xfId="342" xr:uid="{00000000-0005-0000-0000-000084040000}"/>
    <cellStyle name="20% - Ênfase6 35 2" xfId="5586" xr:uid="{00000000-0005-0000-0000-000085040000}"/>
    <cellStyle name="20% - Ênfase6 35 2 2" xfId="8114" xr:uid="{00000000-0005-0000-0000-000086040000}"/>
    <cellStyle name="20% - Ênfase6 36" xfId="343" xr:uid="{00000000-0005-0000-0000-000087040000}"/>
    <cellStyle name="20% - Ênfase6 36 2" xfId="5587" xr:uid="{00000000-0005-0000-0000-000088040000}"/>
    <cellStyle name="20% - Ênfase6 36 2 2" xfId="8115" xr:uid="{00000000-0005-0000-0000-000089040000}"/>
    <cellStyle name="20% - Ênfase6 37" xfId="344" xr:uid="{00000000-0005-0000-0000-00008A040000}"/>
    <cellStyle name="20% - Ênfase6 37 2" xfId="5588" xr:uid="{00000000-0005-0000-0000-00008B040000}"/>
    <cellStyle name="20% - Ênfase6 37 2 2" xfId="8116" xr:uid="{00000000-0005-0000-0000-00008C040000}"/>
    <cellStyle name="20% - Ênfase6 38" xfId="345" xr:uid="{00000000-0005-0000-0000-00008D040000}"/>
    <cellStyle name="20% - Ênfase6 38 2" xfId="5589" xr:uid="{00000000-0005-0000-0000-00008E040000}"/>
    <cellStyle name="20% - Ênfase6 38 2 2" xfId="8117" xr:uid="{00000000-0005-0000-0000-00008F040000}"/>
    <cellStyle name="20% - Ênfase6 39" xfId="346" xr:uid="{00000000-0005-0000-0000-000090040000}"/>
    <cellStyle name="20% - Ênfase6 39 2" xfId="5590" xr:uid="{00000000-0005-0000-0000-000091040000}"/>
    <cellStyle name="20% - Ênfase6 39 2 2" xfId="8118" xr:uid="{00000000-0005-0000-0000-000092040000}"/>
    <cellStyle name="20% - Ênfase6 4" xfId="347" xr:uid="{00000000-0005-0000-0000-000093040000}"/>
    <cellStyle name="20% - Ênfase6 4 2" xfId="348" xr:uid="{00000000-0005-0000-0000-000094040000}"/>
    <cellStyle name="20% - Ênfase6 4 2 2" xfId="6896" xr:uid="{00000000-0005-0000-0000-000095040000}"/>
    <cellStyle name="20% - Ênfase6 4 2 2 2" xfId="8119" xr:uid="{00000000-0005-0000-0000-000096040000}"/>
    <cellStyle name="20% - Ênfase6 4 2 2 2 2" xfId="11888" xr:uid="{00000000-0005-0000-0000-000097040000}"/>
    <cellStyle name="20% - Ênfase6 4 2 2 3" xfId="11695" xr:uid="{00000000-0005-0000-0000-000098040000}"/>
    <cellStyle name="20% - Ênfase6 4 2 3" xfId="11212" xr:uid="{00000000-0005-0000-0000-000099040000}"/>
    <cellStyle name="20% - Ênfase6 4 3" xfId="3513" xr:uid="{00000000-0005-0000-0000-00009A040000}"/>
    <cellStyle name="20% - Ênfase6 4 3 2" xfId="7053" xr:uid="{00000000-0005-0000-0000-00009B040000}"/>
    <cellStyle name="20% - Ênfase6 4 3 2 2" xfId="8120" xr:uid="{00000000-0005-0000-0000-00009C040000}"/>
    <cellStyle name="20% - Ênfase6 4 3 2 2 2" xfId="11889" xr:uid="{00000000-0005-0000-0000-00009D040000}"/>
    <cellStyle name="20% - Ênfase6 4 3 2 3" xfId="11717" xr:uid="{00000000-0005-0000-0000-00009E040000}"/>
    <cellStyle name="20% - Ênfase6 4 3 3" xfId="11381" xr:uid="{00000000-0005-0000-0000-00009F040000}"/>
    <cellStyle name="20% - Ênfase6 4 4" xfId="4356" xr:uid="{00000000-0005-0000-0000-0000A0040000}"/>
    <cellStyle name="20% - Ênfase6 4 4 2" xfId="8121" xr:uid="{00000000-0005-0000-0000-0000A1040000}"/>
    <cellStyle name="20% - Ênfase6 40" xfId="349" xr:uid="{00000000-0005-0000-0000-0000A2040000}"/>
    <cellStyle name="20% - Ênfase6 40 2" xfId="5591" xr:uid="{00000000-0005-0000-0000-0000A3040000}"/>
    <cellStyle name="20% - Ênfase6 40 2 2" xfId="8122" xr:uid="{00000000-0005-0000-0000-0000A4040000}"/>
    <cellStyle name="20% - Ênfase6 41" xfId="350" xr:uid="{00000000-0005-0000-0000-0000A5040000}"/>
    <cellStyle name="20% - Ênfase6 41 2" xfId="5592" xr:uid="{00000000-0005-0000-0000-0000A6040000}"/>
    <cellStyle name="20% - Ênfase6 41 2 2" xfId="8123" xr:uid="{00000000-0005-0000-0000-0000A7040000}"/>
    <cellStyle name="20% - Ênfase6 42" xfId="351" xr:uid="{00000000-0005-0000-0000-0000A8040000}"/>
    <cellStyle name="20% - Ênfase6 42 2" xfId="5593" xr:uid="{00000000-0005-0000-0000-0000A9040000}"/>
    <cellStyle name="20% - Ênfase6 42 2 2" xfId="8124" xr:uid="{00000000-0005-0000-0000-0000AA040000}"/>
    <cellStyle name="20% - Ênfase6 43" xfId="352" xr:uid="{00000000-0005-0000-0000-0000AB040000}"/>
    <cellStyle name="20% - Ênfase6 43 2" xfId="5594" xr:uid="{00000000-0005-0000-0000-0000AC040000}"/>
    <cellStyle name="20% - Ênfase6 43 2 2" xfId="8125" xr:uid="{00000000-0005-0000-0000-0000AD040000}"/>
    <cellStyle name="20% - Ênfase6 44" xfId="353" xr:uid="{00000000-0005-0000-0000-0000AE040000}"/>
    <cellStyle name="20% - Ênfase6 44 2" xfId="5595" xr:uid="{00000000-0005-0000-0000-0000AF040000}"/>
    <cellStyle name="20% - Ênfase6 44 2 2" xfId="8126" xr:uid="{00000000-0005-0000-0000-0000B0040000}"/>
    <cellStyle name="20% - Ênfase6 45" xfId="354" xr:uid="{00000000-0005-0000-0000-0000B1040000}"/>
    <cellStyle name="20% - Ênfase6 45 2" xfId="5596" xr:uid="{00000000-0005-0000-0000-0000B2040000}"/>
    <cellStyle name="20% - Ênfase6 45 2 2" xfId="8127" xr:uid="{00000000-0005-0000-0000-0000B3040000}"/>
    <cellStyle name="20% - Ênfase6 46" xfId="355" xr:uid="{00000000-0005-0000-0000-0000B4040000}"/>
    <cellStyle name="20% - Ênfase6 46 2" xfId="5597" xr:uid="{00000000-0005-0000-0000-0000B5040000}"/>
    <cellStyle name="20% - Ênfase6 46 2 2" xfId="8128" xr:uid="{00000000-0005-0000-0000-0000B6040000}"/>
    <cellStyle name="20% - Ênfase6 47" xfId="356" xr:uid="{00000000-0005-0000-0000-0000B7040000}"/>
    <cellStyle name="20% - Ênfase6 47 2" xfId="5598" xr:uid="{00000000-0005-0000-0000-0000B8040000}"/>
    <cellStyle name="20% - Ênfase6 47 2 2" xfId="8129" xr:uid="{00000000-0005-0000-0000-0000B9040000}"/>
    <cellStyle name="20% - Ênfase6 48" xfId="357" xr:uid="{00000000-0005-0000-0000-0000BA040000}"/>
    <cellStyle name="20% - Ênfase6 48 2" xfId="5599" xr:uid="{00000000-0005-0000-0000-0000BB040000}"/>
    <cellStyle name="20% - Ênfase6 48 2 2" xfId="8130" xr:uid="{00000000-0005-0000-0000-0000BC040000}"/>
    <cellStyle name="20% - Ênfase6 49" xfId="358" xr:uid="{00000000-0005-0000-0000-0000BD040000}"/>
    <cellStyle name="20% - Ênfase6 49 2" xfId="3514" xr:uid="{00000000-0005-0000-0000-0000BE040000}"/>
    <cellStyle name="20% - Ênfase6 49 2 2" xfId="7054" xr:uid="{00000000-0005-0000-0000-0000BF040000}"/>
    <cellStyle name="20% - Ênfase6 49 2 2 2" xfId="8131" xr:uid="{00000000-0005-0000-0000-0000C0040000}"/>
    <cellStyle name="20% - Ênfase6 49 2 2 2 2" xfId="11890" xr:uid="{00000000-0005-0000-0000-0000C1040000}"/>
    <cellStyle name="20% - Ênfase6 49 2 2 3" xfId="11718" xr:uid="{00000000-0005-0000-0000-0000C2040000}"/>
    <cellStyle name="20% - Ênfase6 49 2 3" xfId="11382" xr:uid="{00000000-0005-0000-0000-0000C3040000}"/>
    <cellStyle name="20% - Ênfase6 49 3" xfId="5600" xr:uid="{00000000-0005-0000-0000-0000C4040000}"/>
    <cellStyle name="20% - Ênfase6 49 3 2" xfId="8132" xr:uid="{00000000-0005-0000-0000-0000C5040000}"/>
    <cellStyle name="20% - Ênfase6 49 3 2 2" xfId="11891" xr:uid="{00000000-0005-0000-0000-0000C6040000}"/>
    <cellStyle name="20% - Ênfase6 49 3 3" xfId="11667" xr:uid="{00000000-0005-0000-0000-0000C7040000}"/>
    <cellStyle name="20% - Ênfase6 49 4" xfId="11213" xr:uid="{00000000-0005-0000-0000-0000C8040000}"/>
    <cellStyle name="20% - Ênfase6 5" xfId="359" xr:uid="{00000000-0005-0000-0000-0000C9040000}"/>
    <cellStyle name="20% - Ênfase6 5 2" xfId="360" xr:uid="{00000000-0005-0000-0000-0000CA040000}"/>
    <cellStyle name="20% - Ênfase6 5 2 10" xfId="12885" xr:uid="{00000000-0005-0000-0000-00005F040000}"/>
    <cellStyle name="20% - Ênfase6 5 2 2" xfId="6889" xr:uid="{00000000-0005-0000-0000-0000CB040000}"/>
    <cellStyle name="20% - Ênfase6 5 2 2 10" xfId="12930" xr:uid="{00000000-0005-0000-0000-000060040000}"/>
    <cellStyle name="20% - Ênfase6 5 2 2 2" xfId="8133" xr:uid="{00000000-0005-0000-0000-0000CC040000}"/>
    <cellStyle name="20% - Ênfase6 5 2 2 2 2" xfId="12266" xr:uid="{00000000-0005-0000-0000-000061040000}"/>
    <cellStyle name="20% - Ênfase6 5 2 2 2 3" xfId="12401" xr:uid="{00000000-0005-0000-0000-000061040000}"/>
    <cellStyle name="20% - Ênfase6 5 2 2 2 4" xfId="12493" xr:uid="{00000000-0005-0000-0000-000061040000}"/>
    <cellStyle name="20% - Ênfase6 5 2 2 2 5" xfId="12585" xr:uid="{00000000-0005-0000-0000-000061040000}"/>
    <cellStyle name="20% - Ênfase6 5 2 2 2 6" xfId="12678" xr:uid="{00000000-0005-0000-0000-000061040000}"/>
    <cellStyle name="20% - Ênfase6 5 2 2 2 7" xfId="12770" xr:uid="{00000000-0005-0000-0000-000061040000}"/>
    <cellStyle name="20% - Ênfase6 5 2 2 2 8" xfId="12862" xr:uid="{00000000-0005-0000-0000-000061040000}"/>
    <cellStyle name="20% - Ênfase6 5 2 2 2 9" xfId="12954" xr:uid="{00000000-0005-0000-0000-000061040000}"/>
    <cellStyle name="20% - Ênfase6 5 2 2 3" xfId="12242" xr:uid="{00000000-0005-0000-0000-000060040000}"/>
    <cellStyle name="20% - Ênfase6 5 2 2 4" xfId="12377" xr:uid="{00000000-0005-0000-0000-000060040000}"/>
    <cellStyle name="20% - Ênfase6 5 2 2 5" xfId="12469" xr:uid="{00000000-0005-0000-0000-000060040000}"/>
    <cellStyle name="20% - Ênfase6 5 2 2 6" xfId="12561" xr:uid="{00000000-0005-0000-0000-000060040000}"/>
    <cellStyle name="20% - Ênfase6 5 2 2 7" xfId="12654" xr:uid="{00000000-0005-0000-0000-000060040000}"/>
    <cellStyle name="20% - Ênfase6 5 2 2 8" xfId="12746" xr:uid="{00000000-0005-0000-0000-000060040000}"/>
    <cellStyle name="20% - Ênfase6 5 2 2 9" xfId="12838" xr:uid="{00000000-0005-0000-0000-000060040000}"/>
    <cellStyle name="20% - Ênfase6 5 2 3" xfId="12195" xr:uid="{00000000-0005-0000-0000-00005F040000}"/>
    <cellStyle name="20% - Ênfase6 5 2 4" xfId="12332" xr:uid="{00000000-0005-0000-0000-00005F040000}"/>
    <cellStyle name="20% - Ênfase6 5 2 5" xfId="12424" xr:uid="{00000000-0005-0000-0000-00005F040000}"/>
    <cellStyle name="20% - Ênfase6 5 2 6" xfId="12516" xr:uid="{00000000-0005-0000-0000-00005F040000}"/>
    <cellStyle name="20% - Ênfase6 5 2 7" xfId="12609" xr:uid="{00000000-0005-0000-0000-00005F040000}"/>
    <cellStyle name="20% - Ênfase6 5 2 8" xfId="12701" xr:uid="{00000000-0005-0000-0000-00005F040000}"/>
    <cellStyle name="20% - Ênfase6 5 2 9" xfId="12793" xr:uid="{00000000-0005-0000-0000-00005F040000}"/>
    <cellStyle name="20% - Ênfase6 5 3" xfId="3515" xr:uid="{00000000-0005-0000-0000-0000CD040000}"/>
    <cellStyle name="20% - Ênfase6 5 3 10" xfId="12907" xr:uid="{00000000-0005-0000-0000-000062040000}"/>
    <cellStyle name="20% - Ênfase6 5 3 2" xfId="7055" xr:uid="{00000000-0005-0000-0000-0000CE040000}"/>
    <cellStyle name="20% - Ênfase6 5 3 2 10" xfId="12937" xr:uid="{00000000-0005-0000-0000-000063040000}"/>
    <cellStyle name="20% - Ênfase6 5 3 2 2" xfId="8134" xr:uid="{00000000-0005-0000-0000-0000CF040000}"/>
    <cellStyle name="20% - Ênfase6 5 3 2 2 2" xfId="12267" xr:uid="{00000000-0005-0000-0000-000064040000}"/>
    <cellStyle name="20% - Ênfase6 5 3 2 2 3" xfId="12402" xr:uid="{00000000-0005-0000-0000-000064040000}"/>
    <cellStyle name="20% - Ênfase6 5 3 2 2 4" xfId="12494" xr:uid="{00000000-0005-0000-0000-000064040000}"/>
    <cellStyle name="20% - Ênfase6 5 3 2 2 5" xfId="12586" xr:uid="{00000000-0005-0000-0000-000064040000}"/>
    <cellStyle name="20% - Ênfase6 5 3 2 2 6" xfId="12679" xr:uid="{00000000-0005-0000-0000-000064040000}"/>
    <cellStyle name="20% - Ênfase6 5 3 2 2 7" xfId="12771" xr:uid="{00000000-0005-0000-0000-000064040000}"/>
    <cellStyle name="20% - Ênfase6 5 3 2 2 8" xfId="12863" xr:uid="{00000000-0005-0000-0000-000064040000}"/>
    <cellStyle name="20% - Ênfase6 5 3 2 2 9" xfId="12955" xr:uid="{00000000-0005-0000-0000-000064040000}"/>
    <cellStyle name="20% - Ênfase6 5 3 2 3" xfId="12249" xr:uid="{00000000-0005-0000-0000-000063040000}"/>
    <cellStyle name="20% - Ênfase6 5 3 2 4" xfId="12384" xr:uid="{00000000-0005-0000-0000-000063040000}"/>
    <cellStyle name="20% - Ênfase6 5 3 2 5" xfId="12476" xr:uid="{00000000-0005-0000-0000-000063040000}"/>
    <cellStyle name="20% - Ênfase6 5 3 2 6" xfId="12568" xr:uid="{00000000-0005-0000-0000-000063040000}"/>
    <cellStyle name="20% - Ênfase6 5 3 2 7" xfId="12661" xr:uid="{00000000-0005-0000-0000-000063040000}"/>
    <cellStyle name="20% - Ênfase6 5 3 2 8" xfId="12753" xr:uid="{00000000-0005-0000-0000-000063040000}"/>
    <cellStyle name="20% - Ênfase6 5 3 2 9" xfId="12845" xr:uid="{00000000-0005-0000-0000-000063040000}"/>
    <cellStyle name="20% - Ênfase6 5 3 3" xfId="12218" xr:uid="{00000000-0005-0000-0000-000062040000}"/>
    <cellStyle name="20% - Ênfase6 5 3 4" xfId="12354" xr:uid="{00000000-0005-0000-0000-000062040000}"/>
    <cellStyle name="20% - Ênfase6 5 3 5" xfId="12446" xr:uid="{00000000-0005-0000-0000-000062040000}"/>
    <cellStyle name="20% - Ênfase6 5 3 6" xfId="12538" xr:uid="{00000000-0005-0000-0000-000062040000}"/>
    <cellStyle name="20% - Ênfase6 5 3 7" xfId="12631" xr:uid="{00000000-0005-0000-0000-000062040000}"/>
    <cellStyle name="20% - Ênfase6 5 3 8" xfId="12723" xr:uid="{00000000-0005-0000-0000-000062040000}"/>
    <cellStyle name="20% - Ênfase6 5 3 9" xfId="12815" xr:uid="{00000000-0005-0000-0000-000062040000}"/>
    <cellStyle name="20% - Ênfase6 5 4" xfId="4357" xr:uid="{00000000-0005-0000-0000-0000D0040000}"/>
    <cellStyle name="20% - Ênfase6 5 4 2" xfId="8135" xr:uid="{00000000-0005-0000-0000-0000D1040000}"/>
    <cellStyle name="20% - Ênfase6 50" xfId="361" xr:uid="{00000000-0005-0000-0000-0000D2040000}"/>
    <cellStyle name="20% - Ênfase6 50 2" xfId="3516" xr:uid="{00000000-0005-0000-0000-0000D3040000}"/>
    <cellStyle name="20% - Ênfase6 50 2 2" xfId="7056" xr:uid="{00000000-0005-0000-0000-0000D4040000}"/>
    <cellStyle name="20% - Ênfase6 50 2 2 2" xfId="8136" xr:uid="{00000000-0005-0000-0000-0000D5040000}"/>
    <cellStyle name="20% - Ênfase6 50 2 2 2 2" xfId="11892" xr:uid="{00000000-0005-0000-0000-0000D6040000}"/>
    <cellStyle name="20% - Ênfase6 50 2 2 3" xfId="11719" xr:uid="{00000000-0005-0000-0000-0000D7040000}"/>
    <cellStyle name="20% - Ênfase6 50 2 3" xfId="11383" xr:uid="{00000000-0005-0000-0000-0000D8040000}"/>
    <cellStyle name="20% - Ênfase6 50 3" xfId="5601" xr:uid="{00000000-0005-0000-0000-0000D9040000}"/>
    <cellStyle name="20% - Ênfase6 50 3 2" xfId="8137" xr:uid="{00000000-0005-0000-0000-0000DA040000}"/>
    <cellStyle name="20% - Ênfase6 50 3 2 2" xfId="11893" xr:uid="{00000000-0005-0000-0000-0000DB040000}"/>
    <cellStyle name="20% - Ênfase6 50 3 3" xfId="11668" xr:uid="{00000000-0005-0000-0000-0000DC040000}"/>
    <cellStyle name="20% - Ênfase6 50 4" xfId="11214" xr:uid="{00000000-0005-0000-0000-0000DD040000}"/>
    <cellStyle name="20% - Ênfase6 51" xfId="362" xr:uid="{00000000-0005-0000-0000-0000DE040000}"/>
    <cellStyle name="20% - Ênfase6 51 2" xfId="5602" xr:uid="{00000000-0005-0000-0000-0000DF040000}"/>
    <cellStyle name="20% - Ênfase6 51 2 2" xfId="8138" xr:uid="{00000000-0005-0000-0000-0000E0040000}"/>
    <cellStyle name="20% - Ênfase6 52" xfId="363" xr:uid="{00000000-0005-0000-0000-0000E1040000}"/>
    <cellStyle name="20% - Ênfase6 52 2" xfId="6870" xr:uid="{00000000-0005-0000-0000-0000E2040000}"/>
    <cellStyle name="20% - Ênfase6 52 2 2" xfId="8139" xr:uid="{00000000-0005-0000-0000-0000E3040000}"/>
    <cellStyle name="20% - Ênfase6 53" xfId="3401" xr:uid="{00000000-0005-0000-0000-0000E4040000}"/>
    <cellStyle name="20% - Ênfase6 53 2" xfId="6944" xr:uid="{00000000-0005-0000-0000-0000E5040000}"/>
    <cellStyle name="20% - Ênfase6 53 2 2" xfId="8140" xr:uid="{00000000-0005-0000-0000-0000E6040000}"/>
    <cellStyle name="20% - Ênfase6 54" xfId="3402" xr:uid="{00000000-0005-0000-0000-0000E7040000}"/>
    <cellStyle name="20% - Ênfase6 54 2" xfId="6958" xr:uid="{00000000-0005-0000-0000-0000E8040000}"/>
    <cellStyle name="20% - Ênfase6 54 2 2" xfId="8141" xr:uid="{00000000-0005-0000-0000-0000E9040000}"/>
    <cellStyle name="20% - Ênfase6 55" xfId="3403" xr:uid="{00000000-0005-0000-0000-0000EA040000}"/>
    <cellStyle name="20% - Ênfase6 55 2" xfId="6972" xr:uid="{00000000-0005-0000-0000-0000EB040000}"/>
    <cellStyle name="20% - Ênfase6 55 2 2" xfId="8142" xr:uid="{00000000-0005-0000-0000-0000EC040000}"/>
    <cellStyle name="20% - Ênfase6 56" xfId="3404" xr:uid="{00000000-0005-0000-0000-0000ED040000}"/>
    <cellStyle name="20% - Ênfase6 56 2" xfId="6986" xr:uid="{00000000-0005-0000-0000-0000EE040000}"/>
    <cellStyle name="20% - Ênfase6 56 2 2" xfId="8143" xr:uid="{00000000-0005-0000-0000-0000EF040000}"/>
    <cellStyle name="20% - Ênfase6 57" xfId="3405" xr:uid="{00000000-0005-0000-0000-0000F0040000}"/>
    <cellStyle name="20% - Ênfase6 57 2" xfId="7002" xr:uid="{00000000-0005-0000-0000-0000F1040000}"/>
    <cellStyle name="20% - Ênfase6 57 2 2" xfId="8144" xr:uid="{00000000-0005-0000-0000-0000F2040000}"/>
    <cellStyle name="20% - Ênfase6 58" xfId="3461" xr:uid="{00000000-0005-0000-0000-0000F3040000}"/>
    <cellStyle name="20% - Ênfase6 58 2" xfId="7017" xr:uid="{00000000-0005-0000-0000-0000F4040000}"/>
    <cellStyle name="20% - Ênfase6 58 2 2" xfId="8145" xr:uid="{00000000-0005-0000-0000-0000F5040000}"/>
    <cellStyle name="20% - Ênfase6 59" xfId="3480" xr:uid="{00000000-0005-0000-0000-0000F6040000}"/>
    <cellStyle name="20% - Ênfase6 59 2" xfId="7031" xr:uid="{00000000-0005-0000-0000-0000F7040000}"/>
    <cellStyle name="20% - Ênfase6 59 2 2" xfId="8146" xr:uid="{00000000-0005-0000-0000-0000F8040000}"/>
    <cellStyle name="20% - Ênfase6 6" xfId="364" xr:uid="{00000000-0005-0000-0000-0000F9040000}"/>
    <cellStyle name="20% - Ênfase6 6 2" xfId="4358" xr:uid="{00000000-0005-0000-0000-0000FA040000}"/>
    <cellStyle name="20% - Ênfase6 6 2 2" xfId="8147" xr:uid="{00000000-0005-0000-0000-0000FB040000}"/>
    <cellStyle name="20% - Ênfase6 60" xfId="4292" xr:uid="{00000000-0005-0000-0000-0000FC040000}"/>
    <cellStyle name="20% - Ênfase6 61" xfId="4352" xr:uid="{00000000-0005-0000-0000-0000FD040000}"/>
    <cellStyle name="20% - Ênfase6 61 2" xfId="7764" xr:uid="{00000000-0005-0000-0000-0000FE040000}"/>
    <cellStyle name="20% - Ênfase6 61 3" xfId="11529" xr:uid="{00000000-0005-0000-0000-0000FF040000}"/>
    <cellStyle name="20% - Ênfase6 62" xfId="7741" xr:uid="{00000000-0005-0000-0000-000000050000}"/>
    <cellStyle name="20% - Ênfase6 7" xfId="365" xr:uid="{00000000-0005-0000-0000-000001050000}"/>
    <cellStyle name="20% - Ênfase6 7 2" xfId="4359" xr:uid="{00000000-0005-0000-0000-000002050000}"/>
    <cellStyle name="20% - Ênfase6 7 2 2" xfId="8148" xr:uid="{00000000-0005-0000-0000-000003050000}"/>
    <cellStyle name="20% - Ênfase6 8" xfId="366" xr:uid="{00000000-0005-0000-0000-000004050000}"/>
    <cellStyle name="20% - Ênfase6 8 2" xfId="4360" xr:uid="{00000000-0005-0000-0000-000005050000}"/>
    <cellStyle name="20% - Ênfase6 8 2 2" xfId="8149" xr:uid="{00000000-0005-0000-0000-000006050000}"/>
    <cellStyle name="20% - Ênfase6 9" xfId="367" xr:uid="{00000000-0005-0000-0000-000007050000}"/>
    <cellStyle name="20% - Ênfase6 9 2" xfId="4361" xr:uid="{00000000-0005-0000-0000-000008050000}"/>
    <cellStyle name="20% - Ênfase6 9 2 2" xfId="8150" xr:uid="{00000000-0005-0000-0000-000009050000}"/>
    <cellStyle name="40% - Ênfase1" xfId="12303" builtinId="31" customBuiltin="1"/>
    <cellStyle name="40% - Ênfase1 10" xfId="368" xr:uid="{00000000-0005-0000-0000-00000A050000}"/>
    <cellStyle name="40% - Ênfase1 10 2" xfId="4363" xr:uid="{00000000-0005-0000-0000-00000B050000}"/>
    <cellStyle name="40% - Ênfase1 10 2 2" xfId="8151" xr:uid="{00000000-0005-0000-0000-00000C050000}"/>
    <cellStyle name="40% - Ênfase1 11" xfId="369" xr:uid="{00000000-0005-0000-0000-00000D050000}"/>
    <cellStyle name="40% - Ênfase1 11 2" xfId="5603" xr:uid="{00000000-0005-0000-0000-00000E050000}"/>
    <cellStyle name="40% - Ênfase1 11 2 2" xfId="8152" xr:uid="{00000000-0005-0000-0000-00000F050000}"/>
    <cellStyle name="40% - Ênfase1 12" xfId="370" xr:uid="{00000000-0005-0000-0000-000010050000}"/>
    <cellStyle name="40% - Ênfase1 12 2" xfId="5604" xr:uid="{00000000-0005-0000-0000-000011050000}"/>
    <cellStyle name="40% - Ênfase1 12 2 2" xfId="8153" xr:uid="{00000000-0005-0000-0000-000012050000}"/>
    <cellStyle name="40% - Ênfase1 13" xfId="371" xr:uid="{00000000-0005-0000-0000-000013050000}"/>
    <cellStyle name="40% - Ênfase1 13 2" xfId="5605" xr:uid="{00000000-0005-0000-0000-000014050000}"/>
    <cellStyle name="40% - Ênfase1 13 2 2" xfId="8154" xr:uid="{00000000-0005-0000-0000-000015050000}"/>
    <cellStyle name="40% - Ênfase1 14" xfId="372" xr:uid="{00000000-0005-0000-0000-000016050000}"/>
    <cellStyle name="40% - Ênfase1 14 2" xfId="5606" xr:uid="{00000000-0005-0000-0000-000017050000}"/>
    <cellStyle name="40% - Ênfase1 14 2 2" xfId="8155" xr:uid="{00000000-0005-0000-0000-000018050000}"/>
    <cellStyle name="40% - Ênfase1 15" xfId="373" xr:uid="{00000000-0005-0000-0000-000019050000}"/>
    <cellStyle name="40% - Ênfase1 15 2" xfId="5607" xr:uid="{00000000-0005-0000-0000-00001A050000}"/>
    <cellStyle name="40% - Ênfase1 15 2 2" xfId="8156" xr:uid="{00000000-0005-0000-0000-00001B050000}"/>
    <cellStyle name="40% - Ênfase1 16" xfId="374" xr:uid="{00000000-0005-0000-0000-00001C050000}"/>
    <cellStyle name="40% - Ênfase1 16 2" xfId="5608" xr:uid="{00000000-0005-0000-0000-00001D050000}"/>
    <cellStyle name="40% - Ênfase1 16 2 2" xfId="8157" xr:uid="{00000000-0005-0000-0000-00001E050000}"/>
    <cellStyle name="40% - Ênfase1 17" xfId="375" xr:uid="{00000000-0005-0000-0000-00001F050000}"/>
    <cellStyle name="40% - Ênfase1 17 2" xfId="5609" xr:uid="{00000000-0005-0000-0000-000020050000}"/>
    <cellStyle name="40% - Ênfase1 17 2 2" xfId="8158" xr:uid="{00000000-0005-0000-0000-000021050000}"/>
    <cellStyle name="40% - Ênfase1 18" xfId="376" xr:uid="{00000000-0005-0000-0000-000022050000}"/>
    <cellStyle name="40% - Ênfase1 18 2" xfId="5610" xr:uid="{00000000-0005-0000-0000-000023050000}"/>
    <cellStyle name="40% - Ênfase1 18 2 2" xfId="8159" xr:uid="{00000000-0005-0000-0000-000024050000}"/>
    <cellStyle name="40% - Ênfase1 19" xfId="377" xr:uid="{00000000-0005-0000-0000-000025050000}"/>
    <cellStyle name="40% - Ênfase1 19 2" xfId="5611" xr:uid="{00000000-0005-0000-0000-000026050000}"/>
    <cellStyle name="40% - Ênfase1 19 2 2" xfId="8160" xr:uid="{00000000-0005-0000-0000-000027050000}"/>
    <cellStyle name="40% - Ênfase1 2" xfId="378" xr:uid="{00000000-0005-0000-0000-000028050000}"/>
    <cellStyle name="40% - Ênfase1 2 2" xfId="4364" xr:uid="{00000000-0005-0000-0000-000029050000}"/>
    <cellStyle name="40% - Ênfase1 2 2 2" xfId="8161" xr:uid="{00000000-0005-0000-0000-00002A050000}"/>
    <cellStyle name="40% - Ênfase1 20" xfId="379" xr:uid="{00000000-0005-0000-0000-00002B050000}"/>
    <cellStyle name="40% - Ênfase1 20 2" xfId="5612" xr:uid="{00000000-0005-0000-0000-00002C050000}"/>
    <cellStyle name="40% - Ênfase1 20 2 2" xfId="8162" xr:uid="{00000000-0005-0000-0000-00002D050000}"/>
    <cellStyle name="40% - Ênfase1 21" xfId="380" xr:uid="{00000000-0005-0000-0000-00002E050000}"/>
    <cellStyle name="40% - Ênfase1 21 2" xfId="5613" xr:uid="{00000000-0005-0000-0000-00002F050000}"/>
    <cellStyle name="40% - Ênfase1 21 2 2" xfId="8163" xr:uid="{00000000-0005-0000-0000-000030050000}"/>
    <cellStyle name="40% - Ênfase1 22" xfId="381" xr:uid="{00000000-0005-0000-0000-000031050000}"/>
    <cellStyle name="40% - Ênfase1 22 2" xfId="5614" xr:uid="{00000000-0005-0000-0000-000032050000}"/>
    <cellStyle name="40% - Ênfase1 22 2 2" xfId="8164" xr:uid="{00000000-0005-0000-0000-000033050000}"/>
    <cellStyle name="40% - Ênfase1 23" xfId="382" xr:uid="{00000000-0005-0000-0000-000034050000}"/>
    <cellStyle name="40% - Ênfase1 23 2" xfId="5615" xr:uid="{00000000-0005-0000-0000-000035050000}"/>
    <cellStyle name="40% - Ênfase1 23 2 2" xfId="8165" xr:uid="{00000000-0005-0000-0000-000036050000}"/>
    <cellStyle name="40% - Ênfase1 24" xfId="383" xr:uid="{00000000-0005-0000-0000-000037050000}"/>
    <cellStyle name="40% - Ênfase1 24 2" xfId="5616" xr:uid="{00000000-0005-0000-0000-000038050000}"/>
    <cellStyle name="40% - Ênfase1 24 2 2" xfId="8166" xr:uid="{00000000-0005-0000-0000-000039050000}"/>
    <cellStyle name="40% - Ênfase1 25" xfId="384" xr:uid="{00000000-0005-0000-0000-00003A050000}"/>
    <cellStyle name="40% - Ênfase1 25 2" xfId="5617" xr:uid="{00000000-0005-0000-0000-00003B050000}"/>
    <cellStyle name="40% - Ênfase1 25 2 2" xfId="8167" xr:uid="{00000000-0005-0000-0000-00003C050000}"/>
    <cellStyle name="40% - Ênfase1 26" xfId="385" xr:uid="{00000000-0005-0000-0000-00003D050000}"/>
    <cellStyle name="40% - Ênfase1 26 2" xfId="5618" xr:uid="{00000000-0005-0000-0000-00003E050000}"/>
    <cellStyle name="40% - Ênfase1 26 2 2" xfId="8168" xr:uid="{00000000-0005-0000-0000-00003F050000}"/>
    <cellStyle name="40% - Ênfase1 27" xfId="386" xr:uid="{00000000-0005-0000-0000-000040050000}"/>
    <cellStyle name="40% - Ênfase1 27 2" xfId="5619" xr:uid="{00000000-0005-0000-0000-000041050000}"/>
    <cellStyle name="40% - Ênfase1 27 2 2" xfId="8169" xr:uid="{00000000-0005-0000-0000-000042050000}"/>
    <cellStyle name="40% - Ênfase1 28" xfId="387" xr:uid="{00000000-0005-0000-0000-000043050000}"/>
    <cellStyle name="40% - Ênfase1 28 2" xfId="5620" xr:uid="{00000000-0005-0000-0000-000044050000}"/>
    <cellStyle name="40% - Ênfase1 28 2 2" xfId="8170" xr:uid="{00000000-0005-0000-0000-000045050000}"/>
    <cellStyle name="40% - Ênfase1 29" xfId="388" xr:uid="{00000000-0005-0000-0000-000046050000}"/>
    <cellStyle name="40% - Ênfase1 29 2" xfId="5621" xr:uid="{00000000-0005-0000-0000-000047050000}"/>
    <cellStyle name="40% - Ênfase1 29 2 2" xfId="8171" xr:uid="{00000000-0005-0000-0000-000048050000}"/>
    <cellStyle name="40% - Ênfase1 3" xfId="389" xr:uid="{00000000-0005-0000-0000-000049050000}"/>
    <cellStyle name="40% - Ênfase1 3 2" xfId="4365" xr:uid="{00000000-0005-0000-0000-00004A050000}"/>
    <cellStyle name="40% - Ênfase1 3 2 2" xfId="8172" xr:uid="{00000000-0005-0000-0000-00004B050000}"/>
    <cellStyle name="40% - Ênfase1 30" xfId="390" xr:uid="{00000000-0005-0000-0000-00004C050000}"/>
    <cellStyle name="40% - Ênfase1 30 2" xfId="5622" xr:uid="{00000000-0005-0000-0000-00004D050000}"/>
    <cellStyle name="40% - Ênfase1 30 2 2" xfId="8173" xr:uid="{00000000-0005-0000-0000-00004E050000}"/>
    <cellStyle name="40% - Ênfase1 31" xfId="391" xr:uid="{00000000-0005-0000-0000-00004F050000}"/>
    <cellStyle name="40% - Ênfase1 31 2" xfId="5623" xr:uid="{00000000-0005-0000-0000-000050050000}"/>
    <cellStyle name="40% - Ênfase1 31 2 2" xfId="8174" xr:uid="{00000000-0005-0000-0000-000051050000}"/>
    <cellStyle name="40% - Ênfase1 32" xfId="392" xr:uid="{00000000-0005-0000-0000-000052050000}"/>
    <cellStyle name="40% - Ênfase1 32 2" xfId="5624" xr:uid="{00000000-0005-0000-0000-000053050000}"/>
    <cellStyle name="40% - Ênfase1 32 2 2" xfId="8175" xr:uid="{00000000-0005-0000-0000-000054050000}"/>
    <cellStyle name="40% - Ênfase1 33" xfId="393" xr:uid="{00000000-0005-0000-0000-000055050000}"/>
    <cellStyle name="40% - Ênfase1 33 2" xfId="5625" xr:uid="{00000000-0005-0000-0000-000056050000}"/>
    <cellStyle name="40% - Ênfase1 33 2 2" xfId="8176" xr:uid="{00000000-0005-0000-0000-000057050000}"/>
    <cellStyle name="40% - Ênfase1 34" xfId="394" xr:uid="{00000000-0005-0000-0000-000058050000}"/>
    <cellStyle name="40% - Ênfase1 34 2" xfId="5626" xr:uid="{00000000-0005-0000-0000-000059050000}"/>
    <cellStyle name="40% - Ênfase1 34 2 2" xfId="8177" xr:uid="{00000000-0005-0000-0000-00005A050000}"/>
    <cellStyle name="40% - Ênfase1 35" xfId="395" xr:uid="{00000000-0005-0000-0000-00005B050000}"/>
    <cellStyle name="40% - Ênfase1 35 2" xfId="5627" xr:uid="{00000000-0005-0000-0000-00005C050000}"/>
    <cellStyle name="40% - Ênfase1 35 2 2" xfId="8178" xr:uid="{00000000-0005-0000-0000-00005D050000}"/>
    <cellStyle name="40% - Ênfase1 36" xfId="396" xr:uid="{00000000-0005-0000-0000-00005E050000}"/>
    <cellStyle name="40% - Ênfase1 36 2" xfId="5628" xr:uid="{00000000-0005-0000-0000-00005F050000}"/>
    <cellStyle name="40% - Ênfase1 36 2 2" xfId="8179" xr:uid="{00000000-0005-0000-0000-000060050000}"/>
    <cellStyle name="40% - Ênfase1 37" xfId="397" xr:uid="{00000000-0005-0000-0000-000061050000}"/>
    <cellStyle name="40% - Ênfase1 37 2" xfId="5629" xr:uid="{00000000-0005-0000-0000-000062050000}"/>
    <cellStyle name="40% - Ênfase1 37 2 2" xfId="8180" xr:uid="{00000000-0005-0000-0000-000063050000}"/>
    <cellStyle name="40% - Ênfase1 38" xfId="398" xr:uid="{00000000-0005-0000-0000-000064050000}"/>
    <cellStyle name="40% - Ênfase1 38 2" xfId="5630" xr:uid="{00000000-0005-0000-0000-000065050000}"/>
    <cellStyle name="40% - Ênfase1 38 2 2" xfId="8181" xr:uid="{00000000-0005-0000-0000-000066050000}"/>
    <cellStyle name="40% - Ênfase1 39" xfId="399" xr:uid="{00000000-0005-0000-0000-000067050000}"/>
    <cellStyle name="40% - Ênfase1 39 2" xfId="5631" xr:uid="{00000000-0005-0000-0000-000068050000}"/>
    <cellStyle name="40% - Ênfase1 39 2 2" xfId="8182" xr:uid="{00000000-0005-0000-0000-000069050000}"/>
    <cellStyle name="40% - Ênfase1 4" xfId="400" xr:uid="{00000000-0005-0000-0000-00006A050000}"/>
    <cellStyle name="40% - Ênfase1 4 2" xfId="401" xr:uid="{00000000-0005-0000-0000-00006B050000}"/>
    <cellStyle name="40% - Ênfase1 4 2 2" xfId="6897" xr:uid="{00000000-0005-0000-0000-00006C050000}"/>
    <cellStyle name="40% - Ênfase1 4 2 2 2" xfId="8183" xr:uid="{00000000-0005-0000-0000-00006D050000}"/>
    <cellStyle name="40% - Ênfase1 4 2 2 2 2" xfId="11894" xr:uid="{00000000-0005-0000-0000-00006E050000}"/>
    <cellStyle name="40% - Ênfase1 4 2 2 3" xfId="11696" xr:uid="{00000000-0005-0000-0000-00006F050000}"/>
    <cellStyle name="40% - Ênfase1 4 2 3" xfId="11215" xr:uid="{00000000-0005-0000-0000-000070050000}"/>
    <cellStyle name="40% - Ênfase1 4 3" xfId="3517" xr:uid="{00000000-0005-0000-0000-000071050000}"/>
    <cellStyle name="40% - Ênfase1 4 3 2" xfId="7057" xr:uid="{00000000-0005-0000-0000-000072050000}"/>
    <cellStyle name="40% - Ênfase1 4 3 2 2" xfId="8184" xr:uid="{00000000-0005-0000-0000-000073050000}"/>
    <cellStyle name="40% - Ênfase1 4 3 2 2 2" xfId="11895" xr:uid="{00000000-0005-0000-0000-000074050000}"/>
    <cellStyle name="40% - Ênfase1 4 3 2 3" xfId="11720" xr:uid="{00000000-0005-0000-0000-000075050000}"/>
    <cellStyle name="40% - Ênfase1 4 3 3" xfId="11384" xr:uid="{00000000-0005-0000-0000-000076050000}"/>
    <cellStyle name="40% - Ênfase1 4 4" xfId="4366" xr:uid="{00000000-0005-0000-0000-000077050000}"/>
    <cellStyle name="40% - Ênfase1 4 4 2" xfId="8185" xr:uid="{00000000-0005-0000-0000-000078050000}"/>
    <cellStyle name="40% - Ênfase1 40" xfId="402" xr:uid="{00000000-0005-0000-0000-000079050000}"/>
    <cellStyle name="40% - Ênfase1 40 2" xfId="5632" xr:uid="{00000000-0005-0000-0000-00007A050000}"/>
    <cellStyle name="40% - Ênfase1 40 2 2" xfId="8186" xr:uid="{00000000-0005-0000-0000-00007B050000}"/>
    <cellStyle name="40% - Ênfase1 41" xfId="403" xr:uid="{00000000-0005-0000-0000-00007C050000}"/>
    <cellStyle name="40% - Ênfase1 41 2" xfId="5633" xr:uid="{00000000-0005-0000-0000-00007D050000}"/>
    <cellStyle name="40% - Ênfase1 41 2 2" xfId="8187" xr:uid="{00000000-0005-0000-0000-00007E050000}"/>
    <cellStyle name="40% - Ênfase1 42" xfId="404" xr:uid="{00000000-0005-0000-0000-00007F050000}"/>
    <cellStyle name="40% - Ênfase1 42 2" xfId="5634" xr:uid="{00000000-0005-0000-0000-000080050000}"/>
    <cellStyle name="40% - Ênfase1 42 2 2" xfId="8188" xr:uid="{00000000-0005-0000-0000-000081050000}"/>
    <cellStyle name="40% - Ênfase1 43" xfId="405" xr:uid="{00000000-0005-0000-0000-000082050000}"/>
    <cellStyle name="40% - Ênfase1 43 2" xfId="5635" xr:uid="{00000000-0005-0000-0000-000083050000}"/>
    <cellStyle name="40% - Ênfase1 43 2 2" xfId="8189" xr:uid="{00000000-0005-0000-0000-000084050000}"/>
    <cellStyle name="40% - Ênfase1 44" xfId="406" xr:uid="{00000000-0005-0000-0000-000085050000}"/>
    <cellStyle name="40% - Ênfase1 44 2" xfId="5636" xr:uid="{00000000-0005-0000-0000-000086050000}"/>
    <cellStyle name="40% - Ênfase1 44 2 2" xfId="8190" xr:uid="{00000000-0005-0000-0000-000087050000}"/>
    <cellStyle name="40% - Ênfase1 45" xfId="407" xr:uid="{00000000-0005-0000-0000-000088050000}"/>
    <cellStyle name="40% - Ênfase1 45 2" xfId="5637" xr:uid="{00000000-0005-0000-0000-000089050000}"/>
    <cellStyle name="40% - Ênfase1 45 2 2" xfId="8191" xr:uid="{00000000-0005-0000-0000-00008A050000}"/>
    <cellStyle name="40% - Ênfase1 46" xfId="408" xr:uid="{00000000-0005-0000-0000-00008B050000}"/>
    <cellStyle name="40% - Ênfase1 46 2" xfId="5638" xr:uid="{00000000-0005-0000-0000-00008C050000}"/>
    <cellStyle name="40% - Ênfase1 46 2 2" xfId="8192" xr:uid="{00000000-0005-0000-0000-00008D050000}"/>
    <cellStyle name="40% - Ênfase1 47" xfId="409" xr:uid="{00000000-0005-0000-0000-00008E050000}"/>
    <cellStyle name="40% - Ênfase1 47 2" xfId="5639" xr:uid="{00000000-0005-0000-0000-00008F050000}"/>
    <cellStyle name="40% - Ênfase1 47 2 2" xfId="8193" xr:uid="{00000000-0005-0000-0000-000090050000}"/>
    <cellStyle name="40% - Ênfase1 48" xfId="410" xr:uid="{00000000-0005-0000-0000-000091050000}"/>
    <cellStyle name="40% - Ênfase1 48 2" xfId="5640" xr:uid="{00000000-0005-0000-0000-000092050000}"/>
    <cellStyle name="40% - Ênfase1 48 2 2" xfId="8194" xr:uid="{00000000-0005-0000-0000-000093050000}"/>
    <cellStyle name="40% - Ênfase1 49" xfId="411" xr:uid="{00000000-0005-0000-0000-000094050000}"/>
    <cellStyle name="40% - Ênfase1 49 2" xfId="3518" xr:uid="{00000000-0005-0000-0000-000095050000}"/>
    <cellStyle name="40% - Ênfase1 49 2 2" xfId="7058" xr:uid="{00000000-0005-0000-0000-000096050000}"/>
    <cellStyle name="40% - Ênfase1 49 2 2 2" xfId="8195" xr:uid="{00000000-0005-0000-0000-000097050000}"/>
    <cellStyle name="40% - Ênfase1 49 2 2 2 2" xfId="11896" xr:uid="{00000000-0005-0000-0000-000098050000}"/>
    <cellStyle name="40% - Ênfase1 49 2 2 3" xfId="11721" xr:uid="{00000000-0005-0000-0000-000099050000}"/>
    <cellStyle name="40% - Ênfase1 49 2 3" xfId="11385" xr:uid="{00000000-0005-0000-0000-00009A050000}"/>
    <cellStyle name="40% - Ênfase1 49 3" xfId="5641" xr:uid="{00000000-0005-0000-0000-00009B050000}"/>
    <cellStyle name="40% - Ênfase1 49 3 2" xfId="8196" xr:uid="{00000000-0005-0000-0000-00009C050000}"/>
    <cellStyle name="40% - Ênfase1 49 3 2 2" xfId="11897" xr:uid="{00000000-0005-0000-0000-00009D050000}"/>
    <cellStyle name="40% - Ênfase1 49 3 3" xfId="11669" xr:uid="{00000000-0005-0000-0000-00009E050000}"/>
    <cellStyle name="40% - Ênfase1 49 4" xfId="11216" xr:uid="{00000000-0005-0000-0000-00009F050000}"/>
    <cellStyle name="40% - Ênfase1 5" xfId="412" xr:uid="{00000000-0005-0000-0000-0000A0050000}"/>
    <cellStyle name="40% - Ênfase1 5 2" xfId="413" xr:uid="{00000000-0005-0000-0000-0000A1050000}"/>
    <cellStyle name="40% - Ênfase1 5 2 10" xfId="12886" xr:uid="{00000000-0005-0000-0000-000023050000}"/>
    <cellStyle name="40% - Ênfase1 5 2 2" xfId="6880" xr:uid="{00000000-0005-0000-0000-0000A2050000}"/>
    <cellStyle name="40% - Ênfase1 5 2 2 10" xfId="12921" xr:uid="{00000000-0005-0000-0000-000024050000}"/>
    <cellStyle name="40% - Ênfase1 5 2 2 2" xfId="8197" xr:uid="{00000000-0005-0000-0000-0000A3050000}"/>
    <cellStyle name="40% - Ênfase1 5 2 2 2 2" xfId="12268" xr:uid="{00000000-0005-0000-0000-000025050000}"/>
    <cellStyle name="40% - Ênfase1 5 2 2 2 3" xfId="12403" xr:uid="{00000000-0005-0000-0000-000025050000}"/>
    <cellStyle name="40% - Ênfase1 5 2 2 2 4" xfId="12495" xr:uid="{00000000-0005-0000-0000-000025050000}"/>
    <cellStyle name="40% - Ênfase1 5 2 2 2 5" xfId="12587" xr:uid="{00000000-0005-0000-0000-000025050000}"/>
    <cellStyle name="40% - Ênfase1 5 2 2 2 6" xfId="12680" xr:uid="{00000000-0005-0000-0000-000025050000}"/>
    <cellStyle name="40% - Ênfase1 5 2 2 2 7" xfId="12772" xr:uid="{00000000-0005-0000-0000-000025050000}"/>
    <cellStyle name="40% - Ênfase1 5 2 2 2 8" xfId="12864" xr:uid="{00000000-0005-0000-0000-000025050000}"/>
    <cellStyle name="40% - Ênfase1 5 2 2 2 9" xfId="12956" xr:uid="{00000000-0005-0000-0000-000025050000}"/>
    <cellStyle name="40% - Ênfase1 5 2 2 3" xfId="12233" xr:uid="{00000000-0005-0000-0000-000024050000}"/>
    <cellStyle name="40% - Ênfase1 5 2 2 4" xfId="12368" xr:uid="{00000000-0005-0000-0000-000024050000}"/>
    <cellStyle name="40% - Ênfase1 5 2 2 5" xfId="12460" xr:uid="{00000000-0005-0000-0000-000024050000}"/>
    <cellStyle name="40% - Ênfase1 5 2 2 6" xfId="12552" xr:uid="{00000000-0005-0000-0000-000024050000}"/>
    <cellStyle name="40% - Ênfase1 5 2 2 7" xfId="12645" xr:uid="{00000000-0005-0000-0000-000024050000}"/>
    <cellStyle name="40% - Ênfase1 5 2 2 8" xfId="12737" xr:uid="{00000000-0005-0000-0000-000024050000}"/>
    <cellStyle name="40% - Ênfase1 5 2 2 9" xfId="12829" xr:uid="{00000000-0005-0000-0000-000024050000}"/>
    <cellStyle name="40% - Ênfase1 5 2 3" xfId="12196" xr:uid="{00000000-0005-0000-0000-000023050000}"/>
    <cellStyle name="40% - Ênfase1 5 2 4" xfId="12333" xr:uid="{00000000-0005-0000-0000-000023050000}"/>
    <cellStyle name="40% - Ênfase1 5 2 5" xfId="12425" xr:uid="{00000000-0005-0000-0000-000023050000}"/>
    <cellStyle name="40% - Ênfase1 5 2 6" xfId="12517" xr:uid="{00000000-0005-0000-0000-000023050000}"/>
    <cellStyle name="40% - Ênfase1 5 2 7" xfId="12610" xr:uid="{00000000-0005-0000-0000-000023050000}"/>
    <cellStyle name="40% - Ênfase1 5 2 8" xfId="12702" xr:uid="{00000000-0005-0000-0000-000023050000}"/>
    <cellStyle name="40% - Ênfase1 5 2 9" xfId="12794" xr:uid="{00000000-0005-0000-0000-000023050000}"/>
    <cellStyle name="40% - Ênfase1 5 3" xfId="3519" xr:uid="{00000000-0005-0000-0000-0000A4050000}"/>
    <cellStyle name="40% - Ênfase1 5 3 10" xfId="12908" xr:uid="{00000000-0005-0000-0000-000026050000}"/>
    <cellStyle name="40% - Ênfase1 5 3 2" xfId="7059" xr:uid="{00000000-0005-0000-0000-0000A5050000}"/>
    <cellStyle name="40% - Ênfase1 5 3 2 10" xfId="12938" xr:uid="{00000000-0005-0000-0000-000027050000}"/>
    <cellStyle name="40% - Ênfase1 5 3 2 2" xfId="8198" xr:uid="{00000000-0005-0000-0000-0000A6050000}"/>
    <cellStyle name="40% - Ênfase1 5 3 2 2 2" xfId="12269" xr:uid="{00000000-0005-0000-0000-000028050000}"/>
    <cellStyle name="40% - Ênfase1 5 3 2 2 3" xfId="12404" xr:uid="{00000000-0005-0000-0000-000028050000}"/>
    <cellStyle name="40% - Ênfase1 5 3 2 2 4" xfId="12496" xr:uid="{00000000-0005-0000-0000-000028050000}"/>
    <cellStyle name="40% - Ênfase1 5 3 2 2 5" xfId="12588" xr:uid="{00000000-0005-0000-0000-000028050000}"/>
    <cellStyle name="40% - Ênfase1 5 3 2 2 6" xfId="12681" xr:uid="{00000000-0005-0000-0000-000028050000}"/>
    <cellStyle name="40% - Ênfase1 5 3 2 2 7" xfId="12773" xr:uid="{00000000-0005-0000-0000-000028050000}"/>
    <cellStyle name="40% - Ênfase1 5 3 2 2 8" xfId="12865" xr:uid="{00000000-0005-0000-0000-000028050000}"/>
    <cellStyle name="40% - Ênfase1 5 3 2 2 9" xfId="12957" xr:uid="{00000000-0005-0000-0000-000028050000}"/>
    <cellStyle name="40% - Ênfase1 5 3 2 3" xfId="12250" xr:uid="{00000000-0005-0000-0000-000027050000}"/>
    <cellStyle name="40% - Ênfase1 5 3 2 4" xfId="12385" xr:uid="{00000000-0005-0000-0000-000027050000}"/>
    <cellStyle name="40% - Ênfase1 5 3 2 5" xfId="12477" xr:uid="{00000000-0005-0000-0000-000027050000}"/>
    <cellStyle name="40% - Ênfase1 5 3 2 6" xfId="12569" xr:uid="{00000000-0005-0000-0000-000027050000}"/>
    <cellStyle name="40% - Ênfase1 5 3 2 7" xfId="12662" xr:uid="{00000000-0005-0000-0000-000027050000}"/>
    <cellStyle name="40% - Ênfase1 5 3 2 8" xfId="12754" xr:uid="{00000000-0005-0000-0000-000027050000}"/>
    <cellStyle name="40% - Ênfase1 5 3 2 9" xfId="12846" xr:uid="{00000000-0005-0000-0000-000027050000}"/>
    <cellStyle name="40% - Ênfase1 5 3 3" xfId="12219" xr:uid="{00000000-0005-0000-0000-000026050000}"/>
    <cellStyle name="40% - Ênfase1 5 3 4" xfId="12355" xr:uid="{00000000-0005-0000-0000-000026050000}"/>
    <cellStyle name="40% - Ênfase1 5 3 5" xfId="12447" xr:uid="{00000000-0005-0000-0000-000026050000}"/>
    <cellStyle name="40% - Ênfase1 5 3 6" xfId="12539" xr:uid="{00000000-0005-0000-0000-000026050000}"/>
    <cellStyle name="40% - Ênfase1 5 3 7" xfId="12632" xr:uid="{00000000-0005-0000-0000-000026050000}"/>
    <cellStyle name="40% - Ênfase1 5 3 8" xfId="12724" xr:uid="{00000000-0005-0000-0000-000026050000}"/>
    <cellStyle name="40% - Ênfase1 5 3 9" xfId="12816" xr:uid="{00000000-0005-0000-0000-000026050000}"/>
    <cellStyle name="40% - Ênfase1 5 4" xfId="4367" xr:uid="{00000000-0005-0000-0000-0000A7050000}"/>
    <cellStyle name="40% - Ênfase1 5 4 2" xfId="8199" xr:uid="{00000000-0005-0000-0000-0000A8050000}"/>
    <cellStyle name="40% - Ênfase1 50" xfId="414" xr:uid="{00000000-0005-0000-0000-0000A9050000}"/>
    <cellStyle name="40% - Ênfase1 50 2" xfId="3520" xr:uid="{00000000-0005-0000-0000-0000AA050000}"/>
    <cellStyle name="40% - Ênfase1 50 2 2" xfId="7060" xr:uid="{00000000-0005-0000-0000-0000AB050000}"/>
    <cellStyle name="40% - Ênfase1 50 2 2 2" xfId="8200" xr:uid="{00000000-0005-0000-0000-0000AC050000}"/>
    <cellStyle name="40% - Ênfase1 50 2 2 2 2" xfId="11898" xr:uid="{00000000-0005-0000-0000-0000AD050000}"/>
    <cellStyle name="40% - Ênfase1 50 2 2 3" xfId="11722" xr:uid="{00000000-0005-0000-0000-0000AE050000}"/>
    <cellStyle name="40% - Ênfase1 50 2 3" xfId="11386" xr:uid="{00000000-0005-0000-0000-0000AF050000}"/>
    <cellStyle name="40% - Ênfase1 50 3" xfId="5642" xr:uid="{00000000-0005-0000-0000-0000B0050000}"/>
    <cellStyle name="40% - Ênfase1 50 3 2" xfId="8201" xr:uid="{00000000-0005-0000-0000-0000B1050000}"/>
    <cellStyle name="40% - Ênfase1 50 3 2 2" xfId="11899" xr:uid="{00000000-0005-0000-0000-0000B2050000}"/>
    <cellStyle name="40% - Ênfase1 50 3 3" xfId="11670" xr:uid="{00000000-0005-0000-0000-0000B3050000}"/>
    <cellStyle name="40% - Ênfase1 50 4" xfId="11217" xr:uid="{00000000-0005-0000-0000-0000B4050000}"/>
    <cellStyle name="40% - Ênfase1 51" xfId="415" xr:uid="{00000000-0005-0000-0000-0000B5050000}"/>
    <cellStyle name="40% - Ênfase1 51 2" xfId="5643" xr:uid="{00000000-0005-0000-0000-0000B6050000}"/>
    <cellStyle name="40% - Ênfase1 51 2 2" xfId="8202" xr:uid="{00000000-0005-0000-0000-0000B7050000}"/>
    <cellStyle name="40% - Ênfase1 52" xfId="416" xr:uid="{00000000-0005-0000-0000-0000B8050000}"/>
    <cellStyle name="40% - Ênfase1 52 2" xfId="6861" xr:uid="{00000000-0005-0000-0000-0000B9050000}"/>
    <cellStyle name="40% - Ênfase1 52 2 2" xfId="8203" xr:uid="{00000000-0005-0000-0000-0000BA050000}"/>
    <cellStyle name="40% - Ênfase1 53" xfId="3406" xr:uid="{00000000-0005-0000-0000-0000BB050000}"/>
    <cellStyle name="40% - Ênfase1 53 2" xfId="6935" xr:uid="{00000000-0005-0000-0000-0000BC050000}"/>
    <cellStyle name="40% - Ênfase1 53 2 2" xfId="8204" xr:uid="{00000000-0005-0000-0000-0000BD050000}"/>
    <cellStyle name="40% - Ênfase1 54" xfId="3407" xr:uid="{00000000-0005-0000-0000-0000BE050000}"/>
    <cellStyle name="40% - Ênfase1 54 2" xfId="6949" xr:uid="{00000000-0005-0000-0000-0000BF050000}"/>
    <cellStyle name="40% - Ênfase1 54 2 2" xfId="8205" xr:uid="{00000000-0005-0000-0000-0000C0050000}"/>
    <cellStyle name="40% - Ênfase1 55" xfId="3408" xr:uid="{00000000-0005-0000-0000-0000C1050000}"/>
    <cellStyle name="40% - Ênfase1 55 2" xfId="6963" xr:uid="{00000000-0005-0000-0000-0000C2050000}"/>
    <cellStyle name="40% - Ênfase1 55 2 2" xfId="8206" xr:uid="{00000000-0005-0000-0000-0000C3050000}"/>
    <cellStyle name="40% - Ênfase1 56" xfId="3409" xr:uid="{00000000-0005-0000-0000-0000C4050000}"/>
    <cellStyle name="40% - Ênfase1 56 2" xfId="6977" xr:uid="{00000000-0005-0000-0000-0000C5050000}"/>
    <cellStyle name="40% - Ênfase1 56 2 2" xfId="8207" xr:uid="{00000000-0005-0000-0000-0000C6050000}"/>
    <cellStyle name="40% - Ênfase1 57" xfId="3410" xr:uid="{00000000-0005-0000-0000-0000C7050000}"/>
    <cellStyle name="40% - Ênfase1 57 2" xfId="6993" xr:uid="{00000000-0005-0000-0000-0000C8050000}"/>
    <cellStyle name="40% - Ênfase1 57 2 2" xfId="8208" xr:uid="{00000000-0005-0000-0000-0000C9050000}"/>
    <cellStyle name="40% - Ênfase1 58" xfId="3462" xr:uid="{00000000-0005-0000-0000-0000CA050000}"/>
    <cellStyle name="40% - Ênfase1 58 2" xfId="7008" xr:uid="{00000000-0005-0000-0000-0000CB050000}"/>
    <cellStyle name="40% - Ênfase1 58 2 2" xfId="8209" xr:uid="{00000000-0005-0000-0000-0000CC050000}"/>
    <cellStyle name="40% - Ênfase1 59" xfId="3481" xr:uid="{00000000-0005-0000-0000-0000CD050000}"/>
    <cellStyle name="40% - Ênfase1 59 2" xfId="7022" xr:uid="{00000000-0005-0000-0000-0000CE050000}"/>
    <cellStyle name="40% - Ênfase1 59 2 2" xfId="8210" xr:uid="{00000000-0005-0000-0000-0000CF050000}"/>
    <cellStyle name="40% - Ênfase1 6" xfId="417" xr:uid="{00000000-0005-0000-0000-0000D0050000}"/>
    <cellStyle name="40% - Ênfase1 6 2" xfId="4368" xr:uid="{00000000-0005-0000-0000-0000D1050000}"/>
    <cellStyle name="40% - Ênfase1 6 2 2" xfId="8211" xr:uid="{00000000-0005-0000-0000-0000D2050000}"/>
    <cellStyle name="40% - Ênfase1 60" xfId="4293" xr:uid="{00000000-0005-0000-0000-0000D3050000}"/>
    <cellStyle name="40% - Ênfase1 61" xfId="4362" xr:uid="{00000000-0005-0000-0000-0000D4050000}"/>
    <cellStyle name="40% - Ênfase1 61 2" xfId="7755" xr:uid="{00000000-0005-0000-0000-0000D5050000}"/>
    <cellStyle name="40% - Ênfase1 61 3" xfId="11530" xr:uid="{00000000-0005-0000-0000-0000D6050000}"/>
    <cellStyle name="40% - Ênfase1 62" xfId="7742" xr:uid="{00000000-0005-0000-0000-0000D7050000}"/>
    <cellStyle name="40% - Ênfase1 7" xfId="418" xr:uid="{00000000-0005-0000-0000-0000D8050000}"/>
    <cellStyle name="40% - Ênfase1 7 2" xfId="4369" xr:uid="{00000000-0005-0000-0000-0000D9050000}"/>
    <cellStyle name="40% - Ênfase1 7 2 2" xfId="8212" xr:uid="{00000000-0005-0000-0000-0000DA050000}"/>
    <cellStyle name="40% - Ênfase1 8" xfId="419" xr:uid="{00000000-0005-0000-0000-0000DB050000}"/>
    <cellStyle name="40% - Ênfase1 8 2" xfId="4370" xr:uid="{00000000-0005-0000-0000-0000DC050000}"/>
    <cellStyle name="40% - Ênfase1 8 2 2" xfId="8213" xr:uid="{00000000-0005-0000-0000-0000DD050000}"/>
    <cellStyle name="40% - Ênfase1 9" xfId="420" xr:uid="{00000000-0005-0000-0000-0000DE050000}"/>
    <cellStyle name="40% - Ênfase1 9 2" xfId="4371" xr:uid="{00000000-0005-0000-0000-0000DF050000}"/>
    <cellStyle name="40% - Ênfase1 9 2 2" xfId="8214" xr:uid="{00000000-0005-0000-0000-0000E0050000}"/>
    <cellStyle name="40% - Ênfase2" xfId="12307" builtinId="35" customBuiltin="1"/>
    <cellStyle name="40% - Ênfase2 10" xfId="421" xr:uid="{00000000-0005-0000-0000-0000E1050000}"/>
    <cellStyle name="40% - Ênfase2 10 2" xfId="4373" xr:uid="{00000000-0005-0000-0000-0000E2050000}"/>
    <cellStyle name="40% - Ênfase2 10 2 2" xfId="8215" xr:uid="{00000000-0005-0000-0000-0000E3050000}"/>
    <cellStyle name="40% - Ênfase2 11" xfId="422" xr:uid="{00000000-0005-0000-0000-0000E4050000}"/>
    <cellStyle name="40% - Ênfase2 11 2" xfId="5644" xr:uid="{00000000-0005-0000-0000-0000E5050000}"/>
    <cellStyle name="40% - Ênfase2 11 2 2" xfId="8216" xr:uid="{00000000-0005-0000-0000-0000E6050000}"/>
    <cellStyle name="40% - Ênfase2 12" xfId="423" xr:uid="{00000000-0005-0000-0000-0000E7050000}"/>
    <cellStyle name="40% - Ênfase2 12 2" xfId="5645" xr:uid="{00000000-0005-0000-0000-0000E8050000}"/>
    <cellStyle name="40% - Ênfase2 12 2 2" xfId="8217" xr:uid="{00000000-0005-0000-0000-0000E9050000}"/>
    <cellStyle name="40% - Ênfase2 13" xfId="424" xr:uid="{00000000-0005-0000-0000-0000EA050000}"/>
    <cellStyle name="40% - Ênfase2 13 2" xfId="6863" xr:uid="{00000000-0005-0000-0000-0000EB050000}"/>
    <cellStyle name="40% - Ênfase2 13 2 2" xfId="8218" xr:uid="{00000000-0005-0000-0000-0000EC050000}"/>
    <cellStyle name="40% - Ênfase2 14" xfId="3411" xr:uid="{00000000-0005-0000-0000-0000ED050000}"/>
    <cellStyle name="40% - Ênfase2 14 2" xfId="6931" xr:uid="{00000000-0005-0000-0000-0000EE050000}"/>
    <cellStyle name="40% - Ênfase2 14 2 2" xfId="8219" xr:uid="{00000000-0005-0000-0000-0000EF050000}"/>
    <cellStyle name="40% - Ênfase2 15" xfId="3412" xr:uid="{00000000-0005-0000-0000-0000F0050000}"/>
    <cellStyle name="40% - Ênfase2 15 2" xfId="6937" xr:uid="{00000000-0005-0000-0000-0000F1050000}"/>
    <cellStyle name="40% - Ênfase2 15 2 2" xfId="8220" xr:uid="{00000000-0005-0000-0000-0000F2050000}"/>
    <cellStyle name="40% - Ênfase2 16" xfId="3413" xr:uid="{00000000-0005-0000-0000-0000F3050000}"/>
    <cellStyle name="40% - Ênfase2 16 2" xfId="6951" xr:uid="{00000000-0005-0000-0000-0000F4050000}"/>
    <cellStyle name="40% - Ênfase2 16 2 2" xfId="8221" xr:uid="{00000000-0005-0000-0000-0000F5050000}"/>
    <cellStyle name="40% - Ênfase2 17" xfId="3414" xr:uid="{00000000-0005-0000-0000-0000F6050000}"/>
    <cellStyle name="40% - Ênfase2 17 2" xfId="6965" xr:uid="{00000000-0005-0000-0000-0000F7050000}"/>
    <cellStyle name="40% - Ênfase2 17 2 2" xfId="8222" xr:uid="{00000000-0005-0000-0000-0000F8050000}"/>
    <cellStyle name="40% - Ênfase2 18" xfId="3415" xr:uid="{00000000-0005-0000-0000-0000F9050000}"/>
    <cellStyle name="40% - Ênfase2 18 2" xfId="6979" xr:uid="{00000000-0005-0000-0000-0000FA050000}"/>
    <cellStyle name="40% - Ênfase2 18 2 2" xfId="8223" xr:uid="{00000000-0005-0000-0000-0000FB050000}"/>
    <cellStyle name="40% - Ênfase2 19" xfId="3416" xr:uid="{00000000-0005-0000-0000-0000FC050000}"/>
    <cellStyle name="40% - Ênfase2 19 2" xfId="6995" xr:uid="{00000000-0005-0000-0000-0000FD050000}"/>
    <cellStyle name="40% - Ênfase2 19 2 2" xfId="8224" xr:uid="{00000000-0005-0000-0000-0000FE050000}"/>
    <cellStyle name="40% - Ênfase2 2" xfId="425" xr:uid="{00000000-0005-0000-0000-0000FF050000}"/>
    <cellStyle name="40% - Ênfase2 2 2" xfId="3521" xr:uid="{00000000-0005-0000-0000-000000060000}"/>
    <cellStyle name="40% - Ênfase2 2 2 2" xfId="7061" xr:uid="{00000000-0005-0000-0000-000001060000}"/>
    <cellStyle name="40% - Ênfase2 2 2 2 2" xfId="8225" xr:uid="{00000000-0005-0000-0000-000002060000}"/>
    <cellStyle name="40% - Ênfase2 2 2 2 2 2" xfId="11900" xr:uid="{00000000-0005-0000-0000-000003060000}"/>
    <cellStyle name="40% - Ênfase2 2 2 2 3" xfId="11723" xr:uid="{00000000-0005-0000-0000-000004060000}"/>
    <cellStyle name="40% - Ênfase2 2 2 3" xfId="11387" xr:uid="{00000000-0005-0000-0000-000005060000}"/>
    <cellStyle name="40% - Ênfase2 2 3" xfId="3522" xr:uid="{00000000-0005-0000-0000-000006060000}"/>
    <cellStyle name="40% - Ênfase2 2 3 2" xfId="7062" xr:uid="{00000000-0005-0000-0000-000007060000}"/>
    <cellStyle name="40% - Ênfase2 2 3 2 2" xfId="8226" xr:uid="{00000000-0005-0000-0000-000008060000}"/>
    <cellStyle name="40% - Ênfase2 2 4" xfId="4374" xr:uid="{00000000-0005-0000-0000-000009060000}"/>
    <cellStyle name="40% - Ênfase2 2 4 2" xfId="8227" xr:uid="{00000000-0005-0000-0000-00000A060000}"/>
    <cellStyle name="40% - Ênfase2 20" xfId="3463" xr:uid="{00000000-0005-0000-0000-00000B060000}"/>
    <cellStyle name="40% - Ênfase2 20 2" xfId="7010" xr:uid="{00000000-0005-0000-0000-00000C060000}"/>
    <cellStyle name="40% - Ênfase2 20 2 2" xfId="8228" xr:uid="{00000000-0005-0000-0000-00000D060000}"/>
    <cellStyle name="40% - Ênfase2 21" xfId="3482" xr:uid="{00000000-0005-0000-0000-00000E060000}"/>
    <cellStyle name="40% - Ênfase2 21 2" xfId="7024" xr:uid="{00000000-0005-0000-0000-00000F060000}"/>
    <cellStyle name="40% - Ênfase2 21 2 2" xfId="8229" xr:uid="{00000000-0005-0000-0000-000010060000}"/>
    <cellStyle name="40% - Ênfase2 22" xfId="4294" xr:uid="{00000000-0005-0000-0000-000011060000}"/>
    <cellStyle name="40% - Ênfase2 23" xfId="4372" xr:uid="{00000000-0005-0000-0000-000012060000}"/>
    <cellStyle name="40% - Ênfase2 23 2" xfId="7757" xr:uid="{00000000-0005-0000-0000-000013060000}"/>
    <cellStyle name="40% - Ênfase2 23 3" xfId="11531" xr:uid="{00000000-0005-0000-0000-000014060000}"/>
    <cellStyle name="40% - Ênfase2 24" xfId="7743" xr:uid="{00000000-0005-0000-0000-000015060000}"/>
    <cellStyle name="40% - Ênfase2 3" xfId="426" xr:uid="{00000000-0005-0000-0000-000016060000}"/>
    <cellStyle name="40% - Ênfase2 3 2" xfId="3523" xr:uid="{00000000-0005-0000-0000-000017060000}"/>
    <cellStyle name="40% - Ênfase2 3 2 2" xfId="7063" xr:uid="{00000000-0005-0000-0000-000018060000}"/>
    <cellStyle name="40% - Ênfase2 3 2 2 2" xfId="8230" xr:uid="{00000000-0005-0000-0000-000019060000}"/>
    <cellStyle name="40% - Ênfase2 3 2 2 2 2" xfId="11901" xr:uid="{00000000-0005-0000-0000-00001A060000}"/>
    <cellStyle name="40% - Ênfase2 3 2 2 3" xfId="11724" xr:uid="{00000000-0005-0000-0000-00001B060000}"/>
    <cellStyle name="40% - Ênfase2 3 2 3" xfId="11388" xr:uid="{00000000-0005-0000-0000-00001C060000}"/>
    <cellStyle name="40% - Ênfase2 3 3" xfId="3524" xr:uid="{00000000-0005-0000-0000-00001D060000}"/>
    <cellStyle name="40% - Ênfase2 3 3 2" xfId="7064" xr:uid="{00000000-0005-0000-0000-00001E060000}"/>
    <cellStyle name="40% - Ênfase2 3 3 2 2" xfId="8231" xr:uid="{00000000-0005-0000-0000-00001F060000}"/>
    <cellStyle name="40% - Ênfase2 3 4" xfId="4375" xr:uid="{00000000-0005-0000-0000-000020060000}"/>
    <cellStyle name="40% - Ênfase2 3 4 2" xfId="8232" xr:uid="{00000000-0005-0000-0000-000021060000}"/>
    <cellStyle name="40% - Ênfase2 4" xfId="427" xr:uid="{00000000-0005-0000-0000-000022060000}"/>
    <cellStyle name="40% - Ênfase2 4 2" xfId="428" xr:uid="{00000000-0005-0000-0000-000023060000}"/>
    <cellStyle name="40% - Ênfase2 4 2 2" xfId="6898" xr:uid="{00000000-0005-0000-0000-000024060000}"/>
    <cellStyle name="40% - Ênfase2 4 2 2 2" xfId="8233" xr:uid="{00000000-0005-0000-0000-000025060000}"/>
    <cellStyle name="40% - Ênfase2 4 2 2 2 2" xfId="11902" xr:uid="{00000000-0005-0000-0000-000026060000}"/>
    <cellStyle name="40% - Ênfase2 4 2 2 3" xfId="11697" xr:uid="{00000000-0005-0000-0000-000027060000}"/>
    <cellStyle name="40% - Ênfase2 4 2 3" xfId="11218" xr:uid="{00000000-0005-0000-0000-000028060000}"/>
    <cellStyle name="40% - Ênfase2 4 3" xfId="4376" xr:uid="{00000000-0005-0000-0000-000029060000}"/>
    <cellStyle name="40% - Ênfase2 4 3 2" xfId="8234" xr:uid="{00000000-0005-0000-0000-00002A060000}"/>
    <cellStyle name="40% - Ênfase2 5" xfId="429" xr:uid="{00000000-0005-0000-0000-00002B060000}"/>
    <cellStyle name="40% - Ênfase2 5 2" xfId="430" xr:uid="{00000000-0005-0000-0000-00002C060000}"/>
    <cellStyle name="40% - Ênfase2 5 2 10" xfId="12887" xr:uid="{00000000-0005-0000-0000-00009D050000}"/>
    <cellStyle name="40% - Ênfase2 5 2 2" xfId="6882" xr:uid="{00000000-0005-0000-0000-00002D060000}"/>
    <cellStyle name="40% - Ênfase2 5 2 2 10" xfId="12923" xr:uid="{00000000-0005-0000-0000-00009E050000}"/>
    <cellStyle name="40% - Ênfase2 5 2 2 2" xfId="8235" xr:uid="{00000000-0005-0000-0000-00002E060000}"/>
    <cellStyle name="40% - Ênfase2 5 2 2 2 2" xfId="12270" xr:uid="{00000000-0005-0000-0000-00009F050000}"/>
    <cellStyle name="40% - Ênfase2 5 2 2 2 3" xfId="12405" xr:uid="{00000000-0005-0000-0000-00009F050000}"/>
    <cellStyle name="40% - Ênfase2 5 2 2 2 4" xfId="12497" xr:uid="{00000000-0005-0000-0000-00009F050000}"/>
    <cellStyle name="40% - Ênfase2 5 2 2 2 5" xfId="12589" xr:uid="{00000000-0005-0000-0000-00009F050000}"/>
    <cellStyle name="40% - Ênfase2 5 2 2 2 6" xfId="12682" xr:uid="{00000000-0005-0000-0000-00009F050000}"/>
    <cellStyle name="40% - Ênfase2 5 2 2 2 7" xfId="12774" xr:uid="{00000000-0005-0000-0000-00009F050000}"/>
    <cellStyle name="40% - Ênfase2 5 2 2 2 8" xfId="12866" xr:uid="{00000000-0005-0000-0000-00009F050000}"/>
    <cellStyle name="40% - Ênfase2 5 2 2 2 9" xfId="12958" xr:uid="{00000000-0005-0000-0000-00009F050000}"/>
    <cellStyle name="40% - Ênfase2 5 2 2 3" xfId="12235" xr:uid="{00000000-0005-0000-0000-00009E050000}"/>
    <cellStyle name="40% - Ênfase2 5 2 2 4" xfId="12370" xr:uid="{00000000-0005-0000-0000-00009E050000}"/>
    <cellStyle name="40% - Ênfase2 5 2 2 5" xfId="12462" xr:uid="{00000000-0005-0000-0000-00009E050000}"/>
    <cellStyle name="40% - Ênfase2 5 2 2 6" xfId="12554" xr:uid="{00000000-0005-0000-0000-00009E050000}"/>
    <cellStyle name="40% - Ênfase2 5 2 2 7" xfId="12647" xr:uid="{00000000-0005-0000-0000-00009E050000}"/>
    <cellStyle name="40% - Ênfase2 5 2 2 8" xfId="12739" xr:uid="{00000000-0005-0000-0000-00009E050000}"/>
    <cellStyle name="40% - Ênfase2 5 2 2 9" xfId="12831" xr:uid="{00000000-0005-0000-0000-00009E050000}"/>
    <cellStyle name="40% - Ênfase2 5 2 3" xfId="12197" xr:uid="{00000000-0005-0000-0000-00009D050000}"/>
    <cellStyle name="40% - Ênfase2 5 2 4" xfId="12334" xr:uid="{00000000-0005-0000-0000-00009D050000}"/>
    <cellStyle name="40% - Ênfase2 5 2 5" xfId="12426" xr:uid="{00000000-0005-0000-0000-00009D050000}"/>
    <cellStyle name="40% - Ênfase2 5 2 6" xfId="12518" xr:uid="{00000000-0005-0000-0000-00009D050000}"/>
    <cellStyle name="40% - Ênfase2 5 2 7" xfId="12611" xr:uid="{00000000-0005-0000-0000-00009D050000}"/>
    <cellStyle name="40% - Ênfase2 5 2 8" xfId="12703" xr:uid="{00000000-0005-0000-0000-00009D050000}"/>
    <cellStyle name="40% - Ênfase2 5 2 9" xfId="12795" xr:uid="{00000000-0005-0000-0000-00009D050000}"/>
    <cellStyle name="40% - Ênfase2 5 3" xfId="4377" xr:uid="{00000000-0005-0000-0000-00002F060000}"/>
    <cellStyle name="40% - Ênfase2 5 3 2" xfId="8236" xr:uid="{00000000-0005-0000-0000-000030060000}"/>
    <cellStyle name="40% - Ênfase2 6" xfId="431" xr:uid="{00000000-0005-0000-0000-000031060000}"/>
    <cellStyle name="40% - Ênfase2 6 2" xfId="4378" xr:uid="{00000000-0005-0000-0000-000032060000}"/>
    <cellStyle name="40% - Ênfase2 6 2 2" xfId="8237" xr:uid="{00000000-0005-0000-0000-000033060000}"/>
    <cellStyle name="40% - Ênfase2 7" xfId="432" xr:uid="{00000000-0005-0000-0000-000034060000}"/>
    <cellStyle name="40% - Ênfase2 7 2" xfId="4379" xr:uid="{00000000-0005-0000-0000-000035060000}"/>
    <cellStyle name="40% - Ênfase2 7 2 2" xfId="8238" xr:uid="{00000000-0005-0000-0000-000036060000}"/>
    <cellStyle name="40% - Ênfase2 8" xfId="433" xr:uid="{00000000-0005-0000-0000-000037060000}"/>
    <cellStyle name="40% - Ênfase2 8 2" xfId="4380" xr:uid="{00000000-0005-0000-0000-000038060000}"/>
    <cellStyle name="40% - Ênfase2 8 2 2" xfId="8239" xr:uid="{00000000-0005-0000-0000-000039060000}"/>
    <cellStyle name="40% - Ênfase2 9" xfId="434" xr:uid="{00000000-0005-0000-0000-00003A060000}"/>
    <cellStyle name="40% - Ênfase2 9 2" xfId="4381" xr:uid="{00000000-0005-0000-0000-00003B060000}"/>
    <cellStyle name="40% - Ênfase2 9 2 2" xfId="8240" xr:uid="{00000000-0005-0000-0000-00003C060000}"/>
    <cellStyle name="40% - Ênfase3" xfId="12311" builtinId="39" customBuiltin="1"/>
    <cellStyle name="40% - Ênfase3 10" xfId="435" xr:uid="{00000000-0005-0000-0000-00003D060000}"/>
    <cellStyle name="40% - Ênfase3 10 2" xfId="4383" xr:uid="{00000000-0005-0000-0000-00003E060000}"/>
    <cellStyle name="40% - Ênfase3 10 2 2" xfId="8241" xr:uid="{00000000-0005-0000-0000-00003F060000}"/>
    <cellStyle name="40% - Ênfase3 11" xfId="436" xr:uid="{00000000-0005-0000-0000-000040060000}"/>
    <cellStyle name="40% - Ênfase3 11 2" xfId="5646" xr:uid="{00000000-0005-0000-0000-000041060000}"/>
    <cellStyle name="40% - Ênfase3 11 2 2" xfId="8242" xr:uid="{00000000-0005-0000-0000-000042060000}"/>
    <cellStyle name="40% - Ênfase3 12" xfId="437" xr:uid="{00000000-0005-0000-0000-000043060000}"/>
    <cellStyle name="40% - Ênfase3 12 2" xfId="5647" xr:uid="{00000000-0005-0000-0000-000044060000}"/>
    <cellStyle name="40% - Ênfase3 12 2 2" xfId="8243" xr:uid="{00000000-0005-0000-0000-000045060000}"/>
    <cellStyle name="40% - Ênfase3 13" xfId="438" xr:uid="{00000000-0005-0000-0000-000046060000}"/>
    <cellStyle name="40% - Ênfase3 13 2" xfId="5648" xr:uid="{00000000-0005-0000-0000-000047060000}"/>
    <cellStyle name="40% - Ênfase3 13 2 2" xfId="8244" xr:uid="{00000000-0005-0000-0000-000048060000}"/>
    <cellStyle name="40% - Ênfase3 14" xfId="439" xr:uid="{00000000-0005-0000-0000-000049060000}"/>
    <cellStyle name="40% - Ênfase3 14 2" xfId="5649" xr:uid="{00000000-0005-0000-0000-00004A060000}"/>
    <cellStyle name="40% - Ênfase3 14 2 2" xfId="8245" xr:uid="{00000000-0005-0000-0000-00004B060000}"/>
    <cellStyle name="40% - Ênfase3 15" xfId="440" xr:uid="{00000000-0005-0000-0000-00004C060000}"/>
    <cellStyle name="40% - Ênfase3 15 2" xfId="5650" xr:uid="{00000000-0005-0000-0000-00004D060000}"/>
    <cellStyle name="40% - Ênfase3 15 2 2" xfId="8246" xr:uid="{00000000-0005-0000-0000-00004E060000}"/>
    <cellStyle name="40% - Ênfase3 16" xfId="441" xr:uid="{00000000-0005-0000-0000-00004F060000}"/>
    <cellStyle name="40% - Ênfase3 16 2" xfId="5651" xr:uid="{00000000-0005-0000-0000-000050060000}"/>
    <cellStyle name="40% - Ênfase3 16 2 2" xfId="8247" xr:uid="{00000000-0005-0000-0000-000051060000}"/>
    <cellStyle name="40% - Ênfase3 17" xfId="442" xr:uid="{00000000-0005-0000-0000-000052060000}"/>
    <cellStyle name="40% - Ênfase3 17 2" xfId="5652" xr:uid="{00000000-0005-0000-0000-000053060000}"/>
    <cellStyle name="40% - Ênfase3 17 2 2" xfId="8248" xr:uid="{00000000-0005-0000-0000-000054060000}"/>
    <cellStyle name="40% - Ênfase3 18" xfId="443" xr:uid="{00000000-0005-0000-0000-000055060000}"/>
    <cellStyle name="40% - Ênfase3 18 2" xfId="5653" xr:uid="{00000000-0005-0000-0000-000056060000}"/>
    <cellStyle name="40% - Ênfase3 18 2 2" xfId="8249" xr:uid="{00000000-0005-0000-0000-000057060000}"/>
    <cellStyle name="40% - Ênfase3 19" xfId="444" xr:uid="{00000000-0005-0000-0000-000058060000}"/>
    <cellStyle name="40% - Ênfase3 19 2" xfId="5654" xr:uid="{00000000-0005-0000-0000-000059060000}"/>
    <cellStyle name="40% - Ênfase3 19 2 2" xfId="8250" xr:uid="{00000000-0005-0000-0000-00005A060000}"/>
    <cellStyle name="40% - Ênfase3 2" xfId="445" xr:uid="{00000000-0005-0000-0000-00005B060000}"/>
    <cellStyle name="40% - Ênfase3 2 2" xfId="4384" xr:uid="{00000000-0005-0000-0000-00005C060000}"/>
    <cellStyle name="40% - Ênfase3 2 2 2" xfId="8251" xr:uid="{00000000-0005-0000-0000-00005D060000}"/>
    <cellStyle name="40% - Ênfase3 20" xfId="446" xr:uid="{00000000-0005-0000-0000-00005E060000}"/>
    <cellStyle name="40% - Ênfase3 20 2" xfId="5655" xr:uid="{00000000-0005-0000-0000-00005F060000}"/>
    <cellStyle name="40% - Ênfase3 20 2 2" xfId="8252" xr:uid="{00000000-0005-0000-0000-000060060000}"/>
    <cellStyle name="40% - Ênfase3 21" xfId="447" xr:uid="{00000000-0005-0000-0000-000061060000}"/>
    <cellStyle name="40% - Ênfase3 21 2" xfId="5656" xr:uid="{00000000-0005-0000-0000-000062060000}"/>
    <cellStyle name="40% - Ênfase3 21 2 2" xfId="8253" xr:uid="{00000000-0005-0000-0000-000063060000}"/>
    <cellStyle name="40% - Ênfase3 22" xfId="448" xr:uid="{00000000-0005-0000-0000-000064060000}"/>
    <cellStyle name="40% - Ênfase3 22 2" xfId="5657" xr:uid="{00000000-0005-0000-0000-000065060000}"/>
    <cellStyle name="40% - Ênfase3 22 2 2" xfId="8254" xr:uid="{00000000-0005-0000-0000-000066060000}"/>
    <cellStyle name="40% - Ênfase3 23" xfId="449" xr:uid="{00000000-0005-0000-0000-000067060000}"/>
    <cellStyle name="40% - Ênfase3 23 2" xfId="5658" xr:uid="{00000000-0005-0000-0000-000068060000}"/>
    <cellStyle name="40% - Ênfase3 23 2 2" xfId="8255" xr:uid="{00000000-0005-0000-0000-000069060000}"/>
    <cellStyle name="40% - Ênfase3 24" xfId="450" xr:uid="{00000000-0005-0000-0000-00006A060000}"/>
    <cellStyle name="40% - Ênfase3 24 2" xfId="5659" xr:uid="{00000000-0005-0000-0000-00006B060000}"/>
    <cellStyle name="40% - Ênfase3 24 2 2" xfId="8256" xr:uid="{00000000-0005-0000-0000-00006C060000}"/>
    <cellStyle name="40% - Ênfase3 25" xfId="451" xr:uid="{00000000-0005-0000-0000-00006D060000}"/>
    <cellStyle name="40% - Ênfase3 25 2" xfId="5660" xr:uid="{00000000-0005-0000-0000-00006E060000}"/>
    <cellStyle name="40% - Ênfase3 25 2 2" xfId="8257" xr:uid="{00000000-0005-0000-0000-00006F060000}"/>
    <cellStyle name="40% - Ênfase3 26" xfId="452" xr:uid="{00000000-0005-0000-0000-000070060000}"/>
    <cellStyle name="40% - Ênfase3 26 2" xfId="5661" xr:uid="{00000000-0005-0000-0000-000071060000}"/>
    <cellStyle name="40% - Ênfase3 26 2 2" xfId="8258" xr:uid="{00000000-0005-0000-0000-000072060000}"/>
    <cellStyle name="40% - Ênfase3 27" xfId="453" xr:uid="{00000000-0005-0000-0000-000073060000}"/>
    <cellStyle name="40% - Ênfase3 27 2" xfId="5662" xr:uid="{00000000-0005-0000-0000-000074060000}"/>
    <cellStyle name="40% - Ênfase3 27 2 2" xfId="8259" xr:uid="{00000000-0005-0000-0000-000075060000}"/>
    <cellStyle name="40% - Ênfase3 28" xfId="454" xr:uid="{00000000-0005-0000-0000-000076060000}"/>
    <cellStyle name="40% - Ênfase3 28 2" xfId="5663" xr:uid="{00000000-0005-0000-0000-000077060000}"/>
    <cellStyle name="40% - Ênfase3 28 2 2" xfId="8260" xr:uid="{00000000-0005-0000-0000-000078060000}"/>
    <cellStyle name="40% - Ênfase3 29" xfId="455" xr:uid="{00000000-0005-0000-0000-000079060000}"/>
    <cellStyle name="40% - Ênfase3 29 2" xfId="5664" xr:uid="{00000000-0005-0000-0000-00007A060000}"/>
    <cellStyle name="40% - Ênfase3 29 2 2" xfId="8261" xr:uid="{00000000-0005-0000-0000-00007B060000}"/>
    <cellStyle name="40% - Ênfase3 3" xfId="456" xr:uid="{00000000-0005-0000-0000-00007C060000}"/>
    <cellStyle name="40% - Ênfase3 3 2" xfId="4385" xr:uid="{00000000-0005-0000-0000-00007D060000}"/>
    <cellStyle name="40% - Ênfase3 3 2 2" xfId="8262" xr:uid="{00000000-0005-0000-0000-00007E060000}"/>
    <cellStyle name="40% - Ênfase3 30" xfId="457" xr:uid="{00000000-0005-0000-0000-00007F060000}"/>
    <cellStyle name="40% - Ênfase3 30 2" xfId="5665" xr:uid="{00000000-0005-0000-0000-000080060000}"/>
    <cellStyle name="40% - Ênfase3 30 2 2" xfId="8263" xr:uid="{00000000-0005-0000-0000-000081060000}"/>
    <cellStyle name="40% - Ênfase3 31" xfId="458" xr:uid="{00000000-0005-0000-0000-000082060000}"/>
    <cellStyle name="40% - Ênfase3 31 2" xfId="5666" xr:uid="{00000000-0005-0000-0000-000083060000}"/>
    <cellStyle name="40% - Ênfase3 31 2 2" xfId="8264" xr:uid="{00000000-0005-0000-0000-000084060000}"/>
    <cellStyle name="40% - Ênfase3 32" xfId="459" xr:uid="{00000000-0005-0000-0000-000085060000}"/>
    <cellStyle name="40% - Ênfase3 32 2" xfId="5667" xr:uid="{00000000-0005-0000-0000-000086060000}"/>
    <cellStyle name="40% - Ênfase3 32 2 2" xfId="8265" xr:uid="{00000000-0005-0000-0000-000087060000}"/>
    <cellStyle name="40% - Ênfase3 33" xfId="460" xr:uid="{00000000-0005-0000-0000-000088060000}"/>
    <cellStyle name="40% - Ênfase3 33 2" xfId="5668" xr:uid="{00000000-0005-0000-0000-000089060000}"/>
    <cellStyle name="40% - Ênfase3 33 2 2" xfId="8266" xr:uid="{00000000-0005-0000-0000-00008A060000}"/>
    <cellStyle name="40% - Ênfase3 34" xfId="461" xr:uid="{00000000-0005-0000-0000-00008B060000}"/>
    <cellStyle name="40% - Ênfase3 34 2" xfId="5669" xr:uid="{00000000-0005-0000-0000-00008C060000}"/>
    <cellStyle name="40% - Ênfase3 34 2 2" xfId="8267" xr:uid="{00000000-0005-0000-0000-00008D060000}"/>
    <cellStyle name="40% - Ênfase3 35" xfId="462" xr:uid="{00000000-0005-0000-0000-00008E060000}"/>
    <cellStyle name="40% - Ênfase3 35 2" xfId="5670" xr:uid="{00000000-0005-0000-0000-00008F060000}"/>
    <cellStyle name="40% - Ênfase3 35 2 2" xfId="8268" xr:uid="{00000000-0005-0000-0000-000090060000}"/>
    <cellStyle name="40% - Ênfase3 36" xfId="463" xr:uid="{00000000-0005-0000-0000-000091060000}"/>
    <cellStyle name="40% - Ênfase3 36 2" xfId="5671" xr:uid="{00000000-0005-0000-0000-000092060000}"/>
    <cellStyle name="40% - Ênfase3 36 2 2" xfId="8269" xr:uid="{00000000-0005-0000-0000-000093060000}"/>
    <cellStyle name="40% - Ênfase3 37" xfId="464" xr:uid="{00000000-0005-0000-0000-000094060000}"/>
    <cellStyle name="40% - Ênfase3 37 2" xfId="5672" xr:uid="{00000000-0005-0000-0000-000095060000}"/>
    <cellStyle name="40% - Ênfase3 37 2 2" xfId="8270" xr:uid="{00000000-0005-0000-0000-000096060000}"/>
    <cellStyle name="40% - Ênfase3 38" xfId="465" xr:uid="{00000000-0005-0000-0000-000097060000}"/>
    <cellStyle name="40% - Ênfase3 38 2" xfId="5673" xr:uid="{00000000-0005-0000-0000-000098060000}"/>
    <cellStyle name="40% - Ênfase3 38 2 2" xfId="8271" xr:uid="{00000000-0005-0000-0000-000099060000}"/>
    <cellStyle name="40% - Ênfase3 39" xfId="466" xr:uid="{00000000-0005-0000-0000-00009A060000}"/>
    <cellStyle name="40% - Ênfase3 39 2" xfId="5674" xr:uid="{00000000-0005-0000-0000-00009B060000}"/>
    <cellStyle name="40% - Ênfase3 39 2 2" xfId="8272" xr:uid="{00000000-0005-0000-0000-00009C060000}"/>
    <cellStyle name="40% - Ênfase3 4" xfId="467" xr:uid="{00000000-0005-0000-0000-00009D060000}"/>
    <cellStyle name="40% - Ênfase3 4 2" xfId="468" xr:uid="{00000000-0005-0000-0000-00009E060000}"/>
    <cellStyle name="40% - Ênfase3 4 2 2" xfId="6899" xr:uid="{00000000-0005-0000-0000-00009F060000}"/>
    <cellStyle name="40% - Ênfase3 4 2 2 2" xfId="8273" xr:uid="{00000000-0005-0000-0000-0000A0060000}"/>
    <cellStyle name="40% - Ênfase3 4 2 2 2 2" xfId="11903" xr:uid="{00000000-0005-0000-0000-0000A1060000}"/>
    <cellStyle name="40% - Ênfase3 4 2 2 3" xfId="11698" xr:uid="{00000000-0005-0000-0000-0000A2060000}"/>
    <cellStyle name="40% - Ênfase3 4 2 3" xfId="11219" xr:uid="{00000000-0005-0000-0000-0000A3060000}"/>
    <cellStyle name="40% - Ênfase3 4 3" xfId="3525" xr:uid="{00000000-0005-0000-0000-0000A4060000}"/>
    <cellStyle name="40% - Ênfase3 4 3 2" xfId="7065" xr:uid="{00000000-0005-0000-0000-0000A5060000}"/>
    <cellStyle name="40% - Ênfase3 4 3 2 2" xfId="8274" xr:uid="{00000000-0005-0000-0000-0000A6060000}"/>
    <cellStyle name="40% - Ênfase3 4 3 2 2 2" xfId="11904" xr:uid="{00000000-0005-0000-0000-0000A7060000}"/>
    <cellStyle name="40% - Ênfase3 4 3 2 3" xfId="11725" xr:uid="{00000000-0005-0000-0000-0000A8060000}"/>
    <cellStyle name="40% - Ênfase3 4 3 3" xfId="11389" xr:uid="{00000000-0005-0000-0000-0000A9060000}"/>
    <cellStyle name="40% - Ênfase3 4 4" xfId="4386" xr:uid="{00000000-0005-0000-0000-0000AA060000}"/>
    <cellStyle name="40% - Ênfase3 4 4 2" xfId="8275" xr:uid="{00000000-0005-0000-0000-0000AB060000}"/>
    <cellStyle name="40% - Ênfase3 40" xfId="469" xr:uid="{00000000-0005-0000-0000-0000AC060000}"/>
    <cellStyle name="40% - Ênfase3 40 2" xfId="5675" xr:uid="{00000000-0005-0000-0000-0000AD060000}"/>
    <cellStyle name="40% - Ênfase3 40 2 2" xfId="8276" xr:uid="{00000000-0005-0000-0000-0000AE060000}"/>
    <cellStyle name="40% - Ênfase3 41" xfId="470" xr:uid="{00000000-0005-0000-0000-0000AF060000}"/>
    <cellStyle name="40% - Ênfase3 41 2" xfId="5676" xr:uid="{00000000-0005-0000-0000-0000B0060000}"/>
    <cellStyle name="40% - Ênfase3 41 2 2" xfId="8277" xr:uid="{00000000-0005-0000-0000-0000B1060000}"/>
    <cellStyle name="40% - Ênfase3 42" xfId="471" xr:uid="{00000000-0005-0000-0000-0000B2060000}"/>
    <cellStyle name="40% - Ênfase3 42 2" xfId="5677" xr:uid="{00000000-0005-0000-0000-0000B3060000}"/>
    <cellStyle name="40% - Ênfase3 42 2 2" xfId="8278" xr:uid="{00000000-0005-0000-0000-0000B4060000}"/>
    <cellStyle name="40% - Ênfase3 43" xfId="472" xr:uid="{00000000-0005-0000-0000-0000B5060000}"/>
    <cellStyle name="40% - Ênfase3 43 2" xfId="5678" xr:uid="{00000000-0005-0000-0000-0000B6060000}"/>
    <cellStyle name="40% - Ênfase3 43 2 2" xfId="8279" xr:uid="{00000000-0005-0000-0000-0000B7060000}"/>
    <cellStyle name="40% - Ênfase3 44" xfId="473" xr:uid="{00000000-0005-0000-0000-0000B8060000}"/>
    <cellStyle name="40% - Ênfase3 44 2" xfId="5679" xr:uid="{00000000-0005-0000-0000-0000B9060000}"/>
    <cellStyle name="40% - Ênfase3 44 2 2" xfId="8280" xr:uid="{00000000-0005-0000-0000-0000BA060000}"/>
    <cellStyle name="40% - Ênfase3 45" xfId="474" xr:uid="{00000000-0005-0000-0000-0000BB060000}"/>
    <cellStyle name="40% - Ênfase3 45 2" xfId="5680" xr:uid="{00000000-0005-0000-0000-0000BC060000}"/>
    <cellStyle name="40% - Ênfase3 45 2 2" xfId="8281" xr:uid="{00000000-0005-0000-0000-0000BD060000}"/>
    <cellStyle name="40% - Ênfase3 46" xfId="475" xr:uid="{00000000-0005-0000-0000-0000BE060000}"/>
    <cellStyle name="40% - Ênfase3 46 2" xfId="5681" xr:uid="{00000000-0005-0000-0000-0000BF060000}"/>
    <cellStyle name="40% - Ênfase3 46 2 2" xfId="8282" xr:uid="{00000000-0005-0000-0000-0000C0060000}"/>
    <cellStyle name="40% - Ênfase3 47" xfId="476" xr:uid="{00000000-0005-0000-0000-0000C1060000}"/>
    <cellStyle name="40% - Ênfase3 47 2" xfId="5682" xr:uid="{00000000-0005-0000-0000-0000C2060000}"/>
    <cellStyle name="40% - Ênfase3 47 2 2" xfId="8283" xr:uid="{00000000-0005-0000-0000-0000C3060000}"/>
    <cellStyle name="40% - Ênfase3 48" xfId="477" xr:uid="{00000000-0005-0000-0000-0000C4060000}"/>
    <cellStyle name="40% - Ênfase3 48 2" xfId="5683" xr:uid="{00000000-0005-0000-0000-0000C5060000}"/>
    <cellStyle name="40% - Ênfase3 48 2 2" xfId="8284" xr:uid="{00000000-0005-0000-0000-0000C6060000}"/>
    <cellStyle name="40% - Ênfase3 49" xfId="478" xr:uid="{00000000-0005-0000-0000-0000C7060000}"/>
    <cellStyle name="40% - Ênfase3 49 2" xfId="3526" xr:uid="{00000000-0005-0000-0000-0000C8060000}"/>
    <cellStyle name="40% - Ênfase3 49 2 2" xfId="7066" xr:uid="{00000000-0005-0000-0000-0000C9060000}"/>
    <cellStyle name="40% - Ênfase3 49 2 2 2" xfId="8285" xr:uid="{00000000-0005-0000-0000-0000CA060000}"/>
    <cellStyle name="40% - Ênfase3 49 2 2 2 2" xfId="11905" xr:uid="{00000000-0005-0000-0000-0000CB060000}"/>
    <cellStyle name="40% - Ênfase3 49 2 2 3" xfId="11726" xr:uid="{00000000-0005-0000-0000-0000CC060000}"/>
    <cellStyle name="40% - Ênfase3 49 2 3" xfId="11390" xr:uid="{00000000-0005-0000-0000-0000CD060000}"/>
    <cellStyle name="40% - Ênfase3 49 3" xfId="5684" xr:uid="{00000000-0005-0000-0000-0000CE060000}"/>
    <cellStyle name="40% - Ênfase3 49 3 2" xfId="8286" xr:uid="{00000000-0005-0000-0000-0000CF060000}"/>
    <cellStyle name="40% - Ênfase3 49 3 2 2" xfId="11906" xr:uid="{00000000-0005-0000-0000-0000D0060000}"/>
    <cellStyle name="40% - Ênfase3 49 3 3" xfId="11671" xr:uid="{00000000-0005-0000-0000-0000D1060000}"/>
    <cellStyle name="40% - Ênfase3 49 4" xfId="11220" xr:uid="{00000000-0005-0000-0000-0000D2060000}"/>
    <cellStyle name="40% - Ênfase3 5" xfId="479" xr:uid="{00000000-0005-0000-0000-0000D3060000}"/>
    <cellStyle name="40% - Ênfase3 5 2" xfId="480" xr:uid="{00000000-0005-0000-0000-0000D4060000}"/>
    <cellStyle name="40% - Ênfase3 5 2 10" xfId="12888" xr:uid="{00000000-0005-0000-0000-000039060000}"/>
    <cellStyle name="40% - Ênfase3 5 2 2" xfId="6884" xr:uid="{00000000-0005-0000-0000-0000D5060000}"/>
    <cellStyle name="40% - Ênfase3 5 2 2 10" xfId="12925" xr:uid="{00000000-0005-0000-0000-00003A060000}"/>
    <cellStyle name="40% - Ênfase3 5 2 2 2" xfId="8287" xr:uid="{00000000-0005-0000-0000-0000D6060000}"/>
    <cellStyle name="40% - Ênfase3 5 2 2 2 2" xfId="12271" xr:uid="{00000000-0005-0000-0000-00003B060000}"/>
    <cellStyle name="40% - Ênfase3 5 2 2 2 3" xfId="12406" xr:uid="{00000000-0005-0000-0000-00003B060000}"/>
    <cellStyle name="40% - Ênfase3 5 2 2 2 4" xfId="12498" xr:uid="{00000000-0005-0000-0000-00003B060000}"/>
    <cellStyle name="40% - Ênfase3 5 2 2 2 5" xfId="12590" xr:uid="{00000000-0005-0000-0000-00003B060000}"/>
    <cellStyle name="40% - Ênfase3 5 2 2 2 6" xfId="12683" xr:uid="{00000000-0005-0000-0000-00003B060000}"/>
    <cellStyle name="40% - Ênfase3 5 2 2 2 7" xfId="12775" xr:uid="{00000000-0005-0000-0000-00003B060000}"/>
    <cellStyle name="40% - Ênfase3 5 2 2 2 8" xfId="12867" xr:uid="{00000000-0005-0000-0000-00003B060000}"/>
    <cellStyle name="40% - Ênfase3 5 2 2 2 9" xfId="12959" xr:uid="{00000000-0005-0000-0000-00003B060000}"/>
    <cellStyle name="40% - Ênfase3 5 2 2 3" xfId="12237" xr:uid="{00000000-0005-0000-0000-00003A060000}"/>
    <cellStyle name="40% - Ênfase3 5 2 2 4" xfId="12372" xr:uid="{00000000-0005-0000-0000-00003A060000}"/>
    <cellStyle name="40% - Ênfase3 5 2 2 5" xfId="12464" xr:uid="{00000000-0005-0000-0000-00003A060000}"/>
    <cellStyle name="40% - Ênfase3 5 2 2 6" xfId="12556" xr:uid="{00000000-0005-0000-0000-00003A060000}"/>
    <cellStyle name="40% - Ênfase3 5 2 2 7" xfId="12649" xr:uid="{00000000-0005-0000-0000-00003A060000}"/>
    <cellStyle name="40% - Ênfase3 5 2 2 8" xfId="12741" xr:uid="{00000000-0005-0000-0000-00003A060000}"/>
    <cellStyle name="40% - Ênfase3 5 2 2 9" xfId="12833" xr:uid="{00000000-0005-0000-0000-00003A060000}"/>
    <cellStyle name="40% - Ênfase3 5 2 3" xfId="12198" xr:uid="{00000000-0005-0000-0000-000039060000}"/>
    <cellStyle name="40% - Ênfase3 5 2 4" xfId="12335" xr:uid="{00000000-0005-0000-0000-000039060000}"/>
    <cellStyle name="40% - Ênfase3 5 2 5" xfId="12427" xr:uid="{00000000-0005-0000-0000-000039060000}"/>
    <cellStyle name="40% - Ênfase3 5 2 6" xfId="12519" xr:uid="{00000000-0005-0000-0000-000039060000}"/>
    <cellStyle name="40% - Ênfase3 5 2 7" xfId="12612" xr:uid="{00000000-0005-0000-0000-000039060000}"/>
    <cellStyle name="40% - Ênfase3 5 2 8" xfId="12704" xr:uid="{00000000-0005-0000-0000-000039060000}"/>
    <cellStyle name="40% - Ênfase3 5 2 9" xfId="12796" xr:uid="{00000000-0005-0000-0000-000039060000}"/>
    <cellStyle name="40% - Ênfase3 5 3" xfId="3527" xr:uid="{00000000-0005-0000-0000-0000D7060000}"/>
    <cellStyle name="40% - Ênfase3 5 3 10" xfId="12909" xr:uid="{00000000-0005-0000-0000-00003C060000}"/>
    <cellStyle name="40% - Ênfase3 5 3 2" xfId="7067" xr:uid="{00000000-0005-0000-0000-0000D8060000}"/>
    <cellStyle name="40% - Ênfase3 5 3 2 10" xfId="12939" xr:uid="{00000000-0005-0000-0000-00003D060000}"/>
    <cellStyle name="40% - Ênfase3 5 3 2 2" xfId="8288" xr:uid="{00000000-0005-0000-0000-0000D9060000}"/>
    <cellStyle name="40% - Ênfase3 5 3 2 2 2" xfId="12272" xr:uid="{00000000-0005-0000-0000-00003E060000}"/>
    <cellStyle name="40% - Ênfase3 5 3 2 2 3" xfId="12407" xr:uid="{00000000-0005-0000-0000-00003E060000}"/>
    <cellStyle name="40% - Ênfase3 5 3 2 2 4" xfId="12499" xr:uid="{00000000-0005-0000-0000-00003E060000}"/>
    <cellStyle name="40% - Ênfase3 5 3 2 2 5" xfId="12591" xr:uid="{00000000-0005-0000-0000-00003E060000}"/>
    <cellStyle name="40% - Ênfase3 5 3 2 2 6" xfId="12684" xr:uid="{00000000-0005-0000-0000-00003E060000}"/>
    <cellStyle name="40% - Ênfase3 5 3 2 2 7" xfId="12776" xr:uid="{00000000-0005-0000-0000-00003E060000}"/>
    <cellStyle name="40% - Ênfase3 5 3 2 2 8" xfId="12868" xr:uid="{00000000-0005-0000-0000-00003E060000}"/>
    <cellStyle name="40% - Ênfase3 5 3 2 2 9" xfId="12960" xr:uid="{00000000-0005-0000-0000-00003E060000}"/>
    <cellStyle name="40% - Ênfase3 5 3 2 3" xfId="12251" xr:uid="{00000000-0005-0000-0000-00003D060000}"/>
    <cellStyle name="40% - Ênfase3 5 3 2 4" xfId="12386" xr:uid="{00000000-0005-0000-0000-00003D060000}"/>
    <cellStyle name="40% - Ênfase3 5 3 2 5" xfId="12478" xr:uid="{00000000-0005-0000-0000-00003D060000}"/>
    <cellStyle name="40% - Ênfase3 5 3 2 6" xfId="12570" xr:uid="{00000000-0005-0000-0000-00003D060000}"/>
    <cellStyle name="40% - Ênfase3 5 3 2 7" xfId="12663" xr:uid="{00000000-0005-0000-0000-00003D060000}"/>
    <cellStyle name="40% - Ênfase3 5 3 2 8" xfId="12755" xr:uid="{00000000-0005-0000-0000-00003D060000}"/>
    <cellStyle name="40% - Ênfase3 5 3 2 9" xfId="12847" xr:uid="{00000000-0005-0000-0000-00003D060000}"/>
    <cellStyle name="40% - Ênfase3 5 3 3" xfId="12220" xr:uid="{00000000-0005-0000-0000-00003C060000}"/>
    <cellStyle name="40% - Ênfase3 5 3 4" xfId="12356" xr:uid="{00000000-0005-0000-0000-00003C060000}"/>
    <cellStyle name="40% - Ênfase3 5 3 5" xfId="12448" xr:uid="{00000000-0005-0000-0000-00003C060000}"/>
    <cellStyle name="40% - Ênfase3 5 3 6" xfId="12540" xr:uid="{00000000-0005-0000-0000-00003C060000}"/>
    <cellStyle name="40% - Ênfase3 5 3 7" xfId="12633" xr:uid="{00000000-0005-0000-0000-00003C060000}"/>
    <cellStyle name="40% - Ênfase3 5 3 8" xfId="12725" xr:uid="{00000000-0005-0000-0000-00003C060000}"/>
    <cellStyle name="40% - Ênfase3 5 3 9" xfId="12817" xr:uid="{00000000-0005-0000-0000-00003C060000}"/>
    <cellStyle name="40% - Ênfase3 5 4" xfId="4387" xr:uid="{00000000-0005-0000-0000-0000DA060000}"/>
    <cellStyle name="40% - Ênfase3 5 4 2" xfId="8289" xr:uid="{00000000-0005-0000-0000-0000DB060000}"/>
    <cellStyle name="40% - Ênfase3 50" xfId="481" xr:uid="{00000000-0005-0000-0000-0000DC060000}"/>
    <cellStyle name="40% - Ênfase3 50 2" xfId="3528" xr:uid="{00000000-0005-0000-0000-0000DD060000}"/>
    <cellStyle name="40% - Ênfase3 50 2 2" xfId="7068" xr:uid="{00000000-0005-0000-0000-0000DE060000}"/>
    <cellStyle name="40% - Ênfase3 50 2 2 2" xfId="8290" xr:uid="{00000000-0005-0000-0000-0000DF060000}"/>
    <cellStyle name="40% - Ênfase3 50 2 2 2 2" xfId="11907" xr:uid="{00000000-0005-0000-0000-0000E0060000}"/>
    <cellStyle name="40% - Ênfase3 50 2 2 3" xfId="11727" xr:uid="{00000000-0005-0000-0000-0000E1060000}"/>
    <cellStyle name="40% - Ênfase3 50 2 3" xfId="11391" xr:uid="{00000000-0005-0000-0000-0000E2060000}"/>
    <cellStyle name="40% - Ênfase3 50 3" xfId="5685" xr:uid="{00000000-0005-0000-0000-0000E3060000}"/>
    <cellStyle name="40% - Ênfase3 50 3 2" xfId="8291" xr:uid="{00000000-0005-0000-0000-0000E4060000}"/>
    <cellStyle name="40% - Ênfase3 50 3 2 2" xfId="11908" xr:uid="{00000000-0005-0000-0000-0000E5060000}"/>
    <cellStyle name="40% - Ênfase3 50 3 3" xfId="11672" xr:uid="{00000000-0005-0000-0000-0000E6060000}"/>
    <cellStyle name="40% - Ênfase3 50 4" xfId="11221" xr:uid="{00000000-0005-0000-0000-0000E7060000}"/>
    <cellStyle name="40% - Ênfase3 51" xfId="482" xr:uid="{00000000-0005-0000-0000-0000E8060000}"/>
    <cellStyle name="40% - Ênfase3 51 2" xfId="5686" xr:uid="{00000000-0005-0000-0000-0000E9060000}"/>
    <cellStyle name="40% - Ênfase3 51 2 2" xfId="8292" xr:uid="{00000000-0005-0000-0000-0000EA060000}"/>
    <cellStyle name="40% - Ênfase3 52" xfId="483" xr:uid="{00000000-0005-0000-0000-0000EB060000}"/>
    <cellStyle name="40% - Ênfase3 52 2" xfId="6865" xr:uid="{00000000-0005-0000-0000-0000EC060000}"/>
    <cellStyle name="40% - Ênfase3 52 2 2" xfId="8293" xr:uid="{00000000-0005-0000-0000-0000ED060000}"/>
    <cellStyle name="40% - Ênfase3 53" xfId="3417" xr:uid="{00000000-0005-0000-0000-0000EE060000}"/>
    <cellStyle name="40% - Ênfase3 53 2" xfId="6939" xr:uid="{00000000-0005-0000-0000-0000EF060000}"/>
    <cellStyle name="40% - Ênfase3 53 2 2" xfId="8294" xr:uid="{00000000-0005-0000-0000-0000F0060000}"/>
    <cellStyle name="40% - Ênfase3 54" xfId="3418" xr:uid="{00000000-0005-0000-0000-0000F1060000}"/>
    <cellStyle name="40% - Ênfase3 54 2" xfId="6953" xr:uid="{00000000-0005-0000-0000-0000F2060000}"/>
    <cellStyle name="40% - Ênfase3 54 2 2" xfId="8295" xr:uid="{00000000-0005-0000-0000-0000F3060000}"/>
    <cellStyle name="40% - Ênfase3 55" xfId="3419" xr:uid="{00000000-0005-0000-0000-0000F4060000}"/>
    <cellStyle name="40% - Ênfase3 55 2" xfId="6967" xr:uid="{00000000-0005-0000-0000-0000F5060000}"/>
    <cellStyle name="40% - Ênfase3 55 2 2" xfId="8296" xr:uid="{00000000-0005-0000-0000-0000F6060000}"/>
    <cellStyle name="40% - Ênfase3 56" xfId="3420" xr:uid="{00000000-0005-0000-0000-0000F7060000}"/>
    <cellStyle name="40% - Ênfase3 56 2" xfId="6981" xr:uid="{00000000-0005-0000-0000-0000F8060000}"/>
    <cellStyle name="40% - Ênfase3 56 2 2" xfId="8297" xr:uid="{00000000-0005-0000-0000-0000F9060000}"/>
    <cellStyle name="40% - Ênfase3 57" xfId="3421" xr:uid="{00000000-0005-0000-0000-0000FA060000}"/>
    <cellStyle name="40% - Ênfase3 57 2" xfId="6997" xr:uid="{00000000-0005-0000-0000-0000FB060000}"/>
    <cellStyle name="40% - Ênfase3 57 2 2" xfId="8298" xr:uid="{00000000-0005-0000-0000-0000FC060000}"/>
    <cellStyle name="40% - Ênfase3 58" xfId="3464" xr:uid="{00000000-0005-0000-0000-0000FD060000}"/>
    <cellStyle name="40% - Ênfase3 58 2" xfId="7012" xr:uid="{00000000-0005-0000-0000-0000FE060000}"/>
    <cellStyle name="40% - Ênfase3 58 2 2" xfId="8299" xr:uid="{00000000-0005-0000-0000-0000FF060000}"/>
    <cellStyle name="40% - Ênfase3 59" xfId="3483" xr:uid="{00000000-0005-0000-0000-000000070000}"/>
    <cellStyle name="40% - Ênfase3 59 2" xfId="7026" xr:uid="{00000000-0005-0000-0000-000001070000}"/>
    <cellStyle name="40% - Ênfase3 59 2 2" xfId="8300" xr:uid="{00000000-0005-0000-0000-000002070000}"/>
    <cellStyle name="40% - Ênfase3 6" xfId="484" xr:uid="{00000000-0005-0000-0000-000003070000}"/>
    <cellStyle name="40% - Ênfase3 6 2" xfId="4388" xr:uid="{00000000-0005-0000-0000-000004070000}"/>
    <cellStyle name="40% - Ênfase3 6 2 2" xfId="8301" xr:uid="{00000000-0005-0000-0000-000005070000}"/>
    <cellStyle name="40% - Ênfase3 60" xfId="4295" xr:uid="{00000000-0005-0000-0000-000006070000}"/>
    <cellStyle name="40% - Ênfase3 61" xfId="4382" xr:uid="{00000000-0005-0000-0000-000007070000}"/>
    <cellStyle name="40% - Ênfase3 61 2" xfId="7759" xr:uid="{00000000-0005-0000-0000-000008070000}"/>
    <cellStyle name="40% - Ênfase3 61 3" xfId="11532" xr:uid="{00000000-0005-0000-0000-000009070000}"/>
    <cellStyle name="40% - Ênfase3 62" xfId="7744" xr:uid="{00000000-0005-0000-0000-00000A070000}"/>
    <cellStyle name="40% - Ênfase3 7" xfId="485" xr:uid="{00000000-0005-0000-0000-00000B070000}"/>
    <cellStyle name="40% - Ênfase3 7 2" xfId="4389" xr:uid="{00000000-0005-0000-0000-00000C070000}"/>
    <cellStyle name="40% - Ênfase3 7 2 2" xfId="8302" xr:uid="{00000000-0005-0000-0000-00000D070000}"/>
    <cellStyle name="40% - Ênfase3 8" xfId="486" xr:uid="{00000000-0005-0000-0000-00000E070000}"/>
    <cellStyle name="40% - Ênfase3 8 2" xfId="4390" xr:uid="{00000000-0005-0000-0000-00000F070000}"/>
    <cellStyle name="40% - Ênfase3 8 2 2" xfId="8303" xr:uid="{00000000-0005-0000-0000-000010070000}"/>
    <cellStyle name="40% - Ênfase3 9" xfId="487" xr:uid="{00000000-0005-0000-0000-000011070000}"/>
    <cellStyle name="40% - Ênfase3 9 2" xfId="4391" xr:uid="{00000000-0005-0000-0000-000012070000}"/>
    <cellStyle name="40% - Ênfase3 9 2 2" xfId="8304" xr:uid="{00000000-0005-0000-0000-000013070000}"/>
    <cellStyle name="40% - Ênfase4" xfId="12315" builtinId="43" customBuiltin="1"/>
    <cellStyle name="40% - Ênfase4 10" xfId="488" xr:uid="{00000000-0005-0000-0000-000014070000}"/>
    <cellStyle name="40% - Ênfase4 10 2" xfId="4393" xr:uid="{00000000-0005-0000-0000-000015070000}"/>
    <cellStyle name="40% - Ênfase4 10 2 2" xfId="8305" xr:uid="{00000000-0005-0000-0000-000016070000}"/>
    <cellStyle name="40% - Ênfase4 11" xfId="489" xr:uid="{00000000-0005-0000-0000-000017070000}"/>
    <cellStyle name="40% - Ênfase4 11 2" xfId="5687" xr:uid="{00000000-0005-0000-0000-000018070000}"/>
    <cellStyle name="40% - Ênfase4 11 2 2" xfId="8306" xr:uid="{00000000-0005-0000-0000-000019070000}"/>
    <cellStyle name="40% - Ênfase4 12" xfId="490" xr:uid="{00000000-0005-0000-0000-00001A070000}"/>
    <cellStyle name="40% - Ênfase4 12 2" xfId="5688" xr:uid="{00000000-0005-0000-0000-00001B070000}"/>
    <cellStyle name="40% - Ênfase4 12 2 2" xfId="8307" xr:uid="{00000000-0005-0000-0000-00001C070000}"/>
    <cellStyle name="40% - Ênfase4 13" xfId="491" xr:uid="{00000000-0005-0000-0000-00001D070000}"/>
    <cellStyle name="40% - Ênfase4 13 2" xfId="5689" xr:uid="{00000000-0005-0000-0000-00001E070000}"/>
    <cellStyle name="40% - Ênfase4 13 2 2" xfId="8308" xr:uid="{00000000-0005-0000-0000-00001F070000}"/>
    <cellStyle name="40% - Ênfase4 14" xfId="492" xr:uid="{00000000-0005-0000-0000-000020070000}"/>
    <cellStyle name="40% - Ênfase4 14 2" xfId="5690" xr:uid="{00000000-0005-0000-0000-000021070000}"/>
    <cellStyle name="40% - Ênfase4 14 2 2" xfId="8309" xr:uid="{00000000-0005-0000-0000-000022070000}"/>
    <cellStyle name="40% - Ênfase4 15" xfId="493" xr:uid="{00000000-0005-0000-0000-000023070000}"/>
    <cellStyle name="40% - Ênfase4 15 2" xfId="5691" xr:uid="{00000000-0005-0000-0000-000024070000}"/>
    <cellStyle name="40% - Ênfase4 15 2 2" xfId="8310" xr:uid="{00000000-0005-0000-0000-000025070000}"/>
    <cellStyle name="40% - Ênfase4 16" xfId="494" xr:uid="{00000000-0005-0000-0000-000026070000}"/>
    <cellStyle name="40% - Ênfase4 16 2" xfId="5692" xr:uid="{00000000-0005-0000-0000-000027070000}"/>
    <cellStyle name="40% - Ênfase4 16 2 2" xfId="8311" xr:uid="{00000000-0005-0000-0000-000028070000}"/>
    <cellStyle name="40% - Ênfase4 17" xfId="495" xr:uid="{00000000-0005-0000-0000-000029070000}"/>
    <cellStyle name="40% - Ênfase4 17 2" xfId="5693" xr:uid="{00000000-0005-0000-0000-00002A070000}"/>
    <cellStyle name="40% - Ênfase4 17 2 2" xfId="8312" xr:uid="{00000000-0005-0000-0000-00002B070000}"/>
    <cellStyle name="40% - Ênfase4 18" xfId="496" xr:uid="{00000000-0005-0000-0000-00002C070000}"/>
    <cellStyle name="40% - Ênfase4 18 2" xfId="5694" xr:uid="{00000000-0005-0000-0000-00002D070000}"/>
    <cellStyle name="40% - Ênfase4 18 2 2" xfId="8313" xr:uid="{00000000-0005-0000-0000-00002E070000}"/>
    <cellStyle name="40% - Ênfase4 19" xfId="497" xr:uid="{00000000-0005-0000-0000-00002F070000}"/>
    <cellStyle name="40% - Ênfase4 19 2" xfId="5695" xr:uid="{00000000-0005-0000-0000-000030070000}"/>
    <cellStyle name="40% - Ênfase4 19 2 2" xfId="8314" xr:uid="{00000000-0005-0000-0000-000031070000}"/>
    <cellStyle name="40% - Ênfase4 2" xfId="498" xr:uid="{00000000-0005-0000-0000-000032070000}"/>
    <cellStyle name="40% - Ênfase4 2 2" xfId="4394" xr:uid="{00000000-0005-0000-0000-000033070000}"/>
    <cellStyle name="40% - Ênfase4 2 2 2" xfId="8315" xr:uid="{00000000-0005-0000-0000-000034070000}"/>
    <cellStyle name="40% - Ênfase4 20" xfId="499" xr:uid="{00000000-0005-0000-0000-000035070000}"/>
    <cellStyle name="40% - Ênfase4 20 2" xfId="5696" xr:uid="{00000000-0005-0000-0000-000036070000}"/>
    <cellStyle name="40% - Ênfase4 20 2 2" xfId="8316" xr:uid="{00000000-0005-0000-0000-000037070000}"/>
    <cellStyle name="40% - Ênfase4 21" xfId="500" xr:uid="{00000000-0005-0000-0000-000038070000}"/>
    <cellStyle name="40% - Ênfase4 21 2" xfId="5697" xr:uid="{00000000-0005-0000-0000-000039070000}"/>
    <cellStyle name="40% - Ênfase4 21 2 2" xfId="8317" xr:uid="{00000000-0005-0000-0000-00003A070000}"/>
    <cellStyle name="40% - Ênfase4 22" xfId="501" xr:uid="{00000000-0005-0000-0000-00003B070000}"/>
    <cellStyle name="40% - Ênfase4 22 2" xfId="5698" xr:uid="{00000000-0005-0000-0000-00003C070000}"/>
    <cellStyle name="40% - Ênfase4 22 2 2" xfId="8318" xr:uid="{00000000-0005-0000-0000-00003D070000}"/>
    <cellStyle name="40% - Ênfase4 23" xfId="502" xr:uid="{00000000-0005-0000-0000-00003E070000}"/>
    <cellStyle name="40% - Ênfase4 23 2" xfId="5699" xr:uid="{00000000-0005-0000-0000-00003F070000}"/>
    <cellStyle name="40% - Ênfase4 23 2 2" xfId="8319" xr:uid="{00000000-0005-0000-0000-000040070000}"/>
    <cellStyle name="40% - Ênfase4 24" xfId="503" xr:uid="{00000000-0005-0000-0000-000041070000}"/>
    <cellStyle name="40% - Ênfase4 24 2" xfId="5700" xr:uid="{00000000-0005-0000-0000-000042070000}"/>
    <cellStyle name="40% - Ênfase4 24 2 2" xfId="8320" xr:uid="{00000000-0005-0000-0000-000043070000}"/>
    <cellStyle name="40% - Ênfase4 25" xfId="504" xr:uid="{00000000-0005-0000-0000-000044070000}"/>
    <cellStyle name="40% - Ênfase4 25 2" xfId="5701" xr:uid="{00000000-0005-0000-0000-000045070000}"/>
    <cellStyle name="40% - Ênfase4 25 2 2" xfId="8321" xr:uid="{00000000-0005-0000-0000-000046070000}"/>
    <cellStyle name="40% - Ênfase4 26" xfId="505" xr:uid="{00000000-0005-0000-0000-000047070000}"/>
    <cellStyle name="40% - Ênfase4 26 2" xfId="5702" xr:uid="{00000000-0005-0000-0000-000048070000}"/>
    <cellStyle name="40% - Ênfase4 26 2 2" xfId="8322" xr:uid="{00000000-0005-0000-0000-000049070000}"/>
    <cellStyle name="40% - Ênfase4 27" xfId="506" xr:uid="{00000000-0005-0000-0000-00004A070000}"/>
    <cellStyle name="40% - Ênfase4 27 2" xfId="5703" xr:uid="{00000000-0005-0000-0000-00004B070000}"/>
    <cellStyle name="40% - Ênfase4 27 2 2" xfId="8323" xr:uid="{00000000-0005-0000-0000-00004C070000}"/>
    <cellStyle name="40% - Ênfase4 28" xfId="507" xr:uid="{00000000-0005-0000-0000-00004D070000}"/>
    <cellStyle name="40% - Ênfase4 28 2" xfId="5704" xr:uid="{00000000-0005-0000-0000-00004E070000}"/>
    <cellStyle name="40% - Ênfase4 28 2 2" xfId="8324" xr:uid="{00000000-0005-0000-0000-00004F070000}"/>
    <cellStyle name="40% - Ênfase4 29" xfId="508" xr:uid="{00000000-0005-0000-0000-000050070000}"/>
    <cellStyle name="40% - Ênfase4 29 2" xfId="5705" xr:uid="{00000000-0005-0000-0000-000051070000}"/>
    <cellStyle name="40% - Ênfase4 29 2 2" xfId="8325" xr:uid="{00000000-0005-0000-0000-000052070000}"/>
    <cellStyle name="40% - Ênfase4 3" xfId="509" xr:uid="{00000000-0005-0000-0000-000053070000}"/>
    <cellStyle name="40% - Ênfase4 3 2" xfId="4395" xr:uid="{00000000-0005-0000-0000-000054070000}"/>
    <cellStyle name="40% - Ênfase4 3 2 2" xfId="8326" xr:uid="{00000000-0005-0000-0000-000055070000}"/>
    <cellStyle name="40% - Ênfase4 30" xfId="510" xr:uid="{00000000-0005-0000-0000-000056070000}"/>
    <cellStyle name="40% - Ênfase4 30 2" xfId="5706" xr:uid="{00000000-0005-0000-0000-000057070000}"/>
    <cellStyle name="40% - Ênfase4 30 2 2" xfId="8327" xr:uid="{00000000-0005-0000-0000-000058070000}"/>
    <cellStyle name="40% - Ênfase4 31" xfId="511" xr:uid="{00000000-0005-0000-0000-000059070000}"/>
    <cellStyle name="40% - Ênfase4 31 2" xfId="5707" xr:uid="{00000000-0005-0000-0000-00005A070000}"/>
    <cellStyle name="40% - Ênfase4 31 2 2" xfId="8328" xr:uid="{00000000-0005-0000-0000-00005B070000}"/>
    <cellStyle name="40% - Ênfase4 32" xfId="512" xr:uid="{00000000-0005-0000-0000-00005C070000}"/>
    <cellStyle name="40% - Ênfase4 32 2" xfId="5708" xr:uid="{00000000-0005-0000-0000-00005D070000}"/>
    <cellStyle name="40% - Ênfase4 32 2 2" xfId="8329" xr:uid="{00000000-0005-0000-0000-00005E070000}"/>
    <cellStyle name="40% - Ênfase4 33" xfId="513" xr:uid="{00000000-0005-0000-0000-00005F070000}"/>
    <cellStyle name="40% - Ênfase4 33 2" xfId="5709" xr:uid="{00000000-0005-0000-0000-000060070000}"/>
    <cellStyle name="40% - Ênfase4 33 2 2" xfId="8330" xr:uid="{00000000-0005-0000-0000-000061070000}"/>
    <cellStyle name="40% - Ênfase4 34" xfId="514" xr:uid="{00000000-0005-0000-0000-000062070000}"/>
    <cellStyle name="40% - Ênfase4 34 2" xfId="5710" xr:uid="{00000000-0005-0000-0000-000063070000}"/>
    <cellStyle name="40% - Ênfase4 34 2 2" xfId="8331" xr:uid="{00000000-0005-0000-0000-000064070000}"/>
    <cellStyle name="40% - Ênfase4 35" xfId="515" xr:uid="{00000000-0005-0000-0000-000065070000}"/>
    <cellStyle name="40% - Ênfase4 35 2" xfId="5711" xr:uid="{00000000-0005-0000-0000-000066070000}"/>
    <cellStyle name="40% - Ênfase4 35 2 2" xfId="8332" xr:uid="{00000000-0005-0000-0000-000067070000}"/>
    <cellStyle name="40% - Ênfase4 36" xfId="516" xr:uid="{00000000-0005-0000-0000-000068070000}"/>
    <cellStyle name="40% - Ênfase4 36 2" xfId="5712" xr:uid="{00000000-0005-0000-0000-000069070000}"/>
    <cellStyle name="40% - Ênfase4 36 2 2" xfId="8333" xr:uid="{00000000-0005-0000-0000-00006A070000}"/>
    <cellStyle name="40% - Ênfase4 37" xfId="517" xr:uid="{00000000-0005-0000-0000-00006B070000}"/>
    <cellStyle name="40% - Ênfase4 37 2" xfId="5713" xr:uid="{00000000-0005-0000-0000-00006C070000}"/>
    <cellStyle name="40% - Ênfase4 37 2 2" xfId="8334" xr:uid="{00000000-0005-0000-0000-00006D070000}"/>
    <cellStyle name="40% - Ênfase4 38" xfId="518" xr:uid="{00000000-0005-0000-0000-00006E070000}"/>
    <cellStyle name="40% - Ênfase4 38 2" xfId="5714" xr:uid="{00000000-0005-0000-0000-00006F070000}"/>
    <cellStyle name="40% - Ênfase4 38 2 2" xfId="8335" xr:uid="{00000000-0005-0000-0000-000070070000}"/>
    <cellStyle name="40% - Ênfase4 39" xfId="519" xr:uid="{00000000-0005-0000-0000-000071070000}"/>
    <cellStyle name="40% - Ênfase4 39 2" xfId="5715" xr:uid="{00000000-0005-0000-0000-000072070000}"/>
    <cellStyle name="40% - Ênfase4 39 2 2" xfId="8336" xr:uid="{00000000-0005-0000-0000-000073070000}"/>
    <cellStyle name="40% - Ênfase4 4" xfId="520" xr:uid="{00000000-0005-0000-0000-000074070000}"/>
    <cellStyle name="40% - Ênfase4 4 2" xfId="521" xr:uid="{00000000-0005-0000-0000-000075070000}"/>
    <cellStyle name="40% - Ênfase4 4 2 2" xfId="6900" xr:uid="{00000000-0005-0000-0000-000076070000}"/>
    <cellStyle name="40% - Ênfase4 4 2 2 2" xfId="8337" xr:uid="{00000000-0005-0000-0000-000077070000}"/>
    <cellStyle name="40% - Ênfase4 4 2 2 2 2" xfId="11909" xr:uid="{00000000-0005-0000-0000-000078070000}"/>
    <cellStyle name="40% - Ênfase4 4 2 2 3" xfId="11699" xr:uid="{00000000-0005-0000-0000-000079070000}"/>
    <cellStyle name="40% - Ênfase4 4 2 3" xfId="11222" xr:uid="{00000000-0005-0000-0000-00007A070000}"/>
    <cellStyle name="40% - Ênfase4 4 3" xfId="3529" xr:uid="{00000000-0005-0000-0000-00007B070000}"/>
    <cellStyle name="40% - Ênfase4 4 3 2" xfId="7069" xr:uid="{00000000-0005-0000-0000-00007C070000}"/>
    <cellStyle name="40% - Ênfase4 4 3 2 2" xfId="8338" xr:uid="{00000000-0005-0000-0000-00007D070000}"/>
    <cellStyle name="40% - Ênfase4 4 3 2 2 2" xfId="11910" xr:uid="{00000000-0005-0000-0000-00007E070000}"/>
    <cellStyle name="40% - Ênfase4 4 3 2 3" xfId="11728" xr:uid="{00000000-0005-0000-0000-00007F070000}"/>
    <cellStyle name="40% - Ênfase4 4 3 3" xfId="11392" xr:uid="{00000000-0005-0000-0000-000080070000}"/>
    <cellStyle name="40% - Ênfase4 4 4" xfId="4396" xr:uid="{00000000-0005-0000-0000-000081070000}"/>
    <cellStyle name="40% - Ênfase4 4 4 2" xfId="8339" xr:uid="{00000000-0005-0000-0000-000082070000}"/>
    <cellStyle name="40% - Ênfase4 40" xfId="522" xr:uid="{00000000-0005-0000-0000-000083070000}"/>
    <cellStyle name="40% - Ênfase4 40 2" xfId="5716" xr:uid="{00000000-0005-0000-0000-000084070000}"/>
    <cellStyle name="40% - Ênfase4 40 2 2" xfId="8340" xr:uid="{00000000-0005-0000-0000-000085070000}"/>
    <cellStyle name="40% - Ênfase4 41" xfId="523" xr:uid="{00000000-0005-0000-0000-000086070000}"/>
    <cellStyle name="40% - Ênfase4 41 2" xfId="5717" xr:uid="{00000000-0005-0000-0000-000087070000}"/>
    <cellStyle name="40% - Ênfase4 41 2 2" xfId="8341" xr:uid="{00000000-0005-0000-0000-000088070000}"/>
    <cellStyle name="40% - Ênfase4 42" xfId="524" xr:uid="{00000000-0005-0000-0000-000089070000}"/>
    <cellStyle name="40% - Ênfase4 42 2" xfId="5718" xr:uid="{00000000-0005-0000-0000-00008A070000}"/>
    <cellStyle name="40% - Ênfase4 42 2 2" xfId="8342" xr:uid="{00000000-0005-0000-0000-00008B070000}"/>
    <cellStyle name="40% - Ênfase4 43" xfId="525" xr:uid="{00000000-0005-0000-0000-00008C070000}"/>
    <cellStyle name="40% - Ênfase4 43 2" xfId="5719" xr:uid="{00000000-0005-0000-0000-00008D070000}"/>
    <cellStyle name="40% - Ênfase4 43 2 2" xfId="8343" xr:uid="{00000000-0005-0000-0000-00008E070000}"/>
    <cellStyle name="40% - Ênfase4 44" xfId="526" xr:uid="{00000000-0005-0000-0000-00008F070000}"/>
    <cellStyle name="40% - Ênfase4 44 2" xfId="5720" xr:uid="{00000000-0005-0000-0000-000090070000}"/>
    <cellStyle name="40% - Ênfase4 44 2 2" xfId="8344" xr:uid="{00000000-0005-0000-0000-000091070000}"/>
    <cellStyle name="40% - Ênfase4 45" xfId="527" xr:uid="{00000000-0005-0000-0000-000092070000}"/>
    <cellStyle name="40% - Ênfase4 45 2" xfId="5721" xr:uid="{00000000-0005-0000-0000-000093070000}"/>
    <cellStyle name="40% - Ênfase4 45 2 2" xfId="8345" xr:uid="{00000000-0005-0000-0000-000094070000}"/>
    <cellStyle name="40% - Ênfase4 46" xfId="528" xr:uid="{00000000-0005-0000-0000-000095070000}"/>
    <cellStyle name="40% - Ênfase4 46 2" xfId="5722" xr:uid="{00000000-0005-0000-0000-000096070000}"/>
    <cellStyle name="40% - Ênfase4 46 2 2" xfId="8346" xr:uid="{00000000-0005-0000-0000-000097070000}"/>
    <cellStyle name="40% - Ênfase4 47" xfId="529" xr:uid="{00000000-0005-0000-0000-000098070000}"/>
    <cellStyle name="40% - Ênfase4 47 2" xfId="5723" xr:uid="{00000000-0005-0000-0000-000099070000}"/>
    <cellStyle name="40% - Ênfase4 47 2 2" xfId="8347" xr:uid="{00000000-0005-0000-0000-00009A070000}"/>
    <cellStyle name="40% - Ênfase4 48" xfId="530" xr:uid="{00000000-0005-0000-0000-00009B070000}"/>
    <cellStyle name="40% - Ênfase4 48 2" xfId="5724" xr:uid="{00000000-0005-0000-0000-00009C070000}"/>
    <cellStyle name="40% - Ênfase4 48 2 2" xfId="8348" xr:uid="{00000000-0005-0000-0000-00009D070000}"/>
    <cellStyle name="40% - Ênfase4 49" xfId="531" xr:uid="{00000000-0005-0000-0000-00009E070000}"/>
    <cellStyle name="40% - Ênfase4 49 2" xfId="3530" xr:uid="{00000000-0005-0000-0000-00009F070000}"/>
    <cellStyle name="40% - Ênfase4 49 2 2" xfId="7070" xr:uid="{00000000-0005-0000-0000-0000A0070000}"/>
    <cellStyle name="40% - Ênfase4 49 2 2 2" xfId="8349" xr:uid="{00000000-0005-0000-0000-0000A1070000}"/>
    <cellStyle name="40% - Ênfase4 49 2 2 2 2" xfId="11911" xr:uid="{00000000-0005-0000-0000-0000A2070000}"/>
    <cellStyle name="40% - Ênfase4 49 2 2 3" xfId="11729" xr:uid="{00000000-0005-0000-0000-0000A3070000}"/>
    <cellStyle name="40% - Ênfase4 49 2 3" xfId="11393" xr:uid="{00000000-0005-0000-0000-0000A4070000}"/>
    <cellStyle name="40% - Ênfase4 49 3" xfId="5725" xr:uid="{00000000-0005-0000-0000-0000A5070000}"/>
    <cellStyle name="40% - Ênfase4 49 3 2" xfId="8350" xr:uid="{00000000-0005-0000-0000-0000A6070000}"/>
    <cellStyle name="40% - Ênfase4 49 3 2 2" xfId="11912" xr:uid="{00000000-0005-0000-0000-0000A7070000}"/>
    <cellStyle name="40% - Ênfase4 49 3 3" xfId="11673" xr:uid="{00000000-0005-0000-0000-0000A8070000}"/>
    <cellStyle name="40% - Ênfase4 49 4" xfId="11223" xr:uid="{00000000-0005-0000-0000-0000A9070000}"/>
    <cellStyle name="40% - Ênfase4 5" xfId="532" xr:uid="{00000000-0005-0000-0000-0000AA070000}"/>
    <cellStyle name="40% - Ênfase4 5 2" xfId="533" xr:uid="{00000000-0005-0000-0000-0000AB070000}"/>
    <cellStyle name="40% - Ênfase4 5 2 10" xfId="12889" xr:uid="{00000000-0005-0000-0000-0000FD060000}"/>
    <cellStyle name="40% - Ênfase4 5 2 2" xfId="6886" xr:uid="{00000000-0005-0000-0000-0000AC070000}"/>
    <cellStyle name="40% - Ênfase4 5 2 2 10" xfId="12927" xr:uid="{00000000-0005-0000-0000-0000FE060000}"/>
    <cellStyle name="40% - Ênfase4 5 2 2 2" xfId="8351" xr:uid="{00000000-0005-0000-0000-0000AD070000}"/>
    <cellStyle name="40% - Ênfase4 5 2 2 2 2" xfId="12273" xr:uid="{00000000-0005-0000-0000-0000FF060000}"/>
    <cellStyle name="40% - Ênfase4 5 2 2 2 3" xfId="12408" xr:uid="{00000000-0005-0000-0000-0000FF060000}"/>
    <cellStyle name="40% - Ênfase4 5 2 2 2 4" xfId="12500" xr:uid="{00000000-0005-0000-0000-0000FF060000}"/>
    <cellStyle name="40% - Ênfase4 5 2 2 2 5" xfId="12592" xr:uid="{00000000-0005-0000-0000-0000FF060000}"/>
    <cellStyle name="40% - Ênfase4 5 2 2 2 6" xfId="12685" xr:uid="{00000000-0005-0000-0000-0000FF060000}"/>
    <cellStyle name="40% - Ênfase4 5 2 2 2 7" xfId="12777" xr:uid="{00000000-0005-0000-0000-0000FF060000}"/>
    <cellStyle name="40% - Ênfase4 5 2 2 2 8" xfId="12869" xr:uid="{00000000-0005-0000-0000-0000FF060000}"/>
    <cellStyle name="40% - Ênfase4 5 2 2 2 9" xfId="12961" xr:uid="{00000000-0005-0000-0000-0000FF060000}"/>
    <cellStyle name="40% - Ênfase4 5 2 2 3" xfId="12239" xr:uid="{00000000-0005-0000-0000-0000FE060000}"/>
    <cellStyle name="40% - Ênfase4 5 2 2 4" xfId="12374" xr:uid="{00000000-0005-0000-0000-0000FE060000}"/>
    <cellStyle name="40% - Ênfase4 5 2 2 5" xfId="12466" xr:uid="{00000000-0005-0000-0000-0000FE060000}"/>
    <cellStyle name="40% - Ênfase4 5 2 2 6" xfId="12558" xr:uid="{00000000-0005-0000-0000-0000FE060000}"/>
    <cellStyle name="40% - Ênfase4 5 2 2 7" xfId="12651" xr:uid="{00000000-0005-0000-0000-0000FE060000}"/>
    <cellStyle name="40% - Ênfase4 5 2 2 8" xfId="12743" xr:uid="{00000000-0005-0000-0000-0000FE060000}"/>
    <cellStyle name="40% - Ênfase4 5 2 2 9" xfId="12835" xr:uid="{00000000-0005-0000-0000-0000FE060000}"/>
    <cellStyle name="40% - Ênfase4 5 2 3" xfId="12199" xr:uid="{00000000-0005-0000-0000-0000FD060000}"/>
    <cellStyle name="40% - Ênfase4 5 2 4" xfId="12336" xr:uid="{00000000-0005-0000-0000-0000FD060000}"/>
    <cellStyle name="40% - Ênfase4 5 2 5" xfId="12428" xr:uid="{00000000-0005-0000-0000-0000FD060000}"/>
    <cellStyle name="40% - Ênfase4 5 2 6" xfId="12520" xr:uid="{00000000-0005-0000-0000-0000FD060000}"/>
    <cellStyle name="40% - Ênfase4 5 2 7" xfId="12613" xr:uid="{00000000-0005-0000-0000-0000FD060000}"/>
    <cellStyle name="40% - Ênfase4 5 2 8" xfId="12705" xr:uid="{00000000-0005-0000-0000-0000FD060000}"/>
    <cellStyle name="40% - Ênfase4 5 2 9" xfId="12797" xr:uid="{00000000-0005-0000-0000-0000FD060000}"/>
    <cellStyle name="40% - Ênfase4 5 3" xfId="3531" xr:uid="{00000000-0005-0000-0000-0000AE070000}"/>
    <cellStyle name="40% - Ênfase4 5 3 10" xfId="12910" xr:uid="{00000000-0005-0000-0000-000000070000}"/>
    <cellStyle name="40% - Ênfase4 5 3 2" xfId="7071" xr:uid="{00000000-0005-0000-0000-0000AF070000}"/>
    <cellStyle name="40% - Ênfase4 5 3 2 10" xfId="12940" xr:uid="{00000000-0005-0000-0000-000001070000}"/>
    <cellStyle name="40% - Ênfase4 5 3 2 2" xfId="8352" xr:uid="{00000000-0005-0000-0000-0000B0070000}"/>
    <cellStyle name="40% - Ênfase4 5 3 2 2 2" xfId="12274" xr:uid="{00000000-0005-0000-0000-000002070000}"/>
    <cellStyle name="40% - Ênfase4 5 3 2 2 3" xfId="12409" xr:uid="{00000000-0005-0000-0000-000002070000}"/>
    <cellStyle name="40% - Ênfase4 5 3 2 2 4" xfId="12501" xr:uid="{00000000-0005-0000-0000-000002070000}"/>
    <cellStyle name="40% - Ênfase4 5 3 2 2 5" xfId="12593" xr:uid="{00000000-0005-0000-0000-000002070000}"/>
    <cellStyle name="40% - Ênfase4 5 3 2 2 6" xfId="12686" xr:uid="{00000000-0005-0000-0000-000002070000}"/>
    <cellStyle name="40% - Ênfase4 5 3 2 2 7" xfId="12778" xr:uid="{00000000-0005-0000-0000-000002070000}"/>
    <cellStyle name="40% - Ênfase4 5 3 2 2 8" xfId="12870" xr:uid="{00000000-0005-0000-0000-000002070000}"/>
    <cellStyle name="40% - Ênfase4 5 3 2 2 9" xfId="12962" xr:uid="{00000000-0005-0000-0000-000002070000}"/>
    <cellStyle name="40% - Ênfase4 5 3 2 3" xfId="12252" xr:uid="{00000000-0005-0000-0000-000001070000}"/>
    <cellStyle name="40% - Ênfase4 5 3 2 4" xfId="12387" xr:uid="{00000000-0005-0000-0000-000001070000}"/>
    <cellStyle name="40% - Ênfase4 5 3 2 5" xfId="12479" xr:uid="{00000000-0005-0000-0000-000001070000}"/>
    <cellStyle name="40% - Ênfase4 5 3 2 6" xfId="12571" xr:uid="{00000000-0005-0000-0000-000001070000}"/>
    <cellStyle name="40% - Ênfase4 5 3 2 7" xfId="12664" xr:uid="{00000000-0005-0000-0000-000001070000}"/>
    <cellStyle name="40% - Ênfase4 5 3 2 8" xfId="12756" xr:uid="{00000000-0005-0000-0000-000001070000}"/>
    <cellStyle name="40% - Ênfase4 5 3 2 9" xfId="12848" xr:uid="{00000000-0005-0000-0000-000001070000}"/>
    <cellStyle name="40% - Ênfase4 5 3 3" xfId="12221" xr:uid="{00000000-0005-0000-0000-000000070000}"/>
    <cellStyle name="40% - Ênfase4 5 3 4" xfId="12357" xr:uid="{00000000-0005-0000-0000-000000070000}"/>
    <cellStyle name="40% - Ênfase4 5 3 5" xfId="12449" xr:uid="{00000000-0005-0000-0000-000000070000}"/>
    <cellStyle name="40% - Ênfase4 5 3 6" xfId="12541" xr:uid="{00000000-0005-0000-0000-000000070000}"/>
    <cellStyle name="40% - Ênfase4 5 3 7" xfId="12634" xr:uid="{00000000-0005-0000-0000-000000070000}"/>
    <cellStyle name="40% - Ênfase4 5 3 8" xfId="12726" xr:uid="{00000000-0005-0000-0000-000000070000}"/>
    <cellStyle name="40% - Ênfase4 5 3 9" xfId="12818" xr:uid="{00000000-0005-0000-0000-000000070000}"/>
    <cellStyle name="40% - Ênfase4 5 4" xfId="4397" xr:uid="{00000000-0005-0000-0000-0000B1070000}"/>
    <cellStyle name="40% - Ênfase4 5 4 2" xfId="8353" xr:uid="{00000000-0005-0000-0000-0000B2070000}"/>
    <cellStyle name="40% - Ênfase4 50" xfId="534" xr:uid="{00000000-0005-0000-0000-0000B3070000}"/>
    <cellStyle name="40% - Ênfase4 50 2" xfId="3532" xr:uid="{00000000-0005-0000-0000-0000B4070000}"/>
    <cellStyle name="40% - Ênfase4 50 2 2" xfId="7072" xr:uid="{00000000-0005-0000-0000-0000B5070000}"/>
    <cellStyle name="40% - Ênfase4 50 2 2 2" xfId="8354" xr:uid="{00000000-0005-0000-0000-0000B6070000}"/>
    <cellStyle name="40% - Ênfase4 50 2 2 2 2" xfId="11913" xr:uid="{00000000-0005-0000-0000-0000B7070000}"/>
    <cellStyle name="40% - Ênfase4 50 2 2 3" xfId="11730" xr:uid="{00000000-0005-0000-0000-0000B8070000}"/>
    <cellStyle name="40% - Ênfase4 50 2 3" xfId="11394" xr:uid="{00000000-0005-0000-0000-0000B9070000}"/>
    <cellStyle name="40% - Ênfase4 50 3" xfId="5726" xr:uid="{00000000-0005-0000-0000-0000BA070000}"/>
    <cellStyle name="40% - Ênfase4 50 3 2" xfId="8355" xr:uid="{00000000-0005-0000-0000-0000BB070000}"/>
    <cellStyle name="40% - Ênfase4 50 3 2 2" xfId="11914" xr:uid="{00000000-0005-0000-0000-0000BC070000}"/>
    <cellStyle name="40% - Ênfase4 50 3 3" xfId="11674" xr:uid="{00000000-0005-0000-0000-0000BD070000}"/>
    <cellStyle name="40% - Ênfase4 50 4" xfId="11224" xr:uid="{00000000-0005-0000-0000-0000BE070000}"/>
    <cellStyle name="40% - Ênfase4 51" xfId="535" xr:uid="{00000000-0005-0000-0000-0000BF070000}"/>
    <cellStyle name="40% - Ênfase4 51 2" xfId="5727" xr:uid="{00000000-0005-0000-0000-0000C0070000}"/>
    <cellStyle name="40% - Ênfase4 51 2 2" xfId="8356" xr:uid="{00000000-0005-0000-0000-0000C1070000}"/>
    <cellStyle name="40% - Ênfase4 52" xfId="536" xr:uid="{00000000-0005-0000-0000-0000C2070000}"/>
    <cellStyle name="40% - Ênfase4 52 2" xfId="6867" xr:uid="{00000000-0005-0000-0000-0000C3070000}"/>
    <cellStyle name="40% - Ênfase4 52 2 2" xfId="8357" xr:uid="{00000000-0005-0000-0000-0000C4070000}"/>
    <cellStyle name="40% - Ênfase4 53" xfId="3422" xr:uid="{00000000-0005-0000-0000-0000C5070000}"/>
    <cellStyle name="40% - Ênfase4 53 2" xfId="6941" xr:uid="{00000000-0005-0000-0000-0000C6070000}"/>
    <cellStyle name="40% - Ênfase4 53 2 2" xfId="8358" xr:uid="{00000000-0005-0000-0000-0000C7070000}"/>
    <cellStyle name="40% - Ênfase4 54" xfId="3423" xr:uid="{00000000-0005-0000-0000-0000C8070000}"/>
    <cellStyle name="40% - Ênfase4 54 2" xfId="6955" xr:uid="{00000000-0005-0000-0000-0000C9070000}"/>
    <cellStyle name="40% - Ênfase4 54 2 2" xfId="8359" xr:uid="{00000000-0005-0000-0000-0000CA070000}"/>
    <cellStyle name="40% - Ênfase4 55" xfId="3424" xr:uid="{00000000-0005-0000-0000-0000CB070000}"/>
    <cellStyle name="40% - Ênfase4 55 2" xfId="6969" xr:uid="{00000000-0005-0000-0000-0000CC070000}"/>
    <cellStyle name="40% - Ênfase4 55 2 2" xfId="8360" xr:uid="{00000000-0005-0000-0000-0000CD070000}"/>
    <cellStyle name="40% - Ênfase4 56" xfId="3425" xr:uid="{00000000-0005-0000-0000-0000CE070000}"/>
    <cellStyle name="40% - Ênfase4 56 2" xfId="6983" xr:uid="{00000000-0005-0000-0000-0000CF070000}"/>
    <cellStyle name="40% - Ênfase4 56 2 2" xfId="8361" xr:uid="{00000000-0005-0000-0000-0000D0070000}"/>
    <cellStyle name="40% - Ênfase4 57" xfId="3426" xr:uid="{00000000-0005-0000-0000-0000D1070000}"/>
    <cellStyle name="40% - Ênfase4 57 2" xfId="6999" xr:uid="{00000000-0005-0000-0000-0000D2070000}"/>
    <cellStyle name="40% - Ênfase4 57 2 2" xfId="8362" xr:uid="{00000000-0005-0000-0000-0000D3070000}"/>
    <cellStyle name="40% - Ênfase4 58" xfId="3465" xr:uid="{00000000-0005-0000-0000-0000D4070000}"/>
    <cellStyle name="40% - Ênfase4 58 2" xfId="7014" xr:uid="{00000000-0005-0000-0000-0000D5070000}"/>
    <cellStyle name="40% - Ênfase4 58 2 2" xfId="8363" xr:uid="{00000000-0005-0000-0000-0000D6070000}"/>
    <cellStyle name="40% - Ênfase4 59" xfId="3484" xr:uid="{00000000-0005-0000-0000-0000D7070000}"/>
    <cellStyle name="40% - Ênfase4 59 2" xfId="7028" xr:uid="{00000000-0005-0000-0000-0000D8070000}"/>
    <cellStyle name="40% - Ênfase4 59 2 2" xfId="8364" xr:uid="{00000000-0005-0000-0000-0000D9070000}"/>
    <cellStyle name="40% - Ênfase4 6" xfId="537" xr:uid="{00000000-0005-0000-0000-0000DA070000}"/>
    <cellStyle name="40% - Ênfase4 6 2" xfId="4398" xr:uid="{00000000-0005-0000-0000-0000DB070000}"/>
    <cellStyle name="40% - Ênfase4 6 2 2" xfId="8365" xr:uid="{00000000-0005-0000-0000-0000DC070000}"/>
    <cellStyle name="40% - Ênfase4 60" xfId="4296" xr:uid="{00000000-0005-0000-0000-0000DD070000}"/>
    <cellStyle name="40% - Ênfase4 61" xfId="4392" xr:uid="{00000000-0005-0000-0000-0000DE070000}"/>
    <cellStyle name="40% - Ênfase4 61 2" xfId="7761" xr:uid="{00000000-0005-0000-0000-0000DF070000}"/>
    <cellStyle name="40% - Ênfase4 61 3" xfId="11533" xr:uid="{00000000-0005-0000-0000-0000E0070000}"/>
    <cellStyle name="40% - Ênfase4 62" xfId="7745" xr:uid="{00000000-0005-0000-0000-0000E1070000}"/>
    <cellStyle name="40% - Ênfase4 7" xfId="538" xr:uid="{00000000-0005-0000-0000-0000E2070000}"/>
    <cellStyle name="40% - Ênfase4 7 2" xfId="4399" xr:uid="{00000000-0005-0000-0000-0000E3070000}"/>
    <cellStyle name="40% - Ênfase4 7 2 2" xfId="8366" xr:uid="{00000000-0005-0000-0000-0000E4070000}"/>
    <cellStyle name="40% - Ênfase4 8" xfId="539" xr:uid="{00000000-0005-0000-0000-0000E5070000}"/>
    <cellStyle name="40% - Ênfase4 8 2" xfId="4400" xr:uid="{00000000-0005-0000-0000-0000E6070000}"/>
    <cellStyle name="40% - Ênfase4 8 2 2" xfId="8367" xr:uid="{00000000-0005-0000-0000-0000E7070000}"/>
    <cellStyle name="40% - Ênfase4 9" xfId="540" xr:uid="{00000000-0005-0000-0000-0000E8070000}"/>
    <cellStyle name="40% - Ênfase4 9 2" xfId="4401" xr:uid="{00000000-0005-0000-0000-0000E9070000}"/>
    <cellStyle name="40% - Ênfase4 9 2 2" xfId="8368" xr:uid="{00000000-0005-0000-0000-0000EA070000}"/>
    <cellStyle name="40% - Ênfase5" xfId="12319" builtinId="47" customBuiltin="1"/>
    <cellStyle name="40% - Ênfase5 10" xfId="541" xr:uid="{00000000-0005-0000-0000-0000EB070000}"/>
    <cellStyle name="40% - Ênfase5 10 2" xfId="4403" xr:uid="{00000000-0005-0000-0000-0000EC070000}"/>
    <cellStyle name="40% - Ênfase5 10 2 2" xfId="8369" xr:uid="{00000000-0005-0000-0000-0000ED070000}"/>
    <cellStyle name="40% - Ênfase5 11" xfId="542" xr:uid="{00000000-0005-0000-0000-0000EE070000}"/>
    <cellStyle name="40% - Ênfase5 11 2" xfId="5728" xr:uid="{00000000-0005-0000-0000-0000EF070000}"/>
    <cellStyle name="40% - Ênfase5 11 2 2" xfId="8370" xr:uid="{00000000-0005-0000-0000-0000F0070000}"/>
    <cellStyle name="40% - Ênfase5 12" xfId="543" xr:uid="{00000000-0005-0000-0000-0000F1070000}"/>
    <cellStyle name="40% - Ênfase5 12 2" xfId="5729" xr:uid="{00000000-0005-0000-0000-0000F2070000}"/>
    <cellStyle name="40% - Ênfase5 12 2 2" xfId="8371" xr:uid="{00000000-0005-0000-0000-0000F3070000}"/>
    <cellStyle name="40% - Ênfase5 13" xfId="544" xr:uid="{00000000-0005-0000-0000-0000F4070000}"/>
    <cellStyle name="40% - Ênfase5 13 2" xfId="5730" xr:uid="{00000000-0005-0000-0000-0000F5070000}"/>
    <cellStyle name="40% - Ênfase5 13 2 2" xfId="8372" xr:uid="{00000000-0005-0000-0000-0000F6070000}"/>
    <cellStyle name="40% - Ênfase5 14" xfId="545" xr:uid="{00000000-0005-0000-0000-0000F7070000}"/>
    <cellStyle name="40% - Ênfase5 14 2" xfId="5731" xr:uid="{00000000-0005-0000-0000-0000F8070000}"/>
    <cellStyle name="40% - Ênfase5 14 2 2" xfId="8373" xr:uid="{00000000-0005-0000-0000-0000F9070000}"/>
    <cellStyle name="40% - Ênfase5 15" xfId="546" xr:uid="{00000000-0005-0000-0000-0000FA070000}"/>
    <cellStyle name="40% - Ênfase5 15 2" xfId="5732" xr:uid="{00000000-0005-0000-0000-0000FB070000}"/>
    <cellStyle name="40% - Ênfase5 15 2 2" xfId="8374" xr:uid="{00000000-0005-0000-0000-0000FC070000}"/>
    <cellStyle name="40% - Ênfase5 16" xfId="547" xr:uid="{00000000-0005-0000-0000-0000FD070000}"/>
    <cellStyle name="40% - Ênfase5 16 2" xfId="5733" xr:uid="{00000000-0005-0000-0000-0000FE070000}"/>
    <cellStyle name="40% - Ênfase5 16 2 2" xfId="8375" xr:uid="{00000000-0005-0000-0000-0000FF070000}"/>
    <cellStyle name="40% - Ênfase5 17" xfId="548" xr:uid="{00000000-0005-0000-0000-000000080000}"/>
    <cellStyle name="40% - Ênfase5 17 2" xfId="5734" xr:uid="{00000000-0005-0000-0000-000001080000}"/>
    <cellStyle name="40% - Ênfase5 17 2 2" xfId="8376" xr:uid="{00000000-0005-0000-0000-000002080000}"/>
    <cellStyle name="40% - Ênfase5 18" xfId="549" xr:uid="{00000000-0005-0000-0000-000003080000}"/>
    <cellStyle name="40% - Ênfase5 18 2" xfId="5735" xr:uid="{00000000-0005-0000-0000-000004080000}"/>
    <cellStyle name="40% - Ênfase5 18 2 2" xfId="8377" xr:uid="{00000000-0005-0000-0000-000005080000}"/>
    <cellStyle name="40% - Ênfase5 19" xfId="550" xr:uid="{00000000-0005-0000-0000-000006080000}"/>
    <cellStyle name="40% - Ênfase5 19 2" xfId="5736" xr:uid="{00000000-0005-0000-0000-000007080000}"/>
    <cellStyle name="40% - Ênfase5 19 2 2" xfId="8378" xr:uid="{00000000-0005-0000-0000-000008080000}"/>
    <cellStyle name="40% - Ênfase5 2" xfId="551" xr:uid="{00000000-0005-0000-0000-000009080000}"/>
    <cellStyle name="40% - Ênfase5 2 2" xfId="4404" xr:uid="{00000000-0005-0000-0000-00000A080000}"/>
    <cellStyle name="40% - Ênfase5 2 2 2" xfId="8379" xr:uid="{00000000-0005-0000-0000-00000B080000}"/>
    <cellStyle name="40% - Ênfase5 20" xfId="552" xr:uid="{00000000-0005-0000-0000-00000C080000}"/>
    <cellStyle name="40% - Ênfase5 20 2" xfId="5737" xr:uid="{00000000-0005-0000-0000-00000D080000}"/>
    <cellStyle name="40% - Ênfase5 20 2 2" xfId="8380" xr:uid="{00000000-0005-0000-0000-00000E080000}"/>
    <cellStyle name="40% - Ênfase5 21" xfId="553" xr:uid="{00000000-0005-0000-0000-00000F080000}"/>
    <cellStyle name="40% - Ênfase5 21 2" xfId="5738" xr:uid="{00000000-0005-0000-0000-000010080000}"/>
    <cellStyle name="40% - Ênfase5 21 2 2" xfId="8381" xr:uid="{00000000-0005-0000-0000-000011080000}"/>
    <cellStyle name="40% - Ênfase5 22" xfId="554" xr:uid="{00000000-0005-0000-0000-000012080000}"/>
    <cellStyle name="40% - Ênfase5 22 2" xfId="5739" xr:uid="{00000000-0005-0000-0000-000013080000}"/>
    <cellStyle name="40% - Ênfase5 22 2 2" xfId="8382" xr:uid="{00000000-0005-0000-0000-000014080000}"/>
    <cellStyle name="40% - Ênfase5 23" xfId="555" xr:uid="{00000000-0005-0000-0000-000015080000}"/>
    <cellStyle name="40% - Ênfase5 23 2" xfId="5740" xr:uid="{00000000-0005-0000-0000-000016080000}"/>
    <cellStyle name="40% - Ênfase5 23 2 2" xfId="8383" xr:uid="{00000000-0005-0000-0000-000017080000}"/>
    <cellStyle name="40% - Ênfase5 24" xfId="556" xr:uid="{00000000-0005-0000-0000-000018080000}"/>
    <cellStyle name="40% - Ênfase5 24 2" xfId="5741" xr:uid="{00000000-0005-0000-0000-000019080000}"/>
    <cellStyle name="40% - Ênfase5 24 2 2" xfId="8384" xr:uid="{00000000-0005-0000-0000-00001A080000}"/>
    <cellStyle name="40% - Ênfase5 25" xfId="557" xr:uid="{00000000-0005-0000-0000-00001B080000}"/>
    <cellStyle name="40% - Ênfase5 25 2" xfId="5742" xr:uid="{00000000-0005-0000-0000-00001C080000}"/>
    <cellStyle name="40% - Ênfase5 25 2 2" xfId="8385" xr:uid="{00000000-0005-0000-0000-00001D080000}"/>
    <cellStyle name="40% - Ênfase5 26" xfId="558" xr:uid="{00000000-0005-0000-0000-00001E080000}"/>
    <cellStyle name="40% - Ênfase5 26 2" xfId="5743" xr:uid="{00000000-0005-0000-0000-00001F080000}"/>
    <cellStyle name="40% - Ênfase5 26 2 2" xfId="8386" xr:uid="{00000000-0005-0000-0000-000020080000}"/>
    <cellStyle name="40% - Ênfase5 27" xfId="559" xr:uid="{00000000-0005-0000-0000-000021080000}"/>
    <cellStyle name="40% - Ênfase5 27 2" xfId="5744" xr:uid="{00000000-0005-0000-0000-000022080000}"/>
    <cellStyle name="40% - Ênfase5 27 2 2" xfId="8387" xr:uid="{00000000-0005-0000-0000-000023080000}"/>
    <cellStyle name="40% - Ênfase5 28" xfId="560" xr:uid="{00000000-0005-0000-0000-000024080000}"/>
    <cellStyle name="40% - Ênfase5 28 2" xfId="5745" xr:uid="{00000000-0005-0000-0000-000025080000}"/>
    <cellStyle name="40% - Ênfase5 28 2 2" xfId="8388" xr:uid="{00000000-0005-0000-0000-000026080000}"/>
    <cellStyle name="40% - Ênfase5 29" xfId="561" xr:uid="{00000000-0005-0000-0000-000027080000}"/>
    <cellStyle name="40% - Ênfase5 29 2" xfId="5746" xr:uid="{00000000-0005-0000-0000-000028080000}"/>
    <cellStyle name="40% - Ênfase5 29 2 2" xfId="8389" xr:uid="{00000000-0005-0000-0000-000029080000}"/>
    <cellStyle name="40% - Ênfase5 3" xfId="562" xr:uid="{00000000-0005-0000-0000-00002A080000}"/>
    <cellStyle name="40% - Ênfase5 3 2" xfId="4405" xr:uid="{00000000-0005-0000-0000-00002B080000}"/>
    <cellStyle name="40% - Ênfase5 3 2 2" xfId="8390" xr:uid="{00000000-0005-0000-0000-00002C080000}"/>
    <cellStyle name="40% - Ênfase5 30" xfId="563" xr:uid="{00000000-0005-0000-0000-00002D080000}"/>
    <cellStyle name="40% - Ênfase5 30 2" xfId="5747" xr:uid="{00000000-0005-0000-0000-00002E080000}"/>
    <cellStyle name="40% - Ênfase5 30 2 2" xfId="8391" xr:uid="{00000000-0005-0000-0000-00002F080000}"/>
    <cellStyle name="40% - Ênfase5 31" xfId="564" xr:uid="{00000000-0005-0000-0000-000030080000}"/>
    <cellStyle name="40% - Ênfase5 31 2" xfId="5748" xr:uid="{00000000-0005-0000-0000-000031080000}"/>
    <cellStyle name="40% - Ênfase5 31 2 2" xfId="8392" xr:uid="{00000000-0005-0000-0000-000032080000}"/>
    <cellStyle name="40% - Ênfase5 32" xfId="565" xr:uid="{00000000-0005-0000-0000-000033080000}"/>
    <cellStyle name="40% - Ênfase5 32 2" xfId="5749" xr:uid="{00000000-0005-0000-0000-000034080000}"/>
    <cellStyle name="40% - Ênfase5 32 2 2" xfId="8393" xr:uid="{00000000-0005-0000-0000-000035080000}"/>
    <cellStyle name="40% - Ênfase5 33" xfId="566" xr:uid="{00000000-0005-0000-0000-000036080000}"/>
    <cellStyle name="40% - Ênfase5 33 2" xfId="5750" xr:uid="{00000000-0005-0000-0000-000037080000}"/>
    <cellStyle name="40% - Ênfase5 33 2 2" xfId="8394" xr:uid="{00000000-0005-0000-0000-000038080000}"/>
    <cellStyle name="40% - Ênfase5 34" xfId="567" xr:uid="{00000000-0005-0000-0000-000039080000}"/>
    <cellStyle name="40% - Ênfase5 34 2" xfId="5751" xr:uid="{00000000-0005-0000-0000-00003A080000}"/>
    <cellStyle name="40% - Ênfase5 34 2 2" xfId="8395" xr:uid="{00000000-0005-0000-0000-00003B080000}"/>
    <cellStyle name="40% - Ênfase5 35" xfId="568" xr:uid="{00000000-0005-0000-0000-00003C080000}"/>
    <cellStyle name="40% - Ênfase5 35 2" xfId="5752" xr:uid="{00000000-0005-0000-0000-00003D080000}"/>
    <cellStyle name="40% - Ênfase5 35 2 2" xfId="8396" xr:uid="{00000000-0005-0000-0000-00003E080000}"/>
    <cellStyle name="40% - Ênfase5 36" xfId="569" xr:uid="{00000000-0005-0000-0000-00003F080000}"/>
    <cellStyle name="40% - Ênfase5 36 2" xfId="5753" xr:uid="{00000000-0005-0000-0000-000040080000}"/>
    <cellStyle name="40% - Ênfase5 36 2 2" xfId="8397" xr:uid="{00000000-0005-0000-0000-000041080000}"/>
    <cellStyle name="40% - Ênfase5 37" xfId="570" xr:uid="{00000000-0005-0000-0000-000042080000}"/>
    <cellStyle name="40% - Ênfase5 37 2" xfId="5754" xr:uid="{00000000-0005-0000-0000-000043080000}"/>
    <cellStyle name="40% - Ênfase5 37 2 2" xfId="8398" xr:uid="{00000000-0005-0000-0000-000044080000}"/>
    <cellStyle name="40% - Ênfase5 38" xfId="571" xr:uid="{00000000-0005-0000-0000-000045080000}"/>
    <cellStyle name="40% - Ênfase5 38 2" xfId="5755" xr:uid="{00000000-0005-0000-0000-000046080000}"/>
    <cellStyle name="40% - Ênfase5 38 2 2" xfId="8399" xr:uid="{00000000-0005-0000-0000-000047080000}"/>
    <cellStyle name="40% - Ênfase5 39" xfId="572" xr:uid="{00000000-0005-0000-0000-000048080000}"/>
    <cellStyle name="40% - Ênfase5 39 2" xfId="5756" xr:uid="{00000000-0005-0000-0000-000049080000}"/>
    <cellStyle name="40% - Ênfase5 39 2 2" xfId="8400" xr:uid="{00000000-0005-0000-0000-00004A080000}"/>
    <cellStyle name="40% - Ênfase5 4" xfId="573" xr:uid="{00000000-0005-0000-0000-00004B080000}"/>
    <cellStyle name="40% - Ênfase5 4 2" xfId="574" xr:uid="{00000000-0005-0000-0000-00004C080000}"/>
    <cellStyle name="40% - Ênfase5 4 2 2" xfId="6901" xr:uid="{00000000-0005-0000-0000-00004D080000}"/>
    <cellStyle name="40% - Ênfase5 4 2 2 2" xfId="8401" xr:uid="{00000000-0005-0000-0000-00004E080000}"/>
    <cellStyle name="40% - Ênfase5 4 2 2 2 2" xfId="11915" xr:uid="{00000000-0005-0000-0000-00004F080000}"/>
    <cellStyle name="40% - Ênfase5 4 2 2 3" xfId="11700" xr:uid="{00000000-0005-0000-0000-000050080000}"/>
    <cellStyle name="40% - Ênfase5 4 2 3" xfId="11225" xr:uid="{00000000-0005-0000-0000-000051080000}"/>
    <cellStyle name="40% - Ênfase5 4 3" xfId="3533" xr:uid="{00000000-0005-0000-0000-000052080000}"/>
    <cellStyle name="40% - Ênfase5 4 3 2" xfId="7073" xr:uid="{00000000-0005-0000-0000-000053080000}"/>
    <cellStyle name="40% - Ênfase5 4 3 2 2" xfId="8402" xr:uid="{00000000-0005-0000-0000-000054080000}"/>
    <cellStyle name="40% - Ênfase5 4 3 2 2 2" xfId="11916" xr:uid="{00000000-0005-0000-0000-000055080000}"/>
    <cellStyle name="40% - Ênfase5 4 3 2 3" xfId="11731" xr:uid="{00000000-0005-0000-0000-000056080000}"/>
    <cellStyle name="40% - Ênfase5 4 3 3" xfId="11395" xr:uid="{00000000-0005-0000-0000-000057080000}"/>
    <cellStyle name="40% - Ênfase5 4 4" xfId="4406" xr:uid="{00000000-0005-0000-0000-000058080000}"/>
    <cellStyle name="40% - Ênfase5 4 4 2" xfId="8403" xr:uid="{00000000-0005-0000-0000-000059080000}"/>
    <cellStyle name="40% - Ênfase5 40" xfId="575" xr:uid="{00000000-0005-0000-0000-00005A080000}"/>
    <cellStyle name="40% - Ênfase5 40 2" xfId="5757" xr:uid="{00000000-0005-0000-0000-00005B080000}"/>
    <cellStyle name="40% - Ênfase5 40 2 2" xfId="8404" xr:uid="{00000000-0005-0000-0000-00005C080000}"/>
    <cellStyle name="40% - Ênfase5 41" xfId="576" xr:uid="{00000000-0005-0000-0000-00005D080000}"/>
    <cellStyle name="40% - Ênfase5 41 2" xfId="5758" xr:uid="{00000000-0005-0000-0000-00005E080000}"/>
    <cellStyle name="40% - Ênfase5 41 2 2" xfId="8405" xr:uid="{00000000-0005-0000-0000-00005F080000}"/>
    <cellStyle name="40% - Ênfase5 42" xfId="577" xr:uid="{00000000-0005-0000-0000-000060080000}"/>
    <cellStyle name="40% - Ênfase5 42 2" xfId="5759" xr:uid="{00000000-0005-0000-0000-000061080000}"/>
    <cellStyle name="40% - Ênfase5 42 2 2" xfId="8406" xr:uid="{00000000-0005-0000-0000-000062080000}"/>
    <cellStyle name="40% - Ênfase5 43" xfId="578" xr:uid="{00000000-0005-0000-0000-000063080000}"/>
    <cellStyle name="40% - Ênfase5 43 2" xfId="5760" xr:uid="{00000000-0005-0000-0000-000064080000}"/>
    <cellStyle name="40% - Ênfase5 43 2 2" xfId="8407" xr:uid="{00000000-0005-0000-0000-000065080000}"/>
    <cellStyle name="40% - Ênfase5 44" xfId="579" xr:uid="{00000000-0005-0000-0000-000066080000}"/>
    <cellStyle name="40% - Ênfase5 44 2" xfId="5761" xr:uid="{00000000-0005-0000-0000-000067080000}"/>
    <cellStyle name="40% - Ênfase5 44 2 2" xfId="8408" xr:uid="{00000000-0005-0000-0000-000068080000}"/>
    <cellStyle name="40% - Ênfase5 45" xfId="580" xr:uid="{00000000-0005-0000-0000-000069080000}"/>
    <cellStyle name="40% - Ênfase5 45 2" xfId="5762" xr:uid="{00000000-0005-0000-0000-00006A080000}"/>
    <cellStyle name="40% - Ênfase5 45 2 2" xfId="8409" xr:uid="{00000000-0005-0000-0000-00006B080000}"/>
    <cellStyle name="40% - Ênfase5 46" xfId="581" xr:uid="{00000000-0005-0000-0000-00006C080000}"/>
    <cellStyle name="40% - Ênfase5 46 2" xfId="5763" xr:uid="{00000000-0005-0000-0000-00006D080000}"/>
    <cellStyle name="40% - Ênfase5 46 2 2" xfId="8410" xr:uid="{00000000-0005-0000-0000-00006E080000}"/>
    <cellStyle name="40% - Ênfase5 47" xfId="582" xr:uid="{00000000-0005-0000-0000-00006F080000}"/>
    <cellStyle name="40% - Ênfase5 47 2" xfId="5764" xr:uid="{00000000-0005-0000-0000-000070080000}"/>
    <cellStyle name="40% - Ênfase5 47 2 2" xfId="8411" xr:uid="{00000000-0005-0000-0000-000071080000}"/>
    <cellStyle name="40% - Ênfase5 48" xfId="583" xr:uid="{00000000-0005-0000-0000-000072080000}"/>
    <cellStyle name="40% - Ênfase5 48 2" xfId="5765" xr:uid="{00000000-0005-0000-0000-000073080000}"/>
    <cellStyle name="40% - Ênfase5 48 2 2" xfId="8412" xr:uid="{00000000-0005-0000-0000-000074080000}"/>
    <cellStyle name="40% - Ênfase5 49" xfId="584" xr:uid="{00000000-0005-0000-0000-000075080000}"/>
    <cellStyle name="40% - Ênfase5 49 2" xfId="3534" xr:uid="{00000000-0005-0000-0000-000076080000}"/>
    <cellStyle name="40% - Ênfase5 49 2 2" xfId="7074" xr:uid="{00000000-0005-0000-0000-000077080000}"/>
    <cellStyle name="40% - Ênfase5 49 2 2 2" xfId="8413" xr:uid="{00000000-0005-0000-0000-000078080000}"/>
    <cellStyle name="40% - Ênfase5 49 2 2 2 2" xfId="11917" xr:uid="{00000000-0005-0000-0000-000079080000}"/>
    <cellStyle name="40% - Ênfase5 49 2 2 3" xfId="11732" xr:uid="{00000000-0005-0000-0000-00007A080000}"/>
    <cellStyle name="40% - Ênfase5 49 2 3" xfId="11396" xr:uid="{00000000-0005-0000-0000-00007B080000}"/>
    <cellStyle name="40% - Ênfase5 49 3" xfId="5766" xr:uid="{00000000-0005-0000-0000-00007C080000}"/>
    <cellStyle name="40% - Ênfase5 49 3 2" xfId="8414" xr:uid="{00000000-0005-0000-0000-00007D080000}"/>
    <cellStyle name="40% - Ênfase5 49 3 2 2" xfId="11918" xr:uid="{00000000-0005-0000-0000-00007E080000}"/>
    <cellStyle name="40% - Ênfase5 49 3 3" xfId="11675" xr:uid="{00000000-0005-0000-0000-00007F080000}"/>
    <cellStyle name="40% - Ênfase5 49 4" xfId="11226" xr:uid="{00000000-0005-0000-0000-000080080000}"/>
    <cellStyle name="40% - Ênfase5 5" xfId="585" xr:uid="{00000000-0005-0000-0000-000081080000}"/>
    <cellStyle name="40% - Ênfase5 5 2" xfId="586" xr:uid="{00000000-0005-0000-0000-000082080000}"/>
    <cellStyle name="40% - Ênfase5 5 2 10" xfId="12890" xr:uid="{00000000-0005-0000-0000-0000C1070000}"/>
    <cellStyle name="40% - Ênfase5 5 2 2" xfId="6888" xr:uid="{00000000-0005-0000-0000-000083080000}"/>
    <cellStyle name="40% - Ênfase5 5 2 2 10" xfId="12929" xr:uid="{00000000-0005-0000-0000-0000C2070000}"/>
    <cellStyle name="40% - Ênfase5 5 2 2 2" xfId="8415" xr:uid="{00000000-0005-0000-0000-000084080000}"/>
    <cellStyle name="40% - Ênfase5 5 2 2 2 2" xfId="12275" xr:uid="{00000000-0005-0000-0000-0000C3070000}"/>
    <cellStyle name="40% - Ênfase5 5 2 2 2 3" xfId="12410" xr:uid="{00000000-0005-0000-0000-0000C3070000}"/>
    <cellStyle name="40% - Ênfase5 5 2 2 2 4" xfId="12502" xr:uid="{00000000-0005-0000-0000-0000C3070000}"/>
    <cellStyle name="40% - Ênfase5 5 2 2 2 5" xfId="12594" xr:uid="{00000000-0005-0000-0000-0000C3070000}"/>
    <cellStyle name="40% - Ênfase5 5 2 2 2 6" xfId="12687" xr:uid="{00000000-0005-0000-0000-0000C3070000}"/>
    <cellStyle name="40% - Ênfase5 5 2 2 2 7" xfId="12779" xr:uid="{00000000-0005-0000-0000-0000C3070000}"/>
    <cellStyle name="40% - Ênfase5 5 2 2 2 8" xfId="12871" xr:uid="{00000000-0005-0000-0000-0000C3070000}"/>
    <cellStyle name="40% - Ênfase5 5 2 2 2 9" xfId="12963" xr:uid="{00000000-0005-0000-0000-0000C3070000}"/>
    <cellStyle name="40% - Ênfase5 5 2 2 3" xfId="12241" xr:uid="{00000000-0005-0000-0000-0000C2070000}"/>
    <cellStyle name="40% - Ênfase5 5 2 2 4" xfId="12376" xr:uid="{00000000-0005-0000-0000-0000C2070000}"/>
    <cellStyle name="40% - Ênfase5 5 2 2 5" xfId="12468" xr:uid="{00000000-0005-0000-0000-0000C2070000}"/>
    <cellStyle name="40% - Ênfase5 5 2 2 6" xfId="12560" xr:uid="{00000000-0005-0000-0000-0000C2070000}"/>
    <cellStyle name="40% - Ênfase5 5 2 2 7" xfId="12653" xr:uid="{00000000-0005-0000-0000-0000C2070000}"/>
    <cellStyle name="40% - Ênfase5 5 2 2 8" xfId="12745" xr:uid="{00000000-0005-0000-0000-0000C2070000}"/>
    <cellStyle name="40% - Ênfase5 5 2 2 9" xfId="12837" xr:uid="{00000000-0005-0000-0000-0000C2070000}"/>
    <cellStyle name="40% - Ênfase5 5 2 3" xfId="12200" xr:uid="{00000000-0005-0000-0000-0000C1070000}"/>
    <cellStyle name="40% - Ênfase5 5 2 4" xfId="12337" xr:uid="{00000000-0005-0000-0000-0000C1070000}"/>
    <cellStyle name="40% - Ênfase5 5 2 5" xfId="12429" xr:uid="{00000000-0005-0000-0000-0000C1070000}"/>
    <cellStyle name="40% - Ênfase5 5 2 6" xfId="12521" xr:uid="{00000000-0005-0000-0000-0000C1070000}"/>
    <cellStyle name="40% - Ênfase5 5 2 7" xfId="12614" xr:uid="{00000000-0005-0000-0000-0000C1070000}"/>
    <cellStyle name="40% - Ênfase5 5 2 8" xfId="12706" xr:uid="{00000000-0005-0000-0000-0000C1070000}"/>
    <cellStyle name="40% - Ênfase5 5 2 9" xfId="12798" xr:uid="{00000000-0005-0000-0000-0000C1070000}"/>
    <cellStyle name="40% - Ênfase5 5 3" xfId="3535" xr:uid="{00000000-0005-0000-0000-000085080000}"/>
    <cellStyle name="40% - Ênfase5 5 3 10" xfId="12911" xr:uid="{00000000-0005-0000-0000-0000C4070000}"/>
    <cellStyle name="40% - Ênfase5 5 3 2" xfId="7075" xr:uid="{00000000-0005-0000-0000-000086080000}"/>
    <cellStyle name="40% - Ênfase5 5 3 2 10" xfId="12941" xr:uid="{00000000-0005-0000-0000-0000C5070000}"/>
    <cellStyle name="40% - Ênfase5 5 3 2 2" xfId="8416" xr:uid="{00000000-0005-0000-0000-000087080000}"/>
    <cellStyle name="40% - Ênfase5 5 3 2 2 2" xfId="12276" xr:uid="{00000000-0005-0000-0000-0000C6070000}"/>
    <cellStyle name="40% - Ênfase5 5 3 2 2 3" xfId="12411" xr:uid="{00000000-0005-0000-0000-0000C6070000}"/>
    <cellStyle name="40% - Ênfase5 5 3 2 2 4" xfId="12503" xr:uid="{00000000-0005-0000-0000-0000C6070000}"/>
    <cellStyle name="40% - Ênfase5 5 3 2 2 5" xfId="12595" xr:uid="{00000000-0005-0000-0000-0000C6070000}"/>
    <cellStyle name="40% - Ênfase5 5 3 2 2 6" xfId="12688" xr:uid="{00000000-0005-0000-0000-0000C6070000}"/>
    <cellStyle name="40% - Ênfase5 5 3 2 2 7" xfId="12780" xr:uid="{00000000-0005-0000-0000-0000C6070000}"/>
    <cellStyle name="40% - Ênfase5 5 3 2 2 8" xfId="12872" xr:uid="{00000000-0005-0000-0000-0000C6070000}"/>
    <cellStyle name="40% - Ênfase5 5 3 2 2 9" xfId="12964" xr:uid="{00000000-0005-0000-0000-0000C6070000}"/>
    <cellStyle name="40% - Ênfase5 5 3 2 3" xfId="12253" xr:uid="{00000000-0005-0000-0000-0000C5070000}"/>
    <cellStyle name="40% - Ênfase5 5 3 2 4" xfId="12388" xr:uid="{00000000-0005-0000-0000-0000C5070000}"/>
    <cellStyle name="40% - Ênfase5 5 3 2 5" xfId="12480" xr:uid="{00000000-0005-0000-0000-0000C5070000}"/>
    <cellStyle name="40% - Ênfase5 5 3 2 6" xfId="12572" xr:uid="{00000000-0005-0000-0000-0000C5070000}"/>
    <cellStyle name="40% - Ênfase5 5 3 2 7" xfId="12665" xr:uid="{00000000-0005-0000-0000-0000C5070000}"/>
    <cellStyle name="40% - Ênfase5 5 3 2 8" xfId="12757" xr:uid="{00000000-0005-0000-0000-0000C5070000}"/>
    <cellStyle name="40% - Ênfase5 5 3 2 9" xfId="12849" xr:uid="{00000000-0005-0000-0000-0000C5070000}"/>
    <cellStyle name="40% - Ênfase5 5 3 3" xfId="12222" xr:uid="{00000000-0005-0000-0000-0000C4070000}"/>
    <cellStyle name="40% - Ênfase5 5 3 4" xfId="12358" xr:uid="{00000000-0005-0000-0000-0000C4070000}"/>
    <cellStyle name="40% - Ênfase5 5 3 5" xfId="12450" xr:uid="{00000000-0005-0000-0000-0000C4070000}"/>
    <cellStyle name="40% - Ênfase5 5 3 6" xfId="12542" xr:uid="{00000000-0005-0000-0000-0000C4070000}"/>
    <cellStyle name="40% - Ênfase5 5 3 7" xfId="12635" xr:uid="{00000000-0005-0000-0000-0000C4070000}"/>
    <cellStyle name="40% - Ênfase5 5 3 8" xfId="12727" xr:uid="{00000000-0005-0000-0000-0000C4070000}"/>
    <cellStyle name="40% - Ênfase5 5 3 9" xfId="12819" xr:uid="{00000000-0005-0000-0000-0000C4070000}"/>
    <cellStyle name="40% - Ênfase5 5 4" xfId="4407" xr:uid="{00000000-0005-0000-0000-000088080000}"/>
    <cellStyle name="40% - Ênfase5 5 4 2" xfId="8417" xr:uid="{00000000-0005-0000-0000-000089080000}"/>
    <cellStyle name="40% - Ênfase5 50" xfId="587" xr:uid="{00000000-0005-0000-0000-00008A080000}"/>
    <cellStyle name="40% - Ênfase5 50 2" xfId="3536" xr:uid="{00000000-0005-0000-0000-00008B080000}"/>
    <cellStyle name="40% - Ênfase5 50 2 2" xfId="7076" xr:uid="{00000000-0005-0000-0000-00008C080000}"/>
    <cellStyle name="40% - Ênfase5 50 2 2 2" xfId="8418" xr:uid="{00000000-0005-0000-0000-00008D080000}"/>
    <cellStyle name="40% - Ênfase5 50 2 2 2 2" xfId="11919" xr:uid="{00000000-0005-0000-0000-00008E080000}"/>
    <cellStyle name="40% - Ênfase5 50 2 2 3" xfId="11733" xr:uid="{00000000-0005-0000-0000-00008F080000}"/>
    <cellStyle name="40% - Ênfase5 50 2 3" xfId="11397" xr:uid="{00000000-0005-0000-0000-000090080000}"/>
    <cellStyle name="40% - Ênfase5 50 3" xfId="5767" xr:uid="{00000000-0005-0000-0000-000091080000}"/>
    <cellStyle name="40% - Ênfase5 50 3 2" xfId="8419" xr:uid="{00000000-0005-0000-0000-000092080000}"/>
    <cellStyle name="40% - Ênfase5 50 3 2 2" xfId="11920" xr:uid="{00000000-0005-0000-0000-000093080000}"/>
    <cellStyle name="40% - Ênfase5 50 3 3" xfId="11676" xr:uid="{00000000-0005-0000-0000-000094080000}"/>
    <cellStyle name="40% - Ênfase5 50 4" xfId="11227" xr:uid="{00000000-0005-0000-0000-000095080000}"/>
    <cellStyle name="40% - Ênfase5 51" xfId="588" xr:uid="{00000000-0005-0000-0000-000096080000}"/>
    <cellStyle name="40% - Ênfase5 51 2" xfId="5768" xr:uid="{00000000-0005-0000-0000-000097080000}"/>
    <cellStyle name="40% - Ênfase5 51 2 2" xfId="8420" xr:uid="{00000000-0005-0000-0000-000098080000}"/>
    <cellStyle name="40% - Ênfase5 52" xfId="589" xr:uid="{00000000-0005-0000-0000-000099080000}"/>
    <cellStyle name="40% - Ênfase5 52 2" xfId="6869" xr:uid="{00000000-0005-0000-0000-00009A080000}"/>
    <cellStyle name="40% - Ênfase5 52 2 2" xfId="8421" xr:uid="{00000000-0005-0000-0000-00009B080000}"/>
    <cellStyle name="40% - Ênfase5 53" xfId="3427" xr:uid="{00000000-0005-0000-0000-00009C080000}"/>
    <cellStyle name="40% - Ênfase5 53 2" xfId="6943" xr:uid="{00000000-0005-0000-0000-00009D080000}"/>
    <cellStyle name="40% - Ênfase5 53 2 2" xfId="8422" xr:uid="{00000000-0005-0000-0000-00009E080000}"/>
    <cellStyle name="40% - Ênfase5 54" xfId="3428" xr:uid="{00000000-0005-0000-0000-00009F080000}"/>
    <cellStyle name="40% - Ênfase5 54 2" xfId="6957" xr:uid="{00000000-0005-0000-0000-0000A0080000}"/>
    <cellStyle name="40% - Ênfase5 54 2 2" xfId="8423" xr:uid="{00000000-0005-0000-0000-0000A1080000}"/>
    <cellStyle name="40% - Ênfase5 55" xfId="3429" xr:uid="{00000000-0005-0000-0000-0000A2080000}"/>
    <cellStyle name="40% - Ênfase5 55 2" xfId="6971" xr:uid="{00000000-0005-0000-0000-0000A3080000}"/>
    <cellStyle name="40% - Ênfase5 55 2 2" xfId="8424" xr:uid="{00000000-0005-0000-0000-0000A4080000}"/>
    <cellStyle name="40% - Ênfase5 56" xfId="3430" xr:uid="{00000000-0005-0000-0000-0000A5080000}"/>
    <cellStyle name="40% - Ênfase5 56 2" xfId="6985" xr:uid="{00000000-0005-0000-0000-0000A6080000}"/>
    <cellStyle name="40% - Ênfase5 56 2 2" xfId="8425" xr:uid="{00000000-0005-0000-0000-0000A7080000}"/>
    <cellStyle name="40% - Ênfase5 57" xfId="3431" xr:uid="{00000000-0005-0000-0000-0000A8080000}"/>
    <cellStyle name="40% - Ênfase5 57 2" xfId="7001" xr:uid="{00000000-0005-0000-0000-0000A9080000}"/>
    <cellStyle name="40% - Ênfase5 57 2 2" xfId="8426" xr:uid="{00000000-0005-0000-0000-0000AA080000}"/>
    <cellStyle name="40% - Ênfase5 58" xfId="3466" xr:uid="{00000000-0005-0000-0000-0000AB080000}"/>
    <cellStyle name="40% - Ênfase5 58 2" xfId="7016" xr:uid="{00000000-0005-0000-0000-0000AC080000}"/>
    <cellStyle name="40% - Ênfase5 58 2 2" xfId="8427" xr:uid="{00000000-0005-0000-0000-0000AD080000}"/>
    <cellStyle name="40% - Ênfase5 59" xfId="3485" xr:uid="{00000000-0005-0000-0000-0000AE080000}"/>
    <cellStyle name="40% - Ênfase5 59 2" xfId="7030" xr:uid="{00000000-0005-0000-0000-0000AF080000}"/>
    <cellStyle name="40% - Ênfase5 59 2 2" xfId="8428" xr:uid="{00000000-0005-0000-0000-0000B0080000}"/>
    <cellStyle name="40% - Ênfase5 6" xfId="590" xr:uid="{00000000-0005-0000-0000-0000B1080000}"/>
    <cellStyle name="40% - Ênfase5 6 2" xfId="4408" xr:uid="{00000000-0005-0000-0000-0000B2080000}"/>
    <cellStyle name="40% - Ênfase5 6 2 2" xfId="8429" xr:uid="{00000000-0005-0000-0000-0000B3080000}"/>
    <cellStyle name="40% - Ênfase5 60" xfId="4297" xr:uid="{00000000-0005-0000-0000-0000B4080000}"/>
    <cellStyle name="40% - Ênfase5 61" xfId="4402" xr:uid="{00000000-0005-0000-0000-0000B5080000}"/>
    <cellStyle name="40% - Ênfase5 61 2" xfId="7763" xr:uid="{00000000-0005-0000-0000-0000B6080000}"/>
    <cellStyle name="40% - Ênfase5 61 3" xfId="11534" xr:uid="{00000000-0005-0000-0000-0000B7080000}"/>
    <cellStyle name="40% - Ênfase5 62" xfId="7746" xr:uid="{00000000-0005-0000-0000-0000B8080000}"/>
    <cellStyle name="40% - Ênfase5 7" xfId="591" xr:uid="{00000000-0005-0000-0000-0000B9080000}"/>
    <cellStyle name="40% - Ênfase5 7 2" xfId="4409" xr:uid="{00000000-0005-0000-0000-0000BA080000}"/>
    <cellStyle name="40% - Ênfase5 7 2 2" xfId="8430" xr:uid="{00000000-0005-0000-0000-0000BB080000}"/>
    <cellStyle name="40% - Ênfase5 8" xfId="592" xr:uid="{00000000-0005-0000-0000-0000BC080000}"/>
    <cellStyle name="40% - Ênfase5 8 2" xfId="4410" xr:uid="{00000000-0005-0000-0000-0000BD080000}"/>
    <cellStyle name="40% - Ênfase5 8 2 2" xfId="8431" xr:uid="{00000000-0005-0000-0000-0000BE080000}"/>
    <cellStyle name="40% - Ênfase5 9" xfId="593" xr:uid="{00000000-0005-0000-0000-0000BF080000}"/>
    <cellStyle name="40% - Ênfase5 9 2" xfId="4411" xr:uid="{00000000-0005-0000-0000-0000C0080000}"/>
    <cellStyle name="40% - Ênfase5 9 2 2" xfId="8432" xr:uid="{00000000-0005-0000-0000-0000C1080000}"/>
    <cellStyle name="40% - Ênfase6" xfId="12323" builtinId="51" customBuiltin="1"/>
    <cellStyle name="40% - Ênfase6 10" xfId="594" xr:uid="{00000000-0005-0000-0000-0000C2080000}"/>
    <cellStyle name="40% - Ênfase6 10 2" xfId="4413" xr:uid="{00000000-0005-0000-0000-0000C3080000}"/>
    <cellStyle name="40% - Ênfase6 10 2 2" xfId="8433" xr:uid="{00000000-0005-0000-0000-0000C4080000}"/>
    <cellStyle name="40% - Ênfase6 11" xfId="595" xr:uid="{00000000-0005-0000-0000-0000C5080000}"/>
    <cellStyle name="40% - Ênfase6 11 2" xfId="5769" xr:uid="{00000000-0005-0000-0000-0000C6080000}"/>
    <cellStyle name="40% - Ênfase6 11 2 2" xfId="8434" xr:uid="{00000000-0005-0000-0000-0000C7080000}"/>
    <cellStyle name="40% - Ênfase6 12" xfId="596" xr:uid="{00000000-0005-0000-0000-0000C8080000}"/>
    <cellStyle name="40% - Ênfase6 12 2" xfId="5770" xr:uid="{00000000-0005-0000-0000-0000C9080000}"/>
    <cellStyle name="40% - Ênfase6 12 2 2" xfId="8435" xr:uid="{00000000-0005-0000-0000-0000CA080000}"/>
    <cellStyle name="40% - Ênfase6 13" xfId="597" xr:uid="{00000000-0005-0000-0000-0000CB080000}"/>
    <cellStyle name="40% - Ênfase6 13 2" xfId="5771" xr:uid="{00000000-0005-0000-0000-0000CC080000}"/>
    <cellStyle name="40% - Ênfase6 13 2 2" xfId="8436" xr:uid="{00000000-0005-0000-0000-0000CD080000}"/>
    <cellStyle name="40% - Ênfase6 14" xfId="598" xr:uid="{00000000-0005-0000-0000-0000CE080000}"/>
    <cellStyle name="40% - Ênfase6 14 2" xfId="5772" xr:uid="{00000000-0005-0000-0000-0000CF080000}"/>
    <cellStyle name="40% - Ênfase6 14 2 2" xfId="8437" xr:uid="{00000000-0005-0000-0000-0000D0080000}"/>
    <cellStyle name="40% - Ênfase6 15" xfId="599" xr:uid="{00000000-0005-0000-0000-0000D1080000}"/>
    <cellStyle name="40% - Ênfase6 15 2" xfId="5773" xr:uid="{00000000-0005-0000-0000-0000D2080000}"/>
    <cellStyle name="40% - Ênfase6 15 2 2" xfId="8438" xr:uid="{00000000-0005-0000-0000-0000D3080000}"/>
    <cellStyle name="40% - Ênfase6 16" xfId="600" xr:uid="{00000000-0005-0000-0000-0000D4080000}"/>
    <cellStyle name="40% - Ênfase6 16 2" xfId="5774" xr:uid="{00000000-0005-0000-0000-0000D5080000}"/>
    <cellStyle name="40% - Ênfase6 16 2 2" xfId="8439" xr:uid="{00000000-0005-0000-0000-0000D6080000}"/>
    <cellStyle name="40% - Ênfase6 17" xfId="601" xr:uid="{00000000-0005-0000-0000-0000D7080000}"/>
    <cellStyle name="40% - Ênfase6 17 2" xfId="5775" xr:uid="{00000000-0005-0000-0000-0000D8080000}"/>
    <cellStyle name="40% - Ênfase6 17 2 2" xfId="8440" xr:uid="{00000000-0005-0000-0000-0000D9080000}"/>
    <cellStyle name="40% - Ênfase6 18" xfId="602" xr:uid="{00000000-0005-0000-0000-0000DA080000}"/>
    <cellStyle name="40% - Ênfase6 18 2" xfId="5776" xr:uid="{00000000-0005-0000-0000-0000DB080000}"/>
    <cellStyle name="40% - Ênfase6 18 2 2" xfId="8441" xr:uid="{00000000-0005-0000-0000-0000DC080000}"/>
    <cellStyle name="40% - Ênfase6 19" xfId="603" xr:uid="{00000000-0005-0000-0000-0000DD080000}"/>
    <cellStyle name="40% - Ênfase6 19 2" xfId="5777" xr:uid="{00000000-0005-0000-0000-0000DE080000}"/>
    <cellStyle name="40% - Ênfase6 19 2 2" xfId="8442" xr:uid="{00000000-0005-0000-0000-0000DF080000}"/>
    <cellStyle name="40% - Ênfase6 2" xfId="604" xr:uid="{00000000-0005-0000-0000-0000E0080000}"/>
    <cellStyle name="40% - Ênfase6 2 2" xfId="4414" xr:uid="{00000000-0005-0000-0000-0000E1080000}"/>
    <cellStyle name="40% - Ênfase6 2 2 2" xfId="8443" xr:uid="{00000000-0005-0000-0000-0000E2080000}"/>
    <cellStyle name="40% - Ênfase6 20" xfId="605" xr:uid="{00000000-0005-0000-0000-0000E3080000}"/>
    <cellStyle name="40% - Ênfase6 20 2" xfId="5778" xr:uid="{00000000-0005-0000-0000-0000E4080000}"/>
    <cellStyle name="40% - Ênfase6 20 2 2" xfId="8444" xr:uid="{00000000-0005-0000-0000-0000E5080000}"/>
    <cellStyle name="40% - Ênfase6 21" xfId="606" xr:uid="{00000000-0005-0000-0000-0000E6080000}"/>
    <cellStyle name="40% - Ênfase6 21 2" xfId="5779" xr:uid="{00000000-0005-0000-0000-0000E7080000}"/>
    <cellStyle name="40% - Ênfase6 21 2 2" xfId="8445" xr:uid="{00000000-0005-0000-0000-0000E8080000}"/>
    <cellStyle name="40% - Ênfase6 22" xfId="607" xr:uid="{00000000-0005-0000-0000-0000E9080000}"/>
    <cellStyle name="40% - Ênfase6 22 2" xfId="5780" xr:uid="{00000000-0005-0000-0000-0000EA080000}"/>
    <cellStyle name="40% - Ênfase6 22 2 2" xfId="8446" xr:uid="{00000000-0005-0000-0000-0000EB080000}"/>
    <cellStyle name="40% - Ênfase6 23" xfId="608" xr:uid="{00000000-0005-0000-0000-0000EC080000}"/>
    <cellStyle name="40% - Ênfase6 23 2" xfId="5781" xr:uid="{00000000-0005-0000-0000-0000ED080000}"/>
    <cellStyle name="40% - Ênfase6 23 2 2" xfId="8447" xr:uid="{00000000-0005-0000-0000-0000EE080000}"/>
    <cellStyle name="40% - Ênfase6 24" xfId="609" xr:uid="{00000000-0005-0000-0000-0000EF080000}"/>
    <cellStyle name="40% - Ênfase6 24 2" xfId="5782" xr:uid="{00000000-0005-0000-0000-0000F0080000}"/>
    <cellStyle name="40% - Ênfase6 24 2 2" xfId="8448" xr:uid="{00000000-0005-0000-0000-0000F1080000}"/>
    <cellStyle name="40% - Ênfase6 25" xfId="610" xr:uid="{00000000-0005-0000-0000-0000F2080000}"/>
    <cellStyle name="40% - Ênfase6 25 2" xfId="5783" xr:uid="{00000000-0005-0000-0000-0000F3080000}"/>
    <cellStyle name="40% - Ênfase6 25 2 2" xfId="8449" xr:uid="{00000000-0005-0000-0000-0000F4080000}"/>
    <cellStyle name="40% - Ênfase6 26" xfId="611" xr:uid="{00000000-0005-0000-0000-0000F5080000}"/>
    <cellStyle name="40% - Ênfase6 26 2" xfId="5784" xr:uid="{00000000-0005-0000-0000-0000F6080000}"/>
    <cellStyle name="40% - Ênfase6 26 2 2" xfId="8450" xr:uid="{00000000-0005-0000-0000-0000F7080000}"/>
    <cellStyle name="40% - Ênfase6 27" xfId="612" xr:uid="{00000000-0005-0000-0000-0000F8080000}"/>
    <cellStyle name="40% - Ênfase6 27 2" xfId="5785" xr:uid="{00000000-0005-0000-0000-0000F9080000}"/>
    <cellStyle name="40% - Ênfase6 27 2 2" xfId="8451" xr:uid="{00000000-0005-0000-0000-0000FA080000}"/>
    <cellStyle name="40% - Ênfase6 28" xfId="613" xr:uid="{00000000-0005-0000-0000-0000FB080000}"/>
    <cellStyle name="40% - Ênfase6 28 2" xfId="5786" xr:uid="{00000000-0005-0000-0000-0000FC080000}"/>
    <cellStyle name="40% - Ênfase6 28 2 2" xfId="8452" xr:uid="{00000000-0005-0000-0000-0000FD080000}"/>
    <cellStyle name="40% - Ênfase6 29" xfId="614" xr:uid="{00000000-0005-0000-0000-0000FE080000}"/>
    <cellStyle name="40% - Ênfase6 29 2" xfId="5787" xr:uid="{00000000-0005-0000-0000-0000FF080000}"/>
    <cellStyle name="40% - Ênfase6 29 2 2" xfId="8453" xr:uid="{00000000-0005-0000-0000-000000090000}"/>
    <cellStyle name="40% - Ênfase6 3" xfId="615" xr:uid="{00000000-0005-0000-0000-000001090000}"/>
    <cellStyle name="40% - Ênfase6 3 2" xfId="4415" xr:uid="{00000000-0005-0000-0000-000002090000}"/>
    <cellStyle name="40% - Ênfase6 3 2 2" xfId="8454" xr:uid="{00000000-0005-0000-0000-000003090000}"/>
    <cellStyle name="40% - Ênfase6 30" xfId="616" xr:uid="{00000000-0005-0000-0000-000004090000}"/>
    <cellStyle name="40% - Ênfase6 30 2" xfId="5788" xr:uid="{00000000-0005-0000-0000-000005090000}"/>
    <cellStyle name="40% - Ênfase6 30 2 2" xfId="8455" xr:uid="{00000000-0005-0000-0000-000006090000}"/>
    <cellStyle name="40% - Ênfase6 31" xfId="617" xr:uid="{00000000-0005-0000-0000-000007090000}"/>
    <cellStyle name="40% - Ênfase6 31 2" xfId="5789" xr:uid="{00000000-0005-0000-0000-000008090000}"/>
    <cellStyle name="40% - Ênfase6 31 2 2" xfId="8456" xr:uid="{00000000-0005-0000-0000-000009090000}"/>
    <cellStyle name="40% - Ênfase6 32" xfId="618" xr:uid="{00000000-0005-0000-0000-00000A090000}"/>
    <cellStyle name="40% - Ênfase6 32 2" xfId="5790" xr:uid="{00000000-0005-0000-0000-00000B090000}"/>
    <cellStyle name="40% - Ênfase6 32 2 2" xfId="8457" xr:uid="{00000000-0005-0000-0000-00000C090000}"/>
    <cellStyle name="40% - Ênfase6 33" xfId="619" xr:uid="{00000000-0005-0000-0000-00000D090000}"/>
    <cellStyle name="40% - Ênfase6 33 2" xfId="5791" xr:uid="{00000000-0005-0000-0000-00000E090000}"/>
    <cellStyle name="40% - Ênfase6 33 2 2" xfId="8458" xr:uid="{00000000-0005-0000-0000-00000F090000}"/>
    <cellStyle name="40% - Ênfase6 34" xfId="620" xr:uid="{00000000-0005-0000-0000-000010090000}"/>
    <cellStyle name="40% - Ênfase6 34 2" xfId="5792" xr:uid="{00000000-0005-0000-0000-000011090000}"/>
    <cellStyle name="40% - Ênfase6 34 2 2" xfId="8459" xr:uid="{00000000-0005-0000-0000-000012090000}"/>
    <cellStyle name="40% - Ênfase6 35" xfId="621" xr:uid="{00000000-0005-0000-0000-000013090000}"/>
    <cellStyle name="40% - Ênfase6 35 2" xfId="5793" xr:uid="{00000000-0005-0000-0000-000014090000}"/>
    <cellStyle name="40% - Ênfase6 35 2 2" xfId="8460" xr:uid="{00000000-0005-0000-0000-000015090000}"/>
    <cellStyle name="40% - Ênfase6 36" xfId="622" xr:uid="{00000000-0005-0000-0000-000016090000}"/>
    <cellStyle name="40% - Ênfase6 36 2" xfId="5794" xr:uid="{00000000-0005-0000-0000-000017090000}"/>
    <cellStyle name="40% - Ênfase6 36 2 2" xfId="8461" xr:uid="{00000000-0005-0000-0000-000018090000}"/>
    <cellStyle name="40% - Ênfase6 37" xfId="623" xr:uid="{00000000-0005-0000-0000-000019090000}"/>
    <cellStyle name="40% - Ênfase6 37 2" xfId="5795" xr:uid="{00000000-0005-0000-0000-00001A090000}"/>
    <cellStyle name="40% - Ênfase6 37 2 2" xfId="8462" xr:uid="{00000000-0005-0000-0000-00001B090000}"/>
    <cellStyle name="40% - Ênfase6 38" xfId="624" xr:uid="{00000000-0005-0000-0000-00001C090000}"/>
    <cellStyle name="40% - Ênfase6 38 2" xfId="5796" xr:uid="{00000000-0005-0000-0000-00001D090000}"/>
    <cellStyle name="40% - Ênfase6 38 2 2" xfId="8463" xr:uid="{00000000-0005-0000-0000-00001E090000}"/>
    <cellStyle name="40% - Ênfase6 39" xfId="625" xr:uid="{00000000-0005-0000-0000-00001F090000}"/>
    <cellStyle name="40% - Ênfase6 39 2" xfId="5797" xr:uid="{00000000-0005-0000-0000-000020090000}"/>
    <cellStyle name="40% - Ênfase6 39 2 2" xfId="8464" xr:uid="{00000000-0005-0000-0000-000021090000}"/>
    <cellStyle name="40% - Ênfase6 4" xfId="626" xr:uid="{00000000-0005-0000-0000-000022090000}"/>
    <cellStyle name="40% - Ênfase6 4 2" xfId="627" xr:uid="{00000000-0005-0000-0000-000023090000}"/>
    <cellStyle name="40% - Ênfase6 4 2 2" xfId="6902" xr:uid="{00000000-0005-0000-0000-000024090000}"/>
    <cellStyle name="40% - Ênfase6 4 2 2 2" xfId="8465" xr:uid="{00000000-0005-0000-0000-000025090000}"/>
    <cellStyle name="40% - Ênfase6 4 2 2 2 2" xfId="11921" xr:uid="{00000000-0005-0000-0000-000026090000}"/>
    <cellStyle name="40% - Ênfase6 4 2 2 3" xfId="11701" xr:uid="{00000000-0005-0000-0000-000027090000}"/>
    <cellStyle name="40% - Ênfase6 4 2 3" xfId="11228" xr:uid="{00000000-0005-0000-0000-000028090000}"/>
    <cellStyle name="40% - Ênfase6 4 3" xfId="3537" xr:uid="{00000000-0005-0000-0000-000029090000}"/>
    <cellStyle name="40% - Ênfase6 4 3 2" xfId="7077" xr:uid="{00000000-0005-0000-0000-00002A090000}"/>
    <cellStyle name="40% - Ênfase6 4 3 2 2" xfId="8466" xr:uid="{00000000-0005-0000-0000-00002B090000}"/>
    <cellStyle name="40% - Ênfase6 4 3 2 2 2" xfId="11922" xr:uid="{00000000-0005-0000-0000-00002C090000}"/>
    <cellStyle name="40% - Ênfase6 4 3 2 3" xfId="11734" xr:uid="{00000000-0005-0000-0000-00002D090000}"/>
    <cellStyle name="40% - Ênfase6 4 3 3" xfId="11398" xr:uid="{00000000-0005-0000-0000-00002E090000}"/>
    <cellStyle name="40% - Ênfase6 4 4" xfId="4416" xr:uid="{00000000-0005-0000-0000-00002F090000}"/>
    <cellStyle name="40% - Ênfase6 4 4 2" xfId="8467" xr:uid="{00000000-0005-0000-0000-000030090000}"/>
    <cellStyle name="40% - Ênfase6 40" xfId="628" xr:uid="{00000000-0005-0000-0000-000031090000}"/>
    <cellStyle name="40% - Ênfase6 40 2" xfId="5798" xr:uid="{00000000-0005-0000-0000-000032090000}"/>
    <cellStyle name="40% - Ênfase6 40 2 2" xfId="8468" xr:uid="{00000000-0005-0000-0000-000033090000}"/>
    <cellStyle name="40% - Ênfase6 41" xfId="629" xr:uid="{00000000-0005-0000-0000-000034090000}"/>
    <cellStyle name="40% - Ênfase6 41 2" xfId="5799" xr:uid="{00000000-0005-0000-0000-000035090000}"/>
    <cellStyle name="40% - Ênfase6 41 2 2" xfId="8469" xr:uid="{00000000-0005-0000-0000-000036090000}"/>
    <cellStyle name="40% - Ênfase6 42" xfId="630" xr:uid="{00000000-0005-0000-0000-000037090000}"/>
    <cellStyle name="40% - Ênfase6 42 2" xfId="5800" xr:uid="{00000000-0005-0000-0000-000038090000}"/>
    <cellStyle name="40% - Ênfase6 42 2 2" xfId="8470" xr:uid="{00000000-0005-0000-0000-000039090000}"/>
    <cellStyle name="40% - Ênfase6 43" xfId="631" xr:uid="{00000000-0005-0000-0000-00003A090000}"/>
    <cellStyle name="40% - Ênfase6 43 2" xfId="5801" xr:uid="{00000000-0005-0000-0000-00003B090000}"/>
    <cellStyle name="40% - Ênfase6 43 2 2" xfId="8471" xr:uid="{00000000-0005-0000-0000-00003C090000}"/>
    <cellStyle name="40% - Ênfase6 44" xfId="632" xr:uid="{00000000-0005-0000-0000-00003D090000}"/>
    <cellStyle name="40% - Ênfase6 44 2" xfId="5802" xr:uid="{00000000-0005-0000-0000-00003E090000}"/>
    <cellStyle name="40% - Ênfase6 44 2 2" xfId="8472" xr:uid="{00000000-0005-0000-0000-00003F090000}"/>
    <cellStyle name="40% - Ênfase6 45" xfId="633" xr:uid="{00000000-0005-0000-0000-000040090000}"/>
    <cellStyle name="40% - Ênfase6 45 2" xfId="5803" xr:uid="{00000000-0005-0000-0000-000041090000}"/>
    <cellStyle name="40% - Ênfase6 45 2 2" xfId="8473" xr:uid="{00000000-0005-0000-0000-000042090000}"/>
    <cellStyle name="40% - Ênfase6 46" xfId="634" xr:uid="{00000000-0005-0000-0000-000043090000}"/>
    <cellStyle name="40% - Ênfase6 46 2" xfId="5804" xr:uid="{00000000-0005-0000-0000-000044090000}"/>
    <cellStyle name="40% - Ênfase6 46 2 2" xfId="8474" xr:uid="{00000000-0005-0000-0000-000045090000}"/>
    <cellStyle name="40% - Ênfase6 47" xfId="635" xr:uid="{00000000-0005-0000-0000-000046090000}"/>
    <cellStyle name="40% - Ênfase6 47 2" xfId="5805" xr:uid="{00000000-0005-0000-0000-000047090000}"/>
    <cellStyle name="40% - Ênfase6 47 2 2" xfId="8475" xr:uid="{00000000-0005-0000-0000-000048090000}"/>
    <cellStyle name="40% - Ênfase6 48" xfId="636" xr:uid="{00000000-0005-0000-0000-000049090000}"/>
    <cellStyle name="40% - Ênfase6 48 2" xfId="5806" xr:uid="{00000000-0005-0000-0000-00004A090000}"/>
    <cellStyle name="40% - Ênfase6 48 2 2" xfId="8476" xr:uid="{00000000-0005-0000-0000-00004B090000}"/>
    <cellStyle name="40% - Ênfase6 49" xfId="637" xr:uid="{00000000-0005-0000-0000-00004C090000}"/>
    <cellStyle name="40% - Ênfase6 49 2" xfId="3538" xr:uid="{00000000-0005-0000-0000-00004D090000}"/>
    <cellStyle name="40% - Ênfase6 49 2 2" xfId="7078" xr:uid="{00000000-0005-0000-0000-00004E090000}"/>
    <cellStyle name="40% - Ênfase6 49 2 2 2" xfId="8477" xr:uid="{00000000-0005-0000-0000-00004F090000}"/>
    <cellStyle name="40% - Ênfase6 49 2 2 2 2" xfId="11923" xr:uid="{00000000-0005-0000-0000-000050090000}"/>
    <cellStyle name="40% - Ênfase6 49 2 2 3" xfId="11735" xr:uid="{00000000-0005-0000-0000-000051090000}"/>
    <cellStyle name="40% - Ênfase6 49 2 3" xfId="11399" xr:uid="{00000000-0005-0000-0000-000052090000}"/>
    <cellStyle name="40% - Ênfase6 49 3" xfId="5807" xr:uid="{00000000-0005-0000-0000-000053090000}"/>
    <cellStyle name="40% - Ênfase6 49 3 2" xfId="8478" xr:uid="{00000000-0005-0000-0000-000054090000}"/>
    <cellStyle name="40% - Ênfase6 49 3 2 2" xfId="11924" xr:uid="{00000000-0005-0000-0000-000055090000}"/>
    <cellStyle name="40% - Ênfase6 49 3 3" xfId="11677" xr:uid="{00000000-0005-0000-0000-000056090000}"/>
    <cellStyle name="40% - Ênfase6 49 4" xfId="11229" xr:uid="{00000000-0005-0000-0000-000057090000}"/>
    <cellStyle name="40% - Ênfase6 5" xfId="638" xr:uid="{00000000-0005-0000-0000-000058090000}"/>
    <cellStyle name="40% - Ênfase6 5 2" xfId="639" xr:uid="{00000000-0005-0000-0000-000059090000}"/>
    <cellStyle name="40% - Ênfase6 5 2 10" xfId="12891" xr:uid="{00000000-0005-0000-0000-000085080000}"/>
    <cellStyle name="40% - Ênfase6 5 2 2" xfId="6890" xr:uid="{00000000-0005-0000-0000-00005A090000}"/>
    <cellStyle name="40% - Ênfase6 5 2 2 10" xfId="12931" xr:uid="{00000000-0005-0000-0000-000086080000}"/>
    <cellStyle name="40% - Ênfase6 5 2 2 2" xfId="8479" xr:uid="{00000000-0005-0000-0000-00005B090000}"/>
    <cellStyle name="40% - Ênfase6 5 2 2 2 2" xfId="12277" xr:uid="{00000000-0005-0000-0000-000087080000}"/>
    <cellStyle name="40% - Ênfase6 5 2 2 2 3" xfId="12412" xr:uid="{00000000-0005-0000-0000-000087080000}"/>
    <cellStyle name="40% - Ênfase6 5 2 2 2 4" xfId="12504" xr:uid="{00000000-0005-0000-0000-000087080000}"/>
    <cellStyle name="40% - Ênfase6 5 2 2 2 5" xfId="12596" xr:uid="{00000000-0005-0000-0000-000087080000}"/>
    <cellStyle name="40% - Ênfase6 5 2 2 2 6" xfId="12689" xr:uid="{00000000-0005-0000-0000-000087080000}"/>
    <cellStyle name="40% - Ênfase6 5 2 2 2 7" xfId="12781" xr:uid="{00000000-0005-0000-0000-000087080000}"/>
    <cellStyle name="40% - Ênfase6 5 2 2 2 8" xfId="12873" xr:uid="{00000000-0005-0000-0000-000087080000}"/>
    <cellStyle name="40% - Ênfase6 5 2 2 2 9" xfId="12965" xr:uid="{00000000-0005-0000-0000-000087080000}"/>
    <cellStyle name="40% - Ênfase6 5 2 2 3" xfId="12243" xr:uid="{00000000-0005-0000-0000-000086080000}"/>
    <cellStyle name="40% - Ênfase6 5 2 2 4" xfId="12378" xr:uid="{00000000-0005-0000-0000-000086080000}"/>
    <cellStyle name="40% - Ênfase6 5 2 2 5" xfId="12470" xr:uid="{00000000-0005-0000-0000-000086080000}"/>
    <cellStyle name="40% - Ênfase6 5 2 2 6" xfId="12562" xr:uid="{00000000-0005-0000-0000-000086080000}"/>
    <cellStyle name="40% - Ênfase6 5 2 2 7" xfId="12655" xr:uid="{00000000-0005-0000-0000-000086080000}"/>
    <cellStyle name="40% - Ênfase6 5 2 2 8" xfId="12747" xr:uid="{00000000-0005-0000-0000-000086080000}"/>
    <cellStyle name="40% - Ênfase6 5 2 2 9" xfId="12839" xr:uid="{00000000-0005-0000-0000-000086080000}"/>
    <cellStyle name="40% - Ênfase6 5 2 3" xfId="12201" xr:uid="{00000000-0005-0000-0000-000085080000}"/>
    <cellStyle name="40% - Ênfase6 5 2 4" xfId="12338" xr:uid="{00000000-0005-0000-0000-000085080000}"/>
    <cellStyle name="40% - Ênfase6 5 2 5" xfId="12430" xr:uid="{00000000-0005-0000-0000-000085080000}"/>
    <cellStyle name="40% - Ênfase6 5 2 6" xfId="12522" xr:uid="{00000000-0005-0000-0000-000085080000}"/>
    <cellStyle name="40% - Ênfase6 5 2 7" xfId="12615" xr:uid="{00000000-0005-0000-0000-000085080000}"/>
    <cellStyle name="40% - Ênfase6 5 2 8" xfId="12707" xr:uid="{00000000-0005-0000-0000-000085080000}"/>
    <cellStyle name="40% - Ênfase6 5 2 9" xfId="12799" xr:uid="{00000000-0005-0000-0000-000085080000}"/>
    <cellStyle name="40% - Ênfase6 5 3" xfId="3539" xr:uid="{00000000-0005-0000-0000-00005C090000}"/>
    <cellStyle name="40% - Ênfase6 5 3 10" xfId="12912" xr:uid="{00000000-0005-0000-0000-000088080000}"/>
    <cellStyle name="40% - Ênfase6 5 3 2" xfId="7079" xr:uid="{00000000-0005-0000-0000-00005D090000}"/>
    <cellStyle name="40% - Ênfase6 5 3 2 10" xfId="12942" xr:uid="{00000000-0005-0000-0000-000089080000}"/>
    <cellStyle name="40% - Ênfase6 5 3 2 2" xfId="8480" xr:uid="{00000000-0005-0000-0000-00005E090000}"/>
    <cellStyle name="40% - Ênfase6 5 3 2 2 2" xfId="12278" xr:uid="{00000000-0005-0000-0000-00008A080000}"/>
    <cellStyle name="40% - Ênfase6 5 3 2 2 3" xfId="12413" xr:uid="{00000000-0005-0000-0000-00008A080000}"/>
    <cellStyle name="40% - Ênfase6 5 3 2 2 4" xfId="12505" xr:uid="{00000000-0005-0000-0000-00008A080000}"/>
    <cellStyle name="40% - Ênfase6 5 3 2 2 5" xfId="12597" xr:uid="{00000000-0005-0000-0000-00008A080000}"/>
    <cellStyle name="40% - Ênfase6 5 3 2 2 6" xfId="12690" xr:uid="{00000000-0005-0000-0000-00008A080000}"/>
    <cellStyle name="40% - Ênfase6 5 3 2 2 7" xfId="12782" xr:uid="{00000000-0005-0000-0000-00008A080000}"/>
    <cellStyle name="40% - Ênfase6 5 3 2 2 8" xfId="12874" xr:uid="{00000000-0005-0000-0000-00008A080000}"/>
    <cellStyle name="40% - Ênfase6 5 3 2 2 9" xfId="12966" xr:uid="{00000000-0005-0000-0000-00008A080000}"/>
    <cellStyle name="40% - Ênfase6 5 3 2 3" xfId="12254" xr:uid="{00000000-0005-0000-0000-000089080000}"/>
    <cellStyle name="40% - Ênfase6 5 3 2 4" xfId="12389" xr:uid="{00000000-0005-0000-0000-000089080000}"/>
    <cellStyle name="40% - Ênfase6 5 3 2 5" xfId="12481" xr:uid="{00000000-0005-0000-0000-000089080000}"/>
    <cellStyle name="40% - Ênfase6 5 3 2 6" xfId="12573" xr:uid="{00000000-0005-0000-0000-000089080000}"/>
    <cellStyle name="40% - Ênfase6 5 3 2 7" xfId="12666" xr:uid="{00000000-0005-0000-0000-000089080000}"/>
    <cellStyle name="40% - Ênfase6 5 3 2 8" xfId="12758" xr:uid="{00000000-0005-0000-0000-000089080000}"/>
    <cellStyle name="40% - Ênfase6 5 3 2 9" xfId="12850" xr:uid="{00000000-0005-0000-0000-000089080000}"/>
    <cellStyle name="40% - Ênfase6 5 3 3" xfId="12223" xr:uid="{00000000-0005-0000-0000-000088080000}"/>
    <cellStyle name="40% - Ênfase6 5 3 4" xfId="12359" xr:uid="{00000000-0005-0000-0000-000088080000}"/>
    <cellStyle name="40% - Ênfase6 5 3 5" xfId="12451" xr:uid="{00000000-0005-0000-0000-000088080000}"/>
    <cellStyle name="40% - Ênfase6 5 3 6" xfId="12543" xr:uid="{00000000-0005-0000-0000-000088080000}"/>
    <cellStyle name="40% - Ênfase6 5 3 7" xfId="12636" xr:uid="{00000000-0005-0000-0000-000088080000}"/>
    <cellStyle name="40% - Ênfase6 5 3 8" xfId="12728" xr:uid="{00000000-0005-0000-0000-000088080000}"/>
    <cellStyle name="40% - Ênfase6 5 3 9" xfId="12820" xr:uid="{00000000-0005-0000-0000-000088080000}"/>
    <cellStyle name="40% - Ênfase6 5 4" xfId="4417" xr:uid="{00000000-0005-0000-0000-00005F090000}"/>
    <cellStyle name="40% - Ênfase6 5 4 2" xfId="8481" xr:uid="{00000000-0005-0000-0000-000060090000}"/>
    <cellStyle name="40% - Ênfase6 50" xfId="640" xr:uid="{00000000-0005-0000-0000-000061090000}"/>
    <cellStyle name="40% - Ênfase6 50 2" xfId="3540" xr:uid="{00000000-0005-0000-0000-000062090000}"/>
    <cellStyle name="40% - Ênfase6 50 2 2" xfId="7080" xr:uid="{00000000-0005-0000-0000-000063090000}"/>
    <cellStyle name="40% - Ênfase6 50 2 2 2" xfId="8482" xr:uid="{00000000-0005-0000-0000-000064090000}"/>
    <cellStyle name="40% - Ênfase6 50 2 2 2 2" xfId="11925" xr:uid="{00000000-0005-0000-0000-000065090000}"/>
    <cellStyle name="40% - Ênfase6 50 2 2 3" xfId="11736" xr:uid="{00000000-0005-0000-0000-000066090000}"/>
    <cellStyle name="40% - Ênfase6 50 2 3" xfId="11400" xr:uid="{00000000-0005-0000-0000-000067090000}"/>
    <cellStyle name="40% - Ênfase6 50 3" xfId="5808" xr:uid="{00000000-0005-0000-0000-000068090000}"/>
    <cellStyle name="40% - Ênfase6 50 3 2" xfId="8483" xr:uid="{00000000-0005-0000-0000-000069090000}"/>
    <cellStyle name="40% - Ênfase6 50 3 2 2" xfId="11926" xr:uid="{00000000-0005-0000-0000-00006A090000}"/>
    <cellStyle name="40% - Ênfase6 50 3 3" xfId="11678" xr:uid="{00000000-0005-0000-0000-00006B090000}"/>
    <cellStyle name="40% - Ênfase6 50 4" xfId="11230" xr:uid="{00000000-0005-0000-0000-00006C090000}"/>
    <cellStyle name="40% - Ênfase6 51" xfId="641" xr:uid="{00000000-0005-0000-0000-00006D090000}"/>
    <cellStyle name="40% - Ênfase6 51 2" xfId="5809" xr:uid="{00000000-0005-0000-0000-00006E090000}"/>
    <cellStyle name="40% - Ênfase6 51 2 2" xfId="8484" xr:uid="{00000000-0005-0000-0000-00006F090000}"/>
    <cellStyle name="40% - Ênfase6 52" xfId="642" xr:uid="{00000000-0005-0000-0000-000070090000}"/>
    <cellStyle name="40% - Ênfase6 52 2" xfId="6871" xr:uid="{00000000-0005-0000-0000-000071090000}"/>
    <cellStyle name="40% - Ênfase6 52 2 2" xfId="8485" xr:uid="{00000000-0005-0000-0000-000072090000}"/>
    <cellStyle name="40% - Ênfase6 53" xfId="3432" xr:uid="{00000000-0005-0000-0000-000073090000}"/>
    <cellStyle name="40% - Ênfase6 53 2" xfId="6945" xr:uid="{00000000-0005-0000-0000-000074090000}"/>
    <cellStyle name="40% - Ênfase6 53 2 2" xfId="8486" xr:uid="{00000000-0005-0000-0000-000075090000}"/>
    <cellStyle name="40% - Ênfase6 54" xfId="3433" xr:uid="{00000000-0005-0000-0000-000076090000}"/>
    <cellStyle name="40% - Ênfase6 54 2" xfId="6959" xr:uid="{00000000-0005-0000-0000-000077090000}"/>
    <cellStyle name="40% - Ênfase6 54 2 2" xfId="8487" xr:uid="{00000000-0005-0000-0000-000078090000}"/>
    <cellStyle name="40% - Ênfase6 55" xfId="3434" xr:uid="{00000000-0005-0000-0000-000079090000}"/>
    <cellStyle name="40% - Ênfase6 55 2" xfId="6973" xr:uid="{00000000-0005-0000-0000-00007A090000}"/>
    <cellStyle name="40% - Ênfase6 55 2 2" xfId="8488" xr:uid="{00000000-0005-0000-0000-00007B090000}"/>
    <cellStyle name="40% - Ênfase6 56" xfId="3435" xr:uid="{00000000-0005-0000-0000-00007C090000}"/>
    <cellStyle name="40% - Ênfase6 56 2" xfId="6987" xr:uid="{00000000-0005-0000-0000-00007D090000}"/>
    <cellStyle name="40% - Ênfase6 56 2 2" xfId="8489" xr:uid="{00000000-0005-0000-0000-00007E090000}"/>
    <cellStyle name="40% - Ênfase6 57" xfId="3436" xr:uid="{00000000-0005-0000-0000-00007F090000}"/>
    <cellStyle name="40% - Ênfase6 57 2" xfId="7003" xr:uid="{00000000-0005-0000-0000-000080090000}"/>
    <cellStyle name="40% - Ênfase6 57 2 2" xfId="8490" xr:uid="{00000000-0005-0000-0000-000081090000}"/>
    <cellStyle name="40% - Ênfase6 58" xfId="3467" xr:uid="{00000000-0005-0000-0000-000082090000}"/>
    <cellStyle name="40% - Ênfase6 58 2" xfId="7018" xr:uid="{00000000-0005-0000-0000-000083090000}"/>
    <cellStyle name="40% - Ênfase6 58 2 2" xfId="8491" xr:uid="{00000000-0005-0000-0000-000084090000}"/>
    <cellStyle name="40% - Ênfase6 59" xfId="3486" xr:uid="{00000000-0005-0000-0000-000085090000}"/>
    <cellStyle name="40% - Ênfase6 59 2" xfId="7032" xr:uid="{00000000-0005-0000-0000-000086090000}"/>
    <cellStyle name="40% - Ênfase6 59 2 2" xfId="8492" xr:uid="{00000000-0005-0000-0000-000087090000}"/>
    <cellStyle name="40% - Ênfase6 6" xfId="643" xr:uid="{00000000-0005-0000-0000-000088090000}"/>
    <cellStyle name="40% - Ênfase6 6 2" xfId="4418" xr:uid="{00000000-0005-0000-0000-000089090000}"/>
    <cellStyle name="40% - Ênfase6 6 2 2" xfId="8493" xr:uid="{00000000-0005-0000-0000-00008A090000}"/>
    <cellStyle name="40% - Ênfase6 60" xfId="4298" xr:uid="{00000000-0005-0000-0000-00008B090000}"/>
    <cellStyle name="40% - Ênfase6 61" xfId="4412" xr:uid="{00000000-0005-0000-0000-00008C090000}"/>
    <cellStyle name="40% - Ênfase6 61 2" xfId="7765" xr:uid="{00000000-0005-0000-0000-00008D090000}"/>
    <cellStyle name="40% - Ênfase6 61 3" xfId="11535" xr:uid="{00000000-0005-0000-0000-00008E090000}"/>
    <cellStyle name="40% - Ênfase6 62" xfId="7747" xr:uid="{00000000-0005-0000-0000-00008F090000}"/>
    <cellStyle name="40% - Ênfase6 7" xfId="644" xr:uid="{00000000-0005-0000-0000-000090090000}"/>
    <cellStyle name="40% - Ênfase6 7 2" xfId="4419" xr:uid="{00000000-0005-0000-0000-000091090000}"/>
    <cellStyle name="40% - Ênfase6 7 2 2" xfId="8494" xr:uid="{00000000-0005-0000-0000-000092090000}"/>
    <cellStyle name="40% - Ênfase6 8" xfId="645" xr:uid="{00000000-0005-0000-0000-000093090000}"/>
    <cellStyle name="40% - Ênfase6 8 2" xfId="4420" xr:uid="{00000000-0005-0000-0000-000094090000}"/>
    <cellStyle name="40% - Ênfase6 8 2 2" xfId="8495" xr:uid="{00000000-0005-0000-0000-000095090000}"/>
    <cellStyle name="40% - Ênfase6 9" xfId="646" xr:uid="{00000000-0005-0000-0000-000096090000}"/>
    <cellStyle name="40% - Ênfase6 9 2" xfId="4421" xr:uid="{00000000-0005-0000-0000-000097090000}"/>
    <cellStyle name="40% - Ênfase6 9 2 2" xfId="8496" xr:uid="{00000000-0005-0000-0000-000098090000}"/>
    <cellStyle name="60% - Ênfase1" xfId="12304" builtinId="32" customBuiltin="1"/>
    <cellStyle name="60% - Ênfase1 10" xfId="647" xr:uid="{00000000-0005-0000-0000-000099090000}"/>
    <cellStyle name="60% - Ênfase1 10 2" xfId="5810" xr:uid="{00000000-0005-0000-0000-00009A090000}"/>
    <cellStyle name="60% - Ênfase1 10 2 2" xfId="8497" xr:uid="{00000000-0005-0000-0000-00009B090000}"/>
    <cellStyle name="60% - Ênfase1 11" xfId="648" xr:uid="{00000000-0005-0000-0000-00009C090000}"/>
    <cellStyle name="60% - Ênfase1 11 2" xfId="5811" xr:uid="{00000000-0005-0000-0000-00009D090000}"/>
    <cellStyle name="60% - Ênfase1 11 2 2" xfId="8498" xr:uid="{00000000-0005-0000-0000-00009E090000}"/>
    <cellStyle name="60% - Ênfase1 12" xfId="649" xr:uid="{00000000-0005-0000-0000-00009F090000}"/>
    <cellStyle name="60% - Ênfase1 12 2" xfId="5812" xr:uid="{00000000-0005-0000-0000-0000A0090000}"/>
    <cellStyle name="60% - Ênfase1 12 2 2" xfId="8499" xr:uid="{00000000-0005-0000-0000-0000A1090000}"/>
    <cellStyle name="60% - Ênfase1 13" xfId="650" xr:uid="{00000000-0005-0000-0000-0000A2090000}"/>
    <cellStyle name="60% - Ênfase1 13 2" xfId="5813" xr:uid="{00000000-0005-0000-0000-0000A3090000}"/>
    <cellStyle name="60% - Ênfase1 13 2 2" xfId="8500" xr:uid="{00000000-0005-0000-0000-0000A4090000}"/>
    <cellStyle name="60% - Ênfase1 14" xfId="651" xr:uid="{00000000-0005-0000-0000-0000A5090000}"/>
    <cellStyle name="60% - Ênfase1 14 2" xfId="5814" xr:uid="{00000000-0005-0000-0000-0000A6090000}"/>
    <cellStyle name="60% - Ênfase1 14 2 2" xfId="8501" xr:uid="{00000000-0005-0000-0000-0000A7090000}"/>
    <cellStyle name="60% - Ênfase1 15" xfId="652" xr:uid="{00000000-0005-0000-0000-0000A8090000}"/>
    <cellStyle name="60% - Ênfase1 15 2" xfId="5815" xr:uid="{00000000-0005-0000-0000-0000A9090000}"/>
    <cellStyle name="60% - Ênfase1 15 2 2" xfId="8502" xr:uid="{00000000-0005-0000-0000-0000AA090000}"/>
    <cellStyle name="60% - Ênfase1 16" xfId="653" xr:uid="{00000000-0005-0000-0000-0000AB090000}"/>
    <cellStyle name="60% - Ênfase1 16 2" xfId="5816" xr:uid="{00000000-0005-0000-0000-0000AC090000}"/>
    <cellStyle name="60% - Ênfase1 16 2 2" xfId="8503" xr:uid="{00000000-0005-0000-0000-0000AD090000}"/>
    <cellStyle name="60% - Ênfase1 17" xfId="654" xr:uid="{00000000-0005-0000-0000-0000AE090000}"/>
    <cellStyle name="60% - Ênfase1 17 2" xfId="5817" xr:uid="{00000000-0005-0000-0000-0000AF090000}"/>
    <cellStyle name="60% - Ênfase1 17 2 2" xfId="8504" xr:uid="{00000000-0005-0000-0000-0000B0090000}"/>
    <cellStyle name="60% - Ênfase1 18" xfId="655" xr:uid="{00000000-0005-0000-0000-0000B1090000}"/>
    <cellStyle name="60% - Ênfase1 18 2" xfId="5818" xr:uid="{00000000-0005-0000-0000-0000B2090000}"/>
    <cellStyle name="60% - Ênfase1 18 2 2" xfId="8505" xr:uid="{00000000-0005-0000-0000-0000B3090000}"/>
    <cellStyle name="60% - Ênfase1 19" xfId="656" xr:uid="{00000000-0005-0000-0000-0000B4090000}"/>
    <cellStyle name="60% - Ênfase1 19 2" xfId="5819" xr:uid="{00000000-0005-0000-0000-0000B5090000}"/>
    <cellStyle name="60% - Ênfase1 19 2 2" xfId="8506" xr:uid="{00000000-0005-0000-0000-0000B6090000}"/>
    <cellStyle name="60% - Ênfase1 2" xfId="657" xr:uid="{00000000-0005-0000-0000-0000B7090000}"/>
    <cellStyle name="60% - Ênfase1 2 2" xfId="4423" xr:uid="{00000000-0005-0000-0000-0000B8090000}"/>
    <cellStyle name="60% - Ênfase1 2 2 2" xfId="8507" xr:uid="{00000000-0005-0000-0000-0000B9090000}"/>
    <cellStyle name="60% - Ênfase1 20" xfId="658" xr:uid="{00000000-0005-0000-0000-0000BA090000}"/>
    <cellStyle name="60% - Ênfase1 20 2" xfId="5820" xr:uid="{00000000-0005-0000-0000-0000BB090000}"/>
    <cellStyle name="60% - Ênfase1 20 2 2" xfId="8508" xr:uid="{00000000-0005-0000-0000-0000BC090000}"/>
    <cellStyle name="60% - Ênfase1 21" xfId="659" xr:uid="{00000000-0005-0000-0000-0000BD090000}"/>
    <cellStyle name="60% - Ênfase1 21 2" xfId="5821" xr:uid="{00000000-0005-0000-0000-0000BE090000}"/>
    <cellStyle name="60% - Ênfase1 21 2 2" xfId="8509" xr:uid="{00000000-0005-0000-0000-0000BF090000}"/>
    <cellStyle name="60% - Ênfase1 22" xfId="660" xr:uid="{00000000-0005-0000-0000-0000C0090000}"/>
    <cellStyle name="60% - Ênfase1 22 2" xfId="5822" xr:uid="{00000000-0005-0000-0000-0000C1090000}"/>
    <cellStyle name="60% - Ênfase1 22 2 2" xfId="8510" xr:uid="{00000000-0005-0000-0000-0000C2090000}"/>
    <cellStyle name="60% - Ênfase1 23" xfId="661" xr:uid="{00000000-0005-0000-0000-0000C3090000}"/>
    <cellStyle name="60% - Ênfase1 23 2" xfId="5823" xr:uid="{00000000-0005-0000-0000-0000C4090000}"/>
    <cellStyle name="60% - Ênfase1 23 2 2" xfId="8511" xr:uid="{00000000-0005-0000-0000-0000C5090000}"/>
    <cellStyle name="60% - Ênfase1 24" xfId="662" xr:uid="{00000000-0005-0000-0000-0000C6090000}"/>
    <cellStyle name="60% - Ênfase1 24 2" xfId="5824" xr:uid="{00000000-0005-0000-0000-0000C7090000}"/>
    <cellStyle name="60% - Ênfase1 24 2 2" xfId="8512" xr:uid="{00000000-0005-0000-0000-0000C8090000}"/>
    <cellStyle name="60% - Ênfase1 25" xfId="663" xr:uid="{00000000-0005-0000-0000-0000C9090000}"/>
    <cellStyle name="60% - Ênfase1 25 2" xfId="5825" xr:uid="{00000000-0005-0000-0000-0000CA090000}"/>
    <cellStyle name="60% - Ênfase1 25 2 2" xfId="8513" xr:uid="{00000000-0005-0000-0000-0000CB090000}"/>
    <cellStyle name="60% - Ênfase1 26" xfId="664" xr:uid="{00000000-0005-0000-0000-0000CC090000}"/>
    <cellStyle name="60% - Ênfase1 26 2" xfId="5826" xr:uid="{00000000-0005-0000-0000-0000CD090000}"/>
    <cellStyle name="60% - Ênfase1 26 2 2" xfId="8514" xr:uid="{00000000-0005-0000-0000-0000CE090000}"/>
    <cellStyle name="60% - Ênfase1 27" xfId="665" xr:uid="{00000000-0005-0000-0000-0000CF090000}"/>
    <cellStyle name="60% - Ênfase1 27 2" xfId="5827" xr:uid="{00000000-0005-0000-0000-0000D0090000}"/>
    <cellStyle name="60% - Ênfase1 27 2 2" xfId="8515" xr:uid="{00000000-0005-0000-0000-0000D1090000}"/>
    <cellStyle name="60% - Ênfase1 28" xfId="666" xr:uid="{00000000-0005-0000-0000-0000D2090000}"/>
    <cellStyle name="60% - Ênfase1 28 2" xfId="5828" xr:uid="{00000000-0005-0000-0000-0000D3090000}"/>
    <cellStyle name="60% - Ênfase1 28 2 2" xfId="8516" xr:uid="{00000000-0005-0000-0000-0000D4090000}"/>
    <cellStyle name="60% - Ênfase1 29" xfId="667" xr:uid="{00000000-0005-0000-0000-0000D5090000}"/>
    <cellStyle name="60% - Ênfase1 29 2" xfId="5829" xr:uid="{00000000-0005-0000-0000-0000D6090000}"/>
    <cellStyle name="60% - Ênfase1 29 2 2" xfId="8517" xr:uid="{00000000-0005-0000-0000-0000D7090000}"/>
    <cellStyle name="60% - Ênfase1 3" xfId="668" xr:uid="{00000000-0005-0000-0000-0000D8090000}"/>
    <cellStyle name="60% - Ênfase1 3 2" xfId="4424" xr:uid="{00000000-0005-0000-0000-0000D9090000}"/>
    <cellStyle name="60% - Ênfase1 3 2 2" xfId="8518" xr:uid="{00000000-0005-0000-0000-0000DA090000}"/>
    <cellStyle name="60% - Ênfase1 30" xfId="669" xr:uid="{00000000-0005-0000-0000-0000DB090000}"/>
    <cellStyle name="60% - Ênfase1 30 2" xfId="5830" xr:uid="{00000000-0005-0000-0000-0000DC090000}"/>
    <cellStyle name="60% - Ênfase1 30 2 2" xfId="8519" xr:uid="{00000000-0005-0000-0000-0000DD090000}"/>
    <cellStyle name="60% - Ênfase1 31" xfId="670" xr:uid="{00000000-0005-0000-0000-0000DE090000}"/>
    <cellStyle name="60% - Ênfase1 31 2" xfId="5831" xr:uid="{00000000-0005-0000-0000-0000DF090000}"/>
    <cellStyle name="60% - Ênfase1 31 2 2" xfId="8520" xr:uid="{00000000-0005-0000-0000-0000E0090000}"/>
    <cellStyle name="60% - Ênfase1 32" xfId="671" xr:uid="{00000000-0005-0000-0000-0000E1090000}"/>
    <cellStyle name="60% - Ênfase1 32 2" xfId="5832" xr:uid="{00000000-0005-0000-0000-0000E2090000}"/>
    <cellStyle name="60% - Ênfase1 32 2 2" xfId="8521" xr:uid="{00000000-0005-0000-0000-0000E3090000}"/>
    <cellStyle name="60% - Ênfase1 33" xfId="672" xr:uid="{00000000-0005-0000-0000-0000E4090000}"/>
    <cellStyle name="60% - Ênfase1 33 2" xfId="5833" xr:uid="{00000000-0005-0000-0000-0000E5090000}"/>
    <cellStyle name="60% - Ênfase1 33 2 2" xfId="8522" xr:uid="{00000000-0005-0000-0000-0000E6090000}"/>
    <cellStyle name="60% - Ênfase1 34" xfId="673" xr:uid="{00000000-0005-0000-0000-0000E7090000}"/>
    <cellStyle name="60% - Ênfase1 34 2" xfId="5834" xr:uid="{00000000-0005-0000-0000-0000E8090000}"/>
    <cellStyle name="60% - Ênfase1 34 2 2" xfId="8523" xr:uid="{00000000-0005-0000-0000-0000E9090000}"/>
    <cellStyle name="60% - Ênfase1 35" xfId="674" xr:uid="{00000000-0005-0000-0000-0000EA090000}"/>
    <cellStyle name="60% - Ênfase1 35 2" xfId="5835" xr:uid="{00000000-0005-0000-0000-0000EB090000}"/>
    <cellStyle name="60% - Ênfase1 35 2 2" xfId="8524" xr:uid="{00000000-0005-0000-0000-0000EC090000}"/>
    <cellStyle name="60% - Ênfase1 36" xfId="675" xr:uid="{00000000-0005-0000-0000-0000ED090000}"/>
    <cellStyle name="60% - Ênfase1 36 2" xfId="5836" xr:uid="{00000000-0005-0000-0000-0000EE090000}"/>
    <cellStyle name="60% - Ênfase1 36 2 2" xfId="8525" xr:uid="{00000000-0005-0000-0000-0000EF090000}"/>
    <cellStyle name="60% - Ênfase1 37" xfId="676" xr:uid="{00000000-0005-0000-0000-0000F0090000}"/>
    <cellStyle name="60% - Ênfase1 37 2" xfId="5837" xr:uid="{00000000-0005-0000-0000-0000F1090000}"/>
    <cellStyle name="60% - Ênfase1 37 2 2" xfId="8526" xr:uid="{00000000-0005-0000-0000-0000F2090000}"/>
    <cellStyle name="60% - Ênfase1 38" xfId="677" xr:uid="{00000000-0005-0000-0000-0000F3090000}"/>
    <cellStyle name="60% - Ênfase1 38 2" xfId="5838" xr:uid="{00000000-0005-0000-0000-0000F4090000}"/>
    <cellStyle name="60% - Ênfase1 38 2 2" xfId="8527" xr:uid="{00000000-0005-0000-0000-0000F5090000}"/>
    <cellStyle name="60% - Ênfase1 39" xfId="678" xr:uid="{00000000-0005-0000-0000-0000F6090000}"/>
    <cellStyle name="60% - Ênfase1 39 2" xfId="5839" xr:uid="{00000000-0005-0000-0000-0000F7090000}"/>
    <cellStyle name="60% - Ênfase1 39 2 2" xfId="8528" xr:uid="{00000000-0005-0000-0000-0000F8090000}"/>
    <cellStyle name="60% - Ênfase1 4" xfId="679" xr:uid="{00000000-0005-0000-0000-0000F9090000}"/>
    <cellStyle name="60% - Ênfase1 4 2" xfId="680" xr:uid="{00000000-0005-0000-0000-0000FA090000}"/>
    <cellStyle name="60% - Ênfase1 4 2 2" xfId="6903" xr:uid="{00000000-0005-0000-0000-0000FB090000}"/>
    <cellStyle name="60% - Ênfase1 4 2 2 2" xfId="8529" xr:uid="{00000000-0005-0000-0000-0000FC090000}"/>
    <cellStyle name="60% - Ênfase1 4 3" xfId="3541" xr:uid="{00000000-0005-0000-0000-0000FD090000}"/>
    <cellStyle name="60% - Ênfase1 4 3 2" xfId="7081" xr:uid="{00000000-0005-0000-0000-0000FE090000}"/>
    <cellStyle name="60% - Ênfase1 4 3 2 2" xfId="8530" xr:uid="{00000000-0005-0000-0000-0000FF090000}"/>
    <cellStyle name="60% - Ênfase1 4 4" xfId="4425" xr:uid="{00000000-0005-0000-0000-0000000A0000}"/>
    <cellStyle name="60% - Ênfase1 4 4 2" xfId="8531" xr:uid="{00000000-0005-0000-0000-0000010A0000}"/>
    <cellStyle name="60% - Ênfase1 40" xfId="681" xr:uid="{00000000-0005-0000-0000-0000020A0000}"/>
    <cellStyle name="60% - Ênfase1 40 2" xfId="5840" xr:uid="{00000000-0005-0000-0000-0000030A0000}"/>
    <cellStyle name="60% - Ênfase1 40 2 2" xfId="8532" xr:uid="{00000000-0005-0000-0000-0000040A0000}"/>
    <cellStyle name="60% - Ênfase1 41" xfId="682" xr:uid="{00000000-0005-0000-0000-0000050A0000}"/>
    <cellStyle name="60% - Ênfase1 41 2" xfId="5841" xr:uid="{00000000-0005-0000-0000-0000060A0000}"/>
    <cellStyle name="60% - Ênfase1 41 2 2" xfId="8533" xr:uid="{00000000-0005-0000-0000-0000070A0000}"/>
    <cellStyle name="60% - Ênfase1 42" xfId="683" xr:uid="{00000000-0005-0000-0000-0000080A0000}"/>
    <cellStyle name="60% - Ênfase1 42 2" xfId="5842" xr:uid="{00000000-0005-0000-0000-0000090A0000}"/>
    <cellStyle name="60% - Ênfase1 42 2 2" xfId="8534" xr:uid="{00000000-0005-0000-0000-00000A0A0000}"/>
    <cellStyle name="60% - Ênfase1 43" xfId="684" xr:uid="{00000000-0005-0000-0000-00000B0A0000}"/>
    <cellStyle name="60% - Ênfase1 43 2" xfId="5843" xr:uid="{00000000-0005-0000-0000-00000C0A0000}"/>
    <cellStyle name="60% - Ênfase1 43 2 2" xfId="8535" xr:uid="{00000000-0005-0000-0000-00000D0A0000}"/>
    <cellStyle name="60% - Ênfase1 44" xfId="685" xr:uid="{00000000-0005-0000-0000-00000E0A0000}"/>
    <cellStyle name="60% - Ênfase1 44 2" xfId="5844" xr:uid="{00000000-0005-0000-0000-00000F0A0000}"/>
    <cellStyle name="60% - Ênfase1 44 2 2" xfId="8536" xr:uid="{00000000-0005-0000-0000-0000100A0000}"/>
    <cellStyle name="60% - Ênfase1 45" xfId="686" xr:uid="{00000000-0005-0000-0000-0000110A0000}"/>
    <cellStyle name="60% - Ênfase1 45 2" xfId="5845" xr:uid="{00000000-0005-0000-0000-0000120A0000}"/>
    <cellStyle name="60% - Ênfase1 45 2 2" xfId="8537" xr:uid="{00000000-0005-0000-0000-0000130A0000}"/>
    <cellStyle name="60% - Ênfase1 46" xfId="687" xr:uid="{00000000-0005-0000-0000-0000140A0000}"/>
    <cellStyle name="60% - Ênfase1 46 2" xfId="5846" xr:uid="{00000000-0005-0000-0000-0000150A0000}"/>
    <cellStyle name="60% - Ênfase1 46 2 2" xfId="8538" xr:uid="{00000000-0005-0000-0000-0000160A0000}"/>
    <cellStyle name="60% - Ênfase1 47" xfId="688" xr:uid="{00000000-0005-0000-0000-0000170A0000}"/>
    <cellStyle name="60% - Ênfase1 47 2" xfId="5847" xr:uid="{00000000-0005-0000-0000-0000180A0000}"/>
    <cellStyle name="60% - Ênfase1 47 2 2" xfId="8539" xr:uid="{00000000-0005-0000-0000-0000190A0000}"/>
    <cellStyle name="60% - Ênfase1 48" xfId="689" xr:uid="{00000000-0005-0000-0000-00001A0A0000}"/>
    <cellStyle name="60% - Ênfase1 48 2" xfId="5848" xr:uid="{00000000-0005-0000-0000-00001B0A0000}"/>
    <cellStyle name="60% - Ênfase1 48 2 2" xfId="8540" xr:uid="{00000000-0005-0000-0000-00001C0A0000}"/>
    <cellStyle name="60% - Ênfase1 49" xfId="690" xr:uid="{00000000-0005-0000-0000-00001D0A0000}"/>
    <cellStyle name="60% - Ênfase1 49 2" xfId="5849" xr:uid="{00000000-0005-0000-0000-00001E0A0000}"/>
    <cellStyle name="60% - Ênfase1 49 2 2" xfId="8541" xr:uid="{00000000-0005-0000-0000-00001F0A0000}"/>
    <cellStyle name="60% - Ênfase1 5" xfId="691" xr:uid="{00000000-0005-0000-0000-0000200A0000}"/>
    <cellStyle name="60% - Ênfase1 5 2" xfId="3542" xr:uid="{00000000-0005-0000-0000-0000210A0000}"/>
    <cellStyle name="60% - Ênfase1 5 2 2" xfId="7082" xr:uid="{00000000-0005-0000-0000-0000220A0000}"/>
    <cellStyle name="60% - Ênfase1 5 2 2 2" xfId="8542" xr:uid="{00000000-0005-0000-0000-0000230A0000}"/>
    <cellStyle name="60% - Ênfase1 5 3" xfId="3543" xr:uid="{00000000-0005-0000-0000-0000240A0000}"/>
    <cellStyle name="60% - Ênfase1 5 3 2" xfId="7083" xr:uid="{00000000-0005-0000-0000-0000250A0000}"/>
    <cellStyle name="60% - Ênfase1 5 3 2 2" xfId="8543" xr:uid="{00000000-0005-0000-0000-0000260A0000}"/>
    <cellStyle name="60% - Ênfase1 5 4" xfId="5850" xr:uid="{00000000-0005-0000-0000-0000270A0000}"/>
    <cellStyle name="60% - Ênfase1 5 4 2" xfId="8544" xr:uid="{00000000-0005-0000-0000-0000280A0000}"/>
    <cellStyle name="60% - Ênfase1 50" xfId="692" xr:uid="{00000000-0005-0000-0000-0000290A0000}"/>
    <cellStyle name="60% - Ênfase1 50 2" xfId="5851" xr:uid="{00000000-0005-0000-0000-00002A0A0000}"/>
    <cellStyle name="60% - Ênfase1 50 2 2" xfId="8545" xr:uid="{00000000-0005-0000-0000-00002B0A0000}"/>
    <cellStyle name="60% - Ênfase1 51" xfId="693" xr:uid="{00000000-0005-0000-0000-00002C0A0000}"/>
    <cellStyle name="60% - Ênfase1 51 2" xfId="5852" xr:uid="{00000000-0005-0000-0000-00002D0A0000}"/>
    <cellStyle name="60% - Ênfase1 51 2 2" xfId="8546" xr:uid="{00000000-0005-0000-0000-00002E0A0000}"/>
    <cellStyle name="60% - Ênfase1 52" xfId="3544" xr:uid="{00000000-0005-0000-0000-00002F0A0000}"/>
    <cellStyle name="60% - Ênfase1 52 2" xfId="7084" xr:uid="{00000000-0005-0000-0000-0000300A0000}"/>
    <cellStyle name="60% - Ênfase1 52 2 2" xfId="8547" xr:uid="{00000000-0005-0000-0000-0000310A0000}"/>
    <cellStyle name="60% - Ênfase1 53" xfId="4422" xr:uid="{00000000-0005-0000-0000-0000320A0000}"/>
    <cellStyle name="60% - Ênfase1 53 2" xfId="8548" xr:uid="{00000000-0005-0000-0000-0000330A0000}"/>
    <cellStyle name="60% - Ênfase1 6" xfId="694" xr:uid="{00000000-0005-0000-0000-0000340A0000}"/>
    <cellStyle name="60% - Ênfase1 6 2" xfId="5853" xr:uid="{00000000-0005-0000-0000-0000350A0000}"/>
    <cellStyle name="60% - Ênfase1 6 2 2" xfId="8549" xr:uid="{00000000-0005-0000-0000-0000360A0000}"/>
    <cellStyle name="60% - Ênfase1 7" xfId="695" xr:uid="{00000000-0005-0000-0000-0000370A0000}"/>
    <cellStyle name="60% - Ênfase1 7 2" xfId="5854" xr:uid="{00000000-0005-0000-0000-0000380A0000}"/>
    <cellStyle name="60% - Ênfase1 7 2 2" xfId="8550" xr:uid="{00000000-0005-0000-0000-0000390A0000}"/>
    <cellStyle name="60% - Ênfase1 8" xfId="696" xr:uid="{00000000-0005-0000-0000-00003A0A0000}"/>
    <cellStyle name="60% - Ênfase1 8 2" xfId="5855" xr:uid="{00000000-0005-0000-0000-00003B0A0000}"/>
    <cellStyle name="60% - Ênfase1 8 2 2" xfId="8551" xr:uid="{00000000-0005-0000-0000-00003C0A0000}"/>
    <cellStyle name="60% - Ênfase1 9" xfId="697" xr:uid="{00000000-0005-0000-0000-00003D0A0000}"/>
    <cellStyle name="60% - Ênfase1 9 2" xfId="5856" xr:uid="{00000000-0005-0000-0000-00003E0A0000}"/>
    <cellStyle name="60% - Ênfase1 9 2 2" xfId="8552" xr:uid="{00000000-0005-0000-0000-00003F0A0000}"/>
    <cellStyle name="60% - Ênfase2" xfId="12308" builtinId="36" customBuiltin="1"/>
    <cellStyle name="60% - Ênfase2 10" xfId="698" xr:uid="{00000000-0005-0000-0000-0000400A0000}"/>
    <cellStyle name="60% - Ênfase2 10 2" xfId="5857" xr:uid="{00000000-0005-0000-0000-0000410A0000}"/>
    <cellStyle name="60% - Ênfase2 10 2 2" xfId="8553" xr:uid="{00000000-0005-0000-0000-0000420A0000}"/>
    <cellStyle name="60% - Ênfase2 11" xfId="699" xr:uid="{00000000-0005-0000-0000-0000430A0000}"/>
    <cellStyle name="60% - Ênfase2 11 2" xfId="5858" xr:uid="{00000000-0005-0000-0000-0000440A0000}"/>
    <cellStyle name="60% - Ênfase2 11 2 2" xfId="8554" xr:uid="{00000000-0005-0000-0000-0000450A0000}"/>
    <cellStyle name="60% - Ênfase2 12" xfId="700" xr:uid="{00000000-0005-0000-0000-0000460A0000}"/>
    <cellStyle name="60% - Ênfase2 12 2" xfId="5859" xr:uid="{00000000-0005-0000-0000-0000470A0000}"/>
    <cellStyle name="60% - Ênfase2 12 2 2" xfId="8555" xr:uid="{00000000-0005-0000-0000-0000480A0000}"/>
    <cellStyle name="60% - Ênfase2 13" xfId="701" xr:uid="{00000000-0005-0000-0000-0000490A0000}"/>
    <cellStyle name="60% - Ênfase2 13 2" xfId="5860" xr:uid="{00000000-0005-0000-0000-00004A0A0000}"/>
    <cellStyle name="60% - Ênfase2 13 2 2" xfId="8556" xr:uid="{00000000-0005-0000-0000-00004B0A0000}"/>
    <cellStyle name="60% - Ênfase2 14" xfId="702" xr:uid="{00000000-0005-0000-0000-00004C0A0000}"/>
    <cellStyle name="60% - Ênfase2 14 2" xfId="5861" xr:uid="{00000000-0005-0000-0000-00004D0A0000}"/>
    <cellStyle name="60% - Ênfase2 14 2 2" xfId="8557" xr:uid="{00000000-0005-0000-0000-00004E0A0000}"/>
    <cellStyle name="60% - Ênfase2 15" xfId="703" xr:uid="{00000000-0005-0000-0000-00004F0A0000}"/>
    <cellStyle name="60% - Ênfase2 15 2" xfId="5862" xr:uid="{00000000-0005-0000-0000-0000500A0000}"/>
    <cellStyle name="60% - Ênfase2 15 2 2" xfId="8558" xr:uid="{00000000-0005-0000-0000-0000510A0000}"/>
    <cellStyle name="60% - Ênfase2 16" xfId="704" xr:uid="{00000000-0005-0000-0000-0000520A0000}"/>
    <cellStyle name="60% - Ênfase2 16 2" xfId="5863" xr:uid="{00000000-0005-0000-0000-0000530A0000}"/>
    <cellStyle name="60% - Ênfase2 16 2 2" xfId="8559" xr:uid="{00000000-0005-0000-0000-0000540A0000}"/>
    <cellStyle name="60% - Ênfase2 17" xfId="705" xr:uid="{00000000-0005-0000-0000-0000550A0000}"/>
    <cellStyle name="60% - Ênfase2 17 2" xfId="5864" xr:uid="{00000000-0005-0000-0000-0000560A0000}"/>
    <cellStyle name="60% - Ênfase2 17 2 2" xfId="8560" xr:uid="{00000000-0005-0000-0000-0000570A0000}"/>
    <cellStyle name="60% - Ênfase2 18" xfId="706" xr:uid="{00000000-0005-0000-0000-0000580A0000}"/>
    <cellStyle name="60% - Ênfase2 18 2" xfId="5865" xr:uid="{00000000-0005-0000-0000-0000590A0000}"/>
    <cellStyle name="60% - Ênfase2 18 2 2" xfId="8561" xr:uid="{00000000-0005-0000-0000-00005A0A0000}"/>
    <cellStyle name="60% - Ênfase2 19" xfId="707" xr:uid="{00000000-0005-0000-0000-00005B0A0000}"/>
    <cellStyle name="60% - Ênfase2 19 2" xfId="5866" xr:uid="{00000000-0005-0000-0000-00005C0A0000}"/>
    <cellStyle name="60% - Ênfase2 19 2 2" xfId="8562" xr:uid="{00000000-0005-0000-0000-00005D0A0000}"/>
    <cellStyle name="60% - Ênfase2 2" xfId="708" xr:uid="{00000000-0005-0000-0000-00005E0A0000}"/>
    <cellStyle name="60% - Ênfase2 2 2" xfId="4427" xr:uid="{00000000-0005-0000-0000-00005F0A0000}"/>
    <cellStyle name="60% - Ênfase2 2 2 2" xfId="8563" xr:uid="{00000000-0005-0000-0000-0000600A0000}"/>
    <cellStyle name="60% - Ênfase2 20" xfId="709" xr:uid="{00000000-0005-0000-0000-0000610A0000}"/>
    <cellStyle name="60% - Ênfase2 20 2" xfId="5867" xr:uid="{00000000-0005-0000-0000-0000620A0000}"/>
    <cellStyle name="60% - Ênfase2 20 2 2" xfId="8564" xr:uid="{00000000-0005-0000-0000-0000630A0000}"/>
    <cellStyle name="60% - Ênfase2 21" xfId="710" xr:uid="{00000000-0005-0000-0000-0000640A0000}"/>
    <cellStyle name="60% - Ênfase2 21 2" xfId="5868" xr:uid="{00000000-0005-0000-0000-0000650A0000}"/>
    <cellStyle name="60% - Ênfase2 21 2 2" xfId="8565" xr:uid="{00000000-0005-0000-0000-0000660A0000}"/>
    <cellStyle name="60% - Ênfase2 22" xfId="711" xr:uid="{00000000-0005-0000-0000-0000670A0000}"/>
    <cellStyle name="60% - Ênfase2 22 2" xfId="5869" xr:uid="{00000000-0005-0000-0000-0000680A0000}"/>
    <cellStyle name="60% - Ênfase2 22 2 2" xfId="8566" xr:uid="{00000000-0005-0000-0000-0000690A0000}"/>
    <cellStyle name="60% - Ênfase2 23" xfId="712" xr:uid="{00000000-0005-0000-0000-00006A0A0000}"/>
    <cellStyle name="60% - Ênfase2 23 2" xfId="5870" xr:uid="{00000000-0005-0000-0000-00006B0A0000}"/>
    <cellStyle name="60% - Ênfase2 23 2 2" xfId="8567" xr:uid="{00000000-0005-0000-0000-00006C0A0000}"/>
    <cellStyle name="60% - Ênfase2 24" xfId="713" xr:uid="{00000000-0005-0000-0000-00006D0A0000}"/>
    <cellStyle name="60% - Ênfase2 24 2" xfId="5871" xr:uid="{00000000-0005-0000-0000-00006E0A0000}"/>
    <cellStyle name="60% - Ênfase2 24 2 2" xfId="8568" xr:uid="{00000000-0005-0000-0000-00006F0A0000}"/>
    <cellStyle name="60% - Ênfase2 25" xfId="714" xr:uid="{00000000-0005-0000-0000-0000700A0000}"/>
    <cellStyle name="60% - Ênfase2 25 2" xfId="5872" xr:uid="{00000000-0005-0000-0000-0000710A0000}"/>
    <cellStyle name="60% - Ênfase2 25 2 2" xfId="8569" xr:uid="{00000000-0005-0000-0000-0000720A0000}"/>
    <cellStyle name="60% - Ênfase2 26" xfId="715" xr:uid="{00000000-0005-0000-0000-0000730A0000}"/>
    <cellStyle name="60% - Ênfase2 26 2" xfId="5873" xr:uid="{00000000-0005-0000-0000-0000740A0000}"/>
    <cellStyle name="60% - Ênfase2 26 2 2" xfId="8570" xr:uid="{00000000-0005-0000-0000-0000750A0000}"/>
    <cellStyle name="60% - Ênfase2 27" xfId="716" xr:uid="{00000000-0005-0000-0000-0000760A0000}"/>
    <cellStyle name="60% - Ênfase2 27 2" xfId="5874" xr:uid="{00000000-0005-0000-0000-0000770A0000}"/>
    <cellStyle name="60% - Ênfase2 27 2 2" xfId="8571" xr:uid="{00000000-0005-0000-0000-0000780A0000}"/>
    <cellStyle name="60% - Ênfase2 28" xfId="717" xr:uid="{00000000-0005-0000-0000-0000790A0000}"/>
    <cellStyle name="60% - Ênfase2 28 2" xfId="5875" xr:uid="{00000000-0005-0000-0000-00007A0A0000}"/>
    <cellStyle name="60% - Ênfase2 28 2 2" xfId="8572" xr:uid="{00000000-0005-0000-0000-00007B0A0000}"/>
    <cellStyle name="60% - Ênfase2 29" xfId="718" xr:uid="{00000000-0005-0000-0000-00007C0A0000}"/>
    <cellStyle name="60% - Ênfase2 29 2" xfId="5876" xr:uid="{00000000-0005-0000-0000-00007D0A0000}"/>
    <cellStyle name="60% - Ênfase2 29 2 2" xfId="8573" xr:uid="{00000000-0005-0000-0000-00007E0A0000}"/>
    <cellStyle name="60% - Ênfase2 3" xfId="719" xr:uid="{00000000-0005-0000-0000-00007F0A0000}"/>
    <cellStyle name="60% - Ênfase2 3 2" xfId="4428" xr:uid="{00000000-0005-0000-0000-0000800A0000}"/>
    <cellStyle name="60% - Ênfase2 3 2 2" xfId="8574" xr:uid="{00000000-0005-0000-0000-0000810A0000}"/>
    <cellStyle name="60% - Ênfase2 30" xfId="720" xr:uid="{00000000-0005-0000-0000-0000820A0000}"/>
    <cellStyle name="60% - Ênfase2 30 2" xfId="5877" xr:uid="{00000000-0005-0000-0000-0000830A0000}"/>
    <cellStyle name="60% - Ênfase2 30 2 2" xfId="8575" xr:uid="{00000000-0005-0000-0000-0000840A0000}"/>
    <cellStyle name="60% - Ênfase2 31" xfId="721" xr:uid="{00000000-0005-0000-0000-0000850A0000}"/>
    <cellStyle name="60% - Ênfase2 31 2" xfId="5878" xr:uid="{00000000-0005-0000-0000-0000860A0000}"/>
    <cellStyle name="60% - Ênfase2 31 2 2" xfId="8576" xr:uid="{00000000-0005-0000-0000-0000870A0000}"/>
    <cellStyle name="60% - Ênfase2 32" xfId="722" xr:uid="{00000000-0005-0000-0000-0000880A0000}"/>
    <cellStyle name="60% - Ênfase2 32 2" xfId="5879" xr:uid="{00000000-0005-0000-0000-0000890A0000}"/>
    <cellStyle name="60% - Ênfase2 32 2 2" xfId="8577" xr:uid="{00000000-0005-0000-0000-00008A0A0000}"/>
    <cellStyle name="60% - Ênfase2 33" xfId="723" xr:uid="{00000000-0005-0000-0000-00008B0A0000}"/>
    <cellStyle name="60% - Ênfase2 33 2" xfId="5880" xr:uid="{00000000-0005-0000-0000-00008C0A0000}"/>
    <cellStyle name="60% - Ênfase2 33 2 2" xfId="8578" xr:uid="{00000000-0005-0000-0000-00008D0A0000}"/>
    <cellStyle name="60% - Ênfase2 34" xfId="724" xr:uid="{00000000-0005-0000-0000-00008E0A0000}"/>
    <cellStyle name="60% - Ênfase2 34 2" xfId="5881" xr:uid="{00000000-0005-0000-0000-00008F0A0000}"/>
    <cellStyle name="60% - Ênfase2 34 2 2" xfId="8579" xr:uid="{00000000-0005-0000-0000-0000900A0000}"/>
    <cellStyle name="60% - Ênfase2 35" xfId="725" xr:uid="{00000000-0005-0000-0000-0000910A0000}"/>
    <cellStyle name="60% - Ênfase2 35 2" xfId="5882" xr:uid="{00000000-0005-0000-0000-0000920A0000}"/>
    <cellStyle name="60% - Ênfase2 35 2 2" xfId="8580" xr:uid="{00000000-0005-0000-0000-0000930A0000}"/>
    <cellStyle name="60% - Ênfase2 36" xfId="726" xr:uid="{00000000-0005-0000-0000-0000940A0000}"/>
    <cellStyle name="60% - Ênfase2 36 2" xfId="5883" xr:uid="{00000000-0005-0000-0000-0000950A0000}"/>
    <cellStyle name="60% - Ênfase2 36 2 2" xfId="8581" xr:uid="{00000000-0005-0000-0000-0000960A0000}"/>
    <cellStyle name="60% - Ênfase2 37" xfId="727" xr:uid="{00000000-0005-0000-0000-0000970A0000}"/>
    <cellStyle name="60% - Ênfase2 37 2" xfId="5884" xr:uid="{00000000-0005-0000-0000-0000980A0000}"/>
    <cellStyle name="60% - Ênfase2 37 2 2" xfId="8582" xr:uid="{00000000-0005-0000-0000-0000990A0000}"/>
    <cellStyle name="60% - Ênfase2 38" xfId="728" xr:uid="{00000000-0005-0000-0000-00009A0A0000}"/>
    <cellStyle name="60% - Ênfase2 38 2" xfId="5885" xr:uid="{00000000-0005-0000-0000-00009B0A0000}"/>
    <cellStyle name="60% - Ênfase2 38 2 2" xfId="8583" xr:uid="{00000000-0005-0000-0000-00009C0A0000}"/>
    <cellStyle name="60% - Ênfase2 39" xfId="729" xr:uid="{00000000-0005-0000-0000-00009D0A0000}"/>
    <cellStyle name="60% - Ênfase2 39 2" xfId="5886" xr:uid="{00000000-0005-0000-0000-00009E0A0000}"/>
    <cellStyle name="60% - Ênfase2 39 2 2" xfId="8584" xr:uid="{00000000-0005-0000-0000-00009F0A0000}"/>
    <cellStyle name="60% - Ênfase2 4" xfId="730" xr:uid="{00000000-0005-0000-0000-0000A00A0000}"/>
    <cellStyle name="60% - Ênfase2 4 2" xfId="731" xr:uid="{00000000-0005-0000-0000-0000A10A0000}"/>
    <cellStyle name="60% - Ênfase2 4 2 2" xfId="6904" xr:uid="{00000000-0005-0000-0000-0000A20A0000}"/>
    <cellStyle name="60% - Ênfase2 4 2 2 2" xfId="8585" xr:uid="{00000000-0005-0000-0000-0000A30A0000}"/>
    <cellStyle name="60% - Ênfase2 4 3" xfId="3545" xr:uid="{00000000-0005-0000-0000-0000A40A0000}"/>
    <cellStyle name="60% - Ênfase2 4 3 2" xfId="7085" xr:uid="{00000000-0005-0000-0000-0000A50A0000}"/>
    <cellStyle name="60% - Ênfase2 4 3 2 2" xfId="8586" xr:uid="{00000000-0005-0000-0000-0000A60A0000}"/>
    <cellStyle name="60% - Ênfase2 4 4" xfId="4429" xr:uid="{00000000-0005-0000-0000-0000A70A0000}"/>
    <cellStyle name="60% - Ênfase2 4 4 2" xfId="8587" xr:uid="{00000000-0005-0000-0000-0000A80A0000}"/>
    <cellStyle name="60% - Ênfase2 40" xfId="732" xr:uid="{00000000-0005-0000-0000-0000A90A0000}"/>
    <cellStyle name="60% - Ênfase2 40 2" xfId="5887" xr:uid="{00000000-0005-0000-0000-0000AA0A0000}"/>
    <cellStyle name="60% - Ênfase2 40 2 2" xfId="8588" xr:uid="{00000000-0005-0000-0000-0000AB0A0000}"/>
    <cellStyle name="60% - Ênfase2 41" xfId="733" xr:uid="{00000000-0005-0000-0000-0000AC0A0000}"/>
    <cellStyle name="60% - Ênfase2 41 2" xfId="5888" xr:uid="{00000000-0005-0000-0000-0000AD0A0000}"/>
    <cellStyle name="60% - Ênfase2 41 2 2" xfId="8589" xr:uid="{00000000-0005-0000-0000-0000AE0A0000}"/>
    <cellStyle name="60% - Ênfase2 42" xfId="734" xr:uid="{00000000-0005-0000-0000-0000AF0A0000}"/>
    <cellStyle name="60% - Ênfase2 42 2" xfId="5889" xr:uid="{00000000-0005-0000-0000-0000B00A0000}"/>
    <cellStyle name="60% - Ênfase2 42 2 2" xfId="8590" xr:uid="{00000000-0005-0000-0000-0000B10A0000}"/>
    <cellStyle name="60% - Ênfase2 43" xfId="735" xr:uid="{00000000-0005-0000-0000-0000B20A0000}"/>
    <cellStyle name="60% - Ênfase2 43 2" xfId="5890" xr:uid="{00000000-0005-0000-0000-0000B30A0000}"/>
    <cellStyle name="60% - Ênfase2 43 2 2" xfId="8591" xr:uid="{00000000-0005-0000-0000-0000B40A0000}"/>
    <cellStyle name="60% - Ênfase2 44" xfId="736" xr:uid="{00000000-0005-0000-0000-0000B50A0000}"/>
    <cellStyle name="60% - Ênfase2 44 2" xfId="5891" xr:uid="{00000000-0005-0000-0000-0000B60A0000}"/>
    <cellStyle name="60% - Ênfase2 44 2 2" xfId="8592" xr:uid="{00000000-0005-0000-0000-0000B70A0000}"/>
    <cellStyle name="60% - Ênfase2 45" xfId="737" xr:uid="{00000000-0005-0000-0000-0000B80A0000}"/>
    <cellStyle name="60% - Ênfase2 45 2" xfId="5892" xr:uid="{00000000-0005-0000-0000-0000B90A0000}"/>
    <cellStyle name="60% - Ênfase2 45 2 2" xfId="8593" xr:uid="{00000000-0005-0000-0000-0000BA0A0000}"/>
    <cellStyle name="60% - Ênfase2 46" xfId="738" xr:uid="{00000000-0005-0000-0000-0000BB0A0000}"/>
    <cellStyle name="60% - Ênfase2 46 2" xfId="5893" xr:uid="{00000000-0005-0000-0000-0000BC0A0000}"/>
    <cellStyle name="60% - Ênfase2 46 2 2" xfId="8594" xr:uid="{00000000-0005-0000-0000-0000BD0A0000}"/>
    <cellStyle name="60% - Ênfase2 47" xfId="739" xr:uid="{00000000-0005-0000-0000-0000BE0A0000}"/>
    <cellStyle name="60% - Ênfase2 47 2" xfId="5894" xr:uid="{00000000-0005-0000-0000-0000BF0A0000}"/>
    <cellStyle name="60% - Ênfase2 47 2 2" xfId="8595" xr:uid="{00000000-0005-0000-0000-0000C00A0000}"/>
    <cellStyle name="60% - Ênfase2 48" xfId="740" xr:uid="{00000000-0005-0000-0000-0000C10A0000}"/>
    <cellStyle name="60% - Ênfase2 48 2" xfId="5895" xr:uid="{00000000-0005-0000-0000-0000C20A0000}"/>
    <cellStyle name="60% - Ênfase2 48 2 2" xfId="8596" xr:uid="{00000000-0005-0000-0000-0000C30A0000}"/>
    <cellStyle name="60% - Ênfase2 49" xfId="741" xr:uid="{00000000-0005-0000-0000-0000C40A0000}"/>
    <cellStyle name="60% - Ênfase2 49 2" xfId="5896" xr:uid="{00000000-0005-0000-0000-0000C50A0000}"/>
    <cellStyle name="60% - Ênfase2 49 2 2" xfId="8597" xr:uid="{00000000-0005-0000-0000-0000C60A0000}"/>
    <cellStyle name="60% - Ênfase2 5" xfId="742" xr:uid="{00000000-0005-0000-0000-0000C70A0000}"/>
    <cellStyle name="60% - Ênfase2 5 2" xfId="3546" xr:uid="{00000000-0005-0000-0000-0000C80A0000}"/>
    <cellStyle name="60% - Ênfase2 5 2 2" xfId="7086" xr:uid="{00000000-0005-0000-0000-0000C90A0000}"/>
    <cellStyle name="60% - Ênfase2 5 2 2 2" xfId="8598" xr:uid="{00000000-0005-0000-0000-0000CA0A0000}"/>
    <cellStyle name="60% - Ênfase2 5 3" xfId="3547" xr:uid="{00000000-0005-0000-0000-0000CB0A0000}"/>
    <cellStyle name="60% - Ênfase2 5 3 2" xfId="7087" xr:uid="{00000000-0005-0000-0000-0000CC0A0000}"/>
    <cellStyle name="60% - Ênfase2 5 3 2 2" xfId="8599" xr:uid="{00000000-0005-0000-0000-0000CD0A0000}"/>
    <cellStyle name="60% - Ênfase2 5 4" xfId="5897" xr:uid="{00000000-0005-0000-0000-0000CE0A0000}"/>
    <cellStyle name="60% - Ênfase2 5 4 2" xfId="8600" xr:uid="{00000000-0005-0000-0000-0000CF0A0000}"/>
    <cellStyle name="60% - Ênfase2 50" xfId="743" xr:uid="{00000000-0005-0000-0000-0000D00A0000}"/>
    <cellStyle name="60% - Ênfase2 50 2" xfId="5898" xr:uid="{00000000-0005-0000-0000-0000D10A0000}"/>
    <cellStyle name="60% - Ênfase2 50 2 2" xfId="8601" xr:uid="{00000000-0005-0000-0000-0000D20A0000}"/>
    <cellStyle name="60% - Ênfase2 51" xfId="744" xr:uid="{00000000-0005-0000-0000-0000D30A0000}"/>
    <cellStyle name="60% - Ênfase2 51 2" xfId="5899" xr:uid="{00000000-0005-0000-0000-0000D40A0000}"/>
    <cellStyle name="60% - Ênfase2 51 2 2" xfId="8602" xr:uid="{00000000-0005-0000-0000-0000D50A0000}"/>
    <cellStyle name="60% - Ênfase2 52" xfId="3548" xr:uid="{00000000-0005-0000-0000-0000D60A0000}"/>
    <cellStyle name="60% - Ênfase2 52 2" xfId="7088" xr:uid="{00000000-0005-0000-0000-0000D70A0000}"/>
    <cellStyle name="60% - Ênfase2 52 2 2" xfId="8603" xr:uid="{00000000-0005-0000-0000-0000D80A0000}"/>
    <cellStyle name="60% - Ênfase2 53" xfId="4426" xr:uid="{00000000-0005-0000-0000-0000D90A0000}"/>
    <cellStyle name="60% - Ênfase2 53 2" xfId="8604" xr:uid="{00000000-0005-0000-0000-0000DA0A0000}"/>
    <cellStyle name="60% - Ênfase2 6" xfId="745" xr:uid="{00000000-0005-0000-0000-0000DB0A0000}"/>
    <cellStyle name="60% - Ênfase2 6 2" xfId="5900" xr:uid="{00000000-0005-0000-0000-0000DC0A0000}"/>
    <cellStyle name="60% - Ênfase2 6 2 2" xfId="8605" xr:uid="{00000000-0005-0000-0000-0000DD0A0000}"/>
    <cellStyle name="60% - Ênfase2 7" xfId="746" xr:uid="{00000000-0005-0000-0000-0000DE0A0000}"/>
    <cellStyle name="60% - Ênfase2 7 2" xfId="5901" xr:uid="{00000000-0005-0000-0000-0000DF0A0000}"/>
    <cellStyle name="60% - Ênfase2 7 2 2" xfId="8606" xr:uid="{00000000-0005-0000-0000-0000E00A0000}"/>
    <cellStyle name="60% - Ênfase2 8" xfId="747" xr:uid="{00000000-0005-0000-0000-0000E10A0000}"/>
    <cellStyle name="60% - Ênfase2 8 2" xfId="5902" xr:uid="{00000000-0005-0000-0000-0000E20A0000}"/>
    <cellStyle name="60% - Ênfase2 8 2 2" xfId="8607" xr:uid="{00000000-0005-0000-0000-0000E30A0000}"/>
    <cellStyle name="60% - Ênfase2 9" xfId="748" xr:uid="{00000000-0005-0000-0000-0000E40A0000}"/>
    <cellStyle name="60% - Ênfase2 9 2" xfId="5903" xr:uid="{00000000-0005-0000-0000-0000E50A0000}"/>
    <cellStyle name="60% - Ênfase2 9 2 2" xfId="8608" xr:uid="{00000000-0005-0000-0000-0000E60A0000}"/>
    <cellStyle name="60% - Ênfase3" xfId="12312" builtinId="40" customBuiltin="1"/>
    <cellStyle name="60% - Ênfase3 10" xfId="749" xr:uid="{00000000-0005-0000-0000-0000E70A0000}"/>
    <cellStyle name="60% - Ênfase3 10 2" xfId="5904" xr:uid="{00000000-0005-0000-0000-0000E80A0000}"/>
    <cellStyle name="60% - Ênfase3 10 2 2" xfId="8609" xr:uid="{00000000-0005-0000-0000-0000E90A0000}"/>
    <cellStyle name="60% - Ênfase3 11" xfId="750" xr:uid="{00000000-0005-0000-0000-0000EA0A0000}"/>
    <cellStyle name="60% - Ênfase3 11 2" xfId="5905" xr:uid="{00000000-0005-0000-0000-0000EB0A0000}"/>
    <cellStyle name="60% - Ênfase3 11 2 2" xfId="8610" xr:uid="{00000000-0005-0000-0000-0000EC0A0000}"/>
    <cellStyle name="60% - Ênfase3 12" xfId="751" xr:uid="{00000000-0005-0000-0000-0000ED0A0000}"/>
    <cellStyle name="60% - Ênfase3 12 2" xfId="5906" xr:uid="{00000000-0005-0000-0000-0000EE0A0000}"/>
    <cellStyle name="60% - Ênfase3 12 2 2" xfId="8611" xr:uid="{00000000-0005-0000-0000-0000EF0A0000}"/>
    <cellStyle name="60% - Ênfase3 13" xfId="752" xr:uid="{00000000-0005-0000-0000-0000F00A0000}"/>
    <cellStyle name="60% - Ênfase3 13 2" xfId="5907" xr:uid="{00000000-0005-0000-0000-0000F10A0000}"/>
    <cellStyle name="60% - Ênfase3 13 2 2" xfId="8612" xr:uid="{00000000-0005-0000-0000-0000F20A0000}"/>
    <cellStyle name="60% - Ênfase3 14" xfId="753" xr:uid="{00000000-0005-0000-0000-0000F30A0000}"/>
    <cellStyle name="60% - Ênfase3 14 2" xfId="5908" xr:uid="{00000000-0005-0000-0000-0000F40A0000}"/>
    <cellStyle name="60% - Ênfase3 14 2 2" xfId="8613" xr:uid="{00000000-0005-0000-0000-0000F50A0000}"/>
    <cellStyle name="60% - Ênfase3 15" xfId="754" xr:uid="{00000000-0005-0000-0000-0000F60A0000}"/>
    <cellStyle name="60% - Ênfase3 15 2" xfId="5909" xr:uid="{00000000-0005-0000-0000-0000F70A0000}"/>
    <cellStyle name="60% - Ênfase3 15 2 2" xfId="8614" xr:uid="{00000000-0005-0000-0000-0000F80A0000}"/>
    <cellStyle name="60% - Ênfase3 16" xfId="755" xr:uid="{00000000-0005-0000-0000-0000F90A0000}"/>
    <cellStyle name="60% - Ênfase3 16 2" xfId="5910" xr:uid="{00000000-0005-0000-0000-0000FA0A0000}"/>
    <cellStyle name="60% - Ênfase3 16 2 2" xfId="8615" xr:uid="{00000000-0005-0000-0000-0000FB0A0000}"/>
    <cellStyle name="60% - Ênfase3 17" xfId="756" xr:uid="{00000000-0005-0000-0000-0000FC0A0000}"/>
    <cellStyle name="60% - Ênfase3 17 2" xfId="5911" xr:uid="{00000000-0005-0000-0000-0000FD0A0000}"/>
    <cellStyle name="60% - Ênfase3 17 2 2" xfId="8616" xr:uid="{00000000-0005-0000-0000-0000FE0A0000}"/>
    <cellStyle name="60% - Ênfase3 18" xfId="757" xr:uid="{00000000-0005-0000-0000-0000FF0A0000}"/>
    <cellStyle name="60% - Ênfase3 18 2" xfId="5912" xr:uid="{00000000-0005-0000-0000-0000000B0000}"/>
    <cellStyle name="60% - Ênfase3 18 2 2" xfId="8617" xr:uid="{00000000-0005-0000-0000-0000010B0000}"/>
    <cellStyle name="60% - Ênfase3 19" xfId="758" xr:uid="{00000000-0005-0000-0000-0000020B0000}"/>
    <cellStyle name="60% - Ênfase3 19 2" xfId="5913" xr:uid="{00000000-0005-0000-0000-0000030B0000}"/>
    <cellStyle name="60% - Ênfase3 19 2 2" xfId="8618" xr:uid="{00000000-0005-0000-0000-0000040B0000}"/>
    <cellStyle name="60% - Ênfase3 2" xfId="759" xr:uid="{00000000-0005-0000-0000-0000050B0000}"/>
    <cellStyle name="60% - Ênfase3 2 2" xfId="4431" xr:uid="{00000000-0005-0000-0000-0000060B0000}"/>
    <cellStyle name="60% - Ênfase3 2 2 2" xfId="8619" xr:uid="{00000000-0005-0000-0000-0000070B0000}"/>
    <cellStyle name="60% - Ênfase3 20" xfId="760" xr:uid="{00000000-0005-0000-0000-0000080B0000}"/>
    <cellStyle name="60% - Ênfase3 20 2" xfId="5914" xr:uid="{00000000-0005-0000-0000-0000090B0000}"/>
    <cellStyle name="60% - Ênfase3 20 2 2" xfId="8620" xr:uid="{00000000-0005-0000-0000-00000A0B0000}"/>
    <cellStyle name="60% - Ênfase3 21" xfId="761" xr:uid="{00000000-0005-0000-0000-00000B0B0000}"/>
    <cellStyle name="60% - Ênfase3 21 2" xfId="5915" xr:uid="{00000000-0005-0000-0000-00000C0B0000}"/>
    <cellStyle name="60% - Ênfase3 21 2 2" xfId="8621" xr:uid="{00000000-0005-0000-0000-00000D0B0000}"/>
    <cellStyle name="60% - Ênfase3 22" xfId="762" xr:uid="{00000000-0005-0000-0000-00000E0B0000}"/>
    <cellStyle name="60% - Ênfase3 22 2" xfId="5916" xr:uid="{00000000-0005-0000-0000-00000F0B0000}"/>
    <cellStyle name="60% - Ênfase3 22 2 2" xfId="8622" xr:uid="{00000000-0005-0000-0000-0000100B0000}"/>
    <cellStyle name="60% - Ênfase3 23" xfId="763" xr:uid="{00000000-0005-0000-0000-0000110B0000}"/>
    <cellStyle name="60% - Ênfase3 23 2" xfId="5917" xr:uid="{00000000-0005-0000-0000-0000120B0000}"/>
    <cellStyle name="60% - Ênfase3 23 2 2" xfId="8623" xr:uid="{00000000-0005-0000-0000-0000130B0000}"/>
    <cellStyle name="60% - Ênfase3 24" xfId="764" xr:uid="{00000000-0005-0000-0000-0000140B0000}"/>
    <cellStyle name="60% - Ênfase3 24 2" xfId="5918" xr:uid="{00000000-0005-0000-0000-0000150B0000}"/>
    <cellStyle name="60% - Ênfase3 24 2 2" xfId="8624" xr:uid="{00000000-0005-0000-0000-0000160B0000}"/>
    <cellStyle name="60% - Ênfase3 25" xfId="765" xr:uid="{00000000-0005-0000-0000-0000170B0000}"/>
    <cellStyle name="60% - Ênfase3 25 2" xfId="5919" xr:uid="{00000000-0005-0000-0000-0000180B0000}"/>
    <cellStyle name="60% - Ênfase3 25 2 2" xfId="8625" xr:uid="{00000000-0005-0000-0000-0000190B0000}"/>
    <cellStyle name="60% - Ênfase3 26" xfId="766" xr:uid="{00000000-0005-0000-0000-00001A0B0000}"/>
    <cellStyle name="60% - Ênfase3 26 2" xfId="5920" xr:uid="{00000000-0005-0000-0000-00001B0B0000}"/>
    <cellStyle name="60% - Ênfase3 26 2 2" xfId="8626" xr:uid="{00000000-0005-0000-0000-00001C0B0000}"/>
    <cellStyle name="60% - Ênfase3 27" xfId="767" xr:uid="{00000000-0005-0000-0000-00001D0B0000}"/>
    <cellStyle name="60% - Ênfase3 27 2" xfId="5921" xr:uid="{00000000-0005-0000-0000-00001E0B0000}"/>
    <cellStyle name="60% - Ênfase3 27 2 2" xfId="8627" xr:uid="{00000000-0005-0000-0000-00001F0B0000}"/>
    <cellStyle name="60% - Ênfase3 28" xfId="768" xr:uid="{00000000-0005-0000-0000-0000200B0000}"/>
    <cellStyle name="60% - Ênfase3 28 2" xfId="5922" xr:uid="{00000000-0005-0000-0000-0000210B0000}"/>
    <cellStyle name="60% - Ênfase3 28 2 2" xfId="8628" xr:uid="{00000000-0005-0000-0000-0000220B0000}"/>
    <cellStyle name="60% - Ênfase3 29" xfId="769" xr:uid="{00000000-0005-0000-0000-0000230B0000}"/>
    <cellStyle name="60% - Ênfase3 29 2" xfId="5923" xr:uid="{00000000-0005-0000-0000-0000240B0000}"/>
    <cellStyle name="60% - Ênfase3 29 2 2" xfId="8629" xr:uid="{00000000-0005-0000-0000-0000250B0000}"/>
    <cellStyle name="60% - Ênfase3 3" xfId="770" xr:uid="{00000000-0005-0000-0000-0000260B0000}"/>
    <cellStyle name="60% - Ênfase3 3 2" xfId="4432" xr:uid="{00000000-0005-0000-0000-0000270B0000}"/>
    <cellStyle name="60% - Ênfase3 3 2 2" xfId="8630" xr:uid="{00000000-0005-0000-0000-0000280B0000}"/>
    <cellStyle name="60% - Ênfase3 30" xfId="771" xr:uid="{00000000-0005-0000-0000-0000290B0000}"/>
    <cellStyle name="60% - Ênfase3 30 2" xfId="5924" xr:uid="{00000000-0005-0000-0000-00002A0B0000}"/>
    <cellStyle name="60% - Ênfase3 30 2 2" xfId="8631" xr:uid="{00000000-0005-0000-0000-00002B0B0000}"/>
    <cellStyle name="60% - Ênfase3 31" xfId="772" xr:uid="{00000000-0005-0000-0000-00002C0B0000}"/>
    <cellStyle name="60% - Ênfase3 31 2" xfId="5925" xr:uid="{00000000-0005-0000-0000-00002D0B0000}"/>
    <cellStyle name="60% - Ênfase3 31 2 2" xfId="8632" xr:uid="{00000000-0005-0000-0000-00002E0B0000}"/>
    <cellStyle name="60% - Ênfase3 32" xfId="773" xr:uid="{00000000-0005-0000-0000-00002F0B0000}"/>
    <cellStyle name="60% - Ênfase3 32 2" xfId="5926" xr:uid="{00000000-0005-0000-0000-0000300B0000}"/>
    <cellStyle name="60% - Ênfase3 32 2 2" xfId="8633" xr:uid="{00000000-0005-0000-0000-0000310B0000}"/>
    <cellStyle name="60% - Ênfase3 33" xfId="774" xr:uid="{00000000-0005-0000-0000-0000320B0000}"/>
    <cellStyle name="60% - Ênfase3 33 2" xfId="5927" xr:uid="{00000000-0005-0000-0000-0000330B0000}"/>
    <cellStyle name="60% - Ênfase3 33 2 2" xfId="8634" xr:uid="{00000000-0005-0000-0000-0000340B0000}"/>
    <cellStyle name="60% - Ênfase3 34" xfId="775" xr:uid="{00000000-0005-0000-0000-0000350B0000}"/>
    <cellStyle name="60% - Ênfase3 34 2" xfId="5928" xr:uid="{00000000-0005-0000-0000-0000360B0000}"/>
    <cellStyle name="60% - Ênfase3 34 2 2" xfId="8635" xr:uid="{00000000-0005-0000-0000-0000370B0000}"/>
    <cellStyle name="60% - Ênfase3 35" xfId="776" xr:uid="{00000000-0005-0000-0000-0000380B0000}"/>
    <cellStyle name="60% - Ênfase3 35 2" xfId="5929" xr:uid="{00000000-0005-0000-0000-0000390B0000}"/>
    <cellStyle name="60% - Ênfase3 35 2 2" xfId="8636" xr:uid="{00000000-0005-0000-0000-00003A0B0000}"/>
    <cellStyle name="60% - Ênfase3 36" xfId="777" xr:uid="{00000000-0005-0000-0000-00003B0B0000}"/>
    <cellStyle name="60% - Ênfase3 36 2" xfId="5930" xr:uid="{00000000-0005-0000-0000-00003C0B0000}"/>
    <cellStyle name="60% - Ênfase3 36 2 2" xfId="8637" xr:uid="{00000000-0005-0000-0000-00003D0B0000}"/>
    <cellStyle name="60% - Ênfase3 37" xfId="778" xr:uid="{00000000-0005-0000-0000-00003E0B0000}"/>
    <cellStyle name="60% - Ênfase3 37 2" xfId="5931" xr:uid="{00000000-0005-0000-0000-00003F0B0000}"/>
    <cellStyle name="60% - Ênfase3 37 2 2" xfId="8638" xr:uid="{00000000-0005-0000-0000-0000400B0000}"/>
    <cellStyle name="60% - Ênfase3 38" xfId="779" xr:uid="{00000000-0005-0000-0000-0000410B0000}"/>
    <cellStyle name="60% - Ênfase3 38 2" xfId="5932" xr:uid="{00000000-0005-0000-0000-0000420B0000}"/>
    <cellStyle name="60% - Ênfase3 38 2 2" xfId="8639" xr:uid="{00000000-0005-0000-0000-0000430B0000}"/>
    <cellStyle name="60% - Ênfase3 39" xfId="780" xr:uid="{00000000-0005-0000-0000-0000440B0000}"/>
    <cellStyle name="60% - Ênfase3 39 2" xfId="5933" xr:uid="{00000000-0005-0000-0000-0000450B0000}"/>
    <cellStyle name="60% - Ênfase3 39 2 2" xfId="8640" xr:uid="{00000000-0005-0000-0000-0000460B0000}"/>
    <cellStyle name="60% - Ênfase3 4" xfId="781" xr:uid="{00000000-0005-0000-0000-0000470B0000}"/>
    <cellStyle name="60% - Ênfase3 4 2" xfId="782" xr:uid="{00000000-0005-0000-0000-0000480B0000}"/>
    <cellStyle name="60% - Ênfase3 4 2 2" xfId="6905" xr:uid="{00000000-0005-0000-0000-0000490B0000}"/>
    <cellStyle name="60% - Ênfase3 4 2 2 2" xfId="8641" xr:uid="{00000000-0005-0000-0000-00004A0B0000}"/>
    <cellStyle name="60% - Ênfase3 4 3" xfId="3549" xr:uid="{00000000-0005-0000-0000-00004B0B0000}"/>
    <cellStyle name="60% - Ênfase3 4 3 2" xfId="7089" xr:uid="{00000000-0005-0000-0000-00004C0B0000}"/>
    <cellStyle name="60% - Ênfase3 4 3 2 2" xfId="8642" xr:uid="{00000000-0005-0000-0000-00004D0B0000}"/>
    <cellStyle name="60% - Ênfase3 4 4" xfId="4433" xr:uid="{00000000-0005-0000-0000-00004E0B0000}"/>
    <cellStyle name="60% - Ênfase3 4 4 2" xfId="8643" xr:uid="{00000000-0005-0000-0000-00004F0B0000}"/>
    <cellStyle name="60% - Ênfase3 40" xfId="783" xr:uid="{00000000-0005-0000-0000-0000500B0000}"/>
    <cellStyle name="60% - Ênfase3 40 2" xfId="5934" xr:uid="{00000000-0005-0000-0000-0000510B0000}"/>
    <cellStyle name="60% - Ênfase3 40 2 2" xfId="8644" xr:uid="{00000000-0005-0000-0000-0000520B0000}"/>
    <cellStyle name="60% - Ênfase3 41" xfId="784" xr:uid="{00000000-0005-0000-0000-0000530B0000}"/>
    <cellStyle name="60% - Ênfase3 41 2" xfId="5935" xr:uid="{00000000-0005-0000-0000-0000540B0000}"/>
    <cellStyle name="60% - Ênfase3 41 2 2" xfId="8645" xr:uid="{00000000-0005-0000-0000-0000550B0000}"/>
    <cellStyle name="60% - Ênfase3 42" xfId="785" xr:uid="{00000000-0005-0000-0000-0000560B0000}"/>
    <cellStyle name="60% - Ênfase3 42 2" xfId="5936" xr:uid="{00000000-0005-0000-0000-0000570B0000}"/>
    <cellStyle name="60% - Ênfase3 42 2 2" xfId="8646" xr:uid="{00000000-0005-0000-0000-0000580B0000}"/>
    <cellStyle name="60% - Ênfase3 43" xfId="786" xr:uid="{00000000-0005-0000-0000-0000590B0000}"/>
    <cellStyle name="60% - Ênfase3 43 2" xfId="5937" xr:uid="{00000000-0005-0000-0000-00005A0B0000}"/>
    <cellStyle name="60% - Ênfase3 43 2 2" xfId="8647" xr:uid="{00000000-0005-0000-0000-00005B0B0000}"/>
    <cellStyle name="60% - Ênfase3 44" xfId="787" xr:uid="{00000000-0005-0000-0000-00005C0B0000}"/>
    <cellStyle name="60% - Ênfase3 44 2" xfId="5938" xr:uid="{00000000-0005-0000-0000-00005D0B0000}"/>
    <cellStyle name="60% - Ênfase3 44 2 2" xfId="8648" xr:uid="{00000000-0005-0000-0000-00005E0B0000}"/>
    <cellStyle name="60% - Ênfase3 45" xfId="788" xr:uid="{00000000-0005-0000-0000-00005F0B0000}"/>
    <cellStyle name="60% - Ênfase3 45 2" xfId="5939" xr:uid="{00000000-0005-0000-0000-0000600B0000}"/>
    <cellStyle name="60% - Ênfase3 45 2 2" xfId="8649" xr:uid="{00000000-0005-0000-0000-0000610B0000}"/>
    <cellStyle name="60% - Ênfase3 46" xfId="789" xr:uid="{00000000-0005-0000-0000-0000620B0000}"/>
    <cellStyle name="60% - Ênfase3 46 2" xfId="5940" xr:uid="{00000000-0005-0000-0000-0000630B0000}"/>
    <cellStyle name="60% - Ênfase3 46 2 2" xfId="8650" xr:uid="{00000000-0005-0000-0000-0000640B0000}"/>
    <cellStyle name="60% - Ênfase3 47" xfId="790" xr:uid="{00000000-0005-0000-0000-0000650B0000}"/>
    <cellStyle name="60% - Ênfase3 47 2" xfId="5941" xr:uid="{00000000-0005-0000-0000-0000660B0000}"/>
    <cellStyle name="60% - Ênfase3 47 2 2" xfId="8651" xr:uid="{00000000-0005-0000-0000-0000670B0000}"/>
    <cellStyle name="60% - Ênfase3 48" xfId="791" xr:uid="{00000000-0005-0000-0000-0000680B0000}"/>
    <cellStyle name="60% - Ênfase3 48 2" xfId="5942" xr:uid="{00000000-0005-0000-0000-0000690B0000}"/>
    <cellStyle name="60% - Ênfase3 48 2 2" xfId="8652" xr:uid="{00000000-0005-0000-0000-00006A0B0000}"/>
    <cellStyle name="60% - Ênfase3 49" xfId="792" xr:uid="{00000000-0005-0000-0000-00006B0B0000}"/>
    <cellStyle name="60% - Ênfase3 49 2" xfId="5943" xr:uid="{00000000-0005-0000-0000-00006C0B0000}"/>
    <cellStyle name="60% - Ênfase3 49 2 2" xfId="8653" xr:uid="{00000000-0005-0000-0000-00006D0B0000}"/>
    <cellStyle name="60% - Ênfase3 5" xfId="793" xr:uid="{00000000-0005-0000-0000-00006E0B0000}"/>
    <cellStyle name="60% - Ênfase3 5 2" xfId="3550" xr:uid="{00000000-0005-0000-0000-00006F0B0000}"/>
    <cellStyle name="60% - Ênfase3 5 2 2" xfId="7090" xr:uid="{00000000-0005-0000-0000-0000700B0000}"/>
    <cellStyle name="60% - Ênfase3 5 2 2 2" xfId="8654" xr:uid="{00000000-0005-0000-0000-0000710B0000}"/>
    <cellStyle name="60% - Ênfase3 5 3" xfId="3551" xr:uid="{00000000-0005-0000-0000-0000720B0000}"/>
    <cellStyle name="60% - Ênfase3 5 3 2" xfId="7091" xr:uid="{00000000-0005-0000-0000-0000730B0000}"/>
    <cellStyle name="60% - Ênfase3 5 3 2 2" xfId="8655" xr:uid="{00000000-0005-0000-0000-0000740B0000}"/>
    <cellStyle name="60% - Ênfase3 5 4" xfId="5944" xr:uid="{00000000-0005-0000-0000-0000750B0000}"/>
    <cellStyle name="60% - Ênfase3 5 4 2" xfId="8656" xr:uid="{00000000-0005-0000-0000-0000760B0000}"/>
    <cellStyle name="60% - Ênfase3 50" xfId="794" xr:uid="{00000000-0005-0000-0000-0000770B0000}"/>
    <cellStyle name="60% - Ênfase3 50 2" xfId="5945" xr:uid="{00000000-0005-0000-0000-0000780B0000}"/>
    <cellStyle name="60% - Ênfase3 50 2 2" xfId="8657" xr:uid="{00000000-0005-0000-0000-0000790B0000}"/>
    <cellStyle name="60% - Ênfase3 51" xfId="795" xr:uid="{00000000-0005-0000-0000-00007A0B0000}"/>
    <cellStyle name="60% - Ênfase3 51 2" xfId="5946" xr:uid="{00000000-0005-0000-0000-00007B0B0000}"/>
    <cellStyle name="60% - Ênfase3 51 2 2" xfId="8658" xr:uid="{00000000-0005-0000-0000-00007C0B0000}"/>
    <cellStyle name="60% - Ênfase3 52" xfId="3552" xr:uid="{00000000-0005-0000-0000-00007D0B0000}"/>
    <cellStyle name="60% - Ênfase3 52 2" xfId="7092" xr:uid="{00000000-0005-0000-0000-00007E0B0000}"/>
    <cellStyle name="60% - Ênfase3 52 2 2" xfId="8659" xr:uid="{00000000-0005-0000-0000-00007F0B0000}"/>
    <cellStyle name="60% - Ênfase3 53" xfId="4430" xr:uid="{00000000-0005-0000-0000-0000800B0000}"/>
    <cellStyle name="60% - Ênfase3 53 2" xfId="8660" xr:uid="{00000000-0005-0000-0000-0000810B0000}"/>
    <cellStyle name="60% - Ênfase3 6" xfId="796" xr:uid="{00000000-0005-0000-0000-0000820B0000}"/>
    <cellStyle name="60% - Ênfase3 6 2" xfId="5947" xr:uid="{00000000-0005-0000-0000-0000830B0000}"/>
    <cellStyle name="60% - Ênfase3 6 2 2" xfId="8661" xr:uid="{00000000-0005-0000-0000-0000840B0000}"/>
    <cellStyle name="60% - Ênfase3 7" xfId="797" xr:uid="{00000000-0005-0000-0000-0000850B0000}"/>
    <cellStyle name="60% - Ênfase3 7 2" xfId="5948" xr:uid="{00000000-0005-0000-0000-0000860B0000}"/>
    <cellStyle name="60% - Ênfase3 7 2 2" xfId="8662" xr:uid="{00000000-0005-0000-0000-0000870B0000}"/>
    <cellStyle name="60% - Ênfase3 8" xfId="798" xr:uid="{00000000-0005-0000-0000-0000880B0000}"/>
    <cellStyle name="60% - Ênfase3 8 2" xfId="5949" xr:uid="{00000000-0005-0000-0000-0000890B0000}"/>
    <cellStyle name="60% - Ênfase3 8 2 2" xfId="8663" xr:uid="{00000000-0005-0000-0000-00008A0B0000}"/>
    <cellStyle name="60% - Ênfase3 9" xfId="799" xr:uid="{00000000-0005-0000-0000-00008B0B0000}"/>
    <cellStyle name="60% - Ênfase3 9 2" xfId="5950" xr:uid="{00000000-0005-0000-0000-00008C0B0000}"/>
    <cellStyle name="60% - Ênfase3 9 2 2" xfId="8664" xr:uid="{00000000-0005-0000-0000-00008D0B0000}"/>
    <cellStyle name="60% - Ênfase4" xfId="12316" builtinId="44" customBuiltin="1"/>
    <cellStyle name="60% - Ênfase4 10" xfId="800" xr:uid="{00000000-0005-0000-0000-00008E0B0000}"/>
    <cellStyle name="60% - Ênfase4 10 2" xfId="5951" xr:uid="{00000000-0005-0000-0000-00008F0B0000}"/>
    <cellStyle name="60% - Ênfase4 10 2 2" xfId="8665" xr:uid="{00000000-0005-0000-0000-0000900B0000}"/>
    <cellStyle name="60% - Ênfase4 11" xfId="801" xr:uid="{00000000-0005-0000-0000-0000910B0000}"/>
    <cellStyle name="60% - Ênfase4 11 2" xfId="5952" xr:uid="{00000000-0005-0000-0000-0000920B0000}"/>
    <cellStyle name="60% - Ênfase4 11 2 2" xfId="8666" xr:uid="{00000000-0005-0000-0000-0000930B0000}"/>
    <cellStyle name="60% - Ênfase4 12" xfId="802" xr:uid="{00000000-0005-0000-0000-0000940B0000}"/>
    <cellStyle name="60% - Ênfase4 12 2" xfId="5953" xr:uid="{00000000-0005-0000-0000-0000950B0000}"/>
    <cellStyle name="60% - Ênfase4 12 2 2" xfId="8667" xr:uid="{00000000-0005-0000-0000-0000960B0000}"/>
    <cellStyle name="60% - Ênfase4 13" xfId="803" xr:uid="{00000000-0005-0000-0000-0000970B0000}"/>
    <cellStyle name="60% - Ênfase4 13 2" xfId="5954" xr:uid="{00000000-0005-0000-0000-0000980B0000}"/>
    <cellStyle name="60% - Ênfase4 13 2 2" xfId="8668" xr:uid="{00000000-0005-0000-0000-0000990B0000}"/>
    <cellStyle name="60% - Ênfase4 14" xfId="804" xr:uid="{00000000-0005-0000-0000-00009A0B0000}"/>
    <cellStyle name="60% - Ênfase4 14 2" xfId="5955" xr:uid="{00000000-0005-0000-0000-00009B0B0000}"/>
    <cellStyle name="60% - Ênfase4 14 2 2" xfId="8669" xr:uid="{00000000-0005-0000-0000-00009C0B0000}"/>
    <cellStyle name="60% - Ênfase4 15" xfId="805" xr:uid="{00000000-0005-0000-0000-00009D0B0000}"/>
    <cellStyle name="60% - Ênfase4 15 2" xfId="5956" xr:uid="{00000000-0005-0000-0000-00009E0B0000}"/>
    <cellStyle name="60% - Ênfase4 15 2 2" xfId="8670" xr:uid="{00000000-0005-0000-0000-00009F0B0000}"/>
    <cellStyle name="60% - Ênfase4 16" xfId="806" xr:uid="{00000000-0005-0000-0000-0000A00B0000}"/>
    <cellStyle name="60% - Ênfase4 16 2" xfId="5957" xr:uid="{00000000-0005-0000-0000-0000A10B0000}"/>
    <cellStyle name="60% - Ênfase4 16 2 2" xfId="8671" xr:uid="{00000000-0005-0000-0000-0000A20B0000}"/>
    <cellStyle name="60% - Ênfase4 17" xfId="807" xr:uid="{00000000-0005-0000-0000-0000A30B0000}"/>
    <cellStyle name="60% - Ênfase4 17 2" xfId="5958" xr:uid="{00000000-0005-0000-0000-0000A40B0000}"/>
    <cellStyle name="60% - Ênfase4 17 2 2" xfId="8672" xr:uid="{00000000-0005-0000-0000-0000A50B0000}"/>
    <cellStyle name="60% - Ênfase4 18" xfId="808" xr:uid="{00000000-0005-0000-0000-0000A60B0000}"/>
    <cellStyle name="60% - Ênfase4 18 2" xfId="5959" xr:uid="{00000000-0005-0000-0000-0000A70B0000}"/>
    <cellStyle name="60% - Ênfase4 18 2 2" xfId="8673" xr:uid="{00000000-0005-0000-0000-0000A80B0000}"/>
    <cellStyle name="60% - Ênfase4 19" xfId="809" xr:uid="{00000000-0005-0000-0000-0000A90B0000}"/>
    <cellStyle name="60% - Ênfase4 19 2" xfId="5960" xr:uid="{00000000-0005-0000-0000-0000AA0B0000}"/>
    <cellStyle name="60% - Ênfase4 19 2 2" xfId="8674" xr:uid="{00000000-0005-0000-0000-0000AB0B0000}"/>
    <cellStyle name="60% - Ênfase4 2" xfId="810" xr:uid="{00000000-0005-0000-0000-0000AC0B0000}"/>
    <cellStyle name="60% - Ênfase4 2 2" xfId="4435" xr:uid="{00000000-0005-0000-0000-0000AD0B0000}"/>
    <cellStyle name="60% - Ênfase4 2 2 2" xfId="8675" xr:uid="{00000000-0005-0000-0000-0000AE0B0000}"/>
    <cellStyle name="60% - Ênfase4 20" xfId="811" xr:uid="{00000000-0005-0000-0000-0000AF0B0000}"/>
    <cellStyle name="60% - Ênfase4 20 2" xfId="5961" xr:uid="{00000000-0005-0000-0000-0000B00B0000}"/>
    <cellStyle name="60% - Ênfase4 20 2 2" xfId="8676" xr:uid="{00000000-0005-0000-0000-0000B10B0000}"/>
    <cellStyle name="60% - Ênfase4 21" xfId="812" xr:uid="{00000000-0005-0000-0000-0000B20B0000}"/>
    <cellStyle name="60% - Ênfase4 21 2" xfId="5962" xr:uid="{00000000-0005-0000-0000-0000B30B0000}"/>
    <cellStyle name="60% - Ênfase4 21 2 2" xfId="8677" xr:uid="{00000000-0005-0000-0000-0000B40B0000}"/>
    <cellStyle name="60% - Ênfase4 22" xfId="813" xr:uid="{00000000-0005-0000-0000-0000B50B0000}"/>
    <cellStyle name="60% - Ênfase4 22 2" xfId="5963" xr:uid="{00000000-0005-0000-0000-0000B60B0000}"/>
    <cellStyle name="60% - Ênfase4 22 2 2" xfId="8678" xr:uid="{00000000-0005-0000-0000-0000B70B0000}"/>
    <cellStyle name="60% - Ênfase4 23" xfId="814" xr:uid="{00000000-0005-0000-0000-0000B80B0000}"/>
    <cellStyle name="60% - Ênfase4 23 2" xfId="5964" xr:uid="{00000000-0005-0000-0000-0000B90B0000}"/>
    <cellStyle name="60% - Ênfase4 23 2 2" xfId="8679" xr:uid="{00000000-0005-0000-0000-0000BA0B0000}"/>
    <cellStyle name="60% - Ênfase4 24" xfId="815" xr:uid="{00000000-0005-0000-0000-0000BB0B0000}"/>
    <cellStyle name="60% - Ênfase4 24 2" xfId="5965" xr:uid="{00000000-0005-0000-0000-0000BC0B0000}"/>
    <cellStyle name="60% - Ênfase4 24 2 2" xfId="8680" xr:uid="{00000000-0005-0000-0000-0000BD0B0000}"/>
    <cellStyle name="60% - Ênfase4 25" xfId="816" xr:uid="{00000000-0005-0000-0000-0000BE0B0000}"/>
    <cellStyle name="60% - Ênfase4 25 2" xfId="5966" xr:uid="{00000000-0005-0000-0000-0000BF0B0000}"/>
    <cellStyle name="60% - Ênfase4 25 2 2" xfId="8681" xr:uid="{00000000-0005-0000-0000-0000C00B0000}"/>
    <cellStyle name="60% - Ênfase4 26" xfId="817" xr:uid="{00000000-0005-0000-0000-0000C10B0000}"/>
    <cellStyle name="60% - Ênfase4 26 2" xfId="5967" xr:uid="{00000000-0005-0000-0000-0000C20B0000}"/>
    <cellStyle name="60% - Ênfase4 26 2 2" xfId="8682" xr:uid="{00000000-0005-0000-0000-0000C30B0000}"/>
    <cellStyle name="60% - Ênfase4 27" xfId="818" xr:uid="{00000000-0005-0000-0000-0000C40B0000}"/>
    <cellStyle name="60% - Ênfase4 27 2" xfId="5968" xr:uid="{00000000-0005-0000-0000-0000C50B0000}"/>
    <cellStyle name="60% - Ênfase4 27 2 2" xfId="8683" xr:uid="{00000000-0005-0000-0000-0000C60B0000}"/>
    <cellStyle name="60% - Ênfase4 28" xfId="819" xr:uid="{00000000-0005-0000-0000-0000C70B0000}"/>
    <cellStyle name="60% - Ênfase4 28 2" xfId="5969" xr:uid="{00000000-0005-0000-0000-0000C80B0000}"/>
    <cellStyle name="60% - Ênfase4 28 2 2" xfId="8684" xr:uid="{00000000-0005-0000-0000-0000C90B0000}"/>
    <cellStyle name="60% - Ênfase4 29" xfId="820" xr:uid="{00000000-0005-0000-0000-0000CA0B0000}"/>
    <cellStyle name="60% - Ênfase4 29 2" xfId="5970" xr:uid="{00000000-0005-0000-0000-0000CB0B0000}"/>
    <cellStyle name="60% - Ênfase4 29 2 2" xfId="8685" xr:uid="{00000000-0005-0000-0000-0000CC0B0000}"/>
    <cellStyle name="60% - Ênfase4 3" xfId="821" xr:uid="{00000000-0005-0000-0000-0000CD0B0000}"/>
    <cellStyle name="60% - Ênfase4 3 2" xfId="4436" xr:uid="{00000000-0005-0000-0000-0000CE0B0000}"/>
    <cellStyle name="60% - Ênfase4 3 2 2" xfId="8686" xr:uid="{00000000-0005-0000-0000-0000CF0B0000}"/>
    <cellStyle name="60% - Ênfase4 30" xfId="822" xr:uid="{00000000-0005-0000-0000-0000D00B0000}"/>
    <cellStyle name="60% - Ênfase4 30 2" xfId="5971" xr:uid="{00000000-0005-0000-0000-0000D10B0000}"/>
    <cellStyle name="60% - Ênfase4 30 2 2" xfId="8687" xr:uid="{00000000-0005-0000-0000-0000D20B0000}"/>
    <cellStyle name="60% - Ênfase4 31" xfId="823" xr:uid="{00000000-0005-0000-0000-0000D30B0000}"/>
    <cellStyle name="60% - Ênfase4 31 2" xfId="5972" xr:uid="{00000000-0005-0000-0000-0000D40B0000}"/>
    <cellStyle name="60% - Ênfase4 31 2 2" xfId="8688" xr:uid="{00000000-0005-0000-0000-0000D50B0000}"/>
    <cellStyle name="60% - Ênfase4 32" xfId="824" xr:uid="{00000000-0005-0000-0000-0000D60B0000}"/>
    <cellStyle name="60% - Ênfase4 32 2" xfId="5973" xr:uid="{00000000-0005-0000-0000-0000D70B0000}"/>
    <cellStyle name="60% - Ênfase4 32 2 2" xfId="8689" xr:uid="{00000000-0005-0000-0000-0000D80B0000}"/>
    <cellStyle name="60% - Ênfase4 33" xfId="825" xr:uid="{00000000-0005-0000-0000-0000D90B0000}"/>
    <cellStyle name="60% - Ênfase4 33 2" xfId="5974" xr:uid="{00000000-0005-0000-0000-0000DA0B0000}"/>
    <cellStyle name="60% - Ênfase4 33 2 2" xfId="8690" xr:uid="{00000000-0005-0000-0000-0000DB0B0000}"/>
    <cellStyle name="60% - Ênfase4 34" xfId="826" xr:uid="{00000000-0005-0000-0000-0000DC0B0000}"/>
    <cellStyle name="60% - Ênfase4 34 2" xfId="5975" xr:uid="{00000000-0005-0000-0000-0000DD0B0000}"/>
    <cellStyle name="60% - Ênfase4 34 2 2" xfId="8691" xr:uid="{00000000-0005-0000-0000-0000DE0B0000}"/>
    <cellStyle name="60% - Ênfase4 35" xfId="827" xr:uid="{00000000-0005-0000-0000-0000DF0B0000}"/>
    <cellStyle name="60% - Ênfase4 35 2" xfId="5976" xr:uid="{00000000-0005-0000-0000-0000E00B0000}"/>
    <cellStyle name="60% - Ênfase4 35 2 2" xfId="8692" xr:uid="{00000000-0005-0000-0000-0000E10B0000}"/>
    <cellStyle name="60% - Ênfase4 36" xfId="828" xr:uid="{00000000-0005-0000-0000-0000E20B0000}"/>
    <cellStyle name="60% - Ênfase4 36 2" xfId="5977" xr:uid="{00000000-0005-0000-0000-0000E30B0000}"/>
    <cellStyle name="60% - Ênfase4 36 2 2" xfId="8693" xr:uid="{00000000-0005-0000-0000-0000E40B0000}"/>
    <cellStyle name="60% - Ênfase4 37" xfId="829" xr:uid="{00000000-0005-0000-0000-0000E50B0000}"/>
    <cellStyle name="60% - Ênfase4 37 2" xfId="5978" xr:uid="{00000000-0005-0000-0000-0000E60B0000}"/>
    <cellStyle name="60% - Ênfase4 37 2 2" xfId="8694" xr:uid="{00000000-0005-0000-0000-0000E70B0000}"/>
    <cellStyle name="60% - Ênfase4 38" xfId="830" xr:uid="{00000000-0005-0000-0000-0000E80B0000}"/>
    <cellStyle name="60% - Ênfase4 38 2" xfId="5979" xr:uid="{00000000-0005-0000-0000-0000E90B0000}"/>
    <cellStyle name="60% - Ênfase4 38 2 2" xfId="8695" xr:uid="{00000000-0005-0000-0000-0000EA0B0000}"/>
    <cellStyle name="60% - Ênfase4 39" xfId="831" xr:uid="{00000000-0005-0000-0000-0000EB0B0000}"/>
    <cellStyle name="60% - Ênfase4 39 2" xfId="5980" xr:uid="{00000000-0005-0000-0000-0000EC0B0000}"/>
    <cellStyle name="60% - Ênfase4 39 2 2" xfId="8696" xr:uid="{00000000-0005-0000-0000-0000ED0B0000}"/>
    <cellStyle name="60% - Ênfase4 4" xfId="832" xr:uid="{00000000-0005-0000-0000-0000EE0B0000}"/>
    <cellStyle name="60% - Ênfase4 4 2" xfId="833" xr:uid="{00000000-0005-0000-0000-0000EF0B0000}"/>
    <cellStyle name="60% - Ênfase4 4 2 2" xfId="6906" xr:uid="{00000000-0005-0000-0000-0000F00B0000}"/>
    <cellStyle name="60% - Ênfase4 4 2 2 2" xfId="8697" xr:uid="{00000000-0005-0000-0000-0000F10B0000}"/>
    <cellStyle name="60% - Ênfase4 4 3" xfId="3553" xr:uid="{00000000-0005-0000-0000-0000F20B0000}"/>
    <cellStyle name="60% - Ênfase4 4 3 2" xfId="7093" xr:uid="{00000000-0005-0000-0000-0000F30B0000}"/>
    <cellStyle name="60% - Ênfase4 4 3 2 2" xfId="8698" xr:uid="{00000000-0005-0000-0000-0000F40B0000}"/>
    <cellStyle name="60% - Ênfase4 4 4" xfId="4437" xr:uid="{00000000-0005-0000-0000-0000F50B0000}"/>
    <cellStyle name="60% - Ênfase4 4 4 2" xfId="8699" xr:uid="{00000000-0005-0000-0000-0000F60B0000}"/>
    <cellStyle name="60% - Ênfase4 40" xfId="834" xr:uid="{00000000-0005-0000-0000-0000F70B0000}"/>
    <cellStyle name="60% - Ênfase4 40 2" xfId="5981" xr:uid="{00000000-0005-0000-0000-0000F80B0000}"/>
    <cellStyle name="60% - Ênfase4 40 2 2" xfId="8700" xr:uid="{00000000-0005-0000-0000-0000F90B0000}"/>
    <cellStyle name="60% - Ênfase4 41" xfId="835" xr:uid="{00000000-0005-0000-0000-0000FA0B0000}"/>
    <cellStyle name="60% - Ênfase4 41 2" xfId="5982" xr:uid="{00000000-0005-0000-0000-0000FB0B0000}"/>
    <cellStyle name="60% - Ênfase4 41 2 2" xfId="8701" xr:uid="{00000000-0005-0000-0000-0000FC0B0000}"/>
    <cellStyle name="60% - Ênfase4 42" xfId="836" xr:uid="{00000000-0005-0000-0000-0000FD0B0000}"/>
    <cellStyle name="60% - Ênfase4 42 2" xfId="5983" xr:uid="{00000000-0005-0000-0000-0000FE0B0000}"/>
    <cellStyle name="60% - Ênfase4 42 2 2" xfId="8702" xr:uid="{00000000-0005-0000-0000-0000FF0B0000}"/>
    <cellStyle name="60% - Ênfase4 43" xfId="837" xr:uid="{00000000-0005-0000-0000-0000000C0000}"/>
    <cellStyle name="60% - Ênfase4 43 2" xfId="5984" xr:uid="{00000000-0005-0000-0000-0000010C0000}"/>
    <cellStyle name="60% - Ênfase4 43 2 2" xfId="8703" xr:uid="{00000000-0005-0000-0000-0000020C0000}"/>
    <cellStyle name="60% - Ênfase4 44" xfId="838" xr:uid="{00000000-0005-0000-0000-0000030C0000}"/>
    <cellStyle name="60% - Ênfase4 44 2" xfId="5985" xr:uid="{00000000-0005-0000-0000-0000040C0000}"/>
    <cellStyle name="60% - Ênfase4 44 2 2" xfId="8704" xr:uid="{00000000-0005-0000-0000-0000050C0000}"/>
    <cellStyle name="60% - Ênfase4 45" xfId="839" xr:uid="{00000000-0005-0000-0000-0000060C0000}"/>
    <cellStyle name="60% - Ênfase4 45 2" xfId="5986" xr:uid="{00000000-0005-0000-0000-0000070C0000}"/>
    <cellStyle name="60% - Ênfase4 45 2 2" xfId="8705" xr:uid="{00000000-0005-0000-0000-0000080C0000}"/>
    <cellStyle name="60% - Ênfase4 46" xfId="840" xr:uid="{00000000-0005-0000-0000-0000090C0000}"/>
    <cellStyle name="60% - Ênfase4 46 2" xfId="5987" xr:uid="{00000000-0005-0000-0000-00000A0C0000}"/>
    <cellStyle name="60% - Ênfase4 46 2 2" xfId="8706" xr:uid="{00000000-0005-0000-0000-00000B0C0000}"/>
    <cellStyle name="60% - Ênfase4 47" xfId="841" xr:uid="{00000000-0005-0000-0000-00000C0C0000}"/>
    <cellStyle name="60% - Ênfase4 47 2" xfId="5988" xr:uid="{00000000-0005-0000-0000-00000D0C0000}"/>
    <cellStyle name="60% - Ênfase4 47 2 2" xfId="8707" xr:uid="{00000000-0005-0000-0000-00000E0C0000}"/>
    <cellStyle name="60% - Ênfase4 48" xfId="842" xr:uid="{00000000-0005-0000-0000-00000F0C0000}"/>
    <cellStyle name="60% - Ênfase4 48 2" xfId="5989" xr:uid="{00000000-0005-0000-0000-0000100C0000}"/>
    <cellStyle name="60% - Ênfase4 48 2 2" xfId="8708" xr:uid="{00000000-0005-0000-0000-0000110C0000}"/>
    <cellStyle name="60% - Ênfase4 49" xfId="843" xr:uid="{00000000-0005-0000-0000-0000120C0000}"/>
    <cellStyle name="60% - Ênfase4 49 2" xfId="5990" xr:uid="{00000000-0005-0000-0000-0000130C0000}"/>
    <cellStyle name="60% - Ênfase4 49 2 2" xfId="8709" xr:uid="{00000000-0005-0000-0000-0000140C0000}"/>
    <cellStyle name="60% - Ênfase4 5" xfId="844" xr:uid="{00000000-0005-0000-0000-0000150C0000}"/>
    <cellStyle name="60% - Ênfase4 5 2" xfId="3554" xr:uid="{00000000-0005-0000-0000-0000160C0000}"/>
    <cellStyle name="60% - Ênfase4 5 2 2" xfId="7094" xr:uid="{00000000-0005-0000-0000-0000170C0000}"/>
    <cellStyle name="60% - Ênfase4 5 2 2 2" xfId="8710" xr:uid="{00000000-0005-0000-0000-0000180C0000}"/>
    <cellStyle name="60% - Ênfase4 5 3" xfId="3555" xr:uid="{00000000-0005-0000-0000-0000190C0000}"/>
    <cellStyle name="60% - Ênfase4 5 3 2" xfId="7095" xr:uid="{00000000-0005-0000-0000-00001A0C0000}"/>
    <cellStyle name="60% - Ênfase4 5 3 2 2" xfId="8711" xr:uid="{00000000-0005-0000-0000-00001B0C0000}"/>
    <cellStyle name="60% - Ênfase4 5 4" xfId="5991" xr:uid="{00000000-0005-0000-0000-00001C0C0000}"/>
    <cellStyle name="60% - Ênfase4 5 4 2" xfId="8712" xr:uid="{00000000-0005-0000-0000-00001D0C0000}"/>
    <cellStyle name="60% - Ênfase4 50" xfId="845" xr:uid="{00000000-0005-0000-0000-00001E0C0000}"/>
    <cellStyle name="60% - Ênfase4 50 2" xfId="5992" xr:uid="{00000000-0005-0000-0000-00001F0C0000}"/>
    <cellStyle name="60% - Ênfase4 50 2 2" xfId="8713" xr:uid="{00000000-0005-0000-0000-0000200C0000}"/>
    <cellStyle name="60% - Ênfase4 51" xfId="846" xr:uid="{00000000-0005-0000-0000-0000210C0000}"/>
    <cellStyle name="60% - Ênfase4 51 2" xfId="5993" xr:uid="{00000000-0005-0000-0000-0000220C0000}"/>
    <cellStyle name="60% - Ênfase4 51 2 2" xfId="8714" xr:uid="{00000000-0005-0000-0000-0000230C0000}"/>
    <cellStyle name="60% - Ênfase4 52" xfId="3556" xr:uid="{00000000-0005-0000-0000-0000240C0000}"/>
    <cellStyle name="60% - Ênfase4 52 2" xfId="7096" xr:uid="{00000000-0005-0000-0000-0000250C0000}"/>
    <cellStyle name="60% - Ênfase4 52 2 2" xfId="8715" xr:uid="{00000000-0005-0000-0000-0000260C0000}"/>
    <cellStyle name="60% - Ênfase4 53" xfId="4434" xr:uid="{00000000-0005-0000-0000-0000270C0000}"/>
    <cellStyle name="60% - Ênfase4 53 2" xfId="8716" xr:uid="{00000000-0005-0000-0000-0000280C0000}"/>
    <cellStyle name="60% - Ênfase4 6" xfId="847" xr:uid="{00000000-0005-0000-0000-0000290C0000}"/>
    <cellStyle name="60% - Ênfase4 6 2" xfId="5994" xr:uid="{00000000-0005-0000-0000-00002A0C0000}"/>
    <cellStyle name="60% - Ênfase4 6 2 2" xfId="8717" xr:uid="{00000000-0005-0000-0000-00002B0C0000}"/>
    <cellStyle name="60% - Ênfase4 7" xfId="848" xr:uid="{00000000-0005-0000-0000-00002C0C0000}"/>
    <cellStyle name="60% - Ênfase4 7 2" xfId="5995" xr:uid="{00000000-0005-0000-0000-00002D0C0000}"/>
    <cellStyle name="60% - Ênfase4 7 2 2" xfId="8718" xr:uid="{00000000-0005-0000-0000-00002E0C0000}"/>
    <cellStyle name="60% - Ênfase4 8" xfId="849" xr:uid="{00000000-0005-0000-0000-00002F0C0000}"/>
    <cellStyle name="60% - Ênfase4 8 2" xfId="5996" xr:uid="{00000000-0005-0000-0000-0000300C0000}"/>
    <cellStyle name="60% - Ênfase4 8 2 2" xfId="8719" xr:uid="{00000000-0005-0000-0000-0000310C0000}"/>
    <cellStyle name="60% - Ênfase4 9" xfId="850" xr:uid="{00000000-0005-0000-0000-0000320C0000}"/>
    <cellStyle name="60% - Ênfase4 9 2" xfId="5997" xr:uid="{00000000-0005-0000-0000-0000330C0000}"/>
    <cellStyle name="60% - Ênfase4 9 2 2" xfId="8720" xr:uid="{00000000-0005-0000-0000-0000340C0000}"/>
    <cellStyle name="60% - Ênfase5" xfId="12320" builtinId="48" customBuiltin="1"/>
    <cellStyle name="60% - Ênfase5 10" xfId="851" xr:uid="{00000000-0005-0000-0000-0000350C0000}"/>
    <cellStyle name="60% - Ênfase5 10 2" xfId="5998" xr:uid="{00000000-0005-0000-0000-0000360C0000}"/>
    <cellStyle name="60% - Ênfase5 10 2 2" xfId="8721" xr:uid="{00000000-0005-0000-0000-0000370C0000}"/>
    <cellStyle name="60% - Ênfase5 11" xfId="852" xr:uid="{00000000-0005-0000-0000-0000380C0000}"/>
    <cellStyle name="60% - Ênfase5 11 2" xfId="5999" xr:uid="{00000000-0005-0000-0000-0000390C0000}"/>
    <cellStyle name="60% - Ênfase5 11 2 2" xfId="8722" xr:uid="{00000000-0005-0000-0000-00003A0C0000}"/>
    <cellStyle name="60% - Ênfase5 12" xfId="853" xr:uid="{00000000-0005-0000-0000-00003B0C0000}"/>
    <cellStyle name="60% - Ênfase5 12 2" xfId="6000" xr:uid="{00000000-0005-0000-0000-00003C0C0000}"/>
    <cellStyle name="60% - Ênfase5 12 2 2" xfId="8723" xr:uid="{00000000-0005-0000-0000-00003D0C0000}"/>
    <cellStyle name="60% - Ênfase5 13" xfId="854" xr:uid="{00000000-0005-0000-0000-00003E0C0000}"/>
    <cellStyle name="60% - Ênfase5 13 2" xfId="6001" xr:uid="{00000000-0005-0000-0000-00003F0C0000}"/>
    <cellStyle name="60% - Ênfase5 13 2 2" xfId="8724" xr:uid="{00000000-0005-0000-0000-0000400C0000}"/>
    <cellStyle name="60% - Ênfase5 14" xfId="855" xr:uid="{00000000-0005-0000-0000-0000410C0000}"/>
    <cellStyle name="60% - Ênfase5 14 2" xfId="6002" xr:uid="{00000000-0005-0000-0000-0000420C0000}"/>
    <cellStyle name="60% - Ênfase5 14 2 2" xfId="8725" xr:uid="{00000000-0005-0000-0000-0000430C0000}"/>
    <cellStyle name="60% - Ênfase5 15" xfId="856" xr:uid="{00000000-0005-0000-0000-0000440C0000}"/>
    <cellStyle name="60% - Ênfase5 15 2" xfId="6003" xr:uid="{00000000-0005-0000-0000-0000450C0000}"/>
    <cellStyle name="60% - Ênfase5 15 2 2" xfId="8726" xr:uid="{00000000-0005-0000-0000-0000460C0000}"/>
    <cellStyle name="60% - Ênfase5 16" xfId="857" xr:uid="{00000000-0005-0000-0000-0000470C0000}"/>
    <cellStyle name="60% - Ênfase5 16 2" xfId="6004" xr:uid="{00000000-0005-0000-0000-0000480C0000}"/>
    <cellStyle name="60% - Ênfase5 16 2 2" xfId="8727" xr:uid="{00000000-0005-0000-0000-0000490C0000}"/>
    <cellStyle name="60% - Ênfase5 17" xfId="858" xr:uid="{00000000-0005-0000-0000-00004A0C0000}"/>
    <cellStyle name="60% - Ênfase5 17 2" xfId="6005" xr:uid="{00000000-0005-0000-0000-00004B0C0000}"/>
    <cellStyle name="60% - Ênfase5 17 2 2" xfId="8728" xr:uid="{00000000-0005-0000-0000-00004C0C0000}"/>
    <cellStyle name="60% - Ênfase5 18" xfId="859" xr:uid="{00000000-0005-0000-0000-00004D0C0000}"/>
    <cellStyle name="60% - Ênfase5 18 2" xfId="6006" xr:uid="{00000000-0005-0000-0000-00004E0C0000}"/>
    <cellStyle name="60% - Ênfase5 18 2 2" xfId="8729" xr:uid="{00000000-0005-0000-0000-00004F0C0000}"/>
    <cellStyle name="60% - Ênfase5 19" xfId="860" xr:uid="{00000000-0005-0000-0000-0000500C0000}"/>
    <cellStyle name="60% - Ênfase5 19 2" xfId="6007" xr:uid="{00000000-0005-0000-0000-0000510C0000}"/>
    <cellStyle name="60% - Ênfase5 19 2 2" xfId="8730" xr:uid="{00000000-0005-0000-0000-0000520C0000}"/>
    <cellStyle name="60% - Ênfase5 2" xfId="861" xr:uid="{00000000-0005-0000-0000-0000530C0000}"/>
    <cellStyle name="60% - Ênfase5 2 2" xfId="4439" xr:uid="{00000000-0005-0000-0000-0000540C0000}"/>
    <cellStyle name="60% - Ênfase5 2 2 2" xfId="8731" xr:uid="{00000000-0005-0000-0000-0000550C0000}"/>
    <cellStyle name="60% - Ênfase5 20" xfId="862" xr:uid="{00000000-0005-0000-0000-0000560C0000}"/>
    <cellStyle name="60% - Ênfase5 20 2" xfId="6008" xr:uid="{00000000-0005-0000-0000-0000570C0000}"/>
    <cellStyle name="60% - Ênfase5 20 2 2" xfId="8732" xr:uid="{00000000-0005-0000-0000-0000580C0000}"/>
    <cellStyle name="60% - Ênfase5 21" xfId="863" xr:uid="{00000000-0005-0000-0000-0000590C0000}"/>
    <cellStyle name="60% - Ênfase5 21 2" xfId="6009" xr:uid="{00000000-0005-0000-0000-00005A0C0000}"/>
    <cellStyle name="60% - Ênfase5 21 2 2" xfId="8733" xr:uid="{00000000-0005-0000-0000-00005B0C0000}"/>
    <cellStyle name="60% - Ênfase5 22" xfId="864" xr:uid="{00000000-0005-0000-0000-00005C0C0000}"/>
    <cellStyle name="60% - Ênfase5 22 2" xfId="6010" xr:uid="{00000000-0005-0000-0000-00005D0C0000}"/>
    <cellStyle name="60% - Ênfase5 22 2 2" xfId="8734" xr:uid="{00000000-0005-0000-0000-00005E0C0000}"/>
    <cellStyle name="60% - Ênfase5 23" xfId="865" xr:uid="{00000000-0005-0000-0000-00005F0C0000}"/>
    <cellStyle name="60% - Ênfase5 23 2" xfId="6011" xr:uid="{00000000-0005-0000-0000-0000600C0000}"/>
    <cellStyle name="60% - Ênfase5 23 2 2" xfId="8735" xr:uid="{00000000-0005-0000-0000-0000610C0000}"/>
    <cellStyle name="60% - Ênfase5 24" xfId="866" xr:uid="{00000000-0005-0000-0000-0000620C0000}"/>
    <cellStyle name="60% - Ênfase5 24 2" xfId="6012" xr:uid="{00000000-0005-0000-0000-0000630C0000}"/>
    <cellStyle name="60% - Ênfase5 24 2 2" xfId="8736" xr:uid="{00000000-0005-0000-0000-0000640C0000}"/>
    <cellStyle name="60% - Ênfase5 25" xfId="867" xr:uid="{00000000-0005-0000-0000-0000650C0000}"/>
    <cellStyle name="60% - Ênfase5 25 2" xfId="6013" xr:uid="{00000000-0005-0000-0000-0000660C0000}"/>
    <cellStyle name="60% - Ênfase5 25 2 2" xfId="8737" xr:uid="{00000000-0005-0000-0000-0000670C0000}"/>
    <cellStyle name="60% - Ênfase5 26" xfId="868" xr:uid="{00000000-0005-0000-0000-0000680C0000}"/>
    <cellStyle name="60% - Ênfase5 26 2" xfId="6014" xr:uid="{00000000-0005-0000-0000-0000690C0000}"/>
    <cellStyle name="60% - Ênfase5 26 2 2" xfId="8738" xr:uid="{00000000-0005-0000-0000-00006A0C0000}"/>
    <cellStyle name="60% - Ênfase5 27" xfId="869" xr:uid="{00000000-0005-0000-0000-00006B0C0000}"/>
    <cellStyle name="60% - Ênfase5 27 2" xfId="6015" xr:uid="{00000000-0005-0000-0000-00006C0C0000}"/>
    <cellStyle name="60% - Ênfase5 27 2 2" xfId="8739" xr:uid="{00000000-0005-0000-0000-00006D0C0000}"/>
    <cellStyle name="60% - Ênfase5 28" xfId="870" xr:uid="{00000000-0005-0000-0000-00006E0C0000}"/>
    <cellStyle name="60% - Ênfase5 28 2" xfId="6016" xr:uid="{00000000-0005-0000-0000-00006F0C0000}"/>
    <cellStyle name="60% - Ênfase5 28 2 2" xfId="8740" xr:uid="{00000000-0005-0000-0000-0000700C0000}"/>
    <cellStyle name="60% - Ênfase5 29" xfId="871" xr:uid="{00000000-0005-0000-0000-0000710C0000}"/>
    <cellStyle name="60% - Ênfase5 29 2" xfId="6017" xr:uid="{00000000-0005-0000-0000-0000720C0000}"/>
    <cellStyle name="60% - Ênfase5 29 2 2" xfId="8741" xr:uid="{00000000-0005-0000-0000-0000730C0000}"/>
    <cellStyle name="60% - Ênfase5 3" xfId="872" xr:uid="{00000000-0005-0000-0000-0000740C0000}"/>
    <cellStyle name="60% - Ênfase5 3 2" xfId="4440" xr:uid="{00000000-0005-0000-0000-0000750C0000}"/>
    <cellStyle name="60% - Ênfase5 3 2 2" xfId="8742" xr:uid="{00000000-0005-0000-0000-0000760C0000}"/>
    <cellStyle name="60% - Ênfase5 30" xfId="873" xr:uid="{00000000-0005-0000-0000-0000770C0000}"/>
    <cellStyle name="60% - Ênfase5 30 2" xfId="6018" xr:uid="{00000000-0005-0000-0000-0000780C0000}"/>
    <cellStyle name="60% - Ênfase5 30 2 2" xfId="8743" xr:uid="{00000000-0005-0000-0000-0000790C0000}"/>
    <cellStyle name="60% - Ênfase5 31" xfId="874" xr:uid="{00000000-0005-0000-0000-00007A0C0000}"/>
    <cellStyle name="60% - Ênfase5 31 2" xfId="6019" xr:uid="{00000000-0005-0000-0000-00007B0C0000}"/>
    <cellStyle name="60% - Ênfase5 31 2 2" xfId="8744" xr:uid="{00000000-0005-0000-0000-00007C0C0000}"/>
    <cellStyle name="60% - Ênfase5 32" xfId="875" xr:uid="{00000000-0005-0000-0000-00007D0C0000}"/>
    <cellStyle name="60% - Ênfase5 32 2" xfId="6020" xr:uid="{00000000-0005-0000-0000-00007E0C0000}"/>
    <cellStyle name="60% - Ênfase5 32 2 2" xfId="8745" xr:uid="{00000000-0005-0000-0000-00007F0C0000}"/>
    <cellStyle name="60% - Ênfase5 33" xfId="876" xr:uid="{00000000-0005-0000-0000-0000800C0000}"/>
    <cellStyle name="60% - Ênfase5 33 2" xfId="6021" xr:uid="{00000000-0005-0000-0000-0000810C0000}"/>
    <cellStyle name="60% - Ênfase5 33 2 2" xfId="8746" xr:uid="{00000000-0005-0000-0000-0000820C0000}"/>
    <cellStyle name="60% - Ênfase5 34" xfId="877" xr:uid="{00000000-0005-0000-0000-0000830C0000}"/>
    <cellStyle name="60% - Ênfase5 34 2" xfId="6022" xr:uid="{00000000-0005-0000-0000-0000840C0000}"/>
    <cellStyle name="60% - Ênfase5 34 2 2" xfId="8747" xr:uid="{00000000-0005-0000-0000-0000850C0000}"/>
    <cellStyle name="60% - Ênfase5 35" xfId="878" xr:uid="{00000000-0005-0000-0000-0000860C0000}"/>
    <cellStyle name="60% - Ênfase5 35 2" xfId="6023" xr:uid="{00000000-0005-0000-0000-0000870C0000}"/>
    <cellStyle name="60% - Ênfase5 35 2 2" xfId="8748" xr:uid="{00000000-0005-0000-0000-0000880C0000}"/>
    <cellStyle name="60% - Ênfase5 36" xfId="879" xr:uid="{00000000-0005-0000-0000-0000890C0000}"/>
    <cellStyle name="60% - Ênfase5 36 2" xfId="6024" xr:uid="{00000000-0005-0000-0000-00008A0C0000}"/>
    <cellStyle name="60% - Ênfase5 36 2 2" xfId="8749" xr:uid="{00000000-0005-0000-0000-00008B0C0000}"/>
    <cellStyle name="60% - Ênfase5 37" xfId="880" xr:uid="{00000000-0005-0000-0000-00008C0C0000}"/>
    <cellStyle name="60% - Ênfase5 37 2" xfId="6025" xr:uid="{00000000-0005-0000-0000-00008D0C0000}"/>
    <cellStyle name="60% - Ênfase5 37 2 2" xfId="8750" xr:uid="{00000000-0005-0000-0000-00008E0C0000}"/>
    <cellStyle name="60% - Ênfase5 38" xfId="881" xr:uid="{00000000-0005-0000-0000-00008F0C0000}"/>
    <cellStyle name="60% - Ênfase5 38 2" xfId="6026" xr:uid="{00000000-0005-0000-0000-0000900C0000}"/>
    <cellStyle name="60% - Ênfase5 38 2 2" xfId="8751" xr:uid="{00000000-0005-0000-0000-0000910C0000}"/>
    <cellStyle name="60% - Ênfase5 39" xfId="882" xr:uid="{00000000-0005-0000-0000-0000920C0000}"/>
    <cellStyle name="60% - Ênfase5 39 2" xfId="6027" xr:uid="{00000000-0005-0000-0000-0000930C0000}"/>
    <cellStyle name="60% - Ênfase5 39 2 2" xfId="8752" xr:uid="{00000000-0005-0000-0000-0000940C0000}"/>
    <cellStyle name="60% - Ênfase5 4" xfId="883" xr:uid="{00000000-0005-0000-0000-0000950C0000}"/>
    <cellStyle name="60% - Ênfase5 4 2" xfId="884" xr:uid="{00000000-0005-0000-0000-0000960C0000}"/>
    <cellStyle name="60% - Ênfase5 4 2 2" xfId="6907" xr:uid="{00000000-0005-0000-0000-0000970C0000}"/>
    <cellStyle name="60% - Ênfase5 4 2 2 2" xfId="8753" xr:uid="{00000000-0005-0000-0000-0000980C0000}"/>
    <cellStyle name="60% - Ênfase5 4 3" xfId="3557" xr:uid="{00000000-0005-0000-0000-0000990C0000}"/>
    <cellStyle name="60% - Ênfase5 4 3 2" xfId="7097" xr:uid="{00000000-0005-0000-0000-00009A0C0000}"/>
    <cellStyle name="60% - Ênfase5 4 3 2 2" xfId="8754" xr:uid="{00000000-0005-0000-0000-00009B0C0000}"/>
    <cellStyle name="60% - Ênfase5 4 4" xfId="4441" xr:uid="{00000000-0005-0000-0000-00009C0C0000}"/>
    <cellStyle name="60% - Ênfase5 4 4 2" xfId="8755" xr:uid="{00000000-0005-0000-0000-00009D0C0000}"/>
    <cellStyle name="60% - Ênfase5 40" xfId="885" xr:uid="{00000000-0005-0000-0000-00009E0C0000}"/>
    <cellStyle name="60% - Ênfase5 40 2" xfId="6028" xr:uid="{00000000-0005-0000-0000-00009F0C0000}"/>
    <cellStyle name="60% - Ênfase5 40 2 2" xfId="8756" xr:uid="{00000000-0005-0000-0000-0000A00C0000}"/>
    <cellStyle name="60% - Ênfase5 41" xfId="886" xr:uid="{00000000-0005-0000-0000-0000A10C0000}"/>
    <cellStyle name="60% - Ênfase5 41 2" xfId="6029" xr:uid="{00000000-0005-0000-0000-0000A20C0000}"/>
    <cellStyle name="60% - Ênfase5 41 2 2" xfId="8757" xr:uid="{00000000-0005-0000-0000-0000A30C0000}"/>
    <cellStyle name="60% - Ênfase5 42" xfId="887" xr:uid="{00000000-0005-0000-0000-0000A40C0000}"/>
    <cellStyle name="60% - Ênfase5 42 2" xfId="6030" xr:uid="{00000000-0005-0000-0000-0000A50C0000}"/>
    <cellStyle name="60% - Ênfase5 42 2 2" xfId="8758" xr:uid="{00000000-0005-0000-0000-0000A60C0000}"/>
    <cellStyle name="60% - Ênfase5 43" xfId="888" xr:uid="{00000000-0005-0000-0000-0000A70C0000}"/>
    <cellStyle name="60% - Ênfase5 43 2" xfId="6031" xr:uid="{00000000-0005-0000-0000-0000A80C0000}"/>
    <cellStyle name="60% - Ênfase5 43 2 2" xfId="8759" xr:uid="{00000000-0005-0000-0000-0000A90C0000}"/>
    <cellStyle name="60% - Ênfase5 44" xfId="889" xr:uid="{00000000-0005-0000-0000-0000AA0C0000}"/>
    <cellStyle name="60% - Ênfase5 44 2" xfId="6032" xr:uid="{00000000-0005-0000-0000-0000AB0C0000}"/>
    <cellStyle name="60% - Ênfase5 44 2 2" xfId="8760" xr:uid="{00000000-0005-0000-0000-0000AC0C0000}"/>
    <cellStyle name="60% - Ênfase5 45" xfId="890" xr:uid="{00000000-0005-0000-0000-0000AD0C0000}"/>
    <cellStyle name="60% - Ênfase5 45 2" xfId="6033" xr:uid="{00000000-0005-0000-0000-0000AE0C0000}"/>
    <cellStyle name="60% - Ênfase5 45 2 2" xfId="8761" xr:uid="{00000000-0005-0000-0000-0000AF0C0000}"/>
    <cellStyle name="60% - Ênfase5 46" xfId="891" xr:uid="{00000000-0005-0000-0000-0000B00C0000}"/>
    <cellStyle name="60% - Ênfase5 46 2" xfId="6034" xr:uid="{00000000-0005-0000-0000-0000B10C0000}"/>
    <cellStyle name="60% - Ênfase5 46 2 2" xfId="8762" xr:uid="{00000000-0005-0000-0000-0000B20C0000}"/>
    <cellStyle name="60% - Ênfase5 47" xfId="892" xr:uid="{00000000-0005-0000-0000-0000B30C0000}"/>
    <cellStyle name="60% - Ênfase5 47 2" xfId="6035" xr:uid="{00000000-0005-0000-0000-0000B40C0000}"/>
    <cellStyle name="60% - Ênfase5 47 2 2" xfId="8763" xr:uid="{00000000-0005-0000-0000-0000B50C0000}"/>
    <cellStyle name="60% - Ênfase5 48" xfId="893" xr:uid="{00000000-0005-0000-0000-0000B60C0000}"/>
    <cellStyle name="60% - Ênfase5 48 2" xfId="6036" xr:uid="{00000000-0005-0000-0000-0000B70C0000}"/>
    <cellStyle name="60% - Ênfase5 48 2 2" xfId="8764" xr:uid="{00000000-0005-0000-0000-0000B80C0000}"/>
    <cellStyle name="60% - Ênfase5 49" xfId="894" xr:uid="{00000000-0005-0000-0000-0000B90C0000}"/>
    <cellStyle name="60% - Ênfase5 49 2" xfId="6037" xr:uid="{00000000-0005-0000-0000-0000BA0C0000}"/>
    <cellStyle name="60% - Ênfase5 49 2 2" xfId="8765" xr:uid="{00000000-0005-0000-0000-0000BB0C0000}"/>
    <cellStyle name="60% - Ênfase5 5" xfId="895" xr:uid="{00000000-0005-0000-0000-0000BC0C0000}"/>
    <cellStyle name="60% - Ênfase5 5 2" xfId="3558" xr:uid="{00000000-0005-0000-0000-0000BD0C0000}"/>
    <cellStyle name="60% - Ênfase5 5 2 2" xfId="7098" xr:uid="{00000000-0005-0000-0000-0000BE0C0000}"/>
    <cellStyle name="60% - Ênfase5 5 2 2 2" xfId="8766" xr:uid="{00000000-0005-0000-0000-0000BF0C0000}"/>
    <cellStyle name="60% - Ênfase5 5 3" xfId="3559" xr:uid="{00000000-0005-0000-0000-0000C00C0000}"/>
    <cellStyle name="60% - Ênfase5 5 3 2" xfId="7099" xr:uid="{00000000-0005-0000-0000-0000C10C0000}"/>
    <cellStyle name="60% - Ênfase5 5 3 2 2" xfId="8767" xr:uid="{00000000-0005-0000-0000-0000C20C0000}"/>
    <cellStyle name="60% - Ênfase5 5 4" xfId="6038" xr:uid="{00000000-0005-0000-0000-0000C30C0000}"/>
    <cellStyle name="60% - Ênfase5 5 4 2" xfId="8768" xr:uid="{00000000-0005-0000-0000-0000C40C0000}"/>
    <cellStyle name="60% - Ênfase5 50" xfId="896" xr:uid="{00000000-0005-0000-0000-0000C50C0000}"/>
    <cellStyle name="60% - Ênfase5 50 2" xfId="6039" xr:uid="{00000000-0005-0000-0000-0000C60C0000}"/>
    <cellStyle name="60% - Ênfase5 50 2 2" xfId="8769" xr:uid="{00000000-0005-0000-0000-0000C70C0000}"/>
    <cellStyle name="60% - Ênfase5 51" xfId="897" xr:uid="{00000000-0005-0000-0000-0000C80C0000}"/>
    <cellStyle name="60% - Ênfase5 51 2" xfId="6040" xr:uid="{00000000-0005-0000-0000-0000C90C0000}"/>
    <cellStyle name="60% - Ênfase5 51 2 2" xfId="8770" xr:uid="{00000000-0005-0000-0000-0000CA0C0000}"/>
    <cellStyle name="60% - Ênfase5 52" xfId="3560" xr:uid="{00000000-0005-0000-0000-0000CB0C0000}"/>
    <cellStyle name="60% - Ênfase5 52 2" xfId="7100" xr:uid="{00000000-0005-0000-0000-0000CC0C0000}"/>
    <cellStyle name="60% - Ênfase5 52 2 2" xfId="8771" xr:uid="{00000000-0005-0000-0000-0000CD0C0000}"/>
    <cellStyle name="60% - Ênfase5 53" xfId="4438" xr:uid="{00000000-0005-0000-0000-0000CE0C0000}"/>
    <cellStyle name="60% - Ênfase5 53 2" xfId="8772" xr:uid="{00000000-0005-0000-0000-0000CF0C0000}"/>
    <cellStyle name="60% - Ênfase5 6" xfId="898" xr:uid="{00000000-0005-0000-0000-0000D00C0000}"/>
    <cellStyle name="60% - Ênfase5 6 2" xfId="6041" xr:uid="{00000000-0005-0000-0000-0000D10C0000}"/>
    <cellStyle name="60% - Ênfase5 6 2 2" xfId="8773" xr:uid="{00000000-0005-0000-0000-0000D20C0000}"/>
    <cellStyle name="60% - Ênfase5 7" xfId="899" xr:uid="{00000000-0005-0000-0000-0000D30C0000}"/>
    <cellStyle name="60% - Ênfase5 7 2" xfId="6042" xr:uid="{00000000-0005-0000-0000-0000D40C0000}"/>
    <cellStyle name="60% - Ênfase5 7 2 2" xfId="8774" xr:uid="{00000000-0005-0000-0000-0000D50C0000}"/>
    <cellStyle name="60% - Ênfase5 8" xfId="900" xr:uid="{00000000-0005-0000-0000-0000D60C0000}"/>
    <cellStyle name="60% - Ênfase5 8 2" xfId="6043" xr:uid="{00000000-0005-0000-0000-0000D70C0000}"/>
    <cellStyle name="60% - Ênfase5 8 2 2" xfId="8775" xr:uid="{00000000-0005-0000-0000-0000D80C0000}"/>
    <cellStyle name="60% - Ênfase5 9" xfId="901" xr:uid="{00000000-0005-0000-0000-0000D90C0000}"/>
    <cellStyle name="60% - Ênfase5 9 2" xfId="6044" xr:uid="{00000000-0005-0000-0000-0000DA0C0000}"/>
    <cellStyle name="60% - Ênfase5 9 2 2" xfId="8776" xr:uid="{00000000-0005-0000-0000-0000DB0C0000}"/>
    <cellStyle name="60% - Ênfase6" xfId="12324" builtinId="52" customBuiltin="1"/>
    <cellStyle name="60% - Ênfase6 10" xfId="902" xr:uid="{00000000-0005-0000-0000-0000DC0C0000}"/>
    <cellStyle name="60% - Ênfase6 10 2" xfId="6045" xr:uid="{00000000-0005-0000-0000-0000DD0C0000}"/>
    <cellStyle name="60% - Ênfase6 10 2 2" xfId="8777" xr:uid="{00000000-0005-0000-0000-0000DE0C0000}"/>
    <cellStyle name="60% - Ênfase6 11" xfId="903" xr:uid="{00000000-0005-0000-0000-0000DF0C0000}"/>
    <cellStyle name="60% - Ênfase6 11 2" xfId="6046" xr:uid="{00000000-0005-0000-0000-0000E00C0000}"/>
    <cellStyle name="60% - Ênfase6 11 2 2" xfId="8778" xr:uid="{00000000-0005-0000-0000-0000E10C0000}"/>
    <cellStyle name="60% - Ênfase6 12" xfId="904" xr:uid="{00000000-0005-0000-0000-0000E20C0000}"/>
    <cellStyle name="60% - Ênfase6 12 2" xfId="6047" xr:uid="{00000000-0005-0000-0000-0000E30C0000}"/>
    <cellStyle name="60% - Ênfase6 12 2 2" xfId="8779" xr:uid="{00000000-0005-0000-0000-0000E40C0000}"/>
    <cellStyle name="60% - Ênfase6 13" xfId="905" xr:uid="{00000000-0005-0000-0000-0000E50C0000}"/>
    <cellStyle name="60% - Ênfase6 13 2" xfId="6048" xr:uid="{00000000-0005-0000-0000-0000E60C0000}"/>
    <cellStyle name="60% - Ênfase6 13 2 2" xfId="8780" xr:uid="{00000000-0005-0000-0000-0000E70C0000}"/>
    <cellStyle name="60% - Ênfase6 14" xfId="906" xr:uid="{00000000-0005-0000-0000-0000E80C0000}"/>
    <cellStyle name="60% - Ênfase6 14 2" xfId="6049" xr:uid="{00000000-0005-0000-0000-0000E90C0000}"/>
    <cellStyle name="60% - Ênfase6 14 2 2" xfId="8781" xr:uid="{00000000-0005-0000-0000-0000EA0C0000}"/>
    <cellStyle name="60% - Ênfase6 15" xfId="907" xr:uid="{00000000-0005-0000-0000-0000EB0C0000}"/>
    <cellStyle name="60% - Ênfase6 15 2" xfId="6050" xr:uid="{00000000-0005-0000-0000-0000EC0C0000}"/>
    <cellStyle name="60% - Ênfase6 15 2 2" xfId="8782" xr:uid="{00000000-0005-0000-0000-0000ED0C0000}"/>
    <cellStyle name="60% - Ênfase6 16" xfId="908" xr:uid="{00000000-0005-0000-0000-0000EE0C0000}"/>
    <cellStyle name="60% - Ênfase6 16 2" xfId="6051" xr:uid="{00000000-0005-0000-0000-0000EF0C0000}"/>
    <cellStyle name="60% - Ênfase6 16 2 2" xfId="8783" xr:uid="{00000000-0005-0000-0000-0000F00C0000}"/>
    <cellStyle name="60% - Ênfase6 17" xfId="909" xr:uid="{00000000-0005-0000-0000-0000F10C0000}"/>
    <cellStyle name="60% - Ênfase6 17 2" xfId="6052" xr:uid="{00000000-0005-0000-0000-0000F20C0000}"/>
    <cellStyle name="60% - Ênfase6 17 2 2" xfId="8784" xr:uid="{00000000-0005-0000-0000-0000F30C0000}"/>
    <cellStyle name="60% - Ênfase6 18" xfId="910" xr:uid="{00000000-0005-0000-0000-0000F40C0000}"/>
    <cellStyle name="60% - Ênfase6 18 2" xfId="6053" xr:uid="{00000000-0005-0000-0000-0000F50C0000}"/>
    <cellStyle name="60% - Ênfase6 18 2 2" xfId="8785" xr:uid="{00000000-0005-0000-0000-0000F60C0000}"/>
    <cellStyle name="60% - Ênfase6 19" xfId="911" xr:uid="{00000000-0005-0000-0000-0000F70C0000}"/>
    <cellStyle name="60% - Ênfase6 19 2" xfId="6054" xr:uid="{00000000-0005-0000-0000-0000F80C0000}"/>
    <cellStyle name="60% - Ênfase6 19 2 2" xfId="8786" xr:uid="{00000000-0005-0000-0000-0000F90C0000}"/>
    <cellStyle name="60% - Ênfase6 2" xfId="912" xr:uid="{00000000-0005-0000-0000-0000FA0C0000}"/>
    <cellStyle name="60% - Ênfase6 2 2" xfId="4443" xr:uid="{00000000-0005-0000-0000-0000FB0C0000}"/>
    <cellStyle name="60% - Ênfase6 2 2 2" xfId="8787" xr:uid="{00000000-0005-0000-0000-0000FC0C0000}"/>
    <cellStyle name="60% - Ênfase6 20" xfId="913" xr:uid="{00000000-0005-0000-0000-0000FD0C0000}"/>
    <cellStyle name="60% - Ênfase6 20 2" xfId="6055" xr:uid="{00000000-0005-0000-0000-0000FE0C0000}"/>
    <cellStyle name="60% - Ênfase6 20 2 2" xfId="8788" xr:uid="{00000000-0005-0000-0000-0000FF0C0000}"/>
    <cellStyle name="60% - Ênfase6 21" xfId="914" xr:uid="{00000000-0005-0000-0000-0000000D0000}"/>
    <cellStyle name="60% - Ênfase6 21 2" xfId="6056" xr:uid="{00000000-0005-0000-0000-0000010D0000}"/>
    <cellStyle name="60% - Ênfase6 21 2 2" xfId="8789" xr:uid="{00000000-0005-0000-0000-0000020D0000}"/>
    <cellStyle name="60% - Ênfase6 22" xfId="915" xr:uid="{00000000-0005-0000-0000-0000030D0000}"/>
    <cellStyle name="60% - Ênfase6 22 2" xfId="6057" xr:uid="{00000000-0005-0000-0000-0000040D0000}"/>
    <cellStyle name="60% - Ênfase6 22 2 2" xfId="8790" xr:uid="{00000000-0005-0000-0000-0000050D0000}"/>
    <cellStyle name="60% - Ênfase6 23" xfId="916" xr:uid="{00000000-0005-0000-0000-0000060D0000}"/>
    <cellStyle name="60% - Ênfase6 23 2" xfId="6058" xr:uid="{00000000-0005-0000-0000-0000070D0000}"/>
    <cellStyle name="60% - Ênfase6 23 2 2" xfId="8791" xr:uid="{00000000-0005-0000-0000-0000080D0000}"/>
    <cellStyle name="60% - Ênfase6 24" xfId="917" xr:uid="{00000000-0005-0000-0000-0000090D0000}"/>
    <cellStyle name="60% - Ênfase6 24 2" xfId="6059" xr:uid="{00000000-0005-0000-0000-00000A0D0000}"/>
    <cellStyle name="60% - Ênfase6 24 2 2" xfId="8792" xr:uid="{00000000-0005-0000-0000-00000B0D0000}"/>
    <cellStyle name="60% - Ênfase6 25" xfId="918" xr:uid="{00000000-0005-0000-0000-00000C0D0000}"/>
    <cellStyle name="60% - Ênfase6 25 2" xfId="6060" xr:uid="{00000000-0005-0000-0000-00000D0D0000}"/>
    <cellStyle name="60% - Ênfase6 25 2 2" xfId="8793" xr:uid="{00000000-0005-0000-0000-00000E0D0000}"/>
    <cellStyle name="60% - Ênfase6 26" xfId="919" xr:uid="{00000000-0005-0000-0000-00000F0D0000}"/>
    <cellStyle name="60% - Ênfase6 26 2" xfId="6061" xr:uid="{00000000-0005-0000-0000-0000100D0000}"/>
    <cellStyle name="60% - Ênfase6 26 2 2" xfId="8794" xr:uid="{00000000-0005-0000-0000-0000110D0000}"/>
    <cellStyle name="60% - Ênfase6 27" xfId="920" xr:uid="{00000000-0005-0000-0000-0000120D0000}"/>
    <cellStyle name="60% - Ênfase6 27 2" xfId="6062" xr:uid="{00000000-0005-0000-0000-0000130D0000}"/>
    <cellStyle name="60% - Ênfase6 27 2 2" xfId="8795" xr:uid="{00000000-0005-0000-0000-0000140D0000}"/>
    <cellStyle name="60% - Ênfase6 28" xfId="921" xr:uid="{00000000-0005-0000-0000-0000150D0000}"/>
    <cellStyle name="60% - Ênfase6 28 2" xfId="6063" xr:uid="{00000000-0005-0000-0000-0000160D0000}"/>
    <cellStyle name="60% - Ênfase6 28 2 2" xfId="8796" xr:uid="{00000000-0005-0000-0000-0000170D0000}"/>
    <cellStyle name="60% - Ênfase6 29" xfId="922" xr:uid="{00000000-0005-0000-0000-0000180D0000}"/>
    <cellStyle name="60% - Ênfase6 29 2" xfId="6064" xr:uid="{00000000-0005-0000-0000-0000190D0000}"/>
    <cellStyle name="60% - Ênfase6 29 2 2" xfId="8797" xr:uid="{00000000-0005-0000-0000-00001A0D0000}"/>
    <cellStyle name="60% - Ênfase6 3" xfId="923" xr:uid="{00000000-0005-0000-0000-00001B0D0000}"/>
    <cellStyle name="60% - Ênfase6 3 2" xfId="4444" xr:uid="{00000000-0005-0000-0000-00001C0D0000}"/>
    <cellStyle name="60% - Ênfase6 3 2 2" xfId="8798" xr:uid="{00000000-0005-0000-0000-00001D0D0000}"/>
    <cellStyle name="60% - Ênfase6 30" xfId="924" xr:uid="{00000000-0005-0000-0000-00001E0D0000}"/>
    <cellStyle name="60% - Ênfase6 30 2" xfId="6065" xr:uid="{00000000-0005-0000-0000-00001F0D0000}"/>
    <cellStyle name="60% - Ênfase6 30 2 2" xfId="8799" xr:uid="{00000000-0005-0000-0000-0000200D0000}"/>
    <cellStyle name="60% - Ênfase6 31" xfId="925" xr:uid="{00000000-0005-0000-0000-0000210D0000}"/>
    <cellStyle name="60% - Ênfase6 31 2" xfId="6066" xr:uid="{00000000-0005-0000-0000-0000220D0000}"/>
    <cellStyle name="60% - Ênfase6 31 2 2" xfId="8800" xr:uid="{00000000-0005-0000-0000-0000230D0000}"/>
    <cellStyle name="60% - Ênfase6 32" xfId="926" xr:uid="{00000000-0005-0000-0000-0000240D0000}"/>
    <cellStyle name="60% - Ênfase6 32 2" xfId="6067" xr:uid="{00000000-0005-0000-0000-0000250D0000}"/>
    <cellStyle name="60% - Ênfase6 32 2 2" xfId="8801" xr:uid="{00000000-0005-0000-0000-0000260D0000}"/>
    <cellStyle name="60% - Ênfase6 33" xfId="927" xr:uid="{00000000-0005-0000-0000-0000270D0000}"/>
    <cellStyle name="60% - Ênfase6 33 2" xfId="6068" xr:uid="{00000000-0005-0000-0000-0000280D0000}"/>
    <cellStyle name="60% - Ênfase6 33 2 2" xfId="8802" xr:uid="{00000000-0005-0000-0000-0000290D0000}"/>
    <cellStyle name="60% - Ênfase6 34" xfId="928" xr:uid="{00000000-0005-0000-0000-00002A0D0000}"/>
    <cellStyle name="60% - Ênfase6 34 2" xfId="6069" xr:uid="{00000000-0005-0000-0000-00002B0D0000}"/>
    <cellStyle name="60% - Ênfase6 34 2 2" xfId="8803" xr:uid="{00000000-0005-0000-0000-00002C0D0000}"/>
    <cellStyle name="60% - Ênfase6 35" xfId="929" xr:uid="{00000000-0005-0000-0000-00002D0D0000}"/>
    <cellStyle name="60% - Ênfase6 35 2" xfId="6070" xr:uid="{00000000-0005-0000-0000-00002E0D0000}"/>
    <cellStyle name="60% - Ênfase6 35 2 2" xfId="8804" xr:uid="{00000000-0005-0000-0000-00002F0D0000}"/>
    <cellStyle name="60% - Ênfase6 36" xfId="930" xr:uid="{00000000-0005-0000-0000-0000300D0000}"/>
    <cellStyle name="60% - Ênfase6 36 2" xfId="6071" xr:uid="{00000000-0005-0000-0000-0000310D0000}"/>
    <cellStyle name="60% - Ênfase6 36 2 2" xfId="8805" xr:uid="{00000000-0005-0000-0000-0000320D0000}"/>
    <cellStyle name="60% - Ênfase6 37" xfId="931" xr:uid="{00000000-0005-0000-0000-0000330D0000}"/>
    <cellStyle name="60% - Ênfase6 37 2" xfId="6072" xr:uid="{00000000-0005-0000-0000-0000340D0000}"/>
    <cellStyle name="60% - Ênfase6 37 2 2" xfId="8806" xr:uid="{00000000-0005-0000-0000-0000350D0000}"/>
    <cellStyle name="60% - Ênfase6 38" xfId="932" xr:uid="{00000000-0005-0000-0000-0000360D0000}"/>
    <cellStyle name="60% - Ênfase6 38 2" xfId="6073" xr:uid="{00000000-0005-0000-0000-0000370D0000}"/>
    <cellStyle name="60% - Ênfase6 38 2 2" xfId="8807" xr:uid="{00000000-0005-0000-0000-0000380D0000}"/>
    <cellStyle name="60% - Ênfase6 39" xfId="933" xr:uid="{00000000-0005-0000-0000-0000390D0000}"/>
    <cellStyle name="60% - Ênfase6 39 2" xfId="6074" xr:uid="{00000000-0005-0000-0000-00003A0D0000}"/>
    <cellStyle name="60% - Ênfase6 39 2 2" xfId="8808" xr:uid="{00000000-0005-0000-0000-00003B0D0000}"/>
    <cellStyle name="60% - Ênfase6 4" xfId="934" xr:uid="{00000000-0005-0000-0000-00003C0D0000}"/>
    <cellStyle name="60% - Ênfase6 4 2" xfId="935" xr:uid="{00000000-0005-0000-0000-00003D0D0000}"/>
    <cellStyle name="60% - Ênfase6 4 2 2" xfId="6908" xr:uid="{00000000-0005-0000-0000-00003E0D0000}"/>
    <cellStyle name="60% - Ênfase6 4 2 2 2" xfId="8809" xr:uid="{00000000-0005-0000-0000-00003F0D0000}"/>
    <cellStyle name="60% - Ênfase6 4 3" xfId="3561" xr:uid="{00000000-0005-0000-0000-0000400D0000}"/>
    <cellStyle name="60% - Ênfase6 4 3 2" xfId="7101" xr:uid="{00000000-0005-0000-0000-0000410D0000}"/>
    <cellStyle name="60% - Ênfase6 4 3 2 2" xfId="8810" xr:uid="{00000000-0005-0000-0000-0000420D0000}"/>
    <cellStyle name="60% - Ênfase6 4 4" xfId="4445" xr:uid="{00000000-0005-0000-0000-0000430D0000}"/>
    <cellStyle name="60% - Ênfase6 4 4 2" xfId="8811" xr:uid="{00000000-0005-0000-0000-0000440D0000}"/>
    <cellStyle name="60% - Ênfase6 40" xfId="936" xr:uid="{00000000-0005-0000-0000-0000450D0000}"/>
    <cellStyle name="60% - Ênfase6 40 2" xfId="6075" xr:uid="{00000000-0005-0000-0000-0000460D0000}"/>
    <cellStyle name="60% - Ênfase6 40 2 2" xfId="8812" xr:uid="{00000000-0005-0000-0000-0000470D0000}"/>
    <cellStyle name="60% - Ênfase6 41" xfId="937" xr:uid="{00000000-0005-0000-0000-0000480D0000}"/>
    <cellStyle name="60% - Ênfase6 41 2" xfId="6076" xr:uid="{00000000-0005-0000-0000-0000490D0000}"/>
    <cellStyle name="60% - Ênfase6 41 2 2" xfId="8813" xr:uid="{00000000-0005-0000-0000-00004A0D0000}"/>
    <cellStyle name="60% - Ênfase6 42" xfId="938" xr:uid="{00000000-0005-0000-0000-00004B0D0000}"/>
    <cellStyle name="60% - Ênfase6 42 2" xfId="6077" xr:uid="{00000000-0005-0000-0000-00004C0D0000}"/>
    <cellStyle name="60% - Ênfase6 42 2 2" xfId="8814" xr:uid="{00000000-0005-0000-0000-00004D0D0000}"/>
    <cellStyle name="60% - Ênfase6 43" xfId="939" xr:uid="{00000000-0005-0000-0000-00004E0D0000}"/>
    <cellStyle name="60% - Ênfase6 43 2" xfId="6078" xr:uid="{00000000-0005-0000-0000-00004F0D0000}"/>
    <cellStyle name="60% - Ênfase6 43 2 2" xfId="8815" xr:uid="{00000000-0005-0000-0000-0000500D0000}"/>
    <cellStyle name="60% - Ênfase6 44" xfId="940" xr:uid="{00000000-0005-0000-0000-0000510D0000}"/>
    <cellStyle name="60% - Ênfase6 44 2" xfId="6079" xr:uid="{00000000-0005-0000-0000-0000520D0000}"/>
    <cellStyle name="60% - Ênfase6 44 2 2" xfId="8816" xr:uid="{00000000-0005-0000-0000-0000530D0000}"/>
    <cellStyle name="60% - Ênfase6 45" xfId="941" xr:uid="{00000000-0005-0000-0000-0000540D0000}"/>
    <cellStyle name="60% - Ênfase6 45 2" xfId="6080" xr:uid="{00000000-0005-0000-0000-0000550D0000}"/>
    <cellStyle name="60% - Ênfase6 45 2 2" xfId="8817" xr:uid="{00000000-0005-0000-0000-0000560D0000}"/>
    <cellStyle name="60% - Ênfase6 46" xfId="942" xr:uid="{00000000-0005-0000-0000-0000570D0000}"/>
    <cellStyle name="60% - Ênfase6 46 2" xfId="6081" xr:uid="{00000000-0005-0000-0000-0000580D0000}"/>
    <cellStyle name="60% - Ênfase6 46 2 2" xfId="8818" xr:uid="{00000000-0005-0000-0000-0000590D0000}"/>
    <cellStyle name="60% - Ênfase6 47" xfId="943" xr:uid="{00000000-0005-0000-0000-00005A0D0000}"/>
    <cellStyle name="60% - Ênfase6 47 2" xfId="6082" xr:uid="{00000000-0005-0000-0000-00005B0D0000}"/>
    <cellStyle name="60% - Ênfase6 47 2 2" xfId="8819" xr:uid="{00000000-0005-0000-0000-00005C0D0000}"/>
    <cellStyle name="60% - Ênfase6 48" xfId="944" xr:uid="{00000000-0005-0000-0000-00005D0D0000}"/>
    <cellStyle name="60% - Ênfase6 48 2" xfId="6083" xr:uid="{00000000-0005-0000-0000-00005E0D0000}"/>
    <cellStyle name="60% - Ênfase6 48 2 2" xfId="8820" xr:uid="{00000000-0005-0000-0000-00005F0D0000}"/>
    <cellStyle name="60% - Ênfase6 49" xfId="945" xr:uid="{00000000-0005-0000-0000-0000600D0000}"/>
    <cellStyle name="60% - Ênfase6 49 2" xfId="6084" xr:uid="{00000000-0005-0000-0000-0000610D0000}"/>
    <cellStyle name="60% - Ênfase6 49 2 2" xfId="8821" xr:uid="{00000000-0005-0000-0000-0000620D0000}"/>
    <cellStyle name="60% - Ênfase6 5" xfId="946" xr:uid="{00000000-0005-0000-0000-0000630D0000}"/>
    <cellStyle name="60% - Ênfase6 5 2" xfId="3562" xr:uid="{00000000-0005-0000-0000-0000640D0000}"/>
    <cellStyle name="60% - Ênfase6 5 2 2" xfId="7102" xr:uid="{00000000-0005-0000-0000-0000650D0000}"/>
    <cellStyle name="60% - Ênfase6 5 2 2 2" xfId="8822" xr:uid="{00000000-0005-0000-0000-0000660D0000}"/>
    <cellStyle name="60% - Ênfase6 5 3" xfId="3563" xr:uid="{00000000-0005-0000-0000-0000670D0000}"/>
    <cellStyle name="60% - Ênfase6 5 3 2" xfId="7103" xr:uid="{00000000-0005-0000-0000-0000680D0000}"/>
    <cellStyle name="60% - Ênfase6 5 3 2 2" xfId="8823" xr:uid="{00000000-0005-0000-0000-0000690D0000}"/>
    <cellStyle name="60% - Ênfase6 5 4" xfId="6085" xr:uid="{00000000-0005-0000-0000-00006A0D0000}"/>
    <cellStyle name="60% - Ênfase6 5 4 2" xfId="8824" xr:uid="{00000000-0005-0000-0000-00006B0D0000}"/>
    <cellStyle name="60% - Ênfase6 50" xfId="947" xr:uid="{00000000-0005-0000-0000-00006C0D0000}"/>
    <cellStyle name="60% - Ênfase6 50 2" xfId="6086" xr:uid="{00000000-0005-0000-0000-00006D0D0000}"/>
    <cellStyle name="60% - Ênfase6 50 2 2" xfId="8825" xr:uid="{00000000-0005-0000-0000-00006E0D0000}"/>
    <cellStyle name="60% - Ênfase6 51" xfId="948" xr:uid="{00000000-0005-0000-0000-00006F0D0000}"/>
    <cellStyle name="60% - Ênfase6 51 2" xfId="6087" xr:uid="{00000000-0005-0000-0000-0000700D0000}"/>
    <cellStyle name="60% - Ênfase6 51 2 2" xfId="8826" xr:uid="{00000000-0005-0000-0000-0000710D0000}"/>
    <cellStyle name="60% - Ênfase6 52" xfId="3564" xr:uid="{00000000-0005-0000-0000-0000720D0000}"/>
    <cellStyle name="60% - Ênfase6 52 2" xfId="7104" xr:uid="{00000000-0005-0000-0000-0000730D0000}"/>
    <cellStyle name="60% - Ênfase6 52 2 2" xfId="8827" xr:uid="{00000000-0005-0000-0000-0000740D0000}"/>
    <cellStyle name="60% - Ênfase6 53" xfId="4442" xr:uid="{00000000-0005-0000-0000-0000750D0000}"/>
    <cellStyle name="60% - Ênfase6 53 2" xfId="8828" xr:uid="{00000000-0005-0000-0000-0000760D0000}"/>
    <cellStyle name="60% - Ênfase6 6" xfId="949" xr:uid="{00000000-0005-0000-0000-0000770D0000}"/>
    <cellStyle name="60% - Ênfase6 6 2" xfId="6088" xr:uid="{00000000-0005-0000-0000-0000780D0000}"/>
    <cellStyle name="60% - Ênfase6 6 2 2" xfId="8829" xr:uid="{00000000-0005-0000-0000-0000790D0000}"/>
    <cellStyle name="60% - Ênfase6 7" xfId="950" xr:uid="{00000000-0005-0000-0000-00007A0D0000}"/>
    <cellStyle name="60% - Ênfase6 7 2" xfId="6089" xr:uid="{00000000-0005-0000-0000-00007B0D0000}"/>
    <cellStyle name="60% - Ênfase6 7 2 2" xfId="8830" xr:uid="{00000000-0005-0000-0000-00007C0D0000}"/>
    <cellStyle name="60% - Ênfase6 8" xfId="951" xr:uid="{00000000-0005-0000-0000-00007D0D0000}"/>
    <cellStyle name="60% - Ênfase6 8 2" xfId="6090" xr:uid="{00000000-0005-0000-0000-00007E0D0000}"/>
    <cellStyle name="60% - Ênfase6 8 2 2" xfId="8831" xr:uid="{00000000-0005-0000-0000-00007F0D0000}"/>
    <cellStyle name="60% - Ênfase6 9" xfId="952" xr:uid="{00000000-0005-0000-0000-0000800D0000}"/>
    <cellStyle name="60% - Ênfase6 9 2" xfId="6091" xr:uid="{00000000-0005-0000-0000-0000810D0000}"/>
    <cellStyle name="60% - Ênfase6 9 2 2" xfId="8832" xr:uid="{00000000-0005-0000-0000-0000820D0000}"/>
    <cellStyle name="b0let" xfId="953" xr:uid="{00000000-0005-0000-0000-0000830D0000}"/>
    <cellStyle name="b0let 10" xfId="954" xr:uid="{00000000-0005-0000-0000-0000840D0000}"/>
    <cellStyle name="b0let 11" xfId="955" xr:uid="{00000000-0005-0000-0000-0000850D0000}"/>
    <cellStyle name="b0let 12" xfId="956" xr:uid="{00000000-0005-0000-0000-0000860D0000}"/>
    <cellStyle name="b0let 13" xfId="957" xr:uid="{00000000-0005-0000-0000-0000870D0000}"/>
    <cellStyle name="b0let 14" xfId="958" xr:uid="{00000000-0005-0000-0000-0000880D0000}"/>
    <cellStyle name="b0let 15" xfId="959" xr:uid="{00000000-0005-0000-0000-0000890D0000}"/>
    <cellStyle name="b0let 16" xfId="960" xr:uid="{00000000-0005-0000-0000-00008A0D0000}"/>
    <cellStyle name="b0let 17" xfId="961" xr:uid="{00000000-0005-0000-0000-00008B0D0000}"/>
    <cellStyle name="b0let 18" xfId="962" xr:uid="{00000000-0005-0000-0000-00008C0D0000}"/>
    <cellStyle name="b0let 19" xfId="963" xr:uid="{00000000-0005-0000-0000-00008D0D0000}"/>
    <cellStyle name="b0let 2" xfId="964" xr:uid="{00000000-0005-0000-0000-00008E0D0000}"/>
    <cellStyle name="b0let 2 2" xfId="965" xr:uid="{00000000-0005-0000-0000-00008F0D0000}"/>
    <cellStyle name="b0let 2 3" xfId="966" xr:uid="{00000000-0005-0000-0000-0000900D0000}"/>
    <cellStyle name="b0let 2 4" xfId="3565" xr:uid="{00000000-0005-0000-0000-0000910D0000}"/>
    <cellStyle name="b0let 20" xfId="967" xr:uid="{00000000-0005-0000-0000-0000920D0000}"/>
    <cellStyle name="b0let 21" xfId="968" xr:uid="{00000000-0005-0000-0000-0000930D0000}"/>
    <cellStyle name="b0let 22" xfId="969" xr:uid="{00000000-0005-0000-0000-0000940D0000}"/>
    <cellStyle name="b0let 23" xfId="970" xr:uid="{00000000-0005-0000-0000-0000950D0000}"/>
    <cellStyle name="b0let 24" xfId="971" xr:uid="{00000000-0005-0000-0000-0000960D0000}"/>
    <cellStyle name="b0let 25" xfId="972" xr:uid="{00000000-0005-0000-0000-0000970D0000}"/>
    <cellStyle name="b0let 26" xfId="973" xr:uid="{00000000-0005-0000-0000-0000980D0000}"/>
    <cellStyle name="b0let 27" xfId="974" xr:uid="{00000000-0005-0000-0000-0000990D0000}"/>
    <cellStyle name="b0let 28" xfId="975" xr:uid="{00000000-0005-0000-0000-00009A0D0000}"/>
    <cellStyle name="b0let 29" xfId="976" xr:uid="{00000000-0005-0000-0000-00009B0D0000}"/>
    <cellStyle name="b0let 3" xfId="977" xr:uid="{00000000-0005-0000-0000-00009C0D0000}"/>
    <cellStyle name="b0let 30" xfId="978" xr:uid="{00000000-0005-0000-0000-00009D0D0000}"/>
    <cellStyle name="b0let 31" xfId="979" xr:uid="{00000000-0005-0000-0000-00009E0D0000}"/>
    <cellStyle name="b0let 32" xfId="980" xr:uid="{00000000-0005-0000-0000-00009F0D0000}"/>
    <cellStyle name="b0let 33" xfId="981" xr:uid="{00000000-0005-0000-0000-0000A00D0000}"/>
    <cellStyle name="b0let 34" xfId="982" xr:uid="{00000000-0005-0000-0000-0000A10D0000}"/>
    <cellStyle name="b0let 4" xfId="983" xr:uid="{00000000-0005-0000-0000-0000A20D0000}"/>
    <cellStyle name="b0let 5" xfId="984" xr:uid="{00000000-0005-0000-0000-0000A30D0000}"/>
    <cellStyle name="b0let 6" xfId="985" xr:uid="{00000000-0005-0000-0000-0000A40D0000}"/>
    <cellStyle name="b0let 7" xfId="986" xr:uid="{00000000-0005-0000-0000-0000A50D0000}"/>
    <cellStyle name="b0let 8" xfId="987" xr:uid="{00000000-0005-0000-0000-0000A60D0000}"/>
    <cellStyle name="b0let 9" xfId="988" xr:uid="{00000000-0005-0000-0000-0000A70D0000}"/>
    <cellStyle name="Bol-Data" xfId="989" xr:uid="{00000000-0005-0000-0000-0000A80D0000}"/>
    <cellStyle name="bolet" xfId="990" xr:uid="{00000000-0005-0000-0000-0000A90D0000}"/>
    <cellStyle name="bolet 2" xfId="991" xr:uid="{00000000-0005-0000-0000-0000AA0D0000}"/>
    <cellStyle name="bolet 2 2" xfId="992" xr:uid="{00000000-0005-0000-0000-0000AB0D0000}"/>
    <cellStyle name="bolet 2 3" xfId="3566" xr:uid="{00000000-0005-0000-0000-0000AC0D0000}"/>
    <cellStyle name="bolet 3" xfId="993" xr:uid="{00000000-0005-0000-0000-0000AD0D0000}"/>
    <cellStyle name="bolet_Tab4-21" xfId="41" xr:uid="{00000000-0005-0000-0000-0000AE0D0000}"/>
    <cellStyle name="Boletim" xfId="994" xr:uid="{00000000-0005-0000-0000-0000AF0D0000}"/>
    <cellStyle name="Boletim 10" xfId="995" xr:uid="{00000000-0005-0000-0000-0000B00D0000}"/>
    <cellStyle name="Boletim 11" xfId="996" xr:uid="{00000000-0005-0000-0000-0000B10D0000}"/>
    <cellStyle name="Boletim 12" xfId="997" xr:uid="{00000000-0005-0000-0000-0000B20D0000}"/>
    <cellStyle name="Boletim 13" xfId="998" xr:uid="{00000000-0005-0000-0000-0000B30D0000}"/>
    <cellStyle name="Boletim 14" xfId="999" xr:uid="{00000000-0005-0000-0000-0000B40D0000}"/>
    <cellStyle name="Boletim 15" xfId="1000" xr:uid="{00000000-0005-0000-0000-0000B50D0000}"/>
    <cellStyle name="Boletim 16" xfId="1001" xr:uid="{00000000-0005-0000-0000-0000B60D0000}"/>
    <cellStyle name="Boletim 17" xfId="1002" xr:uid="{00000000-0005-0000-0000-0000B70D0000}"/>
    <cellStyle name="Boletim 18" xfId="1003" xr:uid="{00000000-0005-0000-0000-0000B80D0000}"/>
    <cellStyle name="Boletim 19" xfId="1004" xr:uid="{00000000-0005-0000-0000-0000B90D0000}"/>
    <cellStyle name="Boletim 2" xfId="1005" xr:uid="{00000000-0005-0000-0000-0000BA0D0000}"/>
    <cellStyle name="Boletim 2 2" xfId="1006" xr:uid="{00000000-0005-0000-0000-0000BB0D0000}"/>
    <cellStyle name="Boletim 2 3" xfId="1007" xr:uid="{00000000-0005-0000-0000-0000BC0D0000}"/>
    <cellStyle name="Boletim 20" xfId="1008" xr:uid="{00000000-0005-0000-0000-0000BD0D0000}"/>
    <cellStyle name="Boletim 21" xfId="1009" xr:uid="{00000000-0005-0000-0000-0000BE0D0000}"/>
    <cellStyle name="Boletim 22" xfId="1010" xr:uid="{00000000-0005-0000-0000-0000BF0D0000}"/>
    <cellStyle name="Boletim 23" xfId="1011" xr:uid="{00000000-0005-0000-0000-0000C00D0000}"/>
    <cellStyle name="Boletim 24" xfId="1012" xr:uid="{00000000-0005-0000-0000-0000C10D0000}"/>
    <cellStyle name="Boletim 25" xfId="1013" xr:uid="{00000000-0005-0000-0000-0000C20D0000}"/>
    <cellStyle name="Boletim 26" xfId="1014" xr:uid="{00000000-0005-0000-0000-0000C30D0000}"/>
    <cellStyle name="Boletim 27" xfId="1015" xr:uid="{00000000-0005-0000-0000-0000C40D0000}"/>
    <cellStyle name="Boletim 28" xfId="1016" xr:uid="{00000000-0005-0000-0000-0000C50D0000}"/>
    <cellStyle name="Boletim 29" xfId="1017" xr:uid="{00000000-0005-0000-0000-0000C60D0000}"/>
    <cellStyle name="Boletim 3" xfId="1018" xr:uid="{00000000-0005-0000-0000-0000C70D0000}"/>
    <cellStyle name="Boletim 30" xfId="1019" xr:uid="{00000000-0005-0000-0000-0000C80D0000}"/>
    <cellStyle name="Boletim 31" xfId="1020" xr:uid="{00000000-0005-0000-0000-0000C90D0000}"/>
    <cellStyle name="Boletim 32" xfId="1021" xr:uid="{00000000-0005-0000-0000-0000CA0D0000}"/>
    <cellStyle name="Boletim 33" xfId="1022" xr:uid="{00000000-0005-0000-0000-0000CB0D0000}"/>
    <cellStyle name="Boletim 4" xfId="1023" xr:uid="{00000000-0005-0000-0000-0000CC0D0000}"/>
    <cellStyle name="Boletim 5" xfId="1024" xr:uid="{00000000-0005-0000-0000-0000CD0D0000}"/>
    <cellStyle name="Boletim 6" xfId="1025" xr:uid="{00000000-0005-0000-0000-0000CE0D0000}"/>
    <cellStyle name="Boletim 7" xfId="1026" xr:uid="{00000000-0005-0000-0000-0000CF0D0000}"/>
    <cellStyle name="Boletim 8" xfId="1027" xr:uid="{00000000-0005-0000-0000-0000D00D0000}"/>
    <cellStyle name="Boletim 9" xfId="1028" xr:uid="{00000000-0005-0000-0000-0000D10D0000}"/>
    <cellStyle name="Bom" xfId="12290" builtinId="26" customBuiltin="1"/>
    <cellStyle name="Bom 10" xfId="1029" xr:uid="{00000000-0005-0000-0000-0000D20D0000}"/>
    <cellStyle name="Bom 10 2" xfId="6092" xr:uid="{00000000-0005-0000-0000-0000D30D0000}"/>
    <cellStyle name="Bom 10 2 2" xfId="8833" xr:uid="{00000000-0005-0000-0000-0000D40D0000}"/>
    <cellStyle name="Bom 11" xfId="1030" xr:uid="{00000000-0005-0000-0000-0000D50D0000}"/>
    <cellStyle name="Bom 11 2" xfId="6093" xr:uid="{00000000-0005-0000-0000-0000D60D0000}"/>
    <cellStyle name="Bom 11 2 2" xfId="8834" xr:uid="{00000000-0005-0000-0000-0000D70D0000}"/>
    <cellStyle name="Bom 12" xfId="1031" xr:uid="{00000000-0005-0000-0000-0000D80D0000}"/>
    <cellStyle name="Bom 12 2" xfId="6094" xr:uid="{00000000-0005-0000-0000-0000D90D0000}"/>
    <cellStyle name="Bom 12 2 2" xfId="8835" xr:uid="{00000000-0005-0000-0000-0000DA0D0000}"/>
    <cellStyle name="Bom 13" xfId="1032" xr:uid="{00000000-0005-0000-0000-0000DB0D0000}"/>
    <cellStyle name="Bom 13 2" xfId="6095" xr:uid="{00000000-0005-0000-0000-0000DC0D0000}"/>
    <cellStyle name="Bom 13 2 2" xfId="8836" xr:uid="{00000000-0005-0000-0000-0000DD0D0000}"/>
    <cellStyle name="Bom 14" xfId="1033" xr:uid="{00000000-0005-0000-0000-0000DE0D0000}"/>
    <cellStyle name="Bom 14 2" xfId="6096" xr:uid="{00000000-0005-0000-0000-0000DF0D0000}"/>
    <cellStyle name="Bom 14 2 2" xfId="8837" xr:uid="{00000000-0005-0000-0000-0000E00D0000}"/>
    <cellStyle name="Bom 15" xfId="1034" xr:uid="{00000000-0005-0000-0000-0000E10D0000}"/>
    <cellStyle name="Bom 15 2" xfId="6097" xr:uid="{00000000-0005-0000-0000-0000E20D0000}"/>
    <cellStyle name="Bom 15 2 2" xfId="8838" xr:uid="{00000000-0005-0000-0000-0000E30D0000}"/>
    <cellStyle name="Bom 16" xfId="1035" xr:uid="{00000000-0005-0000-0000-0000E40D0000}"/>
    <cellStyle name="Bom 16 2" xfId="6098" xr:uid="{00000000-0005-0000-0000-0000E50D0000}"/>
    <cellStyle name="Bom 16 2 2" xfId="8839" xr:uid="{00000000-0005-0000-0000-0000E60D0000}"/>
    <cellStyle name="Bom 17" xfId="1036" xr:uid="{00000000-0005-0000-0000-0000E70D0000}"/>
    <cellStyle name="Bom 17 2" xfId="6099" xr:uid="{00000000-0005-0000-0000-0000E80D0000}"/>
    <cellStyle name="Bom 17 2 2" xfId="8840" xr:uid="{00000000-0005-0000-0000-0000E90D0000}"/>
    <cellStyle name="Bom 18" xfId="1037" xr:uid="{00000000-0005-0000-0000-0000EA0D0000}"/>
    <cellStyle name="Bom 18 2" xfId="6100" xr:uid="{00000000-0005-0000-0000-0000EB0D0000}"/>
    <cellStyle name="Bom 18 2 2" xfId="8841" xr:uid="{00000000-0005-0000-0000-0000EC0D0000}"/>
    <cellStyle name="Bom 19" xfId="1038" xr:uid="{00000000-0005-0000-0000-0000ED0D0000}"/>
    <cellStyle name="Bom 19 2" xfId="6101" xr:uid="{00000000-0005-0000-0000-0000EE0D0000}"/>
    <cellStyle name="Bom 19 2 2" xfId="8842" xr:uid="{00000000-0005-0000-0000-0000EF0D0000}"/>
    <cellStyle name="Bom 2" xfId="1039" xr:uid="{00000000-0005-0000-0000-0000F00D0000}"/>
    <cellStyle name="Bom 2 2" xfId="4447" xr:uid="{00000000-0005-0000-0000-0000F10D0000}"/>
    <cellStyle name="Bom 2 2 2" xfId="8843" xr:uid="{00000000-0005-0000-0000-0000F20D0000}"/>
    <cellStyle name="Bom 20" xfId="1040" xr:uid="{00000000-0005-0000-0000-0000F30D0000}"/>
    <cellStyle name="Bom 20 2" xfId="6102" xr:uid="{00000000-0005-0000-0000-0000F40D0000}"/>
    <cellStyle name="Bom 20 2 2" xfId="8844" xr:uid="{00000000-0005-0000-0000-0000F50D0000}"/>
    <cellStyle name="Bom 21" xfId="1041" xr:uid="{00000000-0005-0000-0000-0000F60D0000}"/>
    <cellStyle name="Bom 21 2" xfId="6103" xr:uid="{00000000-0005-0000-0000-0000F70D0000}"/>
    <cellStyle name="Bom 21 2 2" xfId="8845" xr:uid="{00000000-0005-0000-0000-0000F80D0000}"/>
    <cellStyle name="Bom 22" xfId="1042" xr:uid="{00000000-0005-0000-0000-0000F90D0000}"/>
    <cellStyle name="Bom 22 2" xfId="6104" xr:uid="{00000000-0005-0000-0000-0000FA0D0000}"/>
    <cellStyle name="Bom 22 2 2" xfId="8846" xr:uid="{00000000-0005-0000-0000-0000FB0D0000}"/>
    <cellStyle name="Bom 23" xfId="1043" xr:uid="{00000000-0005-0000-0000-0000FC0D0000}"/>
    <cellStyle name="Bom 23 2" xfId="6105" xr:uid="{00000000-0005-0000-0000-0000FD0D0000}"/>
    <cellStyle name="Bom 23 2 2" xfId="8847" xr:uid="{00000000-0005-0000-0000-0000FE0D0000}"/>
    <cellStyle name="Bom 24" xfId="1044" xr:uid="{00000000-0005-0000-0000-0000FF0D0000}"/>
    <cellStyle name="Bom 24 2" xfId="6106" xr:uid="{00000000-0005-0000-0000-0000000E0000}"/>
    <cellStyle name="Bom 24 2 2" xfId="8848" xr:uid="{00000000-0005-0000-0000-0000010E0000}"/>
    <cellStyle name="Bom 25" xfId="1045" xr:uid="{00000000-0005-0000-0000-0000020E0000}"/>
    <cellStyle name="Bom 25 2" xfId="6107" xr:uid="{00000000-0005-0000-0000-0000030E0000}"/>
    <cellStyle name="Bom 25 2 2" xfId="8849" xr:uid="{00000000-0005-0000-0000-0000040E0000}"/>
    <cellStyle name="Bom 26" xfId="1046" xr:uid="{00000000-0005-0000-0000-0000050E0000}"/>
    <cellStyle name="Bom 26 2" xfId="6108" xr:uid="{00000000-0005-0000-0000-0000060E0000}"/>
    <cellStyle name="Bom 26 2 2" xfId="8850" xr:uid="{00000000-0005-0000-0000-0000070E0000}"/>
    <cellStyle name="Bom 27" xfId="1047" xr:uid="{00000000-0005-0000-0000-0000080E0000}"/>
    <cellStyle name="Bom 27 2" xfId="6109" xr:uid="{00000000-0005-0000-0000-0000090E0000}"/>
    <cellStyle name="Bom 27 2 2" xfId="8851" xr:uid="{00000000-0005-0000-0000-00000A0E0000}"/>
    <cellStyle name="Bom 28" xfId="1048" xr:uid="{00000000-0005-0000-0000-00000B0E0000}"/>
    <cellStyle name="Bom 28 2" xfId="6110" xr:uid="{00000000-0005-0000-0000-00000C0E0000}"/>
    <cellStyle name="Bom 28 2 2" xfId="8852" xr:uid="{00000000-0005-0000-0000-00000D0E0000}"/>
    <cellStyle name="Bom 29" xfId="1049" xr:uid="{00000000-0005-0000-0000-00000E0E0000}"/>
    <cellStyle name="Bom 29 2" xfId="6111" xr:uid="{00000000-0005-0000-0000-00000F0E0000}"/>
    <cellStyle name="Bom 29 2 2" xfId="8853" xr:uid="{00000000-0005-0000-0000-0000100E0000}"/>
    <cellStyle name="Bom 3" xfId="1050" xr:uid="{00000000-0005-0000-0000-0000110E0000}"/>
    <cellStyle name="Bom 3 2" xfId="4448" xr:uid="{00000000-0005-0000-0000-0000120E0000}"/>
    <cellStyle name="Bom 3 2 2" xfId="8854" xr:uid="{00000000-0005-0000-0000-0000130E0000}"/>
    <cellStyle name="Bom 30" xfId="1051" xr:uid="{00000000-0005-0000-0000-0000140E0000}"/>
    <cellStyle name="Bom 30 2" xfId="6112" xr:uid="{00000000-0005-0000-0000-0000150E0000}"/>
    <cellStyle name="Bom 30 2 2" xfId="8855" xr:uid="{00000000-0005-0000-0000-0000160E0000}"/>
    <cellStyle name="Bom 31" xfId="1052" xr:uid="{00000000-0005-0000-0000-0000170E0000}"/>
    <cellStyle name="Bom 31 2" xfId="6113" xr:uid="{00000000-0005-0000-0000-0000180E0000}"/>
    <cellStyle name="Bom 31 2 2" xfId="8856" xr:uid="{00000000-0005-0000-0000-0000190E0000}"/>
    <cellStyle name="Bom 32" xfId="1053" xr:uid="{00000000-0005-0000-0000-00001A0E0000}"/>
    <cellStyle name="Bom 32 2" xfId="6114" xr:uid="{00000000-0005-0000-0000-00001B0E0000}"/>
    <cellStyle name="Bom 32 2 2" xfId="8857" xr:uid="{00000000-0005-0000-0000-00001C0E0000}"/>
    <cellStyle name="Bom 33" xfId="1054" xr:uid="{00000000-0005-0000-0000-00001D0E0000}"/>
    <cellStyle name="Bom 33 2" xfId="6115" xr:uid="{00000000-0005-0000-0000-00001E0E0000}"/>
    <cellStyle name="Bom 33 2 2" xfId="8858" xr:uid="{00000000-0005-0000-0000-00001F0E0000}"/>
    <cellStyle name="Bom 34" xfId="1055" xr:uid="{00000000-0005-0000-0000-0000200E0000}"/>
    <cellStyle name="Bom 34 2" xfId="6116" xr:uid="{00000000-0005-0000-0000-0000210E0000}"/>
    <cellStyle name="Bom 34 2 2" xfId="8859" xr:uid="{00000000-0005-0000-0000-0000220E0000}"/>
    <cellStyle name="Bom 35" xfId="1056" xr:uid="{00000000-0005-0000-0000-0000230E0000}"/>
    <cellStyle name="Bom 35 2" xfId="6117" xr:uid="{00000000-0005-0000-0000-0000240E0000}"/>
    <cellStyle name="Bom 35 2 2" xfId="8860" xr:uid="{00000000-0005-0000-0000-0000250E0000}"/>
    <cellStyle name="Bom 36" xfId="1057" xr:uid="{00000000-0005-0000-0000-0000260E0000}"/>
    <cellStyle name="Bom 36 2" xfId="6118" xr:uid="{00000000-0005-0000-0000-0000270E0000}"/>
    <cellStyle name="Bom 36 2 2" xfId="8861" xr:uid="{00000000-0005-0000-0000-0000280E0000}"/>
    <cellStyle name="Bom 37" xfId="1058" xr:uid="{00000000-0005-0000-0000-0000290E0000}"/>
    <cellStyle name="Bom 37 2" xfId="6119" xr:uid="{00000000-0005-0000-0000-00002A0E0000}"/>
    <cellStyle name="Bom 37 2 2" xfId="8862" xr:uid="{00000000-0005-0000-0000-00002B0E0000}"/>
    <cellStyle name="Bom 38" xfId="1059" xr:uid="{00000000-0005-0000-0000-00002C0E0000}"/>
    <cellStyle name="Bom 38 2" xfId="6120" xr:uid="{00000000-0005-0000-0000-00002D0E0000}"/>
    <cellStyle name="Bom 38 2 2" xfId="8863" xr:uid="{00000000-0005-0000-0000-00002E0E0000}"/>
    <cellStyle name="Bom 39" xfId="1060" xr:uid="{00000000-0005-0000-0000-00002F0E0000}"/>
    <cellStyle name="Bom 39 2" xfId="6121" xr:uid="{00000000-0005-0000-0000-0000300E0000}"/>
    <cellStyle name="Bom 39 2 2" xfId="8864" xr:uid="{00000000-0005-0000-0000-0000310E0000}"/>
    <cellStyle name="Bom 4" xfId="1061" xr:uid="{00000000-0005-0000-0000-0000320E0000}"/>
    <cellStyle name="Bom 4 2" xfId="1062" xr:uid="{00000000-0005-0000-0000-0000330E0000}"/>
    <cellStyle name="Bom 4 2 2" xfId="6909" xr:uid="{00000000-0005-0000-0000-0000340E0000}"/>
    <cellStyle name="Bom 4 2 2 2" xfId="8865" xr:uid="{00000000-0005-0000-0000-0000350E0000}"/>
    <cellStyle name="Bom 4 3" xfId="3567" xr:uid="{00000000-0005-0000-0000-0000360E0000}"/>
    <cellStyle name="Bom 4 3 2" xfId="7105" xr:uid="{00000000-0005-0000-0000-0000370E0000}"/>
    <cellStyle name="Bom 4 3 2 2" xfId="8866" xr:uid="{00000000-0005-0000-0000-0000380E0000}"/>
    <cellStyle name="Bom 4 4" xfId="4449" xr:uid="{00000000-0005-0000-0000-0000390E0000}"/>
    <cellStyle name="Bom 4 4 2" xfId="8867" xr:uid="{00000000-0005-0000-0000-00003A0E0000}"/>
    <cellStyle name="Bom 40" xfId="1063" xr:uid="{00000000-0005-0000-0000-00003B0E0000}"/>
    <cellStyle name="Bom 40 2" xfId="6122" xr:uid="{00000000-0005-0000-0000-00003C0E0000}"/>
    <cellStyle name="Bom 40 2 2" xfId="8868" xr:uid="{00000000-0005-0000-0000-00003D0E0000}"/>
    <cellStyle name="Bom 41" xfId="1064" xr:uid="{00000000-0005-0000-0000-00003E0E0000}"/>
    <cellStyle name="Bom 41 2" xfId="6123" xr:uid="{00000000-0005-0000-0000-00003F0E0000}"/>
    <cellStyle name="Bom 41 2 2" xfId="8869" xr:uid="{00000000-0005-0000-0000-0000400E0000}"/>
    <cellStyle name="Bom 42" xfId="1065" xr:uid="{00000000-0005-0000-0000-0000410E0000}"/>
    <cellStyle name="Bom 42 2" xfId="6124" xr:uid="{00000000-0005-0000-0000-0000420E0000}"/>
    <cellStyle name="Bom 42 2 2" xfId="8870" xr:uid="{00000000-0005-0000-0000-0000430E0000}"/>
    <cellStyle name="Bom 43" xfId="1066" xr:uid="{00000000-0005-0000-0000-0000440E0000}"/>
    <cellStyle name="Bom 43 2" xfId="6125" xr:uid="{00000000-0005-0000-0000-0000450E0000}"/>
    <cellStyle name="Bom 43 2 2" xfId="8871" xr:uid="{00000000-0005-0000-0000-0000460E0000}"/>
    <cellStyle name="Bom 44" xfId="1067" xr:uid="{00000000-0005-0000-0000-0000470E0000}"/>
    <cellStyle name="Bom 44 2" xfId="6126" xr:uid="{00000000-0005-0000-0000-0000480E0000}"/>
    <cellStyle name="Bom 44 2 2" xfId="8872" xr:uid="{00000000-0005-0000-0000-0000490E0000}"/>
    <cellStyle name="Bom 45" xfId="1068" xr:uid="{00000000-0005-0000-0000-00004A0E0000}"/>
    <cellStyle name="Bom 45 2" xfId="6127" xr:uid="{00000000-0005-0000-0000-00004B0E0000}"/>
    <cellStyle name="Bom 45 2 2" xfId="8873" xr:uid="{00000000-0005-0000-0000-00004C0E0000}"/>
    <cellStyle name="Bom 46" xfId="1069" xr:uid="{00000000-0005-0000-0000-00004D0E0000}"/>
    <cellStyle name="Bom 46 2" xfId="6128" xr:uid="{00000000-0005-0000-0000-00004E0E0000}"/>
    <cellStyle name="Bom 46 2 2" xfId="8874" xr:uid="{00000000-0005-0000-0000-00004F0E0000}"/>
    <cellStyle name="Bom 47" xfId="1070" xr:uid="{00000000-0005-0000-0000-0000500E0000}"/>
    <cellStyle name="Bom 47 2" xfId="6129" xr:uid="{00000000-0005-0000-0000-0000510E0000}"/>
    <cellStyle name="Bom 47 2 2" xfId="8875" xr:uid="{00000000-0005-0000-0000-0000520E0000}"/>
    <cellStyle name="Bom 48" xfId="1071" xr:uid="{00000000-0005-0000-0000-0000530E0000}"/>
    <cellStyle name="Bom 48 2" xfId="6130" xr:uid="{00000000-0005-0000-0000-0000540E0000}"/>
    <cellStyle name="Bom 48 2 2" xfId="8876" xr:uid="{00000000-0005-0000-0000-0000550E0000}"/>
    <cellStyle name="Bom 49" xfId="1072" xr:uid="{00000000-0005-0000-0000-0000560E0000}"/>
    <cellStyle name="Bom 49 2" xfId="6131" xr:uid="{00000000-0005-0000-0000-0000570E0000}"/>
    <cellStyle name="Bom 49 2 2" xfId="8877" xr:uid="{00000000-0005-0000-0000-0000580E0000}"/>
    <cellStyle name="Bom 5" xfId="1073" xr:uid="{00000000-0005-0000-0000-0000590E0000}"/>
    <cellStyle name="Bom 5 2" xfId="3568" xr:uid="{00000000-0005-0000-0000-00005A0E0000}"/>
    <cellStyle name="Bom 5 2 2" xfId="7106" xr:uid="{00000000-0005-0000-0000-00005B0E0000}"/>
    <cellStyle name="Bom 5 2 2 2" xfId="8878" xr:uid="{00000000-0005-0000-0000-00005C0E0000}"/>
    <cellStyle name="Bom 5 3" xfId="3569" xr:uid="{00000000-0005-0000-0000-00005D0E0000}"/>
    <cellStyle name="Bom 5 3 2" xfId="7107" xr:uid="{00000000-0005-0000-0000-00005E0E0000}"/>
    <cellStyle name="Bom 5 3 2 2" xfId="8879" xr:uid="{00000000-0005-0000-0000-00005F0E0000}"/>
    <cellStyle name="Bom 5 4" xfId="6132" xr:uid="{00000000-0005-0000-0000-0000600E0000}"/>
    <cellStyle name="Bom 5 4 2" xfId="8880" xr:uid="{00000000-0005-0000-0000-0000610E0000}"/>
    <cellStyle name="Bom 50" xfId="1074" xr:uid="{00000000-0005-0000-0000-0000620E0000}"/>
    <cellStyle name="Bom 50 2" xfId="6133" xr:uid="{00000000-0005-0000-0000-0000630E0000}"/>
    <cellStyle name="Bom 50 2 2" xfId="8881" xr:uid="{00000000-0005-0000-0000-0000640E0000}"/>
    <cellStyle name="Bom 51" xfId="1075" xr:uid="{00000000-0005-0000-0000-0000650E0000}"/>
    <cellStyle name="Bom 51 2" xfId="6134" xr:uid="{00000000-0005-0000-0000-0000660E0000}"/>
    <cellStyle name="Bom 51 2 2" xfId="8882" xr:uid="{00000000-0005-0000-0000-0000670E0000}"/>
    <cellStyle name="Bom 52" xfId="3570" xr:uid="{00000000-0005-0000-0000-0000680E0000}"/>
    <cellStyle name="Bom 52 2" xfId="7108" xr:uid="{00000000-0005-0000-0000-0000690E0000}"/>
    <cellStyle name="Bom 52 2 2" xfId="8883" xr:uid="{00000000-0005-0000-0000-00006A0E0000}"/>
    <cellStyle name="Bom 53" xfId="4446" xr:uid="{00000000-0005-0000-0000-00006B0E0000}"/>
    <cellStyle name="Bom 53 2" xfId="8884" xr:uid="{00000000-0005-0000-0000-00006C0E0000}"/>
    <cellStyle name="Bom 6" xfId="1076" xr:uid="{00000000-0005-0000-0000-00006D0E0000}"/>
    <cellStyle name="Bom 6 2" xfId="6135" xr:uid="{00000000-0005-0000-0000-00006E0E0000}"/>
    <cellStyle name="Bom 6 2 2" xfId="8885" xr:uid="{00000000-0005-0000-0000-00006F0E0000}"/>
    <cellStyle name="Bom 7" xfId="1077" xr:uid="{00000000-0005-0000-0000-0000700E0000}"/>
    <cellStyle name="Bom 7 2" xfId="6136" xr:uid="{00000000-0005-0000-0000-0000710E0000}"/>
    <cellStyle name="Bom 7 2 2" xfId="8886" xr:uid="{00000000-0005-0000-0000-0000720E0000}"/>
    <cellStyle name="Bom 8" xfId="1078" xr:uid="{00000000-0005-0000-0000-0000730E0000}"/>
    <cellStyle name="Bom 8 2" xfId="6137" xr:uid="{00000000-0005-0000-0000-0000740E0000}"/>
    <cellStyle name="Bom 8 2 2" xfId="8887" xr:uid="{00000000-0005-0000-0000-0000750E0000}"/>
    <cellStyle name="Bom 9" xfId="1079" xr:uid="{00000000-0005-0000-0000-0000760E0000}"/>
    <cellStyle name="Bom 9 2" xfId="6138" xr:uid="{00000000-0005-0000-0000-0000770E0000}"/>
    <cellStyle name="Bom 9 2 2" xfId="8888" xr:uid="{00000000-0005-0000-0000-0000780E0000}"/>
    <cellStyle name="Cabe‡alho 1" xfId="1080" xr:uid="{00000000-0005-0000-0000-0000790E0000}"/>
    <cellStyle name="Cabe‡alho 1 10" xfId="1081" xr:uid="{00000000-0005-0000-0000-00007A0E0000}"/>
    <cellStyle name="Cabe‡alho 1 11" xfId="1082" xr:uid="{00000000-0005-0000-0000-00007B0E0000}"/>
    <cellStyle name="Cabe‡alho 1 12" xfId="1083" xr:uid="{00000000-0005-0000-0000-00007C0E0000}"/>
    <cellStyle name="Cabe‡alho 1 13" xfId="1084" xr:uid="{00000000-0005-0000-0000-00007D0E0000}"/>
    <cellStyle name="Cabe‡alho 1 14" xfId="1085" xr:uid="{00000000-0005-0000-0000-00007E0E0000}"/>
    <cellStyle name="Cabe‡alho 1 15" xfId="1086" xr:uid="{00000000-0005-0000-0000-00007F0E0000}"/>
    <cellStyle name="Cabe‡alho 1 16" xfId="1087" xr:uid="{00000000-0005-0000-0000-0000800E0000}"/>
    <cellStyle name="Cabe‡alho 1 17" xfId="1088" xr:uid="{00000000-0005-0000-0000-0000810E0000}"/>
    <cellStyle name="Cabe‡alho 1 18" xfId="1089" xr:uid="{00000000-0005-0000-0000-0000820E0000}"/>
    <cellStyle name="Cabe‡alho 1 19" xfId="1090" xr:uid="{00000000-0005-0000-0000-0000830E0000}"/>
    <cellStyle name="Cabe‡alho 1 2" xfId="1091" xr:uid="{00000000-0005-0000-0000-0000840E0000}"/>
    <cellStyle name="Cabe‡alho 1 2 2" xfId="1092" xr:uid="{00000000-0005-0000-0000-0000850E0000}"/>
    <cellStyle name="Cabe‡alho 1 2 3" xfId="1093" xr:uid="{00000000-0005-0000-0000-0000860E0000}"/>
    <cellStyle name="Cabe‡alho 1 2 4" xfId="3571" xr:uid="{00000000-0005-0000-0000-0000870E0000}"/>
    <cellStyle name="Cabe‡alho 1 20" xfId="1094" xr:uid="{00000000-0005-0000-0000-0000880E0000}"/>
    <cellStyle name="Cabe‡alho 1 21" xfId="1095" xr:uid="{00000000-0005-0000-0000-0000890E0000}"/>
    <cellStyle name="Cabe‡alho 1 22" xfId="1096" xr:uid="{00000000-0005-0000-0000-00008A0E0000}"/>
    <cellStyle name="Cabe‡alho 1 23" xfId="1097" xr:uid="{00000000-0005-0000-0000-00008B0E0000}"/>
    <cellStyle name="Cabe‡alho 1 24" xfId="1098" xr:uid="{00000000-0005-0000-0000-00008C0E0000}"/>
    <cellStyle name="Cabe‡alho 1 25" xfId="1099" xr:uid="{00000000-0005-0000-0000-00008D0E0000}"/>
    <cellStyle name="Cabe‡alho 1 26" xfId="1100" xr:uid="{00000000-0005-0000-0000-00008E0E0000}"/>
    <cellStyle name="Cabe‡alho 1 27" xfId="1101" xr:uid="{00000000-0005-0000-0000-00008F0E0000}"/>
    <cellStyle name="Cabe‡alho 1 28" xfId="1102" xr:uid="{00000000-0005-0000-0000-0000900E0000}"/>
    <cellStyle name="Cabe‡alho 1 29" xfId="1103" xr:uid="{00000000-0005-0000-0000-0000910E0000}"/>
    <cellStyle name="Cabe‡alho 1 3" xfId="1104" xr:uid="{00000000-0005-0000-0000-0000920E0000}"/>
    <cellStyle name="Cabe‡alho 1 30" xfId="1105" xr:uid="{00000000-0005-0000-0000-0000930E0000}"/>
    <cellStyle name="Cabe‡alho 1 31" xfId="1106" xr:uid="{00000000-0005-0000-0000-0000940E0000}"/>
    <cellStyle name="Cabe‡alho 1 32" xfId="1107" xr:uid="{00000000-0005-0000-0000-0000950E0000}"/>
    <cellStyle name="Cabe‡alho 1 33" xfId="1108" xr:uid="{00000000-0005-0000-0000-0000960E0000}"/>
    <cellStyle name="Cabe‡alho 1 34" xfId="1109" xr:uid="{00000000-0005-0000-0000-0000970E0000}"/>
    <cellStyle name="Cabe‡alho 1 4" xfId="1110" xr:uid="{00000000-0005-0000-0000-0000980E0000}"/>
    <cellStyle name="Cabe‡alho 1 5" xfId="1111" xr:uid="{00000000-0005-0000-0000-0000990E0000}"/>
    <cellStyle name="Cabe‡alho 1 6" xfId="1112" xr:uid="{00000000-0005-0000-0000-00009A0E0000}"/>
    <cellStyle name="Cabe‡alho 1 7" xfId="1113" xr:uid="{00000000-0005-0000-0000-00009B0E0000}"/>
    <cellStyle name="Cabe‡alho 1 8" xfId="1114" xr:uid="{00000000-0005-0000-0000-00009C0E0000}"/>
    <cellStyle name="Cabe‡alho 1 9" xfId="1115" xr:uid="{00000000-0005-0000-0000-00009D0E0000}"/>
    <cellStyle name="Cabe‡alho 2" xfId="1116" xr:uid="{00000000-0005-0000-0000-00009E0E0000}"/>
    <cellStyle name="Cabe‡alho 2 10" xfId="1117" xr:uid="{00000000-0005-0000-0000-00009F0E0000}"/>
    <cellStyle name="Cabe‡alho 2 11" xfId="1118" xr:uid="{00000000-0005-0000-0000-0000A00E0000}"/>
    <cellStyle name="Cabe‡alho 2 12" xfId="1119" xr:uid="{00000000-0005-0000-0000-0000A10E0000}"/>
    <cellStyle name="Cabe‡alho 2 13" xfId="1120" xr:uid="{00000000-0005-0000-0000-0000A20E0000}"/>
    <cellStyle name="Cabe‡alho 2 14" xfId="1121" xr:uid="{00000000-0005-0000-0000-0000A30E0000}"/>
    <cellStyle name="Cabe‡alho 2 15" xfId="1122" xr:uid="{00000000-0005-0000-0000-0000A40E0000}"/>
    <cellStyle name="Cabe‡alho 2 16" xfId="1123" xr:uid="{00000000-0005-0000-0000-0000A50E0000}"/>
    <cellStyle name="Cabe‡alho 2 17" xfId="1124" xr:uid="{00000000-0005-0000-0000-0000A60E0000}"/>
    <cellStyle name="Cabe‡alho 2 18" xfId="1125" xr:uid="{00000000-0005-0000-0000-0000A70E0000}"/>
    <cellStyle name="Cabe‡alho 2 19" xfId="1126" xr:uid="{00000000-0005-0000-0000-0000A80E0000}"/>
    <cellStyle name="Cabe‡alho 2 2" xfId="1127" xr:uid="{00000000-0005-0000-0000-0000A90E0000}"/>
    <cellStyle name="Cabe‡alho 2 2 2" xfId="1128" xr:uid="{00000000-0005-0000-0000-0000AA0E0000}"/>
    <cellStyle name="Cabe‡alho 2 2 3" xfId="1129" xr:uid="{00000000-0005-0000-0000-0000AB0E0000}"/>
    <cellStyle name="Cabe‡alho 2 2 4" xfId="3572" xr:uid="{00000000-0005-0000-0000-0000AC0E0000}"/>
    <cellStyle name="Cabe‡alho 2 20" xfId="1130" xr:uid="{00000000-0005-0000-0000-0000AD0E0000}"/>
    <cellStyle name="Cabe‡alho 2 21" xfId="1131" xr:uid="{00000000-0005-0000-0000-0000AE0E0000}"/>
    <cellStyle name="Cabe‡alho 2 22" xfId="1132" xr:uid="{00000000-0005-0000-0000-0000AF0E0000}"/>
    <cellStyle name="Cabe‡alho 2 23" xfId="1133" xr:uid="{00000000-0005-0000-0000-0000B00E0000}"/>
    <cellStyle name="Cabe‡alho 2 24" xfId="1134" xr:uid="{00000000-0005-0000-0000-0000B10E0000}"/>
    <cellStyle name="Cabe‡alho 2 25" xfId="1135" xr:uid="{00000000-0005-0000-0000-0000B20E0000}"/>
    <cellStyle name="Cabe‡alho 2 26" xfId="1136" xr:uid="{00000000-0005-0000-0000-0000B30E0000}"/>
    <cellStyle name="Cabe‡alho 2 27" xfId="1137" xr:uid="{00000000-0005-0000-0000-0000B40E0000}"/>
    <cellStyle name="Cabe‡alho 2 28" xfId="1138" xr:uid="{00000000-0005-0000-0000-0000B50E0000}"/>
    <cellStyle name="Cabe‡alho 2 29" xfId="1139" xr:uid="{00000000-0005-0000-0000-0000B60E0000}"/>
    <cellStyle name="Cabe‡alho 2 3" xfId="1140" xr:uid="{00000000-0005-0000-0000-0000B70E0000}"/>
    <cellStyle name="Cabe‡alho 2 30" xfId="1141" xr:uid="{00000000-0005-0000-0000-0000B80E0000}"/>
    <cellStyle name="Cabe‡alho 2 31" xfId="1142" xr:uid="{00000000-0005-0000-0000-0000B90E0000}"/>
    <cellStyle name="Cabe‡alho 2 32" xfId="1143" xr:uid="{00000000-0005-0000-0000-0000BA0E0000}"/>
    <cellStyle name="Cabe‡alho 2 33" xfId="1144" xr:uid="{00000000-0005-0000-0000-0000BB0E0000}"/>
    <cellStyle name="Cabe‡alho 2 34" xfId="1145" xr:uid="{00000000-0005-0000-0000-0000BC0E0000}"/>
    <cellStyle name="Cabe‡alho 2 4" xfId="1146" xr:uid="{00000000-0005-0000-0000-0000BD0E0000}"/>
    <cellStyle name="Cabe‡alho 2 5" xfId="1147" xr:uid="{00000000-0005-0000-0000-0000BE0E0000}"/>
    <cellStyle name="Cabe‡alho 2 6" xfId="1148" xr:uid="{00000000-0005-0000-0000-0000BF0E0000}"/>
    <cellStyle name="Cabe‡alho 2 7" xfId="1149" xr:uid="{00000000-0005-0000-0000-0000C00E0000}"/>
    <cellStyle name="Cabe‡alho 2 8" xfId="1150" xr:uid="{00000000-0005-0000-0000-0000C10E0000}"/>
    <cellStyle name="Cabe‡alho 2 9" xfId="1151" xr:uid="{00000000-0005-0000-0000-0000C20E0000}"/>
    <cellStyle name="Cabeçalho 1" xfId="1152" xr:uid="{00000000-0005-0000-0000-0000C30E0000}"/>
    <cellStyle name="Cabeçalho 1 10" xfId="1153" xr:uid="{00000000-0005-0000-0000-0000C40E0000}"/>
    <cellStyle name="Cabeçalho 1 10 2" xfId="4451" xr:uid="{00000000-0005-0000-0000-0000C50E0000}"/>
    <cellStyle name="Cabeçalho 1 10 2 2" xfId="8889" xr:uid="{00000000-0005-0000-0000-0000C60E0000}"/>
    <cellStyle name="Cabeçalho 1 11" xfId="1154" xr:uid="{00000000-0005-0000-0000-0000C70E0000}"/>
    <cellStyle name="Cabeçalho 1 11 2" xfId="4452" xr:uid="{00000000-0005-0000-0000-0000C80E0000}"/>
    <cellStyle name="Cabeçalho 1 11 2 2" xfId="8890" xr:uid="{00000000-0005-0000-0000-0000C90E0000}"/>
    <cellStyle name="Cabeçalho 1 12" xfId="1155" xr:uid="{00000000-0005-0000-0000-0000CA0E0000}"/>
    <cellStyle name="Cabeçalho 1 12 2" xfId="4453" xr:uid="{00000000-0005-0000-0000-0000CB0E0000}"/>
    <cellStyle name="Cabeçalho 1 12 2 2" xfId="8891" xr:uid="{00000000-0005-0000-0000-0000CC0E0000}"/>
    <cellStyle name="Cabeçalho 1 13" xfId="1156" xr:uid="{00000000-0005-0000-0000-0000CD0E0000}"/>
    <cellStyle name="Cabeçalho 1 13 2" xfId="4454" xr:uid="{00000000-0005-0000-0000-0000CE0E0000}"/>
    <cellStyle name="Cabeçalho 1 13 2 2" xfId="8892" xr:uid="{00000000-0005-0000-0000-0000CF0E0000}"/>
    <cellStyle name="Cabeçalho 1 14" xfId="1157" xr:uid="{00000000-0005-0000-0000-0000D00E0000}"/>
    <cellStyle name="Cabeçalho 1 14 2" xfId="4455" xr:uid="{00000000-0005-0000-0000-0000D10E0000}"/>
    <cellStyle name="Cabeçalho 1 14 2 2" xfId="8893" xr:uid="{00000000-0005-0000-0000-0000D20E0000}"/>
    <cellStyle name="Cabeçalho 1 15" xfId="1158" xr:uid="{00000000-0005-0000-0000-0000D30E0000}"/>
    <cellStyle name="Cabeçalho 1 15 2" xfId="4456" xr:uid="{00000000-0005-0000-0000-0000D40E0000}"/>
    <cellStyle name="Cabeçalho 1 15 2 2" xfId="8894" xr:uid="{00000000-0005-0000-0000-0000D50E0000}"/>
    <cellStyle name="Cabeçalho 1 16" xfId="1159" xr:uid="{00000000-0005-0000-0000-0000D60E0000}"/>
    <cellStyle name="Cabeçalho 1 16 2" xfId="4457" xr:uid="{00000000-0005-0000-0000-0000D70E0000}"/>
    <cellStyle name="Cabeçalho 1 16 2 2" xfId="8895" xr:uid="{00000000-0005-0000-0000-0000D80E0000}"/>
    <cellStyle name="Cabeçalho 1 17" xfId="1160" xr:uid="{00000000-0005-0000-0000-0000D90E0000}"/>
    <cellStyle name="Cabeçalho 1 17 2" xfId="4458" xr:uid="{00000000-0005-0000-0000-0000DA0E0000}"/>
    <cellStyle name="Cabeçalho 1 17 2 2" xfId="8896" xr:uid="{00000000-0005-0000-0000-0000DB0E0000}"/>
    <cellStyle name="Cabeçalho 1 18" xfId="1161" xr:uid="{00000000-0005-0000-0000-0000DC0E0000}"/>
    <cellStyle name="Cabeçalho 1 18 2" xfId="4459" xr:uid="{00000000-0005-0000-0000-0000DD0E0000}"/>
    <cellStyle name="Cabeçalho 1 18 2 2" xfId="8897" xr:uid="{00000000-0005-0000-0000-0000DE0E0000}"/>
    <cellStyle name="Cabeçalho 1 19" xfId="1162" xr:uid="{00000000-0005-0000-0000-0000DF0E0000}"/>
    <cellStyle name="Cabeçalho 1 19 2" xfId="4460" xr:uid="{00000000-0005-0000-0000-0000E00E0000}"/>
    <cellStyle name="Cabeçalho 1 19 2 2" xfId="8898" xr:uid="{00000000-0005-0000-0000-0000E10E0000}"/>
    <cellStyle name="Cabeçalho 1 2" xfId="1163" xr:uid="{00000000-0005-0000-0000-0000E20E0000}"/>
    <cellStyle name="Cabeçalho 1 2 2" xfId="1164" xr:uid="{00000000-0005-0000-0000-0000E30E0000}"/>
    <cellStyle name="Cabeçalho 1 2 2 2" xfId="4462" xr:uid="{00000000-0005-0000-0000-0000E40E0000}"/>
    <cellStyle name="Cabeçalho 1 2 2 2 2" xfId="8899" xr:uid="{00000000-0005-0000-0000-0000E50E0000}"/>
    <cellStyle name="Cabeçalho 1 2 3" xfId="1165" xr:uid="{00000000-0005-0000-0000-0000E60E0000}"/>
    <cellStyle name="Cabeçalho 1 2 3 2" xfId="4463" xr:uid="{00000000-0005-0000-0000-0000E70E0000}"/>
    <cellStyle name="Cabeçalho 1 2 3 2 2" xfId="8900" xr:uid="{00000000-0005-0000-0000-0000E80E0000}"/>
    <cellStyle name="Cabeçalho 1 2 4" xfId="4461" xr:uid="{00000000-0005-0000-0000-0000E90E0000}"/>
    <cellStyle name="Cabeçalho 1 2 4 2" xfId="8901" xr:uid="{00000000-0005-0000-0000-0000EA0E0000}"/>
    <cellStyle name="Cabeçalho 1 20" xfId="1166" xr:uid="{00000000-0005-0000-0000-0000EB0E0000}"/>
    <cellStyle name="Cabeçalho 1 20 2" xfId="4464" xr:uid="{00000000-0005-0000-0000-0000EC0E0000}"/>
    <cellStyle name="Cabeçalho 1 20 2 2" xfId="8902" xr:uid="{00000000-0005-0000-0000-0000ED0E0000}"/>
    <cellStyle name="Cabeçalho 1 21" xfId="1167" xr:uid="{00000000-0005-0000-0000-0000EE0E0000}"/>
    <cellStyle name="Cabeçalho 1 21 2" xfId="4465" xr:uid="{00000000-0005-0000-0000-0000EF0E0000}"/>
    <cellStyle name="Cabeçalho 1 21 2 2" xfId="8903" xr:uid="{00000000-0005-0000-0000-0000F00E0000}"/>
    <cellStyle name="Cabeçalho 1 22" xfId="1168" xr:uid="{00000000-0005-0000-0000-0000F10E0000}"/>
    <cellStyle name="Cabeçalho 1 22 2" xfId="4466" xr:uid="{00000000-0005-0000-0000-0000F20E0000}"/>
    <cellStyle name="Cabeçalho 1 22 2 2" xfId="8904" xr:uid="{00000000-0005-0000-0000-0000F30E0000}"/>
    <cellStyle name="Cabeçalho 1 23" xfId="1169" xr:uid="{00000000-0005-0000-0000-0000F40E0000}"/>
    <cellStyle name="Cabeçalho 1 23 2" xfId="4467" xr:uid="{00000000-0005-0000-0000-0000F50E0000}"/>
    <cellStyle name="Cabeçalho 1 23 2 2" xfId="8905" xr:uid="{00000000-0005-0000-0000-0000F60E0000}"/>
    <cellStyle name="Cabeçalho 1 24" xfId="1170" xr:uid="{00000000-0005-0000-0000-0000F70E0000}"/>
    <cellStyle name="Cabeçalho 1 24 2" xfId="4468" xr:uid="{00000000-0005-0000-0000-0000F80E0000}"/>
    <cellStyle name="Cabeçalho 1 24 2 2" xfId="8906" xr:uid="{00000000-0005-0000-0000-0000F90E0000}"/>
    <cellStyle name="Cabeçalho 1 25" xfId="1171" xr:uid="{00000000-0005-0000-0000-0000FA0E0000}"/>
    <cellStyle name="Cabeçalho 1 25 2" xfId="4469" xr:uid="{00000000-0005-0000-0000-0000FB0E0000}"/>
    <cellStyle name="Cabeçalho 1 25 2 2" xfId="8907" xr:uid="{00000000-0005-0000-0000-0000FC0E0000}"/>
    <cellStyle name="Cabeçalho 1 26" xfId="1172" xr:uid="{00000000-0005-0000-0000-0000FD0E0000}"/>
    <cellStyle name="Cabeçalho 1 26 2" xfId="4470" xr:uid="{00000000-0005-0000-0000-0000FE0E0000}"/>
    <cellStyle name="Cabeçalho 1 26 2 2" xfId="8908" xr:uid="{00000000-0005-0000-0000-0000FF0E0000}"/>
    <cellStyle name="Cabeçalho 1 27" xfId="1173" xr:uid="{00000000-0005-0000-0000-0000000F0000}"/>
    <cellStyle name="Cabeçalho 1 27 2" xfId="4471" xr:uid="{00000000-0005-0000-0000-0000010F0000}"/>
    <cellStyle name="Cabeçalho 1 27 2 2" xfId="8909" xr:uid="{00000000-0005-0000-0000-0000020F0000}"/>
    <cellStyle name="Cabeçalho 1 28" xfId="1174" xr:uid="{00000000-0005-0000-0000-0000030F0000}"/>
    <cellStyle name="Cabeçalho 1 28 2" xfId="4472" xr:uid="{00000000-0005-0000-0000-0000040F0000}"/>
    <cellStyle name="Cabeçalho 1 28 2 2" xfId="8910" xr:uid="{00000000-0005-0000-0000-0000050F0000}"/>
    <cellStyle name="Cabeçalho 1 29" xfId="1175" xr:uid="{00000000-0005-0000-0000-0000060F0000}"/>
    <cellStyle name="Cabeçalho 1 29 2" xfId="4473" xr:uid="{00000000-0005-0000-0000-0000070F0000}"/>
    <cellStyle name="Cabeçalho 1 29 2 2" xfId="8911" xr:uid="{00000000-0005-0000-0000-0000080F0000}"/>
    <cellStyle name="Cabeçalho 1 3" xfId="1176" xr:uid="{00000000-0005-0000-0000-0000090F0000}"/>
    <cellStyle name="Cabeçalho 1 3 2" xfId="4474" xr:uid="{00000000-0005-0000-0000-00000A0F0000}"/>
    <cellStyle name="Cabeçalho 1 3 2 2" xfId="8912" xr:uid="{00000000-0005-0000-0000-00000B0F0000}"/>
    <cellStyle name="Cabeçalho 1 30" xfId="1177" xr:uid="{00000000-0005-0000-0000-00000C0F0000}"/>
    <cellStyle name="Cabeçalho 1 30 2" xfId="4475" xr:uid="{00000000-0005-0000-0000-00000D0F0000}"/>
    <cellStyle name="Cabeçalho 1 30 2 2" xfId="8913" xr:uid="{00000000-0005-0000-0000-00000E0F0000}"/>
    <cellStyle name="Cabeçalho 1 31" xfId="1178" xr:uid="{00000000-0005-0000-0000-00000F0F0000}"/>
    <cellStyle name="Cabeçalho 1 31 2" xfId="4476" xr:uid="{00000000-0005-0000-0000-0000100F0000}"/>
    <cellStyle name="Cabeçalho 1 31 2 2" xfId="8914" xr:uid="{00000000-0005-0000-0000-0000110F0000}"/>
    <cellStyle name="Cabeçalho 1 32" xfId="1179" xr:uid="{00000000-0005-0000-0000-0000120F0000}"/>
    <cellStyle name="Cabeçalho 1 32 2" xfId="4477" xr:uid="{00000000-0005-0000-0000-0000130F0000}"/>
    <cellStyle name="Cabeçalho 1 32 2 2" xfId="8915" xr:uid="{00000000-0005-0000-0000-0000140F0000}"/>
    <cellStyle name="Cabeçalho 1 33" xfId="1180" xr:uid="{00000000-0005-0000-0000-0000150F0000}"/>
    <cellStyle name="Cabeçalho 1 33 2" xfId="4478" xr:uid="{00000000-0005-0000-0000-0000160F0000}"/>
    <cellStyle name="Cabeçalho 1 33 2 2" xfId="8916" xr:uid="{00000000-0005-0000-0000-0000170F0000}"/>
    <cellStyle name="Cabeçalho 1 34" xfId="4450" xr:uid="{00000000-0005-0000-0000-0000180F0000}"/>
    <cellStyle name="Cabeçalho 1 34 2" xfId="8917" xr:uid="{00000000-0005-0000-0000-0000190F0000}"/>
    <cellStyle name="Cabeçalho 1 4" xfId="1181" xr:uid="{00000000-0005-0000-0000-00001A0F0000}"/>
    <cellStyle name="Cabeçalho 1 4 2" xfId="4479" xr:uid="{00000000-0005-0000-0000-00001B0F0000}"/>
    <cellStyle name="Cabeçalho 1 4 2 2" xfId="8918" xr:uid="{00000000-0005-0000-0000-00001C0F0000}"/>
    <cellStyle name="Cabeçalho 1 5" xfId="1182" xr:uid="{00000000-0005-0000-0000-00001D0F0000}"/>
    <cellStyle name="Cabeçalho 1 5 2" xfId="4480" xr:uid="{00000000-0005-0000-0000-00001E0F0000}"/>
    <cellStyle name="Cabeçalho 1 5 2 2" xfId="8919" xr:uid="{00000000-0005-0000-0000-00001F0F0000}"/>
    <cellStyle name="Cabeçalho 1 6" xfId="1183" xr:uid="{00000000-0005-0000-0000-0000200F0000}"/>
    <cellStyle name="Cabeçalho 1 6 2" xfId="4481" xr:uid="{00000000-0005-0000-0000-0000210F0000}"/>
    <cellStyle name="Cabeçalho 1 6 2 2" xfId="8920" xr:uid="{00000000-0005-0000-0000-0000220F0000}"/>
    <cellStyle name="Cabeçalho 1 7" xfId="1184" xr:uid="{00000000-0005-0000-0000-0000230F0000}"/>
    <cellStyle name="Cabeçalho 1 7 2" xfId="4482" xr:uid="{00000000-0005-0000-0000-0000240F0000}"/>
    <cellStyle name="Cabeçalho 1 7 2 2" xfId="8921" xr:uid="{00000000-0005-0000-0000-0000250F0000}"/>
    <cellStyle name="Cabeçalho 1 8" xfId="1185" xr:uid="{00000000-0005-0000-0000-0000260F0000}"/>
    <cellStyle name="Cabeçalho 1 8 2" xfId="4483" xr:uid="{00000000-0005-0000-0000-0000270F0000}"/>
    <cellStyle name="Cabeçalho 1 8 2 2" xfId="8922" xr:uid="{00000000-0005-0000-0000-0000280F0000}"/>
    <cellStyle name="Cabeçalho 1 9" xfId="1186" xr:uid="{00000000-0005-0000-0000-0000290F0000}"/>
    <cellStyle name="Cabeçalho 1 9 2" xfId="4484" xr:uid="{00000000-0005-0000-0000-00002A0F0000}"/>
    <cellStyle name="Cabeçalho 1 9 2 2" xfId="8923" xr:uid="{00000000-0005-0000-0000-00002B0F0000}"/>
    <cellStyle name="Cabeçalho 2" xfId="1187" xr:uid="{00000000-0005-0000-0000-00002C0F0000}"/>
    <cellStyle name="Cabeçalho 2 10" xfId="1188" xr:uid="{00000000-0005-0000-0000-00002D0F0000}"/>
    <cellStyle name="Cabeçalho 2 10 2" xfId="4486" xr:uid="{00000000-0005-0000-0000-00002E0F0000}"/>
    <cellStyle name="Cabeçalho 2 10 2 2" xfId="8924" xr:uid="{00000000-0005-0000-0000-00002F0F0000}"/>
    <cellStyle name="Cabeçalho 2 11" xfId="1189" xr:uid="{00000000-0005-0000-0000-0000300F0000}"/>
    <cellStyle name="Cabeçalho 2 11 2" xfId="4487" xr:uid="{00000000-0005-0000-0000-0000310F0000}"/>
    <cellStyle name="Cabeçalho 2 11 2 2" xfId="8925" xr:uid="{00000000-0005-0000-0000-0000320F0000}"/>
    <cellStyle name="Cabeçalho 2 12" xfId="1190" xr:uid="{00000000-0005-0000-0000-0000330F0000}"/>
    <cellStyle name="Cabeçalho 2 12 2" xfId="4488" xr:uid="{00000000-0005-0000-0000-0000340F0000}"/>
    <cellStyle name="Cabeçalho 2 12 2 2" xfId="8926" xr:uid="{00000000-0005-0000-0000-0000350F0000}"/>
    <cellStyle name="Cabeçalho 2 13" xfId="1191" xr:uid="{00000000-0005-0000-0000-0000360F0000}"/>
    <cellStyle name="Cabeçalho 2 13 2" xfId="4489" xr:uid="{00000000-0005-0000-0000-0000370F0000}"/>
    <cellStyle name="Cabeçalho 2 13 2 2" xfId="8927" xr:uid="{00000000-0005-0000-0000-0000380F0000}"/>
    <cellStyle name="Cabeçalho 2 14" xfId="1192" xr:uid="{00000000-0005-0000-0000-0000390F0000}"/>
    <cellStyle name="Cabeçalho 2 14 2" xfId="4490" xr:uid="{00000000-0005-0000-0000-00003A0F0000}"/>
    <cellStyle name="Cabeçalho 2 14 2 2" xfId="8928" xr:uid="{00000000-0005-0000-0000-00003B0F0000}"/>
    <cellStyle name="Cabeçalho 2 15" xfId="1193" xr:uid="{00000000-0005-0000-0000-00003C0F0000}"/>
    <cellStyle name="Cabeçalho 2 15 2" xfId="4491" xr:uid="{00000000-0005-0000-0000-00003D0F0000}"/>
    <cellStyle name="Cabeçalho 2 15 2 2" xfId="8929" xr:uid="{00000000-0005-0000-0000-00003E0F0000}"/>
    <cellStyle name="Cabeçalho 2 16" xfId="1194" xr:uid="{00000000-0005-0000-0000-00003F0F0000}"/>
    <cellStyle name="Cabeçalho 2 16 2" xfId="4492" xr:uid="{00000000-0005-0000-0000-0000400F0000}"/>
    <cellStyle name="Cabeçalho 2 16 2 2" xfId="8930" xr:uid="{00000000-0005-0000-0000-0000410F0000}"/>
    <cellStyle name="Cabeçalho 2 17" xfId="1195" xr:uid="{00000000-0005-0000-0000-0000420F0000}"/>
    <cellStyle name="Cabeçalho 2 17 2" xfId="4493" xr:uid="{00000000-0005-0000-0000-0000430F0000}"/>
    <cellStyle name="Cabeçalho 2 17 2 2" xfId="8931" xr:uid="{00000000-0005-0000-0000-0000440F0000}"/>
    <cellStyle name="Cabeçalho 2 18" xfId="1196" xr:uid="{00000000-0005-0000-0000-0000450F0000}"/>
    <cellStyle name="Cabeçalho 2 18 2" xfId="4494" xr:uid="{00000000-0005-0000-0000-0000460F0000}"/>
    <cellStyle name="Cabeçalho 2 18 2 2" xfId="8932" xr:uid="{00000000-0005-0000-0000-0000470F0000}"/>
    <cellStyle name="Cabeçalho 2 19" xfId="1197" xr:uid="{00000000-0005-0000-0000-0000480F0000}"/>
    <cellStyle name="Cabeçalho 2 19 2" xfId="4495" xr:uid="{00000000-0005-0000-0000-0000490F0000}"/>
    <cellStyle name="Cabeçalho 2 19 2 2" xfId="8933" xr:uid="{00000000-0005-0000-0000-00004A0F0000}"/>
    <cellStyle name="Cabeçalho 2 2" xfId="1198" xr:uid="{00000000-0005-0000-0000-00004B0F0000}"/>
    <cellStyle name="Cabeçalho 2 2 2" xfId="1199" xr:uid="{00000000-0005-0000-0000-00004C0F0000}"/>
    <cellStyle name="Cabeçalho 2 2 2 2" xfId="4497" xr:uid="{00000000-0005-0000-0000-00004D0F0000}"/>
    <cellStyle name="Cabeçalho 2 2 2 2 2" xfId="8934" xr:uid="{00000000-0005-0000-0000-00004E0F0000}"/>
    <cellStyle name="Cabeçalho 2 2 3" xfId="1200" xr:uid="{00000000-0005-0000-0000-00004F0F0000}"/>
    <cellStyle name="Cabeçalho 2 2 3 2" xfId="4498" xr:uid="{00000000-0005-0000-0000-0000500F0000}"/>
    <cellStyle name="Cabeçalho 2 2 3 2 2" xfId="8935" xr:uid="{00000000-0005-0000-0000-0000510F0000}"/>
    <cellStyle name="Cabeçalho 2 2 4" xfId="4496" xr:uid="{00000000-0005-0000-0000-0000520F0000}"/>
    <cellStyle name="Cabeçalho 2 2 4 2" xfId="8936" xr:uid="{00000000-0005-0000-0000-0000530F0000}"/>
    <cellStyle name="Cabeçalho 2 20" xfId="1201" xr:uid="{00000000-0005-0000-0000-0000540F0000}"/>
    <cellStyle name="Cabeçalho 2 20 2" xfId="4499" xr:uid="{00000000-0005-0000-0000-0000550F0000}"/>
    <cellStyle name="Cabeçalho 2 20 2 2" xfId="8937" xr:uid="{00000000-0005-0000-0000-0000560F0000}"/>
    <cellStyle name="Cabeçalho 2 21" xfId="1202" xr:uid="{00000000-0005-0000-0000-0000570F0000}"/>
    <cellStyle name="Cabeçalho 2 21 2" xfId="4500" xr:uid="{00000000-0005-0000-0000-0000580F0000}"/>
    <cellStyle name="Cabeçalho 2 21 2 2" xfId="8938" xr:uid="{00000000-0005-0000-0000-0000590F0000}"/>
    <cellStyle name="Cabeçalho 2 22" xfId="1203" xr:uid="{00000000-0005-0000-0000-00005A0F0000}"/>
    <cellStyle name="Cabeçalho 2 22 2" xfId="4501" xr:uid="{00000000-0005-0000-0000-00005B0F0000}"/>
    <cellStyle name="Cabeçalho 2 22 2 2" xfId="8939" xr:uid="{00000000-0005-0000-0000-00005C0F0000}"/>
    <cellStyle name="Cabeçalho 2 23" xfId="1204" xr:uid="{00000000-0005-0000-0000-00005D0F0000}"/>
    <cellStyle name="Cabeçalho 2 23 2" xfId="4502" xr:uid="{00000000-0005-0000-0000-00005E0F0000}"/>
    <cellStyle name="Cabeçalho 2 23 2 2" xfId="8940" xr:uid="{00000000-0005-0000-0000-00005F0F0000}"/>
    <cellStyle name="Cabeçalho 2 24" xfId="1205" xr:uid="{00000000-0005-0000-0000-0000600F0000}"/>
    <cellStyle name="Cabeçalho 2 24 2" xfId="4503" xr:uid="{00000000-0005-0000-0000-0000610F0000}"/>
    <cellStyle name="Cabeçalho 2 24 2 2" xfId="8941" xr:uid="{00000000-0005-0000-0000-0000620F0000}"/>
    <cellStyle name="Cabeçalho 2 25" xfId="1206" xr:uid="{00000000-0005-0000-0000-0000630F0000}"/>
    <cellStyle name="Cabeçalho 2 25 2" xfId="4504" xr:uid="{00000000-0005-0000-0000-0000640F0000}"/>
    <cellStyle name="Cabeçalho 2 25 2 2" xfId="8942" xr:uid="{00000000-0005-0000-0000-0000650F0000}"/>
    <cellStyle name="Cabeçalho 2 26" xfId="1207" xr:uid="{00000000-0005-0000-0000-0000660F0000}"/>
    <cellStyle name="Cabeçalho 2 26 2" xfId="4505" xr:uid="{00000000-0005-0000-0000-0000670F0000}"/>
    <cellStyle name="Cabeçalho 2 26 2 2" xfId="8943" xr:uid="{00000000-0005-0000-0000-0000680F0000}"/>
    <cellStyle name="Cabeçalho 2 27" xfId="1208" xr:uid="{00000000-0005-0000-0000-0000690F0000}"/>
    <cellStyle name="Cabeçalho 2 27 2" xfId="4506" xr:uid="{00000000-0005-0000-0000-00006A0F0000}"/>
    <cellStyle name="Cabeçalho 2 27 2 2" xfId="8944" xr:uid="{00000000-0005-0000-0000-00006B0F0000}"/>
    <cellStyle name="Cabeçalho 2 28" xfId="1209" xr:uid="{00000000-0005-0000-0000-00006C0F0000}"/>
    <cellStyle name="Cabeçalho 2 28 2" xfId="4507" xr:uid="{00000000-0005-0000-0000-00006D0F0000}"/>
    <cellStyle name="Cabeçalho 2 28 2 2" xfId="8945" xr:uid="{00000000-0005-0000-0000-00006E0F0000}"/>
    <cellStyle name="Cabeçalho 2 29" xfId="1210" xr:uid="{00000000-0005-0000-0000-00006F0F0000}"/>
    <cellStyle name="Cabeçalho 2 29 2" xfId="4508" xr:uid="{00000000-0005-0000-0000-0000700F0000}"/>
    <cellStyle name="Cabeçalho 2 29 2 2" xfId="8946" xr:uid="{00000000-0005-0000-0000-0000710F0000}"/>
    <cellStyle name="Cabeçalho 2 3" xfId="1211" xr:uid="{00000000-0005-0000-0000-0000720F0000}"/>
    <cellStyle name="Cabeçalho 2 3 2" xfId="4509" xr:uid="{00000000-0005-0000-0000-0000730F0000}"/>
    <cellStyle name="Cabeçalho 2 3 2 2" xfId="8947" xr:uid="{00000000-0005-0000-0000-0000740F0000}"/>
    <cellStyle name="Cabeçalho 2 30" xfId="1212" xr:uid="{00000000-0005-0000-0000-0000750F0000}"/>
    <cellStyle name="Cabeçalho 2 30 2" xfId="4510" xr:uid="{00000000-0005-0000-0000-0000760F0000}"/>
    <cellStyle name="Cabeçalho 2 30 2 2" xfId="8948" xr:uid="{00000000-0005-0000-0000-0000770F0000}"/>
    <cellStyle name="Cabeçalho 2 31" xfId="1213" xr:uid="{00000000-0005-0000-0000-0000780F0000}"/>
    <cellStyle name="Cabeçalho 2 31 2" xfId="4511" xr:uid="{00000000-0005-0000-0000-0000790F0000}"/>
    <cellStyle name="Cabeçalho 2 31 2 2" xfId="8949" xr:uid="{00000000-0005-0000-0000-00007A0F0000}"/>
    <cellStyle name="Cabeçalho 2 32" xfId="1214" xr:uid="{00000000-0005-0000-0000-00007B0F0000}"/>
    <cellStyle name="Cabeçalho 2 32 2" xfId="4512" xr:uid="{00000000-0005-0000-0000-00007C0F0000}"/>
    <cellStyle name="Cabeçalho 2 32 2 2" xfId="8950" xr:uid="{00000000-0005-0000-0000-00007D0F0000}"/>
    <cellStyle name="Cabeçalho 2 33" xfId="1215" xr:uid="{00000000-0005-0000-0000-00007E0F0000}"/>
    <cellStyle name="Cabeçalho 2 33 2" xfId="4513" xr:uid="{00000000-0005-0000-0000-00007F0F0000}"/>
    <cellStyle name="Cabeçalho 2 33 2 2" xfId="8951" xr:uid="{00000000-0005-0000-0000-0000800F0000}"/>
    <cellStyle name="Cabeçalho 2 34" xfId="1216" xr:uid="{00000000-0005-0000-0000-0000810F0000}"/>
    <cellStyle name="Cabeçalho 2 34 2" xfId="4514" xr:uid="{00000000-0005-0000-0000-0000820F0000}"/>
    <cellStyle name="Cabeçalho 2 34 2 2" xfId="8952" xr:uid="{00000000-0005-0000-0000-0000830F0000}"/>
    <cellStyle name="Cabeçalho 2 35" xfId="4485" xr:uid="{00000000-0005-0000-0000-0000840F0000}"/>
    <cellStyle name="Cabeçalho 2 35 2" xfId="8953" xr:uid="{00000000-0005-0000-0000-0000850F0000}"/>
    <cellStyle name="Cabeçalho 2 4" xfId="1217" xr:uid="{00000000-0005-0000-0000-0000860F0000}"/>
    <cellStyle name="Cabeçalho 2 4 2" xfId="4515" xr:uid="{00000000-0005-0000-0000-0000870F0000}"/>
    <cellStyle name="Cabeçalho 2 4 2 2" xfId="8954" xr:uid="{00000000-0005-0000-0000-0000880F0000}"/>
    <cellStyle name="Cabeçalho 2 5" xfId="1218" xr:uid="{00000000-0005-0000-0000-0000890F0000}"/>
    <cellStyle name="Cabeçalho 2 5 2" xfId="4516" xr:uid="{00000000-0005-0000-0000-00008A0F0000}"/>
    <cellStyle name="Cabeçalho 2 5 2 2" xfId="8955" xr:uid="{00000000-0005-0000-0000-00008B0F0000}"/>
    <cellStyle name="Cabeçalho 2 6" xfId="1219" xr:uid="{00000000-0005-0000-0000-00008C0F0000}"/>
    <cellStyle name="Cabeçalho 2 6 2" xfId="4517" xr:uid="{00000000-0005-0000-0000-00008D0F0000}"/>
    <cellStyle name="Cabeçalho 2 6 2 2" xfId="8956" xr:uid="{00000000-0005-0000-0000-00008E0F0000}"/>
    <cellStyle name="Cabeçalho 2 7" xfId="1220" xr:uid="{00000000-0005-0000-0000-00008F0F0000}"/>
    <cellStyle name="Cabeçalho 2 7 2" xfId="4518" xr:uid="{00000000-0005-0000-0000-0000900F0000}"/>
    <cellStyle name="Cabeçalho 2 7 2 2" xfId="8957" xr:uid="{00000000-0005-0000-0000-0000910F0000}"/>
    <cellStyle name="Cabeçalho 2 8" xfId="1221" xr:uid="{00000000-0005-0000-0000-0000920F0000}"/>
    <cellStyle name="Cabeçalho 2 8 2" xfId="4519" xr:uid="{00000000-0005-0000-0000-0000930F0000}"/>
    <cellStyle name="Cabeçalho 2 8 2 2" xfId="8958" xr:uid="{00000000-0005-0000-0000-0000940F0000}"/>
    <cellStyle name="Cabeçalho 2 9" xfId="1222" xr:uid="{00000000-0005-0000-0000-0000950F0000}"/>
    <cellStyle name="Cabeçalho 2 9 2" xfId="4520" xr:uid="{00000000-0005-0000-0000-0000960F0000}"/>
    <cellStyle name="Cabeçalho 2 9 2 2" xfId="8959" xr:uid="{00000000-0005-0000-0000-0000970F0000}"/>
    <cellStyle name="Cálculo" xfId="12295" builtinId="22" customBuiltin="1"/>
    <cellStyle name="Cálculo 10" xfId="1223" xr:uid="{00000000-0005-0000-0000-0000980F0000}"/>
    <cellStyle name="Cálculo 10 2" xfId="6139" xr:uid="{00000000-0005-0000-0000-0000990F0000}"/>
    <cellStyle name="Cálculo 10 2 2" xfId="8960" xr:uid="{00000000-0005-0000-0000-00009A0F0000}"/>
    <cellStyle name="Cálculo 11" xfId="1224" xr:uid="{00000000-0005-0000-0000-00009B0F0000}"/>
    <cellStyle name="Cálculo 11 2" xfId="6140" xr:uid="{00000000-0005-0000-0000-00009C0F0000}"/>
    <cellStyle name="Cálculo 11 2 2" xfId="8961" xr:uid="{00000000-0005-0000-0000-00009D0F0000}"/>
    <cellStyle name="Cálculo 12" xfId="1225" xr:uid="{00000000-0005-0000-0000-00009E0F0000}"/>
    <cellStyle name="Cálculo 12 2" xfId="6141" xr:uid="{00000000-0005-0000-0000-00009F0F0000}"/>
    <cellStyle name="Cálculo 12 2 2" xfId="8962" xr:uid="{00000000-0005-0000-0000-0000A00F0000}"/>
    <cellStyle name="Cálculo 13" xfId="1226" xr:uid="{00000000-0005-0000-0000-0000A10F0000}"/>
    <cellStyle name="Cálculo 13 2" xfId="6142" xr:uid="{00000000-0005-0000-0000-0000A20F0000}"/>
    <cellStyle name="Cálculo 13 2 2" xfId="8963" xr:uid="{00000000-0005-0000-0000-0000A30F0000}"/>
    <cellStyle name="Cálculo 14" xfId="1227" xr:uid="{00000000-0005-0000-0000-0000A40F0000}"/>
    <cellStyle name="Cálculo 14 2" xfId="6143" xr:uid="{00000000-0005-0000-0000-0000A50F0000}"/>
    <cellStyle name="Cálculo 14 2 2" xfId="8964" xr:uid="{00000000-0005-0000-0000-0000A60F0000}"/>
    <cellStyle name="Cálculo 15" xfId="1228" xr:uid="{00000000-0005-0000-0000-0000A70F0000}"/>
    <cellStyle name="Cálculo 15 2" xfId="6144" xr:uid="{00000000-0005-0000-0000-0000A80F0000}"/>
    <cellStyle name="Cálculo 15 2 2" xfId="8965" xr:uid="{00000000-0005-0000-0000-0000A90F0000}"/>
    <cellStyle name="Cálculo 16" xfId="1229" xr:uid="{00000000-0005-0000-0000-0000AA0F0000}"/>
    <cellStyle name="Cálculo 16 2" xfId="6145" xr:uid="{00000000-0005-0000-0000-0000AB0F0000}"/>
    <cellStyle name="Cálculo 16 2 2" xfId="8966" xr:uid="{00000000-0005-0000-0000-0000AC0F0000}"/>
    <cellStyle name="Cálculo 17" xfId="1230" xr:uid="{00000000-0005-0000-0000-0000AD0F0000}"/>
    <cellStyle name="Cálculo 17 2" xfId="6146" xr:uid="{00000000-0005-0000-0000-0000AE0F0000}"/>
    <cellStyle name="Cálculo 17 2 2" xfId="8967" xr:uid="{00000000-0005-0000-0000-0000AF0F0000}"/>
    <cellStyle name="Cálculo 18" xfId="1231" xr:uid="{00000000-0005-0000-0000-0000B00F0000}"/>
    <cellStyle name="Cálculo 18 2" xfId="6147" xr:uid="{00000000-0005-0000-0000-0000B10F0000}"/>
    <cellStyle name="Cálculo 18 2 2" xfId="8968" xr:uid="{00000000-0005-0000-0000-0000B20F0000}"/>
    <cellStyle name="Cálculo 19" xfId="1232" xr:uid="{00000000-0005-0000-0000-0000B30F0000}"/>
    <cellStyle name="Cálculo 19 2" xfId="6148" xr:uid="{00000000-0005-0000-0000-0000B40F0000}"/>
    <cellStyle name="Cálculo 19 2 2" xfId="8969" xr:uid="{00000000-0005-0000-0000-0000B50F0000}"/>
    <cellStyle name="Cálculo 2" xfId="1233" xr:uid="{00000000-0005-0000-0000-0000B60F0000}"/>
    <cellStyle name="Cálculo 2 2" xfId="4522" xr:uid="{00000000-0005-0000-0000-0000B70F0000}"/>
    <cellStyle name="Cálculo 2 2 2" xfId="8970" xr:uid="{00000000-0005-0000-0000-0000B80F0000}"/>
    <cellStyle name="Cálculo 20" xfId="1234" xr:uid="{00000000-0005-0000-0000-0000B90F0000}"/>
    <cellStyle name="Cálculo 20 2" xfId="6149" xr:uid="{00000000-0005-0000-0000-0000BA0F0000}"/>
    <cellStyle name="Cálculo 20 2 2" xfId="8971" xr:uid="{00000000-0005-0000-0000-0000BB0F0000}"/>
    <cellStyle name="Cálculo 21" xfId="1235" xr:uid="{00000000-0005-0000-0000-0000BC0F0000}"/>
    <cellStyle name="Cálculo 21 2" xfId="6150" xr:uid="{00000000-0005-0000-0000-0000BD0F0000}"/>
    <cellStyle name="Cálculo 21 2 2" xfId="8972" xr:uid="{00000000-0005-0000-0000-0000BE0F0000}"/>
    <cellStyle name="Cálculo 22" xfId="1236" xr:uid="{00000000-0005-0000-0000-0000BF0F0000}"/>
    <cellStyle name="Cálculo 22 2" xfId="6151" xr:uid="{00000000-0005-0000-0000-0000C00F0000}"/>
    <cellStyle name="Cálculo 22 2 2" xfId="8973" xr:uid="{00000000-0005-0000-0000-0000C10F0000}"/>
    <cellStyle name="Cálculo 23" xfId="1237" xr:uid="{00000000-0005-0000-0000-0000C20F0000}"/>
    <cellStyle name="Cálculo 23 2" xfId="6152" xr:uid="{00000000-0005-0000-0000-0000C30F0000}"/>
    <cellStyle name="Cálculo 23 2 2" xfId="8974" xr:uid="{00000000-0005-0000-0000-0000C40F0000}"/>
    <cellStyle name="Cálculo 24" xfId="1238" xr:uid="{00000000-0005-0000-0000-0000C50F0000}"/>
    <cellStyle name="Cálculo 24 2" xfId="6153" xr:uid="{00000000-0005-0000-0000-0000C60F0000}"/>
    <cellStyle name="Cálculo 24 2 2" xfId="8975" xr:uid="{00000000-0005-0000-0000-0000C70F0000}"/>
    <cellStyle name="Cálculo 25" xfId="1239" xr:uid="{00000000-0005-0000-0000-0000C80F0000}"/>
    <cellStyle name="Cálculo 25 2" xfId="6154" xr:uid="{00000000-0005-0000-0000-0000C90F0000}"/>
    <cellStyle name="Cálculo 25 2 2" xfId="8976" xr:uid="{00000000-0005-0000-0000-0000CA0F0000}"/>
    <cellStyle name="Cálculo 26" xfId="1240" xr:uid="{00000000-0005-0000-0000-0000CB0F0000}"/>
    <cellStyle name="Cálculo 26 2" xfId="6155" xr:uid="{00000000-0005-0000-0000-0000CC0F0000}"/>
    <cellStyle name="Cálculo 26 2 2" xfId="8977" xr:uid="{00000000-0005-0000-0000-0000CD0F0000}"/>
    <cellStyle name="Cálculo 27" xfId="1241" xr:uid="{00000000-0005-0000-0000-0000CE0F0000}"/>
    <cellStyle name="Cálculo 27 2" xfId="6156" xr:uid="{00000000-0005-0000-0000-0000CF0F0000}"/>
    <cellStyle name="Cálculo 27 2 2" xfId="8978" xr:uid="{00000000-0005-0000-0000-0000D00F0000}"/>
    <cellStyle name="Cálculo 28" xfId="1242" xr:uid="{00000000-0005-0000-0000-0000D10F0000}"/>
    <cellStyle name="Cálculo 28 2" xfId="6157" xr:uid="{00000000-0005-0000-0000-0000D20F0000}"/>
    <cellStyle name="Cálculo 28 2 2" xfId="8979" xr:uid="{00000000-0005-0000-0000-0000D30F0000}"/>
    <cellStyle name="Cálculo 29" xfId="1243" xr:uid="{00000000-0005-0000-0000-0000D40F0000}"/>
    <cellStyle name="Cálculo 29 2" xfId="6158" xr:uid="{00000000-0005-0000-0000-0000D50F0000}"/>
    <cellStyle name="Cálculo 29 2 2" xfId="8980" xr:uid="{00000000-0005-0000-0000-0000D60F0000}"/>
    <cellStyle name="Cálculo 3" xfId="1244" xr:uid="{00000000-0005-0000-0000-0000D70F0000}"/>
    <cellStyle name="Cálculo 3 2" xfId="4523" xr:uid="{00000000-0005-0000-0000-0000D80F0000}"/>
    <cellStyle name="Cálculo 3 2 2" xfId="8981" xr:uid="{00000000-0005-0000-0000-0000D90F0000}"/>
    <cellStyle name="Cálculo 30" xfId="1245" xr:uid="{00000000-0005-0000-0000-0000DA0F0000}"/>
    <cellStyle name="Cálculo 30 2" xfId="6159" xr:uid="{00000000-0005-0000-0000-0000DB0F0000}"/>
    <cellStyle name="Cálculo 30 2 2" xfId="8982" xr:uid="{00000000-0005-0000-0000-0000DC0F0000}"/>
    <cellStyle name="Cálculo 31" xfId="1246" xr:uid="{00000000-0005-0000-0000-0000DD0F0000}"/>
    <cellStyle name="Cálculo 31 2" xfId="6160" xr:uid="{00000000-0005-0000-0000-0000DE0F0000}"/>
    <cellStyle name="Cálculo 31 2 2" xfId="8983" xr:uid="{00000000-0005-0000-0000-0000DF0F0000}"/>
    <cellStyle name="Cálculo 32" xfId="1247" xr:uid="{00000000-0005-0000-0000-0000E00F0000}"/>
    <cellStyle name="Cálculo 32 2" xfId="6161" xr:uid="{00000000-0005-0000-0000-0000E10F0000}"/>
    <cellStyle name="Cálculo 32 2 2" xfId="8984" xr:uid="{00000000-0005-0000-0000-0000E20F0000}"/>
    <cellStyle name="Cálculo 33" xfId="1248" xr:uid="{00000000-0005-0000-0000-0000E30F0000}"/>
    <cellStyle name="Cálculo 33 2" xfId="6162" xr:uid="{00000000-0005-0000-0000-0000E40F0000}"/>
    <cellStyle name="Cálculo 33 2 2" xfId="8985" xr:uid="{00000000-0005-0000-0000-0000E50F0000}"/>
    <cellStyle name="Cálculo 34" xfId="1249" xr:uid="{00000000-0005-0000-0000-0000E60F0000}"/>
    <cellStyle name="Cálculo 34 2" xfId="6163" xr:uid="{00000000-0005-0000-0000-0000E70F0000}"/>
    <cellStyle name="Cálculo 34 2 2" xfId="8986" xr:uid="{00000000-0005-0000-0000-0000E80F0000}"/>
    <cellStyle name="Cálculo 35" xfId="1250" xr:uid="{00000000-0005-0000-0000-0000E90F0000}"/>
    <cellStyle name="Cálculo 35 2" xfId="6164" xr:uid="{00000000-0005-0000-0000-0000EA0F0000}"/>
    <cellStyle name="Cálculo 35 2 2" xfId="8987" xr:uid="{00000000-0005-0000-0000-0000EB0F0000}"/>
    <cellStyle name="Cálculo 36" xfId="1251" xr:uid="{00000000-0005-0000-0000-0000EC0F0000}"/>
    <cellStyle name="Cálculo 36 2" xfId="6165" xr:uid="{00000000-0005-0000-0000-0000ED0F0000}"/>
    <cellStyle name="Cálculo 36 2 2" xfId="8988" xr:uid="{00000000-0005-0000-0000-0000EE0F0000}"/>
    <cellStyle name="Cálculo 37" xfId="1252" xr:uid="{00000000-0005-0000-0000-0000EF0F0000}"/>
    <cellStyle name="Cálculo 37 2" xfId="6166" xr:uid="{00000000-0005-0000-0000-0000F00F0000}"/>
    <cellStyle name="Cálculo 37 2 2" xfId="8989" xr:uid="{00000000-0005-0000-0000-0000F10F0000}"/>
    <cellStyle name="Cálculo 38" xfId="1253" xr:uid="{00000000-0005-0000-0000-0000F20F0000}"/>
    <cellStyle name="Cálculo 38 2" xfId="6167" xr:uid="{00000000-0005-0000-0000-0000F30F0000}"/>
    <cellStyle name="Cálculo 38 2 2" xfId="8990" xr:uid="{00000000-0005-0000-0000-0000F40F0000}"/>
    <cellStyle name="Cálculo 39" xfId="1254" xr:uid="{00000000-0005-0000-0000-0000F50F0000}"/>
    <cellStyle name="Cálculo 39 2" xfId="6168" xr:uid="{00000000-0005-0000-0000-0000F60F0000}"/>
    <cellStyle name="Cálculo 39 2 2" xfId="8991" xr:uid="{00000000-0005-0000-0000-0000F70F0000}"/>
    <cellStyle name="Cálculo 4" xfId="1255" xr:uid="{00000000-0005-0000-0000-0000F80F0000}"/>
    <cellStyle name="Cálculo 4 2" xfId="1256" xr:uid="{00000000-0005-0000-0000-0000F90F0000}"/>
    <cellStyle name="Cálculo 4 2 2" xfId="6910" xr:uid="{00000000-0005-0000-0000-0000FA0F0000}"/>
    <cellStyle name="Cálculo 4 2 2 2" xfId="8992" xr:uid="{00000000-0005-0000-0000-0000FB0F0000}"/>
    <cellStyle name="Cálculo 4 3" xfId="3573" xr:uid="{00000000-0005-0000-0000-0000FC0F0000}"/>
    <cellStyle name="Cálculo 4 3 2" xfId="7109" xr:uid="{00000000-0005-0000-0000-0000FD0F0000}"/>
    <cellStyle name="Cálculo 4 3 2 2" xfId="8993" xr:uid="{00000000-0005-0000-0000-0000FE0F0000}"/>
    <cellStyle name="Cálculo 4 4" xfId="4524" xr:uid="{00000000-0005-0000-0000-0000FF0F0000}"/>
    <cellStyle name="Cálculo 4 4 2" xfId="8994" xr:uid="{00000000-0005-0000-0000-000000100000}"/>
    <cellStyle name="Cálculo 40" xfId="1257" xr:uid="{00000000-0005-0000-0000-000001100000}"/>
    <cellStyle name="Cálculo 40 2" xfId="6169" xr:uid="{00000000-0005-0000-0000-000002100000}"/>
    <cellStyle name="Cálculo 40 2 2" xfId="8995" xr:uid="{00000000-0005-0000-0000-000003100000}"/>
    <cellStyle name="Cálculo 41" xfId="1258" xr:uid="{00000000-0005-0000-0000-000004100000}"/>
    <cellStyle name="Cálculo 41 2" xfId="6170" xr:uid="{00000000-0005-0000-0000-000005100000}"/>
    <cellStyle name="Cálculo 41 2 2" xfId="8996" xr:uid="{00000000-0005-0000-0000-000006100000}"/>
    <cellStyle name="Cálculo 42" xfId="1259" xr:uid="{00000000-0005-0000-0000-000007100000}"/>
    <cellStyle name="Cálculo 42 2" xfId="6171" xr:uid="{00000000-0005-0000-0000-000008100000}"/>
    <cellStyle name="Cálculo 42 2 2" xfId="8997" xr:uid="{00000000-0005-0000-0000-000009100000}"/>
    <cellStyle name="Cálculo 43" xfId="1260" xr:uid="{00000000-0005-0000-0000-00000A100000}"/>
    <cellStyle name="Cálculo 43 2" xfId="6172" xr:uid="{00000000-0005-0000-0000-00000B100000}"/>
    <cellStyle name="Cálculo 43 2 2" xfId="8998" xr:uid="{00000000-0005-0000-0000-00000C100000}"/>
    <cellStyle name="Cálculo 44" xfId="1261" xr:uid="{00000000-0005-0000-0000-00000D100000}"/>
    <cellStyle name="Cálculo 44 2" xfId="6173" xr:uid="{00000000-0005-0000-0000-00000E100000}"/>
    <cellStyle name="Cálculo 44 2 2" xfId="8999" xr:uid="{00000000-0005-0000-0000-00000F100000}"/>
    <cellStyle name="Cálculo 45" xfId="1262" xr:uid="{00000000-0005-0000-0000-000010100000}"/>
    <cellStyle name="Cálculo 45 2" xfId="6174" xr:uid="{00000000-0005-0000-0000-000011100000}"/>
    <cellStyle name="Cálculo 45 2 2" xfId="9000" xr:uid="{00000000-0005-0000-0000-000012100000}"/>
    <cellStyle name="Cálculo 46" xfId="1263" xr:uid="{00000000-0005-0000-0000-000013100000}"/>
    <cellStyle name="Cálculo 46 2" xfId="6175" xr:uid="{00000000-0005-0000-0000-000014100000}"/>
    <cellStyle name="Cálculo 46 2 2" xfId="9001" xr:uid="{00000000-0005-0000-0000-000015100000}"/>
    <cellStyle name="Cálculo 47" xfId="1264" xr:uid="{00000000-0005-0000-0000-000016100000}"/>
    <cellStyle name="Cálculo 47 2" xfId="6176" xr:uid="{00000000-0005-0000-0000-000017100000}"/>
    <cellStyle name="Cálculo 47 2 2" xfId="9002" xr:uid="{00000000-0005-0000-0000-000018100000}"/>
    <cellStyle name="Cálculo 48" xfId="1265" xr:uid="{00000000-0005-0000-0000-000019100000}"/>
    <cellStyle name="Cálculo 48 2" xfId="6177" xr:uid="{00000000-0005-0000-0000-00001A100000}"/>
    <cellStyle name="Cálculo 48 2 2" xfId="9003" xr:uid="{00000000-0005-0000-0000-00001B100000}"/>
    <cellStyle name="Cálculo 49" xfId="1266" xr:uid="{00000000-0005-0000-0000-00001C100000}"/>
    <cellStyle name="Cálculo 49 2" xfId="6178" xr:uid="{00000000-0005-0000-0000-00001D100000}"/>
    <cellStyle name="Cálculo 49 2 2" xfId="9004" xr:uid="{00000000-0005-0000-0000-00001E100000}"/>
    <cellStyle name="Cálculo 5" xfId="1267" xr:uid="{00000000-0005-0000-0000-00001F100000}"/>
    <cellStyle name="Cálculo 5 2" xfId="3574" xr:uid="{00000000-0005-0000-0000-000020100000}"/>
    <cellStyle name="Cálculo 5 2 2" xfId="7110" xr:uid="{00000000-0005-0000-0000-000021100000}"/>
    <cellStyle name="Cálculo 5 2 2 2" xfId="9005" xr:uid="{00000000-0005-0000-0000-000022100000}"/>
    <cellStyle name="Cálculo 5 3" xfId="3575" xr:uid="{00000000-0005-0000-0000-000023100000}"/>
    <cellStyle name="Cálculo 5 3 2" xfId="7111" xr:uid="{00000000-0005-0000-0000-000024100000}"/>
    <cellStyle name="Cálculo 5 3 2 2" xfId="9006" xr:uid="{00000000-0005-0000-0000-000025100000}"/>
    <cellStyle name="Cálculo 5 4" xfId="6179" xr:uid="{00000000-0005-0000-0000-000026100000}"/>
    <cellStyle name="Cálculo 5 4 2" xfId="9007" xr:uid="{00000000-0005-0000-0000-000027100000}"/>
    <cellStyle name="Cálculo 50" xfId="1268" xr:uid="{00000000-0005-0000-0000-000028100000}"/>
    <cellStyle name="Cálculo 50 2" xfId="6180" xr:uid="{00000000-0005-0000-0000-000029100000}"/>
    <cellStyle name="Cálculo 50 2 2" xfId="9008" xr:uid="{00000000-0005-0000-0000-00002A100000}"/>
    <cellStyle name="Cálculo 51" xfId="1269" xr:uid="{00000000-0005-0000-0000-00002B100000}"/>
    <cellStyle name="Cálculo 51 2" xfId="6181" xr:uid="{00000000-0005-0000-0000-00002C100000}"/>
    <cellStyle name="Cálculo 51 2 2" xfId="9009" xr:uid="{00000000-0005-0000-0000-00002D100000}"/>
    <cellStyle name="Cálculo 52" xfId="3576" xr:uid="{00000000-0005-0000-0000-00002E100000}"/>
    <cellStyle name="Cálculo 52 2" xfId="7112" xr:uid="{00000000-0005-0000-0000-00002F100000}"/>
    <cellStyle name="Cálculo 52 2 2" xfId="9010" xr:uid="{00000000-0005-0000-0000-000030100000}"/>
    <cellStyle name="Cálculo 53" xfId="4521" xr:uid="{00000000-0005-0000-0000-000031100000}"/>
    <cellStyle name="Cálculo 53 2" xfId="9011" xr:uid="{00000000-0005-0000-0000-000032100000}"/>
    <cellStyle name="Cálculo 6" xfId="1270" xr:uid="{00000000-0005-0000-0000-000033100000}"/>
    <cellStyle name="Cálculo 6 2" xfId="6182" xr:uid="{00000000-0005-0000-0000-000034100000}"/>
    <cellStyle name="Cálculo 6 2 2" xfId="9012" xr:uid="{00000000-0005-0000-0000-000035100000}"/>
    <cellStyle name="Cálculo 7" xfId="1271" xr:uid="{00000000-0005-0000-0000-000036100000}"/>
    <cellStyle name="Cálculo 7 2" xfId="6183" xr:uid="{00000000-0005-0000-0000-000037100000}"/>
    <cellStyle name="Cálculo 7 2 2" xfId="9013" xr:uid="{00000000-0005-0000-0000-000038100000}"/>
    <cellStyle name="Cálculo 8" xfId="1272" xr:uid="{00000000-0005-0000-0000-000039100000}"/>
    <cellStyle name="Cálculo 8 2" xfId="6184" xr:uid="{00000000-0005-0000-0000-00003A100000}"/>
    <cellStyle name="Cálculo 8 2 2" xfId="9014" xr:uid="{00000000-0005-0000-0000-00003B100000}"/>
    <cellStyle name="Cálculo 9" xfId="1273" xr:uid="{00000000-0005-0000-0000-00003C100000}"/>
    <cellStyle name="Cálculo 9 2" xfId="6185" xr:uid="{00000000-0005-0000-0000-00003D100000}"/>
    <cellStyle name="Cálculo 9 2 2" xfId="9015" xr:uid="{00000000-0005-0000-0000-00003E100000}"/>
    <cellStyle name="Capítulo" xfId="1274" xr:uid="{00000000-0005-0000-0000-00003F100000}"/>
    <cellStyle name="Capítulo 10" xfId="1275" xr:uid="{00000000-0005-0000-0000-000040100000}"/>
    <cellStyle name="Capítulo 11" xfId="1276" xr:uid="{00000000-0005-0000-0000-000041100000}"/>
    <cellStyle name="Capítulo 12" xfId="1277" xr:uid="{00000000-0005-0000-0000-000042100000}"/>
    <cellStyle name="Capítulo 13" xfId="1278" xr:uid="{00000000-0005-0000-0000-000043100000}"/>
    <cellStyle name="Capítulo 14" xfId="1279" xr:uid="{00000000-0005-0000-0000-000044100000}"/>
    <cellStyle name="Capítulo 15" xfId="1280" xr:uid="{00000000-0005-0000-0000-000045100000}"/>
    <cellStyle name="Capítulo 16" xfId="1281" xr:uid="{00000000-0005-0000-0000-000046100000}"/>
    <cellStyle name="Capítulo 17" xfId="1282" xr:uid="{00000000-0005-0000-0000-000047100000}"/>
    <cellStyle name="Capítulo 18" xfId="1283" xr:uid="{00000000-0005-0000-0000-000048100000}"/>
    <cellStyle name="Capítulo 19" xfId="1284" xr:uid="{00000000-0005-0000-0000-000049100000}"/>
    <cellStyle name="Capítulo 2" xfId="1285" xr:uid="{00000000-0005-0000-0000-00004A100000}"/>
    <cellStyle name="Capítulo 2 2" xfId="1286" xr:uid="{00000000-0005-0000-0000-00004B100000}"/>
    <cellStyle name="Capítulo 2 3" xfId="1287" xr:uid="{00000000-0005-0000-0000-00004C100000}"/>
    <cellStyle name="Capítulo 20" xfId="1288" xr:uid="{00000000-0005-0000-0000-00004D100000}"/>
    <cellStyle name="Capítulo 21" xfId="1289" xr:uid="{00000000-0005-0000-0000-00004E100000}"/>
    <cellStyle name="Capítulo 22" xfId="1290" xr:uid="{00000000-0005-0000-0000-00004F100000}"/>
    <cellStyle name="Capítulo 23" xfId="1291" xr:uid="{00000000-0005-0000-0000-000050100000}"/>
    <cellStyle name="Capítulo 24" xfId="1292" xr:uid="{00000000-0005-0000-0000-000051100000}"/>
    <cellStyle name="Capítulo 25" xfId="1293" xr:uid="{00000000-0005-0000-0000-000052100000}"/>
    <cellStyle name="Capítulo 26" xfId="1294" xr:uid="{00000000-0005-0000-0000-000053100000}"/>
    <cellStyle name="Capítulo 27" xfId="1295" xr:uid="{00000000-0005-0000-0000-000054100000}"/>
    <cellStyle name="Capítulo 28" xfId="1296" xr:uid="{00000000-0005-0000-0000-000055100000}"/>
    <cellStyle name="Capítulo 29" xfId="1297" xr:uid="{00000000-0005-0000-0000-000056100000}"/>
    <cellStyle name="Capítulo 3" xfId="1298" xr:uid="{00000000-0005-0000-0000-000057100000}"/>
    <cellStyle name="Capítulo 30" xfId="1299" xr:uid="{00000000-0005-0000-0000-000058100000}"/>
    <cellStyle name="Capítulo 31" xfId="1300" xr:uid="{00000000-0005-0000-0000-000059100000}"/>
    <cellStyle name="Capítulo 32" xfId="1301" xr:uid="{00000000-0005-0000-0000-00005A100000}"/>
    <cellStyle name="Capítulo 33" xfId="1302" xr:uid="{00000000-0005-0000-0000-00005B100000}"/>
    <cellStyle name="Capítulo 4" xfId="1303" xr:uid="{00000000-0005-0000-0000-00005C100000}"/>
    <cellStyle name="Capítulo 5" xfId="1304" xr:uid="{00000000-0005-0000-0000-00005D100000}"/>
    <cellStyle name="Capítulo 6" xfId="1305" xr:uid="{00000000-0005-0000-0000-00005E100000}"/>
    <cellStyle name="Capítulo 7" xfId="1306" xr:uid="{00000000-0005-0000-0000-00005F100000}"/>
    <cellStyle name="Capítulo 8" xfId="1307" xr:uid="{00000000-0005-0000-0000-000060100000}"/>
    <cellStyle name="Capítulo 9" xfId="1308" xr:uid="{00000000-0005-0000-0000-000061100000}"/>
    <cellStyle name="Célula de Verificação" xfId="12297" builtinId="23" customBuiltin="1"/>
    <cellStyle name="Célula de Verificação 2" xfId="1309" xr:uid="{00000000-0005-0000-0000-000062100000}"/>
    <cellStyle name="Célula de Verificação 2 2" xfId="3577" xr:uid="{00000000-0005-0000-0000-000063100000}"/>
    <cellStyle name="Célula de Verificação 2 2 2" xfId="7113" xr:uid="{00000000-0005-0000-0000-000064100000}"/>
    <cellStyle name="Célula de Verificação 2 2 2 2" xfId="9016" xr:uid="{00000000-0005-0000-0000-000065100000}"/>
    <cellStyle name="Célula de Verificação 2 3" xfId="3578" xr:uid="{00000000-0005-0000-0000-000066100000}"/>
    <cellStyle name="Célula de Verificação 2 3 2" xfId="7114" xr:uid="{00000000-0005-0000-0000-000067100000}"/>
    <cellStyle name="Célula de Verificação 2 3 2 2" xfId="9017" xr:uid="{00000000-0005-0000-0000-000068100000}"/>
    <cellStyle name="Célula de Verificação 2 4" xfId="4526" xr:uid="{00000000-0005-0000-0000-000069100000}"/>
    <cellStyle name="Célula de Verificação 2 4 2" xfId="9018" xr:uid="{00000000-0005-0000-0000-00006A100000}"/>
    <cellStyle name="Célula de Verificação 3" xfId="1310" xr:uid="{00000000-0005-0000-0000-00006B100000}"/>
    <cellStyle name="Célula de Verificação 3 2" xfId="3579" xr:uid="{00000000-0005-0000-0000-00006C100000}"/>
    <cellStyle name="Célula de Verificação 3 2 2" xfId="7115" xr:uid="{00000000-0005-0000-0000-00006D100000}"/>
    <cellStyle name="Célula de Verificação 3 2 2 2" xfId="9019" xr:uid="{00000000-0005-0000-0000-00006E100000}"/>
    <cellStyle name="Célula de Verificação 3 3" xfId="3580" xr:uid="{00000000-0005-0000-0000-00006F100000}"/>
    <cellStyle name="Célula de Verificação 3 3 2" xfId="7116" xr:uid="{00000000-0005-0000-0000-000070100000}"/>
    <cellStyle name="Célula de Verificação 3 3 2 2" xfId="9020" xr:uid="{00000000-0005-0000-0000-000071100000}"/>
    <cellStyle name="Célula de Verificação 3 4" xfId="4527" xr:uid="{00000000-0005-0000-0000-000072100000}"/>
    <cellStyle name="Célula de Verificação 3 4 2" xfId="9021" xr:uid="{00000000-0005-0000-0000-000073100000}"/>
    <cellStyle name="Célula de Verificação 4" xfId="1311" xr:uid="{00000000-0005-0000-0000-000074100000}"/>
    <cellStyle name="Célula de Verificação 4 2" xfId="1312" xr:uid="{00000000-0005-0000-0000-000075100000}"/>
    <cellStyle name="Célula de Verificação 4 2 2" xfId="6911" xr:uid="{00000000-0005-0000-0000-000076100000}"/>
    <cellStyle name="Célula de Verificação 4 2 2 2" xfId="9022" xr:uid="{00000000-0005-0000-0000-000077100000}"/>
    <cellStyle name="Célula de Verificação 4 3" xfId="4528" xr:uid="{00000000-0005-0000-0000-000078100000}"/>
    <cellStyle name="Célula de Verificação 4 3 2" xfId="9023" xr:uid="{00000000-0005-0000-0000-000079100000}"/>
    <cellStyle name="Célula de Verificação 5" xfId="1313" xr:uid="{00000000-0005-0000-0000-00007A100000}"/>
    <cellStyle name="Célula de Verificação 5 2" xfId="6186" xr:uid="{00000000-0005-0000-0000-00007B100000}"/>
    <cellStyle name="Célula de Verificação 5 2 2" xfId="9024" xr:uid="{00000000-0005-0000-0000-00007C100000}"/>
    <cellStyle name="Célula de Verificação 6" xfId="4525" xr:uid="{00000000-0005-0000-0000-00007D100000}"/>
    <cellStyle name="Célula de Verificação 6 2" xfId="9025" xr:uid="{00000000-0005-0000-0000-00007E100000}"/>
    <cellStyle name="Célula Vinculada" xfId="12296" builtinId="24" customBuiltin="1"/>
    <cellStyle name="Célula Vinculada 10" xfId="1314" xr:uid="{00000000-0005-0000-0000-00007F100000}"/>
    <cellStyle name="Célula Vinculada 10 2" xfId="6187" xr:uid="{00000000-0005-0000-0000-000080100000}"/>
    <cellStyle name="Célula Vinculada 10 2 2" xfId="9026" xr:uid="{00000000-0005-0000-0000-000081100000}"/>
    <cellStyle name="Célula Vinculada 11" xfId="1315" xr:uid="{00000000-0005-0000-0000-000082100000}"/>
    <cellStyle name="Célula Vinculada 11 2" xfId="6188" xr:uid="{00000000-0005-0000-0000-000083100000}"/>
    <cellStyle name="Célula Vinculada 11 2 2" xfId="9027" xr:uid="{00000000-0005-0000-0000-000084100000}"/>
    <cellStyle name="Célula Vinculada 12" xfId="1316" xr:uid="{00000000-0005-0000-0000-000085100000}"/>
    <cellStyle name="Célula Vinculada 12 2" xfId="6189" xr:uid="{00000000-0005-0000-0000-000086100000}"/>
    <cellStyle name="Célula Vinculada 12 2 2" xfId="9028" xr:uid="{00000000-0005-0000-0000-000087100000}"/>
    <cellStyle name="Célula Vinculada 13" xfId="1317" xr:uid="{00000000-0005-0000-0000-000088100000}"/>
    <cellStyle name="Célula Vinculada 13 2" xfId="6190" xr:uid="{00000000-0005-0000-0000-000089100000}"/>
    <cellStyle name="Célula Vinculada 13 2 2" xfId="9029" xr:uid="{00000000-0005-0000-0000-00008A100000}"/>
    <cellStyle name="Célula Vinculada 14" xfId="1318" xr:uid="{00000000-0005-0000-0000-00008B100000}"/>
    <cellStyle name="Célula Vinculada 14 2" xfId="6191" xr:uid="{00000000-0005-0000-0000-00008C100000}"/>
    <cellStyle name="Célula Vinculada 14 2 2" xfId="9030" xr:uid="{00000000-0005-0000-0000-00008D100000}"/>
    <cellStyle name="Célula Vinculada 15" xfId="1319" xr:uid="{00000000-0005-0000-0000-00008E100000}"/>
    <cellStyle name="Célula Vinculada 15 2" xfId="6192" xr:uid="{00000000-0005-0000-0000-00008F100000}"/>
    <cellStyle name="Célula Vinculada 15 2 2" xfId="9031" xr:uid="{00000000-0005-0000-0000-000090100000}"/>
    <cellStyle name="Célula Vinculada 16" xfId="1320" xr:uid="{00000000-0005-0000-0000-000091100000}"/>
    <cellStyle name="Célula Vinculada 16 2" xfId="6193" xr:uid="{00000000-0005-0000-0000-000092100000}"/>
    <cellStyle name="Célula Vinculada 16 2 2" xfId="9032" xr:uid="{00000000-0005-0000-0000-000093100000}"/>
    <cellStyle name="Célula Vinculada 17" xfId="1321" xr:uid="{00000000-0005-0000-0000-000094100000}"/>
    <cellStyle name="Célula Vinculada 17 2" xfId="6194" xr:uid="{00000000-0005-0000-0000-000095100000}"/>
    <cellStyle name="Célula Vinculada 17 2 2" xfId="9033" xr:uid="{00000000-0005-0000-0000-000096100000}"/>
    <cellStyle name="Célula Vinculada 18" xfId="1322" xr:uid="{00000000-0005-0000-0000-000097100000}"/>
    <cellStyle name="Célula Vinculada 18 2" xfId="6195" xr:uid="{00000000-0005-0000-0000-000098100000}"/>
    <cellStyle name="Célula Vinculada 18 2 2" xfId="9034" xr:uid="{00000000-0005-0000-0000-000099100000}"/>
    <cellStyle name="Célula Vinculada 19" xfId="1323" xr:uid="{00000000-0005-0000-0000-00009A100000}"/>
    <cellStyle name="Célula Vinculada 19 2" xfId="6196" xr:uid="{00000000-0005-0000-0000-00009B100000}"/>
    <cellStyle name="Célula Vinculada 19 2 2" xfId="9035" xr:uid="{00000000-0005-0000-0000-00009C100000}"/>
    <cellStyle name="Célula Vinculada 2" xfId="1324" xr:uid="{00000000-0005-0000-0000-00009D100000}"/>
    <cellStyle name="Célula Vinculada 2 2" xfId="4530" xr:uid="{00000000-0005-0000-0000-00009E100000}"/>
    <cellStyle name="Célula Vinculada 2 2 2" xfId="9036" xr:uid="{00000000-0005-0000-0000-00009F100000}"/>
    <cellStyle name="Célula Vinculada 20" xfId="1325" xr:uid="{00000000-0005-0000-0000-0000A0100000}"/>
    <cellStyle name="Célula Vinculada 20 2" xfId="6197" xr:uid="{00000000-0005-0000-0000-0000A1100000}"/>
    <cellStyle name="Célula Vinculada 20 2 2" xfId="9037" xr:uid="{00000000-0005-0000-0000-0000A2100000}"/>
    <cellStyle name="Célula Vinculada 21" xfId="1326" xr:uid="{00000000-0005-0000-0000-0000A3100000}"/>
    <cellStyle name="Célula Vinculada 21 2" xfId="6198" xr:uid="{00000000-0005-0000-0000-0000A4100000}"/>
    <cellStyle name="Célula Vinculada 21 2 2" xfId="9038" xr:uid="{00000000-0005-0000-0000-0000A5100000}"/>
    <cellStyle name="Célula Vinculada 22" xfId="1327" xr:uid="{00000000-0005-0000-0000-0000A6100000}"/>
    <cellStyle name="Célula Vinculada 22 2" xfId="6199" xr:uid="{00000000-0005-0000-0000-0000A7100000}"/>
    <cellStyle name="Célula Vinculada 22 2 2" xfId="9039" xr:uid="{00000000-0005-0000-0000-0000A8100000}"/>
    <cellStyle name="Célula Vinculada 23" xfId="1328" xr:uid="{00000000-0005-0000-0000-0000A9100000}"/>
    <cellStyle name="Célula Vinculada 23 2" xfId="6200" xr:uid="{00000000-0005-0000-0000-0000AA100000}"/>
    <cellStyle name="Célula Vinculada 23 2 2" xfId="9040" xr:uid="{00000000-0005-0000-0000-0000AB100000}"/>
    <cellStyle name="Célula Vinculada 24" xfId="1329" xr:uid="{00000000-0005-0000-0000-0000AC100000}"/>
    <cellStyle name="Célula Vinculada 24 2" xfId="6201" xr:uid="{00000000-0005-0000-0000-0000AD100000}"/>
    <cellStyle name="Célula Vinculada 24 2 2" xfId="9041" xr:uid="{00000000-0005-0000-0000-0000AE100000}"/>
    <cellStyle name="Célula Vinculada 25" xfId="1330" xr:uid="{00000000-0005-0000-0000-0000AF100000}"/>
    <cellStyle name="Célula Vinculada 25 2" xfId="6202" xr:uid="{00000000-0005-0000-0000-0000B0100000}"/>
    <cellStyle name="Célula Vinculada 25 2 2" xfId="9042" xr:uid="{00000000-0005-0000-0000-0000B1100000}"/>
    <cellStyle name="Célula Vinculada 26" xfId="1331" xr:uid="{00000000-0005-0000-0000-0000B2100000}"/>
    <cellStyle name="Célula Vinculada 26 2" xfId="6203" xr:uid="{00000000-0005-0000-0000-0000B3100000}"/>
    <cellStyle name="Célula Vinculada 26 2 2" xfId="9043" xr:uid="{00000000-0005-0000-0000-0000B4100000}"/>
    <cellStyle name="Célula Vinculada 27" xfId="1332" xr:uid="{00000000-0005-0000-0000-0000B5100000}"/>
    <cellStyle name="Célula Vinculada 27 2" xfId="6204" xr:uid="{00000000-0005-0000-0000-0000B6100000}"/>
    <cellStyle name="Célula Vinculada 27 2 2" xfId="9044" xr:uid="{00000000-0005-0000-0000-0000B7100000}"/>
    <cellStyle name="Célula Vinculada 28" xfId="1333" xr:uid="{00000000-0005-0000-0000-0000B8100000}"/>
    <cellStyle name="Célula Vinculada 28 2" xfId="6205" xr:uid="{00000000-0005-0000-0000-0000B9100000}"/>
    <cellStyle name="Célula Vinculada 28 2 2" xfId="9045" xr:uid="{00000000-0005-0000-0000-0000BA100000}"/>
    <cellStyle name="Célula Vinculada 29" xfId="1334" xr:uid="{00000000-0005-0000-0000-0000BB100000}"/>
    <cellStyle name="Célula Vinculada 29 2" xfId="6206" xr:uid="{00000000-0005-0000-0000-0000BC100000}"/>
    <cellStyle name="Célula Vinculada 29 2 2" xfId="9046" xr:uid="{00000000-0005-0000-0000-0000BD100000}"/>
    <cellStyle name="Célula Vinculada 3" xfId="1335" xr:uid="{00000000-0005-0000-0000-0000BE100000}"/>
    <cellStyle name="Célula Vinculada 3 2" xfId="4531" xr:uid="{00000000-0005-0000-0000-0000BF100000}"/>
    <cellStyle name="Célula Vinculada 3 2 2" xfId="9047" xr:uid="{00000000-0005-0000-0000-0000C0100000}"/>
    <cellStyle name="Célula Vinculada 30" xfId="1336" xr:uid="{00000000-0005-0000-0000-0000C1100000}"/>
    <cellStyle name="Célula Vinculada 30 2" xfId="6207" xr:uid="{00000000-0005-0000-0000-0000C2100000}"/>
    <cellStyle name="Célula Vinculada 30 2 2" xfId="9048" xr:uid="{00000000-0005-0000-0000-0000C3100000}"/>
    <cellStyle name="Célula Vinculada 31" xfId="1337" xr:uid="{00000000-0005-0000-0000-0000C4100000}"/>
    <cellStyle name="Célula Vinculada 31 2" xfId="6208" xr:uid="{00000000-0005-0000-0000-0000C5100000}"/>
    <cellStyle name="Célula Vinculada 31 2 2" xfId="9049" xr:uid="{00000000-0005-0000-0000-0000C6100000}"/>
    <cellStyle name="Célula Vinculada 32" xfId="1338" xr:uid="{00000000-0005-0000-0000-0000C7100000}"/>
    <cellStyle name="Célula Vinculada 32 2" xfId="6209" xr:uid="{00000000-0005-0000-0000-0000C8100000}"/>
    <cellStyle name="Célula Vinculada 32 2 2" xfId="9050" xr:uid="{00000000-0005-0000-0000-0000C9100000}"/>
    <cellStyle name="Célula Vinculada 33" xfId="1339" xr:uid="{00000000-0005-0000-0000-0000CA100000}"/>
    <cellStyle name="Célula Vinculada 33 2" xfId="6210" xr:uid="{00000000-0005-0000-0000-0000CB100000}"/>
    <cellStyle name="Célula Vinculada 33 2 2" xfId="9051" xr:uid="{00000000-0005-0000-0000-0000CC100000}"/>
    <cellStyle name="Célula Vinculada 34" xfId="1340" xr:uid="{00000000-0005-0000-0000-0000CD100000}"/>
    <cellStyle name="Célula Vinculada 34 2" xfId="6211" xr:uid="{00000000-0005-0000-0000-0000CE100000}"/>
    <cellStyle name="Célula Vinculada 34 2 2" xfId="9052" xr:uid="{00000000-0005-0000-0000-0000CF100000}"/>
    <cellStyle name="Célula Vinculada 35" xfId="1341" xr:uid="{00000000-0005-0000-0000-0000D0100000}"/>
    <cellStyle name="Célula Vinculada 35 2" xfId="6212" xr:uid="{00000000-0005-0000-0000-0000D1100000}"/>
    <cellStyle name="Célula Vinculada 35 2 2" xfId="9053" xr:uid="{00000000-0005-0000-0000-0000D2100000}"/>
    <cellStyle name="Célula Vinculada 36" xfId="1342" xr:uid="{00000000-0005-0000-0000-0000D3100000}"/>
    <cellStyle name="Célula Vinculada 36 2" xfId="6213" xr:uid="{00000000-0005-0000-0000-0000D4100000}"/>
    <cellStyle name="Célula Vinculada 36 2 2" xfId="9054" xr:uid="{00000000-0005-0000-0000-0000D5100000}"/>
    <cellStyle name="Célula Vinculada 37" xfId="1343" xr:uid="{00000000-0005-0000-0000-0000D6100000}"/>
    <cellStyle name="Célula Vinculada 37 2" xfId="6214" xr:uid="{00000000-0005-0000-0000-0000D7100000}"/>
    <cellStyle name="Célula Vinculada 37 2 2" xfId="9055" xr:uid="{00000000-0005-0000-0000-0000D8100000}"/>
    <cellStyle name="Célula Vinculada 38" xfId="1344" xr:uid="{00000000-0005-0000-0000-0000D9100000}"/>
    <cellStyle name="Célula Vinculada 38 2" xfId="6215" xr:uid="{00000000-0005-0000-0000-0000DA100000}"/>
    <cellStyle name="Célula Vinculada 38 2 2" xfId="9056" xr:uid="{00000000-0005-0000-0000-0000DB100000}"/>
    <cellStyle name="Célula Vinculada 39" xfId="1345" xr:uid="{00000000-0005-0000-0000-0000DC100000}"/>
    <cellStyle name="Célula Vinculada 39 2" xfId="6216" xr:uid="{00000000-0005-0000-0000-0000DD100000}"/>
    <cellStyle name="Célula Vinculada 39 2 2" xfId="9057" xr:uid="{00000000-0005-0000-0000-0000DE100000}"/>
    <cellStyle name="Célula Vinculada 4" xfId="1346" xr:uid="{00000000-0005-0000-0000-0000DF100000}"/>
    <cellStyle name="Célula Vinculada 4 2" xfId="1347" xr:uid="{00000000-0005-0000-0000-0000E0100000}"/>
    <cellStyle name="Célula Vinculada 4 2 2" xfId="6912" xr:uid="{00000000-0005-0000-0000-0000E1100000}"/>
    <cellStyle name="Célula Vinculada 4 2 2 2" xfId="9058" xr:uid="{00000000-0005-0000-0000-0000E2100000}"/>
    <cellStyle name="Célula Vinculada 4 3" xfId="3581" xr:uid="{00000000-0005-0000-0000-0000E3100000}"/>
    <cellStyle name="Célula Vinculada 4 3 2" xfId="7117" xr:uid="{00000000-0005-0000-0000-0000E4100000}"/>
    <cellStyle name="Célula Vinculada 4 3 2 2" xfId="9059" xr:uid="{00000000-0005-0000-0000-0000E5100000}"/>
    <cellStyle name="Célula Vinculada 4 4" xfId="4532" xr:uid="{00000000-0005-0000-0000-0000E6100000}"/>
    <cellStyle name="Célula Vinculada 4 4 2" xfId="9060" xr:uid="{00000000-0005-0000-0000-0000E7100000}"/>
    <cellStyle name="Célula Vinculada 40" xfId="1348" xr:uid="{00000000-0005-0000-0000-0000E8100000}"/>
    <cellStyle name="Célula Vinculada 40 2" xfId="6217" xr:uid="{00000000-0005-0000-0000-0000E9100000}"/>
    <cellStyle name="Célula Vinculada 40 2 2" xfId="9061" xr:uid="{00000000-0005-0000-0000-0000EA100000}"/>
    <cellStyle name="Célula Vinculada 41" xfId="1349" xr:uid="{00000000-0005-0000-0000-0000EB100000}"/>
    <cellStyle name="Célula Vinculada 41 2" xfId="6218" xr:uid="{00000000-0005-0000-0000-0000EC100000}"/>
    <cellStyle name="Célula Vinculada 41 2 2" xfId="9062" xr:uid="{00000000-0005-0000-0000-0000ED100000}"/>
    <cellStyle name="Célula Vinculada 42" xfId="1350" xr:uid="{00000000-0005-0000-0000-0000EE100000}"/>
    <cellStyle name="Célula Vinculada 42 2" xfId="6219" xr:uid="{00000000-0005-0000-0000-0000EF100000}"/>
    <cellStyle name="Célula Vinculada 42 2 2" xfId="9063" xr:uid="{00000000-0005-0000-0000-0000F0100000}"/>
    <cellStyle name="Célula Vinculada 43" xfId="1351" xr:uid="{00000000-0005-0000-0000-0000F1100000}"/>
    <cellStyle name="Célula Vinculada 43 2" xfId="6220" xr:uid="{00000000-0005-0000-0000-0000F2100000}"/>
    <cellStyle name="Célula Vinculada 43 2 2" xfId="9064" xr:uid="{00000000-0005-0000-0000-0000F3100000}"/>
    <cellStyle name="Célula Vinculada 44" xfId="1352" xr:uid="{00000000-0005-0000-0000-0000F4100000}"/>
    <cellStyle name="Célula Vinculada 44 2" xfId="6221" xr:uid="{00000000-0005-0000-0000-0000F5100000}"/>
    <cellStyle name="Célula Vinculada 44 2 2" xfId="9065" xr:uid="{00000000-0005-0000-0000-0000F6100000}"/>
    <cellStyle name="Célula Vinculada 45" xfId="1353" xr:uid="{00000000-0005-0000-0000-0000F7100000}"/>
    <cellStyle name="Célula Vinculada 45 2" xfId="6222" xr:uid="{00000000-0005-0000-0000-0000F8100000}"/>
    <cellStyle name="Célula Vinculada 45 2 2" xfId="9066" xr:uid="{00000000-0005-0000-0000-0000F9100000}"/>
    <cellStyle name="Célula Vinculada 46" xfId="1354" xr:uid="{00000000-0005-0000-0000-0000FA100000}"/>
    <cellStyle name="Célula Vinculada 46 2" xfId="6223" xr:uid="{00000000-0005-0000-0000-0000FB100000}"/>
    <cellStyle name="Célula Vinculada 46 2 2" xfId="9067" xr:uid="{00000000-0005-0000-0000-0000FC100000}"/>
    <cellStyle name="Célula Vinculada 47" xfId="1355" xr:uid="{00000000-0005-0000-0000-0000FD100000}"/>
    <cellStyle name="Célula Vinculada 47 2" xfId="6224" xr:uid="{00000000-0005-0000-0000-0000FE100000}"/>
    <cellStyle name="Célula Vinculada 47 2 2" xfId="9068" xr:uid="{00000000-0005-0000-0000-0000FF100000}"/>
    <cellStyle name="Célula Vinculada 48" xfId="1356" xr:uid="{00000000-0005-0000-0000-000000110000}"/>
    <cellStyle name="Célula Vinculada 48 2" xfId="6225" xr:uid="{00000000-0005-0000-0000-000001110000}"/>
    <cellStyle name="Célula Vinculada 48 2 2" xfId="9069" xr:uid="{00000000-0005-0000-0000-000002110000}"/>
    <cellStyle name="Célula Vinculada 49" xfId="1357" xr:uid="{00000000-0005-0000-0000-000003110000}"/>
    <cellStyle name="Célula Vinculada 49 2" xfId="6226" xr:uid="{00000000-0005-0000-0000-000004110000}"/>
    <cellStyle name="Célula Vinculada 49 2 2" xfId="9070" xr:uid="{00000000-0005-0000-0000-000005110000}"/>
    <cellStyle name="Célula Vinculada 5" xfId="1358" xr:uid="{00000000-0005-0000-0000-000006110000}"/>
    <cellStyle name="Célula Vinculada 5 2" xfId="3582" xr:uid="{00000000-0005-0000-0000-000007110000}"/>
    <cellStyle name="Célula Vinculada 5 2 2" xfId="7118" xr:uid="{00000000-0005-0000-0000-000008110000}"/>
    <cellStyle name="Célula Vinculada 5 2 2 2" xfId="9071" xr:uid="{00000000-0005-0000-0000-000009110000}"/>
    <cellStyle name="Célula Vinculada 5 3" xfId="3583" xr:uid="{00000000-0005-0000-0000-00000A110000}"/>
    <cellStyle name="Célula Vinculada 5 3 2" xfId="7119" xr:uid="{00000000-0005-0000-0000-00000B110000}"/>
    <cellStyle name="Célula Vinculada 5 3 2 2" xfId="9072" xr:uid="{00000000-0005-0000-0000-00000C110000}"/>
    <cellStyle name="Célula Vinculada 5 4" xfId="6227" xr:uid="{00000000-0005-0000-0000-00000D110000}"/>
    <cellStyle name="Célula Vinculada 5 4 2" xfId="9073" xr:uid="{00000000-0005-0000-0000-00000E110000}"/>
    <cellStyle name="Célula Vinculada 50" xfId="1359" xr:uid="{00000000-0005-0000-0000-00000F110000}"/>
    <cellStyle name="Célula Vinculada 50 2" xfId="6228" xr:uid="{00000000-0005-0000-0000-000010110000}"/>
    <cellStyle name="Célula Vinculada 50 2 2" xfId="9074" xr:uid="{00000000-0005-0000-0000-000011110000}"/>
    <cellStyle name="Célula Vinculada 51" xfId="1360" xr:uid="{00000000-0005-0000-0000-000012110000}"/>
    <cellStyle name="Célula Vinculada 51 2" xfId="6229" xr:uid="{00000000-0005-0000-0000-000013110000}"/>
    <cellStyle name="Célula Vinculada 51 2 2" xfId="9075" xr:uid="{00000000-0005-0000-0000-000014110000}"/>
    <cellStyle name="Célula Vinculada 52" xfId="3584" xr:uid="{00000000-0005-0000-0000-000015110000}"/>
    <cellStyle name="Célula Vinculada 52 2" xfId="7120" xr:uid="{00000000-0005-0000-0000-000016110000}"/>
    <cellStyle name="Célula Vinculada 52 2 2" xfId="9076" xr:uid="{00000000-0005-0000-0000-000017110000}"/>
    <cellStyle name="Célula Vinculada 53" xfId="4529" xr:uid="{00000000-0005-0000-0000-000018110000}"/>
    <cellStyle name="Célula Vinculada 53 2" xfId="9077" xr:uid="{00000000-0005-0000-0000-000019110000}"/>
    <cellStyle name="Célula Vinculada 6" xfId="1361" xr:uid="{00000000-0005-0000-0000-00001A110000}"/>
    <cellStyle name="Célula Vinculada 6 2" xfId="6230" xr:uid="{00000000-0005-0000-0000-00001B110000}"/>
    <cellStyle name="Célula Vinculada 6 2 2" xfId="9078" xr:uid="{00000000-0005-0000-0000-00001C110000}"/>
    <cellStyle name="Célula Vinculada 7" xfId="1362" xr:uid="{00000000-0005-0000-0000-00001D110000}"/>
    <cellStyle name="Célula Vinculada 7 2" xfId="6231" xr:uid="{00000000-0005-0000-0000-00001E110000}"/>
    <cellStyle name="Célula Vinculada 7 2 2" xfId="9079" xr:uid="{00000000-0005-0000-0000-00001F110000}"/>
    <cellStyle name="Célula Vinculada 8" xfId="1363" xr:uid="{00000000-0005-0000-0000-000020110000}"/>
    <cellStyle name="Célula Vinculada 8 2" xfId="6232" xr:uid="{00000000-0005-0000-0000-000021110000}"/>
    <cellStyle name="Célula Vinculada 8 2 2" xfId="9080" xr:uid="{00000000-0005-0000-0000-000022110000}"/>
    <cellStyle name="Célula Vinculada 9" xfId="1364" xr:uid="{00000000-0005-0000-0000-000023110000}"/>
    <cellStyle name="Célula Vinculada 9 2" xfId="6233" xr:uid="{00000000-0005-0000-0000-000024110000}"/>
    <cellStyle name="Célula Vinculada 9 2 2" xfId="9081" xr:uid="{00000000-0005-0000-0000-000025110000}"/>
    <cellStyle name="Comma" xfId="1365" xr:uid="{00000000-0005-0000-0000-000026110000}"/>
    <cellStyle name="Comma 10" xfId="1366" xr:uid="{00000000-0005-0000-0000-000027110000}"/>
    <cellStyle name="Comma 10 2" xfId="3585" xr:uid="{00000000-0005-0000-0000-000028110000}"/>
    <cellStyle name="Comma 10 2 2" xfId="7121" xr:uid="{00000000-0005-0000-0000-000029110000}"/>
    <cellStyle name="Comma 10 2 2 2" xfId="9082" xr:uid="{00000000-0005-0000-0000-00002A110000}"/>
    <cellStyle name="Comma 10 3" xfId="4534" xr:uid="{00000000-0005-0000-0000-00002B110000}"/>
    <cellStyle name="Comma 10 3 2" xfId="9083" xr:uid="{00000000-0005-0000-0000-00002C110000}"/>
    <cellStyle name="Comma 11" xfId="1367" xr:uid="{00000000-0005-0000-0000-00002D110000}"/>
    <cellStyle name="Comma 11 2" xfId="3586" xr:uid="{00000000-0005-0000-0000-00002E110000}"/>
    <cellStyle name="Comma 11 2 2" xfId="7122" xr:uid="{00000000-0005-0000-0000-00002F110000}"/>
    <cellStyle name="Comma 11 2 2 2" xfId="9084" xr:uid="{00000000-0005-0000-0000-000030110000}"/>
    <cellStyle name="Comma 11 3" xfId="4535" xr:uid="{00000000-0005-0000-0000-000031110000}"/>
    <cellStyle name="Comma 11 3 2" xfId="9085" xr:uid="{00000000-0005-0000-0000-000032110000}"/>
    <cellStyle name="Comma 12" xfId="1368" xr:uid="{00000000-0005-0000-0000-000033110000}"/>
    <cellStyle name="Comma 12 2" xfId="3587" xr:uid="{00000000-0005-0000-0000-000034110000}"/>
    <cellStyle name="Comma 12 2 2" xfId="7123" xr:uid="{00000000-0005-0000-0000-000035110000}"/>
    <cellStyle name="Comma 12 2 2 2" xfId="9086" xr:uid="{00000000-0005-0000-0000-000036110000}"/>
    <cellStyle name="Comma 12 3" xfId="4536" xr:uid="{00000000-0005-0000-0000-000037110000}"/>
    <cellStyle name="Comma 12 3 2" xfId="9087" xr:uid="{00000000-0005-0000-0000-000038110000}"/>
    <cellStyle name="Comma 13" xfId="1369" xr:uid="{00000000-0005-0000-0000-000039110000}"/>
    <cellStyle name="Comma 13 2" xfId="3588" xr:uid="{00000000-0005-0000-0000-00003A110000}"/>
    <cellStyle name="Comma 13 2 2" xfId="7124" xr:uid="{00000000-0005-0000-0000-00003B110000}"/>
    <cellStyle name="Comma 13 2 2 2" xfId="9088" xr:uid="{00000000-0005-0000-0000-00003C110000}"/>
    <cellStyle name="Comma 13 3" xfId="4537" xr:uid="{00000000-0005-0000-0000-00003D110000}"/>
    <cellStyle name="Comma 13 3 2" xfId="9089" xr:uid="{00000000-0005-0000-0000-00003E110000}"/>
    <cellStyle name="Comma 14" xfId="1370" xr:uid="{00000000-0005-0000-0000-00003F110000}"/>
    <cellStyle name="Comma 14 2" xfId="3589" xr:uid="{00000000-0005-0000-0000-000040110000}"/>
    <cellStyle name="Comma 14 2 2" xfId="7125" xr:uid="{00000000-0005-0000-0000-000041110000}"/>
    <cellStyle name="Comma 14 2 2 2" xfId="9090" xr:uid="{00000000-0005-0000-0000-000042110000}"/>
    <cellStyle name="Comma 14 3" xfId="4538" xr:uid="{00000000-0005-0000-0000-000043110000}"/>
    <cellStyle name="Comma 14 3 2" xfId="9091" xr:uid="{00000000-0005-0000-0000-000044110000}"/>
    <cellStyle name="Comma 15" xfId="1371" xr:uid="{00000000-0005-0000-0000-000045110000}"/>
    <cellStyle name="Comma 15 2" xfId="3590" xr:uid="{00000000-0005-0000-0000-000046110000}"/>
    <cellStyle name="Comma 15 2 2" xfId="7126" xr:uid="{00000000-0005-0000-0000-000047110000}"/>
    <cellStyle name="Comma 15 2 2 2" xfId="9092" xr:uid="{00000000-0005-0000-0000-000048110000}"/>
    <cellStyle name="Comma 15 3" xfId="4539" xr:uid="{00000000-0005-0000-0000-000049110000}"/>
    <cellStyle name="Comma 15 3 2" xfId="9093" xr:uid="{00000000-0005-0000-0000-00004A110000}"/>
    <cellStyle name="Comma 16" xfId="1372" xr:uid="{00000000-0005-0000-0000-00004B110000}"/>
    <cellStyle name="Comma 16 2" xfId="3591" xr:uid="{00000000-0005-0000-0000-00004C110000}"/>
    <cellStyle name="Comma 16 2 2" xfId="7127" xr:uid="{00000000-0005-0000-0000-00004D110000}"/>
    <cellStyle name="Comma 16 2 2 2" xfId="9094" xr:uid="{00000000-0005-0000-0000-00004E110000}"/>
    <cellStyle name="Comma 16 3" xfId="4540" xr:uid="{00000000-0005-0000-0000-00004F110000}"/>
    <cellStyle name="Comma 16 3 2" xfId="9095" xr:uid="{00000000-0005-0000-0000-000050110000}"/>
    <cellStyle name="Comma 17" xfId="1373" xr:uid="{00000000-0005-0000-0000-000051110000}"/>
    <cellStyle name="Comma 17 2" xfId="3592" xr:uid="{00000000-0005-0000-0000-000052110000}"/>
    <cellStyle name="Comma 17 2 2" xfId="7128" xr:uid="{00000000-0005-0000-0000-000053110000}"/>
    <cellStyle name="Comma 17 2 2 2" xfId="9096" xr:uid="{00000000-0005-0000-0000-000054110000}"/>
    <cellStyle name="Comma 17 3" xfId="4541" xr:uid="{00000000-0005-0000-0000-000055110000}"/>
    <cellStyle name="Comma 17 3 2" xfId="9097" xr:uid="{00000000-0005-0000-0000-000056110000}"/>
    <cellStyle name="Comma 18" xfId="1374" xr:uid="{00000000-0005-0000-0000-000057110000}"/>
    <cellStyle name="Comma 18 2" xfId="3593" xr:uid="{00000000-0005-0000-0000-000058110000}"/>
    <cellStyle name="Comma 18 2 2" xfId="7129" xr:uid="{00000000-0005-0000-0000-000059110000}"/>
    <cellStyle name="Comma 18 2 2 2" xfId="9098" xr:uid="{00000000-0005-0000-0000-00005A110000}"/>
    <cellStyle name="Comma 18 3" xfId="4542" xr:uid="{00000000-0005-0000-0000-00005B110000}"/>
    <cellStyle name="Comma 18 3 2" xfId="9099" xr:uid="{00000000-0005-0000-0000-00005C110000}"/>
    <cellStyle name="Comma 19" xfId="1375" xr:uid="{00000000-0005-0000-0000-00005D110000}"/>
    <cellStyle name="Comma 19 2" xfId="3594" xr:uid="{00000000-0005-0000-0000-00005E110000}"/>
    <cellStyle name="Comma 19 2 2" xfId="7130" xr:uid="{00000000-0005-0000-0000-00005F110000}"/>
    <cellStyle name="Comma 19 2 2 2" xfId="9100" xr:uid="{00000000-0005-0000-0000-000060110000}"/>
    <cellStyle name="Comma 19 3" xfId="4543" xr:uid="{00000000-0005-0000-0000-000061110000}"/>
    <cellStyle name="Comma 19 3 2" xfId="9101" xr:uid="{00000000-0005-0000-0000-000062110000}"/>
    <cellStyle name="Comma 2" xfId="1376" xr:uid="{00000000-0005-0000-0000-000063110000}"/>
    <cellStyle name="Comma 2 2" xfId="1377" xr:uid="{00000000-0005-0000-0000-000064110000}"/>
    <cellStyle name="Comma 2 2 2" xfId="3595" xr:uid="{00000000-0005-0000-0000-000065110000}"/>
    <cellStyle name="Comma 2 2 2 2" xfId="7131" xr:uid="{00000000-0005-0000-0000-000066110000}"/>
    <cellStyle name="Comma 2 2 2 2 2" xfId="9102" xr:uid="{00000000-0005-0000-0000-000067110000}"/>
    <cellStyle name="Comma 2 2 3" xfId="4545" xr:uid="{00000000-0005-0000-0000-000068110000}"/>
    <cellStyle name="Comma 2 2 3 2" xfId="9103" xr:uid="{00000000-0005-0000-0000-000069110000}"/>
    <cellStyle name="Comma 2 3" xfId="1378" xr:uid="{00000000-0005-0000-0000-00006A110000}"/>
    <cellStyle name="Comma 2 3 2" xfId="3596" xr:uid="{00000000-0005-0000-0000-00006B110000}"/>
    <cellStyle name="Comma 2 3 2 2" xfId="7132" xr:uid="{00000000-0005-0000-0000-00006C110000}"/>
    <cellStyle name="Comma 2 3 2 2 2" xfId="9104" xr:uid="{00000000-0005-0000-0000-00006D110000}"/>
    <cellStyle name="Comma 2 3 3" xfId="4546" xr:uid="{00000000-0005-0000-0000-00006E110000}"/>
    <cellStyle name="Comma 2 3 3 2" xfId="9105" xr:uid="{00000000-0005-0000-0000-00006F110000}"/>
    <cellStyle name="Comma 2 4" xfId="3597" xr:uid="{00000000-0005-0000-0000-000070110000}"/>
    <cellStyle name="Comma 2 4 2" xfId="7133" xr:uid="{00000000-0005-0000-0000-000071110000}"/>
    <cellStyle name="Comma 2 4 2 2" xfId="9106" xr:uid="{00000000-0005-0000-0000-000072110000}"/>
    <cellStyle name="Comma 2 5" xfId="4544" xr:uid="{00000000-0005-0000-0000-000073110000}"/>
    <cellStyle name="Comma 2 5 2" xfId="9107" xr:uid="{00000000-0005-0000-0000-000074110000}"/>
    <cellStyle name="Comma 20" xfId="1379" xr:uid="{00000000-0005-0000-0000-000075110000}"/>
    <cellStyle name="Comma 20 2" xfId="3598" xr:uid="{00000000-0005-0000-0000-000076110000}"/>
    <cellStyle name="Comma 20 2 2" xfId="7134" xr:uid="{00000000-0005-0000-0000-000077110000}"/>
    <cellStyle name="Comma 20 2 2 2" xfId="9108" xr:uid="{00000000-0005-0000-0000-000078110000}"/>
    <cellStyle name="Comma 20 3" xfId="4547" xr:uid="{00000000-0005-0000-0000-000079110000}"/>
    <cellStyle name="Comma 20 3 2" xfId="9109" xr:uid="{00000000-0005-0000-0000-00007A110000}"/>
    <cellStyle name="Comma 21" xfId="1380" xr:uid="{00000000-0005-0000-0000-00007B110000}"/>
    <cellStyle name="Comma 21 2" xfId="3599" xr:uid="{00000000-0005-0000-0000-00007C110000}"/>
    <cellStyle name="Comma 21 2 2" xfId="7135" xr:uid="{00000000-0005-0000-0000-00007D110000}"/>
    <cellStyle name="Comma 21 2 2 2" xfId="9110" xr:uid="{00000000-0005-0000-0000-00007E110000}"/>
    <cellStyle name="Comma 21 3" xfId="4548" xr:uid="{00000000-0005-0000-0000-00007F110000}"/>
    <cellStyle name="Comma 21 3 2" xfId="9111" xr:uid="{00000000-0005-0000-0000-000080110000}"/>
    <cellStyle name="Comma 22" xfId="1381" xr:uid="{00000000-0005-0000-0000-000081110000}"/>
    <cellStyle name="Comma 22 2" xfId="3600" xr:uid="{00000000-0005-0000-0000-000082110000}"/>
    <cellStyle name="Comma 22 2 2" xfId="7136" xr:uid="{00000000-0005-0000-0000-000083110000}"/>
    <cellStyle name="Comma 22 2 2 2" xfId="9112" xr:uid="{00000000-0005-0000-0000-000084110000}"/>
    <cellStyle name="Comma 22 3" xfId="4549" xr:uid="{00000000-0005-0000-0000-000085110000}"/>
    <cellStyle name="Comma 22 3 2" xfId="9113" xr:uid="{00000000-0005-0000-0000-000086110000}"/>
    <cellStyle name="Comma 23" xfId="1382" xr:uid="{00000000-0005-0000-0000-000087110000}"/>
    <cellStyle name="Comma 23 2" xfId="3601" xr:uid="{00000000-0005-0000-0000-000088110000}"/>
    <cellStyle name="Comma 23 2 2" xfId="7137" xr:uid="{00000000-0005-0000-0000-000089110000}"/>
    <cellStyle name="Comma 23 2 2 2" xfId="9114" xr:uid="{00000000-0005-0000-0000-00008A110000}"/>
    <cellStyle name="Comma 23 3" xfId="4550" xr:uid="{00000000-0005-0000-0000-00008B110000}"/>
    <cellStyle name="Comma 23 3 2" xfId="9115" xr:uid="{00000000-0005-0000-0000-00008C110000}"/>
    <cellStyle name="Comma 24" xfId="1383" xr:uid="{00000000-0005-0000-0000-00008D110000}"/>
    <cellStyle name="Comma 24 2" xfId="3602" xr:uid="{00000000-0005-0000-0000-00008E110000}"/>
    <cellStyle name="Comma 24 2 2" xfId="7138" xr:uid="{00000000-0005-0000-0000-00008F110000}"/>
    <cellStyle name="Comma 24 2 2 2" xfId="9116" xr:uid="{00000000-0005-0000-0000-000090110000}"/>
    <cellStyle name="Comma 24 3" xfId="4551" xr:uid="{00000000-0005-0000-0000-000091110000}"/>
    <cellStyle name="Comma 24 3 2" xfId="9117" xr:uid="{00000000-0005-0000-0000-000092110000}"/>
    <cellStyle name="Comma 25" xfId="1384" xr:uid="{00000000-0005-0000-0000-000093110000}"/>
    <cellStyle name="Comma 25 2" xfId="3603" xr:uid="{00000000-0005-0000-0000-000094110000}"/>
    <cellStyle name="Comma 25 2 2" xfId="7139" xr:uid="{00000000-0005-0000-0000-000095110000}"/>
    <cellStyle name="Comma 25 2 2 2" xfId="9118" xr:uid="{00000000-0005-0000-0000-000096110000}"/>
    <cellStyle name="Comma 25 3" xfId="4552" xr:uid="{00000000-0005-0000-0000-000097110000}"/>
    <cellStyle name="Comma 25 3 2" xfId="9119" xr:uid="{00000000-0005-0000-0000-000098110000}"/>
    <cellStyle name="Comma 26" xfId="1385" xr:uid="{00000000-0005-0000-0000-000099110000}"/>
    <cellStyle name="Comma 26 2" xfId="3604" xr:uid="{00000000-0005-0000-0000-00009A110000}"/>
    <cellStyle name="Comma 26 2 2" xfId="7140" xr:uid="{00000000-0005-0000-0000-00009B110000}"/>
    <cellStyle name="Comma 26 2 2 2" xfId="9120" xr:uid="{00000000-0005-0000-0000-00009C110000}"/>
    <cellStyle name="Comma 26 3" xfId="4553" xr:uid="{00000000-0005-0000-0000-00009D110000}"/>
    <cellStyle name="Comma 26 3 2" xfId="9121" xr:uid="{00000000-0005-0000-0000-00009E110000}"/>
    <cellStyle name="Comma 27" xfId="1386" xr:uid="{00000000-0005-0000-0000-00009F110000}"/>
    <cellStyle name="Comma 27 2" xfId="3605" xr:uid="{00000000-0005-0000-0000-0000A0110000}"/>
    <cellStyle name="Comma 27 2 2" xfId="7141" xr:uid="{00000000-0005-0000-0000-0000A1110000}"/>
    <cellStyle name="Comma 27 2 2 2" xfId="9122" xr:uid="{00000000-0005-0000-0000-0000A2110000}"/>
    <cellStyle name="Comma 27 3" xfId="4554" xr:uid="{00000000-0005-0000-0000-0000A3110000}"/>
    <cellStyle name="Comma 27 3 2" xfId="9123" xr:uid="{00000000-0005-0000-0000-0000A4110000}"/>
    <cellStyle name="Comma 28" xfId="1387" xr:uid="{00000000-0005-0000-0000-0000A5110000}"/>
    <cellStyle name="Comma 28 2" xfId="3606" xr:uid="{00000000-0005-0000-0000-0000A6110000}"/>
    <cellStyle name="Comma 28 2 2" xfId="7142" xr:uid="{00000000-0005-0000-0000-0000A7110000}"/>
    <cellStyle name="Comma 28 2 2 2" xfId="9124" xr:uid="{00000000-0005-0000-0000-0000A8110000}"/>
    <cellStyle name="Comma 28 3" xfId="4555" xr:uid="{00000000-0005-0000-0000-0000A9110000}"/>
    <cellStyle name="Comma 28 3 2" xfId="9125" xr:uid="{00000000-0005-0000-0000-0000AA110000}"/>
    <cellStyle name="Comma 29" xfId="1388" xr:uid="{00000000-0005-0000-0000-0000AB110000}"/>
    <cellStyle name="Comma 29 2" xfId="3607" xr:uid="{00000000-0005-0000-0000-0000AC110000}"/>
    <cellStyle name="Comma 29 2 2" xfId="7143" xr:uid="{00000000-0005-0000-0000-0000AD110000}"/>
    <cellStyle name="Comma 29 2 2 2" xfId="9126" xr:uid="{00000000-0005-0000-0000-0000AE110000}"/>
    <cellStyle name="Comma 29 3" xfId="4556" xr:uid="{00000000-0005-0000-0000-0000AF110000}"/>
    <cellStyle name="Comma 29 3 2" xfId="9127" xr:uid="{00000000-0005-0000-0000-0000B0110000}"/>
    <cellStyle name="Comma 3" xfId="1389" xr:uid="{00000000-0005-0000-0000-0000B1110000}"/>
    <cellStyle name="Comma 3 2" xfId="3608" xr:uid="{00000000-0005-0000-0000-0000B2110000}"/>
    <cellStyle name="Comma 3 2 2" xfId="7144" xr:uid="{00000000-0005-0000-0000-0000B3110000}"/>
    <cellStyle name="Comma 3 2 2 2" xfId="9128" xr:uid="{00000000-0005-0000-0000-0000B4110000}"/>
    <cellStyle name="Comma 3 3" xfId="4557" xr:uid="{00000000-0005-0000-0000-0000B5110000}"/>
    <cellStyle name="Comma 3 3 2" xfId="9129" xr:uid="{00000000-0005-0000-0000-0000B6110000}"/>
    <cellStyle name="Comma 30" xfId="1390" xr:uid="{00000000-0005-0000-0000-0000B7110000}"/>
    <cellStyle name="Comma 30 2" xfId="3609" xr:uid="{00000000-0005-0000-0000-0000B8110000}"/>
    <cellStyle name="Comma 30 2 2" xfId="7145" xr:uid="{00000000-0005-0000-0000-0000B9110000}"/>
    <cellStyle name="Comma 30 2 2 2" xfId="9130" xr:uid="{00000000-0005-0000-0000-0000BA110000}"/>
    <cellStyle name="Comma 30 3" xfId="4558" xr:uid="{00000000-0005-0000-0000-0000BB110000}"/>
    <cellStyle name="Comma 30 3 2" xfId="9131" xr:uid="{00000000-0005-0000-0000-0000BC110000}"/>
    <cellStyle name="Comma 31" xfId="1391" xr:uid="{00000000-0005-0000-0000-0000BD110000}"/>
    <cellStyle name="Comma 31 2" xfId="3610" xr:uid="{00000000-0005-0000-0000-0000BE110000}"/>
    <cellStyle name="Comma 31 2 2" xfId="7146" xr:uid="{00000000-0005-0000-0000-0000BF110000}"/>
    <cellStyle name="Comma 31 2 2 2" xfId="9132" xr:uid="{00000000-0005-0000-0000-0000C0110000}"/>
    <cellStyle name="Comma 31 3" xfId="4559" xr:uid="{00000000-0005-0000-0000-0000C1110000}"/>
    <cellStyle name="Comma 31 3 2" xfId="9133" xr:uid="{00000000-0005-0000-0000-0000C2110000}"/>
    <cellStyle name="Comma 32" xfId="1392" xr:uid="{00000000-0005-0000-0000-0000C3110000}"/>
    <cellStyle name="Comma 32 2" xfId="3611" xr:uid="{00000000-0005-0000-0000-0000C4110000}"/>
    <cellStyle name="Comma 32 2 2" xfId="7147" xr:uid="{00000000-0005-0000-0000-0000C5110000}"/>
    <cellStyle name="Comma 32 2 2 2" xfId="9134" xr:uid="{00000000-0005-0000-0000-0000C6110000}"/>
    <cellStyle name="Comma 32 3" xfId="4560" xr:uid="{00000000-0005-0000-0000-0000C7110000}"/>
    <cellStyle name="Comma 32 3 2" xfId="9135" xr:uid="{00000000-0005-0000-0000-0000C8110000}"/>
    <cellStyle name="Comma 33" xfId="1393" xr:uid="{00000000-0005-0000-0000-0000C9110000}"/>
    <cellStyle name="Comma 33 2" xfId="3612" xr:uid="{00000000-0005-0000-0000-0000CA110000}"/>
    <cellStyle name="Comma 33 2 2" xfId="7148" xr:uid="{00000000-0005-0000-0000-0000CB110000}"/>
    <cellStyle name="Comma 33 2 2 2" xfId="9136" xr:uid="{00000000-0005-0000-0000-0000CC110000}"/>
    <cellStyle name="Comma 33 3" xfId="4561" xr:uid="{00000000-0005-0000-0000-0000CD110000}"/>
    <cellStyle name="Comma 33 3 2" xfId="9137" xr:uid="{00000000-0005-0000-0000-0000CE110000}"/>
    <cellStyle name="Comma 34" xfId="1394" xr:uid="{00000000-0005-0000-0000-0000CF110000}"/>
    <cellStyle name="Comma 34 2" xfId="3613" xr:uid="{00000000-0005-0000-0000-0000D0110000}"/>
    <cellStyle name="Comma 34 2 2" xfId="7149" xr:uid="{00000000-0005-0000-0000-0000D1110000}"/>
    <cellStyle name="Comma 34 2 2 2" xfId="9138" xr:uid="{00000000-0005-0000-0000-0000D2110000}"/>
    <cellStyle name="Comma 34 3" xfId="4562" xr:uid="{00000000-0005-0000-0000-0000D3110000}"/>
    <cellStyle name="Comma 34 3 2" xfId="9139" xr:uid="{00000000-0005-0000-0000-0000D4110000}"/>
    <cellStyle name="Comma 35" xfId="3614" xr:uid="{00000000-0005-0000-0000-0000D5110000}"/>
    <cellStyle name="Comma 35 2" xfId="7150" xr:uid="{00000000-0005-0000-0000-0000D6110000}"/>
    <cellStyle name="Comma 35 2 2" xfId="9140" xr:uid="{00000000-0005-0000-0000-0000D7110000}"/>
    <cellStyle name="Comma 36" xfId="4533" xr:uid="{00000000-0005-0000-0000-0000D8110000}"/>
    <cellStyle name="Comma 36 2" xfId="9141" xr:uid="{00000000-0005-0000-0000-0000D9110000}"/>
    <cellStyle name="Comma 4" xfId="1395" xr:uid="{00000000-0005-0000-0000-0000DA110000}"/>
    <cellStyle name="Comma 4 2" xfId="3615" xr:uid="{00000000-0005-0000-0000-0000DB110000}"/>
    <cellStyle name="Comma 4 2 2" xfId="7151" xr:uid="{00000000-0005-0000-0000-0000DC110000}"/>
    <cellStyle name="Comma 4 2 2 2" xfId="9142" xr:uid="{00000000-0005-0000-0000-0000DD110000}"/>
    <cellStyle name="Comma 4 3" xfId="4563" xr:uid="{00000000-0005-0000-0000-0000DE110000}"/>
    <cellStyle name="Comma 4 3 2" xfId="9143" xr:uid="{00000000-0005-0000-0000-0000DF110000}"/>
    <cellStyle name="Comma 5" xfId="1396" xr:uid="{00000000-0005-0000-0000-0000E0110000}"/>
    <cellStyle name="Comma 5 2" xfId="3616" xr:uid="{00000000-0005-0000-0000-0000E1110000}"/>
    <cellStyle name="Comma 5 2 2" xfId="7152" xr:uid="{00000000-0005-0000-0000-0000E2110000}"/>
    <cellStyle name="Comma 5 2 2 2" xfId="9144" xr:uid="{00000000-0005-0000-0000-0000E3110000}"/>
    <cellStyle name="Comma 5 3" xfId="4564" xr:uid="{00000000-0005-0000-0000-0000E4110000}"/>
    <cellStyle name="Comma 5 3 2" xfId="9145" xr:uid="{00000000-0005-0000-0000-0000E5110000}"/>
    <cellStyle name="Comma 6" xfId="1397" xr:uid="{00000000-0005-0000-0000-0000E6110000}"/>
    <cellStyle name="Comma 6 2" xfId="3617" xr:uid="{00000000-0005-0000-0000-0000E7110000}"/>
    <cellStyle name="Comma 6 2 2" xfId="7153" xr:uid="{00000000-0005-0000-0000-0000E8110000}"/>
    <cellStyle name="Comma 6 2 2 2" xfId="9146" xr:uid="{00000000-0005-0000-0000-0000E9110000}"/>
    <cellStyle name="Comma 6 3" xfId="4565" xr:uid="{00000000-0005-0000-0000-0000EA110000}"/>
    <cellStyle name="Comma 6 3 2" xfId="9147" xr:uid="{00000000-0005-0000-0000-0000EB110000}"/>
    <cellStyle name="Comma 7" xfId="1398" xr:uid="{00000000-0005-0000-0000-0000EC110000}"/>
    <cellStyle name="Comma 7 2" xfId="3618" xr:uid="{00000000-0005-0000-0000-0000ED110000}"/>
    <cellStyle name="Comma 7 2 2" xfId="7154" xr:uid="{00000000-0005-0000-0000-0000EE110000}"/>
    <cellStyle name="Comma 7 2 2 2" xfId="9148" xr:uid="{00000000-0005-0000-0000-0000EF110000}"/>
    <cellStyle name="Comma 7 3" xfId="4566" xr:uid="{00000000-0005-0000-0000-0000F0110000}"/>
    <cellStyle name="Comma 7 3 2" xfId="9149" xr:uid="{00000000-0005-0000-0000-0000F1110000}"/>
    <cellStyle name="Comma 8" xfId="1399" xr:uid="{00000000-0005-0000-0000-0000F2110000}"/>
    <cellStyle name="Comma 8 2" xfId="3619" xr:uid="{00000000-0005-0000-0000-0000F3110000}"/>
    <cellStyle name="Comma 8 2 2" xfId="7155" xr:uid="{00000000-0005-0000-0000-0000F4110000}"/>
    <cellStyle name="Comma 8 2 2 2" xfId="9150" xr:uid="{00000000-0005-0000-0000-0000F5110000}"/>
    <cellStyle name="Comma 8 3" xfId="4567" xr:uid="{00000000-0005-0000-0000-0000F6110000}"/>
    <cellStyle name="Comma 8 3 2" xfId="9151" xr:uid="{00000000-0005-0000-0000-0000F7110000}"/>
    <cellStyle name="Comma 9" xfId="1400" xr:uid="{00000000-0005-0000-0000-0000F8110000}"/>
    <cellStyle name="Comma 9 2" xfId="3620" xr:uid="{00000000-0005-0000-0000-0000F9110000}"/>
    <cellStyle name="Comma 9 2 2" xfId="7156" xr:uid="{00000000-0005-0000-0000-0000FA110000}"/>
    <cellStyle name="Comma 9 2 2 2" xfId="9152" xr:uid="{00000000-0005-0000-0000-0000FB110000}"/>
    <cellStyle name="Comma 9 3" xfId="4568" xr:uid="{00000000-0005-0000-0000-0000FC110000}"/>
    <cellStyle name="Comma 9 3 2" xfId="9153" xr:uid="{00000000-0005-0000-0000-0000FD110000}"/>
    <cellStyle name="Comma0" xfId="1401" xr:uid="{00000000-0005-0000-0000-0000FE110000}"/>
    <cellStyle name="Comma0 10" xfId="1402" xr:uid="{00000000-0005-0000-0000-0000FF110000}"/>
    <cellStyle name="Comma0 10 2" xfId="3621" xr:uid="{00000000-0005-0000-0000-000000120000}"/>
    <cellStyle name="Comma0 10 2 2" xfId="7157" xr:uid="{00000000-0005-0000-0000-000001120000}"/>
    <cellStyle name="Comma0 10 2 2 2" xfId="9154" xr:uid="{00000000-0005-0000-0000-000002120000}"/>
    <cellStyle name="Comma0 10 3" xfId="4570" xr:uid="{00000000-0005-0000-0000-000003120000}"/>
    <cellStyle name="Comma0 10 3 2" xfId="9155" xr:uid="{00000000-0005-0000-0000-000004120000}"/>
    <cellStyle name="Comma0 11" xfId="1403" xr:uid="{00000000-0005-0000-0000-000005120000}"/>
    <cellStyle name="Comma0 11 2" xfId="3622" xr:uid="{00000000-0005-0000-0000-000006120000}"/>
    <cellStyle name="Comma0 11 2 2" xfId="7158" xr:uid="{00000000-0005-0000-0000-000007120000}"/>
    <cellStyle name="Comma0 11 2 2 2" xfId="9156" xr:uid="{00000000-0005-0000-0000-000008120000}"/>
    <cellStyle name="Comma0 11 3" xfId="4571" xr:uid="{00000000-0005-0000-0000-000009120000}"/>
    <cellStyle name="Comma0 11 3 2" xfId="9157" xr:uid="{00000000-0005-0000-0000-00000A120000}"/>
    <cellStyle name="Comma0 12" xfId="1404" xr:uid="{00000000-0005-0000-0000-00000B120000}"/>
    <cellStyle name="Comma0 12 2" xfId="3623" xr:uid="{00000000-0005-0000-0000-00000C120000}"/>
    <cellStyle name="Comma0 12 2 2" xfId="7159" xr:uid="{00000000-0005-0000-0000-00000D120000}"/>
    <cellStyle name="Comma0 12 2 2 2" xfId="9158" xr:uid="{00000000-0005-0000-0000-00000E120000}"/>
    <cellStyle name="Comma0 12 3" xfId="4572" xr:uid="{00000000-0005-0000-0000-00000F120000}"/>
    <cellStyle name="Comma0 12 3 2" xfId="9159" xr:uid="{00000000-0005-0000-0000-000010120000}"/>
    <cellStyle name="Comma0 13" xfId="1405" xr:uid="{00000000-0005-0000-0000-000011120000}"/>
    <cellStyle name="Comma0 13 2" xfId="3624" xr:uid="{00000000-0005-0000-0000-000012120000}"/>
    <cellStyle name="Comma0 13 2 2" xfId="7160" xr:uid="{00000000-0005-0000-0000-000013120000}"/>
    <cellStyle name="Comma0 13 2 2 2" xfId="9160" xr:uid="{00000000-0005-0000-0000-000014120000}"/>
    <cellStyle name="Comma0 13 3" xfId="4573" xr:uid="{00000000-0005-0000-0000-000015120000}"/>
    <cellStyle name="Comma0 13 3 2" xfId="9161" xr:uid="{00000000-0005-0000-0000-000016120000}"/>
    <cellStyle name="Comma0 14" xfId="1406" xr:uid="{00000000-0005-0000-0000-000017120000}"/>
    <cellStyle name="Comma0 14 2" xfId="3625" xr:uid="{00000000-0005-0000-0000-000018120000}"/>
    <cellStyle name="Comma0 14 2 2" xfId="7161" xr:uid="{00000000-0005-0000-0000-000019120000}"/>
    <cellStyle name="Comma0 14 2 2 2" xfId="9162" xr:uid="{00000000-0005-0000-0000-00001A120000}"/>
    <cellStyle name="Comma0 14 3" xfId="4574" xr:uid="{00000000-0005-0000-0000-00001B120000}"/>
    <cellStyle name="Comma0 14 3 2" xfId="9163" xr:uid="{00000000-0005-0000-0000-00001C120000}"/>
    <cellStyle name="Comma0 15" xfId="1407" xr:uid="{00000000-0005-0000-0000-00001D120000}"/>
    <cellStyle name="Comma0 15 2" xfId="3626" xr:uid="{00000000-0005-0000-0000-00001E120000}"/>
    <cellStyle name="Comma0 15 2 2" xfId="7162" xr:uid="{00000000-0005-0000-0000-00001F120000}"/>
    <cellStyle name="Comma0 15 2 2 2" xfId="9164" xr:uid="{00000000-0005-0000-0000-000020120000}"/>
    <cellStyle name="Comma0 15 3" xfId="4575" xr:uid="{00000000-0005-0000-0000-000021120000}"/>
    <cellStyle name="Comma0 15 3 2" xfId="9165" xr:uid="{00000000-0005-0000-0000-000022120000}"/>
    <cellStyle name="Comma0 16" xfId="1408" xr:uid="{00000000-0005-0000-0000-000023120000}"/>
    <cellStyle name="Comma0 16 2" xfId="3627" xr:uid="{00000000-0005-0000-0000-000024120000}"/>
    <cellStyle name="Comma0 16 2 2" xfId="7163" xr:uid="{00000000-0005-0000-0000-000025120000}"/>
    <cellStyle name="Comma0 16 2 2 2" xfId="9166" xr:uid="{00000000-0005-0000-0000-000026120000}"/>
    <cellStyle name="Comma0 16 3" xfId="4576" xr:uid="{00000000-0005-0000-0000-000027120000}"/>
    <cellStyle name="Comma0 16 3 2" xfId="9167" xr:uid="{00000000-0005-0000-0000-000028120000}"/>
    <cellStyle name="Comma0 17" xfId="1409" xr:uid="{00000000-0005-0000-0000-000029120000}"/>
    <cellStyle name="Comma0 17 2" xfId="3628" xr:uid="{00000000-0005-0000-0000-00002A120000}"/>
    <cellStyle name="Comma0 17 2 2" xfId="7164" xr:uid="{00000000-0005-0000-0000-00002B120000}"/>
    <cellStyle name="Comma0 17 2 2 2" xfId="9168" xr:uid="{00000000-0005-0000-0000-00002C120000}"/>
    <cellStyle name="Comma0 17 3" xfId="4577" xr:uid="{00000000-0005-0000-0000-00002D120000}"/>
    <cellStyle name="Comma0 17 3 2" xfId="9169" xr:uid="{00000000-0005-0000-0000-00002E120000}"/>
    <cellStyle name="Comma0 18" xfId="1410" xr:uid="{00000000-0005-0000-0000-00002F120000}"/>
    <cellStyle name="Comma0 18 2" xfId="3629" xr:uid="{00000000-0005-0000-0000-000030120000}"/>
    <cellStyle name="Comma0 18 2 2" xfId="7165" xr:uid="{00000000-0005-0000-0000-000031120000}"/>
    <cellStyle name="Comma0 18 2 2 2" xfId="9170" xr:uid="{00000000-0005-0000-0000-000032120000}"/>
    <cellStyle name="Comma0 18 3" xfId="4578" xr:uid="{00000000-0005-0000-0000-000033120000}"/>
    <cellStyle name="Comma0 18 3 2" xfId="9171" xr:uid="{00000000-0005-0000-0000-000034120000}"/>
    <cellStyle name="Comma0 19" xfId="1411" xr:uid="{00000000-0005-0000-0000-000035120000}"/>
    <cellStyle name="Comma0 19 2" xfId="3630" xr:uid="{00000000-0005-0000-0000-000036120000}"/>
    <cellStyle name="Comma0 19 2 2" xfId="7166" xr:uid="{00000000-0005-0000-0000-000037120000}"/>
    <cellStyle name="Comma0 19 2 2 2" xfId="9172" xr:uid="{00000000-0005-0000-0000-000038120000}"/>
    <cellStyle name="Comma0 19 3" xfId="4579" xr:uid="{00000000-0005-0000-0000-000039120000}"/>
    <cellStyle name="Comma0 19 3 2" xfId="9173" xr:uid="{00000000-0005-0000-0000-00003A120000}"/>
    <cellStyle name="Comma0 2" xfId="1412" xr:uid="{00000000-0005-0000-0000-00003B120000}"/>
    <cellStyle name="Comma0 2 2" xfId="1413" xr:uid="{00000000-0005-0000-0000-00003C120000}"/>
    <cellStyle name="Comma0 2 2 2" xfId="3631" xr:uid="{00000000-0005-0000-0000-00003D120000}"/>
    <cellStyle name="Comma0 2 2 2 2" xfId="7167" xr:uid="{00000000-0005-0000-0000-00003E120000}"/>
    <cellStyle name="Comma0 2 2 2 2 2" xfId="9174" xr:uid="{00000000-0005-0000-0000-00003F120000}"/>
    <cellStyle name="Comma0 2 2 3" xfId="4581" xr:uid="{00000000-0005-0000-0000-000040120000}"/>
    <cellStyle name="Comma0 2 2 3 2" xfId="9175" xr:uid="{00000000-0005-0000-0000-000041120000}"/>
    <cellStyle name="Comma0 2 3" xfId="1414" xr:uid="{00000000-0005-0000-0000-000042120000}"/>
    <cellStyle name="Comma0 2 3 2" xfId="3632" xr:uid="{00000000-0005-0000-0000-000043120000}"/>
    <cellStyle name="Comma0 2 3 2 2" xfId="7168" xr:uid="{00000000-0005-0000-0000-000044120000}"/>
    <cellStyle name="Comma0 2 3 2 2 2" xfId="9176" xr:uid="{00000000-0005-0000-0000-000045120000}"/>
    <cellStyle name="Comma0 2 3 3" xfId="4582" xr:uid="{00000000-0005-0000-0000-000046120000}"/>
    <cellStyle name="Comma0 2 3 3 2" xfId="9177" xr:uid="{00000000-0005-0000-0000-000047120000}"/>
    <cellStyle name="Comma0 2 4" xfId="3633" xr:uid="{00000000-0005-0000-0000-000048120000}"/>
    <cellStyle name="Comma0 2 4 2" xfId="7169" xr:uid="{00000000-0005-0000-0000-000049120000}"/>
    <cellStyle name="Comma0 2 4 2 2" xfId="9178" xr:uid="{00000000-0005-0000-0000-00004A120000}"/>
    <cellStyle name="Comma0 2 5" xfId="4580" xr:uid="{00000000-0005-0000-0000-00004B120000}"/>
    <cellStyle name="Comma0 2 5 2" xfId="9179" xr:uid="{00000000-0005-0000-0000-00004C120000}"/>
    <cellStyle name="Comma0 20" xfId="1415" xr:uid="{00000000-0005-0000-0000-00004D120000}"/>
    <cellStyle name="Comma0 20 2" xfId="3634" xr:uid="{00000000-0005-0000-0000-00004E120000}"/>
    <cellStyle name="Comma0 20 2 2" xfId="7170" xr:uid="{00000000-0005-0000-0000-00004F120000}"/>
    <cellStyle name="Comma0 20 2 2 2" xfId="9180" xr:uid="{00000000-0005-0000-0000-000050120000}"/>
    <cellStyle name="Comma0 20 3" xfId="4583" xr:uid="{00000000-0005-0000-0000-000051120000}"/>
    <cellStyle name="Comma0 20 3 2" xfId="9181" xr:uid="{00000000-0005-0000-0000-000052120000}"/>
    <cellStyle name="Comma0 21" xfId="1416" xr:uid="{00000000-0005-0000-0000-000053120000}"/>
    <cellStyle name="Comma0 21 2" xfId="3635" xr:uid="{00000000-0005-0000-0000-000054120000}"/>
    <cellStyle name="Comma0 21 2 2" xfId="7171" xr:uid="{00000000-0005-0000-0000-000055120000}"/>
    <cellStyle name="Comma0 21 2 2 2" xfId="9182" xr:uid="{00000000-0005-0000-0000-000056120000}"/>
    <cellStyle name="Comma0 21 3" xfId="4584" xr:uid="{00000000-0005-0000-0000-000057120000}"/>
    <cellStyle name="Comma0 21 3 2" xfId="9183" xr:uid="{00000000-0005-0000-0000-000058120000}"/>
    <cellStyle name="Comma0 22" xfId="1417" xr:uid="{00000000-0005-0000-0000-000059120000}"/>
    <cellStyle name="Comma0 22 2" xfId="3636" xr:uid="{00000000-0005-0000-0000-00005A120000}"/>
    <cellStyle name="Comma0 22 2 2" xfId="7172" xr:uid="{00000000-0005-0000-0000-00005B120000}"/>
    <cellStyle name="Comma0 22 2 2 2" xfId="9184" xr:uid="{00000000-0005-0000-0000-00005C120000}"/>
    <cellStyle name="Comma0 22 3" xfId="4585" xr:uid="{00000000-0005-0000-0000-00005D120000}"/>
    <cellStyle name="Comma0 22 3 2" xfId="9185" xr:uid="{00000000-0005-0000-0000-00005E120000}"/>
    <cellStyle name="Comma0 23" xfId="1418" xr:uid="{00000000-0005-0000-0000-00005F120000}"/>
    <cellStyle name="Comma0 23 2" xfId="3637" xr:uid="{00000000-0005-0000-0000-000060120000}"/>
    <cellStyle name="Comma0 23 2 2" xfId="7173" xr:uid="{00000000-0005-0000-0000-000061120000}"/>
    <cellStyle name="Comma0 23 2 2 2" xfId="9186" xr:uid="{00000000-0005-0000-0000-000062120000}"/>
    <cellStyle name="Comma0 23 3" xfId="4586" xr:uid="{00000000-0005-0000-0000-000063120000}"/>
    <cellStyle name="Comma0 23 3 2" xfId="9187" xr:uid="{00000000-0005-0000-0000-000064120000}"/>
    <cellStyle name="Comma0 24" xfId="1419" xr:uid="{00000000-0005-0000-0000-000065120000}"/>
    <cellStyle name="Comma0 24 2" xfId="3638" xr:uid="{00000000-0005-0000-0000-000066120000}"/>
    <cellStyle name="Comma0 24 2 2" xfId="7174" xr:uid="{00000000-0005-0000-0000-000067120000}"/>
    <cellStyle name="Comma0 24 2 2 2" xfId="9188" xr:uid="{00000000-0005-0000-0000-000068120000}"/>
    <cellStyle name="Comma0 24 3" xfId="4587" xr:uid="{00000000-0005-0000-0000-000069120000}"/>
    <cellStyle name="Comma0 24 3 2" xfId="9189" xr:uid="{00000000-0005-0000-0000-00006A120000}"/>
    <cellStyle name="Comma0 25" xfId="1420" xr:uid="{00000000-0005-0000-0000-00006B120000}"/>
    <cellStyle name="Comma0 25 2" xfId="3639" xr:uid="{00000000-0005-0000-0000-00006C120000}"/>
    <cellStyle name="Comma0 25 2 2" xfId="7175" xr:uid="{00000000-0005-0000-0000-00006D120000}"/>
    <cellStyle name="Comma0 25 2 2 2" xfId="9190" xr:uid="{00000000-0005-0000-0000-00006E120000}"/>
    <cellStyle name="Comma0 25 3" xfId="4588" xr:uid="{00000000-0005-0000-0000-00006F120000}"/>
    <cellStyle name="Comma0 25 3 2" xfId="9191" xr:uid="{00000000-0005-0000-0000-000070120000}"/>
    <cellStyle name="Comma0 26" xfId="1421" xr:uid="{00000000-0005-0000-0000-000071120000}"/>
    <cellStyle name="Comma0 26 2" xfId="3640" xr:uid="{00000000-0005-0000-0000-000072120000}"/>
    <cellStyle name="Comma0 26 2 2" xfId="7176" xr:uid="{00000000-0005-0000-0000-000073120000}"/>
    <cellStyle name="Comma0 26 2 2 2" xfId="9192" xr:uid="{00000000-0005-0000-0000-000074120000}"/>
    <cellStyle name="Comma0 26 3" xfId="4589" xr:uid="{00000000-0005-0000-0000-000075120000}"/>
    <cellStyle name="Comma0 26 3 2" xfId="9193" xr:uid="{00000000-0005-0000-0000-000076120000}"/>
    <cellStyle name="Comma0 27" xfId="1422" xr:uid="{00000000-0005-0000-0000-000077120000}"/>
    <cellStyle name="Comma0 27 2" xfId="3641" xr:uid="{00000000-0005-0000-0000-000078120000}"/>
    <cellStyle name="Comma0 27 2 2" xfId="7177" xr:uid="{00000000-0005-0000-0000-000079120000}"/>
    <cellStyle name="Comma0 27 2 2 2" xfId="9194" xr:uid="{00000000-0005-0000-0000-00007A120000}"/>
    <cellStyle name="Comma0 27 3" xfId="4590" xr:uid="{00000000-0005-0000-0000-00007B120000}"/>
    <cellStyle name="Comma0 27 3 2" xfId="9195" xr:uid="{00000000-0005-0000-0000-00007C120000}"/>
    <cellStyle name="Comma0 28" xfId="1423" xr:uid="{00000000-0005-0000-0000-00007D120000}"/>
    <cellStyle name="Comma0 28 2" xfId="3642" xr:uid="{00000000-0005-0000-0000-00007E120000}"/>
    <cellStyle name="Comma0 28 2 2" xfId="7178" xr:uid="{00000000-0005-0000-0000-00007F120000}"/>
    <cellStyle name="Comma0 28 2 2 2" xfId="9196" xr:uid="{00000000-0005-0000-0000-000080120000}"/>
    <cellStyle name="Comma0 28 3" xfId="4591" xr:uid="{00000000-0005-0000-0000-000081120000}"/>
    <cellStyle name="Comma0 28 3 2" xfId="9197" xr:uid="{00000000-0005-0000-0000-000082120000}"/>
    <cellStyle name="Comma0 29" xfId="1424" xr:uid="{00000000-0005-0000-0000-000083120000}"/>
    <cellStyle name="Comma0 29 2" xfId="3643" xr:uid="{00000000-0005-0000-0000-000084120000}"/>
    <cellStyle name="Comma0 29 2 2" xfId="7179" xr:uid="{00000000-0005-0000-0000-000085120000}"/>
    <cellStyle name="Comma0 29 2 2 2" xfId="9198" xr:uid="{00000000-0005-0000-0000-000086120000}"/>
    <cellStyle name="Comma0 29 3" xfId="4592" xr:uid="{00000000-0005-0000-0000-000087120000}"/>
    <cellStyle name="Comma0 29 3 2" xfId="9199" xr:uid="{00000000-0005-0000-0000-000088120000}"/>
    <cellStyle name="Comma0 3" xfId="1425" xr:uid="{00000000-0005-0000-0000-000089120000}"/>
    <cellStyle name="Comma0 3 2" xfId="3644" xr:uid="{00000000-0005-0000-0000-00008A120000}"/>
    <cellStyle name="Comma0 3 2 2" xfId="7180" xr:uid="{00000000-0005-0000-0000-00008B120000}"/>
    <cellStyle name="Comma0 3 2 2 2" xfId="9200" xr:uid="{00000000-0005-0000-0000-00008C120000}"/>
    <cellStyle name="Comma0 3 3" xfId="4593" xr:uid="{00000000-0005-0000-0000-00008D120000}"/>
    <cellStyle name="Comma0 3 3 2" xfId="9201" xr:uid="{00000000-0005-0000-0000-00008E120000}"/>
    <cellStyle name="Comma0 30" xfId="1426" xr:uid="{00000000-0005-0000-0000-00008F120000}"/>
    <cellStyle name="Comma0 30 2" xfId="3645" xr:uid="{00000000-0005-0000-0000-000090120000}"/>
    <cellStyle name="Comma0 30 2 2" xfId="7181" xr:uid="{00000000-0005-0000-0000-000091120000}"/>
    <cellStyle name="Comma0 30 2 2 2" xfId="9202" xr:uid="{00000000-0005-0000-0000-000092120000}"/>
    <cellStyle name="Comma0 30 3" xfId="4594" xr:uid="{00000000-0005-0000-0000-000093120000}"/>
    <cellStyle name="Comma0 30 3 2" xfId="9203" xr:uid="{00000000-0005-0000-0000-000094120000}"/>
    <cellStyle name="Comma0 31" xfId="1427" xr:uid="{00000000-0005-0000-0000-000095120000}"/>
    <cellStyle name="Comma0 31 2" xfId="3646" xr:uid="{00000000-0005-0000-0000-000096120000}"/>
    <cellStyle name="Comma0 31 2 2" xfId="7182" xr:uid="{00000000-0005-0000-0000-000097120000}"/>
    <cellStyle name="Comma0 31 2 2 2" xfId="9204" xr:uid="{00000000-0005-0000-0000-000098120000}"/>
    <cellStyle name="Comma0 31 3" xfId="4595" xr:uid="{00000000-0005-0000-0000-000099120000}"/>
    <cellStyle name="Comma0 31 3 2" xfId="9205" xr:uid="{00000000-0005-0000-0000-00009A120000}"/>
    <cellStyle name="Comma0 32" xfId="1428" xr:uid="{00000000-0005-0000-0000-00009B120000}"/>
    <cellStyle name="Comma0 32 2" xfId="3647" xr:uid="{00000000-0005-0000-0000-00009C120000}"/>
    <cellStyle name="Comma0 32 2 2" xfId="7183" xr:uid="{00000000-0005-0000-0000-00009D120000}"/>
    <cellStyle name="Comma0 32 2 2 2" xfId="9206" xr:uid="{00000000-0005-0000-0000-00009E120000}"/>
    <cellStyle name="Comma0 32 3" xfId="4596" xr:uid="{00000000-0005-0000-0000-00009F120000}"/>
    <cellStyle name="Comma0 32 3 2" xfId="9207" xr:uid="{00000000-0005-0000-0000-0000A0120000}"/>
    <cellStyle name="Comma0 33" xfId="1429" xr:uid="{00000000-0005-0000-0000-0000A1120000}"/>
    <cellStyle name="Comma0 33 2" xfId="3648" xr:uid="{00000000-0005-0000-0000-0000A2120000}"/>
    <cellStyle name="Comma0 33 2 2" xfId="7184" xr:uid="{00000000-0005-0000-0000-0000A3120000}"/>
    <cellStyle name="Comma0 33 2 2 2" xfId="9208" xr:uid="{00000000-0005-0000-0000-0000A4120000}"/>
    <cellStyle name="Comma0 33 3" xfId="4597" xr:uid="{00000000-0005-0000-0000-0000A5120000}"/>
    <cellStyle name="Comma0 33 3 2" xfId="9209" xr:uid="{00000000-0005-0000-0000-0000A6120000}"/>
    <cellStyle name="Comma0 34" xfId="1430" xr:uid="{00000000-0005-0000-0000-0000A7120000}"/>
    <cellStyle name="Comma0 34 2" xfId="3649" xr:uid="{00000000-0005-0000-0000-0000A8120000}"/>
    <cellStyle name="Comma0 34 2 2" xfId="7185" xr:uid="{00000000-0005-0000-0000-0000A9120000}"/>
    <cellStyle name="Comma0 34 2 2 2" xfId="9210" xr:uid="{00000000-0005-0000-0000-0000AA120000}"/>
    <cellStyle name="Comma0 34 3" xfId="4598" xr:uid="{00000000-0005-0000-0000-0000AB120000}"/>
    <cellStyle name="Comma0 34 3 2" xfId="9211" xr:uid="{00000000-0005-0000-0000-0000AC120000}"/>
    <cellStyle name="Comma0 35" xfId="3650" xr:uid="{00000000-0005-0000-0000-0000AD120000}"/>
    <cellStyle name="Comma0 35 2" xfId="7186" xr:uid="{00000000-0005-0000-0000-0000AE120000}"/>
    <cellStyle name="Comma0 35 2 2" xfId="9212" xr:uid="{00000000-0005-0000-0000-0000AF120000}"/>
    <cellStyle name="Comma0 36" xfId="4569" xr:uid="{00000000-0005-0000-0000-0000B0120000}"/>
    <cellStyle name="Comma0 36 2" xfId="9213" xr:uid="{00000000-0005-0000-0000-0000B1120000}"/>
    <cellStyle name="Comma0 4" xfId="1431" xr:uid="{00000000-0005-0000-0000-0000B2120000}"/>
    <cellStyle name="Comma0 4 2" xfId="3651" xr:uid="{00000000-0005-0000-0000-0000B3120000}"/>
    <cellStyle name="Comma0 4 2 2" xfId="7187" xr:uid="{00000000-0005-0000-0000-0000B4120000}"/>
    <cellStyle name="Comma0 4 2 2 2" xfId="9214" xr:uid="{00000000-0005-0000-0000-0000B5120000}"/>
    <cellStyle name="Comma0 4 3" xfId="4599" xr:uid="{00000000-0005-0000-0000-0000B6120000}"/>
    <cellStyle name="Comma0 4 3 2" xfId="9215" xr:uid="{00000000-0005-0000-0000-0000B7120000}"/>
    <cellStyle name="Comma0 5" xfId="1432" xr:uid="{00000000-0005-0000-0000-0000B8120000}"/>
    <cellStyle name="Comma0 5 2" xfId="3652" xr:uid="{00000000-0005-0000-0000-0000B9120000}"/>
    <cellStyle name="Comma0 5 2 2" xfId="7188" xr:uid="{00000000-0005-0000-0000-0000BA120000}"/>
    <cellStyle name="Comma0 5 2 2 2" xfId="9216" xr:uid="{00000000-0005-0000-0000-0000BB120000}"/>
    <cellStyle name="Comma0 5 3" xfId="4600" xr:uid="{00000000-0005-0000-0000-0000BC120000}"/>
    <cellStyle name="Comma0 5 3 2" xfId="9217" xr:uid="{00000000-0005-0000-0000-0000BD120000}"/>
    <cellStyle name="Comma0 6" xfId="1433" xr:uid="{00000000-0005-0000-0000-0000BE120000}"/>
    <cellStyle name="Comma0 6 2" xfId="3653" xr:uid="{00000000-0005-0000-0000-0000BF120000}"/>
    <cellStyle name="Comma0 6 2 2" xfId="7189" xr:uid="{00000000-0005-0000-0000-0000C0120000}"/>
    <cellStyle name="Comma0 6 2 2 2" xfId="9218" xr:uid="{00000000-0005-0000-0000-0000C1120000}"/>
    <cellStyle name="Comma0 6 3" xfId="4601" xr:uid="{00000000-0005-0000-0000-0000C2120000}"/>
    <cellStyle name="Comma0 6 3 2" xfId="9219" xr:uid="{00000000-0005-0000-0000-0000C3120000}"/>
    <cellStyle name="Comma0 7" xfId="1434" xr:uid="{00000000-0005-0000-0000-0000C4120000}"/>
    <cellStyle name="Comma0 7 2" xfId="3654" xr:uid="{00000000-0005-0000-0000-0000C5120000}"/>
    <cellStyle name="Comma0 7 2 2" xfId="7190" xr:uid="{00000000-0005-0000-0000-0000C6120000}"/>
    <cellStyle name="Comma0 7 2 2 2" xfId="9220" xr:uid="{00000000-0005-0000-0000-0000C7120000}"/>
    <cellStyle name="Comma0 7 3" xfId="4602" xr:uid="{00000000-0005-0000-0000-0000C8120000}"/>
    <cellStyle name="Comma0 7 3 2" xfId="9221" xr:uid="{00000000-0005-0000-0000-0000C9120000}"/>
    <cellStyle name="Comma0 8" xfId="1435" xr:uid="{00000000-0005-0000-0000-0000CA120000}"/>
    <cellStyle name="Comma0 8 2" xfId="3655" xr:uid="{00000000-0005-0000-0000-0000CB120000}"/>
    <cellStyle name="Comma0 8 2 2" xfId="7191" xr:uid="{00000000-0005-0000-0000-0000CC120000}"/>
    <cellStyle name="Comma0 8 2 2 2" xfId="9222" xr:uid="{00000000-0005-0000-0000-0000CD120000}"/>
    <cellStyle name="Comma0 8 3" xfId="4603" xr:uid="{00000000-0005-0000-0000-0000CE120000}"/>
    <cellStyle name="Comma0 8 3 2" xfId="9223" xr:uid="{00000000-0005-0000-0000-0000CF120000}"/>
    <cellStyle name="Comma0 9" xfId="1436" xr:uid="{00000000-0005-0000-0000-0000D0120000}"/>
    <cellStyle name="Comma0 9 2" xfId="3656" xr:uid="{00000000-0005-0000-0000-0000D1120000}"/>
    <cellStyle name="Comma0 9 2 2" xfId="7192" xr:uid="{00000000-0005-0000-0000-0000D2120000}"/>
    <cellStyle name="Comma0 9 2 2 2" xfId="9224" xr:uid="{00000000-0005-0000-0000-0000D3120000}"/>
    <cellStyle name="Comma0 9 3" xfId="4604" xr:uid="{00000000-0005-0000-0000-0000D4120000}"/>
    <cellStyle name="Comma0 9 3 2" xfId="9225" xr:uid="{00000000-0005-0000-0000-0000D5120000}"/>
    <cellStyle name="Currency" xfId="1437" xr:uid="{00000000-0005-0000-0000-0000D6120000}"/>
    <cellStyle name="Currency 10" xfId="1438" xr:uid="{00000000-0005-0000-0000-0000D7120000}"/>
    <cellStyle name="Currency 10 2" xfId="3657" xr:uid="{00000000-0005-0000-0000-0000D8120000}"/>
    <cellStyle name="Currency 10 2 2" xfId="7193" xr:uid="{00000000-0005-0000-0000-0000D9120000}"/>
    <cellStyle name="Currency 10 2 2 2" xfId="9226" xr:uid="{00000000-0005-0000-0000-0000DA120000}"/>
    <cellStyle name="Currency 10 2 2 2 2" xfId="11927" xr:uid="{00000000-0005-0000-0000-0000DB120000}"/>
    <cellStyle name="Currency 10 2 2 3" xfId="11737" xr:uid="{00000000-0005-0000-0000-0000DC120000}"/>
    <cellStyle name="Currency 10 2 3" xfId="11401" xr:uid="{00000000-0005-0000-0000-0000DD120000}"/>
    <cellStyle name="Currency 10 3" xfId="4606" xr:uid="{00000000-0005-0000-0000-0000DE120000}"/>
    <cellStyle name="Currency 10 3 2" xfId="9227" xr:uid="{00000000-0005-0000-0000-0000DF120000}"/>
    <cellStyle name="Currency 10 3 2 2" xfId="11928" xr:uid="{00000000-0005-0000-0000-0000E0120000}"/>
    <cellStyle name="Currency 10 3 3" xfId="11537" xr:uid="{00000000-0005-0000-0000-0000E1120000}"/>
    <cellStyle name="Currency 10 4" xfId="11232" xr:uid="{00000000-0005-0000-0000-0000E2120000}"/>
    <cellStyle name="Currency 11" xfId="1439" xr:uid="{00000000-0005-0000-0000-0000E3120000}"/>
    <cellStyle name="Currency 11 2" xfId="3658" xr:uid="{00000000-0005-0000-0000-0000E4120000}"/>
    <cellStyle name="Currency 11 2 2" xfId="7194" xr:uid="{00000000-0005-0000-0000-0000E5120000}"/>
    <cellStyle name="Currency 11 2 2 2" xfId="9228" xr:uid="{00000000-0005-0000-0000-0000E6120000}"/>
    <cellStyle name="Currency 11 2 2 2 2" xfId="11929" xr:uid="{00000000-0005-0000-0000-0000E7120000}"/>
    <cellStyle name="Currency 11 2 2 3" xfId="11738" xr:uid="{00000000-0005-0000-0000-0000E8120000}"/>
    <cellStyle name="Currency 11 2 3" xfId="11402" xr:uid="{00000000-0005-0000-0000-0000E9120000}"/>
    <cellStyle name="Currency 11 3" xfId="4607" xr:uid="{00000000-0005-0000-0000-0000EA120000}"/>
    <cellStyle name="Currency 11 3 2" xfId="9229" xr:uid="{00000000-0005-0000-0000-0000EB120000}"/>
    <cellStyle name="Currency 11 3 2 2" xfId="11930" xr:uid="{00000000-0005-0000-0000-0000EC120000}"/>
    <cellStyle name="Currency 11 3 3" xfId="11538" xr:uid="{00000000-0005-0000-0000-0000ED120000}"/>
    <cellStyle name="Currency 11 4" xfId="11233" xr:uid="{00000000-0005-0000-0000-0000EE120000}"/>
    <cellStyle name="Currency 12" xfId="1440" xr:uid="{00000000-0005-0000-0000-0000EF120000}"/>
    <cellStyle name="Currency 12 2" xfId="3659" xr:uid="{00000000-0005-0000-0000-0000F0120000}"/>
    <cellStyle name="Currency 12 2 2" xfId="7195" xr:uid="{00000000-0005-0000-0000-0000F1120000}"/>
    <cellStyle name="Currency 12 2 2 2" xfId="9230" xr:uid="{00000000-0005-0000-0000-0000F2120000}"/>
    <cellStyle name="Currency 12 2 2 2 2" xfId="11931" xr:uid="{00000000-0005-0000-0000-0000F3120000}"/>
    <cellStyle name="Currency 12 2 2 3" xfId="11739" xr:uid="{00000000-0005-0000-0000-0000F4120000}"/>
    <cellStyle name="Currency 12 2 3" xfId="11403" xr:uid="{00000000-0005-0000-0000-0000F5120000}"/>
    <cellStyle name="Currency 12 3" xfId="4608" xr:uid="{00000000-0005-0000-0000-0000F6120000}"/>
    <cellStyle name="Currency 12 3 2" xfId="9231" xr:uid="{00000000-0005-0000-0000-0000F7120000}"/>
    <cellStyle name="Currency 12 3 2 2" xfId="11932" xr:uid="{00000000-0005-0000-0000-0000F8120000}"/>
    <cellStyle name="Currency 12 3 3" xfId="11539" xr:uid="{00000000-0005-0000-0000-0000F9120000}"/>
    <cellStyle name="Currency 12 4" xfId="11234" xr:uid="{00000000-0005-0000-0000-0000FA120000}"/>
    <cellStyle name="Currency 13" xfId="1441" xr:uid="{00000000-0005-0000-0000-0000FB120000}"/>
    <cellStyle name="Currency 13 2" xfId="3660" xr:uid="{00000000-0005-0000-0000-0000FC120000}"/>
    <cellStyle name="Currency 13 2 2" xfId="7196" xr:uid="{00000000-0005-0000-0000-0000FD120000}"/>
    <cellStyle name="Currency 13 2 2 2" xfId="9232" xr:uid="{00000000-0005-0000-0000-0000FE120000}"/>
    <cellStyle name="Currency 13 2 2 2 2" xfId="11933" xr:uid="{00000000-0005-0000-0000-0000FF120000}"/>
    <cellStyle name="Currency 13 2 2 3" xfId="11740" xr:uid="{00000000-0005-0000-0000-000000130000}"/>
    <cellStyle name="Currency 13 2 3" xfId="11404" xr:uid="{00000000-0005-0000-0000-000001130000}"/>
    <cellStyle name="Currency 13 3" xfId="4609" xr:uid="{00000000-0005-0000-0000-000002130000}"/>
    <cellStyle name="Currency 13 3 2" xfId="9233" xr:uid="{00000000-0005-0000-0000-000003130000}"/>
    <cellStyle name="Currency 13 3 2 2" xfId="11934" xr:uid="{00000000-0005-0000-0000-000004130000}"/>
    <cellStyle name="Currency 13 3 3" xfId="11540" xr:uid="{00000000-0005-0000-0000-000005130000}"/>
    <cellStyle name="Currency 13 4" xfId="11235" xr:uid="{00000000-0005-0000-0000-000006130000}"/>
    <cellStyle name="Currency 14" xfId="1442" xr:uid="{00000000-0005-0000-0000-000007130000}"/>
    <cellStyle name="Currency 14 2" xfId="3661" xr:uid="{00000000-0005-0000-0000-000008130000}"/>
    <cellStyle name="Currency 14 2 2" xfId="7197" xr:uid="{00000000-0005-0000-0000-000009130000}"/>
    <cellStyle name="Currency 14 2 2 2" xfId="9234" xr:uid="{00000000-0005-0000-0000-00000A130000}"/>
    <cellStyle name="Currency 14 2 2 2 2" xfId="11935" xr:uid="{00000000-0005-0000-0000-00000B130000}"/>
    <cellStyle name="Currency 14 2 2 3" xfId="11741" xr:uid="{00000000-0005-0000-0000-00000C130000}"/>
    <cellStyle name="Currency 14 2 3" xfId="11405" xr:uid="{00000000-0005-0000-0000-00000D130000}"/>
    <cellStyle name="Currency 14 3" xfId="4610" xr:uid="{00000000-0005-0000-0000-00000E130000}"/>
    <cellStyle name="Currency 14 3 2" xfId="9235" xr:uid="{00000000-0005-0000-0000-00000F130000}"/>
    <cellStyle name="Currency 14 3 2 2" xfId="11936" xr:uid="{00000000-0005-0000-0000-000010130000}"/>
    <cellStyle name="Currency 14 3 3" xfId="11541" xr:uid="{00000000-0005-0000-0000-000011130000}"/>
    <cellStyle name="Currency 14 4" xfId="11236" xr:uid="{00000000-0005-0000-0000-000012130000}"/>
    <cellStyle name="Currency 15" xfId="1443" xr:uid="{00000000-0005-0000-0000-000013130000}"/>
    <cellStyle name="Currency 15 2" xfId="3662" xr:uid="{00000000-0005-0000-0000-000014130000}"/>
    <cellStyle name="Currency 15 2 2" xfId="7198" xr:uid="{00000000-0005-0000-0000-000015130000}"/>
    <cellStyle name="Currency 15 2 2 2" xfId="9236" xr:uid="{00000000-0005-0000-0000-000016130000}"/>
    <cellStyle name="Currency 15 2 2 2 2" xfId="11937" xr:uid="{00000000-0005-0000-0000-000017130000}"/>
    <cellStyle name="Currency 15 2 2 3" xfId="11742" xr:uid="{00000000-0005-0000-0000-000018130000}"/>
    <cellStyle name="Currency 15 2 3" xfId="11406" xr:uid="{00000000-0005-0000-0000-000019130000}"/>
    <cellStyle name="Currency 15 3" xfId="4611" xr:uid="{00000000-0005-0000-0000-00001A130000}"/>
    <cellStyle name="Currency 15 3 2" xfId="9237" xr:uid="{00000000-0005-0000-0000-00001B130000}"/>
    <cellStyle name="Currency 15 3 2 2" xfId="11938" xr:uid="{00000000-0005-0000-0000-00001C130000}"/>
    <cellStyle name="Currency 15 3 3" xfId="11542" xr:uid="{00000000-0005-0000-0000-00001D130000}"/>
    <cellStyle name="Currency 15 4" xfId="11237" xr:uid="{00000000-0005-0000-0000-00001E130000}"/>
    <cellStyle name="Currency 16" xfId="1444" xr:uid="{00000000-0005-0000-0000-00001F130000}"/>
    <cellStyle name="Currency 16 2" xfId="3663" xr:uid="{00000000-0005-0000-0000-000020130000}"/>
    <cellStyle name="Currency 16 2 2" xfId="7199" xr:uid="{00000000-0005-0000-0000-000021130000}"/>
    <cellStyle name="Currency 16 2 2 2" xfId="9238" xr:uid="{00000000-0005-0000-0000-000022130000}"/>
    <cellStyle name="Currency 16 2 2 2 2" xfId="11939" xr:uid="{00000000-0005-0000-0000-000023130000}"/>
    <cellStyle name="Currency 16 2 2 3" xfId="11743" xr:uid="{00000000-0005-0000-0000-000024130000}"/>
    <cellStyle name="Currency 16 2 3" xfId="11407" xr:uid="{00000000-0005-0000-0000-000025130000}"/>
    <cellStyle name="Currency 16 3" xfId="4612" xr:uid="{00000000-0005-0000-0000-000026130000}"/>
    <cellStyle name="Currency 16 3 2" xfId="9239" xr:uid="{00000000-0005-0000-0000-000027130000}"/>
    <cellStyle name="Currency 16 3 2 2" xfId="11940" xr:uid="{00000000-0005-0000-0000-000028130000}"/>
    <cellStyle name="Currency 16 3 3" xfId="11543" xr:uid="{00000000-0005-0000-0000-000029130000}"/>
    <cellStyle name="Currency 16 4" xfId="11238" xr:uid="{00000000-0005-0000-0000-00002A130000}"/>
    <cellStyle name="Currency 17" xfId="1445" xr:uid="{00000000-0005-0000-0000-00002B130000}"/>
    <cellStyle name="Currency 17 2" xfId="3664" xr:uid="{00000000-0005-0000-0000-00002C130000}"/>
    <cellStyle name="Currency 17 2 2" xfId="7200" xr:uid="{00000000-0005-0000-0000-00002D130000}"/>
    <cellStyle name="Currency 17 2 2 2" xfId="9240" xr:uid="{00000000-0005-0000-0000-00002E130000}"/>
    <cellStyle name="Currency 17 2 2 2 2" xfId="11941" xr:uid="{00000000-0005-0000-0000-00002F130000}"/>
    <cellStyle name="Currency 17 2 2 3" xfId="11744" xr:uid="{00000000-0005-0000-0000-000030130000}"/>
    <cellStyle name="Currency 17 2 3" xfId="11408" xr:uid="{00000000-0005-0000-0000-000031130000}"/>
    <cellStyle name="Currency 17 3" xfId="4613" xr:uid="{00000000-0005-0000-0000-000032130000}"/>
    <cellStyle name="Currency 17 3 2" xfId="9241" xr:uid="{00000000-0005-0000-0000-000033130000}"/>
    <cellStyle name="Currency 17 3 2 2" xfId="11942" xr:uid="{00000000-0005-0000-0000-000034130000}"/>
    <cellStyle name="Currency 17 3 3" xfId="11544" xr:uid="{00000000-0005-0000-0000-000035130000}"/>
    <cellStyle name="Currency 17 4" xfId="11239" xr:uid="{00000000-0005-0000-0000-000036130000}"/>
    <cellStyle name="Currency 18" xfId="1446" xr:uid="{00000000-0005-0000-0000-000037130000}"/>
    <cellStyle name="Currency 18 2" xfId="3665" xr:uid="{00000000-0005-0000-0000-000038130000}"/>
    <cellStyle name="Currency 18 2 2" xfId="7201" xr:uid="{00000000-0005-0000-0000-000039130000}"/>
    <cellStyle name="Currency 18 2 2 2" xfId="9242" xr:uid="{00000000-0005-0000-0000-00003A130000}"/>
    <cellStyle name="Currency 18 2 2 2 2" xfId="11943" xr:uid="{00000000-0005-0000-0000-00003B130000}"/>
    <cellStyle name="Currency 18 2 2 3" xfId="11745" xr:uid="{00000000-0005-0000-0000-00003C130000}"/>
    <cellStyle name="Currency 18 2 3" xfId="11409" xr:uid="{00000000-0005-0000-0000-00003D130000}"/>
    <cellStyle name="Currency 18 3" xfId="4614" xr:uid="{00000000-0005-0000-0000-00003E130000}"/>
    <cellStyle name="Currency 18 3 2" xfId="9243" xr:uid="{00000000-0005-0000-0000-00003F130000}"/>
    <cellStyle name="Currency 18 3 2 2" xfId="11944" xr:uid="{00000000-0005-0000-0000-000040130000}"/>
    <cellStyle name="Currency 18 3 3" xfId="11545" xr:uid="{00000000-0005-0000-0000-000041130000}"/>
    <cellStyle name="Currency 18 4" xfId="11240" xr:uid="{00000000-0005-0000-0000-000042130000}"/>
    <cellStyle name="Currency 19" xfId="1447" xr:uid="{00000000-0005-0000-0000-000043130000}"/>
    <cellStyle name="Currency 19 2" xfId="3666" xr:uid="{00000000-0005-0000-0000-000044130000}"/>
    <cellStyle name="Currency 19 2 2" xfId="7202" xr:uid="{00000000-0005-0000-0000-000045130000}"/>
    <cellStyle name="Currency 19 2 2 2" xfId="9244" xr:uid="{00000000-0005-0000-0000-000046130000}"/>
    <cellStyle name="Currency 19 2 2 2 2" xfId="11945" xr:uid="{00000000-0005-0000-0000-000047130000}"/>
    <cellStyle name="Currency 19 2 2 3" xfId="11746" xr:uid="{00000000-0005-0000-0000-000048130000}"/>
    <cellStyle name="Currency 19 2 3" xfId="11410" xr:uid="{00000000-0005-0000-0000-000049130000}"/>
    <cellStyle name="Currency 19 3" xfId="4615" xr:uid="{00000000-0005-0000-0000-00004A130000}"/>
    <cellStyle name="Currency 19 3 2" xfId="9245" xr:uid="{00000000-0005-0000-0000-00004B130000}"/>
    <cellStyle name="Currency 19 3 2 2" xfId="11946" xr:uid="{00000000-0005-0000-0000-00004C130000}"/>
    <cellStyle name="Currency 19 3 3" xfId="11546" xr:uid="{00000000-0005-0000-0000-00004D130000}"/>
    <cellStyle name="Currency 19 4" xfId="11241" xr:uid="{00000000-0005-0000-0000-00004E130000}"/>
    <cellStyle name="Currency 2" xfId="1448" xr:uid="{00000000-0005-0000-0000-00004F130000}"/>
    <cellStyle name="Currency 2 2" xfId="1449" xr:uid="{00000000-0005-0000-0000-000050130000}"/>
    <cellStyle name="Currency 2 2 2" xfId="3667" xr:uid="{00000000-0005-0000-0000-000051130000}"/>
    <cellStyle name="Currency 2 2 2 2" xfId="7203" xr:uid="{00000000-0005-0000-0000-000052130000}"/>
    <cellStyle name="Currency 2 2 2 2 2" xfId="9246" xr:uid="{00000000-0005-0000-0000-000053130000}"/>
    <cellStyle name="Currency 2 2 2 2 2 2" xfId="11947" xr:uid="{00000000-0005-0000-0000-000054130000}"/>
    <cellStyle name="Currency 2 2 2 2 3" xfId="11747" xr:uid="{00000000-0005-0000-0000-000055130000}"/>
    <cellStyle name="Currency 2 2 2 3" xfId="11411" xr:uid="{00000000-0005-0000-0000-000056130000}"/>
    <cellStyle name="Currency 2 2 3" xfId="4617" xr:uid="{00000000-0005-0000-0000-000057130000}"/>
    <cellStyle name="Currency 2 2 3 2" xfId="9247" xr:uid="{00000000-0005-0000-0000-000058130000}"/>
    <cellStyle name="Currency 2 2 3 2 2" xfId="11948" xr:uid="{00000000-0005-0000-0000-000059130000}"/>
    <cellStyle name="Currency 2 2 3 3" xfId="11547" xr:uid="{00000000-0005-0000-0000-00005A130000}"/>
    <cellStyle name="Currency 2 2 4" xfId="11242" xr:uid="{00000000-0005-0000-0000-00005B130000}"/>
    <cellStyle name="Currency 2 3" xfId="1450" xr:uid="{00000000-0005-0000-0000-00005C130000}"/>
    <cellStyle name="Currency 2 3 2" xfId="3668" xr:uid="{00000000-0005-0000-0000-00005D130000}"/>
    <cellStyle name="Currency 2 3 2 2" xfId="7204" xr:uid="{00000000-0005-0000-0000-00005E130000}"/>
    <cellStyle name="Currency 2 3 2 2 2" xfId="9248" xr:uid="{00000000-0005-0000-0000-00005F130000}"/>
    <cellStyle name="Currency 2 3 2 2 2 2" xfId="11949" xr:uid="{00000000-0005-0000-0000-000060130000}"/>
    <cellStyle name="Currency 2 3 2 2 3" xfId="11748" xr:uid="{00000000-0005-0000-0000-000061130000}"/>
    <cellStyle name="Currency 2 3 2 3" xfId="11412" xr:uid="{00000000-0005-0000-0000-000062130000}"/>
    <cellStyle name="Currency 2 3 3" xfId="4618" xr:uid="{00000000-0005-0000-0000-000063130000}"/>
    <cellStyle name="Currency 2 3 3 2" xfId="9249" xr:uid="{00000000-0005-0000-0000-000064130000}"/>
    <cellStyle name="Currency 2 3 3 2 2" xfId="11950" xr:uid="{00000000-0005-0000-0000-000065130000}"/>
    <cellStyle name="Currency 2 3 3 3" xfId="11548" xr:uid="{00000000-0005-0000-0000-000066130000}"/>
    <cellStyle name="Currency 2 3 4" xfId="11243" xr:uid="{00000000-0005-0000-0000-000067130000}"/>
    <cellStyle name="Currency 2 4" xfId="3669" xr:uid="{00000000-0005-0000-0000-000068130000}"/>
    <cellStyle name="Currency 2 4 2" xfId="7205" xr:uid="{00000000-0005-0000-0000-000069130000}"/>
    <cellStyle name="Currency 2 4 2 2" xfId="9250" xr:uid="{00000000-0005-0000-0000-00006A130000}"/>
    <cellStyle name="Currency 2 5" xfId="4616" xr:uid="{00000000-0005-0000-0000-00006B130000}"/>
    <cellStyle name="Currency 2 5 2" xfId="9251" xr:uid="{00000000-0005-0000-0000-00006C130000}"/>
    <cellStyle name="Currency 20" xfId="1451" xr:uid="{00000000-0005-0000-0000-00006D130000}"/>
    <cellStyle name="Currency 20 2" xfId="3670" xr:uid="{00000000-0005-0000-0000-00006E130000}"/>
    <cellStyle name="Currency 20 2 2" xfId="7206" xr:uid="{00000000-0005-0000-0000-00006F130000}"/>
    <cellStyle name="Currency 20 2 2 2" xfId="9252" xr:uid="{00000000-0005-0000-0000-000070130000}"/>
    <cellStyle name="Currency 20 2 2 2 2" xfId="11951" xr:uid="{00000000-0005-0000-0000-000071130000}"/>
    <cellStyle name="Currency 20 2 2 3" xfId="11749" xr:uid="{00000000-0005-0000-0000-000072130000}"/>
    <cellStyle name="Currency 20 2 3" xfId="11413" xr:uid="{00000000-0005-0000-0000-000073130000}"/>
    <cellStyle name="Currency 20 3" xfId="4619" xr:uid="{00000000-0005-0000-0000-000074130000}"/>
    <cellStyle name="Currency 20 3 2" xfId="9253" xr:uid="{00000000-0005-0000-0000-000075130000}"/>
    <cellStyle name="Currency 20 3 2 2" xfId="11952" xr:uid="{00000000-0005-0000-0000-000076130000}"/>
    <cellStyle name="Currency 20 3 3" xfId="11549" xr:uid="{00000000-0005-0000-0000-000077130000}"/>
    <cellStyle name="Currency 20 4" xfId="11244" xr:uid="{00000000-0005-0000-0000-000078130000}"/>
    <cellStyle name="Currency 21" xfId="1452" xr:uid="{00000000-0005-0000-0000-000079130000}"/>
    <cellStyle name="Currency 21 2" xfId="3671" xr:uid="{00000000-0005-0000-0000-00007A130000}"/>
    <cellStyle name="Currency 21 2 2" xfId="7207" xr:uid="{00000000-0005-0000-0000-00007B130000}"/>
    <cellStyle name="Currency 21 2 2 2" xfId="9254" xr:uid="{00000000-0005-0000-0000-00007C130000}"/>
    <cellStyle name="Currency 21 2 2 2 2" xfId="11953" xr:uid="{00000000-0005-0000-0000-00007D130000}"/>
    <cellStyle name="Currency 21 2 2 3" xfId="11750" xr:uid="{00000000-0005-0000-0000-00007E130000}"/>
    <cellStyle name="Currency 21 2 3" xfId="11414" xr:uid="{00000000-0005-0000-0000-00007F130000}"/>
    <cellStyle name="Currency 21 3" xfId="4620" xr:uid="{00000000-0005-0000-0000-000080130000}"/>
    <cellStyle name="Currency 21 3 2" xfId="9255" xr:uid="{00000000-0005-0000-0000-000081130000}"/>
    <cellStyle name="Currency 21 3 2 2" xfId="11954" xr:uid="{00000000-0005-0000-0000-000082130000}"/>
    <cellStyle name="Currency 21 3 3" xfId="11550" xr:uid="{00000000-0005-0000-0000-000083130000}"/>
    <cellStyle name="Currency 21 4" xfId="11245" xr:uid="{00000000-0005-0000-0000-000084130000}"/>
    <cellStyle name="Currency 22" xfId="1453" xr:uid="{00000000-0005-0000-0000-000085130000}"/>
    <cellStyle name="Currency 22 2" xfId="3672" xr:uid="{00000000-0005-0000-0000-000086130000}"/>
    <cellStyle name="Currency 22 2 2" xfId="7208" xr:uid="{00000000-0005-0000-0000-000087130000}"/>
    <cellStyle name="Currency 22 2 2 2" xfId="9256" xr:uid="{00000000-0005-0000-0000-000088130000}"/>
    <cellStyle name="Currency 22 2 2 2 2" xfId="11955" xr:uid="{00000000-0005-0000-0000-000089130000}"/>
    <cellStyle name="Currency 22 2 2 3" xfId="11751" xr:uid="{00000000-0005-0000-0000-00008A130000}"/>
    <cellStyle name="Currency 22 2 3" xfId="11415" xr:uid="{00000000-0005-0000-0000-00008B130000}"/>
    <cellStyle name="Currency 22 3" xfId="4621" xr:uid="{00000000-0005-0000-0000-00008C130000}"/>
    <cellStyle name="Currency 22 3 2" xfId="9257" xr:uid="{00000000-0005-0000-0000-00008D130000}"/>
    <cellStyle name="Currency 22 3 2 2" xfId="11956" xr:uid="{00000000-0005-0000-0000-00008E130000}"/>
    <cellStyle name="Currency 22 3 3" xfId="11551" xr:uid="{00000000-0005-0000-0000-00008F130000}"/>
    <cellStyle name="Currency 22 4" xfId="11246" xr:uid="{00000000-0005-0000-0000-000090130000}"/>
    <cellStyle name="Currency 23" xfId="1454" xr:uid="{00000000-0005-0000-0000-000091130000}"/>
    <cellStyle name="Currency 23 2" xfId="3673" xr:uid="{00000000-0005-0000-0000-000092130000}"/>
    <cellStyle name="Currency 23 2 2" xfId="7209" xr:uid="{00000000-0005-0000-0000-000093130000}"/>
    <cellStyle name="Currency 23 2 2 2" xfId="9258" xr:uid="{00000000-0005-0000-0000-000094130000}"/>
    <cellStyle name="Currency 23 2 2 2 2" xfId="11957" xr:uid="{00000000-0005-0000-0000-000095130000}"/>
    <cellStyle name="Currency 23 2 2 3" xfId="11752" xr:uid="{00000000-0005-0000-0000-000096130000}"/>
    <cellStyle name="Currency 23 2 3" xfId="11416" xr:uid="{00000000-0005-0000-0000-000097130000}"/>
    <cellStyle name="Currency 23 3" xfId="4622" xr:uid="{00000000-0005-0000-0000-000098130000}"/>
    <cellStyle name="Currency 23 3 2" xfId="9259" xr:uid="{00000000-0005-0000-0000-000099130000}"/>
    <cellStyle name="Currency 23 3 2 2" xfId="11958" xr:uid="{00000000-0005-0000-0000-00009A130000}"/>
    <cellStyle name="Currency 23 3 3" xfId="11552" xr:uid="{00000000-0005-0000-0000-00009B130000}"/>
    <cellStyle name="Currency 23 4" xfId="11247" xr:uid="{00000000-0005-0000-0000-00009C130000}"/>
    <cellStyle name="Currency 24" xfId="1455" xr:uid="{00000000-0005-0000-0000-00009D130000}"/>
    <cellStyle name="Currency 24 2" xfId="3674" xr:uid="{00000000-0005-0000-0000-00009E130000}"/>
    <cellStyle name="Currency 24 2 2" xfId="7210" xr:uid="{00000000-0005-0000-0000-00009F130000}"/>
    <cellStyle name="Currency 24 2 2 2" xfId="9260" xr:uid="{00000000-0005-0000-0000-0000A0130000}"/>
    <cellStyle name="Currency 24 2 2 2 2" xfId="11959" xr:uid="{00000000-0005-0000-0000-0000A1130000}"/>
    <cellStyle name="Currency 24 2 2 3" xfId="11753" xr:uid="{00000000-0005-0000-0000-0000A2130000}"/>
    <cellStyle name="Currency 24 2 3" xfId="11417" xr:uid="{00000000-0005-0000-0000-0000A3130000}"/>
    <cellStyle name="Currency 24 3" xfId="4623" xr:uid="{00000000-0005-0000-0000-0000A4130000}"/>
    <cellStyle name="Currency 24 3 2" xfId="9261" xr:uid="{00000000-0005-0000-0000-0000A5130000}"/>
    <cellStyle name="Currency 24 3 2 2" xfId="11960" xr:uid="{00000000-0005-0000-0000-0000A6130000}"/>
    <cellStyle name="Currency 24 3 3" xfId="11553" xr:uid="{00000000-0005-0000-0000-0000A7130000}"/>
    <cellStyle name="Currency 24 4" xfId="11248" xr:uid="{00000000-0005-0000-0000-0000A8130000}"/>
    <cellStyle name="Currency 25" xfId="1456" xr:uid="{00000000-0005-0000-0000-0000A9130000}"/>
    <cellStyle name="Currency 25 2" xfId="3675" xr:uid="{00000000-0005-0000-0000-0000AA130000}"/>
    <cellStyle name="Currency 25 2 2" xfId="7211" xr:uid="{00000000-0005-0000-0000-0000AB130000}"/>
    <cellStyle name="Currency 25 2 2 2" xfId="9262" xr:uid="{00000000-0005-0000-0000-0000AC130000}"/>
    <cellStyle name="Currency 25 2 2 2 2" xfId="11961" xr:uid="{00000000-0005-0000-0000-0000AD130000}"/>
    <cellStyle name="Currency 25 2 2 3" xfId="11754" xr:uid="{00000000-0005-0000-0000-0000AE130000}"/>
    <cellStyle name="Currency 25 2 3" xfId="11418" xr:uid="{00000000-0005-0000-0000-0000AF130000}"/>
    <cellStyle name="Currency 25 3" xfId="4624" xr:uid="{00000000-0005-0000-0000-0000B0130000}"/>
    <cellStyle name="Currency 25 3 2" xfId="9263" xr:uid="{00000000-0005-0000-0000-0000B1130000}"/>
    <cellStyle name="Currency 25 3 2 2" xfId="11962" xr:uid="{00000000-0005-0000-0000-0000B2130000}"/>
    <cellStyle name="Currency 25 3 3" xfId="11554" xr:uid="{00000000-0005-0000-0000-0000B3130000}"/>
    <cellStyle name="Currency 25 4" xfId="11249" xr:uid="{00000000-0005-0000-0000-0000B4130000}"/>
    <cellStyle name="Currency 26" xfId="1457" xr:uid="{00000000-0005-0000-0000-0000B5130000}"/>
    <cellStyle name="Currency 26 2" xfId="3676" xr:uid="{00000000-0005-0000-0000-0000B6130000}"/>
    <cellStyle name="Currency 26 2 2" xfId="7212" xr:uid="{00000000-0005-0000-0000-0000B7130000}"/>
    <cellStyle name="Currency 26 2 2 2" xfId="9264" xr:uid="{00000000-0005-0000-0000-0000B8130000}"/>
    <cellStyle name="Currency 26 2 2 2 2" xfId="11963" xr:uid="{00000000-0005-0000-0000-0000B9130000}"/>
    <cellStyle name="Currency 26 2 2 3" xfId="11755" xr:uid="{00000000-0005-0000-0000-0000BA130000}"/>
    <cellStyle name="Currency 26 2 3" xfId="11419" xr:uid="{00000000-0005-0000-0000-0000BB130000}"/>
    <cellStyle name="Currency 26 3" xfId="4625" xr:uid="{00000000-0005-0000-0000-0000BC130000}"/>
    <cellStyle name="Currency 26 3 2" xfId="9265" xr:uid="{00000000-0005-0000-0000-0000BD130000}"/>
    <cellStyle name="Currency 26 3 2 2" xfId="11964" xr:uid="{00000000-0005-0000-0000-0000BE130000}"/>
    <cellStyle name="Currency 26 3 3" xfId="11555" xr:uid="{00000000-0005-0000-0000-0000BF130000}"/>
    <cellStyle name="Currency 26 4" xfId="11250" xr:uid="{00000000-0005-0000-0000-0000C0130000}"/>
    <cellStyle name="Currency 27" xfId="1458" xr:uid="{00000000-0005-0000-0000-0000C1130000}"/>
    <cellStyle name="Currency 27 2" xfId="3677" xr:uid="{00000000-0005-0000-0000-0000C2130000}"/>
    <cellStyle name="Currency 27 2 2" xfId="7213" xr:uid="{00000000-0005-0000-0000-0000C3130000}"/>
    <cellStyle name="Currency 27 2 2 2" xfId="9266" xr:uid="{00000000-0005-0000-0000-0000C4130000}"/>
    <cellStyle name="Currency 27 2 2 2 2" xfId="11965" xr:uid="{00000000-0005-0000-0000-0000C5130000}"/>
    <cellStyle name="Currency 27 2 2 3" xfId="11756" xr:uid="{00000000-0005-0000-0000-0000C6130000}"/>
    <cellStyle name="Currency 27 2 3" xfId="11420" xr:uid="{00000000-0005-0000-0000-0000C7130000}"/>
    <cellStyle name="Currency 27 3" xfId="4626" xr:uid="{00000000-0005-0000-0000-0000C8130000}"/>
    <cellStyle name="Currency 27 3 2" xfId="9267" xr:uid="{00000000-0005-0000-0000-0000C9130000}"/>
    <cellStyle name="Currency 27 3 2 2" xfId="11966" xr:uid="{00000000-0005-0000-0000-0000CA130000}"/>
    <cellStyle name="Currency 27 3 3" xfId="11556" xr:uid="{00000000-0005-0000-0000-0000CB130000}"/>
    <cellStyle name="Currency 27 4" xfId="11251" xr:uid="{00000000-0005-0000-0000-0000CC130000}"/>
    <cellStyle name="Currency 28" xfId="1459" xr:uid="{00000000-0005-0000-0000-0000CD130000}"/>
    <cellStyle name="Currency 28 2" xfId="3678" xr:uid="{00000000-0005-0000-0000-0000CE130000}"/>
    <cellStyle name="Currency 28 2 2" xfId="7214" xr:uid="{00000000-0005-0000-0000-0000CF130000}"/>
    <cellStyle name="Currency 28 2 2 2" xfId="9268" xr:uid="{00000000-0005-0000-0000-0000D0130000}"/>
    <cellStyle name="Currency 28 2 2 2 2" xfId="11967" xr:uid="{00000000-0005-0000-0000-0000D1130000}"/>
    <cellStyle name="Currency 28 2 2 3" xfId="11757" xr:uid="{00000000-0005-0000-0000-0000D2130000}"/>
    <cellStyle name="Currency 28 2 3" xfId="11421" xr:uid="{00000000-0005-0000-0000-0000D3130000}"/>
    <cellStyle name="Currency 28 3" xfId="4627" xr:uid="{00000000-0005-0000-0000-0000D4130000}"/>
    <cellStyle name="Currency 28 3 2" xfId="9269" xr:uid="{00000000-0005-0000-0000-0000D5130000}"/>
    <cellStyle name="Currency 28 3 2 2" xfId="11968" xr:uid="{00000000-0005-0000-0000-0000D6130000}"/>
    <cellStyle name="Currency 28 3 3" xfId="11557" xr:uid="{00000000-0005-0000-0000-0000D7130000}"/>
    <cellStyle name="Currency 28 4" xfId="11252" xr:uid="{00000000-0005-0000-0000-0000D8130000}"/>
    <cellStyle name="Currency 29" xfId="1460" xr:uid="{00000000-0005-0000-0000-0000D9130000}"/>
    <cellStyle name="Currency 29 2" xfId="3679" xr:uid="{00000000-0005-0000-0000-0000DA130000}"/>
    <cellStyle name="Currency 29 2 2" xfId="7215" xr:uid="{00000000-0005-0000-0000-0000DB130000}"/>
    <cellStyle name="Currency 29 2 2 2" xfId="9270" xr:uid="{00000000-0005-0000-0000-0000DC130000}"/>
    <cellStyle name="Currency 29 2 2 2 2" xfId="11969" xr:uid="{00000000-0005-0000-0000-0000DD130000}"/>
    <cellStyle name="Currency 29 2 2 3" xfId="11758" xr:uid="{00000000-0005-0000-0000-0000DE130000}"/>
    <cellStyle name="Currency 29 2 3" xfId="11422" xr:uid="{00000000-0005-0000-0000-0000DF130000}"/>
    <cellStyle name="Currency 29 3" xfId="4628" xr:uid="{00000000-0005-0000-0000-0000E0130000}"/>
    <cellStyle name="Currency 29 3 2" xfId="9271" xr:uid="{00000000-0005-0000-0000-0000E1130000}"/>
    <cellStyle name="Currency 29 3 2 2" xfId="11970" xr:uid="{00000000-0005-0000-0000-0000E2130000}"/>
    <cellStyle name="Currency 29 3 3" xfId="11558" xr:uid="{00000000-0005-0000-0000-0000E3130000}"/>
    <cellStyle name="Currency 29 4" xfId="11253" xr:uid="{00000000-0005-0000-0000-0000E4130000}"/>
    <cellStyle name="Currency 3" xfId="1461" xr:uid="{00000000-0005-0000-0000-0000E5130000}"/>
    <cellStyle name="Currency 3 2" xfId="3680" xr:uid="{00000000-0005-0000-0000-0000E6130000}"/>
    <cellStyle name="Currency 3 2 2" xfId="7216" xr:uid="{00000000-0005-0000-0000-0000E7130000}"/>
    <cellStyle name="Currency 3 2 2 2" xfId="9272" xr:uid="{00000000-0005-0000-0000-0000E8130000}"/>
    <cellStyle name="Currency 3 2 2 2 2" xfId="11971" xr:uid="{00000000-0005-0000-0000-0000E9130000}"/>
    <cellStyle name="Currency 3 2 2 3" xfId="11759" xr:uid="{00000000-0005-0000-0000-0000EA130000}"/>
    <cellStyle name="Currency 3 2 3" xfId="11423" xr:uid="{00000000-0005-0000-0000-0000EB130000}"/>
    <cellStyle name="Currency 3 3" xfId="4629" xr:uid="{00000000-0005-0000-0000-0000EC130000}"/>
    <cellStyle name="Currency 3 3 2" xfId="9273" xr:uid="{00000000-0005-0000-0000-0000ED130000}"/>
    <cellStyle name="Currency 3 3 2 2" xfId="11972" xr:uid="{00000000-0005-0000-0000-0000EE130000}"/>
    <cellStyle name="Currency 3 3 3" xfId="11559" xr:uid="{00000000-0005-0000-0000-0000EF130000}"/>
    <cellStyle name="Currency 3 4" xfId="11254" xr:uid="{00000000-0005-0000-0000-0000F0130000}"/>
    <cellStyle name="Currency 30" xfId="1462" xr:uid="{00000000-0005-0000-0000-0000F1130000}"/>
    <cellStyle name="Currency 30 2" xfId="3681" xr:uid="{00000000-0005-0000-0000-0000F2130000}"/>
    <cellStyle name="Currency 30 2 2" xfId="7217" xr:uid="{00000000-0005-0000-0000-0000F3130000}"/>
    <cellStyle name="Currency 30 2 2 2" xfId="9274" xr:uid="{00000000-0005-0000-0000-0000F4130000}"/>
    <cellStyle name="Currency 30 2 2 2 2" xfId="11973" xr:uid="{00000000-0005-0000-0000-0000F5130000}"/>
    <cellStyle name="Currency 30 2 2 3" xfId="11760" xr:uid="{00000000-0005-0000-0000-0000F6130000}"/>
    <cellStyle name="Currency 30 2 3" xfId="11424" xr:uid="{00000000-0005-0000-0000-0000F7130000}"/>
    <cellStyle name="Currency 30 3" xfId="4630" xr:uid="{00000000-0005-0000-0000-0000F8130000}"/>
    <cellStyle name="Currency 30 3 2" xfId="9275" xr:uid="{00000000-0005-0000-0000-0000F9130000}"/>
    <cellStyle name="Currency 30 3 2 2" xfId="11974" xr:uid="{00000000-0005-0000-0000-0000FA130000}"/>
    <cellStyle name="Currency 30 3 3" xfId="11560" xr:uid="{00000000-0005-0000-0000-0000FB130000}"/>
    <cellStyle name="Currency 30 4" xfId="11255" xr:uid="{00000000-0005-0000-0000-0000FC130000}"/>
    <cellStyle name="Currency 31" xfId="1463" xr:uid="{00000000-0005-0000-0000-0000FD130000}"/>
    <cellStyle name="Currency 31 2" xfId="3682" xr:uid="{00000000-0005-0000-0000-0000FE130000}"/>
    <cellStyle name="Currency 31 2 2" xfId="7218" xr:uid="{00000000-0005-0000-0000-0000FF130000}"/>
    <cellStyle name="Currency 31 2 2 2" xfId="9276" xr:uid="{00000000-0005-0000-0000-000000140000}"/>
    <cellStyle name="Currency 31 2 2 2 2" xfId="11975" xr:uid="{00000000-0005-0000-0000-000001140000}"/>
    <cellStyle name="Currency 31 2 2 3" xfId="11761" xr:uid="{00000000-0005-0000-0000-000002140000}"/>
    <cellStyle name="Currency 31 2 3" xfId="11425" xr:uid="{00000000-0005-0000-0000-000003140000}"/>
    <cellStyle name="Currency 31 3" xfId="4631" xr:uid="{00000000-0005-0000-0000-000004140000}"/>
    <cellStyle name="Currency 31 3 2" xfId="9277" xr:uid="{00000000-0005-0000-0000-000005140000}"/>
    <cellStyle name="Currency 31 3 2 2" xfId="11976" xr:uid="{00000000-0005-0000-0000-000006140000}"/>
    <cellStyle name="Currency 31 3 3" xfId="11561" xr:uid="{00000000-0005-0000-0000-000007140000}"/>
    <cellStyle name="Currency 31 4" xfId="11256" xr:uid="{00000000-0005-0000-0000-000008140000}"/>
    <cellStyle name="Currency 32" xfId="1464" xr:uid="{00000000-0005-0000-0000-000009140000}"/>
    <cellStyle name="Currency 32 2" xfId="3683" xr:uid="{00000000-0005-0000-0000-00000A140000}"/>
    <cellStyle name="Currency 32 2 2" xfId="7219" xr:uid="{00000000-0005-0000-0000-00000B140000}"/>
    <cellStyle name="Currency 32 2 2 2" xfId="9278" xr:uid="{00000000-0005-0000-0000-00000C140000}"/>
    <cellStyle name="Currency 32 2 2 2 2" xfId="11977" xr:uid="{00000000-0005-0000-0000-00000D140000}"/>
    <cellStyle name="Currency 32 2 2 3" xfId="11762" xr:uid="{00000000-0005-0000-0000-00000E140000}"/>
    <cellStyle name="Currency 32 2 3" xfId="11426" xr:uid="{00000000-0005-0000-0000-00000F140000}"/>
    <cellStyle name="Currency 32 3" xfId="4632" xr:uid="{00000000-0005-0000-0000-000010140000}"/>
    <cellStyle name="Currency 32 3 2" xfId="9279" xr:uid="{00000000-0005-0000-0000-000011140000}"/>
    <cellStyle name="Currency 32 3 2 2" xfId="11978" xr:uid="{00000000-0005-0000-0000-000012140000}"/>
    <cellStyle name="Currency 32 3 3" xfId="11562" xr:uid="{00000000-0005-0000-0000-000013140000}"/>
    <cellStyle name="Currency 32 4" xfId="11257" xr:uid="{00000000-0005-0000-0000-000014140000}"/>
    <cellStyle name="Currency 33" xfId="1465" xr:uid="{00000000-0005-0000-0000-000015140000}"/>
    <cellStyle name="Currency 33 2" xfId="3684" xr:uid="{00000000-0005-0000-0000-000016140000}"/>
    <cellStyle name="Currency 33 2 2" xfId="7220" xr:uid="{00000000-0005-0000-0000-000017140000}"/>
    <cellStyle name="Currency 33 2 2 2" xfId="9280" xr:uid="{00000000-0005-0000-0000-000018140000}"/>
    <cellStyle name="Currency 33 2 2 2 2" xfId="11979" xr:uid="{00000000-0005-0000-0000-000019140000}"/>
    <cellStyle name="Currency 33 2 2 3" xfId="11763" xr:uid="{00000000-0005-0000-0000-00001A140000}"/>
    <cellStyle name="Currency 33 2 3" xfId="11427" xr:uid="{00000000-0005-0000-0000-00001B140000}"/>
    <cellStyle name="Currency 33 3" xfId="4633" xr:uid="{00000000-0005-0000-0000-00001C140000}"/>
    <cellStyle name="Currency 33 3 2" xfId="9281" xr:uid="{00000000-0005-0000-0000-00001D140000}"/>
    <cellStyle name="Currency 33 3 2 2" xfId="11980" xr:uid="{00000000-0005-0000-0000-00001E140000}"/>
    <cellStyle name="Currency 33 3 3" xfId="11563" xr:uid="{00000000-0005-0000-0000-00001F140000}"/>
    <cellStyle name="Currency 33 4" xfId="11258" xr:uid="{00000000-0005-0000-0000-000020140000}"/>
    <cellStyle name="Currency 34" xfId="1466" xr:uid="{00000000-0005-0000-0000-000021140000}"/>
    <cellStyle name="Currency 34 2" xfId="3685" xr:uid="{00000000-0005-0000-0000-000022140000}"/>
    <cellStyle name="Currency 34 2 2" xfId="7221" xr:uid="{00000000-0005-0000-0000-000023140000}"/>
    <cellStyle name="Currency 34 2 2 2" xfId="9282" xr:uid="{00000000-0005-0000-0000-000024140000}"/>
    <cellStyle name="Currency 34 2 2 2 2" xfId="11981" xr:uid="{00000000-0005-0000-0000-000025140000}"/>
    <cellStyle name="Currency 34 2 2 3" xfId="11764" xr:uid="{00000000-0005-0000-0000-000026140000}"/>
    <cellStyle name="Currency 34 2 3" xfId="11428" xr:uid="{00000000-0005-0000-0000-000027140000}"/>
    <cellStyle name="Currency 34 3" xfId="4634" xr:uid="{00000000-0005-0000-0000-000028140000}"/>
    <cellStyle name="Currency 34 3 2" xfId="9283" xr:uid="{00000000-0005-0000-0000-000029140000}"/>
    <cellStyle name="Currency 34 3 2 2" xfId="11982" xr:uid="{00000000-0005-0000-0000-00002A140000}"/>
    <cellStyle name="Currency 34 3 3" xfId="11564" xr:uid="{00000000-0005-0000-0000-00002B140000}"/>
    <cellStyle name="Currency 34 4" xfId="11259" xr:uid="{00000000-0005-0000-0000-00002C140000}"/>
    <cellStyle name="Currency 35" xfId="3686" xr:uid="{00000000-0005-0000-0000-00002D140000}"/>
    <cellStyle name="Currency 35 2" xfId="7222" xr:uid="{00000000-0005-0000-0000-00002E140000}"/>
    <cellStyle name="Currency 35 2 2" xfId="9284" xr:uid="{00000000-0005-0000-0000-00002F140000}"/>
    <cellStyle name="Currency 35 2 2 2" xfId="11983" xr:uid="{00000000-0005-0000-0000-000030140000}"/>
    <cellStyle name="Currency 35 2 3" xfId="11765" xr:uid="{00000000-0005-0000-0000-000031140000}"/>
    <cellStyle name="Currency 35 3" xfId="11429" xr:uid="{00000000-0005-0000-0000-000032140000}"/>
    <cellStyle name="Currency 36" xfId="4605" xr:uid="{00000000-0005-0000-0000-000033140000}"/>
    <cellStyle name="Currency 36 2" xfId="9285" xr:uid="{00000000-0005-0000-0000-000034140000}"/>
    <cellStyle name="Currency 36 2 2" xfId="11984" xr:uid="{00000000-0005-0000-0000-000035140000}"/>
    <cellStyle name="Currency 36 3" xfId="11536" xr:uid="{00000000-0005-0000-0000-000036140000}"/>
    <cellStyle name="Currency 37" xfId="11231" xr:uid="{00000000-0005-0000-0000-000037140000}"/>
    <cellStyle name="Currency 4" xfId="1467" xr:uid="{00000000-0005-0000-0000-000038140000}"/>
    <cellStyle name="Currency 4 2" xfId="3687" xr:uid="{00000000-0005-0000-0000-000039140000}"/>
    <cellStyle name="Currency 4 2 2" xfId="7223" xr:uid="{00000000-0005-0000-0000-00003A140000}"/>
    <cellStyle name="Currency 4 2 2 2" xfId="9286" xr:uid="{00000000-0005-0000-0000-00003B140000}"/>
    <cellStyle name="Currency 4 2 2 2 2" xfId="11985" xr:uid="{00000000-0005-0000-0000-00003C140000}"/>
    <cellStyle name="Currency 4 2 2 3" xfId="11766" xr:uid="{00000000-0005-0000-0000-00003D140000}"/>
    <cellStyle name="Currency 4 2 3" xfId="11430" xr:uid="{00000000-0005-0000-0000-00003E140000}"/>
    <cellStyle name="Currency 4 3" xfId="4635" xr:uid="{00000000-0005-0000-0000-00003F140000}"/>
    <cellStyle name="Currency 4 3 2" xfId="9287" xr:uid="{00000000-0005-0000-0000-000040140000}"/>
    <cellStyle name="Currency 4 3 2 2" xfId="11986" xr:uid="{00000000-0005-0000-0000-000041140000}"/>
    <cellStyle name="Currency 4 3 3" xfId="11565" xr:uid="{00000000-0005-0000-0000-000042140000}"/>
    <cellStyle name="Currency 4 4" xfId="11260" xr:uid="{00000000-0005-0000-0000-000043140000}"/>
    <cellStyle name="Currency 5" xfId="1468" xr:uid="{00000000-0005-0000-0000-000044140000}"/>
    <cellStyle name="Currency 5 2" xfId="3688" xr:uid="{00000000-0005-0000-0000-000045140000}"/>
    <cellStyle name="Currency 5 2 2" xfId="7224" xr:uid="{00000000-0005-0000-0000-000046140000}"/>
    <cellStyle name="Currency 5 2 2 2" xfId="9288" xr:uid="{00000000-0005-0000-0000-000047140000}"/>
    <cellStyle name="Currency 5 2 2 2 2" xfId="11987" xr:uid="{00000000-0005-0000-0000-000048140000}"/>
    <cellStyle name="Currency 5 2 2 3" xfId="11767" xr:uid="{00000000-0005-0000-0000-000049140000}"/>
    <cellStyle name="Currency 5 2 3" xfId="11431" xr:uid="{00000000-0005-0000-0000-00004A140000}"/>
    <cellStyle name="Currency 5 3" xfId="4636" xr:uid="{00000000-0005-0000-0000-00004B140000}"/>
    <cellStyle name="Currency 5 3 2" xfId="9289" xr:uid="{00000000-0005-0000-0000-00004C140000}"/>
    <cellStyle name="Currency 5 3 2 2" xfId="11988" xr:uid="{00000000-0005-0000-0000-00004D140000}"/>
    <cellStyle name="Currency 5 3 3" xfId="11566" xr:uid="{00000000-0005-0000-0000-00004E140000}"/>
    <cellStyle name="Currency 5 4" xfId="11261" xr:uid="{00000000-0005-0000-0000-00004F140000}"/>
    <cellStyle name="Currency 6" xfId="1469" xr:uid="{00000000-0005-0000-0000-000050140000}"/>
    <cellStyle name="Currency 6 2" xfId="3689" xr:uid="{00000000-0005-0000-0000-000051140000}"/>
    <cellStyle name="Currency 6 2 2" xfId="7225" xr:uid="{00000000-0005-0000-0000-000052140000}"/>
    <cellStyle name="Currency 6 2 2 2" xfId="9290" xr:uid="{00000000-0005-0000-0000-000053140000}"/>
    <cellStyle name="Currency 6 2 2 2 2" xfId="11989" xr:uid="{00000000-0005-0000-0000-000054140000}"/>
    <cellStyle name="Currency 6 2 2 3" xfId="11768" xr:uid="{00000000-0005-0000-0000-000055140000}"/>
    <cellStyle name="Currency 6 2 3" xfId="11432" xr:uid="{00000000-0005-0000-0000-000056140000}"/>
    <cellStyle name="Currency 6 3" xfId="4637" xr:uid="{00000000-0005-0000-0000-000057140000}"/>
    <cellStyle name="Currency 6 3 2" xfId="9291" xr:uid="{00000000-0005-0000-0000-000058140000}"/>
    <cellStyle name="Currency 6 3 2 2" xfId="11990" xr:uid="{00000000-0005-0000-0000-000059140000}"/>
    <cellStyle name="Currency 6 3 3" xfId="11567" xr:uid="{00000000-0005-0000-0000-00005A140000}"/>
    <cellStyle name="Currency 6 4" xfId="11262" xr:uid="{00000000-0005-0000-0000-00005B140000}"/>
    <cellStyle name="Currency 7" xfId="1470" xr:uid="{00000000-0005-0000-0000-00005C140000}"/>
    <cellStyle name="Currency 7 2" xfId="3690" xr:uid="{00000000-0005-0000-0000-00005D140000}"/>
    <cellStyle name="Currency 7 2 2" xfId="7226" xr:uid="{00000000-0005-0000-0000-00005E140000}"/>
    <cellStyle name="Currency 7 2 2 2" xfId="9292" xr:uid="{00000000-0005-0000-0000-00005F140000}"/>
    <cellStyle name="Currency 7 2 2 2 2" xfId="11991" xr:uid="{00000000-0005-0000-0000-000060140000}"/>
    <cellStyle name="Currency 7 2 2 3" xfId="11769" xr:uid="{00000000-0005-0000-0000-000061140000}"/>
    <cellStyle name="Currency 7 2 3" xfId="11433" xr:uid="{00000000-0005-0000-0000-000062140000}"/>
    <cellStyle name="Currency 7 3" xfId="4638" xr:uid="{00000000-0005-0000-0000-000063140000}"/>
    <cellStyle name="Currency 7 3 2" xfId="9293" xr:uid="{00000000-0005-0000-0000-000064140000}"/>
    <cellStyle name="Currency 7 3 2 2" xfId="11992" xr:uid="{00000000-0005-0000-0000-000065140000}"/>
    <cellStyle name="Currency 7 3 3" xfId="11568" xr:uid="{00000000-0005-0000-0000-000066140000}"/>
    <cellStyle name="Currency 7 4" xfId="11263" xr:uid="{00000000-0005-0000-0000-000067140000}"/>
    <cellStyle name="Currency 8" xfId="1471" xr:uid="{00000000-0005-0000-0000-000068140000}"/>
    <cellStyle name="Currency 8 2" xfId="3691" xr:uid="{00000000-0005-0000-0000-000069140000}"/>
    <cellStyle name="Currency 8 2 2" xfId="7227" xr:uid="{00000000-0005-0000-0000-00006A140000}"/>
    <cellStyle name="Currency 8 2 2 2" xfId="9294" xr:uid="{00000000-0005-0000-0000-00006B140000}"/>
    <cellStyle name="Currency 8 2 2 2 2" xfId="11993" xr:uid="{00000000-0005-0000-0000-00006C140000}"/>
    <cellStyle name="Currency 8 2 2 3" xfId="11770" xr:uid="{00000000-0005-0000-0000-00006D140000}"/>
    <cellStyle name="Currency 8 2 3" xfId="11434" xr:uid="{00000000-0005-0000-0000-00006E140000}"/>
    <cellStyle name="Currency 8 3" xfId="4639" xr:uid="{00000000-0005-0000-0000-00006F140000}"/>
    <cellStyle name="Currency 8 3 2" xfId="9295" xr:uid="{00000000-0005-0000-0000-000070140000}"/>
    <cellStyle name="Currency 8 3 2 2" xfId="11994" xr:uid="{00000000-0005-0000-0000-000071140000}"/>
    <cellStyle name="Currency 8 3 3" xfId="11569" xr:uid="{00000000-0005-0000-0000-000072140000}"/>
    <cellStyle name="Currency 8 4" xfId="11264" xr:uid="{00000000-0005-0000-0000-000073140000}"/>
    <cellStyle name="Currency 9" xfId="1472" xr:uid="{00000000-0005-0000-0000-000074140000}"/>
    <cellStyle name="Currency 9 2" xfId="3692" xr:uid="{00000000-0005-0000-0000-000075140000}"/>
    <cellStyle name="Currency 9 2 2" xfId="7228" xr:uid="{00000000-0005-0000-0000-000076140000}"/>
    <cellStyle name="Currency 9 2 2 2" xfId="9296" xr:uid="{00000000-0005-0000-0000-000077140000}"/>
    <cellStyle name="Currency 9 2 2 2 2" xfId="11995" xr:uid="{00000000-0005-0000-0000-000078140000}"/>
    <cellStyle name="Currency 9 2 2 3" xfId="11771" xr:uid="{00000000-0005-0000-0000-000079140000}"/>
    <cellStyle name="Currency 9 2 3" xfId="11435" xr:uid="{00000000-0005-0000-0000-00007A140000}"/>
    <cellStyle name="Currency 9 3" xfId="4640" xr:uid="{00000000-0005-0000-0000-00007B140000}"/>
    <cellStyle name="Currency 9 3 2" xfId="9297" xr:uid="{00000000-0005-0000-0000-00007C140000}"/>
    <cellStyle name="Currency 9 3 2 2" xfId="11996" xr:uid="{00000000-0005-0000-0000-00007D140000}"/>
    <cellStyle name="Currency 9 3 3" xfId="11570" xr:uid="{00000000-0005-0000-0000-00007E140000}"/>
    <cellStyle name="Currency 9 4" xfId="11265" xr:uid="{00000000-0005-0000-0000-00007F140000}"/>
    <cellStyle name="Currency0" xfId="1473" xr:uid="{00000000-0005-0000-0000-000080140000}"/>
    <cellStyle name="Currency0 10" xfId="1474" xr:uid="{00000000-0005-0000-0000-000081140000}"/>
    <cellStyle name="Currency0 10 2" xfId="3693" xr:uid="{00000000-0005-0000-0000-000082140000}"/>
    <cellStyle name="Currency0 10 2 2" xfId="7229" xr:uid="{00000000-0005-0000-0000-000083140000}"/>
    <cellStyle name="Currency0 10 2 2 2" xfId="9298" xr:uid="{00000000-0005-0000-0000-000084140000}"/>
    <cellStyle name="Currency0 10 2 2 2 2" xfId="11997" xr:uid="{00000000-0005-0000-0000-000085140000}"/>
    <cellStyle name="Currency0 10 2 2 3" xfId="11772" xr:uid="{00000000-0005-0000-0000-000086140000}"/>
    <cellStyle name="Currency0 10 2 3" xfId="11436" xr:uid="{00000000-0005-0000-0000-000087140000}"/>
    <cellStyle name="Currency0 10 3" xfId="4642" xr:uid="{00000000-0005-0000-0000-000088140000}"/>
    <cellStyle name="Currency0 10 3 2" xfId="9299" xr:uid="{00000000-0005-0000-0000-000089140000}"/>
    <cellStyle name="Currency0 10 3 2 2" xfId="11998" xr:uid="{00000000-0005-0000-0000-00008A140000}"/>
    <cellStyle name="Currency0 10 3 3" xfId="11572" xr:uid="{00000000-0005-0000-0000-00008B140000}"/>
    <cellStyle name="Currency0 10 4" xfId="11267" xr:uid="{00000000-0005-0000-0000-00008C140000}"/>
    <cellStyle name="Currency0 11" xfId="1475" xr:uid="{00000000-0005-0000-0000-00008D140000}"/>
    <cellStyle name="Currency0 11 2" xfId="3694" xr:uid="{00000000-0005-0000-0000-00008E140000}"/>
    <cellStyle name="Currency0 11 2 2" xfId="7230" xr:uid="{00000000-0005-0000-0000-00008F140000}"/>
    <cellStyle name="Currency0 11 2 2 2" xfId="9300" xr:uid="{00000000-0005-0000-0000-000090140000}"/>
    <cellStyle name="Currency0 11 2 2 2 2" xfId="11999" xr:uid="{00000000-0005-0000-0000-000091140000}"/>
    <cellStyle name="Currency0 11 2 2 3" xfId="11773" xr:uid="{00000000-0005-0000-0000-000092140000}"/>
    <cellStyle name="Currency0 11 2 3" xfId="11437" xr:uid="{00000000-0005-0000-0000-000093140000}"/>
    <cellStyle name="Currency0 11 3" xfId="4643" xr:uid="{00000000-0005-0000-0000-000094140000}"/>
    <cellStyle name="Currency0 11 3 2" xfId="9301" xr:uid="{00000000-0005-0000-0000-000095140000}"/>
    <cellStyle name="Currency0 11 3 2 2" xfId="12000" xr:uid="{00000000-0005-0000-0000-000096140000}"/>
    <cellStyle name="Currency0 11 3 3" xfId="11573" xr:uid="{00000000-0005-0000-0000-000097140000}"/>
    <cellStyle name="Currency0 11 4" xfId="11268" xr:uid="{00000000-0005-0000-0000-000098140000}"/>
    <cellStyle name="Currency0 12" xfId="1476" xr:uid="{00000000-0005-0000-0000-000099140000}"/>
    <cellStyle name="Currency0 12 2" xfId="3695" xr:uid="{00000000-0005-0000-0000-00009A140000}"/>
    <cellStyle name="Currency0 12 2 2" xfId="7231" xr:uid="{00000000-0005-0000-0000-00009B140000}"/>
    <cellStyle name="Currency0 12 2 2 2" xfId="9302" xr:uid="{00000000-0005-0000-0000-00009C140000}"/>
    <cellStyle name="Currency0 12 2 2 2 2" xfId="12001" xr:uid="{00000000-0005-0000-0000-00009D140000}"/>
    <cellStyle name="Currency0 12 2 2 3" xfId="11774" xr:uid="{00000000-0005-0000-0000-00009E140000}"/>
    <cellStyle name="Currency0 12 2 3" xfId="11438" xr:uid="{00000000-0005-0000-0000-00009F140000}"/>
    <cellStyle name="Currency0 12 3" xfId="4644" xr:uid="{00000000-0005-0000-0000-0000A0140000}"/>
    <cellStyle name="Currency0 12 3 2" xfId="9303" xr:uid="{00000000-0005-0000-0000-0000A1140000}"/>
    <cellStyle name="Currency0 12 3 2 2" xfId="12002" xr:uid="{00000000-0005-0000-0000-0000A2140000}"/>
    <cellStyle name="Currency0 12 3 3" xfId="11574" xr:uid="{00000000-0005-0000-0000-0000A3140000}"/>
    <cellStyle name="Currency0 12 4" xfId="11269" xr:uid="{00000000-0005-0000-0000-0000A4140000}"/>
    <cellStyle name="Currency0 13" xfId="1477" xr:uid="{00000000-0005-0000-0000-0000A5140000}"/>
    <cellStyle name="Currency0 13 2" xfId="3696" xr:uid="{00000000-0005-0000-0000-0000A6140000}"/>
    <cellStyle name="Currency0 13 2 2" xfId="7232" xr:uid="{00000000-0005-0000-0000-0000A7140000}"/>
    <cellStyle name="Currency0 13 2 2 2" xfId="9304" xr:uid="{00000000-0005-0000-0000-0000A8140000}"/>
    <cellStyle name="Currency0 13 2 2 2 2" xfId="12003" xr:uid="{00000000-0005-0000-0000-0000A9140000}"/>
    <cellStyle name="Currency0 13 2 2 3" xfId="11775" xr:uid="{00000000-0005-0000-0000-0000AA140000}"/>
    <cellStyle name="Currency0 13 2 3" xfId="11439" xr:uid="{00000000-0005-0000-0000-0000AB140000}"/>
    <cellStyle name="Currency0 13 3" xfId="4645" xr:uid="{00000000-0005-0000-0000-0000AC140000}"/>
    <cellStyle name="Currency0 13 3 2" xfId="9305" xr:uid="{00000000-0005-0000-0000-0000AD140000}"/>
    <cellStyle name="Currency0 13 3 2 2" xfId="12004" xr:uid="{00000000-0005-0000-0000-0000AE140000}"/>
    <cellStyle name="Currency0 13 3 3" xfId="11575" xr:uid="{00000000-0005-0000-0000-0000AF140000}"/>
    <cellStyle name="Currency0 13 4" xfId="11270" xr:uid="{00000000-0005-0000-0000-0000B0140000}"/>
    <cellStyle name="Currency0 14" xfId="1478" xr:uid="{00000000-0005-0000-0000-0000B1140000}"/>
    <cellStyle name="Currency0 14 2" xfId="3697" xr:uid="{00000000-0005-0000-0000-0000B2140000}"/>
    <cellStyle name="Currency0 14 2 2" xfId="7233" xr:uid="{00000000-0005-0000-0000-0000B3140000}"/>
    <cellStyle name="Currency0 14 2 2 2" xfId="9306" xr:uid="{00000000-0005-0000-0000-0000B4140000}"/>
    <cellStyle name="Currency0 14 2 2 2 2" xfId="12005" xr:uid="{00000000-0005-0000-0000-0000B5140000}"/>
    <cellStyle name="Currency0 14 2 2 3" xfId="11776" xr:uid="{00000000-0005-0000-0000-0000B6140000}"/>
    <cellStyle name="Currency0 14 2 3" xfId="11440" xr:uid="{00000000-0005-0000-0000-0000B7140000}"/>
    <cellStyle name="Currency0 14 3" xfId="4646" xr:uid="{00000000-0005-0000-0000-0000B8140000}"/>
    <cellStyle name="Currency0 14 3 2" xfId="9307" xr:uid="{00000000-0005-0000-0000-0000B9140000}"/>
    <cellStyle name="Currency0 14 3 2 2" xfId="12006" xr:uid="{00000000-0005-0000-0000-0000BA140000}"/>
    <cellStyle name="Currency0 14 3 3" xfId="11576" xr:uid="{00000000-0005-0000-0000-0000BB140000}"/>
    <cellStyle name="Currency0 14 4" xfId="11271" xr:uid="{00000000-0005-0000-0000-0000BC140000}"/>
    <cellStyle name="Currency0 15" xfId="1479" xr:uid="{00000000-0005-0000-0000-0000BD140000}"/>
    <cellStyle name="Currency0 15 2" xfId="3698" xr:uid="{00000000-0005-0000-0000-0000BE140000}"/>
    <cellStyle name="Currency0 15 2 2" xfId="7234" xr:uid="{00000000-0005-0000-0000-0000BF140000}"/>
    <cellStyle name="Currency0 15 2 2 2" xfId="9308" xr:uid="{00000000-0005-0000-0000-0000C0140000}"/>
    <cellStyle name="Currency0 15 2 2 2 2" xfId="12007" xr:uid="{00000000-0005-0000-0000-0000C1140000}"/>
    <cellStyle name="Currency0 15 2 2 3" xfId="11777" xr:uid="{00000000-0005-0000-0000-0000C2140000}"/>
    <cellStyle name="Currency0 15 2 3" xfId="11441" xr:uid="{00000000-0005-0000-0000-0000C3140000}"/>
    <cellStyle name="Currency0 15 3" xfId="4647" xr:uid="{00000000-0005-0000-0000-0000C4140000}"/>
    <cellStyle name="Currency0 15 3 2" xfId="9309" xr:uid="{00000000-0005-0000-0000-0000C5140000}"/>
    <cellStyle name="Currency0 15 3 2 2" xfId="12008" xr:uid="{00000000-0005-0000-0000-0000C6140000}"/>
    <cellStyle name="Currency0 15 3 3" xfId="11577" xr:uid="{00000000-0005-0000-0000-0000C7140000}"/>
    <cellStyle name="Currency0 15 4" xfId="11272" xr:uid="{00000000-0005-0000-0000-0000C8140000}"/>
    <cellStyle name="Currency0 16" xfId="1480" xr:uid="{00000000-0005-0000-0000-0000C9140000}"/>
    <cellStyle name="Currency0 16 2" xfId="3699" xr:uid="{00000000-0005-0000-0000-0000CA140000}"/>
    <cellStyle name="Currency0 16 2 2" xfId="7235" xr:uid="{00000000-0005-0000-0000-0000CB140000}"/>
    <cellStyle name="Currency0 16 2 2 2" xfId="9310" xr:uid="{00000000-0005-0000-0000-0000CC140000}"/>
    <cellStyle name="Currency0 16 2 2 2 2" xfId="12009" xr:uid="{00000000-0005-0000-0000-0000CD140000}"/>
    <cellStyle name="Currency0 16 2 2 3" xfId="11778" xr:uid="{00000000-0005-0000-0000-0000CE140000}"/>
    <cellStyle name="Currency0 16 2 3" xfId="11442" xr:uid="{00000000-0005-0000-0000-0000CF140000}"/>
    <cellStyle name="Currency0 16 3" xfId="4648" xr:uid="{00000000-0005-0000-0000-0000D0140000}"/>
    <cellStyle name="Currency0 16 3 2" xfId="9311" xr:uid="{00000000-0005-0000-0000-0000D1140000}"/>
    <cellStyle name="Currency0 16 3 2 2" xfId="12010" xr:uid="{00000000-0005-0000-0000-0000D2140000}"/>
    <cellStyle name="Currency0 16 3 3" xfId="11578" xr:uid="{00000000-0005-0000-0000-0000D3140000}"/>
    <cellStyle name="Currency0 16 4" xfId="11273" xr:uid="{00000000-0005-0000-0000-0000D4140000}"/>
    <cellStyle name="Currency0 17" xfId="1481" xr:uid="{00000000-0005-0000-0000-0000D5140000}"/>
    <cellStyle name="Currency0 17 2" xfId="3700" xr:uid="{00000000-0005-0000-0000-0000D6140000}"/>
    <cellStyle name="Currency0 17 2 2" xfId="7236" xr:uid="{00000000-0005-0000-0000-0000D7140000}"/>
    <cellStyle name="Currency0 17 2 2 2" xfId="9312" xr:uid="{00000000-0005-0000-0000-0000D8140000}"/>
    <cellStyle name="Currency0 17 2 2 2 2" xfId="12011" xr:uid="{00000000-0005-0000-0000-0000D9140000}"/>
    <cellStyle name="Currency0 17 2 2 3" xfId="11779" xr:uid="{00000000-0005-0000-0000-0000DA140000}"/>
    <cellStyle name="Currency0 17 2 3" xfId="11443" xr:uid="{00000000-0005-0000-0000-0000DB140000}"/>
    <cellStyle name="Currency0 17 3" xfId="4649" xr:uid="{00000000-0005-0000-0000-0000DC140000}"/>
    <cellStyle name="Currency0 17 3 2" xfId="9313" xr:uid="{00000000-0005-0000-0000-0000DD140000}"/>
    <cellStyle name="Currency0 17 3 2 2" xfId="12012" xr:uid="{00000000-0005-0000-0000-0000DE140000}"/>
    <cellStyle name="Currency0 17 3 3" xfId="11579" xr:uid="{00000000-0005-0000-0000-0000DF140000}"/>
    <cellStyle name="Currency0 17 4" xfId="11274" xr:uid="{00000000-0005-0000-0000-0000E0140000}"/>
    <cellStyle name="Currency0 18" xfId="1482" xr:uid="{00000000-0005-0000-0000-0000E1140000}"/>
    <cellStyle name="Currency0 18 2" xfId="3701" xr:uid="{00000000-0005-0000-0000-0000E2140000}"/>
    <cellStyle name="Currency0 18 2 2" xfId="7237" xr:uid="{00000000-0005-0000-0000-0000E3140000}"/>
    <cellStyle name="Currency0 18 2 2 2" xfId="9314" xr:uid="{00000000-0005-0000-0000-0000E4140000}"/>
    <cellStyle name="Currency0 18 2 2 2 2" xfId="12013" xr:uid="{00000000-0005-0000-0000-0000E5140000}"/>
    <cellStyle name="Currency0 18 2 2 3" xfId="11780" xr:uid="{00000000-0005-0000-0000-0000E6140000}"/>
    <cellStyle name="Currency0 18 2 3" xfId="11444" xr:uid="{00000000-0005-0000-0000-0000E7140000}"/>
    <cellStyle name="Currency0 18 3" xfId="4650" xr:uid="{00000000-0005-0000-0000-0000E8140000}"/>
    <cellStyle name="Currency0 18 3 2" xfId="9315" xr:uid="{00000000-0005-0000-0000-0000E9140000}"/>
    <cellStyle name="Currency0 18 3 2 2" xfId="12014" xr:uid="{00000000-0005-0000-0000-0000EA140000}"/>
    <cellStyle name="Currency0 18 3 3" xfId="11580" xr:uid="{00000000-0005-0000-0000-0000EB140000}"/>
    <cellStyle name="Currency0 18 4" xfId="11275" xr:uid="{00000000-0005-0000-0000-0000EC140000}"/>
    <cellStyle name="Currency0 19" xfId="1483" xr:uid="{00000000-0005-0000-0000-0000ED140000}"/>
    <cellStyle name="Currency0 19 2" xfId="3702" xr:uid="{00000000-0005-0000-0000-0000EE140000}"/>
    <cellStyle name="Currency0 19 2 2" xfId="7238" xr:uid="{00000000-0005-0000-0000-0000EF140000}"/>
    <cellStyle name="Currency0 19 2 2 2" xfId="9316" xr:uid="{00000000-0005-0000-0000-0000F0140000}"/>
    <cellStyle name="Currency0 19 2 2 2 2" xfId="12015" xr:uid="{00000000-0005-0000-0000-0000F1140000}"/>
    <cellStyle name="Currency0 19 2 2 3" xfId="11781" xr:uid="{00000000-0005-0000-0000-0000F2140000}"/>
    <cellStyle name="Currency0 19 2 3" xfId="11445" xr:uid="{00000000-0005-0000-0000-0000F3140000}"/>
    <cellStyle name="Currency0 19 3" xfId="4651" xr:uid="{00000000-0005-0000-0000-0000F4140000}"/>
    <cellStyle name="Currency0 19 3 2" xfId="9317" xr:uid="{00000000-0005-0000-0000-0000F5140000}"/>
    <cellStyle name="Currency0 19 3 2 2" xfId="12016" xr:uid="{00000000-0005-0000-0000-0000F6140000}"/>
    <cellStyle name="Currency0 19 3 3" xfId="11581" xr:uid="{00000000-0005-0000-0000-0000F7140000}"/>
    <cellStyle name="Currency0 19 4" xfId="11276" xr:uid="{00000000-0005-0000-0000-0000F8140000}"/>
    <cellStyle name="Currency0 2" xfId="1484" xr:uid="{00000000-0005-0000-0000-0000F9140000}"/>
    <cellStyle name="Currency0 2 2" xfId="1485" xr:uid="{00000000-0005-0000-0000-0000FA140000}"/>
    <cellStyle name="Currency0 2 2 2" xfId="3703" xr:uid="{00000000-0005-0000-0000-0000FB140000}"/>
    <cellStyle name="Currency0 2 2 2 2" xfId="7239" xr:uid="{00000000-0005-0000-0000-0000FC140000}"/>
    <cellStyle name="Currency0 2 2 2 2 2" xfId="9318" xr:uid="{00000000-0005-0000-0000-0000FD140000}"/>
    <cellStyle name="Currency0 2 2 2 2 2 2" xfId="12017" xr:uid="{00000000-0005-0000-0000-0000FE140000}"/>
    <cellStyle name="Currency0 2 2 2 2 3" xfId="11782" xr:uid="{00000000-0005-0000-0000-0000FF140000}"/>
    <cellStyle name="Currency0 2 2 2 3" xfId="11446" xr:uid="{00000000-0005-0000-0000-000000150000}"/>
    <cellStyle name="Currency0 2 2 3" xfId="4653" xr:uid="{00000000-0005-0000-0000-000001150000}"/>
    <cellStyle name="Currency0 2 2 3 2" xfId="9319" xr:uid="{00000000-0005-0000-0000-000002150000}"/>
    <cellStyle name="Currency0 2 2 3 2 2" xfId="12018" xr:uid="{00000000-0005-0000-0000-000003150000}"/>
    <cellStyle name="Currency0 2 2 3 3" xfId="11582" xr:uid="{00000000-0005-0000-0000-000004150000}"/>
    <cellStyle name="Currency0 2 2 4" xfId="11277" xr:uid="{00000000-0005-0000-0000-000005150000}"/>
    <cellStyle name="Currency0 2 3" xfId="1486" xr:uid="{00000000-0005-0000-0000-000006150000}"/>
    <cellStyle name="Currency0 2 3 2" xfId="3704" xr:uid="{00000000-0005-0000-0000-000007150000}"/>
    <cellStyle name="Currency0 2 3 2 2" xfId="7240" xr:uid="{00000000-0005-0000-0000-000008150000}"/>
    <cellStyle name="Currency0 2 3 2 2 2" xfId="9320" xr:uid="{00000000-0005-0000-0000-000009150000}"/>
    <cellStyle name="Currency0 2 3 2 2 2 2" xfId="12019" xr:uid="{00000000-0005-0000-0000-00000A150000}"/>
    <cellStyle name="Currency0 2 3 2 2 3" xfId="11783" xr:uid="{00000000-0005-0000-0000-00000B150000}"/>
    <cellStyle name="Currency0 2 3 2 3" xfId="11447" xr:uid="{00000000-0005-0000-0000-00000C150000}"/>
    <cellStyle name="Currency0 2 3 3" xfId="4654" xr:uid="{00000000-0005-0000-0000-00000D150000}"/>
    <cellStyle name="Currency0 2 3 3 2" xfId="9321" xr:uid="{00000000-0005-0000-0000-00000E150000}"/>
    <cellStyle name="Currency0 2 3 3 2 2" xfId="12020" xr:uid="{00000000-0005-0000-0000-00000F150000}"/>
    <cellStyle name="Currency0 2 3 3 3" xfId="11583" xr:uid="{00000000-0005-0000-0000-000010150000}"/>
    <cellStyle name="Currency0 2 3 4" xfId="11278" xr:uid="{00000000-0005-0000-0000-000011150000}"/>
    <cellStyle name="Currency0 2 4" xfId="3705" xr:uid="{00000000-0005-0000-0000-000012150000}"/>
    <cellStyle name="Currency0 2 4 2" xfId="7241" xr:uid="{00000000-0005-0000-0000-000013150000}"/>
    <cellStyle name="Currency0 2 4 2 2" xfId="9322" xr:uid="{00000000-0005-0000-0000-000014150000}"/>
    <cellStyle name="Currency0 2 5" xfId="4652" xr:uid="{00000000-0005-0000-0000-000015150000}"/>
    <cellStyle name="Currency0 2 5 2" xfId="9323" xr:uid="{00000000-0005-0000-0000-000016150000}"/>
    <cellStyle name="Currency0 20" xfId="1487" xr:uid="{00000000-0005-0000-0000-000017150000}"/>
    <cellStyle name="Currency0 20 2" xfId="3706" xr:uid="{00000000-0005-0000-0000-000018150000}"/>
    <cellStyle name="Currency0 20 2 2" xfId="7242" xr:uid="{00000000-0005-0000-0000-000019150000}"/>
    <cellStyle name="Currency0 20 2 2 2" xfId="9324" xr:uid="{00000000-0005-0000-0000-00001A150000}"/>
    <cellStyle name="Currency0 20 2 2 2 2" xfId="12021" xr:uid="{00000000-0005-0000-0000-00001B150000}"/>
    <cellStyle name="Currency0 20 2 2 3" xfId="11784" xr:uid="{00000000-0005-0000-0000-00001C150000}"/>
    <cellStyle name="Currency0 20 2 3" xfId="11448" xr:uid="{00000000-0005-0000-0000-00001D150000}"/>
    <cellStyle name="Currency0 20 3" xfId="4655" xr:uid="{00000000-0005-0000-0000-00001E150000}"/>
    <cellStyle name="Currency0 20 3 2" xfId="9325" xr:uid="{00000000-0005-0000-0000-00001F150000}"/>
    <cellStyle name="Currency0 20 3 2 2" xfId="12022" xr:uid="{00000000-0005-0000-0000-000020150000}"/>
    <cellStyle name="Currency0 20 3 3" xfId="11584" xr:uid="{00000000-0005-0000-0000-000021150000}"/>
    <cellStyle name="Currency0 20 4" xfId="11279" xr:uid="{00000000-0005-0000-0000-000022150000}"/>
    <cellStyle name="Currency0 21" xfId="1488" xr:uid="{00000000-0005-0000-0000-000023150000}"/>
    <cellStyle name="Currency0 21 2" xfId="3707" xr:uid="{00000000-0005-0000-0000-000024150000}"/>
    <cellStyle name="Currency0 21 2 2" xfId="7243" xr:uid="{00000000-0005-0000-0000-000025150000}"/>
    <cellStyle name="Currency0 21 2 2 2" xfId="9326" xr:uid="{00000000-0005-0000-0000-000026150000}"/>
    <cellStyle name="Currency0 21 2 2 2 2" xfId="12023" xr:uid="{00000000-0005-0000-0000-000027150000}"/>
    <cellStyle name="Currency0 21 2 2 3" xfId="11785" xr:uid="{00000000-0005-0000-0000-000028150000}"/>
    <cellStyle name="Currency0 21 2 3" xfId="11449" xr:uid="{00000000-0005-0000-0000-000029150000}"/>
    <cellStyle name="Currency0 21 3" xfId="4656" xr:uid="{00000000-0005-0000-0000-00002A150000}"/>
    <cellStyle name="Currency0 21 3 2" xfId="9327" xr:uid="{00000000-0005-0000-0000-00002B150000}"/>
    <cellStyle name="Currency0 21 3 2 2" xfId="12024" xr:uid="{00000000-0005-0000-0000-00002C150000}"/>
    <cellStyle name="Currency0 21 3 3" xfId="11585" xr:uid="{00000000-0005-0000-0000-00002D150000}"/>
    <cellStyle name="Currency0 21 4" xfId="11280" xr:uid="{00000000-0005-0000-0000-00002E150000}"/>
    <cellStyle name="Currency0 22" xfId="1489" xr:uid="{00000000-0005-0000-0000-00002F150000}"/>
    <cellStyle name="Currency0 22 2" xfId="3708" xr:uid="{00000000-0005-0000-0000-000030150000}"/>
    <cellStyle name="Currency0 22 2 2" xfId="7244" xr:uid="{00000000-0005-0000-0000-000031150000}"/>
    <cellStyle name="Currency0 22 2 2 2" xfId="9328" xr:uid="{00000000-0005-0000-0000-000032150000}"/>
    <cellStyle name="Currency0 22 2 2 2 2" xfId="12025" xr:uid="{00000000-0005-0000-0000-000033150000}"/>
    <cellStyle name="Currency0 22 2 2 3" xfId="11786" xr:uid="{00000000-0005-0000-0000-000034150000}"/>
    <cellStyle name="Currency0 22 2 3" xfId="11450" xr:uid="{00000000-0005-0000-0000-000035150000}"/>
    <cellStyle name="Currency0 22 3" xfId="4657" xr:uid="{00000000-0005-0000-0000-000036150000}"/>
    <cellStyle name="Currency0 22 3 2" xfId="9329" xr:uid="{00000000-0005-0000-0000-000037150000}"/>
    <cellStyle name="Currency0 22 3 2 2" xfId="12026" xr:uid="{00000000-0005-0000-0000-000038150000}"/>
    <cellStyle name="Currency0 22 3 3" xfId="11586" xr:uid="{00000000-0005-0000-0000-000039150000}"/>
    <cellStyle name="Currency0 22 4" xfId="11281" xr:uid="{00000000-0005-0000-0000-00003A150000}"/>
    <cellStyle name="Currency0 23" xfId="1490" xr:uid="{00000000-0005-0000-0000-00003B150000}"/>
    <cellStyle name="Currency0 23 2" xfId="3709" xr:uid="{00000000-0005-0000-0000-00003C150000}"/>
    <cellStyle name="Currency0 23 2 2" xfId="7245" xr:uid="{00000000-0005-0000-0000-00003D150000}"/>
    <cellStyle name="Currency0 23 2 2 2" xfId="9330" xr:uid="{00000000-0005-0000-0000-00003E150000}"/>
    <cellStyle name="Currency0 23 2 2 2 2" xfId="12027" xr:uid="{00000000-0005-0000-0000-00003F150000}"/>
    <cellStyle name="Currency0 23 2 2 3" xfId="11787" xr:uid="{00000000-0005-0000-0000-000040150000}"/>
    <cellStyle name="Currency0 23 2 3" xfId="11451" xr:uid="{00000000-0005-0000-0000-000041150000}"/>
    <cellStyle name="Currency0 23 3" xfId="4658" xr:uid="{00000000-0005-0000-0000-000042150000}"/>
    <cellStyle name="Currency0 23 3 2" xfId="9331" xr:uid="{00000000-0005-0000-0000-000043150000}"/>
    <cellStyle name="Currency0 23 3 2 2" xfId="12028" xr:uid="{00000000-0005-0000-0000-000044150000}"/>
    <cellStyle name="Currency0 23 3 3" xfId="11587" xr:uid="{00000000-0005-0000-0000-000045150000}"/>
    <cellStyle name="Currency0 23 4" xfId="11282" xr:uid="{00000000-0005-0000-0000-000046150000}"/>
    <cellStyle name="Currency0 24" xfId="1491" xr:uid="{00000000-0005-0000-0000-000047150000}"/>
    <cellStyle name="Currency0 24 2" xfId="3710" xr:uid="{00000000-0005-0000-0000-000048150000}"/>
    <cellStyle name="Currency0 24 2 2" xfId="7246" xr:uid="{00000000-0005-0000-0000-000049150000}"/>
    <cellStyle name="Currency0 24 2 2 2" xfId="9332" xr:uid="{00000000-0005-0000-0000-00004A150000}"/>
    <cellStyle name="Currency0 24 2 2 2 2" xfId="12029" xr:uid="{00000000-0005-0000-0000-00004B150000}"/>
    <cellStyle name="Currency0 24 2 2 3" xfId="11788" xr:uid="{00000000-0005-0000-0000-00004C150000}"/>
    <cellStyle name="Currency0 24 2 3" xfId="11452" xr:uid="{00000000-0005-0000-0000-00004D150000}"/>
    <cellStyle name="Currency0 24 3" xfId="4659" xr:uid="{00000000-0005-0000-0000-00004E150000}"/>
    <cellStyle name="Currency0 24 3 2" xfId="9333" xr:uid="{00000000-0005-0000-0000-00004F150000}"/>
    <cellStyle name="Currency0 24 3 2 2" xfId="12030" xr:uid="{00000000-0005-0000-0000-000050150000}"/>
    <cellStyle name="Currency0 24 3 3" xfId="11588" xr:uid="{00000000-0005-0000-0000-000051150000}"/>
    <cellStyle name="Currency0 24 4" xfId="11283" xr:uid="{00000000-0005-0000-0000-000052150000}"/>
    <cellStyle name="Currency0 25" xfId="1492" xr:uid="{00000000-0005-0000-0000-000053150000}"/>
    <cellStyle name="Currency0 25 2" xfId="3711" xr:uid="{00000000-0005-0000-0000-000054150000}"/>
    <cellStyle name="Currency0 25 2 2" xfId="7247" xr:uid="{00000000-0005-0000-0000-000055150000}"/>
    <cellStyle name="Currency0 25 2 2 2" xfId="9334" xr:uid="{00000000-0005-0000-0000-000056150000}"/>
    <cellStyle name="Currency0 25 2 2 2 2" xfId="12031" xr:uid="{00000000-0005-0000-0000-000057150000}"/>
    <cellStyle name="Currency0 25 2 2 3" xfId="11789" xr:uid="{00000000-0005-0000-0000-000058150000}"/>
    <cellStyle name="Currency0 25 2 3" xfId="11453" xr:uid="{00000000-0005-0000-0000-000059150000}"/>
    <cellStyle name="Currency0 25 3" xfId="4660" xr:uid="{00000000-0005-0000-0000-00005A150000}"/>
    <cellStyle name="Currency0 25 3 2" xfId="9335" xr:uid="{00000000-0005-0000-0000-00005B150000}"/>
    <cellStyle name="Currency0 25 3 2 2" xfId="12032" xr:uid="{00000000-0005-0000-0000-00005C150000}"/>
    <cellStyle name="Currency0 25 3 3" xfId="11589" xr:uid="{00000000-0005-0000-0000-00005D150000}"/>
    <cellStyle name="Currency0 25 4" xfId="11284" xr:uid="{00000000-0005-0000-0000-00005E150000}"/>
    <cellStyle name="Currency0 26" xfId="1493" xr:uid="{00000000-0005-0000-0000-00005F150000}"/>
    <cellStyle name="Currency0 26 2" xfId="3712" xr:uid="{00000000-0005-0000-0000-000060150000}"/>
    <cellStyle name="Currency0 26 2 2" xfId="7248" xr:uid="{00000000-0005-0000-0000-000061150000}"/>
    <cellStyle name="Currency0 26 2 2 2" xfId="9336" xr:uid="{00000000-0005-0000-0000-000062150000}"/>
    <cellStyle name="Currency0 26 2 2 2 2" xfId="12033" xr:uid="{00000000-0005-0000-0000-000063150000}"/>
    <cellStyle name="Currency0 26 2 2 3" xfId="11790" xr:uid="{00000000-0005-0000-0000-000064150000}"/>
    <cellStyle name="Currency0 26 2 3" xfId="11454" xr:uid="{00000000-0005-0000-0000-000065150000}"/>
    <cellStyle name="Currency0 26 3" xfId="4661" xr:uid="{00000000-0005-0000-0000-000066150000}"/>
    <cellStyle name="Currency0 26 3 2" xfId="9337" xr:uid="{00000000-0005-0000-0000-000067150000}"/>
    <cellStyle name="Currency0 26 3 2 2" xfId="12034" xr:uid="{00000000-0005-0000-0000-000068150000}"/>
    <cellStyle name="Currency0 26 3 3" xfId="11590" xr:uid="{00000000-0005-0000-0000-000069150000}"/>
    <cellStyle name="Currency0 26 4" xfId="11285" xr:uid="{00000000-0005-0000-0000-00006A150000}"/>
    <cellStyle name="Currency0 27" xfId="1494" xr:uid="{00000000-0005-0000-0000-00006B150000}"/>
    <cellStyle name="Currency0 27 2" xfId="3713" xr:uid="{00000000-0005-0000-0000-00006C150000}"/>
    <cellStyle name="Currency0 27 2 2" xfId="7249" xr:uid="{00000000-0005-0000-0000-00006D150000}"/>
    <cellStyle name="Currency0 27 2 2 2" xfId="9338" xr:uid="{00000000-0005-0000-0000-00006E150000}"/>
    <cellStyle name="Currency0 27 2 2 2 2" xfId="12035" xr:uid="{00000000-0005-0000-0000-00006F150000}"/>
    <cellStyle name="Currency0 27 2 2 3" xfId="11791" xr:uid="{00000000-0005-0000-0000-000070150000}"/>
    <cellStyle name="Currency0 27 2 3" xfId="11455" xr:uid="{00000000-0005-0000-0000-000071150000}"/>
    <cellStyle name="Currency0 27 3" xfId="4662" xr:uid="{00000000-0005-0000-0000-000072150000}"/>
    <cellStyle name="Currency0 27 3 2" xfId="9339" xr:uid="{00000000-0005-0000-0000-000073150000}"/>
    <cellStyle name="Currency0 27 3 2 2" xfId="12036" xr:uid="{00000000-0005-0000-0000-000074150000}"/>
    <cellStyle name="Currency0 27 3 3" xfId="11591" xr:uid="{00000000-0005-0000-0000-000075150000}"/>
    <cellStyle name="Currency0 27 4" xfId="11286" xr:uid="{00000000-0005-0000-0000-000076150000}"/>
    <cellStyle name="Currency0 28" xfId="1495" xr:uid="{00000000-0005-0000-0000-000077150000}"/>
    <cellStyle name="Currency0 28 2" xfId="3714" xr:uid="{00000000-0005-0000-0000-000078150000}"/>
    <cellStyle name="Currency0 28 2 2" xfId="7250" xr:uid="{00000000-0005-0000-0000-000079150000}"/>
    <cellStyle name="Currency0 28 2 2 2" xfId="9340" xr:uid="{00000000-0005-0000-0000-00007A150000}"/>
    <cellStyle name="Currency0 28 2 2 2 2" xfId="12037" xr:uid="{00000000-0005-0000-0000-00007B150000}"/>
    <cellStyle name="Currency0 28 2 2 3" xfId="11792" xr:uid="{00000000-0005-0000-0000-00007C150000}"/>
    <cellStyle name="Currency0 28 2 3" xfId="11456" xr:uid="{00000000-0005-0000-0000-00007D150000}"/>
    <cellStyle name="Currency0 28 3" xfId="4663" xr:uid="{00000000-0005-0000-0000-00007E150000}"/>
    <cellStyle name="Currency0 28 3 2" xfId="9341" xr:uid="{00000000-0005-0000-0000-00007F150000}"/>
    <cellStyle name="Currency0 28 3 2 2" xfId="12038" xr:uid="{00000000-0005-0000-0000-000080150000}"/>
    <cellStyle name="Currency0 28 3 3" xfId="11592" xr:uid="{00000000-0005-0000-0000-000081150000}"/>
    <cellStyle name="Currency0 28 4" xfId="11287" xr:uid="{00000000-0005-0000-0000-000082150000}"/>
    <cellStyle name="Currency0 29" xfId="1496" xr:uid="{00000000-0005-0000-0000-000083150000}"/>
    <cellStyle name="Currency0 29 2" xfId="3715" xr:uid="{00000000-0005-0000-0000-000084150000}"/>
    <cellStyle name="Currency0 29 2 2" xfId="7251" xr:uid="{00000000-0005-0000-0000-000085150000}"/>
    <cellStyle name="Currency0 29 2 2 2" xfId="9342" xr:uid="{00000000-0005-0000-0000-000086150000}"/>
    <cellStyle name="Currency0 29 2 2 2 2" xfId="12039" xr:uid="{00000000-0005-0000-0000-000087150000}"/>
    <cellStyle name="Currency0 29 2 2 3" xfId="11793" xr:uid="{00000000-0005-0000-0000-000088150000}"/>
    <cellStyle name="Currency0 29 2 3" xfId="11457" xr:uid="{00000000-0005-0000-0000-000089150000}"/>
    <cellStyle name="Currency0 29 3" xfId="4664" xr:uid="{00000000-0005-0000-0000-00008A150000}"/>
    <cellStyle name="Currency0 29 3 2" xfId="9343" xr:uid="{00000000-0005-0000-0000-00008B150000}"/>
    <cellStyle name="Currency0 29 3 2 2" xfId="12040" xr:uid="{00000000-0005-0000-0000-00008C150000}"/>
    <cellStyle name="Currency0 29 3 3" xfId="11593" xr:uid="{00000000-0005-0000-0000-00008D150000}"/>
    <cellStyle name="Currency0 29 4" xfId="11288" xr:uid="{00000000-0005-0000-0000-00008E150000}"/>
    <cellStyle name="Currency0 3" xfId="1497" xr:uid="{00000000-0005-0000-0000-00008F150000}"/>
    <cellStyle name="Currency0 3 2" xfId="3716" xr:uid="{00000000-0005-0000-0000-000090150000}"/>
    <cellStyle name="Currency0 3 2 2" xfId="7252" xr:uid="{00000000-0005-0000-0000-000091150000}"/>
    <cellStyle name="Currency0 3 2 2 2" xfId="9344" xr:uid="{00000000-0005-0000-0000-000092150000}"/>
    <cellStyle name="Currency0 3 2 2 2 2" xfId="12041" xr:uid="{00000000-0005-0000-0000-000093150000}"/>
    <cellStyle name="Currency0 3 2 2 3" xfId="11794" xr:uid="{00000000-0005-0000-0000-000094150000}"/>
    <cellStyle name="Currency0 3 2 3" xfId="11458" xr:uid="{00000000-0005-0000-0000-000095150000}"/>
    <cellStyle name="Currency0 3 3" xfId="4665" xr:uid="{00000000-0005-0000-0000-000096150000}"/>
    <cellStyle name="Currency0 3 3 2" xfId="9345" xr:uid="{00000000-0005-0000-0000-000097150000}"/>
    <cellStyle name="Currency0 3 3 2 2" xfId="12042" xr:uid="{00000000-0005-0000-0000-000098150000}"/>
    <cellStyle name="Currency0 3 3 3" xfId="11594" xr:uid="{00000000-0005-0000-0000-000099150000}"/>
    <cellStyle name="Currency0 3 4" xfId="11289" xr:uid="{00000000-0005-0000-0000-00009A150000}"/>
    <cellStyle name="Currency0 30" xfId="1498" xr:uid="{00000000-0005-0000-0000-00009B150000}"/>
    <cellStyle name="Currency0 30 2" xfId="3717" xr:uid="{00000000-0005-0000-0000-00009C150000}"/>
    <cellStyle name="Currency0 30 2 2" xfId="7253" xr:uid="{00000000-0005-0000-0000-00009D150000}"/>
    <cellStyle name="Currency0 30 2 2 2" xfId="9346" xr:uid="{00000000-0005-0000-0000-00009E150000}"/>
    <cellStyle name="Currency0 30 2 2 2 2" xfId="12043" xr:uid="{00000000-0005-0000-0000-00009F150000}"/>
    <cellStyle name="Currency0 30 2 2 3" xfId="11795" xr:uid="{00000000-0005-0000-0000-0000A0150000}"/>
    <cellStyle name="Currency0 30 2 3" xfId="11459" xr:uid="{00000000-0005-0000-0000-0000A1150000}"/>
    <cellStyle name="Currency0 30 3" xfId="4666" xr:uid="{00000000-0005-0000-0000-0000A2150000}"/>
    <cellStyle name="Currency0 30 3 2" xfId="9347" xr:uid="{00000000-0005-0000-0000-0000A3150000}"/>
    <cellStyle name="Currency0 30 3 2 2" xfId="12044" xr:uid="{00000000-0005-0000-0000-0000A4150000}"/>
    <cellStyle name="Currency0 30 3 3" xfId="11595" xr:uid="{00000000-0005-0000-0000-0000A5150000}"/>
    <cellStyle name="Currency0 30 4" xfId="11290" xr:uid="{00000000-0005-0000-0000-0000A6150000}"/>
    <cellStyle name="Currency0 31" xfId="1499" xr:uid="{00000000-0005-0000-0000-0000A7150000}"/>
    <cellStyle name="Currency0 31 2" xfId="3718" xr:uid="{00000000-0005-0000-0000-0000A8150000}"/>
    <cellStyle name="Currency0 31 2 2" xfId="7254" xr:uid="{00000000-0005-0000-0000-0000A9150000}"/>
    <cellStyle name="Currency0 31 2 2 2" xfId="9348" xr:uid="{00000000-0005-0000-0000-0000AA150000}"/>
    <cellStyle name="Currency0 31 2 2 2 2" xfId="12045" xr:uid="{00000000-0005-0000-0000-0000AB150000}"/>
    <cellStyle name="Currency0 31 2 2 3" xfId="11796" xr:uid="{00000000-0005-0000-0000-0000AC150000}"/>
    <cellStyle name="Currency0 31 2 3" xfId="11460" xr:uid="{00000000-0005-0000-0000-0000AD150000}"/>
    <cellStyle name="Currency0 31 3" xfId="4667" xr:uid="{00000000-0005-0000-0000-0000AE150000}"/>
    <cellStyle name="Currency0 31 3 2" xfId="9349" xr:uid="{00000000-0005-0000-0000-0000AF150000}"/>
    <cellStyle name="Currency0 31 3 2 2" xfId="12046" xr:uid="{00000000-0005-0000-0000-0000B0150000}"/>
    <cellStyle name="Currency0 31 3 3" xfId="11596" xr:uid="{00000000-0005-0000-0000-0000B1150000}"/>
    <cellStyle name="Currency0 31 4" xfId="11291" xr:uid="{00000000-0005-0000-0000-0000B2150000}"/>
    <cellStyle name="Currency0 32" xfId="1500" xr:uid="{00000000-0005-0000-0000-0000B3150000}"/>
    <cellStyle name="Currency0 32 2" xfId="3719" xr:uid="{00000000-0005-0000-0000-0000B4150000}"/>
    <cellStyle name="Currency0 32 2 2" xfId="7255" xr:uid="{00000000-0005-0000-0000-0000B5150000}"/>
    <cellStyle name="Currency0 32 2 2 2" xfId="9350" xr:uid="{00000000-0005-0000-0000-0000B6150000}"/>
    <cellStyle name="Currency0 32 2 2 2 2" xfId="12047" xr:uid="{00000000-0005-0000-0000-0000B7150000}"/>
    <cellStyle name="Currency0 32 2 2 3" xfId="11797" xr:uid="{00000000-0005-0000-0000-0000B8150000}"/>
    <cellStyle name="Currency0 32 2 3" xfId="11461" xr:uid="{00000000-0005-0000-0000-0000B9150000}"/>
    <cellStyle name="Currency0 32 3" xfId="4668" xr:uid="{00000000-0005-0000-0000-0000BA150000}"/>
    <cellStyle name="Currency0 32 3 2" xfId="9351" xr:uid="{00000000-0005-0000-0000-0000BB150000}"/>
    <cellStyle name="Currency0 32 3 2 2" xfId="12048" xr:uid="{00000000-0005-0000-0000-0000BC150000}"/>
    <cellStyle name="Currency0 32 3 3" xfId="11597" xr:uid="{00000000-0005-0000-0000-0000BD150000}"/>
    <cellStyle name="Currency0 32 4" xfId="11292" xr:uid="{00000000-0005-0000-0000-0000BE150000}"/>
    <cellStyle name="Currency0 33" xfId="1501" xr:uid="{00000000-0005-0000-0000-0000BF150000}"/>
    <cellStyle name="Currency0 33 2" xfId="3720" xr:uid="{00000000-0005-0000-0000-0000C0150000}"/>
    <cellStyle name="Currency0 33 2 2" xfId="7256" xr:uid="{00000000-0005-0000-0000-0000C1150000}"/>
    <cellStyle name="Currency0 33 2 2 2" xfId="9352" xr:uid="{00000000-0005-0000-0000-0000C2150000}"/>
    <cellStyle name="Currency0 33 2 2 2 2" xfId="12049" xr:uid="{00000000-0005-0000-0000-0000C3150000}"/>
    <cellStyle name="Currency0 33 2 2 3" xfId="11798" xr:uid="{00000000-0005-0000-0000-0000C4150000}"/>
    <cellStyle name="Currency0 33 2 3" xfId="11462" xr:uid="{00000000-0005-0000-0000-0000C5150000}"/>
    <cellStyle name="Currency0 33 3" xfId="4669" xr:uid="{00000000-0005-0000-0000-0000C6150000}"/>
    <cellStyle name="Currency0 33 3 2" xfId="9353" xr:uid="{00000000-0005-0000-0000-0000C7150000}"/>
    <cellStyle name="Currency0 33 3 2 2" xfId="12050" xr:uid="{00000000-0005-0000-0000-0000C8150000}"/>
    <cellStyle name="Currency0 33 3 3" xfId="11598" xr:uid="{00000000-0005-0000-0000-0000C9150000}"/>
    <cellStyle name="Currency0 33 4" xfId="11293" xr:uid="{00000000-0005-0000-0000-0000CA150000}"/>
    <cellStyle name="Currency0 34" xfId="1502" xr:uid="{00000000-0005-0000-0000-0000CB150000}"/>
    <cellStyle name="Currency0 34 2" xfId="3721" xr:uid="{00000000-0005-0000-0000-0000CC150000}"/>
    <cellStyle name="Currency0 34 2 2" xfId="7257" xr:uid="{00000000-0005-0000-0000-0000CD150000}"/>
    <cellStyle name="Currency0 34 2 2 2" xfId="9354" xr:uid="{00000000-0005-0000-0000-0000CE150000}"/>
    <cellStyle name="Currency0 34 2 2 2 2" xfId="12051" xr:uid="{00000000-0005-0000-0000-0000CF150000}"/>
    <cellStyle name="Currency0 34 2 2 3" xfId="11799" xr:uid="{00000000-0005-0000-0000-0000D0150000}"/>
    <cellStyle name="Currency0 34 2 3" xfId="11463" xr:uid="{00000000-0005-0000-0000-0000D1150000}"/>
    <cellStyle name="Currency0 34 3" xfId="4670" xr:uid="{00000000-0005-0000-0000-0000D2150000}"/>
    <cellStyle name="Currency0 34 3 2" xfId="9355" xr:uid="{00000000-0005-0000-0000-0000D3150000}"/>
    <cellStyle name="Currency0 34 3 2 2" xfId="12052" xr:uid="{00000000-0005-0000-0000-0000D4150000}"/>
    <cellStyle name="Currency0 34 3 3" xfId="11599" xr:uid="{00000000-0005-0000-0000-0000D5150000}"/>
    <cellStyle name="Currency0 34 4" xfId="11294" xr:uid="{00000000-0005-0000-0000-0000D6150000}"/>
    <cellStyle name="Currency0 35" xfId="3722" xr:uid="{00000000-0005-0000-0000-0000D7150000}"/>
    <cellStyle name="Currency0 35 2" xfId="7258" xr:uid="{00000000-0005-0000-0000-0000D8150000}"/>
    <cellStyle name="Currency0 35 2 2" xfId="9356" xr:uid="{00000000-0005-0000-0000-0000D9150000}"/>
    <cellStyle name="Currency0 35 2 2 2" xfId="12053" xr:uid="{00000000-0005-0000-0000-0000DA150000}"/>
    <cellStyle name="Currency0 35 2 3" xfId="11800" xr:uid="{00000000-0005-0000-0000-0000DB150000}"/>
    <cellStyle name="Currency0 35 3" xfId="11464" xr:uid="{00000000-0005-0000-0000-0000DC150000}"/>
    <cellStyle name="Currency0 36" xfId="4641" xr:uid="{00000000-0005-0000-0000-0000DD150000}"/>
    <cellStyle name="Currency0 36 2" xfId="9357" xr:uid="{00000000-0005-0000-0000-0000DE150000}"/>
    <cellStyle name="Currency0 36 2 2" xfId="12054" xr:uid="{00000000-0005-0000-0000-0000DF150000}"/>
    <cellStyle name="Currency0 36 3" xfId="11571" xr:uid="{00000000-0005-0000-0000-0000E0150000}"/>
    <cellStyle name="Currency0 37" xfId="11266" xr:uid="{00000000-0005-0000-0000-0000E1150000}"/>
    <cellStyle name="Currency0 4" xfId="1503" xr:uid="{00000000-0005-0000-0000-0000E2150000}"/>
    <cellStyle name="Currency0 4 2" xfId="3723" xr:uid="{00000000-0005-0000-0000-0000E3150000}"/>
    <cellStyle name="Currency0 4 2 2" xfId="7259" xr:uid="{00000000-0005-0000-0000-0000E4150000}"/>
    <cellStyle name="Currency0 4 2 2 2" xfId="9358" xr:uid="{00000000-0005-0000-0000-0000E5150000}"/>
    <cellStyle name="Currency0 4 2 2 2 2" xfId="12055" xr:uid="{00000000-0005-0000-0000-0000E6150000}"/>
    <cellStyle name="Currency0 4 2 2 3" xfId="11801" xr:uid="{00000000-0005-0000-0000-0000E7150000}"/>
    <cellStyle name="Currency0 4 2 3" xfId="11465" xr:uid="{00000000-0005-0000-0000-0000E8150000}"/>
    <cellStyle name="Currency0 4 3" xfId="4671" xr:uid="{00000000-0005-0000-0000-0000E9150000}"/>
    <cellStyle name="Currency0 4 3 2" xfId="9359" xr:uid="{00000000-0005-0000-0000-0000EA150000}"/>
    <cellStyle name="Currency0 4 3 2 2" xfId="12056" xr:uid="{00000000-0005-0000-0000-0000EB150000}"/>
    <cellStyle name="Currency0 4 3 3" xfId="11600" xr:uid="{00000000-0005-0000-0000-0000EC150000}"/>
    <cellStyle name="Currency0 4 4" xfId="11295" xr:uid="{00000000-0005-0000-0000-0000ED150000}"/>
    <cellStyle name="Currency0 5" xfId="1504" xr:uid="{00000000-0005-0000-0000-0000EE150000}"/>
    <cellStyle name="Currency0 5 2" xfId="3724" xr:uid="{00000000-0005-0000-0000-0000EF150000}"/>
    <cellStyle name="Currency0 5 2 2" xfId="7260" xr:uid="{00000000-0005-0000-0000-0000F0150000}"/>
    <cellStyle name="Currency0 5 2 2 2" xfId="9360" xr:uid="{00000000-0005-0000-0000-0000F1150000}"/>
    <cellStyle name="Currency0 5 2 2 2 2" xfId="12057" xr:uid="{00000000-0005-0000-0000-0000F2150000}"/>
    <cellStyle name="Currency0 5 2 2 3" xfId="11802" xr:uid="{00000000-0005-0000-0000-0000F3150000}"/>
    <cellStyle name="Currency0 5 2 3" xfId="11466" xr:uid="{00000000-0005-0000-0000-0000F4150000}"/>
    <cellStyle name="Currency0 5 3" xfId="4672" xr:uid="{00000000-0005-0000-0000-0000F5150000}"/>
    <cellStyle name="Currency0 5 3 2" xfId="9361" xr:uid="{00000000-0005-0000-0000-0000F6150000}"/>
    <cellStyle name="Currency0 5 3 2 2" xfId="12058" xr:uid="{00000000-0005-0000-0000-0000F7150000}"/>
    <cellStyle name="Currency0 5 3 3" xfId="11601" xr:uid="{00000000-0005-0000-0000-0000F8150000}"/>
    <cellStyle name="Currency0 5 4" xfId="11296" xr:uid="{00000000-0005-0000-0000-0000F9150000}"/>
    <cellStyle name="Currency0 6" xfId="1505" xr:uid="{00000000-0005-0000-0000-0000FA150000}"/>
    <cellStyle name="Currency0 6 2" xfId="3725" xr:uid="{00000000-0005-0000-0000-0000FB150000}"/>
    <cellStyle name="Currency0 6 2 2" xfId="7261" xr:uid="{00000000-0005-0000-0000-0000FC150000}"/>
    <cellStyle name="Currency0 6 2 2 2" xfId="9362" xr:uid="{00000000-0005-0000-0000-0000FD150000}"/>
    <cellStyle name="Currency0 6 2 2 2 2" xfId="12059" xr:uid="{00000000-0005-0000-0000-0000FE150000}"/>
    <cellStyle name="Currency0 6 2 2 3" xfId="11803" xr:uid="{00000000-0005-0000-0000-0000FF150000}"/>
    <cellStyle name="Currency0 6 2 3" xfId="11467" xr:uid="{00000000-0005-0000-0000-000000160000}"/>
    <cellStyle name="Currency0 6 3" xfId="4673" xr:uid="{00000000-0005-0000-0000-000001160000}"/>
    <cellStyle name="Currency0 6 3 2" xfId="9363" xr:uid="{00000000-0005-0000-0000-000002160000}"/>
    <cellStyle name="Currency0 6 3 2 2" xfId="12060" xr:uid="{00000000-0005-0000-0000-000003160000}"/>
    <cellStyle name="Currency0 6 3 3" xfId="11602" xr:uid="{00000000-0005-0000-0000-000004160000}"/>
    <cellStyle name="Currency0 6 4" xfId="11297" xr:uid="{00000000-0005-0000-0000-000005160000}"/>
    <cellStyle name="Currency0 7" xfId="1506" xr:uid="{00000000-0005-0000-0000-000006160000}"/>
    <cellStyle name="Currency0 7 2" xfId="3726" xr:uid="{00000000-0005-0000-0000-000007160000}"/>
    <cellStyle name="Currency0 7 2 2" xfId="7262" xr:uid="{00000000-0005-0000-0000-000008160000}"/>
    <cellStyle name="Currency0 7 2 2 2" xfId="9364" xr:uid="{00000000-0005-0000-0000-000009160000}"/>
    <cellStyle name="Currency0 7 2 2 2 2" xfId="12061" xr:uid="{00000000-0005-0000-0000-00000A160000}"/>
    <cellStyle name="Currency0 7 2 2 3" xfId="11804" xr:uid="{00000000-0005-0000-0000-00000B160000}"/>
    <cellStyle name="Currency0 7 2 3" xfId="11468" xr:uid="{00000000-0005-0000-0000-00000C160000}"/>
    <cellStyle name="Currency0 7 3" xfId="4674" xr:uid="{00000000-0005-0000-0000-00000D160000}"/>
    <cellStyle name="Currency0 7 3 2" xfId="9365" xr:uid="{00000000-0005-0000-0000-00000E160000}"/>
    <cellStyle name="Currency0 7 3 2 2" xfId="12062" xr:uid="{00000000-0005-0000-0000-00000F160000}"/>
    <cellStyle name="Currency0 7 3 3" xfId="11603" xr:uid="{00000000-0005-0000-0000-000010160000}"/>
    <cellStyle name="Currency0 7 4" xfId="11298" xr:uid="{00000000-0005-0000-0000-000011160000}"/>
    <cellStyle name="Currency0 8" xfId="1507" xr:uid="{00000000-0005-0000-0000-000012160000}"/>
    <cellStyle name="Currency0 8 2" xfId="3727" xr:uid="{00000000-0005-0000-0000-000013160000}"/>
    <cellStyle name="Currency0 8 2 2" xfId="7263" xr:uid="{00000000-0005-0000-0000-000014160000}"/>
    <cellStyle name="Currency0 8 2 2 2" xfId="9366" xr:uid="{00000000-0005-0000-0000-000015160000}"/>
    <cellStyle name="Currency0 8 2 2 2 2" xfId="12063" xr:uid="{00000000-0005-0000-0000-000016160000}"/>
    <cellStyle name="Currency0 8 2 2 3" xfId="11805" xr:uid="{00000000-0005-0000-0000-000017160000}"/>
    <cellStyle name="Currency0 8 2 3" xfId="11469" xr:uid="{00000000-0005-0000-0000-000018160000}"/>
    <cellStyle name="Currency0 8 3" xfId="4675" xr:uid="{00000000-0005-0000-0000-000019160000}"/>
    <cellStyle name="Currency0 8 3 2" xfId="9367" xr:uid="{00000000-0005-0000-0000-00001A160000}"/>
    <cellStyle name="Currency0 8 3 2 2" xfId="12064" xr:uid="{00000000-0005-0000-0000-00001B160000}"/>
    <cellStyle name="Currency0 8 3 3" xfId="11604" xr:uid="{00000000-0005-0000-0000-00001C160000}"/>
    <cellStyle name="Currency0 8 4" xfId="11299" xr:uid="{00000000-0005-0000-0000-00001D160000}"/>
    <cellStyle name="Currency0 9" xfId="1508" xr:uid="{00000000-0005-0000-0000-00001E160000}"/>
    <cellStyle name="Currency0 9 2" xfId="3728" xr:uid="{00000000-0005-0000-0000-00001F160000}"/>
    <cellStyle name="Currency0 9 2 2" xfId="7264" xr:uid="{00000000-0005-0000-0000-000020160000}"/>
    <cellStyle name="Currency0 9 2 2 2" xfId="9368" xr:uid="{00000000-0005-0000-0000-000021160000}"/>
    <cellStyle name="Currency0 9 2 2 2 2" xfId="12065" xr:uid="{00000000-0005-0000-0000-000022160000}"/>
    <cellStyle name="Currency0 9 2 2 3" xfId="11806" xr:uid="{00000000-0005-0000-0000-000023160000}"/>
    <cellStyle name="Currency0 9 2 3" xfId="11470" xr:uid="{00000000-0005-0000-0000-000024160000}"/>
    <cellStyle name="Currency0 9 3" xfId="4676" xr:uid="{00000000-0005-0000-0000-000025160000}"/>
    <cellStyle name="Currency0 9 3 2" xfId="9369" xr:uid="{00000000-0005-0000-0000-000026160000}"/>
    <cellStyle name="Currency0 9 3 2 2" xfId="12066" xr:uid="{00000000-0005-0000-0000-000027160000}"/>
    <cellStyle name="Currency0 9 3 3" xfId="11605" xr:uid="{00000000-0005-0000-0000-000028160000}"/>
    <cellStyle name="Currency0 9 4" xfId="11300" xr:uid="{00000000-0005-0000-0000-000029160000}"/>
    <cellStyle name="Data" xfId="1" xr:uid="{00000000-0005-0000-0000-00002A160000}"/>
    <cellStyle name="Data 10" xfId="1509" xr:uid="{00000000-0005-0000-0000-00002B160000}"/>
    <cellStyle name="Data 11" xfId="1510" xr:uid="{00000000-0005-0000-0000-00002C160000}"/>
    <cellStyle name="Data 12" xfId="1511" xr:uid="{00000000-0005-0000-0000-00002D160000}"/>
    <cellStyle name="Data 13" xfId="1512" xr:uid="{00000000-0005-0000-0000-00002E160000}"/>
    <cellStyle name="Data 14" xfId="1513" xr:uid="{00000000-0005-0000-0000-00002F160000}"/>
    <cellStyle name="Data 15" xfId="1514" xr:uid="{00000000-0005-0000-0000-000030160000}"/>
    <cellStyle name="Data 16" xfId="1515" xr:uid="{00000000-0005-0000-0000-000031160000}"/>
    <cellStyle name="Data 17" xfId="1516" xr:uid="{00000000-0005-0000-0000-000032160000}"/>
    <cellStyle name="Data 18" xfId="1517" xr:uid="{00000000-0005-0000-0000-000033160000}"/>
    <cellStyle name="Data 19" xfId="1518" xr:uid="{00000000-0005-0000-0000-000034160000}"/>
    <cellStyle name="Data 2" xfId="1519" xr:uid="{00000000-0005-0000-0000-000035160000}"/>
    <cellStyle name="Data 2 2" xfId="1520" xr:uid="{00000000-0005-0000-0000-000036160000}"/>
    <cellStyle name="Data 2 3" xfId="1521" xr:uid="{00000000-0005-0000-0000-000037160000}"/>
    <cellStyle name="Data 2 4" xfId="3729" xr:uid="{00000000-0005-0000-0000-000038160000}"/>
    <cellStyle name="Data 20" xfId="1522" xr:uid="{00000000-0005-0000-0000-000039160000}"/>
    <cellStyle name="Data 21" xfId="1523" xr:uid="{00000000-0005-0000-0000-00003A160000}"/>
    <cellStyle name="Data 22" xfId="1524" xr:uid="{00000000-0005-0000-0000-00003B160000}"/>
    <cellStyle name="Data 23" xfId="1525" xr:uid="{00000000-0005-0000-0000-00003C160000}"/>
    <cellStyle name="Data 24" xfId="1526" xr:uid="{00000000-0005-0000-0000-00003D160000}"/>
    <cellStyle name="Data 25" xfId="1527" xr:uid="{00000000-0005-0000-0000-00003E160000}"/>
    <cellStyle name="Data 26" xfId="1528" xr:uid="{00000000-0005-0000-0000-00003F160000}"/>
    <cellStyle name="Data 27" xfId="1529" xr:uid="{00000000-0005-0000-0000-000040160000}"/>
    <cellStyle name="Data 28" xfId="1530" xr:uid="{00000000-0005-0000-0000-000041160000}"/>
    <cellStyle name="Data 29" xfId="1531" xr:uid="{00000000-0005-0000-0000-000042160000}"/>
    <cellStyle name="Data 3" xfId="1532" xr:uid="{00000000-0005-0000-0000-000043160000}"/>
    <cellStyle name="Data 30" xfId="1533" xr:uid="{00000000-0005-0000-0000-000044160000}"/>
    <cellStyle name="Data 31" xfId="1534" xr:uid="{00000000-0005-0000-0000-000045160000}"/>
    <cellStyle name="Data 32" xfId="1535" xr:uid="{00000000-0005-0000-0000-000046160000}"/>
    <cellStyle name="Data 33" xfId="1536" xr:uid="{00000000-0005-0000-0000-000047160000}"/>
    <cellStyle name="Data 34" xfId="1537" xr:uid="{00000000-0005-0000-0000-000048160000}"/>
    <cellStyle name="Data 4" xfId="1538" xr:uid="{00000000-0005-0000-0000-000049160000}"/>
    <cellStyle name="Data 5" xfId="1539" xr:uid="{00000000-0005-0000-0000-00004A160000}"/>
    <cellStyle name="Data 6" xfId="1540" xr:uid="{00000000-0005-0000-0000-00004B160000}"/>
    <cellStyle name="Data 7" xfId="1541" xr:uid="{00000000-0005-0000-0000-00004C160000}"/>
    <cellStyle name="Data 8" xfId="1542" xr:uid="{00000000-0005-0000-0000-00004D160000}"/>
    <cellStyle name="Data 9" xfId="1543" xr:uid="{00000000-0005-0000-0000-00004E160000}"/>
    <cellStyle name="Date" xfId="1544" xr:uid="{00000000-0005-0000-0000-00004F160000}"/>
    <cellStyle name="Date 10" xfId="1545" xr:uid="{00000000-0005-0000-0000-000050160000}"/>
    <cellStyle name="Date 10 2" xfId="3730" xr:uid="{00000000-0005-0000-0000-000051160000}"/>
    <cellStyle name="Date 10 2 2" xfId="7265" xr:uid="{00000000-0005-0000-0000-000052160000}"/>
    <cellStyle name="Date 10 2 2 2" xfId="9370" xr:uid="{00000000-0005-0000-0000-000053160000}"/>
    <cellStyle name="Date 10 3" xfId="4678" xr:uid="{00000000-0005-0000-0000-000054160000}"/>
    <cellStyle name="Date 10 3 2" xfId="9371" xr:uid="{00000000-0005-0000-0000-000055160000}"/>
    <cellStyle name="Date 11" xfId="1546" xr:uid="{00000000-0005-0000-0000-000056160000}"/>
    <cellStyle name="Date 11 2" xfId="3731" xr:uid="{00000000-0005-0000-0000-000057160000}"/>
    <cellStyle name="Date 11 2 2" xfId="7266" xr:uid="{00000000-0005-0000-0000-000058160000}"/>
    <cellStyle name="Date 11 2 2 2" xfId="9372" xr:uid="{00000000-0005-0000-0000-000059160000}"/>
    <cellStyle name="Date 11 3" xfId="4679" xr:uid="{00000000-0005-0000-0000-00005A160000}"/>
    <cellStyle name="Date 11 3 2" xfId="9373" xr:uid="{00000000-0005-0000-0000-00005B160000}"/>
    <cellStyle name="Date 12" xfId="1547" xr:uid="{00000000-0005-0000-0000-00005C160000}"/>
    <cellStyle name="Date 12 2" xfId="3732" xr:uid="{00000000-0005-0000-0000-00005D160000}"/>
    <cellStyle name="Date 12 2 2" xfId="7267" xr:uid="{00000000-0005-0000-0000-00005E160000}"/>
    <cellStyle name="Date 12 2 2 2" xfId="9374" xr:uid="{00000000-0005-0000-0000-00005F160000}"/>
    <cellStyle name="Date 12 3" xfId="4680" xr:uid="{00000000-0005-0000-0000-000060160000}"/>
    <cellStyle name="Date 12 3 2" xfId="9375" xr:uid="{00000000-0005-0000-0000-000061160000}"/>
    <cellStyle name="Date 13" xfId="1548" xr:uid="{00000000-0005-0000-0000-000062160000}"/>
    <cellStyle name="Date 13 2" xfId="3733" xr:uid="{00000000-0005-0000-0000-000063160000}"/>
    <cellStyle name="Date 13 2 2" xfId="7268" xr:uid="{00000000-0005-0000-0000-000064160000}"/>
    <cellStyle name="Date 13 2 2 2" xfId="9376" xr:uid="{00000000-0005-0000-0000-000065160000}"/>
    <cellStyle name="Date 13 3" xfId="4681" xr:uid="{00000000-0005-0000-0000-000066160000}"/>
    <cellStyle name="Date 13 3 2" xfId="9377" xr:uid="{00000000-0005-0000-0000-000067160000}"/>
    <cellStyle name="Date 14" xfId="1549" xr:uid="{00000000-0005-0000-0000-000068160000}"/>
    <cellStyle name="Date 14 2" xfId="3734" xr:uid="{00000000-0005-0000-0000-000069160000}"/>
    <cellStyle name="Date 14 2 2" xfId="7269" xr:uid="{00000000-0005-0000-0000-00006A160000}"/>
    <cellStyle name="Date 14 2 2 2" xfId="9378" xr:uid="{00000000-0005-0000-0000-00006B160000}"/>
    <cellStyle name="Date 14 3" xfId="4682" xr:uid="{00000000-0005-0000-0000-00006C160000}"/>
    <cellStyle name="Date 14 3 2" xfId="9379" xr:uid="{00000000-0005-0000-0000-00006D160000}"/>
    <cellStyle name="Date 15" xfId="1550" xr:uid="{00000000-0005-0000-0000-00006E160000}"/>
    <cellStyle name="Date 15 2" xfId="3735" xr:uid="{00000000-0005-0000-0000-00006F160000}"/>
    <cellStyle name="Date 15 2 2" xfId="7270" xr:uid="{00000000-0005-0000-0000-000070160000}"/>
    <cellStyle name="Date 15 2 2 2" xfId="9380" xr:uid="{00000000-0005-0000-0000-000071160000}"/>
    <cellStyle name="Date 15 3" xfId="4683" xr:uid="{00000000-0005-0000-0000-000072160000}"/>
    <cellStyle name="Date 15 3 2" xfId="9381" xr:uid="{00000000-0005-0000-0000-000073160000}"/>
    <cellStyle name="Date 16" xfId="1551" xr:uid="{00000000-0005-0000-0000-000074160000}"/>
    <cellStyle name="Date 16 2" xfId="3736" xr:uid="{00000000-0005-0000-0000-000075160000}"/>
    <cellStyle name="Date 16 2 2" xfId="7271" xr:uid="{00000000-0005-0000-0000-000076160000}"/>
    <cellStyle name="Date 16 2 2 2" xfId="9382" xr:uid="{00000000-0005-0000-0000-000077160000}"/>
    <cellStyle name="Date 16 3" xfId="4684" xr:uid="{00000000-0005-0000-0000-000078160000}"/>
    <cellStyle name="Date 16 3 2" xfId="9383" xr:uid="{00000000-0005-0000-0000-000079160000}"/>
    <cellStyle name="Date 17" xfId="1552" xr:uid="{00000000-0005-0000-0000-00007A160000}"/>
    <cellStyle name="Date 17 2" xfId="3737" xr:uid="{00000000-0005-0000-0000-00007B160000}"/>
    <cellStyle name="Date 17 2 2" xfId="7272" xr:uid="{00000000-0005-0000-0000-00007C160000}"/>
    <cellStyle name="Date 17 2 2 2" xfId="9384" xr:uid="{00000000-0005-0000-0000-00007D160000}"/>
    <cellStyle name="Date 17 3" xfId="4685" xr:uid="{00000000-0005-0000-0000-00007E160000}"/>
    <cellStyle name="Date 17 3 2" xfId="9385" xr:uid="{00000000-0005-0000-0000-00007F160000}"/>
    <cellStyle name="Date 18" xfId="1553" xr:uid="{00000000-0005-0000-0000-000080160000}"/>
    <cellStyle name="Date 18 2" xfId="3738" xr:uid="{00000000-0005-0000-0000-000081160000}"/>
    <cellStyle name="Date 18 2 2" xfId="7273" xr:uid="{00000000-0005-0000-0000-000082160000}"/>
    <cellStyle name="Date 18 2 2 2" xfId="9386" xr:uid="{00000000-0005-0000-0000-000083160000}"/>
    <cellStyle name="Date 18 3" xfId="4686" xr:uid="{00000000-0005-0000-0000-000084160000}"/>
    <cellStyle name="Date 18 3 2" xfId="9387" xr:uid="{00000000-0005-0000-0000-000085160000}"/>
    <cellStyle name="Date 19" xfId="1554" xr:uid="{00000000-0005-0000-0000-000086160000}"/>
    <cellStyle name="Date 19 2" xfId="3739" xr:uid="{00000000-0005-0000-0000-000087160000}"/>
    <cellStyle name="Date 19 2 2" xfId="7274" xr:uid="{00000000-0005-0000-0000-000088160000}"/>
    <cellStyle name="Date 19 2 2 2" xfId="9388" xr:uid="{00000000-0005-0000-0000-000089160000}"/>
    <cellStyle name="Date 19 3" xfId="4687" xr:uid="{00000000-0005-0000-0000-00008A160000}"/>
    <cellStyle name="Date 19 3 2" xfId="9389" xr:uid="{00000000-0005-0000-0000-00008B160000}"/>
    <cellStyle name="Date 2" xfId="1555" xr:uid="{00000000-0005-0000-0000-00008C160000}"/>
    <cellStyle name="Date 2 2" xfId="1556" xr:uid="{00000000-0005-0000-0000-00008D160000}"/>
    <cellStyle name="Date 2 2 2" xfId="3740" xr:uid="{00000000-0005-0000-0000-00008E160000}"/>
    <cellStyle name="Date 2 2 2 2" xfId="7275" xr:uid="{00000000-0005-0000-0000-00008F160000}"/>
    <cellStyle name="Date 2 2 2 2 2" xfId="9390" xr:uid="{00000000-0005-0000-0000-000090160000}"/>
    <cellStyle name="Date 2 2 3" xfId="4689" xr:uid="{00000000-0005-0000-0000-000091160000}"/>
    <cellStyle name="Date 2 2 3 2" xfId="9391" xr:uid="{00000000-0005-0000-0000-000092160000}"/>
    <cellStyle name="Date 2 3" xfId="1557" xr:uid="{00000000-0005-0000-0000-000093160000}"/>
    <cellStyle name="Date 2 3 2" xfId="3741" xr:uid="{00000000-0005-0000-0000-000094160000}"/>
    <cellStyle name="Date 2 3 2 2" xfId="7276" xr:uid="{00000000-0005-0000-0000-000095160000}"/>
    <cellStyle name="Date 2 3 2 2 2" xfId="9392" xr:uid="{00000000-0005-0000-0000-000096160000}"/>
    <cellStyle name="Date 2 3 3" xfId="4690" xr:uid="{00000000-0005-0000-0000-000097160000}"/>
    <cellStyle name="Date 2 3 3 2" xfId="9393" xr:uid="{00000000-0005-0000-0000-000098160000}"/>
    <cellStyle name="Date 2 4" xfId="3742" xr:uid="{00000000-0005-0000-0000-000099160000}"/>
    <cellStyle name="Date 2 4 2" xfId="7277" xr:uid="{00000000-0005-0000-0000-00009A160000}"/>
    <cellStyle name="Date 2 4 2 2" xfId="9394" xr:uid="{00000000-0005-0000-0000-00009B160000}"/>
    <cellStyle name="Date 2 5" xfId="4688" xr:uid="{00000000-0005-0000-0000-00009C160000}"/>
    <cellStyle name="Date 2 5 2" xfId="9395" xr:uid="{00000000-0005-0000-0000-00009D160000}"/>
    <cellStyle name="Date 20" xfId="1558" xr:uid="{00000000-0005-0000-0000-00009E160000}"/>
    <cellStyle name="Date 20 2" xfId="3743" xr:uid="{00000000-0005-0000-0000-00009F160000}"/>
    <cellStyle name="Date 20 2 2" xfId="7278" xr:uid="{00000000-0005-0000-0000-0000A0160000}"/>
    <cellStyle name="Date 20 2 2 2" xfId="9396" xr:uid="{00000000-0005-0000-0000-0000A1160000}"/>
    <cellStyle name="Date 20 3" xfId="4691" xr:uid="{00000000-0005-0000-0000-0000A2160000}"/>
    <cellStyle name="Date 20 3 2" xfId="9397" xr:uid="{00000000-0005-0000-0000-0000A3160000}"/>
    <cellStyle name="Date 21" xfId="1559" xr:uid="{00000000-0005-0000-0000-0000A4160000}"/>
    <cellStyle name="Date 21 2" xfId="3744" xr:uid="{00000000-0005-0000-0000-0000A5160000}"/>
    <cellStyle name="Date 21 2 2" xfId="7279" xr:uid="{00000000-0005-0000-0000-0000A6160000}"/>
    <cellStyle name="Date 21 2 2 2" xfId="9398" xr:uid="{00000000-0005-0000-0000-0000A7160000}"/>
    <cellStyle name="Date 21 3" xfId="4692" xr:uid="{00000000-0005-0000-0000-0000A8160000}"/>
    <cellStyle name="Date 21 3 2" xfId="9399" xr:uid="{00000000-0005-0000-0000-0000A9160000}"/>
    <cellStyle name="Date 22" xfId="1560" xr:uid="{00000000-0005-0000-0000-0000AA160000}"/>
    <cellStyle name="Date 22 2" xfId="3745" xr:uid="{00000000-0005-0000-0000-0000AB160000}"/>
    <cellStyle name="Date 22 2 2" xfId="7280" xr:uid="{00000000-0005-0000-0000-0000AC160000}"/>
    <cellStyle name="Date 22 2 2 2" xfId="9400" xr:uid="{00000000-0005-0000-0000-0000AD160000}"/>
    <cellStyle name="Date 22 3" xfId="4693" xr:uid="{00000000-0005-0000-0000-0000AE160000}"/>
    <cellStyle name="Date 22 3 2" xfId="9401" xr:uid="{00000000-0005-0000-0000-0000AF160000}"/>
    <cellStyle name="Date 23" xfId="1561" xr:uid="{00000000-0005-0000-0000-0000B0160000}"/>
    <cellStyle name="Date 23 2" xfId="3746" xr:uid="{00000000-0005-0000-0000-0000B1160000}"/>
    <cellStyle name="Date 23 2 2" xfId="7281" xr:uid="{00000000-0005-0000-0000-0000B2160000}"/>
    <cellStyle name="Date 23 2 2 2" xfId="9402" xr:uid="{00000000-0005-0000-0000-0000B3160000}"/>
    <cellStyle name="Date 23 3" xfId="4694" xr:uid="{00000000-0005-0000-0000-0000B4160000}"/>
    <cellStyle name="Date 23 3 2" xfId="9403" xr:uid="{00000000-0005-0000-0000-0000B5160000}"/>
    <cellStyle name="Date 24" xfId="1562" xr:uid="{00000000-0005-0000-0000-0000B6160000}"/>
    <cellStyle name="Date 24 2" xfId="3747" xr:uid="{00000000-0005-0000-0000-0000B7160000}"/>
    <cellStyle name="Date 24 2 2" xfId="7282" xr:uid="{00000000-0005-0000-0000-0000B8160000}"/>
    <cellStyle name="Date 24 2 2 2" xfId="9404" xr:uid="{00000000-0005-0000-0000-0000B9160000}"/>
    <cellStyle name="Date 24 3" xfId="4695" xr:uid="{00000000-0005-0000-0000-0000BA160000}"/>
    <cellStyle name="Date 24 3 2" xfId="9405" xr:uid="{00000000-0005-0000-0000-0000BB160000}"/>
    <cellStyle name="Date 25" xfId="1563" xr:uid="{00000000-0005-0000-0000-0000BC160000}"/>
    <cellStyle name="Date 25 2" xfId="3748" xr:uid="{00000000-0005-0000-0000-0000BD160000}"/>
    <cellStyle name="Date 25 2 2" xfId="7283" xr:uid="{00000000-0005-0000-0000-0000BE160000}"/>
    <cellStyle name="Date 25 2 2 2" xfId="9406" xr:uid="{00000000-0005-0000-0000-0000BF160000}"/>
    <cellStyle name="Date 25 3" xfId="4696" xr:uid="{00000000-0005-0000-0000-0000C0160000}"/>
    <cellStyle name="Date 25 3 2" xfId="9407" xr:uid="{00000000-0005-0000-0000-0000C1160000}"/>
    <cellStyle name="Date 26" xfId="1564" xr:uid="{00000000-0005-0000-0000-0000C2160000}"/>
    <cellStyle name="Date 26 2" xfId="3749" xr:uid="{00000000-0005-0000-0000-0000C3160000}"/>
    <cellStyle name="Date 26 2 2" xfId="7284" xr:uid="{00000000-0005-0000-0000-0000C4160000}"/>
    <cellStyle name="Date 26 2 2 2" xfId="9408" xr:uid="{00000000-0005-0000-0000-0000C5160000}"/>
    <cellStyle name="Date 26 3" xfId="4697" xr:uid="{00000000-0005-0000-0000-0000C6160000}"/>
    <cellStyle name="Date 26 3 2" xfId="9409" xr:uid="{00000000-0005-0000-0000-0000C7160000}"/>
    <cellStyle name="Date 27" xfId="1565" xr:uid="{00000000-0005-0000-0000-0000C8160000}"/>
    <cellStyle name="Date 27 2" xfId="3750" xr:uid="{00000000-0005-0000-0000-0000C9160000}"/>
    <cellStyle name="Date 27 2 2" xfId="7285" xr:uid="{00000000-0005-0000-0000-0000CA160000}"/>
    <cellStyle name="Date 27 2 2 2" xfId="9410" xr:uid="{00000000-0005-0000-0000-0000CB160000}"/>
    <cellStyle name="Date 27 3" xfId="4698" xr:uid="{00000000-0005-0000-0000-0000CC160000}"/>
    <cellStyle name="Date 27 3 2" xfId="9411" xr:uid="{00000000-0005-0000-0000-0000CD160000}"/>
    <cellStyle name="Date 28" xfId="1566" xr:uid="{00000000-0005-0000-0000-0000CE160000}"/>
    <cellStyle name="Date 28 2" xfId="3751" xr:uid="{00000000-0005-0000-0000-0000CF160000}"/>
    <cellStyle name="Date 28 2 2" xfId="7286" xr:uid="{00000000-0005-0000-0000-0000D0160000}"/>
    <cellStyle name="Date 28 2 2 2" xfId="9412" xr:uid="{00000000-0005-0000-0000-0000D1160000}"/>
    <cellStyle name="Date 28 3" xfId="4699" xr:uid="{00000000-0005-0000-0000-0000D2160000}"/>
    <cellStyle name="Date 28 3 2" xfId="9413" xr:uid="{00000000-0005-0000-0000-0000D3160000}"/>
    <cellStyle name="Date 29" xfId="1567" xr:uid="{00000000-0005-0000-0000-0000D4160000}"/>
    <cellStyle name="Date 29 2" xfId="3752" xr:uid="{00000000-0005-0000-0000-0000D5160000}"/>
    <cellStyle name="Date 29 2 2" xfId="7287" xr:uid="{00000000-0005-0000-0000-0000D6160000}"/>
    <cellStyle name="Date 29 2 2 2" xfId="9414" xr:uid="{00000000-0005-0000-0000-0000D7160000}"/>
    <cellStyle name="Date 29 3" xfId="4700" xr:uid="{00000000-0005-0000-0000-0000D8160000}"/>
    <cellStyle name="Date 29 3 2" xfId="9415" xr:uid="{00000000-0005-0000-0000-0000D9160000}"/>
    <cellStyle name="Date 3" xfId="1568" xr:uid="{00000000-0005-0000-0000-0000DA160000}"/>
    <cellStyle name="Date 3 2" xfId="3753" xr:uid="{00000000-0005-0000-0000-0000DB160000}"/>
    <cellStyle name="Date 3 2 2" xfId="7288" xr:uid="{00000000-0005-0000-0000-0000DC160000}"/>
    <cellStyle name="Date 3 2 2 2" xfId="9416" xr:uid="{00000000-0005-0000-0000-0000DD160000}"/>
    <cellStyle name="Date 3 3" xfId="4701" xr:uid="{00000000-0005-0000-0000-0000DE160000}"/>
    <cellStyle name="Date 3 3 2" xfId="9417" xr:uid="{00000000-0005-0000-0000-0000DF160000}"/>
    <cellStyle name="Date 30" xfId="1569" xr:uid="{00000000-0005-0000-0000-0000E0160000}"/>
    <cellStyle name="Date 30 2" xfId="3754" xr:uid="{00000000-0005-0000-0000-0000E1160000}"/>
    <cellStyle name="Date 30 2 2" xfId="7289" xr:uid="{00000000-0005-0000-0000-0000E2160000}"/>
    <cellStyle name="Date 30 2 2 2" xfId="9418" xr:uid="{00000000-0005-0000-0000-0000E3160000}"/>
    <cellStyle name="Date 30 3" xfId="4702" xr:uid="{00000000-0005-0000-0000-0000E4160000}"/>
    <cellStyle name="Date 30 3 2" xfId="9419" xr:uid="{00000000-0005-0000-0000-0000E5160000}"/>
    <cellStyle name="Date 31" xfId="1570" xr:uid="{00000000-0005-0000-0000-0000E6160000}"/>
    <cellStyle name="Date 31 2" xfId="3755" xr:uid="{00000000-0005-0000-0000-0000E7160000}"/>
    <cellStyle name="Date 31 2 2" xfId="7290" xr:uid="{00000000-0005-0000-0000-0000E8160000}"/>
    <cellStyle name="Date 31 2 2 2" xfId="9420" xr:uid="{00000000-0005-0000-0000-0000E9160000}"/>
    <cellStyle name="Date 31 3" xfId="4703" xr:uid="{00000000-0005-0000-0000-0000EA160000}"/>
    <cellStyle name="Date 31 3 2" xfId="9421" xr:uid="{00000000-0005-0000-0000-0000EB160000}"/>
    <cellStyle name="Date 32" xfId="1571" xr:uid="{00000000-0005-0000-0000-0000EC160000}"/>
    <cellStyle name="Date 32 2" xfId="3756" xr:uid="{00000000-0005-0000-0000-0000ED160000}"/>
    <cellStyle name="Date 32 2 2" xfId="7291" xr:uid="{00000000-0005-0000-0000-0000EE160000}"/>
    <cellStyle name="Date 32 2 2 2" xfId="9422" xr:uid="{00000000-0005-0000-0000-0000EF160000}"/>
    <cellStyle name="Date 32 3" xfId="4704" xr:uid="{00000000-0005-0000-0000-0000F0160000}"/>
    <cellStyle name="Date 32 3 2" xfId="9423" xr:uid="{00000000-0005-0000-0000-0000F1160000}"/>
    <cellStyle name="Date 33" xfId="1572" xr:uid="{00000000-0005-0000-0000-0000F2160000}"/>
    <cellStyle name="Date 33 2" xfId="3757" xr:uid="{00000000-0005-0000-0000-0000F3160000}"/>
    <cellStyle name="Date 33 2 2" xfId="7292" xr:uid="{00000000-0005-0000-0000-0000F4160000}"/>
    <cellStyle name="Date 33 2 2 2" xfId="9424" xr:uid="{00000000-0005-0000-0000-0000F5160000}"/>
    <cellStyle name="Date 33 3" xfId="4705" xr:uid="{00000000-0005-0000-0000-0000F6160000}"/>
    <cellStyle name="Date 33 3 2" xfId="9425" xr:uid="{00000000-0005-0000-0000-0000F7160000}"/>
    <cellStyle name="Date 34" xfId="1573" xr:uid="{00000000-0005-0000-0000-0000F8160000}"/>
    <cellStyle name="Date 34 2" xfId="3758" xr:uid="{00000000-0005-0000-0000-0000F9160000}"/>
    <cellStyle name="Date 34 2 2" xfId="7293" xr:uid="{00000000-0005-0000-0000-0000FA160000}"/>
    <cellStyle name="Date 34 2 2 2" xfId="9426" xr:uid="{00000000-0005-0000-0000-0000FB160000}"/>
    <cellStyle name="Date 34 3" xfId="4706" xr:uid="{00000000-0005-0000-0000-0000FC160000}"/>
    <cellStyle name="Date 34 3 2" xfId="9427" xr:uid="{00000000-0005-0000-0000-0000FD160000}"/>
    <cellStyle name="Date 35" xfId="3759" xr:uid="{00000000-0005-0000-0000-0000FE160000}"/>
    <cellStyle name="Date 35 2" xfId="7294" xr:uid="{00000000-0005-0000-0000-0000FF160000}"/>
    <cellStyle name="Date 35 2 2" xfId="9428" xr:uid="{00000000-0005-0000-0000-000000170000}"/>
    <cellStyle name="Date 36" xfId="4677" xr:uid="{00000000-0005-0000-0000-000001170000}"/>
    <cellStyle name="Date 36 2" xfId="9429" xr:uid="{00000000-0005-0000-0000-000002170000}"/>
    <cellStyle name="Date 4" xfId="1574" xr:uid="{00000000-0005-0000-0000-000003170000}"/>
    <cellStyle name="Date 4 2" xfId="3760" xr:uid="{00000000-0005-0000-0000-000004170000}"/>
    <cellStyle name="Date 4 2 2" xfId="7295" xr:uid="{00000000-0005-0000-0000-000005170000}"/>
    <cellStyle name="Date 4 2 2 2" xfId="9430" xr:uid="{00000000-0005-0000-0000-000006170000}"/>
    <cellStyle name="Date 4 3" xfId="4707" xr:uid="{00000000-0005-0000-0000-000007170000}"/>
    <cellStyle name="Date 4 3 2" xfId="9431" xr:uid="{00000000-0005-0000-0000-000008170000}"/>
    <cellStyle name="Date 5" xfId="1575" xr:uid="{00000000-0005-0000-0000-000009170000}"/>
    <cellStyle name="Date 5 2" xfId="3761" xr:uid="{00000000-0005-0000-0000-00000A170000}"/>
    <cellStyle name="Date 5 2 2" xfId="7296" xr:uid="{00000000-0005-0000-0000-00000B170000}"/>
    <cellStyle name="Date 5 2 2 2" xfId="9432" xr:uid="{00000000-0005-0000-0000-00000C170000}"/>
    <cellStyle name="Date 5 3" xfId="4708" xr:uid="{00000000-0005-0000-0000-00000D170000}"/>
    <cellStyle name="Date 5 3 2" xfId="9433" xr:uid="{00000000-0005-0000-0000-00000E170000}"/>
    <cellStyle name="Date 6" xfId="1576" xr:uid="{00000000-0005-0000-0000-00000F170000}"/>
    <cellStyle name="Date 6 2" xfId="3762" xr:uid="{00000000-0005-0000-0000-000010170000}"/>
    <cellStyle name="Date 6 2 2" xfId="7297" xr:uid="{00000000-0005-0000-0000-000011170000}"/>
    <cellStyle name="Date 6 2 2 2" xfId="9434" xr:uid="{00000000-0005-0000-0000-000012170000}"/>
    <cellStyle name="Date 6 3" xfId="4709" xr:uid="{00000000-0005-0000-0000-000013170000}"/>
    <cellStyle name="Date 6 3 2" xfId="9435" xr:uid="{00000000-0005-0000-0000-000014170000}"/>
    <cellStyle name="Date 7" xfId="1577" xr:uid="{00000000-0005-0000-0000-000015170000}"/>
    <cellStyle name="Date 7 2" xfId="3763" xr:uid="{00000000-0005-0000-0000-000016170000}"/>
    <cellStyle name="Date 7 2 2" xfId="7298" xr:uid="{00000000-0005-0000-0000-000017170000}"/>
    <cellStyle name="Date 7 2 2 2" xfId="9436" xr:uid="{00000000-0005-0000-0000-000018170000}"/>
    <cellStyle name="Date 7 3" xfId="4710" xr:uid="{00000000-0005-0000-0000-000019170000}"/>
    <cellStyle name="Date 7 3 2" xfId="9437" xr:uid="{00000000-0005-0000-0000-00001A170000}"/>
    <cellStyle name="Date 8" xfId="1578" xr:uid="{00000000-0005-0000-0000-00001B170000}"/>
    <cellStyle name="Date 8 2" xfId="3764" xr:uid="{00000000-0005-0000-0000-00001C170000}"/>
    <cellStyle name="Date 8 2 2" xfId="7299" xr:uid="{00000000-0005-0000-0000-00001D170000}"/>
    <cellStyle name="Date 8 2 2 2" xfId="9438" xr:uid="{00000000-0005-0000-0000-00001E170000}"/>
    <cellStyle name="Date 8 3" xfId="4711" xr:uid="{00000000-0005-0000-0000-00001F170000}"/>
    <cellStyle name="Date 8 3 2" xfId="9439" xr:uid="{00000000-0005-0000-0000-000020170000}"/>
    <cellStyle name="Date 9" xfId="1579" xr:uid="{00000000-0005-0000-0000-000021170000}"/>
    <cellStyle name="Date 9 2" xfId="3765" xr:uid="{00000000-0005-0000-0000-000022170000}"/>
    <cellStyle name="Date 9 2 2" xfId="7300" xr:uid="{00000000-0005-0000-0000-000023170000}"/>
    <cellStyle name="Date 9 2 2 2" xfId="9440" xr:uid="{00000000-0005-0000-0000-000024170000}"/>
    <cellStyle name="Date 9 3" xfId="4712" xr:uid="{00000000-0005-0000-0000-000025170000}"/>
    <cellStyle name="Date 9 3 2" xfId="9441" xr:uid="{00000000-0005-0000-0000-000026170000}"/>
    <cellStyle name="Ênfase1" xfId="12301" builtinId="29" customBuiltin="1"/>
    <cellStyle name="Ênfase1 10" xfId="1580" xr:uid="{00000000-0005-0000-0000-000027170000}"/>
    <cellStyle name="Ênfase1 10 2" xfId="6234" xr:uid="{00000000-0005-0000-0000-000028170000}"/>
    <cellStyle name="Ênfase1 10 2 2" xfId="9442" xr:uid="{00000000-0005-0000-0000-000029170000}"/>
    <cellStyle name="Ênfase1 11" xfId="1581" xr:uid="{00000000-0005-0000-0000-00002A170000}"/>
    <cellStyle name="Ênfase1 11 2" xfId="6235" xr:uid="{00000000-0005-0000-0000-00002B170000}"/>
    <cellStyle name="Ênfase1 11 2 2" xfId="9443" xr:uid="{00000000-0005-0000-0000-00002C170000}"/>
    <cellStyle name="Ênfase1 12" xfId="1582" xr:uid="{00000000-0005-0000-0000-00002D170000}"/>
    <cellStyle name="Ênfase1 12 2" xfId="6236" xr:uid="{00000000-0005-0000-0000-00002E170000}"/>
    <cellStyle name="Ênfase1 12 2 2" xfId="9444" xr:uid="{00000000-0005-0000-0000-00002F170000}"/>
    <cellStyle name="Ênfase1 13" xfId="1583" xr:uid="{00000000-0005-0000-0000-000030170000}"/>
    <cellStyle name="Ênfase1 13 2" xfId="6237" xr:uid="{00000000-0005-0000-0000-000031170000}"/>
    <cellStyle name="Ênfase1 13 2 2" xfId="9445" xr:uid="{00000000-0005-0000-0000-000032170000}"/>
    <cellStyle name="Ênfase1 14" xfId="1584" xr:uid="{00000000-0005-0000-0000-000033170000}"/>
    <cellStyle name="Ênfase1 14 2" xfId="6238" xr:uid="{00000000-0005-0000-0000-000034170000}"/>
    <cellStyle name="Ênfase1 14 2 2" xfId="9446" xr:uid="{00000000-0005-0000-0000-000035170000}"/>
    <cellStyle name="Ênfase1 15" xfId="1585" xr:uid="{00000000-0005-0000-0000-000036170000}"/>
    <cellStyle name="Ênfase1 15 2" xfId="6239" xr:uid="{00000000-0005-0000-0000-000037170000}"/>
    <cellStyle name="Ênfase1 15 2 2" xfId="9447" xr:uid="{00000000-0005-0000-0000-000038170000}"/>
    <cellStyle name="Ênfase1 16" xfId="1586" xr:uid="{00000000-0005-0000-0000-000039170000}"/>
    <cellStyle name="Ênfase1 16 2" xfId="6240" xr:uid="{00000000-0005-0000-0000-00003A170000}"/>
    <cellStyle name="Ênfase1 16 2 2" xfId="9448" xr:uid="{00000000-0005-0000-0000-00003B170000}"/>
    <cellStyle name="Ênfase1 17" xfId="1587" xr:uid="{00000000-0005-0000-0000-00003C170000}"/>
    <cellStyle name="Ênfase1 17 2" xfId="6241" xr:uid="{00000000-0005-0000-0000-00003D170000}"/>
    <cellStyle name="Ênfase1 17 2 2" xfId="9449" xr:uid="{00000000-0005-0000-0000-00003E170000}"/>
    <cellStyle name="Ênfase1 18" xfId="1588" xr:uid="{00000000-0005-0000-0000-00003F170000}"/>
    <cellStyle name="Ênfase1 18 2" xfId="6242" xr:uid="{00000000-0005-0000-0000-000040170000}"/>
    <cellStyle name="Ênfase1 18 2 2" xfId="9450" xr:uid="{00000000-0005-0000-0000-000041170000}"/>
    <cellStyle name="Ênfase1 19" xfId="1589" xr:uid="{00000000-0005-0000-0000-000042170000}"/>
    <cellStyle name="Ênfase1 19 2" xfId="6243" xr:uid="{00000000-0005-0000-0000-000043170000}"/>
    <cellStyle name="Ênfase1 19 2 2" xfId="9451" xr:uid="{00000000-0005-0000-0000-000044170000}"/>
    <cellStyle name="Ênfase1 2" xfId="1590" xr:uid="{00000000-0005-0000-0000-000045170000}"/>
    <cellStyle name="Ênfase1 2 2" xfId="4714" xr:uid="{00000000-0005-0000-0000-000046170000}"/>
    <cellStyle name="Ênfase1 2 2 2" xfId="9452" xr:uid="{00000000-0005-0000-0000-000047170000}"/>
    <cellStyle name="Ênfase1 20" xfId="1591" xr:uid="{00000000-0005-0000-0000-000048170000}"/>
    <cellStyle name="Ênfase1 20 2" xfId="6244" xr:uid="{00000000-0005-0000-0000-000049170000}"/>
    <cellStyle name="Ênfase1 20 2 2" xfId="9453" xr:uid="{00000000-0005-0000-0000-00004A170000}"/>
    <cellStyle name="Ênfase1 21" xfId="1592" xr:uid="{00000000-0005-0000-0000-00004B170000}"/>
    <cellStyle name="Ênfase1 21 2" xfId="6245" xr:uid="{00000000-0005-0000-0000-00004C170000}"/>
    <cellStyle name="Ênfase1 21 2 2" xfId="9454" xr:uid="{00000000-0005-0000-0000-00004D170000}"/>
    <cellStyle name="Ênfase1 22" xfId="1593" xr:uid="{00000000-0005-0000-0000-00004E170000}"/>
    <cellStyle name="Ênfase1 22 2" xfId="6246" xr:uid="{00000000-0005-0000-0000-00004F170000}"/>
    <cellStyle name="Ênfase1 22 2 2" xfId="9455" xr:uid="{00000000-0005-0000-0000-000050170000}"/>
    <cellStyle name="Ênfase1 23" xfId="1594" xr:uid="{00000000-0005-0000-0000-000051170000}"/>
    <cellStyle name="Ênfase1 23 2" xfId="6247" xr:uid="{00000000-0005-0000-0000-000052170000}"/>
    <cellStyle name="Ênfase1 23 2 2" xfId="9456" xr:uid="{00000000-0005-0000-0000-000053170000}"/>
    <cellStyle name="Ênfase1 24" xfId="1595" xr:uid="{00000000-0005-0000-0000-000054170000}"/>
    <cellStyle name="Ênfase1 24 2" xfId="6248" xr:uid="{00000000-0005-0000-0000-000055170000}"/>
    <cellStyle name="Ênfase1 24 2 2" xfId="9457" xr:uid="{00000000-0005-0000-0000-000056170000}"/>
    <cellStyle name="Ênfase1 25" xfId="1596" xr:uid="{00000000-0005-0000-0000-000057170000}"/>
    <cellStyle name="Ênfase1 25 2" xfId="6249" xr:uid="{00000000-0005-0000-0000-000058170000}"/>
    <cellStyle name="Ênfase1 25 2 2" xfId="9458" xr:uid="{00000000-0005-0000-0000-000059170000}"/>
    <cellStyle name="Ênfase1 26" xfId="1597" xr:uid="{00000000-0005-0000-0000-00005A170000}"/>
    <cellStyle name="Ênfase1 26 2" xfId="6250" xr:uid="{00000000-0005-0000-0000-00005B170000}"/>
    <cellStyle name="Ênfase1 26 2 2" xfId="9459" xr:uid="{00000000-0005-0000-0000-00005C170000}"/>
    <cellStyle name="Ênfase1 27" xfId="1598" xr:uid="{00000000-0005-0000-0000-00005D170000}"/>
    <cellStyle name="Ênfase1 27 2" xfId="6251" xr:uid="{00000000-0005-0000-0000-00005E170000}"/>
    <cellStyle name="Ênfase1 27 2 2" xfId="9460" xr:uid="{00000000-0005-0000-0000-00005F170000}"/>
    <cellStyle name="Ênfase1 28" xfId="1599" xr:uid="{00000000-0005-0000-0000-000060170000}"/>
    <cellStyle name="Ênfase1 28 2" xfId="6252" xr:uid="{00000000-0005-0000-0000-000061170000}"/>
    <cellStyle name="Ênfase1 28 2 2" xfId="9461" xr:uid="{00000000-0005-0000-0000-000062170000}"/>
    <cellStyle name="Ênfase1 29" xfId="1600" xr:uid="{00000000-0005-0000-0000-000063170000}"/>
    <cellStyle name="Ênfase1 29 2" xfId="6253" xr:uid="{00000000-0005-0000-0000-000064170000}"/>
    <cellStyle name="Ênfase1 29 2 2" xfId="9462" xr:uid="{00000000-0005-0000-0000-000065170000}"/>
    <cellStyle name="Ênfase1 3" xfId="1601" xr:uid="{00000000-0005-0000-0000-000066170000}"/>
    <cellStyle name="Ênfase1 3 2" xfId="4715" xr:uid="{00000000-0005-0000-0000-000067170000}"/>
    <cellStyle name="Ênfase1 3 2 2" xfId="9463" xr:uid="{00000000-0005-0000-0000-000068170000}"/>
    <cellStyle name="Ênfase1 30" xfId="1602" xr:uid="{00000000-0005-0000-0000-000069170000}"/>
    <cellStyle name="Ênfase1 30 2" xfId="6254" xr:uid="{00000000-0005-0000-0000-00006A170000}"/>
    <cellStyle name="Ênfase1 30 2 2" xfId="9464" xr:uid="{00000000-0005-0000-0000-00006B170000}"/>
    <cellStyle name="Ênfase1 31" xfId="1603" xr:uid="{00000000-0005-0000-0000-00006C170000}"/>
    <cellStyle name="Ênfase1 31 2" xfId="6255" xr:uid="{00000000-0005-0000-0000-00006D170000}"/>
    <cellStyle name="Ênfase1 31 2 2" xfId="9465" xr:uid="{00000000-0005-0000-0000-00006E170000}"/>
    <cellStyle name="Ênfase1 32" xfId="1604" xr:uid="{00000000-0005-0000-0000-00006F170000}"/>
    <cellStyle name="Ênfase1 32 2" xfId="6256" xr:uid="{00000000-0005-0000-0000-000070170000}"/>
    <cellStyle name="Ênfase1 32 2 2" xfId="9466" xr:uid="{00000000-0005-0000-0000-000071170000}"/>
    <cellStyle name="Ênfase1 33" xfId="1605" xr:uid="{00000000-0005-0000-0000-000072170000}"/>
    <cellStyle name="Ênfase1 33 2" xfId="6257" xr:uid="{00000000-0005-0000-0000-000073170000}"/>
    <cellStyle name="Ênfase1 33 2 2" xfId="9467" xr:uid="{00000000-0005-0000-0000-000074170000}"/>
    <cellStyle name="Ênfase1 34" xfId="1606" xr:uid="{00000000-0005-0000-0000-000075170000}"/>
    <cellStyle name="Ênfase1 34 2" xfId="6258" xr:uid="{00000000-0005-0000-0000-000076170000}"/>
    <cellStyle name="Ênfase1 34 2 2" xfId="9468" xr:uid="{00000000-0005-0000-0000-000077170000}"/>
    <cellStyle name="Ênfase1 35" xfId="1607" xr:uid="{00000000-0005-0000-0000-000078170000}"/>
    <cellStyle name="Ênfase1 35 2" xfId="6259" xr:uid="{00000000-0005-0000-0000-000079170000}"/>
    <cellStyle name="Ênfase1 35 2 2" xfId="9469" xr:uid="{00000000-0005-0000-0000-00007A170000}"/>
    <cellStyle name="Ênfase1 36" xfId="1608" xr:uid="{00000000-0005-0000-0000-00007B170000}"/>
    <cellStyle name="Ênfase1 36 2" xfId="6260" xr:uid="{00000000-0005-0000-0000-00007C170000}"/>
    <cellStyle name="Ênfase1 36 2 2" xfId="9470" xr:uid="{00000000-0005-0000-0000-00007D170000}"/>
    <cellStyle name="Ênfase1 37" xfId="1609" xr:uid="{00000000-0005-0000-0000-00007E170000}"/>
    <cellStyle name="Ênfase1 37 2" xfId="6261" xr:uid="{00000000-0005-0000-0000-00007F170000}"/>
    <cellStyle name="Ênfase1 37 2 2" xfId="9471" xr:uid="{00000000-0005-0000-0000-000080170000}"/>
    <cellStyle name="Ênfase1 38" xfId="1610" xr:uid="{00000000-0005-0000-0000-000081170000}"/>
    <cellStyle name="Ênfase1 38 2" xfId="6262" xr:uid="{00000000-0005-0000-0000-000082170000}"/>
    <cellStyle name="Ênfase1 38 2 2" xfId="9472" xr:uid="{00000000-0005-0000-0000-000083170000}"/>
    <cellStyle name="Ênfase1 39" xfId="1611" xr:uid="{00000000-0005-0000-0000-000084170000}"/>
    <cellStyle name="Ênfase1 39 2" xfId="6263" xr:uid="{00000000-0005-0000-0000-000085170000}"/>
    <cellStyle name="Ênfase1 39 2 2" xfId="9473" xr:uid="{00000000-0005-0000-0000-000086170000}"/>
    <cellStyle name="Ênfase1 4" xfId="1612" xr:uid="{00000000-0005-0000-0000-000087170000}"/>
    <cellStyle name="Ênfase1 4 2" xfId="1613" xr:uid="{00000000-0005-0000-0000-000088170000}"/>
    <cellStyle name="Ênfase1 4 2 2" xfId="6913" xr:uid="{00000000-0005-0000-0000-000089170000}"/>
    <cellStyle name="Ênfase1 4 2 2 2" xfId="9474" xr:uid="{00000000-0005-0000-0000-00008A170000}"/>
    <cellStyle name="Ênfase1 4 3" xfId="3766" xr:uid="{00000000-0005-0000-0000-00008B170000}"/>
    <cellStyle name="Ênfase1 4 3 2" xfId="7301" xr:uid="{00000000-0005-0000-0000-00008C170000}"/>
    <cellStyle name="Ênfase1 4 3 2 2" xfId="9475" xr:uid="{00000000-0005-0000-0000-00008D170000}"/>
    <cellStyle name="Ênfase1 4 4" xfId="4716" xr:uid="{00000000-0005-0000-0000-00008E170000}"/>
    <cellStyle name="Ênfase1 4 4 2" xfId="9476" xr:uid="{00000000-0005-0000-0000-00008F170000}"/>
    <cellStyle name="Ênfase1 40" xfId="1614" xr:uid="{00000000-0005-0000-0000-000090170000}"/>
    <cellStyle name="Ênfase1 40 2" xfId="6264" xr:uid="{00000000-0005-0000-0000-000091170000}"/>
    <cellStyle name="Ênfase1 40 2 2" xfId="9477" xr:uid="{00000000-0005-0000-0000-000092170000}"/>
    <cellStyle name="Ênfase1 41" xfId="1615" xr:uid="{00000000-0005-0000-0000-000093170000}"/>
    <cellStyle name="Ênfase1 41 2" xfId="6265" xr:uid="{00000000-0005-0000-0000-000094170000}"/>
    <cellStyle name="Ênfase1 41 2 2" xfId="9478" xr:uid="{00000000-0005-0000-0000-000095170000}"/>
    <cellStyle name="Ênfase1 42" xfId="1616" xr:uid="{00000000-0005-0000-0000-000096170000}"/>
    <cellStyle name="Ênfase1 42 2" xfId="6266" xr:uid="{00000000-0005-0000-0000-000097170000}"/>
    <cellStyle name="Ênfase1 42 2 2" xfId="9479" xr:uid="{00000000-0005-0000-0000-000098170000}"/>
    <cellStyle name="Ênfase1 43" xfId="1617" xr:uid="{00000000-0005-0000-0000-000099170000}"/>
    <cellStyle name="Ênfase1 43 2" xfId="6267" xr:uid="{00000000-0005-0000-0000-00009A170000}"/>
    <cellStyle name="Ênfase1 43 2 2" xfId="9480" xr:uid="{00000000-0005-0000-0000-00009B170000}"/>
    <cellStyle name="Ênfase1 44" xfId="1618" xr:uid="{00000000-0005-0000-0000-00009C170000}"/>
    <cellStyle name="Ênfase1 44 2" xfId="6268" xr:uid="{00000000-0005-0000-0000-00009D170000}"/>
    <cellStyle name="Ênfase1 44 2 2" xfId="9481" xr:uid="{00000000-0005-0000-0000-00009E170000}"/>
    <cellStyle name="Ênfase1 45" xfId="1619" xr:uid="{00000000-0005-0000-0000-00009F170000}"/>
    <cellStyle name="Ênfase1 45 2" xfId="6269" xr:uid="{00000000-0005-0000-0000-0000A0170000}"/>
    <cellStyle name="Ênfase1 45 2 2" xfId="9482" xr:uid="{00000000-0005-0000-0000-0000A1170000}"/>
    <cellStyle name="Ênfase1 46" xfId="1620" xr:uid="{00000000-0005-0000-0000-0000A2170000}"/>
    <cellStyle name="Ênfase1 46 2" xfId="6270" xr:uid="{00000000-0005-0000-0000-0000A3170000}"/>
    <cellStyle name="Ênfase1 46 2 2" xfId="9483" xr:uid="{00000000-0005-0000-0000-0000A4170000}"/>
    <cellStyle name="Ênfase1 47" xfId="1621" xr:uid="{00000000-0005-0000-0000-0000A5170000}"/>
    <cellStyle name="Ênfase1 47 2" xfId="6271" xr:uid="{00000000-0005-0000-0000-0000A6170000}"/>
    <cellStyle name="Ênfase1 47 2 2" xfId="9484" xr:uid="{00000000-0005-0000-0000-0000A7170000}"/>
    <cellStyle name="Ênfase1 48" xfId="1622" xr:uid="{00000000-0005-0000-0000-0000A8170000}"/>
    <cellStyle name="Ênfase1 48 2" xfId="6272" xr:uid="{00000000-0005-0000-0000-0000A9170000}"/>
    <cellStyle name="Ênfase1 48 2 2" xfId="9485" xr:uid="{00000000-0005-0000-0000-0000AA170000}"/>
    <cellStyle name="Ênfase1 49" xfId="1623" xr:uid="{00000000-0005-0000-0000-0000AB170000}"/>
    <cellStyle name="Ênfase1 49 2" xfId="6273" xr:uid="{00000000-0005-0000-0000-0000AC170000}"/>
    <cellStyle name="Ênfase1 49 2 2" xfId="9486" xr:uid="{00000000-0005-0000-0000-0000AD170000}"/>
    <cellStyle name="Ênfase1 5" xfId="1624" xr:uid="{00000000-0005-0000-0000-0000AE170000}"/>
    <cellStyle name="Ênfase1 5 2" xfId="3767" xr:uid="{00000000-0005-0000-0000-0000AF170000}"/>
    <cellStyle name="Ênfase1 5 2 2" xfId="7302" xr:uid="{00000000-0005-0000-0000-0000B0170000}"/>
    <cellStyle name="Ênfase1 5 2 2 2" xfId="9487" xr:uid="{00000000-0005-0000-0000-0000B1170000}"/>
    <cellStyle name="Ênfase1 5 3" xfId="3768" xr:uid="{00000000-0005-0000-0000-0000B2170000}"/>
    <cellStyle name="Ênfase1 5 3 2" xfId="7303" xr:uid="{00000000-0005-0000-0000-0000B3170000}"/>
    <cellStyle name="Ênfase1 5 3 2 2" xfId="9488" xr:uid="{00000000-0005-0000-0000-0000B4170000}"/>
    <cellStyle name="Ênfase1 5 4" xfId="6274" xr:uid="{00000000-0005-0000-0000-0000B5170000}"/>
    <cellStyle name="Ênfase1 5 4 2" xfId="9489" xr:uid="{00000000-0005-0000-0000-0000B6170000}"/>
    <cellStyle name="Ênfase1 50" xfId="1625" xr:uid="{00000000-0005-0000-0000-0000B7170000}"/>
    <cellStyle name="Ênfase1 50 2" xfId="6275" xr:uid="{00000000-0005-0000-0000-0000B8170000}"/>
    <cellStyle name="Ênfase1 50 2 2" xfId="9490" xr:uid="{00000000-0005-0000-0000-0000B9170000}"/>
    <cellStyle name="Ênfase1 51" xfId="1626" xr:uid="{00000000-0005-0000-0000-0000BA170000}"/>
    <cellStyle name="Ênfase1 51 2" xfId="6276" xr:uid="{00000000-0005-0000-0000-0000BB170000}"/>
    <cellStyle name="Ênfase1 51 2 2" xfId="9491" xr:uid="{00000000-0005-0000-0000-0000BC170000}"/>
    <cellStyle name="Ênfase1 52" xfId="3769" xr:uid="{00000000-0005-0000-0000-0000BD170000}"/>
    <cellStyle name="Ênfase1 52 2" xfId="7304" xr:uid="{00000000-0005-0000-0000-0000BE170000}"/>
    <cellStyle name="Ênfase1 52 2 2" xfId="9492" xr:uid="{00000000-0005-0000-0000-0000BF170000}"/>
    <cellStyle name="Ênfase1 53" xfId="4713" xr:uid="{00000000-0005-0000-0000-0000C0170000}"/>
    <cellStyle name="Ênfase1 53 2" xfId="9493" xr:uid="{00000000-0005-0000-0000-0000C1170000}"/>
    <cellStyle name="Ênfase1 6" xfId="1627" xr:uid="{00000000-0005-0000-0000-0000C2170000}"/>
    <cellStyle name="Ênfase1 6 2" xfId="6277" xr:uid="{00000000-0005-0000-0000-0000C3170000}"/>
    <cellStyle name="Ênfase1 6 2 2" xfId="9494" xr:uid="{00000000-0005-0000-0000-0000C4170000}"/>
    <cellStyle name="Ênfase1 7" xfId="1628" xr:uid="{00000000-0005-0000-0000-0000C5170000}"/>
    <cellStyle name="Ênfase1 7 2" xfId="6278" xr:uid="{00000000-0005-0000-0000-0000C6170000}"/>
    <cellStyle name="Ênfase1 7 2 2" xfId="9495" xr:uid="{00000000-0005-0000-0000-0000C7170000}"/>
    <cellStyle name="Ênfase1 8" xfId="1629" xr:uid="{00000000-0005-0000-0000-0000C8170000}"/>
    <cellStyle name="Ênfase1 8 2" xfId="6279" xr:uid="{00000000-0005-0000-0000-0000C9170000}"/>
    <cellStyle name="Ênfase1 8 2 2" xfId="9496" xr:uid="{00000000-0005-0000-0000-0000CA170000}"/>
    <cellStyle name="Ênfase1 9" xfId="1630" xr:uid="{00000000-0005-0000-0000-0000CB170000}"/>
    <cellStyle name="Ênfase1 9 2" xfId="6280" xr:uid="{00000000-0005-0000-0000-0000CC170000}"/>
    <cellStyle name="Ênfase1 9 2 2" xfId="9497" xr:uid="{00000000-0005-0000-0000-0000CD170000}"/>
    <cellStyle name="Ênfase2" xfId="12305" builtinId="33" customBuiltin="1"/>
    <cellStyle name="Ênfase2 10" xfId="1631" xr:uid="{00000000-0005-0000-0000-0000CE170000}"/>
    <cellStyle name="Ênfase2 10 2" xfId="6281" xr:uid="{00000000-0005-0000-0000-0000CF170000}"/>
    <cellStyle name="Ênfase2 10 2 2" xfId="9498" xr:uid="{00000000-0005-0000-0000-0000D0170000}"/>
    <cellStyle name="Ênfase2 11" xfId="1632" xr:uid="{00000000-0005-0000-0000-0000D1170000}"/>
    <cellStyle name="Ênfase2 11 2" xfId="6282" xr:uid="{00000000-0005-0000-0000-0000D2170000}"/>
    <cellStyle name="Ênfase2 11 2 2" xfId="9499" xr:uid="{00000000-0005-0000-0000-0000D3170000}"/>
    <cellStyle name="Ênfase2 12" xfId="1633" xr:uid="{00000000-0005-0000-0000-0000D4170000}"/>
    <cellStyle name="Ênfase2 12 2" xfId="6283" xr:uid="{00000000-0005-0000-0000-0000D5170000}"/>
    <cellStyle name="Ênfase2 12 2 2" xfId="9500" xr:uid="{00000000-0005-0000-0000-0000D6170000}"/>
    <cellStyle name="Ênfase2 13" xfId="1634" xr:uid="{00000000-0005-0000-0000-0000D7170000}"/>
    <cellStyle name="Ênfase2 13 2" xfId="6284" xr:uid="{00000000-0005-0000-0000-0000D8170000}"/>
    <cellStyle name="Ênfase2 13 2 2" xfId="9501" xr:uid="{00000000-0005-0000-0000-0000D9170000}"/>
    <cellStyle name="Ênfase2 14" xfId="1635" xr:uid="{00000000-0005-0000-0000-0000DA170000}"/>
    <cellStyle name="Ênfase2 14 2" xfId="6285" xr:uid="{00000000-0005-0000-0000-0000DB170000}"/>
    <cellStyle name="Ênfase2 14 2 2" xfId="9502" xr:uid="{00000000-0005-0000-0000-0000DC170000}"/>
    <cellStyle name="Ênfase2 15" xfId="1636" xr:uid="{00000000-0005-0000-0000-0000DD170000}"/>
    <cellStyle name="Ênfase2 15 2" xfId="6286" xr:uid="{00000000-0005-0000-0000-0000DE170000}"/>
    <cellStyle name="Ênfase2 15 2 2" xfId="9503" xr:uid="{00000000-0005-0000-0000-0000DF170000}"/>
    <cellStyle name="Ênfase2 16" xfId="1637" xr:uid="{00000000-0005-0000-0000-0000E0170000}"/>
    <cellStyle name="Ênfase2 16 2" xfId="6287" xr:uid="{00000000-0005-0000-0000-0000E1170000}"/>
    <cellStyle name="Ênfase2 16 2 2" xfId="9504" xr:uid="{00000000-0005-0000-0000-0000E2170000}"/>
    <cellStyle name="Ênfase2 17" xfId="1638" xr:uid="{00000000-0005-0000-0000-0000E3170000}"/>
    <cellStyle name="Ênfase2 17 2" xfId="6288" xr:uid="{00000000-0005-0000-0000-0000E4170000}"/>
    <cellStyle name="Ênfase2 17 2 2" xfId="9505" xr:uid="{00000000-0005-0000-0000-0000E5170000}"/>
    <cellStyle name="Ênfase2 18" xfId="1639" xr:uid="{00000000-0005-0000-0000-0000E6170000}"/>
    <cellStyle name="Ênfase2 18 2" xfId="6289" xr:uid="{00000000-0005-0000-0000-0000E7170000}"/>
    <cellStyle name="Ênfase2 18 2 2" xfId="9506" xr:uid="{00000000-0005-0000-0000-0000E8170000}"/>
    <cellStyle name="Ênfase2 19" xfId="1640" xr:uid="{00000000-0005-0000-0000-0000E9170000}"/>
    <cellStyle name="Ênfase2 19 2" xfId="6290" xr:uid="{00000000-0005-0000-0000-0000EA170000}"/>
    <cellStyle name="Ênfase2 19 2 2" xfId="9507" xr:uid="{00000000-0005-0000-0000-0000EB170000}"/>
    <cellStyle name="Ênfase2 2" xfId="1641" xr:uid="{00000000-0005-0000-0000-0000EC170000}"/>
    <cellStyle name="Ênfase2 2 2" xfId="4718" xr:uid="{00000000-0005-0000-0000-0000ED170000}"/>
    <cellStyle name="Ênfase2 2 2 2" xfId="9508" xr:uid="{00000000-0005-0000-0000-0000EE170000}"/>
    <cellStyle name="Ênfase2 20" xfId="1642" xr:uid="{00000000-0005-0000-0000-0000EF170000}"/>
    <cellStyle name="Ênfase2 20 2" xfId="6291" xr:uid="{00000000-0005-0000-0000-0000F0170000}"/>
    <cellStyle name="Ênfase2 20 2 2" xfId="9509" xr:uid="{00000000-0005-0000-0000-0000F1170000}"/>
    <cellStyle name="Ênfase2 21" xfId="1643" xr:uid="{00000000-0005-0000-0000-0000F2170000}"/>
    <cellStyle name="Ênfase2 21 2" xfId="6292" xr:uid="{00000000-0005-0000-0000-0000F3170000}"/>
    <cellStyle name="Ênfase2 21 2 2" xfId="9510" xr:uid="{00000000-0005-0000-0000-0000F4170000}"/>
    <cellStyle name="Ênfase2 22" xfId="1644" xr:uid="{00000000-0005-0000-0000-0000F5170000}"/>
    <cellStyle name="Ênfase2 22 2" xfId="6293" xr:uid="{00000000-0005-0000-0000-0000F6170000}"/>
    <cellStyle name="Ênfase2 22 2 2" xfId="9511" xr:uid="{00000000-0005-0000-0000-0000F7170000}"/>
    <cellStyle name="Ênfase2 23" xfId="1645" xr:uid="{00000000-0005-0000-0000-0000F8170000}"/>
    <cellStyle name="Ênfase2 23 2" xfId="6294" xr:uid="{00000000-0005-0000-0000-0000F9170000}"/>
    <cellStyle name="Ênfase2 23 2 2" xfId="9512" xr:uid="{00000000-0005-0000-0000-0000FA170000}"/>
    <cellStyle name="Ênfase2 24" xfId="1646" xr:uid="{00000000-0005-0000-0000-0000FB170000}"/>
    <cellStyle name="Ênfase2 24 2" xfId="6295" xr:uid="{00000000-0005-0000-0000-0000FC170000}"/>
    <cellStyle name="Ênfase2 24 2 2" xfId="9513" xr:uid="{00000000-0005-0000-0000-0000FD170000}"/>
    <cellStyle name="Ênfase2 25" xfId="1647" xr:uid="{00000000-0005-0000-0000-0000FE170000}"/>
    <cellStyle name="Ênfase2 25 2" xfId="6296" xr:uid="{00000000-0005-0000-0000-0000FF170000}"/>
    <cellStyle name="Ênfase2 25 2 2" xfId="9514" xr:uid="{00000000-0005-0000-0000-000000180000}"/>
    <cellStyle name="Ênfase2 26" xfId="1648" xr:uid="{00000000-0005-0000-0000-000001180000}"/>
    <cellStyle name="Ênfase2 26 2" xfId="6297" xr:uid="{00000000-0005-0000-0000-000002180000}"/>
    <cellStyle name="Ênfase2 26 2 2" xfId="9515" xr:uid="{00000000-0005-0000-0000-000003180000}"/>
    <cellStyle name="Ênfase2 27" xfId="1649" xr:uid="{00000000-0005-0000-0000-000004180000}"/>
    <cellStyle name="Ênfase2 27 2" xfId="6298" xr:uid="{00000000-0005-0000-0000-000005180000}"/>
    <cellStyle name="Ênfase2 27 2 2" xfId="9516" xr:uid="{00000000-0005-0000-0000-000006180000}"/>
    <cellStyle name="Ênfase2 28" xfId="1650" xr:uid="{00000000-0005-0000-0000-000007180000}"/>
    <cellStyle name="Ênfase2 28 2" xfId="6299" xr:uid="{00000000-0005-0000-0000-000008180000}"/>
    <cellStyle name="Ênfase2 28 2 2" xfId="9517" xr:uid="{00000000-0005-0000-0000-000009180000}"/>
    <cellStyle name="Ênfase2 29" xfId="1651" xr:uid="{00000000-0005-0000-0000-00000A180000}"/>
    <cellStyle name="Ênfase2 29 2" xfId="6300" xr:uid="{00000000-0005-0000-0000-00000B180000}"/>
    <cellStyle name="Ênfase2 29 2 2" xfId="9518" xr:uid="{00000000-0005-0000-0000-00000C180000}"/>
    <cellStyle name="Ênfase2 3" xfId="1652" xr:uid="{00000000-0005-0000-0000-00000D180000}"/>
    <cellStyle name="Ênfase2 3 2" xfId="4719" xr:uid="{00000000-0005-0000-0000-00000E180000}"/>
    <cellStyle name="Ênfase2 3 2 2" xfId="9519" xr:uid="{00000000-0005-0000-0000-00000F180000}"/>
    <cellStyle name="Ênfase2 30" xfId="1653" xr:uid="{00000000-0005-0000-0000-000010180000}"/>
    <cellStyle name="Ênfase2 30 2" xfId="6301" xr:uid="{00000000-0005-0000-0000-000011180000}"/>
    <cellStyle name="Ênfase2 30 2 2" xfId="9520" xr:uid="{00000000-0005-0000-0000-000012180000}"/>
    <cellStyle name="Ênfase2 31" xfId="1654" xr:uid="{00000000-0005-0000-0000-000013180000}"/>
    <cellStyle name="Ênfase2 31 2" xfId="6302" xr:uid="{00000000-0005-0000-0000-000014180000}"/>
    <cellStyle name="Ênfase2 31 2 2" xfId="9521" xr:uid="{00000000-0005-0000-0000-000015180000}"/>
    <cellStyle name="Ênfase2 32" xfId="1655" xr:uid="{00000000-0005-0000-0000-000016180000}"/>
    <cellStyle name="Ênfase2 32 2" xfId="6303" xr:uid="{00000000-0005-0000-0000-000017180000}"/>
    <cellStyle name="Ênfase2 32 2 2" xfId="9522" xr:uid="{00000000-0005-0000-0000-000018180000}"/>
    <cellStyle name="Ênfase2 33" xfId="1656" xr:uid="{00000000-0005-0000-0000-000019180000}"/>
    <cellStyle name="Ênfase2 33 2" xfId="6304" xr:uid="{00000000-0005-0000-0000-00001A180000}"/>
    <cellStyle name="Ênfase2 33 2 2" xfId="9523" xr:uid="{00000000-0005-0000-0000-00001B180000}"/>
    <cellStyle name="Ênfase2 34" xfId="1657" xr:uid="{00000000-0005-0000-0000-00001C180000}"/>
    <cellStyle name="Ênfase2 34 2" xfId="6305" xr:uid="{00000000-0005-0000-0000-00001D180000}"/>
    <cellStyle name="Ênfase2 34 2 2" xfId="9524" xr:uid="{00000000-0005-0000-0000-00001E180000}"/>
    <cellStyle name="Ênfase2 35" xfId="1658" xr:uid="{00000000-0005-0000-0000-00001F180000}"/>
    <cellStyle name="Ênfase2 35 2" xfId="6306" xr:uid="{00000000-0005-0000-0000-000020180000}"/>
    <cellStyle name="Ênfase2 35 2 2" xfId="9525" xr:uid="{00000000-0005-0000-0000-000021180000}"/>
    <cellStyle name="Ênfase2 36" xfId="1659" xr:uid="{00000000-0005-0000-0000-000022180000}"/>
    <cellStyle name="Ênfase2 36 2" xfId="6307" xr:uid="{00000000-0005-0000-0000-000023180000}"/>
    <cellStyle name="Ênfase2 36 2 2" xfId="9526" xr:uid="{00000000-0005-0000-0000-000024180000}"/>
    <cellStyle name="Ênfase2 37" xfId="1660" xr:uid="{00000000-0005-0000-0000-000025180000}"/>
    <cellStyle name="Ênfase2 37 2" xfId="6308" xr:uid="{00000000-0005-0000-0000-000026180000}"/>
    <cellStyle name="Ênfase2 37 2 2" xfId="9527" xr:uid="{00000000-0005-0000-0000-000027180000}"/>
    <cellStyle name="Ênfase2 38" xfId="1661" xr:uid="{00000000-0005-0000-0000-000028180000}"/>
    <cellStyle name="Ênfase2 38 2" xfId="6309" xr:uid="{00000000-0005-0000-0000-000029180000}"/>
    <cellStyle name="Ênfase2 38 2 2" xfId="9528" xr:uid="{00000000-0005-0000-0000-00002A180000}"/>
    <cellStyle name="Ênfase2 39" xfId="1662" xr:uid="{00000000-0005-0000-0000-00002B180000}"/>
    <cellStyle name="Ênfase2 39 2" xfId="6310" xr:uid="{00000000-0005-0000-0000-00002C180000}"/>
    <cellStyle name="Ênfase2 39 2 2" xfId="9529" xr:uid="{00000000-0005-0000-0000-00002D180000}"/>
    <cellStyle name="Ênfase2 4" xfId="1663" xr:uid="{00000000-0005-0000-0000-00002E180000}"/>
    <cellStyle name="Ênfase2 4 2" xfId="1664" xr:uid="{00000000-0005-0000-0000-00002F180000}"/>
    <cellStyle name="Ênfase2 4 2 2" xfId="6914" xr:uid="{00000000-0005-0000-0000-000030180000}"/>
    <cellStyle name="Ênfase2 4 2 2 2" xfId="9530" xr:uid="{00000000-0005-0000-0000-000031180000}"/>
    <cellStyle name="Ênfase2 4 3" xfId="3770" xr:uid="{00000000-0005-0000-0000-000032180000}"/>
    <cellStyle name="Ênfase2 4 3 2" xfId="7305" xr:uid="{00000000-0005-0000-0000-000033180000}"/>
    <cellStyle name="Ênfase2 4 3 2 2" xfId="9531" xr:uid="{00000000-0005-0000-0000-000034180000}"/>
    <cellStyle name="Ênfase2 4 4" xfId="4720" xr:uid="{00000000-0005-0000-0000-000035180000}"/>
    <cellStyle name="Ênfase2 4 4 2" xfId="9532" xr:uid="{00000000-0005-0000-0000-000036180000}"/>
    <cellStyle name="Ênfase2 40" xfId="1665" xr:uid="{00000000-0005-0000-0000-000037180000}"/>
    <cellStyle name="Ênfase2 40 2" xfId="6311" xr:uid="{00000000-0005-0000-0000-000038180000}"/>
    <cellStyle name="Ênfase2 40 2 2" xfId="9533" xr:uid="{00000000-0005-0000-0000-000039180000}"/>
    <cellStyle name="Ênfase2 41" xfId="1666" xr:uid="{00000000-0005-0000-0000-00003A180000}"/>
    <cellStyle name="Ênfase2 41 2" xfId="6312" xr:uid="{00000000-0005-0000-0000-00003B180000}"/>
    <cellStyle name="Ênfase2 41 2 2" xfId="9534" xr:uid="{00000000-0005-0000-0000-00003C180000}"/>
    <cellStyle name="Ênfase2 42" xfId="1667" xr:uid="{00000000-0005-0000-0000-00003D180000}"/>
    <cellStyle name="Ênfase2 42 2" xfId="6313" xr:uid="{00000000-0005-0000-0000-00003E180000}"/>
    <cellStyle name="Ênfase2 42 2 2" xfId="9535" xr:uid="{00000000-0005-0000-0000-00003F180000}"/>
    <cellStyle name="Ênfase2 43" xfId="1668" xr:uid="{00000000-0005-0000-0000-000040180000}"/>
    <cellStyle name="Ênfase2 43 2" xfId="6314" xr:uid="{00000000-0005-0000-0000-000041180000}"/>
    <cellStyle name="Ênfase2 43 2 2" xfId="9536" xr:uid="{00000000-0005-0000-0000-000042180000}"/>
    <cellStyle name="Ênfase2 44" xfId="1669" xr:uid="{00000000-0005-0000-0000-000043180000}"/>
    <cellStyle name="Ênfase2 44 2" xfId="6315" xr:uid="{00000000-0005-0000-0000-000044180000}"/>
    <cellStyle name="Ênfase2 44 2 2" xfId="9537" xr:uid="{00000000-0005-0000-0000-000045180000}"/>
    <cellStyle name="Ênfase2 45" xfId="1670" xr:uid="{00000000-0005-0000-0000-000046180000}"/>
    <cellStyle name="Ênfase2 45 2" xfId="6316" xr:uid="{00000000-0005-0000-0000-000047180000}"/>
    <cellStyle name="Ênfase2 45 2 2" xfId="9538" xr:uid="{00000000-0005-0000-0000-000048180000}"/>
    <cellStyle name="Ênfase2 46" xfId="1671" xr:uid="{00000000-0005-0000-0000-000049180000}"/>
    <cellStyle name="Ênfase2 46 2" xfId="6317" xr:uid="{00000000-0005-0000-0000-00004A180000}"/>
    <cellStyle name="Ênfase2 46 2 2" xfId="9539" xr:uid="{00000000-0005-0000-0000-00004B180000}"/>
    <cellStyle name="Ênfase2 47" xfId="1672" xr:uid="{00000000-0005-0000-0000-00004C180000}"/>
    <cellStyle name="Ênfase2 47 2" xfId="6318" xr:uid="{00000000-0005-0000-0000-00004D180000}"/>
    <cellStyle name="Ênfase2 47 2 2" xfId="9540" xr:uid="{00000000-0005-0000-0000-00004E180000}"/>
    <cellStyle name="Ênfase2 48" xfId="1673" xr:uid="{00000000-0005-0000-0000-00004F180000}"/>
    <cellStyle name="Ênfase2 48 2" xfId="6319" xr:uid="{00000000-0005-0000-0000-000050180000}"/>
    <cellStyle name="Ênfase2 48 2 2" xfId="9541" xr:uid="{00000000-0005-0000-0000-000051180000}"/>
    <cellStyle name="Ênfase2 49" xfId="1674" xr:uid="{00000000-0005-0000-0000-000052180000}"/>
    <cellStyle name="Ênfase2 49 2" xfId="6320" xr:uid="{00000000-0005-0000-0000-000053180000}"/>
    <cellStyle name="Ênfase2 49 2 2" xfId="9542" xr:uid="{00000000-0005-0000-0000-000054180000}"/>
    <cellStyle name="Ênfase2 5" xfId="1675" xr:uid="{00000000-0005-0000-0000-000055180000}"/>
    <cellStyle name="Ênfase2 5 2" xfId="3771" xr:uid="{00000000-0005-0000-0000-000056180000}"/>
    <cellStyle name="Ênfase2 5 2 2" xfId="7306" xr:uid="{00000000-0005-0000-0000-000057180000}"/>
    <cellStyle name="Ênfase2 5 2 2 2" xfId="9543" xr:uid="{00000000-0005-0000-0000-000058180000}"/>
    <cellStyle name="Ênfase2 5 3" xfId="3772" xr:uid="{00000000-0005-0000-0000-000059180000}"/>
    <cellStyle name="Ênfase2 5 3 2" xfId="7307" xr:uid="{00000000-0005-0000-0000-00005A180000}"/>
    <cellStyle name="Ênfase2 5 3 2 2" xfId="9544" xr:uid="{00000000-0005-0000-0000-00005B180000}"/>
    <cellStyle name="Ênfase2 5 4" xfId="6321" xr:uid="{00000000-0005-0000-0000-00005C180000}"/>
    <cellStyle name="Ênfase2 5 4 2" xfId="9545" xr:uid="{00000000-0005-0000-0000-00005D180000}"/>
    <cellStyle name="Ênfase2 50" xfId="1676" xr:uid="{00000000-0005-0000-0000-00005E180000}"/>
    <cellStyle name="Ênfase2 50 2" xfId="6322" xr:uid="{00000000-0005-0000-0000-00005F180000}"/>
    <cellStyle name="Ênfase2 50 2 2" xfId="9546" xr:uid="{00000000-0005-0000-0000-000060180000}"/>
    <cellStyle name="Ênfase2 51" xfId="1677" xr:uid="{00000000-0005-0000-0000-000061180000}"/>
    <cellStyle name="Ênfase2 51 2" xfId="6323" xr:uid="{00000000-0005-0000-0000-000062180000}"/>
    <cellStyle name="Ênfase2 51 2 2" xfId="9547" xr:uid="{00000000-0005-0000-0000-000063180000}"/>
    <cellStyle name="Ênfase2 52" xfId="3773" xr:uid="{00000000-0005-0000-0000-000064180000}"/>
    <cellStyle name="Ênfase2 52 2" xfId="7308" xr:uid="{00000000-0005-0000-0000-000065180000}"/>
    <cellStyle name="Ênfase2 52 2 2" xfId="9548" xr:uid="{00000000-0005-0000-0000-000066180000}"/>
    <cellStyle name="Ênfase2 53" xfId="4717" xr:uid="{00000000-0005-0000-0000-000067180000}"/>
    <cellStyle name="Ênfase2 53 2" xfId="9549" xr:uid="{00000000-0005-0000-0000-000068180000}"/>
    <cellStyle name="Ênfase2 6" xfId="1678" xr:uid="{00000000-0005-0000-0000-000069180000}"/>
    <cellStyle name="Ênfase2 6 2" xfId="6324" xr:uid="{00000000-0005-0000-0000-00006A180000}"/>
    <cellStyle name="Ênfase2 6 2 2" xfId="9550" xr:uid="{00000000-0005-0000-0000-00006B180000}"/>
    <cellStyle name="Ênfase2 7" xfId="1679" xr:uid="{00000000-0005-0000-0000-00006C180000}"/>
    <cellStyle name="Ênfase2 7 2" xfId="6325" xr:uid="{00000000-0005-0000-0000-00006D180000}"/>
    <cellStyle name="Ênfase2 7 2 2" xfId="9551" xr:uid="{00000000-0005-0000-0000-00006E180000}"/>
    <cellStyle name="Ênfase2 8" xfId="1680" xr:uid="{00000000-0005-0000-0000-00006F180000}"/>
    <cellStyle name="Ênfase2 8 2" xfId="6326" xr:uid="{00000000-0005-0000-0000-000070180000}"/>
    <cellStyle name="Ênfase2 8 2 2" xfId="9552" xr:uid="{00000000-0005-0000-0000-000071180000}"/>
    <cellStyle name="Ênfase2 9" xfId="1681" xr:uid="{00000000-0005-0000-0000-000072180000}"/>
    <cellStyle name="Ênfase2 9 2" xfId="6327" xr:uid="{00000000-0005-0000-0000-000073180000}"/>
    <cellStyle name="Ênfase2 9 2 2" xfId="9553" xr:uid="{00000000-0005-0000-0000-000074180000}"/>
    <cellStyle name="Ênfase3" xfId="12309" builtinId="37" customBuiltin="1"/>
    <cellStyle name="Ênfase3 10" xfId="1682" xr:uid="{00000000-0005-0000-0000-000075180000}"/>
    <cellStyle name="Ênfase3 10 2" xfId="6328" xr:uid="{00000000-0005-0000-0000-000076180000}"/>
    <cellStyle name="Ênfase3 10 2 2" xfId="9554" xr:uid="{00000000-0005-0000-0000-000077180000}"/>
    <cellStyle name="Ênfase3 11" xfId="1683" xr:uid="{00000000-0005-0000-0000-000078180000}"/>
    <cellStyle name="Ênfase3 11 2" xfId="6329" xr:uid="{00000000-0005-0000-0000-000079180000}"/>
    <cellStyle name="Ênfase3 11 2 2" xfId="9555" xr:uid="{00000000-0005-0000-0000-00007A180000}"/>
    <cellStyle name="Ênfase3 12" xfId="1684" xr:uid="{00000000-0005-0000-0000-00007B180000}"/>
    <cellStyle name="Ênfase3 12 2" xfId="6330" xr:uid="{00000000-0005-0000-0000-00007C180000}"/>
    <cellStyle name="Ênfase3 12 2 2" xfId="9556" xr:uid="{00000000-0005-0000-0000-00007D180000}"/>
    <cellStyle name="Ênfase3 13" xfId="1685" xr:uid="{00000000-0005-0000-0000-00007E180000}"/>
    <cellStyle name="Ênfase3 13 2" xfId="6331" xr:uid="{00000000-0005-0000-0000-00007F180000}"/>
    <cellStyle name="Ênfase3 13 2 2" xfId="9557" xr:uid="{00000000-0005-0000-0000-000080180000}"/>
    <cellStyle name="Ênfase3 14" xfId="1686" xr:uid="{00000000-0005-0000-0000-000081180000}"/>
    <cellStyle name="Ênfase3 14 2" xfId="6332" xr:uid="{00000000-0005-0000-0000-000082180000}"/>
    <cellStyle name="Ênfase3 14 2 2" xfId="9558" xr:uid="{00000000-0005-0000-0000-000083180000}"/>
    <cellStyle name="Ênfase3 15" xfId="1687" xr:uid="{00000000-0005-0000-0000-000084180000}"/>
    <cellStyle name="Ênfase3 15 2" xfId="6333" xr:uid="{00000000-0005-0000-0000-000085180000}"/>
    <cellStyle name="Ênfase3 15 2 2" xfId="9559" xr:uid="{00000000-0005-0000-0000-000086180000}"/>
    <cellStyle name="Ênfase3 16" xfId="1688" xr:uid="{00000000-0005-0000-0000-000087180000}"/>
    <cellStyle name="Ênfase3 16 2" xfId="6334" xr:uid="{00000000-0005-0000-0000-000088180000}"/>
    <cellStyle name="Ênfase3 16 2 2" xfId="9560" xr:uid="{00000000-0005-0000-0000-000089180000}"/>
    <cellStyle name="Ênfase3 17" xfId="1689" xr:uid="{00000000-0005-0000-0000-00008A180000}"/>
    <cellStyle name="Ênfase3 17 2" xfId="6335" xr:uid="{00000000-0005-0000-0000-00008B180000}"/>
    <cellStyle name="Ênfase3 17 2 2" xfId="9561" xr:uid="{00000000-0005-0000-0000-00008C180000}"/>
    <cellStyle name="Ênfase3 18" xfId="1690" xr:uid="{00000000-0005-0000-0000-00008D180000}"/>
    <cellStyle name="Ênfase3 18 2" xfId="6336" xr:uid="{00000000-0005-0000-0000-00008E180000}"/>
    <cellStyle name="Ênfase3 18 2 2" xfId="9562" xr:uid="{00000000-0005-0000-0000-00008F180000}"/>
    <cellStyle name="Ênfase3 19" xfId="1691" xr:uid="{00000000-0005-0000-0000-000090180000}"/>
    <cellStyle name="Ênfase3 19 2" xfId="6337" xr:uid="{00000000-0005-0000-0000-000091180000}"/>
    <cellStyle name="Ênfase3 19 2 2" xfId="9563" xr:uid="{00000000-0005-0000-0000-000092180000}"/>
    <cellStyle name="Ênfase3 2" xfId="1692" xr:uid="{00000000-0005-0000-0000-000093180000}"/>
    <cellStyle name="Ênfase3 2 2" xfId="4722" xr:uid="{00000000-0005-0000-0000-000094180000}"/>
    <cellStyle name="Ênfase3 2 2 2" xfId="9564" xr:uid="{00000000-0005-0000-0000-000095180000}"/>
    <cellStyle name="Ênfase3 20" xfId="1693" xr:uid="{00000000-0005-0000-0000-000096180000}"/>
    <cellStyle name="Ênfase3 20 2" xfId="6338" xr:uid="{00000000-0005-0000-0000-000097180000}"/>
    <cellStyle name="Ênfase3 20 2 2" xfId="9565" xr:uid="{00000000-0005-0000-0000-000098180000}"/>
    <cellStyle name="Ênfase3 21" xfId="1694" xr:uid="{00000000-0005-0000-0000-000099180000}"/>
    <cellStyle name="Ênfase3 21 2" xfId="6339" xr:uid="{00000000-0005-0000-0000-00009A180000}"/>
    <cellStyle name="Ênfase3 21 2 2" xfId="9566" xr:uid="{00000000-0005-0000-0000-00009B180000}"/>
    <cellStyle name="Ênfase3 22" xfId="1695" xr:uid="{00000000-0005-0000-0000-00009C180000}"/>
    <cellStyle name="Ênfase3 22 2" xfId="6340" xr:uid="{00000000-0005-0000-0000-00009D180000}"/>
    <cellStyle name="Ênfase3 22 2 2" xfId="9567" xr:uid="{00000000-0005-0000-0000-00009E180000}"/>
    <cellStyle name="Ênfase3 23" xfId="1696" xr:uid="{00000000-0005-0000-0000-00009F180000}"/>
    <cellStyle name="Ênfase3 23 2" xfId="6341" xr:uid="{00000000-0005-0000-0000-0000A0180000}"/>
    <cellStyle name="Ênfase3 23 2 2" xfId="9568" xr:uid="{00000000-0005-0000-0000-0000A1180000}"/>
    <cellStyle name="Ênfase3 24" xfId="1697" xr:uid="{00000000-0005-0000-0000-0000A2180000}"/>
    <cellStyle name="Ênfase3 24 2" xfId="6342" xr:uid="{00000000-0005-0000-0000-0000A3180000}"/>
    <cellStyle name="Ênfase3 24 2 2" xfId="9569" xr:uid="{00000000-0005-0000-0000-0000A4180000}"/>
    <cellStyle name="Ênfase3 25" xfId="1698" xr:uid="{00000000-0005-0000-0000-0000A5180000}"/>
    <cellStyle name="Ênfase3 25 2" xfId="6343" xr:uid="{00000000-0005-0000-0000-0000A6180000}"/>
    <cellStyle name="Ênfase3 25 2 2" xfId="9570" xr:uid="{00000000-0005-0000-0000-0000A7180000}"/>
    <cellStyle name="Ênfase3 26" xfId="1699" xr:uid="{00000000-0005-0000-0000-0000A8180000}"/>
    <cellStyle name="Ênfase3 26 2" xfId="6344" xr:uid="{00000000-0005-0000-0000-0000A9180000}"/>
    <cellStyle name="Ênfase3 26 2 2" xfId="9571" xr:uid="{00000000-0005-0000-0000-0000AA180000}"/>
    <cellStyle name="Ênfase3 27" xfId="1700" xr:uid="{00000000-0005-0000-0000-0000AB180000}"/>
    <cellStyle name="Ênfase3 27 2" xfId="6345" xr:uid="{00000000-0005-0000-0000-0000AC180000}"/>
    <cellStyle name="Ênfase3 27 2 2" xfId="9572" xr:uid="{00000000-0005-0000-0000-0000AD180000}"/>
    <cellStyle name="Ênfase3 28" xfId="1701" xr:uid="{00000000-0005-0000-0000-0000AE180000}"/>
    <cellStyle name="Ênfase3 28 2" xfId="6346" xr:uid="{00000000-0005-0000-0000-0000AF180000}"/>
    <cellStyle name="Ênfase3 28 2 2" xfId="9573" xr:uid="{00000000-0005-0000-0000-0000B0180000}"/>
    <cellStyle name="Ênfase3 29" xfId="1702" xr:uid="{00000000-0005-0000-0000-0000B1180000}"/>
    <cellStyle name="Ênfase3 29 2" xfId="6347" xr:uid="{00000000-0005-0000-0000-0000B2180000}"/>
    <cellStyle name="Ênfase3 29 2 2" xfId="9574" xr:uid="{00000000-0005-0000-0000-0000B3180000}"/>
    <cellStyle name="Ênfase3 3" xfId="1703" xr:uid="{00000000-0005-0000-0000-0000B4180000}"/>
    <cellStyle name="Ênfase3 3 2" xfId="4723" xr:uid="{00000000-0005-0000-0000-0000B5180000}"/>
    <cellStyle name="Ênfase3 3 2 2" xfId="9575" xr:uid="{00000000-0005-0000-0000-0000B6180000}"/>
    <cellStyle name="Ênfase3 30" xfId="1704" xr:uid="{00000000-0005-0000-0000-0000B7180000}"/>
    <cellStyle name="Ênfase3 30 2" xfId="6348" xr:uid="{00000000-0005-0000-0000-0000B8180000}"/>
    <cellStyle name="Ênfase3 30 2 2" xfId="9576" xr:uid="{00000000-0005-0000-0000-0000B9180000}"/>
    <cellStyle name="Ênfase3 31" xfId="1705" xr:uid="{00000000-0005-0000-0000-0000BA180000}"/>
    <cellStyle name="Ênfase3 31 2" xfId="6349" xr:uid="{00000000-0005-0000-0000-0000BB180000}"/>
    <cellStyle name="Ênfase3 31 2 2" xfId="9577" xr:uid="{00000000-0005-0000-0000-0000BC180000}"/>
    <cellStyle name="Ênfase3 32" xfId="1706" xr:uid="{00000000-0005-0000-0000-0000BD180000}"/>
    <cellStyle name="Ênfase3 32 2" xfId="6350" xr:uid="{00000000-0005-0000-0000-0000BE180000}"/>
    <cellStyle name="Ênfase3 32 2 2" xfId="9578" xr:uid="{00000000-0005-0000-0000-0000BF180000}"/>
    <cellStyle name="Ênfase3 33" xfId="1707" xr:uid="{00000000-0005-0000-0000-0000C0180000}"/>
    <cellStyle name="Ênfase3 33 2" xfId="6351" xr:uid="{00000000-0005-0000-0000-0000C1180000}"/>
    <cellStyle name="Ênfase3 33 2 2" xfId="9579" xr:uid="{00000000-0005-0000-0000-0000C2180000}"/>
    <cellStyle name="Ênfase3 34" xfId="1708" xr:uid="{00000000-0005-0000-0000-0000C3180000}"/>
    <cellStyle name="Ênfase3 34 2" xfId="6352" xr:uid="{00000000-0005-0000-0000-0000C4180000}"/>
    <cellStyle name="Ênfase3 34 2 2" xfId="9580" xr:uid="{00000000-0005-0000-0000-0000C5180000}"/>
    <cellStyle name="Ênfase3 35" xfId="1709" xr:uid="{00000000-0005-0000-0000-0000C6180000}"/>
    <cellStyle name="Ênfase3 35 2" xfId="6353" xr:uid="{00000000-0005-0000-0000-0000C7180000}"/>
    <cellStyle name="Ênfase3 35 2 2" xfId="9581" xr:uid="{00000000-0005-0000-0000-0000C8180000}"/>
    <cellStyle name="Ênfase3 36" xfId="1710" xr:uid="{00000000-0005-0000-0000-0000C9180000}"/>
    <cellStyle name="Ênfase3 36 2" xfId="6354" xr:uid="{00000000-0005-0000-0000-0000CA180000}"/>
    <cellStyle name="Ênfase3 36 2 2" xfId="9582" xr:uid="{00000000-0005-0000-0000-0000CB180000}"/>
    <cellStyle name="Ênfase3 37" xfId="1711" xr:uid="{00000000-0005-0000-0000-0000CC180000}"/>
    <cellStyle name="Ênfase3 37 2" xfId="6355" xr:uid="{00000000-0005-0000-0000-0000CD180000}"/>
    <cellStyle name="Ênfase3 37 2 2" xfId="9583" xr:uid="{00000000-0005-0000-0000-0000CE180000}"/>
    <cellStyle name="Ênfase3 38" xfId="1712" xr:uid="{00000000-0005-0000-0000-0000CF180000}"/>
    <cellStyle name="Ênfase3 38 2" xfId="6356" xr:uid="{00000000-0005-0000-0000-0000D0180000}"/>
    <cellStyle name="Ênfase3 38 2 2" xfId="9584" xr:uid="{00000000-0005-0000-0000-0000D1180000}"/>
    <cellStyle name="Ênfase3 39" xfId="1713" xr:uid="{00000000-0005-0000-0000-0000D2180000}"/>
    <cellStyle name="Ênfase3 39 2" xfId="6357" xr:uid="{00000000-0005-0000-0000-0000D3180000}"/>
    <cellStyle name="Ênfase3 39 2 2" xfId="9585" xr:uid="{00000000-0005-0000-0000-0000D4180000}"/>
    <cellStyle name="Ênfase3 4" xfId="1714" xr:uid="{00000000-0005-0000-0000-0000D5180000}"/>
    <cellStyle name="Ênfase3 4 2" xfId="1715" xr:uid="{00000000-0005-0000-0000-0000D6180000}"/>
    <cellStyle name="Ênfase3 4 2 2" xfId="6915" xr:uid="{00000000-0005-0000-0000-0000D7180000}"/>
    <cellStyle name="Ênfase3 4 2 2 2" xfId="9586" xr:uid="{00000000-0005-0000-0000-0000D8180000}"/>
    <cellStyle name="Ênfase3 4 3" xfId="3774" xr:uid="{00000000-0005-0000-0000-0000D9180000}"/>
    <cellStyle name="Ênfase3 4 3 2" xfId="7309" xr:uid="{00000000-0005-0000-0000-0000DA180000}"/>
    <cellStyle name="Ênfase3 4 3 2 2" xfId="9587" xr:uid="{00000000-0005-0000-0000-0000DB180000}"/>
    <cellStyle name="Ênfase3 4 4" xfId="4724" xr:uid="{00000000-0005-0000-0000-0000DC180000}"/>
    <cellStyle name="Ênfase3 4 4 2" xfId="9588" xr:uid="{00000000-0005-0000-0000-0000DD180000}"/>
    <cellStyle name="Ênfase3 40" xfId="1716" xr:uid="{00000000-0005-0000-0000-0000DE180000}"/>
    <cellStyle name="Ênfase3 40 2" xfId="6358" xr:uid="{00000000-0005-0000-0000-0000DF180000}"/>
    <cellStyle name="Ênfase3 40 2 2" xfId="9589" xr:uid="{00000000-0005-0000-0000-0000E0180000}"/>
    <cellStyle name="Ênfase3 41" xfId="1717" xr:uid="{00000000-0005-0000-0000-0000E1180000}"/>
    <cellStyle name="Ênfase3 41 2" xfId="6359" xr:uid="{00000000-0005-0000-0000-0000E2180000}"/>
    <cellStyle name="Ênfase3 41 2 2" xfId="9590" xr:uid="{00000000-0005-0000-0000-0000E3180000}"/>
    <cellStyle name="Ênfase3 42" xfId="1718" xr:uid="{00000000-0005-0000-0000-0000E4180000}"/>
    <cellStyle name="Ênfase3 42 2" xfId="6360" xr:uid="{00000000-0005-0000-0000-0000E5180000}"/>
    <cellStyle name="Ênfase3 42 2 2" xfId="9591" xr:uid="{00000000-0005-0000-0000-0000E6180000}"/>
    <cellStyle name="Ênfase3 43" xfId="1719" xr:uid="{00000000-0005-0000-0000-0000E7180000}"/>
    <cellStyle name="Ênfase3 43 2" xfId="6361" xr:uid="{00000000-0005-0000-0000-0000E8180000}"/>
    <cellStyle name="Ênfase3 43 2 2" xfId="9592" xr:uid="{00000000-0005-0000-0000-0000E9180000}"/>
    <cellStyle name="Ênfase3 44" xfId="1720" xr:uid="{00000000-0005-0000-0000-0000EA180000}"/>
    <cellStyle name="Ênfase3 44 2" xfId="6362" xr:uid="{00000000-0005-0000-0000-0000EB180000}"/>
    <cellStyle name="Ênfase3 44 2 2" xfId="9593" xr:uid="{00000000-0005-0000-0000-0000EC180000}"/>
    <cellStyle name="Ênfase3 45" xfId="1721" xr:uid="{00000000-0005-0000-0000-0000ED180000}"/>
    <cellStyle name="Ênfase3 45 2" xfId="6363" xr:uid="{00000000-0005-0000-0000-0000EE180000}"/>
    <cellStyle name="Ênfase3 45 2 2" xfId="9594" xr:uid="{00000000-0005-0000-0000-0000EF180000}"/>
    <cellStyle name="Ênfase3 46" xfId="1722" xr:uid="{00000000-0005-0000-0000-0000F0180000}"/>
    <cellStyle name="Ênfase3 46 2" xfId="6364" xr:uid="{00000000-0005-0000-0000-0000F1180000}"/>
    <cellStyle name="Ênfase3 46 2 2" xfId="9595" xr:uid="{00000000-0005-0000-0000-0000F2180000}"/>
    <cellStyle name="Ênfase3 47" xfId="1723" xr:uid="{00000000-0005-0000-0000-0000F3180000}"/>
    <cellStyle name="Ênfase3 47 2" xfId="6365" xr:uid="{00000000-0005-0000-0000-0000F4180000}"/>
    <cellStyle name="Ênfase3 47 2 2" xfId="9596" xr:uid="{00000000-0005-0000-0000-0000F5180000}"/>
    <cellStyle name="Ênfase3 48" xfId="1724" xr:uid="{00000000-0005-0000-0000-0000F6180000}"/>
    <cellStyle name="Ênfase3 48 2" xfId="6366" xr:uid="{00000000-0005-0000-0000-0000F7180000}"/>
    <cellStyle name="Ênfase3 48 2 2" xfId="9597" xr:uid="{00000000-0005-0000-0000-0000F8180000}"/>
    <cellStyle name="Ênfase3 49" xfId="1725" xr:uid="{00000000-0005-0000-0000-0000F9180000}"/>
    <cellStyle name="Ênfase3 49 2" xfId="6367" xr:uid="{00000000-0005-0000-0000-0000FA180000}"/>
    <cellStyle name="Ênfase3 49 2 2" xfId="9598" xr:uid="{00000000-0005-0000-0000-0000FB180000}"/>
    <cellStyle name="Ênfase3 5" xfId="1726" xr:uid="{00000000-0005-0000-0000-0000FC180000}"/>
    <cellStyle name="Ênfase3 5 2" xfId="3775" xr:uid="{00000000-0005-0000-0000-0000FD180000}"/>
    <cellStyle name="Ênfase3 5 2 2" xfId="7310" xr:uid="{00000000-0005-0000-0000-0000FE180000}"/>
    <cellStyle name="Ênfase3 5 2 2 2" xfId="9599" xr:uid="{00000000-0005-0000-0000-0000FF180000}"/>
    <cellStyle name="Ênfase3 5 3" xfId="3776" xr:uid="{00000000-0005-0000-0000-000000190000}"/>
    <cellStyle name="Ênfase3 5 3 2" xfId="7311" xr:uid="{00000000-0005-0000-0000-000001190000}"/>
    <cellStyle name="Ênfase3 5 3 2 2" xfId="9600" xr:uid="{00000000-0005-0000-0000-000002190000}"/>
    <cellStyle name="Ênfase3 5 4" xfId="6368" xr:uid="{00000000-0005-0000-0000-000003190000}"/>
    <cellStyle name="Ênfase3 5 4 2" xfId="9601" xr:uid="{00000000-0005-0000-0000-000004190000}"/>
    <cellStyle name="Ênfase3 50" xfId="1727" xr:uid="{00000000-0005-0000-0000-000005190000}"/>
    <cellStyle name="Ênfase3 50 2" xfId="6369" xr:uid="{00000000-0005-0000-0000-000006190000}"/>
    <cellStyle name="Ênfase3 50 2 2" xfId="9602" xr:uid="{00000000-0005-0000-0000-000007190000}"/>
    <cellStyle name="Ênfase3 51" xfId="1728" xr:uid="{00000000-0005-0000-0000-000008190000}"/>
    <cellStyle name="Ênfase3 51 2" xfId="6370" xr:uid="{00000000-0005-0000-0000-000009190000}"/>
    <cellStyle name="Ênfase3 51 2 2" xfId="9603" xr:uid="{00000000-0005-0000-0000-00000A190000}"/>
    <cellStyle name="Ênfase3 52" xfId="3777" xr:uid="{00000000-0005-0000-0000-00000B190000}"/>
    <cellStyle name="Ênfase3 52 2" xfId="7312" xr:uid="{00000000-0005-0000-0000-00000C190000}"/>
    <cellStyle name="Ênfase3 52 2 2" xfId="9604" xr:uid="{00000000-0005-0000-0000-00000D190000}"/>
    <cellStyle name="Ênfase3 53" xfId="4721" xr:uid="{00000000-0005-0000-0000-00000E190000}"/>
    <cellStyle name="Ênfase3 53 2" xfId="9605" xr:uid="{00000000-0005-0000-0000-00000F190000}"/>
    <cellStyle name="Ênfase3 6" xfId="1729" xr:uid="{00000000-0005-0000-0000-000010190000}"/>
    <cellStyle name="Ênfase3 6 2" xfId="6371" xr:uid="{00000000-0005-0000-0000-000011190000}"/>
    <cellStyle name="Ênfase3 6 2 2" xfId="9606" xr:uid="{00000000-0005-0000-0000-000012190000}"/>
    <cellStyle name="Ênfase3 7" xfId="1730" xr:uid="{00000000-0005-0000-0000-000013190000}"/>
    <cellStyle name="Ênfase3 7 2" xfId="6372" xr:uid="{00000000-0005-0000-0000-000014190000}"/>
    <cellStyle name="Ênfase3 7 2 2" xfId="9607" xr:uid="{00000000-0005-0000-0000-000015190000}"/>
    <cellStyle name="Ênfase3 8" xfId="1731" xr:uid="{00000000-0005-0000-0000-000016190000}"/>
    <cellStyle name="Ênfase3 8 2" xfId="6373" xr:uid="{00000000-0005-0000-0000-000017190000}"/>
    <cellStyle name="Ênfase3 8 2 2" xfId="9608" xr:uid="{00000000-0005-0000-0000-000018190000}"/>
    <cellStyle name="Ênfase3 9" xfId="1732" xr:uid="{00000000-0005-0000-0000-000019190000}"/>
    <cellStyle name="Ênfase3 9 2" xfId="6374" xr:uid="{00000000-0005-0000-0000-00001A190000}"/>
    <cellStyle name="Ênfase3 9 2 2" xfId="9609" xr:uid="{00000000-0005-0000-0000-00001B190000}"/>
    <cellStyle name="Ênfase4" xfId="12313" builtinId="41" customBuiltin="1"/>
    <cellStyle name="Ênfase4 10" xfId="1733" xr:uid="{00000000-0005-0000-0000-00001C190000}"/>
    <cellStyle name="Ênfase4 10 2" xfId="6375" xr:uid="{00000000-0005-0000-0000-00001D190000}"/>
    <cellStyle name="Ênfase4 10 2 2" xfId="9610" xr:uid="{00000000-0005-0000-0000-00001E190000}"/>
    <cellStyle name="Ênfase4 11" xfId="1734" xr:uid="{00000000-0005-0000-0000-00001F190000}"/>
    <cellStyle name="Ênfase4 11 2" xfId="6376" xr:uid="{00000000-0005-0000-0000-000020190000}"/>
    <cellStyle name="Ênfase4 11 2 2" xfId="9611" xr:uid="{00000000-0005-0000-0000-000021190000}"/>
    <cellStyle name="Ênfase4 12" xfId="1735" xr:uid="{00000000-0005-0000-0000-000022190000}"/>
    <cellStyle name="Ênfase4 12 2" xfId="6377" xr:uid="{00000000-0005-0000-0000-000023190000}"/>
    <cellStyle name="Ênfase4 12 2 2" xfId="9612" xr:uid="{00000000-0005-0000-0000-000024190000}"/>
    <cellStyle name="Ênfase4 13" xfId="1736" xr:uid="{00000000-0005-0000-0000-000025190000}"/>
    <cellStyle name="Ênfase4 13 2" xfId="6378" xr:uid="{00000000-0005-0000-0000-000026190000}"/>
    <cellStyle name="Ênfase4 13 2 2" xfId="9613" xr:uid="{00000000-0005-0000-0000-000027190000}"/>
    <cellStyle name="Ênfase4 14" xfId="1737" xr:uid="{00000000-0005-0000-0000-000028190000}"/>
    <cellStyle name="Ênfase4 14 2" xfId="6379" xr:uid="{00000000-0005-0000-0000-000029190000}"/>
    <cellStyle name="Ênfase4 14 2 2" xfId="9614" xr:uid="{00000000-0005-0000-0000-00002A190000}"/>
    <cellStyle name="Ênfase4 15" xfId="1738" xr:uid="{00000000-0005-0000-0000-00002B190000}"/>
    <cellStyle name="Ênfase4 15 2" xfId="6380" xr:uid="{00000000-0005-0000-0000-00002C190000}"/>
    <cellStyle name="Ênfase4 15 2 2" xfId="9615" xr:uid="{00000000-0005-0000-0000-00002D190000}"/>
    <cellStyle name="Ênfase4 16" xfId="1739" xr:uid="{00000000-0005-0000-0000-00002E190000}"/>
    <cellStyle name="Ênfase4 16 2" xfId="6381" xr:uid="{00000000-0005-0000-0000-00002F190000}"/>
    <cellStyle name="Ênfase4 16 2 2" xfId="9616" xr:uid="{00000000-0005-0000-0000-000030190000}"/>
    <cellStyle name="Ênfase4 17" xfId="1740" xr:uid="{00000000-0005-0000-0000-000031190000}"/>
    <cellStyle name="Ênfase4 17 2" xfId="6382" xr:uid="{00000000-0005-0000-0000-000032190000}"/>
    <cellStyle name="Ênfase4 17 2 2" xfId="9617" xr:uid="{00000000-0005-0000-0000-000033190000}"/>
    <cellStyle name="Ênfase4 18" xfId="1741" xr:uid="{00000000-0005-0000-0000-000034190000}"/>
    <cellStyle name="Ênfase4 18 2" xfId="6383" xr:uid="{00000000-0005-0000-0000-000035190000}"/>
    <cellStyle name="Ênfase4 18 2 2" xfId="9618" xr:uid="{00000000-0005-0000-0000-000036190000}"/>
    <cellStyle name="Ênfase4 19" xfId="1742" xr:uid="{00000000-0005-0000-0000-000037190000}"/>
    <cellStyle name="Ênfase4 19 2" xfId="6384" xr:uid="{00000000-0005-0000-0000-000038190000}"/>
    <cellStyle name="Ênfase4 19 2 2" xfId="9619" xr:uid="{00000000-0005-0000-0000-000039190000}"/>
    <cellStyle name="Ênfase4 2" xfId="1743" xr:uid="{00000000-0005-0000-0000-00003A190000}"/>
    <cellStyle name="Ênfase4 2 2" xfId="4726" xr:uid="{00000000-0005-0000-0000-00003B190000}"/>
    <cellStyle name="Ênfase4 2 2 2" xfId="9620" xr:uid="{00000000-0005-0000-0000-00003C190000}"/>
    <cellStyle name="Ênfase4 20" xfId="1744" xr:uid="{00000000-0005-0000-0000-00003D190000}"/>
    <cellStyle name="Ênfase4 20 2" xfId="6385" xr:uid="{00000000-0005-0000-0000-00003E190000}"/>
    <cellStyle name="Ênfase4 20 2 2" xfId="9621" xr:uid="{00000000-0005-0000-0000-00003F190000}"/>
    <cellStyle name="Ênfase4 21" xfId="1745" xr:uid="{00000000-0005-0000-0000-000040190000}"/>
    <cellStyle name="Ênfase4 21 2" xfId="6386" xr:uid="{00000000-0005-0000-0000-000041190000}"/>
    <cellStyle name="Ênfase4 21 2 2" xfId="9622" xr:uid="{00000000-0005-0000-0000-000042190000}"/>
    <cellStyle name="Ênfase4 22" xfId="1746" xr:uid="{00000000-0005-0000-0000-000043190000}"/>
    <cellStyle name="Ênfase4 22 2" xfId="6387" xr:uid="{00000000-0005-0000-0000-000044190000}"/>
    <cellStyle name="Ênfase4 22 2 2" xfId="9623" xr:uid="{00000000-0005-0000-0000-000045190000}"/>
    <cellStyle name="Ênfase4 23" xfId="1747" xr:uid="{00000000-0005-0000-0000-000046190000}"/>
    <cellStyle name="Ênfase4 23 2" xfId="6388" xr:uid="{00000000-0005-0000-0000-000047190000}"/>
    <cellStyle name="Ênfase4 23 2 2" xfId="9624" xr:uid="{00000000-0005-0000-0000-000048190000}"/>
    <cellStyle name="Ênfase4 24" xfId="1748" xr:uid="{00000000-0005-0000-0000-000049190000}"/>
    <cellStyle name="Ênfase4 24 2" xfId="6389" xr:uid="{00000000-0005-0000-0000-00004A190000}"/>
    <cellStyle name="Ênfase4 24 2 2" xfId="9625" xr:uid="{00000000-0005-0000-0000-00004B190000}"/>
    <cellStyle name="Ênfase4 25" xfId="1749" xr:uid="{00000000-0005-0000-0000-00004C190000}"/>
    <cellStyle name="Ênfase4 25 2" xfId="6390" xr:uid="{00000000-0005-0000-0000-00004D190000}"/>
    <cellStyle name="Ênfase4 25 2 2" xfId="9626" xr:uid="{00000000-0005-0000-0000-00004E190000}"/>
    <cellStyle name="Ênfase4 26" xfId="1750" xr:uid="{00000000-0005-0000-0000-00004F190000}"/>
    <cellStyle name="Ênfase4 26 2" xfId="6391" xr:uid="{00000000-0005-0000-0000-000050190000}"/>
    <cellStyle name="Ênfase4 26 2 2" xfId="9627" xr:uid="{00000000-0005-0000-0000-000051190000}"/>
    <cellStyle name="Ênfase4 27" xfId="1751" xr:uid="{00000000-0005-0000-0000-000052190000}"/>
    <cellStyle name="Ênfase4 27 2" xfId="6392" xr:uid="{00000000-0005-0000-0000-000053190000}"/>
    <cellStyle name="Ênfase4 27 2 2" xfId="9628" xr:uid="{00000000-0005-0000-0000-000054190000}"/>
    <cellStyle name="Ênfase4 28" xfId="1752" xr:uid="{00000000-0005-0000-0000-000055190000}"/>
    <cellStyle name="Ênfase4 28 2" xfId="6393" xr:uid="{00000000-0005-0000-0000-000056190000}"/>
    <cellStyle name="Ênfase4 28 2 2" xfId="9629" xr:uid="{00000000-0005-0000-0000-000057190000}"/>
    <cellStyle name="Ênfase4 29" xfId="1753" xr:uid="{00000000-0005-0000-0000-000058190000}"/>
    <cellStyle name="Ênfase4 29 2" xfId="6394" xr:uid="{00000000-0005-0000-0000-000059190000}"/>
    <cellStyle name="Ênfase4 29 2 2" xfId="9630" xr:uid="{00000000-0005-0000-0000-00005A190000}"/>
    <cellStyle name="Ênfase4 3" xfId="1754" xr:uid="{00000000-0005-0000-0000-00005B190000}"/>
    <cellStyle name="Ênfase4 3 2" xfId="4727" xr:uid="{00000000-0005-0000-0000-00005C190000}"/>
    <cellStyle name="Ênfase4 3 2 2" xfId="9631" xr:uid="{00000000-0005-0000-0000-00005D190000}"/>
    <cellStyle name="Ênfase4 30" xfId="1755" xr:uid="{00000000-0005-0000-0000-00005E190000}"/>
    <cellStyle name="Ênfase4 30 2" xfId="6395" xr:uid="{00000000-0005-0000-0000-00005F190000}"/>
    <cellStyle name="Ênfase4 30 2 2" xfId="9632" xr:uid="{00000000-0005-0000-0000-000060190000}"/>
    <cellStyle name="Ênfase4 31" xfId="1756" xr:uid="{00000000-0005-0000-0000-000061190000}"/>
    <cellStyle name="Ênfase4 31 2" xfId="6396" xr:uid="{00000000-0005-0000-0000-000062190000}"/>
    <cellStyle name="Ênfase4 31 2 2" xfId="9633" xr:uid="{00000000-0005-0000-0000-000063190000}"/>
    <cellStyle name="Ênfase4 32" xfId="1757" xr:uid="{00000000-0005-0000-0000-000064190000}"/>
    <cellStyle name="Ênfase4 32 2" xfId="6397" xr:uid="{00000000-0005-0000-0000-000065190000}"/>
    <cellStyle name="Ênfase4 32 2 2" xfId="9634" xr:uid="{00000000-0005-0000-0000-000066190000}"/>
    <cellStyle name="Ênfase4 33" xfId="1758" xr:uid="{00000000-0005-0000-0000-000067190000}"/>
    <cellStyle name="Ênfase4 33 2" xfId="6398" xr:uid="{00000000-0005-0000-0000-000068190000}"/>
    <cellStyle name="Ênfase4 33 2 2" xfId="9635" xr:uid="{00000000-0005-0000-0000-000069190000}"/>
    <cellStyle name="Ênfase4 34" xfId="1759" xr:uid="{00000000-0005-0000-0000-00006A190000}"/>
    <cellStyle name="Ênfase4 34 2" xfId="6399" xr:uid="{00000000-0005-0000-0000-00006B190000}"/>
    <cellStyle name="Ênfase4 34 2 2" xfId="9636" xr:uid="{00000000-0005-0000-0000-00006C190000}"/>
    <cellStyle name="Ênfase4 35" xfId="1760" xr:uid="{00000000-0005-0000-0000-00006D190000}"/>
    <cellStyle name="Ênfase4 35 2" xfId="6400" xr:uid="{00000000-0005-0000-0000-00006E190000}"/>
    <cellStyle name="Ênfase4 35 2 2" xfId="9637" xr:uid="{00000000-0005-0000-0000-00006F190000}"/>
    <cellStyle name="Ênfase4 36" xfId="1761" xr:uid="{00000000-0005-0000-0000-000070190000}"/>
    <cellStyle name="Ênfase4 36 2" xfId="6401" xr:uid="{00000000-0005-0000-0000-000071190000}"/>
    <cellStyle name="Ênfase4 36 2 2" xfId="9638" xr:uid="{00000000-0005-0000-0000-000072190000}"/>
    <cellStyle name="Ênfase4 37" xfId="1762" xr:uid="{00000000-0005-0000-0000-000073190000}"/>
    <cellStyle name="Ênfase4 37 2" xfId="6402" xr:uid="{00000000-0005-0000-0000-000074190000}"/>
    <cellStyle name="Ênfase4 37 2 2" xfId="9639" xr:uid="{00000000-0005-0000-0000-000075190000}"/>
    <cellStyle name="Ênfase4 38" xfId="1763" xr:uid="{00000000-0005-0000-0000-000076190000}"/>
    <cellStyle name="Ênfase4 38 2" xfId="6403" xr:uid="{00000000-0005-0000-0000-000077190000}"/>
    <cellStyle name="Ênfase4 38 2 2" xfId="9640" xr:uid="{00000000-0005-0000-0000-000078190000}"/>
    <cellStyle name="Ênfase4 39" xfId="1764" xr:uid="{00000000-0005-0000-0000-000079190000}"/>
    <cellStyle name="Ênfase4 39 2" xfId="6404" xr:uid="{00000000-0005-0000-0000-00007A190000}"/>
    <cellStyle name="Ênfase4 39 2 2" xfId="9641" xr:uid="{00000000-0005-0000-0000-00007B190000}"/>
    <cellStyle name="Ênfase4 4" xfId="1765" xr:uid="{00000000-0005-0000-0000-00007C190000}"/>
    <cellStyle name="Ênfase4 4 2" xfId="1766" xr:uid="{00000000-0005-0000-0000-00007D190000}"/>
    <cellStyle name="Ênfase4 4 2 2" xfId="6916" xr:uid="{00000000-0005-0000-0000-00007E190000}"/>
    <cellStyle name="Ênfase4 4 2 2 2" xfId="9642" xr:uid="{00000000-0005-0000-0000-00007F190000}"/>
    <cellStyle name="Ênfase4 4 3" xfId="3778" xr:uid="{00000000-0005-0000-0000-000080190000}"/>
    <cellStyle name="Ênfase4 4 3 2" xfId="7313" xr:uid="{00000000-0005-0000-0000-000081190000}"/>
    <cellStyle name="Ênfase4 4 3 2 2" xfId="9643" xr:uid="{00000000-0005-0000-0000-000082190000}"/>
    <cellStyle name="Ênfase4 4 4" xfId="4728" xr:uid="{00000000-0005-0000-0000-000083190000}"/>
    <cellStyle name="Ênfase4 4 4 2" xfId="9644" xr:uid="{00000000-0005-0000-0000-000084190000}"/>
    <cellStyle name="Ênfase4 40" xfId="1767" xr:uid="{00000000-0005-0000-0000-000085190000}"/>
    <cellStyle name="Ênfase4 40 2" xfId="6405" xr:uid="{00000000-0005-0000-0000-000086190000}"/>
    <cellStyle name="Ênfase4 40 2 2" xfId="9645" xr:uid="{00000000-0005-0000-0000-000087190000}"/>
    <cellStyle name="Ênfase4 41" xfId="1768" xr:uid="{00000000-0005-0000-0000-000088190000}"/>
    <cellStyle name="Ênfase4 41 2" xfId="6406" xr:uid="{00000000-0005-0000-0000-000089190000}"/>
    <cellStyle name="Ênfase4 41 2 2" xfId="9646" xr:uid="{00000000-0005-0000-0000-00008A190000}"/>
    <cellStyle name="Ênfase4 42" xfId="1769" xr:uid="{00000000-0005-0000-0000-00008B190000}"/>
    <cellStyle name="Ênfase4 42 2" xfId="6407" xr:uid="{00000000-0005-0000-0000-00008C190000}"/>
    <cellStyle name="Ênfase4 42 2 2" xfId="9647" xr:uid="{00000000-0005-0000-0000-00008D190000}"/>
    <cellStyle name="Ênfase4 43" xfId="1770" xr:uid="{00000000-0005-0000-0000-00008E190000}"/>
    <cellStyle name="Ênfase4 43 2" xfId="6408" xr:uid="{00000000-0005-0000-0000-00008F190000}"/>
    <cellStyle name="Ênfase4 43 2 2" xfId="9648" xr:uid="{00000000-0005-0000-0000-000090190000}"/>
    <cellStyle name="Ênfase4 44" xfId="1771" xr:uid="{00000000-0005-0000-0000-000091190000}"/>
    <cellStyle name="Ênfase4 44 2" xfId="6409" xr:uid="{00000000-0005-0000-0000-000092190000}"/>
    <cellStyle name="Ênfase4 44 2 2" xfId="9649" xr:uid="{00000000-0005-0000-0000-000093190000}"/>
    <cellStyle name="Ênfase4 45" xfId="1772" xr:uid="{00000000-0005-0000-0000-000094190000}"/>
    <cellStyle name="Ênfase4 45 2" xfId="6410" xr:uid="{00000000-0005-0000-0000-000095190000}"/>
    <cellStyle name="Ênfase4 45 2 2" xfId="9650" xr:uid="{00000000-0005-0000-0000-000096190000}"/>
    <cellStyle name="Ênfase4 46" xfId="1773" xr:uid="{00000000-0005-0000-0000-000097190000}"/>
    <cellStyle name="Ênfase4 46 2" xfId="6411" xr:uid="{00000000-0005-0000-0000-000098190000}"/>
    <cellStyle name="Ênfase4 46 2 2" xfId="9651" xr:uid="{00000000-0005-0000-0000-000099190000}"/>
    <cellStyle name="Ênfase4 47" xfId="1774" xr:uid="{00000000-0005-0000-0000-00009A190000}"/>
    <cellStyle name="Ênfase4 47 2" xfId="6412" xr:uid="{00000000-0005-0000-0000-00009B190000}"/>
    <cellStyle name="Ênfase4 47 2 2" xfId="9652" xr:uid="{00000000-0005-0000-0000-00009C190000}"/>
    <cellStyle name="Ênfase4 48" xfId="1775" xr:uid="{00000000-0005-0000-0000-00009D190000}"/>
    <cellStyle name="Ênfase4 48 2" xfId="6413" xr:uid="{00000000-0005-0000-0000-00009E190000}"/>
    <cellStyle name="Ênfase4 48 2 2" xfId="9653" xr:uid="{00000000-0005-0000-0000-00009F190000}"/>
    <cellStyle name="Ênfase4 49" xfId="1776" xr:uid="{00000000-0005-0000-0000-0000A0190000}"/>
    <cellStyle name="Ênfase4 49 2" xfId="6414" xr:uid="{00000000-0005-0000-0000-0000A1190000}"/>
    <cellStyle name="Ênfase4 49 2 2" xfId="9654" xr:uid="{00000000-0005-0000-0000-0000A2190000}"/>
    <cellStyle name="Ênfase4 5" xfId="1777" xr:uid="{00000000-0005-0000-0000-0000A3190000}"/>
    <cellStyle name="Ênfase4 5 2" xfId="3779" xr:uid="{00000000-0005-0000-0000-0000A4190000}"/>
    <cellStyle name="Ênfase4 5 2 2" xfId="7314" xr:uid="{00000000-0005-0000-0000-0000A5190000}"/>
    <cellStyle name="Ênfase4 5 2 2 2" xfId="9655" xr:uid="{00000000-0005-0000-0000-0000A6190000}"/>
    <cellStyle name="Ênfase4 5 3" xfId="3780" xr:uid="{00000000-0005-0000-0000-0000A7190000}"/>
    <cellStyle name="Ênfase4 5 3 2" xfId="7315" xr:uid="{00000000-0005-0000-0000-0000A8190000}"/>
    <cellStyle name="Ênfase4 5 3 2 2" xfId="9656" xr:uid="{00000000-0005-0000-0000-0000A9190000}"/>
    <cellStyle name="Ênfase4 5 4" xfId="6415" xr:uid="{00000000-0005-0000-0000-0000AA190000}"/>
    <cellStyle name="Ênfase4 5 4 2" xfId="9657" xr:uid="{00000000-0005-0000-0000-0000AB190000}"/>
    <cellStyle name="Ênfase4 50" xfId="1778" xr:uid="{00000000-0005-0000-0000-0000AC190000}"/>
    <cellStyle name="Ênfase4 50 2" xfId="6416" xr:uid="{00000000-0005-0000-0000-0000AD190000}"/>
    <cellStyle name="Ênfase4 50 2 2" xfId="9658" xr:uid="{00000000-0005-0000-0000-0000AE190000}"/>
    <cellStyle name="Ênfase4 51" xfId="1779" xr:uid="{00000000-0005-0000-0000-0000AF190000}"/>
    <cellStyle name="Ênfase4 51 2" xfId="6417" xr:uid="{00000000-0005-0000-0000-0000B0190000}"/>
    <cellStyle name="Ênfase4 51 2 2" xfId="9659" xr:uid="{00000000-0005-0000-0000-0000B1190000}"/>
    <cellStyle name="Ênfase4 52" xfId="3781" xr:uid="{00000000-0005-0000-0000-0000B2190000}"/>
    <cellStyle name="Ênfase4 52 2" xfId="7316" xr:uid="{00000000-0005-0000-0000-0000B3190000}"/>
    <cellStyle name="Ênfase4 52 2 2" xfId="9660" xr:uid="{00000000-0005-0000-0000-0000B4190000}"/>
    <cellStyle name="Ênfase4 53" xfId="4725" xr:uid="{00000000-0005-0000-0000-0000B5190000}"/>
    <cellStyle name="Ênfase4 53 2" xfId="9661" xr:uid="{00000000-0005-0000-0000-0000B6190000}"/>
    <cellStyle name="Ênfase4 6" xfId="1780" xr:uid="{00000000-0005-0000-0000-0000B7190000}"/>
    <cellStyle name="Ênfase4 6 2" xfId="6418" xr:uid="{00000000-0005-0000-0000-0000B8190000}"/>
    <cellStyle name="Ênfase4 6 2 2" xfId="9662" xr:uid="{00000000-0005-0000-0000-0000B9190000}"/>
    <cellStyle name="Ênfase4 7" xfId="1781" xr:uid="{00000000-0005-0000-0000-0000BA190000}"/>
    <cellStyle name="Ênfase4 7 2" xfId="6419" xr:uid="{00000000-0005-0000-0000-0000BB190000}"/>
    <cellStyle name="Ênfase4 7 2 2" xfId="9663" xr:uid="{00000000-0005-0000-0000-0000BC190000}"/>
    <cellStyle name="Ênfase4 8" xfId="1782" xr:uid="{00000000-0005-0000-0000-0000BD190000}"/>
    <cellStyle name="Ênfase4 8 2" xfId="6420" xr:uid="{00000000-0005-0000-0000-0000BE190000}"/>
    <cellStyle name="Ênfase4 8 2 2" xfId="9664" xr:uid="{00000000-0005-0000-0000-0000BF190000}"/>
    <cellStyle name="Ênfase4 9" xfId="1783" xr:uid="{00000000-0005-0000-0000-0000C0190000}"/>
    <cellStyle name="Ênfase4 9 2" xfId="6421" xr:uid="{00000000-0005-0000-0000-0000C1190000}"/>
    <cellStyle name="Ênfase4 9 2 2" xfId="9665" xr:uid="{00000000-0005-0000-0000-0000C2190000}"/>
    <cellStyle name="Ênfase5" xfId="12317" builtinId="45" customBuiltin="1"/>
    <cellStyle name="Ênfase5 2" xfId="1784" xr:uid="{00000000-0005-0000-0000-0000C3190000}"/>
    <cellStyle name="Ênfase5 2 2" xfId="3782" xr:uid="{00000000-0005-0000-0000-0000C4190000}"/>
    <cellStyle name="Ênfase5 2 2 2" xfId="7317" xr:uid="{00000000-0005-0000-0000-0000C5190000}"/>
    <cellStyle name="Ênfase5 2 2 2 2" xfId="9666" xr:uid="{00000000-0005-0000-0000-0000C6190000}"/>
    <cellStyle name="Ênfase5 2 3" xfId="3783" xr:uid="{00000000-0005-0000-0000-0000C7190000}"/>
    <cellStyle name="Ênfase5 2 3 2" xfId="7318" xr:uid="{00000000-0005-0000-0000-0000C8190000}"/>
    <cellStyle name="Ênfase5 2 3 2 2" xfId="9667" xr:uid="{00000000-0005-0000-0000-0000C9190000}"/>
    <cellStyle name="Ênfase5 2 4" xfId="4730" xr:uid="{00000000-0005-0000-0000-0000CA190000}"/>
    <cellStyle name="Ênfase5 2 4 2" xfId="9668" xr:uid="{00000000-0005-0000-0000-0000CB190000}"/>
    <cellStyle name="Ênfase5 3" xfId="1785" xr:uid="{00000000-0005-0000-0000-0000CC190000}"/>
    <cellStyle name="Ênfase5 3 2" xfId="3784" xr:uid="{00000000-0005-0000-0000-0000CD190000}"/>
    <cellStyle name="Ênfase5 3 2 2" xfId="7319" xr:uid="{00000000-0005-0000-0000-0000CE190000}"/>
    <cellStyle name="Ênfase5 3 2 2 2" xfId="9669" xr:uid="{00000000-0005-0000-0000-0000CF190000}"/>
    <cellStyle name="Ênfase5 3 3" xfId="3785" xr:uid="{00000000-0005-0000-0000-0000D0190000}"/>
    <cellStyle name="Ênfase5 3 3 2" xfId="7320" xr:uid="{00000000-0005-0000-0000-0000D1190000}"/>
    <cellStyle name="Ênfase5 3 3 2 2" xfId="9670" xr:uid="{00000000-0005-0000-0000-0000D2190000}"/>
    <cellStyle name="Ênfase5 3 4" xfId="4731" xr:uid="{00000000-0005-0000-0000-0000D3190000}"/>
    <cellStyle name="Ênfase5 3 4 2" xfId="9671" xr:uid="{00000000-0005-0000-0000-0000D4190000}"/>
    <cellStyle name="Ênfase5 4" xfId="1786" xr:uid="{00000000-0005-0000-0000-0000D5190000}"/>
    <cellStyle name="Ênfase5 4 2" xfId="1787" xr:uid="{00000000-0005-0000-0000-0000D6190000}"/>
    <cellStyle name="Ênfase5 4 2 2" xfId="6917" xr:uid="{00000000-0005-0000-0000-0000D7190000}"/>
    <cellStyle name="Ênfase5 4 2 2 2" xfId="9672" xr:uid="{00000000-0005-0000-0000-0000D8190000}"/>
    <cellStyle name="Ênfase5 4 3" xfId="4732" xr:uid="{00000000-0005-0000-0000-0000D9190000}"/>
    <cellStyle name="Ênfase5 4 3 2" xfId="9673" xr:uid="{00000000-0005-0000-0000-0000DA190000}"/>
    <cellStyle name="Ênfase5 5" xfId="1788" xr:uid="{00000000-0005-0000-0000-0000DB190000}"/>
    <cellStyle name="Ênfase5 5 2" xfId="6422" xr:uid="{00000000-0005-0000-0000-0000DC190000}"/>
    <cellStyle name="Ênfase5 5 2 2" xfId="9674" xr:uid="{00000000-0005-0000-0000-0000DD190000}"/>
    <cellStyle name="Ênfase5 6" xfId="4729" xr:uid="{00000000-0005-0000-0000-0000DE190000}"/>
    <cellStyle name="Ênfase5 6 2" xfId="9675" xr:uid="{00000000-0005-0000-0000-0000DF190000}"/>
    <cellStyle name="Ênfase6" xfId="12321" builtinId="49" customBuiltin="1"/>
    <cellStyle name="Ênfase6 10" xfId="1789" xr:uid="{00000000-0005-0000-0000-0000E0190000}"/>
    <cellStyle name="Ênfase6 10 2" xfId="6423" xr:uid="{00000000-0005-0000-0000-0000E1190000}"/>
    <cellStyle name="Ênfase6 10 2 2" xfId="9676" xr:uid="{00000000-0005-0000-0000-0000E2190000}"/>
    <cellStyle name="Ênfase6 11" xfId="1790" xr:uid="{00000000-0005-0000-0000-0000E3190000}"/>
    <cellStyle name="Ênfase6 11 2" xfId="6424" xr:uid="{00000000-0005-0000-0000-0000E4190000}"/>
    <cellStyle name="Ênfase6 11 2 2" xfId="9677" xr:uid="{00000000-0005-0000-0000-0000E5190000}"/>
    <cellStyle name="Ênfase6 12" xfId="1791" xr:uid="{00000000-0005-0000-0000-0000E6190000}"/>
    <cellStyle name="Ênfase6 12 2" xfId="6425" xr:uid="{00000000-0005-0000-0000-0000E7190000}"/>
    <cellStyle name="Ênfase6 12 2 2" xfId="9678" xr:uid="{00000000-0005-0000-0000-0000E8190000}"/>
    <cellStyle name="Ênfase6 13" xfId="1792" xr:uid="{00000000-0005-0000-0000-0000E9190000}"/>
    <cellStyle name="Ênfase6 13 2" xfId="6426" xr:uid="{00000000-0005-0000-0000-0000EA190000}"/>
    <cellStyle name="Ênfase6 13 2 2" xfId="9679" xr:uid="{00000000-0005-0000-0000-0000EB190000}"/>
    <cellStyle name="Ênfase6 14" xfId="1793" xr:uid="{00000000-0005-0000-0000-0000EC190000}"/>
    <cellStyle name="Ênfase6 14 2" xfId="6427" xr:uid="{00000000-0005-0000-0000-0000ED190000}"/>
    <cellStyle name="Ênfase6 14 2 2" xfId="9680" xr:uid="{00000000-0005-0000-0000-0000EE190000}"/>
    <cellStyle name="Ênfase6 15" xfId="1794" xr:uid="{00000000-0005-0000-0000-0000EF190000}"/>
    <cellStyle name="Ênfase6 15 2" xfId="6428" xr:uid="{00000000-0005-0000-0000-0000F0190000}"/>
    <cellStyle name="Ênfase6 15 2 2" xfId="9681" xr:uid="{00000000-0005-0000-0000-0000F1190000}"/>
    <cellStyle name="Ênfase6 16" xfId="1795" xr:uid="{00000000-0005-0000-0000-0000F2190000}"/>
    <cellStyle name="Ênfase6 16 2" xfId="6429" xr:uid="{00000000-0005-0000-0000-0000F3190000}"/>
    <cellStyle name="Ênfase6 16 2 2" xfId="9682" xr:uid="{00000000-0005-0000-0000-0000F4190000}"/>
    <cellStyle name="Ênfase6 17" xfId="1796" xr:uid="{00000000-0005-0000-0000-0000F5190000}"/>
    <cellStyle name="Ênfase6 17 2" xfId="6430" xr:uid="{00000000-0005-0000-0000-0000F6190000}"/>
    <cellStyle name="Ênfase6 17 2 2" xfId="9683" xr:uid="{00000000-0005-0000-0000-0000F7190000}"/>
    <cellStyle name="Ênfase6 18" xfId="1797" xr:uid="{00000000-0005-0000-0000-0000F8190000}"/>
    <cellStyle name="Ênfase6 18 2" xfId="6431" xr:uid="{00000000-0005-0000-0000-0000F9190000}"/>
    <cellStyle name="Ênfase6 18 2 2" xfId="9684" xr:uid="{00000000-0005-0000-0000-0000FA190000}"/>
    <cellStyle name="Ênfase6 19" xfId="1798" xr:uid="{00000000-0005-0000-0000-0000FB190000}"/>
    <cellStyle name="Ênfase6 19 2" xfId="6432" xr:uid="{00000000-0005-0000-0000-0000FC190000}"/>
    <cellStyle name="Ênfase6 19 2 2" xfId="9685" xr:uid="{00000000-0005-0000-0000-0000FD190000}"/>
    <cellStyle name="Ênfase6 2" xfId="1799" xr:uid="{00000000-0005-0000-0000-0000FE190000}"/>
    <cellStyle name="Ênfase6 2 2" xfId="4734" xr:uid="{00000000-0005-0000-0000-0000FF190000}"/>
    <cellStyle name="Ênfase6 2 2 2" xfId="9686" xr:uid="{00000000-0005-0000-0000-0000001A0000}"/>
    <cellStyle name="Ênfase6 20" xfId="1800" xr:uid="{00000000-0005-0000-0000-0000011A0000}"/>
    <cellStyle name="Ênfase6 20 2" xfId="6433" xr:uid="{00000000-0005-0000-0000-0000021A0000}"/>
    <cellStyle name="Ênfase6 20 2 2" xfId="9687" xr:uid="{00000000-0005-0000-0000-0000031A0000}"/>
    <cellStyle name="Ênfase6 21" xfId="1801" xr:uid="{00000000-0005-0000-0000-0000041A0000}"/>
    <cellStyle name="Ênfase6 21 2" xfId="6434" xr:uid="{00000000-0005-0000-0000-0000051A0000}"/>
    <cellStyle name="Ênfase6 21 2 2" xfId="9688" xr:uid="{00000000-0005-0000-0000-0000061A0000}"/>
    <cellStyle name="Ênfase6 22" xfId="1802" xr:uid="{00000000-0005-0000-0000-0000071A0000}"/>
    <cellStyle name="Ênfase6 22 2" xfId="6435" xr:uid="{00000000-0005-0000-0000-0000081A0000}"/>
    <cellStyle name="Ênfase6 22 2 2" xfId="9689" xr:uid="{00000000-0005-0000-0000-0000091A0000}"/>
    <cellStyle name="Ênfase6 23" xfId="1803" xr:uid="{00000000-0005-0000-0000-00000A1A0000}"/>
    <cellStyle name="Ênfase6 23 2" xfId="6436" xr:uid="{00000000-0005-0000-0000-00000B1A0000}"/>
    <cellStyle name="Ênfase6 23 2 2" xfId="9690" xr:uid="{00000000-0005-0000-0000-00000C1A0000}"/>
    <cellStyle name="Ênfase6 24" xfId="1804" xr:uid="{00000000-0005-0000-0000-00000D1A0000}"/>
    <cellStyle name="Ênfase6 24 2" xfId="6437" xr:uid="{00000000-0005-0000-0000-00000E1A0000}"/>
    <cellStyle name="Ênfase6 24 2 2" xfId="9691" xr:uid="{00000000-0005-0000-0000-00000F1A0000}"/>
    <cellStyle name="Ênfase6 25" xfId="1805" xr:uid="{00000000-0005-0000-0000-0000101A0000}"/>
    <cellStyle name="Ênfase6 25 2" xfId="6438" xr:uid="{00000000-0005-0000-0000-0000111A0000}"/>
    <cellStyle name="Ênfase6 25 2 2" xfId="9692" xr:uid="{00000000-0005-0000-0000-0000121A0000}"/>
    <cellStyle name="Ênfase6 26" xfId="1806" xr:uid="{00000000-0005-0000-0000-0000131A0000}"/>
    <cellStyle name="Ênfase6 26 2" xfId="6439" xr:uid="{00000000-0005-0000-0000-0000141A0000}"/>
    <cellStyle name="Ênfase6 26 2 2" xfId="9693" xr:uid="{00000000-0005-0000-0000-0000151A0000}"/>
    <cellStyle name="Ênfase6 27" xfId="1807" xr:uid="{00000000-0005-0000-0000-0000161A0000}"/>
    <cellStyle name="Ênfase6 27 2" xfId="6440" xr:uid="{00000000-0005-0000-0000-0000171A0000}"/>
    <cellStyle name="Ênfase6 27 2 2" xfId="9694" xr:uid="{00000000-0005-0000-0000-0000181A0000}"/>
    <cellStyle name="Ênfase6 28" xfId="1808" xr:uid="{00000000-0005-0000-0000-0000191A0000}"/>
    <cellStyle name="Ênfase6 28 2" xfId="6441" xr:uid="{00000000-0005-0000-0000-00001A1A0000}"/>
    <cellStyle name="Ênfase6 28 2 2" xfId="9695" xr:uid="{00000000-0005-0000-0000-00001B1A0000}"/>
    <cellStyle name="Ênfase6 29" xfId="1809" xr:uid="{00000000-0005-0000-0000-00001C1A0000}"/>
    <cellStyle name="Ênfase6 29 2" xfId="6442" xr:uid="{00000000-0005-0000-0000-00001D1A0000}"/>
    <cellStyle name="Ênfase6 29 2 2" xfId="9696" xr:uid="{00000000-0005-0000-0000-00001E1A0000}"/>
    <cellStyle name="Ênfase6 3" xfId="1810" xr:uid="{00000000-0005-0000-0000-00001F1A0000}"/>
    <cellStyle name="Ênfase6 3 2" xfId="4735" xr:uid="{00000000-0005-0000-0000-0000201A0000}"/>
    <cellStyle name="Ênfase6 3 2 2" xfId="9697" xr:uid="{00000000-0005-0000-0000-0000211A0000}"/>
    <cellStyle name="Ênfase6 30" xfId="1811" xr:uid="{00000000-0005-0000-0000-0000221A0000}"/>
    <cellStyle name="Ênfase6 30 2" xfId="6443" xr:uid="{00000000-0005-0000-0000-0000231A0000}"/>
    <cellStyle name="Ênfase6 30 2 2" xfId="9698" xr:uid="{00000000-0005-0000-0000-0000241A0000}"/>
    <cellStyle name="Ênfase6 31" xfId="1812" xr:uid="{00000000-0005-0000-0000-0000251A0000}"/>
    <cellStyle name="Ênfase6 31 2" xfId="6444" xr:uid="{00000000-0005-0000-0000-0000261A0000}"/>
    <cellStyle name="Ênfase6 31 2 2" xfId="9699" xr:uid="{00000000-0005-0000-0000-0000271A0000}"/>
    <cellStyle name="Ênfase6 32" xfId="1813" xr:uid="{00000000-0005-0000-0000-0000281A0000}"/>
    <cellStyle name="Ênfase6 32 2" xfId="6445" xr:uid="{00000000-0005-0000-0000-0000291A0000}"/>
    <cellStyle name="Ênfase6 32 2 2" xfId="9700" xr:uid="{00000000-0005-0000-0000-00002A1A0000}"/>
    <cellStyle name="Ênfase6 33" xfId="1814" xr:uid="{00000000-0005-0000-0000-00002B1A0000}"/>
    <cellStyle name="Ênfase6 33 2" xfId="6446" xr:uid="{00000000-0005-0000-0000-00002C1A0000}"/>
    <cellStyle name="Ênfase6 33 2 2" xfId="9701" xr:uid="{00000000-0005-0000-0000-00002D1A0000}"/>
    <cellStyle name="Ênfase6 34" xfId="1815" xr:uid="{00000000-0005-0000-0000-00002E1A0000}"/>
    <cellStyle name="Ênfase6 34 2" xfId="6447" xr:uid="{00000000-0005-0000-0000-00002F1A0000}"/>
    <cellStyle name="Ênfase6 34 2 2" xfId="9702" xr:uid="{00000000-0005-0000-0000-0000301A0000}"/>
    <cellStyle name="Ênfase6 35" xfId="1816" xr:uid="{00000000-0005-0000-0000-0000311A0000}"/>
    <cellStyle name="Ênfase6 35 2" xfId="6448" xr:uid="{00000000-0005-0000-0000-0000321A0000}"/>
    <cellStyle name="Ênfase6 35 2 2" xfId="9703" xr:uid="{00000000-0005-0000-0000-0000331A0000}"/>
    <cellStyle name="Ênfase6 36" xfId="1817" xr:uid="{00000000-0005-0000-0000-0000341A0000}"/>
    <cellStyle name="Ênfase6 36 2" xfId="6449" xr:uid="{00000000-0005-0000-0000-0000351A0000}"/>
    <cellStyle name="Ênfase6 36 2 2" xfId="9704" xr:uid="{00000000-0005-0000-0000-0000361A0000}"/>
    <cellStyle name="Ênfase6 37" xfId="1818" xr:uid="{00000000-0005-0000-0000-0000371A0000}"/>
    <cellStyle name="Ênfase6 37 2" xfId="6450" xr:uid="{00000000-0005-0000-0000-0000381A0000}"/>
    <cellStyle name="Ênfase6 37 2 2" xfId="9705" xr:uid="{00000000-0005-0000-0000-0000391A0000}"/>
    <cellStyle name="Ênfase6 38" xfId="1819" xr:uid="{00000000-0005-0000-0000-00003A1A0000}"/>
    <cellStyle name="Ênfase6 38 2" xfId="6451" xr:uid="{00000000-0005-0000-0000-00003B1A0000}"/>
    <cellStyle name="Ênfase6 38 2 2" xfId="9706" xr:uid="{00000000-0005-0000-0000-00003C1A0000}"/>
    <cellStyle name="Ênfase6 39" xfId="1820" xr:uid="{00000000-0005-0000-0000-00003D1A0000}"/>
    <cellStyle name="Ênfase6 39 2" xfId="6452" xr:uid="{00000000-0005-0000-0000-00003E1A0000}"/>
    <cellStyle name="Ênfase6 39 2 2" xfId="9707" xr:uid="{00000000-0005-0000-0000-00003F1A0000}"/>
    <cellStyle name="Ênfase6 4" xfId="1821" xr:uid="{00000000-0005-0000-0000-0000401A0000}"/>
    <cellStyle name="Ênfase6 4 2" xfId="1822" xr:uid="{00000000-0005-0000-0000-0000411A0000}"/>
    <cellStyle name="Ênfase6 4 2 2" xfId="6918" xr:uid="{00000000-0005-0000-0000-0000421A0000}"/>
    <cellStyle name="Ênfase6 4 2 2 2" xfId="9708" xr:uid="{00000000-0005-0000-0000-0000431A0000}"/>
    <cellStyle name="Ênfase6 4 3" xfId="3786" xr:uid="{00000000-0005-0000-0000-0000441A0000}"/>
    <cellStyle name="Ênfase6 4 3 2" xfId="7321" xr:uid="{00000000-0005-0000-0000-0000451A0000}"/>
    <cellStyle name="Ênfase6 4 3 2 2" xfId="9709" xr:uid="{00000000-0005-0000-0000-0000461A0000}"/>
    <cellStyle name="Ênfase6 4 4" xfId="4736" xr:uid="{00000000-0005-0000-0000-0000471A0000}"/>
    <cellStyle name="Ênfase6 4 4 2" xfId="9710" xr:uid="{00000000-0005-0000-0000-0000481A0000}"/>
    <cellStyle name="Ênfase6 40" xfId="1823" xr:uid="{00000000-0005-0000-0000-0000491A0000}"/>
    <cellStyle name="Ênfase6 40 2" xfId="6453" xr:uid="{00000000-0005-0000-0000-00004A1A0000}"/>
    <cellStyle name="Ênfase6 40 2 2" xfId="9711" xr:uid="{00000000-0005-0000-0000-00004B1A0000}"/>
    <cellStyle name="Ênfase6 41" xfId="1824" xr:uid="{00000000-0005-0000-0000-00004C1A0000}"/>
    <cellStyle name="Ênfase6 41 2" xfId="6454" xr:uid="{00000000-0005-0000-0000-00004D1A0000}"/>
    <cellStyle name="Ênfase6 41 2 2" xfId="9712" xr:uid="{00000000-0005-0000-0000-00004E1A0000}"/>
    <cellStyle name="Ênfase6 42" xfId="1825" xr:uid="{00000000-0005-0000-0000-00004F1A0000}"/>
    <cellStyle name="Ênfase6 42 2" xfId="6455" xr:uid="{00000000-0005-0000-0000-0000501A0000}"/>
    <cellStyle name="Ênfase6 42 2 2" xfId="9713" xr:uid="{00000000-0005-0000-0000-0000511A0000}"/>
    <cellStyle name="Ênfase6 43" xfId="1826" xr:uid="{00000000-0005-0000-0000-0000521A0000}"/>
    <cellStyle name="Ênfase6 43 2" xfId="6456" xr:uid="{00000000-0005-0000-0000-0000531A0000}"/>
    <cellStyle name="Ênfase6 43 2 2" xfId="9714" xr:uid="{00000000-0005-0000-0000-0000541A0000}"/>
    <cellStyle name="Ênfase6 44" xfId="1827" xr:uid="{00000000-0005-0000-0000-0000551A0000}"/>
    <cellStyle name="Ênfase6 44 2" xfId="6457" xr:uid="{00000000-0005-0000-0000-0000561A0000}"/>
    <cellStyle name="Ênfase6 44 2 2" xfId="9715" xr:uid="{00000000-0005-0000-0000-0000571A0000}"/>
    <cellStyle name="Ênfase6 45" xfId="1828" xr:uid="{00000000-0005-0000-0000-0000581A0000}"/>
    <cellStyle name="Ênfase6 45 2" xfId="6458" xr:uid="{00000000-0005-0000-0000-0000591A0000}"/>
    <cellStyle name="Ênfase6 45 2 2" xfId="9716" xr:uid="{00000000-0005-0000-0000-00005A1A0000}"/>
    <cellStyle name="Ênfase6 46" xfId="1829" xr:uid="{00000000-0005-0000-0000-00005B1A0000}"/>
    <cellStyle name="Ênfase6 46 2" xfId="6459" xr:uid="{00000000-0005-0000-0000-00005C1A0000}"/>
    <cellStyle name="Ênfase6 46 2 2" xfId="9717" xr:uid="{00000000-0005-0000-0000-00005D1A0000}"/>
    <cellStyle name="Ênfase6 47" xfId="1830" xr:uid="{00000000-0005-0000-0000-00005E1A0000}"/>
    <cellStyle name="Ênfase6 47 2" xfId="6460" xr:uid="{00000000-0005-0000-0000-00005F1A0000}"/>
    <cellStyle name="Ênfase6 47 2 2" xfId="9718" xr:uid="{00000000-0005-0000-0000-0000601A0000}"/>
    <cellStyle name="Ênfase6 48" xfId="1831" xr:uid="{00000000-0005-0000-0000-0000611A0000}"/>
    <cellStyle name="Ênfase6 48 2" xfId="6461" xr:uid="{00000000-0005-0000-0000-0000621A0000}"/>
    <cellStyle name="Ênfase6 48 2 2" xfId="9719" xr:uid="{00000000-0005-0000-0000-0000631A0000}"/>
    <cellStyle name="Ênfase6 49" xfId="1832" xr:uid="{00000000-0005-0000-0000-0000641A0000}"/>
    <cellStyle name="Ênfase6 49 2" xfId="6462" xr:uid="{00000000-0005-0000-0000-0000651A0000}"/>
    <cellStyle name="Ênfase6 49 2 2" xfId="9720" xr:uid="{00000000-0005-0000-0000-0000661A0000}"/>
    <cellStyle name="Ênfase6 5" xfId="1833" xr:uid="{00000000-0005-0000-0000-0000671A0000}"/>
    <cellStyle name="Ênfase6 5 2" xfId="3787" xr:uid="{00000000-0005-0000-0000-0000681A0000}"/>
    <cellStyle name="Ênfase6 5 2 2" xfId="7322" xr:uid="{00000000-0005-0000-0000-0000691A0000}"/>
    <cellStyle name="Ênfase6 5 2 2 2" xfId="9721" xr:uid="{00000000-0005-0000-0000-00006A1A0000}"/>
    <cellStyle name="Ênfase6 5 3" xfId="3788" xr:uid="{00000000-0005-0000-0000-00006B1A0000}"/>
    <cellStyle name="Ênfase6 5 3 2" xfId="7323" xr:uid="{00000000-0005-0000-0000-00006C1A0000}"/>
    <cellStyle name="Ênfase6 5 3 2 2" xfId="9722" xr:uid="{00000000-0005-0000-0000-00006D1A0000}"/>
    <cellStyle name="Ênfase6 5 4" xfId="6463" xr:uid="{00000000-0005-0000-0000-00006E1A0000}"/>
    <cellStyle name="Ênfase6 5 4 2" xfId="9723" xr:uid="{00000000-0005-0000-0000-00006F1A0000}"/>
    <cellStyle name="Ênfase6 50" xfId="1834" xr:uid="{00000000-0005-0000-0000-0000701A0000}"/>
    <cellStyle name="Ênfase6 50 2" xfId="6464" xr:uid="{00000000-0005-0000-0000-0000711A0000}"/>
    <cellStyle name="Ênfase6 50 2 2" xfId="9724" xr:uid="{00000000-0005-0000-0000-0000721A0000}"/>
    <cellStyle name="Ênfase6 51" xfId="1835" xr:uid="{00000000-0005-0000-0000-0000731A0000}"/>
    <cellStyle name="Ênfase6 51 2" xfId="6465" xr:uid="{00000000-0005-0000-0000-0000741A0000}"/>
    <cellStyle name="Ênfase6 51 2 2" xfId="9725" xr:uid="{00000000-0005-0000-0000-0000751A0000}"/>
    <cellStyle name="Ênfase6 52" xfId="3789" xr:uid="{00000000-0005-0000-0000-0000761A0000}"/>
    <cellStyle name="Ênfase6 52 2" xfId="7324" xr:uid="{00000000-0005-0000-0000-0000771A0000}"/>
    <cellStyle name="Ênfase6 52 2 2" xfId="9726" xr:uid="{00000000-0005-0000-0000-0000781A0000}"/>
    <cellStyle name="Ênfase6 53" xfId="4733" xr:uid="{00000000-0005-0000-0000-0000791A0000}"/>
    <cellStyle name="Ênfase6 53 2" xfId="9727" xr:uid="{00000000-0005-0000-0000-00007A1A0000}"/>
    <cellStyle name="Ênfase6 6" xfId="1836" xr:uid="{00000000-0005-0000-0000-00007B1A0000}"/>
    <cellStyle name="Ênfase6 6 2" xfId="6466" xr:uid="{00000000-0005-0000-0000-00007C1A0000}"/>
    <cellStyle name="Ênfase6 6 2 2" xfId="9728" xr:uid="{00000000-0005-0000-0000-00007D1A0000}"/>
    <cellStyle name="Ênfase6 7" xfId="1837" xr:uid="{00000000-0005-0000-0000-00007E1A0000}"/>
    <cellStyle name="Ênfase6 7 2" xfId="6467" xr:uid="{00000000-0005-0000-0000-00007F1A0000}"/>
    <cellStyle name="Ênfase6 7 2 2" xfId="9729" xr:uid="{00000000-0005-0000-0000-0000801A0000}"/>
    <cellStyle name="Ênfase6 8" xfId="1838" xr:uid="{00000000-0005-0000-0000-0000811A0000}"/>
    <cellStyle name="Ênfase6 8 2" xfId="6468" xr:uid="{00000000-0005-0000-0000-0000821A0000}"/>
    <cellStyle name="Ênfase6 8 2 2" xfId="9730" xr:uid="{00000000-0005-0000-0000-0000831A0000}"/>
    <cellStyle name="Ênfase6 9" xfId="1839" xr:uid="{00000000-0005-0000-0000-0000841A0000}"/>
    <cellStyle name="Ênfase6 9 2" xfId="6469" xr:uid="{00000000-0005-0000-0000-0000851A0000}"/>
    <cellStyle name="Ênfase6 9 2 2" xfId="9731" xr:uid="{00000000-0005-0000-0000-0000861A0000}"/>
    <cellStyle name="Entrada" xfId="12293" builtinId="20" customBuiltin="1"/>
    <cellStyle name="Entrada 10" xfId="1840" xr:uid="{00000000-0005-0000-0000-0000871A0000}"/>
    <cellStyle name="Entrada 10 2" xfId="6470" xr:uid="{00000000-0005-0000-0000-0000881A0000}"/>
    <cellStyle name="Entrada 10 2 2" xfId="9732" xr:uid="{00000000-0005-0000-0000-0000891A0000}"/>
    <cellStyle name="Entrada 11" xfId="1841" xr:uid="{00000000-0005-0000-0000-00008A1A0000}"/>
    <cellStyle name="Entrada 11 2" xfId="6471" xr:uid="{00000000-0005-0000-0000-00008B1A0000}"/>
    <cellStyle name="Entrada 11 2 2" xfId="9733" xr:uid="{00000000-0005-0000-0000-00008C1A0000}"/>
    <cellStyle name="Entrada 12" xfId="1842" xr:uid="{00000000-0005-0000-0000-00008D1A0000}"/>
    <cellStyle name="Entrada 12 2" xfId="6472" xr:uid="{00000000-0005-0000-0000-00008E1A0000}"/>
    <cellStyle name="Entrada 12 2 2" xfId="9734" xr:uid="{00000000-0005-0000-0000-00008F1A0000}"/>
    <cellStyle name="Entrada 13" xfId="1843" xr:uid="{00000000-0005-0000-0000-0000901A0000}"/>
    <cellStyle name="Entrada 13 2" xfId="6473" xr:uid="{00000000-0005-0000-0000-0000911A0000}"/>
    <cellStyle name="Entrada 13 2 2" xfId="9735" xr:uid="{00000000-0005-0000-0000-0000921A0000}"/>
    <cellStyle name="Entrada 14" xfId="1844" xr:uid="{00000000-0005-0000-0000-0000931A0000}"/>
    <cellStyle name="Entrada 14 2" xfId="6474" xr:uid="{00000000-0005-0000-0000-0000941A0000}"/>
    <cellStyle name="Entrada 14 2 2" xfId="9736" xr:uid="{00000000-0005-0000-0000-0000951A0000}"/>
    <cellStyle name="Entrada 15" xfId="1845" xr:uid="{00000000-0005-0000-0000-0000961A0000}"/>
    <cellStyle name="Entrada 15 2" xfId="6475" xr:uid="{00000000-0005-0000-0000-0000971A0000}"/>
    <cellStyle name="Entrada 15 2 2" xfId="9737" xr:uid="{00000000-0005-0000-0000-0000981A0000}"/>
    <cellStyle name="Entrada 16" xfId="1846" xr:uid="{00000000-0005-0000-0000-0000991A0000}"/>
    <cellStyle name="Entrada 16 2" xfId="6476" xr:uid="{00000000-0005-0000-0000-00009A1A0000}"/>
    <cellStyle name="Entrada 16 2 2" xfId="9738" xr:uid="{00000000-0005-0000-0000-00009B1A0000}"/>
    <cellStyle name="Entrada 17" xfId="1847" xr:uid="{00000000-0005-0000-0000-00009C1A0000}"/>
    <cellStyle name="Entrada 17 2" xfId="6477" xr:uid="{00000000-0005-0000-0000-00009D1A0000}"/>
    <cellStyle name="Entrada 17 2 2" xfId="9739" xr:uid="{00000000-0005-0000-0000-00009E1A0000}"/>
    <cellStyle name="Entrada 18" xfId="1848" xr:uid="{00000000-0005-0000-0000-00009F1A0000}"/>
    <cellStyle name="Entrada 18 2" xfId="6478" xr:uid="{00000000-0005-0000-0000-0000A01A0000}"/>
    <cellStyle name="Entrada 18 2 2" xfId="9740" xr:uid="{00000000-0005-0000-0000-0000A11A0000}"/>
    <cellStyle name="Entrada 19" xfId="1849" xr:uid="{00000000-0005-0000-0000-0000A21A0000}"/>
    <cellStyle name="Entrada 19 2" xfId="6479" xr:uid="{00000000-0005-0000-0000-0000A31A0000}"/>
    <cellStyle name="Entrada 19 2 2" xfId="9741" xr:uid="{00000000-0005-0000-0000-0000A41A0000}"/>
    <cellStyle name="Entrada 2" xfId="1850" xr:uid="{00000000-0005-0000-0000-0000A51A0000}"/>
    <cellStyle name="Entrada 2 2" xfId="4738" xr:uid="{00000000-0005-0000-0000-0000A61A0000}"/>
    <cellStyle name="Entrada 2 2 2" xfId="9742" xr:uid="{00000000-0005-0000-0000-0000A71A0000}"/>
    <cellStyle name="Entrada 20" xfId="1851" xr:uid="{00000000-0005-0000-0000-0000A81A0000}"/>
    <cellStyle name="Entrada 20 2" xfId="6480" xr:uid="{00000000-0005-0000-0000-0000A91A0000}"/>
    <cellStyle name="Entrada 20 2 2" xfId="9743" xr:uid="{00000000-0005-0000-0000-0000AA1A0000}"/>
    <cellStyle name="Entrada 21" xfId="1852" xr:uid="{00000000-0005-0000-0000-0000AB1A0000}"/>
    <cellStyle name="Entrada 21 2" xfId="6481" xr:uid="{00000000-0005-0000-0000-0000AC1A0000}"/>
    <cellStyle name="Entrada 21 2 2" xfId="9744" xr:uid="{00000000-0005-0000-0000-0000AD1A0000}"/>
    <cellStyle name="Entrada 22" xfId="1853" xr:uid="{00000000-0005-0000-0000-0000AE1A0000}"/>
    <cellStyle name="Entrada 22 2" xfId="6482" xr:uid="{00000000-0005-0000-0000-0000AF1A0000}"/>
    <cellStyle name="Entrada 22 2 2" xfId="9745" xr:uid="{00000000-0005-0000-0000-0000B01A0000}"/>
    <cellStyle name="Entrada 23" xfId="1854" xr:uid="{00000000-0005-0000-0000-0000B11A0000}"/>
    <cellStyle name="Entrada 23 2" xfId="6483" xr:uid="{00000000-0005-0000-0000-0000B21A0000}"/>
    <cellStyle name="Entrada 23 2 2" xfId="9746" xr:uid="{00000000-0005-0000-0000-0000B31A0000}"/>
    <cellStyle name="Entrada 24" xfId="1855" xr:uid="{00000000-0005-0000-0000-0000B41A0000}"/>
    <cellStyle name="Entrada 24 2" xfId="6484" xr:uid="{00000000-0005-0000-0000-0000B51A0000}"/>
    <cellStyle name="Entrada 24 2 2" xfId="9747" xr:uid="{00000000-0005-0000-0000-0000B61A0000}"/>
    <cellStyle name="Entrada 25" xfId="1856" xr:uid="{00000000-0005-0000-0000-0000B71A0000}"/>
    <cellStyle name="Entrada 25 2" xfId="6485" xr:uid="{00000000-0005-0000-0000-0000B81A0000}"/>
    <cellStyle name="Entrada 25 2 2" xfId="9748" xr:uid="{00000000-0005-0000-0000-0000B91A0000}"/>
    <cellStyle name="Entrada 26" xfId="1857" xr:uid="{00000000-0005-0000-0000-0000BA1A0000}"/>
    <cellStyle name="Entrada 26 2" xfId="6486" xr:uid="{00000000-0005-0000-0000-0000BB1A0000}"/>
    <cellStyle name="Entrada 26 2 2" xfId="9749" xr:uid="{00000000-0005-0000-0000-0000BC1A0000}"/>
    <cellStyle name="Entrada 27" xfId="1858" xr:uid="{00000000-0005-0000-0000-0000BD1A0000}"/>
    <cellStyle name="Entrada 27 2" xfId="6487" xr:uid="{00000000-0005-0000-0000-0000BE1A0000}"/>
    <cellStyle name="Entrada 27 2 2" xfId="9750" xr:uid="{00000000-0005-0000-0000-0000BF1A0000}"/>
    <cellStyle name="Entrada 28" xfId="1859" xr:uid="{00000000-0005-0000-0000-0000C01A0000}"/>
    <cellStyle name="Entrada 28 2" xfId="6488" xr:uid="{00000000-0005-0000-0000-0000C11A0000}"/>
    <cellStyle name="Entrada 28 2 2" xfId="9751" xr:uid="{00000000-0005-0000-0000-0000C21A0000}"/>
    <cellStyle name="Entrada 29" xfId="1860" xr:uid="{00000000-0005-0000-0000-0000C31A0000}"/>
    <cellStyle name="Entrada 29 2" xfId="6489" xr:uid="{00000000-0005-0000-0000-0000C41A0000}"/>
    <cellStyle name="Entrada 29 2 2" xfId="9752" xr:uid="{00000000-0005-0000-0000-0000C51A0000}"/>
    <cellStyle name="Entrada 3" xfId="1861" xr:uid="{00000000-0005-0000-0000-0000C61A0000}"/>
    <cellStyle name="Entrada 3 2" xfId="4739" xr:uid="{00000000-0005-0000-0000-0000C71A0000}"/>
    <cellStyle name="Entrada 3 2 2" xfId="9753" xr:uid="{00000000-0005-0000-0000-0000C81A0000}"/>
    <cellStyle name="Entrada 30" xfId="1862" xr:uid="{00000000-0005-0000-0000-0000C91A0000}"/>
    <cellStyle name="Entrada 30 2" xfId="6490" xr:uid="{00000000-0005-0000-0000-0000CA1A0000}"/>
    <cellStyle name="Entrada 30 2 2" xfId="9754" xr:uid="{00000000-0005-0000-0000-0000CB1A0000}"/>
    <cellStyle name="Entrada 31" xfId="1863" xr:uid="{00000000-0005-0000-0000-0000CC1A0000}"/>
    <cellStyle name="Entrada 31 2" xfId="6491" xr:uid="{00000000-0005-0000-0000-0000CD1A0000}"/>
    <cellStyle name="Entrada 31 2 2" xfId="9755" xr:uid="{00000000-0005-0000-0000-0000CE1A0000}"/>
    <cellStyle name="Entrada 32" xfId="1864" xr:uid="{00000000-0005-0000-0000-0000CF1A0000}"/>
    <cellStyle name="Entrada 32 2" xfId="6492" xr:uid="{00000000-0005-0000-0000-0000D01A0000}"/>
    <cellStyle name="Entrada 32 2 2" xfId="9756" xr:uid="{00000000-0005-0000-0000-0000D11A0000}"/>
    <cellStyle name="Entrada 33" xfId="1865" xr:uid="{00000000-0005-0000-0000-0000D21A0000}"/>
    <cellStyle name="Entrada 33 2" xfId="6493" xr:uid="{00000000-0005-0000-0000-0000D31A0000}"/>
    <cellStyle name="Entrada 33 2 2" xfId="9757" xr:uid="{00000000-0005-0000-0000-0000D41A0000}"/>
    <cellStyle name="Entrada 34" xfId="1866" xr:uid="{00000000-0005-0000-0000-0000D51A0000}"/>
    <cellStyle name="Entrada 34 2" xfId="6494" xr:uid="{00000000-0005-0000-0000-0000D61A0000}"/>
    <cellStyle name="Entrada 34 2 2" xfId="9758" xr:uid="{00000000-0005-0000-0000-0000D71A0000}"/>
    <cellStyle name="Entrada 35" xfId="1867" xr:uid="{00000000-0005-0000-0000-0000D81A0000}"/>
    <cellStyle name="Entrada 35 2" xfId="6495" xr:uid="{00000000-0005-0000-0000-0000D91A0000}"/>
    <cellStyle name="Entrada 35 2 2" xfId="9759" xr:uid="{00000000-0005-0000-0000-0000DA1A0000}"/>
    <cellStyle name="Entrada 36" xfId="1868" xr:uid="{00000000-0005-0000-0000-0000DB1A0000}"/>
    <cellStyle name="Entrada 36 2" xfId="6496" xr:uid="{00000000-0005-0000-0000-0000DC1A0000}"/>
    <cellStyle name="Entrada 36 2 2" xfId="9760" xr:uid="{00000000-0005-0000-0000-0000DD1A0000}"/>
    <cellStyle name="Entrada 37" xfId="1869" xr:uid="{00000000-0005-0000-0000-0000DE1A0000}"/>
    <cellStyle name="Entrada 37 2" xfId="6497" xr:uid="{00000000-0005-0000-0000-0000DF1A0000}"/>
    <cellStyle name="Entrada 37 2 2" xfId="9761" xr:uid="{00000000-0005-0000-0000-0000E01A0000}"/>
    <cellStyle name="Entrada 38" xfId="1870" xr:uid="{00000000-0005-0000-0000-0000E11A0000}"/>
    <cellStyle name="Entrada 38 2" xfId="6498" xr:uid="{00000000-0005-0000-0000-0000E21A0000}"/>
    <cellStyle name="Entrada 38 2 2" xfId="9762" xr:uid="{00000000-0005-0000-0000-0000E31A0000}"/>
    <cellStyle name="Entrada 39" xfId="1871" xr:uid="{00000000-0005-0000-0000-0000E41A0000}"/>
    <cellStyle name="Entrada 39 2" xfId="6499" xr:uid="{00000000-0005-0000-0000-0000E51A0000}"/>
    <cellStyle name="Entrada 39 2 2" xfId="9763" xr:uid="{00000000-0005-0000-0000-0000E61A0000}"/>
    <cellStyle name="Entrada 4" xfId="1872" xr:uid="{00000000-0005-0000-0000-0000E71A0000}"/>
    <cellStyle name="Entrada 4 2" xfId="1873" xr:uid="{00000000-0005-0000-0000-0000E81A0000}"/>
    <cellStyle name="Entrada 4 2 2" xfId="6919" xr:uid="{00000000-0005-0000-0000-0000E91A0000}"/>
    <cellStyle name="Entrada 4 2 2 2" xfId="9764" xr:uid="{00000000-0005-0000-0000-0000EA1A0000}"/>
    <cellStyle name="Entrada 4 3" xfId="3790" xr:uid="{00000000-0005-0000-0000-0000EB1A0000}"/>
    <cellStyle name="Entrada 4 3 2" xfId="7325" xr:uid="{00000000-0005-0000-0000-0000EC1A0000}"/>
    <cellStyle name="Entrada 4 3 2 2" xfId="9765" xr:uid="{00000000-0005-0000-0000-0000ED1A0000}"/>
    <cellStyle name="Entrada 4 4" xfId="4740" xr:uid="{00000000-0005-0000-0000-0000EE1A0000}"/>
    <cellStyle name="Entrada 4 4 2" xfId="9766" xr:uid="{00000000-0005-0000-0000-0000EF1A0000}"/>
    <cellStyle name="Entrada 40" xfId="1874" xr:uid="{00000000-0005-0000-0000-0000F01A0000}"/>
    <cellStyle name="Entrada 40 2" xfId="6500" xr:uid="{00000000-0005-0000-0000-0000F11A0000}"/>
    <cellStyle name="Entrada 40 2 2" xfId="9767" xr:uid="{00000000-0005-0000-0000-0000F21A0000}"/>
    <cellStyle name="Entrada 41" xfId="1875" xr:uid="{00000000-0005-0000-0000-0000F31A0000}"/>
    <cellStyle name="Entrada 41 2" xfId="6501" xr:uid="{00000000-0005-0000-0000-0000F41A0000}"/>
    <cellStyle name="Entrada 41 2 2" xfId="9768" xr:uid="{00000000-0005-0000-0000-0000F51A0000}"/>
    <cellStyle name="Entrada 42" xfId="1876" xr:uid="{00000000-0005-0000-0000-0000F61A0000}"/>
    <cellStyle name="Entrada 42 2" xfId="6502" xr:uid="{00000000-0005-0000-0000-0000F71A0000}"/>
    <cellStyle name="Entrada 42 2 2" xfId="9769" xr:uid="{00000000-0005-0000-0000-0000F81A0000}"/>
    <cellStyle name="Entrada 43" xfId="1877" xr:uid="{00000000-0005-0000-0000-0000F91A0000}"/>
    <cellStyle name="Entrada 43 2" xfId="6503" xr:uid="{00000000-0005-0000-0000-0000FA1A0000}"/>
    <cellStyle name="Entrada 43 2 2" xfId="9770" xr:uid="{00000000-0005-0000-0000-0000FB1A0000}"/>
    <cellStyle name="Entrada 44" xfId="1878" xr:uid="{00000000-0005-0000-0000-0000FC1A0000}"/>
    <cellStyle name="Entrada 44 2" xfId="6504" xr:uid="{00000000-0005-0000-0000-0000FD1A0000}"/>
    <cellStyle name="Entrada 44 2 2" xfId="9771" xr:uid="{00000000-0005-0000-0000-0000FE1A0000}"/>
    <cellStyle name="Entrada 45" xfId="1879" xr:uid="{00000000-0005-0000-0000-0000FF1A0000}"/>
    <cellStyle name="Entrada 45 2" xfId="6505" xr:uid="{00000000-0005-0000-0000-0000001B0000}"/>
    <cellStyle name="Entrada 45 2 2" xfId="9772" xr:uid="{00000000-0005-0000-0000-0000011B0000}"/>
    <cellStyle name="Entrada 46" xfId="1880" xr:uid="{00000000-0005-0000-0000-0000021B0000}"/>
    <cellStyle name="Entrada 46 2" xfId="6506" xr:uid="{00000000-0005-0000-0000-0000031B0000}"/>
    <cellStyle name="Entrada 46 2 2" xfId="9773" xr:uid="{00000000-0005-0000-0000-0000041B0000}"/>
    <cellStyle name="Entrada 47" xfId="1881" xr:uid="{00000000-0005-0000-0000-0000051B0000}"/>
    <cellStyle name="Entrada 47 2" xfId="6507" xr:uid="{00000000-0005-0000-0000-0000061B0000}"/>
    <cellStyle name="Entrada 47 2 2" xfId="9774" xr:uid="{00000000-0005-0000-0000-0000071B0000}"/>
    <cellStyle name="Entrada 48" xfId="1882" xr:uid="{00000000-0005-0000-0000-0000081B0000}"/>
    <cellStyle name="Entrada 48 2" xfId="6508" xr:uid="{00000000-0005-0000-0000-0000091B0000}"/>
    <cellStyle name="Entrada 48 2 2" xfId="9775" xr:uid="{00000000-0005-0000-0000-00000A1B0000}"/>
    <cellStyle name="Entrada 49" xfId="1883" xr:uid="{00000000-0005-0000-0000-00000B1B0000}"/>
    <cellStyle name="Entrada 49 2" xfId="6509" xr:uid="{00000000-0005-0000-0000-00000C1B0000}"/>
    <cellStyle name="Entrada 49 2 2" xfId="9776" xr:uid="{00000000-0005-0000-0000-00000D1B0000}"/>
    <cellStyle name="Entrada 5" xfId="1884" xr:uid="{00000000-0005-0000-0000-00000E1B0000}"/>
    <cellStyle name="Entrada 5 2" xfId="3791" xr:uid="{00000000-0005-0000-0000-00000F1B0000}"/>
    <cellStyle name="Entrada 5 2 2" xfId="7326" xr:uid="{00000000-0005-0000-0000-0000101B0000}"/>
    <cellStyle name="Entrada 5 2 2 2" xfId="9777" xr:uid="{00000000-0005-0000-0000-0000111B0000}"/>
    <cellStyle name="Entrada 5 3" xfId="3792" xr:uid="{00000000-0005-0000-0000-0000121B0000}"/>
    <cellStyle name="Entrada 5 3 2" xfId="7327" xr:uid="{00000000-0005-0000-0000-0000131B0000}"/>
    <cellStyle name="Entrada 5 3 2 2" xfId="9778" xr:uid="{00000000-0005-0000-0000-0000141B0000}"/>
    <cellStyle name="Entrada 5 4" xfId="6510" xr:uid="{00000000-0005-0000-0000-0000151B0000}"/>
    <cellStyle name="Entrada 5 4 2" xfId="9779" xr:uid="{00000000-0005-0000-0000-0000161B0000}"/>
    <cellStyle name="Entrada 50" xfId="1885" xr:uid="{00000000-0005-0000-0000-0000171B0000}"/>
    <cellStyle name="Entrada 50 2" xfId="6511" xr:uid="{00000000-0005-0000-0000-0000181B0000}"/>
    <cellStyle name="Entrada 50 2 2" xfId="9780" xr:uid="{00000000-0005-0000-0000-0000191B0000}"/>
    <cellStyle name="Entrada 51" xfId="1886" xr:uid="{00000000-0005-0000-0000-00001A1B0000}"/>
    <cellStyle name="Entrada 51 2" xfId="6512" xr:uid="{00000000-0005-0000-0000-00001B1B0000}"/>
    <cellStyle name="Entrada 51 2 2" xfId="9781" xr:uid="{00000000-0005-0000-0000-00001C1B0000}"/>
    <cellStyle name="Entrada 52" xfId="3793" xr:uid="{00000000-0005-0000-0000-00001D1B0000}"/>
    <cellStyle name="Entrada 52 2" xfId="7328" xr:uid="{00000000-0005-0000-0000-00001E1B0000}"/>
    <cellStyle name="Entrada 52 2 2" xfId="9782" xr:uid="{00000000-0005-0000-0000-00001F1B0000}"/>
    <cellStyle name="Entrada 53" xfId="4737" xr:uid="{00000000-0005-0000-0000-0000201B0000}"/>
    <cellStyle name="Entrada 53 2" xfId="9783" xr:uid="{00000000-0005-0000-0000-0000211B0000}"/>
    <cellStyle name="Entrada 6" xfId="1887" xr:uid="{00000000-0005-0000-0000-0000221B0000}"/>
    <cellStyle name="Entrada 6 2" xfId="6513" xr:uid="{00000000-0005-0000-0000-0000231B0000}"/>
    <cellStyle name="Entrada 6 2 2" xfId="9784" xr:uid="{00000000-0005-0000-0000-0000241B0000}"/>
    <cellStyle name="Entrada 7" xfId="1888" xr:uid="{00000000-0005-0000-0000-0000251B0000}"/>
    <cellStyle name="Entrada 7 2" xfId="6514" xr:uid="{00000000-0005-0000-0000-0000261B0000}"/>
    <cellStyle name="Entrada 7 2 2" xfId="9785" xr:uid="{00000000-0005-0000-0000-0000271B0000}"/>
    <cellStyle name="Entrada 8" xfId="1889" xr:uid="{00000000-0005-0000-0000-0000281B0000}"/>
    <cellStyle name="Entrada 8 2" xfId="6515" xr:uid="{00000000-0005-0000-0000-0000291B0000}"/>
    <cellStyle name="Entrada 8 2 2" xfId="9786" xr:uid="{00000000-0005-0000-0000-00002A1B0000}"/>
    <cellStyle name="Entrada 9" xfId="1890" xr:uid="{00000000-0005-0000-0000-00002B1B0000}"/>
    <cellStyle name="Entrada 9 2" xfId="6516" xr:uid="{00000000-0005-0000-0000-00002C1B0000}"/>
    <cellStyle name="Entrada 9 2 2" xfId="9787" xr:uid="{00000000-0005-0000-0000-00002D1B0000}"/>
    <cellStyle name="Euro" xfId="1891" xr:uid="{00000000-0005-0000-0000-00002E1B0000}"/>
    <cellStyle name="Euro 10" xfId="1892" xr:uid="{00000000-0005-0000-0000-00002F1B0000}"/>
    <cellStyle name="Euro 10 2" xfId="3794" xr:uid="{00000000-0005-0000-0000-0000301B0000}"/>
    <cellStyle name="Euro 10 2 2" xfId="7329" xr:uid="{00000000-0005-0000-0000-0000311B0000}"/>
    <cellStyle name="Euro 10 2 2 2" xfId="9788" xr:uid="{00000000-0005-0000-0000-0000321B0000}"/>
    <cellStyle name="Euro 10 3" xfId="4742" xr:uid="{00000000-0005-0000-0000-0000331B0000}"/>
    <cellStyle name="Euro 10 3 2" xfId="9789" xr:uid="{00000000-0005-0000-0000-0000341B0000}"/>
    <cellStyle name="Euro 11" xfId="1893" xr:uid="{00000000-0005-0000-0000-0000351B0000}"/>
    <cellStyle name="Euro 11 2" xfId="3795" xr:uid="{00000000-0005-0000-0000-0000361B0000}"/>
    <cellStyle name="Euro 11 2 2" xfId="7330" xr:uid="{00000000-0005-0000-0000-0000371B0000}"/>
    <cellStyle name="Euro 11 2 2 2" xfId="9790" xr:uid="{00000000-0005-0000-0000-0000381B0000}"/>
    <cellStyle name="Euro 11 3" xfId="4743" xr:uid="{00000000-0005-0000-0000-0000391B0000}"/>
    <cellStyle name="Euro 11 3 2" xfId="9791" xr:uid="{00000000-0005-0000-0000-00003A1B0000}"/>
    <cellStyle name="Euro 12" xfId="1894" xr:uid="{00000000-0005-0000-0000-00003B1B0000}"/>
    <cellStyle name="Euro 12 2" xfId="3796" xr:uid="{00000000-0005-0000-0000-00003C1B0000}"/>
    <cellStyle name="Euro 12 2 2" xfId="7331" xr:uid="{00000000-0005-0000-0000-00003D1B0000}"/>
    <cellStyle name="Euro 12 2 2 2" xfId="9792" xr:uid="{00000000-0005-0000-0000-00003E1B0000}"/>
    <cellStyle name="Euro 12 3" xfId="4744" xr:uid="{00000000-0005-0000-0000-00003F1B0000}"/>
    <cellStyle name="Euro 12 3 2" xfId="9793" xr:uid="{00000000-0005-0000-0000-0000401B0000}"/>
    <cellStyle name="Euro 13" xfId="1895" xr:uid="{00000000-0005-0000-0000-0000411B0000}"/>
    <cellStyle name="Euro 13 2" xfId="3797" xr:uid="{00000000-0005-0000-0000-0000421B0000}"/>
    <cellStyle name="Euro 13 2 2" xfId="7332" xr:uid="{00000000-0005-0000-0000-0000431B0000}"/>
    <cellStyle name="Euro 13 2 2 2" xfId="9794" xr:uid="{00000000-0005-0000-0000-0000441B0000}"/>
    <cellStyle name="Euro 13 3" xfId="4745" xr:uid="{00000000-0005-0000-0000-0000451B0000}"/>
    <cellStyle name="Euro 13 3 2" xfId="9795" xr:uid="{00000000-0005-0000-0000-0000461B0000}"/>
    <cellStyle name="Euro 14" xfId="1896" xr:uid="{00000000-0005-0000-0000-0000471B0000}"/>
    <cellStyle name="Euro 14 2" xfId="3798" xr:uid="{00000000-0005-0000-0000-0000481B0000}"/>
    <cellStyle name="Euro 14 2 2" xfId="7333" xr:uid="{00000000-0005-0000-0000-0000491B0000}"/>
    <cellStyle name="Euro 14 2 2 2" xfId="9796" xr:uid="{00000000-0005-0000-0000-00004A1B0000}"/>
    <cellStyle name="Euro 14 3" xfId="4746" xr:uid="{00000000-0005-0000-0000-00004B1B0000}"/>
    <cellStyle name="Euro 14 3 2" xfId="9797" xr:uid="{00000000-0005-0000-0000-00004C1B0000}"/>
    <cellStyle name="Euro 15" xfId="1897" xr:uid="{00000000-0005-0000-0000-00004D1B0000}"/>
    <cellStyle name="Euro 15 2" xfId="3799" xr:uid="{00000000-0005-0000-0000-00004E1B0000}"/>
    <cellStyle name="Euro 15 2 2" xfId="7334" xr:uid="{00000000-0005-0000-0000-00004F1B0000}"/>
    <cellStyle name="Euro 15 2 2 2" xfId="9798" xr:uid="{00000000-0005-0000-0000-0000501B0000}"/>
    <cellStyle name="Euro 15 3" xfId="4747" xr:uid="{00000000-0005-0000-0000-0000511B0000}"/>
    <cellStyle name="Euro 15 3 2" xfId="9799" xr:uid="{00000000-0005-0000-0000-0000521B0000}"/>
    <cellStyle name="Euro 16" xfId="1898" xr:uid="{00000000-0005-0000-0000-0000531B0000}"/>
    <cellStyle name="Euro 16 2" xfId="3800" xr:uid="{00000000-0005-0000-0000-0000541B0000}"/>
    <cellStyle name="Euro 16 2 2" xfId="7335" xr:uid="{00000000-0005-0000-0000-0000551B0000}"/>
    <cellStyle name="Euro 16 2 2 2" xfId="9800" xr:uid="{00000000-0005-0000-0000-0000561B0000}"/>
    <cellStyle name="Euro 16 3" xfId="4748" xr:uid="{00000000-0005-0000-0000-0000571B0000}"/>
    <cellStyle name="Euro 16 3 2" xfId="9801" xr:uid="{00000000-0005-0000-0000-0000581B0000}"/>
    <cellStyle name="Euro 17" xfId="1899" xr:uid="{00000000-0005-0000-0000-0000591B0000}"/>
    <cellStyle name="Euro 17 2" xfId="3801" xr:uid="{00000000-0005-0000-0000-00005A1B0000}"/>
    <cellStyle name="Euro 17 2 2" xfId="7336" xr:uid="{00000000-0005-0000-0000-00005B1B0000}"/>
    <cellStyle name="Euro 17 2 2 2" xfId="9802" xr:uid="{00000000-0005-0000-0000-00005C1B0000}"/>
    <cellStyle name="Euro 17 3" xfId="4749" xr:uid="{00000000-0005-0000-0000-00005D1B0000}"/>
    <cellStyle name="Euro 17 3 2" xfId="9803" xr:uid="{00000000-0005-0000-0000-00005E1B0000}"/>
    <cellStyle name="Euro 18" xfId="1900" xr:uid="{00000000-0005-0000-0000-00005F1B0000}"/>
    <cellStyle name="Euro 18 2" xfId="3802" xr:uid="{00000000-0005-0000-0000-0000601B0000}"/>
    <cellStyle name="Euro 18 2 2" xfId="7337" xr:uid="{00000000-0005-0000-0000-0000611B0000}"/>
    <cellStyle name="Euro 18 2 2 2" xfId="9804" xr:uid="{00000000-0005-0000-0000-0000621B0000}"/>
    <cellStyle name="Euro 18 3" xfId="4750" xr:uid="{00000000-0005-0000-0000-0000631B0000}"/>
    <cellStyle name="Euro 18 3 2" xfId="9805" xr:uid="{00000000-0005-0000-0000-0000641B0000}"/>
    <cellStyle name="Euro 19" xfId="1901" xr:uid="{00000000-0005-0000-0000-0000651B0000}"/>
    <cellStyle name="Euro 19 2" xfId="3803" xr:uid="{00000000-0005-0000-0000-0000661B0000}"/>
    <cellStyle name="Euro 19 2 2" xfId="7338" xr:uid="{00000000-0005-0000-0000-0000671B0000}"/>
    <cellStyle name="Euro 19 2 2 2" xfId="9806" xr:uid="{00000000-0005-0000-0000-0000681B0000}"/>
    <cellStyle name="Euro 19 3" xfId="4751" xr:uid="{00000000-0005-0000-0000-0000691B0000}"/>
    <cellStyle name="Euro 19 3 2" xfId="9807" xr:uid="{00000000-0005-0000-0000-00006A1B0000}"/>
    <cellStyle name="Euro 2" xfId="1902" xr:uid="{00000000-0005-0000-0000-00006B1B0000}"/>
    <cellStyle name="Euro 2 2" xfId="1903" xr:uid="{00000000-0005-0000-0000-00006C1B0000}"/>
    <cellStyle name="Euro 2 2 2" xfId="3804" xr:uid="{00000000-0005-0000-0000-00006D1B0000}"/>
    <cellStyle name="Euro 2 2 2 2" xfId="7339" xr:uid="{00000000-0005-0000-0000-00006E1B0000}"/>
    <cellStyle name="Euro 2 2 2 2 2" xfId="9808" xr:uid="{00000000-0005-0000-0000-00006F1B0000}"/>
    <cellStyle name="Euro 2 2 3" xfId="4753" xr:uid="{00000000-0005-0000-0000-0000701B0000}"/>
    <cellStyle name="Euro 2 2 3 2" xfId="9809" xr:uid="{00000000-0005-0000-0000-0000711B0000}"/>
    <cellStyle name="Euro 2 3" xfId="1904" xr:uid="{00000000-0005-0000-0000-0000721B0000}"/>
    <cellStyle name="Euro 2 3 2" xfId="3805" xr:uid="{00000000-0005-0000-0000-0000731B0000}"/>
    <cellStyle name="Euro 2 3 2 2" xfId="7340" xr:uid="{00000000-0005-0000-0000-0000741B0000}"/>
    <cellStyle name="Euro 2 3 2 2 2" xfId="9810" xr:uid="{00000000-0005-0000-0000-0000751B0000}"/>
    <cellStyle name="Euro 2 3 3" xfId="4754" xr:uid="{00000000-0005-0000-0000-0000761B0000}"/>
    <cellStyle name="Euro 2 3 3 2" xfId="9811" xr:uid="{00000000-0005-0000-0000-0000771B0000}"/>
    <cellStyle name="Euro 2 4" xfId="3806" xr:uid="{00000000-0005-0000-0000-0000781B0000}"/>
    <cellStyle name="Euro 2 4 2" xfId="7341" xr:uid="{00000000-0005-0000-0000-0000791B0000}"/>
    <cellStyle name="Euro 2 4 2 2" xfId="9812" xr:uid="{00000000-0005-0000-0000-00007A1B0000}"/>
    <cellStyle name="Euro 2 5" xfId="4752" xr:uid="{00000000-0005-0000-0000-00007B1B0000}"/>
    <cellStyle name="Euro 2 5 2" xfId="9813" xr:uid="{00000000-0005-0000-0000-00007C1B0000}"/>
    <cellStyle name="Euro 20" xfId="1905" xr:uid="{00000000-0005-0000-0000-00007D1B0000}"/>
    <cellStyle name="Euro 20 2" xfId="3807" xr:uid="{00000000-0005-0000-0000-00007E1B0000}"/>
    <cellStyle name="Euro 20 2 2" xfId="7342" xr:uid="{00000000-0005-0000-0000-00007F1B0000}"/>
    <cellStyle name="Euro 20 2 2 2" xfId="9814" xr:uid="{00000000-0005-0000-0000-0000801B0000}"/>
    <cellStyle name="Euro 20 3" xfId="4755" xr:uid="{00000000-0005-0000-0000-0000811B0000}"/>
    <cellStyle name="Euro 20 3 2" xfId="9815" xr:uid="{00000000-0005-0000-0000-0000821B0000}"/>
    <cellStyle name="Euro 21" xfId="1906" xr:uid="{00000000-0005-0000-0000-0000831B0000}"/>
    <cellStyle name="Euro 21 2" xfId="3808" xr:uid="{00000000-0005-0000-0000-0000841B0000}"/>
    <cellStyle name="Euro 21 2 2" xfId="7343" xr:uid="{00000000-0005-0000-0000-0000851B0000}"/>
    <cellStyle name="Euro 21 2 2 2" xfId="9816" xr:uid="{00000000-0005-0000-0000-0000861B0000}"/>
    <cellStyle name="Euro 21 3" xfId="4756" xr:uid="{00000000-0005-0000-0000-0000871B0000}"/>
    <cellStyle name="Euro 21 3 2" xfId="9817" xr:uid="{00000000-0005-0000-0000-0000881B0000}"/>
    <cellStyle name="Euro 22" xfId="1907" xr:uid="{00000000-0005-0000-0000-0000891B0000}"/>
    <cellStyle name="Euro 22 2" xfId="3809" xr:uid="{00000000-0005-0000-0000-00008A1B0000}"/>
    <cellStyle name="Euro 22 2 2" xfId="7344" xr:uid="{00000000-0005-0000-0000-00008B1B0000}"/>
    <cellStyle name="Euro 22 2 2 2" xfId="9818" xr:uid="{00000000-0005-0000-0000-00008C1B0000}"/>
    <cellStyle name="Euro 22 3" xfId="4757" xr:uid="{00000000-0005-0000-0000-00008D1B0000}"/>
    <cellStyle name="Euro 22 3 2" xfId="9819" xr:uid="{00000000-0005-0000-0000-00008E1B0000}"/>
    <cellStyle name="Euro 23" xfId="1908" xr:uid="{00000000-0005-0000-0000-00008F1B0000}"/>
    <cellStyle name="Euro 23 2" xfId="3810" xr:uid="{00000000-0005-0000-0000-0000901B0000}"/>
    <cellStyle name="Euro 23 2 2" xfId="7345" xr:uid="{00000000-0005-0000-0000-0000911B0000}"/>
    <cellStyle name="Euro 23 2 2 2" xfId="9820" xr:uid="{00000000-0005-0000-0000-0000921B0000}"/>
    <cellStyle name="Euro 23 3" xfId="4758" xr:uid="{00000000-0005-0000-0000-0000931B0000}"/>
    <cellStyle name="Euro 23 3 2" xfId="9821" xr:uid="{00000000-0005-0000-0000-0000941B0000}"/>
    <cellStyle name="Euro 24" xfId="1909" xr:uid="{00000000-0005-0000-0000-0000951B0000}"/>
    <cellStyle name="Euro 24 2" xfId="3811" xr:uid="{00000000-0005-0000-0000-0000961B0000}"/>
    <cellStyle name="Euro 24 2 2" xfId="7346" xr:uid="{00000000-0005-0000-0000-0000971B0000}"/>
    <cellStyle name="Euro 24 2 2 2" xfId="9822" xr:uid="{00000000-0005-0000-0000-0000981B0000}"/>
    <cellStyle name="Euro 24 3" xfId="4759" xr:uid="{00000000-0005-0000-0000-0000991B0000}"/>
    <cellStyle name="Euro 24 3 2" xfId="9823" xr:uid="{00000000-0005-0000-0000-00009A1B0000}"/>
    <cellStyle name="Euro 25" xfId="1910" xr:uid="{00000000-0005-0000-0000-00009B1B0000}"/>
    <cellStyle name="Euro 25 2" xfId="3812" xr:uid="{00000000-0005-0000-0000-00009C1B0000}"/>
    <cellStyle name="Euro 25 2 2" xfId="7347" xr:uid="{00000000-0005-0000-0000-00009D1B0000}"/>
    <cellStyle name="Euro 25 2 2 2" xfId="9824" xr:uid="{00000000-0005-0000-0000-00009E1B0000}"/>
    <cellStyle name="Euro 25 3" xfId="4760" xr:uid="{00000000-0005-0000-0000-00009F1B0000}"/>
    <cellStyle name="Euro 25 3 2" xfId="9825" xr:uid="{00000000-0005-0000-0000-0000A01B0000}"/>
    <cellStyle name="Euro 26" xfId="1911" xr:uid="{00000000-0005-0000-0000-0000A11B0000}"/>
    <cellStyle name="Euro 26 2" xfId="3813" xr:uid="{00000000-0005-0000-0000-0000A21B0000}"/>
    <cellStyle name="Euro 26 2 2" xfId="7348" xr:uid="{00000000-0005-0000-0000-0000A31B0000}"/>
    <cellStyle name="Euro 26 2 2 2" xfId="9826" xr:uid="{00000000-0005-0000-0000-0000A41B0000}"/>
    <cellStyle name="Euro 26 3" xfId="4761" xr:uid="{00000000-0005-0000-0000-0000A51B0000}"/>
    <cellStyle name="Euro 26 3 2" xfId="9827" xr:uid="{00000000-0005-0000-0000-0000A61B0000}"/>
    <cellStyle name="Euro 27" xfId="1912" xr:uid="{00000000-0005-0000-0000-0000A71B0000}"/>
    <cellStyle name="Euro 27 2" xfId="3814" xr:uid="{00000000-0005-0000-0000-0000A81B0000}"/>
    <cellStyle name="Euro 27 2 2" xfId="7349" xr:uid="{00000000-0005-0000-0000-0000A91B0000}"/>
    <cellStyle name="Euro 27 2 2 2" xfId="9828" xr:uid="{00000000-0005-0000-0000-0000AA1B0000}"/>
    <cellStyle name="Euro 27 3" xfId="4762" xr:uid="{00000000-0005-0000-0000-0000AB1B0000}"/>
    <cellStyle name="Euro 27 3 2" xfId="9829" xr:uid="{00000000-0005-0000-0000-0000AC1B0000}"/>
    <cellStyle name="Euro 28" xfId="1913" xr:uid="{00000000-0005-0000-0000-0000AD1B0000}"/>
    <cellStyle name="Euro 28 2" xfId="3815" xr:uid="{00000000-0005-0000-0000-0000AE1B0000}"/>
    <cellStyle name="Euro 28 2 2" xfId="7350" xr:uid="{00000000-0005-0000-0000-0000AF1B0000}"/>
    <cellStyle name="Euro 28 2 2 2" xfId="9830" xr:uid="{00000000-0005-0000-0000-0000B01B0000}"/>
    <cellStyle name="Euro 28 3" xfId="4763" xr:uid="{00000000-0005-0000-0000-0000B11B0000}"/>
    <cellStyle name="Euro 28 3 2" xfId="9831" xr:uid="{00000000-0005-0000-0000-0000B21B0000}"/>
    <cellStyle name="Euro 29" xfId="1914" xr:uid="{00000000-0005-0000-0000-0000B31B0000}"/>
    <cellStyle name="Euro 29 2" xfId="3816" xr:uid="{00000000-0005-0000-0000-0000B41B0000}"/>
    <cellStyle name="Euro 29 2 2" xfId="7351" xr:uid="{00000000-0005-0000-0000-0000B51B0000}"/>
    <cellStyle name="Euro 29 2 2 2" xfId="9832" xr:uid="{00000000-0005-0000-0000-0000B61B0000}"/>
    <cellStyle name="Euro 29 3" xfId="4764" xr:uid="{00000000-0005-0000-0000-0000B71B0000}"/>
    <cellStyle name="Euro 29 3 2" xfId="9833" xr:uid="{00000000-0005-0000-0000-0000B81B0000}"/>
    <cellStyle name="Euro 3" xfId="1915" xr:uid="{00000000-0005-0000-0000-0000B91B0000}"/>
    <cellStyle name="Euro 3 2" xfId="3817" xr:uid="{00000000-0005-0000-0000-0000BA1B0000}"/>
    <cellStyle name="Euro 3 2 2" xfId="7352" xr:uid="{00000000-0005-0000-0000-0000BB1B0000}"/>
    <cellStyle name="Euro 3 2 2 2" xfId="9834" xr:uid="{00000000-0005-0000-0000-0000BC1B0000}"/>
    <cellStyle name="Euro 3 3" xfId="4765" xr:uid="{00000000-0005-0000-0000-0000BD1B0000}"/>
    <cellStyle name="Euro 3 3 2" xfId="9835" xr:uid="{00000000-0005-0000-0000-0000BE1B0000}"/>
    <cellStyle name="Euro 30" xfId="1916" xr:uid="{00000000-0005-0000-0000-0000BF1B0000}"/>
    <cellStyle name="Euro 30 2" xfId="3818" xr:uid="{00000000-0005-0000-0000-0000C01B0000}"/>
    <cellStyle name="Euro 30 2 2" xfId="7353" xr:uid="{00000000-0005-0000-0000-0000C11B0000}"/>
    <cellStyle name="Euro 30 2 2 2" xfId="9836" xr:uid="{00000000-0005-0000-0000-0000C21B0000}"/>
    <cellStyle name="Euro 30 3" xfId="4766" xr:uid="{00000000-0005-0000-0000-0000C31B0000}"/>
    <cellStyle name="Euro 30 3 2" xfId="9837" xr:uid="{00000000-0005-0000-0000-0000C41B0000}"/>
    <cellStyle name="Euro 31" xfId="1917" xr:uid="{00000000-0005-0000-0000-0000C51B0000}"/>
    <cellStyle name="Euro 31 2" xfId="3819" xr:uid="{00000000-0005-0000-0000-0000C61B0000}"/>
    <cellStyle name="Euro 31 2 2" xfId="7354" xr:uid="{00000000-0005-0000-0000-0000C71B0000}"/>
    <cellStyle name="Euro 31 2 2 2" xfId="9838" xr:uid="{00000000-0005-0000-0000-0000C81B0000}"/>
    <cellStyle name="Euro 31 3" xfId="4767" xr:uid="{00000000-0005-0000-0000-0000C91B0000}"/>
    <cellStyle name="Euro 31 3 2" xfId="9839" xr:uid="{00000000-0005-0000-0000-0000CA1B0000}"/>
    <cellStyle name="Euro 32" xfId="1918" xr:uid="{00000000-0005-0000-0000-0000CB1B0000}"/>
    <cellStyle name="Euro 32 2" xfId="3820" xr:uid="{00000000-0005-0000-0000-0000CC1B0000}"/>
    <cellStyle name="Euro 32 2 2" xfId="7355" xr:uid="{00000000-0005-0000-0000-0000CD1B0000}"/>
    <cellStyle name="Euro 32 2 2 2" xfId="9840" xr:uid="{00000000-0005-0000-0000-0000CE1B0000}"/>
    <cellStyle name="Euro 32 3" xfId="4768" xr:uid="{00000000-0005-0000-0000-0000CF1B0000}"/>
    <cellStyle name="Euro 32 3 2" xfId="9841" xr:uid="{00000000-0005-0000-0000-0000D01B0000}"/>
    <cellStyle name="Euro 33" xfId="1919" xr:uid="{00000000-0005-0000-0000-0000D11B0000}"/>
    <cellStyle name="Euro 33 2" xfId="3821" xr:uid="{00000000-0005-0000-0000-0000D21B0000}"/>
    <cellStyle name="Euro 33 2 2" xfId="7356" xr:uid="{00000000-0005-0000-0000-0000D31B0000}"/>
    <cellStyle name="Euro 33 2 2 2" xfId="9842" xr:uid="{00000000-0005-0000-0000-0000D41B0000}"/>
    <cellStyle name="Euro 33 3" xfId="4769" xr:uid="{00000000-0005-0000-0000-0000D51B0000}"/>
    <cellStyle name="Euro 33 3 2" xfId="9843" xr:uid="{00000000-0005-0000-0000-0000D61B0000}"/>
    <cellStyle name="Euro 34" xfId="1920" xr:uid="{00000000-0005-0000-0000-0000D71B0000}"/>
    <cellStyle name="Euro 34 2" xfId="3822" xr:uid="{00000000-0005-0000-0000-0000D81B0000}"/>
    <cellStyle name="Euro 34 2 2" xfId="7357" xr:uid="{00000000-0005-0000-0000-0000D91B0000}"/>
    <cellStyle name="Euro 34 2 2 2" xfId="9844" xr:uid="{00000000-0005-0000-0000-0000DA1B0000}"/>
    <cellStyle name="Euro 34 3" xfId="4770" xr:uid="{00000000-0005-0000-0000-0000DB1B0000}"/>
    <cellStyle name="Euro 34 3 2" xfId="9845" xr:uid="{00000000-0005-0000-0000-0000DC1B0000}"/>
    <cellStyle name="Euro 35" xfId="3823" xr:uid="{00000000-0005-0000-0000-0000DD1B0000}"/>
    <cellStyle name="Euro 35 2" xfId="7358" xr:uid="{00000000-0005-0000-0000-0000DE1B0000}"/>
    <cellStyle name="Euro 35 2 2" xfId="9846" xr:uid="{00000000-0005-0000-0000-0000DF1B0000}"/>
    <cellStyle name="Euro 36" xfId="4741" xr:uid="{00000000-0005-0000-0000-0000E01B0000}"/>
    <cellStyle name="Euro 36 2" xfId="9847" xr:uid="{00000000-0005-0000-0000-0000E11B0000}"/>
    <cellStyle name="Euro 4" xfId="1921" xr:uid="{00000000-0005-0000-0000-0000E21B0000}"/>
    <cellStyle name="Euro 4 2" xfId="3824" xr:uid="{00000000-0005-0000-0000-0000E31B0000}"/>
    <cellStyle name="Euro 4 2 2" xfId="7359" xr:uid="{00000000-0005-0000-0000-0000E41B0000}"/>
    <cellStyle name="Euro 4 2 2 2" xfId="9848" xr:uid="{00000000-0005-0000-0000-0000E51B0000}"/>
    <cellStyle name="Euro 4 3" xfId="4771" xr:uid="{00000000-0005-0000-0000-0000E61B0000}"/>
    <cellStyle name="Euro 4 3 2" xfId="9849" xr:uid="{00000000-0005-0000-0000-0000E71B0000}"/>
    <cellStyle name="Euro 5" xfId="1922" xr:uid="{00000000-0005-0000-0000-0000E81B0000}"/>
    <cellStyle name="Euro 5 2" xfId="3825" xr:uid="{00000000-0005-0000-0000-0000E91B0000}"/>
    <cellStyle name="Euro 5 2 2" xfId="7360" xr:uid="{00000000-0005-0000-0000-0000EA1B0000}"/>
    <cellStyle name="Euro 5 2 2 2" xfId="9850" xr:uid="{00000000-0005-0000-0000-0000EB1B0000}"/>
    <cellStyle name="Euro 5 3" xfId="4772" xr:uid="{00000000-0005-0000-0000-0000EC1B0000}"/>
    <cellStyle name="Euro 5 3 2" xfId="9851" xr:uid="{00000000-0005-0000-0000-0000ED1B0000}"/>
    <cellStyle name="Euro 6" xfId="1923" xr:uid="{00000000-0005-0000-0000-0000EE1B0000}"/>
    <cellStyle name="Euro 6 2" xfId="3826" xr:uid="{00000000-0005-0000-0000-0000EF1B0000}"/>
    <cellStyle name="Euro 6 2 2" xfId="7361" xr:uid="{00000000-0005-0000-0000-0000F01B0000}"/>
    <cellStyle name="Euro 6 2 2 2" xfId="9852" xr:uid="{00000000-0005-0000-0000-0000F11B0000}"/>
    <cellStyle name="Euro 6 3" xfId="4773" xr:uid="{00000000-0005-0000-0000-0000F21B0000}"/>
    <cellStyle name="Euro 6 3 2" xfId="9853" xr:uid="{00000000-0005-0000-0000-0000F31B0000}"/>
    <cellStyle name="Euro 7" xfId="1924" xr:uid="{00000000-0005-0000-0000-0000F41B0000}"/>
    <cellStyle name="Euro 7 2" xfId="3827" xr:uid="{00000000-0005-0000-0000-0000F51B0000}"/>
    <cellStyle name="Euro 7 2 2" xfId="7362" xr:uid="{00000000-0005-0000-0000-0000F61B0000}"/>
    <cellStyle name="Euro 7 2 2 2" xfId="9854" xr:uid="{00000000-0005-0000-0000-0000F71B0000}"/>
    <cellStyle name="Euro 7 3" xfId="4774" xr:uid="{00000000-0005-0000-0000-0000F81B0000}"/>
    <cellStyle name="Euro 7 3 2" xfId="9855" xr:uid="{00000000-0005-0000-0000-0000F91B0000}"/>
    <cellStyle name="Euro 8" xfId="1925" xr:uid="{00000000-0005-0000-0000-0000FA1B0000}"/>
    <cellStyle name="Euro 8 2" xfId="3828" xr:uid="{00000000-0005-0000-0000-0000FB1B0000}"/>
    <cellStyle name="Euro 8 2 2" xfId="7363" xr:uid="{00000000-0005-0000-0000-0000FC1B0000}"/>
    <cellStyle name="Euro 8 2 2 2" xfId="9856" xr:uid="{00000000-0005-0000-0000-0000FD1B0000}"/>
    <cellStyle name="Euro 8 3" xfId="4775" xr:uid="{00000000-0005-0000-0000-0000FE1B0000}"/>
    <cellStyle name="Euro 8 3 2" xfId="9857" xr:uid="{00000000-0005-0000-0000-0000FF1B0000}"/>
    <cellStyle name="Euro 9" xfId="1926" xr:uid="{00000000-0005-0000-0000-0000001C0000}"/>
    <cellStyle name="Euro 9 2" xfId="3829" xr:uid="{00000000-0005-0000-0000-0000011C0000}"/>
    <cellStyle name="Euro 9 2 2" xfId="7364" xr:uid="{00000000-0005-0000-0000-0000021C0000}"/>
    <cellStyle name="Euro 9 2 2 2" xfId="9858" xr:uid="{00000000-0005-0000-0000-0000031C0000}"/>
    <cellStyle name="Euro 9 3" xfId="4776" xr:uid="{00000000-0005-0000-0000-0000041C0000}"/>
    <cellStyle name="Euro 9 3 2" xfId="9859" xr:uid="{00000000-0005-0000-0000-0000051C0000}"/>
    <cellStyle name="Fixed" xfId="1927" xr:uid="{00000000-0005-0000-0000-0000061C0000}"/>
    <cellStyle name="Fixed 10" xfId="1928" xr:uid="{00000000-0005-0000-0000-0000071C0000}"/>
    <cellStyle name="Fixed 10 2" xfId="3830" xr:uid="{00000000-0005-0000-0000-0000081C0000}"/>
    <cellStyle name="Fixed 10 2 2" xfId="7365" xr:uid="{00000000-0005-0000-0000-0000091C0000}"/>
    <cellStyle name="Fixed 10 2 2 2" xfId="9860" xr:uid="{00000000-0005-0000-0000-00000A1C0000}"/>
    <cellStyle name="Fixed 10 3" xfId="4778" xr:uid="{00000000-0005-0000-0000-00000B1C0000}"/>
    <cellStyle name="Fixed 10 3 2" xfId="9861" xr:uid="{00000000-0005-0000-0000-00000C1C0000}"/>
    <cellStyle name="Fixed 11" xfId="1929" xr:uid="{00000000-0005-0000-0000-00000D1C0000}"/>
    <cellStyle name="Fixed 11 2" xfId="3831" xr:uid="{00000000-0005-0000-0000-00000E1C0000}"/>
    <cellStyle name="Fixed 11 2 2" xfId="7366" xr:uid="{00000000-0005-0000-0000-00000F1C0000}"/>
    <cellStyle name="Fixed 11 2 2 2" xfId="9862" xr:uid="{00000000-0005-0000-0000-0000101C0000}"/>
    <cellStyle name="Fixed 11 3" xfId="4779" xr:uid="{00000000-0005-0000-0000-0000111C0000}"/>
    <cellStyle name="Fixed 11 3 2" xfId="9863" xr:uid="{00000000-0005-0000-0000-0000121C0000}"/>
    <cellStyle name="Fixed 12" xfId="1930" xr:uid="{00000000-0005-0000-0000-0000131C0000}"/>
    <cellStyle name="Fixed 12 2" xfId="3832" xr:uid="{00000000-0005-0000-0000-0000141C0000}"/>
    <cellStyle name="Fixed 12 2 2" xfId="7367" xr:uid="{00000000-0005-0000-0000-0000151C0000}"/>
    <cellStyle name="Fixed 12 2 2 2" xfId="9864" xr:uid="{00000000-0005-0000-0000-0000161C0000}"/>
    <cellStyle name="Fixed 12 3" xfId="4780" xr:uid="{00000000-0005-0000-0000-0000171C0000}"/>
    <cellStyle name="Fixed 12 3 2" xfId="9865" xr:uid="{00000000-0005-0000-0000-0000181C0000}"/>
    <cellStyle name="Fixed 13" xfId="1931" xr:uid="{00000000-0005-0000-0000-0000191C0000}"/>
    <cellStyle name="Fixed 13 2" xfId="3833" xr:uid="{00000000-0005-0000-0000-00001A1C0000}"/>
    <cellStyle name="Fixed 13 2 2" xfId="7368" xr:uid="{00000000-0005-0000-0000-00001B1C0000}"/>
    <cellStyle name="Fixed 13 2 2 2" xfId="9866" xr:uid="{00000000-0005-0000-0000-00001C1C0000}"/>
    <cellStyle name="Fixed 13 3" xfId="4781" xr:uid="{00000000-0005-0000-0000-00001D1C0000}"/>
    <cellStyle name="Fixed 13 3 2" xfId="9867" xr:uid="{00000000-0005-0000-0000-00001E1C0000}"/>
    <cellStyle name="Fixed 14" xfId="1932" xr:uid="{00000000-0005-0000-0000-00001F1C0000}"/>
    <cellStyle name="Fixed 14 2" xfId="3834" xr:uid="{00000000-0005-0000-0000-0000201C0000}"/>
    <cellStyle name="Fixed 14 2 2" xfId="7369" xr:uid="{00000000-0005-0000-0000-0000211C0000}"/>
    <cellStyle name="Fixed 14 2 2 2" xfId="9868" xr:uid="{00000000-0005-0000-0000-0000221C0000}"/>
    <cellStyle name="Fixed 14 3" xfId="4782" xr:uid="{00000000-0005-0000-0000-0000231C0000}"/>
    <cellStyle name="Fixed 14 3 2" xfId="9869" xr:uid="{00000000-0005-0000-0000-0000241C0000}"/>
    <cellStyle name="Fixed 15" xfId="1933" xr:uid="{00000000-0005-0000-0000-0000251C0000}"/>
    <cellStyle name="Fixed 15 2" xfId="3835" xr:uid="{00000000-0005-0000-0000-0000261C0000}"/>
    <cellStyle name="Fixed 15 2 2" xfId="7370" xr:uid="{00000000-0005-0000-0000-0000271C0000}"/>
    <cellStyle name="Fixed 15 2 2 2" xfId="9870" xr:uid="{00000000-0005-0000-0000-0000281C0000}"/>
    <cellStyle name="Fixed 15 3" xfId="4783" xr:uid="{00000000-0005-0000-0000-0000291C0000}"/>
    <cellStyle name="Fixed 15 3 2" xfId="9871" xr:uid="{00000000-0005-0000-0000-00002A1C0000}"/>
    <cellStyle name="Fixed 16" xfId="1934" xr:uid="{00000000-0005-0000-0000-00002B1C0000}"/>
    <cellStyle name="Fixed 16 2" xfId="3836" xr:uid="{00000000-0005-0000-0000-00002C1C0000}"/>
    <cellStyle name="Fixed 16 2 2" xfId="7371" xr:uid="{00000000-0005-0000-0000-00002D1C0000}"/>
    <cellStyle name="Fixed 16 2 2 2" xfId="9872" xr:uid="{00000000-0005-0000-0000-00002E1C0000}"/>
    <cellStyle name="Fixed 16 3" xfId="4784" xr:uid="{00000000-0005-0000-0000-00002F1C0000}"/>
    <cellStyle name="Fixed 16 3 2" xfId="9873" xr:uid="{00000000-0005-0000-0000-0000301C0000}"/>
    <cellStyle name="Fixed 17" xfId="1935" xr:uid="{00000000-0005-0000-0000-0000311C0000}"/>
    <cellStyle name="Fixed 17 2" xfId="3837" xr:uid="{00000000-0005-0000-0000-0000321C0000}"/>
    <cellStyle name="Fixed 17 2 2" xfId="7372" xr:uid="{00000000-0005-0000-0000-0000331C0000}"/>
    <cellStyle name="Fixed 17 2 2 2" xfId="9874" xr:uid="{00000000-0005-0000-0000-0000341C0000}"/>
    <cellStyle name="Fixed 17 3" xfId="4785" xr:uid="{00000000-0005-0000-0000-0000351C0000}"/>
    <cellStyle name="Fixed 17 3 2" xfId="9875" xr:uid="{00000000-0005-0000-0000-0000361C0000}"/>
    <cellStyle name="Fixed 18" xfId="1936" xr:uid="{00000000-0005-0000-0000-0000371C0000}"/>
    <cellStyle name="Fixed 18 2" xfId="3838" xr:uid="{00000000-0005-0000-0000-0000381C0000}"/>
    <cellStyle name="Fixed 18 2 2" xfId="7373" xr:uid="{00000000-0005-0000-0000-0000391C0000}"/>
    <cellStyle name="Fixed 18 2 2 2" xfId="9876" xr:uid="{00000000-0005-0000-0000-00003A1C0000}"/>
    <cellStyle name="Fixed 18 3" xfId="4786" xr:uid="{00000000-0005-0000-0000-00003B1C0000}"/>
    <cellStyle name="Fixed 18 3 2" xfId="9877" xr:uid="{00000000-0005-0000-0000-00003C1C0000}"/>
    <cellStyle name="Fixed 19" xfId="1937" xr:uid="{00000000-0005-0000-0000-00003D1C0000}"/>
    <cellStyle name="Fixed 19 2" xfId="3839" xr:uid="{00000000-0005-0000-0000-00003E1C0000}"/>
    <cellStyle name="Fixed 19 2 2" xfId="7374" xr:uid="{00000000-0005-0000-0000-00003F1C0000}"/>
    <cellStyle name="Fixed 19 2 2 2" xfId="9878" xr:uid="{00000000-0005-0000-0000-0000401C0000}"/>
    <cellStyle name="Fixed 19 3" xfId="4787" xr:uid="{00000000-0005-0000-0000-0000411C0000}"/>
    <cellStyle name="Fixed 19 3 2" xfId="9879" xr:uid="{00000000-0005-0000-0000-0000421C0000}"/>
    <cellStyle name="Fixed 2" xfId="1938" xr:uid="{00000000-0005-0000-0000-0000431C0000}"/>
    <cellStyle name="Fixed 2 2" xfId="1939" xr:uid="{00000000-0005-0000-0000-0000441C0000}"/>
    <cellStyle name="Fixed 2 2 2" xfId="3840" xr:uid="{00000000-0005-0000-0000-0000451C0000}"/>
    <cellStyle name="Fixed 2 2 2 2" xfId="7375" xr:uid="{00000000-0005-0000-0000-0000461C0000}"/>
    <cellStyle name="Fixed 2 2 2 2 2" xfId="9880" xr:uid="{00000000-0005-0000-0000-0000471C0000}"/>
    <cellStyle name="Fixed 2 2 3" xfId="4789" xr:uid="{00000000-0005-0000-0000-0000481C0000}"/>
    <cellStyle name="Fixed 2 2 3 2" xfId="9881" xr:uid="{00000000-0005-0000-0000-0000491C0000}"/>
    <cellStyle name="Fixed 2 3" xfId="1940" xr:uid="{00000000-0005-0000-0000-00004A1C0000}"/>
    <cellStyle name="Fixed 2 3 2" xfId="3841" xr:uid="{00000000-0005-0000-0000-00004B1C0000}"/>
    <cellStyle name="Fixed 2 3 2 2" xfId="7376" xr:uid="{00000000-0005-0000-0000-00004C1C0000}"/>
    <cellStyle name="Fixed 2 3 2 2 2" xfId="9882" xr:uid="{00000000-0005-0000-0000-00004D1C0000}"/>
    <cellStyle name="Fixed 2 3 3" xfId="4790" xr:uid="{00000000-0005-0000-0000-00004E1C0000}"/>
    <cellStyle name="Fixed 2 3 3 2" xfId="9883" xr:uid="{00000000-0005-0000-0000-00004F1C0000}"/>
    <cellStyle name="Fixed 2 4" xfId="3842" xr:uid="{00000000-0005-0000-0000-0000501C0000}"/>
    <cellStyle name="Fixed 2 4 2" xfId="7377" xr:uid="{00000000-0005-0000-0000-0000511C0000}"/>
    <cellStyle name="Fixed 2 4 2 2" xfId="9884" xr:uid="{00000000-0005-0000-0000-0000521C0000}"/>
    <cellStyle name="Fixed 2 5" xfId="4788" xr:uid="{00000000-0005-0000-0000-0000531C0000}"/>
    <cellStyle name="Fixed 2 5 2" xfId="9885" xr:uid="{00000000-0005-0000-0000-0000541C0000}"/>
    <cellStyle name="Fixed 20" xfId="1941" xr:uid="{00000000-0005-0000-0000-0000551C0000}"/>
    <cellStyle name="Fixed 20 2" xfId="3843" xr:uid="{00000000-0005-0000-0000-0000561C0000}"/>
    <cellStyle name="Fixed 20 2 2" xfId="7378" xr:uid="{00000000-0005-0000-0000-0000571C0000}"/>
    <cellStyle name="Fixed 20 2 2 2" xfId="9886" xr:uid="{00000000-0005-0000-0000-0000581C0000}"/>
    <cellStyle name="Fixed 20 3" xfId="4791" xr:uid="{00000000-0005-0000-0000-0000591C0000}"/>
    <cellStyle name="Fixed 20 3 2" xfId="9887" xr:uid="{00000000-0005-0000-0000-00005A1C0000}"/>
    <cellStyle name="Fixed 21" xfId="1942" xr:uid="{00000000-0005-0000-0000-00005B1C0000}"/>
    <cellStyle name="Fixed 21 2" xfId="3844" xr:uid="{00000000-0005-0000-0000-00005C1C0000}"/>
    <cellStyle name="Fixed 21 2 2" xfId="7379" xr:uid="{00000000-0005-0000-0000-00005D1C0000}"/>
    <cellStyle name="Fixed 21 2 2 2" xfId="9888" xr:uid="{00000000-0005-0000-0000-00005E1C0000}"/>
    <cellStyle name="Fixed 21 3" xfId="4792" xr:uid="{00000000-0005-0000-0000-00005F1C0000}"/>
    <cellStyle name="Fixed 21 3 2" xfId="9889" xr:uid="{00000000-0005-0000-0000-0000601C0000}"/>
    <cellStyle name="Fixed 22" xfId="1943" xr:uid="{00000000-0005-0000-0000-0000611C0000}"/>
    <cellStyle name="Fixed 22 2" xfId="3845" xr:uid="{00000000-0005-0000-0000-0000621C0000}"/>
    <cellStyle name="Fixed 22 2 2" xfId="7380" xr:uid="{00000000-0005-0000-0000-0000631C0000}"/>
    <cellStyle name="Fixed 22 2 2 2" xfId="9890" xr:uid="{00000000-0005-0000-0000-0000641C0000}"/>
    <cellStyle name="Fixed 22 3" xfId="4793" xr:uid="{00000000-0005-0000-0000-0000651C0000}"/>
    <cellStyle name="Fixed 22 3 2" xfId="9891" xr:uid="{00000000-0005-0000-0000-0000661C0000}"/>
    <cellStyle name="Fixed 23" xfId="1944" xr:uid="{00000000-0005-0000-0000-0000671C0000}"/>
    <cellStyle name="Fixed 23 2" xfId="3846" xr:uid="{00000000-0005-0000-0000-0000681C0000}"/>
    <cellStyle name="Fixed 23 2 2" xfId="7381" xr:uid="{00000000-0005-0000-0000-0000691C0000}"/>
    <cellStyle name="Fixed 23 2 2 2" xfId="9892" xr:uid="{00000000-0005-0000-0000-00006A1C0000}"/>
    <cellStyle name="Fixed 23 3" xfId="4794" xr:uid="{00000000-0005-0000-0000-00006B1C0000}"/>
    <cellStyle name="Fixed 23 3 2" xfId="9893" xr:uid="{00000000-0005-0000-0000-00006C1C0000}"/>
    <cellStyle name="Fixed 24" xfId="1945" xr:uid="{00000000-0005-0000-0000-00006D1C0000}"/>
    <cellStyle name="Fixed 24 2" xfId="3847" xr:uid="{00000000-0005-0000-0000-00006E1C0000}"/>
    <cellStyle name="Fixed 24 2 2" xfId="7382" xr:uid="{00000000-0005-0000-0000-00006F1C0000}"/>
    <cellStyle name="Fixed 24 2 2 2" xfId="9894" xr:uid="{00000000-0005-0000-0000-0000701C0000}"/>
    <cellStyle name="Fixed 24 3" xfId="4795" xr:uid="{00000000-0005-0000-0000-0000711C0000}"/>
    <cellStyle name="Fixed 24 3 2" xfId="9895" xr:uid="{00000000-0005-0000-0000-0000721C0000}"/>
    <cellStyle name="Fixed 25" xfId="1946" xr:uid="{00000000-0005-0000-0000-0000731C0000}"/>
    <cellStyle name="Fixed 25 2" xfId="3848" xr:uid="{00000000-0005-0000-0000-0000741C0000}"/>
    <cellStyle name="Fixed 25 2 2" xfId="7383" xr:uid="{00000000-0005-0000-0000-0000751C0000}"/>
    <cellStyle name="Fixed 25 2 2 2" xfId="9896" xr:uid="{00000000-0005-0000-0000-0000761C0000}"/>
    <cellStyle name="Fixed 25 3" xfId="4796" xr:uid="{00000000-0005-0000-0000-0000771C0000}"/>
    <cellStyle name="Fixed 25 3 2" xfId="9897" xr:uid="{00000000-0005-0000-0000-0000781C0000}"/>
    <cellStyle name="Fixed 26" xfId="1947" xr:uid="{00000000-0005-0000-0000-0000791C0000}"/>
    <cellStyle name="Fixed 26 2" xfId="3849" xr:uid="{00000000-0005-0000-0000-00007A1C0000}"/>
    <cellStyle name="Fixed 26 2 2" xfId="7384" xr:uid="{00000000-0005-0000-0000-00007B1C0000}"/>
    <cellStyle name="Fixed 26 2 2 2" xfId="9898" xr:uid="{00000000-0005-0000-0000-00007C1C0000}"/>
    <cellStyle name="Fixed 26 3" xfId="4797" xr:uid="{00000000-0005-0000-0000-00007D1C0000}"/>
    <cellStyle name="Fixed 26 3 2" xfId="9899" xr:uid="{00000000-0005-0000-0000-00007E1C0000}"/>
    <cellStyle name="Fixed 27" xfId="1948" xr:uid="{00000000-0005-0000-0000-00007F1C0000}"/>
    <cellStyle name="Fixed 27 2" xfId="3850" xr:uid="{00000000-0005-0000-0000-0000801C0000}"/>
    <cellStyle name="Fixed 27 2 2" xfId="7385" xr:uid="{00000000-0005-0000-0000-0000811C0000}"/>
    <cellStyle name="Fixed 27 2 2 2" xfId="9900" xr:uid="{00000000-0005-0000-0000-0000821C0000}"/>
    <cellStyle name="Fixed 27 3" xfId="4798" xr:uid="{00000000-0005-0000-0000-0000831C0000}"/>
    <cellStyle name="Fixed 27 3 2" xfId="9901" xr:uid="{00000000-0005-0000-0000-0000841C0000}"/>
    <cellStyle name="Fixed 28" xfId="1949" xr:uid="{00000000-0005-0000-0000-0000851C0000}"/>
    <cellStyle name="Fixed 28 2" xfId="3851" xr:uid="{00000000-0005-0000-0000-0000861C0000}"/>
    <cellStyle name="Fixed 28 2 2" xfId="7386" xr:uid="{00000000-0005-0000-0000-0000871C0000}"/>
    <cellStyle name="Fixed 28 2 2 2" xfId="9902" xr:uid="{00000000-0005-0000-0000-0000881C0000}"/>
    <cellStyle name="Fixed 28 3" xfId="4799" xr:uid="{00000000-0005-0000-0000-0000891C0000}"/>
    <cellStyle name="Fixed 28 3 2" xfId="9903" xr:uid="{00000000-0005-0000-0000-00008A1C0000}"/>
    <cellStyle name="Fixed 29" xfId="1950" xr:uid="{00000000-0005-0000-0000-00008B1C0000}"/>
    <cellStyle name="Fixed 29 2" xfId="3852" xr:uid="{00000000-0005-0000-0000-00008C1C0000}"/>
    <cellStyle name="Fixed 29 2 2" xfId="7387" xr:uid="{00000000-0005-0000-0000-00008D1C0000}"/>
    <cellStyle name="Fixed 29 2 2 2" xfId="9904" xr:uid="{00000000-0005-0000-0000-00008E1C0000}"/>
    <cellStyle name="Fixed 29 3" xfId="4800" xr:uid="{00000000-0005-0000-0000-00008F1C0000}"/>
    <cellStyle name="Fixed 29 3 2" xfId="9905" xr:uid="{00000000-0005-0000-0000-0000901C0000}"/>
    <cellStyle name="Fixed 3" xfId="1951" xr:uid="{00000000-0005-0000-0000-0000911C0000}"/>
    <cellStyle name="Fixed 3 2" xfId="3853" xr:uid="{00000000-0005-0000-0000-0000921C0000}"/>
    <cellStyle name="Fixed 3 2 2" xfId="7388" xr:uid="{00000000-0005-0000-0000-0000931C0000}"/>
    <cellStyle name="Fixed 3 2 2 2" xfId="9906" xr:uid="{00000000-0005-0000-0000-0000941C0000}"/>
    <cellStyle name="Fixed 3 3" xfId="4801" xr:uid="{00000000-0005-0000-0000-0000951C0000}"/>
    <cellStyle name="Fixed 3 3 2" xfId="9907" xr:uid="{00000000-0005-0000-0000-0000961C0000}"/>
    <cellStyle name="Fixed 30" xfId="1952" xr:uid="{00000000-0005-0000-0000-0000971C0000}"/>
    <cellStyle name="Fixed 30 2" xfId="3854" xr:uid="{00000000-0005-0000-0000-0000981C0000}"/>
    <cellStyle name="Fixed 30 2 2" xfId="7389" xr:uid="{00000000-0005-0000-0000-0000991C0000}"/>
    <cellStyle name="Fixed 30 2 2 2" xfId="9908" xr:uid="{00000000-0005-0000-0000-00009A1C0000}"/>
    <cellStyle name="Fixed 30 3" xfId="4802" xr:uid="{00000000-0005-0000-0000-00009B1C0000}"/>
    <cellStyle name="Fixed 30 3 2" xfId="9909" xr:uid="{00000000-0005-0000-0000-00009C1C0000}"/>
    <cellStyle name="Fixed 31" xfId="1953" xr:uid="{00000000-0005-0000-0000-00009D1C0000}"/>
    <cellStyle name="Fixed 31 2" xfId="3855" xr:uid="{00000000-0005-0000-0000-00009E1C0000}"/>
    <cellStyle name="Fixed 31 2 2" xfId="7390" xr:uid="{00000000-0005-0000-0000-00009F1C0000}"/>
    <cellStyle name="Fixed 31 2 2 2" xfId="9910" xr:uid="{00000000-0005-0000-0000-0000A01C0000}"/>
    <cellStyle name="Fixed 31 3" xfId="4803" xr:uid="{00000000-0005-0000-0000-0000A11C0000}"/>
    <cellStyle name="Fixed 31 3 2" xfId="9911" xr:uid="{00000000-0005-0000-0000-0000A21C0000}"/>
    <cellStyle name="Fixed 32" xfId="1954" xr:uid="{00000000-0005-0000-0000-0000A31C0000}"/>
    <cellStyle name="Fixed 32 2" xfId="3856" xr:uid="{00000000-0005-0000-0000-0000A41C0000}"/>
    <cellStyle name="Fixed 32 2 2" xfId="7391" xr:uid="{00000000-0005-0000-0000-0000A51C0000}"/>
    <cellStyle name="Fixed 32 2 2 2" xfId="9912" xr:uid="{00000000-0005-0000-0000-0000A61C0000}"/>
    <cellStyle name="Fixed 32 3" xfId="4804" xr:uid="{00000000-0005-0000-0000-0000A71C0000}"/>
    <cellStyle name="Fixed 32 3 2" xfId="9913" xr:uid="{00000000-0005-0000-0000-0000A81C0000}"/>
    <cellStyle name="Fixed 33" xfId="1955" xr:uid="{00000000-0005-0000-0000-0000A91C0000}"/>
    <cellStyle name="Fixed 33 2" xfId="3857" xr:uid="{00000000-0005-0000-0000-0000AA1C0000}"/>
    <cellStyle name="Fixed 33 2 2" xfId="7392" xr:uid="{00000000-0005-0000-0000-0000AB1C0000}"/>
    <cellStyle name="Fixed 33 2 2 2" xfId="9914" xr:uid="{00000000-0005-0000-0000-0000AC1C0000}"/>
    <cellStyle name="Fixed 33 3" xfId="4805" xr:uid="{00000000-0005-0000-0000-0000AD1C0000}"/>
    <cellStyle name="Fixed 33 3 2" xfId="9915" xr:uid="{00000000-0005-0000-0000-0000AE1C0000}"/>
    <cellStyle name="Fixed 34" xfId="1956" xr:uid="{00000000-0005-0000-0000-0000AF1C0000}"/>
    <cellStyle name="Fixed 34 2" xfId="3858" xr:uid="{00000000-0005-0000-0000-0000B01C0000}"/>
    <cellStyle name="Fixed 34 2 2" xfId="7393" xr:uid="{00000000-0005-0000-0000-0000B11C0000}"/>
    <cellStyle name="Fixed 34 2 2 2" xfId="9916" xr:uid="{00000000-0005-0000-0000-0000B21C0000}"/>
    <cellStyle name="Fixed 34 3" xfId="4806" xr:uid="{00000000-0005-0000-0000-0000B31C0000}"/>
    <cellStyle name="Fixed 34 3 2" xfId="9917" xr:uid="{00000000-0005-0000-0000-0000B41C0000}"/>
    <cellStyle name="Fixed 35" xfId="3859" xr:uid="{00000000-0005-0000-0000-0000B51C0000}"/>
    <cellStyle name="Fixed 35 2" xfId="7394" xr:uid="{00000000-0005-0000-0000-0000B61C0000}"/>
    <cellStyle name="Fixed 35 2 2" xfId="9918" xr:uid="{00000000-0005-0000-0000-0000B71C0000}"/>
    <cellStyle name="Fixed 36" xfId="4777" xr:uid="{00000000-0005-0000-0000-0000B81C0000}"/>
    <cellStyle name="Fixed 36 2" xfId="9919" xr:uid="{00000000-0005-0000-0000-0000B91C0000}"/>
    <cellStyle name="Fixed 4" xfId="1957" xr:uid="{00000000-0005-0000-0000-0000BA1C0000}"/>
    <cellStyle name="Fixed 4 2" xfId="3860" xr:uid="{00000000-0005-0000-0000-0000BB1C0000}"/>
    <cellStyle name="Fixed 4 2 2" xfId="7395" xr:uid="{00000000-0005-0000-0000-0000BC1C0000}"/>
    <cellStyle name="Fixed 4 2 2 2" xfId="9920" xr:uid="{00000000-0005-0000-0000-0000BD1C0000}"/>
    <cellStyle name="Fixed 4 3" xfId="4807" xr:uid="{00000000-0005-0000-0000-0000BE1C0000}"/>
    <cellStyle name="Fixed 4 3 2" xfId="9921" xr:uid="{00000000-0005-0000-0000-0000BF1C0000}"/>
    <cellStyle name="Fixed 5" xfId="1958" xr:uid="{00000000-0005-0000-0000-0000C01C0000}"/>
    <cellStyle name="Fixed 5 2" xfId="3861" xr:uid="{00000000-0005-0000-0000-0000C11C0000}"/>
    <cellStyle name="Fixed 5 2 2" xfId="7396" xr:uid="{00000000-0005-0000-0000-0000C21C0000}"/>
    <cellStyle name="Fixed 5 2 2 2" xfId="9922" xr:uid="{00000000-0005-0000-0000-0000C31C0000}"/>
    <cellStyle name="Fixed 5 3" xfId="4808" xr:uid="{00000000-0005-0000-0000-0000C41C0000}"/>
    <cellStyle name="Fixed 5 3 2" xfId="9923" xr:uid="{00000000-0005-0000-0000-0000C51C0000}"/>
    <cellStyle name="Fixed 6" xfId="1959" xr:uid="{00000000-0005-0000-0000-0000C61C0000}"/>
    <cellStyle name="Fixed 6 2" xfId="3862" xr:uid="{00000000-0005-0000-0000-0000C71C0000}"/>
    <cellStyle name="Fixed 6 2 2" xfId="7397" xr:uid="{00000000-0005-0000-0000-0000C81C0000}"/>
    <cellStyle name="Fixed 6 2 2 2" xfId="9924" xr:uid="{00000000-0005-0000-0000-0000C91C0000}"/>
    <cellStyle name="Fixed 6 3" xfId="4809" xr:uid="{00000000-0005-0000-0000-0000CA1C0000}"/>
    <cellStyle name="Fixed 6 3 2" xfId="9925" xr:uid="{00000000-0005-0000-0000-0000CB1C0000}"/>
    <cellStyle name="Fixed 7" xfId="1960" xr:uid="{00000000-0005-0000-0000-0000CC1C0000}"/>
    <cellStyle name="Fixed 7 2" xfId="3863" xr:uid="{00000000-0005-0000-0000-0000CD1C0000}"/>
    <cellStyle name="Fixed 7 2 2" xfId="7398" xr:uid="{00000000-0005-0000-0000-0000CE1C0000}"/>
    <cellStyle name="Fixed 7 2 2 2" xfId="9926" xr:uid="{00000000-0005-0000-0000-0000CF1C0000}"/>
    <cellStyle name="Fixed 7 3" xfId="4810" xr:uid="{00000000-0005-0000-0000-0000D01C0000}"/>
    <cellStyle name="Fixed 7 3 2" xfId="9927" xr:uid="{00000000-0005-0000-0000-0000D11C0000}"/>
    <cellStyle name="Fixed 8" xfId="1961" xr:uid="{00000000-0005-0000-0000-0000D21C0000}"/>
    <cellStyle name="Fixed 8 2" xfId="3864" xr:uid="{00000000-0005-0000-0000-0000D31C0000}"/>
    <cellStyle name="Fixed 8 2 2" xfId="7399" xr:uid="{00000000-0005-0000-0000-0000D41C0000}"/>
    <cellStyle name="Fixed 8 2 2 2" xfId="9928" xr:uid="{00000000-0005-0000-0000-0000D51C0000}"/>
    <cellStyle name="Fixed 8 3" xfId="4811" xr:uid="{00000000-0005-0000-0000-0000D61C0000}"/>
    <cellStyle name="Fixed 8 3 2" xfId="9929" xr:uid="{00000000-0005-0000-0000-0000D71C0000}"/>
    <cellStyle name="Fixed 9" xfId="1962" xr:uid="{00000000-0005-0000-0000-0000D81C0000}"/>
    <cellStyle name="Fixed 9 2" xfId="3865" xr:uid="{00000000-0005-0000-0000-0000D91C0000}"/>
    <cellStyle name="Fixed 9 2 2" xfId="7400" xr:uid="{00000000-0005-0000-0000-0000DA1C0000}"/>
    <cellStyle name="Fixed 9 2 2 2" xfId="9930" xr:uid="{00000000-0005-0000-0000-0000DB1C0000}"/>
    <cellStyle name="Fixed 9 3" xfId="4812" xr:uid="{00000000-0005-0000-0000-0000DC1C0000}"/>
    <cellStyle name="Fixed 9 3 2" xfId="9931" xr:uid="{00000000-0005-0000-0000-0000DD1C0000}"/>
    <cellStyle name="Fixo" xfId="2" xr:uid="{00000000-0005-0000-0000-0000DE1C0000}"/>
    <cellStyle name="Fixo 10" xfId="1963" xr:uid="{00000000-0005-0000-0000-0000DF1C0000}"/>
    <cellStyle name="Fixo 11" xfId="1964" xr:uid="{00000000-0005-0000-0000-0000E01C0000}"/>
    <cellStyle name="Fixo 12" xfId="1965" xr:uid="{00000000-0005-0000-0000-0000E11C0000}"/>
    <cellStyle name="Fixo 13" xfId="1966" xr:uid="{00000000-0005-0000-0000-0000E21C0000}"/>
    <cellStyle name="Fixo 14" xfId="1967" xr:uid="{00000000-0005-0000-0000-0000E31C0000}"/>
    <cellStyle name="Fixo 15" xfId="1968" xr:uid="{00000000-0005-0000-0000-0000E41C0000}"/>
    <cellStyle name="Fixo 16" xfId="1969" xr:uid="{00000000-0005-0000-0000-0000E51C0000}"/>
    <cellStyle name="Fixo 17" xfId="1970" xr:uid="{00000000-0005-0000-0000-0000E61C0000}"/>
    <cellStyle name="Fixo 18" xfId="1971" xr:uid="{00000000-0005-0000-0000-0000E71C0000}"/>
    <cellStyle name="Fixo 19" xfId="1972" xr:uid="{00000000-0005-0000-0000-0000E81C0000}"/>
    <cellStyle name="Fixo 2" xfId="1973" xr:uid="{00000000-0005-0000-0000-0000E91C0000}"/>
    <cellStyle name="Fixo 2 2" xfId="1974" xr:uid="{00000000-0005-0000-0000-0000EA1C0000}"/>
    <cellStyle name="Fixo 2 3" xfId="1975" xr:uid="{00000000-0005-0000-0000-0000EB1C0000}"/>
    <cellStyle name="Fixo 2 4" xfId="3866" xr:uid="{00000000-0005-0000-0000-0000EC1C0000}"/>
    <cellStyle name="Fixo 20" xfId="1976" xr:uid="{00000000-0005-0000-0000-0000ED1C0000}"/>
    <cellStyle name="Fixo 21" xfId="1977" xr:uid="{00000000-0005-0000-0000-0000EE1C0000}"/>
    <cellStyle name="Fixo 22" xfId="1978" xr:uid="{00000000-0005-0000-0000-0000EF1C0000}"/>
    <cellStyle name="Fixo 23" xfId="1979" xr:uid="{00000000-0005-0000-0000-0000F01C0000}"/>
    <cellStyle name="Fixo 24" xfId="1980" xr:uid="{00000000-0005-0000-0000-0000F11C0000}"/>
    <cellStyle name="Fixo 25" xfId="1981" xr:uid="{00000000-0005-0000-0000-0000F21C0000}"/>
    <cellStyle name="Fixo 26" xfId="1982" xr:uid="{00000000-0005-0000-0000-0000F31C0000}"/>
    <cellStyle name="Fixo 27" xfId="1983" xr:uid="{00000000-0005-0000-0000-0000F41C0000}"/>
    <cellStyle name="Fixo 28" xfId="1984" xr:uid="{00000000-0005-0000-0000-0000F51C0000}"/>
    <cellStyle name="Fixo 29" xfId="1985" xr:uid="{00000000-0005-0000-0000-0000F61C0000}"/>
    <cellStyle name="Fixo 3" xfId="1986" xr:uid="{00000000-0005-0000-0000-0000F71C0000}"/>
    <cellStyle name="Fixo 30" xfId="1987" xr:uid="{00000000-0005-0000-0000-0000F81C0000}"/>
    <cellStyle name="Fixo 31" xfId="1988" xr:uid="{00000000-0005-0000-0000-0000F91C0000}"/>
    <cellStyle name="Fixo 32" xfId="1989" xr:uid="{00000000-0005-0000-0000-0000FA1C0000}"/>
    <cellStyle name="Fixo 33" xfId="1990" xr:uid="{00000000-0005-0000-0000-0000FB1C0000}"/>
    <cellStyle name="Fixo 34" xfId="1991" xr:uid="{00000000-0005-0000-0000-0000FC1C0000}"/>
    <cellStyle name="Fixo 4" xfId="1992" xr:uid="{00000000-0005-0000-0000-0000FD1C0000}"/>
    <cellStyle name="Fixo 5" xfId="1993" xr:uid="{00000000-0005-0000-0000-0000FE1C0000}"/>
    <cellStyle name="Fixo 6" xfId="1994" xr:uid="{00000000-0005-0000-0000-0000FF1C0000}"/>
    <cellStyle name="Fixo 7" xfId="1995" xr:uid="{00000000-0005-0000-0000-0000001D0000}"/>
    <cellStyle name="Fixo 8" xfId="1996" xr:uid="{00000000-0005-0000-0000-0000011D0000}"/>
    <cellStyle name="Fixo 9" xfId="1997" xr:uid="{00000000-0005-0000-0000-0000021D0000}"/>
    <cellStyle name="Heading 1" xfId="1998" xr:uid="{00000000-0005-0000-0000-0000031D0000}"/>
    <cellStyle name="Heading 1 10" xfId="1999" xr:uid="{00000000-0005-0000-0000-0000041D0000}"/>
    <cellStyle name="Heading 1 10 2" xfId="4814" xr:uid="{00000000-0005-0000-0000-0000051D0000}"/>
    <cellStyle name="Heading 1 10 2 2" xfId="9932" xr:uid="{00000000-0005-0000-0000-0000061D0000}"/>
    <cellStyle name="Heading 1 11" xfId="2000" xr:uid="{00000000-0005-0000-0000-0000071D0000}"/>
    <cellStyle name="Heading 1 11 2" xfId="4815" xr:uid="{00000000-0005-0000-0000-0000081D0000}"/>
    <cellStyle name="Heading 1 11 2 2" xfId="9933" xr:uid="{00000000-0005-0000-0000-0000091D0000}"/>
    <cellStyle name="Heading 1 12" xfId="2001" xr:uid="{00000000-0005-0000-0000-00000A1D0000}"/>
    <cellStyle name="Heading 1 12 2" xfId="4816" xr:uid="{00000000-0005-0000-0000-00000B1D0000}"/>
    <cellStyle name="Heading 1 12 2 2" xfId="9934" xr:uid="{00000000-0005-0000-0000-00000C1D0000}"/>
    <cellStyle name="Heading 1 13" xfId="2002" xr:uid="{00000000-0005-0000-0000-00000D1D0000}"/>
    <cellStyle name="Heading 1 13 2" xfId="4817" xr:uid="{00000000-0005-0000-0000-00000E1D0000}"/>
    <cellStyle name="Heading 1 13 2 2" xfId="9935" xr:uid="{00000000-0005-0000-0000-00000F1D0000}"/>
    <cellStyle name="Heading 1 14" xfId="2003" xr:uid="{00000000-0005-0000-0000-0000101D0000}"/>
    <cellStyle name="Heading 1 14 2" xfId="4818" xr:uid="{00000000-0005-0000-0000-0000111D0000}"/>
    <cellStyle name="Heading 1 14 2 2" xfId="9936" xr:uid="{00000000-0005-0000-0000-0000121D0000}"/>
    <cellStyle name="Heading 1 15" xfId="2004" xr:uid="{00000000-0005-0000-0000-0000131D0000}"/>
    <cellStyle name="Heading 1 15 2" xfId="4819" xr:uid="{00000000-0005-0000-0000-0000141D0000}"/>
    <cellStyle name="Heading 1 15 2 2" xfId="9937" xr:uid="{00000000-0005-0000-0000-0000151D0000}"/>
    <cellStyle name="Heading 1 16" xfId="2005" xr:uid="{00000000-0005-0000-0000-0000161D0000}"/>
    <cellStyle name="Heading 1 16 2" xfId="4820" xr:uid="{00000000-0005-0000-0000-0000171D0000}"/>
    <cellStyle name="Heading 1 16 2 2" xfId="9938" xr:uid="{00000000-0005-0000-0000-0000181D0000}"/>
    <cellStyle name="Heading 1 17" xfId="2006" xr:uid="{00000000-0005-0000-0000-0000191D0000}"/>
    <cellStyle name="Heading 1 17 2" xfId="4821" xr:uid="{00000000-0005-0000-0000-00001A1D0000}"/>
    <cellStyle name="Heading 1 17 2 2" xfId="9939" xr:uid="{00000000-0005-0000-0000-00001B1D0000}"/>
    <cellStyle name="Heading 1 18" xfId="2007" xr:uid="{00000000-0005-0000-0000-00001C1D0000}"/>
    <cellStyle name="Heading 1 18 2" xfId="4822" xr:uid="{00000000-0005-0000-0000-00001D1D0000}"/>
    <cellStyle name="Heading 1 18 2 2" xfId="9940" xr:uid="{00000000-0005-0000-0000-00001E1D0000}"/>
    <cellStyle name="Heading 1 19" xfId="2008" xr:uid="{00000000-0005-0000-0000-00001F1D0000}"/>
    <cellStyle name="Heading 1 19 2" xfId="4823" xr:uid="{00000000-0005-0000-0000-0000201D0000}"/>
    <cellStyle name="Heading 1 19 2 2" xfId="9941" xr:uid="{00000000-0005-0000-0000-0000211D0000}"/>
    <cellStyle name="Heading 1 2" xfId="2009" xr:uid="{00000000-0005-0000-0000-0000221D0000}"/>
    <cellStyle name="Heading 1 2 2" xfId="2010" xr:uid="{00000000-0005-0000-0000-0000231D0000}"/>
    <cellStyle name="Heading 1 2 2 2" xfId="4825" xr:uid="{00000000-0005-0000-0000-0000241D0000}"/>
    <cellStyle name="Heading 1 2 2 2 2" xfId="9942" xr:uid="{00000000-0005-0000-0000-0000251D0000}"/>
    <cellStyle name="Heading 1 2 3" xfId="2011" xr:uid="{00000000-0005-0000-0000-0000261D0000}"/>
    <cellStyle name="Heading 1 2 3 2" xfId="4826" xr:uid="{00000000-0005-0000-0000-0000271D0000}"/>
    <cellStyle name="Heading 1 2 3 2 2" xfId="9943" xr:uid="{00000000-0005-0000-0000-0000281D0000}"/>
    <cellStyle name="Heading 1 2 4" xfId="3867" xr:uid="{00000000-0005-0000-0000-0000291D0000}"/>
    <cellStyle name="Heading 1 2 4 2" xfId="7401" xr:uid="{00000000-0005-0000-0000-00002A1D0000}"/>
    <cellStyle name="Heading 1 2 4 2 2" xfId="9944" xr:uid="{00000000-0005-0000-0000-00002B1D0000}"/>
    <cellStyle name="Heading 1 2 5" xfId="4824" xr:uid="{00000000-0005-0000-0000-00002C1D0000}"/>
    <cellStyle name="Heading 1 2 5 2" xfId="9945" xr:uid="{00000000-0005-0000-0000-00002D1D0000}"/>
    <cellStyle name="Heading 1 20" xfId="2012" xr:uid="{00000000-0005-0000-0000-00002E1D0000}"/>
    <cellStyle name="Heading 1 20 2" xfId="4827" xr:uid="{00000000-0005-0000-0000-00002F1D0000}"/>
    <cellStyle name="Heading 1 20 2 2" xfId="9946" xr:uid="{00000000-0005-0000-0000-0000301D0000}"/>
    <cellStyle name="Heading 1 21" xfId="2013" xr:uid="{00000000-0005-0000-0000-0000311D0000}"/>
    <cellStyle name="Heading 1 21 2" xfId="4828" xr:uid="{00000000-0005-0000-0000-0000321D0000}"/>
    <cellStyle name="Heading 1 21 2 2" xfId="9947" xr:uid="{00000000-0005-0000-0000-0000331D0000}"/>
    <cellStyle name="Heading 1 22" xfId="2014" xr:uid="{00000000-0005-0000-0000-0000341D0000}"/>
    <cellStyle name="Heading 1 22 2" xfId="4829" xr:uid="{00000000-0005-0000-0000-0000351D0000}"/>
    <cellStyle name="Heading 1 22 2 2" xfId="9948" xr:uid="{00000000-0005-0000-0000-0000361D0000}"/>
    <cellStyle name="Heading 1 23" xfId="2015" xr:uid="{00000000-0005-0000-0000-0000371D0000}"/>
    <cellStyle name="Heading 1 23 2" xfId="4830" xr:uid="{00000000-0005-0000-0000-0000381D0000}"/>
    <cellStyle name="Heading 1 23 2 2" xfId="9949" xr:uid="{00000000-0005-0000-0000-0000391D0000}"/>
    <cellStyle name="Heading 1 24" xfId="2016" xr:uid="{00000000-0005-0000-0000-00003A1D0000}"/>
    <cellStyle name="Heading 1 24 2" xfId="4831" xr:uid="{00000000-0005-0000-0000-00003B1D0000}"/>
    <cellStyle name="Heading 1 24 2 2" xfId="9950" xr:uid="{00000000-0005-0000-0000-00003C1D0000}"/>
    <cellStyle name="Heading 1 25" xfId="2017" xr:uid="{00000000-0005-0000-0000-00003D1D0000}"/>
    <cellStyle name="Heading 1 25 2" xfId="4832" xr:uid="{00000000-0005-0000-0000-00003E1D0000}"/>
    <cellStyle name="Heading 1 25 2 2" xfId="9951" xr:uid="{00000000-0005-0000-0000-00003F1D0000}"/>
    <cellStyle name="Heading 1 26" xfId="2018" xr:uid="{00000000-0005-0000-0000-0000401D0000}"/>
    <cellStyle name="Heading 1 26 2" xfId="4833" xr:uid="{00000000-0005-0000-0000-0000411D0000}"/>
    <cellStyle name="Heading 1 26 2 2" xfId="9952" xr:uid="{00000000-0005-0000-0000-0000421D0000}"/>
    <cellStyle name="Heading 1 27" xfId="2019" xr:uid="{00000000-0005-0000-0000-0000431D0000}"/>
    <cellStyle name="Heading 1 27 2" xfId="4834" xr:uid="{00000000-0005-0000-0000-0000441D0000}"/>
    <cellStyle name="Heading 1 27 2 2" xfId="9953" xr:uid="{00000000-0005-0000-0000-0000451D0000}"/>
    <cellStyle name="Heading 1 28" xfId="2020" xr:uid="{00000000-0005-0000-0000-0000461D0000}"/>
    <cellStyle name="Heading 1 28 2" xfId="4835" xr:uid="{00000000-0005-0000-0000-0000471D0000}"/>
    <cellStyle name="Heading 1 28 2 2" xfId="9954" xr:uid="{00000000-0005-0000-0000-0000481D0000}"/>
    <cellStyle name="Heading 1 29" xfId="2021" xr:uid="{00000000-0005-0000-0000-0000491D0000}"/>
    <cellStyle name="Heading 1 29 2" xfId="4836" xr:uid="{00000000-0005-0000-0000-00004A1D0000}"/>
    <cellStyle name="Heading 1 29 2 2" xfId="9955" xr:uid="{00000000-0005-0000-0000-00004B1D0000}"/>
    <cellStyle name="Heading 1 3" xfId="2022" xr:uid="{00000000-0005-0000-0000-00004C1D0000}"/>
    <cellStyle name="Heading 1 3 2" xfId="4837" xr:uid="{00000000-0005-0000-0000-00004D1D0000}"/>
    <cellStyle name="Heading 1 3 2 2" xfId="9956" xr:uid="{00000000-0005-0000-0000-00004E1D0000}"/>
    <cellStyle name="Heading 1 30" xfId="2023" xr:uid="{00000000-0005-0000-0000-00004F1D0000}"/>
    <cellStyle name="Heading 1 30 2" xfId="4838" xr:uid="{00000000-0005-0000-0000-0000501D0000}"/>
    <cellStyle name="Heading 1 30 2 2" xfId="9957" xr:uid="{00000000-0005-0000-0000-0000511D0000}"/>
    <cellStyle name="Heading 1 31" xfId="2024" xr:uid="{00000000-0005-0000-0000-0000521D0000}"/>
    <cellStyle name="Heading 1 31 2" xfId="4839" xr:uid="{00000000-0005-0000-0000-0000531D0000}"/>
    <cellStyle name="Heading 1 31 2 2" xfId="9958" xr:uid="{00000000-0005-0000-0000-0000541D0000}"/>
    <cellStyle name="Heading 1 32" xfId="2025" xr:uid="{00000000-0005-0000-0000-0000551D0000}"/>
    <cellStyle name="Heading 1 32 2" xfId="4840" xr:uid="{00000000-0005-0000-0000-0000561D0000}"/>
    <cellStyle name="Heading 1 32 2 2" xfId="9959" xr:uid="{00000000-0005-0000-0000-0000571D0000}"/>
    <cellStyle name="Heading 1 33" xfId="2026" xr:uid="{00000000-0005-0000-0000-0000581D0000}"/>
    <cellStyle name="Heading 1 33 2" xfId="4841" xr:uid="{00000000-0005-0000-0000-0000591D0000}"/>
    <cellStyle name="Heading 1 33 2 2" xfId="9960" xr:uid="{00000000-0005-0000-0000-00005A1D0000}"/>
    <cellStyle name="Heading 1 34" xfId="2027" xr:uid="{00000000-0005-0000-0000-00005B1D0000}"/>
    <cellStyle name="Heading 1 34 2" xfId="4842" xr:uid="{00000000-0005-0000-0000-00005C1D0000}"/>
    <cellStyle name="Heading 1 34 2 2" xfId="9961" xr:uid="{00000000-0005-0000-0000-00005D1D0000}"/>
    <cellStyle name="Heading 1 35" xfId="4813" xr:uid="{00000000-0005-0000-0000-00005E1D0000}"/>
    <cellStyle name="Heading 1 35 2" xfId="9962" xr:uid="{00000000-0005-0000-0000-00005F1D0000}"/>
    <cellStyle name="Heading 1 4" xfId="2028" xr:uid="{00000000-0005-0000-0000-0000601D0000}"/>
    <cellStyle name="Heading 1 4 2" xfId="4843" xr:uid="{00000000-0005-0000-0000-0000611D0000}"/>
    <cellStyle name="Heading 1 4 2 2" xfId="9963" xr:uid="{00000000-0005-0000-0000-0000621D0000}"/>
    <cellStyle name="Heading 1 5" xfId="2029" xr:uid="{00000000-0005-0000-0000-0000631D0000}"/>
    <cellStyle name="Heading 1 5 2" xfId="4844" xr:uid="{00000000-0005-0000-0000-0000641D0000}"/>
    <cellStyle name="Heading 1 5 2 2" xfId="9964" xr:uid="{00000000-0005-0000-0000-0000651D0000}"/>
    <cellStyle name="Heading 1 6" xfId="2030" xr:uid="{00000000-0005-0000-0000-0000661D0000}"/>
    <cellStyle name="Heading 1 6 2" xfId="4845" xr:uid="{00000000-0005-0000-0000-0000671D0000}"/>
    <cellStyle name="Heading 1 6 2 2" xfId="9965" xr:uid="{00000000-0005-0000-0000-0000681D0000}"/>
    <cellStyle name="Heading 1 7" xfId="2031" xr:uid="{00000000-0005-0000-0000-0000691D0000}"/>
    <cellStyle name="Heading 1 7 2" xfId="4846" xr:uid="{00000000-0005-0000-0000-00006A1D0000}"/>
    <cellStyle name="Heading 1 7 2 2" xfId="9966" xr:uid="{00000000-0005-0000-0000-00006B1D0000}"/>
    <cellStyle name="Heading 1 8" xfId="2032" xr:uid="{00000000-0005-0000-0000-00006C1D0000}"/>
    <cellStyle name="Heading 1 8 2" xfId="4847" xr:uid="{00000000-0005-0000-0000-00006D1D0000}"/>
    <cellStyle name="Heading 1 8 2 2" xfId="9967" xr:uid="{00000000-0005-0000-0000-00006E1D0000}"/>
    <cellStyle name="Heading 1 9" xfId="2033" xr:uid="{00000000-0005-0000-0000-00006F1D0000}"/>
    <cellStyle name="Heading 1 9 2" xfId="4848" xr:uid="{00000000-0005-0000-0000-0000701D0000}"/>
    <cellStyle name="Heading 1 9 2 2" xfId="9968" xr:uid="{00000000-0005-0000-0000-0000711D0000}"/>
    <cellStyle name="Heading 2" xfId="2034" xr:uid="{00000000-0005-0000-0000-0000721D0000}"/>
    <cellStyle name="Heading 2 10" xfId="2035" xr:uid="{00000000-0005-0000-0000-0000731D0000}"/>
    <cellStyle name="Heading 2 10 2" xfId="4850" xr:uid="{00000000-0005-0000-0000-0000741D0000}"/>
    <cellStyle name="Heading 2 10 2 2" xfId="9969" xr:uid="{00000000-0005-0000-0000-0000751D0000}"/>
    <cellStyle name="Heading 2 11" xfId="2036" xr:uid="{00000000-0005-0000-0000-0000761D0000}"/>
    <cellStyle name="Heading 2 11 2" xfId="4851" xr:uid="{00000000-0005-0000-0000-0000771D0000}"/>
    <cellStyle name="Heading 2 11 2 2" xfId="9970" xr:uid="{00000000-0005-0000-0000-0000781D0000}"/>
    <cellStyle name="Heading 2 12" xfId="2037" xr:uid="{00000000-0005-0000-0000-0000791D0000}"/>
    <cellStyle name="Heading 2 12 2" xfId="4852" xr:uid="{00000000-0005-0000-0000-00007A1D0000}"/>
    <cellStyle name="Heading 2 12 2 2" xfId="9971" xr:uid="{00000000-0005-0000-0000-00007B1D0000}"/>
    <cellStyle name="Heading 2 13" xfId="2038" xr:uid="{00000000-0005-0000-0000-00007C1D0000}"/>
    <cellStyle name="Heading 2 13 2" xfId="4853" xr:uid="{00000000-0005-0000-0000-00007D1D0000}"/>
    <cellStyle name="Heading 2 13 2 2" xfId="9972" xr:uid="{00000000-0005-0000-0000-00007E1D0000}"/>
    <cellStyle name="Heading 2 14" xfId="2039" xr:uid="{00000000-0005-0000-0000-00007F1D0000}"/>
    <cellStyle name="Heading 2 14 2" xfId="4854" xr:uid="{00000000-0005-0000-0000-0000801D0000}"/>
    <cellStyle name="Heading 2 14 2 2" xfId="9973" xr:uid="{00000000-0005-0000-0000-0000811D0000}"/>
    <cellStyle name="Heading 2 15" xfId="2040" xr:uid="{00000000-0005-0000-0000-0000821D0000}"/>
    <cellStyle name="Heading 2 15 2" xfId="4855" xr:uid="{00000000-0005-0000-0000-0000831D0000}"/>
    <cellStyle name="Heading 2 15 2 2" xfId="9974" xr:uid="{00000000-0005-0000-0000-0000841D0000}"/>
    <cellStyle name="Heading 2 16" xfId="2041" xr:uid="{00000000-0005-0000-0000-0000851D0000}"/>
    <cellStyle name="Heading 2 16 2" xfId="4856" xr:uid="{00000000-0005-0000-0000-0000861D0000}"/>
    <cellStyle name="Heading 2 16 2 2" xfId="9975" xr:uid="{00000000-0005-0000-0000-0000871D0000}"/>
    <cellStyle name="Heading 2 17" xfId="2042" xr:uid="{00000000-0005-0000-0000-0000881D0000}"/>
    <cellStyle name="Heading 2 17 2" xfId="4857" xr:uid="{00000000-0005-0000-0000-0000891D0000}"/>
    <cellStyle name="Heading 2 17 2 2" xfId="9976" xr:uid="{00000000-0005-0000-0000-00008A1D0000}"/>
    <cellStyle name="Heading 2 18" xfId="2043" xr:uid="{00000000-0005-0000-0000-00008B1D0000}"/>
    <cellStyle name="Heading 2 18 2" xfId="4858" xr:uid="{00000000-0005-0000-0000-00008C1D0000}"/>
    <cellStyle name="Heading 2 18 2 2" xfId="9977" xr:uid="{00000000-0005-0000-0000-00008D1D0000}"/>
    <cellStyle name="Heading 2 19" xfId="2044" xr:uid="{00000000-0005-0000-0000-00008E1D0000}"/>
    <cellStyle name="Heading 2 19 2" xfId="4859" xr:uid="{00000000-0005-0000-0000-00008F1D0000}"/>
    <cellStyle name="Heading 2 19 2 2" xfId="9978" xr:uid="{00000000-0005-0000-0000-0000901D0000}"/>
    <cellStyle name="Heading 2 2" xfId="2045" xr:uid="{00000000-0005-0000-0000-0000911D0000}"/>
    <cellStyle name="Heading 2 2 2" xfId="2046" xr:uid="{00000000-0005-0000-0000-0000921D0000}"/>
    <cellStyle name="Heading 2 2 2 2" xfId="4861" xr:uid="{00000000-0005-0000-0000-0000931D0000}"/>
    <cellStyle name="Heading 2 2 2 2 2" xfId="9979" xr:uid="{00000000-0005-0000-0000-0000941D0000}"/>
    <cellStyle name="Heading 2 2 3" xfId="2047" xr:uid="{00000000-0005-0000-0000-0000951D0000}"/>
    <cellStyle name="Heading 2 2 3 2" xfId="4862" xr:uid="{00000000-0005-0000-0000-0000961D0000}"/>
    <cellStyle name="Heading 2 2 3 2 2" xfId="9980" xr:uid="{00000000-0005-0000-0000-0000971D0000}"/>
    <cellStyle name="Heading 2 2 4" xfId="3868" xr:uid="{00000000-0005-0000-0000-0000981D0000}"/>
    <cellStyle name="Heading 2 2 4 2" xfId="7402" xr:uid="{00000000-0005-0000-0000-0000991D0000}"/>
    <cellStyle name="Heading 2 2 4 2 2" xfId="9981" xr:uid="{00000000-0005-0000-0000-00009A1D0000}"/>
    <cellStyle name="Heading 2 2 5" xfId="4860" xr:uid="{00000000-0005-0000-0000-00009B1D0000}"/>
    <cellStyle name="Heading 2 2 5 2" xfId="9982" xr:uid="{00000000-0005-0000-0000-00009C1D0000}"/>
    <cellStyle name="Heading 2 20" xfId="2048" xr:uid="{00000000-0005-0000-0000-00009D1D0000}"/>
    <cellStyle name="Heading 2 20 2" xfId="4863" xr:uid="{00000000-0005-0000-0000-00009E1D0000}"/>
    <cellStyle name="Heading 2 20 2 2" xfId="9983" xr:uid="{00000000-0005-0000-0000-00009F1D0000}"/>
    <cellStyle name="Heading 2 21" xfId="2049" xr:uid="{00000000-0005-0000-0000-0000A01D0000}"/>
    <cellStyle name="Heading 2 21 2" xfId="4864" xr:uid="{00000000-0005-0000-0000-0000A11D0000}"/>
    <cellStyle name="Heading 2 21 2 2" xfId="9984" xr:uid="{00000000-0005-0000-0000-0000A21D0000}"/>
    <cellStyle name="Heading 2 22" xfId="2050" xr:uid="{00000000-0005-0000-0000-0000A31D0000}"/>
    <cellStyle name="Heading 2 22 2" xfId="4865" xr:uid="{00000000-0005-0000-0000-0000A41D0000}"/>
    <cellStyle name="Heading 2 22 2 2" xfId="9985" xr:uid="{00000000-0005-0000-0000-0000A51D0000}"/>
    <cellStyle name="Heading 2 23" xfId="2051" xr:uid="{00000000-0005-0000-0000-0000A61D0000}"/>
    <cellStyle name="Heading 2 23 2" xfId="4866" xr:uid="{00000000-0005-0000-0000-0000A71D0000}"/>
    <cellStyle name="Heading 2 23 2 2" xfId="9986" xr:uid="{00000000-0005-0000-0000-0000A81D0000}"/>
    <cellStyle name="Heading 2 24" xfId="2052" xr:uid="{00000000-0005-0000-0000-0000A91D0000}"/>
    <cellStyle name="Heading 2 24 2" xfId="4867" xr:uid="{00000000-0005-0000-0000-0000AA1D0000}"/>
    <cellStyle name="Heading 2 24 2 2" xfId="9987" xr:uid="{00000000-0005-0000-0000-0000AB1D0000}"/>
    <cellStyle name="Heading 2 25" xfId="2053" xr:uid="{00000000-0005-0000-0000-0000AC1D0000}"/>
    <cellStyle name="Heading 2 25 2" xfId="4868" xr:uid="{00000000-0005-0000-0000-0000AD1D0000}"/>
    <cellStyle name="Heading 2 25 2 2" xfId="9988" xr:uid="{00000000-0005-0000-0000-0000AE1D0000}"/>
    <cellStyle name="Heading 2 26" xfId="2054" xr:uid="{00000000-0005-0000-0000-0000AF1D0000}"/>
    <cellStyle name="Heading 2 26 2" xfId="4869" xr:uid="{00000000-0005-0000-0000-0000B01D0000}"/>
    <cellStyle name="Heading 2 26 2 2" xfId="9989" xr:uid="{00000000-0005-0000-0000-0000B11D0000}"/>
    <cellStyle name="Heading 2 27" xfId="2055" xr:uid="{00000000-0005-0000-0000-0000B21D0000}"/>
    <cellStyle name="Heading 2 27 2" xfId="4870" xr:uid="{00000000-0005-0000-0000-0000B31D0000}"/>
    <cellStyle name="Heading 2 27 2 2" xfId="9990" xr:uid="{00000000-0005-0000-0000-0000B41D0000}"/>
    <cellStyle name="Heading 2 28" xfId="2056" xr:uid="{00000000-0005-0000-0000-0000B51D0000}"/>
    <cellStyle name="Heading 2 28 2" xfId="4871" xr:uid="{00000000-0005-0000-0000-0000B61D0000}"/>
    <cellStyle name="Heading 2 28 2 2" xfId="9991" xr:uid="{00000000-0005-0000-0000-0000B71D0000}"/>
    <cellStyle name="Heading 2 29" xfId="2057" xr:uid="{00000000-0005-0000-0000-0000B81D0000}"/>
    <cellStyle name="Heading 2 29 2" xfId="4872" xr:uid="{00000000-0005-0000-0000-0000B91D0000}"/>
    <cellStyle name="Heading 2 29 2 2" xfId="9992" xr:uid="{00000000-0005-0000-0000-0000BA1D0000}"/>
    <cellStyle name="Heading 2 3" xfId="2058" xr:uid="{00000000-0005-0000-0000-0000BB1D0000}"/>
    <cellStyle name="Heading 2 3 2" xfId="4873" xr:uid="{00000000-0005-0000-0000-0000BC1D0000}"/>
    <cellStyle name="Heading 2 3 2 2" xfId="9993" xr:uid="{00000000-0005-0000-0000-0000BD1D0000}"/>
    <cellStyle name="Heading 2 30" xfId="2059" xr:uid="{00000000-0005-0000-0000-0000BE1D0000}"/>
    <cellStyle name="Heading 2 30 2" xfId="4874" xr:uid="{00000000-0005-0000-0000-0000BF1D0000}"/>
    <cellStyle name="Heading 2 30 2 2" xfId="9994" xr:uid="{00000000-0005-0000-0000-0000C01D0000}"/>
    <cellStyle name="Heading 2 31" xfId="2060" xr:uid="{00000000-0005-0000-0000-0000C11D0000}"/>
    <cellStyle name="Heading 2 31 2" xfId="4875" xr:uid="{00000000-0005-0000-0000-0000C21D0000}"/>
    <cellStyle name="Heading 2 31 2 2" xfId="9995" xr:uid="{00000000-0005-0000-0000-0000C31D0000}"/>
    <cellStyle name="Heading 2 32" xfId="2061" xr:uid="{00000000-0005-0000-0000-0000C41D0000}"/>
    <cellStyle name="Heading 2 32 2" xfId="4876" xr:uid="{00000000-0005-0000-0000-0000C51D0000}"/>
    <cellStyle name="Heading 2 32 2 2" xfId="9996" xr:uid="{00000000-0005-0000-0000-0000C61D0000}"/>
    <cellStyle name="Heading 2 33" xfId="2062" xr:uid="{00000000-0005-0000-0000-0000C71D0000}"/>
    <cellStyle name="Heading 2 33 2" xfId="4877" xr:uid="{00000000-0005-0000-0000-0000C81D0000}"/>
    <cellStyle name="Heading 2 33 2 2" xfId="9997" xr:uid="{00000000-0005-0000-0000-0000C91D0000}"/>
    <cellStyle name="Heading 2 34" xfId="2063" xr:uid="{00000000-0005-0000-0000-0000CA1D0000}"/>
    <cellStyle name="Heading 2 34 2" xfId="4878" xr:uid="{00000000-0005-0000-0000-0000CB1D0000}"/>
    <cellStyle name="Heading 2 34 2 2" xfId="9998" xr:uid="{00000000-0005-0000-0000-0000CC1D0000}"/>
    <cellStyle name="Heading 2 35" xfId="2064" xr:uid="{00000000-0005-0000-0000-0000CD1D0000}"/>
    <cellStyle name="Heading 2 35 2" xfId="4879" xr:uid="{00000000-0005-0000-0000-0000CE1D0000}"/>
    <cellStyle name="Heading 2 35 2 2" xfId="9999" xr:uid="{00000000-0005-0000-0000-0000CF1D0000}"/>
    <cellStyle name="Heading 2 36" xfId="4849" xr:uid="{00000000-0005-0000-0000-0000D01D0000}"/>
    <cellStyle name="Heading 2 36 2" xfId="10000" xr:uid="{00000000-0005-0000-0000-0000D11D0000}"/>
    <cellStyle name="Heading 2 4" xfId="2065" xr:uid="{00000000-0005-0000-0000-0000D21D0000}"/>
    <cellStyle name="Heading 2 4 2" xfId="4880" xr:uid="{00000000-0005-0000-0000-0000D31D0000}"/>
    <cellStyle name="Heading 2 4 2 2" xfId="10001" xr:uid="{00000000-0005-0000-0000-0000D41D0000}"/>
    <cellStyle name="Heading 2 5" xfId="2066" xr:uid="{00000000-0005-0000-0000-0000D51D0000}"/>
    <cellStyle name="Heading 2 5 2" xfId="4881" xr:uid="{00000000-0005-0000-0000-0000D61D0000}"/>
    <cellStyle name="Heading 2 5 2 2" xfId="10002" xr:uid="{00000000-0005-0000-0000-0000D71D0000}"/>
    <cellStyle name="Heading 2 6" xfId="2067" xr:uid="{00000000-0005-0000-0000-0000D81D0000}"/>
    <cellStyle name="Heading 2 6 2" xfId="4882" xr:uid="{00000000-0005-0000-0000-0000D91D0000}"/>
    <cellStyle name="Heading 2 6 2 2" xfId="10003" xr:uid="{00000000-0005-0000-0000-0000DA1D0000}"/>
    <cellStyle name="Heading 2 7" xfId="2068" xr:uid="{00000000-0005-0000-0000-0000DB1D0000}"/>
    <cellStyle name="Heading 2 7 2" xfId="4883" xr:uid="{00000000-0005-0000-0000-0000DC1D0000}"/>
    <cellStyle name="Heading 2 7 2 2" xfId="10004" xr:uid="{00000000-0005-0000-0000-0000DD1D0000}"/>
    <cellStyle name="Heading 2 8" xfId="2069" xr:uid="{00000000-0005-0000-0000-0000DE1D0000}"/>
    <cellStyle name="Heading 2 8 2" xfId="4884" xr:uid="{00000000-0005-0000-0000-0000DF1D0000}"/>
    <cellStyle name="Heading 2 8 2 2" xfId="10005" xr:uid="{00000000-0005-0000-0000-0000E01D0000}"/>
    <cellStyle name="Heading 2 9" xfId="2070" xr:uid="{00000000-0005-0000-0000-0000E11D0000}"/>
    <cellStyle name="Heading 2 9 2" xfId="4885" xr:uid="{00000000-0005-0000-0000-0000E21D0000}"/>
    <cellStyle name="Heading 2 9 2 2" xfId="10006" xr:uid="{00000000-0005-0000-0000-0000E31D0000}"/>
    <cellStyle name="Hiperlink 2" xfId="3" xr:uid="{00000000-0005-0000-0000-0000E41D0000}"/>
    <cellStyle name="Incorreto 10" xfId="2071" xr:uid="{00000000-0005-0000-0000-0000E51D0000}"/>
    <cellStyle name="Incorreto 10 2" xfId="6517" xr:uid="{00000000-0005-0000-0000-0000E61D0000}"/>
    <cellStyle name="Incorreto 10 2 2" xfId="10007" xr:uid="{00000000-0005-0000-0000-0000E71D0000}"/>
    <cellStyle name="Incorreto 11" xfId="2072" xr:uid="{00000000-0005-0000-0000-0000E81D0000}"/>
    <cellStyle name="Incorreto 11 2" xfId="6518" xr:uid="{00000000-0005-0000-0000-0000E91D0000}"/>
    <cellStyle name="Incorreto 11 2 2" xfId="10008" xr:uid="{00000000-0005-0000-0000-0000EA1D0000}"/>
    <cellStyle name="Incorreto 12" xfId="2073" xr:uid="{00000000-0005-0000-0000-0000EB1D0000}"/>
    <cellStyle name="Incorreto 12 2" xfId="6519" xr:uid="{00000000-0005-0000-0000-0000EC1D0000}"/>
    <cellStyle name="Incorreto 12 2 2" xfId="10009" xr:uid="{00000000-0005-0000-0000-0000ED1D0000}"/>
    <cellStyle name="Incorreto 13" xfId="2074" xr:uid="{00000000-0005-0000-0000-0000EE1D0000}"/>
    <cellStyle name="Incorreto 13 2" xfId="6520" xr:uid="{00000000-0005-0000-0000-0000EF1D0000}"/>
    <cellStyle name="Incorreto 13 2 2" xfId="10010" xr:uid="{00000000-0005-0000-0000-0000F01D0000}"/>
    <cellStyle name="Incorreto 14" xfId="2075" xr:uid="{00000000-0005-0000-0000-0000F11D0000}"/>
    <cellStyle name="Incorreto 14 2" xfId="6521" xr:uid="{00000000-0005-0000-0000-0000F21D0000}"/>
    <cellStyle name="Incorreto 14 2 2" xfId="10011" xr:uid="{00000000-0005-0000-0000-0000F31D0000}"/>
    <cellStyle name="Incorreto 15" xfId="2076" xr:uid="{00000000-0005-0000-0000-0000F41D0000}"/>
    <cellStyle name="Incorreto 15 2" xfId="6522" xr:uid="{00000000-0005-0000-0000-0000F51D0000}"/>
    <cellStyle name="Incorreto 15 2 2" xfId="10012" xr:uid="{00000000-0005-0000-0000-0000F61D0000}"/>
    <cellStyle name="Incorreto 16" xfId="2077" xr:uid="{00000000-0005-0000-0000-0000F71D0000}"/>
    <cellStyle name="Incorreto 16 2" xfId="6523" xr:uid="{00000000-0005-0000-0000-0000F81D0000}"/>
    <cellStyle name="Incorreto 16 2 2" xfId="10013" xr:uid="{00000000-0005-0000-0000-0000F91D0000}"/>
    <cellStyle name="Incorreto 17" xfId="2078" xr:uid="{00000000-0005-0000-0000-0000FA1D0000}"/>
    <cellStyle name="Incorreto 17 2" xfId="6524" xr:uid="{00000000-0005-0000-0000-0000FB1D0000}"/>
    <cellStyle name="Incorreto 17 2 2" xfId="10014" xr:uid="{00000000-0005-0000-0000-0000FC1D0000}"/>
    <cellStyle name="Incorreto 18" xfId="2079" xr:uid="{00000000-0005-0000-0000-0000FD1D0000}"/>
    <cellStyle name="Incorreto 18 2" xfId="6525" xr:uid="{00000000-0005-0000-0000-0000FE1D0000}"/>
    <cellStyle name="Incorreto 18 2 2" xfId="10015" xr:uid="{00000000-0005-0000-0000-0000FF1D0000}"/>
    <cellStyle name="Incorreto 19" xfId="2080" xr:uid="{00000000-0005-0000-0000-0000001E0000}"/>
    <cellStyle name="Incorreto 19 2" xfId="6526" xr:uid="{00000000-0005-0000-0000-0000011E0000}"/>
    <cellStyle name="Incorreto 19 2 2" xfId="10016" xr:uid="{00000000-0005-0000-0000-0000021E0000}"/>
    <cellStyle name="Incorreto 2" xfId="2081" xr:uid="{00000000-0005-0000-0000-0000031E0000}"/>
    <cellStyle name="Incorreto 2 2" xfId="4887" xr:uid="{00000000-0005-0000-0000-0000041E0000}"/>
    <cellStyle name="Incorreto 2 2 2" xfId="10017" xr:uid="{00000000-0005-0000-0000-0000051E0000}"/>
    <cellStyle name="Incorreto 20" xfId="2082" xr:uid="{00000000-0005-0000-0000-0000061E0000}"/>
    <cellStyle name="Incorreto 20 2" xfId="6527" xr:uid="{00000000-0005-0000-0000-0000071E0000}"/>
    <cellStyle name="Incorreto 20 2 2" xfId="10018" xr:uid="{00000000-0005-0000-0000-0000081E0000}"/>
    <cellStyle name="Incorreto 21" xfId="2083" xr:uid="{00000000-0005-0000-0000-0000091E0000}"/>
    <cellStyle name="Incorreto 21 2" xfId="6528" xr:uid="{00000000-0005-0000-0000-00000A1E0000}"/>
    <cellStyle name="Incorreto 21 2 2" xfId="10019" xr:uid="{00000000-0005-0000-0000-00000B1E0000}"/>
    <cellStyle name="Incorreto 22" xfId="2084" xr:uid="{00000000-0005-0000-0000-00000C1E0000}"/>
    <cellStyle name="Incorreto 22 2" xfId="6529" xr:uid="{00000000-0005-0000-0000-00000D1E0000}"/>
    <cellStyle name="Incorreto 22 2 2" xfId="10020" xr:uid="{00000000-0005-0000-0000-00000E1E0000}"/>
    <cellStyle name="Incorreto 23" xfId="2085" xr:uid="{00000000-0005-0000-0000-00000F1E0000}"/>
    <cellStyle name="Incorreto 23 2" xfId="6530" xr:uid="{00000000-0005-0000-0000-0000101E0000}"/>
    <cellStyle name="Incorreto 23 2 2" xfId="10021" xr:uid="{00000000-0005-0000-0000-0000111E0000}"/>
    <cellStyle name="Incorreto 24" xfId="2086" xr:uid="{00000000-0005-0000-0000-0000121E0000}"/>
    <cellStyle name="Incorreto 24 2" xfId="6531" xr:uid="{00000000-0005-0000-0000-0000131E0000}"/>
    <cellStyle name="Incorreto 24 2 2" xfId="10022" xr:uid="{00000000-0005-0000-0000-0000141E0000}"/>
    <cellStyle name="Incorreto 25" xfId="2087" xr:uid="{00000000-0005-0000-0000-0000151E0000}"/>
    <cellStyle name="Incorreto 25 2" xfId="6532" xr:uid="{00000000-0005-0000-0000-0000161E0000}"/>
    <cellStyle name="Incorreto 25 2 2" xfId="10023" xr:uid="{00000000-0005-0000-0000-0000171E0000}"/>
    <cellStyle name="Incorreto 26" xfId="2088" xr:uid="{00000000-0005-0000-0000-0000181E0000}"/>
    <cellStyle name="Incorreto 26 2" xfId="6533" xr:uid="{00000000-0005-0000-0000-0000191E0000}"/>
    <cellStyle name="Incorreto 26 2 2" xfId="10024" xr:uid="{00000000-0005-0000-0000-00001A1E0000}"/>
    <cellStyle name="Incorreto 27" xfId="2089" xr:uid="{00000000-0005-0000-0000-00001B1E0000}"/>
    <cellStyle name="Incorreto 27 2" xfId="6534" xr:uid="{00000000-0005-0000-0000-00001C1E0000}"/>
    <cellStyle name="Incorreto 27 2 2" xfId="10025" xr:uid="{00000000-0005-0000-0000-00001D1E0000}"/>
    <cellStyle name="Incorreto 28" xfId="2090" xr:uid="{00000000-0005-0000-0000-00001E1E0000}"/>
    <cellStyle name="Incorreto 28 2" xfId="6535" xr:uid="{00000000-0005-0000-0000-00001F1E0000}"/>
    <cellStyle name="Incorreto 28 2 2" xfId="10026" xr:uid="{00000000-0005-0000-0000-0000201E0000}"/>
    <cellStyle name="Incorreto 29" xfId="2091" xr:uid="{00000000-0005-0000-0000-0000211E0000}"/>
    <cellStyle name="Incorreto 29 2" xfId="6536" xr:uid="{00000000-0005-0000-0000-0000221E0000}"/>
    <cellStyle name="Incorreto 29 2 2" xfId="10027" xr:uid="{00000000-0005-0000-0000-0000231E0000}"/>
    <cellStyle name="Incorreto 3" xfId="2092" xr:uid="{00000000-0005-0000-0000-0000241E0000}"/>
    <cellStyle name="Incorreto 3 2" xfId="4888" xr:uid="{00000000-0005-0000-0000-0000251E0000}"/>
    <cellStyle name="Incorreto 3 2 2" xfId="10028" xr:uid="{00000000-0005-0000-0000-0000261E0000}"/>
    <cellStyle name="Incorreto 30" xfId="2093" xr:uid="{00000000-0005-0000-0000-0000271E0000}"/>
    <cellStyle name="Incorreto 30 2" xfId="6537" xr:uid="{00000000-0005-0000-0000-0000281E0000}"/>
    <cellStyle name="Incorreto 30 2 2" xfId="10029" xr:uid="{00000000-0005-0000-0000-0000291E0000}"/>
    <cellStyle name="Incorreto 31" xfId="2094" xr:uid="{00000000-0005-0000-0000-00002A1E0000}"/>
    <cellStyle name="Incorreto 31 2" xfId="6538" xr:uid="{00000000-0005-0000-0000-00002B1E0000}"/>
    <cellStyle name="Incorreto 31 2 2" xfId="10030" xr:uid="{00000000-0005-0000-0000-00002C1E0000}"/>
    <cellStyle name="Incorreto 32" xfId="2095" xr:uid="{00000000-0005-0000-0000-00002D1E0000}"/>
    <cellStyle name="Incorreto 32 2" xfId="6539" xr:uid="{00000000-0005-0000-0000-00002E1E0000}"/>
    <cellStyle name="Incorreto 32 2 2" xfId="10031" xr:uid="{00000000-0005-0000-0000-00002F1E0000}"/>
    <cellStyle name="Incorreto 33" xfId="2096" xr:uid="{00000000-0005-0000-0000-0000301E0000}"/>
    <cellStyle name="Incorreto 33 2" xfId="6540" xr:uid="{00000000-0005-0000-0000-0000311E0000}"/>
    <cellStyle name="Incorreto 33 2 2" xfId="10032" xr:uid="{00000000-0005-0000-0000-0000321E0000}"/>
    <cellStyle name="Incorreto 34" xfId="2097" xr:uid="{00000000-0005-0000-0000-0000331E0000}"/>
    <cellStyle name="Incorreto 34 2" xfId="6541" xr:uid="{00000000-0005-0000-0000-0000341E0000}"/>
    <cellStyle name="Incorreto 34 2 2" xfId="10033" xr:uid="{00000000-0005-0000-0000-0000351E0000}"/>
    <cellStyle name="Incorreto 35" xfId="2098" xr:uid="{00000000-0005-0000-0000-0000361E0000}"/>
    <cellStyle name="Incorreto 35 2" xfId="6542" xr:uid="{00000000-0005-0000-0000-0000371E0000}"/>
    <cellStyle name="Incorreto 35 2 2" xfId="10034" xr:uid="{00000000-0005-0000-0000-0000381E0000}"/>
    <cellStyle name="Incorreto 36" xfId="2099" xr:uid="{00000000-0005-0000-0000-0000391E0000}"/>
    <cellStyle name="Incorreto 36 2" xfId="6543" xr:uid="{00000000-0005-0000-0000-00003A1E0000}"/>
    <cellStyle name="Incorreto 36 2 2" xfId="10035" xr:uid="{00000000-0005-0000-0000-00003B1E0000}"/>
    <cellStyle name="Incorreto 37" xfId="2100" xr:uid="{00000000-0005-0000-0000-00003C1E0000}"/>
    <cellStyle name="Incorreto 37 2" xfId="6544" xr:uid="{00000000-0005-0000-0000-00003D1E0000}"/>
    <cellStyle name="Incorreto 37 2 2" xfId="10036" xr:uid="{00000000-0005-0000-0000-00003E1E0000}"/>
    <cellStyle name="Incorreto 38" xfId="2101" xr:uid="{00000000-0005-0000-0000-00003F1E0000}"/>
    <cellStyle name="Incorreto 38 2" xfId="6545" xr:uid="{00000000-0005-0000-0000-0000401E0000}"/>
    <cellStyle name="Incorreto 38 2 2" xfId="10037" xr:uid="{00000000-0005-0000-0000-0000411E0000}"/>
    <cellStyle name="Incorreto 39" xfId="2102" xr:uid="{00000000-0005-0000-0000-0000421E0000}"/>
    <cellStyle name="Incorreto 39 2" xfId="6546" xr:uid="{00000000-0005-0000-0000-0000431E0000}"/>
    <cellStyle name="Incorreto 39 2 2" xfId="10038" xr:uid="{00000000-0005-0000-0000-0000441E0000}"/>
    <cellStyle name="Incorreto 4" xfId="2103" xr:uid="{00000000-0005-0000-0000-0000451E0000}"/>
    <cellStyle name="Incorreto 4 2" xfId="2104" xr:uid="{00000000-0005-0000-0000-0000461E0000}"/>
    <cellStyle name="Incorreto 4 2 2" xfId="6920" xr:uid="{00000000-0005-0000-0000-0000471E0000}"/>
    <cellStyle name="Incorreto 4 2 2 2" xfId="10039" xr:uid="{00000000-0005-0000-0000-0000481E0000}"/>
    <cellStyle name="Incorreto 4 3" xfId="3869" xr:uid="{00000000-0005-0000-0000-0000491E0000}"/>
    <cellStyle name="Incorreto 4 3 2" xfId="7403" xr:uid="{00000000-0005-0000-0000-00004A1E0000}"/>
    <cellStyle name="Incorreto 4 3 2 2" xfId="10040" xr:uid="{00000000-0005-0000-0000-00004B1E0000}"/>
    <cellStyle name="Incorreto 4 4" xfId="4889" xr:uid="{00000000-0005-0000-0000-00004C1E0000}"/>
    <cellStyle name="Incorreto 4 4 2" xfId="10041" xr:uid="{00000000-0005-0000-0000-00004D1E0000}"/>
    <cellStyle name="Incorreto 40" xfId="2105" xr:uid="{00000000-0005-0000-0000-00004E1E0000}"/>
    <cellStyle name="Incorreto 40 2" xfId="6547" xr:uid="{00000000-0005-0000-0000-00004F1E0000}"/>
    <cellStyle name="Incorreto 40 2 2" xfId="10042" xr:uid="{00000000-0005-0000-0000-0000501E0000}"/>
    <cellStyle name="Incorreto 41" xfId="2106" xr:uid="{00000000-0005-0000-0000-0000511E0000}"/>
    <cellStyle name="Incorreto 41 2" xfId="6548" xr:uid="{00000000-0005-0000-0000-0000521E0000}"/>
    <cellStyle name="Incorreto 41 2 2" xfId="10043" xr:uid="{00000000-0005-0000-0000-0000531E0000}"/>
    <cellStyle name="Incorreto 42" xfId="2107" xr:uid="{00000000-0005-0000-0000-0000541E0000}"/>
    <cellStyle name="Incorreto 42 2" xfId="6549" xr:uid="{00000000-0005-0000-0000-0000551E0000}"/>
    <cellStyle name="Incorreto 42 2 2" xfId="10044" xr:uid="{00000000-0005-0000-0000-0000561E0000}"/>
    <cellStyle name="Incorreto 43" xfId="2108" xr:uid="{00000000-0005-0000-0000-0000571E0000}"/>
    <cellStyle name="Incorreto 43 2" xfId="6550" xr:uid="{00000000-0005-0000-0000-0000581E0000}"/>
    <cellStyle name="Incorreto 43 2 2" xfId="10045" xr:uid="{00000000-0005-0000-0000-0000591E0000}"/>
    <cellStyle name="Incorreto 44" xfId="2109" xr:uid="{00000000-0005-0000-0000-00005A1E0000}"/>
    <cellStyle name="Incorreto 44 2" xfId="6551" xr:uid="{00000000-0005-0000-0000-00005B1E0000}"/>
    <cellStyle name="Incorreto 44 2 2" xfId="10046" xr:uid="{00000000-0005-0000-0000-00005C1E0000}"/>
    <cellStyle name="Incorreto 45" xfId="2110" xr:uid="{00000000-0005-0000-0000-00005D1E0000}"/>
    <cellStyle name="Incorreto 45 2" xfId="6552" xr:uid="{00000000-0005-0000-0000-00005E1E0000}"/>
    <cellStyle name="Incorreto 45 2 2" xfId="10047" xr:uid="{00000000-0005-0000-0000-00005F1E0000}"/>
    <cellStyle name="Incorreto 46" xfId="2111" xr:uid="{00000000-0005-0000-0000-0000601E0000}"/>
    <cellStyle name="Incorreto 46 2" xfId="6553" xr:uid="{00000000-0005-0000-0000-0000611E0000}"/>
    <cellStyle name="Incorreto 46 2 2" xfId="10048" xr:uid="{00000000-0005-0000-0000-0000621E0000}"/>
    <cellStyle name="Incorreto 47" xfId="2112" xr:uid="{00000000-0005-0000-0000-0000631E0000}"/>
    <cellStyle name="Incorreto 47 2" xfId="6554" xr:uid="{00000000-0005-0000-0000-0000641E0000}"/>
    <cellStyle name="Incorreto 47 2 2" xfId="10049" xr:uid="{00000000-0005-0000-0000-0000651E0000}"/>
    <cellStyle name="Incorreto 48" xfId="2113" xr:uid="{00000000-0005-0000-0000-0000661E0000}"/>
    <cellStyle name="Incorreto 48 2" xfId="6555" xr:uid="{00000000-0005-0000-0000-0000671E0000}"/>
    <cellStyle name="Incorreto 48 2 2" xfId="10050" xr:uid="{00000000-0005-0000-0000-0000681E0000}"/>
    <cellStyle name="Incorreto 49" xfId="2114" xr:uid="{00000000-0005-0000-0000-0000691E0000}"/>
    <cellStyle name="Incorreto 49 2" xfId="6556" xr:uid="{00000000-0005-0000-0000-00006A1E0000}"/>
    <cellStyle name="Incorreto 49 2 2" xfId="10051" xr:uid="{00000000-0005-0000-0000-00006B1E0000}"/>
    <cellStyle name="Incorreto 5" xfId="2115" xr:uid="{00000000-0005-0000-0000-00006C1E0000}"/>
    <cellStyle name="Incorreto 5 2" xfId="3870" xr:uid="{00000000-0005-0000-0000-00006D1E0000}"/>
    <cellStyle name="Incorreto 5 2 2" xfId="7404" xr:uid="{00000000-0005-0000-0000-00006E1E0000}"/>
    <cellStyle name="Incorreto 5 2 2 2" xfId="10052" xr:uid="{00000000-0005-0000-0000-00006F1E0000}"/>
    <cellStyle name="Incorreto 5 3" xfId="3871" xr:uid="{00000000-0005-0000-0000-0000701E0000}"/>
    <cellStyle name="Incorreto 5 3 2" xfId="7405" xr:uid="{00000000-0005-0000-0000-0000711E0000}"/>
    <cellStyle name="Incorreto 5 3 2 2" xfId="10053" xr:uid="{00000000-0005-0000-0000-0000721E0000}"/>
    <cellStyle name="Incorreto 5 4" xfId="6557" xr:uid="{00000000-0005-0000-0000-0000731E0000}"/>
    <cellStyle name="Incorreto 5 4 2" xfId="10054" xr:uid="{00000000-0005-0000-0000-0000741E0000}"/>
    <cellStyle name="Incorreto 50" xfId="2116" xr:uid="{00000000-0005-0000-0000-0000751E0000}"/>
    <cellStyle name="Incorreto 50 2" xfId="6558" xr:uid="{00000000-0005-0000-0000-0000761E0000}"/>
    <cellStyle name="Incorreto 50 2 2" xfId="10055" xr:uid="{00000000-0005-0000-0000-0000771E0000}"/>
    <cellStyle name="Incorreto 51" xfId="2117" xr:uid="{00000000-0005-0000-0000-0000781E0000}"/>
    <cellStyle name="Incorreto 51 2" xfId="6559" xr:uid="{00000000-0005-0000-0000-0000791E0000}"/>
    <cellStyle name="Incorreto 51 2 2" xfId="10056" xr:uid="{00000000-0005-0000-0000-00007A1E0000}"/>
    <cellStyle name="Incorreto 52" xfId="3872" xr:uid="{00000000-0005-0000-0000-00007B1E0000}"/>
    <cellStyle name="Incorreto 52 2" xfId="7406" xr:uid="{00000000-0005-0000-0000-00007C1E0000}"/>
    <cellStyle name="Incorreto 52 2 2" xfId="10057" xr:uid="{00000000-0005-0000-0000-00007D1E0000}"/>
    <cellStyle name="Incorreto 53" xfId="4886" xr:uid="{00000000-0005-0000-0000-00007E1E0000}"/>
    <cellStyle name="Incorreto 53 2" xfId="10058" xr:uid="{00000000-0005-0000-0000-00007F1E0000}"/>
    <cellStyle name="Incorreto 6" xfId="2118" xr:uid="{00000000-0005-0000-0000-0000801E0000}"/>
    <cellStyle name="Incorreto 6 2" xfId="6560" xr:uid="{00000000-0005-0000-0000-0000811E0000}"/>
    <cellStyle name="Incorreto 6 2 2" xfId="10059" xr:uid="{00000000-0005-0000-0000-0000821E0000}"/>
    <cellStyle name="Incorreto 7" xfId="2119" xr:uid="{00000000-0005-0000-0000-0000831E0000}"/>
    <cellStyle name="Incorreto 7 2" xfId="6561" xr:uid="{00000000-0005-0000-0000-0000841E0000}"/>
    <cellStyle name="Incorreto 7 2 2" xfId="10060" xr:uid="{00000000-0005-0000-0000-0000851E0000}"/>
    <cellStyle name="Incorreto 8" xfId="2120" xr:uid="{00000000-0005-0000-0000-0000861E0000}"/>
    <cellStyle name="Incorreto 8 2" xfId="6562" xr:uid="{00000000-0005-0000-0000-0000871E0000}"/>
    <cellStyle name="Incorreto 8 2 2" xfId="10061" xr:uid="{00000000-0005-0000-0000-0000881E0000}"/>
    <cellStyle name="Incorreto 9" xfId="2121" xr:uid="{00000000-0005-0000-0000-0000891E0000}"/>
    <cellStyle name="Incorreto 9 2" xfId="6563" xr:uid="{00000000-0005-0000-0000-00008A1E0000}"/>
    <cellStyle name="Incorreto 9 2 2" xfId="10062" xr:uid="{00000000-0005-0000-0000-00008B1E0000}"/>
    <cellStyle name="Moeda0" xfId="2122" xr:uid="{00000000-0005-0000-0000-00008C1E0000}"/>
    <cellStyle name="Moeda0 10" xfId="2123" xr:uid="{00000000-0005-0000-0000-00008D1E0000}"/>
    <cellStyle name="Moeda0 10 2" xfId="3873" xr:uid="{00000000-0005-0000-0000-00008E1E0000}"/>
    <cellStyle name="Moeda0 10 2 2" xfId="7407" xr:uid="{00000000-0005-0000-0000-00008F1E0000}"/>
    <cellStyle name="Moeda0 10 2 2 2" xfId="10063" xr:uid="{00000000-0005-0000-0000-0000901E0000}"/>
    <cellStyle name="Moeda0 10 3" xfId="4891" xr:uid="{00000000-0005-0000-0000-0000911E0000}"/>
    <cellStyle name="Moeda0 10 3 2" xfId="10064" xr:uid="{00000000-0005-0000-0000-0000921E0000}"/>
    <cellStyle name="Moeda0 11" xfId="2124" xr:uid="{00000000-0005-0000-0000-0000931E0000}"/>
    <cellStyle name="Moeda0 11 2" xfId="3874" xr:uid="{00000000-0005-0000-0000-0000941E0000}"/>
    <cellStyle name="Moeda0 11 2 2" xfId="7408" xr:uid="{00000000-0005-0000-0000-0000951E0000}"/>
    <cellStyle name="Moeda0 11 2 2 2" xfId="10065" xr:uid="{00000000-0005-0000-0000-0000961E0000}"/>
    <cellStyle name="Moeda0 11 3" xfId="4892" xr:uid="{00000000-0005-0000-0000-0000971E0000}"/>
    <cellStyle name="Moeda0 11 3 2" xfId="10066" xr:uid="{00000000-0005-0000-0000-0000981E0000}"/>
    <cellStyle name="Moeda0 12" xfId="2125" xr:uid="{00000000-0005-0000-0000-0000991E0000}"/>
    <cellStyle name="Moeda0 12 2" xfId="3875" xr:uid="{00000000-0005-0000-0000-00009A1E0000}"/>
    <cellStyle name="Moeda0 12 2 2" xfId="7409" xr:uid="{00000000-0005-0000-0000-00009B1E0000}"/>
    <cellStyle name="Moeda0 12 2 2 2" xfId="10067" xr:uid="{00000000-0005-0000-0000-00009C1E0000}"/>
    <cellStyle name="Moeda0 12 3" xfId="4893" xr:uid="{00000000-0005-0000-0000-00009D1E0000}"/>
    <cellStyle name="Moeda0 12 3 2" xfId="10068" xr:uid="{00000000-0005-0000-0000-00009E1E0000}"/>
    <cellStyle name="Moeda0 13" xfId="2126" xr:uid="{00000000-0005-0000-0000-00009F1E0000}"/>
    <cellStyle name="Moeda0 13 2" xfId="3876" xr:uid="{00000000-0005-0000-0000-0000A01E0000}"/>
    <cellStyle name="Moeda0 13 2 2" xfId="7410" xr:uid="{00000000-0005-0000-0000-0000A11E0000}"/>
    <cellStyle name="Moeda0 13 2 2 2" xfId="10069" xr:uid="{00000000-0005-0000-0000-0000A21E0000}"/>
    <cellStyle name="Moeda0 13 3" xfId="4894" xr:uid="{00000000-0005-0000-0000-0000A31E0000}"/>
    <cellStyle name="Moeda0 13 3 2" xfId="10070" xr:uid="{00000000-0005-0000-0000-0000A41E0000}"/>
    <cellStyle name="Moeda0 14" xfId="2127" xr:uid="{00000000-0005-0000-0000-0000A51E0000}"/>
    <cellStyle name="Moeda0 14 2" xfId="3877" xr:uid="{00000000-0005-0000-0000-0000A61E0000}"/>
    <cellStyle name="Moeda0 14 2 2" xfId="7411" xr:uid="{00000000-0005-0000-0000-0000A71E0000}"/>
    <cellStyle name="Moeda0 14 2 2 2" xfId="10071" xr:uid="{00000000-0005-0000-0000-0000A81E0000}"/>
    <cellStyle name="Moeda0 14 3" xfId="4895" xr:uid="{00000000-0005-0000-0000-0000A91E0000}"/>
    <cellStyle name="Moeda0 14 3 2" xfId="10072" xr:uid="{00000000-0005-0000-0000-0000AA1E0000}"/>
    <cellStyle name="Moeda0 15" xfId="2128" xr:uid="{00000000-0005-0000-0000-0000AB1E0000}"/>
    <cellStyle name="Moeda0 15 2" xfId="3878" xr:uid="{00000000-0005-0000-0000-0000AC1E0000}"/>
    <cellStyle name="Moeda0 15 2 2" xfId="7412" xr:uid="{00000000-0005-0000-0000-0000AD1E0000}"/>
    <cellStyle name="Moeda0 15 2 2 2" xfId="10073" xr:uid="{00000000-0005-0000-0000-0000AE1E0000}"/>
    <cellStyle name="Moeda0 15 3" xfId="4896" xr:uid="{00000000-0005-0000-0000-0000AF1E0000}"/>
    <cellStyle name="Moeda0 15 3 2" xfId="10074" xr:uid="{00000000-0005-0000-0000-0000B01E0000}"/>
    <cellStyle name="Moeda0 16" xfId="2129" xr:uid="{00000000-0005-0000-0000-0000B11E0000}"/>
    <cellStyle name="Moeda0 16 2" xfId="3879" xr:uid="{00000000-0005-0000-0000-0000B21E0000}"/>
    <cellStyle name="Moeda0 16 2 2" xfId="7413" xr:uid="{00000000-0005-0000-0000-0000B31E0000}"/>
    <cellStyle name="Moeda0 16 2 2 2" xfId="10075" xr:uid="{00000000-0005-0000-0000-0000B41E0000}"/>
    <cellStyle name="Moeda0 16 3" xfId="4897" xr:uid="{00000000-0005-0000-0000-0000B51E0000}"/>
    <cellStyle name="Moeda0 16 3 2" xfId="10076" xr:uid="{00000000-0005-0000-0000-0000B61E0000}"/>
    <cellStyle name="Moeda0 17" xfId="2130" xr:uid="{00000000-0005-0000-0000-0000B71E0000}"/>
    <cellStyle name="Moeda0 17 2" xfId="3880" xr:uid="{00000000-0005-0000-0000-0000B81E0000}"/>
    <cellStyle name="Moeda0 17 2 2" xfId="7414" xr:uid="{00000000-0005-0000-0000-0000B91E0000}"/>
    <cellStyle name="Moeda0 17 2 2 2" xfId="10077" xr:uid="{00000000-0005-0000-0000-0000BA1E0000}"/>
    <cellStyle name="Moeda0 17 3" xfId="4898" xr:uid="{00000000-0005-0000-0000-0000BB1E0000}"/>
    <cellStyle name="Moeda0 17 3 2" xfId="10078" xr:uid="{00000000-0005-0000-0000-0000BC1E0000}"/>
    <cellStyle name="Moeda0 18" xfId="2131" xr:uid="{00000000-0005-0000-0000-0000BD1E0000}"/>
    <cellStyle name="Moeda0 18 2" xfId="3881" xr:uid="{00000000-0005-0000-0000-0000BE1E0000}"/>
    <cellStyle name="Moeda0 18 2 2" xfId="7415" xr:uid="{00000000-0005-0000-0000-0000BF1E0000}"/>
    <cellStyle name="Moeda0 18 2 2 2" xfId="10079" xr:uid="{00000000-0005-0000-0000-0000C01E0000}"/>
    <cellStyle name="Moeda0 18 3" xfId="4899" xr:uid="{00000000-0005-0000-0000-0000C11E0000}"/>
    <cellStyle name="Moeda0 18 3 2" xfId="10080" xr:uid="{00000000-0005-0000-0000-0000C21E0000}"/>
    <cellStyle name="Moeda0 19" xfId="2132" xr:uid="{00000000-0005-0000-0000-0000C31E0000}"/>
    <cellStyle name="Moeda0 19 2" xfId="3882" xr:uid="{00000000-0005-0000-0000-0000C41E0000}"/>
    <cellStyle name="Moeda0 19 2 2" xfId="7416" xr:uid="{00000000-0005-0000-0000-0000C51E0000}"/>
    <cellStyle name="Moeda0 19 2 2 2" xfId="10081" xr:uid="{00000000-0005-0000-0000-0000C61E0000}"/>
    <cellStyle name="Moeda0 19 3" xfId="4900" xr:uid="{00000000-0005-0000-0000-0000C71E0000}"/>
    <cellStyle name="Moeda0 19 3 2" xfId="10082" xr:uid="{00000000-0005-0000-0000-0000C81E0000}"/>
    <cellStyle name="Moeda0 2" xfId="2133" xr:uid="{00000000-0005-0000-0000-0000C91E0000}"/>
    <cellStyle name="Moeda0 2 2" xfId="2134" xr:uid="{00000000-0005-0000-0000-0000CA1E0000}"/>
    <cellStyle name="Moeda0 2 2 2" xfId="3883" xr:uid="{00000000-0005-0000-0000-0000CB1E0000}"/>
    <cellStyle name="Moeda0 2 2 2 2" xfId="7417" xr:uid="{00000000-0005-0000-0000-0000CC1E0000}"/>
    <cellStyle name="Moeda0 2 2 2 2 2" xfId="10083" xr:uid="{00000000-0005-0000-0000-0000CD1E0000}"/>
    <cellStyle name="Moeda0 2 2 3" xfId="4902" xr:uid="{00000000-0005-0000-0000-0000CE1E0000}"/>
    <cellStyle name="Moeda0 2 2 3 2" xfId="10084" xr:uid="{00000000-0005-0000-0000-0000CF1E0000}"/>
    <cellStyle name="Moeda0 2 3" xfId="2135" xr:uid="{00000000-0005-0000-0000-0000D01E0000}"/>
    <cellStyle name="Moeda0 2 3 2" xfId="3884" xr:uid="{00000000-0005-0000-0000-0000D11E0000}"/>
    <cellStyle name="Moeda0 2 3 2 2" xfId="7418" xr:uid="{00000000-0005-0000-0000-0000D21E0000}"/>
    <cellStyle name="Moeda0 2 3 2 2 2" xfId="10085" xr:uid="{00000000-0005-0000-0000-0000D31E0000}"/>
    <cellStyle name="Moeda0 2 3 3" xfId="4903" xr:uid="{00000000-0005-0000-0000-0000D41E0000}"/>
    <cellStyle name="Moeda0 2 3 3 2" xfId="10086" xr:uid="{00000000-0005-0000-0000-0000D51E0000}"/>
    <cellStyle name="Moeda0 2 4" xfId="3885" xr:uid="{00000000-0005-0000-0000-0000D61E0000}"/>
    <cellStyle name="Moeda0 2 4 2" xfId="7419" xr:uid="{00000000-0005-0000-0000-0000D71E0000}"/>
    <cellStyle name="Moeda0 2 4 2 2" xfId="10087" xr:uid="{00000000-0005-0000-0000-0000D81E0000}"/>
    <cellStyle name="Moeda0 2 5" xfId="4901" xr:uid="{00000000-0005-0000-0000-0000D91E0000}"/>
    <cellStyle name="Moeda0 2 5 2" xfId="10088" xr:uid="{00000000-0005-0000-0000-0000DA1E0000}"/>
    <cellStyle name="Moeda0 20" xfId="2136" xr:uid="{00000000-0005-0000-0000-0000DB1E0000}"/>
    <cellStyle name="Moeda0 20 2" xfId="3886" xr:uid="{00000000-0005-0000-0000-0000DC1E0000}"/>
    <cellStyle name="Moeda0 20 2 2" xfId="7420" xr:uid="{00000000-0005-0000-0000-0000DD1E0000}"/>
    <cellStyle name="Moeda0 20 2 2 2" xfId="10089" xr:uid="{00000000-0005-0000-0000-0000DE1E0000}"/>
    <cellStyle name="Moeda0 20 3" xfId="4904" xr:uid="{00000000-0005-0000-0000-0000DF1E0000}"/>
    <cellStyle name="Moeda0 20 3 2" xfId="10090" xr:uid="{00000000-0005-0000-0000-0000E01E0000}"/>
    <cellStyle name="Moeda0 21" xfId="2137" xr:uid="{00000000-0005-0000-0000-0000E11E0000}"/>
    <cellStyle name="Moeda0 21 2" xfId="3887" xr:uid="{00000000-0005-0000-0000-0000E21E0000}"/>
    <cellStyle name="Moeda0 21 2 2" xfId="7421" xr:uid="{00000000-0005-0000-0000-0000E31E0000}"/>
    <cellStyle name="Moeda0 21 2 2 2" xfId="10091" xr:uid="{00000000-0005-0000-0000-0000E41E0000}"/>
    <cellStyle name="Moeda0 21 3" xfId="4905" xr:uid="{00000000-0005-0000-0000-0000E51E0000}"/>
    <cellStyle name="Moeda0 21 3 2" xfId="10092" xr:uid="{00000000-0005-0000-0000-0000E61E0000}"/>
    <cellStyle name="Moeda0 22" xfId="2138" xr:uid="{00000000-0005-0000-0000-0000E71E0000}"/>
    <cellStyle name="Moeda0 22 2" xfId="3888" xr:uid="{00000000-0005-0000-0000-0000E81E0000}"/>
    <cellStyle name="Moeda0 22 2 2" xfId="7422" xr:uid="{00000000-0005-0000-0000-0000E91E0000}"/>
    <cellStyle name="Moeda0 22 2 2 2" xfId="10093" xr:uid="{00000000-0005-0000-0000-0000EA1E0000}"/>
    <cellStyle name="Moeda0 22 3" xfId="4906" xr:uid="{00000000-0005-0000-0000-0000EB1E0000}"/>
    <cellStyle name="Moeda0 22 3 2" xfId="10094" xr:uid="{00000000-0005-0000-0000-0000EC1E0000}"/>
    <cellStyle name="Moeda0 23" xfId="2139" xr:uid="{00000000-0005-0000-0000-0000ED1E0000}"/>
    <cellStyle name="Moeda0 23 2" xfId="3889" xr:uid="{00000000-0005-0000-0000-0000EE1E0000}"/>
    <cellStyle name="Moeda0 23 2 2" xfId="7423" xr:uid="{00000000-0005-0000-0000-0000EF1E0000}"/>
    <cellStyle name="Moeda0 23 2 2 2" xfId="10095" xr:uid="{00000000-0005-0000-0000-0000F01E0000}"/>
    <cellStyle name="Moeda0 23 3" xfId="4907" xr:uid="{00000000-0005-0000-0000-0000F11E0000}"/>
    <cellStyle name="Moeda0 23 3 2" xfId="10096" xr:uid="{00000000-0005-0000-0000-0000F21E0000}"/>
    <cellStyle name="Moeda0 24" xfId="2140" xr:uid="{00000000-0005-0000-0000-0000F31E0000}"/>
    <cellStyle name="Moeda0 24 2" xfId="3890" xr:uid="{00000000-0005-0000-0000-0000F41E0000}"/>
    <cellStyle name="Moeda0 24 2 2" xfId="7424" xr:uid="{00000000-0005-0000-0000-0000F51E0000}"/>
    <cellStyle name="Moeda0 24 2 2 2" xfId="10097" xr:uid="{00000000-0005-0000-0000-0000F61E0000}"/>
    <cellStyle name="Moeda0 24 3" xfId="4908" xr:uid="{00000000-0005-0000-0000-0000F71E0000}"/>
    <cellStyle name="Moeda0 24 3 2" xfId="10098" xr:uid="{00000000-0005-0000-0000-0000F81E0000}"/>
    <cellStyle name="Moeda0 25" xfId="2141" xr:uid="{00000000-0005-0000-0000-0000F91E0000}"/>
    <cellStyle name="Moeda0 25 2" xfId="3891" xr:uid="{00000000-0005-0000-0000-0000FA1E0000}"/>
    <cellStyle name="Moeda0 25 2 2" xfId="7425" xr:uid="{00000000-0005-0000-0000-0000FB1E0000}"/>
    <cellStyle name="Moeda0 25 2 2 2" xfId="10099" xr:uid="{00000000-0005-0000-0000-0000FC1E0000}"/>
    <cellStyle name="Moeda0 25 3" xfId="4909" xr:uid="{00000000-0005-0000-0000-0000FD1E0000}"/>
    <cellStyle name="Moeda0 25 3 2" xfId="10100" xr:uid="{00000000-0005-0000-0000-0000FE1E0000}"/>
    <cellStyle name="Moeda0 26" xfId="2142" xr:uid="{00000000-0005-0000-0000-0000FF1E0000}"/>
    <cellStyle name="Moeda0 26 2" xfId="3892" xr:uid="{00000000-0005-0000-0000-0000001F0000}"/>
    <cellStyle name="Moeda0 26 2 2" xfId="7426" xr:uid="{00000000-0005-0000-0000-0000011F0000}"/>
    <cellStyle name="Moeda0 26 2 2 2" xfId="10101" xr:uid="{00000000-0005-0000-0000-0000021F0000}"/>
    <cellStyle name="Moeda0 26 3" xfId="4910" xr:uid="{00000000-0005-0000-0000-0000031F0000}"/>
    <cellStyle name="Moeda0 26 3 2" xfId="10102" xr:uid="{00000000-0005-0000-0000-0000041F0000}"/>
    <cellStyle name="Moeda0 27" xfId="2143" xr:uid="{00000000-0005-0000-0000-0000051F0000}"/>
    <cellStyle name="Moeda0 27 2" xfId="3893" xr:uid="{00000000-0005-0000-0000-0000061F0000}"/>
    <cellStyle name="Moeda0 27 2 2" xfId="7427" xr:uid="{00000000-0005-0000-0000-0000071F0000}"/>
    <cellStyle name="Moeda0 27 2 2 2" xfId="10103" xr:uid="{00000000-0005-0000-0000-0000081F0000}"/>
    <cellStyle name="Moeda0 27 3" xfId="4911" xr:uid="{00000000-0005-0000-0000-0000091F0000}"/>
    <cellStyle name="Moeda0 27 3 2" xfId="10104" xr:uid="{00000000-0005-0000-0000-00000A1F0000}"/>
    <cellStyle name="Moeda0 28" xfId="2144" xr:uid="{00000000-0005-0000-0000-00000B1F0000}"/>
    <cellStyle name="Moeda0 28 2" xfId="3894" xr:uid="{00000000-0005-0000-0000-00000C1F0000}"/>
    <cellStyle name="Moeda0 28 2 2" xfId="7428" xr:uid="{00000000-0005-0000-0000-00000D1F0000}"/>
    <cellStyle name="Moeda0 28 2 2 2" xfId="10105" xr:uid="{00000000-0005-0000-0000-00000E1F0000}"/>
    <cellStyle name="Moeda0 28 3" xfId="4912" xr:uid="{00000000-0005-0000-0000-00000F1F0000}"/>
    <cellStyle name="Moeda0 28 3 2" xfId="10106" xr:uid="{00000000-0005-0000-0000-0000101F0000}"/>
    <cellStyle name="Moeda0 29" xfId="2145" xr:uid="{00000000-0005-0000-0000-0000111F0000}"/>
    <cellStyle name="Moeda0 29 2" xfId="3895" xr:uid="{00000000-0005-0000-0000-0000121F0000}"/>
    <cellStyle name="Moeda0 29 2 2" xfId="7429" xr:uid="{00000000-0005-0000-0000-0000131F0000}"/>
    <cellStyle name="Moeda0 29 2 2 2" xfId="10107" xr:uid="{00000000-0005-0000-0000-0000141F0000}"/>
    <cellStyle name="Moeda0 29 3" xfId="4913" xr:uid="{00000000-0005-0000-0000-0000151F0000}"/>
    <cellStyle name="Moeda0 29 3 2" xfId="10108" xr:uid="{00000000-0005-0000-0000-0000161F0000}"/>
    <cellStyle name="Moeda0 3" xfId="2146" xr:uid="{00000000-0005-0000-0000-0000171F0000}"/>
    <cellStyle name="Moeda0 3 2" xfId="3896" xr:uid="{00000000-0005-0000-0000-0000181F0000}"/>
    <cellStyle name="Moeda0 3 2 2" xfId="7430" xr:uid="{00000000-0005-0000-0000-0000191F0000}"/>
    <cellStyle name="Moeda0 3 2 2 2" xfId="10109" xr:uid="{00000000-0005-0000-0000-00001A1F0000}"/>
    <cellStyle name="Moeda0 3 3" xfId="4914" xr:uid="{00000000-0005-0000-0000-00001B1F0000}"/>
    <cellStyle name="Moeda0 3 3 2" xfId="10110" xr:uid="{00000000-0005-0000-0000-00001C1F0000}"/>
    <cellStyle name="Moeda0 30" xfId="2147" xr:uid="{00000000-0005-0000-0000-00001D1F0000}"/>
    <cellStyle name="Moeda0 30 2" xfId="3897" xr:uid="{00000000-0005-0000-0000-00001E1F0000}"/>
    <cellStyle name="Moeda0 30 2 2" xfId="7431" xr:uid="{00000000-0005-0000-0000-00001F1F0000}"/>
    <cellStyle name="Moeda0 30 2 2 2" xfId="10111" xr:uid="{00000000-0005-0000-0000-0000201F0000}"/>
    <cellStyle name="Moeda0 30 3" xfId="4915" xr:uid="{00000000-0005-0000-0000-0000211F0000}"/>
    <cellStyle name="Moeda0 30 3 2" xfId="10112" xr:uid="{00000000-0005-0000-0000-0000221F0000}"/>
    <cellStyle name="Moeda0 31" xfId="2148" xr:uid="{00000000-0005-0000-0000-0000231F0000}"/>
    <cellStyle name="Moeda0 31 2" xfId="3898" xr:uid="{00000000-0005-0000-0000-0000241F0000}"/>
    <cellStyle name="Moeda0 31 2 2" xfId="7432" xr:uid="{00000000-0005-0000-0000-0000251F0000}"/>
    <cellStyle name="Moeda0 31 2 2 2" xfId="10113" xr:uid="{00000000-0005-0000-0000-0000261F0000}"/>
    <cellStyle name="Moeda0 31 3" xfId="4916" xr:uid="{00000000-0005-0000-0000-0000271F0000}"/>
    <cellStyle name="Moeda0 31 3 2" xfId="10114" xr:uid="{00000000-0005-0000-0000-0000281F0000}"/>
    <cellStyle name="Moeda0 32" xfId="2149" xr:uid="{00000000-0005-0000-0000-0000291F0000}"/>
    <cellStyle name="Moeda0 32 2" xfId="3899" xr:uid="{00000000-0005-0000-0000-00002A1F0000}"/>
    <cellStyle name="Moeda0 32 2 2" xfId="7433" xr:uid="{00000000-0005-0000-0000-00002B1F0000}"/>
    <cellStyle name="Moeda0 32 2 2 2" xfId="10115" xr:uid="{00000000-0005-0000-0000-00002C1F0000}"/>
    <cellStyle name="Moeda0 32 3" xfId="4917" xr:uid="{00000000-0005-0000-0000-00002D1F0000}"/>
    <cellStyle name="Moeda0 32 3 2" xfId="10116" xr:uid="{00000000-0005-0000-0000-00002E1F0000}"/>
    <cellStyle name="Moeda0 33" xfId="2150" xr:uid="{00000000-0005-0000-0000-00002F1F0000}"/>
    <cellStyle name="Moeda0 33 2" xfId="3900" xr:uid="{00000000-0005-0000-0000-0000301F0000}"/>
    <cellStyle name="Moeda0 33 2 2" xfId="7434" xr:uid="{00000000-0005-0000-0000-0000311F0000}"/>
    <cellStyle name="Moeda0 33 2 2 2" xfId="10117" xr:uid="{00000000-0005-0000-0000-0000321F0000}"/>
    <cellStyle name="Moeda0 33 3" xfId="4918" xr:uid="{00000000-0005-0000-0000-0000331F0000}"/>
    <cellStyle name="Moeda0 33 3 2" xfId="10118" xr:uid="{00000000-0005-0000-0000-0000341F0000}"/>
    <cellStyle name="Moeda0 34" xfId="2151" xr:uid="{00000000-0005-0000-0000-0000351F0000}"/>
    <cellStyle name="Moeda0 34 2" xfId="3901" xr:uid="{00000000-0005-0000-0000-0000361F0000}"/>
    <cellStyle name="Moeda0 34 2 2" xfId="7435" xr:uid="{00000000-0005-0000-0000-0000371F0000}"/>
    <cellStyle name="Moeda0 34 2 2 2" xfId="10119" xr:uid="{00000000-0005-0000-0000-0000381F0000}"/>
    <cellStyle name="Moeda0 34 3" xfId="4919" xr:uid="{00000000-0005-0000-0000-0000391F0000}"/>
    <cellStyle name="Moeda0 34 3 2" xfId="10120" xr:uid="{00000000-0005-0000-0000-00003A1F0000}"/>
    <cellStyle name="Moeda0 35" xfId="3902" xr:uid="{00000000-0005-0000-0000-00003B1F0000}"/>
    <cellStyle name="Moeda0 35 2" xfId="7436" xr:uid="{00000000-0005-0000-0000-00003C1F0000}"/>
    <cellStyle name="Moeda0 35 2 2" xfId="10121" xr:uid="{00000000-0005-0000-0000-00003D1F0000}"/>
    <cellStyle name="Moeda0 36" xfId="4890" xr:uid="{00000000-0005-0000-0000-00003E1F0000}"/>
    <cellStyle name="Moeda0 36 2" xfId="10122" xr:uid="{00000000-0005-0000-0000-00003F1F0000}"/>
    <cellStyle name="Moeda0 4" xfId="2152" xr:uid="{00000000-0005-0000-0000-0000401F0000}"/>
    <cellStyle name="Moeda0 4 2" xfId="3903" xr:uid="{00000000-0005-0000-0000-0000411F0000}"/>
    <cellStyle name="Moeda0 4 2 2" xfId="7437" xr:uid="{00000000-0005-0000-0000-0000421F0000}"/>
    <cellStyle name="Moeda0 4 2 2 2" xfId="10123" xr:uid="{00000000-0005-0000-0000-0000431F0000}"/>
    <cellStyle name="Moeda0 4 3" xfId="4920" xr:uid="{00000000-0005-0000-0000-0000441F0000}"/>
    <cellStyle name="Moeda0 4 3 2" xfId="10124" xr:uid="{00000000-0005-0000-0000-0000451F0000}"/>
    <cellStyle name="Moeda0 5" xfId="2153" xr:uid="{00000000-0005-0000-0000-0000461F0000}"/>
    <cellStyle name="Moeda0 5 2" xfId="3904" xr:uid="{00000000-0005-0000-0000-0000471F0000}"/>
    <cellStyle name="Moeda0 5 2 2" xfId="7438" xr:uid="{00000000-0005-0000-0000-0000481F0000}"/>
    <cellStyle name="Moeda0 5 2 2 2" xfId="10125" xr:uid="{00000000-0005-0000-0000-0000491F0000}"/>
    <cellStyle name="Moeda0 5 3" xfId="4921" xr:uid="{00000000-0005-0000-0000-00004A1F0000}"/>
    <cellStyle name="Moeda0 5 3 2" xfId="10126" xr:uid="{00000000-0005-0000-0000-00004B1F0000}"/>
    <cellStyle name="Moeda0 6" xfId="2154" xr:uid="{00000000-0005-0000-0000-00004C1F0000}"/>
    <cellStyle name="Moeda0 6 2" xfId="3905" xr:uid="{00000000-0005-0000-0000-00004D1F0000}"/>
    <cellStyle name="Moeda0 6 2 2" xfId="7439" xr:uid="{00000000-0005-0000-0000-00004E1F0000}"/>
    <cellStyle name="Moeda0 6 2 2 2" xfId="10127" xr:uid="{00000000-0005-0000-0000-00004F1F0000}"/>
    <cellStyle name="Moeda0 6 3" xfId="4922" xr:uid="{00000000-0005-0000-0000-0000501F0000}"/>
    <cellStyle name="Moeda0 6 3 2" xfId="10128" xr:uid="{00000000-0005-0000-0000-0000511F0000}"/>
    <cellStyle name="Moeda0 7" xfId="2155" xr:uid="{00000000-0005-0000-0000-0000521F0000}"/>
    <cellStyle name="Moeda0 7 2" xfId="3906" xr:uid="{00000000-0005-0000-0000-0000531F0000}"/>
    <cellStyle name="Moeda0 7 2 2" xfId="7440" xr:uid="{00000000-0005-0000-0000-0000541F0000}"/>
    <cellStyle name="Moeda0 7 2 2 2" xfId="10129" xr:uid="{00000000-0005-0000-0000-0000551F0000}"/>
    <cellStyle name="Moeda0 7 3" xfId="4923" xr:uid="{00000000-0005-0000-0000-0000561F0000}"/>
    <cellStyle name="Moeda0 7 3 2" xfId="10130" xr:uid="{00000000-0005-0000-0000-0000571F0000}"/>
    <cellStyle name="Moeda0 8" xfId="2156" xr:uid="{00000000-0005-0000-0000-0000581F0000}"/>
    <cellStyle name="Moeda0 8 2" xfId="3907" xr:uid="{00000000-0005-0000-0000-0000591F0000}"/>
    <cellStyle name="Moeda0 8 2 2" xfId="7441" xr:uid="{00000000-0005-0000-0000-00005A1F0000}"/>
    <cellStyle name="Moeda0 8 2 2 2" xfId="10131" xr:uid="{00000000-0005-0000-0000-00005B1F0000}"/>
    <cellStyle name="Moeda0 8 3" xfId="4924" xr:uid="{00000000-0005-0000-0000-00005C1F0000}"/>
    <cellStyle name="Moeda0 8 3 2" xfId="10132" xr:uid="{00000000-0005-0000-0000-00005D1F0000}"/>
    <cellStyle name="Moeda0 9" xfId="2157" xr:uid="{00000000-0005-0000-0000-00005E1F0000}"/>
    <cellStyle name="Moeda0 9 2" xfId="3908" xr:uid="{00000000-0005-0000-0000-00005F1F0000}"/>
    <cellStyle name="Moeda0 9 2 2" xfId="7442" xr:uid="{00000000-0005-0000-0000-0000601F0000}"/>
    <cellStyle name="Moeda0 9 2 2 2" xfId="10133" xr:uid="{00000000-0005-0000-0000-0000611F0000}"/>
    <cellStyle name="Moeda0 9 3" xfId="4925" xr:uid="{00000000-0005-0000-0000-0000621F0000}"/>
    <cellStyle name="Moeda0 9 3 2" xfId="10134" xr:uid="{00000000-0005-0000-0000-0000631F0000}"/>
    <cellStyle name="Neutra 10" xfId="2158" xr:uid="{00000000-0005-0000-0000-0000641F0000}"/>
    <cellStyle name="Neutra 10 2" xfId="6564" xr:uid="{00000000-0005-0000-0000-0000651F0000}"/>
    <cellStyle name="Neutra 10 2 2" xfId="10135" xr:uid="{00000000-0005-0000-0000-0000661F0000}"/>
    <cellStyle name="Neutra 11" xfId="2159" xr:uid="{00000000-0005-0000-0000-0000671F0000}"/>
    <cellStyle name="Neutra 11 2" xfId="6565" xr:uid="{00000000-0005-0000-0000-0000681F0000}"/>
    <cellStyle name="Neutra 11 2 2" xfId="10136" xr:uid="{00000000-0005-0000-0000-0000691F0000}"/>
    <cellStyle name="Neutra 12" xfId="2160" xr:uid="{00000000-0005-0000-0000-00006A1F0000}"/>
    <cellStyle name="Neutra 12 2" xfId="6566" xr:uid="{00000000-0005-0000-0000-00006B1F0000}"/>
    <cellStyle name="Neutra 12 2 2" xfId="10137" xr:uid="{00000000-0005-0000-0000-00006C1F0000}"/>
    <cellStyle name="Neutra 13" xfId="2161" xr:uid="{00000000-0005-0000-0000-00006D1F0000}"/>
    <cellStyle name="Neutra 13 2" xfId="6567" xr:uid="{00000000-0005-0000-0000-00006E1F0000}"/>
    <cellStyle name="Neutra 13 2 2" xfId="10138" xr:uid="{00000000-0005-0000-0000-00006F1F0000}"/>
    <cellStyle name="Neutra 14" xfId="2162" xr:uid="{00000000-0005-0000-0000-0000701F0000}"/>
    <cellStyle name="Neutra 14 2" xfId="6568" xr:uid="{00000000-0005-0000-0000-0000711F0000}"/>
    <cellStyle name="Neutra 14 2 2" xfId="10139" xr:uid="{00000000-0005-0000-0000-0000721F0000}"/>
    <cellStyle name="Neutra 15" xfId="2163" xr:uid="{00000000-0005-0000-0000-0000731F0000}"/>
    <cellStyle name="Neutra 15 2" xfId="6569" xr:uid="{00000000-0005-0000-0000-0000741F0000}"/>
    <cellStyle name="Neutra 15 2 2" xfId="10140" xr:uid="{00000000-0005-0000-0000-0000751F0000}"/>
    <cellStyle name="Neutra 16" xfId="2164" xr:uid="{00000000-0005-0000-0000-0000761F0000}"/>
    <cellStyle name="Neutra 16 2" xfId="6570" xr:uid="{00000000-0005-0000-0000-0000771F0000}"/>
    <cellStyle name="Neutra 16 2 2" xfId="10141" xr:uid="{00000000-0005-0000-0000-0000781F0000}"/>
    <cellStyle name="Neutra 17" xfId="2165" xr:uid="{00000000-0005-0000-0000-0000791F0000}"/>
    <cellStyle name="Neutra 17 2" xfId="6571" xr:uid="{00000000-0005-0000-0000-00007A1F0000}"/>
    <cellStyle name="Neutra 17 2 2" xfId="10142" xr:uid="{00000000-0005-0000-0000-00007B1F0000}"/>
    <cellStyle name="Neutra 18" xfId="2166" xr:uid="{00000000-0005-0000-0000-00007C1F0000}"/>
    <cellStyle name="Neutra 18 2" xfId="6572" xr:uid="{00000000-0005-0000-0000-00007D1F0000}"/>
    <cellStyle name="Neutra 18 2 2" xfId="10143" xr:uid="{00000000-0005-0000-0000-00007E1F0000}"/>
    <cellStyle name="Neutra 19" xfId="2167" xr:uid="{00000000-0005-0000-0000-00007F1F0000}"/>
    <cellStyle name="Neutra 19 2" xfId="6573" xr:uid="{00000000-0005-0000-0000-0000801F0000}"/>
    <cellStyle name="Neutra 19 2 2" xfId="10144" xr:uid="{00000000-0005-0000-0000-0000811F0000}"/>
    <cellStyle name="Neutra 2" xfId="2168" xr:uid="{00000000-0005-0000-0000-0000821F0000}"/>
    <cellStyle name="Neutra 2 2" xfId="4927" xr:uid="{00000000-0005-0000-0000-0000831F0000}"/>
    <cellStyle name="Neutra 2 2 2" xfId="10145" xr:uid="{00000000-0005-0000-0000-0000841F0000}"/>
    <cellStyle name="Neutra 20" xfId="2169" xr:uid="{00000000-0005-0000-0000-0000851F0000}"/>
    <cellStyle name="Neutra 20 2" xfId="6574" xr:uid="{00000000-0005-0000-0000-0000861F0000}"/>
    <cellStyle name="Neutra 20 2 2" xfId="10146" xr:uid="{00000000-0005-0000-0000-0000871F0000}"/>
    <cellStyle name="Neutra 21" xfId="2170" xr:uid="{00000000-0005-0000-0000-0000881F0000}"/>
    <cellStyle name="Neutra 21 2" xfId="6575" xr:uid="{00000000-0005-0000-0000-0000891F0000}"/>
    <cellStyle name="Neutra 21 2 2" xfId="10147" xr:uid="{00000000-0005-0000-0000-00008A1F0000}"/>
    <cellStyle name="Neutra 22" xfId="2171" xr:uid="{00000000-0005-0000-0000-00008B1F0000}"/>
    <cellStyle name="Neutra 22 2" xfId="6576" xr:uid="{00000000-0005-0000-0000-00008C1F0000}"/>
    <cellStyle name="Neutra 22 2 2" xfId="10148" xr:uid="{00000000-0005-0000-0000-00008D1F0000}"/>
    <cellStyle name="Neutra 23" xfId="2172" xr:uid="{00000000-0005-0000-0000-00008E1F0000}"/>
    <cellStyle name="Neutra 23 2" xfId="6577" xr:uid="{00000000-0005-0000-0000-00008F1F0000}"/>
    <cellStyle name="Neutra 23 2 2" xfId="10149" xr:uid="{00000000-0005-0000-0000-0000901F0000}"/>
    <cellStyle name="Neutra 24" xfId="2173" xr:uid="{00000000-0005-0000-0000-0000911F0000}"/>
    <cellStyle name="Neutra 24 2" xfId="6578" xr:uid="{00000000-0005-0000-0000-0000921F0000}"/>
    <cellStyle name="Neutra 24 2 2" xfId="10150" xr:uid="{00000000-0005-0000-0000-0000931F0000}"/>
    <cellStyle name="Neutra 25" xfId="2174" xr:uid="{00000000-0005-0000-0000-0000941F0000}"/>
    <cellStyle name="Neutra 25 2" xfId="6579" xr:uid="{00000000-0005-0000-0000-0000951F0000}"/>
    <cellStyle name="Neutra 25 2 2" xfId="10151" xr:uid="{00000000-0005-0000-0000-0000961F0000}"/>
    <cellStyle name="Neutra 26" xfId="2175" xr:uid="{00000000-0005-0000-0000-0000971F0000}"/>
    <cellStyle name="Neutra 26 2" xfId="6580" xr:uid="{00000000-0005-0000-0000-0000981F0000}"/>
    <cellStyle name="Neutra 26 2 2" xfId="10152" xr:uid="{00000000-0005-0000-0000-0000991F0000}"/>
    <cellStyle name="Neutra 27" xfId="2176" xr:uid="{00000000-0005-0000-0000-00009A1F0000}"/>
    <cellStyle name="Neutra 27 2" xfId="6581" xr:uid="{00000000-0005-0000-0000-00009B1F0000}"/>
    <cellStyle name="Neutra 27 2 2" xfId="10153" xr:uid="{00000000-0005-0000-0000-00009C1F0000}"/>
    <cellStyle name="Neutra 28" xfId="2177" xr:uid="{00000000-0005-0000-0000-00009D1F0000}"/>
    <cellStyle name="Neutra 28 2" xfId="6582" xr:uid="{00000000-0005-0000-0000-00009E1F0000}"/>
    <cellStyle name="Neutra 28 2 2" xfId="10154" xr:uid="{00000000-0005-0000-0000-00009F1F0000}"/>
    <cellStyle name="Neutra 29" xfId="2178" xr:uid="{00000000-0005-0000-0000-0000A01F0000}"/>
    <cellStyle name="Neutra 29 2" xfId="6583" xr:uid="{00000000-0005-0000-0000-0000A11F0000}"/>
    <cellStyle name="Neutra 29 2 2" xfId="10155" xr:uid="{00000000-0005-0000-0000-0000A21F0000}"/>
    <cellStyle name="Neutra 3" xfId="2179" xr:uid="{00000000-0005-0000-0000-0000A31F0000}"/>
    <cellStyle name="Neutra 3 2" xfId="4928" xr:uid="{00000000-0005-0000-0000-0000A41F0000}"/>
    <cellStyle name="Neutra 3 2 2" xfId="10156" xr:uid="{00000000-0005-0000-0000-0000A51F0000}"/>
    <cellStyle name="Neutra 30" xfId="2180" xr:uid="{00000000-0005-0000-0000-0000A61F0000}"/>
    <cellStyle name="Neutra 30 2" xfId="6584" xr:uid="{00000000-0005-0000-0000-0000A71F0000}"/>
    <cellStyle name="Neutra 30 2 2" xfId="10157" xr:uid="{00000000-0005-0000-0000-0000A81F0000}"/>
    <cellStyle name="Neutra 31" xfId="2181" xr:uid="{00000000-0005-0000-0000-0000A91F0000}"/>
    <cellStyle name="Neutra 31 2" xfId="6585" xr:uid="{00000000-0005-0000-0000-0000AA1F0000}"/>
    <cellStyle name="Neutra 31 2 2" xfId="10158" xr:uid="{00000000-0005-0000-0000-0000AB1F0000}"/>
    <cellStyle name="Neutra 32" xfId="2182" xr:uid="{00000000-0005-0000-0000-0000AC1F0000}"/>
    <cellStyle name="Neutra 32 2" xfId="6586" xr:uid="{00000000-0005-0000-0000-0000AD1F0000}"/>
    <cellStyle name="Neutra 32 2 2" xfId="10159" xr:uid="{00000000-0005-0000-0000-0000AE1F0000}"/>
    <cellStyle name="Neutra 33" xfId="2183" xr:uid="{00000000-0005-0000-0000-0000AF1F0000}"/>
    <cellStyle name="Neutra 33 2" xfId="6587" xr:uid="{00000000-0005-0000-0000-0000B01F0000}"/>
    <cellStyle name="Neutra 33 2 2" xfId="10160" xr:uid="{00000000-0005-0000-0000-0000B11F0000}"/>
    <cellStyle name="Neutra 34" xfId="2184" xr:uid="{00000000-0005-0000-0000-0000B21F0000}"/>
    <cellStyle name="Neutra 34 2" xfId="6588" xr:uid="{00000000-0005-0000-0000-0000B31F0000}"/>
    <cellStyle name="Neutra 34 2 2" xfId="10161" xr:uid="{00000000-0005-0000-0000-0000B41F0000}"/>
    <cellStyle name="Neutra 35" xfId="2185" xr:uid="{00000000-0005-0000-0000-0000B51F0000}"/>
    <cellStyle name="Neutra 35 2" xfId="6589" xr:uid="{00000000-0005-0000-0000-0000B61F0000}"/>
    <cellStyle name="Neutra 35 2 2" xfId="10162" xr:uid="{00000000-0005-0000-0000-0000B71F0000}"/>
    <cellStyle name="Neutra 36" xfId="2186" xr:uid="{00000000-0005-0000-0000-0000B81F0000}"/>
    <cellStyle name="Neutra 36 2" xfId="6590" xr:uid="{00000000-0005-0000-0000-0000B91F0000}"/>
    <cellStyle name="Neutra 36 2 2" xfId="10163" xr:uid="{00000000-0005-0000-0000-0000BA1F0000}"/>
    <cellStyle name="Neutra 37" xfId="2187" xr:uid="{00000000-0005-0000-0000-0000BB1F0000}"/>
    <cellStyle name="Neutra 37 2" xfId="6591" xr:uid="{00000000-0005-0000-0000-0000BC1F0000}"/>
    <cellStyle name="Neutra 37 2 2" xfId="10164" xr:uid="{00000000-0005-0000-0000-0000BD1F0000}"/>
    <cellStyle name="Neutra 38" xfId="2188" xr:uid="{00000000-0005-0000-0000-0000BE1F0000}"/>
    <cellStyle name="Neutra 38 2" xfId="6592" xr:uid="{00000000-0005-0000-0000-0000BF1F0000}"/>
    <cellStyle name="Neutra 38 2 2" xfId="10165" xr:uid="{00000000-0005-0000-0000-0000C01F0000}"/>
    <cellStyle name="Neutra 39" xfId="2189" xr:uid="{00000000-0005-0000-0000-0000C11F0000}"/>
    <cellStyle name="Neutra 39 2" xfId="6593" xr:uid="{00000000-0005-0000-0000-0000C21F0000}"/>
    <cellStyle name="Neutra 39 2 2" xfId="10166" xr:uid="{00000000-0005-0000-0000-0000C31F0000}"/>
    <cellStyle name="Neutra 4" xfId="2190" xr:uid="{00000000-0005-0000-0000-0000C41F0000}"/>
    <cellStyle name="Neutra 4 2" xfId="2191" xr:uid="{00000000-0005-0000-0000-0000C51F0000}"/>
    <cellStyle name="Neutra 4 2 2" xfId="6921" xr:uid="{00000000-0005-0000-0000-0000C61F0000}"/>
    <cellStyle name="Neutra 4 2 2 2" xfId="10167" xr:uid="{00000000-0005-0000-0000-0000C71F0000}"/>
    <cellStyle name="Neutra 4 3" xfId="3909" xr:uid="{00000000-0005-0000-0000-0000C81F0000}"/>
    <cellStyle name="Neutra 4 3 2" xfId="7443" xr:uid="{00000000-0005-0000-0000-0000C91F0000}"/>
    <cellStyle name="Neutra 4 3 2 2" xfId="10168" xr:uid="{00000000-0005-0000-0000-0000CA1F0000}"/>
    <cellStyle name="Neutra 4 4" xfId="4929" xr:uid="{00000000-0005-0000-0000-0000CB1F0000}"/>
    <cellStyle name="Neutra 4 4 2" xfId="10169" xr:uid="{00000000-0005-0000-0000-0000CC1F0000}"/>
    <cellStyle name="Neutra 40" xfId="2192" xr:uid="{00000000-0005-0000-0000-0000CD1F0000}"/>
    <cellStyle name="Neutra 40 2" xfId="6594" xr:uid="{00000000-0005-0000-0000-0000CE1F0000}"/>
    <cellStyle name="Neutra 40 2 2" xfId="10170" xr:uid="{00000000-0005-0000-0000-0000CF1F0000}"/>
    <cellStyle name="Neutra 41" xfId="2193" xr:uid="{00000000-0005-0000-0000-0000D01F0000}"/>
    <cellStyle name="Neutra 41 2" xfId="6595" xr:uid="{00000000-0005-0000-0000-0000D11F0000}"/>
    <cellStyle name="Neutra 41 2 2" xfId="10171" xr:uid="{00000000-0005-0000-0000-0000D21F0000}"/>
    <cellStyle name="Neutra 42" xfId="2194" xr:uid="{00000000-0005-0000-0000-0000D31F0000}"/>
    <cellStyle name="Neutra 42 2" xfId="6596" xr:uid="{00000000-0005-0000-0000-0000D41F0000}"/>
    <cellStyle name="Neutra 42 2 2" xfId="10172" xr:uid="{00000000-0005-0000-0000-0000D51F0000}"/>
    <cellStyle name="Neutra 43" xfId="2195" xr:uid="{00000000-0005-0000-0000-0000D61F0000}"/>
    <cellStyle name="Neutra 43 2" xfId="6597" xr:uid="{00000000-0005-0000-0000-0000D71F0000}"/>
    <cellStyle name="Neutra 43 2 2" xfId="10173" xr:uid="{00000000-0005-0000-0000-0000D81F0000}"/>
    <cellStyle name="Neutra 44" xfId="2196" xr:uid="{00000000-0005-0000-0000-0000D91F0000}"/>
    <cellStyle name="Neutra 44 2" xfId="6598" xr:uid="{00000000-0005-0000-0000-0000DA1F0000}"/>
    <cellStyle name="Neutra 44 2 2" xfId="10174" xr:uid="{00000000-0005-0000-0000-0000DB1F0000}"/>
    <cellStyle name="Neutra 45" xfId="2197" xr:uid="{00000000-0005-0000-0000-0000DC1F0000}"/>
    <cellStyle name="Neutra 45 2" xfId="6599" xr:uid="{00000000-0005-0000-0000-0000DD1F0000}"/>
    <cellStyle name="Neutra 45 2 2" xfId="10175" xr:uid="{00000000-0005-0000-0000-0000DE1F0000}"/>
    <cellStyle name="Neutra 46" xfId="2198" xr:uid="{00000000-0005-0000-0000-0000DF1F0000}"/>
    <cellStyle name="Neutra 46 2" xfId="6600" xr:uid="{00000000-0005-0000-0000-0000E01F0000}"/>
    <cellStyle name="Neutra 46 2 2" xfId="10176" xr:uid="{00000000-0005-0000-0000-0000E11F0000}"/>
    <cellStyle name="Neutra 47" xfId="2199" xr:uid="{00000000-0005-0000-0000-0000E21F0000}"/>
    <cellStyle name="Neutra 47 2" xfId="6601" xr:uid="{00000000-0005-0000-0000-0000E31F0000}"/>
    <cellStyle name="Neutra 47 2 2" xfId="10177" xr:uid="{00000000-0005-0000-0000-0000E41F0000}"/>
    <cellStyle name="Neutra 48" xfId="2200" xr:uid="{00000000-0005-0000-0000-0000E51F0000}"/>
    <cellStyle name="Neutra 48 2" xfId="6602" xr:uid="{00000000-0005-0000-0000-0000E61F0000}"/>
    <cellStyle name="Neutra 48 2 2" xfId="10178" xr:uid="{00000000-0005-0000-0000-0000E71F0000}"/>
    <cellStyle name="Neutra 49" xfId="2201" xr:uid="{00000000-0005-0000-0000-0000E81F0000}"/>
    <cellStyle name="Neutra 49 2" xfId="6603" xr:uid="{00000000-0005-0000-0000-0000E91F0000}"/>
    <cellStyle name="Neutra 49 2 2" xfId="10179" xr:uid="{00000000-0005-0000-0000-0000EA1F0000}"/>
    <cellStyle name="Neutra 5" xfId="2202" xr:uid="{00000000-0005-0000-0000-0000EB1F0000}"/>
    <cellStyle name="Neutra 5 2" xfId="3910" xr:uid="{00000000-0005-0000-0000-0000EC1F0000}"/>
    <cellStyle name="Neutra 5 2 2" xfId="7444" xr:uid="{00000000-0005-0000-0000-0000ED1F0000}"/>
    <cellStyle name="Neutra 5 2 2 2" xfId="10180" xr:uid="{00000000-0005-0000-0000-0000EE1F0000}"/>
    <cellStyle name="Neutra 5 3" xfId="3911" xr:uid="{00000000-0005-0000-0000-0000EF1F0000}"/>
    <cellStyle name="Neutra 5 3 2" xfId="7445" xr:uid="{00000000-0005-0000-0000-0000F01F0000}"/>
    <cellStyle name="Neutra 5 3 2 2" xfId="10181" xr:uid="{00000000-0005-0000-0000-0000F11F0000}"/>
    <cellStyle name="Neutra 5 4" xfId="6604" xr:uid="{00000000-0005-0000-0000-0000F21F0000}"/>
    <cellStyle name="Neutra 5 4 2" xfId="10182" xr:uid="{00000000-0005-0000-0000-0000F31F0000}"/>
    <cellStyle name="Neutra 50" xfId="2203" xr:uid="{00000000-0005-0000-0000-0000F41F0000}"/>
    <cellStyle name="Neutra 50 2" xfId="6605" xr:uid="{00000000-0005-0000-0000-0000F51F0000}"/>
    <cellStyle name="Neutra 50 2 2" xfId="10183" xr:uid="{00000000-0005-0000-0000-0000F61F0000}"/>
    <cellStyle name="Neutra 51" xfId="2204" xr:uid="{00000000-0005-0000-0000-0000F71F0000}"/>
    <cellStyle name="Neutra 51 2" xfId="6606" xr:uid="{00000000-0005-0000-0000-0000F81F0000}"/>
    <cellStyle name="Neutra 51 2 2" xfId="10184" xr:uid="{00000000-0005-0000-0000-0000F91F0000}"/>
    <cellStyle name="Neutra 52" xfId="3912" xr:uid="{00000000-0005-0000-0000-0000FA1F0000}"/>
    <cellStyle name="Neutra 52 2" xfId="7446" xr:uid="{00000000-0005-0000-0000-0000FB1F0000}"/>
    <cellStyle name="Neutra 52 2 2" xfId="10185" xr:uid="{00000000-0005-0000-0000-0000FC1F0000}"/>
    <cellStyle name="Neutra 53" xfId="4926" xr:uid="{00000000-0005-0000-0000-0000FD1F0000}"/>
    <cellStyle name="Neutra 53 2" xfId="10186" xr:uid="{00000000-0005-0000-0000-0000FE1F0000}"/>
    <cellStyle name="Neutra 6" xfId="2205" xr:uid="{00000000-0005-0000-0000-0000FF1F0000}"/>
    <cellStyle name="Neutra 6 2" xfId="6607" xr:uid="{00000000-0005-0000-0000-000000200000}"/>
    <cellStyle name="Neutra 6 2 2" xfId="10187" xr:uid="{00000000-0005-0000-0000-000001200000}"/>
    <cellStyle name="Neutra 7" xfId="2206" xr:uid="{00000000-0005-0000-0000-000002200000}"/>
    <cellStyle name="Neutra 7 2" xfId="6608" xr:uid="{00000000-0005-0000-0000-000003200000}"/>
    <cellStyle name="Neutra 7 2 2" xfId="10188" xr:uid="{00000000-0005-0000-0000-000004200000}"/>
    <cellStyle name="Neutra 8" xfId="2207" xr:uid="{00000000-0005-0000-0000-000005200000}"/>
    <cellStyle name="Neutra 8 2" xfId="6609" xr:uid="{00000000-0005-0000-0000-000006200000}"/>
    <cellStyle name="Neutra 8 2 2" xfId="10189" xr:uid="{00000000-0005-0000-0000-000007200000}"/>
    <cellStyle name="Neutra 9" xfId="2208" xr:uid="{00000000-0005-0000-0000-000008200000}"/>
    <cellStyle name="Neutra 9 2" xfId="6610" xr:uid="{00000000-0005-0000-0000-000009200000}"/>
    <cellStyle name="Neutra 9 2 2" xfId="10190" xr:uid="{00000000-0005-0000-0000-00000A200000}"/>
    <cellStyle name="Neutro" xfId="12292" builtinId="28" customBuiltin="1"/>
    <cellStyle name="Normal" xfId="0" builtinId="0"/>
    <cellStyle name="Normal 10" xfId="43" xr:uid="{00000000-0005-0000-0000-00000C200000}"/>
    <cellStyle name="Normal 10 2" xfId="2209" xr:uid="{00000000-0005-0000-0000-00000D200000}"/>
    <cellStyle name="Normal 10 3" xfId="11301" xr:uid="{00000000-0005-0000-0000-00000E200000}"/>
    <cellStyle name="Normal 11" xfId="47" xr:uid="{00000000-0005-0000-0000-00000F200000}"/>
    <cellStyle name="Normal 11 2" xfId="2210" xr:uid="{00000000-0005-0000-0000-000010200000}"/>
    <cellStyle name="Normal 12" xfId="2211" xr:uid="{00000000-0005-0000-0000-000011200000}"/>
    <cellStyle name="Normal 13" xfId="2212" xr:uid="{00000000-0005-0000-0000-000012200000}"/>
    <cellStyle name="Normal 14" xfId="2213" xr:uid="{00000000-0005-0000-0000-000013200000}"/>
    <cellStyle name="Normal 15" xfId="3437" xr:uid="{00000000-0005-0000-0000-000014200000}"/>
    <cellStyle name="Normal 16" xfId="3438" xr:uid="{00000000-0005-0000-0000-000015200000}"/>
    <cellStyle name="Normal 17" xfId="3439" xr:uid="{00000000-0005-0000-0000-000016200000}"/>
    <cellStyle name="Normal 18" xfId="3440" xr:uid="{00000000-0005-0000-0000-000017200000}"/>
    <cellStyle name="Normal 19" xfId="3441" xr:uid="{00000000-0005-0000-0000-000018200000}"/>
    <cellStyle name="Normal 2" xfId="4" xr:uid="{00000000-0005-0000-0000-000019200000}"/>
    <cellStyle name="Normal 2 2" xfId="5" xr:uid="{00000000-0005-0000-0000-00001A200000}"/>
    <cellStyle name="Normal 2 2 2" xfId="3913" xr:uid="{00000000-0005-0000-0000-00001B200000}"/>
    <cellStyle name="Normal 2 2 2 2" xfId="11471" xr:uid="{00000000-0005-0000-0000-00001C200000}"/>
    <cellStyle name="Normal 2 2 3" xfId="3914" xr:uid="{00000000-0005-0000-0000-00001D200000}"/>
    <cellStyle name="Normal 2 3" xfId="2215" xr:uid="{00000000-0005-0000-0000-00001E200000}"/>
    <cellStyle name="Normal 2 3 2" xfId="3915" xr:uid="{00000000-0005-0000-0000-00001F200000}"/>
    <cellStyle name="Normal 2 3 2 2" xfId="11472" xr:uid="{00000000-0005-0000-0000-000020200000}"/>
    <cellStyle name="Normal 2 3 3" xfId="3916" xr:uid="{00000000-0005-0000-0000-000021200000}"/>
    <cellStyle name="Normal 2 4" xfId="2216" xr:uid="{00000000-0005-0000-0000-000022200000}"/>
    <cellStyle name="Normal 2 5" xfId="2214" xr:uid="{00000000-0005-0000-0000-000023200000}"/>
    <cellStyle name="Normal 20" xfId="3442" xr:uid="{00000000-0005-0000-0000-000024200000}"/>
    <cellStyle name="Normal 21" xfId="3443" xr:uid="{00000000-0005-0000-0000-000025200000}"/>
    <cellStyle name="Normal 22" xfId="3468" xr:uid="{00000000-0005-0000-0000-000026200000}"/>
    <cellStyle name="Normal 23" xfId="3487" xr:uid="{00000000-0005-0000-0000-000027200000}"/>
    <cellStyle name="Normal 24" xfId="3491" xr:uid="{00000000-0005-0000-0000-000028200000}"/>
    <cellStyle name="Normal 24 2" xfId="7727" xr:uid="{00000000-0005-0000-0000-000029200000}"/>
    <cellStyle name="Normal 24 3" xfId="11190" xr:uid="{00000000-0005-0000-0000-00002A200000}"/>
    <cellStyle name="Normal 25" xfId="2217" xr:uid="{00000000-0005-0000-0000-00002B200000}"/>
    <cellStyle name="Normal 26" xfId="7730" xr:uid="{00000000-0005-0000-0000-00002C200000}"/>
    <cellStyle name="Normal 27" xfId="7748" xr:uid="{00000000-0005-0000-0000-00002D200000}"/>
    <cellStyle name="Normal 28" xfId="11193" xr:uid="{00000000-0005-0000-0000-00002E200000}"/>
    <cellStyle name="Normal 29" xfId="6" xr:uid="{00000000-0005-0000-0000-00002F200000}"/>
    <cellStyle name="Normal 3" xfId="7" xr:uid="{00000000-0005-0000-0000-000030200000}"/>
    <cellStyle name="Normal 3 2" xfId="8" xr:uid="{00000000-0005-0000-0000-000031200000}"/>
    <cellStyle name="Normal 3 2 2" xfId="2219" xr:uid="{00000000-0005-0000-0000-000032200000}"/>
    <cellStyle name="Normal 3 3" xfId="9" xr:uid="{00000000-0005-0000-0000-000033200000}"/>
    <cellStyle name="Normal 3 3 2" xfId="2221" xr:uid="{00000000-0005-0000-0000-000034200000}"/>
    <cellStyle name="Normal 3 3 2 2" xfId="12202" xr:uid="{00000000-0005-0000-0000-0000AC1D0000}"/>
    <cellStyle name="Normal 3 3 2 3" xfId="12339" xr:uid="{00000000-0005-0000-0000-0000AC1D0000}"/>
    <cellStyle name="Normal 3 3 2 4" xfId="12431" xr:uid="{00000000-0005-0000-0000-0000AC1D0000}"/>
    <cellStyle name="Normal 3 3 2 5" xfId="12523" xr:uid="{00000000-0005-0000-0000-0000AC1D0000}"/>
    <cellStyle name="Normal 3 3 2 6" xfId="12616" xr:uid="{00000000-0005-0000-0000-0000AC1D0000}"/>
    <cellStyle name="Normal 3 3 2 7" xfId="12708" xr:uid="{00000000-0005-0000-0000-0000AC1D0000}"/>
    <cellStyle name="Normal 3 3 2 8" xfId="12800" xr:uid="{00000000-0005-0000-0000-0000AC1D0000}"/>
    <cellStyle name="Normal 3 3 2 9" xfId="12892" xr:uid="{00000000-0005-0000-0000-0000AC1D0000}"/>
    <cellStyle name="Normal 3 3 3" xfId="2220" xr:uid="{00000000-0005-0000-0000-000035200000}"/>
    <cellStyle name="Normal 3 4" xfId="2222" xr:uid="{00000000-0005-0000-0000-000036200000}"/>
    <cellStyle name="Normal 3 4 2" xfId="12203" xr:uid="{00000000-0005-0000-0000-0000AD1D0000}"/>
    <cellStyle name="Normal 3 4 3" xfId="12340" xr:uid="{00000000-0005-0000-0000-0000AD1D0000}"/>
    <cellStyle name="Normal 3 4 4" xfId="12432" xr:uid="{00000000-0005-0000-0000-0000AD1D0000}"/>
    <cellStyle name="Normal 3 4 5" xfId="12524" xr:uid="{00000000-0005-0000-0000-0000AD1D0000}"/>
    <cellStyle name="Normal 3 4 6" xfId="12617" xr:uid="{00000000-0005-0000-0000-0000AD1D0000}"/>
    <cellStyle name="Normal 3 4 7" xfId="12709" xr:uid="{00000000-0005-0000-0000-0000AD1D0000}"/>
    <cellStyle name="Normal 3 4 8" xfId="12801" xr:uid="{00000000-0005-0000-0000-0000AD1D0000}"/>
    <cellStyle name="Normal 3 4 9" xfId="12893" xr:uid="{00000000-0005-0000-0000-0000AD1D0000}"/>
    <cellStyle name="Normal 3 5" xfId="2218" xr:uid="{00000000-0005-0000-0000-000037200000}"/>
    <cellStyle name="Normal 3 6" xfId="12189" xr:uid="{00000000-0005-0000-0000-000005000000}"/>
    <cellStyle name="Normal 30" xfId="48" xr:uid="{00000000-0005-0000-0000-000038200000}"/>
    <cellStyle name="Normal 31" xfId="12180" xr:uid="{00000000-0005-0000-0000-000039200000}"/>
    <cellStyle name="Normal 32" xfId="12181" xr:uid="{00000000-0005-0000-0000-00003A200000}"/>
    <cellStyle name="Normal 33" xfId="12185" xr:uid="{00000000-0005-0000-0000-0000C62F0000}"/>
    <cellStyle name="Normal 34" xfId="12325" xr:uid="{00000000-0005-0000-0000-000029300000}"/>
    <cellStyle name="Normal 35" xfId="12603" xr:uid="{00000000-0005-0000-0000-00003F310000}"/>
    <cellStyle name="Normal 4" xfId="10" xr:uid="{00000000-0005-0000-0000-00003B200000}"/>
    <cellStyle name="Normal 4 2" xfId="2223" xr:uid="{00000000-0005-0000-0000-00003C200000}"/>
    <cellStyle name="Normal 4 3" xfId="2224" xr:uid="{00000000-0005-0000-0000-00003D200000}"/>
    <cellStyle name="Normal 4 3 2" xfId="12204" xr:uid="{00000000-0005-0000-0000-0000B01D0000}"/>
    <cellStyle name="Normal 4 3 3" xfId="12341" xr:uid="{00000000-0005-0000-0000-0000B01D0000}"/>
    <cellStyle name="Normal 4 3 4" xfId="12433" xr:uid="{00000000-0005-0000-0000-0000B01D0000}"/>
    <cellStyle name="Normal 4 3 5" xfId="12525" xr:uid="{00000000-0005-0000-0000-0000B01D0000}"/>
    <cellStyle name="Normal 4 3 6" xfId="12618" xr:uid="{00000000-0005-0000-0000-0000B01D0000}"/>
    <cellStyle name="Normal 4 3 7" xfId="12710" xr:uid="{00000000-0005-0000-0000-0000B01D0000}"/>
    <cellStyle name="Normal 4 3 8" xfId="12802" xr:uid="{00000000-0005-0000-0000-0000B01D0000}"/>
    <cellStyle name="Normal 4 3 9" xfId="12894" xr:uid="{00000000-0005-0000-0000-0000B01D0000}"/>
    <cellStyle name="Normal 4 4" xfId="3917" xr:uid="{00000000-0005-0000-0000-00003E200000}"/>
    <cellStyle name="Normal 4 5" xfId="3918" xr:uid="{00000000-0005-0000-0000-00003F200000}"/>
    <cellStyle name="Normal 4 5 2" xfId="12224" xr:uid="{00000000-0005-0000-0000-0000B21D0000}"/>
    <cellStyle name="Normal 4 5 3" xfId="12360" xr:uid="{00000000-0005-0000-0000-0000B21D0000}"/>
    <cellStyle name="Normal 4 5 4" xfId="12452" xr:uid="{00000000-0005-0000-0000-0000B21D0000}"/>
    <cellStyle name="Normal 4 5 5" xfId="12544" xr:uid="{00000000-0005-0000-0000-0000B21D0000}"/>
    <cellStyle name="Normal 4 5 6" xfId="12637" xr:uid="{00000000-0005-0000-0000-0000B21D0000}"/>
    <cellStyle name="Normal 4 5 7" xfId="12729" xr:uid="{00000000-0005-0000-0000-0000B21D0000}"/>
    <cellStyle name="Normal 4 5 8" xfId="12821" xr:uid="{00000000-0005-0000-0000-0000B21D0000}"/>
    <cellStyle name="Normal 4 5 9" xfId="12913" xr:uid="{00000000-0005-0000-0000-0000B21D0000}"/>
    <cellStyle name="Normal 4 6" xfId="49" xr:uid="{00000000-0005-0000-0000-000040200000}"/>
    <cellStyle name="Normal 5" xfId="11" xr:uid="{00000000-0005-0000-0000-000041200000}"/>
    <cellStyle name="Normal 5 2" xfId="2225" xr:uid="{00000000-0005-0000-0000-000042200000}"/>
    <cellStyle name="Normal 5 3" xfId="2226" xr:uid="{00000000-0005-0000-0000-000043200000}"/>
    <cellStyle name="Normal 5 3 2" xfId="12205" xr:uid="{00000000-0005-0000-0000-0000B51D0000}"/>
    <cellStyle name="Normal 5 3 3" xfId="12342" xr:uid="{00000000-0005-0000-0000-0000B51D0000}"/>
    <cellStyle name="Normal 5 3 4" xfId="12434" xr:uid="{00000000-0005-0000-0000-0000B51D0000}"/>
    <cellStyle name="Normal 5 3 5" xfId="12526" xr:uid="{00000000-0005-0000-0000-0000B51D0000}"/>
    <cellStyle name="Normal 5 3 6" xfId="12619" xr:uid="{00000000-0005-0000-0000-0000B51D0000}"/>
    <cellStyle name="Normal 5 3 7" xfId="12711" xr:uid="{00000000-0005-0000-0000-0000B51D0000}"/>
    <cellStyle name="Normal 5 3 8" xfId="12803" xr:uid="{00000000-0005-0000-0000-0000B51D0000}"/>
    <cellStyle name="Normal 5 3 9" xfId="12895" xr:uid="{00000000-0005-0000-0000-0000B51D0000}"/>
    <cellStyle name="Normal 5 4" xfId="3919" xr:uid="{00000000-0005-0000-0000-000044200000}"/>
    <cellStyle name="Normal 5 4 10" xfId="12914" xr:uid="{00000000-0005-0000-0000-0000B61D0000}"/>
    <cellStyle name="Normal 5 4 2" xfId="11196" xr:uid="{00000000-0005-0000-0000-000045200000}"/>
    <cellStyle name="Normal 5 4 2 2" xfId="12179" xr:uid="{00000000-0005-0000-0000-000046200000}"/>
    <cellStyle name="Normal 5 4 3" xfId="12225" xr:uid="{00000000-0005-0000-0000-0000B61D0000}"/>
    <cellStyle name="Normal 5 4 4" xfId="12361" xr:uid="{00000000-0005-0000-0000-0000B61D0000}"/>
    <cellStyle name="Normal 5 4 5" xfId="12453" xr:uid="{00000000-0005-0000-0000-0000B61D0000}"/>
    <cellStyle name="Normal 5 4 6" xfId="12545" xr:uid="{00000000-0005-0000-0000-0000B61D0000}"/>
    <cellStyle name="Normal 5 4 7" xfId="12638" xr:uid="{00000000-0005-0000-0000-0000B61D0000}"/>
    <cellStyle name="Normal 5 4 8" xfId="12730" xr:uid="{00000000-0005-0000-0000-0000B61D0000}"/>
    <cellStyle name="Normal 5 4 9" xfId="12822" xr:uid="{00000000-0005-0000-0000-0000B61D0000}"/>
    <cellStyle name="Normal 5 5" xfId="11302" xr:uid="{00000000-0005-0000-0000-000047200000}"/>
    <cellStyle name="Normal 54" xfId="2227" xr:uid="{00000000-0005-0000-0000-000048200000}"/>
    <cellStyle name="Normal 54 2" xfId="2228" xr:uid="{00000000-0005-0000-0000-000049200000}"/>
    <cellStyle name="Normal 54 3" xfId="3920" xr:uid="{00000000-0005-0000-0000-00004A200000}"/>
    <cellStyle name="Normal 54 3 2" xfId="11473" xr:uid="{00000000-0005-0000-0000-00004B200000}"/>
    <cellStyle name="Normal 54 4" xfId="11303" xr:uid="{00000000-0005-0000-0000-00004C200000}"/>
    <cellStyle name="Normal 55" xfId="2229" xr:uid="{00000000-0005-0000-0000-00004D200000}"/>
    <cellStyle name="Normal 55 2" xfId="2230" xr:uid="{00000000-0005-0000-0000-00004E200000}"/>
    <cellStyle name="Normal 56" xfId="2231" xr:uid="{00000000-0005-0000-0000-00004F200000}"/>
    <cellStyle name="Normal 57" xfId="2232" xr:uid="{00000000-0005-0000-0000-000050200000}"/>
    <cellStyle name="Normal 6" xfId="12" xr:uid="{00000000-0005-0000-0000-000051200000}"/>
    <cellStyle name="Normal 6 2" xfId="2234" xr:uid="{00000000-0005-0000-0000-000052200000}"/>
    <cellStyle name="Normal 6 3" xfId="2235" xr:uid="{00000000-0005-0000-0000-000053200000}"/>
    <cellStyle name="Normal 6 3 2" xfId="2236" xr:uid="{00000000-0005-0000-0000-000054200000}"/>
    <cellStyle name="Normal 6 4" xfId="2237" xr:uid="{00000000-0005-0000-0000-000055200000}"/>
    <cellStyle name="Normal 6 5" xfId="2233" xr:uid="{00000000-0005-0000-0000-000056200000}"/>
    <cellStyle name="Normal 7" xfId="13" xr:uid="{00000000-0005-0000-0000-000057200000}"/>
    <cellStyle name="Normal 7 2" xfId="2239" xr:uid="{00000000-0005-0000-0000-000058200000}"/>
    <cellStyle name="Normal 7 3" xfId="2240" xr:uid="{00000000-0005-0000-0000-000059200000}"/>
    <cellStyle name="Normal 7 4" xfId="2238" xr:uid="{00000000-0005-0000-0000-00005A200000}"/>
    <cellStyle name="Normal 8" xfId="14" xr:uid="{00000000-0005-0000-0000-00005B200000}"/>
    <cellStyle name="Normal 8 2" xfId="2242" xr:uid="{00000000-0005-0000-0000-00005C200000}"/>
    <cellStyle name="Normal 8 3" xfId="2243" xr:uid="{00000000-0005-0000-0000-00005D200000}"/>
    <cellStyle name="Normal 8 3 2" xfId="12206" xr:uid="{00000000-0005-0000-0000-0000C91D0000}"/>
    <cellStyle name="Normal 8 3 3" xfId="12343" xr:uid="{00000000-0005-0000-0000-0000C91D0000}"/>
    <cellStyle name="Normal 8 3 4" xfId="12435" xr:uid="{00000000-0005-0000-0000-0000C91D0000}"/>
    <cellStyle name="Normal 8 3 5" xfId="12527" xr:uid="{00000000-0005-0000-0000-0000C91D0000}"/>
    <cellStyle name="Normal 8 3 6" xfId="12620" xr:uid="{00000000-0005-0000-0000-0000C91D0000}"/>
    <cellStyle name="Normal 8 3 7" xfId="12712" xr:uid="{00000000-0005-0000-0000-0000C91D0000}"/>
    <cellStyle name="Normal 8 3 8" xfId="12804" xr:uid="{00000000-0005-0000-0000-0000C91D0000}"/>
    <cellStyle name="Normal 8 3 9" xfId="12896" xr:uid="{00000000-0005-0000-0000-0000C91D0000}"/>
    <cellStyle name="Normal 8 4" xfId="2241" xr:uid="{00000000-0005-0000-0000-00005E200000}"/>
    <cellStyle name="Normal 9" xfId="15" xr:uid="{00000000-0005-0000-0000-00005F200000}"/>
    <cellStyle name="Normal 9 2" xfId="2245" xr:uid="{00000000-0005-0000-0000-000060200000}"/>
    <cellStyle name="Normal 9 2 2" xfId="12207" xr:uid="{00000000-0005-0000-0000-0000CB1D0000}"/>
    <cellStyle name="Normal 9 2 3" xfId="12344" xr:uid="{00000000-0005-0000-0000-0000CB1D0000}"/>
    <cellStyle name="Normal 9 2 4" xfId="12436" xr:uid="{00000000-0005-0000-0000-0000CB1D0000}"/>
    <cellStyle name="Normal 9 2 5" xfId="12528" xr:uid="{00000000-0005-0000-0000-0000CB1D0000}"/>
    <cellStyle name="Normal 9 2 6" xfId="12621" xr:uid="{00000000-0005-0000-0000-0000CB1D0000}"/>
    <cellStyle name="Normal 9 2 7" xfId="12713" xr:uid="{00000000-0005-0000-0000-0000CB1D0000}"/>
    <cellStyle name="Normal 9 2 8" xfId="12805" xr:uid="{00000000-0005-0000-0000-0000CB1D0000}"/>
    <cellStyle name="Normal 9 2 9" xfId="12897" xr:uid="{00000000-0005-0000-0000-0000CB1D0000}"/>
    <cellStyle name="Normal 9 3" xfId="2244" xr:uid="{00000000-0005-0000-0000-000061200000}"/>
    <cellStyle name="Normal_IMPMER" xfId="16" xr:uid="{00000000-0005-0000-0000-000062200000}"/>
    <cellStyle name="Normal_IMPRENSA.CARTEIRA" xfId="17" xr:uid="{00000000-0005-0000-0000-000063200000}"/>
    <cellStyle name="Normal_Operações BC" xfId="18" xr:uid="{00000000-0005-0000-0000-000064200000}"/>
    <cellStyle name="Normal_Operações BC mensal" xfId="19" xr:uid="{00000000-0005-0000-0000-000065200000}"/>
    <cellStyle name="Normal_Q8" xfId="20" xr:uid="{00000000-0005-0000-0000-000066200000}"/>
    <cellStyle name="Normal_TabelasTexto dez03" xfId="21" xr:uid="{00000000-0005-0000-0000-000067200000}"/>
    <cellStyle name="Nota 10" xfId="2246" xr:uid="{00000000-0005-0000-0000-000068200000}"/>
    <cellStyle name="Nota 10 2" xfId="3921" xr:uid="{00000000-0005-0000-0000-000069200000}"/>
    <cellStyle name="Nota 10 2 2" xfId="7447" xr:uid="{00000000-0005-0000-0000-00006A200000}"/>
    <cellStyle name="Nota 10 2 2 2" xfId="10191" xr:uid="{00000000-0005-0000-0000-00006B200000}"/>
    <cellStyle name="Nota 10 3" xfId="3922" xr:uid="{00000000-0005-0000-0000-00006C200000}"/>
    <cellStyle name="Nota 10 3 2" xfId="7448" xr:uid="{00000000-0005-0000-0000-00006D200000}"/>
    <cellStyle name="Nota 10 3 2 2" xfId="10192" xr:uid="{00000000-0005-0000-0000-00006E200000}"/>
    <cellStyle name="Nota 10 3 2 2 2" xfId="12067" xr:uid="{00000000-0005-0000-0000-00006F200000}"/>
    <cellStyle name="Nota 10 3 2 3" xfId="11807" xr:uid="{00000000-0005-0000-0000-000070200000}"/>
    <cellStyle name="Nota 10 3 3" xfId="11474" xr:uid="{00000000-0005-0000-0000-000071200000}"/>
    <cellStyle name="Nota 10 4" xfId="4930" xr:uid="{00000000-0005-0000-0000-000072200000}"/>
    <cellStyle name="Nota 10 4 2" xfId="10193" xr:uid="{00000000-0005-0000-0000-000073200000}"/>
    <cellStyle name="Nota 10 4 2 2" xfId="12068" xr:uid="{00000000-0005-0000-0000-000074200000}"/>
    <cellStyle name="Nota 10 4 3" xfId="11606" xr:uid="{00000000-0005-0000-0000-000075200000}"/>
    <cellStyle name="Nota 10 5" xfId="11304" xr:uid="{00000000-0005-0000-0000-000076200000}"/>
    <cellStyle name="Nota 11" xfId="2247" xr:uid="{00000000-0005-0000-0000-000077200000}"/>
    <cellStyle name="Nota 11 2" xfId="3923" xr:uid="{00000000-0005-0000-0000-000078200000}"/>
    <cellStyle name="Nota 11 2 2" xfId="7449" xr:uid="{00000000-0005-0000-0000-000079200000}"/>
    <cellStyle name="Nota 11 2 2 2" xfId="10194" xr:uid="{00000000-0005-0000-0000-00007A200000}"/>
    <cellStyle name="Nota 11 3" xfId="3924" xr:uid="{00000000-0005-0000-0000-00007B200000}"/>
    <cellStyle name="Nota 11 3 2" xfId="7450" xr:uid="{00000000-0005-0000-0000-00007C200000}"/>
    <cellStyle name="Nota 11 3 2 2" xfId="10195" xr:uid="{00000000-0005-0000-0000-00007D200000}"/>
    <cellStyle name="Nota 11 3 2 2 2" xfId="12069" xr:uid="{00000000-0005-0000-0000-00007E200000}"/>
    <cellStyle name="Nota 11 3 2 3" xfId="11808" xr:uid="{00000000-0005-0000-0000-00007F200000}"/>
    <cellStyle name="Nota 11 3 3" xfId="11475" xr:uid="{00000000-0005-0000-0000-000080200000}"/>
    <cellStyle name="Nota 11 4" xfId="4931" xr:uid="{00000000-0005-0000-0000-000081200000}"/>
    <cellStyle name="Nota 11 4 2" xfId="10196" xr:uid="{00000000-0005-0000-0000-000082200000}"/>
    <cellStyle name="Nota 11 4 2 2" xfId="12070" xr:uid="{00000000-0005-0000-0000-000083200000}"/>
    <cellStyle name="Nota 11 4 3" xfId="11607" xr:uid="{00000000-0005-0000-0000-000084200000}"/>
    <cellStyle name="Nota 11 5" xfId="11305" xr:uid="{00000000-0005-0000-0000-000085200000}"/>
    <cellStyle name="Nota 12" xfId="2248" xr:uid="{00000000-0005-0000-0000-000086200000}"/>
    <cellStyle name="Nota 12 2" xfId="3925" xr:uid="{00000000-0005-0000-0000-000087200000}"/>
    <cellStyle name="Nota 12 2 2" xfId="7451" xr:uid="{00000000-0005-0000-0000-000088200000}"/>
    <cellStyle name="Nota 12 2 2 2" xfId="10197" xr:uid="{00000000-0005-0000-0000-000089200000}"/>
    <cellStyle name="Nota 12 3" xfId="3926" xr:uid="{00000000-0005-0000-0000-00008A200000}"/>
    <cellStyle name="Nota 12 3 2" xfId="7452" xr:uid="{00000000-0005-0000-0000-00008B200000}"/>
    <cellStyle name="Nota 12 3 2 2" xfId="10198" xr:uid="{00000000-0005-0000-0000-00008C200000}"/>
    <cellStyle name="Nota 12 3 2 2 2" xfId="12071" xr:uid="{00000000-0005-0000-0000-00008D200000}"/>
    <cellStyle name="Nota 12 3 2 3" xfId="11809" xr:uid="{00000000-0005-0000-0000-00008E200000}"/>
    <cellStyle name="Nota 12 3 3" xfId="11476" xr:uid="{00000000-0005-0000-0000-00008F200000}"/>
    <cellStyle name="Nota 12 4" xfId="4932" xr:uid="{00000000-0005-0000-0000-000090200000}"/>
    <cellStyle name="Nota 12 4 2" xfId="10199" xr:uid="{00000000-0005-0000-0000-000091200000}"/>
    <cellStyle name="Nota 12 4 2 2" xfId="12072" xr:uid="{00000000-0005-0000-0000-000092200000}"/>
    <cellStyle name="Nota 12 4 3" xfId="11608" xr:uid="{00000000-0005-0000-0000-000093200000}"/>
    <cellStyle name="Nota 12 5" xfId="11306" xr:uid="{00000000-0005-0000-0000-000094200000}"/>
    <cellStyle name="Nota 13" xfId="2249" xr:uid="{00000000-0005-0000-0000-000095200000}"/>
    <cellStyle name="Nota 13 2" xfId="3927" xr:uid="{00000000-0005-0000-0000-000096200000}"/>
    <cellStyle name="Nota 13 2 2" xfId="7453" xr:uid="{00000000-0005-0000-0000-000097200000}"/>
    <cellStyle name="Nota 13 2 2 2" xfId="10200" xr:uid="{00000000-0005-0000-0000-000098200000}"/>
    <cellStyle name="Nota 13 3" xfId="3928" xr:uid="{00000000-0005-0000-0000-000099200000}"/>
    <cellStyle name="Nota 13 3 2" xfId="7454" xr:uid="{00000000-0005-0000-0000-00009A200000}"/>
    <cellStyle name="Nota 13 3 2 2" xfId="10201" xr:uid="{00000000-0005-0000-0000-00009B200000}"/>
    <cellStyle name="Nota 13 3 2 2 2" xfId="12073" xr:uid="{00000000-0005-0000-0000-00009C200000}"/>
    <cellStyle name="Nota 13 3 2 3" xfId="11810" xr:uid="{00000000-0005-0000-0000-00009D200000}"/>
    <cellStyle name="Nota 13 3 3" xfId="11477" xr:uid="{00000000-0005-0000-0000-00009E200000}"/>
    <cellStyle name="Nota 13 4" xfId="4933" xr:uid="{00000000-0005-0000-0000-00009F200000}"/>
    <cellStyle name="Nota 13 4 2" xfId="10202" xr:uid="{00000000-0005-0000-0000-0000A0200000}"/>
    <cellStyle name="Nota 13 4 2 2" xfId="12074" xr:uid="{00000000-0005-0000-0000-0000A1200000}"/>
    <cellStyle name="Nota 13 4 3" xfId="11609" xr:uid="{00000000-0005-0000-0000-0000A2200000}"/>
    <cellStyle name="Nota 13 5" xfId="11307" xr:uid="{00000000-0005-0000-0000-0000A3200000}"/>
    <cellStyle name="Nota 14" xfId="2250" xr:uid="{00000000-0005-0000-0000-0000A4200000}"/>
    <cellStyle name="Nota 14 2" xfId="3929" xr:uid="{00000000-0005-0000-0000-0000A5200000}"/>
    <cellStyle name="Nota 14 2 2" xfId="7455" xr:uid="{00000000-0005-0000-0000-0000A6200000}"/>
    <cellStyle name="Nota 14 2 2 2" xfId="10203" xr:uid="{00000000-0005-0000-0000-0000A7200000}"/>
    <cellStyle name="Nota 14 3" xfId="3930" xr:uid="{00000000-0005-0000-0000-0000A8200000}"/>
    <cellStyle name="Nota 14 3 2" xfId="7456" xr:uid="{00000000-0005-0000-0000-0000A9200000}"/>
    <cellStyle name="Nota 14 3 2 2" xfId="10204" xr:uid="{00000000-0005-0000-0000-0000AA200000}"/>
    <cellStyle name="Nota 14 3 2 2 2" xfId="12075" xr:uid="{00000000-0005-0000-0000-0000AB200000}"/>
    <cellStyle name="Nota 14 3 2 3" xfId="11811" xr:uid="{00000000-0005-0000-0000-0000AC200000}"/>
    <cellStyle name="Nota 14 3 3" xfId="11478" xr:uid="{00000000-0005-0000-0000-0000AD200000}"/>
    <cellStyle name="Nota 14 4" xfId="4934" xr:uid="{00000000-0005-0000-0000-0000AE200000}"/>
    <cellStyle name="Nota 14 4 2" xfId="10205" xr:uid="{00000000-0005-0000-0000-0000AF200000}"/>
    <cellStyle name="Nota 14 4 2 2" xfId="12076" xr:uid="{00000000-0005-0000-0000-0000B0200000}"/>
    <cellStyle name="Nota 14 4 3" xfId="11610" xr:uid="{00000000-0005-0000-0000-0000B1200000}"/>
    <cellStyle name="Nota 14 5" xfId="11308" xr:uid="{00000000-0005-0000-0000-0000B2200000}"/>
    <cellStyle name="Nota 15" xfId="2251" xr:uid="{00000000-0005-0000-0000-0000B3200000}"/>
    <cellStyle name="Nota 15 2" xfId="3931" xr:uid="{00000000-0005-0000-0000-0000B4200000}"/>
    <cellStyle name="Nota 15 2 2" xfId="7457" xr:uid="{00000000-0005-0000-0000-0000B5200000}"/>
    <cellStyle name="Nota 15 2 2 2" xfId="10206" xr:uid="{00000000-0005-0000-0000-0000B6200000}"/>
    <cellStyle name="Nota 15 3" xfId="3932" xr:uid="{00000000-0005-0000-0000-0000B7200000}"/>
    <cellStyle name="Nota 15 3 2" xfId="7458" xr:uid="{00000000-0005-0000-0000-0000B8200000}"/>
    <cellStyle name="Nota 15 3 2 2" xfId="10207" xr:uid="{00000000-0005-0000-0000-0000B9200000}"/>
    <cellStyle name="Nota 15 3 2 2 2" xfId="12077" xr:uid="{00000000-0005-0000-0000-0000BA200000}"/>
    <cellStyle name="Nota 15 3 2 3" xfId="11812" xr:uid="{00000000-0005-0000-0000-0000BB200000}"/>
    <cellStyle name="Nota 15 3 3" xfId="11479" xr:uid="{00000000-0005-0000-0000-0000BC200000}"/>
    <cellStyle name="Nota 15 4" xfId="4935" xr:uid="{00000000-0005-0000-0000-0000BD200000}"/>
    <cellStyle name="Nota 15 4 2" xfId="10208" xr:uid="{00000000-0005-0000-0000-0000BE200000}"/>
    <cellStyle name="Nota 15 4 2 2" xfId="12078" xr:uid="{00000000-0005-0000-0000-0000BF200000}"/>
    <cellStyle name="Nota 15 4 3" xfId="11611" xr:uid="{00000000-0005-0000-0000-0000C0200000}"/>
    <cellStyle name="Nota 15 5" xfId="11309" xr:uid="{00000000-0005-0000-0000-0000C1200000}"/>
    <cellStyle name="Nota 16" xfId="2252" xr:uid="{00000000-0005-0000-0000-0000C2200000}"/>
    <cellStyle name="Nota 16 2" xfId="3933" xr:uid="{00000000-0005-0000-0000-0000C3200000}"/>
    <cellStyle name="Nota 16 2 2" xfId="7459" xr:uid="{00000000-0005-0000-0000-0000C4200000}"/>
    <cellStyle name="Nota 16 2 2 2" xfId="10209" xr:uid="{00000000-0005-0000-0000-0000C5200000}"/>
    <cellStyle name="Nota 16 3" xfId="3934" xr:uid="{00000000-0005-0000-0000-0000C6200000}"/>
    <cellStyle name="Nota 16 3 2" xfId="7460" xr:uid="{00000000-0005-0000-0000-0000C7200000}"/>
    <cellStyle name="Nota 16 3 2 2" xfId="10210" xr:uid="{00000000-0005-0000-0000-0000C8200000}"/>
    <cellStyle name="Nota 16 3 2 2 2" xfId="12079" xr:uid="{00000000-0005-0000-0000-0000C9200000}"/>
    <cellStyle name="Nota 16 3 2 3" xfId="11813" xr:uid="{00000000-0005-0000-0000-0000CA200000}"/>
    <cellStyle name="Nota 16 3 3" xfId="11480" xr:uid="{00000000-0005-0000-0000-0000CB200000}"/>
    <cellStyle name="Nota 16 4" xfId="4936" xr:uid="{00000000-0005-0000-0000-0000CC200000}"/>
    <cellStyle name="Nota 16 4 2" xfId="10211" xr:uid="{00000000-0005-0000-0000-0000CD200000}"/>
    <cellStyle name="Nota 16 4 2 2" xfId="12080" xr:uid="{00000000-0005-0000-0000-0000CE200000}"/>
    <cellStyle name="Nota 16 4 3" xfId="11612" xr:uid="{00000000-0005-0000-0000-0000CF200000}"/>
    <cellStyle name="Nota 16 5" xfId="11310" xr:uid="{00000000-0005-0000-0000-0000D0200000}"/>
    <cellStyle name="Nota 17" xfId="2253" xr:uid="{00000000-0005-0000-0000-0000D1200000}"/>
    <cellStyle name="Nota 17 2" xfId="3935" xr:uid="{00000000-0005-0000-0000-0000D2200000}"/>
    <cellStyle name="Nota 17 2 2" xfId="7461" xr:uid="{00000000-0005-0000-0000-0000D3200000}"/>
    <cellStyle name="Nota 17 2 2 2" xfId="10212" xr:uid="{00000000-0005-0000-0000-0000D4200000}"/>
    <cellStyle name="Nota 17 3" xfId="3936" xr:uid="{00000000-0005-0000-0000-0000D5200000}"/>
    <cellStyle name="Nota 17 3 2" xfId="7462" xr:uid="{00000000-0005-0000-0000-0000D6200000}"/>
    <cellStyle name="Nota 17 3 2 2" xfId="10213" xr:uid="{00000000-0005-0000-0000-0000D7200000}"/>
    <cellStyle name="Nota 17 3 2 2 2" xfId="12081" xr:uid="{00000000-0005-0000-0000-0000D8200000}"/>
    <cellStyle name="Nota 17 3 2 3" xfId="11814" xr:uid="{00000000-0005-0000-0000-0000D9200000}"/>
    <cellStyle name="Nota 17 3 3" xfId="11481" xr:uid="{00000000-0005-0000-0000-0000DA200000}"/>
    <cellStyle name="Nota 17 4" xfId="4937" xr:uid="{00000000-0005-0000-0000-0000DB200000}"/>
    <cellStyle name="Nota 17 4 2" xfId="10214" xr:uid="{00000000-0005-0000-0000-0000DC200000}"/>
    <cellStyle name="Nota 17 4 2 2" xfId="12082" xr:uid="{00000000-0005-0000-0000-0000DD200000}"/>
    <cellStyle name="Nota 17 4 3" xfId="11613" xr:uid="{00000000-0005-0000-0000-0000DE200000}"/>
    <cellStyle name="Nota 17 5" xfId="11311" xr:uid="{00000000-0005-0000-0000-0000DF200000}"/>
    <cellStyle name="Nota 18" xfId="2254" xr:uid="{00000000-0005-0000-0000-0000E0200000}"/>
    <cellStyle name="Nota 18 2" xfId="3937" xr:uid="{00000000-0005-0000-0000-0000E1200000}"/>
    <cellStyle name="Nota 18 2 2" xfId="7463" xr:uid="{00000000-0005-0000-0000-0000E2200000}"/>
    <cellStyle name="Nota 18 2 2 2" xfId="10215" xr:uid="{00000000-0005-0000-0000-0000E3200000}"/>
    <cellStyle name="Nota 18 3" xfId="3938" xr:uid="{00000000-0005-0000-0000-0000E4200000}"/>
    <cellStyle name="Nota 18 3 2" xfId="7464" xr:uid="{00000000-0005-0000-0000-0000E5200000}"/>
    <cellStyle name="Nota 18 3 2 2" xfId="10216" xr:uid="{00000000-0005-0000-0000-0000E6200000}"/>
    <cellStyle name="Nota 18 3 2 2 2" xfId="12083" xr:uid="{00000000-0005-0000-0000-0000E7200000}"/>
    <cellStyle name="Nota 18 3 2 3" xfId="11815" xr:uid="{00000000-0005-0000-0000-0000E8200000}"/>
    <cellStyle name="Nota 18 3 3" xfId="11482" xr:uid="{00000000-0005-0000-0000-0000E9200000}"/>
    <cellStyle name="Nota 18 4" xfId="4938" xr:uid="{00000000-0005-0000-0000-0000EA200000}"/>
    <cellStyle name="Nota 18 4 2" xfId="10217" xr:uid="{00000000-0005-0000-0000-0000EB200000}"/>
    <cellStyle name="Nota 18 4 2 2" xfId="12084" xr:uid="{00000000-0005-0000-0000-0000EC200000}"/>
    <cellStyle name="Nota 18 4 3" xfId="11614" xr:uid="{00000000-0005-0000-0000-0000ED200000}"/>
    <cellStyle name="Nota 18 5" xfId="11312" xr:uid="{00000000-0005-0000-0000-0000EE200000}"/>
    <cellStyle name="Nota 19" xfId="2255" xr:uid="{00000000-0005-0000-0000-0000EF200000}"/>
    <cellStyle name="Nota 19 2" xfId="3939" xr:uid="{00000000-0005-0000-0000-0000F0200000}"/>
    <cellStyle name="Nota 19 2 2" xfId="7465" xr:uid="{00000000-0005-0000-0000-0000F1200000}"/>
    <cellStyle name="Nota 19 2 2 2" xfId="10218" xr:uid="{00000000-0005-0000-0000-0000F2200000}"/>
    <cellStyle name="Nota 19 3" xfId="3940" xr:uid="{00000000-0005-0000-0000-0000F3200000}"/>
    <cellStyle name="Nota 19 3 2" xfId="7466" xr:uid="{00000000-0005-0000-0000-0000F4200000}"/>
    <cellStyle name="Nota 19 3 2 2" xfId="10219" xr:uid="{00000000-0005-0000-0000-0000F5200000}"/>
    <cellStyle name="Nota 19 3 2 2 2" xfId="12085" xr:uid="{00000000-0005-0000-0000-0000F6200000}"/>
    <cellStyle name="Nota 19 3 2 3" xfId="11816" xr:uid="{00000000-0005-0000-0000-0000F7200000}"/>
    <cellStyle name="Nota 19 3 3" xfId="11483" xr:uid="{00000000-0005-0000-0000-0000F8200000}"/>
    <cellStyle name="Nota 19 4" xfId="4939" xr:uid="{00000000-0005-0000-0000-0000F9200000}"/>
    <cellStyle name="Nota 19 4 2" xfId="10220" xr:uid="{00000000-0005-0000-0000-0000FA200000}"/>
    <cellStyle name="Nota 19 4 2 2" xfId="12086" xr:uid="{00000000-0005-0000-0000-0000FB200000}"/>
    <cellStyle name="Nota 19 4 3" xfId="11615" xr:uid="{00000000-0005-0000-0000-0000FC200000}"/>
    <cellStyle name="Nota 19 5" xfId="11313" xr:uid="{00000000-0005-0000-0000-0000FD200000}"/>
    <cellStyle name="Nota 2" xfId="2256" xr:uid="{00000000-0005-0000-0000-0000FE200000}"/>
    <cellStyle name="Nota 2 2" xfId="2257" xr:uid="{00000000-0005-0000-0000-0000FF200000}"/>
    <cellStyle name="Nota 2 2 2" xfId="3941" xr:uid="{00000000-0005-0000-0000-000000210000}"/>
    <cellStyle name="Nota 2 2 2 2" xfId="7467" xr:uid="{00000000-0005-0000-0000-000001210000}"/>
    <cellStyle name="Nota 2 2 2 2 2" xfId="10221" xr:uid="{00000000-0005-0000-0000-000002210000}"/>
    <cellStyle name="Nota 2 2 3" xfId="6611" xr:uid="{00000000-0005-0000-0000-000003210000}"/>
    <cellStyle name="Nota 2 2 3 2" xfId="10222" xr:uid="{00000000-0005-0000-0000-000004210000}"/>
    <cellStyle name="Nota 2 3" xfId="2258" xr:uid="{00000000-0005-0000-0000-000005210000}"/>
    <cellStyle name="Nota 2 3 2" xfId="3942" xr:uid="{00000000-0005-0000-0000-000006210000}"/>
    <cellStyle name="Nota 2 3 2 2" xfId="7468" xr:uid="{00000000-0005-0000-0000-000007210000}"/>
    <cellStyle name="Nota 2 3 2 2 2" xfId="10223" xr:uid="{00000000-0005-0000-0000-000008210000}"/>
    <cellStyle name="Nota 2 3 3" xfId="6612" xr:uid="{00000000-0005-0000-0000-000009210000}"/>
    <cellStyle name="Nota 2 3 3 2" xfId="10224" xr:uid="{00000000-0005-0000-0000-00000A210000}"/>
    <cellStyle name="Nota 2 4" xfId="3943" xr:uid="{00000000-0005-0000-0000-00000B210000}"/>
    <cellStyle name="Nota 2 4 2" xfId="7469" xr:uid="{00000000-0005-0000-0000-00000C210000}"/>
    <cellStyle name="Nota 2 4 2 2" xfId="10225" xr:uid="{00000000-0005-0000-0000-00000D210000}"/>
    <cellStyle name="Nota 2 5" xfId="3944" xr:uid="{00000000-0005-0000-0000-00000E210000}"/>
    <cellStyle name="Nota 2 5 2" xfId="7470" xr:uid="{00000000-0005-0000-0000-00000F210000}"/>
    <cellStyle name="Nota 2 5 2 2" xfId="10226" xr:uid="{00000000-0005-0000-0000-000010210000}"/>
    <cellStyle name="Nota 2 6" xfId="4940" xr:uid="{00000000-0005-0000-0000-000011210000}"/>
    <cellStyle name="Nota 2 6 2" xfId="10227" xr:uid="{00000000-0005-0000-0000-000012210000}"/>
    <cellStyle name="Nota 20" xfId="2259" xr:uid="{00000000-0005-0000-0000-000013210000}"/>
    <cellStyle name="Nota 20 2" xfId="3945" xr:uid="{00000000-0005-0000-0000-000014210000}"/>
    <cellStyle name="Nota 20 2 2" xfId="7471" xr:uid="{00000000-0005-0000-0000-000015210000}"/>
    <cellStyle name="Nota 20 2 2 2" xfId="10228" xr:uid="{00000000-0005-0000-0000-000016210000}"/>
    <cellStyle name="Nota 20 3" xfId="3946" xr:uid="{00000000-0005-0000-0000-000017210000}"/>
    <cellStyle name="Nota 20 3 2" xfId="7472" xr:uid="{00000000-0005-0000-0000-000018210000}"/>
    <cellStyle name="Nota 20 3 2 2" xfId="10229" xr:uid="{00000000-0005-0000-0000-000019210000}"/>
    <cellStyle name="Nota 20 3 2 2 2" xfId="12087" xr:uid="{00000000-0005-0000-0000-00001A210000}"/>
    <cellStyle name="Nota 20 3 2 3" xfId="11817" xr:uid="{00000000-0005-0000-0000-00001B210000}"/>
    <cellStyle name="Nota 20 3 3" xfId="11484" xr:uid="{00000000-0005-0000-0000-00001C210000}"/>
    <cellStyle name="Nota 20 4" xfId="4941" xr:uid="{00000000-0005-0000-0000-00001D210000}"/>
    <cellStyle name="Nota 20 4 2" xfId="10230" xr:uid="{00000000-0005-0000-0000-00001E210000}"/>
    <cellStyle name="Nota 20 4 2 2" xfId="12088" xr:uid="{00000000-0005-0000-0000-00001F210000}"/>
    <cellStyle name="Nota 20 4 3" xfId="11616" xr:uid="{00000000-0005-0000-0000-000020210000}"/>
    <cellStyle name="Nota 20 5" xfId="11314" xr:uid="{00000000-0005-0000-0000-000021210000}"/>
    <cellStyle name="Nota 21" xfId="2260" xr:uid="{00000000-0005-0000-0000-000022210000}"/>
    <cellStyle name="Nota 21 2" xfId="3947" xr:uid="{00000000-0005-0000-0000-000023210000}"/>
    <cellStyle name="Nota 21 2 2" xfId="7473" xr:uid="{00000000-0005-0000-0000-000024210000}"/>
    <cellStyle name="Nota 21 2 2 2" xfId="10231" xr:uid="{00000000-0005-0000-0000-000025210000}"/>
    <cellStyle name="Nota 21 3" xfId="3948" xr:uid="{00000000-0005-0000-0000-000026210000}"/>
    <cellStyle name="Nota 21 3 2" xfId="7474" xr:uid="{00000000-0005-0000-0000-000027210000}"/>
    <cellStyle name="Nota 21 3 2 2" xfId="10232" xr:uid="{00000000-0005-0000-0000-000028210000}"/>
    <cellStyle name="Nota 21 3 2 2 2" xfId="12089" xr:uid="{00000000-0005-0000-0000-000029210000}"/>
    <cellStyle name="Nota 21 3 2 3" xfId="11818" xr:uid="{00000000-0005-0000-0000-00002A210000}"/>
    <cellStyle name="Nota 21 3 3" xfId="11485" xr:uid="{00000000-0005-0000-0000-00002B210000}"/>
    <cellStyle name="Nota 21 4" xfId="4942" xr:uid="{00000000-0005-0000-0000-00002C210000}"/>
    <cellStyle name="Nota 21 4 2" xfId="10233" xr:uid="{00000000-0005-0000-0000-00002D210000}"/>
    <cellStyle name="Nota 21 4 2 2" xfId="12090" xr:uid="{00000000-0005-0000-0000-00002E210000}"/>
    <cellStyle name="Nota 21 4 3" xfId="11617" xr:uid="{00000000-0005-0000-0000-00002F210000}"/>
    <cellStyle name="Nota 21 5" xfId="11315" xr:uid="{00000000-0005-0000-0000-000030210000}"/>
    <cellStyle name="Nota 22" xfId="2261" xr:uid="{00000000-0005-0000-0000-000031210000}"/>
    <cellStyle name="Nota 22 2" xfId="3949" xr:uid="{00000000-0005-0000-0000-000032210000}"/>
    <cellStyle name="Nota 22 2 2" xfId="7475" xr:uid="{00000000-0005-0000-0000-000033210000}"/>
    <cellStyle name="Nota 22 2 2 2" xfId="10234" xr:uid="{00000000-0005-0000-0000-000034210000}"/>
    <cellStyle name="Nota 22 3" xfId="3950" xr:uid="{00000000-0005-0000-0000-000035210000}"/>
    <cellStyle name="Nota 22 3 2" xfId="7476" xr:uid="{00000000-0005-0000-0000-000036210000}"/>
    <cellStyle name="Nota 22 3 2 2" xfId="10235" xr:uid="{00000000-0005-0000-0000-000037210000}"/>
    <cellStyle name="Nota 22 3 2 2 2" xfId="12091" xr:uid="{00000000-0005-0000-0000-000038210000}"/>
    <cellStyle name="Nota 22 3 2 3" xfId="11819" xr:uid="{00000000-0005-0000-0000-000039210000}"/>
    <cellStyle name="Nota 22 3 3" xfId="11486" xr:uid="{00000000-0005-0000-0000-00003A210000}"/>
    <cellStyle name="Nota 22 4" xfId="4943" xr:uid="{00000000-0005-0000-0000-00003B210000}"/>
    <cellStyle name="Nota 22 4 2" xfId="10236" xr:uid="{00000000-0005-0000-0000-00003C210000}"/>
    <cellStyle name="Nota 22 4 2 2" xfId="12092" xr:uid="{00000000-0005-0000-0000-00003D210000}"/>
    <cellStyle name="Nota 22 4 3" xfId="11618" xr:uid="{00000000-0005-0000-0000-00003E210000}"/>
    <cellStyle name="Nota 22 5" xfId="11316" xr:uid="{00000000-0005-0000-0000-00003F210000}"/>
    <cellStyle name="Nota 23" xfId="2262" xr:uid="{00000000-0005-0000-0000-000040210000}"/>
    <cellStyle name="Nota 23 2" xfId="3951" xr:uid="{00000000-0005-0000-0000-000041210000}"/>
    <cellStyle name="Nota 23 2 2" xfId="7477" xr:uid="{00000000-0005-0000-0000-000042210000}"/>
    <cellStyle name="Nota 23 2 2 2" xfId="10237" xr:uid="{00000000-0005-0000-0000-000043210000}"/>
    <cellStyle name="Nota 23 3" xfId="3952" xr:uid="{00000000-0005-0000-0000-000044210000}"/>
    <cellStyle name="Nota 23 3 2" xfId="7478" xr:uid="{00000000-0005-0000-0000-000045210000}"/>
    <cellStyle name="Nota 23 3 2 2" xfId="10238" xr:uid="{00000000-0005-0000-0000-000046210000}"/>
    <cellStyle name="Nota 23 3 2 2 2" xfId="12093" xr:uid="{00000000-0005-0000-0000-000047210000}"/>
    <cellStyle name="Nota 23 3 2 3" xfId="11820" xr:uid="{00000000-0005-0000-0000-000048210000}"/>
    <cellStyle name="Nota 23 3 3" xfId="11487" xr:uid="{00000000-0005-0000-0000-000049210000}"/>
    <cellStyle name="Nota 23 4" xfId="4944" xr:uid="{00000000-0005-0000-0000-00004A210000}"/>
    <cellStyle name="Nota 23 4 2" xfId="10239" xr:uid="{00000000-0005-0000-0000-00004B210000}"/>
    <cellStyle name="Nota 23 4 2 2" xfId="12094" xr:uid="{00000000-0005-0000-0000-00004C210000}"/>
    <cellStyle name="Nota 23 4 3" xfId="11619" xr:uid="{00000000-0005-0000-0000-00004D210000}"/>
    <cellStyle name="Nota 23 5" xfId="11317" xr:uid="{00000000-0005-0000-0000-00004E210000}"/>
    <cellStyle name="Nota 24" xfId="2263" xr:uid="{00000000-0005-0000-0000-00004F210000}"/>
    <cellStyle name="Nota 24 2" xfId="3953" xr:uid="{00000000-0005-0000-0000-000050210000}"/>
    <cellStyle name="Nota 24 2 2" xfId="7479" xr:uid="{00000000-0005-0000-0000-000051210000}"/>
    <cellStyle name="Nota 24 2 2 2" xfId="10240" xr:uid="{00000000-0005-0000-0000-000052210000}"/>
    <cellStyle name="Nota 24 3" xfId="3954" xr:uid="{00000000-0005-0000-0000-000053210000}"/>
    <cellStyle name="Nota 24 3 2" xfId="7480" xr:uid="{00000000-0005-0000-0000-000054210000}"/>
    <cellStyle name="Nota 24 3 2 2" xfId="10241" xr:uid="{00000000-0005-0000-0000-000055210000}"/>
    <cellStyle name="Nota 24 3 2 2 2" xfId="12095" xr:uid="{00000000-0005-0000-0000-000056210000}"/>
    <cellStyle name="Nota 24 3 2 3" xfId="11821" xr:uid="{00000000-0005-0000-0000-000057210000}"/>
    <cellStyle name="Nota 24 3 3" xfId="11488" xr:uid="{00000000-0005-0000-0000-000058210000}"/>
    <cellStyle name="Nota 24 4" xfId="4945" xr:uid="{00000000-0005-0000-0000-000059210000}"/>
    <cellStyle name="Nota 24 4 2" xfId="10242" xr:uid="{00000000-0005-0000-0000-00005A210000}"/>
    <cellStyle name="Nota 24 4 2 2" xfId="12096" xr:uid="{00000000-0005-0000-0000-00005B210000}"/>
    <cellStyle name="Nota 24 4 3" xfId="11620" xr:uid="{00000000-0005-0000-0000-00005C210000}"/>
    <cellStyle name="Nota 24 5" xfId="11318" xr:uid="{00000000-0005-0000-0000-00005D210000}"/>
    <cellStyle name="Nota 25" xfId="2264" xr:uid="{00000000-0005-0000-0000-00005E210000}"/>
    <cellStyle name="Nota 25 2" xfId="3955" xr:uid="{00000000-0005-0000-0000-00005F210000}"/>
    <cellStyle name="Nota 25 2 2" xfId="7481" xr:uid="{00000000-0005-0000-0000-000060210000}"/>
    <cellStyle name="Nota 25 2 2 2" xfId="10243" xr:uid="{00000000-0005-0000-0000-000061210000}"/>
    <cellStyle name="Nota 25 3" xfId="3956" xr:uid="{00000000-0005-0000-0000-000062210000}"/>
    <cellStyle name="Nota 25 3 2" xfId="7482" xr:uid="{00000000-0005-0000-0000-000063210000}"/>
    <cellStyle name="Nota 25 3 2 2" xfId="10244" xr:uid="{00000000-0005-0000-0000-000064210000}"/>
    <cellStyle name="Nota 25 3 2 2 2" xfId="12097" xr:uid="{00000000-0005-0000-0000-000065210000}"/>
    <cellStyle name="Nota 25 3 2 3" xfId="11822" xr:uid="{00000000-0005-0000-0000-000066210000}"/>
    <cellStyle name="Nota 25 3 3" xfId="11489" xr:uid="{00000000-0005-0000-0000-000067210000}"/>
    <cellStyle name="Nota 25 4" xfId="4946" xr:uid="{00000000-0005-0000-0000-000068210000}"/>
    <cellStyle name="Nota 25 4 2" xfId="10245" xr:uid="{00000000-0005-0000-0000-000069210000}"/>
    <cellStyle name="Nota 25 4 2 2" xfId="12098" xr:uid="{00000000-0005-0000-0000-00006A210000}"/>
    <cellStyle name="Nota 25 4 3" xfId="11621" xr:uid="{00000000-0005-0000-0000-00006B210000}"/>
    <cellStyle name="Nota 25 5" xfId="11319" xr:uid="{00000000-0005-0000-0000-00006C210000}"/>
    <cellStyle name="Nota 26" xfId="2265" xr:uid="{00000000-0005-0000-0000-00006D210000}"/>
    <cellStyle name="Nota 26 2" xfId="3957" xr:uid="{00000000-0005-0000-0000-00006E210000}"/>
    <cellStyle name="Nota 26 2 2" xfId="7483" xr:uid="{00000000-0005-0000-0000-00006F210000}"/>
    <cellStyle name="Nota 26 2 2 2" xfId="10246" xr:uid="{00000000-0005-0000-0000-000070210000}"/>
    <cellStyle name="Nota 26 3" xfId="3958" xr:uid="{00000000-0005-0000-0000-000071210000}"/>
    <cellStyle name="Nota 26 3 2" xfId="7484" xr:uid="{00000000-0005-0000-0000-000072210000}"/>
    <cellStyle name="Nota 26 3 2 2" xfId="10247" xr:uid="{00000000-0005-0000-0000-000073210000}"/>
    <cellStyle name="Nota 26 3 2 2 2" xfId="12099" xr:uid="{00000000-0005-0000-0000-000074210000}"/>
    <cellStyle name="Nota 26 3 2 3" xfId="11823" xr:uid="{00000000-0005-0000-0000-000075210000}"/>
    <cellStyle name="Nota 26 3 3" xfId="11490" xr:uid="{00000000-0005-0000-0000-000076210000}"/>
    <cellStyle name="Nota 26 4" xfId="4947" xr:uid="{00000000-0005-0000-0000-000077210000}"/>
    <cellStyle name="Nota 26 4 2" xfId="10248" xr:uid="{00000000-0005-0000-0000-000078210000}"/>
    <cellStyle name="Nota 26 4 2 2" xfId="12100" xr:uid="{00000000-0005-0000-0000-000079210000}"/>
    <cellStyle name="Nota 26 4 3" xfId="11622" xr:uid="{00000000-0005-0000-0000-00007A210000}"/>
    <cellStyle name="Nota 26 5" xfId="11320" xr:uid="{00000000-0005-0000-0000-00007B210000}"/>
    <cellStyle name="Nota 27" xfId="2266" xr:uid="{00000000-0005-0000-0000-00007C210000}"/>
    <cellStyle name="Nota 27 2" xfId="3959" xr:uid="{00000000-0005-0000-0000-00007D210000}"/>
    <cellStyle name="Nota 27 2 2" xfId="7485" xr:uid="{00000000-0005-0000-0000-00007E210000}"/>
    <cellStyle name="Nota 27 2 2 2" xfId="10249" xr:uid="{00000000-0005-0000-0000-00007F210000}"/>
    <cellStyle name="Nota 27 3" xfId="3960" xr:uid="{00000000-0005-0000-0000-000080210000}"/>
    <cellStyle name="Nota 27 3 2" xfId="7486" xr:uid="{00000000-0005-0000-0000-000081210000}"/>
    <cellStyle name="Nota 27 3 2 2" xfId="10250" xr:uid="{00000000-0005-0000-0000-000082210000}"/>
    <cellStyle name="Nota 27 3 2 2 2" xfId="12101" xr:uid="{00000000-0005-0000-0000-000083210000}"/>
    <cellStyle name="Nota 27 3 2 3" xfId="11824" xr:uid="{00000000-0005-0000-0000-000084210000}"/>
    <cellStyle name="Nota 27 3 3" xfId="11491" xr:uid="{00000000-0005-0000-0000-000085210000}"/>
    <cellStyle name="Nota 27 4" xfId="4948" xr:uid="{00000000-0005-0000-0000-000086210000}"/>
    <cellStyle name="Nota 27 4 2" xfId="10251" xr:uid="{00000000-0005-0000-0000-000087210000}"/>
    <cellStyle name="Nota 27 4 2 2" xfId="12102" xr:uid="{00000000-0005-0000-0000-000088210000}"/>
    <cellStyle name="Nota 27 4 3" xfId="11623" xr:uid="{00000000-0005-0000-0000-000089210000}"/>
    <cellStyle name="Nota 27 5" xfId="11321" xr:uid="{00000000-0005-0000-0000-00008A210000}"/>
    <cellStyle name="Nota 28" xfId="2267" xr:uid="{00000000-0005-0000-0000-00008B210000}"/>
    <cellStyle name="Nota 28 2" xfId="3961" xr:uid="{00000000-0005-0000-0000-00008C210000}"/>
    <cellStyle name="Nota 28 2 2" xfId="7487" xr:uid="{00000000-0005-0000-0000-00008D210000}"/>
    <cellStyle name="Nota 28 2 2 2" xfId="10252" xr:uid="{00000000-0005-0000-0000-00008E210000}"/>
    <cellStyle name="Nota 28 3" xfId="3962" xr:uid="{00000000-0005-0000-0000-00008F210000}"/>
    <cellStyle name="Nota 28 3 2" xfId="7488" xr:uid="{00000000-0005-0000-0000-000090210000}"/>
    <cellStyle name="Nota 28 3 2 2" xfId="10253" xr:uid="{00000000-0005-0000-0000-000091210000}"/>
    <cellStyle name="Nota 28 3 2 2 2" xfId="12103" xr:uid="{00000000-0005-0000-0000-000092210000}"/>
    <cellStyle name="Nota 28 3 2 3" xfId="11825" xr:uid="{00000000-0005-0000-0000-000093210000}"/>
    <cellStyle name="Nota 28 3 3" xfId="11492" xr:uid="{00000000-0005-0000-0000-000094210000}"/>
    <cellStyle name="Nota 28 4" xfId="4949" xr:uid="{00000000-0005-0000-0000-000095210000}"/>
    <cellStyle name="Nota 28 4 2" xfId="10254" xr:uid="{00000000-0005-0000-0000-000096210000}"/>
    <cellStyle name="Nota 28 4 2 2" xfId="12104" xr:uid="{00000000-0005-0000-0000-000097210000}"/>
    <cellStyle name="Nota 28 4 3" xfId="11624" xr:uid="{00000000-0005-0000-0000-000098210000}"/>
    <cellStyle name="Nota 28 5" xfId="11322" xr:uid="{00000000-0005-0000-0000-000099210000}"/>
    <cellStyle name="Nota 29" xfId="2268" xr:uid="{00000000-0005-0000-0000-00009A210000}"/>
    <cellStyle name="Nota 29 2" xfId="3963" xr:uid="{00000000-0005-0000-0000-00009B210000}"/>
    <cellStyle name="Nota 29 2 2" xfId="7489" xr:uid="{00000000-0005-0000-0000-00009C210000}"/>
    <cellStyle name="Nota 29 2 2 2" xfId="10255" xr:uid="{00000000-0005-0000-0000-00009D210000}"/>
    <cellStyle name="Nota 29 3" xfId="3964" xr:uid="{00000000-0005-0000-0000-00009E210000}"/>
    <cellStyle name="Nota 29 3 2" xfId="7490" xr:uid="{00000000-0005-0000-0000-00009F210000}"/>
    <cellStyle name="Nota 29 3 2 2" xfId="10256" xr:uid="{00000000-0005-0000-0000-0000A0210000}"/>
    <cellStyle name="Nota 29 3 2 2 2" xfId="12105" xr:uid="{00000000-0005-0000-0000-0000A1210000}"/>
    <cellStyle name="Nota 29 3 2 3" xfId="11826" xr:uid="{00000000-0005-0000-0000-0000A2210000}"/>
    <cellStyle name="Nota 29 3 3" xfId="11493" xr:uid="{00000000-0005-0000-0000-0000A3210000}"/>
    <cellStyle name="Nota 29 4" xfId="4950" xr:uid="{00000000-0005-0000-0000-0000A4210000}"/>
    <cellStyle name="Nota 29 4 2" xfId="10257" xr:uid="{00000000-0005-0000-0000-0000A5210000}"/>
    <cellStyle name="Nota 29 4 2 2" xfId="12106" xr:uid="{00000000-0005-0000-0000-0000A6210000}"/>
    <cellStyle name="Nota 29 4 3" xfId="11625" xr:uid="{00000000-0005-0000-0000-0000A7210000}"/>
    <cellStyle name="Nota 29 5" xfId="11323" xr:uid="{00000000-0005-0000-0000-0000A8210000}"/>
    <cellStyle name="Nota 3" xfId="2269" xr:uid="{00000000-0005-0000-0000-0000A9210000}"/>
    <cellStyle name="Nota 3 2" xfId="4951" xr:uid="{00000000-0005-0000-0000-0000AA210000}"/>
    <cellStyle name="Nota 3 2 2" xfId="10258" xr:uid="{00000000-0005-0000-0000-0000AB210000}"/>
    <cellStyle name="Nota 30" xfId="2270" xr:uid="{00000000-0005-0000-0000-0000AC210000}"/>
    <cellStyle name="Nota 30 2" xfId="3965" xr:uid="{00000000-0005-0000-0000-0000AD210000}"/>
    <cellStyle name="Nota 30 2 2" xfId="7491" xr:uid="{00000000-0005-0000-0000-0000AE210000}"/>
    <cellStyle name="Nota 30 2 2 2" xfId="10259" xr:uid="{00000000-0005-0000-0000-0000AF210000}"/>
    <cellStyle name="Nota 30 3" xfId="3966" xr:uid="{00000000-0005-0000-0000-0000B0210000}"/>
    <cellStyle name="Nota 30 3 2" xfId="7492" xr:uid="{00000000-0005-0000-0000-0000B1210000}"/>
    <cellStyle name="Nota 30 3 2 2" xfId="10260" xr:uid="{00000000-0005-0000-0000-0000B2210000}"/>
    <cellStyle name="Nota 30 3 2 2 2" xfId="12107" xr:uid="{00000000-0005-0000-0000-0000B3210000}"/>
    <cellStyle name="Nota 30 3 2 3" xfId="11827" xr:uid="{00000000-0005-0000-0000-0000B4210000}"/>
    <cellStyle name="Nota 30 3 3" xfId="11494" xr:uid="{00000000-0005-0000-0000-0000B5210000}"/>
    <cellStyle name="Nota 30 4" xfId="4952" xr:uid="{00000000-0005-0000-0000-0000B6210000}"/>
    <cellStyle name="Nota 30 4 2" xfId="10261" xr:uid="{00000000-0005-0000-0000-0000B7210000}"/>
    <cellStyle name="Nota 30 4 2 2" xfId="12108" xr:uid="{00000000-0005-0000-0000-0000B8210000}"/>
    <cellStyle name="Nota 30 4 3" xfId="11626" xr:uid="{00000000-0005-0000-0000-0000B9210000}"/>
    <cellStyle name="Nota 30 5" xfId="11324" xr:uid="{00000000-0005-0000-0000-0000BA210000}"/>
    <cellStyle name="Nota 31" xfId="2271" xr:uid="{00000000-0005-0000-0000-0000BB210000}"/>
    <cellStyle name="Nota 31 2" xfId="3967" xr:uid="{00000000-0005-0000-0000-0000BC210000}"/>
    <cellStyle name="Nota 31 2 2" xfId="7493" xr:uid="{00000000-0005-0000-0000-0000BD210000}"/>
    <cellStyle name="Nota 31 2 2 2" xfId="10262" xr:uid="{00000000-0005-0000-0000-0000BE210000}"/>
    <cellStyle name="Nota 31 3" xfId="3968" xr:uid="{00000000-0005-0000-0000-0000BF210000}"/>
    <cellStyle name="Nota 31 3 2" xfId="7494" xr:uid="{00000000-0005-0000-0000-0000C0210000}"/>
    <cellStyle name="Nota 31 3 2 2" xfId="10263" xr:uid="{00000000-0005-0000-0000-0000C1210000}"/>
    <cellStyle name="Nota 31 3 2 2 2" xfId="12109" xr:uid="{00000000-0005-0000-0000-0000C2210000}"/>
    <cellStyle name="Nota 31 3 2 3" xfId="11828" xr:uid="{00000000-0005-0000-0000-0000C3210000}"/>
    <cellStyle name="Nota 31 3 3" xfId="11495" xr:uid="{00000000-0005-0000-0000-0000C4210000}"/>
    <cellStyle name="Nota 31 4" xfId="4953" xr:uid="{00000000-0005-0000-0000-0000C5210000}"/>
    <cellStyle name="Nota 31 4 2" xfId="10264" xr:uid="{00000000-0005-0000-0000-0000C6210000}"/>
    <cellStyle name="Nota 31 4 2 2" xfId="12110" xr:uid="{00000000-0005-0000-0000-0000C7210000}"/>
    <cellStyle name="Nota 31 4 3" xfId="11627" xr:uid="{00000000-0005-0000-0000-0000C8210000}"/>
    <cellStyle name="Nota 31 5" xfId="11325" xr:uid="{00000000-0005-0000-0000-0000C9210000}"/>
    <cellStyle name="Nota 32" xfId="2272" xr:uid="{00000000-0005-0000-0000-0000CA210000}"/>
    <cellStyle name="Nota 32 2" xfId="3969" xr:uid="{00000000-0005-0000-0000-0000CB210000}"/>
    <cellStyle name="Nota 32 2 2" xfId="7495" xr:uid="{00000000-0005-0000-0000-0000CC210000}"/>
    <cellStyle name="Nota 32 2 2 2" xfId="10265" xr:uid="{00000000-0005-0000-0000-0000CD210000}"/>
    <cellStyle name="Nota 32 3" xfId="3970" xr:uid="{00000000-0005-0000-0000-0000CE210000}"/>
    <cellStyle name="Nota 32 3 2" xfId="7496" xr:uid="{00000000-0005-0000-0000-0000CF210000}"/>
    <cellStyle name="Nota 32 3 2 2" xfId="10266" xr:uid="{00000000-0005-0000-0000-0000D0210000}"/>
    <cellStyle name="Nota 32 3 2 2 2" xfId="12111" xr:uid="{00000000-0005-0000-0000-0000D1210000}"/>
    <cellStyle name="Nota 32 3 2 3" xfId="11829" xr:uid="{00000000-0005-0000-0000-0000D2210000}"/>
    <cellStyle name="Nota 32 3 3" xfId="11496" xr:uid="{00000000-0005-0000-0000-0000D3210000}"/>
    <cellStyle name="Nota 32 4" xfId="4954" xr:uid="{00000000-0005-0000-0000-0000D4210000}"/>
    <cellStyle name="Nota 32 4 2" xfId="10267" xr:uid="{00000000-0005-0000-0000-0000D5210000}"/>
    <cellStyle name="Nota 32 4 2 2" xfId="12112" xr:uid="{00000000-0005-0000-0000-0000D6210000}"/>
    <cellStyle name="Nota 32 4 3" xfId="11628" xr:uid="{00000000-0005-0000-0000-0000D7210000}"/>
    <cellStyle name="Nota 32 5" xfId="11326" xr:uid="{00000000-0005-0000-0000-0000D8210000}"/>
    <cellStyle name="Nota 33" xfId="2273" xr:uid="{00000000-0005-0000-0000-0000D9210000}"/>
    <cellStyle name="Nota 33 2" xfId="3971" xr:uid="{00000000-0005-0000-0000-0000DA210000}"/>
    <cellStyle name="Nota 33 2 2" xfId="7497" xr:uid="{00000000-0005-0000-0000-0000DB210000}"/>
    <cellStyle name="Nota 33 2 2 2" xfId="10268" xr:uid="{00000000-0005-0000-0000-0000DC210000}"/>
    <cellStyle name="Nota 33 3" xfId="3972" xr:uid="{00000000-0005-0000-0000-0000DD210000}"/>
    <cellStyle name="Nota 33 3 2" xfId="7498" xr:uid="{00000000-0005-0000-0000-0000DE210000}"/>
    <cellStyle name="Nota 33 3 2 2" xfId="10269" xr:uid="{00000000-0005-0000-0000-0000DF210000}"/>
    <cellStyle name="Nota 33 3 2 2 2" xfId="12113" xr:uid="{00000000-0005-0000-0000-0000E0210000}"/>
    <cellStyle name="Nota 33 3 2 3" xfId="11830" xr:uid="{00000000-0005-0000-0000-0000E1210000}"/>
    <cellStyle name="Nota 33 3 3" xfId="11497" xr:uid="{00000000-0005-0000-0000-0000E2210000}"/>
    <cellStyle name="Nota 33 4" xfId="4955" xr:uid="{00000000-0005-0000-0000-0000E3210000}"/>
    <cellStyle name="Nota 33 4 2" xfId="10270" xr:uid="{00000000-0005-0000-0000-0000E4210000}"/>
    <cellStyle name="Nota 33 4 2 2" xfId="12114" xr:uid="{00000000-0005-0000-0000-0000E5210000}"/>
    <cellStyle name="Nota 33 4 3" xfId="11629" xr:uid="{00000000-0005-0000-0000-0000E6210000}"/>
    <cellStyle name="Nota 33 5" xfId="11327" xr:uid="{00000000-0005-0000-0000-0000E7210000}"/>
    <cellStyle name="Nota 34" xfId="2274" xr:uid="{00000000-0005-0000-0000-0000E8210000}"/>
    <cellStyle name="Nota 34 2" xfId="3973" xr:uid="{00000000-0005-0000-0000-0000E9210000}"/>
    <cellStyle name="Nota 34 2 2" xfId="7499" xr:uid="{00000000-0005-0000-0000-0000EA210000}"/>
    <cellStyle name="Nota 34 2 2 2" xfId="10271" xr:uid="{00000000-0005-0000-0000-0000EB210000}"/>
    <cellStyle name="Nota 34 3" xfId="3974" xr:uid="{00000000-0005-0000-0000-0000EC210000}"/>
    <cellStyle name="Nota 34 3 2" xfId="7500" xr:uid="{00000000-0005-0000-0000-0000ED210000}"/>
    <cellStyle name="Nota 34 3 2 2" xfId="10272" xr:uid="{00000000-0005-0000-0000-0000EE210000}"/>
    <cellStyle name="Nota 34 3 2 2 2" xfId="12115" xr:uid="{00000000-0005-0000-0000-0000EF210000}"/>
    <cellStyle name="Nota 34 3 2 3" xfId="11831" xr:uid="{00000000-0005-0000-0000-0000F0210000}"/>
    <cellStyle name="Nota 34 3 3" xfId="11498" xr:uid="{00000000-0005-0000-0000-0000F1210000}"/>
    <cellStyle name="Nota 34 4" xfId="4956" xr:uid="{00000000-0005-0000-0000-0000F2210000}"/>
    <cellStyle name="Nota 34 4 2" xfId="10273" xr:uid="{00000000-0005-0000-0000-0000F3210000}"/>
    <cellStyle name="Nota 34 4 2 2" xfId="12116" xr:uid="{00000000-0005-0000-0000-0000F4210000}"/>
    <cellStyle name="Nota 34 4 3" xfId="11630" xr:uid="{00000000-0005-0000-0000-0000F5210000}"/>
    <cellStyle name="Nota 34 5" xfId="11328" xr:uid="{00000000-0005-0000-0000-0000F6210000}"/>
    <cellStyle name="Nota 35" xfId="2275" xr:uid="{00000000-0005-0000-0000-0000F7210000}"/>
    <cellStyle name="Nota 35 2" xfId="3975" xr:uid="{00000000-0005-0000-0000-0000F8210000}"/>
    <cellStyle name="Nota 35 2 2" xfId="7501" xr:uid="{00000000-0005-0000-0000-0000F9210000}"/>
    <cellStyle name="Nota 35 2 2 2" xfId="10274" xr:uid="{00000000-0005-0000-0000-0000FA210000}"/>
    <cellStyle name="Nota 35 3" xfId="3976" xr:uid="{00000000-0005-0000-0000-0000FB210000}"/>
    <cellStyle name="Nota 35 3 2" xfId="7502" xr:uid="{00000000-0005-0000-0000-0000FC210000}"/>
    <cellStyle name="Nota 35 3 2 2" xfId="10275" xr:uid="{00000000-0005-0000-0000-0000FD210000}"/>
    <cellStyle name="Nota 35 3 2 2 2" xfId="12117" xr:uid="{00000000-0005-0000-0000-0000FE210000}"/>
    <cellStyle name="Nota 35 3 2 3" xfId="11832" xr:uid="{00000000-0005-0000-0000-0000FF210000}"/>
    <cellStyle name="Nota 35 3 3" xfId="11499" xr:uid="{00000000-0005-0000-0000-000000220000}"/>
    <cellStyle name="Nota 35 4" xfId="4957" xr:uid="{00000000-0005-0000-0000-000001220000}"/>
    <cellStyle name="Nota 35 4 2" xfId="10276" xr:uid="{00000000-0005-0000-0000-000002220000}"/>
    <cellStyle name="Nota 35 4 2 2" xfId="12118" xr:uid="{00000000-0005-0000-0000-000003220000}"/>
    <cellStyle name="Nota 35 4 3" xfId="11631" xr:uid="{00000000-0005-0000-0000-000004220000}"/>
    <cellStyle name="Nota 35 5" xfId="11329" xr:uid="{00000000-0005-0000-0000-000005220000}"/>
    <cellStyle name="Nota 36" xfId="2276" xr:uid="{00000000-0005-0000-0000-000006220000}"/>
    <cellStyle name="Nota 36 2" xfId="3977" xr:uid="{00000000-0005-0000-0000-000007220000}"/>
    <cellStyle name="Nota 36 2 2" xfId="7503" xr:uid="{00000000-0005-0000-0000-000008220000}"/>
    <cellStyle name="Nota 36 2 2 2" xfId="10277" xr:uid="{00000000-0005-0000-0000-000009220000}"/>
    <cellStyle name="Nota 36 3" xfId="3978" xr:uid="{00000000-0005-0000-0000-00000A220000}"/>
    <cellStyle name="Nota 36 3 2" xfId="7504" xr:uid="{00000000-0005-0000-0000-00000B220000}"/>
    <cellStyle name="Nota 36 3 2 2" xfId="10278" xr:uid="{00000000-0005-0000-0000-00000C220000}"/>
    <cellStyle name="Nota 36 3 2 2 2" xfId="12119" xr:uid="{00000000-0005-0000-0000-00000D220000}"/>
    <cellStyle name="Nota 36 3 2 3" xfId="11833" xr:uid="{00000000-0005-0000-0000-00000E220000}"/>
    <cellStyle name="Nota 36 3 3" xfId="11500" xr:uid="{00000000-0005-0000-0000-00000F220000}"/>
    <cellStyle name="Nota 36 4" xfId="4958" xr:uid="{00000000-0005-0000-0000-000010220000}"/>
    <cellStyle name="Nota 36 4 2" xfId="10279" xr:uid="{00000000-0005-0000-0000-000011220000}"/>
    <cellStyle name="Nota 36 4 2 2" xfId="12120" xr:uid="{00000000-0005-0000-0000-000012220000}"/>
    <cellStyle name="Nota 36 4 3" xfId="11632" xr:uid="{00000000-0005-0000-0000-000013220000}"/>
    <cellStyle name="Nota 36 5" xfId="11330" xr:uid="{00000000-0005-0000-0000-000014220000}"/>
    <cellStyle name="Nota 37" xfId="2277" xr:uid="{00000000-0005-0000-0000-000015220000}"/>
    <cellStyle name="Nota 37 2" xfId="3979" xr:uid="{00000000-0005-0000-0000-000016220000}"/>
    <cellStyle name="Nota 37 2 2" xfId="7505" xr:uid="{00000000-0005-0000-0000-000017220000}"/>
    <cellStyle name="Nota 37 2 2 2" xfId="10280" xr:uid="{00000000-0005-0000-0000-000018220000}"/>
    <cellStyle name="Nota 37 3" xfId="3980" xr:uid="{00000000-0005-0000-0000-000019220000}"/>
    <cellStyle name="Nota 37 3 2" xfId="7506" xr:uid="{00000000-0005-0000-0000-00001A220000}"/>
    <cellStyle name="Nota 37 3 2 2" xfId="10281" xr:uid="{00000000-0005-0000-0000-00001B220000}"/>
    <cellStyle name="Nota 37 3 2 2 2" xfId="12121" xr:uid="{00000000-0005-0000-0000-00001C220000}"/>
    <cellStyle name="Nota 37 3 2 3" xfId="11834" xr:uid="{00000000-0005-0000-0000-00001D220000}"/>
    <cellStyle name="Nota 37 3 3" xfId="11501" xr:uid="{00000000-0005-0000-0000-00001E220000}"/>
    <cellStyle name="Nota 37 4" xfId="4959" xr:uid="{00000000-0005-0000-0000-00001F220000}"/>
    <cellStyle name="Nota 37 4 2" xfId="10282" xr:uid="{00000000-0005-0000-0000-000020220000}"/>
    <cellStyle name="Nota 37 4 2 2" xfId="12122" xr:uid="{00000000-0005-0000-0000-000021220000}"/>
    <cellStyle name="Nota 37 4 3" xfId="11633" xr:uid="{00000000-0005-0000-0000-000022220000}"/>
    <cellStyle name="Nota 37 5" xfId="11331" xr:uid="{00000000-0005-0000-0000-000023220000}"/>
    <cellStyle name="Nota 38" xfId="2278" xr:uid="{00000000-0005-0000-0000-000024220000}"/>
    <cellStyle name="Nota 38 2" xfId="3981" xr:uid="{00000000-0005-0000-0000-000025220000}"/>
    <cellStyle name="Nota 38 2 2" xfId="7507" xr:uid="{00000000-0005-0000-0000-000026220000}"/>
    <cellStyle name="Nota 38 2 2 2" xfId="10283" xr:uid="{00000000-0005-0000-0000-000027220000}"/>
    <cellStyle name="Nota 38 3" xfId="3982" xr:uid="{00000000-0005-0000-0000-000028220000}"/>
    <cellStyle name="Nota 38 3 2" xfId="7508" xr:uid="{00000000-0005-0000-0000-000029220000}"/>
    <cellStyle name="Nota 38 3 2 2" xfId="10284" xr:uid="{00000000-0005-0000-0000-00002A220000}"/>
    <cellStyle name="Nota 38 3 2 2 2" xfId="12123" xr:uid="{00000000-0005-0000-0000-00002B220000}"/>
    <cellStyle name="Nota 38 3 2 3" xfId="11835" xr:uid="{00000000-0005-0000-0000-00002C220000}"/>
    <cellStyle name="Nota 38 3 3" xfId="11502" xr:uid="{00000000-0005-0000-0000-00002D220000}"/>
    <cellStyle name="Nota 38 4" xfId="4960" xr:uid="{00000000-0005-0000-0000-00002E220000}"/>
    <cellStyle name="Nota 38 4 2" xfId="10285" xr:uid="{00000000-0005-0000-0000-00002F220000}"/>
    <cellStyle name="Nota 38 4 2 2" xfId="12124" xr:uid="{00000000-0005-0000-0000-000030220000}"/>
    <cellStyle name="Nota 38 4 3" xfId="11634" xr:uid="{00000000-0005-0000-0000-000031220000}"/>
    <cellStyle name="Nota 38 5" xfId="11332" xr:uid="{00000000-0005-0000-0000-000032220000}"/>
    <cellStyle name="Nota 39" xfId="2279" xr:uid="{00000000-0005-0000-0000-000033220000}"/>
    <cellStyle name="Nota 39 2" xfId="3983" xr:uid="{00000000-0005-0000-0000-000034220000}"/>
    <cellStyle name="Nota 39 2 2" xfId="7509" xr:uid="{00000000-0005-0000-0000-000035220000}"/>
    <cellStyle name="Nota 39 2 2 2" xfId="10286" xr:uid="{00000000-0005-0000-0000-000036220000}"/>
    <cellStyle name="Nota 39 3" xfId="3984" xr:uid="{00000000-0005-0000-0000-000037220000}"/>
    <cellStyle name="Nota 39 3 2" xfId="7510" xr:uid="{00000000-0005-0000-0000-000038220000}"/>
    <cellStyle name="Nota 39 3 2 2" xfId="10287" xr:uid="{00000000-0005-0000-0000-000039220000}"/>
    <cellStyle name="Nota 39 3 2 2 2" xfId="12125" xr:uid="{00000000-0005-0000-0000-00003A220000}"/>
    <cellStyle name="Nota 39 3 2 3" xfId="11836" xr:uid="{00000000-0005-0000-0000-00003B220000}"/>
    <cellStyle name="Nota 39 3 3" xfId="11503" xr:uid="{00000000-0005-0000-0000-00003C220000}"/>
    <cellStyle name="Nota 39 4" xfId="4961" xr:uid="{00000000-0005-0000-0000-00003D220000}"/>
    <cellStyle name="Nota 39 4 2" xfId="10288" xr:uid="{00000000-0005-0000-0000-00003E220000}"/>
    <cellStyle name="Nota 39 4 2 2" xfId="12126" xr:uid="{00000000-0005-0000-0000-00003F220000}"/>
    <cellStyle name="Nota 39 4 3" xfId="11635" xr:uid="{00000000-0005-0000-0000-000040220000}"/>
    <cellStyle name="Nota 39 5" xfId="11333" xr:uid="{00000000-0005-0000-0000-000041220000}"/>
    <cellStyle name="Nota 4" xfId="2280" xr:uid="{00000000-0005-0000-0000-000042220000}"/>
    <cellStyle name="Nota 4 2" xfId="3985" xr:uid="{00000000-0005-0000-0000-000043220000}"/>
    <cellStyle name="Nota 4 2 2" xfId="7511" xr:uid="{00000000-0005-0000-0000-000044220000}"/>
    <cellStyle name="Nota 4 2 2 2" xfId="10289" xr:uid="{00000000-0005-0000-0000-000045220000}"/>
    <cellStyle name="Nota 4 3" xfId="3986" xr:uid="{00000000-0005-0000-0000-000046220000}"/>
    <cellStyle name="Nota 4 3 2" xfId="7512" xr:uid="{00000000-0005-0000-0000-000047220000}"/>
    <cellStyle name="Nota 4 3 2 2" xfId="10290" xr:uid="{00000000-0005-0000-0000-000048220000}"/>
    <cellStyle name="Nota 4 3 2 2 2" xfId="12127" xr:uid="{00000000-0005-0000-0000-000049220000}"/>
    <cellStyle name="Nota 4 3 2 3" xfId="11837" xr:uid="{00000000-0005-0000-0000-00004A220000}"/>
    <cellStyle name="Nota 4 3 3" xfId="11504" xr:uid="{00000000-0005-0000-0000-00004B220000}"/>
    <cellStyle name="Nota 4 4" xfId="4962" xr:uid="{00000000-0005-0000-0000-00004C220000}"/>
    <cellStyle name="Nota 4 4 2" xfId="10291" xr:uid="{00000000-0005-0000-0000-00004D220000}"/>
    <cellStyle name="Nota 4 4 2 2" xfId="12128" xr:uid="{00000000-0005-0000-0000-00004E220000}"/>
    <cellStyle name="Nota 4 4 3" xfId="11636" xr:uid="{00000000-0005-0000-0000-00004F220000}"/>
    <cellStyle name="Nota 4 5" xfId="11334" xr:uid="{00000000-0005-0000-0000-000050220000}"/>
    <cellStyle name="Nota 40" xfId="2281" xr:uid="{00000000-0005-0000-0000-000051220000}"/>
    <cellStyle name="Nota 40 2" xfId="3987" xr:uid="{00000000-0005-0000-0000-000052220000}"/>
    <cellStyle name="Nota 40 2 2" xfId="7513" xr:uid="{00000000-0005-0000-0000-000053220000}"/>
    <cellStyle name="Nota 40 2 2 2" xfId="10292" xr:uid="{00000000-0005-0000-0000-000054220000}"/>
    <cellStyle name="Nota 40 3" xfId="3988" xr:uid="{00000000-0005-0000-0000-000055220000}"/>
    <cellStyle name="Nota 40 3 2" xfId="7514" xr:uid="{00000000-0005-0000-0000-000056220000}"/>
    <cellStyle name="Nota 40 3 2 2" xfId="10293" xr:uid="{00000000-0005-0000-0000-000057220000}"/>
    <cellStyle name="Nota 40 3 2 2 2" xfId="12129" xr:uid="{00000000-0005-0000-0000-000058220000}"/>
    <cellStyle name="Nota 40 3 2 3" xfId="11838" xr:uid="{00000000-0005-0000-0000-000059220000}"/>
    <cellStyle name="Nota 40 3 3" xfId="11505" xr:uid="{00000000-0005-0000-0000-00005A220000}"/>
    <cellStyle name="Nota 40 4" xfId="4963" xr:uid="{00000000-0005-0000-0000-00005B220000}"/>
    <cellStyle name="Nota 40 4 2" xfId="10294" xr:uid="{00000000-0005-0000-0000-00005C220000}"/>
    <cellStyle name="Nota 40 4 2 2" xfId="12130" xr:uid="{00000000-0005-0000-0000-00005D220000}"/>
    <cellStyle name="Nota 40 4 3" xfId="11637" xr:uid="{00000000-0005-0000-0000-00005E220000}"/>
    <cellStyle name="Nota 40 5" xfId="11335" xr:uid="{00000000-0005-0000-0000-00005F220000}"/>
    <cellStyle name="Nota 41" xfId="2282" xr:uid="{00000000-0005-0000-0000-000060220000}"/>
    <cellStyle name="Nota 41 2" xfId="3989" xr:uid="{00000000-0005-0000-0000-000061220000}"/>
    <cellStyle name="Nota 41 2 2" xfId="7515" xr:uid="{00000000-0005-0000-0000-000062220000}"/>
    <cellStyle name="Nota 41 2 2 2" xfId="10295" xr:uid="{00000000-0005-0000-0000-000063220000}"/>
    <cellStyle name="Nota 41 3" xfId="3990" xr:uid="{00000000-0005-0000-0000-000064220000}"/>
    <cellStyle name="Nota 41 3 2" xfId="7516" xr:uid="{00000000-0005-0000-0000-000065220000}"/>
    <cellStyle name="Nota 41 3 2 2" xfId="10296" xr:uid="{00000000-0005-0000-0000-000066220000}"/>
    <cellStyle name="Nota 41 3 2 2 2" xfId="12131" xr:uid="{00000000-0005-0000-0000-000067220000}"/>
    <cellStyle name="Nota 41 3 2 3" xfId="11839" xr:uid="{00000000-0005-0000-0000-000068220000}"/>
    <cellStyle name="Nota 41 3 3" xfId="11506" xr:uid="{00000000-0005-0000-0000-000069220000}"/>
    <cellStyle name="Nota 41 4" xfId="4964" xr:uid="{00000000-0005-0000-0000-00006A220000}"/>
    <cellStyle name="Nota 41 4 2" xfId="10297" xr:uid="{00000000-0005-0000-0000-00006B220000}"/>
    <cellStyle name="Nota 41 4 2 2" xfId="12132" xr:uid="{00000000-0005-0000-0000-00006C220000}"/>
    <cellStyle name="Nota 41 4 3" xfId="11638" xr:uid="{00000000-0005-0000-0000-00006D220000}"/>
    <cellStyle name="Nota 41 5" xfId="11336" xr:uid="{00000000-0005-0000-0000-00006E220000}"/>
    <cellStyle name="Nota 42" xfId="2283" xr:uid="{00000000-0005-0000-0000-00006F220000}"/>
    <cellStyle name="Nota 42 2" xfId="3991" xr:uid="{00000000-0005-0000-0000-000070220000}"/>
    <cellStyle name="Nota 42 2 2" xfId="7517" xr:uid="{00000000-0005-0000-0000-000071220000}"/>
    <cellStyle name="Nota 42 2 2 2" xfId="10298" xr:uid="{00000000-0005-0000-0000-000072220000}"/>
    <cellStyle name="Nota 42 3" xfId="3992" xr:uid="{00000000-0005-0000-0000-000073220000}"/>
    <cellStyle name="Nota 42 3 2" xfId="7518" xr:uid="{00000000-0005-0000-0000-000074220000}"/>
    <cellStyle name="Nota 42 3 2 2" xfId="10299" xr:uid="{00000000-0005-0000-0000-000075220000}"/>
    <cellStyle name="Nota 42 3 2 2 2" xfId="12133" xr:uid="{00000000-0005-0000-0000-000076220000}"/>
    <cellStyle name="Nota 42 3 2 3" xfId="11840" xr:uid="{00000000-0005-0000-0000-000077220000}"/>
    <cellStyle name="Nota 42 3 3" xfId="11507" xr:uid="{00000000-0005-0000-0000-000078220000}"/>
    <cellStyle name="Nota 42 4" xfId="4965" xr:uid="{00000000-0005-0000-0000-000079220000}"/>
    <cellStyle name="Nota 42 4 2" xfId="10300" xr:uid="{00000000-0005-0000-0000-00007A220000}"/>
    <cellStyle name="Nota 42 4 2 2" xfId="12134" xr:uid="{00000000-0005-0000-0000-00007B220000}"/>
    <cellStyle name="Nota 42 4 3" xfId="11639" xr:uid="{00000000-0005-0000-0000-00007C220000}"/>
    <cellStyle name="Nota 42 5" xfId="11337" xr:uid="{00000000-0005-0000-0000-00007D220000}"/>
    <cellStyle name="Nota 43" xfId="2284" xr:uid="{00000000-0005-0000-0000-00007E220000}"/>
    <cellStyle name="Nota 43 2" xfId="3993" xr:uid="{00000000-0005-0000-0000-00007F220000}"/>
    <cellStyle name="Nota 43 2 2" xfId="7519" xr:uid="{00000000-0005-0000-0000-000080220000}"/>
    <cellStyle name="Nota 43 2 2 2" xfId="10301" xr:uid="{00000000-0005-0000-0000-000081220000}"/>
    <cellStyle name="Nota 43 3" xfId="3994" xr:uid="{00000000-0005-0000-0000-000082220000}"/>
    <cellStyle name="Nota 43 3 2" xfId="7520" xr:uid="{00000000-0005-0000-0000-000083220000}"/>
    <cellStyle name="Nota 43 3 2 2" xfId="10302" xr:uid="{00000000-0005-0000-0000-000084220000}"/>
    <cellStyle name="Nota 43 3 2 2 2" xfId="12135" xr:uid="{00000000-0005-0000-0000-000085220000}"/>
    <cellStyle name="Nota 43 3 2 3" xfId="11841" xr:uid="{00000000-0005-0000-0000-000086220000}"/>
    <cellStyle name="Nota 43 3 3" xfId="11508" xr:uid="{00000000-0005-0000-0000-000087220000}"/>
    <cellStyle name="Nota 43 4" xfId="4966" xr:uid="{00000000-0005-0000-0000-000088220000}"/>
    <cellStyle name="Nota 43 4 2" xfId="10303" xr:uid="{00000000-0005-0000-0000-000089220000}"/>
    <cellStyle name="Nota 43 4 2 2" xfId="12136" xr:uid="{00000000-0005-0000-0000-00008A220000}"/>
    <cellStyle name="Nota 43 4 3" xfId="11640" xr:uid="{00000000-0005-0000-0000-00008B220000}"/>
    <cellStyle name="Nota 43 5" xfId="11338" xr:uid="{00000000-0005-0000-0000-00008C220000}"/>
    <cellStyle name="Nota 44" xfId="2285" xr:uid="{00000000-0005-0000-0000-00008D220000}"/>
    <cellStyle name="Nota 44 2" xfId="3995" xr:uid="{00000000-0005-0000-0000-00008E220000}"/>
    <cellStyle name="Nota 44 2 2" xfId="7521" xr:uid="{00000000-0005-0000-0000-00008F220000}"/>
    <cellStyle name="Nota 44 2 2 2" xfId="10304" xr:uid="{00000000-0005-0000-0000-000090220000}"/>
    <cellStyle name="Nota 44 3" xfId="3996" xr:uid="{00000000-0005-0000-0000-000091220000}"/>
    <cellStyle name="Nota 44 3 2" xfId="7522" xr:uid="{00000000-0005-0000-0000-000092220000}"/>
    <cellStyle name="Nota 44 3 2 2" xfId="10305" xr:uid="{00000000-0005-0000-0000-000093220000}"/>
    <cellStyle name="Nota 44 3 2 2 2" xfId="12137" xr:uid="{00000000-0005-0000-0000-000094220000}"/>
    <cellStyle name="Nota 44 3 2 3" xfId="11842" xr:uid="{00000000-0005-0000-0000-000095220000}"/>
    <cellStyle name="Nota 44 3 3" xfId="11509" xr:uid="{00000000-0005-0000-0000-000096220000}"/>
    <cellStyle name="Nota 44 4" xfId="4967" xr:uid="{00000000-0005-0000-0000-000097220000}"/>
    <cellStyle name="Nota 44 4 2" xfId="10306" xr:uid="{00000000-0005-0000-0000-000098220000}"/>
    <cellStyle name="Nota 44 4 2 2" xfId="12138" xr:uid="{00000000-0005-0000-0000-000099220000}"/>
    <cellStyle name="Nota 44 4 3" xfId="11641" xr:uid="{00000000-0005-0000-0000-00009A220000}"/>
    <cellStyle name="Nota 44 5" xfId="11339" xr:uid="{00000000-0005-0000-0000-00009B220000}"/>
    <cellStyle name="Nota 45" xfId="2286" xr:uid="{00000000-0005-0000-0000-00009C220000}"/>
    <cellStyle name="Nota 45 2" xfId="3997" xr:uid="{00000000-0005-0000-0000-00009D220000}"/>
    <cellStyle name="Nota 45 2 2" xfId="7523" xr:uid="{00000000-0005-0000-0000-00009E220000}"/>
    <cellStyle name="Nota 45 2 2 2" xfId="10307" xr:uid="{00000000-0005-0000-0000-00009F220000}"/>
    <cellStyle name="Nota 45 3" xfId="3998" xr:uid="{00000000-0005-0000-0000-0000A0220000}"/>
    <cellStyle name="Nota 45 3 2" xfId="7524" xr:uid="{00000000-0005-0000-0000-0000A1220000}"/>
    <cellStyle name="Nota 45 3 2 2" xfId="10308" xr:uid="{00000000-0005-0000-0000-0000A2220000}"/>
    <cellStyle name="Nota 45 3 2 2 2" xfId="12139" xr:uid="{00000000-0005-0000-0000-0000A3220000}"/>
    <cellStyle name="Nota 45 3 2 3" xfId="11843" xr:uid="{00000000-0005-0000-0000-0000A4220000}"/>
    <cellStyle name="Nota 45 3 3" xfId="11510" xr:uid="{00000000-0005-0000-0000-0000A5220000}"/>
    <cellStyle name="Nota 45 4" xfId="4968" xr:uid="{00000000-0005-0000-0000-0000A6220000}"/>
    <cellStyle name="Nota 45 4 2" xfId="10309" xr:uid="{00000000-0005-0000-0000-0000A7220000}"/>
    <cellStyle name="Nota 45 4 2 2" xfId="12140" xr:uid="{00000000-0005-0000-0000-0000A8220000}"/>
    <cellStyle name="Nota 45 4 3" xfId="11642" xr:uid="{00000000-0005-0000-0000-0000A9220000}"/>
    <cellStyle name="Nota 45 5" xfId="11340" xr:uid="{00000000-0005-0000-0000-0000AA220000}"/>
    <cellStyle name="Nota 46" xfId="2287" xr:uid="{00000000-0005-0000-0000-0000AB220000}"/>
    <cellStyle name="Nota 46 2" xfId="3999" xr:uid="{00000000-0005-0000-0000-0000AC220000}"/>
    <cellStyle name="Nota 46 2 2" xfId="7525" xr:uid="{00000000-0005-0000-0000-0000AD220000}"/>
    <cellStyle name="Nota 46 2 2 2" xfId="10310" xr:uid="{00000000-0005-0000-0000-0000AE220000}"/>
    <cellStyle name="Nota 46 3" xfId="4000" xr:uid="{00000000-0005-0000-0000-0000AF220000}"/>
    <cellStyle name="Nota 46 3 2" xfId="7526" xr:uid="{00000000-0005-0000-0000-0000B0220000}"/>
    <cellStyle name="Nota 46 3 2 2" xfId="10311" xr:uid="{00000000-0005-0000-0000-0000B1220000}"/>
    <cellStyle name="Nota 46 3 2 2 2" xfId="12141" xr:uid="{00000000-0005-0000-0000-0000B2220000}"/>
    <cellStyle name="Nota 46 3 2 3" xfId="11844" xr:uid="{00000000-0005-0000-0000-0000B3220000}"/>
    <cellStyle name="Nota 46 3 3" xfId="11511" xr:uid="{00000000-0005-0000-0000-0000B4220000}"/>
    <cellStyle name="Nota 46 4" xfId="4969" xr:uid="{00000000-0005-0000-0000-0000B5220000}"/>
    <cellStyle name="Nota 46 4 2" xfId="10312" xr:uid="{00000000-0005-0000-0000-0000B6220000}"/>
    <cellStyle name="Nota 46 4 2 2" xfId="12142" xr:uid="{00000000-0005-0000-0000-0000B7220000}"/>
    <cellStyle name="Nota 46 4 3" xfId="11643" xr:uid="{00000000-0005-0000-0000-0000B8220000}"/>
    <cellStyle name="Nota 46 5" xfId="11341" xr:uid="{00000000-0005-0000-0000-0000B9220000}"/>
    <cellStyle name="Nota 47" xfId="2288" xr:uid="{00000000-0005-0000-0000-0000BA220000}"/>
    <cellStyle name="Nota 47 2" xfId="4001" xr:uid="{00000000-0005-0000-0000-0000BB220000}"/>
    <cellStyle name="Nota 47 2 2" xfId="7527" xr:uid="{00000000-0005-0000-0000-0000BC220000}"/>
    <cellStyle name="Nota 47 2 2 2" xfId="10313" xr:uid="{00000000-0005-0000-0000-0000BD220000}"/>
    <cellStyle name="Nota 47 3" xfId="4002" xr:uid="{00000000-0005-0000-0000-0000BE220000}"/>
    <cellStyle name="Nota 47 3 2" xfId="7528" xr:uid="{00000000-0005-0000-0000-0000BF220000}"/>
    <cellStyle name="Nota 47 3 2 2" xfId="10314" xr:uid="{00000000-0005-0000-0000-0000C0220000}"/>
    <cellStyle name="Nota 47 3 2 2 2" xfId="12143" xr:uid="{00000000-0005-0000-0000-0000C1220000}"/>
    <cellStyle name="Nota 47 3 2 3" xfId="11845" xr:uid="{00000000-0005-0000-0000-0000C2220000}"/>
    <cellStyle name="Nota 47 3 3" xfId="11512" xr:uid="{00000000-0005-0000-0000-0000C3220000}"/>
    <cellStyle name="Nota 47 4" xfId="4970" xr:uid="{00000000-0005-0000-0000-0000C4220000}"/>
    <cellStyle name="Nota 47 4 2" xfId="10315" xr:uid="{00000000-0005-0000-0000-0000C5220000}"/>
    <cellStyle name="Nota 47 4 2 2" xfId="12144" xr:uid="{00000000-0005-0000-0000-0000C6220000}"/>
    <cellStyle name="Nota 47 4 3" xfId="11644" xr:uid="{00000000-0005-0000-0000-0000C7220000}"/>
    <cellStyle name="Nota 47 5" xfId="11342" xr:uid="{00000000-0005-0000-0000-0000C8220000}"/>
    <cellStyle name="Nota 48" xfId="2289" xr:uid="{00000000-0005-0000-0000-0000C9220000}"/>
    <cellStyle name="Nota 48 2" xfId="4003" xr:uid="{00000000-0005-0000-0000-0000CA220000}"/>
    <cellStyle name="Nota 48 2 2" xfId="7529" xr:uid="{00000000-0005-0000-0000-0000CB220000}"/>
    <cellStyle name="Nota 48 2 2 2" xfId="10316" xr:uid="{00000000-0005-0000-0000-0000CC220000}"/>
    <cellStyle name="Nota 48 3" xfId="4004" xr:uid="{00000000-0005-0000-0000-0000CD220000}"/>
    <cellStyle name="Nota 48 3 2" xfId="7530" xr:uid="{00000000-0005-0000-0000-0000CE220000}"/>
    <cellStyle name="Nota 48 3 2 2" xfId="10317" xr:uid="{00000000-0005-0000-0000-0000CF220000}"/>
    <cellStyle name="Nota 48 3 2 2 2" xfId="12145" xr:uid="{00000000-0005-0000-0000-0000D0220000}"/>
    <cellStyle name="Nota 48 3 2 3" xfId="11846" xr:uid="{00000000-0005-0000-0000-0000D1220000}"/>
    <cellStyle name="Nota 48 3 3" xfId="11513" xr:uid="{00000000-0005-0000-0000-0000D2220000}"/>
    <cellStyle name="Nota 48 4" xfId="4971" xr:uid="{00000000-0005-0000-0000-0000D3220000}"/>
    <cellStyle name="Nota 48 4 2" xfId="10318" xr:uid="{00000000-0005-0000-0000-0000D4220000}"/>
    <cellStyle name="Nota 48 4 2 2" xfId="12146" xr:uid="{00000000-0005-0000-0000-0000D5220000}"/>
    <cellStyle name="Nota 48 4 3" xfId="11645" xr:uid="{00000000-0005-0000-0000-0000D6220000}"/>
    <cellStyle name="Nota 48 5" xfId="11343" xr:uid="{00000000-0005-0000-0000-0000D7220000}"/>
    <cellStyle name="Nota 49" xfId="2290" xr:uid="{00000000-0005-0000-0000-0000D8220000}"/>
    <cellStyle name="Nota 49 2" xfId="4005" xr:uid="{00000000-0005-0000-0000-0000D9220000}"/>
    <cellStyle name="Nota 49 2 2" xfId="7531" xr:uid="{00000000-0005-0000-0000-0000DA220000}"/>
    <cellStyle name="Nota 49 2 2 2" xfId="10319" xr:uid="{00000000-0005-0000-0000-0000DB220000}"/>
    <cellStyle name="Nota 49 3" xfId="4006" xr:uid="{00000000-0005-0000-0000-0000DC220000}"/>
    <cellStyle name="Nota 49 3 2" xfId="7532" xr:uid="{00000000-0005-0000-0000-0000DD220000}"/>
    <cellStyle name="Nota 49 3 2 2" xfId="10320" xr:uid="{00000000-0005-0000-0000-0000DE220000}"/>
    <cellStyle name="Nota 49 3 2 2 2" xfId="12147" xr:uid="{00000000-0005-0000-0000-0000DF220000}"/>
    <cellStyle name="Nota 49 3 2 3" xfId="11847" xr:uid="{00000000-0005-0000-0000-0000E0220000}"/>
    <cellStyle name="Nota 49 3 3" xfId="11514" xr:uid="{00000000-0005-0000-0000-0000E1220000}"/>
    <cellStyle name="Nota 49 4" xfId="4972" xr:uid="{00000000-0005-0000-0000-0000E2220000}"/>
    <cellStyle name="Nota 49 4 2" xfId="10321" xr:uid="{00000000-0005-0000-0000-0000E3220000}"/>
    <cellStyle name="Nota 49 4 2 2" xfId="12148" xr:uid="{00000000-0005-0000-0000-0000E4220000}"/>
    <cellStyle name="Nota 49 4 3" xfId="11646" xr:uid="{00000000-0005-0000-0000-0000E5220000}"/>
    <cellStyle name="Nota 49 5" xfId="11344" xr:uid="{00000000-0005-0000-0000-0000E6220000}"/>
    <cellStyle name="Nota 5" xfId="2291" xr:uid="{00000000-0005-0000-0000-0000E7220000}"/>
    <cellStyle name="Nota 5 2" xfId="4007" xr:uid="{00000000-0005-0000-0000-0000E8220000}"/>
    <cellStyle name="Nota 5 2 2" xfId="7533" xr:uid="{00000000-0005-0000-0000-0000E9220000}"/>
    <cellStyle name="Nota 5 2 2 2" xfId="10322" xr:uid="{00000000-0005-0000-0000-0000EA220000}"/>
    <cellStyle name="Nota 5 3" xfId="4008" xr:uid="{00000000-0005-0000-0000-0000EB220000}"/>
    <cellStyle name="Nota 5 3 2" xfId="7534" xr:uid="{00000000-0005-0000-0000-0000EC220000}"/>
    <cellStyle name="Nota 5 3 2 2" xfId="10323" xr:uid="{00000000-0005-0000-0000-0000ED220000}"/>
    <cellStyle name="Nota 5 3 2 2 2" xfId="12149" xr:uid="{00000000-0005-0000-0000-0000EE220000}"/>
    <cellStyle name="Nota 5 3 2 3" xfId="11848" xr:uid="{00000000-0005-0000-0000-0000EF220000}"/>
    <cellStyle name="Nota 5 3 3" xfId="11515" xr:uid="{00000000-0005-0000-0000-0000F0220000}"/>
    <cellStyle name="Nota 5 4" xfId="4973" xr:uid="{00000000-0005-0000-0000-0000F1220000}"/>
    <cellStyle name="Nota 5 4 2" xfId="10324" xr:uid="{00000000-0005-0000-0000-0000F2220000}"/>
    <cellStyle name="Nota 5 4 2 2" xfId="12150" xr:uid="{00000000-0005-0000-0000-0000F3220000}"/>
    <cellStyle name="Nota 5 4 3" xfId="11647" xr:uid="{00000000-0005-0000-0000-0000F4220000}"/>
    <cellStyle name="Nota 5 5" xfId="11345" xr:uid="{00000000-0005-0000-0000-0000F5220000}"/>
    <cellStyle name="Nota 50" xfId="2292" xr:uid="{00000000-0005-0000-0000-0000F6220000}"/>
    <cellStyle name="Nota 50 2" xfId="4974" xr:uid="{00000000-0005-0000-0000-0000F7220000}"/>
    <cellStyle name="Nota 50 2 2" xfId="10325" xr:uid="{00000000-0005-0000-0000-0000F8220000}"/>
    <cellStyle name="Nota 50 2 2 2" xfId="12151" xr:uid="{00000000-0005-0000-0000-0000F9220000}"/>
    <cellStyle name="Nota 50 2 3" xfId="11648" xr:uid="{00000000-0005-0000-0000-0000FA220000}"/>
    <cellStyle name="Nota 50 3" xfId="11346" xr:uid="{00000000-0005-0000-0000-0000FB220000}"/>
    <cellStyle name="Nota 51" xfId="2293" xr:uid="{00000000-0005-0000-0000-0000FC220000}"/>
    <cellStyle name="Nota 51 2" xfId="4009" xr:uid="{00000000-0005-0000-0000-0000FD220000}"/>
    <cellStyle name="Nota 51 2 2" xfId="7535" xr:uid="{00000000-0005-0000-0000-0000FE220000}"/>
    <cellStyle name="Nota 51 2 2 2" xfId="10326" xr:uid="{00000000-0005-0000-0000-0000FF220000}"/>
    <cellStyle name="Nota 51 2 2 2 2" xfId="12152" xr:uid="{00000000-0005-0000-0000-000000230000}"/>
    <cellStyle name="Nota 51 2 2 3" xfId="11849" xr:uid="{00000000-0005-0000-0000-000001230000}"/>
    <cellStyle name="Nota 51 2 3" xfId="11516" xr:uid="{00000000-0005-0000-0000-000002230000}"/>
    <cellStyle name="Nota 51 3" xfId="4975" xr:uid="{00000000-0005-0000-0000-000003230000}"/>
    <cellStyle name="Nota 51 3 2" xfId="10327" xr:uid="{00000000-0005-0000-0000-000004230000}"/>
    <cellStyle name="Nota 51 3 2 2" xfId="12153" xr:uid="{00000000-0005-0000-0000-000005230000}"/>
    <cellStyle name="Nota 51 3 3" xfId="11649" xr:uid="{00000000-0005-0000-0000-000006230000}"/>
    <cellStyle name="Nota 51 4" xfId="11347" xr:uid="{00000000-0005-0000-0000-000007230000}"/>
    <cellStyle name="Nota 52" xfId="2294" xr:uid="{00000000-0005-0000-0000-000008230000}"/>
    <cellStyle name="Nota 52 2" xfId="4976" xr:uid="{00000000-0005-0000-0000-000009230000}"/>
    <cellStyle name="Nota 52 2 2" xfId="10328" xr:uid="{00000000-0005-0000-0000-00000A230000}"/>
    <cellStyle name="Nota 53" xfId="2295" xr:uid="{00000000-0005-0000-0000-00000B230000}"/>
    <cellStyle name="Nota 53 2" xfId="2296" xr:uid="{00000000-0005-0000-0000-00000C230000}"/>
    <cellStyle name="Nota 53 2 10" xfId="12898" xr:uid="{00000000-0005-0000-0000-00008D1F0000}"/>
    <cellStyle name="Nota 53 2 2" xfId="6878" xr:uid="{00000000-0005-0000-0000-00000D230000}"/>
    <cellStyle name="Nota 53 2 2 10" xfId="12919" xr:uid="{00000000-0005-0000-0000-00008E1F0000}"/>
    <cellStyle name="Nota 53 2 2 2" xfId="10329" xr:uid="{00000000-0005-0000-0000-00000E230000}"/>
    <cellStyle name="Nota 53 2 2 2 2" xfId="12279" xr:uid="{00000000-0005-0000-0000-00008F1F0000}"/>
    <cellStyle name="Nota 53 2 2 2 3" xfId="12414" xr:uid="{00000000-0005-0000-0000-00008F1F0000}"/>
    <cellStyle name="Nota 53 2 2 2 4" xfId="12506" xr:uid="{00000000-0005-0000-0000-00008F1F0000}"/>
    <cellStyle name="Nota 53 2 2 2 5" xfId="12598" xr:uid="{00000000-0005-0000-0000-00008F1F0000}"/>
    <cellStyle name="Nota 53 2 2 2 6" xfId="12691" xr:uid="{00000000-0005-0000-0000-00008F1F0000}"/>
    <cellStyle name="Nota 53 2 2 2 7" xfId="12783" xr:uid="{00000000-0005-0000-0000-00008F1F0000}"/>
    <cellStyle name="Nota 53 2 2 2 8" xfId="12875" xr:uid="{00000000-0005-0000-0000-00008F1F0000}"/>
    <cellStyle name="Nota 53 2 2 2 9" xfId="12967" xr:uid="{00000000-0005-0000-0000-00008F1F0000}"/>
    <cellStyle name="Nota 53 2 2 3" xfId="12231" xr:uid="{00000000-0005-0000-0000-00008E1F0000}"/>
    <cellStyle name="Nota 53 2 2 4" xfId="12366" xr:uid="{00000000-0005-0000-0000-00008E1F0000}"/>
    <cellStyle name="Nota 53 2 2 5" xfId="12458" xr:uid="{00000000-0005-0000-0000-00008E1F0000}"/>
    <cellStyle name="Nota 53 2 2 6" xfId="12550" xr:uid="{00000000-0005-0000-0000-00008E1F0000}"/>
    <cellStyle name="Nota 53 2 2 7" xfId="12643" xr:uid="{00000000-0005-0000-0000-00008E1F0000}"/>
    <cellStyle name="Nota 53 2 2 8" xfId="12735" xr:uid="{00000000-0005-0000-0000-00008E1F0000}"/>
    <cellStyle name="Nota 53 2 2 9" xfId="12827" xr:uid="{00000000-0005-0000-0000-00008E1F0000}"/>
    <cellStyle name="Nota 53 2 3" xfId="12208" xr:uid="{00000000-0005-0000-0000-00008D1F0000}"/>
    <cellStyle name="Nota 53 2 4" xfId="12345" xr:uid="{00000000-0005-0000-0000-00008D1F0000}"/>
    <cellStyle name="Nota 53 2 5" xfId="12437" xr:uid="{00000000-0005-0000-0000-00008D1F0000}"/>
    <cellStyle name="Nota 53 2 6" xfId="12529" xr:uid="{00000000-0005-0000-0000-00008D1F0000}"/>
    <cellStyle name="Nota 53 2 7" xfId="12622" xr:uid="{00000000-0005-0000-0000-00008D1F0000}"/>
    <cellStyle name="Nota 53 2 8" xfId="12714" xr:uid="{00000000-0005-0000-0000-00008D1F0000}"/>
    <cellStyle name="Nota 53 2 9" xfId="12806" xr:uid="{00000000-0005-0000-0000-00008D1F0000}"/>
    <cellStyle name="Nota 53 3" xfId="4977" xr:uid="{00000000-0005-0000-0000-00000F230000}"/>
    <cellStyle name="Nota 53 3 2" xfId="10330" xr:uid="{00000000-0005-0000-0000-000010230000}"/>
    <cellStyle name="Nota 54" xfId="2297" xr:uid="{00000000-0005-0000-0000-000011230000}"/>
    <cellStyle name="Nota 54 2" xfId="6859" xr:uid="{00000000-0005-0000-0000-000012230000}"/>
    <cellStyle name="Nota 54 2 2" xfId="10331" xr:uid="{00000000-0005-0000-0000-000013230000}"/>
    <cellStyle name="Nota 55" xfId="3444" xr:uid="{00000000-0005-0000-0000-000014230000}"/>
    <cellStyle name="Nota 55 2" xfId="6933" xr:uid="{00000000-0005-0000-0000-000015230000}"/>
    <cellStyle name="Nota 55 2 2" xfId="10332" xr:uid="{00000000-0005-0000-0000-000016230000}"/>
    <cellStyle name="Nota 56" xfId="3445" xr:uid="{00000000-0005-0000-0000-000017230000}"/>
    <cellStyle name="Nota 56 2" xfId="6947" xr:uid="{00000000-0005-0000-0000-000018230000}"/>
    <cellStyle name="Nota 56 2 2" xfId="10333" xr:uid="{00000000-0005-0000-0000-000019230000}"/>
    <cellStyle name="Nota 57" xfId="3446" xr:uid="{00000000-0005-0000-0000-00001A230000}"/>
    <cellStyle name="Nota 57 2" xfId="6961" xr:uid="{00000000-0005-0000-0000-00001B230000}"/>
    <cellStyle name="Nota 57 2 2" xfId="10334" xr:uid="{00000000-0005-0000-0000-00001C230000}"/>
    <cellStyle name="Nota 58" xfId="3447" xr:uid="{00000000-0005-0000-0000-00001D230000}"/>
    <cellStyle name="Nota 58 2" xfId="6975" xr:uid="{00000000-0005-0000-0000-00001E230000}"/>
    <cellStyle name="Nota 58 2 2" xfId="10335" xr:uid="{00000000-0005-0000-0000-00001F230000}"/>
    <cellStyle name="Nota 59" xfId="3448" xr:uid="{00000000-0005-0000-0000-000020230000}"/>
    <cellStyle name="Nota 59 2" xfId="6991" xr:uid="{00000000-0005-0000-0000-000021230000}"/>
    <cellStyle name="Nota 59 2 2" xfId="10336" xr:uid="{00000000-0005-0000-0000-000022230000}"/>
    <cellStyle name="Nota 6" xfId="2298" xr:uid="{00000000-0005-0000-0000-000023230000}"/>
    <cellStyle name="Nota 6 2" xfId="4010" xr:uid="{00000000-0005-0000-0000-000024230000}"/>
    <cellStyle name="Nota 6 2 2" xfId="7536" xr:uid="{00000000-0005-0000-0000-000025230000}"/>
    <cellStyle name="Nota 6 2 2 2" xfId="10337" xr:uid="{00000000-0005-0000-0000-000026230000}"/>
    <cellStyle name="Nota 6 3" xfId="4011" xr:uid="{00000000-0005-0000-0000-000027230000}"/>
    <cellStyle name="Nota 6 3 2" xfId="7537" xr:uid="{00000000-0005-0000-0000-000028230000}"/>
    <cellStyle name="Nota 6 3 2 2" xfId="10338" xr:uid="{00000000-0005-0000-0000-000029230000}"/>
    <cellStyle name="Nota 6 3 2 2 2" xfId="12154" xr:uid="{00000000-0005-0000-0000-00002A230000}"/>
    <cellStyle name="Nota 6 3 2 3" xfId="11850" xr:uid="{00000000-0005-0000-0000-00002B230000}"/>
    <cellStyle name="Nota 6 3 3" xfId="11517" xr:uid="{00000000-0005-0000-0000-00002C230000}"/>
    <cellStyle name="Nota 6 4" xfId="4978" xr:uid="{00000000-0005-0000-0000-00002D230000}"/>
    <cellStyle name="Nota 6 4 2" xfId="10339" xr:uid="{00000000-0005-0000-0000-00002E230000}"/>
    <cellStyle name="Nota 6 4 2 2" xfId="12155" xr:uid="{00000000-0005-0000-0000-00002F230000}"/>
    <cellStyle name="Nota 6 4 3" xfId="11650" xr:uid="{00000000-0005-0000-0000-000030230000}"/>
    <cellStyle name="Nota 6 5" xfId="11348" xr:uid="{00000000-0005-0000-0000-000031230000}"/>
    <cellStyle name="Nota 60" xfId="3469" xr:uid="{00000000-0005-0000-0000-000032230000}"/>
    <cellStyle name="Nota 60 2" xfId="7006" xr:uid="{00000000-0005-0000-0000-000033230000}"/>
    <cellStyle name="Nota 60 2 2" xfId="10340" xr:uid="{00000000-0005-0000-0000-000034230000}"/>
    <cellStyle name="Nota 61" xfId="3488" xr:uid="{00000000-0005-0000-0000-000035230000}"/>
    <cellStyle name="Nota 61 2" xfId="7020" xr:uid="{00000000-0005-0000-0000-000036230000}"/>
    <cellStyle name="Nota 61 2 2" xfId="10341" xr:uid="{00000000-0005-0000-0000-000037230000}"/>
    <cellStyle name="Nota 62" xfId="4299" xr:uid="{00000000-0005-0000-0000-000038230000}"/>
    <cellStyle name="Nota 63" xfId="7731" xr:uid="{00000000-0005-0000-0000-000039230000}"/>
    <cellStyle name="Nota 64" xfId="7749" xr:uid="{00000000-0005-0000-0000-00003A230000}"/>
    <cellStyle name="Nota 65" xfId="12326" xr:uid="{00000000-0005-0000-0000-00002A300000}"/>
    <cellStyle name="Nota 7" xfId="2299" xr:uid="{00000000-0005-0000-0000-00003B230000}"/>
    <cellStyle name="Nota 7 2" xfId="4012" xr:uid="{00000000-0005-0000-0000-00003C230000}"/>
    <cellStyle name="Nota 7 2 2" xfId="7538" xr:uid="{00000000-0005-0000-0000-00003D230000}"/>
    <cellStyle name="Nota 7 2 2 2" xfId="10342" xr:uid="{00000000-0005-0000-0000-00003E230000}"/>
    <cellStyle name="Nota 7 3" xfId="4013" xr:uid="{00000000-0005-0000-0000-00003F230000}"/>
    <cellStyle name="Nota 7 3 2" xfId="7539" xr:uid="{00000000-0005-0000-0000-000040230000}"/>
    <cellStyle name="Nota 7 3 2 2" xfId="10343" xr:uid="{00000000-0005-0000-0000-000041230000}"/>
    <cellStyle name="Nota 7 3 2 2 2" xfId="12156" xr:uid="{00000000-0005-0000-0000-000042230000}"/>
    <cellStyle name="Nota 7 3 2 3" xfId="11851" xr:uid="{00000000-0005-0000-0000-000043230000}"/>
    <cellStyle name="Nota 7 3 3" xfId="11518" xr:uid="{00000000-0005-0000-0000-000044230000}"/>
    <cellStyle name="Nota 7 4" xfId="4979" xr:uid="{00000000-0005-0000-0000-000045230000}"/>
    <cellStyle name="Nota 7 4 2" xfId="10344" xr:uid="{00000000-0005-0000-0000-000046230000}"/>
    <cellStyle name="Nota 7 4 2 2" xfId="12157" xr:uid="{00000000-0005-0000-0000-000047230000}"/>
    <cellStyle name="Nota 7 4 3" xfId="11651" xr:uid="{00000000-0005-0000-0000-000048230000}"/>
    <cellStyle name="Nota 7 5" xfId="11349" xr:uid="{00000000-0005-0000-0000-000049230000}"/>
    <cellStyle name="Nota 8" xfId="2300" xr:uid="{00000000-0005-0000-0000-00004A230000}"/>
    <cellStyle name="Nota 8 2" xfId="4014" xr:uid="{00000000-0005-0000-0000-00004B230000}"/>
    <cellStyle name="Nota 8 2 2" xfId="7540" xr:uid="{00000000-0005-0000-0000-00004C230000}"/>
    <cellStyle name="Nota 8 2 2 2" xfId="10345" xr:uid="{00000000-0005-0000-0000-00004D230000}"/>
    <cellStyle name="Nota 8 3" xfId="4015" xr:uid="{00000000-0005-0000-0000-00004E230000}"/>
    <cellStyle name="Nota 8 3 2" xfId="7541" xr:uid="{00000000-0005-0000-0000-00004F230000}"/>
    <cellStyle name="Nota 8 3 2 2" xfId="10346" xr:uid="{00000000-0005-0000-0000-000050230000}"/>
    <cellStyle name="Nota 8 3 2 2 2" xfId="12158" xr:uid="{00000000-0005-0000-0000-000051230000}"/>
    <cellStyle name="Nota 8 3 2 3" xfId="11852" xr:uid="{00000000-0005-0000-0000-000052230000}"/>
    <cellStyle name="Nota 8 3 3" xfId="11519" xr:uid="{00000000-0005-0000-0000-000053230000}"/>
    <cellStyle name="Nota 8 4" xfId="4980" xr:uid="{00000000-0005-0000-0000-000054230000}"/>
    <cellStyle name="Nota 8 4 2" xfId="10347" xr:uid="{00000000-0005-0000-0000-000055230000}"/>
    <cellStyle name="Nota 8 4 2 2" xfId="12159" xr:uid="{00000000-0005-0000-0000-000056230000}"/>
    <cellStyle name="Nota 8 4 3" xfId="11652" xr:uid="{00000000-0005-0000-0000-000057230000}"/>
    <cellStyle name="Nota 8 5" xfId="11350" xr:uid="{00000000-0005-0000-0000-000058230000}"/>
    <cellStyle name="Nota 9" xfId="2301" xr:uid="{00000000-0005-0000-0000-000059230000}"/>
    <cellStyle name="Nota 9 2" xfId="4016" xr:uid="{00000000-0005-0000-0000-00005A230000}"/>
    <cellStyle name="Nota 9 2 2" xfId="7542" xr:uid="{00000000-0005-0000-0000-00005B230000}"/>
    <cellStyle name="Nota 9 2 2 2" xfId="10348" xr:uid="{00000000-0005-0000-0000-00005C230000}"/>
    <cellStyle name="Nota 9 3" xfId="4017" xr:uid="{00000000-0005-0000-0000-00005D230000}"/>
    <cellStyle name="Nota 9 3 2" xfId="7543" xr:uid="{00000000-0005-0000-0000-00005E230000}"/>
    <cellStyle name="Nota 9 3 2 2" xfId="10349" xr:uid="{00000000-0005-0000-0000-00005F230000}"/>
    <cellStyle name="Nota 9 3 2 2 2" xfId="12160" xr:uid="{00000000-0005-0000-0000-000060230000}"/>
    <cellStyle name="Nota 9 3 2 3" xfId="11853" xr:uid="{00000000-0005-0000-0000-000061230000}"/>
    <cellStyle name="Nota 9 3 3" xfId="11520" xr:uid="{00000000-0005-0000-0000-000062230000}"/>
    <cellStyle name="Nota 9 4" xfId="4981" xr:uid="{00000000-0005-0000-0000-000063230000}"/>
    <cellStyle name="Nota 9 4 2" xfId="10350" xr:uid="{00000000-0005-0000-0000-000064230000}"/>
    <cellStyle name="Nota 9 4 2 2" xfId="12161" xr:uid="{00000000-0005-0000-0000-000065230000}"/>
    <cellStyle name="Nota 9 4 3" xfId="11653" xr:uid="{00000000-0005-0000-0000-000066230000}"/>
    <cellStyle name="Nota 9 5" xfId="11351" xr:uid="{00000000-0005-0000-0000-000067230000}"/>
    <cellStyle name="Percent" xfId="2302" xr:uid="{00000000-0005-0000-0000-000068230000}"/>
    <cellStyle name="Percent 10" xfId="2303" xr:uid="{00000000-0005-0000-0000-000069230000}"/>
    <cellStyle name="Percent 10 2" xfId="4018" xr:uid="{00000000-0005-0000-0000-00006A230000}"/>
    <cellStyle name="Percent 10 2 2" xfId="7544" xr:uid="{00000000-0005-0000-0000-00006B230000}"/>
    <cellStyle name="Percent 10 2 2 2" xfId="10351" xr:uid="{00000000-0005-0000-0000-00006C230000}"/>
    <cellStyle name="Percent 10 3" xfId="4983" xr:uid="{00000000-0005-0000-0000-00006D230000}"/>
    <cellStyle name="Percent 10 3 2" xfId="10352" xr:uid="{00000000-0005-0000-0000-00006E230000}"/>
    <cellStyle name="Percent 11" xfId="2304" xr:uid="{00000000-0005-0000-0000-00006F230000}"/>
    <cellStyle name="Percent 11 2" xfId="4019" xr:uid="{00000000-0005-0000-0000-000070230000}"/>
    <cellStyle name="Percent 11 2 2" xfId="7545" xr:uid="{00000000-0005-0000-0000-000071230000}"/>
    <cellStyle name="Percent 11 2 2 2" xfId="10353" xr:uid="{00000000-0005-0000-0000-000072230000}"/>
    <cellStyle name="Percent 11 3" xfId="4984" xr:uid="{00000000-0005-0000-0000-000073230000}"/>
    <cellStyle name="Percent 11 3 2" xfId="10354" xr:uid="{00000000-0005-0000-0000-000074230000}"/>
    <cellStyle name="Percent 12" xfId="2305" xr:uid="{00000000-0005-0000-0000-000075230000}"/>
    <cellStyle name="Percent 12 2" xfId="4020" xr:uid="{00000000-0005-0000-0000-000076230000}"/>
    <cellStyle name="Percent 12 2 2" xfId="7546" xr:uid="{00000000-0005-0000-0000-000077230000}"/>
    <cellStyle name="Percent 12 2 2 2" xfId="10355" xr:uid="{00000000-0005-0000-0000-000078230000}"/>
    <cellStyle name="Percent 12 3" xfId="4985" xr:uid="{00000000-0005-0000-0000-000079230000}"/>
    <cellStyle name="Percent 12 3 2" xfId="10356" xr:uid="{00000000-0005-0000-0000-00007A230000}"/>
    <cellStyle name="Percent 13" xfId="2306" xr:uid="{00000000-0005-0000-0000-00007B230000}"/>
    <cellStyle name="Percent 13 2" xfId="4021" xr:uid="{00000000-0005-0000-0000-00007C230000}"/>
    <cellStyle name="Percent 13 2 2" xfId="7547" xr:uid="{00000000-0005-0000-0000-00007D230000}"/>
    <cellStyle name="Percent 13 2 2 2" xfId="10357" xr:uid="{00000000-0005-0000-0000-00007E230000}"/>
    <cellStyle name="Percent 13 3" xfId="4986" xr:uid="{00000000-0005-0000-0000-00007F230000}"/>
    <cellStyle name="Percent 13 3 2" xfId="10358" xr:uid="{00000000-0005-0000-0000-000080230000}"/>
    <cellStyle name="Percent 14" xfId="2307" xr:uid="{00000000-0005-0000-0000-000081230000}"/>
    <cellStyle name="Percent 14 2" xfId="4022" xr:uid="{00000000-0005-0000-0000-000082230000}"/>
    <cellStyle name="Percent 14 2 2" xfId="7548" xr:uid="{00000000-0005-0000-0000-000083230000}"/>
    <cellStyle name="Percent 14 2 2 2" xfId="10359" xr:uid="{00000000-0005-0000-0000-000084230000}"/>
    <cellStyle name="Percent 14 3" xfId="4987" xr:uid="{00000000-0005-0000-0000-000085230000}"/>
    <cellStyle name="Percent 14 3 2" xfId="10360" xr:uid="{00000000-0005-0000-0000-000086230000}"/>
    <cellStyle name="Percent 15" xfId="2308" xr:uid="{00000000-0005-0000-0000-000087230000}"/>
    <cellStyle name="Percent 15 2" xfId="4023" xr:uid="{00000000-0005-0000-0000-000088230000}"/>
    <cellStyle name="Percent 15 2 2" xfId="7549" xr:uid="{00000000-0005-0000-0000-000089230000}"/>
    <cellStyle name="Percent 15 2 2 2" xfId="10361" xr:uid="{00000000-0005-0000-0000-00008A230000}"/>
    <cellStyle name="Percent 15 3" xfId="4988" xr:uid="{00000000-0005-0000-0000-00008B230000}"/>
    <cellStyle name="Percent 15 3 2" xfId="10362" xr:uid="{00000000-0005-0000-0000-00008C230000}"/>
    <cellStyle name="Percent 16" xfId="2309" xr:uid="{00000000-0005-0000-0000-00008D230000}"/>
    <cellStyle name="Percent 16 2" xfId="4024" xr:uid="{00000000-0005-0000-0000-00008E230000}"/>
    <cellStyle name="Percent 16 2 2" xfId="7550" xr:uid="{00000000-0005-0000-0000-00008F230000}"/>
    <cellStyle name="Percent 16 2 2 2" xfId="10363" xr:uid="{00000000-0005-0000-0000-000090230000}"/>
    <cellStyle name="Percent 16 3" xfId="4989" xr:uid="{00000000-0005-0000-0000-000091230000}"/>
    <cellStyle name="Percent 16 3 2" xfId="10364" xr:uid="{00000000-0005-0000-0000-000092230000}"/>
    <cellStyle name="Percent 17" xfId="2310" xr:uid="{00000000-0005-0000-0000-000093230000}"/>
    <cellStyle name="Percent 17 2" xfId="4025" xr:uid="{00000000-0005-0000-0000-000094230000}"/>
    <cellStyle name="Percent 17 2 2" xfId="7551" xr:uid="{00000000-0005-0000-0000-000095230000}"/>
    <cellStyle name="Percent 17 2 2 2" xfId="10365" xr:uid="{00000000-0005-0000-0000-000096230000}"/>
    <cellStyle name="Percent 17 3" xfId="4990" xr:uid="{00000000-0005-0000-0000-000097230000}"/>
    <cellStyle name="Percent 17 3 2" xfId="10366" xr:uid="{00000000-0005-0000-0000-000098230000}"/>
    <cellStyle name="Percent 18" xfId="2311" xr:uid="{00000000-0005-0000-0000-000099230000}"/>
    <cellStyle name="Percent 18 2" xfId="4026" xr:uid="{00000000-0005-0000-0000-00009A230000}"/>
    <cellStyle name="Percent 18 2 2" xfId="7552" xr:uid="{00000000-0005-0000-0000-00009B230000}"/>
    <cellStyle name="Percent 18 2 2 2" xfId="10367" xr:uid="{00000000-0005-0000-0000-00009C230000}"/>
    <cellStyle name="Percent 18 3" xfId="4991" xr:uid="{00000000-0005-0000-0000-00009D230000}"/>
    <cellStyle name="Percent 18 3 2" xfId="10368" xr:uid="{00000000-0005-0000-0000-00009E230000}"/>
    <cellStyle name="Percent 19" xfId="2312" xr:uid="{00000000-0005-0000-0000-00009F230000}"/>
    <cellStyle name="Percent 19 2" xfId="4027" xr:uid="{00000000-0005-0000-0000-0000A0230000}"/>
    <cellStyle name="Percent 19 2 2" xfId="7553" xr:uid="{00000000-0005-0000-0000-0000A1230000}"/>
    <cellStyle name="Percent 19 2 2 2" xfId="10369" xr:uid="{00000000-0005-0000-0000-0000A2230000}"/>
    <cellStyle name="Percent 19 3" xfId="4992" xr:uid="{00000000-0005-0000-0000-0000A3230000}"/>
    <cellStyle name="Percent 19 3 2" xfId="10370" xr:uid="{00000000-0005-0000-0000-0000A4230000}"/>
    <cellStyle name="Percent 2" xfId="2313" xr:uid="{00000000-0005-0000-0000-0000A5230000}"/>
    <cellStyle name="Percent 2 2" xfId="2314" xr:uid="{00000000-0005-0000-0000-0000A6230000}"/>
    <cellStyle name="Percent 2 2 2" xfId="4028" xr:uid="{00000000-0005-0000-0000-0000A7230000}"/>
    <cellStyle name="Percent 2 2 2 2" xfId="7554" xr:uid="{00000000-0005-0000-0000-0000A8230000}"/>
    <cellStyle name="Percent 2 2 2 2 2" xfId="10371" xr:uid="{00000000-0005-0000-0000-0000A9230000}"/>
    <cellStyle name="Percent 2 2 3" xfId="4994" xr:uid="{00000000-0005-0000-0000-0000AA230000}"/>
    <cellStyle name="Percent 2 2 3 2" xfId="10372" xr:uid="{00000000-0005-0000-0000-0000AB230000}"/>
    <cellStyle name="Percent 2 3" xfId="2315" xr:uid="{00000000-0005-0000-0000-0000AC230000}"/>
    <cellStyle name="Percent 2 3 2" xfId="4029" xr:uid="{00000000-0005-0000-0000-0000AD230000}"/>
    <cellStyle name="Percent 2 3 2 2" xfId="7555" xr:uid="{00000000-0005-0000-0000-0000AE230000}"/>
    <cellStyle name="Percent 2 3 2 2 2" xfId="10373" xr:uid="{00000000-0005-0000-0000-0000AF230000}"/>
    <cellStyle name="Percent 2 3 3" xfId="4995" xr:uid="{00000000-0005-0000-0000-0000B0230000}"/>
    <cellStyle name="Percent 2 3 3 2" xfId="10374" xr:uid="{00000000-0005-0000-0000-0000B1230000}"/>
    <cellStyle name="Percent 2 4" xfId="4030" xr:uid="{00000000-0005-0000-0000-0000B2230000}"/>
    <cellStyle name="Percent 2 4 2" xfId="7556" xr:uid="{00000000-0005-0000-0000-0000B3230000}"/>
    <cellStyle name="Percent 2 4 2 2" xfId="10375" xr:uid="{00000000-0005-0000-0000-0000B4230000}"/>
    <cellStyle name="Percent 2 5" xfId="4993" xr:uid="{00000000-0005-0000-0000-0000B5230000}"/>
    <cellStyle name="Percent 2 5 2" xfId="10376" xr:uid="{00000000-0005-0000-0000-0000B6230000}"/>
    <cellStyle name="Percent 20" xfId="2316" xr:uid="{00000000-0005-0000-0000-0000B7230000}"/>
    <cellStyle name="Percent 20 2" xfId="4031" xr:uid="{00000000-0005-0000-0000-0000B8230000}"/>
    <cellStyle name="Percent 20 2 2" xfId="7557" xr:uid="{00000000-0005-0000-0000-0000B9230000}"/>
    <cellStyle name="Percent 20 2 2 2" xfId="10377" xr:uid="{00000000-0005-0000-0000-0000BA230000}"/>
    <cellStyle name="Percent 20 3" xfId="4996" xr:uid="{00000000-0005-0000-0000-0000BB230000}"/>
    <cellStyle name="Percent 20 3 2" xfId="10378" xr:uid="{00000000-0005-0000-0000-0000BC230000}"/>
    <cellStyle name="Percent 21" xfId="2317" xr:uid="{00000000-0005-0000-0000-0000BD230000}"/>
    <cellStyle name="Percent 21 2" xfId="4032" xr:uid="{00000000-0005-0000-0000-0000BE230000}"/>
    <cellStyle name="Percent 21 2 2" xfId="7558" xr:uid="{00000000-0005-0000-0000-0000BF230000}"/>
    <cellStyle name="Percent 21 2 2 2" xfId="10379" xr:uid="{00000000-0005-0000-0000-0000C0230000}"/>
    <cellStyle name="Percent 21 3" xfId="4997" xr:uid="{00000000-0005-0000-0000-0000C1230000}"/>
    <cellStyle name="Percent 21 3 2" xfId="10380" xr:uid="{00000000-0005-0000-0000-0000C2230000}"/>
    <cellStyle name="Percent 22" xfId="2318" xr:uid="{00000000-0005-0000-0000-0000C3230000}"/>
    <cellStyle name="Percent 22 2" xfId="4033" xr:uid="{00000000-0005-0000-0000-0000C4230000}"/>
    <cellStyle name="Percent 22 2 2" xfId="7559" xr:uid="{00000000-0005-0000-0000-0000C5230000}"/>
    <cellStyle name="Percent 22 2 2 2" xfId="10381" xr:uid="{00000000-0005-0000-0000-0000C6230000}"/>
    <cellStyle name="Percent 22 3" xfId="4998" xr:uid="{00000000-0005-0000-0000-0000C7230000}"/>
    <cellStyle name="Percent 22 3 2" xfId="10382" xr:uid="{00000000-0005-0000-0000-0000C8230000}"/>
    <cellStyle name="Percent 23" xfId="2319" xr:uid="{00000000-0005-0000-0000-0000C9230000}"/>
    <cellStyle name="Percent 23 2" xfId="4034" xr:uid="{00000000-0005-0000-0000-0000CA230000}"/>
    <cellStyle name="Percent 23 2 2" xfId="7560" xr:uid="{00000000-0005-0000-0000-0000CB230000}"/>
    <cellStyle name="Percent 23 2 2 2" xfId="10383" xr:uid="{00000000-0005-0000-0000-0000CC230000}"/>
    <cellStyle name="Percent 23 3" xfId="4999" xr:uid="{00000000-0005-0000-0000-0000CD230000}"/>
    <cellStyle name="Percent 23 3 2" xfId="10384" xr:uid="{00000000-0005-0000-0000-0000CE230000}"/>
    <cellStyle name="Percent 24" xfId="2320" xr:uid="{00000000-0005-0000-0000-0000CF230000}"/>
    <cellStyle name="Percent 24 2" xfId="4035" xr:uid="{00000000-0005-0000-0000-0000D0230000}"/>
    <cellStyle name="Percent 24 2 2" xfId="7561" xr:uid="{00000000-0005-0000-0000-0000D1230000}"/>
    <cellStyle name="Percent 24 2 2 2" xfId="10385" xr:uid="{00000000-0005-0000-0000-0000D2230000}"/>
    <cellStyle name="Percent 24 3" xfId="5000" xr:uid="{00000000-0005-0000-0000-0000D3230000}"/>
    <cellStyle name="Percent 24 3 2" xfId="10386" xr:uid="{00000000-0005-0000-0000-0000D4230000}"/>
    <cellStyle name="Percent 25" xfId="2321" xr:uid="{00000000-0005-0000-0000-0000D5230000}"/>
    <cellStyle name="Percent 25 2" xfId="4036" xr:uid="{00000000-0005-0000-0000-0000D6230000}"/>
    <cellStyle name="Percent 25 2 2" xfId="7562" xr:uid="{00000000-0005-0000-0000-0000D7230000}"/>
    <cellStyle name="Percent 25 2 2 2" xfId="10387" xr:uid="{00000000-0005-0000-0000-0000D8230000}"/>
    <cellStyle name="Percent 25 3" xfId="5001" xr:uid="{00000000-0005-0000-0000-0000D9230000}"/>
    <cellStyle name="Percent 25 3 2" xfId="10388" xr:uid="{00000000-0005-0000-0000-0000DA230000}"/>
    <cellStyle name="Percent 26" xfId="2322" xr:uid="{00000000-0005-0000-0000-0000DB230000}"/>
    <cellStyle name="Percent 26 2" xfId="4037" xr:uid="{00000000-0005-0000-0000-0000DC230000}"/>
    <cellStyle name="Percent 26 2 2" xfId="7563" xr:uid="{00000000-0005-0000-0000-0000DD230000}"/>
    <cellStyle name="Percent 26 2 2 2" xfId="10389" xr:uid="{00000000-0005-0000-0000-0000DE230000}"/>
    <cellStyle name="Percent 26 3" xfId="5002" xr:uid="{00000000-0005-0000-0000-0000DF230000}"/>
    <cellStyle name="Percent 26 3 2" xfId="10390" xr:uid="{00000000-0005-0000-0000-0000E0230000}"/>
    <cellStyle name="Percent 27" xfId="2323" xr:uid="{00000000-0005-0000-0000-0000E1230000}"/>
    <cellStyle name="Percent 27 2" xfId="4038" xr:uid="{00000000-0005-0000-0000-0000E2230000}"/>
    <cellStyle name="Percent 27 2 2" xfId="7564" xr:uid="{00000000-0005-0000-0000-0000E3230000}"/>
    <cellStyle name="Percent 27 2 2 2" xfId="10391" xr:uid="{00000000-0005-0000-0000-0000E4230000}"/>
    <cellStyle name="Percent 27 3" xfId="5003" xr:uid="{00000000-0005-0000-0000-0000E5230000}"/>
    <cellStyle name="Percent 27 3 2" xfId="10392" xr:uid="{00000000-0005-0000-0000-0000E6230000}"/>
    <cellStyle name="Percent 28" xfId="2324" xr:uid="{00000000-0005-0000-0000-0000E7230000}"/>
    <cellStyle name="Percent 28 2" xfId="4039" xr:uid="{00000000-0005-0000-0000-0000E8230000}"/>
    <cellStyle name="Percent 28 2 2" xfId="7565" xr:uid="{00000000-0005-0000-0000-0000E9230000}"/>
    <cellStyle name="Percent 28 2 2 2" xfId="10393" xr:uid="{00000000-0005-0000-0000-0000EA230000}"/>
    <cellStyle name="Percent 28 3" xfId="5004" xr:uid="{00000000-0005-0000-0000-0000EB230000}"/>
    <cellStyle name="Percent 28 3 2" xfId="10394" xr:uid="{00000000-0005-0000-0000-0000EC230000}"/>
    <cellStyle name="Percent 29" xfId="2325" xr:uid="{00000000-0005-0000-0000-0000ED230000}"/>
    <cellStyle name="Percent 29 2" xfId="4040" xr:uid="{00000000-0005-0000-0000-0000EE230000}"/>
    <cellStyle name="Percent 29 2 2" xfId="7566" xr:uid="{00000000-0005-0000-0000-0000EF230000}"/>
    <cellStyle name="Percent 29 2 2 2" xfId="10395" xr:uid="{00000000-0005-0000-0000-0000F0230000}"/>
    <cellStyle name="Percent 29 3" xfId="5005" xr:uid="{00000000-0005-0000-0000-0000F1230000}"/>
    <cellStyle name="Percent 29 3 2" xfId="10396" xr:uid="{00000000-0005-0000-0000-0000F2230000}"/>
    <cellStyle name="Percent 3" xfId="2326" xr:uid="{00000000-0005-0000-0000-0000F3230000}"/>
    <cellStyle name="Percent 3 2" xfId="4041" xr:uid="{00000000-0005-0000-0000-0000F4230000}"/>
    <cellStyle name="Percent 3 2 2" xfId="7567" xr:uid="{00000000-0005-0000-0000-0000F5230000}"/>
    <cellStyle name="Percent 3 2 2 2" xfId="10397" xr:uid="{00000000-0005-0000-0000-0000F6230000}"/>
    <cellStyle name="Percent 3 3" xfId="5006" xr:uid="{00000000-0005-0000-0000-0000F7230000}"/>
    <cellStyle name="Percent 3 3 2" xfId="10398" xr:uid="{00000000-0005-0000-0000-0000F8230000}"/>
    <cellStyle name="Percent 30" xfId="2327" xr:uid="{00000000-0005-0000-0000-0000F9230000}"/>
    <cellStyle name="Percent 30 2" xfId="4042" xr:uid="{00000000-0005-0000-0000-0000FA230000}"/>
    <cellStyle name="Percent 30 2 2" xfId="7568" xr:uid="{00000000-0005-0000-0000-0000FB230000}"/>
    <cellStyle name="Percent 30 2 2 2" xfId="10399" xr:uid="{00000000-0005-0000-0000-0000FC230000}"/>
    <cellStyle name="Percent 30 3" xfId="5007" xr:uid="{00000000-0005-0000-0000-0000FD230000}"/>
    <cellStyle name="Percent 30 3 2" xfId="10400" xr:uid="{00000000-0005-0000-0000-0000FE230000}"/>
    <cellStyle name="Percent 31" xfId="2328" xr:uid="{00000000-0005-0000-0000-0000FF230000}"/>
    <cellStyle name="Percent 31 2" xfId="4043" xr:uid="{00000000-0005-0000-0000-000000240000}"/>
    <cellStyle name="Percent 31 2 2" xfId="7569" xr:uid="{00000000-0005-0000-0000-000001240000}"/>
    <cellStyle name="Percent 31 2 2 2" xfId="10401" xr:uid="{00000000-0005-0000-0000-000002240000}"/>
    <cellStyle name="Percent 31 3" xfId="5008" xr:uid="{00000000-0005-0000-0000-000003240000}"/>
    <cellStyle name="Percent 31 3 2" xfId="10402" xr:uid="{00000000-0005-0000-0000-000004240000}"/>
    <cellStyle name="Percent 32" xfId="2329" xr:uid="{00000000-0005-0000-0000-000005240000}"/>
    <cellStyle name="Percent 32 2" xfId="4044" xr:uid="{00000000-0005-0000-0000-000006240000}"/>
    <cellStyle name="Percent 32 2 2" xfId="7570" xr:uid="{00000000-0005-0000-0000-000007240000}"/>
    <cellStyle name="Percent 32 2 2 2" xfId="10403" xr:uid="{00000000-0005-0000-0000-000008240000}"/>
    <cellStyle name="Percent 32 3" xfId="5009" xr:uid="{00000000-0005-0000-0000-000009240000}"/>
    <cellStyle name="Percent 32 3 2" xfId="10404" xr:uid="{00000000-0005-0000-0000-00000A240000}"/>
    <cellStyle name="Percent 33" xfId="2330" xr:uid="{00000000-0005-0000-0000-00000B240000}"/>
    <cellStyle name="Percent 33 2" xfId="4045" xr:uid="{00000000-0005-0000-0000-00000C240000}"/>
    <cellStyle name="Percent 33 2 2" xfId="7571" xr:uid="{00000000-0005-0000-0000-00000D240000}"/>
    <cellStyle name="Percent 33 2 2 2" xfId="10405" xr:uid="{00000000-0005-0000-0000-00000E240000}"/>
    <cellStyle name="Percent 33 3" xfId="5010" xr:uid="{00000000-0005-0000-0000-00000F240000}"/>
    <cellStyle name="Percent 33 3 2" xfId="10406" xr:uid="{00000000-0005-0000-0000-000010240000}"/>
    <cellStyle name="Percent 34" xfId="2331" xr:uid="{00000000-0005-0000-0000-000011240000}"/>
    <cellStyle name="Percent 34 2" xfId="4046" xr:uid="{00000000-0005-0000-0000-000012240000}"/>
    <cellStyle name="Percent 34 2 2" xfId="7572" xr:uid="{00000000-0005-0000-0000-000013240000}"/>
    <cellStyle name="Percent 34 2 2 2" xfId="10407" xr:uid="{00000000-0005-0000-0000-000014240000}"/>
    <cellStyle name="Percent 34 3" xfId="5011" xr:uid="{00000000-0005-0000-0000-000015240000}"/>
    <cellStyle name="Percent 34 3 2" xfId="10408" xr:uid="{00000000-0005-0000-0000-000016240000}"/>
    <cellStyle name="Percent 35" xfId="4047" xr:uid="{00000000-0005-0000-0000-000017240000}"/>
    <cellStyle name="Percent 35 2" xfId="7573" xr:uid="{00000000-0005-0000-0000-000018240000}"/>
    <cellStyle name="Percent 35 2 2" xfId="10409" xr:uid="{00000000-0005-0000-0000-000019240000}"/>
    <cellStyle name="Percent 36" xfId="4982" xr:uid="{00000000-0005-0000-0000-00001A240000}"/>
    <cellStyle name="Percent 36 2" xfId="10410" xr:uid="{00000000-0005-0000-0000-00001B240000}"/>
    <cellStyle name="Percent 4" xfId="2332" xr:uid="{00000000-0005-0000-0000-00001C240000}"/>
    <cellStyle name="Percent 4 2" xfId="4048" xr:uid="{00000000-0005-0000-0000-00001D240000}"/>
    <cellStyle name="Percent 4 2 2" xfId="7574" xr:uid="{00000000-0005-0000-0000-00001E240000}"/>
    <cellStyle name="Percent 4 2 2 2" xfId="10411" xr:uid="{00000000-0005-0000-0000-00001F240000}"/>
    <cellStyle name="Percent 4 3" xfId="5012" xr:uid="{00000000-0005-0000-0000-000020240000}"/>
    <cellStyle name="Percent 4 3 2" xfId="10412" xr:uid="{00000000-0005-0000-0000-000021240000}"/>
    <cellStyle name="Percent 5" xfId="2333" xr:uid="{00000000-0005-0000-0000-000022240000}"/>
    <cellStyle name="Percent 5 2" xfId="4049" xr:uid="{00000000-0005-0000-0000-000023240000}"/>
    <cellStyle name="Percent 5 2 2" xfId="7575" xr:uid="{00000000-0005-0000-0000-000024240000}"/>
    <cellStyle name="Percent 5 2 2 2" xfId="10413" xr:uid="{00000000-0005-0000-0000-000025240000}"/>
    <cellStyle name="Percent 5 3" xfId="5013" xr:uid="{00000000-0005-0000-0000-000026240000}"/>
    <cellStyle name="Percent 5 3 2" xfId="10414" xr:uid="{00000000-0005-0000-0000-000027240000}"/>
    <cellStyle name="Percent 6" xfId="2334" xr:uid="{00000000-0005-0000-0000-000028240000}"/>
    <cellStyle name="Percent 6 2" xfId="4050" xr:uid="{00000000-0005-0000-0000-000029240000}"/>
    <cellStyle name="Percent 6 2 2" xfId="7576" xr:uid="{00000000-0005-0000-0000-00002A240000}"/>
    <cellStyle name="Percent 6 2 2 2" xfId="10415" xr:uid="{00000000-0005-0000-0000-00002B240000}"/>
    <cellStyle name="Percent 6 3" xfId="5014" xr:uid="{00000000-0005-0000-0000-00002C240000}"/>
    <cellStyle name="Percent 6 3 2" xfId="10416" xr:uid="{00000000-0005-0000-0000-00002D240000}"/>
    <cellStyle name="Percent 7" xfId="2335" xr:uid="{00000000-0005-0000-0000-00002E240000}"/>
    <cellStyle name="Percent 7 2" xfId="4051" xr:uid="{00000000-0005-0000-0000-00002F240000}"/>
    <cellStyle name="Percent 7 2 2" xfId="7577" xr:uid="{00000000-0005-0000-0000-000030240000}"/>
    <cellStyle name="Percent 7 2 2 2" xfId="10417" xr:uid="{00000000-0005-0000-0000-000031240000}"/>
    <cellStyle name="Percent 7 3" xfId="5015" xr:uid="{00000000-0005-0000-0000-000032240000}"/>
    <cellStyle name="Percent 7 3 2" xfId="10418" xr:uid="{00000000-0005-0000-0000-000033240000}"/>
    <cellStyle name="Percent 8" xfId="2336" xr:uid="{00000000-0005-0000-0000-000034240000}"/>
    <cellStyle name="Percent 8 2" xfId="4052" xr:uid="{00000000-0005-0000-0000-000035240000}"/>
    <cellStyle name="Percent 8 2 2" xfId="7578" xr:uid="{00000000-0005-0000-0000-000036240000}"/>
    <cellStyle name="Percent 8 2 2 2" xfId="10419" xr:uid="{00000000-0005-0000-0000-000037240000}"/>
    <cellStyle name="Percent 8 3" xfId="5016" xr:uid="{00000000-0005-0000-0000-000038240000}"/>
    <cellStyle name="Percent 8 3 2" xfId="10420" xr:uid="{00000000-0005-0000-0000-000039240000}"/>
    <cellStyle name="Percent 9" xfId="2337" xr:uid="{00000000-0005-0000-0000-00003A240000}"/>
    <cellStyle name="Percent 9 2" xfId="4053" xr:uid="{00000000-0005-0000-0000-00003B240000}"/>
    <cellStyle name="Percent 9 2 2" xfId="7579" xr:uid="{00000000-0005-0000-0000-00003C240000}"/>
    <cellStyle name="Percent 9 2 2 2" xfId="10421" xr:uid="{00000000-0005-0000-0000-00003D240000}"/>
    <cellStyle name="Percent 9 3" xfId="5017" xr:uid="{00000000-0005-0000-0000-00003E240000}"/>
    <cellStyle name="Percent 9 3 2" xfId="10422" xr:uid="{00000000-0005-0000-0000-00003F240000}"/>
    <cellStyle name="Percentual" xfId="22" xr:uid="{00000000-0005-0000-0000-000040240000}"/>
    <cellStyle name="Percentual 10" xfId="2338" xr:uid="{00000000-0005-0000-0000-000041240000}"/>
    <cellStyle name="Percentual 11" xfId="2339" xr:uid="{00000000-0005-0000-0000-000042240000}"/>
    <cellStyle name="Percentual 12" xfId="2340" xr:uid="{00000000-0005-0000-0000-000043240000}"/>
    <cellStyle name="Percentual 13" xfId="2341" xr:uid="{00000000-0005-0000-0000-000044240000}"/>
    <cellStyle name="Percentual 14" xfId="2342" xr:uid="{00000000-0005-0000-0000-000045240000}"/>
    <cellStyle name="Percentual 15" xfId="2343" xr:uid="{00000000-0005-0000-0000-000046240000}"/>
    <cellStyle name="Percentual 16" xfId="2344" xr:uid="{00000000-0005-0000-0000-000047240000}"/>
    <cellStyle name="Percentual 17" xfId="2345" xr:uid="{00000000-0005-0000-0000-000048240000}"/>
    <cellStyle name="Percentual 18" xfId="2346" xr:uid="{00000000-0005-0000-0000-000049240000}"/>
    <cellStyle name="Percentual 19" xfId="2347" xr:uid="{00000000-0005-0000-0000-00004A240000}"/>
    <cellStyle name="Percentual 2" xfId="2348" xr:uid="{00000000-0005-0000-0000-00004B240000}"/>
    <cellStyle name="Percentual 2 2" xfId="2349" xr:uid="{00000000-0005-0000-0000-00004C240000}"/>
    <cellStyle name="Percentual 2 3" xfId="2350" xr:uid="{00000000-0005-0000-0000-00004D240000}"/>
    <cellStyle name="Percentual 2 4" xfId="4054" xr:uid="{00000000-0005-0000-0000-00004E240000}"/>
    <cellStyle name="Percentual 20" xfId="2351" xr:uid="{00000000-0005-0000-0000-00004F240000}"/>
    <cellStyle name="Percentual 21" xfId="2352" xr:uid="{00000000-0005-0000-0000-000050240000}"/>
    <cellStyle name="Percentual 22" xfId="2353" xr:uid="{00000000-0005-0000-0000-000051240000}"/>
    <cellStyle name="Percentual 23" xfId="2354" xr:uid="{00000000-0005-0000-0000-000052240000}"/>
    <cellStyle name="Percentual 24" xfId="2355" xr:uid="{00000000-0005-0000-0000-000053240000}"/>
    <cellStyle name="Percentual 25" xfId="2356" xr:uid="{00000000-0005-0000-0000-000054240000}"/>
    <cellStyle name="Percentual 26" xfId="2357" xr:uid="{00000000-0005-0000-0000-000055240000}"/>
    <cellStyle name="Percentual 27" xfId="2358" xr:uid="{00000000-0005-0000-0000-000056240000}"/>
    <cellStyle name="Percentual 28" xfId="2359" xr:uid="{00000000-0005-0000-0000-000057240000}"/>
    <cellStyle name="Percentual 29" xfId="2360" xr:uid="{00000000-0005-0000-0000-000058240000}"/>
    <cellStyle name="Percentual 3" xfId="2361" xr:uid="{00000000-0005-0000-0000-000059240000}"/>
    <cellStyle name="Percentual 30" xfId="2362" xr:uid="{00000000-0005-0000-0000-00005A240000}"/>
    <cellStyle name="Percentual 31" xfId="2363" xr:uid="{00000000-0005-0000-0000-00005B240000}"/>
    <cellStyle name="Percentual 32" xfId="2364" xr:uid="{00000000-0005-0000-0000-00005C240000}"/>
    <cellStyle name="Percentual 33" xfId="2365" xr:uid="{00000000-0005-0000-0000-00005D240000}"/>
    <cellStyle name="Percentual 34" xfId="2366" xr:uid="{00000000-0005-0000-0000-00005E240000}"/>
    <cellStyle name="Percentual 4" xfId="2367" xr:uid="{00000000-0005-0000-0000-00005F240000}"/>
    <cellStyle name="Percentual 5" xfId="2368" xr:uid="{00000000-0005-0000-0000-000060240000}"/>
    <cellStyle name="Percentual 6" xfId="2369" xr:uid="{00000000-0005-0000-0000-000061240000}"/>
    <cellStyle name="Percentual 7" xfId="2370" xr:uid="{00000000-0005-0000-0000-000062240000}"/>
    <cellStyle name="Percentual 8" xfId="2371" xr:uid="{00000000-0005-0000-0000-000063240000}"/>
    <cellStyle name="Percentual 9" xfId="2372" xr:uid="{00000000-0005-0000-0000-000064240000}"/>
    <cellStyle name="Ponto" xfId="23" xr:uid="{00000000-0005-0000-0000-000065240000}"/>
    <cellStyle name="Ponto 10" xfId="2373" xr:uid="{00000000-0005-0000-0000-000066240000}"/>
    <cellStyle name="Ponto 11" xfId="2374" xr:uid="{00000000-0005-0000-0000-000067240000}"/>
    <cellStyle name="Ponto 12" xfId="2375" xr:uid="{00000000-0005-0000-0000-000068240000}"/>
    <cellStyle name="Ponto 13" xfId="2376" xr:uid="{00000000-0005-0000-0000-000069240000}"/>
    <cellStyle name="Ponto 14" xfId="2377" xr:uid="{00000000-0005-0000-0000-00006A240000}"/>
    <cellStyle name="Ponto 15" xfId="2378" xr:uid="{00000000-0005-0000-0000-00006B240000}"/>
    <cellStyle name="Ponto 16" xfId="2379" xr:uid="{00000000-0005-0000-0000-00006C240000}"/>
    <cellStyle name="Ponto 17" xfId="2380" xr:uid="{00000000-0005-0000-0000-00006D240000}"/>
    <cellStyle name="Ponto 18" xfId="2381" xr:uid="{00000000-0005-0000-0000-00006E240000}"/>
    <cellStyle name="Ponto 19" xfId="2382" xr:uid="{00000000-0005-0000-0000-00006F240000}"/>
    <cellStyle name="Ponto 2" xfId="2383" xr:uid="{00000000-0005-0000-0000-000070240000}"/>
    <cellStyle name="Ponto 2 2" xfId="2384" xr:uid="{00000000-0005-0000-0000-000071240000}"/>
    <cellStyle name="Ponto 2 3" xfId="2385" xr:uid="{00000000-0005-0000-0000-000072240000}"/>
    <cellStyle name="Ponto 2 4" xfId="4055" xr:uid="{00000000-0005-0000-0000-000073240000}"/>
    <cellStyle name="Ponto 20" xfId="2386" xr:uid="{00000000-0005-0000-0000-000074240000}"/>
    <cellStyle name="Ponto 21" xfId="2387" xr:uid="{00000000-0005-0000-0000-000075240000}"/>
    <cellStyle name="Ponto 22" xfId="2388" xr:uid="{00000000-0005-0000-0000-000076240000}"/>
    <cellStyle name="Ponto 23" xfId="2389" xr:uid="{00000000-0005-0000-0000-000077240000}"/>
    <cellStyle name="Ponto 24" xfId="2390" xr:uid="{00000000-0005-0000-0000-000078240000}"/>
    <cellStyle name="Ponto 25" xfId="2391" xr:uid="{00000000-0005-0000-0000-000079240000}"/>
    <cellStyle name="Ponto 26" xfId="2392" xr:uid="{00000000-0005-0000-0000-00007A240000}"/>
    <cellStyle name="Ponto 27" xfId="2393" xr:uid="{00000000-0005-0000-0000-00007B240000}"/>
    <cellStyle name="Ponto 28" xfId="2394" xr:uid="{00000000-0005-0000-0000-00007C240000}"/>
    <cellStyle name="Ponto 29" xfId="2395" xr:uid="{00000000-0005-0000-0000-00007D240000}"/>
    <cellStyle name="Ponto 3" xfId="2396" xr:uid="{00000000-0005-0000-0000-00007E240000}"/>
    <cellStyle name="Ponto 30" xfId="2397" xr:uid="{00000000-0005-0000-0000-00007F240000}"/>
    <cellStyle name="Ponto 31" xfId="2398" xr:uid="{00000000-0005-0000-0000-000080240000}"/>
    <cellStyle name="Ponto 32" xfId="2399" xr:uid="{00000000-0005-0000-0000-000081240000}"/>
    <cellStyle name="Ponto 33" xfId="2400" xr:uid="{00000000-0005-0000-0000-000082240000}"/>
    <cellStyle name="Ponto 34" xfId="2401" xr:uid="{00000000-0005-0000-0000-000083240000}"/>
    <cellStyle name="Ponto 4" xfId="2402" xr:uid="{00000000-0005-0000-0000-000084240000}"/>
    <cellStyle name="Ponto 5" xfId="2403" xr:uid="{00000000-0005-0000-0000-000085240000}"/>
    <cellStyle name="Ponto 6" xfId="2404" xr:uid="{00000000-0005-0000-0000-000086240000}"/>
    <cellStyle name="Ponto 7" xfId="2405" xr:uid="{00000000-0005-0000-0000-000087240000}"/>
    <cellStyle name="Ponto 8" xfId="2406" xr:uid="{00000000-0005-0000-0000-000088240000}"/>
    <cellStyle name="Ponto 9" xfId="2407" xr:uid="{00000000-0005-0000-0000-000089240000}"/>
    <cellStyle name="Porcentagem" xfId="24" builtinId="5"/>
    <cellStyle name="Porcentagem 2" xfId="25" xr:uid="{00000000-0005-0000-0000-00008B240000}"/>
    <cellStyle name="Porcentagem 2 2" xfId="26" xr:uid="{00000000-0005-0000-0000-00008C240000}"/>
    <cellStyle name="Porcentagem 2 2 2" xfId="27" xr:uid="{00000000-0005-0000-0000-00008D240000}"/>
    <cellStyle name="Porcentagem 2 2 3" xfId="4284" xr:uid="{00000000-0005-0000-0000-00008E240000}"/>
    <cellStyle name="Porcentagem 2 2 3 2" xfId="10423" xr:uid="{00000000-0005-0000-0000-00008F240000}"/>
    <cellStyle name="Porcentagem 2 3" xfId="12187" xr:uid="{00000000-0005-0000-0000-000017000000}"/>
    <cellStyle name="Porcentagem 3" xfId="28" xr:uid="{00000000-0005-0000-0000-000090240000}"/>
    <cellStyle name="Porcentagem 3 2" xfId="2409" xr:uid="{00000000-0005-0000-0000-000091240000}"/>
    <cellStyle name="Porcentagem 3 2 2" xfId="6873" xr:uid="{00000000-0005-0000-0000-000092240000}"/>
    <cellStyle name="Porcentagem 3 2 2 2" xfId="10424" xr:uid="{00000000-0005-0000-0000-000093240000}"/>
    <cellStyle name="Porcentagem 3 3" xfId="4056" xr:uid="{00000000-0005-0000-0000-000094240000}"/>
    <cellStyle name="Porcentagem 3 3 2" xfId="7580" xr:uid="{00000000-0005-0000-0000-000095240000}"/>
    <cellStyle name="Porcentagem 3 3 2 2" xfId="10425" xr:uid="{00000000-0005-0000-0000-000096240000}"/>
    <cellStyle name="Porcentagem 3 4" xfId="4285" xr:uid="{00000000-0005-0000-0000-000097240000}"/>
    <cellStyle name="Porcentagem 3 4 2" xfId="10426" xr:uid="{00000000-0005-0000-0000-000098240000}"/>
    <cellStyle name="Porcentagem 3 5" xfId="2408" xr:uid="{00000000-0005-0000-0000-000099240000}"/>
    <cellStyle name="Porcentagem 4" xfId="44" xr:uid="{00000000-0005-0000-0000-00009A240000}"/>
    <cellStyle name="Porcentagem 4 2" xfId="5018" xr:uid="{00000000-0005-0000-0000-00009B240000}"/>
    <cellStyle name="Porcentagem 4 2 2" xfId="10427" xr:uid="{00000000-0005-0000-0000-00009C240000}"/>
    <cellStyle name="Porcentagem 4 3" xfId="2410" xr:uid="{00000000-0005-0000-0000-00009D240000}"/>
    <cellStyle name="Porcentagem 5" xfId="3375" xr:uid="{00000000-0005-0000-0000-00009E240000}"/>
    <cellStyle name="Porcentagem 6" xfId="29" xr:uid="{00000000-0005-0000-0000-00009F240000}"/>
    <cellStyle name="Porcentagem 7" xfId="3474" xr:uid="{00000000-0005-0000-0000-0000A0240000}"/>
    <cellStyle name="Porcentagem 8" xfId="12182" xr:uid="{00000000-0005-0000-0000-0000C92F0000}"/>
    <cellStyle name="Porcentagem 9" xfId="12186" xr:uid="{00000000-0005-0000-0000-0000D42F0000}"/>
    <cellStyle name="rodape" xfId="2411" xr:uid="{00000000-0005-0000-0000-0000A1240000}"/>
    <cellStyle name="rodape 10" xfId="2412" xr:uid="{00000000-0005-0000-0000-0000A2240000}"/>
    <cellStyle name="rodape 11" xfId="2413" xr:uid="{00000000-0005-0000-0000-0000A3240000}"/>
    <cellStyle name="rodape 12" xfId="2414" xr:uid="{00000000-0005-0000-0000-0000A4240000}"/>
    <cellStyle name="rodape 13" xfId="2415" xr:uid="{00000000-0005-0000-0000-0000A5240000}"/>
    <cellStyle name="rodape 14" xfId="2416" xr:uid="{00000000-0005-0000-0000-0000A6240000}"/>
    <cellStyle name="rodape 15" xfId="2417" xr:uid="{00000000-0005-0000-0000-0000A7240000}"/>
    <cellStyle name="rodape 16" xfId="2418" xr:uid="{00000000-0005-0000-0000-0000A8240000}"/>
    <cellStyle name="rodape 17" xfId="2419" xr:uid="{00000000-0005-0000-0000-0000A9240000}"/>
    <cellStyle name="rodape 18" xfId="2420" xr:uid="{00000000-0005-0000-0000-0000AA240000}"/>
    <cellStyle name="rodape 19" xfId="2421" xr:uid="{00000000-0005-0000-0000-0000AB240000}"/>
    <cellStyle name="rodape 2" xfId="2422" xr:uid="{00000000-0005-0000-0000-0000AC240000}"/>
    <cellStyle name="rodape 2 2" xfId="2423" xr:uid="{00000000-0005-0000-0000-0000AD240000}"/>
    <cellStyle name="rodape 2 3" xfId="2424" xr:uid="{00000000-0005-0000-0000-0000AE240000}"/>
    <cellStyle name="rodape 20" xfId="2425" xr:uid="{00000000-0005-0000-0000-0000AF240000}"/>
    <cellStyle name="rodape 21" xfId="2426" xr:uid="{00000000-0005-0000-0000-0000B0240000}"/>
    <cellStyle name="rodape 22" xfId="2427" xr:uid="{00000000-0005-0000-0000-0000B1240000}"/>
    <cellStyle name="rodape 23" xfId="2428" xr:uid="{00000000-0005-0000-0000-0000B2240000}"/>
    <cellStyle name="rodape 24" xfId="2429" xr:uid="{00000000-0005-0000-0000-0000B3240000}"/>
    <cellStyle name="rodape 25" xfId="2430" xr:uid="{00000000-0005-0000-0000-0000B4240000}"/>
    <cellStyle name="rodape 26" xfId="2431" xr:uid="{00000000-0005-0000-0000-0000B5240000}"/>
    <cellStyle name="rodape 27" xfId="2432" xr:uid="{00000000-0005-0000-0000-0000B6240000}"/>
    <cellStyle name="rodape 28" xfId="2433" xr:uid="{00000000-0005-0000-0000-0000B7240000}"/>
    <cellStyle name="rodape 29" xfId="2434" xr:uid="{00000000-0005-0000-0000-0000B8240000}"/>
    <cellStyle name="rodape 3" xfId="2435" xr:uid="{00000000-0005-0000-0000-0000B9240000}"/>
    <cellStyle name="rodape 30" xfId="2436" xr:uid="{00000000-0005-0000-0000-0000BA240000}"/>
    <cellStyle name="rodape 31" xfId="2437" xr:uid="{00000000-0005-0000-0000-0000BB240000}"/>
    <cellStyle name="rodape 32" xfId="2438" xr:uid="{00000000-0005-0000-0000-0000BC240000}"/>
    <cellStyle name="rodape 33" xfId="2439" xr:uid="{00000000-0005-0000-0000-0000BD240000}"/>
    <cellStyle name="rodape 4" xfId="2440" xr:uid="{00000000-0005-0000-0000-0000BE240000}"/>
    <cellStyle name="rodape 5" xfId="2441" xr:uid="{00000000-0005-0000-0000-0000BF240000}"/>
    <cellStyle name="rodape 6" xfId="2442" xr:uid="{00000000-0005-0000-0000-0000C0240000}"/>
    <cellStyle name="rodape 7" xfId="2443" xr:uid="{00000000-0005-0000-0000-0000C1240000}"/>
    <cellStyle name="rodape 8" xfId="2444" xr:uid="{00000000-0005-0000-0000-0000C2240000}"/>
    <cellStyle name="rodape 9" xfId="2445" xr:uid="{00000000-0005-0000-0000-0000C3240000}"/>
    <cellStyle name="Ruim" xfId="12291" builtinId="27" customBuiltin="1"/>
    <cellStyle name="Saída" xfId="12294" builtinId="21" customBuiltin="1"/>
    <cellStyle name="Saída 10" xfId="2446" xr:uid="{00000000-0005-0000-0000-0000C4240000}"/>
    <cellStyle name="Saída 10 2" xfId="6613" xr:uid="{00000000-0005-0000-0000-0000C5240000}"/>
    <cellStyle name="Saída 10 2 2" xfId="10428" xr:uid="{00000000-0005-0000-0000-0000C6240000}"/>
    <cellStyle name="Saída 11" xfId="2447" xr:uid="{00000000-0005-0000-0000-0000C7240000}"/>
    <cellStyle name="Saída 11 2" xfId="6614" xr:uid="{00000000-0005-0000-0000-0000C8240000}"/>
    <cellStyle name="Saída 11 2 2" xfId="10429" xr:uid="{00000000-0005-0000-0000-0000C9240000}"/>
    <cellStyle name="Saída 12" xfId="2448" xr:uid="{00000000-0005-0000-0000-0000CA240000}"/>
    <cellStyle name="Saída 12 2" xfId="6615" xr:uid="{00000000-0005-0000-0000-0000CB240000}"/>
    <cellStyle name="Saída 12 2 2" xfId="10430" xr:uid="{00000000-0005-0000-0000-0000CC240000}"/>
    <cellStyle name="Saída 13" xfId="2449" xr:uid="{00000000-0005-0000-0000-0000CD240000}"/>
    <cellStyle name="Saída 13 2" xfId="6616" xr:uid="{00000000-0005-0000-0000-0000CE240000}"/>
    <cellStyle name="Saída 13 2 2" xfId="10431" xr:uid="{00000000-0005-0000-0000-0000CF240000}"/>
    <cellStyle name="Saída 14" xfId="2450" xr:uid="{00000000-0005-0000-0000-0000D0240000}"/>
    <cellStyle name="Saída 14 2" xfId="6617" xr:uid="{00000000-0005-0000-0000-0000D1240000}"/>
    <cellStyle name="Saída 14 2 2" xfId="10432" xr:uid="{00000000-0005-0000-0000-0000D2240000}"/>
    <cellStyle name="Saída 15" xfId="2451" xr:uid="{00000000-0005-0000-0000-0000D3240000}"/>
    <cellStyle name="Saída 15 2" xfId="6618" xr:uid="{00000000-0005-0000-0000-0000D4240000}"/>
    <cellStyle name="Saída 15 2 2" xfId="10433" xr:uid="{00000000-0005-0000-0000-0000D5240000}"/>
    <cellStyle name="Saída 16" xfId="2452" xr:uid="{00000000-0005-0000-0000-0000D6240000}"/>
    <cellStyle name="Saída 16 2" xfId="6619" xr:uid="{00000000-0005-0000-0000-0000D7240000}"/>
    <cellStyle name="Saída 16 2 2" xfId="10434" xr:uid="{00000000-0005-0000-0000-0000D8240000}"/>
    <cellStyle name="Saída 17" xfId="2453" xr:uid="{00000000-0005-0000-0000-0000D9240000}"/>
    <cellStyle name="Saída 17 2" xfId="6620" xr:uid="{00000000-0005-0000-0000-0000DA240000}"/>
    <cellStyle name="Saída 17 2 2" xfId="10435" xr:uid="{00000000-0005-0000-0000-0000DB240000}"/>
    <cellStyle name="Saída 18" xfId="2454" xr:uid="{00000000-0005-0000-0000-0000DC240000}"/>
    <cellStyle name="Saída 18 2" xfId="6621" xr:uid="{00000000-0005-0000-0000-0000DD240000}"/>
    <cellStyle name="Saída 18 2 2" xfId="10436" xr:uid="{00000000-0005-0000-0000-0000DE240000}"/>
    <cellStyle name="Saída 19" xfId="2455" xr:uid="{00000000-0005-0000-0000-0000DF240000}"/>
    <cellStyle name="Saída 19 2" xfId="6622" xr:uid="{00000000-0005-0000-0000-0000E0240000}"/>
    <cellStyle name="Saída 19 2 2" xfId="10437" xr:uid="{00000000-0005-0000-0000-0000E1240000}"/>
    <cellStyle name="Saída 2" xfId="2456" xr:uid="{00000000-0005-0000-0000-0000E2240000}"/>
    <cellStyle name="Saída 2 2" xfId="5020" xr:uid="{00000000-0005-0000-0000-0000E3240000}"/>
    <cellStyle name="Saída 2 2 2" xfId="10438" xr:uid="{00000000-0005-0000-0000-0000E4240000}"/>
    <cellStyle name="Saída 20" xfId="2457" xr:uid="{00000000-0005-0000-0000-0000E5240000}"/>
    <cellStyle name="Saída 20 2" xfId="6623" xr:uid="{00000000-0005-0000-0000-0000E6240000}"/>
    <cellStyle name="Saída 20 2 2" xfId="10439" xr:uid="{00000000-0005-0000-0000-0000E7240000}"/>
    <cellStyle name="Saída 21" xfId="2458" xr:uid="{00000000-0005-0000-0000-0000E8240000}"/>
    <cellStyle name="Saída 21 2" xfId="6624" xr:uid="{00000000-0005-0000-0000-0000E9240000}"/>
    <cellStyle name="Saída 21 2 2" xfId="10440" xr:uid="{00000000-0005-0000-0000-0000EA240000}"/>
    <cellStyle name="Saída 22" xfId="2459" xr:uid="{00000000-0005-0000-0000-0000EB240000}"/>
    <cellStyle name="Saída 22 2" xfId="6625" xr:uid="{00000000-0005-0000-0000-0000EC240000}"/>
    <cellStyle name="Saída 22 2 2" xfId="10441" xr:uid="{00000000-0005-0000-0000-0000ED240000}"/>
    <cellStyle name="Saída 23" xfId="2460" xr:uid="{00000000-0005-0000-0000-0000EE240000}"/>
    <cellStyle name="Saída 23 2" xfId="6626" xr:uid="{00000000-0005-0000-0000-0000EF240000}"/>
    <cellStyle name="Saída 23 2 2" xfId="10442" xr:uid="{00000000-0005-0000-0000-0000F0240000}"/>
    <cellStyle name="Saída 24" xfId="2461" xr:uid="{00000000-0005-0000-0000-0000F1240000}"/>
    <cellStyle name="Saída 24 2" xfId="6627" xr:uid="{00000000-0005-0000-0000-0000F2240000}"/>
    <cellStyle name="Saída 24 2 2" xfId="10443" xr:uid="{00000000-0005-0000-0000-0000F3240000}"/>
    <cellStyle name="Saída 25" xfId="2462" xr:uid="{00000000-0005-0000-0000-0000F4240000}"/>
    <cellStyle name="Saída 25 2" xfId="6628" xr:uid="{00000000-0005-0000-0000-0000F5240000}"/>
    <cellStyle name="Saída 25 2 2" xfId="10444" xr:uid="{00000000-0005-0000-0000-0000F6240000}"/>
    <cellStyle name="Saída 26" xfId="2463" xr:uid="{00000000-0005-0000-0000-0000F7240000}"/>
    <cellStyle name="Saída 26 2" xfId="6629" xr:uid="{00000000-0005-0000-0000-0000F8240000}"/>
    <cellStyle name="Saída 26 2 2" xfId="10445" xr:uid="{00000000-0005-0000-0000-0000F9240000}"/>
    <cellStyle name="Saída 27" xfId="2464" xr:uid="{00000000-0005-0000-0000-0000FA240000}"/>
    <cellStyle name="Saída 27 2" xfId="6630" xr:uid="{00000000-0005-0000-0000-0000FB240000}"/>
    <cellStyle name="Saída 27 2 2" xfId="10446" xr:uid="{00000000-0005-0000-0000-0000FC240000}"/>
    <cellStyle name="Saída 28" xfId="2465" xr:uid="{00000000-0005-0000-0000-0000FD240000}"/>
    <cellStyle name="Saída 28 2" xfId="6631" xr:uid="{00000000-0005-0000-0000-0000FE240000}"/>
    <cellStyle name="Saída 28 2 2" xfId="10447" xr:uid="{00000000-0005-0000-0000-0000FF240000}"/>
    <cellStyle name="Saída 29" xfId="2466" xr:uid="{00000000-0005-0000-0000-000000250000}"/>
    <cellStyle name="Saída 29 2" xfId="6632" xr:uid="{00000000-0005-0000-0000-000001250000}"/>
    <cellStyle name="Saída 29 2 2" xfId="10448" xr:uid="{00000000-0005-0000-0000-000002250000}"/>
    <cellStyle name="Saída 3" xfId="2467" xr:uid="{00000000-0005-0000-0000-000003250000}"/>
    <cellStyle name="Saída 3 2" xfId="5021" xr:uid="{00000000-0005-0000-0000-000004250000}"/>
    <cellStyle name="Saída 3 2 2" xfId="10449" xr:uid="{00000000-0005-0000-0000-000005250000}"/>
    <cellStyle name="Saída 30" xfId="2468" xr:uid="{00000000-0005-0000-0000-000006250000}"/>
    <cellStyle name="Saída 30 2" xfId="6633" xr:uid="{00000000-0005-0000-0000-000007250000}"/>
    <cellStyle name="Saída 30 2 2" xfId="10450" xr:uid="{00000000-0005-0000-0000-000008250000}"/>
    <cellStyle name="Saída 31" xfId="2469" xr:uid="{00000000-0005-0000-0000-000009250000}"/>
    <cellStyle name="Saída 31 2" xfId="6634" xr:uid="{00000000-0005-0000-0000-00000A250000}"/>
    <cellStyle name="Saída 31 2 2" xfId="10451" xr:uid="{00000000-0005-0000-0000-00000B250000}"/>
    <cellStyle name="Saída 32" xfId="2470" xr:uid="{00000000-0005-0000-0000-00000C250000}"/>
    <cellStyle name="Saída 32 2" xfId="6635" xr:uid="{00000000-0005-0000-0000-00000D250000}"/>
    <cellStyle name="Saída 32 2 2" xfId="10452" xr:uid="{00000000-0005-0000-0000-00000E250000}"/>
    <cellStyle name="Saída 33" xfId="2471" xr:uid="{00000000-0005-0000-0000-00000F250000}"/>
    <cellStyle name="Saída 33 2" xfId="6636" xr:uid="{00000000-0005-0000-0000-000010250000}"/>
    <cellStyle name="Saída 33 2 2" xfId="10453" xr:uid="{00000000-0005-0000-0000-000011250000}"/>
    <cellStyle name="Saída 34" xfId="2472" xr:uid="{00000000-0005-0000-0000-000012250000}"/>
    <cellStyle name="Saída 34 2" xfId="6637" xr:uid="{00000000-0005-0000-0000-000013250000}"/>
    <cellStyle name="Saída 34 2 2" xfId="10454" xr:uid="{00000000-0005-0000-0000-000014250000}"/>
    <cellStyle name="Saída 35" xfId="2473" xr:uid="{00000000-0005-0000-0000-000015250000}"/>
    <cellStyle name="Saída 35 2" xfId="6638" xr:uid="{00000000-0005-0000-0000-000016250000}"/>
    <cellStyle name="Saída 35 2 2" xfId="10455" xr:uid="{00000000-0005-0000-0000-000017250000}"/>
    <cellStyle name="Saída 36" xfId="2474" xr:uid="{00000000-0005-0000-0000-000018250000}"/>
    <cellStyle name="Saída 36 2" xfId="6639" xr:uid="{00000000-0005-0000-0000-000019250000}"/>
    <cellStyle name="Saída 36 2 2" xfId="10456" xr:uid="{00000000-0005-0000-0000-00001A250000}"/>
    <cellStyle name="Saída 37" xfId="2475" xr:uid="{00000000-0005-0000-0000-00001B250000}"/>
    <cellStyle name="Saída 37 2" xfId="6640" xr:uid="{00000000-0005-0000-0000-00001C250000}"/>
    <cellStyle name="Saída 37 2 2" xfId="10457" xr:uid="{00000000-0005-0000-0000-00001D250000}"/>
    <cellStyle name="Saída 38" xfId="2476" xr:uid="{00000000-0005-0000-0000-00001E250000}"/>
    <cellStyle name="Saída 38 2" xfId="6641" xr:uid="{00000000-0005-0000-0000-00001F250000}"/>
    <cellStyle name="Saída 38 2 2" xfId="10458" xr:uid="{00000000-0005-0000-0000-000020250000}"/>
    <cellStyle name="Saída 39" xfId="2477" xr:uid="{00000000-0005-0000-0000-000021250000}"/>
    <cellStyle name="Saída 39 2" xfId="6642" xr:uid="{00000000-0005-0000-0000-000022250000}"/>
    <cellStyle name="Saída 39 2 2" xfId="10459" xr:uid="{00000000-0005-0000-0000-000023250000}"/>
    <cellStyle name="Saída 4" xfId="2478" xr:uid="{00000000-0005-0000-0000-000024250000}"/>
    <cellStyle name="Saída 4 2" xfId="2479" xr:uid="{00000000-0005-0000-0000-000025250000}"/>
    <cellStyle name="Saída 4 2 2" xfId="6922" xr:uid="{00000000-0005-0000-0000-000026250000}"/>
    <cellStyle name="Saída 4 2 2 2" xfId="10460" xr:uid="{00000000-0005-0000-0000-000027250000}"/>
    <cellStyle name="Saída 4 3" xfId="4057" xr:uid="{00000000-0005-0000-0000-000028250000}"/>
    <cellStyle name="Saída 4 3 2" xfId="7581" xr:uid="{00000000-0005-0000-0000-000029250000}"/>
    <cellStyle name="Saída 4 3 2 2" xfId="10461" xr:uid="{00000000-0005-0000-0000-00002A250000}"/>
    <cellStyle name="Saída 4 4" xfId="5022" xr:uid="{00000000-0005-0000-0000-00002B250000}"/>
    <cellStyle name="Saída 4 4 2" xfId="10462" xr:uid="{00000000-0005-0000-0000-00002C250000}"/>
    <cellStyle name="Saída 40" xfId="2480" xr:uid="{00000000-0005-0000-0000-00002D250000}"/>
    <cellStyle name="Saída 40 2" xfId="6643" xr:uid="{00000000-0005-0000-0000-00002E250000}"/>
    <cellStyle name="Saída 40 2 2" xfId="10463" xr:uid="{00000000-0005-0000-0000-00002F250000}"/>
    <cellStyle name="Saída 41" xfId="2481" xr:uid="{00000000-0005-0000-0000-000030250000}"/>
    <cellStyle name="Saída 41 2" xfId="6644" xr:uid="{00000000-0005-0000-0000-000031250000}"/>
    <cellStyle name="Saída 41 2 2" xfId="10464" xr:uid="{00000000-0005-0000-0000-000032250000}"/>
    <cellStyle name="Saída 42" xfId="2482" xr:uid="{00000000-0005-0000-0000-000033250000}"/>
    <cellStyle name="Saída 42 2" xfId="6645" xr:uid="{00000000-0005-0000-0000-000034250000}"/>
    <cellStyle name="Saída 42 2 2" xfId="10465" xr:uid="{00000000-0005-0000-0000-000035250000}"/>
    <cellStyle name="Saída 43" xfId="2483" xr:uid="{00000000-0005-0000-0000-000036250000}"/>
    <cellStyle name="Saída 43 2" xfId="6646" xr:uid="{00000000-0005-0000-0000-000037250000}"/>
    <cellStyle name="Saída 43 2 2" xfId="10466" xr:uid="{00000000-0005-0000-0000-000038250000}"/>
    <cellStyle name="Saída 44" xfId="2484" xr:uid="{00000000-0005-0000-0000-000039250000}"/>
    <cellStyle name="Saída 44 2" xfId="6647" xr:uid="{00000000-0005-0000-0000-00003A250000}"/>
    <cellStyle name="Saída 44 2 2" xfId="10467" xr:uid="{00000000-0005-0000-0000-00003B250000}"/>
    <cellStyle name="Saída 45" xfId="2485" xr:uid="{00000000-0005-0000-0000-00003C250000}"/>
    <cellStyle name="Saída 45 2" xfId="6648" xr:uid="{00000000-0005-0000-0000-00003D250000}"/>
    <cellStyle name="Saída 45 2 2" xfId="10468" xr:uid="{00000000-0005-0000-0000-00003E250000}"/>
    <cellStyle name="Saída 46" xfId="2486" xr:uid="{00000000-0005-0000-0000-00003F250000}"/>
    <cellStyle name="Saída 46 2" xfId="6649" xr:uid="{00000000-0005-0000-0000-000040250000}"/>
    <cellStyle name="Saída 46 2 2" xfId="10469" xr:uid="{00000000-0005-0000-0000-000041250000}"/>
    <cellStyle name="Saída 47" xfId="2487" xr:uid="{00000000-0005-0000-0000-000042250000}"/>
    <cellStyle name="Saída 47 2" xfId="6650" xr:uid="{00000000-0005-0000-0000-000043250000}"/>
    <cellStyle name="Saída 47 2 2" xfId="10470" xr:uid="{00000000-0005-0000-0000-000044250000}"/>
    <cellStyle name="Saída 48" xfId="2488" xr:uid="{00000000-0005-0000-0000-000045250000}"/>
    <cellStyle name="Saída 48 2" xfId="6651" xr:uid="{00000000-0005-0000-0000-000046250000}"/>
    <cellStyle name="Saída 48 2 2" xfId="10471" xr:uid="{00000000-0005-0000-0000-000047250000}"/>
    <cellStyle name="Saída 49" xfId="2489" xr:uid="{00000000-0005-0000-0000-000048250000}"/>
    <cellStyle name="Saída 49 2" xfId="6652" xr:uid="{00000000-0005-0000-0000-000049250000}"/>
    <cellStyle name="Saída 49 2 2" xfId="10472" xr:uid="{00000000-0005-0000-0000-00004A250000}"/>
    <cellStyle name="Saída 5" xfId="2490" xr:uid="{00000000-0005-0000-0000-00004B250000}"/>
    <cellStyle name="Saída 5 2" xfId="4058" xr:uid="{00000000-0005-0000-0000-00004C250000}"/>
    <cellStyle name="Saída 5 2 2" xfId="7582" xr:uid="{00000000-0005-0000-0000-00004D250000}"/>
    <cellStyle name="Saída 5 2 2 2" xfId="10473" xr:uid="{00000000-0005-0000-0000-00004E250000}"/>
    <cellStyle name="Saída 5 3" xfId="4059" xr:uid="{00000000-0005-0000-0000-00004F250000}"/>
    <cellStyle name="Saída 5 3 2" xfId="7583" xr:uid="{00000000-0005-0000-0000-000050250000}"/>
    <cellStyle name="Saída 5 3 2 2" xfId="10474" xr:uid="{00000000-0005-0000-0000-000051250000}"/>
    <cellStyle name="Saída 5 4" xfId="6653" xr:uid="{00000000-0005-0000-0000-000052250000}"/>
    <cellStyle name="Saída 5 4 2" xfId="10475" xr:uid="{00000000-0005-0000-0000-000053250000}"/>
    <cellStyle name="Saída 50" xfId="2491" xr:uid="{00000000-0005-0000-0000-000054250000}"/>
    <cellStyle name="Saída 50 2" xfId="6654" xr:uid="{00000000-0005-0000-0000-000055250000}"/>
    <cellStyle name="Saída 50 2 2" xfId="10476" xr:uid="{00000000-0005-0000-0000-000056250000}"/>
    <cellStyle name="Saída 51" xfId="2492" xr:uid="{00000000-0005-0000-0000-000057250000}"/>
    <cellStyle name="Saída 51 2" xfId="6655" xr:uid="{00000000-0005-0000-0000-000058250000}"/>
    <cellStyle name="Saída 51 2 2" xfId="10477" xr:uid="{00000000-0005-0000-0000-000059250000}"/>
    <cellStyle name="Saída 52" xfId="4060" xr:uid="{00000000-0005-0000-0000-00005A250000}"/>
    <cellStyle name="Saída 52 2" xfId="7584" xr:uid="{00000000-0005-0000-0000-00005B250000}"/>
    <cellStyle name="Saída 52 2 2" xfId="10478" xr:uid="{00000000-0005-0000-0000-00005C250000}"/>
    <cellStyle name="Saída 53" xfId="5019" xr:uid="{00000000-0005-0000-0000-00005D250000}"/>
    <cellStyle name="Saída 53 2" xfId="10479" xr:uid="{00000000-0005-0000-0000-00005E250000}"/>
    <cellStyle name="Saída 6" xfId="2493" xr:uid="{00000000-0005-0000-0000-00005F250000}"/>
    <cellStyle name="Saída 6 2" xfId="6656" xr:uid="{00000000-0005-0000-0000-000060250000}"/>
    <cellStyle name="Saída 6 2 2" xfId="10480" xr:uid="{00000000-0005-0000-0000-000061250000}"/>
    <cellStyle name="Saída 7" xfId="2494" xr:uid="{00000000-0005-0000-0000-000062250000}"/>
    <cellStyle name="Saída 7 2" xfId="6657" xr:uid="{00000000-0005-0000-0000-000063250000}"/>
    <cellStyle name="Saída 7 2 2" xfId="10481" xr:uid="{00000000-0005-0000-0000-000064250000}"/>
    <cellStyle name="Saída 8" xfId="2495" xr:uid="{00000000-0005-0000-0000-000065250000}"/>
    <cellStyle name="Saída 8 2" xfId="6658" xr:uid="{00000000-0005-0000-0000-000066250000}"/>
    <cellStyle name="Saída 8 2 2" xfId="10482" xr:uid="{00000000-0005-0000-0000-000067250000}"/>
    <cellStyle name="Saída 9" xfId="2496" xr:uid="{00000000-0005-0000-0000-000068250000}"/>
    <cellStyle name="Saída 9 2" xfId="6659" xr:uid="{00000000-0005-0000-0000-000069250000}"/>
    <cellStyle name="Saída 9 2 2" xfId="10483" xr:uid="{00000000-0005-0000-0000-00006A250000}"/>
    <cellStyle name="Sep. milhar [0]" xfId="2497" xr:uid="{00000000-0005-0000-0000-00006B250000}"/>
    <cellStyle name="Sep. milhar [0] 10" xfId="2498" xr:uid="{00000000-0005-0000-0000-00006C250000}"/>
    <cellStyle name="Sep. milhar [0] 10 2" xfId="5024" xr:uid="{00000000-0005-0000-0000-00006D250000}"/>
    <cellStyle name="Sep. milhar [0] 10 2 2" xfId="10484" xr:uid="{00000000-0005-0000-0000-00006E250000}"/>
    <cellStyle name="Sep. milhar [0] 11" xfId="2499" xr:uid="{00000000-0005-0000-0000-00006F250000}"/>
    <cellStyle name="Sep. milhar [0] 11 2" xfId="5025" xr:uid="{00000000-0005-0000-0000-000070250000}"/>
    <cellStyle name="Sep. milhar [0] 11 2 2" xfId="10485" xr:uid="{00000000-0005-0000-0000-000071250000}"/>
    <cellStyle name="Sep. milhar [0] 12" xfId="2500" xr:uid="{00000000-0005-0000-0000-000072250000}"/>
    <cellStyle name="Sep. milhar [0] 12 2" xfId="5026" xr:uid="{00000000-0005-0000-0000-000073250000}"/>
    <cellStyle name="Sep. milhar [0] 12 2 2" xfId="10486" xr:uid="{00000000-0005-0000-0000-000074250000}"/>
    <cellStyle name="Sep. milhar [0] 13" xfId="2501" xr:uid="{00000000-0005-0000-0000-000075250000}"/>
    <cellStyle name="Sep. milhar [0] 13 2" xfId="5027" xr:uid="{00000000-0005-0000-0000-000076250000}"/>
    <cellStyle name="Sep. milhar [0] 13 2 2" xfId="10487" xr:uid="{00000000-0005-0000-0000-000077250000}"/>
    <cellStyle name="Sep. milhar [0] 14" xfId="2502" xr:uid="{00000000-0005-0000-0000-000078250000}"/>
    <cellStyle name="Sep. milhar [0] 14 2" xfId="5028" xr:uid="{00000000-0005-0000-0000-000079250000}"/>
    <cellStyle name="Sep. milhar [0] 14 2 2" xfId="10488" xr:uid="{00000000-0005-0000-0000-00007A250000}"/>
    <cellStyle name="Sep. milhar [0] 15" xfId="2503" xr:uid="{00000000-0005-0000-0000-00007B250000}"/>
    <cellStyle name="Sep. milhar [0] 15 2" xfId="5029" xr:uid="{00000000-0005-0000-0000-00007C250000}"/>
    <cellStyle name="Sep. milhar [0] 15 2 2" xfId="10489" xr:uid="{00000000-0005-0000-0000-00007D250000}"/>
    <cellStyle name="Sep. milhar [0] 16" xfId="2504" xr:uid="{00000000-0005-0000-0000-00007E250000}"/>
    <cellStyle name="Sep. milhar [0] 16 2" xfId="5030" xr:uid="{00000000-0005-0000-0000-00007F250000}"/>
    <cellStyle name="Sep. milhar [0] 16 2 2" xfId="10490" xr:uid="{00000000-0005-0000-0000-000080250000}"/>
    <cellStyle name="Sep. milhar [0] 17" xfId="2505" xr:uid="{00000000-0005-0000-0000-000081250000}"/>
    <cellStyle name="Sep. milhar [0] 17 2" xfId="5031" xr:uid="{00000000-0005-0000-0000-000082250000}"/>
    <cellStyle name="Sep. milhar [0] 17 2 2" xfId="10491" xr:uid="{00000000-0005-0000-0000-000083250000}"/>
    <cellStyle name="Sep. milhar [0] 18" xfId="2506" xr:uid="{00000000-0005-0000-0000-000084250000}"/>
    <cellStyle name="Sep. milhar [0] 18 2" xfId="5032" xr:uid="{00000000-0005-0000-0000-000085250000}"/>
    <cellStyle name="Sep. milhar [0] 18 2 2" xfId="10492" xr:uid="{00000000-0005-0000-0000-000086250000}"/>
    <cellStyle name="Sep. milhar [0] 19" xfId="2507" xr:uid="{00000000-0005-0000-0000-000087250000}"/>
    <cellStyle name="Sep. milhar [0] 19 2" xfId="5033" xr:uid="{00000000-0005-0000-0000-000088250000}"/>
    <cellStyle name="Sep. milhar [0] 19 2 2" xfId="10493" xr:uid="{00000000-0005-0000-0000-000089250000}"/>
    <cellStyle name="Sep. milhar [0] 2" xfId="2508" xr:uid="{00000000-0005-0000-0000-00008A250000}"/>
    <cellStyle name="Sep. milhar [0] 2 2" xfId="2509" xr:uid="{00000000-0005-0000-0000-00008B250000}"/>
    <cellStyle name="Sep. milhar [0] 2 2 2" xfId="5035" xr:uid="{00000000-0005-0000-0000-00008C250000}"/>
    <cellStyle name="Sep. milhar [0] 2 2 2 2" xfId="10494" xr:uid="{00000000-0005-0000-0000-00008D250000}"/>
    <cellStyle name="Sep. milhar [0] 2 3" xfId="2510" xr:uid="{00000000-0005-0000-0000-00008E250000}"/>
    <cellStyle name="Sep. milhar [0] 2 3 2" xfId="5036" xr:uid="{00000000-0005-0000-0000-00008F250000}"/>
    <cellStyle name="Sep. milhar [0] 2 3 2 2" xfId="10495" xr:uid="{00000000-0005-0000-0000-000090250000}"/>
    <cellStyle name="Sep. milhar [0] 2 4" xfId="4061" xr:uid="{00000000-0005-0000-0000-000091250000}"/>
    <cellStyle name="Sep. milhar [0] 2 4 2" xfId="7585" xr:uid="{00000000-0005-0000-0000-000092250000}"/>
    <cellStyle name="Sep. milhar [0] 2 4 2 2" xfId="10496" xr:uid="{00000000-0005-0000-0000-000093250000}"/>
    <cellStyle name="Sep. milhar [0] 2 5" xfId="5034" xr:uid="{00000000-0005-0000-0000-000094250000}"/>
    <cellStyle name="Sep. milhar [0] 2 5 2" xfId="10497" xr:uid="{00000000-0005-0000-0000-000095250000}"/>
    <cellStyle name="Sep. milhar [0] 20" xfId="2511" xr:uid="{00000000-0005-0000-0000-000096250000}"/>
    <cellStyle name="Sep. milhar [0] 20 2" xfId="5037" xr:uid="{00000000-0005-0000-0000-000097250000}"/>
    <cellStyle name="Sep. milhar [0] 20 2 2" xfId="10498" xr:uid="{00000000-0005-0000-0000-000098250000}"/>
    <cellStyle name="Sep. milhar [0] 21" xfId="2512" xr:uid="{00000000-0005-0000-0000-000099250000}"/>
    <cellStyle name="Sep. milhar [0] 21 2" xfId="5038" xr:uid="{00000000-0005-0000-0000-00009A250000}"/>
    <cellStyle name="Sep. milhar [0] 21 2 2" xfId="10499" xr:uid="{00000000-0005-0000-0000-00009B250000}"/>
    <cellStyle name="Sep. milhar [0] 22" xfId="2513" xr:uid="{00000000-0005-0000-0000-00009C250000}"/>
    <cellStyle name="Sep. milhar [0] 22 2" xfId="5039" xr:uid="{00000000-0005-0000-0000-00009D250000}"/>
    <cellStyle name="Sep. milhar [0] 22 2 2" xfId="10500" xr:uid="{00000000-0005-0000-0000-00009E250000}"/>
    <cellStyle name="Sep. milhar [0] 23" xfId="2514" xr:uid="{00000000-0005-0000-0000-00009F250000}"/>
    <cellStyle name="Sep. milhar [0] 23 2" xfId="5040" xr:uid="{00000000-0005-0000-0000-0000A0250000}"/>
    <cellStyle name="Sep. milhar [0] 23 2 2" xfId="10501" xr:uid="{00000000-0005-0000-0000-0000A1250000}"/>
    <cellStyle name="Sep. milhar [0] 24" xfId="2515" xr:uid="{00000000-0005-0000-0000-0000A2250000}"/>
    <cellStyle name="Sep. milhar [0] 24 2" xfId="5041" xr:uid="{00000000-0005-0000-0000-0000A3250000}"/>
    <cellStyle name="Sep. milhar [0] 24 2 2" xfId="10502" xr:uid="{00000000-0005-0000-0000-0000A4250000}"/>
    <cellStyle name="Sep. milhar [0] 25" xfId="2516" xr:uid="{00000000-0005-0000-0000-0000A5250000}"/>
    <cellStyle name="Sep. milhar [0] 25 2" xfId="5042" xr:uid="{00000000-0005-0000-0000-0000A6250000}"/>
    <cellStyle name="Sep. milhar [0] 25 2 2" xfId="10503" xr:uid="{00000000-0005-0000-0000-0000A7250000}"/>
    <cellStyle name="Sep. milhar [0] 26" xfId="2517" xr:uid="{00000000-0005-0000-0000-0000A8250000}"/>
    <cellStyle name="Sep. milhar [0] 26 2" xfId="5043" xr:uid="{00000000-0005-0000-0000-0000A9250000}"/>
    <cellStyle name="Sep. milhar [0] 26 2 2" xfId="10504" xr:uid="{00000000-0005-0000-0000-0000AA250000}"/>
    <cellStyle name="Sep. milhar [0] 27" xfId="2518" xr:uid="{00000000-0005-0000-0000-0000AB250000}"/>
    <cellStyle name="Sep. milhar [0] 27 2" xfId="5044" xr:uid="{00000000-0005-0000-0000-0000AC250000}"/>
    <cellStyle name="Sep. milhar [0] 27 2 2" xfId="10505" xr:uid="{00000000-0005-0000-0000-0000AD250000}"/>
    <cellStyle name="Sep. milhar [0] 28" xfId="2519" xr:uid="{00000000-0005-0000-0000-0000AE250000}"/>
    <cellStyle name="Sep. milhar [0] 28 2" xfId="5045" xr:uid="{00000000-0005-0000-0000-0000AF250000}"/>
    <cellStyle name="Sep. milhar [0] 28 2 2" xfId="10506" xr:uid="{00000000-0005-0000-0000-0000B0250000}"/>
    <cellStyle name="Sep. milhar [0] 29" xfId="2520" xr:uid="{00000000-0005-0000-0000-0000B1250000}"/>
    <cellStyle name="Sep. milhar [0] 29 2" xfId="5046" xr:uid="{00000000-0005-0000-0000-0000B2250000}"/>
    <cellStyle name="Sep. milhar [0] 29 2 2" xfId="10507" xr:uid="{00000000-0005-0000-0000-0000B3250000}"/>
    <cellStyle name="Sep. milhar [0] 3" xfId="2521" xr:uid="{00000000-0005-0000-0000-0000B4250000}"/>
    <cellStyle name="Sep. milhar [0] 3 2" xfId="5047" xr:uid="{00000000-0005-0000-0000-0000B5250000}"/>
    <cellStyle name="Sep. milhar [0] 3 2 2" xfId="10508" xr:uid="{00000000-0005-0000-0000-0000B6250000}"/>
    <cellStyle name="Sep. milhar [0] 30" xfId="2522" xr:uid="{00000000-0005-0000-0000-0000B7250000}"/>
    <cellStyle name="Sep. milhar [0] 30 2" xfId="5048" xr:uid="{00000000-0005-0000-0000-0000B8250000}"/>
    <cellStyle name="Sep. milhar [0] 30 2 2" xfId="10509" xr:uid="{00000000-0005-0000-0000-0000B9250000}"/>
    <cellStyle name="Sep. milhar [0] 31" xfId="2523" xr:uid="{00000000-0005-0000-0000-0000BA250000}"/>
    <cellStyle name="Sep. milhar [0] 31 2" xfId="5049" xr:uid="{00000000-0005-0000-0000-0000BB250000}"/>
    <cellStyle name="Sep. milhar [0] 31 2 2" xfId="10510" xr:uid="{00000000-0005-0000-0000-0000BC250000}"/>
    <cellStyle name="Sep. milhar [0] 32" xfId="2524" xr:uid="{00000000-0005-0000-0000-0000BD250000}"/>
    <cellStyle name="Sep. milhar [0] 32 2" xfId="5050" xr:uid="{00000000-0005-0000-0000-0000BE250000}"/>
    <cellStyle name="Sep. milhar [0] 32 2 2" xfId="10511" xr:uid="{00000000-0005-0000-0000-0000BF250000}"/>
    <cellStyle name="Sep. milhar [0] 33" xfId="2525" xr:uid="{00000000-0005-0000-0000-0000C0250000}"/>
    <cellStyle name="Sep. milhar [0] 33 2" xfId="5051" xr:uid="{00000000-0005-0000-0000-0000C1250000}"/>
    <cellStyle name="Sep. milhar [0] 33 2 2" xfId="10512" xr:uid="{00000000-0005-0000-0000-0000C2250000}"/>
    <cellStyle name="Sep. milhar [0] 34" xfId="2526" xr:uid="{00000000-0005-0000-0000-0000C3250000}"/>
    <cellStyle name="Sep. milhar [0] 34 2" xfId="5052" xr:uid="{00000000-0005-0000-0000-0000C4250000}"/>
    <cellStyle name="Sep. milhar [0] 34 2 2" xfId="10513" xr:uid="{00000000-0005-0000-0000-0000C5250000}"/>
    <cellStyle name="Sep. milhar [0] 35" xfId="5023" xr:uid="{00000000-0005-0000-0000-0000C6250000}"/>
    <cellStyle name="Sep. milhar [0] 35 2" xfId="10514" xr:uid="{00000000-0005-0000-0000-0000C7250000}"/>
    <cellStyle name="Sep. milhar [0] 4" xfId="2527" xr:uid="{00000000-0005-0000-0000-0000C8250000}"/>
    <cellStyle name="Sep. milhar [0] 4 2" xfId="5053" xr:uid="{00000000-0005-0000-0000-0000C9250000}"/>
    <cellStyle name="Sep. milhar [0] 4 2 2" xfId="10515" xr:uid="{00000000-0005-0000-0000-0000CA250000}"/>
    <cellStyle name="Sep. milhar [0] 5" xfId="2528" xr:uid="{00000000-0005-0000-0000-0000CB250000}"/>
    <cellStyle name="Sep. milhar [0] 5 2" xfId="5054" xr:uid="{00000000-0005-0000-0000-0000CC250000}"/>
    <cellStyle name="Sep. milhar [0] 5 2 2" xfId="10516" xr:uid="{00000000-0005-0000-0000-0000CD250000}"/>
    <cellStyle name="Sep. milhar [0] 6" xfId="2529" xr:uid="{00000000-0005-0000-0000-0000CE250000}"/>
    <cellStyle name="Sep. milhar [0] 6 2" xfId="5055" xr:uid="{00000000-0005-0000-0000-0000CF250000}"/>
    <cellStyle name="Sep. milhar [0] 6 2 2" xfId="10517" xr:uid="{00000000-0005-0000-0000-0000D0250000}"/>
    <cellStyle name="Sep. milhar [0] 7" xfId="2530" xr:uid="{00000000-0005-0000-0000-0000D1250000}"/>
    <cellStyle name="Sep. milhar [0] 7 2" xfId="5056" xr:uid="{00000000-0005-0000-0000-0000D2250000}"/>
    <cellStyle name="Sep. milhar [0] 7 2 2" xfId="10518" xr:uid="{00000000-0005-0000-0000-0000D3250000}"/>
    <cellStyle name="Sep. milhar [0] 8" xfId="2531" xr:uid="{00000000-0005-0000-0000-0000D4250000}"/>
    <cellStyle name="Sep. milhar [0] 8 2" xfId="5057" xr:uid="{00000000-0005-0000-0000-0000D5250000}"/>
    <cellStyle name="Sep. milhar [0] 8 2 2" xfId="10519" xr:uid="{00000000-0005-0000-0000-0000D6250000}"/>
    <cellStyle name="Sep. milhar [0] 9" xfId="2532" xr:uid="{00000000-0005-0000-0000-0000D7250000}"/>
    <cellStyle name="Sep. milhar [0] 9 2" xfId="5058" xr:uid="{00000000-0005-0000-0000-0000D8250000}"/>
    <cellStyle name="Sep. milhar [0] 9 2 2" xfId="10520" xr:uid="{00000000-0005-0000-0000-0000D9250000}"/>
    <cellStyle name="Sep. milhar [2]" xfId="2533" xr:uid="{00000000-0005-0000-0000-0000DA250000}"/>
    <cellStyle name="Sep. milhar [2] 10" xfId="2534" xr:uid="{00000000-0005-0000-0000-0000DB250000}"/>
    <cellStyle name="Sep. milhar [2] 11" xfId="2535" xr:uid="{00000000-0005-0000-0000-0000DC250000}"/>
    <cellStyle name="Sep. milhar [2] 12" xfId="2536" xr:uid="{00000000-0005-0000-0000-0000DD250000}"/>
    <cellStyle name="Sep. milhar [2] 13" xfId="2537" xr:uid="{00000000-0005-0000-0000-0000DE250000}"/>
    <cellStyle name="Sep. milhar [2] 14" xfId="2538" xr:uid="{00000000-0005-0000-0000-0000DF250000}"/>
    <cellStyle name="Sep. milhar [2] 15" xfId="2539" xr:uid="{00000000-0005-0000-0000-0000E0250000}"/>
    <cellStyle name="Sep. milhar [2] 16" xfId="2540" xr:uid="{00000000-0005-0000-0000-0000E1250000}"/>
    <cellStyle name="Sep. milhar [2] 17" xfId="2541" xr:uid="{00000000-0005-0000-0000-0000E2250000}"/>
    <cellStyle name="Sep. milhar [2] 18" xfId="2542" xr:uid="{00000000-0005-0000-0000-0000E3250000}"/>
    <cellStyle name="Sep. milhar [2] 19" xfId="2543" xr:uid="{00000000-0005-0000-0000-0000E4250000}"/>
    <cellStyle name="Sep. milhar [2] 2" xfId="2544" xr:uid="{00000000-0005-0000-0000-0000E5250000}"/>
    <cellStyle name="Sep. milhar [2] 2 2" xfId="2545" xr:uid="{00000000-0005-0000-0000-0000E6250000}"/>
    <cellStyle name="Sep. milhar [2] 2 3" xfId="2546" xr:uid="{00000000-0005-0000-0000-0000E7250000}"/>
    <cellStyle name="Sep. milhar [2] 2 4" xfId="4062" xr:uid="{00000000-0005-0000-0000-0000E8250000}"/>
    <cellStyle name="Sep. milhar [2] 20" xfId="2547" xr:uid="{00000000-0005-0000-0000-0000E9250000}"/>
    <cellStyle name="Sep. milhar [2] 21" xfId="2548" xr:uid="{00000000-0005-0000-0000-0000EA250000}"/>
    <cellStyle name="Sep. milhar [2] 22" xfId="2549" xr:uid="{00000000-0005-0000-0000-0000EB250000}"/>
    <cellStyle name="Sep. milhar [2] 23" xfId="2550" xr:uid="{00000000-0005-0000-0000-0000EC250000}"/>
    <cellStyle name="Sep. milhar [2] 24" xfId="2551" xr:uid="{00000000-0005-0000-0000-0000ED250000}"/>
    <cellStyle name="Sep. milhar [2] 25" xfId="2552" xr:uid="{00000000-0005-0000-0000-0000EE250000}"/>
    <cellStyle name="Sep. milhar [2] 26" xfId="2553" xr:uid="{00000000-0005-0000-0000-0000EF250000}"/>
    <cellStyle name="Sep. milhar [2] 27" xfId="2554" xr:uid="{00000000-0005-0000-0000-0000F0250000}"/>
    <cellStyle name="Sep. milhar [2] 28" xfId="2555" xr:uid="{00000000-0005-0000-0000-0000F1250000}"/>
    <cellStyle name="Sep. milhar [2] 29" xfId="2556" xr:uid="{00000000-0005-0000-0000-0000F2250000}"/>
    <cellStyle name="Sep. milhar [2] 3" xfId="2557" xr:uid="{00000000-0005-0000-0000-0000F3250000}"/>
    <cellStyle name="Sep. milhar [2] 30" xfId="2558" xr:uid="{00000000-0005-0000-0000-0000F4250000}"/>
    <cellStyle name="Sep. milhar [2] 31" xfId="2559" xr:uid="{00000000-0005-0000-0000-0000F5250000}"/>
    <cellStyle name="Sep. milhar [2] 32" xfId="2560" xr:uid="{00000000-0005-0000-0000-0000F6250000}"/>
    <cellStyle name="Sep. milhar [2] 33" xfId="2561" xr:uid="{00000000-0005-0000-0000-0000F7250000}"/>
    <cellStyle name="Sep. milhar [2] 34" xfId="2562" xr:uid="{00000000-0005-0000-0000-0000F8250000}"/>
    <cellStyle name="Sep. milhar [2] 4" xfId="2563" xr:uid="{00000000-0005-0000-0000-0000F9250000}"/>
    <cellStyle name="Sep. milhar [2] 5" xfId="2564" xr:uid="{00000000-0005-0000-0000-0000FA250000}"/>
    <cellStyle name="Sep. milhar [2] 6" xfId="2565" xr:uid="{00000000-0005-0000-0000-0000FB250000}"/>
    <cellStyle name="Sep. milhar [2] 7" xfId="2566" xr:uid="{00000000-0005-0000-0000-0000FC250000}"/>
    <cellStyle name="Sep. milhar [2] 8" xfId="2567" xr:uid="{00000000-0005-0000-0000-0000FD250000}"/>
    <cellStyle name="Sep. milhar [2] 9" xfId="2568" xr:uid="{00000000-0005-0000-0000-0000FE250000}"/>
    <cellStyle name="Separador de m" xfId="2569" xr:uid="{00000000-0005-0000-0000-0000FF250000}"/>
    <cellStyle name="Separador de m 10" xfId="2570" xr:uid="{00000000-0005-0000-0000-000000260000}"/>
    <cellStyle name="Separador de m 10 2" xfId="4063" xr:uid="{00000000-0005-0000-0000-000001260000}"/>
    <cellStyle name="Separador de m 11" xfId="2571" xr:uid="{00000000-0005-0000-0000-000002260000}"/>
    <cellStyle name="Separador de m 11 2" xfId="4064" xr:uid="{00000000-0005-0000-0000-000003260000}"/>
    <cellStyle name="Separador de m 12" xfId="2572" xr:uid="{00000000-0005-0000-0000-000004260000}"/>
    <cellStyle name="Separador de m 12 2" xfId="4065" xr:uid="{00000000-0005-0000-0000-000005260000}"/>
    <cellStyle name="Separador de m 13" xfId="2573" xr:uid="{00000000-0005-0000-0000-000006260000}"/>
    <cellStyle name="Separador de m 13 2" xfId="4066" xr:uid="{00000000-0005-0000-0000-000007260000}"/>
    <cellStyle name="Separador de m 14" xfId="2574" xr:uid="{00000000-0005-0000-0000-000008260000}"/>
    <cellStyle name="Separador de m 14 2" xfId="4067" xr:uid="{00000000-0005-0000-0000-000009260000}"/>
    <cellStyle name="Separador de m 15" xfId="2575" xr:uid="{00000000-0005-0000-0000-00000A260000}"/>
    <cellStyle name="Separador de m 15 2" xfId="4068" xr:uid="{00000000-0005-0000-0000-00000B260000}"/>
    <cellStyle name="Separador de m 16" xfId="2576" xr:uid="{00000000-0005-0000-0000-00000C260000}"/>
    <cellStyle name="Separador de m 16 2" xfId="4069" xr:uid="{00000000-0005-0000-0000-00000D260000}"/>
    <cellStyle name="Separador de m 17" xfId="2577" xr:uid="{00000000-0005-0000-0000-00000E260000}"/>
    <cellStyle name="Separador de m 17 2" xfId="4070" xr:uid="{00000000-0005-0000-0000-00000F260000}"/>
    <cellStyle name="Separador de m 18" xfId="2578" xr:uid="{00000000-0005-0000-0000-000010260000}"/>
    <cellStyle name="Separador de m 18 2" xfId="4071" xr:uid="{00000000-0005-0000-0000-000011260000}"/>
    <cellStyle name="Separador de m 19" xfId="2579" xr:uid="{00000000-0005-0000-0000-000012260000}"/>
    <cellStyle name="Separador de m 19 2" xfId="4072" xr:uid="{00000000-0005-0000-0000-000013260000}"/>
    <cellStyle name="Separador de m 2" xfId="2580" xr:uid="{00000000-0005-0000-0000-000014260000}"/>
    <cellStyle name="Separador de m 2 2" xfId="2581" xr:uid="{00000000-0005-0000-0000-000015260000}"/>
    <cellStyle name="Separador de m 2 2 2" xfId="4073" xr:uid="{00000000-0005-0000-0000-000016260000}"/>
    <cellStyle name="Separador de m 2 3" xfId="2582" xr:uid="{00000000-0005-0000-0000-000017260000}"/>
    <cellStyle name="Separador de m 2 3 2" xfId="4074" xr:uid="{00000000-0005-0000-0000-000018260000}"/>
    <cellStyle name="Separador de m 2 4" xfId="4075" xr:uid="{00000000-0005-0000-0000-000019260000}"/>
    <cellStyle name="Separador de m 20" xfId="2583" xr:uid="{00000000-0005-0000-0000-00001A260000}"/>
    <cellStyle name="Separador de m 20 2" xfId="4076" xr:uid="{00000000-0005-0000-0000-00001B260000}"/>
    <cellStyle name="Separador de m 21" xfId="2584" xr:uid="{00000000-0005-0000-0000-00001C260000}"/>
    <cellStyle name="Separador de m 21 2" xfId="4077" xr:uid="{00000000-0005-0000-0000-00001D260000}"/>
    <cellStyle name="Separador de m 22" xfId="2585" xr:uid="{00000000-0005-0000-0000-00001E260000}"/>
    <cellStyle name="Separador de m 22 2" xfId="4078" xr:uid="{00000000-0005-0000-0000-00001F260000}"/>
    <cellStyle name="Separador de m 23" xfId="2586" xr:uid="{00000000-0005-0000-0000-000020260000}"/>
    <cellStyle name="Separador de m 23 2" xfId="4079" xr:uid="{00000000-0005-0000-0000-000021260000}"/>
    <cellStyle name="Separador de m 24" xfId="2587" xr:uid="{00000000-0005-0000-0000-000022260000}"/>
    <cellStyle name="Separador de m 24 2" xfId="4080" xr:uid="{00000000-0005-0000-0000-000023260000}"/>
    <cellStyle name="Separador de m 25" xfId="2588" xr:uid="{00000000-0005-0000-0000-000024260000}"/>
    <cellStyle name="Separador de m 25 2" xfId="4081" xr:uid="{00000000-0005-0000-0000-000025260000}"/>
    <cellStyle name="Separador de m 26" xfId="2589" xr:uid="{00000000-0005-0000-0000-000026260000}"/>
    <cellStyle name="Separador de m 26 2" xfId="4082" xr:uid="{00000000-0005-0000-0000-000027260000}"/>
    <cellStyle name="Separador de m 27" xfId="2590" xr:uid="{00000000-0005-0000-0000-000028260000}"/>
    <cellStyle name="Separador de m 27 2" xfId="4083" xr:uid="{00000000-0005-0000-0000-000029260000}"/>
    <cellStyle name="Separador de m 28" xfId="2591" xr:uid="{00000000-0005-0000-0000-00002A260000}"/>
    <cellStyle name="Separador de m 28 2" xfId="4084" xr:uid="{00000000-0005-0000-0000-00002B260000}"/>
    <cellStyle name="Separador de m 29" xfId="2592" xr:uid="{00000000-0005-0000-0000-00002C260000}"/>
    <cellStyle name="Separador de m 29 2" xfId="4085" xr:uid="{00000000-0005-0000-0000-00002D260000}"/>
    <cellStyle name="Separador de m 3" xfId="2593" xr:uid="{00000000-0005-0000-0000-00002E260000}"/>
    <cellStyle name="Separador de m 3 2" xfId="4086" xr:uid="{00000000-0005-0000-0000-00002F260000}"/>
    <cellStyle name="Separador de m 30" xfId="2594" xr:uid="{00000000-0005-0000-0000-000030260000}"/>
    <cellStyle name="Separador de m 30 2" xfId="4087" xr:uid="{00000000-0005-0000-0000-000031260000}"/>
    <cellStyle name="Separador de m 31" xfId="2595" xr:uid="{00000000-0005-0000-0000-000032260000}"/>
    <cellStyle name="Separador de m 31 2" xfId="4088" xr:uid="{00000000-0005-0000-0000-000033260000}"/>
    <cellStyle name="Separador de m 32" xfId="2596" xr:uid="{00000000-0005-0000-0000-000034260000}"/>
    <cellStyle name="Separador de m 32 2" xfId="4089" xr:uid="{00000000-0005-0000-0000-000035260000}"/>
    <cellStyle name="Separador de m 33" xfId="2597" xr:uid="{00000000-0005-0000-0000-000036260000}"/>
    <cellStyle name="Separador de m 33 2" xfId="4090" xr:uid="{00000000-0005-0000-0000-000037260000}"/>
    <cellStyle name="Separador de m 34" xfId="2598" xr:uid="{00000000-0005-0000-0000-000038260000}"/>
    <cellStyle name="Separador de m 34 2" xfId="4091" xr:uid="{00000000-0005-0000-0000-000039260000}"/>
    <cellStyle name="Separador de m 35" xfId="4092" xr:uid="{00000000-0005-0000-0000-00003A260000}"/>
    <cellStyle name="Separador de m 4" xfId="2599" xr:uid="{00000000-0005-0000-0000-00003B260000}"/>
    <cellStyle name="Separador de m 4 2" xfId="4093" xr:uid="{00000000-0005-0000-0000-00003C260000}"/>
    <cellStyle name="Separador de m 5" xfId="2600" xr:uid="{00000000-0005-0000-0000-00003D260000}"/>
    <cellStyle name="Separador de m 5 2" xfId="4094" xr:uid="{00000000-0005-0000-0000-00003E260000}"/>
    <cellStyle name="Separador de m 6" xfId="2601" xr:uid="{00000000-0005-0000-0000-00003F260000}"/>
    <cellStyle name="Separador de m 6 2" xfId="4095" xr:uid="{00000000-0005-0000-0000-000040260000}"/>
    <cellStyle name="Separador de m 7" xfId="2602" xr:uid="{00000000-0005-0000-0000-000041260000}"/>
    <cellStyle name="Separador de m 7 2" xfId="4096" xr:uid="{00000000-0005-0000-0000-000042260000}"/>
    <cellStyle name="Separador de m 8" xfId="2603" xr:uid="{00000000-0005-0000-0000-000043260000}"/>
    <cellStyle name="Separador de m 8 2" xfId="4097" xr:uid="{00000000-0005-0000-0000-000044260000}"/>
    <cellStyle name="Separador de m 9" xfId="2604" xr:uid="{00000000-0005-0000-0000-000045260000}"/>
    <cellStyle name="Separador de m 9 2" xfId="4098" xr:uid="{00000000-0005-0000-0000-000046260000}"/>
    <cellStyle name="Separador de milhares 10" xfId="3374" xr:uid="{00000000-0005-0000-0000-000047260000}"/>
    <cellStyle name="Separador de milhares 10 2" xfId="7586" xr:uid="{00000000-0005-0000-0000-000048260000}"/>
    <cellStyle name="Separador de milhares 10 2 2" xfId="10521" xr:uid="{00000000-0005-0000-0000-000049260000}"/>
    <cellStyle name="Separador de milhares 11" xfId="3473" xr:uid="{00000000-0005-0000-0000-00004A260000}"/>
    <cellStyle name="Separador de milhares 12" xfId="3492" xr:uid="{00000000-0005-0000-0000-00004B260000}"/>
    <cellStyle name="Separador de milhares 13" xfId="4099" xr:uid="{00000000-0005-0000-0000-00004C260000}"/>
    <cellStyle name="Separador de milhares 13 2" xfId="7587" xr:uid="{00000000-0005-0000-0000-00004D260000}"/>
    <cellStyle name="Separador de milhares 13 2 2" xfId="10522" xr:uid="{00000000-0005-0000-0000-00004E260000}"/>
    <cellStyle name="Separador de milhares 13 2 2 2" xfId="12162" xr:uid="{00000000-0005-0000-0000-00004F260000}"/>
    <cellStyle name="Separador de milhares 13 2 3" xfId="11854" xr:uid="{00000000-0005-0000-0000-000050260000}"/>
    <cellStyle name="Separador de milhares 13 3" xfId="11521" xr:uid="{00000000-0005-0000-0000-000051260000}"/>
    <cellStyle name="Separador de milhares 14" xfId="11186" xr:uid="{00000000-0005-0000-0000-000052260000}"/>
    <cellStyle name="Separador de milhares 15" xfId="2605" xr:uid="{00000000-0005-0000-0000-000053260000}"/>
    <cellStyle name="Separador de milhares 15 2" xfId="6660" xr:uid="{00000000-0005-0000-0000-000054260000}"/>
    <cellStyle name="Separador de milhares 15 2 2" xfId="10523" xr:uid="{00000000-0005-0000-0000-000055260000}"/>
    <cellStyle name="Separador de milhares 15 2 2 2" xfId="12163" xr:uid="{00000000-0005-0000-0000-000056260000}"/>
    <cellStyle name="Separador de milhares 15 2 3" xfId="11679" xr:uid="{00000000-0005-0000-0000-000057260000}"/>
    <cellStyle name="Separador de milhares 15 3" xfId="11352" xr:uid="{00000000-0005-0000-0000-000058260000}"/>
    <cellStyle name="Separador de milhares 16" xfId="2606" xr:uid="{00000000-0005-0000-0000-000059260000}"/>
    <cellStyle name="Separador de milhares 16 10" xfId="12623" xr:uid="{00000000-0005-0000-0000-0000B9220000}"/>
    <cellStyle name="Separador de milhares 16 11" xfId="12715" xr:uid="{00000000-0005-0000-0000-0000B9220000}"/>
    <cellStyle name="Separador de milhares 16 12" xfId="12807" xr:uid="{00000000-0005-0000-0000-0000B9220000}"/>
    <cellStyle name="Separador de milhares 16 13" xfId="12899" xr:uid="{00000000-0005-0000-0000-0000B9220000}"/>
    <cellStyle name="Separador de milhares 16 2" xfId="2607" xr:uid="{00000000-0005-0000-0000-00005A260000}"/>
    <cellStyle name="Separador de milhares 16 2 10" xfId="12808" xr:uid="{00000000-0005-0000-0000-0000BA220000}"/>
    <cellStyle name="Separador de milhares 16 2 11" xfId="12900" xr:uid="{00000000-0005-0000-0000-0000BA220000}"/>
    <cellStyle name="Separador de milhares 16 2 2" xfId="6662" xr:uid="{00000000-0005-0000-0000-00005B260000}"/>
    <cellStyle name="Separador de milhares 16 2 2 10" xfId="12825" xr:uid="{00000000-0005-0000-0000-0000BB220000}"/>
    <cellStyle name="Separador de milhares 16 2 2 11" xfId="12917" xr:uid="{00000000-0005-0000-0000-0000BB220000}"/>
    <cellStyle name="Separador de milhares 16 2 2 2" xfId="10524" xr:uid="{00000000-0005-0000-0000-00005C260000}"/>
    <cellStyle name="Separador de milhares 16 2 2 2 10" xfId="12968" xr:uid="{00000000-0005-0000-0000-0000BC220000}"/>
    <cellStyle name="Separador de milhares 16 2 2 2 2" xfId="12164" xr:uid="{00000000-0005-0000-0000-00005D260000}"/>
    <cellStyle name="Separador de milhares 16 2 2 2 3" xfId="12280" xr:uid="{00000000-0005-0000-0000-0000BC220000}"/>
    <cellStyle name="Separador de milhares 16 2 2 2 4" xfId="12415" xr:uid="{00000000-0005-0000-0000-0000BC220000}"/>
    <cellStyle name="Separador de milhares 16 2 2 2 5" xfId="12507" xr:uid="{00000000-0005-0000-0000-0000BC220000}"/>
    <cellStyle name="Separador de milhares 16 2 2 2 6" xfId="12599" xr:uid="{00000000-0005-0000-0000-0000BC220000}"/>
    <cellStyle name="Separador de milhares 16 2 2 2 7" xfId="12692" xr:uid="{00000000-0005-0000-0000-0000BC220000}"/>
    <cellStyle name="Separador de milhares 16 2 2 2 8" xfId="12784" xr:uid="{00000000-0005-0000-0000-0000BC220000}"/>
    <cellStyle name="Separador de milhares 16 2 2 2 9" xfId="12876" xr:uid="{00000000-0005-0000-0000-0000BC220000}"/>
    <cellStyle name="Separador de milhares 16 2 2 3" xfId="11681" xr:uid="{00000000-0005-0000-0000-00005E260000}"/>
    <cellStyle name="Separador de milhares 16 2 2 4" xfId="12228" xr:uid="{00000000-0005-0000-0000-0000BB220000}"/>
    <cellStyle name="Separador de milhares 16 2 2 5" xfId="12364" xr:uid="{00000000-0005-0000-0000-0000BB220000}"/>
    <cellStyle name="Separador de milhares 16 2 2 6" xfId="12456" xr:uid="{00000000-0005-0000-0000-0000BB220000}"/>
    <cellStyle name="Separador de milhares 16 2 2 7" xfId="12548" xr:uid="{00000000-0005-0000-0000-0000BB220000}"/>
    <cellStyle name="Separador de milhares 16 2 2 8" xfId="12641" xr:uid="{00000000-0005-0000-0000-0000BB220000}"/>
    <cellStyle name="Separador de milhares 16 2 2 9" xfId="12733" xr:uid="{00000000-0005-0000-0000-0000BB220000}"/>
    <cellStyle name="Separador de milhares 16 2 3" xfId="11354" xr:uid="{00000000-0005-0000-0000-00005F260000}"/>
    <cellStyle name="Separador de milhares 16 2 4" xfId="12210" xr:uid="{00000000-0005-0000-0000-0000BA220000}"/>
    <cellStyle name="Separador de milhares 16 2 5" xfId="12347" xr:uid="{00000000-0005-0000-0000-0000BA220000}"/>
    <cellStyle name="Separador de milhares 16 2 6" xfId="12439" xr:uid="{00000000-0005-0000-0000-0000BA220000}"/>
    <cellStyle name="Separador de milhares 16 2 7" xfId="12531" xr:uid="{00000000-0005-0000-0000-0000BA220000}"/>
    <cellStyle name="Separador de milhares 16 2 8" xfId="12624" xr:uid="{00000000-0005-0000-0000-0000BA220000}"/>
    <cellStyle name="Separador de milhares 16 2 9" xfId="12716" xr:uid="{00000000-0005-0000-0000-0000BA220000}"/>
    <cellStyle name="Separador de milhares 16 3" xfId="4100" xr:uid="{00000000-0005-0000-0000-000060260000}"/>
    <cellStyle name="Separador de milhares 16 3 10" xfId="12823" xr:uid="{00000000-0005-0000-0000-0000BD220000}"/>
    <cellStyle name="Separador de milhares 16 3 11" xfId="12915" xr:uid="{00000000-0005-0000-0000-0000BD220000}"/>
    <cellStyle name="Separador de milhares 16 3 2" xfId="7588" xr:uid="{00000000-0005-0000-0000-000061260000}"/>
    <cellStyle name="Separador de milhares 16 3 2 10" xfId="12851" xr:uid="{00000000-0005-0000-0000-0000BE220000}"/>
    <cellStyle name="Separador de milhares 16 3 2 11" xfId="12943" xr:uid="{00000000-0005-0000-0000-0000BE220000}"/>
    <cellStyle name="Separador de milhares 16 3 2 2" xfId="10525" xr:uid="{00000000-0005-0000-0000-000062260000}"/>
    <cellStyle name="Separador de milhares 16 3 2 2 10" xfId="12969" xr:uid="{00000000-0005-0000-0000-0000BF220000}"/>
    <cellStyle name="Separador de milhares 16 3 2 2 2" xfId="12165" xr:uid="{00000000-0005-0000-0000-000063260000}"/>
    <cellStyle name="Separador de milhares 16 3 2 2 3" xfId="12281" xr:uid="{00000000-0005-0000-0000-0000BF220000}"/>
    <cellStyle name="Separador de milhares 16 3 2 2 4" xfId="12416" xr:uid="{00000000-0005-0000-0000-0000BF220000}"/>
    <cellStyle name="Separador de milhares 16 3 2 2 5" xfId="12508" xr:uid="{00000000-0005-0000-0000-0000BF220000}"/>
    <cellStyle name="Separador de milhares 16 3 2 2 6" xfId="12600" xr:uid="{00000000-0005-0000-0000-0000BF220000}"/>
    <cellStyle name="Separador de milhares 16 3 2 2 7" xfId="12693" xr:uid="{00000000-0005-0000-0000-0000BF220000}"/>
    <cellStyle name="Separador de milhares 16 3 2 2 8" xfId="12785" xr:uid="{00000000-0005-0000-0000-0000BF220000}"/>
    <cellStyle name="Separador de milhares 16 3 2 2 9" xfId="12877" xr:uid="{00000000-0005-0000-0000-0000BF220000}"/>
    <cellStyle name="Separador de milhares 16 3 2 3" xfId="11855" xr:uid="{00000000-0005-0000-0000-000064260000}"/>
    <cellStyle name="Separador de milhares 16 3 2 4" xfId="12255" xr:uid="{00000000-0005-0000-0000-0000BE220000}"/>
    <cellStyle name="Separador de milhares 16 3 2 5" xfId="12390" xr:uid="{00000000-0005-0000-0000-0000BE220000}"/>
    <cellStyle name="Separador de milhares 16 3 2 6" xfId="12482" xr:uid="{00000000-0005-0000-0000-0000BE220000}"/>
    <cellStyle name="Separador de milhares 16 3 2 7" xfId="12574" xr:uid="{00000000-0005-0000-0000-0000BE220000}"/>
    <cellStyle name="Separador de milhares 16 3 2 8" xfId="12667" xr:uid="{00000000-0005-0000-0000-0000BE220000}"/>
    <cellStyle name="Separador de milhares 16 3 2 9" xfId="12759" xr:uid="{00000000-0005-0000-0000-0000BE220000}"/>
    <cellStyle name="Separador de milhares 16 3 3" xfId="11522" xr:uid="{00000000-0005-0000-0000-000065260000}"/>
    <cellStyle name="Separador de milhares 16 3 4" xfId="12226" xr:uid="{00000000-0005-0000-0000-0000BD220000}"/>
    <cellStyle name="Separador de milhares 16 3 5" xfId="12362" xr:uid="{00000000-0005-0000-0000-0000BD220000}"/>
    <cellStyle name="Separador de milhares 16 3 6" xfId="12454" xr:uid="{00000000-0005-0000-0000-0000BD220000}"/>
    <cellStyle name="Separador de milhares 16 3 7" xfId="12546" xr:uid="{00000000-0005-0000-0000-0000BD220000}"/>
    <cellStyle name="Separador de milhares 16 3 8" xfId="12639" xr:uid="{00000000-0005-0000-0000-0000BD220000}"/>
    <cellStyle name="Separador de milhares 16 3 9" xfId="12731" xr:uid="{00000000-0005-0000-0000-0000BD220000}"/>
    <cellStyle name="Separador de milhares 16 4" xfId="6661" xr:uid="{00000000-0005-0000-0000-000066260000}"/>
    <cellStyle name="Separador de milhares 16 4 10" xfId="12824" xr:uid="{00000000-0005-0000-0000-0000C0220000}"/>
    <cellStyle name="Separador de milhares 16 4 11" xfId="12916" xr:uid="{00000000-0005-0000-0000-0000C0220000}"/>
    <cellStyle name="Separador de milhares 16 4 2" xfId="10526" xr:uid="{00000000-0005-0000-0000-000067260000}"/>
    <cellStyle name="Separador de milhares 16 4 2 10" xfId="12970" xr:uid="{00000000-0005-0000-0000-0000C1220000}"/>
    <cellStyle name="Separador de milhares 16 4 2 2" xfId="12166" xr:uid="{00000000-0005-0000-0000-000068260000}"/>
    <cellStyle name="Separador de milhares 16 4 2 3" xfId="12282" xr:uid="{00000000-0005-0000-0000-0000C1220000}"/>
    <cellStyle name="Separador de milhares 16 4 2 4" xfId="12417" xr:uid="{00000000-0005-0000-0000-0000C1220000}"/>
    <cellStyle name="Separador de milhares 16 4 2 5" xfId="12509" xr:uid="{00000000-0005-0000-0000-0000C1220000}"/>
    <cellStyle name="Separador de milhares 16 4 2 6" xfId="12601" xr:uid="{00000000-0005-0000-0000-0000C1220000}"/>
    <cellStyle name="Separador de milhares 16 4 2 7" xfId="12694" xr:uid="{00000000-0005-0000-0000-0000C1220000}"/>
    <cellStyle name="Separador de milhares 16 4 2 8" xfId="12786" xr:uid="{00000000-0005-0000-0000-0000C1220000}"/>
    <cellStyle name="Separador de milhares 16 4 2 9" xfId="12878" xr:uid="{00000000-0005-0000-0000-0000C1220000}"/>
    <cellStyle name="Separador de milhares 16 4 3" xfId="11680" xr:uid="{00000000-0005-0000-0000-000069260000}"/>
    <cellStyle name="Separador de milhares 16 4 4" xfId="12227" xr:uid="{00000000-0005-0000-0000-0000C0220000}"/>
    <cellStyle name="Separador de milhares 16 4 5" xfId="12363" xr:uid="{00000000-0005-0000-0000-0000C0220000}"/>
    <cellStyle name="Separador de milhares 16 4 6" xfId="12455" xr:uid="{00000000-0005-0000-0000-0000C0220000}"/>
    <cellStyle name="Separador de milhares 16 4 7" xfId="12547" xr:uid="{00000000-0005-0000-0000-0000C0220000}"/>
    <cellStyle name="Separador de milhares 16 4 8" xfId="12640" xr:uid="{00000000-0005-0000-0000-0000C0220000}"/>
    <cellStyle name="Separador de milhares 16 4 9" xfId="12732" xr:uid="{00000000-0005-0000-0000-0000C0220000}"/>
    <cellStyle name="Separador de milhares 16 5" xfId="11353" xr:uid="{00000000-0005-0000-0000-00006A260000}"/>
    <cellStyle name="Separador de milhares 16 6" xfId="12209" xr:uid="{00000000-0005-0000-0000-0000B9220000}"/>
    <cellStyle name="Separador de milhares 16 7" xfId="12346" xr:uid="{00000000-0005-0000-0000-0000B9220000}"/>
    <cellStyle name="Separador de milhares 16 8" xfId="12438" xr:uid="{00000000-0005-0000-0000-0000B9220000}"/>
    <cellStyle name="Separador de milhares 16 9" xfId="12530" xr:uid="{00000000-0005-0000-0000-0000B9220000}"/>
    <cellStyle name="Separador de milhares 17" xfId="11188" xr:uid="{00000000-0005-0000-0000-00006B260000}"/>
    <cellStyle name="Separador de milhares 18" xfId="11191" xr:uid="{00000000-0005-0000-0000-00006C260000}"/>
    <cellStyle name="Separador de milhares 2" xfId="30" xr:uid="{00000000-0005-0000-0000-00006D260000}"/>
    <cellStyle name="Separador de milhares 2 2" xfId="2608" xr:uid="{00000000-0005-0000-0000-00006E260000}"/>
    <cellStyle name="Separador de milhares 2 2 2" xfId="2609" xr:uid="{00000000-0005-0000-0000-00006F260000}"/>
    <cellStyle name="Separador de milhares 2 2 2 2" xfId="6872" xr:uid="{00000000-0005-0000-0000-000070260000}"/>
    <cellStyle name="Separador de milhares 2 2 2 2 2" xfId="10527" xr:uid="{00000000-0005-0000-0000-000071260000}"/>
    <cellStyle name="Separador de milhares 2 2 2 2 2 2" xfId="12167" xr:uid="{00000000-0005-0000-0000-000072260000}"/>
    <cellStyle name="Separador de milhares 2 2 2 2 3" xfId="11686" xr:uid="{00000000-0005-0000-0000-000073260000}"/>
    <cellStyle name="Separador de milhares 2 2 2 3" xfId="11355" xr:uid="{00000000-0005-0000-0000-000074260000}"/>
    <cellStyle name="Separador de milhares 2 2 3" xfId="31" xr:uid="{00000000-0005-0000-0000-000075260000}"/>
    <cellStyle name="Separador de milhares 2 2 3 2" xfId="7589" xr:uid="{00000000-0005-0000-0000-000076260000}"/>
    <cellStyle name="Separador de milhares 2 2 3 2 2" xfId="7766" xr:uid="{00000000-0005-0000-0000-000077260000}"/>
    <cellStyle name="Separador de milhares 2 2 3 2 3" xfId="11856" xr:uid="{00000000-0005-0000-0000-000078260000}"/>
    <cellStyle name="Separador de milhares 2 2 4" xfId="3490" xr:uid="{00000000-0005-0000-0000-000079260000}"/>
    <cellStyle name="Separador de milhares 2 2 5" xfId="4286" xr:uid="{00000000-0005-0000-0000-00007A260000}"/>
    <cellStyle name="Separador de milhares 2 2 5 2" xfId="10528" xr:uid="{00000000-0005-0000-0000-00007B260000}"/>
    <cellStyle name="Separador de milhares 2 3" xfId="2610" xr:uid="{00000000-0005-0000-0000-00007C260000}"/>
    <cellStyle name="Separador de milhares 2 3 2" xfId="5059" xr:uid="{00000000-0005-0000-0000-00007D260000}"/>
    <cellStyle name="Separador de milhares 2 3 2 2" xfId="10529" xr:uid="{00000000-0005-0000-0000-00007E260000}"/>
    <cellStyle name="Separador de milhares 2 3 2 2 2" xfId="12168" xr:uid="{00000000-0005-0000-0000-00007F260000}"/>
    <cellStyle name="Separador de milhares 2 3 2 3" xfId="11654" xr:uid="{00000000-0005-0000-0000-000080260000}"/>
    <cellStyle name="Separador de milhares 2 3 3" xfId="11356" xr:uid="{00000000-0005-0000-0000-000081260000}"/>
    <cellStyle name="Separador de milhares 2 4" xfId="2611" xr:uid="{00000000-0005-0000-0000-000082260000}"/>
    <cellStyle name="Separador de milhares 2 4 2" xfId="6663" xr:uid="{00000000-0005-0000-0000-000083260000}"/>
    <cellStyle name="Separador de milhares 2 4 2 2" xfId="10530" xr:uid="{00000000-0005-0000-0000-000084260000}"/>
    <cellStyle name="Separador de milhares 2 5" xfId="7750" xr:uid="{00000000-0005-0000-0000-000085260000}"/>
    <cellStyle name="Separador de milhares 2 6" xfId="11187" xr:uid="{00000000-0005-0000-0000-000086260000}"/>
    <cellStyle name="Separador de milhares 3" xfId="2612" xr:uid="{00000000-0005-0000-0000-000087260000}"/>
    <cellStyle name="Separador de milhares 3 2" xfId="2613" xr:uid="{00000000-0005-0000-0000-000088260000}"/>
    <cellStyle name="Separador de milhares 3 2 2" xfId="2614" xr:uid="{00000000-0005-0000-0000-000089260000}"/>
    <cellStyle name="Separador de milhares 3 2 2 2" xfId="6874" xr:uid="{00000000-0005-0000-0000-00008A260000}"/>
    <cellStyle name="Separador de milhares 3 2 2 2 2" xfId="10531" xr:uid="{00000000-0005-0000-0000-00008B260000}"/>
    <cellStyle name="Separador de milhares 3 2 2 2 2 2" xfId="12169" xr:uid="{00000000-0005-0000-0000-00008C260000}"/>
    <cellStyle name="Separador de milhares 3 2 2 2 3" xfId="11687" xr:uid="{00000000-0005-0000-0000-00008D260000}"/>
    <cellStyle name="Separador de milhares 3 2 2 3" xfId="11195" xr:uid="{00000000-0005-0000-0000-00008E260000}"/>
    <cellStyle name="Separador de milhares 3 2 2 4" xfId="11357" xr:uid="{00000000-0005-0000-0000-00008F260000}"/>
    <cellStyle name="Separador de milhares 3 2 3" xfId="4101" xr:uid="{00000000-0005-0000-0000-000090260000}"/>
    <cellStyle name="Separador de milhares 3 2 3 2" xfId="7590" xr:uid="{00000000-0005-0000-0000-000091260000}"/>
    <cellStyle name="Separador de milhares 3 2 3 2 2" xfId="10532" xr:uid="{00000000-0005-0000-0000-000092260000}"/>
    <cellStyle name="Separador de milhares 3 2 3 2 2 2" xfId="12170" xr:uid="{00000000-0005-0000-0000-000093260000}"/>
    <cellStyle name="Separador de milhares 3 2 3 2 3" xfId="11857" xr:uid="{00000000-0005-0000-0000-000094260000}"/>
    <cellStyle name="Separador de milhares 3 2 3 3" xfId="11523" xr:uid="{00000000-0005-0000-0000-000095260000}"/>
    <cellStyle name="Separador de milhares 3 2 4" xfId="5061" xr:uid="{00000000-0005-0000-0000-000096260000}"/>
    <cellStyle name="Separador de milhares 3 2 4 2" xfId="10533" xr:uid="{00000000-0005-0000-0000-000097260000}"/>
    <cellStyle name="Separador de milhares 3 2 5" xfId="11185" xr:uid="{00000000-0005-0000-0000-000098260000}"/>
    <cellStyle name="Separador de milhares 3 2 6" xfId="11189" xr:uid="{00000000-0005-0000-0000-000099260000}"/>
    <cellStyle name="Separador de milhares 3 2 7" xfId="11192" xr:uid="{00000000-0005-0000-0000-00009A260000}"/>
    <cellStyle name="Separador de milhares 3 2 8" xfId="11194" xr:uid="{00000000-0005-0000-0000-00009B260000}"/>
    <cellStyle name="Separador de milhares 3 3" xfId="2615" xr:uid="{00000000-0005-0000-0000-00009C260000}"/>
    <cellStyle name="Separador de milhares 3 3 2" xfId="6923" xr:uid="{00000000-0005-0000-0000-00009D260000}"/>
    <cellStyle name="Separador de milhares 3 3 2 2" xfId="10534" xr:uid="{00000000-0005-0000-0000-00009E260000}"/>
    <cellStyle name="Separador de milhares 3 4" xfId="4102" xr:uid="{00000000-0005-0000-0000-00009F260000}"/>
    <cellStyle name="Separador de milhares 3 4 2" xfId="7591" xr:uid="{00000000-0005-0000-0000-0000A0260000}"/>
    <cellStyle name="Separador de milhares 3 4 2 2" xfId="10535" xr:uid="{00000000-0005-0000-0000-0000A1260000}"/>
    <cellStyle name="Separador de milhares 3 5" xfId="5060" xr:uid="{00000000-0005-0000-0000-0000A2260000}"/>
    <cellStyle name="Separador de milhares 3 5 2" xfId="10536" xr:uid="{00000000-0005-0000-0000-0000A3260000}"/>
    <cellStyle name="Separador de milhares 36" xfId="2616" xr:uid="{00000000-0005-0000-0000-0000A4260000}"/>
    <cellStyle name="Separador de milhares 36 2" xfId="6664" xr:uid="{00000000-0005-0000-0000-0000A5260000}"/>
    <cellStyle name="Separador de milhares 36 2 2" xfId="10537" xr:uid="{00000000-0005-0000-0000-0000A6260000}"/>
    <cellStyle name="Separador de milhares 36 2 2 2" xfId="12171" xr:uid="{00000000-0005-0000-0000-0000A7260000}"/>
    <cellStyle name="Separador de milhares 36 2 3" xfId="11682" xr:uid="{00000000-0005-0000-0000-0000A8260000}"/>
    <cellStyle name="Separador de milhares 36 3" xfId="11358" xr:uid="{00000000-0005-0000-0000-0000A9260000}"/>
    <cellStyle name="Separador de milhares 4" xfId="2617" xr:uid="{00000000-0005-0000-0000-0000AA260000}"/>
    <cellStyle name="Separador de milhares 4 2" xfId="5062" xr:uid="{00000000-0005-0000-0000-0000AB260000}"/>
    <cellStyle name="Separador de milhares 4 2 2" xfId="10538" xr:uid="{00000000-0005-0000-0000-0000AC260000}"/>
    <cellStyle name="Separador de milhares 4 2 2 2" xfId="12172" xr:uid="{00000000-0005-0000-0000-0000AD260000}"/>
    <cellStyle name="Separador de milhares 4 2 3" xfId="11655" xr:uid="{00000000-0005-0000-0000-0000AE260000}"/>
    <cellStyle name="Separador de milhares 4 3" xfId="11359" xr:uid="{00000000-0005-0000-0000-0000AF260000}"/>
    <cellStyle name="Separador de milhares 5" xfId="2618" xr:uid="{00000000-0005-0000-0000-0000B0260000}"/>
    <cellStyle name="Separador de milhares 5 2" xfId="2619" xr:uid="{00000000-0005-0000-0000-0000B1260000}"/>
    <cellStyle name="Separador de milhares 5 2 2" xfId="6875" xr:uid="{00000000-0005-0000-0000-0000B2260000}"/>
    <cellStyle name="Separador de milhares 5 2 2 2" xfId="10539" xr:uid="{00000000-0005-0000-0000-0000B3260000}"/>
    <cellStyle name="Separador de milhares 5 2 2 2 2" xfId="12173" xr:uid="{00000000-0005-0000-0000-0000B4260000}"/>
    <cellStyle name="Separador de milhares 5 2 2 3" xfId="11688" xr:uid="{00000000-0005-0000-0000-0000B5260000}"/>
    <cellStyle name="Separador de milhares 5 2 3" xfId="11361" xr:uid="{00000000-0005-0000-0000-0000B6260000}"/>
    <cellStyle name="Separador de milhares 5 3" xfId="6665" xr:uid="{00000000-0005-0000-0000-0000B7260000}"/>
    <cellStyle name="Separador de milhares 5 3 2" xfId="10540" xr:uid="{00000000-0005-0000-0000-0000B8260000}"/>
    <cellStyle name="Separador de milhares 5 3 2 2" xfId="12174" xr:uid="{00000000-0005-0000-0000-0000B9260000}"/>
    <cellStyle name="Separador de milhares 5 3 2 3" xfId="12283" xr:uid="{00000000-0005-0000-0000-0000F9220000}"/>
    <cellStyle name="Separador de milhares 5 3 3" xfId="11683" xr:uid="{00000000-0005-0000-0000-0000BA260000}"/>
    <cellStyle name="Separador de milhares 5 3 4" xfId="12229" xr:uid="{00000000-0005-0000-0000-0000F8220000}"/>
    <cellStyle name="Separador de milhares 5 4" xfId="11360" xr:uid="{00000000-0005-0000-0000-0000BB260000}"/>
    <cellStyle name="Separador de milhares 5 5" xfId="12211" xr:uid="{00000000-0005-0000-0000-0000F4220000}"/>
    <cellStyle name="Separador de milhares 6" xfId="2620" xr:uid="{00000000-0005-0000-0000-0000BC260000}"/>
    <cellStyle name="Separador de milhares 6 2" xfId="2621" xr:uid="{00000000-0005-0000-0000-0000BD260000}"/>
    <cellStyle name="Separador de milhares 6 2 2" xfId="5063" xr:uid="{00000000-0005-0000-0000-0000BE260000}"/>
    <cellStyle name="Separador de milhares 6 2 2 2" xfId="10541" xr:uid="{00000000-0005-0000-0000-0000BF260000}"/>
    <cellStyle name="Separador de milhares 6 3" xfId="2622" xr:uid="{00000000-0005-0000-0000-0000C0260000}"/>
    <cellStyle name="Separador de milhares 6 3 2" xfId="6876" xr:uid="{00000000-0005-0000-0000-0000C1260000}"/>
    <cellStyle name="Separador de milhares 6 3 2 2" xfId="10542" xr:uid="{00000000-0005-0000-0000-0000C2260000}"/>
    <cellStyle name="Separador de milhares 6 3 2 2 2" xfId="12175" xr:uid="{00000000-0005-0000-0000-0000C3260000}"/>
    <cellStyle name="Separador de milhares 6 3 2 3" xfId="11689" xr:uid="{00000000-0005-0000-0000-0000C4260000}"/>
    <cellStyle name="Separador de milhares 6 3 3" xfId="11362" xr:uid="{00000000-0005-0000-0000-0000C5260000}"/>
    <cellStyle name="Separador de milhares 6 4" xfId="6666" xr:uid="{00000000-0005-0000-0000-0000C6260000}"/>
    <cellStyle name="Separador de milhares 6 4 2" xfId="10543" xr:uid="{00000000-0005-0000-0000-0000C7260000}"/>
    <cellStyle name="Separador de milhares 6 5" xfId="11184" xr:uid="{00000000-0005-0000-0000-0000C8260000}"/>
    <cellStyle name="Separador de milhares 7" xfId="2623" xr:uid="{00000000-0005-0000-0000-0000C9260000}"/>
    <cellStyle name="Separador de milhares 7 2" xfId="2624" xr:uid="{00000000-0005-0000-0000-0000CA260000}"/>
    <cellStyle name="Separador de milhares 7 2 2" xfId="6667" xr:uid="{00000000-0005-0000-0000-0000CB260000}"/>
    <cellStyle name="Separador de milhares 7 2 2 2" xfId="10544" xr:uid="{00000000-0005-0000-0000-0000CC260000}"/>
    <cellStyle name="Separador de milhares 7 2 2 2 2" xfId="12176" xr:uid="{00000000-0005-0000-0000-0000CD260000}"/>
    <cellStyle name="Separador de milhares 7 2 2 3" xfId="11684" xr:uid="{00000000-0005-0000-0000-0000CE260000}"/>
    <cellStyle name="Separador de milhares 7 2 3" xfId="11364" xr:uid="{00000000-0005-0000-0000-0000CF260000}"/>
    <cellStyle name="Separador de milhares 7 3" xfId="5064" xr:uid="{00000000-0005-0000-0000-0000D0260000}"/>
    <cellStyle name="Separador de milhares 7 3 2" xfId="10545" xr:uid="{00000000-0005-0000-0000-0000D1260000}"/>
    <cellStyle name="Separador de milhares 7 3 2 2" xfId="12177" xr:uid="{00000000-0005-0000-0000-0000D2260000}"/>
    <cellStyle name="Separador de milhares 7 3 3" xfId="11656" xr:uid="{00000000-0005-0000-0000-0000D3260000}"/>
    <cellStyle name="Separador de milhares 7 4" xfId="11363" xr:uid="{00000000-0005-0000-0000-0000D4260000}"/>
    <cellStyle name="Separador de milhares 8" xfId="2625" xr:uid="{00000000-0005-0000-0000-0000D5260000}"/>
    <cellStyle name="Separador de milhares 8 2" xfId="5065" xr:uid="{00000000-0005-0000-0000-0000D6260000}"/>
    <cellStyle name="Separador de milhares 8 2 2" xfId="10546" xr:uid="{00000000-0005-0000-0000-0000D7260000}"/>
    <cellStyle name="Separador de milhares 9" xfId="2626" xr:uid="{00000000-0005-0000-0000-0000D8260000}"/>
    <cellStyle name="Separador de milhares 9 10" xfId="12809" xr:uid="{00000000-0005-0000-0000-00000D230000}"/>
    <cellStyle name="Separador de milhares 9 11" xfId="12901" xr:uid="{00000000-0005-0000-0000-00000D230000}"/>
    <cellStyle name="Separador de milhares 9 2" xfId="6668" xr:uid="{00000000-0005-0000-0000-0000D9260000}"/>
    <cellStyle name="Separador de milhares 9 2 10" xfId="12826" xr:uid="{00000000-0005-0000-0000-00000E230000}"/>
    <cellStyle name="Separador de milhares 9 2 11" xfId="12918" xr:uid="{00000000-0005-0000-0000-00000E230000}"/>
    <cellStyle name="Separador de milhares 9 2 2" xfId="10547" xr:uid="{00000000-0005-0000-0000-0000DA260000}"/>
    <cellStyle name="Separador de milhares 9 2 2 10" xfId="12971" xr:uid="{00000000-0005-0000-0000-00000F230000}"/>
    <cellStyle name="Separador de milhares 9 2 2 2" xfId="12178" xr:uid="{00000000-0005-0000-0000-0000DB260000}"/>
    <cellStyle name="Separador de milhares 9 2 2 3" xfId="12284" xr:uid="{00000000-0005-0000-0000-00000F230000}"/>
    <cellStyle name="Separador de milhares 9 2 2 4" xfId="12418" xr:uid="{00000000-0005-0000-0000-00000F230000}"/>
    <cellStyle name="Separador de milhares 9 2 2 5" xfId="12510" xr:uid="{00000000-0005-0000-0000-00000F230000}"/>
    <cellStyle name="Separador de milhares 9 2 2 6" xfId="12602" xr:uid="{00000000-0005-0000-0000-00000F230000}"/>
    <cellStyle name="Separador de milhares 9 2 2 7" xfId="12695" xr:uid="{00000000-0005-0000-0000-00000F230000}"/>
    <cellStyle name="Separador de milhares 9 2 2 8" xfId="12787" xr:uid="{00000000-0005-0000-0000-00000F230000}"/>
    <cellStyle name="Separador de milhares 9 2 2 9" xfId="12879" xr:uid="{00000000-0005-0000-0000-00000F230000}"/>
    <cellStyle name="Separador de milhares 9 2 3" xfId="11685" xr:uid="{00000000-0005-0000-0000-0000DC260000}"/>
    <cellStyle name="Separador de milhares 9 2 4" xfId="12230" xr:uid="{00000000-0005-0000-0000-00000E230000}"/>
    <cellStyle name="Separador de milhares 9 2 5" xfId="12365" xr:uid="{00000000-0005-0000-0000-00000E230000}"/>
    <cellStyle name="Separador de milhares 9 2 6" xfId="12457" xr:uid="{00000000-0005-0000-0000-00000E230000}"/>
    <cellStyle name="Separador de milhares 9 2 7" xfId="12549" xr:uid="{00000000-0005-0000-0000-00000E230000}"/>
    <cellStyle name="Separador de milhares 9 2 8" xfId="12642" xr:uid="{00000000-0005-0000-0000-00000E230000}"/>
    <cellStyle name="Separador de milhares 9 2 9" xfId="12734" xr:uid="{00000000-0005-0000-0000-00000E230000}"/>
    <cellStyle name="Separador de milhares 9 3" xfId="11365" xr:uid="{00000000-0005-0000-0000-0000DD260000}"/>
    <cellStyle name="Separador de milhares 9 4" xfId="12212" xr:uid="{00000000-0005-0000-0000-00000D230000}"/>
    <cellStyle name="Separador de milhares 9 5" xfId="12348" xr:uid="{00000000-0005-0000-0000-00000D230000}"/>
    <cellStyle name="Separador de milhares 9 6" xfId="12440" xr:uid="{00000000-0005-0000-0000-00000D230000}"/>
    <cellStyle name="Separador de milhares 9 7" xfId="12532" xr:uid="{00000000-0005-0000-0000-00000D230000}"/>
    <cellStyle name="Separador de milhares 9 8" xfId="12625" xr:uid="{00000000-0005-0000-0000-00000D230000}"/>
    <cellStyle name="Separador de milhares 9 9" xfId="12717" xr:uid="{00000000-0005-0000-0000-00000D230000}"/>
    <cellStyle name="Separador de milhares_Operações BC" xfId="32" xr:uid="{00000000-0005-0000-0000-0000DE260000}"/>
    <cellStyle name="Separador de milhares_Operações BC 2" xfId="3470" xr:uid="{00000000-0005-0000-0000-0000DF260000}"/>
    <cellStyle name="Texto de Aviso" xfId="12298" builtinId="11" customBuiltin="1"/>
    <cellStyle name="Texto de Aviso 2" xfId="2627" xr:uid="{00000000-0005-0000-0000-0000E0260000}"/>
    <cellStyle name="Texto de Aviso 2 2" xfId="4103" xr:uid="{00000000-0005-0000-0000-0000E1260000}"/>
    <cellStyle name="Texto de Aviso 2 2 2" xfId="7592" xr:uid="{00000000-0005-0000-0000-0000E2260000}"/>
    <cellStyle name="Texto de Aviso 2 2 2 2" xfId="10548" xr:uid="{00000000-0005-0000-0000-0000E3260000}"/>
    <cellStyle name="Texto de Aviso 2 3" xfId="4104" xr:uid="{00000000-0005-0000-0000-0000E4260000}"/>
    <cellStyle name="Texto de Aviso 2 3 2" xfId="7593" xr:uid="{00000000-0005-0000-0000-0000E5260000}"/>
    <cellStyle name="Texto de Aviso 2 3 2 2" xfId="10549" xr:uid="{00000000-0005-0000-0000-0000E6260000}"/>
    <cellStyle name="Texto de Aviso 2 4" xfId="5067" xr:uid="{00000000-0005-0000-0000-0000E7260000}"/>
    <cellStyle name="Texto de Aviso 2 4 2" xfId="10550" xr:uid="{00000000-0005-0000-0000-0000E8260000}"/>
    <cellStyle name="Texto de Aviso 3" xfId="2628" xr:uid="{00000000-0005-0000-0000-0000E9260000}"/>
    <cellStyle name="Texto de Aviso 3 2" xfId="4105" xr:uid="{00000000-0005-0000-0000-0000EA260000}"/>
    <cellStyle name="Texto de Aviso 3 2 2" xfId="7594" xr:uid="{00000000-0005-0000-0000-0000EB260000}"/>
    <cellStyle name="Texto de Aviso 3 2 2 2" xfId="10551" xr:uid="{00000000-0005-0000-0000-0000EC260000}"/>
    <cellStyle name="Texto de Aviso 3 3" xfId="4106" xr:uid="{00000000-0005-0000-0000-0000ED260000}"/>
    <cellStyle name="Texto de Aviso 3 3 2" xfId="7595" xr:uid="{00000000-0005-0000-0000-0000EE260000}"/>
    <cellStyle name="Texto de Aviso 3 3 2 2" xfId="10552" xr:uid="{00000000-0005-0000-0000-0000EF260000}"/>
    <cellStyle name="Texto de Aviso 3 4" xfId="5068" xr:uid="{00000000-0005-0000-0000-0000F0260000}"/>
    <cellStyle name="Texto de Aviso 3 4 2" xfId="10553" xr:uid="{00000000-0005-0000-0000-0000F1260000}"/>
    <cellStyle name="Texto de Aviso 4" xfId="2629" xr:uid="{00000000-0005-0000-0000-0000F2260000}"/>
    <cellStyle name="Texto de Aviso 4 2" xfId="2630" xr:uid="{00000000-0005-0000-0000-0000F3260000}"/>
    <cellStyle name="Texto de Aviso 4 2 2" xfId="6924" xr:uid="{00000000-0005-0000-0000-0000F4260000}"/>
    <cellStyle name="Texto de Aviso 4 2 2 2" xfId="10554" xr:uid="{00000000-0005-0000-0000-0000F5260000}"/>
    <cellStyle name="Texto de Aviso 4 3" xfId="5069" xr:uid="{00000000-0005-0000-0000-0000F6260000}"/>
    <cellStyle name="Texto de Aviso 4 3 2" xfId="10555" xr:uid="{00000000-0005-0000-0000-0000F7260000}"/>
    <cellStyle name="Texto de Aviso 5" xfId="2631" xr:uid="{00000000-0005-0000-0000-0000F8260000}"/>
    <cellStyle name="Texto de Aviso 5 2" xfId="6669" xr:uid="{00000000-0005-0000-0000-0000F9260000}"/>
    <cellStyle name="Texto de Aviso 5 2 2" xfId="10556" xr:uid="{00000000-0005-0000-0000-0000FA260000}"/>
    <cellStyle name="Texto de Aviso 6" xfId="5066" xr:uid="{00000000-0005-0000-0000-0000FB260000}"/>
    <cellStyle name="Texto de Aviso 6 2" xfId="10557" xr:uid="{00000000-0005-0000-0000-0000FC260000}"/>
    <cellStyle name="Texto Explicativo" xfId="12299" builtinId="53" customBuiltin="1"/>
    <cellStyle name="Texto Explicativo 2" xfId="2632" xr:uid="{00000000-0005-0000-0000-0000FD260000}"/>
    <cellStyle name="Texto Explicativo 2 2" xfId="4107" xr:uid="{00000000-0005-0000-0000-0000FE260000}"/>
    <cellStyle name="Texto Explicativo 2 2 2" xfId="7596" xr:uid="{00000000-0005-0000-0000-0000FF260000}"/>
    <cellStyle name="Texto Explicativo 2 2 2 2" xfId="10558" xr:uid="{00000000-0005-0000-0000-000000270000}"/>
    <cellStyle name="Texto Explicativo 2 3" xfId="4108" xr:uid="{00000000-0005-0000-0000-000001270000}"/>
    <cellStyle name="Texto Explicativo 2 3 2" xfId="7597" xr:uid="{00000000-0005-0000-0000-000002270000}"/>
    <cellStyle name="Texto Explicativo 2 3 2 2" xfId="10559" xr:uid="{00000000-0005-0000-0000-000003270000}"/>
    <cellStyle name="Texto Explicativo 2 4" xfId="5071" xr:uid="{00000000-0005-0000-0000-000004270000}"/>
    <cellStyle name="Texto Explicativo 2 4 2" xfId="10560" xr:uid="{00000000-0005-0000-0000-000005270000}"/>
    <cellStyle name="Texto Explicativo 3" xfId="2633" xr:uid="{00000000-0005-0000-0000-000006270000}"/>
    <cellStyle name="Texto Explicativo 3 2" xfId="4109" xr:uid="{00000000-0005-0000-0000-000007270000}"/>
    <cellStyle name="Texto Explicativo 3 2 2" xfId="7598" xr:uid="{00000000-0005-0000-0000-000008270000}"/>
    <cellStyle name="Texto Explicativo 3 2 2 2" xfId="10561" xr:uid="{00000000-0005-0000-0000-000009270000}"/>
    <cellStyle name="Texto Explicativo 3 3" xfId="4110" xr:uid="{00000000-0005-0000-0000-00000A270000}"/>
    <cellStyle name="Texto Explicativo 3 3 2" xfId="7599" xr:uid="{00000000-0005-0000-0000-00000B270000}"/>
    <cellStyle name="Texto Explicativo 3 3 2 2" xfId="10562" xr:uid="{00000000-0005-0000-0000-00000C270000}"/>
    <cellStyle name="Texto Explicativo 3 4" xfId="5072" xr:uid="{00000000-0005-0000-0000-00000D270000}"/>
    <cellStyle name="Texto Explicativo 3 4 2" xfId="10563" xr:uid="{00000000-0005-0000-0000-00000E270000}"/>
    <cellStyle name="Texto Explicativo 4" xfId="2634" xr:uid="{00000000-0005-0000-0000-00000F270000}"/>
    <cellStyle name="Texto Explicativo 4 2" xfId="2635" xr:uid="{00000000-0005-0000-0000-000010270000}"/>
    <cellStyle name="Texto Explicativo 4 2 2" xfId="6925" xr:uid="{00000000-0005-0000-0000-000011270000}"/>
    <cellStyle name="Texto Explicativo 4 2 2 2" xfId="10564" xr:uid="{00000000-0005-0000-0000-000012270000}"/>
    <cellStyle name="Texto Explicativo 4 3" xfId="5073" xr:uid="{00000000-0005-0000-0000-000013270000}"/>
    <cellStyle name="Texto Explicativo 4 3 2" xfId="10565" xr:uid="{00000000-0005-0000-0000-000014270000}"/>
    <cellStyle name="Texto Explicativo 5" xfId="2636" xr:uid="{00000000-0005-0000-0000-000015270000}"/>
    <cellStyle name="Texto Explicativo 5 2" xfId="6670" xr:uid="{00000000-0005-0000-0000-000016270000}"/>
    <cellStyle name="Texto Explicativo 5 2 2" xfId="10566" xr:uid="{00000000-0005-0000-0000-000017270000}"/>
    <cellStyle name="Texto Explicativo 6" xfId="5070" xr:uid="{00000000-0005-0000-0000-000018270000}"/>
    <cellStyle name="Texto Explicativo 6 2" xfId="10567" xr:uid="{00000000-0005-0000-0000-000019270000}"/>
    <cellStyle name="Titulo" xfId="2637" xr:uid="{00000000-0005-0000-0000-00001A270000}"/>
    <cellStyle name="Título" xfId="12285" builtinId="15" customBuiltin="1"/>
    <cellStyle name="Título 1" xfId="12286" builtinId="16" customBuiltin="1"/>
    <cellStyle name="Título 1 1" xfId="2638" xr:uid="{00000000-0005-0000-0000-00001B270000}"/>
    <cellStyle name="Título 1 1 1" xfId="2639" xr:uid="{00000000-0005-0000-0000-00001C270000}"/>
    <cellStyle name="Título 1 1 1 1" xfId="2640" xr:uid="{00000000-0005-0000-0000-00001D270000}"/>
    <cellStyle name="Título 1 1 1 1 1" xfId="2641" xr:uid="{00000000-0005-0000-0000-00001E270000}"/>
    <cellStyle name="Título 1 1 1 1 1 1" xfId="2642" xr:uid="{00000000-0005-0000-0000-00001F270000}"/>
    <cellStyle name="Título 1 1 1 1 1 1 1" xfId="2643" xr:uid="{00000000-0005-0000-0000-000020270000}"/>
    <cellStyle name="Título 1 1 1 1 1 1 1 1" xfId="2644" xr:uid="{00000000-0005-0000-0000-000021270000}"/>
    <cellStyle name="Título 1 1 1 1 1 1 1 1 1" xfId="2645" xr:uid="{00000000-0005-0000-0000-000022270000}"/>
    <cellStyle name="Título 1 1 1 1 1 1 1 1 1 1" xfId="2646" xr:uid="{00000000-0005-0000-0000-000023270000}"/>
    <cellStyle name="Título 1 1 1 1 1 1 1 1 1 1 1" xfId="2647" xr:uid="{00000000-0005-0000-0000-000024270000}"/>
    <cellStyle name="Título 1 1 1 1 1 1 1 1 1 1 1 1" xfId="2648" xr:uid="{00000000-0005-0000-0000-000025270000}"/>
    <cellStyle name="Título 1 1 1 1 1 1 1 1 1 1 1 1 2" xfId="5083" xr:uid="{00000000-0005-0000-0000-000026270000}"/>
    <cellStyle name="Título 1 1 1 1 1 1 1 1 1 1 1 1 2 2" xfId="10568" xr:uid="{00000000-0005-0000-0000-000027270000}"/>
    <cellStyle name="Título 1 1 1 1 1 1 1 1 1 1 2" xfId="5082" xr:uid="{00000000-0005-0000-0000-000028270000}"/>
    <cellStyle name="Título 1 1 1 1 1 1 1 1 1 1 2 2" xfId="10569" xr:uid="{00000000-0005-0000-0000-000029270000}"/>
    <cellStyle name="Título 1 1 1 1 1 1 1 1 1 2" xfId="5081" xr:uid="{00000000-0005-0000-0000-00002A270000}"/>
    <cellStyle name="Título 1 1 1 1 1 1 1 1 1 2 2" xfId="10570" xr:uid="{00000000-0005-0000-0000-00002B270000}"/>
    <cellStyle name="Título 1 1 1 1 1 1 1 1 2" xfId="5080" xr:uid="{00000000-0005-0000-0000-00002C270000}"/>
    <cellStyle name="Título 1 1 1 1 1 1 1 1 2 2" xfId="10571" xr:uid="{00000000-0005-0000-0000-00002D270000}"/>
    <cellStyle name="Título 1 1 1 1 1 1 1 2" xfId="5079" xr:uid="{00000000-0005-0000-0000-00002E270000}"/>
    <cellStyle name="Título 1 1 1 1 1 1 1 2 2" xfId="10572" xr:uid="{00000000-0005-0000-0000-00002F270000}"/>
    <cellStyle name="Título 1 1 1 1 1 1 2" xfId="5078" xr:uid="{00000000-0005-0000-0000-000030270000}"/>
    <cellStyle name="Título 1 1 1 1 1 1 2 2" xfId="10573" xr:uid="{00000000-0005-0000-0000-000031270000}"/>
    <cellStyle name="Título 1 1 1 1 1 2" xfId="5077" xr:uid="{00000000-0005-0000-0000-000032270000}"/>
    <cellStyle name="Título 1 1 1 1 1 2 2" xfId="10574" xr:uid="{00000000-0005-0000-0000-000033270000}"/>
    <cellStyle name="Título 1 1 1 1 2" xfId="5076" xr:uid="{00000000-0005-0000-0000-000034270000}"/>
    <cellStyle name="Título 1 1 1 1 2 2" xfId="10575" xr:uid="{00000000-0005-0000-0000-000035270000}"/>
    <cellStyle name="Título 1 1 1 2" xfId="2649" xr:uid="{00000000-0005-0000-0000-000036270000}"/>
    <cellStyle name="Título 1 1 1 2 2" xfId="6671" xr:uid="{00000000-0005-0000-0000-000037270000}"/>
    <cellStyle name="Título 1 1 1 2 2 2" xfId="10576" xr:uid="{00000000-0005-0000-0000-000038270000}"/>
    <cellStyle name="Título 1 1 1 3" xfId="4111" xr:uid="{00000000-0005-0000-0000-000039270000}"/>
    <cellStyle name="Título 1 1 1 3 2" xfId="7600" xr:uid="{00000000-0005-0000-0000-00003A270000}"/>
    <cellStyle name="Título 1 1 1 3 2 2" xfId="10577" xr:uid="{00000000-0005-0000-0000-00003B270000}"/>
    <cellStyle name="Título 1 1 1 4" xfId="5075" xr:uid="{00000000-0005-0000-0000-00003C270000}"/>
    <cellStyle name="Título 1 1 1 4 2" xfId="10578" xr:uid="{00000000-0005-0000-0000-00003D270000}"/>
    <cellStyle name="Título 1 1 10" xfId="2650" xr:uid="{00000000-0005-0000-0000-00003E270000}"/>
    <cellStyle name="Título 1 1 10 2" xfId="6672" xr:uid="{00000000-0005-0000-0000-00003F270000}"/>
    <cellStyle name="Título 1 1 10 2 2" xfId="10579" xr:uid="{00000000-0005-0000-0000-000040270000}"/>
    <cellStyle name="Título 1 1 11" xfId="2651" xr:uid="{00000000-0005-0000-0000-000041270000}"/>
    <cellStyle name="Título 1 1 11 2" xfId="6673" xr:uid="{00000000-0005-0000-0000-000042270000}"/>
    <cellStyle name="Título 1 1 11 2 2" xfId="10580" xr:uid="{00000000-0005-0000-0000-000043270000}"/>
    <cellStyle name="Título 1 1 12" xfId="2652" xr:uid="{00000000-0005-0000-0000-000044270000}"/>
    <cellStyle name="Título 1 1 12 2" xfId="6674" xr:uid="{00000000-0005-0000-0000-000045270000}"/>
    <cellStyle name="Título 1 1 12 2 2" xfId="10581" xr:uid="{00000000-0005-0000-0000-000046270000}"/>
    <cellStyle name="Título 1 1 13" xfId="2653" xr:uid="{00000000-0005-0000-0000-000047270000}"/>
    <cellStyle name="Título 1 1 13 2" xfId="6675" xr:uid="{00000000-0005-0000-0000-000048270000}"/>
    <cellStyle name="Título 1 1 13 2 2" xfId="10582" xr:uid="{00000000-0005-0000-0000-000049270000}"/>
    <cellStyle name="Título 1 1 14" xfId="2654" xr:uid="{00000000-0005-0000-0000-00004A270000}"/>
    <cellStyle name="Título 1 1 14 2" xfId="6676" xr:uid="{00000000-0005-0000-0000-00004B270000}"/>
    <cellStyle name="Título 1 1 14 2 2" xfId="10583" xr:uid="{00000000-0005-0000-0000-00004C270000}"/>
    <cellStyle name="Título 1 1 15" xfId="2655" xr:uid="{00000000-0005-0000-0000-00004D270000}"/>
    <cellStyle name="Título 1 1 15 2" xfId="6677" xr:uid="{00000000-0005-0000-0000-00004E270000}"/>
    <cellStyle name="Título 1 1 15 2 2" xfId="10584" xr:uid="{00000000-0005-0000-0000-00004F270000}"/>
    <cellStyle name="Título 1 1 16" xfId="2656" xr:uid="{00000000-0005-0000-0000-000050270000}"/>
    <cellStyle name="Título 1 1 16 2" xfId="6678" xr:uid="{00000000-0005-0000-0000-000051270000}"/>
    <cellStyle name="Título 1 1 16 2 2" xfId="10585" xr:uid="{00000000-0005-0000-0000-000052270000}"/>
    <cellStyle name="Título 1 1 17" xfId="2657" xr:uid="{00000000-0005-0000-0000-000053270000}"/>
    <cellStyle name="Título 1 1 17 2" xfId="6679" xr:uid="{00000000-0005-0000-0000-000054270000}"/>
    <cellStyle name="Título 1 1 17 2 2" xfId="10586" xr:uid="{00000000-0005-0000-0000-000055270000}"/>
    <cellStyle name="Título 1 1 18" xfId="2658" xr:uid="{00000000-0005-0000-0000-000056270000}"/>
    <cellStyle name="Título 1 1 18 2" xfId="6680" xr:uid="{00000000-0005-0000-0000-000057270000}"/>
    <cellStyle name="Título 1 1 18 2 2" xfId="10587" xr:uid="{00000000-0005-0000-0000-000058270000}"/>
    <cellStyle name="Título 1 1 19" xfId="2659" xr:uid="{00000000-0005-0000-0000-000059270000}"/>
    <cellStyle name="Título 1 1 19 2" xfId="6681" xr:uid="{00000000-0005-0000-0000-00005A270000}"/>
    <cellStyle name="Título 1 1 19 2 2" xfId="10588" xr:uid="{00000000-0005-0000-0000-00005B270000}"/>
    <cellStyle name="Título 1 1 2" xfId="2660" xr:uid="{00000000-0005-0000-0000-00005C270000}"/>
    <cellStyle name="Título 1 1 2 2" xfId="5084" xr:uid="{00000000-0005-0000-0000-00005D270000}"/>
    <cellStyle name="Título 1 1 2 2 2" xfId="10589" xr:uid="{00000000-0005-0000-0000-00005E270000}"/>
    <cellStyle name="Título 1 1 20" xfId="2661" xr:uid="{00000000-0005-0000-0000-00005F270000}"/>
    <cellStyle name="Título 1 1 20 2" xfId="6682" xr:uid="{00000000-0005-0000-0000-000060270000}"/>
    <cellStyle name="Título 1 1 20 2 2" xfId="10590" xr:uid="{00000000-0005-0000-0000-000061270000}"/>
    <cellStyle name="Título 1 1 21" xfId="2662" xr:uid="{00000000-0005-0000-0000-000062270000}"/>
    <cellStyle name="Título 1 1 21 2" xfId="6683" xr:uid="{00000000-0005-0000-0000-000063270000}"/>
    <cellStyle name="Título 1 1 21 2 2" xfId="10591" xr:uid="{00000000-0005-0000-0000-000064270000}"/>
    <cellStyle name="Título 1 1 22" xfId="2663" xr:uid="{00000000-0005-0000-0000-000065270000}"/>
    <cellStyle name="Título 1 1 22 2" xfId="6684" xr:uid="{00000000-0005-0000-0000-000066270000}"/>
    <cellStyle name="Título 1 1 22 2 2" xfId="10592" xr:uid="{00000000-0005-0000-0000-000067270000}"/>
    <cellStyle name="Título 1 1 23" xfId="2664" xr:uid="{00000000-0005-0000-0000-000068270000}"/>
    <cellStyle name="Título 1 1 23 2" xfId="6685" xr:uid="{00000000-0005-0000-0000-000069270000}"/>
    <cellStyle name="Título 1 1 23 2 2" xfId="10593" xr:uid="{00000000-0005-0000-0000-00006A270000}"/>
    <cellStyle name="Título 1 1 24" xfId="2665" xr:uid="{00000000-0005-0000-0000-00006B270000}"/>
    <cellStyle name="Título 1 1 24 2" xfId="6686" xr:uid="{00000000-0005-0000-0000-00006C270000}"/>
    <cellStyle name="Título 1 1 24 2 2" xfId="10594" xr:uid="{00000000-0005-0000-0000-00006D270000}"/>
    <cellStyle name="Título 1 1 25" xfId="2666" xr:uid="{00000000-0005-0000-0000-00006E270000}"/>
    <cellStyle name="Título 1 1 25 2" xfId="6687" xr:uid="{00000000-0005-0000-0000-00006F270000}"/>
    <cellStyle name="Título 1 1 25 2 2" xfId="10595" xr:uid="{00000000-0005-0000-0000-000070270000}"/>
    <cellStyle name="Título 1 1 26" xfId="2667" xr:uid="{00000000-0005-0000-0000-000071270000}"/>
    <cellStyle name="Título 1 1 26 2" xfId="6688" xr:uid="{00000000-0005-0000-0000-000072270000}"/>
    <cellStyle name="Título 1 1 26 2 2" xfId="10596" xr:uid="{00000000-0005-0000-0000-000073270000}"/>
    <cellStyle name="Título 1 1 27" xfId="2668" xr:uid="{00000000-0005-0000-0000-000074270000}"/>
    <cellStyle name="Título 1 1 27 2" xfId="6689" xr:uid="{00000000-0005-0000-0000-000075270000}"/>
    <cellStyle name="Título 1 1 27 2 2" xfId="10597" xr:uid="{00000000-0005-0000-0000-000076270000}"/>
    <cellStyle name="Título 1 1 28" xfId="2669" xr:uid="{00000000-0005-0000-0000-000077270000}"/>
    <cellStyle name="Título 1 1 28 2" xfId="6690" xr:uid="{00000000-0005-0000-0000-000078270000}"/>
    <cellStyle name="Título 1 1 28 2 2" xfId="10598" xr:uid="{00000000-0005-0000-0000-000079270000}"/>
    <cellStyle name="Título 1 1 29" xfId="2670" xr:uid="{00000000-0005-0000-0000-00007A270000}"/>
    <cellStyle name="Título 1 1 29 2" xfId="6691" xr:uid="{00000000-0005-0000-0000-00007B270000}"/>
    <cellStyle name="Título 1 1 29 2 2" xfId="10599" xr:uid="{00000000-0005-0000-0000-00007C270000}"/>
    <cellStyle name="Título 1 1 3" xfId="2671" xr:uid="{00000000-0005-0000-0000-00007D270000}"/>
    <cellStyle name="Título 1 1 3 2" xfId="5085" xr:uid="{00000000-0005-0000-0000-00007E270000}"/>
    <cellStyle name="Título 1 1 3 2 2" xfId="10600" xr:uid="{00000000-0005-0000-0000-00007F270000}"/>
    <cellStyle name="Título 1 1 30" xfId="2672" xr:uid="{00000000-0005-0000-0000-000080270000}"/>
    <cellStyle name="Título 1 1 30 2" xfId="6692" xr:uid="{00000000-0005-0000-0000-000081270000}"/>
    <cellStyle name="Título 1 1 30 2 2" xfId="10601" xr:uid="{00000000-0005-0000-0000-000082270000}"/>
    <cellStyle name="Título 1 1 31" xfId="2673" xr:uid="{00000000-0005-0000-0000-000083270000}"/>
    <cellStyle name="Título 1 1 31 2" xfId="6693" xr:uid="{00000000-0005-0000-0000-000084270000}"/>
    <cellStyle name="Título 1 1 31 2 2" xfId="10602" xr:uid="{00000000-0005-0000-0000-000085270000}"/>
    <cellStyle name="Título 1 1 32" xfId="2674" xr:uid="{00000000-0005-0000-0000-000086270000}"/>
    <cellStyle name="Título 1 1 32 2" xfId="6694" xr:uid="{00000000-0005-0000-0000-000087270000}"/>
    <cellStyle name="Título 1 1 32 2 2" xfId="10603" xr:uid="{00000000-0005-0000-0000-000088270000}"/>
    <cellStyle name="Título 1 1 33" xfId="2675" xr:uid="{00000000-0005-0000-0000-000089270000}"/>
    <cellStyle name="Título 1 1 33 2" xfId="6695" xr:uid="{00000000-0005-0000-0000-00008A270000}"/>
    <cellStyle name="Título 1 1 33 2 2" xfId="10604" xr:uid="{00000000-0005-0000-0000-00008B270000}"/>
    <cellStyle name="Título 1 1 34" xfId="2676" xr:uid="{00000000-0005-0000-0000-00008C270000}"/>
    <cellStyle name="Título 1 1 34 2" xfId="6696" xr:uid="{00000000-0005-0000-0000-00008D270000}"/>
    <cellStyle name="Título 1 1 34 2 2" xfId="10605" xr:uid="{00000000-0005-0000-0000-00008E270000}"/>
    <cellStyle name="Título 1 1 35" xfId="2677" xr:uid="{00000000-0005-0000-0000-00008F270000}"/>
    <cellStyle name="Título 1 1 35 2" xfId="6697" xr:uid="{00000000-0005-0000-0000-000090270000}"/>
    <cellStyle name="Título 1 1 35 2 2" xfId="10606" xr:uid="{00000000-0005-0000-0000-000091270000}"/>
    <cellStyle name="Título 1 1 36" xfId="2678" xr:uid="{00000000-0005-0000-0000-000092270000}"/>
    <cellStyle name="Título 1 1 36 2" xfId="6698" xr:uid="{00000000-0005-0000-0000-000093270000}"/>
    <cellStyle name="Título 1 1 36 2 2" xfId="10607" xr:uid="{00000000-0005-0000-0000-000094270000}"/>
    <cellStyle name="Título 1 1 37" xfId="2679" xr:uid="{00000000-0005-0000-0000-000095270000}"/>
    <cellStyle name="Título 1 1 37 2" xfId="6699" xr:uid="{00000000-0005-0000-0000-000096270000}"/>
    <cellStyle name="Título 1 1 37 2 2" xfId="10608" xr:uid="{00000000-0005-0000-0000-000097270000}"/>
    <cellStyle name="Título 1 1 38" xfId="2680" xr:uid="{00000000-0005-0000-0000-000098270000}"/>
    <cellStyle name="Título 1 1 38 2" xfId="6700" xr:uid="{00000000-0005-0000-0000-000099270000}"/>
    <cellStyle name="Título 1 1 38 2 2" xfId="10609" xr:uid="{00000000-0005-0000-0000-00009A270000}"/>
    <cellStyle name="Título 1 1 39" xfId="2681" xr:uid="{00000000-0005-0000-0000-00009B270000}"/>
    <cellStyle name="Título 1 1 39 2" xfId="6701" xr:uid="{00000000-0005-0000-0000-00009C270000}"/>
    <cellStyle name="Título 1 1 39 2 2" xfId="10610" xr:uid="{00000000-0005-0000-0000-00009D270000}"/>
    <cellStyle name="Título 1 1 4" xfId="2682" xr:uid="{00000000-0005-0000-0000-00009E270000}"/>
    <cellStyle name="Título 1 1 4 2" xfId="6702" xr:uid="{00000000-0005-0000-0000-00009F270000}"/>
    <cellStyle name="Título 1 1 4 2 2" xfId="10611" xr:uid="{00000000-0005-0000-0000-0000A0270000}"/>
    <cellStyle name="Título 1 1 40" xfId="2683" xr:uid="{00000000-0005-0000-0000-0000A1270000}"/>
    <cellStyle name="Título 1 1 40 2" xfId="6703" xr:uid="{00000000-0005-0000-0000-0000A2270000}"/>
    <cellStyle name="Título 1 1 40 2 2" xfId="10612" xr:uid="{00000000-0005-0000-0000-0000A3270000}"/>
    <cellStyle name="Título 1 1 41" xfId="2684" xr:uid="{00000000-0005-0000-0000-0000A4270000}"/>
    <cellStyle name="Título 1 1 41 2" xfId="6704" xr:uid="{00000000-0005-0000-0000-0000A5270000}"/>
    <cellStyle name="Título 1 1 41 2 2" xfId="10613" xr:uid="{00000000-0005-0000-0000-0000A6270000}"/>
    <cellStyle name="Título 1 1 42" xfId="2685" xr:uid="{00000000-0005-0000-0000-0000A7270000}"/>
    <cellStyle name="Título 1 1 42 2" xfId="6705" xr:uid="{00000000-0005-0000-0000-0000A8270000}"/>
    <cellStyle name="Título 1 1 42 2 2" xfId="10614" xr:uid="{00000000-0005-0000-0000-0000A9270000}"/>
    <cellStyle name="Título 1 1 43" xfId="2686" xr:uid="{00000000-0005-0000-0000-0000AA270000}"/>
    <cellStyle name="Título 1 1 43 2" xfId="6706" xr:uid="{00000000-0005-0000-0000-0000AB270000}"/>
    <cellStyle name="Título 1 1 43 2 2" xfId="10615" xr:uid="{00000000-0005-0000-0000-0000AC270000}"/>
    <cellStyle name="Título 1 1 44" xfId="2687" xr:uid="{00000000-0005-0000-0000-0000AD270000}"/>
    <cellStyle name="Título 1 1 44 2" xfId="6707" xr:uid="{00000000-0005-0000-0000-0000AE270000}"/>
    <cellStyle name="Título 1 1 44 2 2" xfId="10616" xr:uid="{00000000-0005-0000-0000-0000AF270000}"/>
    <cellStyle name="Título 1 1 45" xfId="2688" xr:uid="{00000000-0005-0000-0000-0000B0270000}"/>
    <cellStyle name="Título 1 1 45 2" xfId="6708" xr:uid="{00000000-0005-0000-0000-0000B1270000}"/>
    <cellStyle name="Título 1 1 45 2 2" xfId="10617" xr:uid="{00000000-0005-0000-0000-0000B2270000}"/>
    <cellStyle name="Título 1 1 46" xfId="2689" xr:uid="{00000000-0005-0000-0000-0000B3270000}"/>
    <cellStyle name="Título 1 1 46 2" xfId="6709" xr:uid="{00000000-0005-0000-0000-0000B4270000}"/>
    <cellStyle name="Título 1 1 46 2 2" xfId="10618" xr:uid="{00000000-0005-0000-0000-0000B5270000}"/>
    <cellStyle name="Título 1 1 47" xfId="2690" xr:uid="{00000000-0005-0000-0000-0000B6270000}"/>
    <cellStyle name="Título 1 1 47 2" xfId="6710" xr:uid="{00000000-0005-0000-0000-0000B7270000}"/>
    <cellStyle name="Título 1 1 47 2 2" xfId="10619" xr:uid="{00000000-0005-0000-0000-0000B8270000}"/>
    <cellStyle name="Título 1 1 48" xfId="2691" xr:uid="{00000000-0005-0000-0000-0000B9270000}"/>
    <cellStyle name="Título 1 1 48 2" xfId="6711" xr:uid="{00000000-0005-0000-0000-0000BA270000}"/>
    <cellStyle name="Título 1 1 48 2 2" xfId="10620" xr:uid="{00000000-0005-0000-0000-0000BB270000}"/>
    <cellStyle name="Título 1 1 49" xfId="2692" xr:uid="{00000000-0005-0000-0000-0000BC270000}"/>
    <cellStyle name="Título 1 1 49 2" xfId="6712" xr:uid="{00000000-0005-0000-0000-0000BD270000}"/>
    <cellStyle name="Título 1 1 49 2 2" xfId="10621" xr:uid="{00000000-0005-0000-0000-0000BE270000}"/>
    <cellStyle name="Título 1 1 5" xfId="2693" xr:uid="{00000000-0005-0000-0000-0000BF270000}"/>
    <cellStyle name="Título 1 1 5 2" xfId="6713" xr:uid="{00000000-0005-0000-0000-0000C0270000}"/>
    <cellStyle name="Título 1 1 5 2 2" xfId="10622" xr:uid="{00000000-0005-0000-0000-0000C1270000}"/>
    <cellStyle name="Título 1 1 6" xfId="2694" xr:uid="{00000000-0005-0000-0000-0000C2270000}"/>
    <cellStyle name="Título 1 1 6 2" xfId="6714" xr:uid="{00000000-0005-0000-0000-0000C3270000}"/>
    <cellStyle name="Título 1 1 6 2 2" xfId="10623" xr:uid="{00000000-0005-0000-0000-0000C4270000}"/>
    <cellStyle name="Título 1 1 7" xfId="2695" xr:uid="{00000000-0005-0000-0000-0000C5270000}"/>
    <cellStyle name="Título 1 1 7 2" xfId="6715" xr:uid="{00000000-0005-0000-0000-0000C6270000}"/>
    <cellStyle name="Título 1 1 7 2 2" xfId="10624" xr:uid="{00000000-0005-0000-0000-0000C7270000}"/>
    <cellStyle name="Título 1 1 8" xfId="2696" xr:uid="{00000000-0005-0000-0000-0000C8270000}"/>
    <cellStyle name="Título 1 1 8 2" xfId="6716" xr:uid="{00000000-0005-0000-0000-0000C9270000}"/>
    <cellStyle name="Título 1 1 8 2 2" xfId="10625" xr:uid="{00000000-0005-0000-0000-0000CA270000}"/>
    <cellStyle name="Título 1 1 9" xfId="2697" xr:uid="{00000000-0005-0000-0000-0000CB270000}"/>
    <cellStyle name="Título 1 1 9 2" xfId="6717" xr:uid="{00000000-0005-0000-0000-0000CC270000}"/>
    <cellStyle name="Título 1 1 9 2 2" xfId="10626" xr:uid="{00000000-0005-0000-0000-0000CD270000}"/>
    <cellStyle name="Título 1 10" xfId="2698" xr:uid="{00000000-0005-0000-0000-0000CE270000}"/>
    <cellStyle name="Título 1 11" xfId="2699" xr:uid="{00000000-0005-0000-0000-0000CF270000}"/>
    <cellStyle name="Título 1 12" xfId="2700" xr:uid="{00000000-0005-0000-0000-0000D0270000}"/>
    <cellStyle name="Título 1 13" xfId="2701" xr:uid="{00000000-0005-0000-0000-0000D1270000}"/>
    <cellStyle name="Título 1 14" xfId="2702" xr:uid="{00000000-0005-0000-0000-0000D2270000}"/>
    <cellStyle name="Título 1 15" xfId="2703" xr:uid="{00000000-0005-0000-0000-0000D3270000}"/>
    <cellStyle name="Título 1 16" xfId="2704" xr:uid="{00000000-0005-0000-0000-0000D4270000}"/>
    <cellStyle name="Título 1 17" xfId="2705" xr:uid="{00000000-0005-0000-0000-0000D5270000}"/>
    <cellStyle name="Título 1 18" xfId="2706" xr:uid="{00000000-0005-0000-0000-0000D6270000}"/>
    <cellStyle name="Título 1 19" xfId="2707" xr:uid="{00000000-0005-0000-0000-0000D7270000}"/>
    <cellStyle name="Título 1 2" xfId="2708" xr:uid="{00000000-0005-0000-0000-0000D8270000}"/>
    <cellStyle name="Título 1 2 2" xfId="2709" xr:uid="{00000000-0005-0000-0000-0000D9270000}"/>
    <cellStyle name="Título 1 2 3" xfId="4112" xr:uid="{00000000-0005-0000-0000-0000DA270000}"/>
    <cellStyle name="Título 1 2 3 2" xfId="7601" xr:uid="{00000000-0005-0000-0000-0000DB270000}"/>
    <cellStyle name="Título 1 2 3 2 2" xfId="10627" xr:uid="{00000000-0005-0000-0000-0000DC270000}"/>
    <cellStyle name="Título 1 2 4" xfId="5086" xr:uid="{00000000-0005-0000-0000-0000DD270000}"/>
    <cellStyle name="Título 1 2 4 2" xfId="10628" xr:uid="{00000000-0005-0000-0000-0000DE270000}"/>
    <cellStyle name="Título 1 20" xfId="2710" xr:uid="{00000000-0005-0000-0000-0000DF270000}"/>
    <cellStyle name="Título 1 21" xfId="2711" xr:uid="{00000000-0005-0000-0000-0000E0270000}"/>
    <cellStyle name="Título 1 22" xfId="2712" xr:uid="{00000000-0005-0000-0000-0000E1270000}"/>
    <cellStyle name="Título 1 23" xfId="2713" xr:uid="{00000000-0005-0000-0000-0000E2270000}"/>
    <cellStyle name="Título 1 24" xfId="2714" xr:uid="{00000000-0005-0000-0000-0000E3270000}"/>
    <cellStyle name="Título 1 25" xfId="2715" xr:uid="{00000000-0005-0000-0000-0000E4270000}"/>
    <cellStyle name="Título 1 26" xfId="2716" xr:uid="{00000000-0005-0000-0000-0000E5270000}"/>
    <cellStyle name="Título 1 27" xfId="2717" xr:uid="{00000000-0005-0000-0000-0000E6270000}"/>
    <cellStyle name="Título 1 28" xfId="2718" xr:uid="{00000000-0005-0000-0000-0000E7270000}"/>
    <cellStyle name="Título 1 29" xfId="2719" xr:uid="{00000000-0005-0000-0000-0000E8270000}"/>
    <cellStyle name="Título 1 3" xfId="2720" xr:uid="{00000000-0005-0000-0000-0000E9270000}"/>
    <cellStyle name="Título 1 30" xfId="2721" xr:uid="{00000000-0005-0000-0000-0000EA270000}"/>
    <cellStyle name="Título 1 31" xfId="2722" xr:uid="{00000000-0005-0000-0000-0000EB270000}"/>
    <cellStyle name="Título 1 32" xfId="2723" xr:uid="{00000000-0005-0000-0000-0000EC270000}"/>
    <cellStyle name="Título 1 33" xfId="2724" xr:uid="{00000000-0005-0000-0000-0000ED270000}"/>
    <cellStyle name="Título 1 34" xfId="2725" xr:uid="{00000000-0005-0000-0000-0000EE270000}"/>
    <cellStyle name="Título 1 35" xfId="2726" xr:uid="{00000000-0005-0000-0000-0000EF270000}"/>
    <cellStyle name="Título 1 36" xfId="2727" xr:uid="{00000000-0005-0000-0000-0000F0270000}"/>
    <cellStyle name="Título 1 37" xfId="2728" xr:uid="{00000000-0005-0000-0000-0000F1270000}"/>
    <cellStyle name="Título 1 38" xfId="2729" xr:uid="{00000000-0005-0000-0000-0000F2270000}"/>
    <cellStyle name="Título 1 39" xfId="2730" xr:uid="{00000000-0005-0000-0000-0000F3270000}"/>
    <cellStyle name="Título 1 4" xfId="2731" xr:uid="{00000000-0005-0000-0000-0000F4270000}"/>
    <cellStyle name="Título 1 4 2" xfId="4113" xr:uid="{00000000-0005-0000-0000-0000F5270000}"/>
    <cellStyle name="Título 1 4 3" xfId="4114" xr:uid="{00000000-0005-0000-0000-0000F6270000}"/>
    <cellStyle name="Título 1 4 3 2" xfId="7602" xr:uid="{00000000-0005-0000-0000-0000F7270000}"/>
    <cellStyle name="Título 1 4 3 2 2" xfId="10629" xr:uid="{00000000-0005-0000-0000-0000F8270000}"/>
    <cellStyle name="Título 1 4 4" xfId="5087" xr:uid="{00000000-0005-0000-0000-0000F9270000}"/>
    <cellStyle name="Título 1 4 4 2" xfId="10630" xr:uid="{00000000-0005-0000-0000-0000FA270000}"/>
    <cellStyle name="Título 1 40" xfId="2732" xr:uid="{00000000-0005-0000-0000-0000FB270000}"/>
    <cellStyle name="Título 1 41" xfId="2733" xr:uid="{00000000-0005-0000-0000-0000FC270000}"/>
    <cellStyle name="Título 1 42" xfId="2734" xr:uid="{00000000-0005-0000-0000-0000FD270000}"/>
    <cellStyle name="Título 1 43" xfId="2735" xr:uid="{00000000-0005-0000-0000-0000FE270000}"/>
    <cellStyle name="Título 1 44" xfId="2736" xr:uid="{00000000-0005-0000-0000-0000FF270000}"/>
    <cellStyle name="Título 1 45" xfId="2737" xr:uid="{00000000-0005-0000-0000-000000280000}"/>
    <cellStyle name="Título 1 46" xfId="2738" xr:uid="{00000000-0005-0000-0000-000001280000}"/>
    <cellStyle name="Título 1 47" xfId="2739" xr:uid="{00000000-0005-0000-0000-000002280000}"/>
    <cellStyle name="Título 1 48" xfId="2740" xr:uid="{00000000-0005-0000-0000-000003280000}"/>
    <cellStyle name="Título 1 49" xfId="2741" xr:uid="{00000000-0005-0000-0000-000004280000}"/>
    <cellStyle name="Título 1 49 2" xfId="6718" xr:uid="{00000000-0005-0000-0000-000005280000}"/>
    <cellStyle name="Título 1 49 2 2" xfId="10631" xr:uid="{00000000-0005-0000-0000-000006280000}"/>
    <cellStyle name="Título 1 5" xfId="2742" xr:uid="{00000000-0005-0000-0000-000007280000}"/>
    <cellStyle name="Título 1 5 2" xfId="2743" xr:uid="{00000000-0005-0000-0000-000008280000}"/>
    <cellStyle name="Título 1 5 2 2" xfId="6926" xr:uid="{00000000-0005-0000-0000-000009280000}"/>
    <cellStyle name="Título 1 5 2 2 2" xfId="10632" xr:uid="{00000000-0005-0000-0000-00000A280000}"/>
    <cellStyle name="Título 1 5 3" xfId="4115" xr:uid="{00000000-0005-0000-0000-00000B280000}"/>
    <cellStyle name="Título 1 5 3 2" xfId="7603" xr:uid="{00000000-0005-0000-0000-00000C280000}"/>
    <cellStyle name="Título 1 5 3 2 2" xfId="10633" xr:uid="{00000000-0005-0000-0000-00000D280000}"/>
    <cellStyle name="Título 1 5 4" xfId="5088" xr:uid="{00000000-0005-0000-0000-00000E280000}"/>
    <cellStyle name="Título 1 5 4 2" xfId="10634" xr:uid="{00000000-0005-0000-0000-00000F280000}"/>
    <cellStyle name="Título 1 50" xfId="2744" xr:uid="{00000000-0005-0000-0000-000010280000}"/>
    <cellStyle name="Título 1 50 2" xfId="6719" xr:uid="{00000000-0005-0000-0000-000011280000}"/>
    <cellStyle name="Título 1 50 2 2" xfId="10635" xr:uid="{00000000-0005-0000-0000-000012280000}"/>
    <cellStyle name="Título 1 51" xfId="2745" xr:uid="{00000000-0005-0000-0000-000013280000}"/>
    <cellStyle name="Título 1 51 2" xfId="6720" xr:uid="{00000000-0005-0000-0000-000014280000}"/>
    <cellStyle name="Título 1 51 2 2" xfId="10636" xr:uid="{00000000-0005-0000-0000-000015280000}"/>
    <cellStyle name="Título 1 52" xfId="4116" xr:uid="{00000000-0005-0000-0000-000016280000}"/>
    <cellStyle name="Título 1 52 2" xfId="7604" xr:uid="{00000000-0005-0000-0000-000017280000}"/>
    <cellStyle name="Título 1 52 2 2" xfId="10637" xr:uid="{00000000-0005-0000-0000-000018280000}"/>
    <cellStyle name="Título 1 53" xfId="5074" xr:uid="{00000000-0005-0000-0000-000019280000}"/>
    <cellStyle name="Título 1 53 2" xfId="10638" xr:uid="{00000000-0005-0000-0000-00001A280000}"/>
    <cellStyle name="Título 1 6" xfId="2746" xr:uid="{00000000-0005-0000-0000-00001B280000}"/>
    <cellStyle name="Título 1 6 2" xfId="4117" xr:uid="{00000000-0005-0000-0000-00001C280000}"/>
    <cellStyle name="Título 1 6 3" xfId="4118" xr:uid="{00000000-0005-0000-0000-00001D280000}"/>
    <cellStyle name="Título 1 6 3 2" xfId="7605" xr:uid="{00000000-0005-0000-0000-00001E280000}"/>
    <cellStyle name="Título 1 6 3 2 2" xfId="10639" xr:uid="{00000000-0005-0000-0000-00001F280000}"/>
    <cellStyle name="Título 1 6 4" xfId="6721" xr:uid="{00000000-0005-0000-0000-000020280000}"/>
    <cellStyle name="Título 1 6 4 2" xfId="10640" xr:uid="{00000000-0005-0000-0000-000021280000}"/>
    <cellStyle name="Título 1 7" xfId="2747" xr:uid="{00000000-0005-0000-0000-000022280000}"/>
    <cellStyle name="Título 1 8" xfId="2748" xr:uid="{00000000-0005-0000-0000-000023280000}"/>
    <cellStyle name="Título 1 9" xfId="2749" xr:uid="{00000000-0005-0000-0000-000024280000}"/>
    <cellStyle name="Titulo 10" xfId="2750" xr:uid="{00000000-0005-0000-0000-000025280000}"/>
    <cellStyle name="Título 10" xfId="2751" xr:uid="{00000000-0005-0000-0000-000026280000}"/>
    <cellStyle name="Título 100" xfId="2752" xr:uid="{00000000-0005-0000-0000-000027280000}"/>
    <cellStyle name="Título 100 2" xfId="5089" xr:uid="{00000000-0005-0000-0000-000028280000}"/>
    <cellStyle name="Título 100 2 2" xfId="10641" xr:uid="{00000000-0005-0000-0000-000029280000}"/>
    <cellStyle name="Título 101" xfId="2753" xr:uid="{00000000-0005-0000-0000-00002A280000}"/>
    <cellStyle name="Título 101 2" xfId="5090" xr:uid="{00000000-0005-0000-0000-00002B280000}"/>
    <cellStyle name="Título 101 2 2" xfId="10642" xr:uid="{00000000-0005-0000-0000-00002C280000}"/>
    <cellStyle name="Título 102" xfId="2754" xr:uid="{00000000-0005-0000-0000-00002D280000}"/>
    <cellStyle name="Título 102 2" xfId="5091" xr:uid="{00000000-0005-0000-0000-00002E280000}"/>
    <cellStyle name="Título 102 2 2" xfId="10643" xr:uid="{00000000-0005-0000-0000-00002F280000}"/>
    <cellStyle name="Título 103" xfId="2755" xr:uid="{00000000-0005-0000-0000-000030280000}"/>
    <cellStyle name="Título 103 2" xfId="5092" xr:uid="{00000000-0005-0000-0000-000031280000}"/>
    <cellStyle name="Título 103 2 2" xfId="10644" xr:uid="{00000000-0005-0000-0000-000032280000}"/>
    <cellStyle name="Título 104" xfId="2756" xr:uid="{00000000-0005-0000-0000-000033280000}"/>
    <cellStyle name="Título 104 2" xfId="5093" xr:uid="{00000000-0005-0000-0000-000034280000}"/>
    <cellStyle name="Título 104 2 2" xfId="10645" xr:uid="{00000000-0005-0000-0000-000035280000}"/>
    <cellStyle name="Título 105" xfId="2757" xr:uid="{00000000-0005-0000-0000-000036280000}"/>
    <cellStyle name="Título 105 2" xfId="5094" xr:uid="{00000000-0005-0000-0000-000037280000}"/>
    <cellStyle name="Título 105 2 2" xfId="10646" xr:uid="{00000000-0005-0000-0000-000038280000}"/>
    <cellStyle name="Título 106" xfId="2758" xr:uid="{00000000-0005-0000-0000-000039280000}"/>
    <cellStyle name="Título 106 2" xfId="5095" xr:uid="{00000000-0005-0000-0000-00003A280000}"/>
    <cellStyle name="Título 106 2 2" xfId="10647" xr:uid="{00000000-0005-0000-0000-00003B280000}"/>
    <cellStyle name="Título 107" xfId="2759" xr:uid="{00000000-0005-0000-0000-00003C280000}"/>
    <cellStyle name="Título 107 2" xfId="5096" xr:uid="{00000000-0005-0000-0000-00003D280000}"/>
    <cellStyle name="Título 107 2 2" xfId="10648" xr:uid="{00000000-0005-0000-0000-00003E280000}"/>
    <cellStyle name="Título 108" xfId="2760" xr:uid="{00000000-0005-0000-0000-00003F280000}"/>
    <cellStyle name="Título 108 2" xfId="5097" xr:uid="{00000000-0005-0000-0000-000040280000}"/>
    <cellStyle name="Título 108 2 2" xfId="10649" xr:uid="{00000000-0005-0000-0000-000041280000}"/>
    <cellStyle name="Título 109" xfId="2761" xr:uid="{00000000-0005-0000-0000-000042280000}"/>
    <cellStyle name="Título 109 2" xfId="5098" xr:uid="{00000000-0005-0000-0000-000043280000}"/>
    <cellStyle name="Título 109 2 2" xfId="10650" xr:uid="{00000000-0005-0000-0000-000044280000}"/>
    <cellStyle name="Titulo 11" xfId="2762" xr:uid="{00000000-0005-0000-0000-000045280000}"/>
    <cellStyle name="Título 11" xfId="2763" xr:uid="{00000000-0005-0000-0000-000046280000}"/>
    <cellStyle name="Título 110" xfId="2764" xr:uid="{00000000-0005-0000-0000-000047280000}"/>
    <cellStyle name="Título 110 2" xfId="5099" xr:uid="{00000000-0005-0000-0000-000048280000}"/>
    <cellStyle name="Título 110 2 2" xfId="10651" xr:uid="{00000000-0005-0000-0000-000049280000}"/>
    <cellStyle name="Título 111" xfId="2765" xr:uid="{00000000-0005-0000-0000-00004A280000}"/>
    <cellStyle name="Título 111 2" xfId="5100" xr:uid="{00000000-0005-0000-0000-00004B280000}"/>
    <cellStyle name="Título 111 2 2" xfId="10652" xr:uid="{00000000-0005-0000-0000-00004C280000}"/>
    <cellStyle name="Título 112" xfId="2766" xr:uid="{00000000-0005-0000-0000-00004D280000}"/>
    <cellStyle name="Título 112 2" xfId="5101" xr:uid="{00000000-0005-0000-0000-00004E280000}"/>
    <cellStyle name="Título 112 2 2" xfId="10653" xr:uid="{00000000-0005-0000-0000-00004F280000}"/>
    <cellStyle name="Título 113" xfId="2767" xr:uid="{00000000-0005-0000-0000-000050280000}"/>
    <cellStyle name="Título 113 2" xfId="5102" xr:uid="{00000000-0005-0000-0000-000051280000}"/>
    <cellStyle name="Título 113 2 2" xfId="10654" xr:uid="{00000000-0005-0000-0000-000052280000}"/>
    <cellStyle name="Título 114" xfId="2768" xr:uid="{00000000-0005-0000-0000-000053280000}"/>
    <cellStyle name="Título 114 2" xfId="5103" xr:uid="{00000000-0005-0000-0000-000054280000}"/>
    <cellStyle name="Título 114 2 2" xfId="10655" xr:uid="{00000000-0005-0000-0000-000055280000}"/>
    <cellStyle name="Título 115" xfId="2769" xr:uid="{00000000-0005-0000-0000-000056280000}"/>
    <cellStyle name="Título 115 2" xfId="5104" xr:uid="{00000000-0005-0000-0000-000057280000}"/>
    <cellStyle name="Título 115 2 2" xfId="10656" xr:uid="{00000000-0005-0000-0000-000058280000}"/>
    <cellStyle name="Título 116" xfId="2770" xr:uid="{00000000-0005-0000-0000-000059280000}"/>
    <cellStyle name="Título 116 2" xfId="5105" xr:uid="{00000000-0005-0000-0000-00005A280000}"/>
    <cellStyle name="Título 116 2 2" xfId="10657" xr:uid="{00000000-0005-0000-0000-00005B280000}"/>
    <cellStyle name="Título 117" xfId="2771" xr:uid="{00000000-0005-0000-0000-00005C280000}"/>
    <cellStyle name="Título 117 2" xfId="2772" xr:uid="{00000000-0005-0000-0000-00005D280000}"/>
    <cellStyle name="Título 117 3" xfId="4119" xr:uid="{00000000-0005-0000-0000-00005E280000}"/>
    <cellStyle name="Título 117 4" xfId="5106" xr:uid="{00000000-0005-0000-0000-00005F280000}"/>
    <cellStyle name="Título 117 4 2" xfId="10658" xr:uid="{00000000-0005-0000-0000-000060280000}"/>
    <cellStyle name="Título 118" xfId="2773" xr:uid="{00000000-0005-0000-0000-000061280000}"/>
    <cellStyle name="Título 118 2" xfId="5107" xr:uid="{00000000-0005-0000-0000-000062280000}"/>
    <cellStyle name="Título 118 2 2" xfId="10659" xr:uid="{00000000-0005-0000-0000-000063280000}"/>
    <cellStyle name="Título 119" xfId="2774" xr:uid="{00000000-0005-0000-0000-000064280000}"/>
    <cellStyle name="Título 119 2" xfId="5108" xr:uid="{00000000-0005-0000-0000-000065280000}"/>
    <cellStyle name="Título 119 2 2" xfId="10660" xr:uid="{00000000-0005-0000-0000-000066280000}"/>
    <cellStyle name="Titulo 12" xfId="2775" xr:uid="{00000000-0005-0000-0000-000067280000}"/>
    <cellStyle name="Título 12" xfId="2776" xr:uid="{00000000-0005-0000-0000-000068280000}"/>
    <cellStyle name="Título 120" xfId="2777" xr:uid="{00000000-0005-0000-0000-000069280000}"/>
    <cellStyle name="Título 120 2" xfId="5109" xr:uid="{00000000-0005-0000-0000-00006A280000}"/>
    <cellStyle name="Título 120 2 2" xfId="10661" xr:uid="{00000000-0005-0000-0000-00006B280000}"/>
    <cellStyle name="Título 121" xfId="2778" xr:uid="{00000000-0005-0000-0000-00006C280000}"/>
    <cellStyle name="Título 121 2" xfId="5110" xr:uid="{00000000-0005-0000-0000-00006D280000}"/>
    <cellStyle name="Título 121 2 2" xfId="10662" xr:uid="{00000000-0005-0000-0000-00006E280000}"/>
    <cellStyle name="Título 122" xfId="2779" xr:uid="{00000000-0005-0000-0000-00006F280000}"/>
    <cellStyle name="Título 122 2" xfId="5111" xr:uid="{00000000-0005-0000-0000-000070280000}"/>
    <cellStyle name="Título 122 2 2" xfId="10663" xr:uid="{00000000-0005-0000-0000-000071280000}"/>
    <cellStyle name="Título 123" xfId="2780" xr:uid="{00000000-0005-0000-0000-000072280000}"/>
    <cellStyle name="Título 123 2" xfId="5112" xr:uid="{00000000-0005-0000-0000-000073280000}"/>
    <cellStyle name="Título 123 2 2" xfId="10664" xr:uid="{00000000-0005-0000-0000-000074280000}"/>
    <cellStyle name="Título 124" xfId="2781" xr:uid="{00000000-0005-0000-0000-000075280000}"/>
    <cellStyle name="Título 124 2" xfId="5113" xr:uid="{00000000-0005-0000-0000-000076280000}"/>
    <cellStyle name="Título 124 2 2" xfId="10665" xr:uid="{00000000-0005-0000-0000-000077280000}"/>
    <cellStyle name="Título 125" xfId="2782" xr:uid="{00000000-0005-0000-0000-000078280000}"/>
    <cellStyle name="Título 125 2" xfId="5114" xr:uid="{00000000-0005-0000-0000-000079280000}"/>
    <cellStyle name="Título 125 2 2" xfId="10666" xr:uid="{00000000-0005-0000-0000-00007A280000}"/>
    <cellStyle name="Título 126" xfId="2783" xr:uid="{00000000-0005-0000-0000-00007B280000}"/>
    <cellStyle name="Título 126 2" xfId="6858" xr:uid="{00000000-0005-0000-0000-00007C280000}"/>
    <cellStyle name="Título 126 2 2" xfId="10667" xr:uid="{00000000-0005-0000-0000-00007D280000}"/>
    <cellStyle name="Título 127" xfId="3449" xr:uid="{00000000-0005-0000-0000-00007E280000}"/>
    <cellStyle name="Título 127 2" xfId="6932" xr:uid="{00000000-0005-0000-0000-00007F280000}"/>
    <cellStyle name="Título 127 2 2" xfId="10668" xr:uid="{00000000-0005-0000-0000-000080280000}"/>
    <cellStyle name="Título 128" xfId="3450" xr:uid="{00000000-0005-0000-0000-000081280000}"/>
    <cellStyle name="Título 128 2" xfId="6946" xr:uid="{00000000-0005-0000-0000-000082280000}"/>
    <cellStyle name="Título 128 2 2" xfId="10669" xr:uid="{00000000-0005-0000-0000-000083280000}"/>
    <cellStyle name="Título 129" xfId="3451" xr:uid="{00000000-0005-0000-0000-000084280000}"/>
    <cellStyle name="Título 129 2" xfId="6960" xr:uid="{00000000-0005-0000-0000-000085280000}"/>
    <cellStyle name="Título 129 2 2" xfId="10670" xr:uid="{00000000-0005-0000-0000-000086280000}"/>
    <cellStyle name="Titulo 13" xfId="2784" xr:uid="{00000000-0005-0000-0000-000087280000}"/>
    <cellStyle name="Título 13" xfId="2785" xr:uid="{00000000-0005-0000-0000-000088280000}"/>
    <cellStyle name="Título 130" xfId="3452" xr:uid="{00000000-0005-0000-0000-000089280000}"/>
    <cellStyle name="Título 130 2" xfId="6974" xr:uid="{00000000-0005-0000-0000-00008A280000}"/>
    <cellStyle name="Título 130 2 2" xfId="10671" xr:uid="{00000000-0005-0000-0000-00008B280000}"/>
    <cellStyle name="Título 131" xfId="3453" xr:uid="{00000000-0005-0000-0000-00008C280000}"/>
    <cellStyle name="Título 131 2" xfId="6988" xr:uid="{00000000-0005-0000-0000-00008D280000}"/>
    <cellStyle name="Título 131 2 2" xfId="10672" xr:uid="{00000000-0005-0000-0000-00008E280000}"/>
    <cellStyle name="Título 132" xfId="3454" xr:uid="{00000000-0005-0000-0000-00008F280000}"/>
    <cellStyle name="Título 132 2" xfId="6989" xr:uid="{00000000-0005-0000-0000-000090280000}"/>
    <cellStyle name="Título 132 2 2" xfId="10673" xr:uid="{00000000-0005-0000-0000-000091280000}"/>
    <cellStyle name="Título 133" xfId="3455" xr:uid="{00000000-0005-0000-0000-000092280000}"/>
    <cellStyle name="Título 133 2" xfId="6990" xr:uid="{00000000-0005-0000-0000-000093280000}"/>
    <cellStyle name="Título 133 2 2" xfId="10674" xr:uid="{00000000-0005-0000-0000-000094280000}"/>
    <cellStyle name="Título 134" xfId="3471" xr:uid="{00000000-0005-0000-0000-000095280000}"/>
    <cellStyle name="Título 134 2" xfId="7004" xr:uid="{00000000-0005-0000-0000-000096280000}"/>
    <cellStyle name="Título 134 2 2" xfId="10675" xr:uid="{00000000-0005-0000-0000-000097280000}"/>
    <cellStyle name="Título 135" xfId="3472" xr:uid="{00000000-0005-0000-0000-000098280000}"/>
    <cellStyle name="Título 135 2" xfId="7005" xr:uid="{00000000-0005-0000-0000-000099280000}"/>
    <cellStyle name="Título 135 2 2" xfId="10676" xr:uid="{00000000-0005-0000-0000-00009A280000}"/>
    <cellStyle name="Título 136" xfId="3489" xr:uid="{00000000-0005-0000-0000-00009B280000}"/>
    <cellStyle name="Título 136 2" xfId="7019" xr:uid="{00000000-0005-0000-0000-00009C280000}"/>
    <cellStyle name="Título 136 2 2" xfId="10677" xr:uid="{00000000-0005-0000-0000-00009D280000}"/>
    <cellStyle name="Título 137" xfId="4300" xr:uid="{00000000-0005-0000-0000-00009E280000}"/>
    <cellStyle name="Título 138" xfId="4301" xr:uid="{00000000-0005-0000-0000-00009F280000}"/>
    <cellStyle name="Título 139" xfId="7732" xr:uid="{00000000-0005-0000-0000-0000A0280000}"/>
    <cellStyle name="Titulo 14" xfId="2786" xr:uid="{00000000-0005-0000-0000-0000A1280000}"/>
    <cellStyle name="Título 14" xfId="2787" xr:uid="{00000000-0005-0000-0000-0000A2280000}"/>
    <cellStyle name="Título 140" xfId="7733" xr:uid="{00000000-0005-0000-0000-0000A3280000}"/>
    <cellStyle name="Título 141" xfId="7734" xr:uid="{00000000-0005-0000-0000-0000A4280000}"/>
    <cellStyle name="Título 142" xfId="7735" xr:uid="{00000000-0005-0000-0000-0000A5280000}"/>
    <cellStyle name="Título 143" xfId="7751" xr:uid="{00000000-0005-0000-0000-0000A6280000}"/>
    <cellStyle name="Título 144" xfId="7752" xr:uid="{00000000-0005-0000-0000-0000A7280000}"/>
    <cellStyle name="Titulo 15" xfId="2788" xr:uid="{00000000-0005-0000-0000-0000A8280000}"/>
    <cellStyle name="Título 15" xfId="2789" xr:uid="{00000000-0005-0000-0000-0000A9280000}"/>
    <cellStyle name="Titulo 16" xfId="2790" xr:uid="{00000000-0005-0000-0000-0000AA280000}"/>
    <cellStyle name="Título 16" xfId="2791" xr:uid="{00000000-0005-0000-0000-0000AB280000}"/>
    <cellStyle name="Titulo 17" xfId="2792" xr:uid="{00000000-0005-0000-0000-0000AC280000}"/>
    <cellStyle name="Título 17" xfId="2793" xr:uid="{00000000-0005-0000-0000-0000AD280000}"/>
    <cellStyle name="Titulo 18" xfId="2794" xr:uid="{00000000-0005-0000-0000-0000AE280000}"/>
    <cellStyle name="Título 18" xfId="2795" xr:uid="{00000000-0005-0000-0000-0000AF280000}"/>
    <cellStyle name="Titulo 19" xfId="2796" xr:uid="{00000000-0005-0000-0000-0000B0280000}"/>
    <cellStyle name="Título 19" xfId="2797" xr:uid="{00000000-0005-0000-0000-0000B1280000}"/>
    <cellStyle name="Titulo 2" xfId="2798" xr:uid="{00000000-0005-0000-0000-0000B2280000}"/>
    <cellStyle name="Título 2" xfId="12287" builtinId="17" customBuiltin="1"/>
    <cellStyle name="Título 2 10" xfId="2799" xr:uid="{00000000-0005-0000-0000-0000B3280000}"/>
    <cellStyle name="Título 2 10 2" xfId="5116" xr:uid="{00000000-0005-0000-0000-0000B4280000}"/>
    <cellStyle name="Título 2 10 2 2" xfId="10678" xr:uid="{00000000-0005-0000-0000-0000B5280000}"/>
    <cellStyle name="Título 2 11" xfId="2800" xr:uid="{00000000-0005-0000-0000-0000B6280000}"/>
    <cellStyle name="Título 2 11 2" xfId="6722" xr:uid="{00000000-0005-0000-0000-0000B7280000}"/>
    <cellStyle name="Título 2 11 2 2" xfId="10679" xr:uid="{00000000-0005-0000-0000-0000B8280000}"/>
    <cellStyle name="Título 2 12" xfId="2801" xr:uid="{00000000-0005-0000-0000-0000B9280000}"/>
    <cellStyle name="Título 2 12 2" xfId="6723" xr:uid="{00000000-0005-0000-0000-0000BA280000}"/>
    <cellStyle name="Título 2 12 2 2" xfId="10680" xr:uid="{00000000-0005-0000-0000-0000BB280000}"/>
    <cellStyle name="Título 2 13" xfId="2802" xr:uid="{00000000-0005-0000-0000-0000BC280000}"/>
    <cellStyle name="Título 2 13 2" xfId="6724" xr:uid="{00000000-0005-0000-0000-0000BD280000}"/>
    <cellStyle name="Título 2 13 2 2" xfId="10681" xr:uid="{00000000-0005-0000-0000-0000BE280000}"/>
    <cellStyle name="Título 2 14" xfId="2803" xr:uid="{00000000-0005-0000-0000-0000BF280000}"/>
    <cellStyle name="Título 2 14 2" xfId="6725" xr:uid="{00000000-0005-0000-0000-0000C0280000}"/>
    <cellStyle name="Título 2 14 2 2" xfId="10682" xr:uid="{00000000-0005-0000-0000-0000C1280000}"/>
    <cellStyle name="Título 2 15" xfId="2804" xr:uid="{00000000-0005-0000-0000-0000C2280000}"/>
    <cellStyle name="Título 2 15 2" xfId="6726" xr:uid="{00000000-0005-0000-0000-0000C3280000}"/>
    <cellStyle name="Título 2 15 2 2" xfId="10683" xr:uid="{00000000-0005-0000-0000-0000C4280000}"/>
    <cellStyle name="Título 2 16" xfId="2805" xr:uid="{00000000-0005-0000-0000-0000C5280000}"/>
    <cellStyle name="Título 2 16 2" xfId="6727" xr:uid="{00000000-0005-0000-0000-0000C6280000}"/>
    <cellStyle name="Título 2 16 2 2" xfId="10684" xr:uid="{00000000-0005-0000-0000-0000C7280000}"/>
    <cellStyle name="Título 2 17" xfId="2806" xr:uid="{00000000-0005-0000-0000-0000C8280000}"/>
    <cellStyle name="Título 2 17 2" xfId="6728" xr:uid="{00000000-0005-0000-0000-0000C9280000}"/>
    <cellStyle name="Título 2 17 2 2" xfId="10685" xr:uid="{00000000-0005-0000-0000-0000CA280000}"/>
    <cellStyle name="Título 2 18" xfId="2807" xr:uid="{00000000-0005-0000-0000-0000CB280000}"/>
    <cellStyle name="Título 2 18 2" xfId="6729" xr:uid="{00000000-0005-0000-0000-0000CC280000}"/>
    <cellStyle name="Título 2 18 2 2" xfId="10686" xr:uid="{00000000-0005-0000-0000-0000CD280000}"/>
    <cellStyle name="Título 2 19" xfId="2808" xr:uid="{00000000-0005-0000-0000-0000CE280000}"/>
    <cellStyle name="Título 2 19 2" xfId="6730" xr:uid="{00000000-0005-0000-0000-0000CF280000}"/>
    <cellStyle name="Título 2 19 2 2" xfId="10687" xr:uid="{00000000-0005-0000-0000-0000D0280000}"/>
    <cellStyle name="Titulo 2 2" xfId="2809" xr:uid="{00000000-0005-0000-0000-0000D1280000}"/>
    <cellStyle name="Título 2 2" xfId="2810" xr:uid="{00000000-0005-0000-0000-0000D2280000}"/>
    <cellStyle name="Título 2 2 2" xfId="5117" xr:uid="{00000000-0005-0000-0000-0000D3280000}"/>
    <cellStyle name="Título 2 2 2 2" xfId="10688" xr:uid="{00000000-0005-0000-0000-0000D4280000}"/>
    <cellStyle name="Título 2 20" xfId="2811" xr:uid="{00000000-0005-0000-0000-0000D5280000}"/>
    <cellStyle name="Título 2 20 2" xfId="6731" xr:uid="{00000000-0005-0000-0000-0000D6280000}"/>
    <cellStyle name="Título 2 20 2 2" xfId="10689" xr:uid="{00000000-0005-0000-0000-0000D7280000}"/>
    <cellStyle name="Título 2 21" xfId="2812" xr:uid="{00000000-0005-0000-0000-0000D8280000}"/>
    <cellStyle name="Título 2 21 2" xfId="6732" xr:uid="{00000000-0005-0000-0000-0000D9280000}"/>
    <cellStyle name="Título 2 21 2 2" xfId="10690" xr:uid="{00000000-0005-0000-0000-0000DA280000}"/>
    <cellStyle name="Título 2 22" xfId="2813" xr:uid="{00000000-0005-0000-0000-0000DB280000}"/>
    <cellStyle name="Título 2 22 2" xfId="6733" xr:uid="{00000000-0005-0000-0000-0000DC280000}"/>
    <cellStyle name="Título 2 22 2 2" xfId="10691" xr:uid="{00000000-0005-0000-0000-0000DD280000}"/>
    <cellStyle name="Título 2 23" xfId="2814" xr:uid="{00000000-0005-0000-0000-0000DE280000}"/>
    <cellStyle name="Título 2 23 2" xfId="6734" xr:uid="{00000000-0005-0000-0000-0000DF280000}"/>
    <cellStyle name="Título 2 23 2 2" xfId="10692" xr:uid="{00000000-0005-0000-0000-0000E0280000}"/>
    <cellStyle name="Título 2 24" xfId="2815" xr:uid="{00000000-0005-0000-0000-0000E1280000}"/>
    <cellStyle name="Título 2 24 2" xfId="6735" xr:uid="{00000000-0005-0000-0000-0000E2280000}"/>
    <cellStyle name="Título 2 24 2 2" xfId="10693" xr:uid="{00000000-0005-0000-0000-0000E3280000}"/>
    <cellStyle name="Título 2 25" xfId="2816" xr:uid="{00000000-0005-0000-0000-0000E4280000}"/>
    <cellStyle name="Título 2 25 2" xfId="6736" xr:uid="{00000000-0005-0000-0000-0000E5280000}"/>
    <cellStyle name="Título 2 25 2 2" xfId="10694" xr:uid="{00000000-0005-0000-0000-0000E6280000}"/>
    <cellStyle name="Título 2 26" xfId="2817" xr:uid="{00000000-0005-0000-0000-0000E7280000}"/>
    <cellStyle name="Título 2 26 2" xfId="6737" xr:uid="{00000000-0005-0000-0000-0000E8280000}"/>
    <cellStyle name="Título 2 26 2 2" xfId="10695" xr:uid="{00000000-0005-0000-0000-0000E9280000}"/>
    <cellStyle name="Título 2 27" xfId="2818" xr:uid="{00000000-0005-0000-0000-0000EA280000}"/>
    <cellStyle name="Título 2 27 2" xfId="6738" xr:uid="{00000000-0005-0000-0000-0000EB280000}"/>
    <cellStyle name="Título 2 27 2 2" xfId="10696" xr:uid="{00000000-0005-0000-0000-0000EC280000}"/>
    <cellStyle name="Título 2 28" xfId="2819" xr:uid="{00000000-0005-0000-0000-0000ED280000}"/>
    <cellStyle name="Título 2 28 2" xfId="6739" xr:uid="{00000000-0005-0000-0000-0000EE280000}"/>
    <cellStyle name="Título 2 28 2 2" xfId="10697" xr:uid="{00000000-0005-0000-0000-0000EF280000}"/>
    <cellStyle name="Título 2 29" xfId="2820" xr:uid="{00000000-0005-0000-0000-0000F0280000}"/>
    <cellStyle name="Título 2 29 2" xfId="6740" xr:uid="{00000000-0005-0000-0000-0000F1280000}"/>
    <cellStyle name="Título 2 29 2 2" xfId="10698" xr:uid="{00000000-0005-0000-0000-0000F2280000}"/>
    <cellStyle name="Titulo 2 3" xfId="2821" xr:uid="{00000000-0005-0000-0000-0000F3280000}"/>
    <cellStyle name="Título 2 3" xfId="2822" xr:uid="{00000000-0005-0000-0000-0000F4280000}"/>
    <cellStyle name="Título 2 3 2" xfId="5118" xr:uid="{00000000-0005-0000-0000-0000F5280000}"/>
    <cellStyle name="Título 2 3 2 2" xfId="10699" xr:uid="{00000000-0005-0000-0000-0000F6280000}"/>
    <cellStyle name="Título 2 30" xfId="2823" xr:uid="{00000000-0005-0000-0000-0000F7280000}"/>
    <cellStyle name="Título 2 30 2" xfId="6741" xr:uid="{00000000-0005-0000-0000-0000F8280000}"/>
    <cellStyle name="Título 2 30 2 2" xfId="10700" xr:uid="{00000000-0005-0000-0000-0000F9280000}"/>
    <cellStyle name="Título 2 31" xfId="2824" xr:uid="{00000000-0005-0000-0000-0000FA280000}"/>
    <cellStyle name="Título 2 31 2" xfId="6742" xr:uid="{00000000-0005-0000-0000-0000FB280000}"/>
    <cellStyle name="Título 2 31 2 2" xfId="10701" xr:uid="{00000000-0005-0000-0000-0000FC280000}"/>
    <cellStyle name="Título 2 32" xfId="2825" xr:uid="{00000000-0005-0000-0000-0000FD280000}"/>
    <cellStyle name="Título 2 32 2" xfId="6743" xr:uid="{00000000-0005-0000-0000-0000FE280000}"/>
    <cellStyle name="Título 2 32 2 2" xfId="10702" xr:uid="{00000000-0005-0000-0000-0000FF280000}"/>
    <cellStyle name="Título 2 33" xfId="2826" xr:uid="{00000000-0005-0000-0000-000000290000}"/>
    <cellStyle name="Título 2 33 2" xfId="6744" xr:uid="{00000000-0005-0000-0000-000001290000}"/>
    <cellStyle name="Título 2 33 2 2" xfId="10703" xr:uid="{00000000-0005-0000-0000-000002290000}"/>
    <cellStyle name="Título 2 34" xfId="2827" xr:uid="{00000000-0005-0000-0000-000003290000}"/>
    <cellStyle name="Título 2 34 2" xfId="6745" xr:uid="{00000000-0005-0000-0000-000004290000}"/>
    <cellStyle name="Título 2 34 2 2" xfId="10704" xr:uid="{00000000-0005-0000-0000-000005290000}"/>
    <cellStyle name="Título 2 35" xfId="2828" xr:uid="{00000000-0005-0000-0000-000006290000}"/>
    <cellStyle name="Título 2 35 2" xfId="6746" xr:uid="{00000000-0005-0000-0000-000007290000}"/>
    <cellStyle name="Título 2 35 2 2" xfId="10705" xr:uid="{00000000-0005-0000-0000-000008290000}"/>
    <cellStyle name="Título 2 36" xfId="2829" xr:uid="{00000000-0005-0000-0000-000009290000}"/>
    <cellStyle name="Título 2 36 2" xfId="6747" xr:uid="{00000000-0005-0000-0000-00000A290000}"/>
    <cellStyle name="Título 2 36 2 2" xfId="10706" xr:uid="{00000000-0005-0000-0000-00000B290000}"/>
    <cellStyle name="Título 2 37" xfId="2830" xr:uid="{00000000-0005-0000-0000-00000C290000}"/>
    <cellStyle name="Título 2 37 2" xfId="6748" xr:uid="{00000000-0005-0000-0000-00000D290000}"/>
    <cellStyle name="Título 2 37 2 2" xfId="10707" xr:uid="{00000000-0005-0000-0000-00000E290000}"/>
    <cellStyle name="Título 2 38" xfId="2831" xr:uid="{00000000-0005-0000-0000-00000F290000}"/>
    <cellStyle name="Título 2 38 2" xfId="6749" xr:uid="{00000000-0005-0000-0000-000010290000}"/>
    <cellStyle name="Título 2 38 2 2" xfId="10708" xr:uid="{00000000-0005-0000-0000-000011290000}"/>
    <cellStyle name="Título 2 39" xfId="2832" xr:uid="{00000000-0005-0000-0000-000012290000}"/>
    <cellStyle name="Título 2 39 2" xfId="6750" xr:uid="{00000000-0005-0000-0000-000013290000}"/>
    <cellStyle name="Título 2 39 2 2" xfId="10709" xr:uid="{00000000-0005-0000-0000-000014290000}"/>
    <cellStyle name="Titulo 2 4" xfId="4120" xr:uid="{00000000-0005-0000-0000-000015290000}"/>
    <cellStyle name="Título 2 4" xfId="2833" xr:uid="{00000000-0005-0000-0000-000016290000}"/>
    <cellStyle name="Título 2 4 2" xfId="2834" xr:uid="{00000000-0005-0000-0000-000017290000}"/>
    <cellStyle name="Título 2 4 2 2" xfId="6927" xr:uid="{00000000-0005-0000-0000-000018290000}"/>
    <cellStyle name="Título 2 4 2 2 2" xfId="10710" xr:uid="{00000000-0005-0000-0000-000019290000}"/>
    <cellStyle name="Título 2 4 3" xfId="4121" xr:uid="{00000000-0005-0000-0000-00001A290000}"/>
    <cellStyle name="Título 2 4 3 2" xfId="7606" xr:uid="{00000000-0005-0000-0000-00001B290000}"/>
    <cellStyle name="Título 2 4 3 2 2" xfId="10711" xr:uid="{00000000-0005-0000-0000-00001C290000}"/>
    <cellStyle name="Título 2 4 4" xfId="5119" xr:uid="{00000000-0005-0000-0000-00001D290000}"/>
    <cellStyle name="Título 2 4 4 2" xfId="10712" xr:uid="{00000000-0005-0000-0000-00001E290000}"/>
    <cellStyle name="Título 2 40" xfId="2835" xr:uid="{00000000-0005-0000-0000-00001F290000}"/>
    <cellStyle name="Título 2 40 2" xfId="6751" xr:uid="{00000000-0005-0000-0000-000020290000}"/>
    <cellStyle name="Título 2 40 2 2" xfId="10713" xr:uid="{00000000-0005-0000-0000-000021290000}"/>
    <cellStyle name="Título 2 41" xfId="2836" xr:uid="{00000000-0005-0000-0000-000022290000}"/>
    <cellStyle name="Título 2 41 2" xfId="6752" xr:uid="{00000000-0005-0000-0000-000023290000}"/>
    <cellStyle name="Título 2 41 2 2" xfId="10714" xr:uid="{00000000-0005-0000-0000-000024290000}"/>
    <cellStyle name="Título 2 42" xfId="2837" xr:uid="{00000000-0005-0000-0000-000025290000}"/>
    <cellStyle name="Título 2 42 2" xfId="6753" xr:uid="{00000000-0005-0000-0000-000026290000}"/>
    <cellStyle name="Título 2 42 2 2" xfId="10715" xr:uid="{00000000-0005-0000-0000-000027290000}"/>
    <cellStyle name="Título 2 43" xfId="2838" xr:uid="{00000000-0005-0000-0000-000028290000}"/>
    <cellStyle name="Título 2 43 2" xfId="6754" xr:uid="{00000000-0005-0000-0000-000029290000}"/>
    <cellStyle name="Título 2 43 2 2" xfId="10716" xr:uid="{00000000-0005-0000-0000-00002A290000}"/>
    <cellStyle name="Título 2 44" xfId="2839" xr:uid="{00000000-0005-0000-0000-00002B290000}"/>
    <cellStyle name="Título 2 44 2" xfId="6755" xr:uid="{00000000-0005-0000-0000-00002C290000}"/>
    <cellStyle name="Título 2 44 2 2" xfId="10717" xr:uid="{00000000-0005-0000-0000-00002D290000}"/>
    <cellStyle name="Título 2 45" xfId="2840" xr:uid="{00000000-0005-0000-0000-00002E290000}"/>
    <cellStyle name="Título 2 45 2" xfId="6756" xr:uid="{00000000-0005-0000-0000-00002F290000}"/>
    <cellStyle name="Título 2 45 2 2" xfId="10718" xr:uid="{00000000-0005-0000-0000-000030290000}"/>
    <cellStyle name="Título 2 46" xfId="2841" xr:uid="{00000000-0005-0000-0000-000031290000}"/>
    <cellStyle name="Título 2 46 2" xfId="6757" xr:uid="{00000000-0005-0000-0000-000032290000}"/>
    <cellStyle name="Título 2 46 2 2" xfId="10719" xr:uid="{00000000-0005-0000-0000-000033290000}"/>
    <cellStyle name="Título 2 47" xfId="2842" xr:uid="{00000000-0005-0000-0000-000034290000}"/>
    <cellStyle name="Título 2 47 2" xfId="6758" xr:uid="{00000000-0005-0000-0000-000035290000}"/>
    <cellStyle name="Título 2 47 2 2" xfId="10720" xr:uid="{00000000-0005-0000-0000-000036290000}"/>
    <cellStyle name="Título 2 48" xfId="2843" xr:uid="{00000000-0005-0000-0000-000037290000}"/>
    <cellStyle name="Título 2 48 2" xfId="6759" xr:uid="{00000000-0005-0000-0000-000038290000}"/>
    <cellStyle name="Título 2 48 2 2" xfId="10721" xr:uid="{00000000-0005-0000-0000-000039290000}"/>
    <cellStyle name="Título 2 49" xfId="2844" xr:uid="{00000000-0005-0000-0000-00003A290000}"/>
    <cellStyle name="Título 2 49 2" xfId="6760" xr:uid="{00000000-0005-0000-0000-00003B290000}"/>
    <cellStyle name="Título 2 49 2 2" xfId="10722" xr:uid="{00000000-0005-0000-0000-00003C290000}"/>
    <cellStyle name="Título 2 5" xfId="2845" xr:uid="{00000000-0005-0000-0000-00003D290000}"/>
    <cellStyle name="Título 2 5 2" xfId="2846" xr:uid="{00000000-0005-0000-0000-00003E290000}"/>
    <cellStyle name="Título 2 5 2 2" xfId="6877" xr:uid="{00000000-0005-0000-0000-00003F290000}"/>
    <cellStyle name="Título 2 5 2 2 2" xfId="10723" xr:uid="{00000000-0005-0000-0000-000040290000}"/>
    <cellStyle name="Título 2 5 3" xfId="4122" xr:uid="{00000000-0005-0000-0000-000041290000}"/>
    <cellStyle name="Título 2 5 3 2" xfId="7607" xr:uid="{00000000-0005-0000-0000-000042290000}"/>
    <cellStyle name="Título 2 5 3 2 2" xfId="10724" xr:uid="{00000000-0005-0000-0000-000043290000}"/>
    <cellStyle name="Título 2 5 4" xfId="5120" xr:uid="{00000000-0005-0000-0000-000044290000}"/>
    <cellStyle name="Título 2 5 4 2" xfId="10725" xr:uid="{00000000-0005-0000-0000-000045290000}"/>
    <cellStyle name="Título 2 50" xfId="2847" xr:uid="{00000000-0005-0000-0000-000046290000}"/>
    <cellStyle name="Título 2 50 2" xfId="6761" xr:uid="{00000000-0005-0000-0000-000047290000}"/>
    <cellStyle name="Título 2 50 2 2" xfId="10726" xr:uid="{00000000-0005-0000-0000-000048290000}"/>
    <cellStyle name="Título 2 51" xfId="2848" xr:uid="{00000000-0005-0000-0000-000049290000}"/>
    <cellStyle name="Título 2 51 2" xfId="6762" xr:uid="{00000000-0005-0000-0000-00004A290000}"/>
    <cellStyle name="Título 2 51 2 2" xfId="10727" xr:uid="{00000000-0005-0000-0000-00004B290000}"/>
    <cellStyle name="Título 2 52" xfId="4123" xr:uid="{00000000-0005-0000-0000-00004C290000}"/>
    <cellStyle name="Título 2 52 2" xfId="7608" xr:uid="{00000000-0005-0000-0000-00004D290000}"/>
    <cellStyle name="Título 2 52 2 2" xfId="10728" xr:uid="{00000000-0005-0000-0000-00004E290000}"/>
    <cellStyle name="Título 2 53" xfId="4124" xr:uid="{00000000-0005-0000-0000-00004F290000}"/>
    <cellStyle name="Título 2 53 2" xfId="7609" xr:uid="{00000000-0005-0000-0000-000050290000}"/>
    <cellStyle name="Título 2 53 2 2" xfId="10729" xr:uid="{00000000-0005-0000-0000-000051290000}"/>
    <cellStyle name="Título 2 54" xfId="5115" xr:uid="{00000000-0005-0000-0000-000052290000}"/>
    <cellStyle name="Título 2 54 2" xfId="10730" xr:uid="{00000000-0005-0000-0000-000053290000}"/>
    <cellStyle name="Título 2 55" xfId="7728" xr:uid="{00000000-0005-0000-0000-000054290000}"/>
    <cellStyle name="Título 2 55 2" xfId="10731" xr:uid="{00000000-0005-0000-0000-000055290000}"/>
    <cellStyle name="Título 2 56" xfId="7729" xr:uid="{00000000-0005-0000-0000-000056290000}"/>
    <cellStyle name="Título 2 56 2" xfId="10732" xr:uid="{00000000-0005-0000-0000-000057290000}"/>
    <cellStyle name="Título 2 57" xfId="7753" xr:uid="{00000000-0005-0000-0000-000058290000}"/>
    <cellStyle name="Título 2 6" xfId="2849" xr:uid="{00000000-0005-0000-0000-000059290000}"/>
    <cellStyle name="Título 2 6 2" xfId="5121" xr:uid="{00000000-0005-0000-0000-00005A290000}"/>
    <cellStyle name="Título 2 6 2 2" xfId="10733" xr:uid="{00000000-0005-0000-0000-00005B290000}"/>
    <cellStyle name="Título 2 7" xfId="2850" xr:uid="{00000000-0005-0000-0000-00005C290000}"/>
    <cellStyle name="Título 2 7 2" xfId="5122" xr:uid="{00000000-0005-0000-0000-00005D290000}"/>
    <cellStyle name="Título 2 7 2 2" xfId="10734" xr:uid="{00000000-0005-0000-0000-00005E290000}"/>
    <cellStyle name="Título 2 8" xfId="2851" xr:uid="{00000000-0005-0000-0000-00005F290000}"/>
    <cellStyle name="Título 2 8 2" xfId="5123" xr:uid="{00000000-0005-0000-0000-000060290000}"/>
    <cellStyle name="Título 2 8 2 2" xfId="10735" xr:uid="{00000000-0005-0000-0000-000061290000}"/>
    <cellStyle name="Título 2 9" xfId="2852" xr:uid="{00000000-0005-0000-0000-000062290000}"/>
    <cellStyle name="Título 2 9 2" xfId="5124" xr:uid="{00000000-0005-0000-0000-000063290000}"/>
    <cellStyle name="Título 2 9 2 2" xfId="10736" xr:uid="{00000000-0005-0000-0000-000064290000}"/>
    <cellStyle name="Titulo 20" xfId="2853" xr:uid="{00000000-0005-0000-0000-000065290000}"/>
    <cellStyle name="Título 20" xfId="2854" xr:uid="{00000000-0005-0000-0000-000066290000}"/>
    <cellStyle name="Titulo 21" xfId="2855" xr:uid="{00000000-0005-0000-0000-000067290000}"/>
    <cellStyle name="Título 21" xfId="2856" xr:uid="{00000000-0005-0000-0000-000068290000}"/>
    <cellStyle name="Titulo 22" xfId="2857" xr:uid="{00000000-0005-0000-0000-000069290000}"/>
    <cellStyle name="Título 22" xfId="2858" xr:uid="{00000000-0005-0000-0000-00006A290000}"/>
    <cellStyle name="Titulo 23" xfId="2859" xr:uid="{00000000-0005-0000-0000-00006B290000}"/>
    <cellStyle name="Título 23" xfId="2860" xr:uid="{00000000-0005-0000-0000-00006C290000}"/>
    <cellStyle name="Titulo 24" xfId="2861" xr:uid="{00000000-0005-0000-0000-00006D290000}"/>
    <cellStyle name="Título 24" xfId="2862" xr:uid="{00000000-0005-0000-0000-00006E290000}"/>
    <cellStyle name="Titulo 25" xfId="2863" xr:uid="{00000000-0005-0000-0000-00006F290000}"/>
    <cellStyle name="Título 25" xfId="2864" xr:uid="{00000000-0005-0000-0000-000070290000}"/>
    <cellStyle name="Titulo 26" xfId="2865" xr:uid="{00000000-0005-0000-0000-000071290000}"/>
    <cellStyle name="Título 26" xfId="2866" xr:uid="{00000000-0005-0000-0000-000072290000}"/>
    <cellStyle name="Titulo 27" xfId="2867" xr:uid="{00000000-0005-0000-0000-000073290000}"/>
    <cellStyle name="Título 27" xfId="2868" xr:uid="{00000000-0005-0000-0000-000074290000}"/>
    <cellStyle name="Titulo 28" xfId="2869" xr:uid="{00000000-0005-0000-0000-000075290000}"/>
    <cellStyle name="Título 28" xfId="2870" xr:uid="{00000000-0005-0000-0000-000076290000}"/>
    <cellStyle name="Titulo 29" xfId="2871" xr:uid="{00000000-0005-0000-0000-000077290000}"/>
    <cellStyle name="Título 29" xfId="2872" xr:uid="{00000000-0005-0000-0000-000078290000}"/>
    <cellStyle name="Titulo 3" xfId="2873" xr:uid="{00000000-0005-0000-0000-000079290000}"/>
    <cellStyle name="Título 3" xfId="12288" builtinId="18" customBuiltin="1"/>
    <cellStyle name="Título 3 10" xfId="2874" xr:uid="{00000000-0005-0000-0000-00007A290000}"/>
    <cellStyle name="Título 3 10 2" xfId="6763" xr:uid="{00000000-0005-0000-0000-00007B290000}"/>
    <cellStyle name="Título 3 10 2 2" xfId="10737" xr:uid="{00000000-0005-0000-0000-00007C290000}"/>
    <cellStyle name="Título 3 11" xfId="2875" xr:uid="{00000000-0005-0000-0000-00007D290000}"/>
    <cellStyle name="Título 3 11 2" xfId="6764" xr:uid="{00000000-0005-0000-0000-00007E290000}"/>
    <cellStyle name="Título 3 11 2 2" xfId="10738" xr:uid="{00000000-0005-0000-0000-00007F290000}"/>
    <cellStyle name="Título 3 12" xfId="2876" xr:uid="{00000000-0005-0000-0000-000080290000}"/>
    <cellStyle name="Título 3 12 2" xfId="6765" xr:uid="{00000000-0005-0000-0000-000081290000}"/>
    <cellStyle name="Título 3 12 2 2" xfId="10739" xr:uid="{00000000-0005-0000-0000-000082290000}"/>
    <cellStyle name="Título 3 13" xfId="2877" xr:uid="{00000000-0005-0000-0000-000083290000}"/>
    <cellStyle name="Título 3 13 2" xfId="6766" xr:uid="{00000000-0005-0000-0000-000084290000}"/>
    <cellStyle name="Título 3 13 2 2" xfId="10740" xr:uid="{00000000-0005-0000-0000-000085290000}"/>
    <cellStyle name="Título 3 14" xfId="2878" xr:uid="{00000000-0005-0000-0000-000086290000}"/>
    <cellStyle name="Título 3 14 2" xfId="6767" xr:uid="{00000000-0005-0000-0000-000087290000}"/>
    <cellStyle name="Título 3 14 2 2" xfId="10741" xr:uid="{00000000-0005-0000-0000-000088290000}"/>
    <cellStyle name="Título 3 15" xfId="2879" xr:uid="{00000000-0005-0000-0000-000089290000}"/>
    <cellStyle name="Título 3 15 2" xfId="6768" xr:uid="{00000000-0005-0000-0000-00008A290000}"/>
    <cellStyle name="Título 3 15 2 2" xfId="10742" xr:uid="{00000000-0005-0000-0000-00008B290000}"/>
    <cellStyle name="Título 3 16" xfId="2880" xr:uid="{00000000-0005-0000-0000-00008C290000}"/>
    <cellStyle name="Título 3 16 2" xfId="6769" xr:uid="{00000000-0005-0000-0000-00008D290000}"/>
    <cellStyle name="Título 3 16 2 2" xfId="10743" xr:uid="{00000000-0005-0000-0000-00008E290000}"/>
    <cellStyle name="Título 3 17" xfId="2881" xr:uid="{00000000-0005-0000-0000-00008F290000}"/>
    <cellStyle name="Título 3 17 2" xfId="6770" xr:uid="{00000000-0005-0000-0000-000090290000}"/>
    <cellStyle name="Título 3 17 2 2" xfId="10744" xr:uid="{00000000-0005-0000-0000-000091290000}"/>
    <cellStyle name="Título 3 18" xfId="2882" xr:uid="{00000000-0005-0000-0000-000092290000}"/>
    <cellStyle name="Título 3 18 2" xfId="6771" xr:uid="{00000000-0005-0000-0000-000093290000}"/>
    <cellStyle name="Título 3 18 2 2" xfId="10745" xr:uid="{00000000-0005-0000-0000-000094290000}"/>
    <cellStyle name="Título 3 19" xfId="2883" xr:uid="{00000000-0005-0000-0000-000095290000}"/>
    <cellStyle name="Título 3 19 2" xfId="6772" xr:uid="{00000000-0005-0000-0000-000096290000}"/>
    <cellStyle name="Título 3 19 2 2" xfId="10746" xr:uid="{00000000-0005-0000-0000-000097290000}"/>
    <cellStyle name="Título 3 2" xfId="2884" xr:uid="{00000000-0005-0000-0000-000098290000}"/>
    <cellStyle name="Título 3 2 2" xfId="5126" xr:uid="{00000000-0005-0000-0000-000099290000}"/>
    <cellStyle name="Título 3 2 2 2" xfId="10747" xr:uid="{00000000-0005-0000-0000-00009A290000}"/>
    <cellStyle name="Título 3 20" xfId="2885" xr:uid="{00000000-0005-0000-0000-00009B290000}"/>
    <cellStyle name="Título 3 20 2" xfId="6773" xr:uid="{00000000-0005-0000-0000-00009C290000}"/>
    <cellStyle name="Título 3 20 2 2" xfId="10748" xr:uid="{00000000-0005-0000-0000-00009D290000}"/>
    <cellStyle name="Título 3 21" xfId="2886" xr:uid="{00000000-0005-0000-0000-00009E290000}"/>
    <cellStyle name="Título 3 21 2" xfId="6774" xr:uid="{00000000-0005-0000-0000-00009F290000}"/>
    <cellStyle name="Título 3 21 2 2" xfId="10749" xr:uid="{00000000-0005-0000-0000-0000A0290000}"/>
    <cellStyle name="Título 3 22" xfId="2887" xr:uid="{00000000-0005-0000-0000-0000A1290000}"/>
    <cellStyle name="Título 3 22 2" xfId="6775" xr:uid="{00000000-0005-0000-0000-0000A2290000}"/>
    <cellStyle name="Título 3 22 2 2" xfId="10750" xr:uid="{00000000-0005-0000-0000-0000A3290000}"/>
    <cellStyle name="Título 3 23" xfId="2888" xr:uid="{00000000-0005-0000-0000-0000A4290000}"/>
    <cellStyle name="Título 3 23 2" xfId="6776" xr:uid="{00000000-0005-0000-0000-0000A5290000}"/>
    <cellStyle name="Título 3 23 2 2" xfId="10751" xr:uid="{00000000-0005-0000-0000-0000A6290000}"/>
    <cellStyle name="Título 3 24" xfId="2889" xr:uid="{00000000-0005-0000-0000-0000A7290000}"/>
    <cellStyle name="Título 3 24 2" xfId="6777" xr:uid="{00000000-0005-0000-0000-0000A8290000}"/>
    <cellStyle name="Título 3 24 2 2" xfId="10752" xr:uid="{00000000-0005-0000-0000-0000A9290000}"/>
    <cellStyle name="Título 3 25" xfId="2890" xr:uid="{00000000-0005-0000-0000-0000AA290000}"/>
    <cellStyle name="Título 3 25 2" xfId="6778" xr:uid="{00000000-0005-0000-0000-0000AB290000}"/>
    <cellStyle name="Título 3 25 2 2" xfId="10753" xr:uid="{00000000-0005-0000-0000-0000AC290000}"/>
    <cellStyle name="Título 3 26" xfId="2891" xr:uid="{00000000-0005-0000-0000-0000AD290000}"/>
    <cellStyle name="Título 3 26 2" xfId="6779" xr:uid="{00000000-0005-0000-0000-0000AE290000}"/>
    <cellStyle name="Título 3 26 2 2" xfId="10754" xr:uid="{00000000-0005-0000-0000-0000AF290000}"/>
    <cellStyle name="Título 3 27" xfId="2892" xr:uid="{00000000-0005-0000-0000-0000B0290000}"/>
    <cellStyle name="Título 3 27 2" xfId="6780" xr:uid="{00000000-0005-0000-0000-0000B1290000}"/>
    <cellStyle name="Título 3 27 2 2" xfId="10755" xr:uid="{00000000-0005-0000-0000-0000B2290000}"/>
    <cellStyle name="Título 3 28" xfId="2893" xr:uid="{00000000-0005-0000-0000-0000B3290000}"/>
    <cellStyle name="Título 3 28 2" xfId="6781" xr:uid="{00000000-0005-0000-0000-0000B4290000}"/>
    <cellStyle name="Título 3 28 2 2" xfId="10756" xr:uid="{00000000-0005-0000-0000-0000B5290000}"/>
    <cellStyle name="Título 3 29" xfId="2894" xr:uid="{00000000-0005-0000-0000-0000B6290000}"/>
    <cellStyle name="Título 3 29 2" xfId="6782" xr:uid="{00000000-0005-0000-0000-0000B7290000}"/>
    <cellStyle name="Título 3 29 2 2" xfId="10757" xr:uid="{00000000-0005-0000-0000-0000B8290000}"/>
    <cellStyle name="Título 3 3" xfId="2895" xr:uid="{00000000-0005-0000-0000-0000B9290000}"/>
    <cellStyle name="Título 3 3 2" xfId="5127" xr:uid="{00000000-0005-0000-0000-0000BA290000}"/>
    <cellStyle name="Título 3 3 2 2" xfId="10758" xr:uid="{00000000-0005-0000-0000-0000BB290000}"/>
    <cellStyle name="Título 3 30" xfId="2896" xr:uid="{00000000-0005-0000-0000-0000BC290000}"/>
    <cellStyle name="Título 3 30 2" xfId="6783" xr:uid="{00000000-0005-0000-0000-0000BD290000}"/>
    <cellStyle name="Título 3 30 2 2" xfId="10759" xr:uid="{00000000-0005-0000-0000-0000BE290000}"/>
    <cellStyle name="Título 3 31" xfId="2897" xr:uid="{00000000-0005-0000-0000-0000BF290000}"/>
    <cellStyle name="Título 3 31 2" xfId="6784" xr:uid="{00000000-0005-0000-0000-0000C0290000}"/>
    <cellStyle name="Título 3 31 2 2" xfId="10760" xr:uid="{00000000-0005-0000-0000-0000C1290000}"/>
    <cellStyle name="Título 3 32" xfId="2898" xr:uid="{00000000-0005-0000-0000-0000C2290000}"/>
    <cellStyle name="Título 3 32 2" xfId="6785" xr:uid="{00000000-0005-0000-0000-0000C3290000}"/>
    <cellStyle name="Título 3 32 2 2" xfId="10761" xr:uid="{00000000-0005-0000-0000-0000C4290000}"/>
    <cellStyle name="Título 3 33" xfId="2899" xr:uid="{00000000-0005-0000-0000-0000C5290000}"/>
    <cellStyle name="Título 3 33 2" xfId="6786" xr:uid="{00000000-0005-0000-0000-0000C6290000}"/>
    <cellStyle name="Título 3 33 2 2" xfId="10762" xr:uid="{00000000-0005-0000-0000-0000C7290000}"/>
    <cellStyle name="Título 3 34" xfId="2900" xr:uid="{00000000-0005-0000-0000-0000C8290000}"/>
    <cellStyle name="Título 3 34 2" xfId="6787" xr:uid="{00000000-0005-0000-0000-0000C9290000}"/>
    <cellStyle name="Título 3 34 2 2" xfId="10763" xr:uid="{00000000-0005-0000-0000-0000CA290000}"/>
    <cellStyle name="Título 3 35" xfId="2901" xr:uid="{00000000-0005-0000-0000-0000CB290000}"/>
    <cellStyle name="Título 3 35 2" xfId="6788" xr:uid="{00000000-0005-0000-0000-0000CC290000}"/>
    <cellStyle name="Título 3 35 2 2" xfId="10764" xr:uid="{00000000-0005-0000-0000-0000CD290000}"/>
    <cellStyle name="Título 3 36" xfId="2902" xr:uid="{00000000-0005-0000-0000-0000CE290000}"/>
    <cellStyle name="Título 3 36 2" xfId="6789" xr:uid="{00000000-0005-0000-0000-0000CF290000}"/>
    <cellStyle name="Título 3 36 2 2" xfId="10765" xr:uid="{00000000-0005-0000-0000-0000D0290000}"/>
    <cellStyle name="Título 3 37" xfId="2903" xr:uid="{00000000-0005-0000-0000-0000D1290000}"/>
    <cellStyle name="Título 3 37 2" xfId="6790" xr:uid="{00000000-0005-0000-0000-0000D2290000}"/>
    <cellStyle name="Título 3 37 2 2" xfId="10766" xr:uid="{00000000-0005-0000-0000-0000D3290000}"/>
    <cellStyle name="Título 3 38" xfId="2904" xr:uid="{00000000-0005-0000-0000-0000D4290000}"/>
    <cellStyle name="Título 3 38 2" xfId="6791" xr:uid="{00000000-0005-0000-0000-0000D5290000}"/>
    <cellStyle name="Título 3 38 2 2" xfId="10767" xr:uid="{00000000-0005-0000-0000-0000D6290000}"/>
    <cellStyle name="Título 3 39" xfId="2905" xr:uid="{00000000-0005-0000-0000-0000D7290000}"/>
    <cellStyle name="Título 3 39 2" xfId="6792" xr:uid="{00000000-0005-0000-0000-0000D8290000}"/>
    <cellStyle name="Título 3 39 2 2" xfId="10768" xr:uid="{00000000-0005-0000-0000-0000D9290000}"/>
    <cellStyle name="Título 3 4" xfId="2906" xr:uid="{00000000-0005-0000-0000-0000DA290000}"/>
    <cellStyle name="Título 3 4 2" xfId="2907" xr:uid="{00000000-0005-0000-0000-0000DB290000}"/>
    <cellStyle name="Título 3 4 2 2" xfId="6928" xr:uid="{00000000-0005-0000-0000-0000DC290000}"/>
    <cellStyle name="Título 3 4 2 2 2" xfId="10769" xr:uid="{00000000-0005-0000-0000-0000DD290000}"/>
    <cellStyle name="Título 3 4 3" xfId="4125" xr:uid="{00000000-0005-0000-0000-0000DE290000}"/>
    <cellStyle name="Título 3 4 3 2" xfId="7610" xr:uid="{00000000-0005-0000-0000-0000DF290000}"/>
    <cellStyle name="Título 3 4 3 2 2" xfId="10770" xr:uid="{00000000-0005-0000-0000-0000E0290000}"/>
    <cellStyle name="Título 3 4 4" xfId="5128" xr:uid="{00000000-0005-0000-0000-0000E1290000}"/>
    <cellStyle name="Título 3 4 4 2" xfId="10771" xr:uid="{00000000-0005-0000-0000-0000E2290000}"/>
    <cellStyle name="Título 3 40" xfId="2908" xr:uid="{00000000-0005-0000-0000-0000E3290000}"/>
    <cellStyle name="Título 3 40 2" xfId="6793" xr:uid="{00000000-0005-0000-0000-0000E4290000}"/>
    <cellStyle name="Título 3 40 2 2" xfId="10772" xr:uid="{00000000-0005-0000-0000-0000E5290000}"/>
    <cellStyle name="Título 3 41" xfId="2909" xr:uid="{00000000-0005-0000-0000-0000E6290000}"/>
    <cellStyle name="Título 3 41 2" xfId="6794" xr:uid="{00000000-0005-0000-0000-0000E7290000}"/>
    <cellStyle name="Título 3 41 2 2" xfId="10773" xr:uid="{00000000-0005-0000-0000-0000E8290000}"/>
    <cellStyle name="Título 3 42" xfId="2910" xr:uid="{00000000-0005-0000-0000-0000E9290000}"/>
    <cellStyle name="Título 3 42 2" xfId="6795" xr:uid="{00000000-0005-0000-0000-0000EA290000}"/>
    <cellStyle name="Título 3 42 2 2" xfId="10774" xr:uid="{00000000-0005-0000-0000-0000EB290000}"/>
    <cellStyle name="Título 3 43" xfId="2911" xr:uid="{00000000-0005-0000-0000-0000EC290000}"/>
    <cellStyle name="Título 3 43 2" xfId="6796" xr:uid="{00000000-0005-0000-0000-0000ED290000}"/>
    <cellStyle name="Título 3 43 2 2" xfId="10775" xr:uid="{00000000-0005-0000-0000-0000EE290000}"/>
    <cellStyle name="Título 3 44" xfId="2912" xr:uid="{00000000-0005-0000-0000-0000EF290000}"/>
    <cellStyle name="Título 3 44 2" xfId="6797" xr:uid="{00000000-0005-0000-0000-0000F0290000}"/>
    <cellStyle name="Título 3 44 2 2" xfId="10776" xr:uid="{00000000-0005-0000-0000-0000F1290000}"/>
    <cellStyle name="Título 3 45" xfId="2913" xr:uid="{00000000-0005-0000-0000-0000F2290000}"/>
    <cellStyle name="Título 3 45 2" xfId="6798" xr:uid="{00000000-0005-0000-0000-0000F3290000}"/>
    <cellStyle name="Título 3 45 2 2" xfId="10777" xr:uid="{00000000-0005-0000-0000-0000F4290000}"/>
    <cellStyle name="Título 3 46" xfId="2914" xr:uid="{00000000-0005-0000-0000-0000F5290000}"/>
    <cellStyle name="Título 3 46 2" xfId="6799" xr:uid="{00000000-0005-0000-0000-0000F6290000}"/>
    <cellStyle name="Título 3 46 2 2" xfId="10778" xr:uid="{00000000-0005-0000-0000-0000F7290000}"/>
    <cellStyle name="Título 3 47" xfId="2915" xr:uid="{00000000-0005-0000-0000-0000F8290000}"/>
    <cellStyle name="Título 3 47 2" xfId="6800" xr:uid="{00000000-0005-0000-0000-0000F9290000}"/>
    <cellStyle name="Título 3 47 2 2" xfId="10779" xr:uid="{00000000-0005-0000-0000-0000FA290000}"/>
    <cellStyle name="Título 3 48" xfId="2916" xr:uid="{00000000-0005-0000-0000-0000FB290000}"/>
    <cellStyle name="Título 3 48 2" xfId="6801" xr:uid="{00000000-0005-0000-0000-0000FC290000}"/>
    <cellStyle name="Título 3 48 2 2" xfId="10780" xr:uid="{00000000-0005-0000-0000-0000FD290000}"/>
    <cellStyle name="Título 3 49" xfId="2917" xr:uid="{00000000-0005-0000-0000-0000FE290000}"/>
    <cellStyle name="Título 3 49 2" xfId="6802" xr:uid="{00000000-0005-0000-0000-0000FF290000}"/>
    <cellStyle name="Título 3 49 2 2" xfId="10781" xr:uid="{00000000-0005-0000-0000-0000002A0000}"/>
    <cellStyle name="Título 3 5" xfId="2918" xr:uid="{00000000-0005-0000-0000-0000012A0000}"/>
    <cellStyle name="Título 3 5 2" xfId="4126" xr:uid="{00000000-0005-0000-0000-0000022A0000}"/>
    <cellStyle name="Título 3 5 2 2" xfId="7611" xr:uid="{00000000-0005-0000-0000-0000032A0000}"/>
    <cellStyle name="Título 3 5 2 2 2" xfId="10782" xr:uid="{00000000-0005-0000-0000-0000042A0000}"/>
    <cellStyle name="Título 3 5 3" xfId="4127" xr:uid="{00000000-0005-0000-0000-0000052A0000}"/>
    <cellStyle name="Título 3 5 3 2" xfId="7612" xr:uid="{00000000-0005-0000-0000-0000062A0000}"/>
    <cellStyle name="Título 3 5 3 2 2" xfId="10783" xr:uid="{00000000-0005-0000-0000-0000072A0000}"/>
    <cellStyle name="Título 3 5 4" xfId="6803" xr:uid="{00000000-0005-0000-0000-0000082A0000}"/>
    <cellStyle name="Título 3 5 4 2" xfId="10784" xr:uid="{00000000-0005-0000-0000-0000092A0000}"/>
    <cellStyle name="Título 3 50" xfId="2919" xr:uid="{00000000-0005-0000-0000-00000A2A0000}"/>
    <cellStyle name="Título 3 50 2" xfId="6804" xr:uid="{00000000-0005-0000-0000-00000B2A0000}"/>
    <cellStyle name="Título 3 50 2 2" xfId="10785" xr:uid="{00000000-0005-0000-0000-00000C2A0000}"/>
    <cellStyle name="Título 3 51" xfId="2920" xr:uid="{00000000-0005-0000-0000-00000D2A0000}"/>
    <cellStyle name="Título 3 51 2" xfId="6805" xr:uid="{00000000-0005-0000-0000-00000E2A0000}"/>
    <cellStyle name="Título 3 51 2 2" xfId="10786" xr:uid="{00000000-0005-0000-0000-00000F2A0000}"/>
    <cellStyle name="Título 3 52" xfId="4128" xr:uid="{00000000-0005-0000-0000-0000102A0000}"/>
    <cellStyle name="Título 3 52 2" xfId="7613" xr:uid="{00000000-0005-0000-0000-0000112A0000}"/>
    <cellStyle name="Título 3 52 2 2" xfId="10787" xr:uid="{00000000-0005-0000-0000-0000122A0000}"/>
    <cellStyle name="Título 3 53" xfId="5125" xr:uid="{00000000-0005-0000-0000-0000132A0000}"/>
    <cellStyle name="Título 3 53 2" xfId="10788" xr:uid="{00000000-0005-0000-0000-0000142A0000}"/>
    <cellStyle name="Título 3 6" xfId="2921" xr:uid="{00000000-0005-0000-0000-0000152A0000}"/>
    <cellStyle name="Título 3 6 2" xfId="6806" xr:uid="{00000000-0005-0000-0000-0000162A0000}"/>
    <cellStyle name="Título 3 6 2 2" xfId="10789" xr:uid="{00000000-0005-0000-0000-0000172A0000}"/>
    <cellStyle name="Título 3 7" xfId="2922" xr:uid="{00000000-0005-0000-0000-0000182A0000}"/>
    <cellStyle name="Título 3 7 2" xfId="6807" xr:uid="{00000000-0005-0000-0000-0000192A0000}"/>
    <cellStyle name="Título 3 7 2 2" xfId="10790" xr:uid="{00000000-0005-0000-0000-00001A2A0000}"/>
    <cellStyle name="Título 3 8" xfId="2923" xr:uid="{00000000-0005-0000-0000-00001B2A0000}"/>
    <cellStyle name="Título 3 8 2" xfId="6808" xr:uid="{00000000-0005-0000-0000-00001C2A0000}"/>
    <cellStyle name="Título 3 8 2 2" xfId="10791" xr:uid="{00000000-0005-0000-0000-00001D2A0000}"/>
    <cellStyle name="Título 3 9" xfId="2924" xr:uid="{00000000-0005-0000-0000-00001E2A0000}"/>
    <cellStyle name="Título 3 9 2" xfId="6809" xr:uid="{00000000-0005-0000-0000-00001F2A0000}"/>
    <cellStyle name="Título 3 9 2 2" xfId="10792" xr:uid="{00000000-0005-0000-0000-0000202A0000}"/>
    <cellStyle name="Titulo 30" xfId="2925" xr:uid="{00000000-0005-0000-0000-0000212A0000}"/>
    <cellStyle name="Título 30" xfId="2926" xr:uid="{00000000-0005-0000-0000-0000222A0000}"/>
    <cellStyle name="Titulo 31" xfId="2927" xr:uid="{00000000-0005-0000-0000-0000232A0000}"/>
    <cellStyle name="Título 31" xfId="2928" xr:uid="{00000000-0005-0000-0000-0000242A0000}"/>
    <cellStyle name="Titulo 32" xfId="2929" xr:uid="{00000000-0005-0000-0000-0000252A0000}"/>
    <cellStyle name="Título 32" xfId="2930" xr:uid="{00000000-0005-0000-0000-0000262A0000}"/>
    <cellStyle name="Titulo 33" xfId="2931" xr:uid="{00000000-0005-0000-0000-0000272A0000}"/>
    <cellStyle name="Título 33" xfId="2932" xr:uid="{00000000-0005-0000-0000-0000282A0000}"/>
    <cellStyle name="Titulo 34" xfId="2933" xr:uid="{00000000-0005-0000-0000-0000292A0000}"/>
    <cellStyle name="Título 34" xfId="2934" xr:uid="{00000000-0005-0000-0000-00002A2A0000}"/>
    <cellStyle name="Titulo 35" xfId="4129" xr:uid="{00000000-0005-0000-0000-00002B2A0000}"/>
    <cellStyle name="Título 35" xfId="2935" xr:uid="{00000000-0005-0000-0000-00002C2A0000}"/>
    <cellStyle name="Titulo 36" xfId="4130" xr:uid="{00000000-0005-0000-0000-00002D2A0000}"/>
    <cellStyle name="Título 36" xfId="2936" xr:uid="{00000000-0005-0000-0000-00002E2A0000}"/>
    <cellStyle name="Título 37" xfId="2937" xr:uid="{00000000-0005-0000-0000-00002F2A0000}"/>
    <cellStyle name="Título 38" xfId="2938" xr:uid="{00000000-0005-0000-0000-0000302A0000}"/>
    <cellStyle name="Título 38 2" xfId="5129" xr:uid="{00000000-0005-0000-0000-0000312A0000}"/>
    <cellStyle name="Título 38 2 2" xfId="10793" xr:uid="{00000000-0005-0000-0000-0000322A0000}"/>
    <cellStyle name="Título 39" xfId="2939" xr:uid="{00000000-0005-0000-0000-0000332A0000}"/>
    <cellStyle name="Título 39 2" xfId="5130" xr:uid="{00000000-0005-0000-0000-0000342A0000}"/>
    <cellStyle name="Título 39 2 2" xfId="10794" xr:uid="{00000000-0005-0000-0000-0000352A0000}"/>
    <cellStyle name="Titulo 4" xfId="2940" xr:uid="{00000000-0005-0000-0000-0000362A0000}"/>
    <cellStyle name="Título 4" xfId="12289" builtinId="19" customBuiltin="1"/>
    <cellStyle name="Título 4 10" xfId="2941" xr:uid="{00000000-0005-0000-0000-0000372A0000}"/>
    <cellStyle name="Título 4 10 2" xfId="6810" xr:uid="{00000000-0005-0000-0000-0000382A0000}"/>
    <cellStyle name="Título 4 10 2 2" xfId="10795" xr:uid="{00000000-0005-0000-0000-0000392A0000}"/>
    <cellStyle name="Título 4 11" xfId="2942" xr:uid="{00000000-0005-0000-0000-00003A2A0000}"/>
    <cellStyle name="Título 4 11 2" xfId="6811" xr:uid="{00000000-0005-0000-0000-00003B2A0000}"/>
    <cellStyle name="Título 4 11 2 2" xfId="10796" xr:uid="{00000000-0005-0000-0000-00003C2A0000}"/>
    <cellStyle name="Título 4 12" xfId="2943" xr:uid="{00000000-0005-0000-0000-00003D2A0000}"/>
    <cellStyle name="Título 4 12 2" xfId="6812" xr:uid="{00000000-0005-0000-0000-00003E2A0000}"/>
    <cellStyle name="Título 4 12 2 2" xfId="10797" xr:uid="{00000000-0005-0000-0000-00003F2A0000}"/>
    <cellStyle name="Título 4 13" xfId="2944" xr:uid="{00000000-0005-0000-0000-0000402A0000}"/>
    <cellStyle name="Título 4 13 2" xfId="6813" xr:uid="{00000000-0005-0000-0000-0000412A0000}"/>
    <cellStyle name="Título 4 13 2 2" xfId="10798" xr:uid="{00000000-0005-0000-0000-0000422A0000}"/>
    <cellStyle name="Título 4 14" xfId="2945" xr:uid="{00000000-0005-0000-0000-0000432A0000}"/>
    <cellStyle name="Título 4 14 2" xfId="6814" xr:uid="{00000000-0005-0000-0000-0000442A0000}"/>
    <cellStyle name="Título 4 14 2 2" xfId="10799" xr:uid="{00000000-0005-0000-0000-0000452A0000}"/>
    <cellStyle name="Título 4 15" xfId="2946" xr:uid="{00000000-0005-0000-0000-0000462A0000}"/>
    <cellStyle name="Título 4 15 2" xfId="6815" xr:uid="{00000000-0005-0000-0000-0000472A0000}"/>
    <cellStyle name="Título 4 15 2 2" xfId="10800" xr:uid="{00000000-0005-0000-0000-0000482A0000}"/>
    <cellStyle name="Título 4 16" xfId="2947" xr:uid="{00000000-0005-0000-0000-0000492A0000}"/>
    <cellStyle name="Título 4 16 2" xfId="6816" xr:uid="{00000000-0005-0000-0000-00004A2A0000}"/>
    <cellStyle name="Título 4 16 2 2" xfId="10801" xr:uid="{00000000-0005-0000-0000-00004B2A0000}"/>
    <cellStyle name="Título 4 17" xfId="2948" xr:uid="{00000000-0005-0000-0000-00004C2A0000}"/>
    <cellStyle name="Título 4 17 2" xfId="6817" xr:uid="{00000000-0005-0000-0000-00004D2A0000}"/>
    <cellStyle name="Título 4 17 2 2" xfId="10802" xr:uid="{00000000-0005-0000-0000-00004E2A0000}"/>
    <cellStyle name="Título 4 18" xfId="2949" xr:uid="{00000000-0005-0000-0000-00004F2A0000}"/>
    <cellStyle name="Título 4 18 2" xfId="6818" xr:uid="{00000000-0005-0000-0000-0000502A0000}"/>
    <cellStyle name="Título 4 18 2 2" xfId="10803" xr:uid="{00000000-0005-0000-0000-0000512A0000}"/>
    <cellStyle name="Título 4 19" xfId="2950" xr:uid="{00000000-0005-0000-0000-0000522A0000}"/>
    <cellStyle name="Título 4 19 2" xfId="6819" xr:uid="{00000000-0005-0000-0000-0000532A0000}"/>
    <cellStyle name="Título 4 19 2 2" xfId="10804" xr:uid="{00000000-0005-0000-0000-0000542A0000}"/>
    <cellStyle name="Título 4 2" xfId="2951" xr:uid="{00000000-0005-0000-0000-0000552A0000}"/>
    <cellStyle name="Título 4 2 2" xfId="5132" xr:uid="{00000000-0005-0000-0000-0000562A0000}"/>
    <cellStyle name="Título 4 2 2 2" xfId="10805" xr:uid="{00000000-0005-0000-0000-0000572A0000}"/>
    <cellStyle name="Título 4 20" xfId="2952" xr:uid="{00000000-0005-0000-0000-0000582A0000}"/>
    <cellStyle name="Título 4 20 2" xfId="6820" xr:uid="{00000000-0005-0000-0000-0000592A0000}"/>
    <cellStyle name="Título 4 20 2 2" xfId="10806" xr:uid="{00000000-0005-0000-0000-00005A2A0000}"/>
    <cellStyle name="Título 4 21" xfId="2953" xr:uid="{00000000-0005-0000-0000-00005B2A0000}"/>
    <cellStyle name="Título 4 21 2" xfId="6821" xr:uid="{00000000-0005-0000-0000-00005C2A0000}"/>
    <cellStyle name="Título 4 21 2 2" xfId="10807" xr:uid="{00000000-0005-0000-0000-00005D2A0000}"/>
    <cellStyle name="Título 4 22" xfId="2954" xr:uid="{00000000-0005-0000-0000-00005E2A0000}"/>
    <cellStyle name="Título 4 22 2" xfId="6822" xr:uid="{00000000-0005-0000-0000-00005F2A0000}"/>
    <cellStyle name="Título 4 22 2 2" xfId="10808" xr:uid="{00000000-0005-0000-0000-0000602A0000}"/>
    <cellStyle name="Título 4 23" xfId="2955" xr:uid="{00000000-0005-0000-0000-0000612A0000}"/>
    <cellStyle name="Título 4 23 2" xfId="6823" xr:uid="{00000000-0005-0000-0000-0000622A0000}"/>
    <cellStyle name="Título 4 23 2 2" xfId="10809" xr:uid="{00000000-0005-0000-0000-0000632A0000}"/>
    <cellStyle name="Título 4 24" xfId="2956" xr:uid="{00000000-0005-0000-0000-0000642A0000}"/>
    <cellStyle name="Título 4 24 2" xfId="6824" xr:uid="{00000000-0005-0000-0000-0000652A0000}"/>
    <cellStyle name="Título 4 24 2 2" xfId="10810" xr:uid="{00000000-0005-0000-0000-0000662A0000}"/>
    <cellStyle name="Título 4 25" xfId="2957" xr:uid="{00000000-0005-0000-0000-0000672A0000}"/>
    <cellStyle name="Título 4 25 2" xfId="6825" xr:uid="{00000000-0005-0000-0000-0000682A0000}"/>
    <cellStyle name="Título 4 25 2 2" xfId="10811" xr:uid="{00000000-0005-0000-0000-0000692A0000}"/>
    <cellStyle name="Título 4 26" xfId="2958" xr:uid="{00000000-0005-0000-0000-00006A2A0000}"/>
    <cellStyle name="Título 4 26 2" xfId="6826" xr:uid="{00000000-0005-0000-0000-00006B2A0000}"/>
    <cellStyle name="Título 4 26 2 2" xfId="10812" xr:uid="{00000000-0005-0000-0000-00006C2A0000}"/>
    <cellStyle name="Título 4 27" xfId="2959" xr:uid="{00000000-0005-0000-0000-00006D2A0000}"/>
    <cellStyle name="Título 4 27 2" xfId="6827" xr:uid="{00000000-0005-0000-0000-00006E2A0000}"/>
    <cellStyle name="Título 4 27 2 2" xfId="10813" xr:uid="{00000000-0005-0000-0000-00006F2A0000}"/>
    <cellStyle name="Título 4 28" xfId="2960" xr:uid="{00000000-0005-0000-0000-0000702A0000}"/>
    <cellStyle name="Título 4 28 2" xfId="6828" xr:uid="{00000000-0005-0000-0000-0000712A0000}"/>
    <cellStyle name="Título 4 28 2 2" xfId="10814" xr:uid="{00000000-0005-0000-0000-0000722A0000}"/>
    <cellStyle name="Título 4 29" xfId="2961" xr:uid="{00000000-0005-0000-0000-0000732A0000}"/>
    <cellStyle name="Título 4 29 2" xfId="6829" xr:uid="{00000000-0005-0000-0000-0000742A0000}"/>
    <cellStyle name="Título 4 29 2 2" xfId="10815" xr:uid="{00000000-0005-0000-0000-0000752A0000}"/>
    <cellStyle name="Título 4 3" xfId="2962" xr:uid="{00000000-0005-0000-0000-0000762A0000}"/>
    <cellStyle name="Título 4 3 2" xfId="5133" xr:uid="{00000000-0005-0000-0000-0000772A0000}"/>
    <cellStyle name="Título 4 3 2 2" xfId="10816" xr:uid="{00000000-0005-0000-0000-0000782A0000}"/>
    <cellStyle name="Título 4 30" xfId="2963" xr:uid="{00000000-0005-0000-0000-0000792A0000}"/>
    <cellStyle name="Título 4 30 2" xfId="6830" xr:uid="{00000000-0005-0000-0000-00007A2A0000}"/>
    <cellStyle name="Título 4 30 2 2" xfId="10817" xr:uid="{00000000-0005-0000-0000-00007B2A0000}"/>
    <cellStyle name="Título 4 31" xfId="2964" xr:uid="{00000000-0005-0000-0000-00007C2A0000}"/>
    <cellStyle name="Título 4 31 2" xfId="6831" xr:uid="{00000000-0005-0000-0000-00007D2A0000}"/>
    <cellStyle name="Título 4 31 2 2" xfId="10818" xr:uid="{00000000-0005-0000-0000-00007E2A0000}"/>
    <cellStyle name="Título 4 32" xfId="2965" xr:uid="{00000000-0005-0000-0000-00007F2A0000}"/>
    <cellStyle name="Título 4 32 2" xfId="6832" xr:uid="{00000000-0005-0000-0000-0000802A0000}"/>
    <cellStyle name="Título 4 32 2 2" xfId="10819" xr:uid="{00000000-0005-0000-0000-0000812A0000}"/>
    <cellStyle name="Título 4 33" xfId="2966" xr:uid="{00000000-0005-0000-0000-0000822A0000}"/>
    <cellStyle name="Título 4 33 2" xfId="6833" xr:uid="{00000000-0005-0000-0000-0000832A0000}"/>
    <cellStyle name="Título 4 33 2 2" xfId="10820" xr:uid="{00000000-0005-0000-0000-0000842A0000}"/>
    <cellStyle name="Título 4 34" xfId="2967" xr:uid="{00000000-0005-0000-0000-0000852A0000}"/>
    <cellStyle name="Título 4 34 2" xfId="6834" xr:uid="{00000000-0005-0000-0000-0000862A0000}"/>
    <cellStyle name="Título 4 34 2 2" xfId="10821" xr:uid="{00000000-0005-0000-0000-0000872A0000}"/>
    <cellStyle name="Título 4 35" xfId="2968" xr:uid="{00000000-0005-0000-0000-0000882A0000}"/>
    <cellStyle name="Título 4 35 2" xfId="6835" xr:uid="{00000000-0005-0000-0000-0000892A0000}"/>
    <cellStyle name="Título 4 35 2 2" xfId="10822" xr:uid="{00000000-0005-0000-0000-00008A2A0000}"/>
    <cellStyle name="Título 4 36" xfId="2969" xr:uid="{00000000-0005-0000-0000-00008B2A0000}"/>
    <cellStyle name="Título 4 36 2" xfId="6836" xr:uid="{00000000-0005-0000-0000-00008C2A0000}"/>
    <cellStyle name="Título 4 36 2 2" xfId="10823" xr:uid="{00000000-0005-0000-0000-00008D2A0000}"/>
    <cellStyle name="Título 4 37" xfId="2970" xr:uid="{00000000-0005-0000-0000-00008E2A0000}"/>
    <cellStyle name="Título 4 37 2" xfId="6837" xr:uid="{00000000-0005-0000-0000-00008F2A0000}"/>
    <cellStyle name="Título 4 37 2 2" xfId="10824" xr:uid="{00000000-0005-0000-0000-0000902A0000}"/>
    <cellStyle name="Título 4 38" xfId="2971" xr:uid="{00000000-0005-0000-0000-0000912A0000}"/>
    <cellStyle name="Título 4 38 2" xfId="6838" xr:uid="{00000000-0005-0000-0000-0000922A0000}"/>
    <cellStyle name="Título 4 38 2 2" xfId="10825" xr:uid="{00000000-0005-0000-0000-0000932A0000}"/>
    <cellStyle name="Título 4 39" xfId="2972" xr:uid="{00000000-0005-0000-0000-0000942A0000}"/>
    <cellStyle name="Título 4 39 2" xfId="6839" xr:uid="{00000000-0005-0000-0000-0000952A0000}"/>
    <cellStyle name="Título 4 39 2 2" xfId="10826" xr:uid="{00000000-0005-0000-0000-0000962A0000}"/>
    <cellStyle name="Título 4 4" xfId="2973" xr:uid="{00000000-0005-0000-0000-0000972A0000}"/>
    <cellStyle name="Título 4 4 2" xfId="2974" xr:uid="{00000000-0005-0000-0000-0000982A0000}"/>
    <cellStyle name="Título 4 4 2 2" xfId="6929" xr:uid="{00000000-0005-0000-0000-0000992A0000}"/>
    <cellStyle name="Título 4 4 2 2 2" xfId="10827" xr:uid="{00000000-0005-0000-0000-00009A2A0000}"/>
    <cellStyle name="Título 4 4 3" xfId="4131" xr:uid="{00000000-0005-0000-0000-00009B2A0000}"/>
    <cellStyle name="Título 4 4 3 2" xfId="7614" xr:uid="{00000000-0005-0000-0000-00009C2A0000}"/>
    <cellStyle name="Título 4 4 3 2 2" xfId="10828" xr:uid="{00000000-0005-0000-0000-00009D2A0000}"/>
    <cellStyle name="Título 4 4 4" xfId="5134" xr:uid="{00000000-0005-0000-0000-00009E2A0000}"/>
    <cellStyle name="Título 4 4 4 2" xfId="10829" xr:uid="{00000000-0005-0000-0000-00009F2A0000}"/>
    <cellStyle name="Título 4 40" xfId="2975" xr:uid="{00000000-0005-0000-0000-0000A02A0000}"/>
    <cellStyle name="Título 4 40 2" xfId="6840" xr:uid="{00000000-0005-0000-0000-0000A12A0000}"/>
    <cellStyle name="Título 4 40 2 2" xfId="10830" xr:uid="{00000000-0005-0000-0000-0000A22A0000}"/>
    <cellStyle name="Título 4 41" xfId="2976" xr:uid="{00000000-0005-0000-0000-0000A32A0000}"/>
    <cellStyle name="Título 4 41 2" xfId="6841" xr:uid="{00000000-0005-0000-0000-0000A42A0000}"/>
    <cellStyle name="Título 4 41 2 2" xfId="10831" xr:uid="{00000000-0005-0000-0000-0000A52A0000}"/>
    <cellStyle name="Título 4 42" xfId="2977" xr:uid="{00000000-0005-0000-0000-0000A62A0000}"/>
    <cellStyle name="Título 4 42 2" xfId="6842" xr:uid="{00000000-0005-0000-0000-0000A72A0000}"/>
    <cellStyle name="Título 4 42 2 2" xfId="10832" xr:uid="{00000000-0005-0000-0000-0000A82A0000}"/>
    <cellStyle name="Título 4 43" xfId="2978" xr:uid="{00000000-0005-0000-0000-0000A92A0000}"/>
    <cellStyle name="Título 4 43 2" xfId="6843" xr:uid="{00000000-0005-0000-0000-0000AA2A0000}"/>
    <cellStyle name="Título 4 43 2 2" xfId="10833" xr:uid="{00000000-0005-0000-0000-0000AB2A0000}"/>
    <cellStyle name="Título 4 44" xfId="2979" xr:uid="{00000000-0005-0000-0000-0000AC2A0000}"/>
    <cellStyle name="Título 4 44 2" xfId="6844" xr:uid="{00000000-0005-0000-0000-0000AD2A0000}"/>
    <cellStyle name="Título 4 44 2 2" xfId="10834" xr:uid="{00000000-0005-0000-0000-0000AE2A0000}"/>
    <cellStyle name="Título 4 45" xfId="2980" xr:uid="{00000000-0005-0000-0000-0000AF2A0000}"/>
    <cellStyle name="Título 4 45 2" xfId="6845" xr:uid="{00000000-0005-0000-0000-0000B02A0000}"/>
    <cellStyle name="Título 4 45 2 2" xfId="10835" xr:uid="{00000000-0005-0000-0000-0000B12A0000}"/>
    <cellStyle name="Título 4 46" xfId="2981" xr:uid="{00000000-0005-0000-0000-0000B22A0000}"/>
    <cellStyle name="Título 4 46 2" xfId="6846" xr:uid="{00000000-0005-0000-0000-0000B32A0000}"/>
    <cellStyle name="Título 4 46 2 2" xfId="10836" xr:uid="{00000000-0005-0000-0000-0000B42A0000}"/>
    <cellStyle name="Título 4 47" xfId="2982" xr:uid="{00000000-0005-0000-0000-0000B52A0000}"/>
    <cellStyle name="Título 4 47 2" xfId="6847" xr:uid="{00000000-0005-0000-0000-0000B62A0000}"/>
    <cellStyle name="Título 4 47 2 2" xfId="10837" xr:uid="{00000000-0005-0000-0000-0000B72A0000}"/>
    <cellStyle name="Título 4 48" xfId="2983" xr:uid="{00000000-0005-0000-0000-0000B82A0000}"/>
    <cellStyle name="Título 4 48 2" xfId="6848" xr:uid="{00000000-0005-0000-0000-0000B92A0000}"/>
    <cellStyle name="Título 4 48 2 2" xfId="10838" xr:uid="{00000000-0005-0000-0000-0000BA2A0000}"/>
    <cellStyle name="Título 4 49" xfId="2984" xr:uid="{00000000-0005-0000-0000-0000BB2A0000}"/>
    <cellStyle name="Título 4 49 2" xfId="6849" xr:uid="{00000000-0005-0000-0000-0000BC2A0000}"/>
    <cellStyle name="Título 4 49 2 2" xfId="10839" xr:uid="{00000000-0005-0000-0000-0000BD2A0000}"/>
    <cellStyle name="Título 4 5" xfId="2985" xr:uid="{00000000-0005-0000-0000-0000BE2A0000}"/>
    <cellStyle name="Título 4 5 2" xfId="4132" xr:uid="{00000000-0005-0000-0000-0000BF2A0000}"/>
    <cellStyle name="Título 4 5 2 2" xfId="7615" xr:uid="{00000000-0005-0000-0000-0000C02A0000}"/>
    <cellStyle name="Título 4 5 2 2 2" xfId="10840" xr:uid="{00000000-0005-0000-0000-0000C12A0000}"/>
    <cellStyle name="Título 4 5 3" xfId="4133" xr:uid="{00000000-0005-0000-0000-0000C22A0000}"/>
    <cellStyle name="Título 4 5 3 2" xfId="7616" xr:uid="{00000000-0005-0000-0000-0000C32A0000}"/>
    <cellStyle name="Título 4 5 3 2 2" xfId="10841" xr:uid="{00000000-0005-0000-0000-0000C42A0000}"/>
    <cellStyle name="Título 4 5 4" xfId="6850" xr:uid="{00000000-0005-0000-0000-0000C52A0000}"/>
    <cellStyle name="Título 4 5 4 2" xfId="10842" xr:uid="{00000000-0005-0000-0000-0000C62A0000}"/>
    <cellStyle name="Título 4 50" xfId="2986" xr:uid="{00000000-0005-0000-0000-0000C72A0000}"/>
    <cellStyle name="Título 4 50 2" xfId="6851" xr:uid="{00000000-0005-0000-0000-0000C82A0000}"/>
    <cellStyle name="Título 4 50 2 2" xfId="10843" xr:uid="{00000000-0005-0000-0000-0000C92A0000}"/>
    <cellStyle name="Título 4 51" xfId="2987" xr:uid="{00000000-0005-0000-0000-0000CA2A0000}"/>
    <cellStyle name="Título 4 51 2" xfId="6852" xr:uid="{00000000-0005-0000-0000-0000CB2A0000}"/>
    <cellStyle name="Título 4 51 2 2" xfId="10844" xr:uid="{00000000-0005-0000-0000-0000CC2A0000}"/>
    <cellStyle name="Título 4 52" xfId="4134" xr:uid="{00000000-0005-0000-0000-0000CD2A0000}"/>
    <cellStyle name="Título 4 52 2" xfId="7617" xr:uid="{00000000-0005-0000-0000-0000CE2A0000}"/>
    <cellStyle name="Título 4 52 2 2" xfId="10845" xr:uid="{00000000-0005-0000-0000-0000CF2A0000}"/>
    <cellStyle name="Título 4 53" xfId="5131" xr:uid="{00000000-0005-0000-0000-0000D02A0000}"/>
    <cellStyle name="Título 4 53 2" xfId="10846" xr:uid="{00000000-0005-0000-0000-0000D12A0000}"/>
    <cellStyle name="Título 4 6" xfId="2988" xr:uid="{00000000-0005-0000-0000-0000D22A0000}"/>
    <cellStyle name="Título 4 6 2" xfId="6853" xr:uid="{00000000-0005-0000-0000-0000D32A0000}"/>
    <cellStyle name="Título 4 6 2 2" xfId="10847" xr:uid="{00000000-0005-0000-0000-0000D42A0000}"/>
    <cellStyle name="Título 4 7" xfId="2989" xr:uid="{00000000-0005-0000-0000-0000D52A0000}"/>
    <cellStyle name="Título 4 7 2" xfId="6854" xr:uid="{00000000-0005-0000-0000-0000D62A0000}"/>
    <cellStyle name="Título 4 7 2 2" xfId="10848" xr:uid="{00000000-0005-0000-0000-0000D72A0000}"/>
    <cellStyle name="Título 4 8" xfId="2990" xr:uid="{00000000-0005-0000-0000-0000D82A0000}"/>
    <cellStyle name="Título 4 8 2" xfId="6855" xr:uid="{00000000-0005-0000-0000-0000D92A0000}"/>
    <cellStyle name="Título 4 8 2 2" xfId="10849" xr:uid="{00000000-0005-0000-0000-0000DA2A0000}"/>
    <cellStyle name="Título 4 9" xfId="2991" xr:uid="{00000000-0005-0000-0000-0000DB2A0000}"/>
    <cellStyle name="Título 4 9 2" xfId="6856" xr:uid="{00000000-0005-0000-0000-0000DC2A0000}"/>
    <cellStyle name="Título 4 9 2 2" xfId="10850" xr:uid="{00000000-0005-0000-0000-0000DD2A0000}"/>
    <cellStyle name="Título 40" xfId="2992" xr:uid="{00000000-0005-0000-0000-0000DE2A0000}"/>
    <cellStyle name="Título 40 2" xfId="5135" xr:uid="{00000000-0005-0000-0000-0000DF2A0000}"/>
    <cellStyle name="Título 40 2 2" xfId="10851" xr:uid="{00000000-0005-0000-0000-0000E02A0000}"/>
    <cellStyle name="Título 41" xfId="2993" xr:uid="{00000000-0005-0000-0000-0000E12A0000}"/>
    <cellStyle name="Título 41 2" xfId="5136" xr:uid="{00000000-0005-0000-0000-0000E22A0000}"/>
    <cellStyle name="Título 41 2 2" xfId="10852" xr:uid="{00000000-0005-0000-0000-0000E32A0000}"/>
    <cellStyle name="Título 42" xfId="2994" xr:uid="{00000000-0005-0000-0000-0000E42A0000}"/>
    <cellStyle name="Título 42 2" xfId="5137" xr:uid="{00000000-0005-0000-0000-0000E52A0000}"/>
    <cellStyle name="Título 42 2 2" xfId="10853" xr:uid="{00000000-0005-0000-0000-0000E62A0000}"/>
    <cellStyle name="Título 43" xfId="2995" xr:uid="{00000000-0005-0000-0000-0000E72A0000}"/>
    <cellStyle name="Título 43 2" xfId="5138" xr:uid="{00000000-0005-0000-0000-0000E82A0000}"/>
    <cellStyle name="Título 43 2 2" xfId="10854" xr:uid="{00000000-0005-0000-0000-0000E92A0000}"/>
    <cellStyle name="Título 44" xfId="2996" xr:uid="{00000000-0005-0000-0000-0000EA2A0000}"/>
    <cellStyle name="Título 44 2" xfId="5139" xr:uid="{00000000-0005-0000-0000-0000EB2A0000}"/>
    <cellStyle name="Título 44 2 2" xfId="10855" xr:uid="{00000000-0005-0000-0000-0000EC2A0000}"/>
    <cellStyle name="Título 45" xfId="2997" xr:uid="{00000000-0005-0000-0000-0000ED2A0000}"/>
    <cellStyle name="Título 45 2" xfId="5140" xr:uid="{00000000-0005-0000-0000-0000EE2A0000}"/>
    <cellStyle name="Título 45 2 2" xfId="10856" xr:uid="{00000000-0005-0000-0000-0000EF2A0000}"/>
    <cellStyle name="Título 46" xfId="2998" xr:uid="{00000000-0005-0000-0000-0000F02A0000}"/>
    <cellStyle name="Título 46 2" xfId="5141" xr:uid="{00000000-0005-0000-0000-0000F12A0000}"/>
    <cellStyle name="Título 46 2 2" xfId="10857" xr:uid="{00000000-0005-0000-0000-0000F22A0000}"/>
    <cellStyle name="Título 47" xfId="2999" xr:uid="{00000000-0005-0000-0000-0000F32A0000}"/>
    <cellStyle name="Título 47 2" xfId="5142" xr:uid="{00000000-0005-0000-0000-0000F42A0000}"/>
    <cellStyle name="Título 47 2 2" xfId="10858" xr:uid="{00000000-0005-0000-0000-0000F52A0000}"/>
    <cellStyle name="Título 48" xfId="3000" xr:uid="{00000000-0005-0000-0000-0000F62A0000}"/>
    <cellStyle name="Título 48 2" xfId="5143" xr:uid="{00000000-0005-0000-0000-0000F72A0000}"/>
    <cellStyle name="Título 48 2 2" xfId="10859" xr:uid="{00000000-0005-0000-0000-0000F82A0000}"/>
    <cellStyle name="Título 49" xfId="3001" xr:uid="{00000000-0005-0000-0000-0000F92A0000}"/>
    <cellStyle name="Título 49 2" xfId="5144" xr:uid="{00000000-0005-0000-0000-0000FA2A0000}"/>
    <cellStyle name="Título 49 2 2" xfId="10860" xr:uid="{00000000-0005-0000-0000-0000FB2A0000}"/>
    <cellStyle name="Titulo 5" xfId="3002" xr:uid="{00000000-0005-0000-0000-0000FC2A0000}"/>
    <cellStyle name="Título 5" xfId="3003" xr:uid="{00000000-0005-0000-0000-0000FD2A0000}"/>
    <cellStyle name="Título 5 2" xfId="3004" xr:uid="{00000000-0005-0000-0000-0000FE2A0000}"/>
    <cellStyle name="Título 5 3" xfId="3005" xr:uid="{00000000-0005-0000-0000-0000FF2A0000}"/>
    <cellStyle name="Título 5 4" xfId="3006" xr:uid="{00000000-0005-0000-0000-0000002B0000}"/>
    <cellStyle name="Título 5 5" xfId="4135" xr:uid="{00000000-0005-0000-0000-0000012B0000}"/>
    <cellStyle name="Título 5 5 2" xfId="7618" xr:uid="{00000000-0005-0000-0000-0000022B0000}"/>
    <cellStyle name="Título 5 5 2 2" xfId="10861" xr:uid="{00000000-0005-0000-0000-0000032B0000}"/>
    <cellStyle name="Título 5 6" xfId="5145" xr:uid="{00000000-0005-0000-0000-0000042B0000}"/>
    <cellStyle name="Título 5 6 2" xfId="10862" xr:uid="{00000000-0005-0000-0000-0000052B0000}"/>
    <cellStyle name="Título 50" xfId="3007" xr:uid="{00000000-0005-0000-0000-0000062B0000}"/>
    <cellStyle name="Título 50 2" xfId="5146" xr:uid="{00000000-0005-0000-0000-0000072B0000}"/>
    <cellStyle name="Título 50 2 2" xfId="10863" xr:uid="{00000000-0005-0000-0000-0000082B0000}"/>
    <cellStyle name="Título 51" xfId="3008" xr:uid="{00000000-0005-0000-0000-0000092B0000}"/>
    <cellStyle name="Título 51 2" xfId="5147" xr:uid="{00000000-0005-0000-0000-00000A2B0000}"/>
    <cellStyle name="Título 51 2 2" xfId="10864" xr:uid="{00000000-0005-0000-0000-00000B2B0000}"/>
    <cellStyle name="Título 52" xfId="3009" xr:uid="{00000000-0005-0000-0000-00000C2B0000}"/>
    <cellStyle name="Título 52 2" xfId="5148" xr:uid="{00000000-0005-0000-0000-00000D2B0000}"/>
    <cellStyle name="Título 52 2 2" xfId="10865" xr:uid="{00000000-0005-0000-0000-00000E2B0000}"/>
    <cellStyle name="Título 53" xfId="3010" xr:uid="{00000000-0005-0000-0000-00000F2B0000}"/>
    <cellStyle name="Título 53 2" xfId="5149" xr:uid="{00000000-0005-0000-0000-0000102B0000}"/>
    <cellStyle name="Título 53 2 2" xfId="10866" xr:uid="{00000000-0005-0000-0000-0000112B0000}"/>
    <cellStyle name="Título 54" xfId="3011" xr:uid="{00000000-0005-0000-0000-0000122B0000}"/>
    <cellStyle name="Título 54 2" xfId="5150" xr:uid="{00000000-0005-0000-0000-0000132B0000}"/>
    <cellStyle name="Título 54 2 2" xfId="10867" xr:uid="{00000000-0005-0000-0000-0000142B0000}"/>
    <cellStyle name="Título 55" xfId="3012" xr:uid="{00000000-0005-0000-0000-0000152B0000}"/>
    <cellStyle name="Título 55 2" xfId="5151" xr:uid="{00000000-0005-0000-0000-0000162B0000}"/>
    <cellStyle name="Título 55 2 2" xfId="10868" xr:uid="{00000000-0005-0000-0000-0000172B0000}"/>
    <cellStyle name="Título 56" xfId="3013" xr:uid="{00000000-0005-0000-0000-0000182B0000}"/>
    <cellStyle name="Título 56 2" xfId="5152" xr:uid="{00000000-0005-0000-0000-0000192B0000}"/>
    <cellStyle name="Título 56 2 2" xfId="10869" xr:uid="{00000000-0005-0000-0000-00001A2B0000}"/>
    <cellStyle name="Título 57" xfId="3014" xr:uid="{00000000-0005-0000-0000-00001B2B0000}"/>
    <cellStyle name="Título 57 2" xfId="5153" xr:uid="{00000000-0005-0000-0000-00001C2B0000}"/>
    <cellStyle name="Título 57 2 2" xfId="10870" xr:uid="{00000000-0005-0000-0000-00001D2B0000}"/>
    <cellStyle name="Título 58" xfId="3015" xr:uid="{00000000-0005-0000-0000-00001E2B0000}"/>
    <cellStyle name="Título 58 2" xfId="5154" xr:uid="{00000000-0005-0000-0000-00001F2B0000}"/>
    <cellStyle name="Título 58 2 2" xfId="10871" xr:uid="{00000000-0005-0000-0000-0000202B0000}"/>
    <cellStyle name="Título 59" xfId="3016" xr:uid="{00000000-0005-0000-0000-0000212B0000}"/>
    <cellStyle name="Título 59 2" xfId="5155" xr:uid="{00000000-0005-0000-0000-0000222B0000}"/>
    <cellStyle name="Título 59 2 2" xfId="10872" xr:uid="{00000000-0005-0000-0000-0000232B0000}"/>
    <cellStyle name="Titulo 6" xfId="3017" xr:uid="{00000000-0005-0000-0000-0000242B0000}"/>
    <cellStyle name="Título 6" xfId="3018" xr:uid="{00000000-0005-0000-0000-0000252B0000}"/>
    <cellStyle name="Título 60" xfId="3019" xr:uid="{00000000-0005-0000-0000-0000262B0000}"/>
    <cellStyle name="Título 60 2" xfId="5156" xr:uid="{00000000-0005-0000-0000-0000272B0000}"/>
    <cellStyle name="Título 60 2 2" xfId="10873" xr:uid="{00000000-0005-0000-0000-0000282B0000}"/>
    <cellStyle name="Título 61" xfId="3020" xr:uid="{00000000-0005-0000-0000-0000292B0000}"/>
    <cellStyle name="Título 61 2" xfId="5157" xr:uid="{00000000-0005-0000-0000-00002A2B0000}"/>
    <cellStyle name="Título 61 2 2" xfId="10874" xr:uid="{00000000-0005-0000-0000-00002B2B0000}"/>
    <cellStyle name="Título 62" xfId="3021" xr:uid="{00000000-0005-0000-0000-00002C2B0000}"/>
    <cellStyle name="Título 62 2" xfId="5158" xr:uid="{00000000-0005-0000-0000-00002D2B0000}"/>
    <cellStyle name="Título 62 2 2" xfId="10875" xr:uid="{00000000-0005-0000-0000-00002E2B0000}"/>
    <cellStyle name="Título 63" xfId="3022" xr:uid="{00000000-0005-0000-0000-00002F2B0000}"/>
    <cellStyle name="Título 63 2" xfId="5159" xr:uid="{00000000-0005-0000-0000-0000302B0000}"/>
    <cellStyle name="Título 63 2 2" xfId="10876" xr:uid="{00000000-0005-0000-0000-0000312B0000}"/>
    <cellStyle name="Título 64" xfId="3023" xr:uid="{00000000-0005-0000-0000-0000322B0000}"/>
    <cellStyle name="Título 64 2" xfId="5160" xr:uid="{00000000-0005-0000-0000-0000332B0000}"/>
    <cellStyle name="Título 64 2 2" xfId="10877" xr:uid="{00000000-0005-0000-0000-0000342B0000}"/>
    <cellStyle name="Título 65" xfId="3024" xr:uid="{00000000-0005-0000-0000-0000352B0000}"/>
    <cellStyle name="Título 65 2" xfId="5161" xr:uid="{00000000-0005-0000-0000-0000362B0000}"/>
    <cellStyle name="Título 65 2 2" xfId="10878" xr:uid="{00000000-0005-0000-0000-0000372B0000}"/>
    <cellStyle name="Título 66" xfId="3025" xr:uid="{00000000-0005-0000-0000-0000382B0000}"/>
    <cellStyle name="Título 66 2" xfId="5162" xr:uid="{00000000-0005-0000-0000-0000392B0000}"/>
    <cellStyle name="Título 66 2 2" xfId="10879" xr:uid="{00000000-0005-0000-0000-00003A2B0000}"/>
    <cellStyle name="Título 67" xfId="3026" xr:uid="{00000000-0005-0000-0000-00003B2B0000}"/>
    <cellStyle name="Título 67 2" xfId="5163" xr:uid="{00000000-0005-0000-0000-00003C2B0000}"/>
    <cellStyle name="Título 67 2 2" xfId="10880" xr:uid="{00000000-0005-0000-0000-00003D2B0000}"/>
    <cellStyle name="Título 68" xfId="3027" xr:uid="{00000000-0005-0000-0000-00003E2B0000}"/>
    <cellStyle name="Título 68 2" xfId="5164" xr:uid="{00000000-0005-0000-0000-00003F2B0000}"/>
    <cellStyle name="Título 68 2 2" xfId="10881" xr:uid="{00000000-0005-0000-0000-0000402B0000}"/>
    <cellStyle name="Título 69" xfId="3028" xr:uid="{00000000-0005-0000-0000-0000412B0000}"/>
    <cellStyle name="Título 69 2" xfId="5165" xr:uid="{00000000-0005-0000-0000-0000422B0000}"/>
    <cellStyle name="Título 69 2 2" xfId="10882" xr:uid="{00000000-0005-0000-0000-0000432B0000}"/>
    <cellStyle name="Titulo 7" xfId="3029" xr:uid="{00000000-0005-0000-0000-0000442B0000}"/>
    <cellStyle name="Título 7" xfId="3030" xr:uid="{00000000-0005-0000-0000-0000452B0000}"/>
    <cellStyle name="Título 70" xfId="3031" xr:uid="{00000000-0005-0000-0000-0000462B0000}"/>
    <cellStyle name="Título 70 2" xfId="5166" xr:uid="{00000000-0005-0000-0000-0000472B0000}"/>
    <cellStyle name="Título 70 2 2" xfId="10883" xr:uid="{00000000-0005-0000-0000-0000482B0000}"/>
    <cellStyle name="Título 71" xfId="3032" xr:uid="{00000000-0005-0000-0000-0000492B0000}"/>
    <cellStyle name="Título 71 2" xfId="5167" xr:uid="{00000000-0005-0000-0000-00004A2B0000}"/>
    <cellStyle name="Título 71 2 2" xfId="10884" xr:uid="{00000000-0005-0000-0000-00004B2B0000}"/>
    <cellStyle name="Título 72" xfId="3033" xr:uid="{00000000-0005-0000-0000-00004C2B0000}"/>
    <cellStyle name="Título 72 2" xfId="5168" xr:uid="{00000000-0005-0000-0000-00004D2B0000}"/>
    <cellStyle name="Título 72 2 2" xfId="10885" xr:uid="{00000000-0005-0000-0000-00004E2B0000}"/>
    <cellStyle name="Título 73" xfId="3034" xr:uid="{00000000-0005-0000-0000-00004F2B0000}"/>
    <cellStyle name="Título 73 2" xfId="5169" xr:uid="{00000000-0005-0000-0000-0000502B0000}"/>
    <cellStyle name="Título 73 2 2" xfId="10886" xr:uid="{00000000-0005-0000-0000-0000512B0000}"/>
    <cellStyle name="Título 74" xfId="3035" xr:uid="{00000000-0005-0000-0000-0000522B0000}"/>
    <cellStyle name="Título 74 2" xfId="5170" xr:uid="{00000000-0005-0000-0000-0000532B0000}"/>
    <cellStyle name="Título 74 2 2" xfId="10887" xr:uid="{00000000-0005-0000-0000-0000542B0000}"/>
    <cellStyle name="Título 75" xfId="3036" xr:uid="{00000000-0005-0000-0000-0000552B0000}"/>
    <cellStyle name="Título 75 2" xfId="5171" xr:uid="{00000000-0005-0000-0000-0000562B0000}"/>
    <cellStyle name="Título 75 2 2" xfId="10888" xr:uid="{00000000-0005-0000-0000-0000572B0000}"/>
    <cellStyle name="Título 76" xfId="3037" xr:uid="{00000000-0005-0000-0000-0000582B0000}"/>
    <cellStyle name="Título 76 2" xfId="5172" xr:uid="{00000000-0005-0000-0000-0000592B0000}"/>
    <cellStyle name="Título 76 2 2" xfId="10889" xr:uid="{00000000-0005-0000-0000-00005A2B0000}"/>
    <cellStyle name="Título 77" xfId="3038" xr:uid="{00000000-0005-0000-0000-00005B2B0000}"/>
    <cellStyle name="Título 77 2" xfId="5173" xr:uid="{00000000-0005-0000-0000-00005C2B0000}"/>
    <cellStyle name="Título 77 2 2" xfId="10890" xr:uid="{00000000-0005-0000-0000-00005D2B0000}"/>
    <cellStyle name="Título 78" xfId="3039" xr:uid="{00000000-0005-0000-0000-00005E2B0000}"/>
    <cellStyle name="Título 78 2" xfId="5174" xr:uid="{00000000-0005-0000-0000-00005F2B0000}"/>
    <cellStyle name="Título 78 2 2" xfId="10891" xr:uid="{00000000-0005-0000-0000-0000602B0000}"/>
    <cellStyle name="Título 79" xfId="3040" xr:uid="{00000000-0005-0000-0000-0000612B0000}"/>
    <cellStyle name="Título 79 2" xfId="5175" xr:uid="{00000000-0005-0000-0000-0000622B0000}"/>
    <cellStyle name="Título 79 2 2" xfId="10892" xr:uid="{00000000-0005-0000-0000-0000632B0000}"/>
    <cellStyle name="Titulo 8" xfId="3041" xr:uid="{00000000-0005-0000-0000-0000642B0000}"/>
    <cellStyle name="Título 8" xfId="3042" xr:uid="{00000000-0005-0000-0000-0000652B0000}"/>
    <cellStyle name="Título 80" xfId="3043" xr:uid="{00000000-0005-0000-0000-0000662B0000}"/>
    <cellStyle name="Título 80 2" xfId="5176" xr:uid="{00000000-0005-0000-0000-0000672B0000}"/>
    <cellStyle name="Título 80 2 2" xfId="10893" xr:uid="{00000000-0005-0000-0000-0000682B0000}"/>
    <cellStyle name="Título 81" xfId="3044" xr:uid="{00000000-0005-0000-0000-0000692B0000}"/>
    <cellStyle name="Título 81 2" xfId="5177" xr:uid="{00000000-0005-0000-0000-00006A2B0000}"/>
    <cellStyle name="Título 81 2 2" xfId="10894" xr:uid="{00000000-0005-0000-0000-00006B2B0000}"/>
    <cellStyle name="Título 82" xfId="3045" xr:uid="{00000000-0005-0000-0000-00006C2B0000}"/>
    <cellStyle name="Título 82 2" xfId="5178" xr:uid="{00000000-0005-0000-0000-00006D2B0000}"/>
    <cellStyle name="Título 82 2 2" xfId="10895" xr:uid="{00000000-0005-0000-0000-00006E2B0000}"/>
    <cellStyle name="Título 83" xfId="3046" xr:uid="{00000000-0005-0000-0000-00006F2B0000}"/>
    <cellStyle name="Título 83 2" xfId="5179" xr:uid="{00000000-0005-0000-0000-0000702B0000}"/>
    <cellStyle name="Título 83 2 2" xfId="10896" xr:uid="{00000000-0005-0000-0000-0000712B0000}"/>
    <cellStyle name="Título 84" xfId="3047" xr:uid="{00000000-0005-0000-0000-0000722B0000}"/>
    <cellStyle name="Título 84 2" xfId="5180" xr:uid="{00000000-0005-0000-0000-0000732B0000}"/>
    <cellStyle name="Título 84 2 2" xfId="10897" xr:uid="{00000000-0005-0000-0000-0000742B0000}"/>
    <cellStyle name="Título 85" xfId="3048" xr:uid="{00000000-0005-0000-0000-0000752B0000}"/>
    <cellStyle name="Título 85 2" xfId="5181" xr:uid="{00000000-0005-0000-0000-0000762B0000}"/>
    <cellStyle name="Título 85 2 2" xfId="10898" xr:uid="{00000000-0005-0000-0000-0000772B0000}"/>
    <cellStyle name="Título 86" xfId="3049" xr:uid="{00000000-0005-0000-0000-0000782B0000}"/>
    <cellStyle name="Título 86 2" xfId="5182" xr:uid="{00000000-0005-0000-0000-0000792B0000}"/>
    <cellStyle name="Título 86 2 2" xfId="10899" xr:uid="{00000000-0005-0000-0000-00007A2B0000}"/>
    <cellStyle name="Título 87" xfId="3050" xr:uid="{00000000-0005-0000-0000-00007B2B0000}"/>
    <cellStyle name="Título 87 2" xfId="5183" xr:uid="{00000000-0005-0000-0000-00007C2B0000}"/>
    <cellStyle name="Título 87 2 2" xfId="10900" xr:uid="{00000000-0005-0000-0000-00007D2B0000}"/>
    <cellStyle name="Título 88" xfId="3051" xr:uid="{00000000-0005-0000-0000-00007E2B0000}"/>
    <cellStyle name="Título 88 2" xfId="5184" xr:uid="{00000000-0005-0000-0000-00007F2B0000}"/>
    <cellStyle name="Título 88 2 2" xfId="10901" xr:uid="{00000000-0005-0000-0000-0000802B0000}"/>
    <cellStyle name="Título 89" xfId="3052" xr:uid="{00000000-0005-0000-0000-0000812B0000}"/>
    <cellStyle name="Título 89 2" xfId="5185" xr:uid="{00000000-0005-0000-0000-0000822B0000}"/>
    <cellStyle name="Título 89 2 2" xfId="10902" xr:uid="{00000000-0005-0000-0000-0000832B0000}"/>
    <cellStyle name="Titulo 9" xfId="3053" xr:uid="{00000000-0005-0000-0000-0000842B0000}"/>
    <cellStyle name="Título 9" xfId="3054" xr:uid="{00000000-0005-0000-0000-0000852B0000}"/>
    <cellStyle name="Título 90" xfId="3055" xr:uid="{00000000-0005-0000-0000-0000862B0000}"/>
    <cellStyle name="Título 90 2" xfId="5186" xr:uid="{00000000-0005-0000-0000-0000872B0000}"/>
    <cellStyle name="Título 90 2 2" xfId="10903" xr:uid="{00000000-0005-0000-0000-0000882B0000}"/>
    <cellStyle name="Título 91" xfId="3056" xr:uid="{00000000-0005-0000-0000-0000892B0000}"/>
    <cellStyle name="Título 91 2" xfId="5187" xr:uid="{00000000-0005-0000-0000-00008A2B0000}"/>
    <cellStyle name="Título 91 2 2" xfId="10904" xr:uid="{00000000-0005-0000-0000-00008B2B0000}"/>
    <cellStyle name="Título 92" xfId="3057" xr:uid="{00000000-0005-0000-0000-00008C2B0000}"/>
    <cellStyle name="Título 92 2" xfId="5188" xr:uid="{00000000-0005-0000-0000-00008D2B0000}"/>
    <cellStyle name="Título 92 2 2" xfId="10905" xr:uid="{00000000-0005-0000-0000-00008E2B0000}"/>
    <cellStyle name="Título 93" xfId="3058" xr:uid="{00000000-0005-0000-0000-00008F2B0000}"/>
    <cellStyle name="Título 93 2" xfId="5189" xr:uid="{00000000-0005-0000-0000-0000902B0000}"/>
    <cellStyle name="Título 93 2 2" xfId="10906" xr:uid="{00000000-0005-0000-0000-0000912B0000}"/>
    <cellStyle name="Título 94" xfId="3059" xr:uid="{00000000-0005-0000-0000-0000922B0000}"/>
    <cellStyle name="Título 94 2" xfId="5190" xr:uid="{00000000-0005-0000-0000-0000932B0000}"/>
    <cellStyle name="Título 94 2 2" xfId="10907" xr:uid="{00000000-0005-0000-0000-0000942B0000}"/>
    <cellStyle name="Título 95" xfId="3060" xr:uid="{00000000-0005-0000-0000-0000952B0000}"/>
    <cellStyle name="Título 95 2" xfId="5191" xr:uid="{00000000-0005-0000-0000-0000962B0000}"/>
    <cellStyle name="Título 95 2 2" xfId="10908" xr:uid="{00000000-0005-0000-0000-0000972B0000}"/>
    <cellStyle name="Título 96" xfId="3061" xr:uid="{00000000-0005-0000-0000-0000982B0000}"/>
    <cellStyle name="Título 96 2" xfId="5192" xr:uid="{00000000-0005-0000-0000-0000992B0000}"/>
    <cellStyle name="Título 96 2 2" xfId="10909" xr:uid="{00000000-0005-0000-0000-00009A2B0000}"/>
    <cellStyle name="Título 97" xfId="3062" xr:uid="{00000000-0005-0000-0000-00009B2B0000}"/>
    <cellStyle name="Título 97 2" xfId="5193" xr:uid="{00000000-0005-0000-0000-00009C2B0000}"/>
    <cellStyle name="Título 97 2 2" xfId="10910" xr:uid="{00000000-0005-0000-0000-00009D2B0000}"/>
    <cellStyle name="Título 98" xfId="3063" xr:uid="{00000000-0005-0000-0000-00009E2B0000}"/>
    <cellStyle name="Título 98 2" xfId="5194" xr:uid="{00000000-0005-0000-0000-00009F2B0000}"/>
    <cellStyle name="Título 98 2 2" xfId="10911" xr:uid="{00000000-0005-0000-0000-0000A02B0000}"/>
    <cellStyle name="Título 99" xfId="3064" xr:uid="{00000000-0005-0000-0000-0000A12B0000}"/>
    <cellStyle name="Título 99 2" xfId="5195" xr:uid="{00000000-0005-0000-0000-0000A22B0000}"/>
    <cellStyle name="Título 99 2 2" xfId="10912" xr:uid="{00000000-0005-0000-0000-0000A32B0000}"/>
    <cellStyle name="Titulo_Sugestão_quadros_extragrupo (3)" xfId="3065" xr:uid="{00000000-0005-0000-0000-0000A42B0000}"/>
    <cellStyle name="Titulo1" xfId="33" xr:uid="{00000000-0005-0000-0000-0000A52B0000}"/>
    <cellStyle name="Titulo1 10" xfId="3066" xr:uid="{00000000-0005-0000-0000-0000A62B0000}"/>
    <cellStyle name="Titulo1 11" xfId="3067" xr:uid="{00000000-0005-0000-0000-0000A72B0000}"/>
    <cellStyle name="Titulo1 12" xfId="3068" xr:uid="{00000000-0005-0000-0000-0000A82B0000}"/>
    <cellStyle name="Titulo1 13" xfId="3069" xr:uid="{00000000-0005-0000-0000-0000A92B0000}"/>
    <cellStyle name="Titulo1 14" xfId="3070" xr:uid="{00000000-0005-0000-0000-0000AA2B0000}"/>
    <cellStyle name="Titulo1 15" xfId="3071" xr:uid="{00000000-0005-0000-0000-0000AB2B0000}"/>
    <cellStyle name="Titulo1 16" xfId="3072" xr:uid="{00000000-0005-0000-0000-0000AC2B0000}"/>
    <cellStyle name="Titulo1 17" xfId="3073" xr:uid="{00000000-0005-0000-0000-0000AD2B0000}"/>
    <cellStyle name="Titulo1 18" xfId="3074" xr:uid="{00000000-0005-0000-0000-0000AE2B0000}"/>
    <cellStyle name="Titulo1 19" xfId="3075" xr:uid="{00000000-0005-0000-0000-0000AF2B0000}"/>
    <cellStyle name="Titulo1 2" xfId="3076" xr:uid="{00000000-0005-0000-0000-0000B02B0000}"/>
    <cellStyle name="Titulo1 2 2" xfId="3077" xr:uid="{00000000-0005-0000-0000-0000B12B0000}"/>
    <cellStyle name="Titulo1 2 3" xfId="3078" xr:uid="{00000000-0005-0000-0000-0000B22B0000}"/>
    <cellStyle name="Titulo1 2 4" xfId="4136" xr:uid="{00000000-0005-0000-0000-0000B32B0000}"/>
    <cellStyle name="Titulo1 20" xfId="3079" xr:uid="{00000000-0005-0000-0000-0000B42B0000}"/>
    <cellStyle name="Titulo1 21" xfId="3080" xr:uid="{00000000-0005-0000-0000-0000B52B0000}"/>
    <cellStyle name="Titulo1 22" xfId="3081" xr:uid="{00000000-0005-0000-0000-0000B62B0000}"/>
    <cellStyle name="Titulo1 23" xfId="3082" xr:uid="{00000000-0005-0000-0000-0000B72B0000}"/>
    <cellStyle name="Titulo1 24" xfId="3083" xr:uid="{00000000-0005-0000-0000-0000B82B0000}"/>
    <cellStyle name="Titulo1 25" xfId="3084" xr:uid="{00000000-0005-0000-0000-0000B92B0000}"/>
    <cellStyle name="Titulo1 26" xfId="3085" xr:uid="{00000000-0005-0000-0000-0000BA2B0000}"/>
    <cellStyle name="Titulo1 27" xfId="3086" xr:uid="{00000000-0005-0000-0000-0000BB2B0000}"/>
    <cellStyle name="Titulo1 28" xfId="3087" xr:uid="{00000000-0005-0000-0000-0000BC2B0000}"/>
    <cellStyle name="Titulo1 29" xfId="3088" xr:uid="{00000000-0005-0000-0000-0000BD2B0000}"/>
    <cellStyle name="Titulo1 3" xfId="3089" xr:uid="{00000000-0005-0000-0000-0000BE2B0000}"/>
    <cellStyle name="Titulo1 30" xfId="3090" xr:uid="{00000000-0005-0000-0000-0000BF2B0000}"/>
    <cellStyle name="Titulo1 31" xfId="3091" xr:uid="{00000000-0005-0000-0000-0000C02B0000}"/>
    <cellStyle name="Titulo1 32" xfId="3092" xr:uid="{00000000-0005-0000-0000-0000C12B0000}"/>
    <cellStyle name="Titulo1 33" xfId="3093" xr:uid="{00000000-0005-0000-0000-0000C22B0000}"/>
    <cellStyle name="Titulo1 34" xfId="3094" xr:uid="{00000000-0005-0000-0000-0000C32B0000}"/>
    <cellStyle name="Titulo1 4" xfId="3095" xr:uid="{00000000-0005-0000-0000-0000C42B0000}"/>
    <cellStyle name="Titulo1 5" xfId="3096" xr:uid="{00000000-0005-0000-0000-0000C52B0000}"/>
    <cellStyle name="Titulo1 6" xfId="3097" xr:uid="{00000000-0005-0000-0000-0000C62B0000}"/>
    <cellStyle name="Titulo1 7" xfId="3098" xr:uid="{00000000-0005-0000-0000-0000C72B0000}"/>
    <cellStyle name="Titulo1 8" xfId="3099" xr:uid="{00000000-0005-0000-0000-0000C82B0000}"/>
    <cellStyle name="Titulo1 9" xfId="3100" xr:uid="{00000000-0005-0000-0000-0000C92B0000}"/>
    <cellStyle name="Titulo2" xfId="34" xr:uid="{00000000-0005-0000-0000-0000CA2B0000}"/>
    <cellStyle name="Titulo2 10" xfId="3101" xr:uid="{00000000-0005-0000-0000-0000CB2B0000}"/>
    <cellStyle name="Titulo2 11" xfId="3102" xr:uid="{00000000-0005-0000-0000-0000CC2B0000}"/>
    <cellStyle name="Titulo2 12" xfId="3103" xr:uid="{00000000-0005-0000-0000-0000CD2B0000}"/>
    <cellStyle name="Titulo2 13" xfId="3104" xr:uid="{00000000-0005-0000-0000-0000CE2B0000}"/>
    <cellStyle name="Titulo2 14" xfId="3105" xr:uid="{00000000-0005-0000-0000-0000CF2B0000}"/>
    <cellStyle name="Titulo2 15" xfId="3106" xr:uid="{00000000-0005-0000-0000-0000D02B0000}"/>
    <cellStyle name="Titulo2 16" xfId="3107" xr:uid="{00000000-0005-0000-0000-0000D12B0000}"/>
    <cellStyle name="Titulo2 17" xfId="3108" xr:uid="{00000000-0005-0000-0000-0000D22B0000}"/>
    <cellStyle name="Titulo2 18" xfId="3109" xr:uid="{00000000-0005-0000-0000-0000D32B0000}"/>
    <cellStyle name="Titulo2 19" xfId="3110" xr:uid="{00000000-0005-0000-0000-0000D42B0000}"/>
    <cellStyle name="Titulo2 2" xfId="3111" xr:uid="{00000000-0005-0000-0000-0000D52B0000}"/>
    <cellStyle name="Titulo2 2 2" xfId="3112" xr:uid="{00000000-0005-0000-0000-0000D62B0000}"/>
    <cellStyle name="Titulo2 2 3" xfId="3113" xr:uid="{00000000-0005-0000-0000-0000D72B0000}"/>
    <cellStyle name="Titulo2 2 4" xfId="4137" xr:uid="{00000000-0005-0000-0000-0000D82B0000}"/>
    <cellStyle name="Titulo2 20" xfId="3114" xr:uid="{00000000-0005-0000-0000-0000D92B0000}"/>
    <cellStyle name="Titulo2 21" xfId="3115" xr:uid="{00000000-0005-0000-0000-0000DA2B0000}"/>
    <cellStyle name="Titulo2 22" xfId="3116" xr:uid="{00000000-0005-0000-0000-0000DB2B0000}"/>
    <cellStyle name="Titulo2 23" xfId="3117" xr:uid="{00000000-0005-0000-0000-0000DC2B0000}"/>
    <cellStyle name="Titulo2 24" xfId="3118" xr:uid="{00000000-0005-0000-0000-0000DD2B0000}"/>
    <cellStyle name="Titulo2 25" xfId="3119" xr:uid="{00000000-0005-0000-0000-0000DE2B0000}"/>
    <cellStyle name="Titulo2 26" xfId="3120" xr:uid="{00000000-0005-0000-0000-0000DF2B0000}"/>
    <cellStyle name="Titulo2 27" xfId="3121" xr:uid="{00000000-0005-0000-0000-0000E02B0000}"/>
    <cellStyle name="Titulo2 28" xfId="3122" xr:uid="{00000000-0005-0000-0000-0000E12B0000}"/>
    <cellStyle name="Titulo2 29" xfId="3123" xr:uid="{00000000-0005-0000-0000-0000E22B0000}"/>
    <cellStyle name="Titulo2 3" xfId="3124" xr:uid="{00000000-0005-0000-0000-0000E32B0000}"/>
    <cellStyle name="Titulo2 30" xfId="3125" xr:uid="{00000000-0005-0000-0000-0000E42B0000}"/>
    <cellStyle name="Titulo2 31" xfId="3126" xr:uid="{00000000-0005-0000-0000-0000E52B0000}"/>
    <cellStyle name="Titulo2 32" xfId="3127" xr:uid="{00000000-0005-0000-0000-0000E62B0000}"/>
    <cellStyle name="Titulo2 33" xfId="3128" xr:uid="{00000000-0005-0000-0000-0000E72B0000}"/>
    <cellStyle name="Titulo2 34" xfId="3129" xr:uid="{00000000-0005-0000-0000-0000E82B0000}"/>
    <cellStyle name="Titulo2 4" xfId="3130" xr:uid="{00000000-0005-0000-0000-0000E92B0000}"/>
    <cellStyle name="Titulo2 5" xfId="3131" xr:uid="{00000000-0005-0000-0000-0000EA2B0000}"/>
    <cellStyle name="Titulo2 6" xfId="3132" xr:uid="{00000000-0005-0000-0000-0000EB2B0000}"/>
    <cellStyle name="Titulo2 7" xfId="3133" xr:uid="{00000000-0005-0000-0000-0000EC2B0000}"/>
    <cellStyle name="Titulo2 8" xfId="3134" xr:uid="{00000000-0005-0000-0000-0000ED2B0000}"/>
    <cellStyle name="Titulo2 9" xfId="3135" xr:uid="{00000000-0005-0000-0000-0000EE2B0000}"/>
    <cellStyle name="Total" xfId="12300" builtinId="25" customBuiltin="1"/>
    <cellStyle name="Total 10" xfId="3136" xr:uid="{00000000-0005-0000-0000-0000EF2B0000}"/>
    <cellStyle name="Total 10 2" xfId="4138" xr:uid="{00000000-0005-0000-0000-0000F02B0000}"/>
    <cellStyle name="Total 10 2 2" xfId="7619" xr:uid="{00000000-0005-0000-0000-0000F12B0000}"/>
    <cellStyle name="Total 10 2 2 2" xfId="10913" xr:uid="{00000000-0005-0000-0000-0000F22B0000}"/>
    <cellStyle name="Total 10 3" xfId="5197" xr:uid="{00000000-0005-0000-0000-0000F32B0000}"/>
    <cellStyle name="Total 10 3 2" xfId="10914" xr:uid="{00000000-0005-0000-0000-0000F42B0000}"/>
    <cellStyle name="Total 11" xfId="3137" xr:uid="{00000000-0005-0000-0000-0000F52B0000}"/>
    <cellStyle name="Total 11 2" xfId="4139" xr:uid="{00000000-0005-0000-0000-0000F62B0000}"/>
    <cellStyle name="Total 11 2 2" xfId="7620" xr:uid="{00000000-0005-0000-0000-0000F72B0000}"/>
    <cellStyle name="Total 11 2 2 2" xfId="10915" xr:uid="{00000000-0005-0000-0000-0000F82B0000}"/>
    <cellStyle name="Total 11 3" xfId="5198" xr:uid="{00000000-0005-0000-0000-0000F92B0000}"/>
    <cellStyle name="Total 11 3 2" xfId="10916" xr:uid="{00000000-0005-0000-0000-0000FA2B0000}"/>
    <cellStyle name="Total 12" xfId="3138" xr:uid="{00000000-0005-0000-0000-0000FB2B0000}"/>
    <cellStyle name="Total 12 2" xfId="4140" xr:uid="{00000000-0005-0000-0000-0000FC2B0000}"/>
    <cellStyle name="Total 12 2 2" xfId="7621" xr:uid="{00000000-0005-0000-0000-0000FD2B0000}"/>
    <cellStyle name="Total 12 2 2 2" xfId="10917" xr:uid="{00000000-0005-0000-0000-0000FE2B0000}"/>
    <cellStyle name="Total 12 3" xfId="5199" xr:uid="{00000000-0005-0000-0000-0000FF2B0000}"/>
    <cellStyle name="Total 12 3 2" xfId="10918" xr:uid="{00000000-0005-0000-0000-0000002C0000}"/>
    <cellStyle name="Total 13" xfId="3139" xr:uid="{00000000-0005-0000-0000-0000012C0000}"/>
    <cellStyle name="Total 13 2" xfId="4141" xr:uid="{00000000-0005-0000-0000-0000022C0000}"/>
    <cellStyle name="Total 13 2 2" xfId="7622" xr:uid="{00000000-0005-0000-0000-0000032C0000}"/>
    <cellStyle name="Total 13 2 2 2" xfId="10919" xr:uid="{00000000-0005-0000-0000-0000042C0000}"/>
    <cellStyle name="Total 13 3" xfId="5200" xr:uid="{00000000-0005-0000-0000-0000052C0000}"/>
    <cellStyle name="Total 13 3 2" xfId="10920" xr:uid="{00000000-0005-0000-0000-0000062C0000}"/>
    <cellStyle name="Total 14" xfId="3140" xr:uid="{00000000-0005-0000-0000-0000072C0000}"/>
    <cellStyle name="Total 14 2" xfId="4142" xr:uid="{00000000-0005-0000-0000-0000082C0000}"/>
    <cellStyle name="Total 14 2 2" xfId="7623" xr:uid="{00000000-0005-0000-0000-0000092C0000}"/>
    <cellStyle name="Total 14 2 2 2" xfId="10921" xr:uid="{00000000-0005-0000-0000-00000A2C0000}"/>
    <cellStyle name="Total 14 3" xfId="5201" xr:uid="{00000000-0005-0000-0000-00000B2C0000}"/>
    <cellStyle name="Total 14 3 2" xfId="10922" xr:uid="{00000000-0005-0000-0000-00000C2C0000}"/>
    <cellStyle name="Total 15" xfId="3141" xr:uid="{00000000-0005-0000-0000-00000D2C0000}"/>
    <cellStyle name="Total 15 2" xfId="4143" xr:uid="{00000000-0005-0000-0000-00000E2C0000}"/>
    <cellStyle name="Total 15 2 2" xfId="7624" xr:uid="{00000000-0005-0000-0000-00000F2C0000}"/>
    <cellStyle name="Total 15 2 2 2" xfId="10923" xr:uid="{00000000-0005-0000-0000-0000102C0000}"/>
    <cellStyle name="Total 15 3" xfId="5202" xr:uid="{00000000-0005-0000-0000-0000112C0000}"/>
    <cellStyle name="Total 15 3 2" xfId="10924" xr:uid="{00000000-0005-0000-0000-0000122C0000}"/>
    <cellStyle name="Total 16" xfId="3142" xr:uid="{00000000-0005-0000-0000-0000132C0000}"/>
    <cellStyle name="Total 16 2" xfId="4144" xr:uid="{00000000-0005-0000-0000-0000142C0000}"/>
    <cellStyle name="Total 16 2 2" xfId="7625" xr:uid="{00000000-0005-0000-0000-0000152C0000}"/>
    <cellStyle name="Total 16 2 2 2" xfId="10925" xr:uid="{00000000-0005-0000-0000-0000162C0000}"/>
    <cellStyle name="Total 16 3" xfId="5203" xr:uid="{00000000-0005-0000-0000-0000172C0000}"/>
    <cellStyle name="Total 16 3 2" xfId="10926" xr:uid="{00000000-0005-0000-0000-0000182C0000}"/>
    <cellStyle name="Total 17" xfId="3143" xr:uid="{00000000-0005-0000-0000-0000192C0000}"/>
    <cellStyle name="Total 17 2" xfId="4145" xr:uid="{00000000-0005-0000-0000-00001A2C0000}"/>
    <cellStyle name="Total 17 2 2" xfId="7626" xr:uid="{00000000-0005-0000-0000-00001B2C0000}"/>
    <cellStyle name="Total 17 2 2 2" xfId="10927" xr:uid="{00000000-0005-0000-0000-00001C2C0000}"/>
    <cellStyle name="Total 17 3" xfId="5204" xr:uid="{00000000-0005-0000-0000-00001D2C0000}"/>
    <cellStyle name="Total 17 3 2" xfId="10928" xr:uid="{00000000-0005-0000-0000-00001E2C0000}"/>
    <cellStyle name="Total 18" xfId="3144" xr:uid="{00000000-0005-0000-0000-00001F2C0000}"/>
    <cellStyle name="Total 18 2" xfId="4146" xr:uid="{00000000-0005-0000-0000-0000202C0000}"/>
    <cellStyle name="Total 18 2 2" xfId="7627" xr:uid="{00000000-0005-0000-0000-0000212C0000}"/>
    <cellStyle name="Total 18 2 2 2" xfId="10929" xr:uid="{00000000-0005-0000-0000-0000222C0000}"/>
    <cellStyle name="Total 18 3" xfId="5205" xr:uid="{00000000-0005-0000-0000-0000232C0000}"/>
    <cellStyle name="Total 18 3 2" xfId="10930" xr:uid="{00000000-0005-0000-0000-0000242C0000}"/>
    <cellStyle name="Total 19" xfId="3145" xr:uid="{00000000-0005-0000-0000-0000252C0000}"/>
    <cellStyle name="Total 19 2" xfId="4147" xr:uid="{00000000-0005-0000-0000-0000262C0000}"/>
    <cellStyle name="Total 19 2 2" xfId="7628" xr:uid="{00000000-0005-0000-0000-0000272C0000}"/>
    <cellStyle name="Total 19 2 2 2" xfId="10931" xr:uid="{00000000-0005-0000-0000-0000282C0000}"/>
    <cellStyle name="Total 19 3" xfId="5206" xr:uid="{00000000-0005-0000-0000-0000292C0000}"/>
    <cellStyle name="Total 19 3 2" xfId="10932" xr:uid="{00000000-0005-0000-0000-00002A2C0000}"/>
    <cellStyle name="Total 2" xfId="35" xr:uid="{00000000-0005-0000-0000-00002B2C0000}"/>
    <cellStyle name="Total 2 2" xfId="3147" xr:uid="{00000000-0005-0000-0000-00002C2C0000}"/>
    <cellStyle name="Total 2 2 2" xfId="4148" xr:uid="{00000000-0005-0000-0000-00002D2C0000}"/>
    <cellStyle name="Total 2 2 2 2" xfId="7629" xr:uid="{00000000-0005-0000-0000-00002E2C0000}"/>
    <cellStyle name="Total 2 2 2 2 2" xfId="10933" xr:uid="{00000000-0005-0000-0000-00002F2C0000}"/>
    <cellStyle name="Total 2 2 3" xfId="5208" xr:uid="{00000000-0005-0000-0000-0000302C0000}"/>
    <cellStyle name="Total 2 2 3 2" xfId="10934" xr:uid="{00000000-0005-0000-0000-0000312C0000}"/>
    <cellStyle name="Total 2 3" xfId="3148" xr:uid="{00000000-0005-0000-0000-0000322C0000}"/>
    <cellStyle name="Total 2 3 2" xfId="4149" xr:uid="{00000000-0005-0000-0000-0000332C0000}"/>
    <cellStyle name="Total 2 3 2 2" xfId="7630" xr:uid="{00000000-0005-0000-0000-0000342C0000}"/>
    <cellStyle name="Total 2 3 2 2 2" xfId="10935" xr:uid="{00000000-0005-0000-0000-0000352C0000}"/>
    <cellStyle name="Total 2 3 3" xfId="5209" xr:uid="{00000000-0005-0000-0000-0000362C0000}"/>
    <cellStyle name="Total 2 3 3 2" xfId="10936" xr:uid="{00000000-0005-0000-0000-0000372C0000}"/>
    <cellStyle name="Total 2 4" xfId="3149" xr:uid="{00000000-0005-0000-0000-0000382C0000}"/>
    <cellStyle name="Total 2 4 2" xfId="4150" xr:uid="{00000000-0005-0000-0000-0000392C0000}"/>
    <cellStyle name="Total 2 4 2 2" xfId="7631" xr:uid="{00000000-0005-0000-0000-00003A2C0000}"/>
    <cellStyle name="Total 2 4 2 2 2" xfId="10937" xr:uid="{00000000-0005-0000-0000-00003B2C0000}"/>
    <cellStyle name="Total 2 4 3" xfId="5210" xr:uid="{00000000-0005-0000-0000-00003C2C0000}"/>
    <cellStyle name="Total 2 4 3 2" xfId="10938" xr:uid="{00000000-0005-0000-0000-00003D2C0000}"/>
    <cellStyle name="Total 2 5" xfId="4151" xr:uid="{00000000-0005-0000-0000-00003E2C0000}"/>
    <cellStyle name="Total 2 5 2" xfId="7632" xr:uid="{00000000-0005-0000-0000-00003F2C0000}"/>
    <cellStyle name="Total 2 5 2 2" xfId="10939" xr:uid="{00000000-0005-0000-0000-0000402C0000}"/>
    <cellStyle name="Total 2 6" xfId="5207" xr:uid="{00000000-0005-0000-0000-0000412C0000}"/>
    <cellStyle name="Total 2 6 2" xfId="10940" xr:uid="{00000000-0005-0000-0000-0000422C0000}"/>
    <cellStyle name="Total 2 7" xfId="3146" xr:uid="{00000000-0005-0000-0000-0000432C0000}"/>
    <cellStyle name="Total 20" xfId="3150" xr:uid="{00000000-0005-0000-0000-0000442C0000}"/>
    <cellStyle name="Total 20 2" xfId="4152" xr:uid="{00000000-0005-0000-0000-0000452C0000}"/>
    <cellStyle name="Total 20 2 2" xfId="7633" xr:uid="{00000000-0005-0000-0000-0000462C0000}"/>
    <cellStyle name="Total 20 2 2 2" xfId="10941" xr:uid="{00000000-0005-0000-0000-0000472C0000}"/>
    <cellStyle name="Total 20 3" xfId="5211" xr:uid="{00000000-0005-0000-0000-0000482C0000}"/>
    <cellStyle name="Total 20 3 2" xfId="10942" xr:uid="{00000000-0005-0000-0000-0000492C0000}"/>
    <cellStyle name="Total 21" xfId="3151" xr:uid="{00000000-0005-0000-0000-00004A2C0000}"/>
    <cellStyle name="Total 21 2" xfId="4153" xr:uid="{00000000-0005-0000-0000-00004B2C0000}"/>
    <cellStyle name="Total 21 2 2" xfId="7634" xr:uid="{00000000-0005-0000-0000-00004C2C0000}"/>
    <cellStyle name="Total 21 2 2 2" xfId="10943" xr:uid="{00000000-0005-0000-0000-00004D2C0000}"/>
    <cellStyle name="Total 21 3" xfId="5212" xr:uid="{00000000-0005-0000-0000-00004E2C0000}"/>
    <cellStyle name="Total 21 3 2" xfId="10944" xr:uid="{00000000-0005-0000-0000-00004F2C0000}"/>
    <cellStyle name="Total 22" xfId="3152" xr:uid="{00000000-0005-0000-0000-0000502C0000}"/>
    <cellStyle name="Total 22 2" xfId="4154" xr:uid="{00000000-0005-0000-0000-0000512C0000}"/>
    <cellStyle name="Total 22 2 2" xfId="7635" xr:uid="{00000000-0005-0000-0000-0000522C0000}"/>
    <cellStyle name="Total 22 2 2 2" xfId="10945" xr:uid="{00000000-0005-0000-0000-0000532C0000}"/>
    <cellStyle name="Total 22 3" xfId="5213" xr:uid="{00000000-0005-0000-0000-0000542C0000}"/>
    <cellStyle name="Total 22 3 2" xfId="10946" xr:uid="{00000000-0005-0000-0000-0000552C0000}"/>
    <cellStyle name="Total 23" xfId="3153" xr:uid="{00000000-0005-0000-0000-0000562C0000}"/>
    <cellStyle name="Total 23 2" xfId="4155" xr:uid="{00000000-0005-0000-0000-0000572C0000}"/>
    <cellStyle name="Total 23 2 2" xfId="7636" xr:uid="{00000000-0005-0000-0000-0000582C0000}"/>
    <cellStyle name="Total 23 2 2 2" xfId="10947" xr:uid="{00000000-0005-0000-0000-0000592C0000}"/>
    <cellStyle name="Total 23 3" xfId="5214" xr:uid="{00000000-0005-0000-0000-00005A2C0000}"/>
    <cellStyle name="Total 23 3 2" xfId="10948" xr:uid="{00000000-0005-0000-0000-00005B2C0000}"/>
    <cellStyle name="Total 24" xfId="3154" xr:uid="{00000000-0005-0000-0000-00005C2C0000}"/>
    <cellStyle name="Total 24 2" xfId="4156" xr:uid="{00000000-0005-0000-0000-00005D2C0000}"/>
    <cellStyle name="Total 24 2 2" xfId="7637" xr:uid="{00000000-0005-0000-0000-00005E2C0000}"/>
    <cellStyle name="Total 24 2 2 2" xfId="10949" xr:uid="{00000000-0005-0000-0000-00005F2C0000}"/>
    <cellStyle name="Total 24 3" xfId="5215" xr:uid="{00000000-0005-0000-0000-0000602C0000}"/>
    <cellStyle name="Total 24 3 2" xfId="10950" xr:uid="{00000000-0005-0000-0000-0000612C0000}"/>
    <cellStyle name="Total 25" xfId="3155" xr:uid="{00000000-0005-0000-0000-0000622C0000}"/>
    <cellStyle name="Total 25 2" xfId="4157" xr:uid="{00000000-0005-0000-0000-0000632C0000}"/>
    <cellStyle name="Total 25 2 2" xfId="7638" xr:uid="{00000000-0005-0000-0000-0000642C0000}"/>
    <cellStyle name="Total 25 2 2 2" xfId="10951" xr:uid="{00000000-0005-0000-0000-0000652C0000}"/>
    <cellStyle name="Total 25 3" xfId="5216" xr:uid="{00000000-0005-0000-0000-0000662C0000}"/>
    <cellStyle name="Total 25 3 2" xfId="10952" xr:uid="{00000000-0005-0000-0000-0000672C0000}"/>
    <cellStyle name="Total 26" xfId="3156" xr:uid="{00000000-0005-0000-0000-0000682C0000}"/>
    <cellStyle name="Total 26 2" xfId="4158" xr:uid="{00000000-0005-0000-0000-0000692C0000}"/>
    <cellStyle name="Total 26 2 2" xfId="7639" xr:uid="{00000000-0005-0000-0000-00006A2C0000}"/>
    <cellStyle name="Total 26 2 2 2" xfId="10953" xr:uid="{00000000-0005-0000-0000-00006B2C0000}"/>
    <cellStyle name="Total 26 3" xfId="5217" xr:uid="{00000000-0005-0000-0000-00006C2C0000}"/>
    <cellStyle name="Total 26 3 2" xfId="10954" xr:uid="{00000000-0005-0000-0000-00006D2C0000}"/>
    <cellStyle name="Total 27" xfId="3157" xr:uid="{00000000-0005-0000-0000-00006E2C0000}"/>
    <cellStyle name="Total 27 2" xfId="4159" xr:uid="{00000000-0005-0000-0000-00006F2C0000}"/>
    <cellStyle name="Total 27 2 2" xfId="7640" xr:uid="{00000000-0005-0000-0000-0000702C0000}"/>
    <cellStyle name="Total 27 2 2 2" xfId="10955" xr:uid="{00000000-0005-0000-0000-0000712C0000}"/>
    <cellStyle name="Total 27 3" xfId="5218" xr:uid="{00000000-0005-0000-0000-0000722C0000}"/>
    <cellStyle name="Total 27 3 2" xfId="10956" xr:uid="{00000000-0005-0000-0000-0000732C0000}"/>
    <cellStyle name="Total 28" xfId="3158" xr:uid="{00000000-0005-0000-0000-0000742C0000}"/>
    <cellStyle name="Total 28 2" xfId="4160" xr:uid="{00000000-0005-0000-0000-0000752C0000}"/>
    <cellStyle name="Total 28 2 2" xfId="7641" xr:uid="{00000000-0005-0000-0000-0000762C0000}"/>
    <cellStyle name="Total 28 2 2 2" xfId="10957" xr:uid="{00000000-0005-0000-0000-0000772C0000}"/>
    <cellStyle name="Total 28 3" xfId="5219" xr:uid="{00000000-0005-0000-0000-0000782C0000}"/>
    <cellStyle name="Total 28 3 2" xfId="10958" xr:uid="{00000000-0005-0000-0000-0000792C0000}"/>
    <cellStyle name="Total 29" xfId="3159" xr:uid="{00000000-0005-0000-0000-00007A2C0000}"/>
    <cellStyle name="Total 29 2" xfId="4161" xr:uid="{00000000-0005-0000-0000-00007B2C0000}"/>
    <cellStyle name="Total 29 2 2" xfId="7642" xr:uid="{00000000-0005-0000-0000-00007C2C0000}"/>
    <cellStyle name="Total 29 2 2 2" xfId="10959" xr:uid="{00000000-0005-0000-0000-00007D2C0000}"/>
    <cellStyle name="Total 29 3" xfId="5220" xr:uid="{00000000-0005-0000-0000-00007E2C0000}"/>
    <cellStyle name="Total 29 3 2" xfId="10960" xr:uid="{00000000-0005-0000-0000-00007F2C0000}"/>
    <cellStyle name="Total 3" xfId="3160" xr:uid="{00000000-0005-0000-0000-0000802C0000}"/>
    <cellStyle name="Total 3 2" xfId="3161" xr:uid="{00000000-0005-0000-0000-0000812C0000}"/>
    <cellStyle name="Total 3 2 2" xfId="5222" xr:uid="{00000000-0005-0000-0000-0000822C0000}"/>
    <cellStyle name="Total 3 2 2 2" xfId="10961" xr:uid="{00000000-0005-0000-0000-0000832C0000}"/>
    <cellStyle name="Total 3 3" xfId="4162" xr:uid="{00000000-0005-0000-0000-0000842C0000}"/>
    <cellStyle name="Total 3 3 2" xfId="7643" xr:uid="{00000000-0005-0000-0000-0000852C0000}"/>
    <cellStyle name="Total 3 3 2 2" xfId="10962" xr:uid="{00000000-0005-0000-0000-0000862C0000}"/>
    <cellStyle name="Total 3 4" xfId="5221" xr:uid="{00000000-0005-0000-0000-0000872C0000}"/>
    <cellStyle name="Total 3 4 2" xfId="10963" xr:uid="{00000000-0005-0000-0000-0000882C0000}"/>
    <cellStyle name="Total 30" xfId="3162" xr:uid="{00000000-0005-0000-0000-0000892C0000}"/>
    <cellStyle name="Total 30 2" xfId="4163" xr:uid="{00000000-0005-0000-0000-00008A2C0000}"/>
    <cellStyle name="Total 30 2 2" xfId="7644" xr:uid="{00000000-0005-0000-0000-00008B2C0000}"/>
    <cellStyle name="Total 30 2 2 2" xfId="10964" xr:uid="{00000000-0005-0000-0000-00008C2C0000}"/>
    <cellStyle name="Total 30 3" xfId="5223" xr:uid="{00000000-0005-0000-0000-00008D2C0000}"/>
    <cellStyle name="Total 30 3 2" xfId="10965" xr:uid="{00000000-0005-0000-0000-00008E2C0000}"/>
    <cellStyle name="Total 31" xfId="3163" xr:uid="{00000000-0005-0000-0000-00008F2C0000}"/>
    <cellStyle name="Total 31 2" xfId="4164" xr:uid="{00000000-0005-0000-0000-0000902C0000}"/>
    <cellStyle name="Total 31 2 2" xfId="7645" xr:uid="{00000000-0005-0000-0000-0000912C0000}"/>
    <cellStyle name="Total 31 2 2 2" xfId="10966" xr:uid="{00000000-0005-0000-0000-0000922C0000}"/>
    <cellStyle name="Total 31 3" xfId="5224" xr:uid="{00000000-0005-0000-0000-0000932C0000}"/>
    <cellStyle name="Total 31 3 2" xfId="10967" xr:uid="{00000000-0005-0000-0000-0000942C0000}"/>
    <cellStyle name="Total 32" xfId="3164" xr:uid="{00000000-0005-0000-0000-0000952C0000}"/>
    <cellStyle name="Total 32 2" xfId="4165" xr:uid="{00000000-0005-0000-0000-0000962C0000}"/>
    <cellStyle name="Total 32 2 2" xfId="7646" xr:uid="{00000000-0005-0000-0000-0000972C0000}"/>
    <cellStyle name="Total 32 2 2 2" xfId="10968" xr:uid="{00000000-0005-0000-0000-0000982C0000}"/>
    <cellStyle name="Total 32 3" xfId="5225" xr:uid="{00000000-0005-0000-0000-0000992C0000}"/>
    <cellStyle name="Total 32 3 2" xfId="10969" xr:uid="{00000000-0005-0000-0000-00009A2C0000}"/>
    <cellStyle name="Total 33" xfId="3165" xr:uid="{00000000-0005-0000-0000-00009B2C0000}"/>
    <cellStyle name="Total 33 2" xfId="4166" xr:uid="{00000000-0005-0000-0000-00009C2C0000}"/>
    <cellStyle name="Total 33 2 2" xfId="7647" xr:uid="{00000000-0005-0000-0000-00009D2C0000}"/>
    <cellStyle name="Total 33 2 2 2" xfId="10970" xr:uid="{00000000-0005-0000-0000-00009E2C0000}"/>
    <cellStyle name="Total 33 3" xfId="5226" xr:uid="{00000000-0005-0000-0000-00009F2C0000}"/>
    <cellStyle name="Total 33 3 2" xfId="10971" xr:uid="{00000000-0005-0000-0000-0000A02C0000}"/>
    <cellStyle name="Total 34" xfId="3166" xr:uid="{00000000-0005-0000-0000-0000A12C0000}"/>
    <cellStyle name="Total 34 2" xfId="4167" xr:uid="{00000000-0005-0000-0000-0000A22C0000}"/>
    <cellStyle name="Total 34 2 2" xfId="7648" xr:uid="{00000000-0005-0000-0000-0000A32C0000}"/>
    <cellStyle name="Total 34 2 2 2" xfId="10972" xr:uid="{00000000-0005-0000-0000-0000A42C0000}"/>
    <cellStyle name="Total 34 3" xfId="5227" xr:uid="{00000000-0005-0000-0000-0000A52C0000}"/>
    <cellStyle name="Total 34 3 2" xfId="10973" xr:uid="{00000000-0005-0000-0000-0000A62C0000}"/>
    <cellStyle name="Total 35" xfId="3167" xr:uid="{00000000-0005-0000-0000-0000A72C0000}"/>
    <cellStyle name="Total 35 2" xfId="5228" xr:uid="{00000000-0005-0000-0000-0000A82C0000}"/>
    <cellStyle name="Total 35 2 2" xfId="10974" xr:uid="{00000000-0005-0000-0000-0000A92C0000}"/>
    <cellStyle name="Total 36" xfId="3168" xr:uid="{00000000-0005-0000-0000-0000AA2C0000}"/>
    <cellStyle name="Total 36 2" xfId="5229" xr:uid="{00000000-0005-0000-0000-0000AB2C0000}"/>
    <cellStyle name="Total 36 2 2" xfId="10975" xr:uid="{00000000-0005-0000-0000-0000AC2C0000}"/>
    <cellStyle name="Total 37" xfId="3169" xr:uid="{00000000-0005-0000-0000-0000AD2C0000}"/>
    <cellStyle name="Total 37 2" xfId="5230" xr:uid="{00000000-0005-0000-0000-0000AE2C0000}"/>
    <cellStyle name="Total 37 2 2" xfId="10976" xr:uid="{00000000-0005-0000-0000-0000AF2C0000}"/>
    <cellStyle name="Total 38" xfId="3170" xr:uid="{00000000-0005-0000-0000-0000B02C0000}"/>
    <cellStyle name="Total 38 2" xfId="5231" xr:uid="{00000000-0005-0000-0000-0000B12C0000}"/>
    <cellStyle name="Total 38 2 2" xfId="10977" xr:uid="{00000000-0005-0000-0000-0000B22C0000}"/>
    <cellStyle name="Total 39" xfId="3171" xr:uid="{00000000-0005-0000-0000-0000B32C0000}"/>
    <cellStyle name="Total 39 2" xfId="5232" xr:uid="{00000000-0005-0000-0000-0000B42C0000}"/>
    <cellStyle name="Total 39 2 2" xfId="10978" xr:uid="{00000000-0005-0000-0000-0000B52C0000}"/>
    <cellStyle name="Total 4" xfId="3172" xr:uid="{00000000-0005-0000-0000-0000B62C0000}"/>
    <cellStyle name="Total 4 2" xfId="4168" xr:uid="{00000000-0005-0000-0000-0000B72C0000}"/>
    <cellStyle name="Total 4 2 2" xfId="7649" xr:uid="{00000000-0005-0000-0000-0000B82C0000}"/>
    <cellStyle name="Total 4 2 2 2" xfId="10979" xr:uid="{00000000-0005-0000-0000-0000B92C0000}"/>
    <cellStyle name="Total 4 3" xfId="5233" xr:uid="{00000000-0005-0000-0000-0000BA2C0000}"/>
    <cellStyle name="Total 4 3 2" xfId="10980" xr:uid="{00000000-0005-0000-0000-0000BB2C0000}"/>
    <cellStyle name="Total 40" xfId="3173" xr:uid="{00000000-0005-0000-0000-0000BC2C0000}"/>
    <cellStyle name="Total 40 2" xfId="5234" xr:uid="{00000000-0005-0000-0000-0000BD2C0000}"/>
    <cellStyle name="Total 40 2 2" xfId="10981" xr:uid="{00000000-0005-0000-0000-0000BE2C0000}"/>
    <cellStyle name="Total 41" xfId="3174" xr:uid="{00000000-0005-0000-0000-0000BF2C0000}"/>
    <cellStyle name="Total 41 2" xfId="5235" xr:uid="{00000000-0005-0000-0000-0000C02C0000}"/>
    <cellStyle name="Total 41 2 2" xfId="10982" xr:uid="{00000000-0005-0000-0000-0000C12C0000}"/>
    <cellStyle name="Total 42" xfId="3175" xr:uid="{00000000-0005-0000-0000-0000C22C0000}"/>
    <cellStyle name="Total 42 2" xfId="5236" xr:uid="{00000000-0005-0000-0000-0000C32C0000}"/>
    <cellStyle name="Total 42 2 2" xfId="10983" xr:uid="{00000000-0005-0000-0000-0000C42C0000}"/>
    <cellStyle name="Total 43" xfId="3176" xr:uid="{00000000-0005-0000-0000-0000C52C0000}"/>
    <cellStyle name="Total 43 2" xfId="5237" xr:uid="{00000000-0005-0000-0000-0000C62C0000}"/>
    <cellStyle name="Total 43 2 2" xfId="10984" xr:uid="{00000000-0005-0000-0000-0000C72C0000}"/>
    <cellStyle name="Total 44" xfId="3177" xr:uid="{00000000-0005-0000-0000-0000C82C0000}"/>
    <cellStyle name="Total 44 2" xfId="5238" xr:uid="{00000000-0005-0000-0000-0000C92C0000}"/>
    <cellStyle name="Total 44 2 2" xfId="10985" xr:uid="{00000000-0005-0000-0000-0000CA2C0000}"/>
    <cellStyle name="Total 45" xfId="3178" xr:uid="{00000000-0005-0000-0000-0000CB2C0000}"/>
    <cellStyle name="Total 45 2" xfId="5239" xr:uid="{00000000-0005-0000-0000-0000CC2C0000}"/>
    <cellStyle name="Total 45 2 2" xfId="10986" xr:uid="{00000000-0005-0000-0000-0000CD2C0000}"/>
    <cellStyle name="Total 46" xfId="3179" xr:uid="{00000000-0005-0000-0000-0000CE2C0000}"/>
    <cellStyle name="Total 46 2" xfId="5240" xr:uid="{00000000-0005-0000-0000-0000CF2C0000}"/>
    <cellStyle name="Total 46 2 2" xfId="10987" xr:uid="{00000000-0005-0000-0000-0000D02C0000}"/>
    <cellStyle name="Total 47" xfId="3180" xr:uid="{00000000-0005-0000-0000-0000D12C0000}"/>
    <cellStyle name="Total 47 2" xfId="5241" xr:uid="{00000000-0005-0000-0000-0000D22C0000}"/>
    <cellStyle name="Total 47 2 2" xfId="10988" xr:uid="{00000000-0005-0000-0000-0000D32C0000}"/>
    <cellStyle name="Total 48" xfId="3181" xr:uid="{00000000-0005-0000-0000-0000D42C0000}"/>
    <cellStyle name="Total 48 2" xfId="5242" xr:uid="{00000000-0005-0000-0000-0000D52C0000}"/>
    <cellStyle name="Total 48 2 2" xfId="10989" xr:uid="{00000000-0005-0000-0000-0000D62C0000}"/>
    <cellStyle name="Total 49" xfId="3182" xr:uid="{00000000-0005-0000-0000-0000D72C0000}"/>
    <cellStyle name="Total 49 2" xfId="5243" xr:uid="{00000000-0005-0000-0000-0000D82C0000}"/>
    <cellStyle name="Total 49 2 2" xfId="10990" xr:uid="{00000000-0005-0000-0000-0000D92C0000}"/>
    <cellStyle name="Total 5" xfId="3183" xr:uid="{00000000-0005-0000-0000-0000DA2C0000}"/>
    <cellStyle name="Total 5 2" xfId="4169" xr:uid="{00000000-0005-0000-0000-0000DB2C0000}"/>
    <cellStyle name="Total 5 2 2" xfId="7650" xr:uid="{00000000-0005-0000-0000-0000DC2C0000}"/>
    <cellStyle name="Total 5 2 2 2" xfId="10991" xr:uid="{00000000-0005-0000-0000-0000DD2C0000}"/>
    <cellStyle name="Total 5 3" xfId="5244" xr:uid="{00000000-0005-0000-0000-0000DE2C0000}"/>
    <cellStyle name="Total 5 3 2" xfId="10992" xr:uid="{00000000-0005-0000-0000-0000DF2C0000}"/>
    <cellStyle name="Total 50" xfId="3184" xr:uid="{00000000-0005-0000-0000-0000E02C0000}"/>
    <cellStyle name="Total 50 2" xfId="5245" xr:uid="{00000000-0005-0000-0000-0000E12C0000}"/>
    <cellStyle name="Total 50 2 2" xfId="10993" xr:uid="{00000000-0005-0000-0000-0000E22C0000}"/>
    <cellStyle name="Total 51" xfId="3185" xr:uid="{00000000-0005-0000-0000-0000E32C0000}"/>
    <cellStyle name="Total 51 2" xfId="5246" xr:uid="{00000000-0005-0000-0000-0000E42C0000}"/>
    <cellStyle name="Total 51 2 2" xfId="10994" xr:uid="{00000000-0005-0000-0000-0000E52C0000}"/>
    <cellStyle name="Total 52" xfId="3186" xr:uid="{00000000-0005-0000-0000-0000E62C0000}"/>
    <cellStyle name="Total 52 2" xfId="5247" xr:uid="{00000000-0005-0000-0000-0000E72C0000}"/>
    <cellStyle name="Total 52 2 2" xfId="10995" xr:uid="{00000000-0005-0000-0000-0000E82C0000}"/>
    <cellStyle name="Total 53" xfId="3187" xr:uid="{00000000-0005-0000-0000-0000E92C0000}"/>
    <cellStyle name="Total 53 2" xfId="5248" xr:uid="{00000000-0005-0000-0000-0000EA2C0000}"/>
    <cellStyle name="Total 53 2 2" xfId="10996" xr:uid="{00000000-0005-0000-0000-0000EB2C0000}"/>
    <cellStyle name="Total 54" xfId="3188" xr:uid="{00000000-0005-0000-0000-0000EC2C0000}"/>
    <cellStyle name="Total 54 2" xfId="5249" xr:uid="{00000000-0005-0000-0000-0000ED2C0000}"/>
    <cellStyle name="Total 54 2 2" xfId="10997" xr:uid="{00000000-0005-0000-0000-0000EE2C0000}"/>
    <cellStyle name="Total 55" xfId="3189" xr:uid="{00000000-0005-0000-0000-0000EF2C0000}"/>
    <cellStyle name="Total 55 2" xfId="5250" xr:uid="{00000000-0005-0000-0000-0000F02C0000}"/>
    <cellStyle name="Total 55 2 2" xfId="10998" xr:uid="{00000000-0005-0000-0000-0000F12C0000}"/>
    <cellStyle name="Total 56" xfId="3190" xr:uid="{00000000-0005-0000-0000-0000F22C0000}"/>
    <cellStyle name="Total 56 2" xfId="5251" xr:uid="{00000000-0005-0000-0000-0000F32C0000}"/>
    <cellStyle name="Total 56 2 2" xfId="10999" xr:uid="{00000000-0005-0000-0000-0000F42C0000}"/>
    <cellStyle name="Total 57" xfId="3191" xr:uid="{00000000-0005-0000-0000-0000F52C0000}"/>
    <cellStyle name="Total 57 2" xfId="5252" xr:uid="{00000000-0005-0000-0000-0000F62C0000}"/>
    <cellStyle name="Total 57 2 2" xfId="11000" xr:uid="{00000000-0005-0000-0000-0000F72C0000}"/>
    <cellStyle name="Total 58" xfId="3192" xr:uid="{00000000-0005-0000-0000-0000F82C0000}"/>
    <cellStyle name="Total 58 2" xfId="5253" xr:uid="{00000000-0005-0000-0000-0000F92C0000}"/>
    <cellStyle name="Total 58 2 2" xfId="11001" xr:uid="{00000000-0005-0000-0000-0000FA2C0000}"/>
    <cellStyle name="Total 59" xfId="3193" xr:uid="{00000000-0005-0000-0000-0000FB2C0000}"/>
    <cellStyle name="Total 59 2" xfId="5254" xr:uid="{00000000-0005-0000-0000-0000FC2C0000}"/>
    <cellStyle name="Total 59 2 2" xfId="11002" xr:uid="{00000000-0005-0000-0000-0000FD2C0000}"/>
    <cellStyle name="Total 6" xfId="3194" xr:uid="{00000000-0005-0000-0000-0000FE2C0000}"/>
    <cellStyle name="Total 6 2" xfId="4170" xr:uid="{00000000-0005-0000-0000-0000FF2C0000}"/>
    <cellStyle name="Total 6 2 2" xfId="7651" xr:uid="{00000000-0005-0000-0000-0000002D0000}"/>
    <cellStyle name="Total 6 2 2 2" xfId="11003" xr:uid="{00000000-0005-0000-0000-0000012D0000}"/>
    <cellStyle name="Total 6 3" xfId="5255" xr:uid="{00000000-0005-0000-0000-0000022D0000}"/>
    <cellStyle name="Total 6 3 2" xfId="11004" xr:uid="{00000000-0005-0000-0000-0000032D0000}"/>
    <cellStyle name="Total 60" xfId="3195" xr:uid="{00000000-0005-0000-0000-0000042D0000}"/>
    <cellStyle name="Total 60 2" xfId="5256" xr:uid="{00000000-0005-0000-0000-0000052D0000}"/>
    <cellStyle name="Total 60 2 2" xfId="11005" xr:uid="{00000000-0005-0000-0000-0000062D0000}"/>
    <cellStyle name="Total 61" xfId="3196" xr:uid="{00000000-0005-0000-0000-0000072D0000}"/>
    <cellStyle name="Total 61 2" xfId="5257" xr:uid="{00000000-0005-0000-0000-0000082D0000}"/>
    <cellStyle name="Total 61 2 2" xfId="11006" xr:uid="{00000000-0005-0000-0000-0000092D0000}"/>
    <cellStyle name="Total 62" xfId="3197" xr:uid="{00000000-0005-0000-0000-00000A2D0000}"/>
    <cellStyle name="Total 62 2" xfId="5258" xr:uid="{00000000-0005-0000-0000-00000B2D0000}"/>
    <cellStyle name="Total 62 2 2" xfId="11007" xr:uid="{00000000-0005-0000-0000-00000C2D0000}"/>
    <cellStyle name="Total 63" xfId="3198" xr:uid="{00000000-0005-0000-0000-00000D2D0000}"/>
    <cellStyle name="Total 63 2" xfId="5259" xr:uid="{00000000-0005-0000-0000-00000E2D0000}"/>
    <cellStyle name="Total 63 2 2" xfId="11008" xr:uid="{00000000-0005-0000-0000-00000F2D0000}"/>
    <cellStyle name="Total 64" xfId="3199" xr:uid="{00000000-0005-0000-0000-0000102D0000}"/>
    <cellStyle name="Total 64 2" xfId="5260" xr:uid="{00000000-0005-0000-0000-0000112D0000}"/>
    <cellStyle name="Total 64 2 2" xfId="11009" xr:uid="{00000000-0005-0000-0000-0000122D0000}"/>
    <cellStyle name="Total 65" xfId="3200" xr:uid="{00000000-0005-0000-0000-0000132D0000}"/>
    <cellStyle name="Total 65 2" xfId="5261" xr:uid="{00000000-0005-0000-0000-0000142D0000}"/>
    <cellStyle name="Total 65 2 2" xfId="11010" xr:uid="{00000000-0005-0000-0000-0000152D0000}"/>
    <cellStyle name="Total 66" xfId="3201" xr:uid="{00000000-0005-0000-0000-0000162D0000}"/>
    <cellStyle name="Total 66 2" xfId="5262" xr:uid="{00000000-0005-0000-0000-0000172D0000}"/>
    <cellStyle name="Total 66 2 2" xfId="11011" xr:uid="{00000000-0005-0000-0000-0000182D0000}"/>
    <cellStyle name="Total 67" xfId="3202" xr:uid="{00000000-0005-0000-0000-0000192D0000}"/>
    <cellStyle name="Total 67 2" xfId="5263" xr:uid="{00000000-0005-0000-0000-00001A2D0000}"/>
    <cellStyle name="Total 67 2 2" xfId="11012" xr:uid="{00000000-0005-0000-0000-00001B2D0000}"/>
    <cellStyle name="Total 68" xfId="3203" xr:uid="{00000000-0005-0000-0000-00001C2D0000}"/>
    <cellStyle name="Total 68 2" xfId="5264" xr:uid="{00000000-0005-0000-0000-00001D2D0000}"/>
    <cellStyle name="Total 68 2 2" xfId="11013" xr:uid="{00000000-0005-0000-0000-00001E2D0000}"/>
    <cellStyle name="Total 69" xfId="3204" xr:uid="{00000000-0005-0000-0000-00001F2D0000}"/>
    <cellStyle name="Total 69 2" xfId="5265" xr:uid="{00000000-0005-0000-0000-0000202D0000}"/>
    <cellStyle name="Total 69 2 2" xfId="11014" xr:uid="{00000000-0005-0000-0000-0000212D0000}"/>
    <cellStyle name="Total 7" xfId="3205" xr:uid="{00000000-0005-0000-0000-0000222D0000}"/>
    <cellStyle name="Total 7 2" xfId="4171" xr:uid="{00000000-0005-0000-0000-0000232D0000}"/>
    <cellStyle name="Total 7 2 2" xfId="7652" xr:uid="{00000000-0005-0000-0000-0000242D0000}"/>
    <cellStyle name="Total 7 2 2 2" xfId="11015" xr:uid="{00000000-0005-0000-0000-0000252D0000}"/>
    <cellStyle name="Total 7 3" xfId="5266" xr:uid="{00000000-0005-0000-0000-0000262D0000}"/>
    <cellStyle name="Total 7 3 2" xfId="11016" xr:uid="{00000000-0005-0000-0000-0000272D0000}"/>
    <cellStyle name="Total 70" xfId="3206" xr:uid="{00000000-0005-0000-0000-0000282D0000}"/>
    <cellStyle name="Total 70 2" xfId="5267" xr:uid="{00000000-0005-0000-0000-0000292D0000}"/>
    <cellStyle name="Total 70 2 2" xfId="11017" xr:uid="{00000000-0005-0000-0000-00002A2D0000}"/>
    <cellStyle name="Total 71" xfId="3207" xr:uid="{00000000-0005-0000-0000-00002B2D0000}"/>
    <cellStyle name="Total 71 2" xfId="5268" xr:uid="{00000000-0005-0000-0000-00002C2D0000}"/>
    <cellStyle name="Total 71 2 2" xfId="11018" xr:uid="{00000000-0005-0000-0000-00002D2D0000}"/>
    <cellStyle name="Total 72" xfId="3208" xr:uid="{00000000-0005-0000-0000-00002E2D0000}"/>
    <cellStyle name="Total 72 2" xfId="5269" xr:uid="{00000000-0005-0000-0000-00002F2D0000}"/>
    <cellStyle name="Total 72 2 2" xfId="11019" xr:uid="{00000000-0005-0000-0000-0000302D0000}"/>
    <cellStyle name="Total 73" xfId="3209" xr:uid="{00000000-0005-0000-0000-0000312D0000}"/>
    <cellStyle name="Total 73 2" xfId="5270" xr:uid="{00000000-0005-0000-0000-0000322D0000}"/>
    <cellStyle name="Total 73 2 2" xfId="11020" xr:uid="{00000000-0005-0000-0000-0000332D0000}"/>
    <cellStyle name="Total 74" xfId="3210" xr:uid="{00000000-0005-0000-0000-0000342D0000}"/>
    <cellStyle name="Total 74 2" xfId="5271" xr:uid="{00000000-0005-0000-0000-0000352D0000}"/>
    <cellStyle name="Total 74 2 2" xfId="11021" xr:uid="{00000000-0005-0000-0000-0000362D0000}"/>
    <cellStyle name="Total 75" xfId="3211" xr:uid="{00000000-0005-0000-0000-0000372D0000}"/>
    <cellStyle name="Total 75 2" xfId="5272" xr:uid="{00000000-0005-0000-0000-0000382D0000}"/>
    <cellStyle name="Total 75 2 2" xfId="11022" xr:uid="{00000000-0005-0000-0000-0000392D0000}"/>
    <cellStyle name="Total 76" xfId="3212" xr:uid="{00000000-0005-0000-0000-00003A2D0000}"/>
    <cellStyle name="Total 76 2" xfId="5273" xr:uid="{00000000-0005-0000-0000-00003B2D0000}"/>
    <cellStyle name="Total 76 2 2" xfId="11023" xr:uid="{00000000-0005-0000-0000-00003C2D0000}"/>
    <cellStyle name="Total 77" xfId="3213" xr:uid="{00000000-0005-0000-0000-00003D2D0000}"/>
    <cellStyle name="Total 77 2" xfId="5274" xr:uid="{00000000-0005-0000-0000-00003E2D0000}"/>
    <cellStyle name="Total 77 2 2" xfId="11024" xr:uid="{00000000-0005-0000-0000-00003F2D0000}"/>
    <cellStyle name="Total 78" xfId="3214" xr:uid="{00000000-0005-0000-0000-0000402D0000}"/>
    <cellStyle name="Total 78 2" xfId="5275" xr:uid="{00000000-0005-0000-0000-0000412D0000}"/>
    <cellStyle name="Total 78 2 2" xfId="11025" xr:uid="{00000000-0005-0000-0000-0000422D0000}"/>
    <cellStyle name="Total 79" xfId="3215" xr:uid="{00000000-0005-0000-0000-0000432D0000}"/>
    <cellStyle name="Total 79 2" xfId="5276" xr:uid="{00000000-0005-0000-0000-0000442D0000}"/>
    <cellStyle name="Total 79 2 2" xfId="11026" xr:uid="{00000000-0005-0000-0000-0000452D0000}"/>
    <cellStyle name="Total 8" xfId="3216" xr:uid="{00000000-0005-0000-0000-0000462D0000}"/>
    <cellStyle name="Total 8 2" xfId="4172" xr:uid="{00000000-0005-0000-0000-0000472D0000}"/>
    <cellStyle name="Total 8 2 2" xfId="7653" xr:uid="{00000000-0005-0000-0000-0000482D0000}"/>
    <cellStyle name="Total 8 2 2 2" xfId="11027" xr:uid="{00000000-0005-0000-0000-0000492D0000}"/>
    <cellStyle name="Total 8 3" xfId="5277" xr:uid="{00000000-0005-0000-0000-00004A2D0000}"/>
    <cellStyle name="Total 8 3 2" xfId="11028" xr:uid="{00000000-0005-0000-0000-00004B2D0000}"/>
    <cellStyle name="Total 80" xfId="3217" xr:uid="{00000000-0005-0000-0000-00004C2D0000}"/>
    <cellStyle name="Total 80 2" xfId="5278" xr:uid="{00000000-0005-0000-0000-00004D2D0000}"/>
    <cellStyle name="Total 80 2 2" xfId="11029" xr:uid="{00000000-0005-0000-0000-00004E2D0000}"/>
    <cellStyle name="Total 81" xfId="3218" xr:uid="{00000000-0005-0000-0000-00004F2D0000}"/>
    <cellStyle name="Total 81 2" xfId="5279" xr:uid="{00000000-0005-0000-0000-0000502D0000}"/>
    <cellStyle name="Total 81 2 2" xfId="11030" xr:uid="{00000000-0005-0000-0000-0000512D0000}"/>
    <cellStyle name="Total 82" xfId="3219" xr:uid="{00000000-0005-0000-0000-0000522D0000}"/>
    <cellStyle name="Total 82 2" xfId="5280" xr:uid="{00000000-0005-0000-0000-0000532D0000}"/>
    <cellStyle name="Total 82 2 2" xfId="11031" xr:uid="{00000000-0005-0000-0000-0000542D0000}"/>
    <cellStyle name="Total 83" xfId="3220" xr:uid="{00000000-0005-0000-0000-0000552D0000}"/>
    <cellStyle name="Total 83 2" xfId="5281" xr:uid="{00000000-0005-0000-0000-0000562D0000}"/>
    <cellStyle name="Total 83 2 2" xfId="11032" xr:uid="{00000000-0005-0000-0000-0000572D0000}"/>
    <cellStyle name="Total 84" xfId="3221" xr:uid="{00000000-0005-0000-0000-0000582D0000}"/>
    <cellStyle name="Total 84 2" xfId="3222" xr:uid="{00000000-0005-0000-0000-0000592D0000}"/>
    <cellStyle name="Total 84 2 2" xfId="6930" xr:uid="{00000000-0005-0000-0000-00005A2D0000}"/>
    <cellStyle name="Total 84 2 2 2" xfId="11033" xr:uid="{00000000-0005-0000-0000-00005B2D0000}"/>
    <cellStyle name="Total 84 3" xfId="5282" xr:uid="{00000000-0005-0000-0000-00005C2D0000}"/>
    <cellStyle name="Total 84 3 2" xfId="11034" xr:uid="{00000000-0005-0000-0000-00005D2D0000}"/>
    <cellStyle name="Total 85" xfId="3223" xr:uid="{00000000-0005-0000-0000-00005E2D0000}"/>
    <cellStyle name="Total 85 2" xfId="6857" xr:uid="{00000000-0005-0000-0000-00005F2D0000}"/>
    <cellStyle name="Total 85 2 2" xfId="11035" xr:uid="{00000000-0005-0000-0000-0000602D0000}"/>
    <cellStyle name="Total 86" xfId="5196" xr:uid="{00000000-0005-0000-0000-0000612D0000}"/>
    <cellStyle name="Total 86 2" xfId="11036" xr:uid="{00000000-0005-0000-0000-0000622D0000}"/>
    <cellStyle name="Total 9" xfId="3224" xr:uid="{00000000-0005-0000-0000-0000632D0000}"/>
    <cellStyle name="Total 9 2" xfId="4173" xr:uid="{00000000-0005-0000-0000-0000642D0000}"/>
    <cellStyle name="Total 9 2 2" xfId="7654" xr:uid="{00000000-0005-0000-0000-0000652D0000}"/>
    <cellStyle name="Total 9 2 2 2" xfId="11037" xr:uid="{00000000-0005-0000-0000-0000662D0000}"/>
    <cellStyle name="Total 9 3" xfId="5283" xr:uid="{00000000-0005-0000-0000-0000672D0000}"/>
    <cellStyle name="Total 9 3 2" xfId="11038" xr:uid="{00000000-0005-0000-0000-0000682D0000}"/>
    <cellStyle name="V¡rgula" xfId="3225" xr:uid="{00000000-0005-0000-0000-0000692D0000}"/>
    <cellStyle name="V¡rgula 10" xfId="3226" xr:uid="{00000000-0005-0000-0000-00006A2D0000}"/>
    <cellStyle name="V¡rgula 11" xfId="3227" xr:uid="{00000000-0005-0000-0000-00006B2D0000}"/>
    <cellStyle name="V¡rgula 12" xfId="3228" xr:uid="{00000000-0005-0000-0000-00006C2D0000}"/>
    <cellStyle name="V¡rgula 13" xfId="3229" xr:uid="{00000000-0005-0000-0000-00006D2D0000}"/>
    <cellStyle name="V¡rgula 14" xfId="3230" xr:uid="{00000000-0005-0000-0000-00006E2D0000}"/>
    <cellStyle name="V¡rgula 15" xfId="3231" xr:uid="{00000000-0005-0000-0000-00006F2D0000}"/>
    <cellStyle name="V¡rgula 16" xfId="3232" xr:uid="{00000000-0005-0000-0000-0000702D0000}"/>
    <cellStyle name="V¡rgula 17" xfId="3233" xr:uid="{00000000-0005-0000-0000-0000712D0000}"/>
    <cellStyle name="V¡rgula 18" xfId="3234" xr:uid="{00000000-0005-0000-0000-0000722D0000}"/>
    <cellStyle name="V¡rgula 19" xfId="3235" xr:uid="{00000000-0005-0000-0000-0000732D0000}"/>
    <cellStyle name="V¡rgula 2" xfId="3236" xr:uid="{00000000-0005-0000-0000-0000742D0000}"/>
    <cellStyle name="V¡rgula 2 2" xfId="3237" xr:uid="{00000000-0005-0000-0000-0000752D0000}"/>
    <cellStyle name="V¡rgula 2 3" xfId="3238" xr:uid="{00000000-0005-0000-0000-0000762D0000}"/>
    <cellStyle name="V¡rgula 2 4" xfId="4174" xr:uid="{00000000-0005-0000-0000-0000772D0000}"/>
    <cellStyle name="V¡rgula 20" xfId="3239" xr:uid="{00000000-0005-0000-0000-0000782D0000}"/>
    <cellStyle name="V¡rgula 21" xfId="3240" xr:uid="{00000000-0005-0000-0000-0000792D0000}"/>
    <cellStyle name="V¡rgula 22" xfId="3241" xr:uid="{00000000-0005-0000-0000-00007A2D0000}"/>
    <cellStyle name="V¡rgula 23" xfId="3242" xr:uid="{00000000-0005-0000-0000-00007B2D0000}"/>
    <cellStyle name="V¡rgula 24" xfId="3243" xr:uid="{00000000-0005-0000-0000-00007C2D0000}"/>
    <cellStyle name="V¡rgula 25" xfId="3244" xr:uid="{00000000-0005-0000-0000-00007D2D0000}"/>
    <cellStyle name="V¡rgula 26" xfId="3245" xr:uid="{00000000-0005-0000-0000-00007E2D0000}"/>
    <cellStyle name="V¡rgula 27" xfId="3246" xr:uid="{00000000-0005-0000-0000-00007F2D0000}"/>
    <cellStyle name="V¡rgula 28" xfId="3247" xr:uid="{00000000-0005-0000-0000-0000802D0000}"/>
    <cellStyle name="V¡rgula 29" xfId="3248" xr:uid="{00000000-0005-0000-0000-0000812D0000}"/>
    <cellStyle name="V¡rgula 3" xfId="3249" xr:uid="{00000000-0005-0000-0000-0000822D0000}"/>
    <cellStyle name="V¡rgula 30" xfId="3250" xr:uid="{00000000-0005-0000-0000-0000832D0000}"/>
    <cellStyle name="V¡rgula 31" xfId="3251" xr:uid="{00000000-0005-0000-0000-0000842D0000}"/>
    <cellStyle name="V¡rgula 32" xfId="3252" xr:uid="{00000000-0005-0000-0000-0000852D0000}"/>
    <cellStyle name="V¡rgula 33" xfId="3253" xr:uid="{00000000-0005-0000-0000-0000862D0000}"/>
    <cellStyle name="V¡rgula 34" xfId="3254" xr:uid="{00000000-0005-0000-0000-0000872D0000}"/>
    <cellStyle name="V¡rgula 4" xfId="3255" xr:uid="{00000000-0005-0000-0000-0000882D0000}"/>
    <cellStyle name="V¡rgula 5" xfId="3256" xr:uid="{00000000-0005-0000-0000-0000892D0000}"/>
    <cellStyle name="V¡rgula 6" xfId="3257" xr:uid="{00000000-0005-0000-0000-00008A2D0000}"/>
    <cellStyle name="V¡rgula 7" xfId="3258" xr:uid="{00000000-0005-0000-0000-00008B2D0000}"/>
    <cellStyle name="V¡rgula 8" xfId="3259" xr:uid="{00000000-0005-0000-0000-00008C2D0000}"/>
    <cellStyle name="V¡rgula 9" xfId="3260" xr:uid="{00000000-0005-0000-0000-00008D2D0000}"/>
    <cellStyle name="V¡rgula0" xfId="3261" xr:uid="{00000000-0005-0000-0000-00008E2D0000}"/>
    <cellStyle name="V¡rgula0 10" xfId="3262" xr:uid="{00000000-0005-0000-0000-00008F2D0000}"/>
    <cellStyle name="V¡rgula0 10 2" xfId="4175" xr:uid="{00000000-0005-0000-0000-0000902D0000}"/>
    <cellStyle name="V¡rgula0 11" xfId="3263" xr:uid="{00000000-0005-0000-0000-0000912D0000}"/>
    <cellStyle name="V¡rgula0 11 2" xfId="4176" xr:uid="{00000000-0005-0000-0000-0000922D0000}"/>
    <cellStyle name="V¡rgula0 12" xfId="3264" xr:uid="{00000000-0005-0000-0000-0000932D0000}"/>
    <cellStyle name="V¡rgula0 12 2" xfId="4177" xr:uid="{00000000-0005-0000-0000-0000942D0000}"/>
    <cellStyle name="V¡rgula0 13" xfId="3265" xr:uid="{00000000-0005-0000-0000-0000952D0000}"/>
    <cellStyle name="V¡rgula0 13 2" xfId="4178" xr:uid="{00000000-0005-0000-0000-0000962D0000}"/>
    <cellStyle name="V¡rgula0 14" xfId="3266" xr:uid="{00000000-0005-0000-0000-0000972D0000}"/>
    <cellStyle name="V¡rgula0 14 2" xfId="4179" xr:uid="{00000000-0005-0000-0000-0000982D0000}"/>
    <cellStyle name="V¡rgula0 15" xfId="3267" xr:uid="{00000000-0005-0000-0000-0000992D0000}"/>
    <cellStyle name="V¡rgula0 15 2" xfId="4180" xr:uid="{00000000-0005-0000-0000-00009A2D0000}"/>
    <cellStyle name="V¡rgula0 16" xfId="3268" xr:uid="{00000000-0005-0000-0000-00009B2D0000}"/>
    <cellStyle name="V¡rgula0 16 2" xfId="4181" xr:uid="{00000000-0005-0000-0000-00009C2D0000}"/>
    <cellStyle name="V¡rgula0 17" xfId="3269" xr:uid="{00000000-0005-0000-0000-00009D2D0000}"/>
    <cellStyle name="V¡rgula0 17 2" xfId="4182" xr:uid="{00000000-0005-0000-0000-00009E2D0000}"/>
    <cellStyle name="V¡rgula0 18" xfId="3270" xr:uid="{00000000-0005-0000-0000-00009F2D0000}"/>
    <cellStyle name="V¡rgula0 18 2" xfId="4183" xr:uid="{00000000-0005-0000-0000-0000A02D0000}"/>
    <cellStyle name="V¡rgula0 19" xfId="3271" xr:uid="{00000000-0005-0000-0000-0000A12D0000}"/>
    <cellStyle name="V¡rgula0 19 2" xfId="4184" xr:uid="{00000000-0005-0000-0000-0000A22D0000}"/>
    <cellStyle name="V¡rgula0 2" xfId="3272" xr:uid="{00000000-0005-0000-0000-0000A32D0000}"/>
    <cellStyle name="V¡rgula0 2 2" xfId="3273" xr:uid="{00000000-0005-0000-0000-0000A42D0000}"/>
    <cellStyle name="V¡rgula0 2 2 2" xfId="4185" xr:uid="{00000000-0005-0000-0000-0000A52D0000}"/>
    <cellStyle name="V¡rgula0 2 3" xfId="3274" xr:uid="{00000000-0005-0000-0000-0000A62D0000}"/>
    <cellStyle name="V¡rgula0 2 3 2" xfId="4186" xr:uid="{00000000-0005-0000-0000-0000A72D0000}"/>
    <cellStyle name="V¡rgula0 2 4" xfId="4187" xr:uid="{00000000-0005-0000-0000-0000A82D0000}"/>
    <cellStyle name="V¡rgula0 20" xfId="3275" xr:uid="{00000000-0005-0000-0000-0000A92D0000}"/>
    <cellStyle name="V¡rgula0 20 2" xfId="4188" xr:uid="{00000000-0005-0000-0000-0000AA2D0000}"/>
    <cellStyle name="V¡rgula0 21" xfId="3276" xr:uid="{00000000-0005-0000-0000-0000AB2D0000}"/>
    <cellStyle name="V¡rgula0 21 2" xfId="4189" xr:uid="{00000000-0005-0000-0000-0000AC2D0000}"/>
    <cellStyle name="V¡rgula0 22" xfId="3277" xr:uid="{00000000-0005-0000-0000-0000AD2D0000}"/>
    <cellStyle name="V¡rgula0 22 2" xfId="4190" xr:uid="{00000000-0005-0000-0000-0000AE2D0000}"/>
    <cellStyle name="V¡rgula0 23" xfId="3278" xr:uid="{00000000-0005-0000-0000-0000AF2D0000}"/>
    <cellStyle name="V¡rgula0 23 2" xfId="4191" xr:uid="{00000000-0005-0000-0000-0000B02D0000}"/>
    <cellStyle name="V¡rgula0 24" xfId="3279" xr:uid="{00000000-0005-0000-0000-0000B12D0000}"/>
    <cellStyle name="V¡rgula0 24 2" xfId="4192" xr:uid="{00000000-0005-0000-0000-0000B22D0000}"/>
    <cellStyle name="V¡rgula0 25" xfId="3280" xr:uid="{00000000-0005-0000-0000-0000B32D0000}"/>
    <cellStyle name="V¡rgula0 25 2" xfId="4193" xr:uid="{00000000-0005-0000-0000-0000B42D0000}"/>
    <cellStyle name="V¡rgula0 26" xfId="3281" xr:uid="{00000000-0005-0000-0000-0000B52D0000}"/>
    <cellStyle name="V¡rgula0 26 2" xfId="4194" xr:uid="{00000000-0005-0000-0000-0000B62D0000}"/>
    <cellStyle name="V¡rgula0 27" xfId="3282" xr:uid="{00000000-0005-0000-0000-0000B72D0000}"/>
    <cellStyle name="V¡rgula0 27 2" xfId="4195" xr:uid="{00000000-0005-0000-0000-0000B82D0000}"/>
    <cellStyle name="V¡rgula0 28" xfId="3283" xr:uid="{00000000-0005-0000-0000-0000B92D0000}"/>
    <cellStyle name="V¡rgula0 28 2" xfId="4196" xr:uid="{00000000-0005-0000-0000-0000BA2D0000}"/>
    <cellStyle name="V¡rgula0 29" xfId="3284" xr:uid="{00000000-0005-0000-0000-0000BB2D0000}"/>
    <cellStyle name="V¡rgula0 29 2" xfId="4197" xr:uid="{00000000-0005-0000-0000-0000BC2D0000}"/>
    <cellStyle name="V¡rgula0 3" xfId="3285" xr:uid="{00000000-0005-0000-0000-0000BD2D0000}"/>
    <cellStyle name="V¡rgula0 3 2" xfId="4198" xr:uid="{00000000-0005-0000-0000-0000BE2D0000}"/>
    <cellStyle name="V¡rgula0 30" xfId="3286" xr:uid="{00000000-0005-0000-0000-0000BF2D0000}"/>
    <cellStyle name="V¡rgula0 30 2" xfId="4199" xr:uid="{00000000-0005-0000-0000-0000C02D0000}"/>
    <cellStyle name="V¡rgula0 31" xfId="3287" xr:uid="{00000000-0005-0000-0000-0000C12D0000}"/>
    <cellStyle name="V¡rgula0 31 2" xfId="4200" xr:uid="{00000000-0005-0000-0000-0000C22D0000}"/>
    <cellStyle name="V¡rgula0 32" xfId="3288" xr:uid="{00000000-0005-0000-0000-0000C32D0000}"/>
    <cellStyle name="V¡rgula0 32 2" xfId="4201" xr:uid="{00000000-0005-0000-0000-0000C42D0000}"/>
    <cellStyle name="V¡rgula0 33" xfId="3289" xr:uid="{00000000-0005-0000-0000-0000C52D0000}"/>
    <cellStyle name="V¡rgula0 33 2" xfId="4202" xr:uid="{00000000-0005-0000-0000-0000C62D0000}"/>
    <cellStyle name="V¡rgula0 34" xfId="3290" xr:uid="{00000000-0005-0000-0000-0000C72D0000}"/>
    <cellStyle name="V¡rgula0 34 2" xfId="4203" xr:uid="{00000000-0005-0000-0000-0000C82D0000}"/>
    <cellStyle name="V¡rgula0 35" xfId="4204" xr:uid="{00000000-0005-0000-0000-0000C92D0000}"/>
    <cellStyle name="V¡rgula0 4" xfId="3291" xr:uid="{00000000-0005-0000-0000-0000CA2D0000}"/>
    <cellStyle name="V¡rgula0 4 2" xfId="4205" xr:uid="{00000000-0005-0000-0000-0000CB2D0000}"/>
    <cellStyle name="V¡rgula0 5" xfId="3292" xr:uid="{00000000-0005-0000-0000-0000CC2D0000}"/>
    <cellStyle name="V¡rgula0 5 2" xfId="4206" xr:uid="{00000000-0005-0000-0000-0000CD2D0000}"/>
    <cellStyle name="V¡rgula0 6" xfId="3293" xr:uid="{00000000-0005-0000-0000-0000CE2D0000}"/>
    <cellStyle name="V¡rgula0 6 2" xfId="4207" xr:uid="{00000000-0005-0000-0000-0000CF2D0000}"/>
    <cellStyle name="V¡rgula0 7" xfId="3294" xr:uid="{00000000-0005-0000-0000-0000D02D0000}"/>
    <cellStyle name="V¡rgula0 7 2" xfId="4208" xr:uid="{00000000-0005-0000-0000-0000D12D0000}"/>
    <cellStyle name="V¡rgula0 8" xfId="3295" xr:uid="{00000000-0005-0000-0000-0000D22D0000}"/>
    <cellStyle name="V¡rgula0 8 2" xfId="4209" xr:uid="{00000000-0005-0000-0000-0000D32D0000}"/>
    <cellStyle name="V¡rgula0 9" xfId="3296" xr:uid="{00000000-0005-0000-0000-0000D42D0000}"/>
    <cellStyle name="V¡rgula0 9 2" xfId="4210" xr:uid="{00000000-0005-0000-0000-0000D52D0000}"/>
    <cellStyle name="Vírgul - Estilo1" xfId="3297" xr:uid="{00000000-0005-0000-0000-0000D62D0000}"/>
    <cellStyle name="Vírgul - Estilo1 2" xfId="3298" xr:uid="{00000000-0005-0000-0000-0000D72D0000}"/>
    <cellStyle name="Vírgul - Estilo1 2 2" xfId="3299" xr:uid="{00000000-0005-0000-0000-0000D82D0000}"/>
    <cellStyle name="Vírgul - Estilo1 2 3" xfId="4211" xr:uid="{00000000-0005-0000-0000-0000D92D0000}"/>
    <cellStyle name="Vírgul - Estilo1 3" xfId="3300" xr:uid="{00000000-0005-0000-0000-0000DA2D0000}"/>
    <cellStyle name="Vírgula" xfId="36" builtinId="3"/>
    <cellStyle name="Vírgula 10" xfId="3302" xr:uid="{00000000-0005-0000-0000-0000DC2D0000}"/>
    <cellStyle name="Vírgula 10 2" xfId="4212" xr:uid="{00000000-0005-0000-0000-0000DD2D0000}"/>
    <cellStyle name="Vírgula 10 2 2" xfId="7655" xr:uid="{00000000-0005-0000-0000-0000DE2D0000}"/>
    <cellStyle name="Vírgula 10 2 2 2" xfId="11039" xr:uid="{00000000-0005-0000-0000-0000DF2D0000}"/>
    <cellStyle name="Vírgula 10 3" xfId="5285" xr:uid="{00000000-0005-0000-0000-0000E02D0000}"/>
    <cellStyle name="Vírgula 10 3 2" xfId="11040" xr:uid="{00000000-0005-0000-0000-0000E12D0000}"/>
    <cellStyle name="Vírgula 11" xfId="3303" xr:uid="{00000000-0005-0000-0000-0000E22D0000}"/>
    <cellStyle name="Vírgula 11 2" xfId="4213" xr:uid="{00000000-0005-0000-0000-0000E32D0000}"/>
    <cellStyle name="Vírgula 11 2 2" xfId="7656" xr:uid="{00000000-0005-0000-0000-0000E42D0000}"/>
    <cellStyle name="Vírgula 11 2 2 2" xfId="11041" xr:uid="{00000000-0005-0000-0000-0000E52D0000}"/>
    <cellStyle name="Vírgula 11 3" xfId="5286" xr:uid="{00000000-0005-0000-0000-0000E62D0000}"/>
    <cellStyle name="Vírgula 11 3 2" xfId="11042" xr:uid="{00000000-0005-0000-0000-0000E72D0000}"/>
    <cellStyle name="Vírgula 12" xfId="3304" xr:uid="{00000000-0005-0000-0000-0000E82D0000}"/>
    <cellStyle name="Vírgula 12 2" xfId="4214" xr:uid="{00000000-0005-0000-0000-0000E92D0000}"/>
    <cellStyle name="Vírgula 12 2 2" xfId="7657" xr:uid="{00000000-0005-0000-0000-0000EA2D0000}"/>
    <cellStyle name="Vírgula 12 2 2 2" xfId="11043" xr:uid="{00000000-0005-0000-0000-0000EB2D0000}"/>
    <cellStyle name="Vírgula 12 3" xfId="5287" xr:uid="{00000000-0005-0000-0000-0000EC2D0000}"/>
    <cellStyle name="Vírgula 12 3 2" xfId="11044" xr:uid="{00000000-0005-0000-0000-0000ED2D0000}"/>
    <cellStyle name="Vírgula 13" xfId="3305" xr:uid="{00000000-0005-0000-0000-0000EE2D0000}"/>
    <cellStyle name="Vírgula 13 2" xfId="4215" xr:uid="{00000000-0005-0000-0000-0000EF2D0000}"/>
    <cellStyle name="Vírgula 13 2 2" xfId="7658" xr:uid="{00000000-0005-0000-0000-0000F02D0000}"/>
    <cellStyle name="Vírgula 13 2 2 2" xfId="11045" xr:uid="{00000000-0005-0000-0000-0000F12D0000}"/>
    <cellStyle name="Vírgula 13 3" xfId="5288" xr:uid="{00000000-0005-0000-0000-0000F22D0000}"/>
    <cellStyle name="Vírgula 13 3 2" xfId="11046" xr:uid="{00000000-0005-0000-0000-0000F32D0000}"/>
    <cellStyle name="Vírgula 14" xfId="3306" xr:uid="{00000000-0005-0000-0000-0000F42D0000}"/>
    <cellStyle name="Vírgula 14 2" xfId="4216" xr:uid="{00000000-0005-0000-0000-0000F52D0000}"/>
    <cellStyle name="Vírgula 14 2 2" xfId="7659" xr:uid="{00000000-0005-0000-0000-0000F62D0000}"/>
    <cellStyle name="Vírgula 14 2 2 2" xfId="11047" xr:uid="{00000000-0005-0000-0000-0000F72D0000}"/>
    <cellStyle name="Vírgula 14 3" xfId="5289" xr:uid="{00000000-0005-0000-0000-0000F82D0000}"/>
    <cellStyle name="Vírgula 14 3 2" xfId="11048" xr:uid="{00000000-0005-0000-0000-0000F92D0000}"/>
    <cellStyle name="Vírgula 15" xfId="3307" xr:uid="{00000000-0005-0000-0000-0000FA2D0000}"/>
    <cellStyle name="Vírgula 15 2" xfId="4217" xr:uid="{00000000-0005-0000-0000-0000FB2D0000}"/>
    <cellStyle name="Vírgula 15 2 2" xfId="7660" xr:uid="{00000000-0005-0000-0000-0000FC2D0000}"/>
    <cellStyle name="Vírgula 15 2 2 2" xfId="11049" xr:uid="{00000000-0005-0000-0000-0000FD2D0000}"/>
    <cellStyle name="Vírgula 15 3" xfId="5290" xr:uid="{00000000-0005-0000-0000-0000FE2D0000}"/>
    <cellStyle name="Vírgula 15 3 2" xfId="11050" xr:uid="{00000000-0005-0000-0000-0000FF2D0000}"/>
    <cellStyle name="Vírgula 16" xfId="3308" xr:uid="{00000000-0005-0000-0000-0000002E0000}"/>
    <cellStyle name="Vírgula 16 2" xfId="4218" xr:uid="{00000000-0005-0000-0000-0000012E0000}"/>
    <cellStyle name="Vírgula 16 2 2" xfId="7661" xr:uid="{00000000-0005-0000-0000-0000022E0000}"/>
    <cellStyle name="Vírgula 16 2 2 2" xfId="11051" xr:uid="{00000000-0005-0000-0000-0000032E0000}"/>
    <cellStyle name="Vírgula 16 3" xfId="5291" xr:uid="{00000000-0005-0000-0000-0000042E0000}"/>
    <cellStyle name="Vírgula 16 3 2" xfId="11052" xr:uid="{00000000-0005-0000-0000-0000052E0000}"/>
    <cellStyle name="Vírgula 17" xfId="3309" xr:uid="{00000000-0005-0000-0000-0000062E0000}"/>
    <cellStyle name="Vírgula 17 2" xfId="4219" xr:uid="{00000000-0005-0000-0000-0000072E0000}"/>
    <cellStyle name="Vírgula 17 2 2" xfId="7662" xr:uid="{00000000-0005-0000-0000-0000082E0000}"/>
    <cellStyle name="Vírgula 17 2 2 2" xfId="11053" xr:uid="{00000000-0005-0000-0000-0000092E0000}"/>
    <cellStyle name="Vírgula 17 3" xfId="5292" xr:uid="{00000000-0005-0000-0000-00000A2E0000}"/>
    <cellStyle name="Vírgula 17 3 2" xfId="11054" xr:uid="{00000000-0005-0000-0000-00000B2E0000}"/>
    <cellStyle name="Vírgula 18" xfId="3310" xr:uid="{00000000-0005-0000-0000-00000C2E0000}"/>
    <cellStyle name="Vírgula 18 2" xfId="4220" xr:uid="{00000000-0005-0000-0000-00000D2E0000}"/>
    <cellStyle name="Vírgula 18 2 2" xfId="7663" xr:uid="{00000000-0005-0000-0000-00000E2E0000}"/>
    <cellStyle name="Vírgula 18 2 2 2" xfId="11055" xr:uid="{00000000-0005-0000-0000-00000F2E0000}"/>
    <cellStyle name="Vírgula 18 3" xfId="5293" xr:uid="{00000000-0005-0000-0000-0000102E0000}"/>
    <cellStyle name="Vírgula 18 3 2" xfId="11056" xr:uid="{00000000-0005-0000-0000-0000112E0000}"/>
    <cellStyle name="Vírgula 19" xfId="3311" xr:uid="{00000000-0005-0000-0000-0000122E0000}"/>
    <cellStyle name="Vírgula 19 2" xfId="4221" xr:uid="{00000000-0005-0000-0000-0000132E0000}"/>
    <cellStyle name="Vírgula 19 2 2" xfId="7664" xr:uid="{00000000-0005-0000-0000-0000142E0000}"/>
    <cellStyle name="Vírgula 19 2 2 2" xfId="11057" xr:uid="{00000000-0005-0000-0000-0000152E0000}"/>
    <cellStyle name="Vírgula 19 3" xfId="5294" xr:uid="{00000000-0005-0000-0000-0000162E0000}"/>
    <cellStyle name="Vírgula 19 3 2" xfId="11058" xr:uid="{00000000-0005-0000-0000-0000172E0000}"/>
    <cellStyle name="Vírgula 2" xfId="37" xr:uid="{00000000-0005-0000-0000-0000182E0000}"/>
    <cellStyle name="Vírgula 2 2" xfId="38" xr:uid="{00000000-0005-0000-0000-0000192E0000}"/>
    <cellStyle name="Vírgula 2 2 2" xfId="4222" xr:uid="{00000000-0005-0000-0000-00001A2E0000}"/>
    <cellStyle name="Vírgula 2 2 2 2" xfId="7665" xr:uid="{00000000-0005-0000-0000-00001B2E0000}"/>
    <cellStyle name="Vírgula 2 2 2 2 2" xfId="11059" xr:uid="{00000000-0005-0000-0000-00001C2E0000}"/>
    <cellStyle name="Vírgula 2 2 3" xfId="5296" xr:uid="{00000000-0005-0000-0000-00001D2E0000}"/>
    <cellStyle name="Vírgula 2 2 3 2" xfId="11060" xr:uid="{00000000-0005-0000-0000-00001E2E0000}"/>
    <cellStyle name="Vírgula 2 2 4" xfId="3313" xr:uid="{00000000-0005-0000-0000-00001F2E0000}"/>
    <cellStyle name="Vírgula 2 3" xfId="39" xr:uid="{00000000-0005-0000-0000-0000202E0000}"/>
    <cellStyle name="Vírgula 2 3 2" xfId="4223" xr:uid="{00000000-0005-0000-0000-0000212E0000}"/>
    <cellStyle name="Vírgula 2 3 2 2" xfId="7666" xr:uid="{00000000-0005-0000-0000-0000222E0000}"/>
    <cellStyle name="Vírgula 2 3 2 2 2" xfId="11061" xr:uid="{00000000-0005-0000-0000-0000232E0000}"/>
    <cellStyle name="Vírgula 2 3 3" xfId="5297" xr:uid="{00000000-0005-0000-0000-0000242E0000}"/>
    <cellStyle name="Vírgula 2 3 3 2" xfId="11062" xr:uid="{00000000-0005-0000-0000-0000252E0000}"/>
    <cellStyle name="Vírgula 2 3 4" xfId="3314" xr:uid="{00000000-0005-0000-0000-0000262E0000}"/>
    <cellStyle name="Vírgula 2 4" xfId="46" xr:uid="{00000000-0005-0000-0000-0000272E0000}"/>
    <cellStyle name="Vírgula 2 4 2" xfId="7667" xr:uid="{00000000-0005-0000-0000-0000282E0000}"/>
    <cellStyle name="Vírgula 2 4 2 2" xfId="11063" xr:uid="{00000000-0005-0000-0000-0000292E0000}"/>
    <cellStyle name="Vírgula 2 4 3" xfId="4224" xr:uid="{00000000-0005-0000-0000-00002A2E0000}"/>
    <cellStyle name="Vírgula 2 5" xfId="5295" xr:uid="{00000000-0005-0000-0000-00002B2E0000}"/>
    <cellStyle name="Vírgula 2 5 2" xfId="11064" xr:uid="{00000000-0005-0000-0000-00002C2E0000}"/>
    <cellStyle name="Vírgula 2 6" xfId="3312" xr:uid="{00000000-0005-0000-0000-00002D2E0000}"/>
    <cellStyle name="Vírgula 2 7" xfId="12184" xr:uid="{00000000-0005-0000-0000-0000CB2F0000}"/>
    <cellStyle name="Vírgula 2 8" xfId="12188" xr:uid="{00000000-0005-0000-0000-00001E000000}"/>
    <cellStyle name="Vírgula 20" xfId="3315" xr:uid="{00000000-0005-0000-0000-00002E2E0000}"/>
    <cellStyle name="Vírgula 20 2" xfId="4225" xr:uid="{00000000-0005-0000-0000-00002F2E0000}"/>
    <cellStyle name="Vírgula 20 2 2" xfId="7668" xr:uid="{00000000-0005-0000-0000-0000302E0000}"/>
    <cellStyle name="Vírgula 20 2 2 2" xfId="11065" xr:uid="{00000000-0005-0000-0000-0000312E0000}"/>
    <cellStyle name="Vírgula 20 3" xfId="5298" xr:uid="{00000000-0005-0000-0000-0000322E0000}"/>
    <cellStyle name="Vírgula 20 3 2" xfId="11066" xr:uid="{00000000-0005-0000-0000-0000332E0000}"/>
    <cellStyle name="Vírgula 21" xfId="3316" xr:uid="{00000000-0005-0000-0000-0000342E0000}"/>
    <cellStyle name="Vírgula 21 2" xfId="4226" xr:uid="{00000000-0005-0000-0000-0000352E0000}"/>
    <cellStyle name="Vírgula 21 2 2" xfId="7669" xr:uid="{00000000-0005-0000-0000-0000362E0000}"/>
    <cellStyle name="Vírgula 21 2 2 2" xfId="11067" xr:uid="{00000000-0005-0000-0000-0000372E0000}"/>
    <cellStyle name="Vírgula 21 3" xfId="5299" xr:uid="{00000000-0005-0000-0000-0000382E0000}"/>
    <cellStyle name="Vírgula 21 3 2" xfId="11068" xr:uid="{00000000-0005-0000-0000-0000392E0000}"/>
    <cellStyle name="Vírgula 22" xfId="3317" xr:uid="{00000000-0005-0000-0000-00003A2E0000}"/>
    <cellStyle name="Vírgula 22 2" xfId="4227" xr:uid="{00000000-0005-0000-0000-00003B2E0000}"/>
    <cellStyle name="Vírgula 22 2 2" xfId="7670" xr:uid="{00000000-0005-0000-0000-00003C2E0000}"/>
    <cellStyle name="Vírgula 22 2 2 2" xfId="11069" xr:uid="{00000000-0005-0000-0000-00003D2E0000}"/>
    <cellStyle name="Vírgula 22 3" xfId="5300" xr:uid="{00000000-0005-0000-0000-00003E2E0000}"/>
    <cellStyle name="Vírgula 22 3 2" xfId="11070" xr:uid="{00000000-0005-0000-0000-00003F2E0000}"/>
    <cellStyle name="Vírgula 23" xfId="3318" xr:uid="{00000000-0005-0000-0000-0000402E0000}"/>
    <cellStyle name="Vírgula 23 2" xfId="4228" xr:uid="{00000000-0005-0000-0000-0000412E0000}"/>
    <cellStyle name="Vírgula 23 2 2" xfId="7671" xr:uid="{00000000-0005-0000-0000-0000422E0000}"/>
    <cellStyle name="Vírgula 23 2 2 2" xfId="11071" xr:uid="{00000000-0005-0000-0000-0000432E0000}"/>
    <cellStyle name="Vírgula 23 3" xfId="5301" xr:uid="{00000000-0005-0000-0000-0000442E0000}"/>
    <cellStyle name="Vírgula 23 3 2" xfId="11072" xr:uid="{00000000-0005-0000-0000-0000452E0000}"/>
    <cellStyle name="Vírgula 24" xfId="3319" xr:uid="{00000000-0005-0000-0000-0000462E0000}"/>
    <cellStyle name="Vírgula 24 2" xfId="4229" xr:uid="{00000000-0005-0000-0000-0000472E0000}"/>
    <cellStyle name="Vírgula 24 2 2" xfId="7672" xr:uid="{00000000-0005-0000-0000-0000482E0000}"/>
    <cellStyle name="Vírgula 24 2 2 2" xfId="11073" xr:uid="{00000000-0005-0000-0000-0000492E0000}"/>
    <cellStyle name="Vírgula 24 3" xfId="5302" xr:uid="{00000000-0005-0000-0000-00004A2E0000}"/>
    <cellStyle name="Vírgula 24 3 2" xfId="11074" xr:uid="{00000000-0005-0000-0000-00004B2E0000}"/>
    <cellStyle name="Vírgula 25" xfId="3320" xr:uid="{00000000-0005-0000-0000-00004C2E0000}"/>
    <cellStyle name="Vírgula 25 2" xfId="4230" xr:uid="{00000000-0005-0000-0000-00004D2E0000}"/>
    <cellStyle name="Vírgula 25 2 2" xfId="7673" xr:uid="{00000000-0005-0000-0000-00004E2E0000}"/>
    <cellStyle name="Vírgula 25 2 2 2" xfId="11075" xr:uid="{00000000-0005-0000-0000-00004F2E0000}"/>
    <cellStyle name="Vírgula 25 3" xfId="5303" xr:uid="{00000000-0005-0000-0000-0000502E0000}"/>
    <cellStyle name="Vírgula 25 3 2" xfId="11076" xr:uid="{00000000-0005-0000-0000-0000512E0000}"/>
    <cellStyle name="Vírgula 26" xfId="3321" xr:uid="{00000000-0005-0000-0000-0000522E0000}"/>
    <cellStyle name="Vírgula 26 2" xfId="4231" xr:uid="{00000000-0005-0000-0000-0000532E0000}"/>
    <cellStyle name="Vírgula 26 2 2" xfId="7674" xr:uid="{00000000-0005-0000-0000-0000542E0000}"/>
    <cellStyle name="Vírgula 26 2 2 2" xfId="11077" xr:uid="{00000000-0005-0000-0000-0000552E0000}"/>
    <cellStyle name="Vírgula 26 3" xfId="5304" xr:uid="{00000000-0005-0000-0000-0000562E0000}"/>
    <cellStyle name="Vírgula 26 3 2" xfId="11078" xr:uid="{00000000-0005-0000-0000-0000572E0000}"/>
    <cellStyle name="Vírgula 27" xfId="3322" xr:uid="{00000000-0005-0000-0000-0000582E0000}"/>
    <cellStyle name="Vírgula 27 2" xfId="4232" xr:uid="{00000000-0005-0000-0000-0000592E0000}"/>
    <cellStyle name="Vírgula 27 2 2" xfId="7675" xr:uid="{00000000-0005-0000-0000-00005A2E0000}"/>
    <cellStyle name="Vírgula 27 2 2 2" xfId="11079" xr:uid="{00000000-0005-0000-0000-00005B2E0000}"/>
    <cellStyle name="Vírgula 27 3" xfId="5305" xr:uid="{00000000-0005-0000-0000-00005C2E0000}"/>
    <cellStyle name="Vírgula 27 3 2" xfId="11080" xr:uid="{00000000-0005-0000-0000-00005D2E0000}"/>
    <cellStyle name="Vírgula 28" xfId="3323" xr:uid="{00000000-0005-0000-0000-00005E2E0000}"/>
    <cellStyle name="Vírgula 28 2" xfId="4233" xr:uid="{00000000-0005-0000-0000-00005F2E0000}"/>
    <cellStyle name="Vírgula 28 2 2" xfId="7676" xr:uid="{00000000-0005-0000-0000-0000602E0000}"/>
    <cellStyle name="Vírgula 28 2 2 2" xfId="11081" xr:uid="{00000000-0005-0000-0000-0000612E0000}"/>
    <cellStyle name="Vírgula 28 3" xfId="5306" xr:uid="{00000000-0005-0000-0000-0000622E0000}"/>
    <cellStyle name="Vírgula 28 3 2" xfId="11082" xr:uid="{00000000-0005-0000-0000-0000632E0000}"/>
    <cellStyle name="Vírgula 29" xfId="3324" xr:uid="{00000000-0005-0000-0000-0000642E0000}"/>
    <cellStyle name="Vírgula 29 2" xfId="4234" xr:uid="{00000000-0005-0000-0000-0000652E0000}"/>
    <cellStyle name="Vírgula 29 2 2" xfId="7677" xr:uid="{00000000-0005-0000-0000-0000662E0000}"/>
    <cellStyle name="Vírgula 29 2 2 2" xfId="11083" xr:uid="{00000000-0005-0000-0000-0000672E0000}"/>
    <cellStyle name="Vírgula 29 3" xfId="5307" xr:uid="{00000000-0005-0000-0000-0000682E0000}"/>
    <cellStyle name="Vírgula 29 3 2" xfId="11084" xr:uid="{00000000-0005-0000-0000-0000692E0000}"/>
    <cellStyle name="Vírgula 3" xfId="40" xr:uid="{00000000-0005-0000-0000-00006A2E0000}"/>
    <cellStyle name="Vírgula 3 2" xfId="4235" xr:uid="{00000000-0005-0000-0000-00006B2E0000}"/>
    <cellStyle name="Vírgula 3 2 2" xfId="7678" xr:uid="{00000000-0005-0000-0000-00006C2E0000}"/>
    <cellStyle name="Vírgula 3 2 2 2" xfId="11085" xr:uid="{00000000-0005-0000-0000-00006D2E0000}"/>
    <cellStyle name="Vírgula 3 3" xfId="5308" xr:uid="{00000000-0005-0000-0000-00006E2E0000}"/>
    <cellStyle name="Vírgula 3 3 2" xfId="11086" xr:uid="{00000000-0005-0000-0000-00006F2E0000}"/>
    <cellStyle name="Vírgula 3 4" xfId="3325" xr:uid="{00000000-0005-0000-0000-0000702E0000}"/>
    <cellStyle name="Vírgula 30" xfId="3326" xr:uid="{00000000-0005-0000-0000-0000712E0000}"/>
    <cellStyle name="Vírgula 30 2" xfId="4236" xr:uid="{00000000-0005-0000-0000-0000722E0000}"/>
    <cellStyle name="Vírgula 30 2 2" xfId="7679" xr:uid="{00000000-0005-0000-0000-0000732E0000}"/>
    <cellStyle name="Vírgula 30 2 2 2" xfId="11087" xr:uid="{00000000-0005-0000-0000-0000742E0000}"/>
    <cellStyle name="Vírgula 30 3" xfId="5309" xr:uid="{00000000-0005-0000-0000-0000752E0000}"/>
    <cellStyle name="Vírgula 30 3 2" xfId="11088" xr:uid="{00000000-0005-0000-0000-0000762E0000}"/>
    <cellStyle name="Vírgula 31" xfId="3327" xr:uid="{00000000-0005-0000-0000-0000772E0000}"/>
    <cellStyle name="Vírgula 31 2" xfId="4237" xr:uid="{00000000-0005-0000-0000-0000782E0000}"/>
    <cellStyle name="Vírgula 31 2 2" xfId="7680" xr:uid="{00000000-0005-0000-0000-0000792E0000}"/>
    <cellStyle name="Vírgula 31 2 2 2" xfId="11089" xr:uid="{00000000-0005-0000-0000-00007A2E0000}"/>
    <cellStyle name="Vírgula 31 3" xfId="5310" xr:uid="{00000000-0005-0000-0000-00007B2E0000}"/>
    <cellStyle name="Vírgula 31 3 2" xfId="11090" xr:uid="{00000000-0005-0000-0000-00007C2E0000}"/>
    <cellStyle name="Vírgula 32" xfId="3328" xr:uid="{00000000-0005-0000-0000-00007D2E0000}"/>
    <cellStyle name="Vírgula 32 2" xfId="4238" xr:uid="{00000000-0005-0000-0000-00007E2E0000}"/>
    <cellStyle name="Vírgula 32 2 2" xfId="7681" xr:uid="{00000000-0005-0000-0000-00007F2E0000}"/>
    <cellStyle name="Vírgula 32 2 2 2" xfId="11091" xr:uid="{00000000-0005-0000-0000-0000802E0000}"/>
    <cellStyle name="Vírgula 32 3" xfId="5311" xr:uid="{00000000-0005-0000-0000-0000812E0000}"/>
    <cellStyle name="Vírgula 32 3 2" xfId="11092" xr:uid="{00000000-0005-0000-0000-0000822E0000}"/>
    <cellStyle name="Vírgula 33" xfId="3329" xr:uid="{00000000-0005-0000-0000-0000832E0000}"/>
    <cellStyle name="Vírgula 33 2" xfId="4239" xr:uid="{00000000-0005-0000-0000-0000842E0000}"/>
    <cellStyle name="Vírgula 33 2 2" xfId="7682" xr:uid="{00000000-0005-0000-0000-0000852E0000}"/>
    <cellStyle name="Vírgula 33 2 2 2" xfId="11093" xr:uid="{00000000-0005-0000-0000-0000862E0000}"/>
    <cellStyle name="Vírgula 33 3" xfId="5312" xr:uid="{00000000-0005-0000-0000-0000872E0000}"/>
    <cellStyle name="Vírgula 33 3 2" xfId="11094" xr:uid="{00000000-0005-0000-0000-0000882E0000}"/>
    <cellStyle name="Vírgula 34" xfId="3330" xr:uid="{00000000-0005-0000-0000-0000892E0000}"/>
    <cellStyle name="Vírgula 34 2" xfId="4240" xr:uid="{00000000-0005-0000-0000-00008A2E0000}"/>
    <cellStyle name="Vírgula 34 2 2" xfId="7683" xr:uid="{00000000-0005-0000-0000-00008B2E0000}"/>
    <cellStyle name="Vírgula 34 2 2 2" xfId="11095" xr:uid="{00000000-0005-0000-0000-00008C2E0000}"/>
    <cellStyle name="Vírgula 34 3" xfId="5313" xr:uid="{00000000-0005-0000-0000-00008D2E0000}"/>
    <cellStyle name="Vírgula 34 3 2" xfId="11096" xr:uid="{00000000-0005-0000-0000-00008E2E0000}"/>
    <cellStyle name="Vírgula 35" xfId="3331" xr:uid="{00000000-0005-0000-0000-00008F2E0000}"/>
    <cellStyle name="Vírgula 35 2" xfId="5314" xr:uid="{00000000-0005-0000-0000-0000902E0000}"/>
    <cellStyle name="Vírgula 35 2 2" xfId="11097" xr:uid="{00000000-0005-0000-0000-0000912E0000}"/>
    <cellStyle name="Vírgula 36" xfId="4241" xr:uid="{00000000-0005-0000-0000-0000922E0000}"/>
    <cellStyle name="Vírgula 36 2" xfId="7684" xr:uid="{00000000-0005-0000-0000-0000932E0000}"/>
    <cellStyle name="Vírgula 36 2 2" xfId="11098" xr:uid="{00000000-0005-0000-0000-0000942E0000}"/>
    <cellStyle name="Vírgula 37" xfId="5284" xr:uid="{00000000-0005-0000-0000-0000952E0000}"/>
    <cellStyle name="Vírgula 37 2" xfId="11099" xr:uid="{00000000-0005-0000-0000-0000962E0000}"/>
    <cellStyle name="Vírgula 38" xfId="3301" xr:uid="{00000000-0005-0000-0000-0000972E0000}"/>
    <cellStyle name="Vírgula 39" xfId="12183" xr:uid="{00000000-0005-0000-0000-0000CA2F0000}"/>
    <cellStyle name="Vírgula 4" xfId="42" xr:uid="{00000000-0005-0000-0000-0000982E0000}"/>
    <cellStyle name="Vírgula 4 2" xfId="4242" xr:uid="{00000000-0005-0000-0000-0000992E0000}"/>
    <cellStyle name="Vírgula 4 2 2" xfId="7685" xr:uid="{00000000-0005-0000-0000-00009A2E0000}"/>
    <cellStyle name="Vírgula 4 2 2 2" xfId="11100" xr:uid="{00000000-0005-0000-0000-00009B2E0000}"/>
    <cellStyle name="Vírgula 4 3" xfId="5315" xr:uid="{00000000-0005-0000-0000-00009C2E0000}"/>
    <cellStyle name="Vírgula 4 3 2" xfId="11101" xr:uid="{00000000-0005-0000-0000-00009D2E0000}"/>
    <cellStyle name="Vírgula 4 4" xfId="3332" xr:uid="{00000000-0005-0000-0000-00009E2E0000}"/>
    <cellStyle name="Vírgula 5" xfId="45" xr:uid="{00000000-0005-0000-0000-00009F2E0000}"/>
    <cellStyle name="Vírgula 5 2" xfId="4243" xr:uid="{00000000-0005-0000-0000-0000A02E0000}"/>
    <cellStyle name="Vírgula 5 2 2" xfId="7686" xr:uid="{00000000-0005-0000-0000-0000A12E0000}"/>
    <cellStyle name="Vírgula 5 2 2 2" xfId="11102" xr:uid="{00000000-0005-0000-0000-0000A22E0000}"/>
    <cellStyle name="Vírgula 5 3" xfId="5316" xr:uid="{00000000-0005-0000-0000-0000A32E0000}"/>
    <cellStyle name="Vírgula 5 3 2" xfId="11103" xr:uid="{00000000-0005-0000-0000-0000A42E0000}"/>
    <cellStyle name="Vírgula 5 4" xfId="3333" xr:uid="{00000000-0005-0000-0000-0000A52E0000}"/>
    <cellStyle name="Vírgula 6" xfId="3334" xr:uid="{00000000-0005-0000-0000-0000A62E0000}"/>
    <cellStyle name="Vírgula 6 2" xfId="4244" xr:uid="{00000000-0005-0000-0000-0000A72E0000}"/>
    <cellStyle name="Vírgula 6 2 2" xfId="7687" xr:uid="{00000000-0005-0000-0000-0000A82E0000}"/>
    <cellStyle name="Vírgula 6 2 2 2" xfId="11104" xr:uid="{00000000-0005-0000-0000-0000A92E0000}"/>
    <cellStyle name="Vírgula 6 3" xfId="5317" xr:uid="{00000000-0005-0000-0000-0000AA2E0000}"/>
    <cellStyle name="Vírgula 6 3 2" xfId="11105" xr:uid="{00000000-0005-0000-0000-0000AB2E0000}"/>
    <cellStyle name="Vírgula 7" xfId="3335" xr:uid="{00000000-0005-0000-0000-0000AC2E0000}"/>
    <cellStyle name="Vírgula 7 2" xfId="4245" xr:uid="{00000000-0005-0000-0000-0000AD2E0000}"/>
    <cellStyle name="Vírgula 7 2 2" xfId="7688" xr:uid="{00000000-0005-0000-0000-0000AE2E0000}"/>
    <cellStyle name="Vírgula 7 2 2 2" xfId="11106" xr:uid="{00000000-0005-0000-0000-0000AF2E0000}"/>
    <cellStyle name="Vírgula 7 3" xfId="5318" xr:uid="{00000000-0005-0000-0000-0000B02E0000}"/>
    <cellStyle name="Vírgula 7 3 2" xfId="11107" xr:uid="{00000000-0005-0000-0000-0000B12E0000}"/>
    <cellStyle name="Vírgula 8" xfId="3336" xr:uid="{00000000-0005-0000-0000-0000B22E0000}"/>
    <cellStyle name="Vírgula 8 2" xfId="4246" xr:uid="{00000000-0005-0000-0000-0000B32E0000}"/>
    <cellStyle name="Vírgula 8 2 2" xfId="7689" xr:uid="{00000000-0005-0000-0000-0000B42E0000}"/>
    <cellStyle name="Vírgula 8 2 2 2" xfId="11108" xr:uid="{00000000-0005-0000-0000-0000B52E0000}"/>
    <cellStyle name="Vírgula 8 3" xfId="5319" xr:uid="{00000000-0005-0000-0000-0000B62E0000}"/>
    <cellStyle name="Vírgula 8 3 2" xfId="11109" xr:uid="{00000000-0005-0000-0000-0000B72E0000}"/>
    <cellStyle name="Vírgula 9" xfId="3337" xr:uid="{00000000-0005-0000-0000-0000B82E0000}"/>
    <cellStyle name="Vírgula 9 2" xfId="4247" xr:uid="{00000000-0005-0000-0000-0000B92E0000}"/>
    <cellStyle name="Vírgula 9 2 2" xfId="7690" xr:uid="{00000000-0005-0000-0000-0000BA2E0000}"/>
    <cellStyle name="Vírgula 9 2 2 2" xfId="11110" xr:uid="{00000000-0005-0000-0000-0000BB2E0000}"/>
    <cellStyle name="Vírgula 9 3" xfId="5320" xr:uid="{00000000-0005-0000-0000-0000BC2E0000}"/>
    <cellStyle name="Vírgula 9 3 2" xfId="11111" xr:uid="{00000000-0005-0000-0000-0000BD2E0000}"/>
    <cellStyle name="Vírgula0" xfId="3338" xr:uid="{00000000-0005-0000-0000-0000BE2E0000}"/>
    <cellStyle name="Vírgula0 10" xfId="3339" xr:uid="{00000000-0005-0000-0000-0000BF2E0000}"/>
    <cellStyle name="Vírgula0 10 2" xfId="4248" xr:uid="{00000000-0005-0000-0000-0000C02E0000}"/>
    <cellStyle name="Vírgula0 10 2 2" xfId="7691" xr:uid="{00000000-0005-0000-0000-0000C12E0000}"/>
    <cellStyle name="Vírgula0 10 2 2 2" xfId="11112" xr:uid="{00000000-0005-0000-0000-0000C22E0000}"/>
    <cellStyle name="Vírgula0 10 3" xfId="5322" xr:uid="{00000000-0005-0000-0000-0000C32E0000}"/>
    <cellStyle name="Vírgula0 10 3 2" xfId="11113" xr:uid="{00000000-0005-0000-0000-0000C42E0000}"/>
    <cellStyle name="Vírgula0 11" xfId="3340" xr:uid="{00000000-0005-0000-0000-0000C52E0000}"/>
    <cellStyle name="Vírgula0 11 2" xfId="4249" xr:uid="{00000000-0005-0000-0000-0000C62E0000}"/>
    <cellStyle name="Vírgula0 11 2 2" xfId="7692" xr:uid="{00000000-0005-0000-0000-0000C72E0000}"/>
    <cellStyle name="Vírgula0 11 2 2 2" xfId="11114" xr:uid="{00000000-0005-0000-0000-0000C82E0000}"/>
    <cellStyle name="Vírgula0 11 3" xfId="5323" xr:uid="{00000000-0005-0000-0000-0000C92E0000}"/>
    <cellStyle name="Vírgula0 11 3 2" xfId="11115" xr:uid="{00000000-0005-0000-0000-0000CA2E0000}"/>
    <cellStyle name="Vírgula0 12" xfId="3341" xr:uid="{00000000-0005-0000-0000-0000CB2E0000}"/>
    <cellStyle name="Vírgula0 12 2" xfId="4250" xr:uid="{00000000-0005-0000-0000-0000CC2E0000}"/>
    <cellStyle name="Vírgula0 12 2 2" xfId="7693" xr:uid="{00000000-0005-0000-0000-0000CD2E0000}"/>
    <cellStyle name="Vírgula0 12 2 2 2" xfId="11116" xr:uid="{00000000-0005-0000-0000-0000CE2E0000}"/>
    <cellStyle name="Vírgula0 12 3" xfId="5324" xr:uid="{00000000-0005-0000-0000-0000CF2E0000}"/>
    <cellStyle name="Vírgula0 12 3 2" xfId="11117" xr:uid="{00000000-0005-0000-0000-0000D02E0000}"/>
    <cellStyle name="Vírgula0 13" xfId="3342" xr:uid="{00000000-0005-0000-0000-0000D12E0000}"/>
    <cellStyle name="Vírgula0 13 2" xfId="4251" xr:uid="{00000000-0005-0000-0000-0000D22E0000}"/>
    <cellStyle name="Vírgula0 13 2 2" xfId="7694" xr:uid="{00000000-0005-0000-0000-0000D32E0000}"/>
    <cellStyle name="Vírgula0 13 2 2 2" xfId="11118" xr:uid="{00000000-0005-0000-0000-0000D42E0000}"/>
    <cellStyle name="Vírgula0 13 3" xfId="5325" xr:uid="{00000000-0005-0000-0000-0000D52E0000}"/>
    <cellStyle name="Vírgula0 13 3 2" xfId="11119" xr:uid="{00000000-0005-0000-0000-0000D62E0000}"/>
    <cellStyle name="Vírgula0 14" xfId="3343" xr:uid="{00000000-0005-0000-0000-0000D72E0000}"/>
    <cellStyle name="Vírgula0 14 2" xfId="4252" xr:uid="{00000000-0005-0000-0000-0000D82E0000}"/>
    <cellStyle name="Vírgula0 14 2 2" xfId="7695" xr:uid="{00000000-0005-0000-0000-0000D92E0000}"/>
    <cellStyle name="Vírgula0 14 2 2 2" xfId="11120" xr:uid="{00000000-0005-0000-0000-0000DA2E0000}"/>
    <cellStyle name="Vírgula0 14 3" xfId="5326" xr:uid="{00000000-0005-0000-0000-0000DB2E0000}"/>
    <cellStyle name="Vírgula0 14 3 2" xfId="11121" xr:uid="{00000000-0005-0000-0000-0000DC2E0000}"/>
    <cellStyle name="Vírgula0 15" xfId="3344" xr:uid="{00000000-0005-0000-0000-0000DD2E0000}"/>
    <cellStyle name="Vírgula0 15 2" xfId="4253" xr:uid="{00000000-0005-0000-0000-0000DE2E0000}"/>
    <cellStyle name="Vírgula0 15 2 2" xfId="7696" xr:uid="{00000000-0005-0000-0000-0000DF2E0000}"/>
    <cellStyle name="Vírgula0 15 2 2 2" xfId="11122" xr:uid="{00000000-0005-0000-0000-0000E02E0000}"/>
    <cellStyle name="Vírgula0 15 3" xfId="5327" xr:uid="{00000000-0005-0000-0000-0000E12E0000}"/>
    <cellStyle name="Vírgula0 15 3 2" xfId="11123" xr:uid="{00000000-0005-0000-0000-0000E22E0000}"/>
    <cellStyle name="Vírgula0 16" xfId="3345" xr:uid="{00000000-0005-0000-0000-0000E32E0000}"/>
    <cellStyle name="Vírgula0 16 2" xfId="4254" xr:uid="{00000000-0005-0000-0000-0000E42E0000}"/>
    <cellStyle name="Vírgula0 16 2 2" xfId="7697" xr:uid="{00000000-0005-0000-0000-0000E52E0000}"/>
    <cellStyle name="Vírgula0 16 2 2 2" xfId="11124" xr:uid="{00000000-0005-0000-0000-0000E62E0000}"/>
    <cellStyle name="Vírgula0 16 3" xfId="5328" xr:uid="{00000000-0005-0000-0000-0000E72E0000}"/>
    <cellStyle name="Vírgula0 16 3 2" xfId="11125" xr:uid="{00000000-0005-0000-0000-0000E82E0000}"/>
    <cellStyle name="Vírgula0 17" xfId="3346" xr:uid="{00000000-0005-0000-0000-0000E92E0000}"/>
    <cellStyle name="Vírgula0 17 2" xfId="4255" xr:uid="{00000000-0005-0000-0000-0000EA2E0000}"/>
    <cellStyle name="Vírgula0 17 2 2" xfId="7698" xr:uid="{00000000-0005-0000-0000-0000EB2E0000}"/>
    <cellStyle name="Vírgula0 17 2 2 2" xfId="11126" xr:uid="{00000000-0005-0000-0000-0000EC2E0000}"/>
    <cellStyle name="Vírgula0 17 3" xfId="5329" xr:uid="{00000000-0005-0000-0000-0000ED2E0000}"/>
    <cellStyle name="Vírgula0 17 3 2" xfId="11127" xr:uid="{00000000-0005-0000-0000-0000EE2E0000}"/>
    <cellStyle name="Vírgula0 18" xfId="3347" xr:uid="{00000000-0005-0000-0000-0000EF2E0000}"/>
    <cellStyle name="Vírgula0 18 2" xfId="4256" xr:uid="{00000000-0005-0000-0000-0000F02E0000}"/>
    <cellStyle name="Vírgula0 18 2 2" xfId="7699" xr:uid="{00000000-0005-0000-0000-0000F12E0000}"/>
    <cellStyle name="Vírgula0 18 2 2 2" xfId="11128" xr:uid="{00000000-0005-0000-0000-0000F22E0000}"/>
    <cellStyle name="Vírgula0 18 3" xfId="5330" xr:uid="{00000000-0005-0000-0000-0000F32E0000}"/>
    <cellStyle name="Vírgula0 18 3 2" xfId="11129" xr:uid="{00000000-0005-0000-0000-0000F42E0000}"/>
    <cellStyle name="Vírgula0 19" xfId="3348" xr:uid="{00000000-0005-0000-0000-0000F52E0000}"/>
    <cellStyle name="Vírgula0 19 2" xfId="4257" xr:uid="{00000000-0005-0000-0000-0000F62E0000}"/>
    <cellStyle name="Vírgula0 19 2 2" xfId="7700" xr:uid="{00000000-0005-0000-0000-0000F72E0000}"/>
    <cellStyle name="Vírgula0 19 2 2 2" xfId="11130" xr:uid="{00000000-0005-0000-0000-0000F82E0000}"/>
    <cellStyle name="Vírgula0 19 3" xfId="5331" xr:uid="{00000000-0005-0000-0000-0000F92E0000}"/>
    <cellStyle name="Vírgula0 19 3 2" xfId="11131" xr:uid="{00000000-0005-0000-0000-0000FA2E0000}"/>
    <cellStyle name="Vírgula0 2" xfId="3349" xr:uid="{00000000-0005-0000-0000-0000FB2E0000}"/>
    <cellStyle name="Vírgula0 2 2" xfId="3350" xr:uid="{00000000-0005-0000-0000-0000FC2E0000}"/>
    <cellStyle name="Vírgula0 2 2 2" xfId="4258" xr:uid="{00000000-0005-0000-0000-0000FD2E0000}"/>
    <cellStyle name="Vírgula0 2 2 2 2" xfId="7701" xr:uid="{00000000-0005-0000-0000-0000FE2E0000}"/>
    <cellStyle name="Vírgula0 2 2 2 2 2" xfId="11132" xr:uid="{00000000-0005-0000-0000-0000FF2E0000}"/>
    <cellStyle name="Vírgula0 2 2 3" xfId="5333" xr:uid="{00000000-0005-0000-0000-0000002F0000}"/>
    <cellStyle name="Vírgula0 2 2 3 2" xfId="11133" xr:uid="{00000000-0005-0000-0000-0000012F0000}"/>
    <cellStyle name="Vírgula0 2 3" xfId="3351" xr:uid="{00000000-0005-0000-0000-0000022F0000}"/>
    <cellStyle name="Vírgula0 2 3 2" xfId="4259" xr:uid="{00000000-0005-0000-0000-0000032F0000}"/>
    <cellStyle name="Vírgula0 2 3 2 2" xfId="7702" xr:uid="{00000000-0005-0000-0000-0000042F0000}"/>
    <cellStyle name="Vírgula0 2 3 2 2 2" xfId="11134" xr:uid="{00000000-0005-0000-0000-0000052F0000}"/>
    <cellStyle name="Vírgula0 2 3 3" xfId="5334" xr:uid="{00000000-0005-0000-0000-0000062F0000}"/>
    <cellStyle name="Vírgula0 2 3 3 2" xfId="11135" xr:uid="{00000000-0005-0000-0000-0000072F0000}"/>
    <cellStyle name="Vírgula0 2 4" xfId="4260" xr:uid="{00000000-0005-0000-0000-0000082F0000}"/>
    <cellStyle name="Vírgula0 2 4 2" xfId="7703" xr:uid="{00000000-0005-0000-0000-0000092F0000}"/>
    <cellStyle name="Vírgula0 2 4 2 2" xfId="11136" xr:uid="{00000000-0005-0000-0000-00000A2F0000}"/>
    <cellStyle name="Vírgula0 2 5" xfId="5332" xr:uid="{00000000-0005-0000-0000-00000B2F0000}"/>
    <cellStyle name="Vírgula0 2 5 2" xfId="11137" xr:uid="{00000000-0005-0000-0000-00000C2F0000}"/>
    <cellStyle name="Vírgula0 20" xfId="3352" xr:uid="{00000000-0005-0000-0000-00000D2F0000}"/>
    <cellStyle name="Vírgula0 20 2" xfId="4261" xr:uid="{00000000-0005-0000-0000-00000E2F0000}"/>
    <cellStyle name="Vírgula0 20 2 2" xfId="7704" xr:uid="{00000000-0005-0000-0000-00000F2F0000}"/>
    <cellStyle name="Vírgula0 20 2 2 2" xfId="11138" xr:uid="{00000000-0005-0000-0000-0000102F0000}"/>
    <cellStyle name="Vírgula0 20 3" xfId="5335" xr:uid="{00000000-0005-0000-0000-0000112F0000}"/>
    <cellStyle name="Vírgula0 20 3 2" xfId="11139" xr:uid="{00000000-0005-0000-0000-0000122F0000}"/>
    <cellStyle name="Vírgula0 21" xfId="3353" xr:uid="{00000000-0005-0000-0000-0000132F0000}"/>
    <cellStyle name="Vírgula0 21 2" xfId="4262" xr:uid="{00000000-0005-0000-0000-0000142F0000}"/>
    <cellStyle name="Vírgula0 21 2 2" xfId="7705" xr:uid="{00000000-0005-0000-0000-0000152F0000}"/>
    <cellStyle name="Vírgula0 21 2 2 2" xfId="11140" xr:uid="{00000000-0005-0000-0000-0000162F0000}"/>
    <cellStyle name="Vírgula0 21 3" xfId="5336" xr:uid="{00000000-0005-0000-0000-0000172F0000}"/>
    <cellStyle name="Vírgula0 21 3 2" xfId="11141" xr:uid="{00000000-0005-0000-0000-0000182F0000}"/>
    <cellStyle name="Vírgula0 22" xfId="3354" xr:uid="{00000000-0005-0000-0000-0000192F0000}"/>
    <cellStyle name="Vírgula0 22 2" xfId="4263" xr:uid="{00000000-0005-0000-0000-00001A2F0000}"/>
    <cellStyle name="Vírgula0 22 2 2" xfId="7706" xr:uid="{00000000-0005-0000-0000-00001B2F0000}"/>
    <cellStyle name="Vírgula0 22 2 2 2" xfId="11142" xr:uid="{00000000-0005-0000-0000-00001C2F0000}"/>
    <cellStyle name="Vírgula0 22 3" xfId="5337" xr:uid="{00000000-0005-0000-0000-00001D2F0000}"/>
    <cellStyle name="Vírgula0 22 3 2" xfId="11143" xr:uid="{00000000-0005-0000-0000-00001E2F0000}"/>
    <cellStyle name="Vírgula0 23" xfId="3355" xr:uid="{00000000-0005-0000-0000-00001F2F0000}"/>
    <cellStyle name="Vírgula0 23 2" xfId="4264" xr:uid="{00000000-0005-0000-0000-0000202F0000}"/>
    <cellStyle name="Vírgula0 23 2 2" xfId="7707" xr:uid="{00000000-0005-0000-0000-0000212F0000}"/>
    <cellStyle name="Vírgula0 23 2 2 2" xfId="11144" xr:uid="{00000000-0005-0000-0000-0000222F0000}"/>
    <cellStyle name="Vírgula0 23 3" xfId="5338" xr:uid="{00000000-0005-0000-0000-0000232F0000}"/>
    <cellStyle name="Vírgula0 23 3 2" xfId="11145" xr:uid="{00000000-0005-0000-0000-0000242F0000}"/>
    <cellStyle name="Vírgula0 24" xfId="3356" xr:uid="{00000000-0005-0000-0000-0000252F0000}"/>
    <cellStyle name="Vírgula0 24 2" xfId="4265" xr:uid="{00000000-0005-0000-0000-0000262F0000}"/>
    <cellStyle name="Vírgula0 24 2 2" xfId="7708" xr:uid="{00000000-0005-0000-0000-0000272F0000}"/>
    <cellStyle name="Vírgula0 24 2 2 2" xfId="11146" xr:uid="{00000000-0005-0000-0000-0000282F0000}"/>
    <cellStyle name="Vírgula0 24 3" xfId="5339" xr:uid="{00000000-0005-0000-0000-0000292F0000}"/>
    <cellStyle name="Vírgula0 24 3 2" xfId="11147" xr:uid="{00000000-0005-0000-0000-00002A2F0000}"/>
    <cellStyle name="Vírgula0 25" xfId="3357" xr:uid="{00000000-0005-0000-0000-00002B2F0000}"/>
    <cellStyle name="Vírgula0 25 2" xfId="4266" xr:uid="{00000000-0005-0000-0000-00002C2F0000}"/>
    <cellStyle name="Vírgula0 25 2 2" xfId="7709" xr:uid="{00000000-0005-0000-0000-00002D2F0000}"/>
    <cellStyle name="Vírgula0 25 2 2 2" xfId="11148" xr:uid="{00000000-0005-0000-0000-00002E2F0000}"/>
    <cellStyle name="Vírgula0 25 3" xfId="5340" xr:uid="{00000000-0005-0000-0000-00002F2F0000}"/>
    <cellStyle name="Vírgula0 25 3 2" xfId="11149" xr:uid="{00000000-0005-0000-0000-0000302F0000}"/>
    <cellStyle name="Vírgula0 26" xfId="3358" xr:uid="{00000000-0005-0000-0000-0000312F0000}"/>
    <cellStyle name="Vírgula0 26 2" xfId="4267" xr:uid="{00000000-0005-0000-0000-0000322F0000}"/>
    <cellStyle name="Vírgula0 26 2 2" xfId="7710" xr:uid="{00000000-0005-0000-0000-0000332F0000}"/>
    <cellStyle name="Vírgula0 26 2 2 2" xfId="11150" xr:uid="{00000000-0005-0000-0000-0000342F0000}"/>
    <cellStyle name="Vírgula0 26 3" xfId="5341" xr:uid="{00000000-0005-0000-0000-0000352F0000}"/>
    <cellStyle name="Vírgula0 26 3 2" xfId="11151" xr:uid="{00000000-0005-0000-0000-0000362F0000}"/>
    <cellStyle name="Vírgula0 27" xfId="3359" xr:uid="{00000000-0005-0000-0000-0000372F0000}"/>
    <cellStyle name="Vírgula0 27 2" xfId="4268" xr:uid="{00000000-0005-0000-0000-0000382F0000}"/>
    <cellStyle name="Vírgula0 27 2 2" xfId="7711" xr:uid="{00000000-0005-0000-0000-0000392F0000}"/>
    <cellStyle name="Vírgula0 27 2 2 2" xfId="11152" xr:uid="{00000000-0005-0000-0000-00003A2F0000}"/>
    <cellStyle name="Vírgula0 27 3" xfId="5342" xr:uid="{00000000-0005-0000-0000-00003B2F0000}"/>
    <cellStyle name="Vírgula0 27 3 2" xfId="11153" xr:uid="{00000000-0005-0000-0000-00003C2F0000}"/>
    <cellStyle name="Vírgula0 28" xfId="3360" xr:uid="{00000000-0005-0000-0000-00003D2F0000}"/>
    <cellStyle name="Vírgula0 28 2" xfId="4269" xr:uid="{00000000-0005-0000-0000-00003E2F0000}"/>
    <cellStyle name="Vírgula0 28 2 2" xfId="7712" xr:uid="{00000000-0005-0000-0000-00003F2F0000}"/>
    <cellStyle name="Vírgula0 28 2 2 2" xfId="11154" xr:uid="{00000000-0005-0000-0000-0000402F0000}"/>
    <cellStyle name="Vírgula0 28 3" xfId="5343" xr:uid="{00000000-0005-0000-0000-0000412F0000}"/>
    <cellStyle name="Vírgula0 28 3 2" xfId="11155" xr:uid="{00000000-0005-0000-0000-0000422F0000}"/>
    <cellStyle name="Vírgula0 29" xfId="3361" xr:uid="{00000000-0005-0000-0000-0000432F0000}"/>
    <cellStyle name="Vírgula0 29 2" xfId="4270" xr:uid="{00000000-0005-0000-0000-0000442F0000}"/>
    <cellStyle name="Vírgula0 29 2 2" xfId="7713" xr:uid="{00000000-0005-0000-0000-0000452F0000}"/>
    <cellStyle name="Vírgula0 29 2 2 2" xfId="11156" xr:uid="{00000000-0005-0000-0000-0000462F0000}"/>
    <cellStyle name="Vírgula0 29 3" xfId="5344" xr:uid="{00000000-0005-0000-0000-0000472F0000}"/>
    <cellStyle name="Vírgula0 29 3 2" xfId="11157" xr:uid="{00000000-0005-0000-0000-0000482F0000}"/>
    <cellStyle name="Vírgula0 3" xfId="3362" xr:uid="{00000000-0005-0000-0000-0000492F0000}"/>
    <cellStyle name="Vírgula0 3 2" xfId="4271" xr:uid="{00000000-0005-0000-0000-00004A2F0000}"/>
    <cellStyle name="Vírgula0 3 2 2" xfId="7714" xr:uid="{00000000-0005-0000-0000-00004B2F0000}"/>
    <cellStyle name="Vírgula0 3 2 2 2" xfId="11158" xr:uid="{00000000-0005-0000-0000-00004C2F0000}"/>
    <cellStyle name="Vírgula0 3 3" xfId="5345" xr:uid="{00000000-0005-0000-0000-00004D2F0000}"/>
    <cellStyle name="Vírgula0 3 3 2" xfId="11159" xr:uid="{00000000-0005-0000-0000-00004E2F0000}"/>
    <cellStyle name="Vírgula0 30" xfId="3363" xr:uid="{00000000-0005-0000-0000-00004F2F0000}"/>
    <cellStyle name="Vírgula0 30 2" xfId="4272" xr:uid="{00000000-0005-0000-0000-0000502F0000}"/>
    <cellStyle name="Vírgula0 30 2 2" xfId="7715" xr:uid="{00000000-0005-0000-0000-0000512F0000}"/>
    <cellStyle name="Vírgula0 30 2 2 2" xfId="11160" xr:uid="{00000000-0005-0000-0000-0000522F0000}"/>
    <cellStyle name="Vírgula0 30 3" xfId="5346" xr:uid="{00000000-0005-0000-0000-0000532F0000}"/>
    <cellStyle name="Vírgula0 30 3 2" xfId="11161" xr:uid="{00000000-0005-0000-0000-0000542F0000}"/>
    <cellStyle name="Vírgula0 31" xfId="3364" xr:uid="{00000000-0005-0000-0000-0000552F0000}"/>
    <cellStyle name="Vírgula0 31 2" xfId="4273" xr:uid="{00000000-0005-0000-0000-0000562F0000}"/>
    <cellStyle name="Vírgula0 31 2 2" xfId="7716" xr:uid="{00000000-0005-0000-0000-0000572F0000}"/>
    <cellStyle name="Vírgula0 31 2 2 2" xfId="11162" xr:uid="{00000000-0005-0000-0000-0000582F0000}"/>
    <cellStyle name="Vírgula0 31 3" xfId="5347" xr:uid="{00000000-0005-0000-0000-0000592F0000}"/>
    <cellStyle name="Vírgula0 31 3 2" xfId="11163" xr:uid="{00000000-0005-0000-0000-00005A2F0000}"/>
    <cellStyle name="Vírgula0 32" xfId="3365" xr:uid="{00000000-0005-0000-0000-00005B2F0000}"/>
    <cellStyle name="Vírgula0 32 2" xfId="4274" xr:uid="{00000000-0005-0000-0000-00005C2F0000}"/>
    <cellStyle name="Vírgula0 32 2 2" xfId="7717" xr:uid="{00000000-0005-0000-0000-00005D2F0000}"/>
    <cellStyle name="Vírgula0 32 2 2 2" xfId="11164" xr:uid="{00000000-0005-0000-0000-00005E2F0000}"/>
    <cellStyle name="Vírgula0 32 3" xfId="5348" xr:uid="{00000000-0005-0000-0000-00005F2F0000}"/>
    <cellStyle name="Vírgula0 32 3 2" xfId="11165" xr:uid="{00000000-0005-0000-0000-0000602F0000}"/>
    <cellStyle name="Vírgula0 33" xfId="3366" xr:uid="{00000000-0005-0000-0000-0000612F0000}"/>
    <cellStyle name="Vírgula0 33 2" xfId="4275" xr:uid="{00000000-0005-0000-0000-0000622F0000}"/>
    <cellStyle name="Vírgula0 33 2 2" xfId="7718" xr:uid="{00000000-0005-0000-0000-0000632F0000}"/>
    <cellStyle name="Vírgula0 33 2 2 2" xfId="11166" xr:uid="{00000000-0005-0000-0000-0000642F0000}"/>
    <cellStyle name="Vírgula0 33 3" xfId="5349" xr:uid="{00000000-0005-0000-0000-0000652F0000}"/>
    <cellStyle name="Vírgula0 33 3 2" xfId="11167" xr:uid="{00000000-0005-0000-0000-0000662F0000}"/>
    <cellStyle name="Vírgula0 34" xfId="3367" xr:uid="{00000000-0005-0000-0000-0000672F0000}"/>
    <cellStyle name="Vírgula0 34 2" xfId="4276" xr:uid="{00000000-0005-0000-0000-0000682F0000}"/>
    <cellStyle name="Vírgula0 34 2 2" xfId="7719" xr:uid="{00000000-0005-0000-0000-0000692F0000}"/>
    <cellStyle name="Vírgula0 34 2 2 2" xfId="11168" xr:uid="{00000000-0005-0000-0000-00006A2F0000}"/>
    <cellStyle name="Vírgula0 34 3" xfId="5350" xr:uid="{00000000-0005-0000-0000-00006B2F0000}"/>
    <cellStyle name="Vírgula0 34 3 2" xfId="11169" xr:uid="{00000000-0005-0000-0000-00006C2F0000}"/>
    <cellStyle name="Vírgula0 35" xfId="4277" xr:uid="{00000000-0005-0000-0000-00006D2F0000}"/>
    <cellStyle name="Vírgula0 35 2" xfId="7720" xr:uid="{00000000-0005-0000-0000-00006E2F0000}"/>
    <cellStyle name="Vírgula0 35 2 2" xfId="11170" xr:uid="{00000000-0005-0000-0000-00006F2F0000}"/>
    <cellStyle name="Vírgula0 36" xfId="5321" xr:uid="{00000000-0005-0000-0000-0000702F0000}"/>
    <cellStyle name="Vírgula0 36 2" xfId="11171" xr:uid="{00000000-0005-0000-0000-0000712F0000}"/>
    <cellStyle name="Vírgula0 4" xfId="3368" xr:uid="{00000000-0005-0000-0000-0000722F0000}"/>
    <cellStyle name="Vírgula0 4 2" xfId="4278" xr:uid="{00000000-0005-0000-0000-0000732F0000}"/>
    <cellStyle name="Vírgula0 4 2 2" xfId="7721" xr:uid="{00000000-0005-0000-0000-0000742F0000}"/>
    <cellStyle name="Vírgula0 4 2 2 2" xfId="11172" xr:uid="{00000000-0005-0000-0000-0000752F0000}"/>
    <cellStyle name="Vírgula0 4 3" xfId="5351" xr:uid="{00000000-0005-0000-0000-0000762F0000}"/>
    <cellStyle name="Vírgula0 4 3 2" xfId="11173" xr:uid="{00000000-0005-0000-0000-0000772F0000}"/>
    <cellStyle name="Vírgula0 5" xfId="3369" xr:uid="{00000000-0005-0000-0000-0000782F0000}"/>
    <cellStyle name="Vírgula0 5 2" xfId="4279" xr:uid="{00000000-0005-0000-0000-0000792F0000}"/>
    <cellStyle name="Vírgula0 5 2 2" xfId="7722" xr:uid="{00000000-0005-0000-0000-00007A2F0000}"/>
    <cellStyle name="Vírgula0 5 2 2 2" xfId="11174" xr:uid="{00000000-0005-0000-0000-00007B2F0000}"/>
    <cellStyle name="Vírgula0 5 3" xfId="5352" xr:uid="{00000000-0005-0000-0000-00007C2F0000}"/>
    <cellStyle name="Vírgula0 5 3 2" xfId="11175" xr:uid="{00000000-0005-0000-0000-00007D2F0000}"/>
    <cellStyle name="Vírgula0 6" xfId="3370" xr:uid="{00000000-0005-0000-0000-00007E2F0000}"/>
    <cellStyle name="Vírgula0 6 2" xfId="4280" xr:uid="{00000000-0005-0000-0000-00007F2F0000}"/>
    <cellStyle name="Vírgula0 6 2 2" xfId="7723" xr:uid="{00000000-0005-0000-0000-0000802F0000}"/>
    <cellStyle name="Vírgula0 6 2 2 2" xfId="11176" xr:uid="{00000000-0005-0000-0000-0000812F0000}"/>
    <cellStyle name="Vírgula0 6 3" xfId="5353" xr:uid="{00000000-0005-0000-0000-0000822F0000}"/>
    <cellStyle name="Vírgula0 6 3 2" xfId="11177" xr:uid="{00000000-0005-0000-0000-0000832F0000}"/>
    <cellStyle name="Vírgula0 7" xfId="3371" xr:uid="{00000000-0005-0000-0000-0000842F0000}"/>
    <cellStyle name="Vírgula0 7 2" xfId="4281" xr:uid="{00000000-0005-0000-0000-0000852F0000}"/>
    <cellStyle name="Vírgula0 7 2 2" xfId="7724" xr:uid="{00000000-0005-0000-0000-0000862F0000}"/>
    <cellStyle name="Vírgula0 7 2 2 2" xfId="11178" xr:uid="{00000000-0005-0000-0000-0000872F0000}"/>
    <cellStyle name="Vírgula0 7 3" xfId="5354" xr:uid="{00000000-0005-0000-0000-0000882F0000}"/>
    <cellStyle name="Vírgula0 7 3 2" xfId="11179" xr:uid="{00000000-0005-0000-0000-0000892F0000}"/>
    <cellStyle name="Vírgula0 8" xfId="3372" xr:uid="{00000000-0005-0000-0000-00008A2F0000}"/>
    <cellStyle name="Vírgula0 8 2" xfId="4282" xr:uid="{00000000-0005-0000-0000-00008B2F0000}"/>
    <cellStyle name="Vírgula0 8 2 2" xfId="7725" xr:uid="{00000000-0005-0000-0000-00008C2F0000}"/>
    <cellStyle name="Vírgula0 8 2 2 2" xfId="11180" xr:uid="{00000000-0005-0000-0000-00008D2F0000}"/>
    <cellStyle name="Vírgula0 8 3" xfId="5355" xr:uid="{00000000-0005-0000-0000-00008E2F0000}"/>
    <cellStyle name="Vírgula0 8 3 2" xfId="11181" xr:uid="{00000000-0005-0000-0000-00008F2F0000}"/>
    <cellStyle name="Vírgula0 9" xfId="3373" xr:uid="{00000000-0005-0000-0000-0000902F0000}"/>
    <cellStyle name="Vírgula0 9 2" xfId="4283" xr:uid="{00000000-0005-0000-0000-0000912F0000}"/>
    <cellStyle name="Vírgula0 9 2 2" xfId="7726" xr:uid="{00000000-0005-0000-0000-0000922F0000}"/>
    <cellStyle name="Vírgula0 9 2 2 2" xfId="11182" xr:uid="{00000000-0005-0000-0000-0000932F0000}"/>
    <cellStyle name="Vírgula0 9 3" xfId="5356" xr:uid="{00000000-0005-0000-0000-0000942F0000}"/>
    <cellStyle name="Vírgula0 9 3 2" xfId="11183" xr:uid="{00000000-0005-0000-0000-0000952F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Evolução</a:t>
            </a:r>
            <a:r>
              <a:rPr lang="es-ES" baseline="0"/>
              <a:t> do PIB (2008 = 100)</a:t>
            </a:r>
            <a:endParaRPr lang="es-E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'Var. PIB Banco Mundial'!$AZ$548</c:f>
              <c:strCache>
                <c:ptCount val="1"/>
                <c:pt idx="0">
                  <c:v>Argentina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none"/>
          </c:marker>
          <c:cat>
            <c:strRef>
              <c:f>'Var. PIB Banco Mundial'!$BA$4:$BK$4</c:f>
              <c:strCach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2018*</c:v>
                </c:pt>
              </c:strCache>
            </c:strRef>
          </c:cat>
          <c:val>
            <c:numRef>
              <c:f>'Var. PIB Banco Mundial'!$BA$548:$BK$548</c:f>
              <c:numCache>
                <c:formatCode>0.0</c:formatCode>
                <c:ptCount val="11"/>
                <c:pt idx="0" formatCode="General">
                  <c:v>100</c:v>
                </c:pt>
                <c:pt idx="1">
                  <c:v>94.081474923650532</c:v>
                </c:pt>
                <c:pt idx="2">
                  <c:v>103.60759885080174</c:v>
                </c:pt>
                <c:pt idx="3">
                  <c:v>109.82814903587987</c:v>
                </c:pt>
                <c:pt idx="4">
                  <c:v>108.70085044945145</c:v>
                </c:pt>
                <c:pt idx="5">
                  <c:v>111.31545785523782</c:v>
                </c:pt>
                <c:pt idx="6">
                  <c:v>108.51852860673291</c:v>
                </c:pt>
                <c:pt idx="7">
                  <c:v>111.48234306629081</c:v>
                </c:pt>
                <c:pt idx="8">
                  <c:v>109.45053035148138</c:v>
                </c:pt>
                <c:pt idx="9">
                  <c:v>112.58510915138707</c:v>
                </c:pt>
                <c:pt idx="10">
                  <c:v>114.83681133441482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90-40AA-9DDA-3A5E9D6BB739}"/>
            </c:ext>
          </c:extLst>
        </c:ser>
        <c:ser>
          <c:idx val="1"/>
          <c:order val="1"/>
          <c:tx>
            <c:strRef>
              <c:f>'Var. PIB Banco Mundial'!$AZ$550</c:f>
              <c:strCache>
                <c:ptCount val="1"/>
                <c:pt idx="0">
                  <c:v>Brasil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strRef>
              <c:f>'Var. PIB Banco Mundial'!$BA$4:$BK$4</c:f>
              <c:strCach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2018*</c:v>
                </c:pt>
              </c:strCache>
            </c:strRef>
          </c:cat>
          <c:val>
            <c:numRef>
              <c:f>'Var. PIB Banco Mundial'!$BA$550:$BK$550</c:f>
              <c:numCache>
                <c:formatCode>0.0</c:formatCode>
                <c:ptCount val="11"/>
                <c:pt idx="0" formatCode="General">
                  <c:v>100</c:v>
                </c:pt>
                <c:pt idx="1">
                  <c:v>99.874187968280523</c:v>
                </c:pt>
                <c:pt idx="2">
                  <c:v>107.39294222369222</c:v>
                </c:pt>
                <c:pt idx="3">
                  <c:v>111.66119210512775</c:v>
                </c:pt>
                <c:pt idx="4">
                  <c:v>113.80640011252201</c:v>
                </c:pt>
                <c:pt idx="5">
                  <c:v>117.22608062334257</c:v>
                </c:pt>
                <c:pt idx="6">
                  <c:v>117.81684818574139</c:v>
                </c:pt>
                <c:pt idx="7">
                  <c:v>113.73718566217232</c:v>
                </c:pt>
                <c:pt idx="8">
                  <c:v>109.79879025415174</c:v>
                </c:pt>
                <c:pt idx="9">
                  <c:v>110.88078753319927</c:v>
                </c:pt>
                <c:pt idx="10">
                  <c:v>113.43104564646283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590-40AA-9DDA-3A5E9D6BB739}"/>
            </c:ext>
          </c:extLst>
        </c:ser>
        <c:ser>
          <c:idx val="2"/>
          <c:order val="2"/>
          <c:tx>
            <c:strRef>
              <c:f>'Var. PIB Banco Mundial'!$AZ$551</c:f>
              <c:strCache>
                <c:ptCount val="1"/>
                <c:pt idx="0">
                  <c:v>Uruguay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strRef>
              <c:f>'Var. PIB Banco Mundial'!$BA$4:$BK$4</c:f>
              <c:strCach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2018*</c:v>
                </c:pt>
              </c:strCache>
            </c:strRef>
          </c:cat>
          <c:val>
            <c:numRef>
              <c:f>'Var. PIB Banco Mundial'!$BA$551:$BK$551</c:f>
              <c:numCache>
                <c:formatCode>0.0</c:formatCode>
                <c:ptCount val="11"/>
                <c:pt idx="0" formatCode="General">
                  <c:v>100</c:v>
                </c:pt>
                <c:pt idx="1">
                  <c:v>104.24349417792638</c:v>
                </c:pt>
                <c:pt idx="2">
                  <c:v>112.37804108132894</c:v>
                </c:pt>
                <c:pt idx="3">
                  <c:v>118.17914505373207</c:v>
                </c:pt>
                <c:pt idx="4">
                  <c:v>122.36053439996873</c:v>
                </c:pt>
                <c:pt idx="5">
                  <c:v>128.03505146668823</c:v>
                </c:pt>
                <c:pt idx="6">
                  <c:v>132.18183946726899</c:v>
                </c:pt>
                <c:pt idx="7">
                  <c:v>132.67189209359819</c:v>
                </c:pt>
                <c:pt idx="8">
                  <c:v>134.91377928818883</c:v>
                </c:pt>
                <c:pt idx="9">
                  <c:v>138.49801269134733</c:v>
                </c:pt>
                <c:pt idx="10">
                  <c:v>143.20694512285314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590-40AA-9DDA-3A5E9D6BB739}"/>
            </c:ext>
          </c:extLst>
        </c:ser>
        <c:ser>
          <c:idx val="3"/>
          <c:order val="3"/>
          <c:tx>
            <c:strRef>
              <c:f>'Var. PIB Banco Mundial'!$AZ$552</c:f>
              <c:strCache>
                <c:ptCount val="1"/>
                <c:pt idx="0">
                  <c:v>Venezuela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'Var. PIB Banco Mundial'!$BA$4:$BK$4</c:f>
              <c:strCach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2018*</c:v>
                </c:pt>
              </c:strCache>
            </c:strRef>
          </c:cat>
          <c:val>
            <c:numRef>
              <c:f>'Var. PIB Banco Mundial'!$BA$552:$BK$552</c:f>
              <c:numCache>
                <c:formatCode>0.0</c:formatCode>
                <c:ptCount val="11"/>
                <c:pt idx="0" formatCode="General">
                  <c:v>100</c:v>
                </c:pt>
                <c:pt idx="1">
                  <c:v>96.797697342509963</c:v>
                </c:pt>
                <c:pt idx="2">
                  <c:v>95.356581693514798</c:v>
                </c:pt>
                <c:pt idx="3">
                  <c:v>99.339078153066467</c:v>
                </c:pt>
                <c:pt idx="4">
                  <c:v>104.92785194940545</c:v>
                </c:pt>
                <c:pt idx="5">
                  <c:v>106.33713167111927</c:v>
                </c:pt>
                <c:pt idx="6">
                  <c:v>102.1959527979409</c:v>
                </c:pt>
                <c:pt idx="7">
                  <c:v>95.859803724468563</c:v>
                </c:pt>
                <c:pt idx="8">
                  <c:v>80.042936109931247</c:v>
                </c:pt>
                <c:pt idx="9">
                  <c:v>68.83692505454087</c:v>
                </c:pt>
                <c:pt idx="10">
                  <c:v>58.511386296359738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590-40AA-9DDA-3A5E9D6BB739}"/>
            </c:ext>
          </c:extLst>
        </c:ser>
        <c:ser>
          <c:idx val="4"/>
          <c:order val="4"/>
          <c:tx>
            <c:strRef>
              <c:f>'Var. PIB Banco Mundial'!$AZ$553</c:f>
              <c:strCache>
                <c:ptCount val="1"/>
                <c:pt idx="0">
                  <c:v>Grécia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'Var. PIB Banco Mundial'!$BA$4:$BK$4</c:f>
              <c:strCach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2018*</c:v>
                </c:pt>
              </c:strCache>
            </c:strRef>
          </c:cat>
          <c:val>
            <c:numRef>
              <c:f>'Var. PIB Banco Mundial'!$BA$553:$BK$553</c:f>
              <c:numCache>
                <c:formatCode>0.0</c:formatCode>
                <c:ptCount val="11"/>
                <c:pt idx="0" formatCode="General">
                  <c:v>100</c:v>
                </c:pt>
                <c:pt idx="1">
                  <c:v>95.699266333371796</c:v>
                </c:pt>
                <c:pt idx="2">
                  <c:v>90.455868019116778</c:v>
                </c:pt>
                <c:pt idx="3">
                  <c:v>82.194991161017953</c:v>
                </c:pt>
                <c:pt idx="4">
                  <c:v>76.194350816170427</c:v>
                </c:pt>
                <c:pt idx="5">
                  <c:v>73.724568061128579</c:v>
                </c:pt>
                <c:pt idx="6">
                  <c:v>74.26996555004142</c:v>
                </c:pt>
                <c:pt idx="7">
                  <c:v>74.053912514317901</c:v>
                </c:pt>
                <c:pt idx="8">
                  <c:v>73.872987889871709</c:v>
                </c:pt>
                <c:pt idx="9">
                  <c:v>74.871254546751928</c:v>
                </c:pt>
                <c:pt idx="10">
                  <c:v>76.368679637686967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590-40AA-9DDA-3A5E9D6BB739}"/>
            </c:ext>
          </c:extLst>
        </c:ser>
        <c:ser>
          <c:idx val="5"/>
          <c:order val="5"/>
          <c:tx>
            <c:strRef>
              <c:f>'Var. PIB Banco Mundial'!$AZ$549</c:f>
              <c:strCache>
                <c:ptCount val="1"/>
                <c:pt idx="0">
                  <c:v>Bolívia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cat>
            <c:strRef>
              <c:f>'Var. PIB Banco Mundial'!$BA$4:$BK$4</c:f>
              <c:strCach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2018*</c:v>
                </c:pt>
              </c:strCache>
            </c:strRef>
          </c:cat>
          <c:val>
            <c:numRef>
              <c:f>'Var. PIB Banco Mundial'!$BA$549:$BK$549</c:f>
              <c:numCache>
                <c:formatCode>0.0</c:formatCode>
                <c:ptCount val="11"/>
                <c:pt idx="0" formatCode="General">
                  <c:v>100</c:v>
                </c:pt>
                <c:pt idx="1">
                  <c:v>103.35700125894111</c:v>
                </c:pt>
                <c:pt idx="2">
                  <c:v>107.62225795207358</c:v>
                </c:pt>
                <c:pt idx="3">
                  <c:v>113.22302004113506</c:v>
                </c:pt>
                <c:pt idx="4">
                  <c:v>119.02261410710268</c:v>
                </c:pt>
                <c:pt idx="5">
                  <c:v>127.11140489412946</c:v>
                </c:pt>
                <c:pt idx="6">
                  <c:v>134.05241182111291</c:v>
                </c:pt>
                <c:pt idx="7">
                  <c:v>140.5635893409256</c:v>
                </c:pt>
                <c:pt idx="8">
                  <c:v>146.55710750170766</c:v>
                </c:pt>
                <c:pt idx="9">
                  <c:v>152.7054815626459</c:v>
                </c:pt>
                <c:pt idx="10">
                  <c:v>158.81370082515176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590-40AA-9DDA-3A5E9D6BB7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7103872"/>
        <c:axId val="97105408"/>
      </c:lineChart>
      <c:catAx>
        <c:axId val="971038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97105408"/>
        <c:crosses val="autoZero"/>
        <c:auto val="1"/>
        <c:lblAlgn val="ctr"/>
        <c:lblOffset val="100"/>
        <c:noMultiLvlLbl val="0"/>
      </c:catAx>
      <c:valAx>
        <c:axId val="97105408"/>
        <c:scaling>
          <c:orientation val="minMax"/>
          <c:max val="175"/>
          <c:min val="5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crossAx val="97103872"/>
        <c:crosses val="autoZero"/>
        <c:crossBetween val="between"/>
        <c:majorUnit val="25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Evolução do PIB (1970 = 100)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'Var. PIB Banco Mundial'!$A$541</c:f>
              <c:strCache>
                <c:ptCount val="1"/>
                <c:pt idx="0">
                  <c:v>Cuba</c:v>
                </c:pt>
              </c:strCache>
            </c:strRef>
          </c:tx>
          <c:spPr>
            <a:ln w="2857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strRef>
              <c:f>'Var. PIB Banco Mundial'!$O$4:$BJ$4</c:f>
              <c:strCache>
                <c:ptCount val="48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</c:strCache>
            </c:strRef>
          </c:cat>
          <c:val>
            <c:numRef>
              <c:f>'Var. PIB Banco Mundial'!$O$541:$BJ$541</c:f>
              <c:numCache>
                <c:formatCode>General</c:formatCode>
                <c:ptCount val="48"/>
                <c:pt idx="0">
                  <c:v>100</c:v>
                </c:pt>
                <c:pt idx="1">
                  <c:v>101.89673321903942</c:v>
                </c:pt>
                <c:pt idx="2">
                  <c:v>110.5408599956514</c:v>
                </c:pt>
                <c:pt idx="3">
                  <c:v>109.93519750024697</c:v>
                </c:pt>
                <c:pt idx="4">
                  <c:v>106.31990256338894</c:v>
                </c:pt>
                <c:pt idx="5">
                  <c:v>104.66109858660974</c:v>
                </c:pt>
                <c:pt idx="6">
                  <c:v>105.01739660550473</c:v>
                </c:pt>
                <c:pt idx="7">
                  <c:v>109.5437386037519</c:v>
                </c:pt>
                <c:pt idx="8">
                  <c:v>116.36724649333259</c:v>
                </c:pt>
                <c:pt idx="9">
                  <c:v>121.56225505578237</c:v>
                </c:pt>
                <c:pt idx="10">
                  <c:v>121.10326698144108</c:v>
                </c:pt>
                <c:pt idx="11">
                  <c:v>121.7346820994381</c:v>
                </c:pt>
                <c:pt idx="12">
                  <c:v>123.65788754426451</c:v>
                </c:pt>
                <c:pt idx="13">
                  <c:v>120.47150698389976</c:v>
                </c:pt>
                <c:pt idx="14">
                  <c:v>121.14789825253015</c:v>
                </c:pt>
                <c:pt idx="15">
                  <c:v>120.57139483528661</c:v>
                </c:pt>
                <c:pt idx="16">
                  <c:v>121.60364130668077</c:v>
                </c:pt>
                <c:pt idx="17">
                  <c:v>123.01782648038137</c:v>
                </c:pt>
                <c:pt idx="18">
                  <c:v>125.62332294979883</c:v>
                </c:pt>
                <c:pt idx="19">
                  <c:v>131.42010794280776</c:v>
                </c:pt>
                <c:pt idx="20">
                  <c:v>133.07980717821135</c:v>
                </c:pt>
                <c:pt idx="21">
                  <c:v>134.77951201644444</c:v>
                </c:pt>
                <c:pt idx="22">
                  <c:v>134.16785399983371</c:v>
                </c:pt>
                <c:pt idx="23">
                  <c:v>137.87469391911674</c:v>
                </c:pt>
                <c:pt idx="24">
                  <c:v>141.80626950338606</c:v>
                </c:pt>
                <c:pt idx="25">
                  <c:v>146.20604918052388</c:v>
                </c:pt>
                <c:pt idx="26">
                  <c:v>151.14406093082445</c:v>
                </c:pt>
                <c:pt idx="27">
                  <c:v>155.75946110618165</c:v>
                </c:pt>
                <c:pt idx="28">
                  <c:v>160.37383248954652</c:v>
                </c:pt>
                <c:pt idx="29">
                  <c:v>167.01415920079756</c:v>
                </c:pt>
                <c:pt idx="30">
                  <c:v>172.85052085805455</c:v>
                </c:pt>
                <c:pt idx="31">
                  <c:v>176.40535859653764</c:v>
                </c:pt>
                <c:pt idx="32">
                  <c:v>183.03336341585836</c:v>
                </c:pt>
                <c:pt idx="33">
                  <c:v>193.5588589446335</c:v>
                </c:pt>
                <c:pt idx="34">
                  <c:v>201.44526629636468</c:v>
                </c:pt>
                <c:pt idx="35">
                  <c:v>208.91522816054194</c:v>
                </c:pt>
                <c:pt idx="36">
                  <c:v>222.8544936628665</c:v>
                </c:pt>
                <c:pt idx="37">
                  <c:v>229.89647952665001</c:v>
                </c:pt>
                <c:pt idx="38">
                  <c:v>232.87738290549052</c:v>
                </c:pt>
                <c:pt idx="39">
                  <c:v>224.72861969500667</c:v>
                </c:pt>
                <c:pt idx="40">
                  <c:v>227.90541535047797</c:v>
                </c:pt>
                <c:pt idx="41">
                  <c:v>230.29849403690244</c:v>
                </c:pt>
                <c:pt idx="42">
                  <c:v>233.42771612308789</c:v>
                </c:pt>
                <c:pt idx="43">
                  <c:v>235.72801039416623</c:v>
                </c:pt>
                <c:pt idx="44">
                  <c:v>237.10537481717725</c:v>
                </c:pt>
                <c:pt idx="45">
                  <c:v>239.97425245896309</c:v>
                </c:pt>
                <c:pt idx="46">
                  <c:v>235.43953995968383</c:v>
                </c:pt>
                <c:pt idx="47">
                  <c:v>235.50784744832052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D6-4EFC-AC30-D896181E6E1C}"/>
            </c:ext>
          </c:extLst>
        </c:ser>
        <c:ser>
          <c:idx val="1"/>
          <c:order val="1"/>
          <c:tx>
            <c:strRef>
              <c:f>'Var. PIB Banco Mundial'!$A$542</c:f>
              <c:strCache>
                <c:ptCount val="1"/>
                <c:pt idx="0">
                  <c:v>República Dominicana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'Var. PIB Banco Mundial'!$O$4:$BJ$4</c:f>
              <c:strCache>
                <c:ptCount val="48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</c:strCache>
            </c:strRef>
          </c:cat>
          <c:val>
            <c:numRef>
              <c:f>'Var. PIB Banco Mundial'!$O$542:$BJ$542</c:f>
              <c:numCache>
                <c:formatCode>General</c:formatCode>
                <c:ptCount val="48"/>
                <c:pt idx="0">
                  <c:v>100</c:v>
                </c:pt>
                <c:pt idx="1">
                  <c:v>110.87146606848997</c:v>
                </c:pt>
                <c:pt idx="2">
                  <c:v>122.39562816611375</c:v>
                </c:pt>
                <c:pt idx="3">
                  <c:v>138.17947918514975</c:v>
                </c:pt>
                <c:pt idx="4">
                  <c:v>146.47287735685455</c:v>
                </c:pt>
                <c:pt idx="5">
                  <c:v>154.07958497711721</c:v>
                </c:pt>
                <c:pt idx="6">
                  <c:v>164.44624842260271</c:v>
                </c:pt>
                <c:pt idx="7">
                  <c:v>172.63860523181273</c:v>
                </c:pt>
                <c:pt idx="8">
                  <c:v>176.3342534010358</c:v>
                </c:pt>
                <c:pt idx="9">
                  <c:v>184.32466237815515</c:v>
                </c:pt>
                <c:pt idx="10">
                  <c:v>199.01301273043831</c:v>
                </c:pt>
                <c:pt idx="11">
                  <c:v>207.53050594202998</c:v>
                </c:pt>
                <c:pt idx="12">
                  <c:v>211.05584455655918</c:v>
                </c:pt>
                <c:pt idx="13">
                  <c:v>220.82339580812157</c:v>
                </c:pt>
                <c:pt idx="14">
                  <c:v>223.59008324701924</c:v>
                </c:pt>
                <c:pt idx="15">
                  <c:v>218.84430552368678</c:v>
                </c:pt>
                <c:pt idx="16">
                  <c:v>226.5519870822329</c:v>
                </c:pt>
                <c:pt idx="17">
                  <c:v>249.47308388130514</c:v>
                </c:pt>
                <c:pt idx="18">
                  <c:v>254.8516320893136</c:v>
                </c:pt>
                <c:pt idx="19">
                  <c:v>266.06647707891727</c:v>
                </c:pt>
                <c:pt idx="20">
                  <c:v>251.55438024145454</c:v>
                </c:pt>
                <c:pt idx="21">
                  <c:v>253.92940297266435</c:v>
                </c:pt>
                <c:pt idx="22">
                  <c:v>282.42265048629525</c:v>
                </c:pt>
                <c:pt idx="23">
                  <c:v>303.22170341411004</c:v>
                </c:pt>
                <c:pt idx="24">
                  <c:v>311.10654192118204</c:v>
                </c:pt>
                <c:pt idx="25">
                  <c:v>328.79428888034448</c:v>
                </c:pt>
                <c:pt idx="26">
                  <c:v>348.44903645555809</c:v>
                </c:pt>
                <c:pt idx="27">
                  <c:v>379.40967090218408</c:v>
                </c:pt>
                <c:pt idx="28">
                  <c:v>404.88504869121783</c:v>
                </c:pt>
                <c:pt idx="29">
                  <c:v>428.93541952894981</c:v>
                </c:pt>
                <c:pt idx="30">
                  <c:v>448.93136912217278</c:v>
                </c:pt>
                <c:pt idx="31">
                  <c:v>459.97290962560328</c:v>
                </c:pt>
                <c:pt idx="32">
                  <c:v>480.64916753869846</c:v>
                </c:pt>
                <c:pt idx="33">
                  <c:v>474.18104196266961</c:v>
                </c:pt>
                <c:pt idx="34">
                  <c:v>486.36813146810346</c:v>
                </c:pt>
                <c:pt idx="35">
                  <c:v>532.22407133662443</c:v>
                </c:pt>
                <c:pt idx="36">
                  <c:v>581.05219919648198</c:v>
                </c:pt>
                <c:pt idx="37">
                  <c:v>624.14274972676117</c:v>
                </c:pt>
                <c:pt idx="38">
                  <c:v>644.1746378775814</c:v>
                </c:pt>
                <c:pt idx="39">
                  <c:v>650.26952950345674</c:v>
                </c:pt>
                <c:pt idx="40">
                  <c:v>704.49973921109188</c:v>
                </c:pt>
                <c:pt idx="41">
                  <c:v>726.57469609749216</c:v>
                </c:pt>
                <c:pt idx="42">
                  <c:v>746.31840363483184</c:v>
                </c:pt>
                <c:pt idx="43">
                  <c:v>782.70295646124191</c:v>
                </c:pt>
                <c:pt idx="44">
                  <c:v>842.47040330586344</c:v>
                </c:pt>
                <c:pt idx="45">
                  <c:v>901.72447291839171</c:v>
                </c:pt>
                <c:pt idx="46">
                  <c:v>961.34837266487125</c:v>
                </c:pt>
                <c:pt idx="47">
                  <c:v>1005.1071734225166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9D6-4EFC-AC30-D896181E6E1C}"/>
            </c:ext>
          </c:extLst>
        </c:ser>
        <c:ser>
          <c:idx val="2"/>
          <c:order val="2"/>
          <c:tx>
            <c:strRef>
              <c:f>'Var. PIB Banco Mundial'!$A$543</c:f>
              <c:strCache>
                <c:ptCount val="1"/>
                <c:pt idx="0">
                  <c:v>Porto Rico</c:v>
                </c:pt>
              </c:strCache>
            </c:strRef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'Var. PIB Banco Mundial'!$O$4:$BJ$4</c:f>
              <c:strCache>
                <c:ptCount val="48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</c:strCache>
            </c:strRef>
          </c:cat>
          <c:val>
            <c:numRef>
              <c:f>'Var. PIB Banco Mundial'!$O$543:$BJ$543</c:f>
              <c:numCache>
                <c:formatCode>General</c:formatCode>
                <c:ptCount val="48"/>
                <c:pt idx="0">
                  <c:v>100</c:v>
                </c:pt>
                <c:pt idx="1">
                  <c:v>106.3654485740831</c:v>
                </c:pt>
                <c:pt idx="2">
                  <c:v>113.99565377626332</c:v>
                </c:pt>
                <c:pt idx="3">
                  <c:v>121.22855928113982</c:v>
                </c:pt>
                <c:pt idx="4">
                  <c:v>124.76525519460206</c:v>
                </c:pt>
                <c:pt idx="5">
                  <c:v>123.94858252468067</c:v>
                </c:pt>
                <c:pt idx="6">
                  <c:v>131.68680137537976</c:v>
                </c:pt>
                <c:pt idx="7">
                  <c:v>139.52306447033351</c:v>
                </c:pt>
                <c:pt idx="8">
                  <c:v>149.19472827146515</c:v>
                </c:pt>
                <c:pt idx="9">
                  <c:v>160.99129387910034</c:v>
                </c:pt>
                <c:pt idx="10">
                  <c:v>167.82290357968378</c:v>
                </c:pt>
                <c:pt idx="11">
                  <c:v>169.74942194466809</c:v>
                </c:pt>
                <c:pt idx="12">
                  <c:v>167.10702909762898</c:v>
                </c:pt>
                <c:pt idx="13">
                  <c:v>163.19342486654449</c:v>
                </c:pt>
                <c:pt idx="14">
                  <c:v>172.86865146185943</c:v>
                </c:pt>
                <c:pt idx="15">
                  <c:v>178.22315879129738</c:v>
                </c:pt>
                <c:pt idx="16">
                  <c:v>187.0939802836896</c:v>
                </c:pt>
                <c:pt idx="17">
                  <c:v>197.88742995498495</c:v>
                </c:pt>
                <c:pt idx="18">
                  <c:v>209.5397794315848</c:v>
                </c:pt>
                <c:pt idx="19">
                  <c:v>218.62322912278043</c:v>
                </c:pt>
                <c:pt idx="20">
                  <c:v>212.41314726260899</c:v>
                </c:pt>
                <c:pt idx="21">
                  <c:v>217.30797710901533</c:v>
                </c:pt>
                <c:pt idx="22">
                  <c:v>227.22602578140589</c:v>
                </c:pt>
                <c:pt idx="23">
                  <c:v>237.77959990270693</c:v>
                </c:pt>
                <c:pt idx="24">
                  <c:v>247.7329555444814</c:v>
                </c:pt>
                <c:pt idx="25">
                  <c:v>259.00229822692904</c:v>
                </c:pt>
                <c:pt idx="26">
                  <c:v>264.99485384872617</c:v>
                </c:pt>
                <c:pt idx="27">
                  <c:v>277.92683381670724</c:v>
                </c:pt>
                <c:pt idx="28">
                  <c:v>293.29820439666787</c:v>
                </c:pt>
                <c:pt idx="29">
                  <c:v>309.10609750719323</c:v>
                </c:pt>
                <c:pt idx="30">
                  <c:v>319.21993937344001</c:v>
                </c:pt>
                <c:pt idx="31">
                  <c:v>339.37379944267633</c:v>
                </c:pt>
                <c:pt idx="32">
                  <c:v>342.4840224729503</c:v>
                </c:pt>
                <c:pt idx="33">
                  <c:v>342.66697676884877</c:v>
                </c:pt>
                <c:pt idx="34">
                  <c:v>372.64580350028172</c:v>
                </c:pt>
                <c:pt idx="35">
                  <c:v>365.24096910312795</c:v>
                </c:pt>
                <c:pt idx="36">
                  <c:v>360.09257102205532</c:v>
                </c:pt>
                <c:pt idx="37">
                  <c:v>355.90709028781669</c:v>
                </c:pt>
                <c:pt idx="38">
                  <c:v>349.34320370689807</c:v>
                </c:pt>
                <c:pt idx="39">
                  <c:v>342.52253916682366</c:v>
                </c:pt>
                <c:pt idx="40">
                  <c:v>341.10705066697767</c:v>
                </c:pt>
                <c:pt idx="41">
                  <c:v>339.88414563649843</c:v>
                </c:pt>
                <c:pt idx="42">
                  <c:v>339.9836470956713</c:v>
                </c:pt>
                <c:pt idx="43">
                  <c:v>338.94048663660112</c:v>
                </c:pt>
                <c:pt idx="44">
                  <c:v>334.90586295336652</c:v>
                </c:pt>
                <c:pt idx="45">
                  <c:v>331.17937282111882</c:v>
                </c:pt>
                <c:pt idx="46">
                  <c:v>322.54842366899646</c:v>
                </c:pt>
                <c:pt idx="47">
                  <c:v>322.54842366899646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9D6-4EFC-AC30-D896181E6E1C}"/>
            </c:ext>
          </c:extLst>
        </c:ser>
        <c:ser>
          <c:idx val="3"/>
          <c:order val="3"/>
          <c:tx>
            <c:strRef>
              <c:f>'Var. PIB Banco Mundial'!$A$540</c:f>
              <c:strCache>
                <c:ptCount val="1"/>
                <c:pt idx="0">
                  <c:v>Brasil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'Var. PIB Banco Mundial'!$O$4:$BJ$4</c:f>
              <c:strCache>
                <c:ptCount val="48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</c:strCache>
            </c:strRef>
          </c:cat>
          <c:val>
            <c:numRef>
              <c:f>'Var. PIB Banco Mundial'!$O$540:$BJ$540</c:f>
              <c:numCache>
                <c:formatCode>General</c:formatCode>
                <c:ptCount val="48"/>
                <c:pt idx="0">
                  <c:v>100</c:v>
                </c:pt>
                <c:pt idx="1">
                  <c:v>111.29508684335025</c:v>
                </c:pt>
                <c:pt idx="2">
                  <c:v>124.70926357458818</c:v>
                </c:pt>
                <c:pt idx="3">
                  <c:v>142.14198699000724</c:v>
                </c:pt>
                <c:pt idx="4">
                  <c:v>154.99463646917354</c:v>
                </c:pt>
                <c:pt idx="5">
                  <c:v>163.0684247255551</c:v>
                </c:pt>
                <c:pt idx="6">
                  <c:v>179.03349235004484</c:v>
                </c:pt>
                <c:pt idx="7">
                  <c:v>187.28034444365093</c:v>
                </c:pt>
                <c:pt idx="8">
                  <c:v>193.33270124528397</c:v>
                </c:pt>
                <c:pt idx="9">
                  <c:v>206.41414274270394</c:v>
                </c:pt>
                <c:pt idx="10">
                  <c:v>225.22045304263062</c:v>
                </c:pt>
                <c:pt idx="11">
                  <c:v>215.32571405222509</c:v>
                </c:pt>
                <c:pt idx="12">
                  <c:v>216.57513193332753</c:v>
                </c:pt>
                <c:pt idx="13">
                  <c:v>209.19036721897211</c:v>
                </c:pt>
                <c:pt idx="14">
                  <c:v>220.21290712326666</c:v>
                </c:pt>
                <c:pt idx="15">
                  <c:v>237.71072027610273</c:v>
                </c:pt>
                <c:pt idx="16">
                  <c:v>256.69975410765164</c:v>
                </c:pt>
                <c:pt idx="17">
                  <c:v>265.93999409773699</c:v>
                </c:pt>
                <c:pt idx="18">
                  <c:v>265.66694627652748</c:v>
                </c:pt>
                <c:pt idx="19">
                  <c:v>274.37938447887598</c:v>
                </c:pt>
                <c:pt idx="20">
                  <c:v>265.86715932235086</c:v>
                </c:pt>
                <c:pt idx="21">
                  <c:v>269.88690390749207</c:v>
                </c:pt>
                <c:pt idx="22">
                  <c:v>268.62676630162628</c:v>
                </c:pt>
                <c:pt idx="23">
                  <c:v>281.15865889868826</c:v>
                </c:pt>
                <c:pt idx="24">
                  <c:v>296.15721292362042</c:v>
                </c:pt>
                <c:pt idx="25">
                  <c:v>309.23768140361005</c:v>
                </c:pt>
                <c:pt idx="26">
                  <c:v>316.06421308638352</c:v>
                </c:pt>
                <c:pt idx="27">
                  <c:v>326.79468363264436</c:v>
                </c:pt>
                <c:pt idx="28">
                  <c:v>327.90041363824207</c:v>
                </c:pt>
                <c:pt idx="29">
                  <c:v>329.43848491886979</c:v>
                </c:pt>
                <c:pt idx="30">
                  <c:v>342.98659069024359</c:v>
                </c:pt>
                <c:pt idx="31">
                  <c:v>347.72951911759202</c:v>
                </c:pt>
                <c:pt idx="32">
                  <c:v>358.34923598416498</c:v>
                </c:pt>
                <c:pt idx="33">
                  <c:v>362.43401186904197</c:v>
                </c:pt>
                <c:pt idx="34">
                  <c:v>383.3262001175803</c:v>
                </c:pt>
                <c:pt idx="35">
                  <c:v>395.60080674339275</c:v>
                </c:pt>
                <c:pt idx="36">
                  <c:v>411.27446666454256</c:v>
                </c:pt>
                <c:pt idx="37">
                  <c:v>436.23829499352155</c:v>
                </c:pt>
                <c:pt idx="38">
                  <c:v>458.46112601904031</c:v>
                </c:pt>
                <c:pt idx="39">
                  <c:v>457.88432676175177</c:v>
                </c:pt>
                <c:pt idx="40">
                  <c:v>492.35489218371669</c:v>
                </c:pt>
                <c:pt idx="41">
                  <c:v>511.92315865145235</c:v>
                </c:pt>
                <c:pt idx="42">
                  <c:v>521.7581034376027</c:v>
                </c:pt>
                <c:pt idx="43">
                  <c:v>537.43600921376424</c:v>
                </c:pt>
                <c:pt idx="44">
                  <c:v>540.14444883249314</c:v>
                </c:pt>
                <c:pt idx="45">
                  <c:v>521.44078208916153</c:v>
                </c:pt>
                <c:pt idx="46">
                  <c:v>503.38477015446819</c:v>
                </c:pt>
                <c:pt idx="47">
                  <c:v>508.34530706348482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9D6-4EFC-AC30-D896181E6E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436480"/>
        <c:axId val="108438272"/>
      </c:lineChart>
      <c:catAx>
        <c:axId val="108436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8438272"/>
        <c:crosses val="autoZero"/>
        <c:auto val="1"/>
        <c:lblAlgn val="ctr"/>
        <c:lblOffset val="100"/>
        <c:noMultiLvlLbl val="0"/>
      </c:catAx>
      <c:valAx>
        <c:axId val="108438272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8436480"/>
        <c:crosses val="autoZero"/>
        <c:crossBetween val="between"/>
        <c:majorUnit val="200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PIB per capita (1960 = 100)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Argentina</c:v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'Var. PIB per Capita'!$BL$4:$DN$4</c:f>
              <c:numCache>
                <c:formatCode>General</c:formatCode>
                <c:ptCount val="55"/>
              </c:numCache>
            </c:numRef>
          </c:cat>
          <c:val>
            <c:numRef>
              <c:f>'Var. PIB per Capita'!$BL$12:$DN$12</c:f>
              <c:numCache>
                <c:formatCode>General</c:formatCode>
                <c:ptCount val="5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E7-44F9-9A2F-9235268F9068}"/>
            </c:ext>
          </c:extLst>
        </c:ser>
        <c:ser>
          <c:idx val="1"/>
          <c:order val="1"/>
          <c:tx>
            <c:v>América Latina emergente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'Var. PIB per Capita'!$BL$124:$DN$124</c:f>
              <c:numCache>
                <c:formatCode>General</c:formatCode>
                <c:ptCount val="5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AE7-44F9-9A2F-9235268F9068}"/>
            </c:ext>
          </c:extLst>
        </c:ser>
        <c:ser>
          <c:idx val="2"/>
          <c:order val="2"/>
          <c:tx>
            <c:v>Chile</c:v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val>
            <c:numRef>
              <c:f>'Var. PIB per Capita'!$BL$42:$DN$42</c:f>
              <c:numCache>
                <c:formatCode>General</c:formatCode>
                <c:ptCount val="5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AE7-44F9-9A2F-9235268F9068}"/>
            </c:ext>
          </c:extLst>
        </c:ser>
        <c:ser>
          <c:idx val="3"/>
          <c:order val="3"/>
          <c:tx>
            <c:v>Brasil</c:v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'Var. PIB per Capita'!$BL$32:$DN$32</c:f>
              <c:numCache>
                <c:formatCode>General</c:formatCode>
                <c:ptCount val="5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AE7-44F9-9A2F-9235268F90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356352"/>
        <c:axId val="108357888"/>
      </c:lineChart>
      <c:catAx>
        <c:axId val="108356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8357888"/>
        <c:crosses val="autoZero"/>
        <c:auto val="1"/>
        <c:lblAlgn val="ctr"/>
        <c:lblOffset val="100"/>
        <c:noMultiLvlLbl val="0"/>
      </c:catAx>
      <c:valAx>
        <c:axId val="108357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835635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Evolução do PIB per capita (1990 = 1)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'Var. PIB per Capita'!$A$539</c:f>
              <c:strCache>
                <c:ptCount val="1"/>
                <c:pt idx="0">
                  <c:v>Itália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strRef>
              <c:f>'Var. PIB per Capita'!$AI$538:$BJ$538</c:f>
              <c:strCache>
                <c:ptCount val="28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</c:strCache>
            </c:strRef>
          </c:cat>
          <c:val>
            <c:numRef>
              <c:f>'Var. PIB per Capita'!$AI$547:$BJ$547</c:f>
              <c:numCache>
                <c:formatCode>_(* #,##0.0_);_(* \(#,##0.0\);_(* "-"??_);_(@_)</c:formatCode>
                <c:ptCount val="28"/>
                <c:pt idx="0">
                  <c:v>1</c:v>
                </c:pt>
                <c:pt idx="1">
                  <c:v>1.014681756049518</c:v>
                </c:pt>
                <c:pt idx="2">
                  <c:v>1.0224522662148212</c:v>
                </c:pt>
                <c:pt idx="3">
                  <c:v>1.0131131696698752</c:v>
                </c:pt>
                <c:pt idx="4">
                  <c:v>1.0346946632670777</c:v>
                </c:pt>
                <c:pt idx="5">
                  <c:v>1.0645476978091155</c:v>
                </c:pt>
                <c:pt idx="6">
                  <c:v>1.0779387228121831</c:v>
                </c:pt>
                <c:pt idx="7">
                  <c:v>1.0971421823537231</c:v>
                </c:pt>
                <c:pt idx="8">
                  <c:v>1.1145520866791745</c:v>
                </c:pt>
                <c:pt idx="9">
                  <c:v>1.1317470451050931</c:v>
                </c:pt>
                <c:pt idx="10">
                  <c:v>1.1732044421459908</c:v>
                </c:pt>
                <c:pt idx="11">
                  <c:v>1.1933253888994135</c:v>
                </c:pt>
                <c:pt idx="12">
                  <c:v>1.1945112200026649</c:v>
                </c:pt>
                <c:pt idx="13">
                  <c:v>1.1910128098355632</c:v>
                </c:pt>
                <c:pt idx="14">
                  <c:v>1.2020492216067578</c:v>
                </c:pt>
                <c:pt idx="15">
                  <c:v>1.2075164706054637</c:v>
                </c:pt>
                <c:pt idx="16">
                  <c:v>1.2280497600006717</c:v>
                </c:pt>
                <c:pt idx="17">
                  <c:v>1.2398732291170753</c:v>
                </c:pt>
                <c:pt idx="18">
                  <c:v>1.2187489261671132</c:v>
                </c:pt>
                <c:pt idx="19">
                  <c:v>1.1466999999049434</c:v>
                </c:pt>
                <c:pt idx="20">
                  <c:v>1.1624582394700649</c:v>
                </c:pt>
                <c:pt idx="21">
                  <c:v>1.1671522657754645</c:v>
                </c:pt>
                <c:pt idx="22">
                  <c:v>1.1311969274510996</c:v>
                </c:pt>
                <c:pt idx="23">
                  <c:v>1.0988356407414708</c:v>
                </c:pt>
                <c:pt idx="24">
                  <c:v>1.0900375624383527</c:v>
                </c:pt>
                <c:pt idx="25">
                  <c:v>1.1014753196604481</c:v>
                </c:pt>
                <c:pt idx="26">
                  <c:v>1.1128177659366876</c:v>
                </c:pt>
                <c:pt idx="27">
                  <c:v>1.130954776680658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39-48A0-BE0E-35B9A57EC782}"/>
            </c:ext>
          </c:extLst>
        </c:ser>
        <c:ser>
          <c:idx val="1"/>
          <c:order val="1"/>
          <c:tx>
            <c:strRef>
              <c:f>'Var. PIB per Capita'!$A$540</c:f>
              <c:strCache>
                <c:ptCount val="1"/>
                <c:pt idx="0">
                  <c:v>Eurozona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cat>
            <c:strRef>
              <c:f>'Var. PIB per Capita'!$AI$538:$BJ$538</c:f>
              <c:strCache>
                <c:ptCount val="28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</c:strCache>
            </c:strRef>
          </c:cat>
          <c:val>
            <c:numRef>
              <c:f>'Var. PIB per Capita'!$AI$548:$BJ$548</c:f>
              <c:numCache>
                <c:formatCode>_(* #,##0.0_);_(* \(#,##0.0\);_(* "-"??_);_(@_)</c:formatCode>
                <c:ptCount val="28"/>
                <c:pt idx="0">
                  <c:v>1</c:v>
                </c:pt>
                <c:pt idx="1">
                  <c:v>1.022735145888384</c:v>
                </c:pt>
                <c:pt idx="2">
                  <c:v>1.0323879055463905</c:v>
                </c:pt>
                <c:pt idx="3">
                  <c:v>1.021399652441908</c:v>
                </c:pt>
                <c:pt idx="4">
                  <c:v>1.0436053729445718</c:v>
                </c:pt>
                <c:pt idx="5">
                  <c:v>1.0666642980354912</c:v>
                </c:pt>
                <c:pt idx="6">
                  <c:v>1.0822069844000235</c:v>
                </c:pt>
                <c:pt idx="7">
                  <c:v>1.1089127261887102</c:v>
                </c:pt>
                <c:pt idx="8">
                  <c:v>1.1394040543416615</c:v>
                </c:pt>
                <c:pt idx="9">
                  <c:v>1.1704086930759727</c:v>
                </c:pt>
                <c:pt idx="10">
                  <c:v>1.2115905205196555</c:v>
                </c:pt>
                <c:pt idx="11">
                  <c:v>1.2330073553947545</c:v>
                </c:pt>
                <c:pt idx="12">
                  <c:v>1.2395438032902273</c:v>
                </c:pt>
                <c:pt idx="13">
                  <c:v>1.2417339162355356</c:v>
                </c:pt>
                <c:pt idx="14">
                  <c:v>1.26363150455139</c:v>
                </c:pt>
                <c:pt idx="15">
                  <c:v>1.2785247847182453</c:v>
                </c:pt>
                <c:pt idx="16">
                  <c:v>1.3137556683168607</c:v>
                </c:pt>
                <c:pt idx="17">
                  <c:v>1.3468844399624997</c:v>
                </c:pt>
                <c:pt idx="18">
                  <c:v>1.3462176558102366</c:v>
                </c:pt>
                <c:pt idx="19">
                  <c:v>1.2812443223392782</c:v>
                </c:pt>
                <c:pt idx="20">
                  <c:v>1.3048783987244665</c:v>
                </c:pt>
                <c:pt idx="21">
                  <c:v>1.3286840434268297</c:v>
                </c:pt>
                <c:pt idx="22">
                  <c:v>1.3139090290868467</c:v>
                </c:pt>
                <c:pt idx="23">
                  <c:v>1.3062141812967321</c:v>
                </c:pt>
                <c:pt idx="24">
                  <c:v>1.319173844223861</c:v>
                </c:pt>
                <c:pt idx="25">
                  <c:v>1.3424524197843597</c:v>
                </c:pt>
                <c:pt idx="26">
                  <c:v>1.3622809317529705</c:v>
                </c:pt>
                <c:pt idx="27">
                  <c:v>1.3910548008086083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39-48A0-BE0E-35B9A57EC782}"/>
            </c:ext>
          </c:extLst>
        </c:ser>
        <c:ser>
          <c:idx val="2"/>
          <c:order val="2"/>
          <c:tx>
            <c:strRef>
              <c:f>'Var. PIB per Capita'!$A$541</c:f>
              <c:strCache>
                <c:ptCount val="1"/>
                <c:pt idx="0">
                  <c:v>França</c:v>
                </c:pt>
              </c:strCache>
            </c:strRef>
          </c:tx>
          <c:spPr>
            <a:ln>
              <a:solidFill>
                <a:schemeClr val="accent2">
                  <a:lumMod val="60000"/>
                  <a:lumOff val="40000"/>
                </a:schemeClr>
              </a:solidFill>
            </a:ln>
          </c:spPr>
          <c:marker>
            <c:symbol val="none"/>
          </c:marker>
          <c:cat>
            <c:strRef>
              <c:f>'Var. PIB per Capita'!$AI$538:$BJ$538</c:f>
              <c:strCache>
                <c:ptCount val="28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</c:strCache>
            </c:strRef>
          </c:cat>
          <c:val>
            <c:numRef>
              <c:f>'Var. PIB per Capita'!$AI$549:$BJ$549</c:f>
              <c:numCache>
                <c:formatCode>_(* #,##0.0_);_(* \(#,##0.0\);_(* "-"??_);_(@_)</c:formatCode>
                <c:ptCount val="28"/>
                <c:pt idx="0">
                  <c:v>1</c:v>
                </c:pt>
                <c:pt idx="1">
                  <c:v>1.0095886836316132</c:v>
                </c:pt>
                <c:pt idx="2">
                  <c:v>1.0206510497546439</c:v>
                </c:pt>
                <c:pt idx="3">
                  <c:v>1.010012202802212</c:v>
                </c:pt>
                <c:pt idx="4">
                  <c:v>1.0298602756202653</c:v>
                </c:pt>
                <c:pt idx="5">
                  <c:v>1.0475426426857066</c:v>
                </c:pt>
                <c:pt idx="6">
                  <c:v>1.0583285807139926</c:v>
                </c:pt>
                <c:pt idx="7">
                  <c:v>1.0792406718487921</c:v>
                </c:pt>
                <c:pt idx="8">
                  <c:v>1.1135086995564001</c:v>
                </c:pt>
                <c:pt idx="9">
                  <c:v>1.1455385640140197</c:v>
                </c:pt>
                <c:pt idx="10">
                  <c:v>1.1818077110140972</c:v>
                </c:pt>
                <c:pt idx="11">
                  <c:v>1.1961682392991806</c:v>
                </c:pt>
                <c:pt idx="12">
                  <c:v>1.2007825664066005</c:v>
                </c:pt>
                <c:pt idx="13">
                  <c:v>1.2020730504588382</c:v>
                </c:pt>
                <c:pt idx="14">
                  <c:v>1.2265036615576745</c:v>
                </c:pt>
                <c:pt idx="15">
                  <c:v>1.2368636134179485</c:v>
                </c:pt>
                <c:pt idx="16">
                  <c:v>1.2574408685874872</c:v>
                </c:pt>
                <c:pt idx="17">
                  <c:v>1.2791963922968552</c:v>
                </c:pt>
                <c:pt idx="18">
                  <c:v>1.2745517082199085</c:v>
                </c:pt>
                <c:pt idx="19">
                  <c:v>1.2307146012415722</c:v>
                </c:pt>
                <c:pt idx="20">
                  <c:v>1.2487219119804387</c:v>
                </c:pt>
                <c:pt idx="21">
                  <c:v>1.2685355561933633</c:v>
                </c:pt>
                <c:pt idx="22">
                  <c:v>1.2647172383417875</c:v>
                </c:pt>
                <c:pt idx="23">
                  <c:v>1.2654739375371749</c:v>
                </c:pt>
                <c:pt idx="24">
                  <c:v>1.2713506161257648</c:v>
                </c:pt>
                <c:pt idx="25">
                  <c:v>1.2795717828664182</c:v>
                </c:pt>
                <c:pt idx="26">
                  <c:v>1.289609630883547</c:v>
                </c:pt>
                <c:pt idx="27">
                  <c:v>1.3080082030662845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E39-48A0-BE0E-35B9A57EC782}"/>
            </c:ext>
          </c:extLst>
        </c:ser>
        <c:ser>
          <c:idx val="3"/>
          <c:order val="3"/>
          <c:tx>
            <c:strRef>
              <c:f>'Var. PIB per Capita'!$A$542</c:f>
              <c:strCache>
                <c:ptCount val="1"/>
                <c:pt idx="0">
                  <c:v>Portugal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strRef>
              <c:f>'Var. PIB per Capita'!$AI$538:$BJ$538</c:f>
              <c:strCache>
                <c:ptCount val="28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</c:strCache>
            </c:strRef>
          </c:cat>
          <c:val>
            <c:numRef>
              <c:f>'Var. PIB per Capita'!$AI$550:$BJ$550</c:f>
              <c:numCache>
                <c:formatCode>_(* #,##0.0_);_(* \(#,##0.0\);_(* "-"??_);_(@_)</c:formatCode>
                <c:ptCount val="28"/>
                <c:pt idx="0">
                  <c:v>1</c:v>
                </c:pt>
                <c:pt idx="1">
                  <c:v>1.0460903350039013</c:v>
                </c:pt>
                <c:pt idx="2">
                  <c:v>1.0583097520064486</c:v>
                </c:pt>
                <c:pt idx="3">
                  <c:v>1.0354182886148762</c:v>
                </c:pt>
                <c:pt idx="4">
                  <c:v>1.0425990969467995</c:v>
                </c:pt>
                <c:pt idx="5">
                  <c:v>1.0834937285124262</c:v>
                </c:pt>
                <c:pt idx="6">
                  <c:v>1.117171639120863</c:v>
                </c:pt>
                <c:pt idx="7">
                  <c:v>1.1614231168110958</c:v>
                </c:pt>
                <c:pt idx="8">
                  <c:v>1.2109404129441186</c:v>
                </c:pt>
                <c:pt idx="9">
                  <c:v>1.250928678117408</c:v>
                </c:pt>
                <c:pt idx="10">
                  <c:v>1.2892142370572033</c:v>
                </c:pt>
                <c:pt idx="11">
                  <c:v>1.305031592743972</c:v>
                </c:pt>
                <c:pt idx="12">
                  <c:v>1.3078821185456397</c:v>
                </c:pt>
                <c:pt idx="13">
                  <c:v>1.2908088651314995</c:v>
                </c:pt>
                <c:pt idx="14">
                  <c:v>1.3110540777892921</c:v>
                </c:pt>
                <c:pt idx="15">
                  <c:v>1.318658228933246</c:v>
                </c:pt>
                <c:pt idx="16">
                  <c:v>1.3367249775759416</c:v>
                </c:pt>
                <c:pt idx="17">
                  <c:v>1.367349393614802</c:v>
                </c:pt>
                <c:pt idx="18">
                  <c:v>1.3681000376449599</c:v>
                </c:pt>
                <c:pt idx="19">
                  <c:v>1.3260918072716774</c:v>
                </c:pt>
                <c:pt idx="20">
                  <c:v>1.3506499691378995</c:v>
                </c:pt>
                <c:pt idx="21">
                  <c:v>1.3279273330208623</c:v>
                </c:pt>
                <c:pt idx="22">
                  <c:v>1.279612335730794</c:v>
                </c:pt>
                <c:pt idx="23">
                  <c:v>1.2721131499694365</c:v>
                </c:pt>
                <c:pt idx="24">
                  <c:v>1.2904145766380202</c:v>
                </c:pt>
                <c:pt idx="25">
                  <c:v>1.3193795867947737</c:v>
                </c:pt>
                <c:pt idx="26">
                  <c:v>1.3449819946396344</c:v>
                </c:pt>
                <c:pt idx="27">
                  <c:v>1.3852826816980759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E39-48A0-BE0E-35B9A57EC782}"/>
            </c:ext>
          </c:extLst>
        </c:ser>
        <c:ser>
          <c:idx val="4"/>
          <c:order val="4"/>
          <c:tx>
            <c:strRef>
              <c:f>'Var. PIB per Capita'!$A$543</c:f>
              <c:strCache>
                <c:ptCount val="1"/>
                <c:pt idx="0">
                  <c:v>Grécia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'Var. PIB per Capita'!$AI$538:$BJ$538</c:f>
              <c:strCache>
                <c:ptCount val="28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</c:strCache>
            </c:strRef>
          </c:cat>
          <c:val>
            <c:numRef>
              <c:f>'Var. PIB per Capita'!$AI$551:$BJ$551</c:f>
              <c:numCache>
                <c:formatCode>_(* #,##0.0_);_(* \(#,##0.0\);_(* "-"??_);_(@_)</c:formatCode>
                <c:ptCount val="28"/>
                <c:pt idx="0">
                  <c:v>1</c:v>
                </c:pt>
                <c:pt idx="1">
                  <c:v>1.0186983444897626</c:v>
                </c:pt>
                <c:pt idx="2">
                  <c:v>1.0180229541164008</c:v>
                </c:pt>
                <c:pt idx="3">
                  <c:v>0.99585906239812128</c:v>
                </c:pt>
                <c:pt idx="4">
                  <c:v>1.0107029288681499</c:v>
                </c:pt>
                <c:pt idx="5">
                  <c:v>1.0271149776504884</c:v>
                </c:pt>
                <c:pt idx="6">
                  <c:v>1.0518668363933292</c:v>
                </c:pt>
                <c:pt idx="7">
                  <c:v>1.0936268118010906</c:v>
                </c:pt>
                <c:pt idx="8">
                  <c:v>1.1299428715497071</c:v>
                </c:pt>
                <c:pt idx="9">
                  <c:v>1.1602038682064131</c:v>
                </c:pt>
                <c:pt idx="10">
                  <c:v>1.2007595324855178</c:v>
                </c:pt>
                <c:pt idx="11">
                  <c:v>1.2438866458734612</c:v>
                </c:pt>
                <c:pt idx="12">
                  <c:v>1.2879528578725348</c:v>
                </c:pt>
                <c:pt idx="13">
                  <c:v>1.3593358528226049</c:v>
                </c:pt>
                <c:pt idx="14">
                  <c:v>1.4246027153737471</c:v>
                </c:pt>
                <c:pt idx="15">
                  <c:v>1.4289416012472889</c:v>
                </c:pt>
                <c:pt idx="16">
                  <c:v>1.5051842361124419</c:v>
                </c:pt>
                <c:pt idx="17">
                  <c:v>1.5505050926789374</c:v>
                </c:pt>
                <c:pt idx="18">
                  <c:v>1.5412115232372225</c:v>
                </c:pt>
                <c:pt idx="19">
                  <c:v>1.4710537675449882</c:v>
                </c:pt>
                <c:pt idx="20">
                  <c:v>1.3886633166633255</c:v>
                </c:pt>
                <c:pt idx="21">
                  <c:v>1.2637120161070812</c:v>
                </c:pt>
                <c:pt idx="22">
                  <c:v>1.177806631779325</c:v>
                </c:pt>
                <c:pt idx="23">
                  <c:v>1.1479226326394059</c:v>
                </c:pt>
                <c:pt idx="24">
                  <c:v>1.1641434462066198</c:v>
                </c:pt>
                <c:pt idx="25">
                  <c:v>1.1684299546149561</c:v>
                </c:pt>
                <c:pt idx="26">
                  <c:v>1.1704331828240886</c:v>
                </c:pt>
                <c:pt idx="27">
                  <c:v>1.1879638407050186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E39-48A0-BE0E-35B9A57EC782}"/>
            </c:ext>
          </c:extLst>
        </c:ser>
        <c:ser>
          <c:idx val="5"/>
          <c:order val="5"/>
          <c:tx>
            <c:strRef>
              <c:f>'Var. PIB per Capita'!$A$544</c:f>
              <c:strCache>
                <c:ptCount val="1"/>
                <c:pt idx="0">
                  <c:v>Espanha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'Var. PIB per Capita'!$AI$538:$BJ$538</c:f>
              <c:strCache>
                <c:ptCount val="28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</c:strCache>
            </c:strRef>
          </c:cat>
          <c:val>
            <c:numRef>
              <c:f>'Var. PIB per Capita'!$AI$552:$BJ$552</c:f>
              <c:numCache>
                <c:formatCode>_(* #,##0.0_);_(* \(#,##0.0\);_(* "-"??_);_(@_)</c:formatCode>
                <c:ptCount val="28"/>
                <c:pt idx="0">
                  <c:v>1</c:v>
                </c:pt>
                <c:pt idx="1">
                  <c:v>1.0228532476008712</c:v>
                </c:pt>
                <c:pt idx="2">
                  <c:v>1.0273140650848602</c:v>
                </c:pt>
                <c:pt idx="3">
                  <c:v>1.0114589283037612</c:v>
                </c:pt>
                <c:pt idx="4">
                  <c:v>1.0306453623436223</c:v>
                </c:pt>
                <c:pt idx="5">
                  <c:v>1.0544012953396225</c:v>
                </c:pt>
                <c:pt idx="6">
                  <c:v>1.0781044081896143</c:v>
                </c:pt>
                <c:pt idx="7">
                  <c:v>1.1132068411789811</c:v>
                </c:pt>
                <c:pt idx="8">
                  <c:v>1.1563458635739965</c:v>
                </c:pt>
                <c:pt idx="9">
                  <c:v>1.2033181438530325</c:v>
                </c:pt>
                <c:pt idx="10">
                  <c:v>1.261310425547258</c:v>
                </c:pt>
                <c:pt idx="11">
                  <c:v>1.3027032888894576</c:v>
                </c:pt>
                <c:pt idx="12">
                  <c:v>1.3214207380635625</c:v>
                </c:pt>
                <c:pt idx="13">
                  <c:v>1.3391045685720209</c:v>
                </c:pt>
                <c:pt idx="14">
                  <c:v>1.3578775917563111</c:v>
                </c:pt>
                <c:pt idx="15">
                  <c:v>1.3848379255341363</c:v>
                </c:pt>
                <c:pt idx="16">
                  <c:v>1.4184619637663576</c:v>
                </c:pt>
                <c:pt idx="17">
                  <c:v>1.4449278118778368</c:v>
                </c:pt>
                <c:pt idx="18">
                  <c:v>1.4379535070485292</c:v>
                </c:pt>
                <c:pt idx="19">
                  <c:v>1.3743375507266338</c:v>
                </c:pt>
                <c:pt idx="20">
                  <c:v>1.3682169277878411</c:v>
                </c:pt>
                <c:pt idx="21">
                  <c:v>1.3497469559549007</c:v>
                </c:pt>
                <c:pt idx="22">
                  <c:v>1.3093793294367537</c:v>
                </c:pt>
                <c:pt idx="23">
                  <c:v>1.2912693461854428</c:v>
                </c:pt>
                <c:pt idx="24">
                  <c:v>1.3130082180260139</c:v>
                </c:pt>
                <c:pt idx="25">
                  <c:v>1.3591281093187806</c:v>
                </c:pt>
                <c:pt idx="26">
                  <c:v>1.4024476641707924</c:v>
                </c:pt>
                <c:pt idx="27">
                  <c:v>1.4425166297959935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E39-48A0-BE0E-35B9A57EC782}"/>
            </c:ext>
          </c:extLst>
        </c:ser>
        <c:ser>
          <c:idx val="6"/>
          <c:order val="6"/>
          <c:tx>
            <c:strRef>
              <c:f>'Var. PIB per Capita'!$A$545</c:f>
              <c:strCache>
                <c:ptCount val="1"/>
                <c:pt idx="0">
                  <c:v>Alemanha</c:v>
                </c:pt>
              </c:strCache>
            </c:strRef>
          </c:tx>
          <c:spPr>
            <a:ln>
              <a:solidFill>
                <a:srgbClr val="7030A0"/>
              </a:solidFill>
            </a:ln>
          </c:spPr>
          <c:marker>
            <c:symbol val="none"/>
          </c:marker>
          <c:cat>
            <c:strRef>
              <c:f>'Var. PIB per Capita'!$AI$538:$BJ$538</c:f>
              <c:strCache>
                <c:ptCount val="28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</c:strCache>
            </c:strRef>
          </c:cat>
          <c:val>
            <c:numRef>
              <c:f>'Var. PIB per Capita'!$AI$553:$BJ$553</c:f>
              <c:numCache>
                <c:formatCode>_(* #,##0.0_);_(* \(#,##0.0\);_(* "-"??_);_(@_)</c:formatCode>
                <c:ptCount val="28"/>
                <c:pt idx="0">
                  <c:v>1</c:v>
                </c:pt>
                <c:pt idx="1">
                  <c:v>1.0434522004153157</c:v>
                </c:pt>
                <c:pt idx="2">
                  <c:v>1.055470382879361</c:v>
                </c:pt>
                <c:pt idx="3">
                  <c:v>1.0385286551269362</c:v>
                </c:pt>
                <c:pt idx="4">
                  <c:v>1.0603648337339251</c:v>
                </c:pt>
                <c:pt idx="5">
                  <c:v>1.0756242064177119</c:v>
                </c:pt>
                <c:pt idx="6">
                  <c:v>1.0812871216257895</c:v>
                </c:pt>
                <c:pt idx="7">
                  <c:v>1.0996721462777559</c:v>
                </c:pt>
                <c:pt idx="8">
                  <c:v>1.1212716441818733</c:v>
                </c:pt>
                <c:pt idx="9">
                  <c:v>1.1428139331738523</c:v>
                </c:pt>
                <c:pt idx="10">
                  <c:v>1.175072103260566</c:v>
                </c:pt>
                <c:pt idx="11">
                  <c:v>1.1929865204164309</c:v>
                </c:pt>
                <c:pt idx="12">
                  <c:v>1.1909824573997145</c:v>
                </c:pt>
                <c:pt idx="13">
                  <c:v>1.1818730942782956</c:v>
                </c:pt>
                <c:pt idx="14">
                  <c:v>1.195960271335176</c:v>
                </c:pt>
                <c:pt idx="15">
                  <c:v>1.2050963279239018</c:v>
                </c:pt>
                <c:pt idx="16">
                  <c:v>1.2510972258143191</c:v>
                </c:pt>
                <c:pt idx="17">
                  <c:v>1.2936183444226668</c:v>
                </c:pt>
                <c:pt idx="18">
                  <c:v>1.3101080850119167</c:v>
                </c:pt>
                <c:pt idx="19">
                  <c:v>1.2396319859161655</c:v>
                </c:pt>
                <c:pt idx="20">
                  <c:v>1.2921862378240141</c:v>
                </c:pt>
                <c:pt idx="21">
                  <c:v>1.3645419662320628</c:v>
                </c:pt>
                <c:pt idx="22">
                  <c:v>1.3686836019851956</c:v>
                </c:pt>
                <c:pt idx="23">
                  <c:v>1.3716361542582547</c:v>
                </c:pt>
                <c:pt idx="24">
                  <c:v>1.3922882362630211</c:v>
                </c:pt>
                <c:pt idx="25">
                  <c:v>1.404348422465743</c:v>
                </c:pt>
                <c:pt idx="26">
                  <c:v>1.4201337200107162</c:v>
                </c:pt>
                <c:pt idx="27">
                  <c:v>1.4456210047434408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57-4576-A65E-3216C0BE0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0121344"/>
        <c:axId val="110122880"/>
      </c:lineChart>
      <c:catAx>
        <c:axId val="110121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700"/>
            </a:pPr>
            <a:endParaRPr lang="pt-BR"/>
          </a:p>
        </c:txPr>
        <c:crossAx val="110122880"/>
        <c:crosses val="autoZero"/>
        <c:auto val="1"/>
        <c:lblAlgn val="ctr"/>
        <c:lblOffset val="100"/>
        <c:noMultiLvlLbl val="0"/>
      </c:catAx>
      <c:valAx>
        <c:axId val="110122880"/>
        <c:scaling>
          <c:orientation val="minMax"/>
          <c:max val="1.6"/>
          <c:min val="0.9"/>
        </c:scaling>
        <c:delete val="0"/>
        <c:axPos val="l"/>
        <c:majorGridlines/>
        <c:numFmt formatCode="#,##0.0" sourceLinked="0"/>
        <c:majorTickMark val="none"/>
        <c:minorTickMark val="none"/>
        <c:tickLblPos val="nextTo"/>
        <c:crossAx val="110121344"/>
        <c:crosses val="autoZero"/>
        <c:crossBetween val="between"/>
        <c:majorUnit val="0.1"/>
      </c:valAx>
    </c:plotArea>
    <c:legend>
      <c:legendPos val="r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Variação da renda per</a:t>
            </a:r>
            <a:r>
              <a:rPr lang="pt-BR" baseline="0"/>
              <a:t> capita - média geométrica anual: períodos selecionados</a:t>
            </a:r>
            <a:endParaRPr lang="pt-BR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Brasil</c:v>
          </c:tx>
          <c:spPr>
            <a:solidFill>
              <a:srgbClr val="00B050"/>
            </a:solidFill>
          </c:spPr>
          <c:invertIfNegative val="0"/>
          <c:cat>
            <c:strRef>
              <c:f>'Var. PIB per Capita'!$BL$272:$BS$272</c:f>
              <c:strCache>
                <c:ptCount val="8"/>
                <c:pt idx="0">
                  <c:v>1961-63</c:v>
                </c:pt>
                <c:pt idx="1">
                  <c:v>1964-69</c:v>
                </c:pt>
                <c:pt idx="2">
                  <c:v>1970-79</c:v>
                </c:pt>
                <c:pt idx="3">
                  <c:v>1980-89</c:v>
                </c:pt>
                <c:pt idx="4">
                  <c:v>1990-93</c:v>
                </c:pt>
                <c:pt idx="5">
                  <c:v>1995-02</c:v>
                </c:pt>
                <c:pt idx="6">
                  <c:v>2003-10</c:v>
                </c:pt>
                <c:pt idx="7">
                  <c:v>2011-14</c:v>
                </c:pt>
              </c:strCache>
            </c:strRef>
          </c:cat>
          <c:val>
            <c:numRef>
              <c:f>'Var. PIB per Capita'!$BL$300:$BS$300</c:f>
              <c:numCache>
                <c:formatCode>0.0%</c:formatCode>
                <c:ptCount val="8"/>
                <c:pt idx="0">
                  <c:v>2.3374385240297668E-2</c:v>
                </c:pt>
                <c:pt idx="1">
                  <c:v>3.2137829939333784E-2</c:v>
                </c:pt>
                <c:pt idx="2">
                  <c:v>5.1740948007320986E-2</c:v>
                </c:pt>
                <c:pt idx="3">
                  <c:v>7.0120921425045335E-3</c:v>
                </c:pt>
                <c:pt idx="4">
                  <c:v>-1.1025806970296981E-2</c:v>
                </c:pt>
                <c:pt idx="5">
                  <c:v>8.8074621097060657E-3</c:v>
                </c:pt>
                <c:pt idx="6">
                  <c:v>2.9067354527702038E-2</c:v>
                </c:pt>
                <c:pt idx="7">
                  <c:v>1.4087973366490703E-2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F9-42B4-AAA3-0345ECC88751}"/>
            </c:ext>
          </c:extLst>
        </c:ser>
        <c:ser>
          <c:idx val="1"/>
          <c:order val="1"/>
          <c:tx>
            <c:v>América Latina (emergente)</c:v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'Var. PIB per Capita'!$BL$272:$BS$272</c:f>
              <c:strCache>
                <c:ptCount val="8"/>
                <c:pt idx="0">
                  <c:v>1961-63</c:v>
                </c:pt>
                <c:pt idx="1">
                  <c:v>1964-69</c:v>
                </c:pt>
                <c:pt idx="2">
                  <c:v>1970-79</c:v>
                </c:pt>
                <c:pt idx="3">
                  <c:v>1980-89</c:v>
                </c:pt>
                <c:pt idx="4">
                  <c:v>1990-93</c:v>
                </c:pt>
                <c:pt idx="5">
                  <c:v>1995-02</c:v>
                </c:pt>
                <c:pt idx="6">
                  <c:v>2003-10</c:v>
                </c:pt>
                <c:pt idx="7">
                  <c:v>2011-14</c:v>
                </c:pt>
              </c:strCache>
            </c:strRef>
          </c:cat>
          <c:val>
            <c:numRef>
              <c:f>'Var. PIB per Capita'!$BL$399:$BS$399</c:f>
              <c:numCache>
                <c:formatCode>0.0%</c:formatCode>
                <c:ptCount val="8"/>
                <c:pt idx="0">
                  <c:v>2.4243075190449215E-2</c:v>
                </c:pt>
                <c:pt idx="1">
                  <c:v>2.9827323859113131E-2</c:v>
                </c:pt>
                <c:pt idx="2">
                  <c:v>3.6401642713715265E-2</c:v>
                </c:pt>
                <c:pt idx="3">
                  <c:v>1.0642903800581749E-3</c:v>
                </c:pt>
                <c:pt idx="4">
                  <c:v>3.2334015180826015E-3</c:v>
                </c:pt>
                <c:pt idx="5">
                  <c:v>6.6444706685859778E-3</c:v>
                </c:pt>
                <c:pt idx="6">
                  <c:v>2.3147940761548913E-2</c:v>
                </c:pt>
                <c:pt idx="7">
                  <c:v>1.6329385087777926E-2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F9-42B4-AAA3-0345ECC88751}"/>
            </c:ext>
          </c:extLst>
        </c:ser>
        <c:ser>
          <c:idx val="2"/>
          <c:order val="2"/>
          <c:tx>
            <c:v>Mundo</c:v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strRef>
              <c:f>'Var. PIB per Capita'!$BL$272:$BS$272</c:f>
              <c:strCache>
                <c:ptCount val="8"/>
                <c:pt idx="0">
                  <c:v>1961-63</c:v>
                </c:pt>
                <c:pt idx="1">
                  <c:v>1964-69</c:v>
                </c:pt>
                <c:pt idx="2">
                  <c:v>1970-79</c:v>
                </c:pt>
                <c:pt idx="3">
                  <c:v>1980-89</c:v>
                </c:pt>
                <c:pt idx="4">
                  <c:v>1990-93</c:v>
                </c:pt>
                <c:pt idx="5">
                  <c:v>1995-02</c:v>
                </c:pt>
                <c:pt idx="6">
                  <c:v>2003-10</c:v>
                </c:pt>
                <c:pt idx="7">
                  <c:v>2011-14</c:v>
                </c:pt>
              </c:strCache>
            </c:strRef>
          </c:cat>
          <c:val>
            <c:numRef>
              <c:f>'Var. PIB per Capita'!$BL$530:$BS$530</c:f>
              <c:numCache>
                <c:formatCode>0.0%</c:formatCode>
                <c:ptCount val="8"/>
                <c:pt idx="0">
                  <c:v>3.2594469504073409E-2</c:v>
                </c:pt>
                <c:pt idx="1">
                  <c:v>3.6526345356814982E-2</c:v>
                </c:pt>
                <c:pt idx="2">
                  <c:v>2.1989758087478162E-2</c:v>
                </c:pt>
                <c:pt idx="3">
                  <c:v>1.2235481331646758E-2</c:v>
                </c:pt>
                <c:pt idx="4">
                  <c:v>2.946377855737925E-3</c:v>
                </c:pt>
                <c:pt idx="5">
                  <c:v>1.6417528501691869E-2</c:v>
                </c:pt>
                <c:pt idx="6">
                  <c:v>1.7301827294739169E-2</c:v>
                </c:pt>
                <c:pt idx="7">
                  <c:v>1.5719878630600537E-2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FF9-42B4-AAA3-0345ECC88751}"/>
            </c:ext>
          </c:extLst>
        </c:ser>
        <c:ser>
          <c:idx val="3"/>
          <c:order val="3"/>
          <c:tx>
            <c:v>Argentina</c:v>
          </c:tx>
          <c:spPr>
            <a:solidFill>
              <a:schemeClr val="tx2">
                <a:lumMod val="60000"/>
                <a:lumOff val="40000"/>
              </a:schemeClr>
            </a:solidFill>
          </c:spPr>
          <c:invertIfNegative val="0"/>
          <c:val>
            <c:numRef>
              <c:f>'Var. PIB per Capita'!$BL$280:$BS$280</c:f>
              <c:numCache>
                <c:formatCode>0.0%</c:formatCode>
                <c:ptCount val="8"/>
                <c:pt idx="0">
                  <c:v>-1.9059422063130271E-2</c:v>
                </c:pt>
                <c:pt idx="1">
                  <c:v>4.6631911381833424E-2</c:v>
                </c:pt>
                <c:pt idx="2">
                  <c:v>8.4453236504260509E-3</c:v>
                </c:pt>
                <c:pt idx="3">
                  <c:v>-2.3727618793433769E-2</c:v>
                </c:pt>
                <c:pt idx="4">
                  <c:v>5.3775977088845961E-2</c:v>
                </c:pt>
                <c:pt idx="5">
                  <c:v>-1.9082130034399292E-2</c:v>
                </c:pt>
                <c:pt idx="6">
                  <c:v>5.2645983904999305E-2</c:v>
                </c:pt>
                <c:pt idx="7">
                  <c:v>1.1401576669962665E-3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FF9-42B4-AAA3-0345ECC887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308288"/>
        <c:axId val="121309824"/>
      </c:barChart>
      <c:catAx>
        <c:axId val="121308288"/>
        <c:scaling>
          <c:orientation val="minMax"/>
        </c:scaling>
        <c:delete val="0"/>
        <c:axPos val="b"/>
        <c:numFmt formatCode="0%" sourceLinked="0"/>
        <c:majorTickMark val="none"/>
        <c:minorTickMark val="none"/>
        <c:tickLblPos val="low"/>
        <c:txPr>
          <a:bodyPr/>
          <a:lstStyle/>
          <a:p>
            <a:pPr>
              <a:defRPr sz="800"/>
            </a:pPr>
            <a:endParaRPr lang="pt-BR"/>
          </a:p>
        </c:txPr>
        <c:crossAx val="121309824"/>
        <c:crosses val="autoZero"/>
        <c:auto val="1"/>
        <c:lblAlgn val="ctr"/>
        <c:lblOffset val="100"/>
        <c:noMultiLvlLbl val="0"/>
      </c:catAx>
      <c:valAx>
        <c:axId val="121309824"/>
        <c:scaling>
          <c:orientation val="minMax"/>
          <c:max val="6.0000000000000012E-2"/>
          <c:min val="-3.0000000000000006E-2"/>
        </c:scaling>
        <c:delete val="0"/>
        <c:axPos val="l"/>
        <c:majorGridlines/>
        <c:numFmt formatCode="0%" sourceLinked="0"/>
        <c:majorTickMark val="none"/>
        <c:minorTickMark val="none"/>
        <c:tickLblPos val="low"/>
        <c:crossAx val="121308288"/>
        <c:crosses val="autoZero"/>
        <c:crossBetween val="between"/>
        <c:majorUnit val="1.0000000000000002E-2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PIB per capita (1960 = 100)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'Var. PIB per Capita'!$A$560</c:f>
              <c:strCache>
                <c:ptCount val="1"/>
                <c:pt idx="0">
                  <c:v>Venezuela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'Var. PIB per Capita'!$E$4:$BJ$4</c:f>
              <c:strCache>
                <c:ptCount val="58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</c:strCache>
            </c:strRef>
          </c:cat>
          <c:val>
            <c:numRef>
              <c:f>'Var. PIB per Capita'!$E$560:$BJ$560</c:f>
              <c:numCache>
                <c:formatCode>_(* #,##0.00_);_(* \(#,##0.00\);_(* "-"??_);_(@_)</c:formatCode>
                <c:ptCount val="58"/>
                <c:pt idx="0">
                  <c:v>100</c:v>
                </c:pt>
                <c:pt idx="1">
                  <c:v>99.352985535764077</c:v>
                </c:pt>
                <c:pt idx="2">
                  <c:v>103.79617352176449</c:v>
                </c:pt>
                <c:pt idx="3">
                  <c:v>103.83205838557696</c:v>
                </c:pt>
                <c:pt idx="4">
                  <c:v>111.17598770459411</c:v>
                </c:pt>
                <c:pt idx="5">
                  <c:v>111.69701755269378</c:v>
                </c:pt>
                <c:pt idx="6">
                  <c:v>109.47879933496642</c:v>
                </c:pt>
                <c:pt idx="7">
                  <c:v>108.80741469648112</c:v>
                </c:pt>
                <c:pt idx="8">
                  <c:v>112.99220074624256</c:v>
                </c:pt>
                <c:pt idx="9">
                  <c:v>110.20985685242606</c:v>
                </c:pt>
                <c:pt idx="10">
                  <c:v>115.10036743359684</c:v>
                </c:pt>
                <c:pt idx="11">
                  <c:v>113.37810237554886</c:v>
                </c:pt>
                <c:pt idx="12">
                  <c:v>111.57409074049579</c:v>
                </c:pt>
                <c:pt idx="13">
                  <c:v>116.19202309854519</c:v>
                </c:pt>
                <c:pt idx="14">
                  <c:v>116.19202309854519</c:v>
                </c:pt>
                <c:pt idx="15">
                  <c:v>116.27358161228041</c:v>
                </c:pt>
                <c:pt idx="16">
                  <c:v>121.81128593817201</c:v>
                </c:pt>
                <c:pt idx="17">
                  <c:v>125.88873923594502</c:v>
                </c:pt>
                <c:pt idx="18">
                  <c:v>125.31172928533357</c:v>
                </c:pt>
                <c:pt idx="19">
                  <c:v>122.83785947010051</c:v>
                </c:pt>
                <c:pt idx="20">
                  <c:v>114.25295342262194</c:v>
                </c:pt>
                <c:pt idx="21">
                  <c:v>110.82030209113729</c:v>
                </c:pt>
                <c:pt idx="22">
                  <c:v>105.68168169800742</c:v>
                </c:pt>
                <c:pt idx="23">
                  <c:v>99.062348726870994</c:v>
                </c:pt>
                <c:pt idx="24">
                  <c:v>97.896272313411131</c:v>
                </c:pt>
                <c:pt idx="25">
                  <c:v>95.562933182953543</c:v>
                </c:pt>
                <c:pt idx="26">
                  <c:v>99.175907606486149</c:v>
                </c:pt>
                <c:pt idx="27">
                  <c:v>100.1136119905379</c:v>
                </c:pt>
                <c:pt idx="28">
                  <c:v>103.28230557753768</c:v>
                </c:pt>
                <c:pt idx="29">
                  <c:v>92.11366676569402</c:v>
                </c:pt>
                <c:pt idx="30">
                  <c:v>95.73298081085926</c:v>
                </c:pt>
                <c:pt idx="31">
                  <c:v>102.61875572790004</c:v>
                </c:pt>
                <c:pt idx="32">
                  <c:v>106.39422922551016</c:v>
                </c:pt>
                <c:pt idx="33">
                  <c:v>104.35730573099902</c:v>
                </c:pt>
                <c:pt idx="34">
                  <c:v>99.734191178415529</c:v>
                </c:pt>
                <c:pt idx="35">
                  <c:v>101.51520812703288</c:v>
                </c:pt>
                <c:pt idx="36">
                  <c:v>99.250364955751891</c:v>
                </c:pt>
                <c:pt idx="37">
                  <c:v>103.47178613885713</c:v>
                </c:pt>
                <c:pt idx="38">
                  <c:v>101.75386302019623</c:v>
                </c:pt>
                <c:pt idx="39">
                  <c:v>93.850085262700077</c:v>
                </c:pt>
                <c:pt idx="40">
                  <c:v>95.483752142715971</c:v>
                </c:pt>
                <c:pt idx="41">
                  <c:v>96.903872018114185</c:v>
                </c:pt>
                <c:pt idx="42">
                  <c:v>86.722636236124643</c:v>
                </c:pt>
                <c:pt idx="43">
                  <c:v>78.575057341731622</c:v>
                </c:pt>
                <c:pt idx="44">
                  <c:v>91.324400006136017</c:v>
                </c:pt>
                <c:pt idx="45">
                  <c:v>99.0284328321506</c:v>
                </c:pt>
                <c:pt idx="46">
                  <c:v>106.98717848828862</c:v>
                </c:pt>
                <c:pt idx="47">
                  <c:v>114.44988375005975</c:v>
                </c:pt>
                <c:pt idx="48">
                  <c:v>118.56480998609328</c:v>
                </c:pt>
                <c:pt idx="49">
                  <c:v>112.9789909712527</c:v>
                </c:pt>
                <c:pt idx="50">
                  <c:v>109.60723449554922</c:v>
                </c:pt>
                <c:pt idx="51">
                  <c:v>112.49805771574729</c:v>
                </c:pt>
                <c:pt idx="52">
                  <c:v>117.11870775270162</c:v>
                </c:pt>
                <c:pt idx="53">
                  <c:v>117.02879257852872</c:v>
                </c:pt>
                <c:pt idx="54">
                  <c:v>110.93252648791371</c:v>
                </c:pt>
                <c:pt idx="55">
                  <c:v>102.67201803011689</c:v>
                </c:pt>
                <c:pt idx="56">
                  <c:v>84.616684872242104</c:v>
                </c:pt>
                <c:pt idx="57">
                  <c:v>71.845744016319074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9F-4CA9-8F02-5165390E349F}"/>
            </c:ext>
          </c:extLst>
        </c:ser>
        <c:ser>
          <c:idx val="1"/>
          <c:order val="1"/>
          <c:tx>
            <c:strRef>
              <c:f>'Var. PIB per Capita'!$A$561</c:f>
              <c:strCache>
                <c:ptCount val="1"/>
                <c:pt idx="0">
                  <c:v>América Latina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'Var. PIB per Capita'!$E$4:$BJ$4</c:f>
              <c:strCache>
                <c:ptCount val="58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</c:strCache>
            </c:strRef>
          </c:cat>
          <c:val>
            <c:numRef>
              <c:f>'Var. PIB per Capita'!$E$561:$BJ$561</c:f>
              <c:numCache>
                <c:formatCode>_(* #,##0.00_);_(* \(#,##0.00\);_(* "-"??_);_(@_)</c:formatCode>
                <c:ptCount val="58"/>
                <c:pt idx="0">
                  <c:v>100</c:v>
                </c:pt>
                <c:pt idx="1">
                  <c:v>103.74687522706263</c:v>
                </c:pt>
                <c:pt idx="2">
                  <c:v>106.7362935230697</c:v>
                </c:pt>
                <c:pt idx="3">
                  <c:v>107.45066539578676</c:v>
                </c:pt>
                <c:pt idx="4">
                  <c:v>112.05794854232518</c:v>
                </c:pt>
                <c:pt idx="5">
                  <c:v>113.74499298555614</c:v>
                </c:pt>
                <c:pt idx="6">
                  <c:v>115.58094980637929</c:v>
                </c:pt>
                <c:pt idx="7">
                  <c:v>117.71535996655548</c:v>
                </c:pt>
                <c:pt idx="8">
                  <c:v>124.49552584147031</c:v>
                </c:pt>
                <c:pt idx="9">
                  <c:v>128.17271167361216</c:v>
                </c:pt>
                <c:pt idx="10">
                  <c:v>134.16397532226645</c:v>
                </c:pt>
                <c:pt idx="11">
                  <c:v>139.62491838647603</c:v>
                </c:pt>
                <c:pt idx="12">
                  <c:v>147.65284860916586</c:v>
                </c:pt>
                <c:pt idx="13">
                  <c:v>158.57035277384031</c:v>
                </c:pt>
                <c:pt idx="14">
                  <c:v>158.57035277384031</c:v>
                </c:pt>
                <c:pt idx="15">
                  <c:v>162.22355511257436</c:v>
                </c:pt>
                <c:pt idx="16">
                  <c:v>169.80651538754253</c:v>
                </c:pt>
                <c:pt idx="17">
                  <c:v>173.12767478546255</c:v>
                </c:pt>
                <c:pt idx="18">
                  <c:v>176.85215254468159</c:v>
                </c:pt>
                <c:pt idx="19">
                  <c:v>183.26372059472394</c:v>
                </c:pt>
                <c:pt idx="20">
                  <c:v>190.6844288201689</c:v>
                </c:pt>
                <c:pt idx="21">
                  <c:v>187.78082081607431</c:v>
                </c:pt>
                <c:pt idx="22">
                  <c:v>183.50445516645584</c:v>
                </c:pt>
                <c:pt idx="23">
                  <c:v>173.63505404847146</c:v>
                </c:pt>
                <c:pt idx="24">
                  <c:v>176.86616899715128</c:v>
                </c:pt>
                <c:pt idx="25">
                  <c:v>181.3320234471789</c:v>
                </c:pt>
                <c:pt idx="26">
                  <c:v>184.98689777297639</c:v>
                </c:pt>
                <c:pt idx="27">
                  <c:v>187.33057718658</c:v>
                </c:pt>
                <c:pt idx="28">
                  <c:v>185.47418886405154</c:v>
                </c:pt>
                <c:pt idx="29">
                  <c:v>185.22354664662532</c:v>
                </c:pt>
                <c:pt idx="30">
                  <c:v>182.7557070214776</c:v>
                </c:pt>
                <c:pt idx="31">
                  <c:v>184.60599977928993</c:v>
                </c:pt>
                <c:pt idx="32">
                  <c:v>184.36475657882775</c:v>
                </c:pt>
                <c:pt idx="33">
                  <c:v>187.63079904602569</c:v>
                </c:pt>
                <c:pt idx="34">
                  <c:v>192.56431769579237</c:v>
                </c:pt>
                <c:pt idx="35">
                  <c:v>192.2278984297235</c:v>
                </c:pt>
                <c:pt idx="36">
                  <c:v>195.0567097942799</c:v>
                </c:pt>
                <c:pt idx="37">
                  <c:v>200.92732115166754</c:v>
                </c:pt>
                <c:pt idx="38">
                  <c:v>201.33824978906466</c:v>
                </c:pt>
                <c:pt idx="39">
                  <c:v>198.89214153715105</c:v>
                </c:pt>
                <c:pt idx="40">
                  <c:v>204.14976744350102</c:v>
                </c:pt>
                <c:pt idx="41">
                  <c:v>203.54220444700027</c:v>
                </c:pt>
                <c:pt idx="42">
                  <c:v>203.04145369525756</c:v>
                </c:pt>
                <c:pt idx="43">
                  <c:v>202.06320911468643</c:v>
                </c:pt>
                <c:pt idx="44">
                  <c:v>211.43294227527937</c:v>
                </c:pt>
                <c:pt idx="45">
                  <c:v>216.86064873245203</c:v>
                </c:pt>
                <c:pt idx="46">
                  <c:v>224.97828705310695</c:v>
                </c:pt>
                <c:pt idx="47">
                  <c:v>234.02550125206201</c:v>
                </c:pt>
                <c:pt idx="48">
                  <c:v>240.40008237631122</c:v>
                </c:pt>
                <c:pt idx="49">
                  <c:v>233.75073953872399</c:v>
                </c:pt>
                <c:pt idx="50">
                  <c:v>243.83283613567318</c:v>
                </c:pt>
                <c:pt idx="51">
                  <c:v>251.03724081230644</c:v>
                </c:pt>
                <c:pt idx="52">
                  <c:v>255.69038363505169</c:v>
                </c:pt>
                <c:pt idx="53">
                  <c:v>259.80922913501553</c:v>
                </c:pt>
                <c:pt idx="54">
                  <c:v>260.15376780879177</c:v>
                </c:pt>
                <c:pt idx="55">
                  <c:v>256.4241951411675</c:v>
                </c:pt>
                <c:pt idx="56">
                  <c:v>252.55877322667001</c:v>
                </c:pt>
                <c:pt idx="57">
                  <c:v>253.94035616273538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9F-4CA9-8F02-5165390E349F}"/>
            </c:ext>
          </c:extLst>
        </c:ser>
        <c:ser>
          <c:idx val="2"/>
          <c:order val="2"/>
          <c:tx>
            <c:strRef>
              <c:f>'Var. PIB per Capita'!$A$562</c:f>
              <c:strCache>
                <c:ptCount val="1"/>
                <c:pt idx="0">
                  <c:v>Brasil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strRef>
              <c:f>'Var. PIB per Capita'!$E$4:$BJ$4</c:f>
              <c:strCache>
                <c:ptCount val="58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</c:strCache>
            </c:strRef>
          </c:cat>
          <c:val>
            <c:numRef>
              <c:f>'Var. PIB per Capita'!$E$562:$BJ$562</c:f>
              <c:numCache>
                <c:formatCode>_(* #,##0.00_);_(* \(#,##0.00\);_(* "-"??_);_(@_)</c:formatCode>
                <c:ptCount val="58"/>
                <c:pt idx="0">
                  <c:v>100</c:v>
                </c:pt>
                <c:pt idx="1">
                  <c:v>107.09569641887859</c:v>
                </c:pt>
                <c:pt idx="2">
                  <c:v>109.41283057697734</c:v>
                </c:pt>
                <c:pt idx="3">
                  <c:v>107.17750122501673</c:v>
                </c:pt>
                <c:pt idx="4">
                  <c:v>107.75041815180724</c:v>
                </c:pt>
                <c:pt idx="5">
                  <c:v>107.94283660215544</c:v>
                </c:pt>
                <c:pt idx="6">
                  <c:v>109.35841495873913</c:v>
                </c:pt>
                <c:pt idx="7">
                  <c:v>111.67175367915395</c:v>
                </c:pt>
                <c:pt idx="8">
                  <c:v>121.18215458185927</c:v>
                </c:pt>
                <c:pt idx="9">
                  <c:v>129.57756193134176</c:v>
                </c:pt>
                <c:pt idx="10">
                  <c:v>137.4052669142277</c:v>
                </c:pt>
                <c:pt idx="11">
                  <c:v>149.16642242270723</c:v>
                </c:pt>
                <c:pt idx="12">
                  <c:v>163.11499478345453</c:v>
                </c:pt>
                <c:pt idx="13">
                  <c:v>181.49302477171253</c:v>
                </c:pt>
                <c:pt idx="14">
                  <c:v>181.49302477171253</c:v>
                </c:pt>
                <c:pt idx="15">
                  <c:v>186.43530346057054</c:v>
                </c:pt>
                <c:pt idx="16">
                  <c:v>199.8575323611326</c:v>
                </c:pt>
                <c:pt idx="17">
                  <c:v>204.14618403374766</c:v>
                </c:pt>
                <c:pt idx="18">
                  <c:v>205.80255983805654</c:v>
                </c:pt>
                <c:pt idx="19">
                  <c:v>214.59402862139743</c:v>
                </c:pt>
                <c:pt idx="20">
                  <c:v>228.70139013965473</c:v>
                </c:pt>
                <c:pt idx="21">
                  <c:v>213.5921845878286</c:v>
                </c:pt>
                <c:pt idx="22">
                  <c:v>209.89605760840166</c:v>
                </c:pt>
                <c:pt idx="23">
                  <c:v>198.15773344352144</c:v>
                </c:pt>
                <c:pt idx="24">
                  <c:v>204.01487943329028</c:v>
                </c:pt>
                <c:pt idx="25">
                  <c:v>215.55803796291872</c:v>
                </c:pt>
                <c:pt idx="26">
                  <c:v>228.03249793120156</c:v>
                </c:pt>
                <c:pt idx="27">
                  <c:v>231.60203526245979</c:v>
                </c:pt>
                <c:pt idx="28">
                  <c:v>226.9811362802831</c:v>
                </c:pt>
                <c:pt idx="29">
                  <c:v>230.1253640893282</c:v>
                </c:pt>
                <c:pt idx="30">
                  <c:v>219.01437247186965</c:v>
                </c:pt>
                <c:pt idx="31">
                  <c:v>218.48646460518631</c:v>
                </c:pt>
                <c:pt idx="32">
                  <c:v>213.82552116769111</c:v>
                </c:pt>
                <c:pt idx="33">
                  <c:v>220.14271814635504</c:v>
                </c:pt>
                <c:pt idx="34">
                  <c:v>228.15124941661185</c:v>
                </c:pt>
                <c:pt idx="35">
                  <c:v>234.42414416330749</c:v>
                </c:pt>
                <c:pt idx="36">
                  <c:v>235.79739969673363</c:v>
                </c:pt>
                <c:pt idx="37">
                  <c:v>239.97304951448669</c:v>
                </c:pt>
                <c:pt idx="38">
                  <c:v>237.0700640132828</c:v>
                </c:pt>
                <c:pt idx="39">
                  <c:v>234.61318981664971</c:v>
                </c:pt>
                <c:pt idx="40">
                  <c:v>240.73839645081392</c:v>
                </c:pt>
                <c:pt idx="41">
                  <c:v>240.6853731133416</c:v>
                </c:pt>
                <c:pt idx="42">
                  <c:v>244.73108730734748</c:v>
                </c:pt>
                <c:pt idx="43">
                  <c:v>244.35877780415819</c:v>
                </c:pt>
                <c:pt idx="44">
                  <c:v>255.28810197074969</c:v>
                </c:pt>
                <c:pt idx="45">
                  <c:v>260.37726744184897</c:v>
                </c:pt>
                <c:pt idx="46">
                  <c:v>267.68088511921866</c:v>
                </c:pt>
                <c:pt idx="47">
                  <c:v>280.90975725679766</c:v>
                </c:pt>
                <c:pt idx="48">
                  <c:v>292.22379405864672</c:v>
                </c:pt>
                <c:pt idx="49">
                  <c:v>288.98559601612789</c:v>
                </c:pt>
                <c:pt idx="50">
                  <c:v>307.77940011084479</c:v>
                </c:pt>
                <c:pt idx="51">
                  <c:v>317.00016961700209</c:v>
                </c:pt>
                <c:pt idx="52">
                  <c:v>320.10840781039172</c:v>
                </c:pt>
                <c:pt idx="53">
                  <c:v>326.73463727301476</c:v>
                </c:pt>
                <c:pt idx="54">
                  <c:v>325.49331817199663</c:v>
                </c:pt>
                <c:pt idx="55">
                  <c:v>311.27317662205007</c:v>
                </c:pt>
                <c:pt idx="56">
                  <c:v>298.0311578179128</c:v>
                </c:pt>
                <c:pt idx="57">
                  <c:v>298.58860111556078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9F-4CA9-8F02-5165390E3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353728"/>
        <c:axId val="121355264"/>
      </c:lineChart>
      <c:catAx>
        <c:axId val="12135372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21355264"/>
        <c:crosses val="autoZero"/>
        <c:auto val="1"/>
        <c:lblAlgn val="ctr"/>
        <c:lblOffset val="100"/>
        <c:noMultiLvlLbl val="0"/>
      </c:catAx>
      <c:valAx>
        <c:axId val="121355264"/>
        <c:scaling>
          <c:orientation val="minMax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crossAx val="121353728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PIB per capita da Venezuela (1960 = 100)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'Var. PIB per Capita'!$E$4:$BJ$4</c:f>
              <c:strCache>
                <c:ptCount val="58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</c:strCache>
            </c:strRef>
          </c:cat>
          <c:val>
            <c:numRef>
              <c:f>'Var. PIB per Capita'!$E$560:$BJ$560</c:f>
              <c:numCache>
                <c:formatCode>_(* #,##0.00_);_(* \(#,##0.00\);_(* "-"??_);_(@_)</c:formatCode>
                <c:ptCount val="58"/>
                <c:pt idx="0">
                  <c:v>100</c:v>
                </c:pt>
                <c:pt idx="1">
                  <c:v>99.352985535764077</c:v>
                </c:pt>
                <c:pt idx="2">
                  <c:v>103.79617352176449</c:v>
                </c:pt>
                <c:pt idx="3">
                  <c:v>103.83205838557696</c:v>
                </c:pt>
                <c:pt idx="4">
                  <c:v>111.17598770459411</c:v>
                </c:pt>
                <c:pt idx="5">
                  <c:v>111.69701755269378</c:v>
                </c:pt>
                <c:pt idx="6">
                  <c:v>109.47879933496642</c:v>
                </c:pt>
                <c:pt idx="7">
                  <c:v>108.80741469648112</c:v>
                </c:pt>
                <c:pt idx="8">
                  <c:v>112.99220074624256</c:v>
                </c:pt>
                <c:pt idx="9">
                  <c:v>110.20985685242606</c:v>
                </c:pt>
                <c:pt idx="10">
                  <c:v>115.10036743359684</c:v>
                </c:pt>
                <c:pt idx="11">
                  <c:v>113.37810237554886</c:v>
                </c:pt>
                <c:pt idx="12">
                  <c:v>111.57409074049579</c:v>
                </c:pt>
                <c:pt idx="13">
                  <c:v>116.19202309854519</c:v>
                </c:pt>
                <c:pt idx="14">
                  <c:v>116.19202309854519</c:v>
                </c:pt>
                <c:pt idx="15">
                  <c:v>116.27358161228041</c:v>
                </c:pt>
                <c:pt idx="16">
                  <c:v>121.81128593817201</c:v>
                </c:pt>
                <c:pt idx="17">
                  <c:v>125.88873923594502</c:v>
                </c:pt>
                <c:pt idx="18">
                  <c:v>125.31172928533357</c:v>
                </c:pt>
                <c:pt idx="19">
                  <c:v>122.83785947010051</c:v>
                </c:pt>
                <c:pt idx="20">
                  <c:v>114.25295342262194</c:v>
                </c:pt>
                <c:pt idx="21">
                  <c:v>110.82030209113729</c:v>
                </c:pt>
                <c:pt idx="22">
                  <c:v>105.68168169800742</c:v>
                </c:pt>
                <c:pt idx="23">
                  <c:v>99.062348726870994</c:v>
                </c:pt>
                <c:pt idx="24">
                  <c:v>97.896272313411131</c:v>
                </c:pt>
                <c:pt idx="25">
                  <c:v>95.562933182953543</c:v>
                </c:pt>
                <c:pt idx="26">
                  <c:v>99.175907606486149</c:v>
                </c:pt>
                <c:pt idx="27">
                  <c:v>100.1136119905379</c:v>
                </c:pt>
                <c:pt idx="28">
                  <c:v>103.28230557753768</c:v>
                </c:pt>
                <c:pt idx="29">
                  <c:v>92.11366676569402</c:v>
                </c:pt>
                <c:pt idx="30">
                  <c:v>95.73298081085926</c:v>
                </c:pt>
                <c:pt idx="31">
                  <c:v>102.61875572790004</c:v>
                </c:pt>
                <c:pt idx="32">
                  <c:v>106.39422922551016</c:v>
                </c:pt>
                <c:pt idx="33">
                  <c:v>104.35730573099902</c:v>
                </c:pt>
                <c:pt idx="34">
                  <c:v>99.734191178415529</c:v>
                </c:pt>
                <c:pt idx="35">
                  <c:v>101.51520812703288</c:v>
                </c:pt>
                <c:pt idx="36">
                  <c:v>99.250364955751891</c:v>
                </c:pt>
                <c:pt idx="37">
                  <c:v>103.47178613885713</c:v>
                </c:pt>
                <c:pt idx="38">
                  <c:v>101.75386302019623</c:v>
                </c:pt>
                <c:pt idx="39">
                  <c:v>93.850085262700077</c:v>
                </c:pt>
                <c:pt idx="40">
                  <c:v>95.483752142715971</c:v>
                </c:pt>
                <c:pt idx="41">
                  <c:v>96.903872018114185</c:v>
                </c:pt>
                <c:pt idx="42">
                  <c:v>86.722636236124643</c:v>
                </c:pt>
                <c:pt idx="43">
                  <c:v>78.575057341731622</c:v>
                </c:pt>
                <c:pt idx="44">
                  <c:v>91.324400006136017</c:v>
                </c:pt>
                <c:pt idx="45">
                  <c:v>99.0284328321506</c:v>
                </c:pt>
                <c:pt idx="46">
                  <c:v>106.98717848828862</c:v>
                </c:pt>
                <c:pt idx="47">
                  <c:v>114.44988375005975</c:v>
                </c:pt>
                <c:pt idx="48">
                  <c:v>118.56480998609328</c:v>
                </c:pt>
                <c:pt idx="49">
                  <c:v>112.9789909712527</c:v>
                </c:pt>
                <c:pt idx="50">
                  <c:v>109.60723449554922</c:v>
                </c:pt>
                <c:pt idx="51">
                  <c:v>112.49805771574729</c:v>
                </c:pt>
                <c:pt idx="52">
                  <c:v>117.11870775270162</c:v>
                </c:pt>
                <c:pt idx="53">
                  <c:v>117.02879257852872</c:v>
                </c:pt>
                <c:pt idx="54">
                  <c:v>110.93252648791371</c:v>
                </c:pt>
                <c:pt idx="55">
                  <c:v>102.67201803011689</c:v>
                </c:pt>
                <c:pt idx="56">
                  <c:v>84.616684872242104</c:v>
                </c:pt>
                <c:pt idx="57">
                  <c:v>71.845744016319074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0D-44AA-A23D-7A1B6B7FF1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459072"/>
        <c:axId val="121460608"/>
      </c:lineChart>
      <c:catAx>
        <c:axId val="1214590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21460608"/>
        <c:crosses val="autoZero"/>
        <c:auto val="1"/>
        <c:lblAlgn val="ctr"/>
        <c:lblOffset val="100"/>
        <c:noMultiLvlLbl val="0"/>
      </c:catAx>
      <c:valAx>
        <c:axId val="121460608"/>
        <c:scaling>
          <c:orientation val="minMax"/>
          <c:max val="130"/>
          <c:min val="7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crossAx val="121459072"/>
        <c:crosses val="autoZero"/>
        <c:crossBetween val="between"/>
        <c:majorUnit val="10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Corrente de comércio/PIB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'PIB - IBGE SCN'!$AF$4</c:f>
              <c:strCache>
                <c:ptCount val="1"/>
                <c:pt idx="0">
                  <c:v>X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cat>
            <c:strRef>
              <c:f>'PIB - IBGE SCN'!$A$5:$A$85</c:f>
              <c:strCache>
                <c:ptCount val="81"/>
                <c:pt idx="0">
                  <c:v>1995</c:v>
                </c:pt>
                <c:pt idx="1">
                  <c:v>1996.I</c:v>
                </c:pt>
                <c:pt idx="2">
                  <c:v>1996.II</c:v>
                </c:pt>
                <c:pt idx="3">
                  <c:v>1996.III</c:v>
                </c:pt>
                <c:pt idx="4">
                  <c:v>1996.IV</c:v>
                </c:pt>
                <c:pt idx="5">
                  <c:v>1997.I</c:v>
                </c:pt>
                <c:pt idx="6">
                  <c:v>1997.II</c:v>
                </c:pt>
                <c:pt idx="7">
                  <c:v>1997.III</c:v>
                </c:pt>
                <c:pt idx="8">
                  <c:v>1997.IV</c:v>
                </c:pt>
                <c:pt idx="9">
                  <c:v>1998.I</c:v>
                </c:pt>
                <c:pt idx="10">
                  <c:v>1998.II</c:v>
                </c:pt>
                <c:pt idx="11">
                  <c:v>1998.III</c:v>
                </c:pt>
                <c:pt idx="12">
                  <c:v>1998.IV</c:v>
                </c:pt>
                <c:pt idx="13">
                  <c:v>1999.I</c:v>
                </c:pt>
                <c:pt idx="14">
                  <c:v>1999.II</c:v>
                </c:pt>
                <c:pt idx="15">
                  <c:v>1999.III</c:v>
                </c:pt>
                <c:pt idx="16">
                  <c:v>1999.IV</c:v>
                </c:pt>
                <c:pt idx="17">
                  <c:v>2000.I</c:v>
                </c:pt>
                <c:pt idx="18">
                  <c:v>2000.II</c:v>
                </c:pt>
                <c:pt idx="19">
                  <c:v>2000.III</c:v>
                </c:pt>
                <c:pt idx="20">
                  <c:v>2000.IV</c:v>
                </c:pt>
                <c:pt idx="21">
                  <c:v>2001.I</c:v>
                </c:pt>
                <c:pt idx="22">
                  <c:v>2001.II</c:v>
                </c:pt>
                <c:pt idx="23">
                  <c:v>2001.III</c:v>
                </c:pt>
                <c:pt idx="24">
                  <c:v>2001.IV</c:v>
                </c:pt>
                <c:pt idx="25">
                  <c:v>2002.I</c:v>
                </c:pt>
                <c:pt idx="26">
                  <c:v>2002.II</c:v>
                </c:pt>
                <c:pt idx="27">
                  <c:v>2002.III</c:v>
                </c:pt>
                <c:pt idx="28">
                  <c:v>2002.IV</c:v>
                </c:pt>
                <c:pt idx="29">
                  <c:v>2003.I</c:v>
                </c:pt>
                <c:pt idx="30">
                  <c:v>2003.II</c:v>
                </c:pt>
                <c:pt idx="31">
                  <c:v>2003.III</c:v>
                </c:pt>
                <c:pt idx="32">
                  <c:v>2003.IV</c:v>
                </c:pt>
                <c:pt idx="33">
                  <c:v>2004.I</c:v>
                </c:pt>
                <c:pt idx="34">
                  <c:v>2004.II</c:v>
                </c:pt>
                <c:pt idx="35">
                  <c:v>2004.III</c:v>
                </c:pt>
                <c:pt idx="36">
                  <c:v>2004.IV</c:v>
                </c:pt>
                <c:pt idx="37">
                  <c:v>2005.I</c:v>
                </c:pt>
                <c:pt idx="38">
                  <c:v>2005.II</c:v>
                </c:pt>
                <c:pt idx="39">
                  <c:v>2005.III</c:v>
                </c:pt>
                <c:pt idx="40">
                  <c:v>2005.IV</c:v>
                </c:pt>
                <c:pt idx="41">
                  <c:v>2006.I</c:v>
                </c:pt>
                <c:pt idx="42">
                  <c:v>2006.II</c:v>
                </c:pt>
                <c:pt idx="43">
                  <c:v>2006.III</c:v>
                </c:pt>
                <c:pt idx="44">
                  <c:v>2006.IV</c:v>
                </c:pt>
                <c:pt idx="45">
                  <c:v>2007.I</c:v>
                </c:pt>
                <c:pt idx="46">
                  <c:v>2007.II</c:v>
                </c:pt>
                <c:pt idx="47">
                  <c:v>2007.III</c:v>
                </c:pt>
                <c:pt idx="48">
                  <c:v>2007.IV</c:v>
                </c:pt>
                <c:pt idx="49">
                  <c:v>2008.I</c:v>
                </c:pt>
                <c:pt idx="50">
                  <c:v>2008.II</c:v>
                </c:pt>
                <c:pt idx="51">
                  <c:v>2008.III</c:v>
                </c:pt>
                <c:pt idx="52">
                  <c:v>2008.IV</c:v>
                </c:pt>
                <c:pt idx="53">
                  <c:v>2009.I</c:v>
                </c:pt>
                <c:pt idx="54">
                  <c:v>2009.II</c:v>
                </c:pt>
                <c:pt idx="55">
                  <c:v>2009.III</c:v>
                </c:pt>
                <c:pt idx="56">
                  <c:v>2009.IV</c:v>
                </c:pt>
                <c:pt idx="57">
                  <c:v>2010.I</c:v>
                </c:pt>
                <c:pt idx="58">
                  <c:v>2010.II</c:v>
                </c:pt>
                <c:pt idx="59">
                  <c:v>2010.III</c:v>
                </c:pt>
                <c:pt idx="60">
                  <c:v>2010.IV</c:v>
                </c:pt>
                <c:pt idx="61">
                  <c:v>2011.I</c:v>
                </c:pt>
                <c:pt idx="62">
                  <c:v>2011.II</c:v>
                </c:pt>
                <c:pt idx="63">
                  <c:v>2011.III</c:v>
                </c:pt>
                <c:pt idx="64">
                  <c:v>2011.IV</c:v>
                </c:pt>
                <c:pt idx="65">
                  <c:v>2012.I</c:v>
                </c:pt>
                <c:pt idx="66">
                  <c:v>2012.II</c:v>
                </c:pt>
                <c:pt idx="67">
                  <c:v>2012.III</c:v>
                </c:pt>
                <c:pt idx="68">
                  <c:v>2012.IV</c:v>
                </c:pt>
                <c:pt idx="69">
                  <c:v>2013.I</c:v>
                </c:pt>
                <c:pt idx="70">
                  <c:v>2013.II</c:v>
                </c:pt>
                <c:pt idx="71">
                  <c:v>2013.III</c:v>
                </c:pt>
                <c:pt idx="72">
                  <c:v>2013.IV</c:v>
                </c:pt>
                <c:pt idx="73">
                  <c:v>2014.I</c:v>
                </c:pt>
                <c:pt idx="74">
                  <c:v>2014.II</c:v>
                </c:pt>
                <c:pt idx="75">
                  <c:v>2014.III</c:v>
                </c:pt>
                <c:pt idx="76">
                  <c:v>2014.IV</c:v>
                </c:pt>
                <c:pt idx="77">
                  <c:v>2015.I</c:v>
                </c:pt>
                <c:pt idx="78">
                  <c:v>2015.II</c:v>
                </c:pt>
                <c:pt idx="79">
                  <c:v>2015.III</c:v>
                </c:pt>
                <c:pt idx="80">
                  <c:v>2015.IV</c:v>
                </c:pt>
              </c:strCache>
            </c:strRef>
          </c:cat>
          <c:val>
            <c:numRef>
              <c:f>'PIB - IBGE SCN'!$AF$5:$AF$94</c:f>
              <c:numCache>
                <c:formatCode>0.0%</c:formatCode>
                <c:ptCount val="90"/>
                <c:pt idx="0">
                  <c:v>7.5288750433874396E-2</c:v>
                </c:pt>
                <c:pt idx="1">
                  <c:v>6.4999295996820097E-2</c:v>
                </c:pt>
                <c:pt idx="2">
                  <c:v>7.1239233951626665E-2</c:v>
                </c:pt>
                <c:pt idx="3">
                  <c:v>7.0246255147879313E-2</c:v>
                </c:pt>
                <c:pt idx="4">
                  <c:v>6.3032531971097774E-2</c:v>
                </c:pt>
                <c:pt idx="5">
                  <c:v>6.0068355501640767E-2</c:v>
                </c:pt>
                <c:pt idx="6">
                  <c:v>7.4721106102830281E-2</c:v>
                </c:pt>
                <c:pt idx="7">
                  <c:v>7.5264835406857938E-2</c:v>
                </c:pt>
                <c:pt idx="8">
                  <c:v>6.8522814831939338E-2</c:v>
                </c:pt>
                <c:pt idx="9">
                  <c:v>6.8302107517555596E-2</c:v>
                </c:pt>
                <c:pt idx="10">
                  <c:v>7.4640402051561527E-2</c:v>
                </c:pt>
                <c:pt idx="11">
                  <c:v>7.2801016888854972E-2</c:v>
                </c:pt>
                <c:pt idx="12">
                  <c:v>6.5379486579636395E-2</c:v>
                </c:pt>
                <c:pt idx="13">
                  <c:v>8.8377352721031546E-2</c:v>
                </c:pt>
                <c:pt idx="14">
                  <c:v>9.202430959889682E-2</c:v>
                </c:pt>
                <c:pt idx="15">
                  <c:v>0.10085239908596083</c:v>
                </c:pt>
                <c:pt idx="16">
                  <c:v>0.10030676741562877</c:v>
                </c:pt>
                <c:pt idx="17">
                  <c:v>9.5338706846135907E-2</c:v>
                </c:pt>
                <c:pt idx="18">
                  <c:v>0.10327850921544685</c:v>
                </c:pt>
                <c:pt idx="19">
                  <c:v>0.1093173641661636</c:v>
                </c:pt>
                <c:pt idx="20">
                  <c:v>9.9087937821305566E-2</c:v>
                </c:pt>
                <c:pt idx="21">
                  <c:v>0.10745509901628761</c:v>
                </c:pt>
                <c:pt idx="22">
                  <c:v>0.12614823637360401</c:v>
                </c:pt>
                <c:pt idx="23">
                  <c:v>0.13743649578315353</c:v>
                </c:pt>
                <c:pt idx="24">
                  <c:v>0.12294583717142425</c:v>
                </c:pt>
                <c:pt idx="25">
                  <c:v>0.10169989041703632</c:v>
                </c:pt>
                <c:pt idx="26">
                  <c:v>0.10587949256046497</c:v>
                </c:pt>
                <c:pt idx="27">
                  <c:v>0.17349902857652949</c:v>
                </c:pt>
                <c:pt idx="28">
                  <c:v>0.18095541092622291</c:v>
                </c:pt>
                <c:pt idx="29">
                  <c:v>0.15867145116726866</c:v>
                </c:pt>
                <c:pt idx="30">
                  <c:v>0.14836128841557211</c:v>
                </c:pt>
                <c:pt idx="31">
                  <c:v>0.15193732515393421</c:v>
                </c:pt>
                <c:pt idx="32">
                  <c:v>0.14891115496433133</c:v>
                </c:pt>
                <c:pt idx="33">
                  <c:v>0.14908981508446664</c:v>
                </c:pt>
                <c:pt idx="34">
                  <c:v>0.17216777445371739</c:v>
                </c:pt>
                <c:pt idx="35">
                  <c:v>0.17880423763104986</c:v>
                </c:pt>
                <c:pt idx="36">
                  <c:v>0.16033097342327907</c:v>
                </c:pt>
                <c:pt idx="37">
                  <c:v>0.15427705832273025</c:v>
                </c:pt>
                <c:pt idx="38">
                  <c:v>0.15440823812300403</c:v>
                </c:pt>
                <c:pt idx="39">
                  <c:v>0.15932898150675209</c:v>
                </c:pt>
                <c:pt idx="40">
                  <c:v>0.14250890872465394</c:v>
                </c:pt>
                <c:pt idx="41">
                  <c:v>0.13720629070872398</c:v>
                </c:pt>
                <c:pt idx="42">
                  <c:v>0.13701577947568611</c:v>
                </c:pt>
                <c:pt idx="43">
                  <c:v>0.1595987634486043</c:v>
                </c:pt>
                <c:pt idx="44">
                  <c:v>0.1402977396130323</c:v>
                </c:pt>
                <c:pt idx="45">
                  <c:v>0.13474721426865022</c:v>
                </c:pt>
                <c:pt idx="46">
                  <c:v>0.13359000041508179</c:v>
                </c:pt>
                <c:pt idx="47">
                  <c:v>0.13847952023309876</c:v>
                </c:pt>
                <c:pt idx="48">
                  <c:v>0.12675352369569054</c:v>
                </c:pt>
                <c:pt idx="49">
                  <c:v>0.11294508968913139</c:v>
                </c:pt>
                <c:pt idx="50">
                  <c:v>0.12780620535328605</c:v>
                </c:pt>
                <c:pt idx="51">
                  <c:v>0.14204554700553323</c:v>
                </c:pt>
                <c:pt idx="52">
                  <c:v>0.15531858047421329</c:v>
                </c:pt>
                <c:pt idx="53">
                  <c:v>0.11582626162426464</c:v>
                </c:pt>
                <c:pt idx="54">
                  <c:v>0.11704287339952255</c:v>
                </c:pt>
                <c:pt idx="55">
                  <c:v>0.10891952868653511</c:v>
                </c:pt>
                <c:pt idx="56">
                  <c:v>9.4685055985555627E-2</c:v>
                </c:pt>
                <c:pt idx="57">
                  <c:v>9.7127619404102986E-2</c:v>
                </c:pt>
                <c:pt idx="58">
                  <c:v>0.11024327572323168</c:v>
                </c:pt>
                <c:pt idx="59">
                  <c:v>0.11295107383076991</c:v>
                </c:pt>
                <c:pt idx="60">
                  <c:v>0.10816734577253255</c:v>
                </c:pt>
                <c:pt idx="61">
                  <c:v>0.10087312805024727</c:v>
                </c:pt>
                <c:pt idx="62">
                  <c:v>0.11383893975695281</c:v>
                </c:pt>
                <c:pt idx="63">
                  <c:v>0.12207511158509758</c:v>
                </c:pt>
                <c:pt idx="64">
                  <c:v>0.12040169197267804</c:v>
                </c:pt>
                <c:pt idx="65">
                  <c:v>0.10391980562199971</c:v>
                </c:pt>
                <c:pt idx="66">
                  <c:v>0.12203311770529726</c:v>
                </c:pt>
                <c:pt idx="67">
                  <c:v>0.12273890810093589</c:v>
                </c:pt>
                <c:pt idx="68">
                  <c:v>0.11849768937392205</c:v>
                </c:pt>
                <c:pt idx="69">
                  <c:v>9.9898548585683894E-2</c:v>
                </c:pt>
                <c:pt idx="70">
                  <c:v>0.11696476741623207</c:v>
                </c:pt>
                <c:pt idx="71">
                  <c:v>0.12419734890144825</c:v>
                </c:pt>
                <c:pt idx="72">
                  <c:v>0.12252683341595054</c:v>
                </c:pt>
                <c:pt idx="73">
                  <c:v>0.1040345411695556</c:v>
                </c:pt>
                <c:pt idx="74">
                  <c:v>0.11388491363932435</c:v>
                </c:pt>
                <c:pt idx="75">
                  <c:v>0.11748892659997207</c:v>
                </c:pt>
                <c:pt idx="76">
                  <c:v>0.10501674926243146</c:v>
                </c:pt>
                <c:pt idx="77">
                  <c:v>0.10547568860584502</c:v>
                </c:pt>
                <c:pt idx="78">
                  <c:v>0.12846135678540618</c:v>
                </c:pt>
                <c:pt idx="79">
                  <c:v>0.1409884692490275</c:v>
                </c:pt>
                <c:pt idx="80">
                  <c:v>0.13995606738453217</c:v>
                </c:pt>
                <c:pt idx="81">
                  <c:v>0.13098776737257614</c:v>
                </c:pt>
                <c:pt idx="82">
                  <c:v>0.13392409292157653</c:v>
                </c:pt>
                <c:pt idx="83">
                  <c:v>0.12240860660227874</c:v>
                </c:pt>
                <c:pt idx="84">
                  <c:v>0.11328752794714864</c:v>
                </c:pt>
                <c:pt idx="85">
                  <c:v>0.12133493107063417</c:v>
                </c:pt>
                <c:pt idx="86">
                  <c:v>0.13257242620398135</c:v>
                </c:pt>
                <c:pt idx="87">
                  <c:v>0.12822426811613324</c:v>
                </c:pt>
                <c:pt idx="88">
                  <c:v>0.12065353184749916</c:v>
                </c:pt>
                <c:pt idx="89">
                  <c:v>0.12813151965620001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20-4C92-A766-A281265785E7}"/>
            </c:ext>
          </c:extLst>
        </c:ser>
        <c:ser>
          <c:idx val="2"/>
          <c:order val="2"/>
          <c:tx>
            <c:strRef>
              <c:f>'PIB - IBGE SCN'!$AG$4</c:f>
              <c:strCache>
                <c:ptCount val="1"/>
                <c:pt idx="0">
                  <c:v>M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accent6">
                  <a:lumMod val="75000"/>
                </a:schemeClr>
              </a:solidFill>
            </a:ln>
            <a:effectLst/>
          </c:spPr>
          <c:invertIfNegative val="0"/>
          <c:cat>
            <c:strRef>
              <c:f>'PIB - IBGE SCN'!$A$5:$A$85</c:f>
              <c:strCache>
                <c:ptCount val="81"/>
                <c:pt idx="0">
                  <c:v>1995</c:v>
                </c:pt>
                <c:pt idx="1">
                  <c:v>1996.I</c:v>
                </c:pt>
                <c:pt idx="2">
                  <c:v>1996.II</c:v>
                </c:pt>
                <c:pt idx="3">
                  <c:v>1996.III</c:v>
                </c:pt>
                <c:pt idx="4">
                  <c:v>1996.IV</c:v>
                </c:pt>
                <c:pt idx="5">
                  <c:v>1997.I</c:v>
                </c:pt>
                <c:pt idx="6">
                  <c:v>1997.II</c:v>
                </c:pt>
                <c:pt idx="7">
                  <c:v>1997.III</c:v>
                </c:pt>
                <c:pt idx="8">
                  <c:v>1997.IV</c:v>
                </c:pt>
                <c:pt idx="9">
                  <c:v>1998.I</c:v>
                </c:pt>
                <c:pt idx="10">
                  <c:v>1998.II</c:v>
                </c:pt>
                <c:pt idx="11">
                  <c:v>1998.III</c:v>
                </c:pt>
                <c:pt idx="12">
                  <c:v>1998.IV</c:v>
                </c:pt>
                <c:pt idx="13">
                  <c:v>1999.I</c:v>
                </c:pt>
                <c:pt idx="14">
                  <c:v>1999.II</c:v>
                </c:pt>
                <c:pt idx="15">
                  <c:v>1999.III</c:v>
                </c:pt>
                <c:pt idx="16">
                  <c:v>1999.IV</c:v>
                </c:pt>
                <c:pt idx="17">
                  <c:v>2000.I</c:v>
                </c:pt>
                <c:pt idx="18">
                  <c:v>2000.II</c:v>
                </c:pt>
                <c:pt idx="19">
                  <c:v>2000.III</c:v>
                </c:pt>
                <c:pt idx="20">
                  <c:v>2000.IV</c:v>
                </c:pt>
                <c:pt idx="21">
                  <c:v>2001.I</c:v>
                </c:pt>
                <c:pt idx="22">
                  <c:v>2001.II</c:v>
                </c:pt>
                <c:pt idx="23">
                  <c:v>2001.III</c:v>
                </c:pt>
                <c:pt idx="24">
                  <c:v>2001.IV</c:v>
                </c:pt>
                <c:pt idx="25">
                  <c:v>2002.I</c:v>
                </c:pt>
                <c:pt idx="26">
                  <c:v>2002.II</c:v>
                </c:pt>
                <c:pt idx="27">
                  <c:v>2002.III</c:v>
                </c:pt>
                <c:pt idx="28">
                  <c:v>2002.IV</c:v>
                </c:pt>
                <c:pt idx="29">
                  <c:v>2003.I</c:v>
                </c:pt>
                <c:pt idx="30">
                  <c:v>2003.II</c:v>
                </c:pt>
                <c:pt idx="31">
                  <c:v>2003.III</c:v>
                </c:pt>
                <c:pt idx="32">
                  <c:v>2003.IV</c:v>
                </c:pt>
                <c:pt idx="33">
                  <c:v>2004.I</c:v>
                </c:pt>
                <c:pt idx="34">
                  <c:v>2004.II</c:v>
                </c:pt>
                <c:pt idx="35">
                  <c:v>2004.III</c:v>
                </c:pt>
                <c:pt idx="36">
                  <c:v>2004.IV</c:v>
                </c:pt>
                <c:pt idx="37">
                  <c:v>2005.I</c:v>
                </c:pt>
                <c:pt idx="38">
                  <c:v>2005.II</c:v>
                </c:pt>
                <c:pt idx="39">
                  <c:v>2005.III</c:v>
                </c:pt>
                <c:pt idx="40">
                  <c:v>2005.IV</c:v>
                </c:pt>
                <c:pt idx="41">
                  <c:v>2006.I</c:v>
                </c:pt>
                <c:pt idx="42">
                  <c:v>2006.II</c:v>
                </c:pt>
                <c:pt idx="43">
                  <c:v>2006.III</c:v>
                </c:pt>
                <c:pt idx="44">
                  <c:v>2006.IV</c:v>
                </c:pt>
                <c:pt idx="45">
                  <c:v>2007.I</c:v>
                </c:pt>
                <c:pt idx="46">
                  <c:v>2007.II</c:v>
                </c:pt>
                <c:pt idx="47">
                  <c:v>2007.III</c:v>
                </c:pt>
                <c:pt idx="48">
                  <c:v>2007.IV</c:v>
                </c:pt>
                <c:pt idx="49">
                  <c:v>2008.I</c:v>
                </c:pt>
                <c:pt idx="50">
                  <c:v>2008.II</c:v>
                </c:pt>
                <c:pt idx="51">
                  <c:v>2008.III</c:v>
                </c:pt>
                <c:pt idx="52">
                  <c:v>2008.IV</c:v>
                </c:pt>
                <c:pt idx="53">
                  <c:v>2009.I</c:v>
                </c:pt>
                <c:pt idx="54">
                  <c:v>2009.II</c:v>
                </c:pt>
                <c:pt idx="55">
                  <c:v>2009.III</c:v>
                </c:pt>
                <c:pt idx="56">
                  <c:v>2009.IV</c:v>
                </c:pt>
                <c:pt idx="57">
                  <c:v>2010.I</c:v>
                </c:pt>
                <c:pt idx="58">
                  <c:v>2010.II</c:v>
                </c:pt>
                <c:pt idx="59">
                  <c:v>2010.III</c:v>
                </c:pt>
                <c:pt idx="60">
                  <c:v>2010.IV</c:v>
                </c:pt>
                <c:pt idx="61">
                  <c:v>2011.I</c:v>
                </c:pt>
                <c:pt idx="62">
                  <c:v>2011.II</c:v>
                </c:pt>
                <c:pt idx="63">
                  <c:v>2011.III</c:v>
                </c:pt>
                <c:pt idx="64">
                  <c:v>2011.IV</c:v>
                </c:pt>
                <c:pt idx="65">
                  <c:v>2012.I</c:v>
                </c:pt>
                <c:pt idx="66">
                  <c:v>2012.II</c:v>
                </c:pt>
                <c:pt idx="67">
                  <c:v>2012.III</c:v>
                </c:pt>
                <c:pt idx="68">
                  <c:v>2012.IV</c:v>
                </c:pt>
                <c:pt idx="69">
                  <c:v>2013.I</c:v>
                </c:pt>
                <c:pt idx="70">
                  <c:v>2013.II</c:v>
                </c:pt>
                <c:pt idx="71">
                  <c:v>2013.III</c:v>
                </c:pt>
                <c:pt idx="72">
                  <c:v>2013.IV</c:v>
                </c:pt>
                <c:pt idx="73">
                  <c:v>2014.I</c:v>
                </c:pt>
                <c:pt idx="74">
                  <c:v>2014.II</c:v>
                </c:pt>
                <c:pt idx="75">
                  <c:v>2014.III</c:v>
                </c:pt>
                <c:pt idx="76">
                  <c:v>2014.IV</c:v>
                </c:pt>
                <c:pt idx="77">
                  <c:v>2015.I</c:v>
                </c:pt>
                <c:pt idx="78">
                  <c:v>2015.II</c:v>
                </c:pt>
                <c:pt idx="79">
                  <c:v>2015.III</c:v>
                </c:pt>
                <c:pt idx="80">
                  <c:v>2015.IV</c:v>
                </c:pt>
              </c:strCache>
            </c:strRef>
          </c:cat>
          <c:val>
            <c:numRef>
              <c:f>'PIB - IBGE SCN'!$AG$5:$AG$94</c:f>
              <c:numCache>
                <c:formatCode>0.0%</c:formatCode>
                <c:ptCount val="90"/>
                <c:pt idx="0">
                  <c:v>-9.4555849642524434E-2</c:v>
                </c:pt>
                <c:pt idx="1">
                  <c:v>-7.8029518890053384E-2</c:v>
                </c:pt>
                <c:pt idx="2">
                  <c:v>-8.5383970581262014E-2</c:v>
                </c:pt>
                <c:pt idx="3">
                  <c:v>-9.4475530819217612E-2</c:v>
                </c:pt>
                <c:pt idx="4">
                  <c:v>-9.5894410646138933E-2</c:v>
                </c:pt>
                <c:pt idx="5">
                  <c:v>-8.823250528234737E-2</c:v>
                </c:pt>
                <c:pt idx="6">
                  <c:v>-9.691338297826578E-2</c:v>
                </c:pt>
                <c:pt idx="7">
                  <c:v>-0.10224780658826722</c:v>
                </c:pt>
                <c:pt idx="8">
                  <c:v>-9.552879542660174E-2</c:v>
                </c:pt>
                <c:pt idx="9">
                  <c:v>-9.2126768791778377E-2</c:v>
                </c:pt>
                <c:pt idx="10">
                  <c:v>-9.0879080888191202E-2</c:v>
                </c:pt>
                <c:pt idx="11">
                  <c:v>-9.8302031094388453E-2</c:v>
                </c:pt>
                <c:pt idx="12">
                  <c:v>-9.4774217030966418E-2</c:v>
                </c:pt>
                <c:pt idx="13">
                  <c:v>-0.10311146494366639</c:v>
                </c:pt>
                <c:pt idx="14">
                  <c:v>-0.10792605044572746</c:v>
                </c:pt>
                <c:pt idx="15">
                  <c:v>-0.12027784239194668</c:v>
                </c:pt>
                <c:pt idx="16">
                  <c:v>-0.12361375321302308</c:v>
                </c:pt>
                <c:pt idx="17">
                  <c:v>-0.11232929959747032</c:v>
                </c:pt>
                <c:pt idx="18">
                  <c:v>-0.11948240399729321</c:v>
                </c:pt>
                <c:pt idx="19">
                  <c:v>-0.12999682580447339</c:v>
                </c:pt>
                <c:pt idx="20">
                  <c:v>-0.13436669815241639</c:v>
                </c:pt>
                <c:pt idx="21">
                  <c:v>-0.13729846268166468</c:v>
                </c:pt>
                <c:pt idx="22">
                  <c:v>-0.15005838831439205</c:v>
                </c:pt>
                <c:pt idx="23">
                  <c:v>-0.15494366790825145</c:v>
                </c:pt>
                <c:pt idx="24">
                  <c:v>-0.14013628099149686</c:v>
                </c:pt>
                <c:pt idx="25">
                  <c:v>-0.11316182045120639</c:v>
                </c:pt>
                <c:pt idx="26">
                  <c:v>-0.11499249347879867</c:v>
                </c:pt>
                <c:pt idx="27">
                  <c:v>-0.14792843710093304</c:v>
                </c:pt>
                <c:pt idx="28">
                  <c:v>-0.15564464264134387</c:v>
                </c:pt>
                <c:pt idx="29">
                  <c:v>-0.14604787728118251</c:v>
                </c:pt>
                <c:pt idx="30">
                  <c:v>-0.12523969018972872</c:v>
                </c:pt>
                <c:pt idx="31">
                  <c:v>-0.12379806788257053</c:v>
                </c:pt>
                <c:pt idx="32">
                  <c:v>-0.12491838960192696</c:v>
                </c:pt>
                <c:pt idx="33">
                  <c:v>-0.12291404943287394</c:v>
                </c:pt>
                <c:pt idx="34">
                  <c:v>-0.13183719045025505</c:v>
                </c:pt>
                <c:pt idx="35">
                  <c:v>-0.13724962548764991</c:v>
                </c:pt>
                <c:pt idx="36">
                  <c:v>-0.13227699481308131</c:v>
                </c:pt>
                <c:pt idx="37">
                  <c:v>-0.12338508036069111</c:v>
                </c:pt>
                <c:pt idx="38">
                  <c:v>-0.12118597856418553</c:v>
                </c:pt>
                <c:pt idx="39">
                  <c:v>-0.11960539025586391</c:v>
                </c:pt>
                <c:pt idx="40">
                  <c:v>-0.11052786668342217</c:v>
                </c:pt>
                <c:pt idx="41">
                  <c:v>-0.11328102602618335</c:v>
                </c:pt>
                <c:pt idx="42">
                  <c:v>-0.11462692674367686</c:v>
                </c:pt>
                <c:pt idx="43">
                  <c:v>-0.12391036989960807</c:v>
                </c:pt>
                <c:pt idx="44">
                  <c:v>-0.11453866487432178</c:v>
                </c:pt>
                <c:pt idx="45">
                  <c:v>-0.1203477597089746</c:v>
                </c:pt>
                <c:pt idx="46">
                  <c:v>-0.11559875526920546</c:v>
                </c:pt>
                <c:pt idx="47">
                  <c:v>-0.124178328581821</c:v>
                </c:pt>
                <c:pt idx="48">
                  <c:v>-0.11846841663712174</c:v>
                </c:pt>
                <c:pt idx="49">
                  <c:v>-0.12132464889317275</c:v>
                </c:pt>
                <c:pt idx="50">
                  <c:v>-0.12828896108602564</c:v>
                </c:pt>
                <c:pt idx="51">
                  <c:v>-0.14064671158887207</c:v>
                </c:pt>
                <c:pt idx="52">
                  <c:v>-0.1561690933937161</c:v>
                </c:pt>
                <c:pt idx="53">
                  <c:v>-0.12422843331474806</c:v>
                </c:pt>
                <c:pt idx="54">
                  <c:v>-0.11080063262065222</c:v>
                </c:pt>
                <c:pt idx="55">
                  <c:v>-0.11239666992033817</c:v>
                </c:pt>
                <c:pt idx="56">
                  <c:v>-0.10461180587255853</c:v>
                </c:pt>
                <c:pt idx="57">
                  <c:v>-0.11341508238518161</c:v>
                </c:pt>
                <c:pt idx="58">
                  <c:v>-0.11653329848385827</c:v>
                </c:pt>
                <c:pt idx="59">
                  <c:v>-0.1255702258521772</c:v>
                </c:pt>
                <c:pt idx="60">
                  <c:v>-0.11524438876594051</c:v>
                </c:pt>
                <c:pt idx="61">
                  <c:v>-0.1132611020868716</c:v>
                </c:pt>
                <c:pt idx="62">
                  <c:v>-0.11934095381853206</c:v>
                </c:pt>
                <c:pt idx="63">
                  <c:v>-0.12613835667502926</c:v>
                </c:pt>
                <c:pt idx="64">
                  <c:v>-0.12951558248141165</c:v>
                </c:pt>
                <c:pt idx="65">
                  <c:v>-0.11978312599578297</c:v>
                </c:pt>
                <c:pt idx="66">
                  <c:v>-0.13424679406330864</c:v>
                </c:pt>
                <c:pt idx="67">
                  <c:v>-0.13056701908360094</c:v>
                </c:pt>
                <c:pt idx="68">
                  <c:v>-0.13693144642677346</c:v>
                </c:pt>
                <c:pt idx="69">
                  <c:v>-0.13116243547489403</c:v>
                </c:pt>
                <c:pt idx="70">
                  <c:v>-0.13595321047578793</c:v>
                </c:pt>
                <c:pt idx="71">
                  <c:v>-0.1478480092037347</c:v>
                </c:pt>
                <c:pt idx="72">
                  <c:v>-0.14145402360037262</c:v>
                </c:pt>
                <c:pt idx="73">
                  <c:v>-0.13754090791953338</c:v>
                </c:pt>
                <c:pt idx="74">
                  <c:v>-0.13322246713726441</c:v>
                </c:pt>
                <c:pt idx="75">
                  <c:v>-0.13990599771549195</c:v>
                </c:pt>
                <c:pt idx="76">
                  <c:v>-0.13623154921799313</c:v>
                </c:pt>
                <c:pt idx="77">
                  <c:v>-0.138548112247698</c:v>
                </c:pt>
                <c:pt idx="78">
                  <c:v>-0.1384809963854009</c:v>
                </c:pt>
                <c:pt idx="79">
                  <c:v>-0.14567923659303739</c:v>
                </c:pt>
                <c:pt idx="80">
                  <c:v>-0.13935615342701457</c:v>
                </c:pt>
                <c:pt idx="81">
                  <c:v>-0.1309585124806554</c:v>
                </c:pt>
                <c:pt idx="82">
                  <c:v>-0.123952312246983</c:v>
                </c:pt>
                <c:pt idx="83">
                  <c:v>-0.11711509860789969</c:v>
                </c:pt>
                <c:pt idx="84">
                  <c:v>-0.11201208357624198</c:v>
                </c:pt>
                <c:pt idx="85">
                  <c:v>-0.11338969223679762</c:v>
                </c:pt>
                <c:pt idx="86">
                  <c:v>-0.11073963079590837</c:v>
                </c:pt>
                <c:pt idx="87">
                  <c:v>-0.11894557445389083</c:v>
                </c:pt>
                <c:pt idx="88">
                  <c:v>-0.11878705605155658</c:v>
                </c:pt>
                <c:pt idx="89">
                  <c:v>-0.12698738439745799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A20-4C92-A766-A281265785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21530240"/>
        <c:axId val="121531776"/>
      </c:barChart>
      <c:lineChart>
        <c:grouping val="standard"/>
        <c:varyColors val="0"/>
        <c:ser>
          <c:idx val="0"/>
          <c:order val="0"/>
          <c:tx>
            <c:strRef>
              <c:f>'PIB - IBGE SCN'!$AE$4</c:f>
              <c:strCache>
                <c:ptCount val="1"/>
                <c:pt idx="0">
                  <c:v>X - M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'PIB - IBGE SCN'!$A$5:$A$94</c:f>
              <c:strCache>
                <c:ptCount val="90"/>
                <c:pt idx="0">
                  <c:v>1995</c:v>
                </c:pt>
                <c:pt idx="1">
                  <c:v>1996.I</c:v>
                </c:pt>
                <c:pt idx="2">
                  <c:v>1996.II</c:v>
                </c:pt>
                <c:pt idx="3">
                  <c:v>1996.III</c:v>
                </c:pt>
                <c:pt idx="4">
                  <c:v>1996.IV</c:v>
                </c:pt>
                <c:pt idx="5">
                  <c:v>1997.I</c:v>
                </c:pt>
                <c:pt idx="6">
                  <c:v>1997.II</c:v>
                </c:pt>
                <c:pt idx="7">
                  <c:v>1997.III</c:v>
                </c:pt>
                <c:pt idx="8">
                  <c:v>1997.IV</c:v>
                </c:pt>
                <c:pt idx="9">
                  <c:v>1998.I</c:v>
                </c:pt>
                <c:pt idx="10">
                  <c:v>1998.II</c:v>
                </c:pt>
                <c:pt idx="11">
                  <c:v>1998.III</c:v>
                </c:pt>
                <c:pt idx="12">
                  <c:v>1998.IV</c:v>
                </c:pt>
                <c:pt idx="13">
                  <c:v>1999.I</c:v>
                </c:pt>
                <c:pt idx="14">
                  <c:v>1999.II</c:v>
                </c:pt>
                <c:pt idx="15">
                  <c:v>1999.III</c:v>
                </c:pt>
                <c:pt idx="16">
                  <c:v>1999.IV</c:v>
                </c:pt>
                <c:pt idx="17">
                  <c:v>2000.I</c:v>
                </c:pt>
                <c:pt idx="18">
                  <c:v>2000.II</c:v>
                </c:pt>
                <c:pt idx="19">
                  <c:v>2000.III</c:v>
                </c:pt>
                <c:pt idx="20">
                  <c:v>2000.IV</c:v>
                </c:pt>
                <c:pt idx="21">
                  <c:v>2001.I</c:v>
                </c:pt>
                <c:pt idx="22">
                  <c:v>2001.II</c:v>
                </c:pt>
                <c:pt idx="23">
                  <c:v>2001.III</c:v>
                </c:pt>
                <c:pt idx="24">
                  <c:v>2001.IV</c:v>
                </c:pt>
                <c:pt idx="25">
                  <c:v>2002.I</c:v>
                </c:pt>
                <c:pt idx="26">
                  <c:v>2002.II</c:v>
                </c:pt>
                <c:pt idx="27">
                  <c:v>2002.III</c:v>
                </c:pt>
                <c:pt idx="28">
                  <c:v>2002.IV</c:v>
                </c:pt>
                <c:pt idx="29">
                  <c:v>2003.I</c:v>
                </c:pt>
                <c:pt idx="30">
                  <c:v>2003.II</c:v>
                </c:pt>
                <c:pt idx="31">
                  <c:v>2003.III</c:v>
                </c:pt>
                <c:pt idx="32">
                  <c:v>2003.IV</c:v>
                </c:pt>
                <c:pt idx="33">
                  <c:v>2004.I</c:v>
                </c:pt>
                <c:pt idx="34">
                  <c:v>2004.II</c:v>
                </c:pt>
                <c:pt idx="35">
                  <c:v>2004.III</c:v>
                </c:pt>
                <c:pt idx="36">
                  <c:v>2004.IV</c:v>
                </c:pt>
                <c:pt idx="37">
                  <c:v>2005.I</c:v>
                </c:pt>
                <c:pt idx="38">
                  <c:v>2005.II</c:v>
                </c:pt>
                <c:pt idx="39">
                  <c:v>2005.III</c:v>
                </c:pt>
                <c:pt idx="40">
                  <c:v>2005.IV</c:v>
                </c:pt>
                <c:pt idx="41">
                  <c:v>2006.I</c:v>
                </c:pt>
                <c:pt idx="42">
                  <c:v>2006.II</c:v>
                </c:pt>
                <c:pt idx="43">
                  <c:v>2006.III</c:v>
                </c:pt>
                <c:pt idx="44">
                  <c:v>2006.IV</c:v>
                </c:pt>
                <c:pt idx="45">
                  <c:v>2007.I</c:v>
                </c:pt>
                <c:pt idx="46">
                  <c:v>2007.II</c:v>
                </c:pt>
                <c:pt idx="47">
                  <c:v>2007.III</c:v>
                </c:pt>
                <c:pt idx="48">
                  <c:v>2007.IV</c:v>
                </c:pt>
                <c:pt idx="49">
                  <c:v>2008.I</c:v>
                </c:pt>
                <c:pt idx="50">
                  <c:v>2008.II</c:v>
                </c:pt>
                <c:pt idx="51">
                  <c:v>2008.III</c:v>
                </c:pt>
                <c:pt idx="52">
                  <c:v>2008.IV</c:v>
                </c:pt>
                <c:pt idx="53">
                  <c:v>2009.I</c:v>
                </c:pt>
                <c:pt idx="54">
                  <c:v>2009.II</c:v>
                </c:pt>
                <c:pt idx="55">
                  <c:v>2009.III</c:v>
                </c:pt>
                <c:pt idx="56">
                  <c:v>2009.IV</c:v>
                </c:pt>
                <c:pt idx="57">
                  <c:v>2010.I</c:v>
                </c:pt>
                <c:pt idx="58">
                  <c:v>2010.II</c:v>
                </c:pt>
                <c:pt idx="59">
                  <c:v>2010.III</c:v>
                </c:pt>
                <c:pt idx="60">
                  <c:v>2010.IV</c:v>
                </c:pt>
                <c:pt idx="61">
                  <c:v>2011.I</c:v>
                </c:pt>
                <c:pt idx="62">
                  <c:v>2011.II</c:v>
                </c:pt>
                <c:pt idx="63">
                  <c:v>2011.III</c:v>
                </c:pt>
                <c:pt idx="64">
                  <c:v>2011.IV</c:v>
                </c:pt>
                <c:pt idx="65">
                  <c:v>2012.I</c:v>
                </c:pt>
                <c:pt idx="66">
                  <c:v>2012.II</c:v>
                </c:pt>
                <c:pt idx="67">
                  <c:v>2012.III</c:v>
                </c:pt>
                <c:pt idx="68">
                  <c:v>2012.IV</c:v>
                </c:pt>
                <c:pt idx="69">
                  <c:v>2013.I</c:v>
                </c:pt>
                <c:pt idx="70">
                  <c:v>2013.II</c:v>
                </c:pt>
                <c:pt idx="71">
                  <c:v>2013.III</c:v>
                </c:pt>
                <c:pt idx="72">
                  <c:v>2013.IV</c:v>
                </c:pt>
                <c:pt idx="73">
                  <c:v>2014.I</c:v>
                </c:pt>
                <c:pt idx="74">
                  <c:v>2014.II</c:v>
                </c:pt>
                <c:pt idx="75">
                  <c:v>2014.III</c:v>
                </c:pt>
                <c:pt idx="76">
                  <c:v>2014.IV</c:v>
                </c:pt>
                <c:pt idx="77">
                  <c:v>2015.I</c:v>
                </c:pt>
                <c:pt idx="78">
                  <c:v>2015.II</c:v>
                </c:pt>
                <c:pt idx="79">
                  <c:v>2015.III</c:v>
                </c:pt>
                <c:pt idx="80">
                  <c:v>2015.IV</c:v>
                </c:pt>
                <c:pt idx="81">
                  <c:v>2016.I</c:v>
                </c:pt>
                <c:pt idx="82">
                  <c:v>2016.II</c:v>
                </c:pt>
                <c:pt idx="83">
                  <c:v>2016.III</c:v>
                </c:pt>
                <c:pt idx="84">
                  <c:v>2016.IV</c:v>
                </c:pt>
                <c:pt idx="85">
                  <c:v>2017.I</c:v>
                </c:pt>
                <c:pt idx="86">
                  <c:v>2017.II</c:v>
                </c:pt>
                <c:pt idx="87">
                  <c:v>2017.III</c:v>
                </c:pt>
                <c:pt idx="88">
                  <c:v>2017.IV</c:v>
                </c:pt>
                <c:pt idx="89">
                  <c:v>2018.I</c:v>
                </c:pt>
              </c:strCache>
            </c:strRef>
          </c:cat>
          <c:val>
            <c:numRef>
              <c:f>'PIB - IBGE SCN'!$AE$5:$AE$94</c:f>
              <c:numCache>
                <c:formatCode>0.0%</c:formatCode>
                <c:ptCount val="90"/>
                <c:pt idx="0">
                  <c:v>-1.9267099208650038E-2</c:v>
                </c:pt>
                <c:pt idx="1">
                  <c:v>-1.3030222893233287E-2</c:v>
                </c:pt>
                <c:pt idx="2">
                  <c:v>-1.4144736629635349E-2</c:v>
                </c:pt>
                <c:pt idx="3">
                  <c:v>-2.4229275671338299E-2</c:v>
                </c:pt>
                <c:pt idx="4">
                  <c:v>-3.2861878675041159E-2</c:v>
                </c:pt>
                <c:pt idx="5">
                  <c:v>-2.8164149780706603E-2</c:v>
                </c:pt>
                <c:pt idx="6">
                  <c:v>-2.2192276875435499E-2</c:v>
                </c:pt>
                <c:pt idx="7">
                  <c:v>-2.6982971181409285E-2</c:v>
                </c:pt>
                <c:pt idx="8">
                  <c:v>-2.7005980594662402E-2</c:v>
                </c:pt>
                <c:pt idx="9">
                  <c:v>-2.382466127422278E-2</c:v>
                </c:pt>
                <c:pt idx="10">
                  <c:v>-1.6238678836629675E-2</c:v>
                </c:pt>
                <c:pt idx="11">
                  <c:v>-2.5501014205533482E-2</c:v>
                </c:pt>
                <c:pt idx="12">
                  <c:v>-2.9394730451330023E-2</c:v>
                </c:pt>
                <c:pt idx="13">
                  <c:v>-1.4734112222634849E-2</c:v>
                </c:pt>
                <c:pt idx="14">
                  <c:v>-1.5901740846830645E-2</c:v>
                </c:pt>
                <c:pt idx="15">
                  <c:v>-1.9425443305985848E-2</c:v>
                </c:pt>
                <c:pt idx="16">
                  <c:v>-2.3306985797394306E-2</c:v>
                </c:pt>
                <c:pt idx="17">
                  <c:v>-1.699059275133441E-2</c:v>
                </c:pt>
                <c:pt idx="18">
                  <c:v>-1.6203894781846362E-2</c:v>
                </c:pt>
                <c:pt idx="19">
                  <c:v>-2.067946163830979E-2</c:v>
                </c:pt>
                <c:pt idx="20">
                  <c:v>-3.5278760331110826E-2</c:v>
                </c:pt>
                <c:pt idx="21">
                  <c:v>-2.9843363665377071E-2</c:v>
                </c:pt>
                <c:pt idx="22">
                  <c:v>-2.3910151940788049E-2</c:v>
                </c:pt>
                <c:pt idx="23">
                  <c:v>-1.750717212509792E-2</c:v>
                </c:pt>
                <c:pt idx="24">
                  <c:v>-1.7190443820072607E-2</c:v>
                </c:pt>
                <c:pt idx="25">
                  <c:v>-1.1461930034170065E-2</c:v>
                </c:pt>
                <c:pt idx="26">
                  <c:v>-9.1130009183336969E-3</c:v>
                </c:pt>
                <c:pt idx="27">
                  <c:v>2.5570591475596455E-2</c:v>
                </c:pt>
                <c:pt idx="28">
                  <c:v>2.5310768284879048E-2</c:v>
                </c:pt>
                <c:pt idx="29">
                  <c:v>1.2623573886086148E-2</c:v>
                </c:pt>
                <c:pt idx="30">
                  <c:v>2.3121598225843393E-2</c:v>
                </c:pt>
                <c:pt idx="31">
                  <c:v>2.8139257271363682E-2</c:v>
                </c:pt>
                <c:pt idx="32">
                  <c:v>2.399276536240437E-2</c:v>
                </c:pt>
                <c:pt idx="33">
                  <c:v>2.61757656515927E-2</c:v>
                </c:pt>
                <c:pt idx="34">
                  <c:v>4.0330584003462344E-2</c:v>
                </c:pt>
                <c:pt idx="35">
                  <c:v>4.1554612143399949E-2</c:v>
                </c:pt>
                <c:pt idx="36">
                  <c:v>2.8053978610197761E-2</c:v>
                </c:pt>
                <c:pt idx="37">
                  <c:v>3.0891977962039144E-2</c:v>
                </c:pt>
                <c:pt idx="38">
                  <c:v>3.3222259558818495E-2</c:v>
                </c:pt>
                <c:pt idx="39">
                  <c:v>3.9723591250888188E-2</c:v>
                </c:pt>
                <c:pt idx="40">
                  <c:v>3.1981042041231769E-2</c:v>
                </c:pt>
                <c:pt idx="41">
                  <c:v>2.3925264682540623E-2</c:v>
                </c:pt>
                <c:pt idx="42">
                  <c:v>2.2388852732009246E-2</c:v>
                </c:pt>
                <c:pt idx="43">
                  <c:v>3.5688393548996222E-2</c:v>
                </c:pt>
                <c:pt idx="44">
                  <c:v>2.5759074738710516E-2</c:v>
                </c:pt>
                <c:pt idx="45">
                  <c:v>1.4399454559675617E-2</c:v>
                </c:pt>
                <c:pt idx="46">
                  <c:v>1.7991245145876328E-2</c:v>
                </c:pt>
                <c:pt idx="47">
                  <c:v>1.4301191651277759E-2</c:v>
                </c:pt>
                <c:pt idx="48">
                  <c:v>8.2851070585688025E-3</c:v>
                </c:pt>
                <c:pt idx="49">
                  <c:v>-8.3795592040413619E-3</c:v>
                </c:pt>
                <c:pt idx="50">
                  <c:v>-4.827557327395926E-4</c:v>
                </c:pt>
                <c:pt idx="51">
                  <c:v>1.398835416661165E-3</c:v>
                </c:pt>
                <c:pt idx="52">
                  <c:v>-8.5051291950280494E-4</c:v>
                </c:pt>
                <c:pt idx="53">
                  <c:v>-8.4021716904834204E-3</c:v>
                </c:pt>
                <c:pt idx="54">
                  <c:v>6.2422407788703255E-3</c:v>
                </c:pt>
                <c:pt idx="55">
                  <c:v>-3.4771412338030633E-3</c:v>
                </c:pt>
                <c:pt idx="56">
                  <c:v>-9.9267498870029003E-3</c:v>
                </c:pt>
                <c:pt idx="57">
                  <c:v>-1.6287462981078624E-2</c:v>
                </c:pt>
                <c:pt idx="58">
                  <c:v>-6.2900227606265818E-3</c:v>
                </c:pt>
                <c:pt idx="59">
                  <c:v>-1.2619152021407287E-2</c:v>
                </c:pt>
                <c:pt idx="60">
                  <c:v>-7.0770429934079587E-3</c:v>
                </c:pt>
                <c:pt idx="61">
                  <c:v>-1.2387974036624325E-2</c:v>
                </c:pt>
                <c:pt idx="62">
                  <c:v>-5.5020140615792551E-3</c:v>
                </c:pt>
                <c:pt idx="63">
                  <c:v>-4.0632450899316802E-3</c:v>
                </c:pt>
                <c:pt idx="64">
                  <c:v>-9.1138905087336103E-3</c:v>
                </c:pt>
                <c:pt idx="65">
                  <c:v>-1.5863320373783268E-2</c:v>
                </c:pt>
                <c:pt idx="66">
                  <c:v>-1.2213676358011377E-2</c:v>
                </c:pt>
                <c:pt idx="67">
                  <c:v>-7.8281109826650458E-3</c:v>
                </c:pt>
                <c:pt idx="68">
                  <c:v>-1.8433757052851413E-2</c:v>
                </c:pt>
                <c:pt idx="69">
                  <c:v>-3.1263886889210141E-2</c:v>
                </c:pt>
                <c:pt idx="70">
                  <c:v>-1.8988443059555854E-2</c:v>
                </c:pt>
                <c:pt idx="71">
                  <c:v>-2.365066030228645E-2</c:v>
                </c:pt>
                <c:pt idx="72">
                  <c:v>-1.8927190184422085E-2</c:v>
                </c:pt>
                <c:pt idx="73">
                  <c:v>-3.3506366749977784E-2</c:v>
                </c:pt>
                <c:pt idx="74">
                  <c:v>-1.9337553497940058E-2</c:v>
                </c:pt>
                <c:pt idx="75">
                  <c:v>-2.2417071115519882E-2</c:v>
                </c:pt>
                <c:pt idx="76">
                  <c:v>-3.1214799955561673E-2</c:v>
                </c:pt>
                <c:pt idx="77">
                  <c:v>-3.3072423641852977E-2</c:v>
                </c:pt>
                <c:pt idx="78">
                  <c:v>-1.0019639599994717E-2</c:v>
                </c:pt>
                <c:pt idx="79">
                  <c:v>-4.6907673440098885E-3</c:v>
                </c:pt>
                <c:pt idx="80">
                  <c:v>5.9991395751760046E-4</c:v>
                </c:pt>
                <c:pt idx="81">
                  <c:v>2.9254891920738046E-5</c:v>
                </c:pt>
                <c:pt idx="82">
                  <c:v>9.9717806745935333E-3</c:v>
                </c:pt>
                <c:pt idx="83">
                  <c:v>5.2935079943790542E-3</c:v>
                </c:pt>
                <c:pt idx="84">
                  <c:v>1.2754443709066532E-3</c:v>
                </c:pt>
                <c:pt idx="85">
                  <c:v>7.9452388338365487E-3</c:v>
                </c:pt>
                <c:pt idx="86">
                  <c:v>2.183279540807298E-2</c:v>
                </c:pt>
                <c:pt idx="87">
                  <c:v>9.2786936622424182E-3</c:v>
                </c:pt>
                <c:pt idx="88">
                  <c:v>1.8664757959425821E-3</c:v>
                </c:pt>
                <c:pt idx="89">
                  <c:v>1.1441352587420184E-3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A20-4C92-A766-A281265785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530240"/>
        <c:axId val="121531776"/>
      </c:lineChart>
      <c:catAx>
        <c:axId val="121530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1531776"/>
        <c:crosses val="autoZero"/>
        <c:auto val="1"/>
        <c:lblAlgn val="ctr"/>
        <c:lblOffset val="100"/>
        <c:noMultiLvlLbl val="0"/>
      </c:catAx>
      <c:valAx>
        <c:axId val="121531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153024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Investimentos/PIB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'PIB - IBGE SCN'!$AC$4</c:f>
              <c:strCache>
                <c:ptCount val="1"/>
                <c:pt idx="0">
                  <c:v>FBCF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'PIB - IBGE SCN'!$A$5:$A$91</c:f>
              <c:strCache>
                <c:ptCount val="87"/>
                <c:pt idx="0">
                  <c:v>1995</c:v>
                </c:pt>
                <c:pt idx="1">
                  <c:v>1996.I</c:v>
                </c:pt>
                <c:pt idx="2">
                  <c:v>1996.II</c:v>
                </c:pt>
                <c:pt idx="3">
                  <c:v>1996.III</c:v>
                </c:pt>
                <c:pt idx="4">
                  <c:v>1996.IV</c:v>
                </c:pt>
                <c:pt idx="5">
                  <c:v>1997.I</c:v>
                </c:pt>
                <c:pt idx="6">
                  <c:v>1997.II</c:v>
                </c:pt>
                <c:pt idx="7">
                  <c:v>1997.III</c:v>
                </c:pt>
                <c:pt idx="8">
                  <c:v>1997.IV</c:v>
                </c:pt>
                <c:pt idx="9">
                  <c:v>1998.I</c:v>
                </c:pt>
                <c:pt idx="10">
                  <c:v>1998.II</c:v>
                </c:pt>
                <c:pt idx="11">
                  <c:v>1998.III</c:v>
                </c:pt>
                <c:pt idx="12">
                  <c:v>1998.IV</c:v>
                </c:pt>
                <c:pt idx="13">
                  <c:v>1999.I</c:v>
                </c:pt>
                <c:pt idx="14">
                  <c:v>1999.II</c:v>
                </c:pt>
                <c:pt idx="15">
                  <c:v>1999.III</c:v>
                </c:pt>
                <c:pt idx="16">
                  <c:v>1999.IV</c:v>
                </c:pt>
                <c:pt idx="17">
                  <c:v>2000.I</c:v>
                </c:pt>
                <c:pt idx="18">
                  <c:v>2000.II</c:v>
                </c:pt>
                <c:pt idx="19">
                  <c:v>2000.III</c:v>
                </c:pt>
                <c:pt idx="20">
                  <c:v>2000.IV</c:v>
                </c:pt>
                <c:pt idx="21">
                  <c:v>2001.I</c:v>
                </c:pt>
                <c:pt idx="22">
                  <c:v>2001.II</c:v>
                </c:pt>
                <c:pt idx="23">
                  <c:v>2001.III</c:v>
                </c:pt>
                <c:pt idx="24">
                  <c:v>2001.IV</c:v>
                </c:pt>
                <c:pt idx="25">
                  <c:v>2002.I</c:v>
                </c:pt>
                <c:pt idx="26">
                  <c:v>2002.II</c:v>
                </c:pt>
                <c:pt idx="27">
                  <c:v>2002.III</c:v>
                </c:pt>
                <c:pt idx="28">
                  <c:v>2002.IV</c:v>
                </c:pt>
                <c:pt idx="29">
                  <c:v>2003.I</c:v>
                </c:pt>
                <c:pt idx="30">
                  <c:v>2003.II</c:v>
                </c:pt>
                <c:pt idx="31">
                  <c:v>2003.III</c:v>
                </c:pt>
                <c:pt idx="32">
                  <c:v>2003.IV</c:v>
                </c:pt>
                <c:pt idx="33">
                  <c:v>2004.I</c:v>
                </c:pt>
                <c:pt idx="34">
                  <c:v>2004.II</c:v>
                </c:pt>
                <c:pt idx="35">
                  <c:v>2004.III</c:v>
                </c:pt>
                <c:pt idx="36">
                  <c:v>2004.IV</c:v>
                </c:pt>
                <c:pt idx="37">
                  <c:v>2005.I</c:v>
                </c:pt>
                <c:pt idx="38">
                  <c:v>2005.II</c:v>
                </c:pt>
                <c:pt idx="39">
                  <c:v>2005.III</c:v>
                </c:pt>
                <c:pt idx="40">
                  <c:v>2005.IV</c:v>
                </c:pt>
                <c:pt idx="41">
                  <c:v>2006.I</c:v>
                </c:pt>
                <c:pt idx="42">
                  <c:v>2006.II</c:v>
                </c:pt>
                <c:pt idx="43">
                  <c:v>2006.III</c:v>
                </c:pt>
                <c:pt idx="44">
                  <c:v>2006.IV</c:v>
                </c:pt>
                <c:pt idx="45">
                  <c:v>2007.I</c:v>
                </c:pt>
                <c:pt idx="46">
                  <c:v>2007.II</c:v>
                </c:pt>
                <c:pt idx="47">
                  <c:v>2007.III</c:v>
                </c:pt>
                <c:pt idx="48">
                  <c:v>2007.IV</c:v>
                </c:pt>
                <c:pt idx="49">
                  <c:v>2008.I</c:v>
                </c:pt>
                <c:pt idx="50">
                  <c:v>2008.II</c:v>
                </c:pt>
                <c:pt idx="51">
                  <c:v>2008.III</c:v>
                </c:pt>
                <c:pt idx="52">
                  <c:v>2008.IV</c:v>
                </c:pt>
                <c:pt idx="53">
                  <c:v>2009.I</c:v>
                </c:pt>
                <c:pt idx="54">
                  <c:v>2009.II</c:v>
                </c:pt>
                <c:pt idx="55">
                  <c:v>2009.III</c:v>
                </c:pt>
                <c:pt idx="56">
                  <c:v>2009.IV</c:v>
                </c:pt>
                <c:pt idx="57">
                  <c:v>2010.I</c:v>
                </c:pt>
                <c:pt idx="58">
                  <c:v>2010.II</c:v>
                </c:pt>
                <c:pt idx="59">
                  <c:v>2010.III</c:v>
                </c:pt>
                <c:pt idx="60">
                  <c:v>2010.IV</c:v>
                </c:pt>
                <c:pt idx="61">
                  <c:v>2011.I</c:v>
                </c:pt>
                <c:pt idx="62">
                  <c:v>2011.II</c:v>
                </c:pt>
                <c:pt idx="63">
                  <c:v>2011.III</c:v>
                </c:pt>
                <c:pt idx="64">
                  <c:v>2011.IV</c:v>
                </c:pt>
                <c:pt idx="65">
                  <c:v>2012.I</c:v>
                </c:pt>
                <c:pt idx="66">
                  <c:v>2012.II</c:v>
                </c:pt>
                <c:pt idx="67">
                  <c:v>2012.III</c:v>
                </c:pt>
                <c:pt idx="68">
                  <c:v>2012.IV</c:v>
                </c:pt>
                <c:pt idx="69">
                  <c:v>2013.I</c:v>
                </c:pt>
                <c:pt idx="70">
                  <c:v>2013.II</c:v>
                </c:pt>
                <c:pt idx="71">
                  <c:v>2013.III</c:v>
                </c:pt>
                <c:pt idx="72">
                  <c:v>2013.IV</c:v>
                </c:pt>
                <c:pt idx="73">
                  <c:v>2014.I</c:v>
                </c:pt>
                <c:pt idx="74">
                  <c:v>2014.II</c:v>
                </c:pt>
                <c:pt idx="75">
                  <c:v>2014.III</c:v>
                </c:pt>
                <c:pt idx="76">
                  <c:v>2014.IV</c:v>
                </c:pt>
                <c:pt idx="77">
                  <c:v>2015.I</c:v>
                </c:pt>
                <c:pt idx="78">
                  <c:v>2015.II</c:v>
                </c:pt>
                <c:pt idx="79">
                  <c:v>2015.III</c:v>
                </c:pt>
                <c:pt idx="80">
                  <c:v>2015.IV</c:v>
                </c:pt>
                <c:pt idx="81">
                  <c:v>2016.I</c:v>
                </c:pt>
                <c:pt idx="82">
                  <c:v>2016.II</c:v>
                </c:pt>
                <c:pt idx="83">
                  <c:v>2016.III</c:v>
                </c:pt>
                <c:pt idx="84">
                  <c:v>2016.IV</c:v>
                </c:pt>
                <c:pt idx="85">
                  <c:v>2017.I</c:v>
                </c:pt>
                <c:pt idx="86">
                  <c:v>2017.II</c:v>
                </c:pt>
              </c:strCache>
            </c:strRef>
          </c:cat>
          <c:val>
            <c:numRef>
              <c:f>'PIB - IBGE SCN'!$AC$5:$AC$94</c:f>
              <c:numCache>
                <c:formatCode>0.0%</c:formatCode>
                <c:ptCount val="90"/>
                <c:pt idx="0">
                  <c:v>0.20286297616512786</c:v>
                </c:pt>
                <c:pt idx="1">
                  <c:v>0.1869984087147738</c:v>
                </c:pt>
                <c:pt idx="2">
                  <c:v>0.19219952108545402</c:v>
                </c:pt>
                <c:pt idx="3">
                  <c:v>0.18697560552306469</c:v>
                </c:pt>
                <c:pt idx="4">
                  <c:v>0.18045868896300388</c:v>
                </c:pt>
                <c:pt idx="5">
                  <c:v>0.19485765747845296</c:v>
                </c:pt>
                <c:pt idx="6">
                  <c:v>0.1983320377196397</c:v>
                </c:pt>
                <c:pt idx="7">
                  <c:v>0.19208475825497121</c:v>
                </c:pt>
                <c:pt idx="8">
                  <c:v>0.18075267337696188</c:v>
                </c:pt>
                <c:pt idx="9">
                  <c:v>0.19344353492069355</c:v>
                </c:pt>
                <c:pt idx="10">
                  <c:v>0.19203023779149189</c:v>
                </c:pt>
                <c:pt idx="11">
                  <c:v>0.18460481225070247</c:v>
                </c:pt>
                <c:pt idx="12">
                  <c:v>0.17239686930042564</c:v>
                </c:pt>
                <c:pt idx="13">
                  <c:v>0.17601203682722408</c:v>
                </c:pt>
                <c:pt idx="14">
                  <c:v>0.17547782216116073</c:v>
                </c:pt>
                <c:pt idx="15">
                  <c:v>0.16920407457435346</c:v>
                </c:pt>
                <c:pt idx="16">
                  <c:v>0.16121863530904038</c:v>
                </c:pt>
                <c:pt idx="17">
                  <c:v>0.20542215778055284</c:v>
                </c:pt>
                <c:pt idx="18">
                  <c:v>0.18412973207290934</c:v>
                </c:pt>
                <c:pt idx="19">
                  <c:v>0.17442313870248372</c:v>
                </c:pt>
                <c:pt idx="20">
                  <c:v>0.17102767814331299</c:v>
                </c:pt>
                <c:pt idx="21">
                  <c:v>0.19742461628720728</c:v>
                </c:pt>
                <c:pt idx="22">
                  <c:v>0.19172804823421991</c:v>
                </c:pt>
                <c:pt idx="23">
                  <c:v>0.18172314704417886</c:v>
                </c:pt>
                <c:pt idx="24">
                  <c:v>0.16757107519753095</c:v>
                </c:pt>
                <c:pt idx="25">
                  <c:v>0.18348389942076304</c:v>
                </c:pt>
                <c:pt idx="26">
                  <c:v>0.17848672073063299</c:v>
                </c:pt>
                <c:pt idx="27">
                  <c:v>0.17881231833774161</c:v>
                </c:pt>
                <c:pt idx="28">
                  <c:v>0.17678589742271306</c:v>
                </c:pt>
                <c:pt idx="29">
                  <c:v>0.17687386240834999</c:v>
                </c:pt>
                <c:pt idx="30">
                  <c:v>0.1639566721457256</c:v>
                </c:pt>
                <c:pt idx="31">
                  <c:v>0.16338888474976393</c:v>
                </c:pt>
                <c:pt idx="32">
                  <c:v>0.16116737301895268</c:v>
                </c:pt>
                <c:pt idx="33">
                  <c:v>0.17266251726531281</c:v>
                </c:pt>
                <c:pt idx="34">
                  <c:v>0.17297254359561484</c:v>
                </c:pt>
                <c:pt idx="35">
                  <c:v>0.17948338092696223</c:v>
                </c:pt>
                <c:pt idx="36">
                  <c:v>0.16783516938916668</c:v>
                </c:pt>
                <c:pt idx="37">
                  <c:v>0.17088617975375792</c:v>
                </c:pt>
                <c:pt idx="38">
                  <c:v>0.17314521066431107</c:v>
                </c:pt>
                <c:pt idx="39">
                  <c:v>0.17478948050227208</c:v>
                </c:pt>
                <c:pt idx="40">
                  <c:v>0.16389538837240714</c:v>
                </c:pt>
                <c:pt idx="41">
                  <c:v>0.17450519742111795</c:v>
                </c:pt>
                <c:pt idx="42">
                  <c:v>0.17308687800341127</c:v>
                </c:pt>
                <c:pt idx="43">
                  <c:v>0.17539614970096273</c:v>
                </c:pt>
                <c:pt idx="44">
                  <c:v>0.16609291392247413</c:v>
                </c:pt>
                <c:pt idx="45">
                  <c:v>0.17304871768357735</c:v>
                </c:pt>
                <c:pt idx="46">
                  <c:v>0.17768750288928284</c:v>
                </c:pt>
                <c:pt idx="47">
                  <c:v>0.18778846556482182</c:v>
                </c:pt>
                <c:pt idx="48">
                  <c:v>0.18060078132624793</c:v>
                </c:pt>
                <c:pt idx="49">
                  <c:v>0.18590055281485576</c:v>
                </c:pt>
                <c:pt idx="50">
                  <c:v>0.19197879966972917</c:v>
                </c:pt>
                <c:pt idx="51">
                  <c:v>0.20783343075964381</c:v>
                </c:pt>
                <c:pt idx="52">
                  <c:v>0.18863636985892762</c:v>
                </c:pt>
                <c:pt idx="53">
                  <c:v>0.17846828794096156</c:v>
                </c:pt>
                <c:pt idx="54">
                  <c:v>0.18338199472832947</c:v>
                </c:pt>
                <c:pt idx="55">
                  <c:v>0.20212580276975159</c:v>
                </c:pt>
                <c:pt idx="56">
                  <c:v>0.19770720329363778</c:v>
                </c:pt>
                <c:pt idx="57">
                  <c:v>0.20079536143721297</c:v>
                </c:pt>
                <c:pt idx="58">
                  <c:v>0.20483403519338697</c:v>
                </c:pt>
                <c:pt idx="59">
                  <c:v>0.21525856369646432</c:v>
                </c:pt>
                <c:pt idx="60">
                  <c:v>0.2002652920453806</c:v>
                </c:pt>
                <c:pt idx="61">
                  <c:v>0.20657084988427446</c:v>
                </c:pt>
                <c:pt idx="62">
                  <c:v>0.20332946220513995</c:v>
                </c:pt>
                <c:pt idx="63">
                  <c:v>0.2131887989654517</c:v>
                </c:pt>
                <c:pt idx="64">
                  <c:v>0.20144952619942713</c:v>
                </c:pt>
                <c:pt idx="65">
                  <c:v>0.20653775202166416</c:v>
                </c:pt>
                <c:pt idx="66">
                  <c:v>0.20643910090934126</c:v>
                </c:pt>
                <c:pt idx="67">
                  <c:v>0.21097748976085373</c:v>
                </c:pt>
                <c:pt idx="68">
                  <c:v>0.20471668397484127</c:v>
                </c:pt>
                <c:pt idx="69">
                  <c:v>0.20665536580322469</c:v>
                </c:pt>
                <c:pt idx="70">
                  <c:v>0.2113403380498266</c:v>
                </c:pt>
                <c:pt idx="71">
                  <c:v>0.21516860927020356</c:v>
                </c:pt>
                <c:pt idx="72">
                  <c:v>0.20340920123426687</c:v>
                </c:pt>
                <c:pt idx="73">
                  <c:v>0.20742730730702866</c:v>
                </c:pt>
                <c:pt idx="74">
                  <c:v>0.19861244344543455</c:v>
                </c:pt>
                <c:pt idx="75">
                  <c:v>0.19810300099746778</c:v>
                </c:pt>
                <c:pt idx="76">
                  <c:v>0.19145770134089296</c:v>
                </c:pt>
                <c:pt idx="77">
                  <c:v>0.1900646307881067</c:v>
                </c:pt>
                <c:pt idx="78">
                  <c:v>0.18016251936875927</c:v>
                </c:pt>
                <c:pt idx="79">
                  <c:v>0.17925911893820232</c:v>
                </c:pt>
                <c:pt idx="80">
                  <c:v>0.1647662319104588</c:v>
                </c:pt>
                <c:pt idx="81">
                  <c:v>0.16525718120017549</c:v>
                </c:pt>
                <c:pt idx="82">
                  <c:v>0.16462913887222064</c:v>
                </c:pt>
                <c:pt idx="83">
                  <c:v>0.16281540944231762</c:v>
                </c:pt>
                <c:pt idx="84">
                  <c:v>0.15276178828227555</c:v>
                </c:pt>
                <c:pt idx="85">
                  <c:v>0.15450435075777322</c:v>
                </c:pt>
                <c:pt idx="86">
                  <c:v>0.15253117960960264</c:v>
                </c:pt>
                <c:pt idx="87">
                  <c:v>0.16079547308770401</c:v>
                </c:pt>
                <c:pt idx="88">
                  <c:v>0.15742225273906987</c:v>
                </c:pt>
                <c:pt idx="89">
                  <c:v>0.16035200612746606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72-4304-B613-FA7FA9F96340}"/>
            </c:ext>
          </c:extLst>
        </c:ser>
        <c:ser>
          <c:idx val="2"/>
          <c:order val="2"/>
          <c:tx>
            <c:strRef>
              <c:f>'PIB - IBGE SCN'!$AD$4</c:f>
              <c:strCache>
                <c:ptCount val="1"/>
                <c:pt idx="0">
                  <c:v>Var. Estoques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'PIB - IBGE SCN'!$A$5:$A$91</c:f>
              <c:strCache>
                <c:ptCount val="87"/>
                <c:pt idx="0">
                  <c:v>1995</c:v>
                </c:pt>
                <c:pt idx="1">
                  <c:v>1996.I</c:v>
                </c:pt>
                <c:pt idx="2">
                  <c:v>1996.II</c:v>
                </c:pt>
                <c:pt idx="3">
                  <c:v>1996.III</c:v>
                </c:pt>
                <c:pt idx="4">
                  <c:v>1996.IV</c:v>
                </c:pt>
                <c:pt idx="5">
                  <c:v>1997.I</c:v>
                </c:pt>
                <c:pt idx="6">
                  <c:v>1997.II</c:v>
                </c:pt>
                <c:pt idx="7">
                  <c:v>1997.III</c:v>
                </c:pt>
                <c:pt idx="8">
                  <c:v>1997.IV</c:v>
                </c:pt>
                <c:pt idx="9">
                  <c:v>1998.I</c:v>
                </c:pt>
                <c:pt idx="10">
                  <c:v>1998.II</c:v>
                </c:pt>
                <c:pt idx="11">
                  <c:v>1998.III</c:v>
                </c:pt>
                <c:pt idx="12">
                  <c:v>1998.IV</c:v>
                </c:pt>
                <c:pt idx="13">
                  <c:v>1999.I</c:v>
                </c:pt>
                <c:pt idx="14">
                  <c:v>1999.II</c:v>
                </c:pt>
                <c:pt idx="15">
                  <c:v>1999.III</c:v>
                </c:pt>
                <c:pt idx="16">
                  <c:v>1999.IV</c:v>
                </c:pt>
                <c:pt idx="17">
                  <c:v>2000.I</c:v>
                </c:pt>
                <c:pt idx="18">
                  <c:v>2000.II</c:v>
                </c:pt>
                <c:pt idx="19">
                  <c:v>2000.III</c:v>
                </c:pt>
                <c:pt idx="20">
                  <c:v>2000.IV</c:v>
                </c:pt>
                <c:pt idx="21">
                  <c:v>2001.I</c:v>
                </c:pt>
                <c:pt idx="22">
                  <c:v>2001.II</c:v>
                </c:pt>
                <c:pt idx="23">
                  <c:v>2001.III</c:v>
                </c:pt>
                <c:pt idx="24">
                  <c:v>2001.IV</c:v>
                </c:pt>
                <c:pt idx="25">
                  <c:v>2002.I</c:v>
                </c:pt>
                <c:pt idx="26">
                  <c:v>2002.II</c:v>
                </c:pt>
                <c:pt idx="27">
                  <c:v>2002.III</c:v>
                </c:pt>
                <c:pt idx="28">
                  <c:v>2002.IV</c:v>
                </c:pt>
                <c:pt idx="29">
                  <c:v>2003.I</c:v>
                </c:pt>
                <c:pt idx="30">
                  <c:v>2003.II</c:v>
                </c:pt>
                <c:pt idx="31">
                  <c:v>2003.III</c:v>
                </c:pt>
                <c:pt idx="32">
                  <c:v>2003.IV</c:v>
                </c:pt>
                <c:pt idx="33">
                  <c:v>2004.I</c:v>
                </c:pt>
                <c:pt idx="34">
                  <c:v>2004.II</c:v>
                </c:pt>
                <c:pt idx="35">
                  <c:v>2004.III</c:v>
                </c:pt>
                <c:pt idx="36">
                  <c:v>2004.IV</c:v>
                </c:pt>
                <c:pt idx="37">
                  <c:v>2005.I</c:v>
                </c:pt>
                <c:pt idx="38">
                  <c:v>2005.II</c:v>
                </c:pt>
                <c:pt idx="39">
                  <c:v>2005.III</c:v>
                </c:pt>
                <c:pt idx="40">
                  <c:v>2005.IV</c:v>
                </c:pt>
                <c:pt idx="41">
                  <c:v>2006.I</c:v>
                </c:pt>
                <c:pt idx="42">
                  <c:v>2006.II</c:v>
                </c:pt>
                <c:pt idx="43">
                  <c:v>2006.III</c:v>
                </c:pt>
                <c:pt idx="44">
                  <c:v>2006.IV</c:v>
                </c:pt>
                <c:pt idx="45">
                  <c:v>2007.I</c:v>
                </c:pt>
                <c:pt idx="46">
                  <c:v>2007.II</c:v>
                </c:pt>
                <c:pt idx="47">
                  <c:v>2007.III</c:v>
                </c:pt>
                <c:pt idx="48">
                  <c:v>2007.IV</c:v>
                </c:pt>
                <c:pt idx="49">
                  <c:v>2008.I</c:v>
                </c:pt>
                <c:pt idx="50">
                  <c:v>2008.II</c:v>
                </c:pt>
                <c:pt idx="51">
                  <c:v>2008.III</c:v>
                </c:pt>
                <c:pt idx="52">
                  <c:v>2008.IV</c:v>
                </c:pt>
                <c:pt idx="53">
                  <c:v>2009.I</c:v>
                </c:pt>
                <c:pt idx="54">
                  <c:v>2009.II</c:v>
                </c:pt>
                <c:pt idx="55">
                  <c:v>2009.III</c:v>
                </c:pt>
                <c:pt idx="56">
                  <c:v>2009.IV</c:v>
                </c:pt>
                <c:pt idx="57">
                  <c:v>2010.I</c:v>
                </c:pt>
                <c:pt idx="58">
                  <c:v>2010.II</c:v>
                </c:pt>
                <c:pt idx="59">
                  <c:v>2010.III</c:v>
                </c:pt>
                <c:pt idx="60">
                  <c:v>2010.IV</c:v>
                </c:pt>
                <c:pt idx="61">
                  <c:v>2011.I</c:v>
                </c:pt>
                <c:pt idx="62">
                  <c:v>2011.II</c:v>
                </c:pt>
                <c:pt idx="63">
                  <c:v>2011.III</c:v>
                </c:pt>
                <c:pt idx="64">
                  <c:v>2011.IV</c:v>
                </c:pt>
                <c:pt idx="65">
                  <c:v>2012.I</c:v>
                </c:pt>
                <c:pt idx="66">
                  <c:v>2012.II</c:v>
                </c:pt>
                <c:pt idx="67">
                  <c:v>2012.III</c:v>
                </c:pt>
                <c:pt idx="68">
                  <c:v>2012.IV</c:v>
                </c:pt>
                <c:pt idx="69">
                  <c:v>2013.I</c:v>
                </c:pt>
                <c:pt idx="70">
                  <c:v>2013.II</c:v>
                </c:pt>
                <c:pt idx="71">
                  <c:v>2013.III</c:v>
                </c:pt>
                <c:pt idx="72">
                  <c:v>2013.IV</c:v>
                </c:pt>
                <c:pt idx="73">
                  <c:v>2014.I</c:v>
                </c:pt>
                <c:pt idx="74">
                  <c:v>2014.II</c:v>
                </c:pt>
                <c:pt idx="75">
                  <c:v>2014.III</c:v>
                </c:pt>
                <c:pt idx="76">
                  <c:v>2014.IV</c:v>
                </c:pt>
                <c:pt idx="77">
                  <c:v>2015.I</c:v>
                </c:pt>
                <c:pt idx="78">
                  <c:v>2015.II</c:v>
                </c:pt>
                <c:pt idx="79">
                  <c:v>2015.III</c:v>
                </c:pt>
                <c:pt idx="80">
                  <c:v>2015.IV</c:v>
                </c:pt>
                <c:pt idx="81">
                  <c:v>2016.I</c:v>
                </c:pt>
                <c:pt idx="82">
                  <c:v>2016.II</c:v>
                </c:pt>
                <c:pt idx="83">
                  <c:v>2016.III</c:v>
                </c:pt>
                <c:pt idx="84">
                  <c:v>2016.IV</c:v>
                </c:pt>
                <c:pt idx="85">
                  <c:v>2017.I</c:v>
                </c:pt>
                <c:pt idx="86">
                  <c:v>2017.II</c:v>
                </c:pt>
              </c:strCache>
            </c:strRef>
          </c:cat>
          <c:val>
            <c:numRef>
              <c:f>'PIB - IBGE SCN'!$AD$5:$AD$94</c:f>
              <c:numCache>
                <c:formatCode>0.0%</c:formatCode>
                <c:ptCount val="90"/>
                <c:pt idx="0">
                  <c:v>-2.9939512700948485E-2</c:v>
                </c:pt>
                <c:pt idx="1">
                  <c:v>-2.622000308138429E-2</c:v>
                </c:pt>
                <c:pt idx="2">
                  <c:v>-1.6395757083017149E-2</c:v>
                </c:pt>
                <c:pt idx="3">
                  <c:v>4.4872211566507622E-3</c:v>
                </c:pt>
                <c:pt idx="4">
                  <c:v>-1.8457262428181707E-2</c:v>
                </c:pt>
                <c:pt idx="5">
                  <c:v>-3.3567910820500493E-2</c:v>
                </c:pt>
                <c:pt idx="6">
                  <c:v>-3.4620454582567274E-2</c:v>
                </c:pt>
                <c:pt idx="7">
                  <c:v>8.5556541238109469E-3</c:v>
                </c:pt>
                <c:pt idx="8">
                  <c:v>1.4719642252572548E-3</c:v>
                </c:pt>
                <c:pt idx="9">
                  <c:v>-3.5534582591582875E-2</c:v>
                </c:pt>
                <c:pt idx="10">
                  <c:v>-3.3855693216976106E-3</c:v>
                </c:pt>
                <c:pt idx="11">
                  <c:v>1.4342692319725995E-2</c:v>
                </c:pt>
                <c:pt idx="12">
                  <c:v>6.7892078387239898E-3</c:v>
                </c:pt>
                <c:pt idx="13">
                  <c:v>-1.4022450328002797E-2</c:v>
                </c:pt>
                <c:pt idx="14">
                  <c:v>1.4248380985062821E-2</c:v>
                </c:pt>
                <c:pt idx="15">
                  <c:v>1.1377048670577401E-3</c:v>
                </c:pt>
                <c:pt idx="16">
                  <c:v>1.1673668696462934E-2</c:v>
                </c:pt>
                <c:pt idx="17">
                  <c:v>-1.7930209452130055E-3</c:v>
                </c:pt>
                <c:pt idx="18">
                  <c:v>3.1782093958321865E-3</c:v>
                </c:pt>
                <c:pt idx="19">
                  <c:v>2.2030344583671542E-2</c:v>
                </c:pt>
                <c:pt idx="20">
                  <c:v>-1.9017922791758943E-4</c:v>
                </c:pt>
                <c:pt idx="21">
                  <c:v>4.9493686247755195E-3</c:v>
                </c:pt>
                <c:pt idx="22">
                  <c:v>1.3156445223188504E-3</c:v>
                </c:pt>
                <c:pt idx="23">
                  <c:v>1.9382726193863584E-2</c:v>
                </c:pt>
                <c:pt idx="24">
                  <c:v>-1.1980234555573262E-2</c:v>
                </c:pt>
                <c:pt idx="25">
                  <c:v>5.2704685012677872E-3</c:v>
                </c:pt>
                <c:pt idx="26">
                  <c:v>2.1304391155161733E-2</c:v>
                </c:pt>
                <c:pt idx="27">
                  <c:v>-6.1973764805564873E-4</c:v>
                </c:pt>
                <c:pt idx="28">
                  <c:v>-4.1316867470221924E-2</c:v>
                </c:pt>
                <c:pt idx="29">
                  <c:v>-1.4228564868870287E-2</c:v>
                </c:pt>
                <c:pt idx="30">
                  <c:v>4.1887657663215554E-3</c:v>
                </c:pt>
                <c:pt idx="31">
                  <c:v>1.184486818263949E-2</c:v>
                </c:pt>
                <c:pt idx="32">
                  <c:v>6.533960136040678E-3</c:v>
                </c:pt>
                <c:pt idx="33">
                  <c:v>1.25814844081697E-2</c:v>
                </c:pt>
                <c:pt idx="34">
                  <c:v>1.9579497614624464E-2</c:v>
                </c:pt>
                <c:pt idx="35">
                  <c:v>2.6326458858857149E-3</c:v>
                </c:pt>
                <c:pt idx="36">
                  <c:v>-9.0565868896344912E-3</c:v>
                </c:pt>
                <c:pt idx="37">
                  <c:v>1.5475789016375808E-3</c:v>
                </c:pt>
                <c:pt idx="38">
                  <c:v>1.3722499479615853E-2</c:v>
                </c:pt>
                <c:pt idx="39">
                  <c:v>3.4043897516653453E-3</c:v>
                </c:pt>
                <c:pt idx="40">
                  <c:v>-1.1635209137592948E-2</c:v>
                </c:pt>
                <c:pt idx="41">
                  <c:v>-3.0797597254872749E-3</c:v>
                </c:pt>
                <c:pt idx="42">
                  <c:v>1.145873653868896E-2</c:v>
                </c:pt>
                <c:pt idx="43">
                  <c:v>1.1038848136688286E-2</c:v>
                </c:pt>
                <c:pt idx="44">
                  <c:v>4.308281357485612E-3</c:v>
                </c:pt>
                <c:pt idx="45">
                  <c:v>2.1500891867720414E-2</c:v>
                </c:pt>
                <c:pt idx="46">
                  <c:v>2.2389203872237928E-2</c:v>
                </c:pt>
                <c:pt idx="47">
                  <c:v>2.3915124446809544E-2</c:v>
                </c:pt>
                <c:pt idx="48">
                  <c:v>6.1521882454761614E-3</c:v>
                </c:pt>
                <c:pt idx="49">
                  <c:v>3.3008094707588823E-2</c:v>
                </c:pt>
                <c:pt idx="50">
                  <c:v>3.3668586555721407E-2</c:v>
                </c:pt>
                <c:pt idx="51">
                  <c:v>2.1297931876333925E-2</c:v>
                </c:pt>
                <c:pt idx="52">
                  <c:v>3.3784033125709187E-3</c:v>
                </c:pt>
                <c:pt idx="53">
                  <c:v>3.6376143487538348E-3</c:v>
                </c:pt>
                <c:pt idx="54">
                  <c:v>-4.8595081208359934E-3</c:v>
                </c:pt>
                <c:pt idx="55">
                  <c:v>-9.9077313019627251E-3</c:v>
                </c:pt>
                <c:pt idx="56">
                  <c:v>-6.3983789610401898E-4</c:v>
                </c:pt>
                <c:pt idx="57">
                  <c:v>1.4364587993582669E-2</c:v>
                </c:pt>
                <c:pt idx="58">
                  <c:v>1.6226861858485285E-2</c:v>
                </c:pt>
                <c:pt idx="59">
                  <c:v>1.9080976993213192E-2</c:v>
                </c:pt>
                <c:pt idx="60">
                  <c:v>2.009879828129143E-3</c:v>
                </c:pt>
                <c:pt idx="61">
                  <c:v>1.7477181954782432E-2</c:v>
                </c:pt>
                <c:pt idx="62">
                  <c:v>2.2141272522070411E-2</c:v>
                </c:pt>
                <c:pt idx="63">
                  <c:v>1.0857389063608053E-2</c:v>
                </c:pt>
                <c:pt idx="64">
                  <c:v>-5.4299086717147333E-4</c:v>
                </c:pt>
                <c:pt idx="65">
                  <c:v>2.202456236395001E-2</c:v>
                </c:pt>
                <c:pt idx="66">
                  <c:v>1.6653261602206627E-2</c:v>
                </c:pt>
                <c:pt idx="67">
                  <c:v>9.2488193161873698E-3</c:v>
                </c:pt>
                <c:pt idx="68">
                  <c:v>-1.7481619647736972E-2</c:v>
                </c:pt>
                <c:pt idx="69">
                  <c:v>2.5471534340415818E-2</c:v>
                </c:pt>
                <c:pt idx="70">
                  <c:v>1.1449521497373509E-2</c:v>
                </c:pt>
                <c:pt idx="71">
                  <c:v>1.2757944978129059E-2</c:v>
                </c:pt>
                <c:pt idx="72">
                  <c:v>-1.5820221683502517E-2</c:v>
                </c:pt>
                <c:pt idx="73">
                  <c:v>1.9284574014981081E-2</c:v>
                </c:pt>
                <c:pt idx="74">
                  <c:v>6.9372345180825868E-3</c:v>
                </c:pt>
                <c:pt idx="75">
                  <c:v>1.3890598792247905E-2</c:v>
                </c:pt>
                <c:pt idx="76">
                  <c:v>-1.1851539275576795E-2</c:v>
                </c:pt>
                <c:pt idx="77">
                  <c:v>1.7077185035240312E-2</c:v>
                </c:pt>
                <c:pt idx="78">
                  <c:v>-5.1375274902559147E-4</c:v>
                </c:pt>
                <c:pt idx="79">
                  <c:v>-1.7448348417677929E-3</c:v>
                </c:pt>
                <c:pt idx="80">
                  <c:v>-3.024825483297262E-2</c:v>
                </c:pt>
                <c:pt idx="81">
                  <c:v>-1.8311501973252292E-3</c:v>
                </c:pt>
                <c:pt idx="82">
                  <c:v>-4.5142462910803035E-3</c:v>
                </c:pt>
                <c:pt idx="83">
                  <c:v>-2.5590260073521083E-4</c:v>
                </c:pt>
                <c:pt idx="84">
                  <c:v>-2.1996318875996342E-2</c:v>
                </c:pt>
                <c:pt idx="85">
                  <c:v>1.5871898963706239E-2</c:v>
                </c:pt>
                <c:pt idx="86">
                  <c:v>-3.902761922349075E-3</c:v>
                </c:pt>
                <c:pt idx="87">
                  <c:v>8.7575122505128438E-4</c:v>
                </c:pt>
                <c:pt idx="88">
                  <c:v>-1.6956108401890675E-2</c:v>
                </c:pt>
                <c:pt idx="89">
                  <c:v>1.4814348864859607E-2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72-4304-B613-FA7FA9F963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22102912"/>
        <c:axId val="122104448"/>
      </c:barChart>
      <c:lineChart>
        <c:grouping val="standard"/>
        <c:varyColors val="0"/>
        <c:ser>
          <c:idx val="0"/>
          <c:order val="0"/>
          <c:tx>
            <c:strRef>
              <c:f>'PIB - IBGE SCN'!$AB$4</c:f>
              <c:strCache>
                <c:ptCount val="1"/>
                <c:pt idx="0">
                  <c:v>I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'PIB - IBGE SCN'!$A$5:$A$94</c:f>
              <c:strCache>
                <c:ptCount val="90"/>
                <c:pt idx="0">
                  <c:v>1995</c:v>
                </c:pt>
                <c:pt idx="1">
                  <c:v>1996.I</c:v>
                </c:pt>
                <c:pt idx="2">
                  <c:v>1996.II</c:v>
                </c:pt>
                <c:pt idx="3">
                  <c:v>1996.III</c:v>
                </c:pt>
                <c:pt idx="4">
                  <c:v>1996.IV</c:v>
                </c:pt>
                <c:pt idx="5">
                  <c:v>1997.I</c:v>
                </c:pt>
                <c:pt idx="6">
                  <c:v>1997.II</c:v>
                </c:pt>
                <c:pt idx="7">
                  <c:v>1997.III</c:v>
                </c:pt>
                <c:pt idx="8">
                  <c:v>1997.IV</c:v>
                </c:pt>
                <c:pt idx="9">
                  <c:v>1998.I</c:v>
                </c:pt>
                <c:pt idx="10">
                  <c:v>1998.II</c:v>
                </c:pt>
                <c:pt idx="11">
                  <c:v>1998.III</c:v>
                </c:pt>
                <c:pt idx="12">
                  <c:v>1998.IV</c:v>
                </c:pt>
                <c:pt idx="13">
                  <c:v>1999.I</c:v>
                </c:pt>
                <c:pt idx="14">
                  <c:v>1999.II</c:v>
                </c:pt>
                <c:pt idx="15">
                  <c:v>1999.III</c:v>
                </c:pt>
                <c:pt idx="16">
                  <c:v>1999.IV</c:v>
                </c:pt>
                <c:pt idx="17">
                  <c:v>2000.I</c:v>
                </c:pt>
                <c:pt idx="18">
                  <c:v>2000.II</c:v>
                </c:pt>
                <c:pt idx="19">
                  <c:v>2000.III</c:v>
                </c:pt>
                <c:pt idx="20">
                  <c:v>2000.IV</c:v>
                </c:pt>
                <c:pt idx="21">
                  <c:v>2001.I</c:v>
                </c:pt>
                <c:pt idx="22">
                  <c:v>2001.II</c:v>
                </c:pt>
                <c:pt idx="23">
                  <c:v>2001.III</c:v>
                </c:pt>
                <c:pt idx="24">
                  <c:v>2001.IV</c:v>
                </c:pt>
                <c:pt idx="25">
                  <c:v>2002.I</c:v>
                </c:pt>
                <c:pt idx="26">
                  <c:v>2002.II</c:v>
                </c:pt>
                <c:pt idx="27">
                  <c:v>2002.III</c:v>
                </c:pt>
                <c:pt idx="28">
                  <c:v>2002.IV</c:v>
                </c:pt>
                <c:pt idx="29">
                  <c:v>2003.I</c:v>
                </c:pt>
                <c:pt idx="30">
                  <c:v>2003.II</c:v>
                </c:pt>
                <c:pt idx="31">
                  <c:v>2003.III</c:v>
                </c:pt>
                <c:pt idx="32">
                  <c:v>2003.IV</c:v>
                </c:pt>
                <c:pt idx="33">
                  <c:v>2004.I</c:v>
                </c:pt>
                <c:pt idx="34">
                  <c:v>2004.II</c:v>
                </c:pt>
                <c:pt idx="35">
                  <c:v>2004.III</c:v>
                </c:pt>
                <c:pt idx="36">
                  <c:v>2004.IV</c:v>
                </c:pt>
                <c:pt idx="37">
                  <c:v>2005.I</c:v>
                </c:pt>
                <c:pt idx="38">
                  <c:v>2005.II</c:v>
                </c:pt>
                <c:pt idx="39">
                  <c:v>2005.III</c:v>
                </c:pt>
                <c:pt idx="40">
                  <c:v>2005.IV</c:v>
                </c:pt>
                <c:pt idx="41">
                  <c:v>2006.I</c:v>
                </c:pt>
                <c:pt idx="42">
                  <c:v>2006.II</c:v>
                </c:pt>
                <c:pt idx="43">
                  <c:v>2006.III</c:v>
                </c:pt>
                <c:pt idx="44">
                  <c:v>2006.IV</c:v>
                </c:pt>
                <c:pt idx="45">
                  <c:v>2007.I</c:v>
                </c:pt>
                <c:pt idx="46">
                  <c:v>2007.II</c:v>
                </c:pt>
                <c:pt idx="47">
                  <c:v>2007.III</c:v>
                </c:pt>
                <c:pt idx="48">
                  <c:v>2007.IV</c:v>
                </c:pt>
                <c:pt idx="49">
                  <c:v>2008.I</c:v>
                </c:pt>
                <c:pt idx="50">
                  <c:v>2008.II</c:v>
                </c:pt>
                <c:pt idx="51">
                  <c:v>2008.III</c:v>
                </c:pt>
                <c:pt idx="52">
                  <c:v>2008.IV</c:v>
                </c:pt>
                <c:pt idx="53">
                  <c:v>2009.I</c:v>
                </c:pt>
                <c:pt idx="54">
                  <c:v>2009.II</c:v>
                </c:pt>
                <c:pt idx="55">
                  <c:v>2009.III</c:v>
                </c:pt>
                <c:pt idx="56">
                  <c:v>2009.IV</c:v>
                </c:pt>
                <c:pt idx="57">
                  <c:v>2010.I</c:v>
                </c:pt>
                <c:pt idx="58">
                  <c:v>2010.II</c:v>
                </c:pt>
                <c:pt idx="59">
                  <c:v>2010.III</c:v>
                </c:pt>
                <c:pt idx="60">
                  <c:v>2010.IV</c:v>
                </c:pt>
                <c:pt idx="61">
                  <c:v>2011.I</c:v>
                </c:pt>
                <c:pt idx="62">
                  <c:v>2011.II</c:v>
                </c:pt>
                <c:pt idx="63">
                  <c:v>2011.III</c:v>
                </c:pt>
                <c:pt idx="64">
                  <c:v>2011.IV</c:v>
                </c:pt>
                <c:pt idx="65">
                  <c:v>2012.I</c:v>
                </c:pt>
                <c:pt idx="66">
                  <c:v>2012.II</c:v>
                </c:pt>
                <c:pt idx="67">
                  <c:v>2012.III</c:v>
                </c:pt>
                <c:pt idx="68">
                  <c:v>2012.IV</c:v>
                </c:pt>
                <c:pt idx="69">
                  <c:v>2013.I</c:v>
                </c:pt>
                <c:pt idx="70">
                  <c:v>2013.II</c:v>
                </c:pt>
                <c:pt idx="71">
                  <c:v>2013.III</c:v>
                </c:pt>
                <c:pt idx="72">
                  <c:v>2013.IV</c:v>
                </c:pt>
                <c:pt idx="73">
                  <c:v>2014.I</c:v>
                </c:pt>
                <c:pt idx="74">
                  <c:v>2014.II</c:v>
                </c:pt>
                <c:pt idx="75">
                  <c:v>2014.III</c:v>
                </c:pt>
                <c:pt idx="76">
                  <c:v>2014.IV</c:v>
                </c:pt>
                <c:pt idx="77">
                  <c:v>2015.I</c:v>
                </c:pt>
                <c:pt idx="78">
                  <c:v>2015.II</c:v>
                </c:pt>
                <c:pt idx="79">
                  <c:v>2015.III</c:v>
                </c:pt>
                <c:pt idx="80">
                  <c:v>2015.IV</c:v>
                </c:pt>
                <c:pt idx="81">
                  <c:v>2016.I</c:v>
                </c:pt>
                <c:pt idx="82">
                  <c:v>2016.II</c:v>
                </c:pt>
                <c:pt idx="83">
                  <c:v>2016.III</c:v>
                </c:pt>
                <c:pt idx="84">
                  <c:v>2016.IV</c:v>
                </c:pt>
                <c:pt idx="85">
                  <c:v>2017.I</c:v>
                </c:pt>
                <c:pt idx="86">
                  <c:v>2017.II</c:v>
                </c:pt>
                <c:pt idx="87">
                  <c:v>2017.III</c:v>
                </c:pt>
                <c:pt idx="88">
                  <c:v>2017.IV</c:v>
                </c:pt>
                <c:pt idx="89">
                  <c:v>2018.I</c:v>
                </c:pt>
              </c:strCache>
            </c:strRef>
          </c:cat>
          <c:val>
            <c:numRef>
              <c:f>'PIB - IBGE SCN'!$AB$5:$AB$94</c:f>
              <c:numCache>
                <c:formatCode>0.0%</c:formatCode>
                <c:ptCount val="90"/>
                <c:pt idx="0">
                  <c:v>0.17292346346417936</c:v>
                </c:pt>
                <c:pt idx="1">
                  <c:v>0.16077840563338952</c:v>
                </c:pt>
                <c:pt idx="2">
                  <c:v>0.17580376400243686</c:v>
                </c:pt>
                <c:pt idx="3">
                  <c:v>0.19146282667971545</c:v>
                </c:pt>
                <c:pt idx="4">
                  <c:v>0.16200142653482216</c:v>
                </c:pt>
                <c:pt idx="5">
                  <c:v>0.16128974665795248</c:v>
                </c:pt>
                <c:pt idx="6">
                  <c:v>0.16371158313707243</c:v>
                </c:pt>
                <c:pt idx="7">
                  <c:v>0.20064041237878216</c:v>
                </c:pt>
                <c:pt idx="8">
                  <c:v>0.18222463760221913</c:v>
                </c:pt>
                <c:pt idx="9">
                  <c:v>0.15790895232911067</c:v>
                </c:pt>
                <c:pt idx="10">
                  <c:v>0.18864466846979427</c:v>
                </c:pt>
                <c:pt idx="11">
                  <c:v>0.19894750457042845</c:v>
                </c:pt>
                <c:pt idx="12">
                  <c:v>0.17918607713914964</c:v>
                </c:pt>
                <c:pt idx="13">
                  <c:v>0.16198958649922129</c:v>
                </c:pt>
                <c:pt idx="14">
                  <c:v>0.18972620314622354</c:v>
                </c:pt>
                <c:pt idx="15">
                  <c:v>0.17034177944141121</c:v>
                </c:pt>
                <c:pt idx="16">
                  <c:v>0.17289230400550332</c:v>
                </c:pt>
                <c:pt idx="17">
                  <c:v>0.20362913683533984</c:v>
                </c:pt>
                <c:pt idx="18">
                  <c:v>0.18730794146874152</c:v>
                </c:pt>
                <c:pt idx="19">
                  <c:v>0.19645348328615525</c:v>
                </c:pt>
                <c:pt idx="20">
                  <c:v>0.1708374989153954</c:v>
                </c:pt>
                <c:pt idx="21">
                  <c:v>0.2023739849119828</c:v>
                </c:pt>
                <c:pt idx="22">
                  <c:v>0.19304369275653877</c:v>
                </c:pt>
                <c:pt idx="23">
                  <c:v>0.20110587323804244</c:v>
                </c:pt>
                <c:pt idx="24">
                  <c:v>0.15559084064195769</c:v>
                </c:pt>
                <c:pt idx="25">
                  <c:v>0.18875436792203082</c:v>
                </c:pt>
                <c:pt idx="26">
                  <c:v>0.19979111188579471</c:v>
                </c:pt>
                <c:pt idx="27">
                  <c:v>0.17819258068968596</c:v>
                </c:pt>
                <c:pt idx="28">
                  <c:v>0.13546902995249113</c:v>
                </c:pt>
                <c:pt idx="29">
                  <c:v>0.16264529753947971</c:v>
                </c:pt>
                <c:pt idx="30">
                  <c:v>0.16814543791204714</c:v>
                </c:pt>
                <c:pt idx="31">
                  <c:v>0.17523375293240342</c:v>
                </c:pt>
                <c:pt idx="32">
                  <c:v>0.16770133315499336</c:v>
                </c:pt>
                <c:pt idx="33">
                  <c:v>0.18524400167348251</c:v>
                </c:pt>
                <c:pt idx="34">
                  <c:v>0.19255204121023931</c:v>
                </c:pt>
                <c:pt idx="35">
                  <c:v>0.18211602681284794</c:v>
                </c:pt>
                <c:pt idx="36">
                  <c:v>0.15877858249953219</c:v>
                </c:pt>
                <c:pt idx="37">
                  <c:v>0.17243375865539551</c:v>
                </c:pt>
                <c:pt idx="38">
                  <c:v>0.18686771014392692</c:v>
                </c:pt>
                <c:pt idx="39">
                  <c:v>0.17819387025393743</c:v>
                </c:pt>
                <c:pt idx="40">
                  <c:v>0.15226017923481419</c:v>
                </c:pt>
                <c:pt idx="41">
                  <c:v>0.17142543769563068</c:v>
                </c:pt>
                <c:pt idx="42">
                  <c:v>0.18454561454210022</c:v>
                </c:pt>
                <c:pt idx="43">
                  <c:v>0.18643499783765102</c:v>
                </c:pt>
                <c:pt idx="44">
                  <c:v>0.17040119527995976</c:v>
                </c:pt>
                <c:pt idx="45">
                  <c:v>0.19454960955129777</c:v>
                </c:pt>
                <c:pt idx="46">
                  <c:v>0.20007670676152076</c:v>
                </c:pt>
                <c:pt idx="47">
                  <c:v>0.21170359001163136</c:v>
                </c:pt>
                <c:pt idx="48">
                  <c:v>0.1867529695717241</c:v>
                </c:pt>
                <c:pt idx="49">
                  <c:v>0.2189086475224446</c:v>
                </c:pt>
                <c:pt idx="50">
                  <c:v>0.22564738622545058</c:v>
                </c:pt>
                <c:pt idx="51">
                  <c:v>0.22913136263597772</c:v>
                </c:pt>
                <c:pt idx="52">
                  <c:v>0.19201477317149854</c:v>
                </c:pt>
                <c:pt idx="53">
                  <c:v>0.1821059022897154</c:v>
                </c:pt>
                <c:pt idx="54">
                  <c:v>0.17852248660749348</c:v>
                </c:pt>
                <c:pt idx="55">
                  <c:v>0.19221807146778885</c:v>
                </c:pt>
                <c:pt idx="56">
                  <c:v>0.19706736539753375</c:v>
                </c:pt>
                <c:pt idx="57">
                  <c:v>0.21515994943079564</c:v>
                </c:pt>
                <c:pt idx="58">
                  <c:v>0.22106089705187226</c:v>
                </c:pt>
                <c:pt idx="59">
                  <c:v>0.23433954068967749</c:v>
                </c:pt>
                <c:pt idx="60">
                  <c:v>0.20227517187350974</c:v>
                </c:pt>
                <c:pt idx="61">
                  <c:v>0.22404803183905689</c:v>
                </c:pt>
                <c:pt idx="62">
                  <c:v>0.22547073472721035</c:v>
                </c:pt>
                <c:pt idx="63">
                  <c:v>0.22404618802905976</c:v>
                </c:pt>
                <c:pt idx="64">
                  <c:v>0.20090653533225566</c:v>
                </c:pt>
                <c:pt idx="65">
                  <c:v>0.22856231438561417</c:v>
                </c:pt>
                <c:pt idx="66">
                  <c:v>0.22309236251154788</c:v>
                </c:pt>
                <c:pt idx="67">
                  <c:v>0.2202263090770411</c:v>
                </c:pt>
                <c:pt idx="68">
                  <c:v>0.18723506432710429</c:v>
                </c:pt>
                <c:pt idx="69">
                  <c:v>0.23212690014364051</c:v>
                </c:pt>
                <c:pt idx="70">
                  <c:v>0.22278985954720013</c:v>
                </c:pt>
                <c:pt idx="71">
                  <c:v>0.22792655424833264</c:v>
                </c:pt>
                <c:pt idx="72">
                  <c:v>0.18758897955076434</c:v>
                </c:pt>
                <c:pt idx="73">
                  <c:v>0.22671188132200973</c:v>
                </c:pt>
                <c:pt idx="74">
                  <c:v>0.20554967796351714</c:v>
                </c:pt>
                <c:pt idx="75">
                  <c:v>0.21199359978971569</c:v>
                </c:pt>
                <c:pt idx="76">
                  <c:v>0.17960616206531616</c:v>
                </c:pt>
                <c:pt idx="77">
                  <c:v>0.20714181582334701</c:v>
                </c:pt>
                <c:pt idx="78">
                  <c:v>0.17964876661973367</c:v>
                </c:pt>
                <c:pt idx="79">
                  <c:v>0.17751428409643452</c:v>
                </c:pt>
                <c:pt idx="80">
                  <c:v>0.13451797707748619</c:v>
                </c:pt>
                <c:pt idx="81">
                  <c:v>0.16342603100285025</c:v>
                </c:pt>
                <c:pt idx="82">
                  <c:v>0.16011489258114034</c:v>
                </c:pt>
                <c:pt idx="83">
                  <c:v>0.16255950684158241</c:v>
                </c:pt>
                <c:pt idx="84">
                  <c:v>0.1307654694062792</c:v>
                </c:pt>
                <c:pt idx="85">
                  <c:v>0.17037624972147947</c:v>
                </c:pt>
                <c:pt idx="86">
                  <c:v>0.14862841768725357</c:v>
                </c:pt>
                <c:pt idx="87">
                  <c:v>0.1616712243127553</c:v>
                </c:pt>
                <c:pt idx="88">
                  <c:v>0.14046614433717919</c:v>
                </c:pt>
                <c:pt idx="89">
                  <c:v>0.17516635499232566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972-4304-B613-FA7FA9F963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102912"/>
        <c:axId val="122104448"/>
      </c:lineChart>
      <c:catAx>
        <c:axId val="122102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2104448"/>
        <c:crosses val="autoZero"/>
        <c:auto val="1"/>
        <c:lblAlgn val="ctr"/>
        <c:lblOffset val="100"/>
        <c:noMultiLvlLbl val="0"/>
      </c:catAx>
      <c:valAx>
        <c:axId val="122104448"/>
        <c:scaling>
          <c:orientation val="minMax"/>
          <c:min val="-5.000000000000001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low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210291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Investimento e FBCF/PIB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Investimento</c:v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'PIB - IBGE SCN'!$A$5:$A$94</c:f>
              <c:strCache>
                <c:ptCount val="90"/>
                <c:pt idx="0">
                  <c:v>1995</c:v>
                </c:pt>
                <c:pt idx="1">
                  <c:v>1996.I</c:v>
                </c:pt>
                <c:pt idx="2">
                  <c:v>1996.II</c:v>
                </c:pt>
                <c:pt idx="3">
                  <c:v>1996.III</c:v>
                </c:pt>
                <c:pt idx="4">
                  <c:v>1996.IV</c:v>
                </c:pt>
                <c:pt idx="5">
                  <c:v>1997.I</c:v>
                </c:pt>
                <c:pt idx="6">
                  <c:v>1997.II</c:v>
                </c:pt>
                <c:pt idx="7">
                  <c:v>1997.III</c:v>
                </c:pt>
                <c:pt idx="8">
                  <c:v>1997.IV</c:v>
                </c:pt>
                <c:pt idx="9">
                  <c:v>1998.I</c:v>
                </c:pt>
                <c:pt idx="10">
                  <c:v>1998.II</c:v>
                </c:pt>
                <c:pt idx="11">
                  <c:v>1998.III</c:v>
                </c:pt>
                <c:pt idx="12">
                  <c:v>1998.IV</c:v>
                </c:pt>
                <c:pt idx="13">
                  <c:v>1999.I</c:v>
                </c:pt>
                <c:pt idx="14">
                  <c:v>1999.II</c:v>
                </c:pt>
                <c:pt idx="15">
                  <c:v>1999.III</c:v>
                </c:pt>
                <c:pt idx="16">
                  <c:v>1999.IV</c:v>
                </c:pt>
                <c:pt idx="17">
                  <c:v>2000.I</c:v>
                </c:pt>
                <c:pt idx="18">
                  <c:v>2000.II</c:v>
                </c:pt>
                <c:pt idx="19">
                  <c:v>2000.III</c:v>
                </c:pt>
                <c:pt idx="20">
                  <c:v>2000.IV</c:v>
                </c:pt>
                <c:pt idx="21">
                  <c:v>2001.I</c:v>
                </c:pt>
                <c:pt idx="22">
                  <c:v>2001.II</c:v>
                </c:pt>
                <c:pt idx="23">
                  <c:v>2001.III</c:v>
                </c:pt>
                <c:pt idx="24">
                  <c:v>2001.IV</c:v>
                </c:pt>
                <c:pt idx="25">
                  <c:v>2002.I</c:v>
                </c:pt>
                <c:pt idx="26">
                  <c:v>2002.II</c:v>
                </c:pt>
                <c:pt idx="27">
                  <c:v>2002.III</c:v>
                </c:pt>
                <c:pt idx="28">
                  <c:v>2002.IV</c:v>
                </c:pt>
                <c:pt idx="29">
                  <c:v>2003.I</c:v>
                </c:pt>
                <c:pt idx="30">
                  <c:v>2003.II</c:v>
                </c:pt>
                <c:pt idx="31">
                  <c:v>2003.III</c:v>
                </c:pt>
                <c:pt idx="32">
                  <c:v>2003.IV</c:v>
                </c:pt>
                <c:pt idx="33">
                  <c:v>2004.I</c:v>
                </c:pt>
                <c:pt idx="34">
                  <c:v>2004.II</c:v>
                </c:pt>
                <c:pt idx="35">
                  <c:v>2004.III</c:v>
                </c:pt>
                <c:pt idx="36">
                  <c:v>2004.IV</c:v>
                </c:pt>
                <c:pt idx="37">
                  <c:v>2005.I</c:v>
                </c:pt>
                <c:pt idx="38">
                  <c:v>2005.II</c:v>
                </c:pt>
                <c:pt idx="39">
                  <c:v>2005.III</c:v>
                </c:pt>
                <c:pt idx="40">
                  <c:v>2005.IV</c:v>
                </c:pt>
                <c:pt idx="41">
                  <c:v>2006.I</c:v>
                </c:pt>
                <c:pt idx="42">
                  <c:v>2006.II</c:v>
                </c:pt>
                <c:pt idx="43">
                  <c:v>2006.III</c:v>
                </c:pt>
                <c:pt idx="44">
                  <c:v>2006.IV</c:v>
                </c:pt>
                <c:pt idx="45">
                  <c:v>2007.I</c:v>
                </c:pt>
                <c:pt idx="46">
                  <c:v>2007.II</c:v>
                </c:pt>
                <c:pt idx="47">
                  <c:v>2007.III</c:v>
                </c:pt>
                <c:pt idx="48">
                  <c:v>2007.IV</c:v>
                </c:pt>
                <c:pt idx="49">
                  <c:v>2008.I</c:v>
                </c:pt>
                <c:pt idx="50">
                  <c:v>2008.II</c:v>
                </c:pt>
                <c:pt idx="51">
                  <c:v>2008.III</c:v>
                </c:pt>
                <c:pt idx="52">
                  <c:v>2008.IV</c:v>
                </c:pt>
                <c:pt idx="53">
                  <c:v>2009.I</c:v>
                </c:pt>
                <c:pt idx="54">
                  <c:v>2009.II</c:v>
                </c:pt>
                <c:pt idx="55">
                  <c:v>2009.III</c:v>
                </c:pt>
                <c:pt idx="56">
                  <c:v>2009.IV</c:v>
                </c:pt>
                <c:pt idx="57">
                  <c:v>2010.I</c:v>
                </c:pt>
                <c:pt idx="58">
                  <c:v>2010.II</c:v>
                </c:pt>
                <c:pt idx="59">
                  <c:v>2010.III</c:v>
                </c:pt>
                <c:pt idx="60">
                  <c:v>2010.IV</c:v>
                </c:pt>
                <c:pt idx="61">
                  <c:v>2011.I</c:v>
                </c:pt>
                <c:pt idx="62">
                  <c:v>2011.II</c:v>
                </c:pt>
                <c:pt idx="63">
                  <c:v>2011.III</c:v>
                </c:pt>
                <c:pt idx="64">
                  <c:v>2011.IV</c:v>
                </c:pt>
                <c:pt idx="65">
                  <c:v>2012.I</c:v>
                </c:pt>
                <c:pt idx="66">
                  <c:v>2012.II</c:v>
                </c:pt>
                <c:pt idx="67">
                  <c:v>2012.III</c:v>
                </c:pt>
                <c:pt idx="68">
                  <c:v>2012.IV</c:v>
                </c:pt>
                <c:pt idx="69">
                  <c:v>2013.I</c:v>
                </c:pt>
                <c:pt idx="70">
                  <c:v>2013.II</c:v>
                </c:pt>
                <c:pt idx="71">
                  <c:v>2013.III</c:v>
                </c:pt>
                <c:pt idx="72">
                  <c:v>2013.IV</c:v>
                </c:pt>
                <c:pt idx="73">
                  <c:v>2014.I</c:v>
                </c:pt>
                <c:pt idx="74">
                  <c:v>2014.II</c:v>
                </c:pt>
                <c:pt idx="75">
                  <c:v>2014.III</c:v>
                </c:pt>
                <c:pt idx="76">
                  <c:v>2014.IV</c:v>
                </c:pt>
                <c:pt idx="77">
                  <c:v>2015.I</c:v>
                </c:pt>
                <c:pt idx="78">
                  <c:v>2015.II</c:v>
                </c:pt>
                <c:pt idx="79">
                  <c:v>2015.III</c:v>
                </c:pt>
                <c:pt idx="80">
                  <c:v>2015.IV</c:v>
                </c:pt>
                <c:pt idx="81">
                  <c:v>2016.I</c:v>
                </c:pt>
                <c:pt idx="82">
                  <c:v>2016.II</c:v>
                </c:pt>
                <c:pt idx="83">
                  <c:v>2016.III</c:v>
                </c:pt>
                <c:pt idx="84">
                  <c:v>2016.IV</c:v>
                </c:pt>
                <c:pt idx="85">
                  <c:v>2017.I</c:v>
                </c:pt>
                <c:pt idx="86">
                  <c:v>2017.II</c:v>
                </c:pt>
                <c:pt idx="87">
                  <c:v>2017.III</c:v>
                </c:pt>
                <c:pt idx="88">
                  <c:v>2017.IV</c:v>
                </c:pt>
                <c:pt idx="89">
                  <c:v>2018.I</c:v>
                </c:pt>
              </c:strCache>
            </c:strRef>
          </c:cat>
          <c:val>
            <c:numRef>
              <c:f>'PIB - IBGE SCN'!$AB$5:$AB$94</c:f>
              <c:numCache>
                <c:formatCode>0.0%</c:formatCode>
                <c:ptCount val="90"/>
                <c:pt idx="0">
                  <c:v>0.17292346346417936</c:v>
                </c:pt>
                <c:pt idx="1">
                  <c:v>0.16077840563338952</c:v>
                </c:pt>
                <c:pt idx="2">
                  <c:v>0.17580376400243686</c:v>
                </c:pt>
                <c:pt idx="3">
                  <c:v>0.19146282667971545</c:v>
                </c:pt>
                <c:pt idx="4">
                  <c:v>0.16200142653482216</c:v>
                </c:pt>
                <c:pt idx="5">
                  <c:v>0.16128974665795248</c:v>
                </c:pt>
                <c:pt idx="6">
                  <c:v>0.16371158313707243</c:v>
                </c:pt>
                <c:pt idx="7">
                  <c:v>0.20064041237878216</c:v>
                </c:pt>
                <c:pt idx="8">
                  <c:v>0.18222463760221913</c:v>
                </c:pt>
                <c:pt idx="9">
                  <c:v>0.15790895232911067</c:v>
                </c:pt>
                <c:pt idx="10">
                  <c:v>0.18864466846979427</c:v>
                </c:pt>
                <c:pt idx="11">
                  <c:v>0.19894750457042845</c:v>
                </c:pt>
                <c:pt idx="12">
                  <c:v>0.17918607713914964</c:v>
                </c:pt>
                <c:pt idx="13">
                  <c:v>0.16198958649922129</c:v>
                </c:pt>
                <c:pt idx="14">
                  <c:v>0.18972620314622354</c:v>
                </c:pt>
                <c:pt idx="15">
                  <c:v>0.17034177944141121</c:v>
                </c:pt>
                <c:pt idx="16">
                  <c:v>0.17289230400550332</c:v>
                </c:pt>
                <c:pt idx="17">
                  <c:v>0.20362913683533984</c:v>
                </c:pt>
                <c:pt idx="18">
                  <c:v>0.18730794146874152</c:v>
                </c:pt>
                <c:pt idx="19">
                  <c:v>0.19645348328615525</c:v>
                </c:pt>
                <c:pt idx="20">
                  <c:v>0.1708374989153954</c:v>
                </c:pt>
                <c:pt idx="21">
                  <c:v>0.2023739849119828</c:v>
                </c:pt>
                <c:pt idx="22">
                  <c:v>0.19304369275653877</c:v>
                </c:pt>
                <c:pt idx="23">
                  <c:v>0.20110587323804244</c:v>
                </c:pt>
                <c:pt idx="24">
                  <c:v>0.15559084064195769</c:v>
                </c:pt>
                <c:pt idx="25">
                  <c:v>0.18875436792203082</c:v>
                </c:pt>
                <c:pt idx="26">
                  <c:v>0.19979111188579471</c:v>
                </c:pt>
                <c:pt idx="27">
                  <c:v>0.17819258068968596</c:v>
                </c:pt>
                <c:pt idx="28">
                  <c:v>0.13546902995249113</c:v>
                </c:pt>
                <c:pt idx="29">
                  <c:v>0.16264529753947971</c:v>
                </c:pt>
                <c:pt idx="30">
                  <c:v>0.16814543791204714</c:v>
                </c:pt>
                <c:pt idx="31">
                  <c:v>0.17523375293240342</c:v>
                </c:pt>
                <c:pt idx="32">
                  <c:v>0.16770133315499336</c:v>
                </c:pt>
                <c:pt idx="33">
                  <c:v>0.18524400167348251</c:v>
                </c:pt>
                <c:pt idx="34">
                  <c:v>0.19255204121023931</c:v>
                </c:pt>
                <c:pt idx="35">
                  <c:v>0.18211602681284794</c:v>
                </c:pt>
                <c:pt idx="36">
                  <c:v>0.15877858249953219</c:v>
                </c:pt>
                <c:pt idx="37">
                  <c:v>0.17243375865539551</c:v>
                </c:pt>
                <c:pt idx="38">
                  <c:v>0.18686771014392692</c:v>
                </c:pt>
                <c:pt idx="39">
                  <c:v>0.17819387025393743</c:v>
                </c:pt>
                <c:pt idx="40">
                  <c:v>0.15226017923481419</c:v>
                </c:pt>
                <c:pt idx="41">
                  <c:v>0.17142543769563068</c:v>
                </c:pt>
                <c:pt idx="42">
                  <c:v>0.18454561454210022</c:v>
                </c:pt>
                <c:pt idx="43">
                  <c:v>0.18643499783765102</c:v>
                </c:pt>
                <c:pt idx="44">
                  <c:v>0.17040119527995976</c:v>
                </c:pt>
                <c:pt idx="45">
                  <c:v>0.19454960955129777</c:v>
                </c:pt>
                <c:pt idx="46">
                  <c:v>0.20007670676152076</c:v>
                </c:pt>
                <c:pt idx="47">
                  <c:v>0.21170359001163136</c:v>
                </c:pt>
                <c:pt idx="48">
                  <c:v>0.1867529695717241</c:v>
                </c:pt>
                <c:pt idx="49">
                  <c:v>0.2189086475224446</c:v>
                </c:pt>
                <c:pt idx="50">
                  <c:v>0.22564738622545058</c:v>
                </c:pt>
                <c:pt idx="51">
                  <c:v>0.22913136263597772</c:v>
                </c:pt>
                <c:pt idx="52">
                  <c:v>0.19201477317149854</c:v>
                </c:pt>
                <c:pt idx="53">
                  <c:v>0.1821059022897154</c:v>
                </c:pt>
                <c:pt idx="54">
                  <c:v>0.17852248660749348</c:v>
                </c:pt>
                <c:pt idx="55">
                  <c:v>0.19221807146778885</c:v>
                </c:pt>
                <c:pt idx="56">
                  <c:v>0.19706736539753375</c:v>
                </c:pt>
                <c:pt idx="57">
                  <c:v>0.21515994943079564</c:v>
                </c:pt>
                <c:pt idx="58">
                  <c:v>0.22106089705187226</c:v>
                </c:pt>
                <c:pt idx="59">
                  <c:v>0.23433954068967749</c:v>
                </c:pt>
                <c:pt idx="60">
                  <c:v>0.20227517187350974</c:v>
                </c:pt>
                <c:pt idx="61">
                  <c:v>0.22404803183905689</c:v>
                </c:pt>
                <c:pt idx="62">
                  <c:v>0.22547073472721035</c:v>
                </c:pt>
                <c:pt idx="63">
                  <c:v>0.22404618802905976</c:v>
                </c:pt>
                <c:pt idx="64">
                  <c:v>0.20090653533225566</c:v>
                </c:pt>
                <c:pt idx="65">
                  <c:v>0.22856231438561417</c:v>
                </c:pt>
                <c:pt idx="66">
                  <c:v>0.22309236251154788</c:v>
                </c:pt>
                <c:pt idx="67">
                  <c:v>0.2202263090770411</c:v>
                </c:pt>
                <c:pt idx="68">
                  <c:v>0.18723506432710429</c:v>
                </c:pt>
                <c:pt idx="69">
                  <c:v>0.23212690014364051</c:v>
                </c:pt>
                <c:pt idx="70">
                  <c:v>0.22278985954720013</c:v>
                </c:pt>
                <c:pt idx="71">
                  <c:v>0.22792655424833264</c:v>
                </c:pt>
                <c:pt idx="72">
                  <c:v>0.18758897955076434</c:v>
                </c:pt>
                <c:pt idx="73">
                  <c:v>0.22671188132200973</c:v>
                </c:pt>
                <c:pt idx="74">
                  <c:v>0.20554967796351714</c:v>
                </c:pt>
                <c:pt idx="75">
                  <c:v>0.21199359978971569</c:v>
                </c:pt>
                <c:pt idx="76">
                  <c:v>0.17960616206531616</c:v>
                </c:pt>
                <c:pt idx="77">
                  <c:v>0.20714181582334701</c:v>
                </c:pt>
                <c:pt idx="78">
                  <c:v>0.17964876661973367</c:v>
                </c:pt>
                <c:pt idx="79">
                  <c:v>0.17751428409643452</c:v>
                </c:pt>
                <c:pt idx="80">
                  <c:v>0.13451797707748619</c:v>
                </c:pt>
                <c:pt idx="81">
                  <c:v>0.16342603100285025</c:v>
                </c:pt>
                <c:pt idx="82">
                  <c:v>0.16011489258114034</c:v>
                </c:pt>
                <c:pt idx="83">
                  <c:v>0.16255950684158241</c:v>
                </c:pt>
                <c:pt idx="84">
                  <c:v>0.1307654694062792</c:v>
                </c:pt>
                <c:pt idx="85">
                  <c:v>0.17037624972147947</c:v>
                </c:pt>
                <c:pt idx="86">
                  <c:v>0.14862841768725357</c:v>
                </c:pt>
                <c:pt idx="87">
                  <c:v>0.1616712243127553</c:v>
                </c:pt>
                <c:pt idx="88">
                  <c:v>0.14046614433717919</c:v>
                </c:pt>
                <c:pt idx="89">
                  <c:v>0.17516635499232566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54-4E8E-ACD0-9EBE3487D00A}"/>
            </c:ext>
          </c:extLst>
        </c:ser>
        <c:ser>
          <c:idx val="1"/>
          <c:order val="1"/>
          <c:tx>
            <c:v>FBCF</c:v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'PIB - IBGE SCN'!$A$5:$A$94</c:f>
              <c:strCache>
                <c:ptCount val="90"/>
                <c:pt idx="0">
                  <c:v>1995</c:v>
                </c:pt>
                <c:pt idx="1">
                  <c:v>1996.I</c:v>
                </c:pt>
                <c:pt idx="2">
                  <c:v>1996.II</c:v>
                </c:pt>
                <c:pt idx="3">
                  <c:v>1996.III</c:v>
                </c:pt>
                <c:pt idx="4">
                  <c:v>1996.IV</c:v>
                </c:pt>
                <c:pt idx="5">
                  <c:v>1997.I</c:v>
                </c:pt>
                <c:pt idx="6">
                  <c:v>1997.II</c:v>
                </c:pt>
                <c:pt idx="7">
                  <c:v>1997.III</c:v>
                </c:pt>
                <c:pt idx="8">
                  <c:v>1997.IV</c:v>
                </c:pt>
                <c:pt idx="9">
                  <c:v>1998.I</c:v>
                </c:pt>
                <c:pt idx="10">
                  <c:v>1998.II</c:v>
                </c:pt>
                <c:pt idx="11">
                  <c:v>1998.III</c:v>
                </c:pt>
                <c:pt idx="12">
                  <c:v>1998.IV</c:v>
                </c:pt>
                <c:pt idx="13">
                  <c:v>1999.I</c:v>
                </c:pt>
                <c:pt idx="14">
                  <c:v>1999.II</c:v>
                </c:pt>
                <c:pt idx="15">
                  <c:v>1999.III</c:v>
                </c:pt>
                <c:pt idx="16">
                  <c:v>1999.IV</c:v>
                </c:pt>
                <c:pt idx="17">
                  <c:v>2000.I</c:v>
                </c:pt>
                <c:pt idx="18">
                  <c:v>2000.II</c:v>
                </c:pt>
                <c:pt idx="19">
                  <c:v>2000.III</c:v>
                </c:pt>
                <c:pt idx="20">
                  <c:v>2000.IV</c:v>
                </c:pt>
                <c:pt idx="21">
                  <c:v>2001.I</c:v>
                </c:pt>
                <c:pt idx="22">
                  <c:v>2001.II</c:v>
                </c:pt>
                <c:pt idx="23">
                  <c:v>2001.III</c:v>
                </c:pt>
                <c:pt idx="24">
                  <c:v>2001.IV</c:v>
                </c:pt>
                <c:pt idx="25">
                  <c:v>2002.I</c:v>
                </c:pt>
                <c:pt idx="26">
                  <c:v>2002.II</c:v>
                </c:pt>
                <c:pt idx="27">
                  <c:v>2002.III</c:v>
                </c:pt>
                <c:pt idx="28">
                  <c:v>2002.IV</c:v>
                </c:pt>
                <c:pt idx="29">
                  <c:v>2003.I</c:v>
                </c:pt>
                <c:pt idx="30">
                  <c:v>2003.II</c:v>
                </c:pt>
                <c:pt idx="31">
                  <c:v>2003.III</c:v>
                </c:pt>
                <c:pt idx="32">
                  <c:v>2003.IV</c:v>
                </c:pt>
                <c:pt idx="33">
                  <c:v>2004.I</c:v>
                </c:pt>
                <c:pt idx="34">
                  <c:v>2004.II</c:v>
                </c:pt>
                <c:pt idx="35">
                  <c:v>2004.III</c:v>
                </c:pt>
                <c:pt idx="36">
                  <c:v>2004.IV</c:v>
                </c:pt>
                <c:pt idx="37">
                  <c:v>2005.I</c:v>
                </c:pt>
                <c:pt idx="38">
                  <c:v>2005.II</c:v>
                </c:pt>
                <c:pt idx="39">
                  <c:v>2005.III</c:v>
                </c:pt>
                <c:pt idx="40">
                  <c:v>2005.IV</c:v>
                </c:pt>
                <c:pt idx="41">
                  <c:v>2006.I</c:v>
                </c:pt>
                <c:pt idx="42">
                  <c:v>2006.II</c:v>
                </c:pt>
                <c:pt idx="43">
                  <c:v>2006.III</c:v>
                </c:pt>
                <c:pt idx="44">
                  <c:v>2006.IV</c:v>
                </c:pt>
                <c:pt idx="45">
                  <c:v>2007.I</c:v>
                </c:pt>
                <c:pt idx="46">
                  <c:v>2007.II</c:v>
                </c:pt>
                <c:pt idx="47">
                  <c:v>2007.III</c:v>
                </c:pt>
                <c:pt idx="48">
                  <c:v>2007.IV</c:v>
                </c:pt>
                <c:pt idx="49">
                  <c:v>2008.I</c:v>
                </c:pt>
                <c:pt idx="50">
                  <c:v>2008.II</c:v>
                </c:pt>
                <c:pt idx="51">
                  <c:v>2008.III</c:v>
                </c:pt>
                <c:pt idx="52">
                  <c:v>2008.IV</c:v>
                </c:pt>
                <c:pt idx="53">
                  <c:v>2009.I</c:v>
                </c:pt>
                <c:pt idx="54">
                  <c:v>2009.II</c:v>
                </c:pt>
                <c:pt idx="55">
                  <c:v>2009.III</c:v>
                </c:pt>
                <c:pt idx="56">
                  <c:v>2009.IV</c:v>
                </c:pt>
                <c:pt idx="57">
                  <c:v>2010.I</c:v>
                </c:pt>
                <c:pt idx="58">
                  <c:v>2010.II</c:v>
                </c:pt>
                <c:pt idx="59">
                  <c:v>2010.III</c:v>
                </c:pt>
                <c:pt idx="60">
                  <c:v>2010.IV</c:v>
                </c:pt>
                <c:pt idx="61">
                  <c:v>2011.I</c:v>
                </c:pt>
                <c:pt idx="62">
                  <c:v>2011.II</c:v>
                </c:pt>
                <c:pt idx="63">
                  <c:v>2011.III</c:v>
                </c:pt>
                <c:pt idx="64">
                  <c:v>2011.IV</c:v>
                </c:pt>
                <c:pt idx="65">
                  <c:v>2012.I</c:v>
                </c:pt>
                <c:pt idx="66">
                  <c:v>2012.II</c:v>
                </c:pt>
                <c:pt idx="67">
                  <c:v>2012.III</c:v>
                </c:pt>
                <c:pt idx="68">
                  <c:v>2012.IV</c:v>
                </c:pt>
                <c:pt idx="69">
                  <c:v>2013.I</c:v>
                </c:pt>
                <c:pt idx="70">
                  <c:v>2013.II</c:v>
                </c:pt>
                <c:pt idx="71">
                  <c:v>2013.III</c:v>
                </c:pt>
                <c:pt idx="72">
                  <c:v>2013.IV</c:v>
                </c:pt>
                <c:pt idx="73">
                  <c:v>2014.I</c:v>
                </c:pt>
                <c:pt idx="74">
                  <c:v>2014.II</c:v>
                </c:pt>
                <c:pt idx="75">
                  <c:v>2014.III</c:v>
                </c:pt>
                <c:pt idx="76">
                  <c:v>2014.IV</c:v>
                </c:pt>
                <c:pt idx="77">
                  <c:v>2015.I</c:v>
                </c:pt>
                <c:pt idx="78">
                  <c:v>2015.II</c:v>
                </c:pt>
                <c:pt idx="79">
                  <c:v>2015.III</c:v>
                </c:pt>
                <c:pt idx="80">
                  <c:v>2015.IV</c:v>
                </c:pt>
                <c:pt idx="81">
                  <c:v>2016.I</c:v>
                </c:pt>
                <c:pt idx="82">
                  <c:v>2016.II</c:v>
                </c:pt>
                <c:pt idx="83">
                  <c:v>2016.III</c:v>
                </c:pt>
                <c:pt idx="84">
                  <c:v>2016.IV</c:v>
                </c:pt>
                <c:pt idx="85">
                  <c:v>2017.I</c:v>
                </c:pt>
                <c:pt idx="86">
                  <c:v>2017.II</c:v>
                </c:pt>
                <c:pt idx="87">
                  <c:v>2017.III</c:v>
                </c:pt>
                <c:pt idx="88">
                  <c:v>2017.IV</c:v>
                </c:pt>
                <c:pt idx="89">
                  <c:v>2018.I</c:v>
                </c:pt>
              </c:strCache>
            </c:strRef>
          </c:cat>
          <c:val>
            <c:numRef>
              <c:f>'PIB - IBGE SCN'!$AC$5:$AC$94</c:f>
              <c:numCache>
                <c:formatCode>0.0%</c:formatCode>
                <c:ptCount val="90"/>
                <c:pt idx="0">
                  <c:v>0.20286297616512786</c:v>
                </c:pt>
                <c:pt idx="1">
                  <c:v>0.1869984087147738</c:v>
                </c:pt>
                <c:pt idx="2">
                  <c:v>0.19219952108545402</c:v>
                </c:pt>
                <c:pt idx="3">
                  <c:v>0.18697560552306469</c:v>
                </c:pt>
                <c:pt idx="4">
                  <c:v>0.18045868896300388</c:v>
                </c:pt>
                <c:pt idx="5">
                  <c:v>0.19485765747845296</c:v>
                </c:pt>
                <c:pt idx="6">
                  <c:v>0.1983320377196397</c:v>
                </c:pt>
                <c:pt idx="7">
                  <c:v>0.19208475825497121</c:v>
                </c:pt>
                <c:pt idx="8">
                  <c:v>0.18075267337696188</c:v>
                </c:pt>
                <c:pt idx="9">
                  <c:v>0.19344353492069355</c:v>
                </c:pt>
                <c:pt idx="10">
                  <c:v>0.19203023779149189</c:v>
                </c:pt>
                <c:pt idx="11">
                  <c:v>0.18460481225070247</c:v>
                </c:pt>
                <c:pt idx="12">
                  <c:v>0.17239686930042564</c:v>
                </c:pt>
                <c:pt idx="13">
                  <c:v>0.17601203682722408</c:v>
                </c:pt>
                <c:pt idx="14">
                  <c:v>0.17547782216116073</c:v>
                </c:pt>
                <c:pt idx="15">
                  <c:v>0.16920407457435346</c:v>
                </c:pt>
                <c:pt idx="16">
                  <c:v>0.16121863530904038</c:v>
                </c:pt>
                <c:pt idx="17">
                  <c:v>0.20542215778055284</c:v>
                </c:pt>
                <c:pt idx="18">
                  <c:v>0.18412973207290934</c:v>
                </c:pt>
                <c:pt idx="19">
                  <c:v>0.17442313870248372</c:v>
                </c:pt>
                <c:pt idx="20">
                  <c:v>0.17102767814331299</c:v>
                </c:pt>
                <c:pt idx="21">
                  <c:v>0.19742461628720728</c:v>
                </c:pt>
                <c:pt idx="22">
                  <c:v>0.19172804823421991</c:v>
                </c:pt>
                <c:pt idx="23">
                  <c:v>0.18172314704417886</c:v>
                </c:pt>
                <c:pt idx="24">
                  <c:v>0.16757107519753095</c:v>
                </c:pt>
                <c:pt idx="25">
                  <c:v>0.18348389942076304</c:v>
                </c:pt>
                <c:pt idx="26">
                  <c:v>0.17848672073063299</c:v>
                </c:pt>
                <c:pt idx="27">
                  <c:v>0.17881231833774161</c:v>
                </c:pt>
                <c:pt idx="28">
                  <c:v>0.17678589742271306</c:v>
                </c:pt>
                <c:pt idx="29">
                  <c:v>0.17687386240834999</c:v>
                </c:pt>
                <c:pt idx="30">
                  <c:v>0.1639566721457256</c:v>
                </c:pt>
                <c:pt idx="31">
                  <c:v>0.16338888474976393</c:v>
                </c:pt>
                <c:pt idx="32">
                  <c:v>0.16116737301895268</c:v>
                </c:pt>
                <c:pt idx="33">
                  <c:v>0.17266251726531281</c:v>
                </c:pt>
                <c:pt idx="34">
                  <c:v>0.17297254359561484</c:v>
                </c:pt>
                <c:pt idx="35">
                  <c:v>0.17948338092696223</c:v>
                </c:pt>
                <c:pt idx="36">
                  <c:v>0.16783516938916668</c:v>
                </c:pt>
                <c:pt idx="37">
                  <c:v>0.17088617975375792</c:v>
                </c:pt>
                <c:pt idx="38">
                  <c:v>0.17314521066431107</c:v>
                </c:pt>
                <c:pt idx="39">
                  <c:v>0.17478948050227208</c:v>
                </c:pt>
                <c:pt idx="40">
                  <c:v>0.16389538837240714</c:v>
                </c:pt>
                <c:pt idx="41">
                  <c:v>0.17450519742111795</c:v>
                </c:pt>
                <c:pt idx="42">
                  <c:v>0.17308687800341127</c:v>
                </c:pt>
                <c:pt idx="43">
                  <c:v>0.17539614970096273</c:v>
                </c:pt>
                <c:pt idx="44">
                  <c:v>0.16609291392247413</c:v>
                </c:pt>
                <c:pt idx="45">
                  <c:v>0.17304871768357735</c:v>
                </c:pt>
                <c:pt idx="46">
                  <c:v>0.17768750288928284</c:v>
                </c:pt>
                <c:pt idx="47">
                  <c:v>0.18778846556482182</c:v>
                </c:pt>
                <c:pt idx="48">
                  <c:v>0.18060078132624793</c:v>
                </c:pt>
                <c:pt idx="49">
                  <c:v>0.18590055281485576</c:v>
                </c:pt>
                <c:pt idx="50">
                  <c:v>0.19197879966972917</c:v>
                </c:pt>
                <c:pt idx="51">
                  <c:v>0.20783343075964381</c:v>
                </c:pt>
                <c:pt idx="52">
                  <c:v>0.18863636985892762</c:v>
                </c:pt>
                <c:pt idx="53">
                  <c:v>0.17846828794096156</c:v>
                </c:pt>
                <c:pt idx="54">
                  <c:v>0.18338199472832947</c:v>
                </c:pt>
                <c:pt idx="55">
                  <c:v>0.20212580276975159</c:v>
                </c:pt>
                <c:pt idx="56">
                  <c:v>0.19770720329363778</c:v>
                </c:pt>
                <c:pt idx="57">
                  <c:v>0.20079536143721297</c:v>
                </c:pt>
                <c:pt idx="58">
                  <c:v>0.20483403519338697</c:v>
                </c:pt>
                <c:pt idx="59">
                  <c:v>0.21525856369646432</c:v>
                </c:pt>
                <c:pt idx="60">
                  <c:v>0.2002652920453806</c:v>
                </c:pt>
                <c:pt idx="61">
                  <c:v>0.20657084988427446</c:v>
                </c:pt>
                <c:pt idx="62">
                  <c:v>0.20332946220513995</c:v>
                </c:pt>
                <c:pt idx="63">
                  <c:v>0.2131887989654517</c:v>
                </c:pt>
                <c:pt idx="64">
                  <c:v>0.20144952619942713</c:v>
                </c:pt>
                <c:pt idx="65">
                  <c:v>0.20653775202166416</c:v>
                </c:pt>
                <c:pt idx="66">
                  <c:v>0.20643910090934126</c:v>
                </c:pt>
                <c:pt idx="67">
                  <c:v>0.21097748976085373</c:v>
                </c:pt>
                <c:pt idx="68">
                  <c:v>0.20471668397484127</c:v>
                </c:pt>
                <c:pt idx="69">
                  <c:v>0.20665536580322469</c:v>
                </c:pt>
                <c:pt idx="70">
                  <c:v>0.2113403380498266</c:v>
                </c:pt>
                <c:pt idx="71">
                  <c:v>0.21516860927020356</c:v>
                </c:pt>
                <c:pt idx="72">
                  <c:v>0.20340920123426687</c:v>
                </c:pt>
                <c:pt idx="73">
                  <c:v>0.20742730730702866</c:v>
                </c:pt>
                <c:pt idx="74">
                  <c:v>0.19861244344543455</c:v>
                </c:pt>
                <c:pt idx="75">
                  <c:v>0.19810300099746778</c:v>
                </c:pt>
                <c:pt idx="76">
                  <c:v>0.19145770134089296</c:v>
                </c:pt>
                <c:pt idx="77">
                  <c:v>0.1900646307881067</c:v>
                </c:pt>
                <c:pt idx="78">
                  <c:v>0.18016251936875927</c:v>
                </c:pt>
                <c:pt idx="79">
                  <c:v>0.17925911893820232</c:v>
                </c:pt>
                <c:pt idx="80">
                  <c:v>0.1647662319104588</c:v>
                </c:pt>
                <c:pt idx="81">
                  <c:v>0.16525718120017549</c:v>
                </c:pt>
                <c:pt idx="82">
                  <c:v>0.16462913887222064</c:v>
                </c:pt>
                <c:pt idx="83">
                  <c:v>0.16281540944231762</c:v>
                </c:pt>
                <c:pt idx="84">
                  <c:v>0.15276178828227555</c:v>
                </c:pt>
                <c:pt idx="85">
                  <c:v>0.15450435075777322</c:v>
                </c:pt>
                <c:pt idx="86">
                  <c:v>0.15253117960960264</c:v>
                </c:pt>
                <c:pt idx="87">
                  <c:v>0.16079547308770401</c:v>
                </c:pt>
                <c:pt idx="88">
                  <c:v>0.15742225273906987</c:v>
                </c:pt>
                <c:pt idx="89">
                  <c:v>0.16035200612746606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E54-4E8E-ACD0-9EBE3487D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2161024"/>
        <c:axId val="122162560"/>
      </c:lineChart>
      <c:catAx>
        <c:axId val="122161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2162560"/>
        <c:crosses val="autoZero"/>
        <c:auto val="1"/>
        <c:lblAlgn val="ctr"/>
        <c:lblOffset val="100"/>
        <c:noMultiLvlLbl val="0"/>
      </c:catAx>
      <c:valAx>
        <c:axId val="122162560"/>
        <c:scaling>
          <c:orientation val="minMax"/>
          <c:max val="0.24000000000000002"/>
          <c:min val="0.1200000000000000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2161024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en-US" sz="1200"/>
              <a:t>Consumo das famílias/PIB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'PIB - IBGE SCN'!$Z$4</c:f>
              <c:strCache>
                <c:ptCount val="1"/>
                <c:pt idx="0">
                  <c:v>C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cat>
            <c:strRef>
              <c:f>'PIB - IBGE SCN'!$A$5:$A$94</c:f>
              <c:strCache>
                <c:ptCount val="90"/>
                <c:pt idx="0">
                  <c:v>1995</c:v>
                </c:pt>
                <c:pt idx="1">
                  <c:v>1996.I</c:v>
                </c:pt>
                <c:pt idx="2">
                  <c:v>1996.II</c:v>
                </c:pt>
                <c:pt idx="3">
                  <c:v>1996.III</c:v>
                </c:pt>
                <c:pt idx="4">
                  <c:v>1996.IV</c:v>
                </c:pt>
                <c:pt idx="5">
                  <c:v>1997.I</c:v>
                </c:pt>
                <c:pt idx="6">
                  <c:v>1997.II</c:v>
                </c:pt>
                <c:pt idx="7">
                  <c:v>1997.III</c:v>
                </c:pt>
                <c:pt idx="8">
                  <c:v>1997.IV</c:v>
                </c:pt>
                <c:pt idx="9">
                  <c:v>1998.I</c:v>
                </c:pt>
                <c:pt idx="10">
                  <c:v>1998.II</c:v>
                </c:pt>
                <c:pt idx="11">
                  <c:v>1998.III</c:v>
                </c:pt>
                <c:pt idx="12">
                  <c:v>1998.IV</c:v>
                </c:pt>
                <c:pt idx="13">
                  <c:v>1999.I</c:v>
                </c:pt>
                <c:pt idx="14">
                  <c:v>1999.II</c:v>
                </c:pt>
                <c:pt idx="15">
                  <c:v>1999.III</c:v>
                </c:pt>
                <c:pt idx="16">
                  <c:v>1999.IV</c:v>
                </c:pt>
                <c:pt idx="17">
                  <c:v>2000.I</c:v>
                </c:pt>
                <c:pt idx="18">
                  <c:v>2000.II</c:v>
                </c:pt>
                <c:pt idx="19">
                  <c:v>2000.III</c:v>
                </c:pt>
                <c:pt idx="20">
                  <c:v>2000.IV</c:v>
                </c:pt>
                <c:pt idx="21">
                  <c:v>2001.I</c:v>
                </c:pt>
                <c:pt idx="22">
                  <c:v>2001.II</c:v>
                </c:pt>
                <c:pt idx="23">
                  <c:v>2001.III</c:v>
                </c:pt>
                <c:pt idx="24">
                  <c:v>2001.IV</c:v>
                </c:pt>
                <c:pt idx="25">
                  <c:v>2002.I</c:v>
                </c:pt>
                <c:pt idx="26">
                  <c:v>2002.II</c:v>
                </c:pt>
                <c:pt idx="27">
                  <c:v>2002.III</c:v>
                </c:pt>
                <c:pt idx="28">
                  <c:v>2002.IV</c:v>
                </c:pt>
                <c:pt idx="29">
                  <c:v>2003.I</c:v>
                </c:pt>
                <c:pt idx="30">
                  <c:v>2003.II</c:v>
                </c:pt>
                <c:pt idx="31">
                  <c:v>2003.III</c:v>
                </c:pt>
                <c:pt idx="32">
                  <c:v>2003.IV</c:v>
                </c:pt>
                <c:pt idx="33">
                  <c:v>2004.I</c:v>
                </c:pt>
                <c:pt idx="34">
                  <c:v>2004.II</c:v>
                </c:pt>
                <c:pt idx="35">
                  <c:v>2004.III</c:v>
                </c:pt>
                <c:pt idx="36">
                  <c:v>2004.IV</c:v>
                </c:pt>
                <c:pt idx="37">
                  <c:v>2005.I</c:v>
                </c:pt>
                <c:pt idx="38">
                  <c:v>2005.II</c:v>
                </c:pt>
                <c:pt idx="39">
                  <c:v>2005.III</c:v>
                </c:pt>
                <c:pt idx="40">
                  <c:v>2005.IV</c:v>
                </c:pt>
                <c:pt idx="41">
                  <c:v>2006.I</c:v>
                </c:pt>
                <c:pt idx="42">
                  <c:v>2006.II</c:v>
                </c:pt>
                <c:pt idx="43">
                  <c:v>2006.III</c:v>
                </c:pt>
                <c:pt idx="44">
                  <c:v>2006.IV</c:v>
                </c:pt>
                <c:pt idx="45">
                  <c:v>2007.I</c:v>
                </c:pt>
                <c:pt idx="46">
                  <c:v>2007.II</c:v>
                </c:pt>
                <c:pt idx="47">
                  <c:v>2007.III</c:v>
                </c:pt>
                <c:pt idx="48">
                  <c:v>2007.IV</c:v>
                </c:pt>
                <c:pt idx="49">
                  <c:v>2008.I</c:v>
                </c:pt>
                <c:pt idx="50">
                  <c:v>2008.II</c:v>
                </c:pt>
                <c:pt idx="51">
                  <c:v>2008.III</c:v>
                </c:pt>
                <c:pt idx="52">
                  <c:v>2008.IV</c:v>
                </c:pt>
                <c:pt idx="53">
                  <c:v>2009.I</c:v>
                </c:pt>
                <c:pt idx="54">
                  <c:v>2009.II</c:v>
                </c:pt>
                <c:pt idx="55">
                  <c:v>2009.III</c:v>
                </c:pt>
                <c:pt idx="56">
                  <c:v>2009.IV</c:v>
                </c:pt>
                <c:pt idx="57">
                  <c:v>2010.I</c:v>
                </c:pt>
                <c:pt idx="58">
                  <c:v>2010.II</c:v>
                </c:pt>
                <c:pt idx="59">
                  <c:v>2010.III</c:v>
                </c:pt>
                <c:pt idx="60">
                  <c:v>2010.IV</c:v>
                </c:pt>
                <c:pt idx="61">
                  <c:v>2011.I</c:v>
                </c:pt>
                <c:pt idx="62">
                  <c:v>2011.II</c:v>
                </c:pt>
                <c:pt idx="63">
                  <c:v>2011.III</c:v>
                </c:pt>
                <c:pt idx="64">
                  <c:v>2011.IV</c:v>
                </c:pt>
                <c:pt idx="65">
                  <c:v>2012.I</c:v>
                </c:pt>
                <c:pt idx="66">
                  <c:v>2012.II</c:v>
                </c:pt>
                <c:pt idx="67">
                  <c:v>2012.III</c:v>
                </c:pt>
                <c:pt idx="68">
                  <c:v>2012.IV</c:v>
                </c:pt>
                <c:pt idx="69">
                  <c:v>2013.I</c:v>
                </c:pt>
                <c:pt idx="70">
                  <c:v>2013.II</c:v>
                </c:pt>
                <c:pt idx="71">
                  <c:v>2013.III</c:v>
                </c:pt>
                <c:pt idx="72">
                  <c:v>2013.IV</c:v>
                </c:pt>
                <c:pt idx="73">
                  <c:v>2014.I</c:v>
                </c:pt>
                <c:pt idx="74">
                  <c:v>2014.II</c:v>
                </c:pt>
                <c:pt idx="75">
                  <c:v>2014.III</c:v>
                </c:pt>
                <c:pt idx="76">
                  <c:v>2014.IV</c:v>
                </c:pt>
                <c:pt idx="77">
                  <c:v>2015.I</c:v>
                </c:pt>
                <c:pt idx="78">
                  <c:v>2015.II</c:v>
                </c:pt>
                <c:pt idx="79">
                  <c:v>2015.III</c:v>
                </c:pt>
                <c:pt idx="80">
                  <c:v>2015.IV</c:v>
                </c:pt>
                <c:pt idx="81">
                  <c:v>2016.I</c:v>
                </c:pt>
                <c:pt idx="82">
                  <c:v>2016.II</c:v>
                </c:pt>
                <c:pt idx="83">
                  <c:v>2016.III</c:v>
                </c:pt>
                <c:pt idx="84">
                  <c:v>2016.IV</c:v>
                </c:pt>
                <c:pt idx="85">
                  <c:v>2017.I</c:v>
                </c:pt>
                <c:pt idx="86">
                  <c:v>2017.II</c:v>
                </c:pt>
                <c:pt idx="87">
                  <c:v>2017.III</c:v>
                </c:pt>
                <c:pt idx="88">
                  <c:v>2017.IV</c:v>
                </c:pt>
                <c:pt idx="89">
                  <c:v>2018.I</c:v>
                </c:pt>
              </c:strCache>
            </c:strRef>
          </c:cat>
          <c:val>
            <c:numRef>
              <c:f>'PIB - IBGE SCN'!$Z$5:$Z$94</c:f>
              <c:numCache>
                <c:formatCode>0.0%</c:formatCode>
                <c:ptCount val="90"/>
                <c:pt idx="0">
                  <c:v>0.63706438707682267</c:v>
                </c:pt>
                <c:pt idx="1">
                  <c:v>0.66386464896302377</c:v>
                </c:pt>
                <c:pt idx="2">
                  <c:v>0.64762421301627315</c:v>
                </c:pt>
                <c:pt idx="3">
                  <c:v>0.64401718606231828</c:v>
                </c:pt>
                <c:pt idx="4">
                  <c:v>0.65222247302441716</c:v>
                </c:pt>
                <c:pt idx="5">
                  <c:v>0.67456158725434956</c:v>
                </c:pt>
                <c:pt idx="6">
                  <c:v>0.66317502545062945</c:v>
                </c:pt>
                <c:pt idx="7">
                  <c:v>0.64017704356920191</c:v>
                </c:pt>
                <c:pt idx="8">
                  <c:v>0.63785353763358255</c:v>
                </c:pt>
                <c:pt idx="9">
                  <c:v>0.66653560639563358</c:v>
                </c:pt>
                <c:pt idx="10">
                  <c:v>0.63188277829750561</c:v>
                </c:pt>
                <c:pt idx="11">
                  <c:v>0.63341043498415484</c:v>
                </c:pt>
                <c:pt idx="12">
                  <c:v>0.63578177930788859</c:v>
                </c:pt>
                <c:pt idx="13">
                  <c:v>0.65781302453802248</c:v>
                </c:pt>
                <c:pt idx="14">
                  <c:v>0.63359291029310194</c:v>
                </c:pt>
                <c:pt idx="15">
                  <c:v>0.65229758812107608</c:v>
                </c:pt>
                <c:pt idx="16">
                  <c:v>0.64436131689675169</c:v>
                </c:pt>
                <c:pt idx="17">
                  <c:v>0.63563785979968468</c:v>
                </c:pt>
                <c:pt idx="18">
                  <c:v>0.64891839997058298</c:v>
                </c:pt>
                <c:pt idx="19">
                  <c:v>0.64750505221873689</c:v>
                </c:pt>
                <c:pt idx="20">
                  <c:v>0.65056391541674863</c:v>
                </c:pt>
                <c:pt idx="21">
                  <c:v>0.65084467544148383</c:v>
                </c:pt>
                <c:pt idx="22">
                  <c:v>0.64957831221626106</c:v>
                </c:pt>
                <c:pt idx="23">
                  <c:v>0.63600002172241576</c:v>
                </c:pt>
                <c:pt idx="24">
                  <c:v>0.62921704938698153</c:v>
                </c:pt>
                <c:pt idx="25">
                  <c:v>0.6307771855059906</c:v>
                </c:pt>
                <c:pt idx="26">
                  <c:v>0.61464039184815256</c:v>
                </c:pt>
                <c:pt idx="27">
                  <c:v>0.61521539341383136</c:v>
                </c:pt>
                <c:pt idx="28">
                  <c:v>0.61645661150687381</c:v>
                </c:pt>
                <c:pt idx="29">
                  <c:v>0.64804921866904386</c:v>
                </c:pt>
                <c:pt idx="30">
                  <c:v>0.62120521825495856</c:v>
                </c:pt>
                <c:pt idx="31">
                  <c:v>0.60872852291285307</c:v>
                </c:pt>
                <c:pt idx="32">
                  <c:v>0.59974790028622738</c:v>
                </c:pt>
                <c:pt idx="33">
                  <c:v>0.61638863294025092</c:v>
                </c:pt>
                <c:pt idx="34">
                  <c:v>0.5911922731100917</c:v>
                </c:pt>
                <c:pt idx="35">
                  <c:v>0.59748501097328444</c:v>
                </c:pt>
                <c:pt idx="36">
                  <c:v>0.60431452433709043</c:v>
                </c:pt>
                <c:pt idx="37">
                  <c:v>0.61744595237317101</c:v>
                </c:pt>
                <c:pt idx="38">
                  <c:v>0.60077946809464522</c:v>
                </c:pt>
                <c:pt idx="39">
                  <c:v>0.60213532562439187</c:v>
                </c:pt>
                <c:pt idx="40">
                  <c:v>0.60108042651453353</c:v>
                </c:pt>
                <c:pt idx="41">
                  <c:v>0.62244302514226169</c:v>
                </c:pt>
                <c:pt idx="42">
                  <c:v>0.61139384658788531</c:v>
                </c:pt>
                <c:pt idx="43">
                  <c:v>0.59680390038259845</c:v>
                </c:pt>
                <c:pt idx="44">
                  <c:v>0.59000515243581519</c:v>
                </c:pt>
                <c:pt idx="45">
                  <c:v>0.60973213008087268</c:v>
                </c:pt>
                <c:pt idx="46">
                  <c:v>0.59755224433613097</c:v>
                </c:pt>
                <c:pt idx="47">
                  <c:v>0.59312938138393823</c:v>
                </c:pt>
                <c:pt idx="48">
                  <c:v>0.59566066370586346</c:v>
                </c:pt>
                <c:pt idx="49">
                  <c:v>0.60915658813093387</c:v>
                </c:pt>
                <c:pt idx="50">
                  <c:v>0.59318753893138809</c:v>
                </c:pt>
                <c:pt idx="51">
                  <c:v>0.5912711063371936</c:v>
                </c:pt>
                <c:pt idx="52">
                  <c:v>0.59686577742904656</c:v>
                </c:pt>
                <c:pt idx="53">
                  <c:v>0.62722731631663875</c:v>
                </c:pt>
                <c:pt idx="54">
                  <c:v>0.62746897584647798</c:v>
                </c:pt>
                <c:pt idx="55">
                  <c:v>0.62660659184535561</c:v>
                </c:pt>
                <c:pt idx="56">
                  <c:v>0.59984526061304233</c:v>
                </c:pt>
                <c:pt idx="57">
                  <c:v>0.61641869142174355</c:v>
                </c:pt>
                <c:pt idx="58">
                  <c:v>0.60220341507666308</c:v>
                </c:pt>
                <c:pt idx="59">
                  <c:v>0.59796734348186731</c:v>
                </c:pt>
                <c:pt idx="60">
                  <c:v>0.59437607551865435</c:v>
                </c:pt>
                <c:pt idx="61">
                  <c:v>0.61344422083974792</c:v>
                </c:pt>
                <c:pt idx="62">
                  <c:v>0.59689117311068129</c:v>
                </c:pt>
                <c:pt idx="63">
                  <c:v>0.60108936317605599</c:v>
                </c:pt>
                <c:pt idx="64">
                  <c:v>0.60041781607912048</c:v>
                </c:pt>
                <c:pt idx="65">
                  <c:v>0.615064356196108</c:v>
                </c:pt>
                <c:pt idx="66">
                  <c:v>0.60697204582050324</c:v>
                </c:pt>
                <c:pt idx="67">
                  <c:v>0.61241976732875014</c:v>
                </c:pt>
                <c:pt idx="68">
                  <c:v>0.62157139554379637</c:v>
                </c:pt>
                <c:pt idx="69">
                  <c:v>0.62637550858558322</c:v>
                </c:pt>
                <c:pt idx="70">
                  <c:v>0.60940563082082022</c:v>
                </c:pt>
                <c:pt idx="71">
                  <c:v>0.6152633383027496</c:v>
                </c:pt>
                <c:pt idx="72">
                  <c:v>0.6181095633811704</c:v>
                </c:pt>
                <c:pt idx="73">
                  <c:v>0.630450585614721</c:v>
                </c:pt>
                <c:pt idx="74">
                  <c:v>0.62459806667229834</c:v>
                </c:pt>
                <c:pt idx="75">
                  <c:v>0.62379306536457713</c:v>
                </c:pt>
                <c:pt idx="76">
                  <c:v>0.63914738708124386</c:v>
                </c:pt>
                <c:pt idx="77">
                  <c:v>0.64291462359802676</c:v>
                </c:pt>
                <c:pt idx="78">
                  <c:v>0.63412767491990107</c:v>
                </c:pt>
                <c:pt idx="79">
                  <c:v>0.63626314203166157</c:v>
                </c:pt>
                <c:pt idx="80">
                  <c:v>0.64513908461231151</c:v>
                </c:pt>
                <c:pt idx="81">
                  <c:v>0.6476796202411097</c:v>
                </c:pt>
                <c:pt idx="82">
                  <c:v>0.63121452826344326</c:v>
                </c:pt>
                <c:pt idx="83">
                  <c:v>0.64197787677181628</c:v>
                </c:pt>
                <c:pt idx="84">
                  <c:v>0.64029304116533381</c:v>
                </c:pt>
                <c:pt idx="85">
                  <c:v>0.63206334727766289</c:v>
                </c:pt>
                <c:pt idx="86">
                  <c:v>0.62606574012383909</c:v>
                </c:pt>
                <c:pt idx="87">
                  <c:v>0.6389960310378926</c:v>
                </c:pt>
                <c:pt idx="88">
                  <c:v>0.63988945042221501</c:v>
                </c:pt>
                <c:pt idx="89">
                  <c:v>0.63756277003078987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1D-4347-8C7D-3783E14D1C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2200832"/>
        <c:axId val="122202368"/>
      </c:barChart>
      <c:catAx>
        <c:axId val="122200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2202368"/>
        <c:crosses val="autoZero"/>
        <c:auto val="1"/>
        <c:lblAlgn val="ctr"/>
        <c:lblOffset val="100"/>
        <c:noMultiLvlLbl val="0"/>
      </c:catAx>
      <c:valAx>
        <c:axId val="122202368"/>
        <c:scaling>
          <c:orientation val="minMax"/>
          <c:min val="0.5800000000000000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2200832"/>
        <c:crosses val="autoZero"/>
        <c:crossBetween val="between"/>
        <c:majorUnit val="2.0000000000000004E-2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en-US" sz="1200"/>
              <a:t>Consumo</a:t>
            </a:r>
            <a:r>
              <a:rPr lang="en-US" sz="1200" baseline="0"/>
              <a:t> do governo/PIB</a:t>
            </a:r>
            <a:endParaRPr lang="en-US" sz="1200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'PIB - IBGE SCN'!$AA$4</c:f>
              <c:strCache>
                <c:ptCount val="1"/>
                <c:pt idx="0">
                  <c:v>G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cat>
            <c:strRef>
              <c:f>'PIB - IBGE SCN'!$A$5:$A$94</c:f>
              <c:strCache>
                <c:ptCount val="90"/>
                <c:pt idx="0">
                  <c:v>1995</c:v>
                </c:pt>
                <c:pt idx="1">
                  <c:v>1996.I</c:v>
                </c:pt>
                <c:pt idx="2">
                  <c:v>1996.II</c:v>
                </c:pt>
                <c:pt idx="3">
                  <c:v>1996.III</c:v>
                </c:pt>
                <c:pt idx="4">
                  <c:v>1996.IV</c:v>
                </c:pt>
                <c:pt idx="5">
                  <c:v>1997.I</c:v>
                </c:pt>
                <c:pt idx="6">
                  <c:v>1997.II</c:v>
                </c:pt>
                <c:pt idx="7">
                  <c:v>1997.III</c:v>
                </c:pt>
                <c:pt idx="8">
                  <c:v>1997.IV</c:v>
                </c:pt>
                <c:pt idx="9">
                  <c:v>1998.I</c:v>
                </c:pt>
                <c:pt idx="10">
                  <c:v>1998.II</c:v>
                </c:pt>
                <c:pt idx="11">
                  <c:v>1998.III</c:v>
                </c:pt>
                <c:pt idx="12">
                  <c:v>1998.IV</c:v>
                </c:pt>
                <c:pt idx="13">
                  <c:v>1999.I</c:v>
                </c:pt>
                <c:pt idx="14">
                  <c:v>1999.II</c:v>
                </c:pt>
                <c:pt idx="15">
                  <c:v>1999.III</c:v>
                </c:pt>
                <c:pt idx="16">
                  <c:v>1999.IV</c:v>
                </c:pt>
                <c:pt idx="17">
                  <c:v>2000.I</c:v>
                </c:pt>
                <c:pt idx="18">
                  <c:v>2000.II</c:v>
                </c:pt>
                <c:pt idx="19">
                  <c:v>2000.III</c:v>
                </c:pt>
                <c:pt idx="20">
                  <c:v>2000.IV</c:v>
                </c:pt>
                <c:pt idx="21">
                  <c:v>2001.I</c:v>
                </c:pt>
                <c:pt idx="22">
                  <c:v>2001.II</c:v>
                </c:pt>
                <c:pt idx="23">
                  <c:v>2001.III</c:v>
                </c:pt>
                <c:pt idx="24">
                  <c:v>2001.IV</c:v>
                </c:pt>
                <c:pt idx="25">
                  <c:v>2002.I</c:v>
                </c:pt>
                <c:pt idx="26">
                  <c:v>2002.II</c:v>
                </c:pt>
                <c:pt idx="27">
                  <c:v>2002.III</c:v>
                </c:pt>
                <c:pt idx="28">
                  <c:v>2002.IV</c:v>
                </c:pt>
                <c:pt idx="29">
                  <c:v>2003.I</c:v>
                </c:pt>
                <c:pt idx="30">
                  <c:v>2003.II</c:v>
                </c:pt>
                <c:pt idx="31">
                  <c:v>2003.III</c:v>
                </c:pt>
                <c:pt idx="32">
                  <c:v>2003.IV</c:v>
                </c:pt>
                <c:pt idx="33">
                  <c:v>2004.I</c:v>
                </c:pt>
                <c:pt idx="34">
                  <c:v>2004.II</c:v>
                </c:pt>
                <c:pt idx="35">
                  <c:v>2004.III</c:v>
                </c:pt>
                <c:pt idx="36">
                  <c:v>2004.IV</c:v>
                </c:pt>
                <c:pt idx="37">
                  <c:v>2005.I</c:v>
                </c:pt>
                <c:pt idx="38">
                  <c:v>2005.II</c:v>
                </c:pt>
                <c:pt idx="39">
                  <c:v>2005.III</c:v>
                </c:pt>
                <c:pt idx="40">
                  <c:v>2005.IV</c:v>
                </c:pt>
                <c:pt idx="41">
                  <c:v>2006.I</c:v>
                </c:pt>
                <c:pt idx="42">
                  <c:v>2006.II</c:v>
                </c:pt>
                <c:pt idx="43">
                  <c:v>2006.III</c:v>
                </c:pt>
                <c:pt idx="44">
                  <c:v>2006.IV</c:v>
                </c:pt>
                <c:pt idx="45">
                  <c:v>2007.I</c:v>
                </c:pt>
                <c:pt idx="46">
                  <c:v>2007.II</c:v>
                </c:pt>
                <c:pt idx="47">
                  <c:v>2007.III</c:v>
                </c:pt>
                <c:pt idx="48">
                  <c:v>2007.IV</c:v>
                </c:pt>
                <c:pt idx="49">
                  <c:v>2008.I</c:v>
                </c:pt>
                <c:pt idx="50">
                  <c:v>2008.II</c:v>
                </c:pt>
                <c:pt idx="51">
                  <c:v>2008.III</c:v>
                </c:pt>
                <c:pt idx="52">
                  <c:v>2008.IV</c:v>
                </c:pt>
                <c:pt idx="53">
                  <c:v>2009.I</c:v>
                </c:pt>
                <c:pt idx="54">
                  <c:v>2009.II</c:v>
                </c:pt>
                <c:pt idx="55">
                  <c:v>2009.III</c:v>
                </c:pt>
                <c:pt idx="56">
                  <c:v>2009.IV</c:v>
                </c:pt>
                <c:pt idx="57">
                  <c:v>2010.I</c:v>
                </c:pt>
                <c:pt idx="58">
                  <c:v>2010.II</c:v>
                </c:pt>
                <c:pt idx="59">
                  <c:v>2010.III</c:v>
                </c:pt>
                <c:pt idx="60">
                  <c:v>2010.IV</c:v>
                </c:pt>
                <c:pt idx="61">
                  <c:v>2011.I</c:v>
                </c:pt>
                <c:pt idx="62">
                  <c:v>2011.II</c:v>
                </c:pt>
                <c:pt idx="63">
                  <c:v>2011.III</c:v>
                </c:pt>
                <c:pt idx="64">
                  <c:v>2011.IV</c:v>
                </c:pt>
                <c:pt idx="65">
                  <c:v>2012.I</c:v>
                </c:pt>
                <c:pt idx="66">
                  <c:v>2012.II</c:v>
                </c:pt>
                <c:pt idx="67">
                  <c:v>2012.III</c:v>
                </c:pt>
                <c:pt idx="68">
                  <c:v>2012.IV</c:v>
                </c:pt>
                <c:pt idx="69">
                  <c:v>2013.I</c:v>
                </c:pt>
                <c:pt idx="70">
                  <c:v>2013.II</c:v>
                </c:pt>
                <c:pt idx="71">
                  <c:v>2013.III</c:v>
                </c:pt>
                <c:pt idx="72">
                  <c:v>2013.IV</c:v>
                </c:pt>
                <c:pt idx="73">
                  <c:v>2014.I</c:v>
                </c:pt>
                <c:pt idx="74">
                  <c:v>2014.II</c:v>
                </c:pt>
                <c:pt idx="75">
                  <c:v>2014.III</c:v>
                </c:pt>
                <c:pt idx="76">
                  <c:v>2014.IV</c:v>
                </c:pt>
                <c:pt idx="77">
                  <c:v>2015.I</c:v>
                </c:pt>
                <c:pt idx="78">
                  <c:v>2015.II</c:v>
                </c:pt>
                <c:pt idx="79">
                  <c:v>2015.III</c:v>
                </c:pt>
                <c:pt idx="80">
                  <c:v>2015.IV</c:v>
                </c:pt>
                <c:pt idx="81">
                  <c:v>2016.I</c:v>
                </c:pt>
                <c:pt idx="82">
                  <c:v>2016.II</c:v>
                </c:pt>
                <c:pt idx="83">
                  <c:v>2016.III</c:v>
                </c:pt>
                <c:pt idx="84">
                  <c:v>2016.IV</c:v>
                </c:pt>
                <c:pt idx="85">
                  <c:v>2017.I</c:v>
                </c:pt>
                <c:pt idx="86">
                  <c:v>2017.II</c:v>
                </c:pt>
                <c:pt idx="87">
                  <c:v>2017.III</c:v>
                </c:pt>
                <c:pt idx="88">
                  <c:v>2017.IV</c:v>
                </c:pt>
                <c:pt idx="89">
                  <c:v>2018.I</c:v>
                </c:pt>
              </c:strCache>
            </c:strRef>
          </c:cat>
          <c:val>
            <c:numRef>
              <c:f>'PIB - IBGE SCN'!$AA$5:$AA$94</c:f>
              <c:numCache>
                <c:formatCode>0.0%</c:formatCode>
                <c:ptCount val="90"/>
                <c:pt idx="0">
                  <c:v>0.20927924866764797</c:v>
                </c:pt>
                <c:pt idx="1">
                  <c:v>0.18838716829681892</c:v>
                </c:pt>
                <c:pt idx="2">
                  <c:v>0.19071675961092388</c:v>
                </c:pt>
                <c:pt idx="3">
                  <c:v>0.18874926292930475</c:v>
                </c:pt>
                <c:pt idx="4">
                  <c:v>0.21863797911580271</c:v>
                </c:pt>
                <c:pt idx="5">
                  <c:v>0.19231281586840432</c:v>
                </c:pt>
                <c:pt idx="6">
                  <c:v>0.19530566828773444</c:v>
                </c:pt>
                <c:pt idx="7">
                  <c:v>0.18616551523342703</c:v>
                </c:pt>
                <c:pt idx="8">
                  <c:v>0.20692780535885907</c:v>
                </c:pt>
                <c:pt idx="9">
                  <c:v>0.19938010254947924</c:v>
                </c:pt>
                <c:pt idx="10">
                  <c:v>0.19571123206932717</c:v>
                </c:pt>
                <c:pt idx="11">
                  <c:v>0.19314307465094968</c:v>
                </c:pt>
                <c:pt idx="12">
                  <c:v>0.21442687400429183</c:v>
                </c:pt>
                <c:pt idx="13">
                  <c:v>0.1949315011853926</c:v>
                </c:pt>
                <c:pt idx="14">
                  <c:v>0.1925826274075034</c:v>
                </c:pt>
                <c:pt idx="15">
                  <c:v>0.19678607574349752</c:v>
                </c:pt>
                <c:pt idx="16">
                  <c:v>0.20605336489513998</c:v>
                </c:pt>
                <c:pt idx="17">
                  <c:v>0.17772359611630847</c:v>
                </c:pt>
                <c:pt idx="18">
                  <c:v>0.17997755334251905</c:v>
                </c:pt>
                <c:pt idx="19">
                  <c:v>0.1767209261334178</c:v>
                </c:pt>
                <c:pt idx="20">
                  <c:v>0.21387734599896846</c:v>
                </c:pt>
                <c:pt idx="21">
                  <c:v>0.17662470331190983</c:v>
                </c:pt>
                <c:pt idx="22">
                  <c:v>0.18128814696798903</c:v>
                </c:pt>
                <c:pt idx="23">
                  <c:v>0.18040127716463952</c:v>
                </c:pt>
                <c:pt idx="24">
                  <c:v>0.23238255379113348</c:v>
                </c:pt>
                <c:pt idx="25">
                  <c:v>0.19193037660614698</c:v>
                </c:pt>
                <c:pt idx="26">
                  <c:v>0.1946814971843874</c:v>
                </c:pt>
                <c:pt idx="27">
                  <c:v>0.18102143442088506</c:v>
                </c:pt>
                <c:pt idx="28">
                  <c:v>0.22276359025575618</c:v>
                </c:pt>
                <c:pt idx="29">
                  <c:v>0.17668190990538915</c:v>
                </c:pt>
                <c:pt idx="30">
                  <c:v>0.18752774560715252</c:v>
                </c:pt>
                <c:pt idx="31">
                  <c:v>0.18789846688337911</c:v>
                </c:pt>
                <c:pt idx="32">
                  <c:v>0.20855800119637569</c:v>
                </c:pt>
                <c:pt idx="33">
                  <c:v>0.17219159973467335</c:v>
                </c:pt>
                <c:pt idx="34">
                  <c:v>0.1759251016762077</c:v>
                </c:pt>
                <c:pt idx="35">
                  <c:v>0.17884435007046767</c:v>
                </c:pt>
                <c:pt idx="36">
                  <c:v>0.20885291455317834</c:v>
                </c:pt>
                <c:pt idx="37">
                  <c:v>0.17922831100939429</c:v>
                </c:pt>
                <c:pt idx="38">
                  <c:v>0.17913056220261056</c:v>
                </c:pt>
                <c:pt idx="39">
                  <c:v>0.17994721287078172</c:v>
                </c:pt>
                <c:pt idx="40">
                  <c:v>0.21467835220942172</c:v>
                </c:pt>
                <c:pt idx="41">
                  <c:v>0.18220627247956528</c:v>
                </c:pt>
                <c:pt idx="42">
                  <c:v>0.1816716861380053</c:v>
                </c:pt>
                <c:pt idx="43">
                  <c:v>0.18107270823075583</c:v>
                </c:pt>
                <c:pt idx="44">
                  <c:v>0.21383457754551405</c:v>
                </c:pt>
                <c:pt idx="45">
                  <c:v>0.18131880580815554</c:v>
                </c:pt>
                <c:pt idx="46">
                  <c:v>0.18437980375647353</c:v>
                </c:pt>
                <c:pt idx="47">
                  <c:v>0.18086583695315209</c:v>
                </c:pt>
                <c:pt idx="48">
                  <c:v>0.20930125966384316</c:v>
                </c:pt>
                <c:pt idx="49">
                  <c:v>0.18031432355066165</c:v>
                </c:pt>
                <c:pt idx="50">
                  <c:v>0.18164783057590039</c:v>
                </c:pt>
                <c:pt idx="51">
                  <c:v>0.17819869561016816</c:v>
                </c:pt>
                <c:pt idx="52">
                  <c:v>0.21196996231895895</c:v>
                </c:pt>
                <c:pt idx="53">
                  <c:v>0.19906895308412903</c:v>
                </c:pt>
                <c:pt idx="54">
                  <c:v>0.1877662967671577</c:v>
                </c:pt>
                <c:pt idx="55">
                  <c:v>0.18465247792065884</c:v>
                </c:pt>
                <c:pt idx="56">
                  <c:v>0.21301412387642718</c:v>
                </c:pt>
                <c:pt idx="57">
                  <c:v>0.18470882212853898</c:v>
                </c:pt>
                <c:pt idx="58">
                  <c:v>0.18302571063209264</c:v>
                </c:pt>
                <c:pt idx="59">
                  <c:v>0.18031226784986071</c:v>
                </c:pt>
                <c:pt idx="60">
                  <c:v>0.21042579560124597</c:v>
                </c:pt>
                <c:pt idx="61">
                  <c:v>0.17489572135782033</c:v>
                </c:pt>
                <c:pt idx="62">
                  <c:v>0.18314010622368909</c:v>
                </c:pt>
                <c:pt idx="63">
                  <c:v>0.17892769388481589</c:v>
                </c:pt>
                <c:pt idx="64">
                  <c:v>0.20778953909735484</c:v>
                </c:pt>
                <c:pt idx="65">
                  <c:v>0.17223664979206288</c:v>
                </c:pt>
                <c:pt idx="66">
                  <c:v>0.18214926802596243</c:v>
                </c:pt>
                <c:pt idx="67">
                  <c:v>0.17518203457687376</c:v>
                </c:pt>
                <c:pt idx="68">
                  <c:v>0.20962729718194947</c:v>
                </c:pt>
                <c:pt idx="69">
                  <c:v>0.1727614781599856</c:v>
                </c:pt>
                <c:pt idx="70">
                  <c:v>0.18679295269153282</c:v>
                </c:pt>
                <c:pt idx="71">
                  <c:v>0.18046076775120443</c:v>
                </c:pt>
                <c:pt idx="72">
                  <c:v>0.21322864725248966</c:v>
                </c:pt>
                <c:pt idx="73">
                  <c:v>0.17634389981324933</c:v>
                </c:pt>
                <c:pt idx="74">
                  <c:v>0.18918980886212255</c:v>
                </c:pt>
                <c:pt idx="75">
                  <c:v>0.18663040596122557</c:v>
                </c:pt>
                <c:pt idx="76">
                  <c:v>0.2124612508090043</c:v>
                </c:pt>
                <c:pt idx="77">
                  <c:v>0.18301598422048188</c:v>
                </c:pt>
                <c:pt idx="78">
                  <c:v>0.19624319806035798</c:v>
                </c:pt>
                <c:pt idx="79">
                  <c:v>0.19091334121591486</c:v>
                </c:pt>
                <c:pt idx="80">
                  <c:v>0.21974302435268769</c:v>
                </c:pt>
                <c:pt idx="81">
                  <c:v>0.1888650938641156</c:v>
                </c:pt>
                <c:pt idx="82">
                  <c:v>0.19869879848082034</c:v>
                </c:pt>
                <c:pt idx="83">
                  <c:v>0.19016910839222131</c:v>
                </c:pt>
                <c:pt idx="84">
                  <c:v>0.22766604505747978</c:v>
                </c:pt>
                <c:pt idx="85">
                  <c:v>0.18961516416702121</c:v>
                </c:pt>
                <c:pt idx="86">
                  <c:v>0.20347304678083439</c:v>
                </c:pt>
                <c:pt idx="87">
                  <c:v>0.19005405098710965</c:v>
                </c:pt>
                <c:pt idx="88">
                  <c:v>0.21777792944466318</c:v>
                </c:pt>
                <c:pt idx="89">
                  <c:v>0.18612673971814242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CA-41DE-B20F-F56133871B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2248192"/>
        <c:axId val="122249984"/>
      </c:barChart>
      <c:catAx>
        <c:axId val="122248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2249984"/>
        <c:crosses val="autoZero"/>
        <c:auto val="1"/>
        <c:lblAlgn val="ctr"/>
        <c:lblOffset val="100"/>
        <c:noMultiLvlLbl val="0"/>
      </c:catAx>
      <c:valAx>
        <c:axId val="122249984"/>
        <c:scaling>
          <c:orientation val="minMax"/>
          <c:max val="0.25"/>
          <c:min val="0.1500000000000000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2248192"/>
        <c:crosses val="autoZero"/>
        <c:crossBetween val="between"/>
        <c:majorUnit val="2.0000000000000004E-2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Participação da indústria no PIB por segmento</a:t>
            </a:r>
          </a:p>
        </c:rich>
      </c:tx>
      <c:overlay val="0"/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'PIB - IBGE SCN'!$C$191</c:f>
              <c:strCache>
                <c:ptCount val="1"/>
                <c:pt idx="0">
                  <c:v>Ext. Mineral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</c:spPr>
          <c:cat>
            <c:strRef>
              <c:f>'PIB - IBGE SCN'!$A$192:$A$278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SCN'!$C$192:$C$278</c:f>
              <c:numCache>
                <c:formatCode>0.0%</c:formatCode>
                <c:ptCount val="87"/>
                <c:pt idx="0">
                  <c:v>6.2483901780979499E-3</c:v>
                </c:pt>
                <c:pt idx="1">
                  <c:v>6.9183071477315131E-3</c:v>
                </c:pt>
                <c:pt idx="2">
                  <c:v>6.3794593444864156E-3</c:v>
                </c:pt>
                <c:pt idx="3">
                  <c:v>6.2670393706484627E-3</c:v>
                </c:pt>
                <c:pt idx="4">
                  <c:v>6.2100763250396906E-3</c:v>
                </c:pt>
                <c:pt idx="5">
                  <c:v>6.3231397855460659E-3</c:v>
                </c:pt>
                <c:pt idx="6">
                  <c:v>6.1015394933841014E-3</c:v>
                </c:pt>
                <c:pt idx="7">
                  <c:v>5.6551117163654192E-3</c:v>
                </c:pt>
                <c:pt idx="8">
                  <c:v>5.5175110660272472E-3</c:v>
                </c:pt>
                <c:pt idx="9">
                  <c:v>5.4791782892246359E-3</c:v>
                </c:pt>
                <c:pt idx="10">
                  <c:v>5.57254446737888E-3</c:v>
                </c:pt>
                <c:pt idx="11">
                  <c:v>5.9076223813386043E-3</c:v>
                </c:pt>
                <c:pt idx="12">
                  <c:v>6.6632045788313958E-3</c:v>
                </c:pt>
                <c:pt idx="13">
                  <c:v>7.3241835327169042E-3</c:v>
                </c:pt>
                <c:pt idx="14">
                  <c:v>8.4048950019373226E-3</c:v>
                </c:pt>
                <c:pt idx="15">
                  <c:v>9.3520857813129705E-3</c:v>
                </c:pt>
                <c:pt idx="16">
                  <c:v>1.0284306925571508E-2</c:v>
                </c:pt>
                <c:pt idx="17">
                  <c:v>1.1865012200925068E-2</c:v>
                </c:pt>
                <c:pt idx="18">
                  <c:v>1.2211212305720968E-2</c:v>
                </c:pt>
                <c:pt idx="19">
                  <c:v>1.2955981391186094E-2</c:v>
                </c:pt>
                <c:pt idx="20">
                  <c:v>1.4108499458002528E-2</c:v>
                </c:pt>
                <c:pt idx="21">
                  <c:v>1.3814426351477801E-2</c:v>
                </c:pt>
                <c:pt idx="22">
                  <c:v>1.3138421574086375E-2</c:v>
                </c:pt>
                <c:pt idx="23">
                  <c:v>1.2638992427352355E-2</c:v>
                </c:pt>
                <c:pt idx="24">
                  <c:v>1.3753375729031278E-2</c:v>
                </c:pt>
                <c:pt idx="25">
                  <c:v>1.7289813473190852E-2</c:v>
                </c:pt>
                <c:pt idx="26">
                  <c:v>2.0087879561067678E-2</c:v>
                </c:pt>
                <c:pt idx="27">
                  <c:v>2.0273106462706292E-2</c:v>
                </c:pt>
                <c:pt idx="28">
                  <c:v>1.9837195481869123E-2</c:v>
                </c:pt>
                <c:pt idx="29">
                  <c:v>1.8816037292183844E-2</c:v>
                </c:pt>
                <c:pt idx="30">
                  <c:v>1.7460606589873123E-2</c:v>
                </c:pt>
                <c:pt idx="31">
                  <c:v>1.9573342088282999E-2</c:v>
                </c:pt>
                <c:pt idx="32">
                  <c:v>2.1120002452230353E-2</c:v>
                </c:pt>
                <c:pt idx="33">
                  <c:v>2.085442411709407E-2</c:v>
                </c:pt>
                <c:pt idx="34">
                  <c:v>2.246588971251216E-2</c:v>
                </c:pt>
                <c:pt idx="35">
                  <c:v>2.3660969365447048E-2</c:v>
                </c:pt>
                <c:pt idx="36">
                  <c:v>2.4727676072600943E-2</c:v>
                </c:pt>
                <c:pt idx="37">
                  <c:v>2.6731560093606135E-2</c:v>
                </c:pt>
                <c:pt idx="38">
                  <c:v>2.8800183898303449E-2</c:v>
                </c:pt>
                <c:pt idx="39">
                  <c:v>2.9403286501952969E-2</c:v>
                </c:pt>
                <c:pt idx="40">
                  <c:v>3.0434689314812934E-2</c:v>
                </c:pt>
                <c:pt idx="41">
                  <c:v>2.9887589198055727E-2</c:v>
                </c:pt>
                <c:pt idx="42">
                  <c:v>2.8159962985288337E-2</c:v>
                </c:pt>
                <c:pt idx="43">
                  <c:v>2.6765297712470004E-2</c:v>
                </c:pt>
                <c:pt idx="44">
                  <c:v>2.4915144326512782E-2</c:v>
                </c:pt>
                <c:pt idx="45">
                  <c:v>2.5213496549761825E-2</c:v>
                </c:pt>
                <c:pt idx="46">
                  <c:v>2.5384481487886305E-2</c:v>
                </c:pt>
                <c:pt idx="47">
                  <c:v>2.6526993873204618E-2</c:v>
                </c:pt>
                <c:pt idx="48">
                  <c:v>2.9901398261554517E-2</c:v>
                </c:pt>
                <c:pt idx="49">
                  <c:v>3.2249025669824544E-2</c:v>
                </c:pt>
                <c:pt idx="50">
                  <c:v>3.1730381498405402E-2</c:v>
                </c:pt>
                <c:pt idx="51">
                  <c:v>2.8301418389327891E-2</c:v>
                </c:pt>
                <c:pt idx="52">
                  <c:v>2.2901032165905735E-2</c:v>
                </c:pt>
                <c:pt idx="53">
                  <c:v>1.8813045216522876E-2</c:v>
                </c:pt>
                <c:pt idx="54">
                  <c:v>1.8926082371261015E-2</c:v>
                </c:pt>
                <c:pt idx="55">
                  <c:v>2.2428458877801542E-2</c:v>
                </c:pt>
                <c:pt idx="56">
                  <c:v>2.6168727512366523E-2</c:v>
                </c:pt>
                <c:pt idx="57">
                  <c:v>2.8298849645907353E-2</c:v>
                </c:pt>
                <c:pt idx="58">
                  <c:v>3.0374878477559292E-2</c:v>
                </c:pt>
                <c:pt idx="59">
                  <c:v>3.2387892324668911E-2</c:v>
                </c:pt>
                <c:pt idx="60">
                  <c:v>3.4003090231562595E-2</c:v>
                </c:pt>
                <c:pt idx="61">
                  <c:v>3.7146437399660288E-2</c:v>
                </c:pt>
                <c:pt idx="62">
                  <c:v>3.8302718464198818E-2</c:v>
                </c:pt>
                <c:pt idx="63">
                  <c:v>3.9514297191615234E-2</c:v>
                </c:pt>
                <c:pt idx="64">
                  <c:v>3.982214032911871E-2</c:v>
                </c:pt>
                <c:pt idx="65">
                  <c:v>3.8670878714619238E-2</c:v>
                </c:pt>
                <c:pt idx="66">
                  <c:v>3.7835894308196852E-2</c:v>
                </c:pt>
                <c:pt idx="67">
                  <c:v>3.6083007937359371E-2</c:v>
                </c:pt>
                <c:pt idx="68">
                  <c:v>3.5643207814687557E-2</c:v>
                </c:pt>
                <c:pt idx="69">
                  <c:v>3.5530295769446392E-2</c:v>
                </c:pt>
                <c:pt idx="70">
                  <c:v>3.5748830611434051E-2</c:v>
                </c:pt>
                <c:pt idx="71">
                  <c:v>3.517214827134215E-2</c:v>
                </c:pt>
                <c:pt idx="72">
                  <c:v>3.3768974482747523E-2</c:v>
                </c:pt>
                <c:pt idx="73">
                  <c:v>3.1977591788685623E-2</c:v>
                </c:pt>
                <c:pt idx="74">
                  <c:v>2.8569953909968106E-2</c:v>
                </c:pt>
                <c:pt idx="75">
                  <c:v>2.473512412907632E-2</c:v>
                </c:pt>
                <c:pt idx="76">
                  <c:v>2.2085404240794738E-2</c:v>
                </c:pt>
                <c:pt idx="77">
                  <c:v>1.8474472158533987E-2</c:v>
                </c:pt>
                <c:pt idx="78">
                  <c:v>1.5203702380169107E-2</c:v>
                </c:pt>
                <c:pt idx="79">
                  <c:v>1.3040475125436138E-2</c:v>
                </c:pt>
                <c:pt idx="80">
                  <c:v>1.0413509433239964E-2</c:v>
                </c:pt>
                <c:pt idx="81">
                  <c:v>9.7195209918646778E-3</c:v>
                </c:pt>
                <c:pt idx="82">
                  <c:v>1.1939771291846351E-2</c:v>
                </c:pt>
                <c:pt idx="83">
                  <c:v>1.3746946333351325E-2</c:v>
                </c:pt>
                <c:pt idx="84">
                  <c:v>1.438001828333707E-2</c:v>
                </c:pt>
                <c:pt idx="85">
                  <c:v>1.5368812242110836E-2</c:v>
                </c:pt>
                <c:pt idx="86">
                  <c:v>1.6133119520687779E-2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7C-4471-B473-3AFCD7AE505A}"/>
            </c:ext>
          </c:extLst>
        </c:ser>
        <c:ser>
          <c:idx val="1"/>
          <c:order val="1"/>
          <c:tx>
            <c:strRef>
              <c:f>'PIB - IBGE SCN'!$D$191</c:f>
              <c:strCache>
                <c:ptCount val="1"/>
                <c:pt idx="0">
                  <c:v>Transformação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cat>
            <c:strRef>
              <c:f>'PIB - IBGE SCN'!$A$192:$A$278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SCN'!$D$192:$D$278</c:f>
              <c:numCache>
                <c:formatCode>0.0%</c:formatCode>
                <c:ptCount val="87"/>
                <c:pt idx="0">
                  <c:v>0.14542279154475055</c:v>
                </c:pt>
                <c:pt idx="1">
                  <c:v>0.13067191236721828</c:v>
                </c:pt>
                <c:pt idx="2">
                  <c:v>0.13206321555792314</c:v>
                </c:pt>
                <c:pt idx="3">
                  <c:v>0.13521181754242115</c:v>
                </c:pt>
                <c:pt idx="4">
                  <c:v>0.13633848260829903</c:v>
                </c:pt>
                <c:pt idx="5">
                  <c:v>0.13018625373212503</c:v>
                </c:pt>
                <c:pt idx="6">
                  <c:v>0.12760858961154928</c:v>
                </c:pt>
                <c:pt idx="7">
                  <c:v>0.12492719970996814</c:v>
                </c:pt>
                <c:pt idx="8">
                  <c:v>0.12286277970079207</c:v>
                </c:pt>
                <c:pt idx="9">
                  <c:v>0.12155137194010109</c:v>
                </c:pt>
                <c:pt idx="10">
                  <c:v>0.11868422949480473</c:v>
                </c:pt>
                <c:pt idx="11">
                  <c:v>0.12074362785193282</c:v>
                </c:pt>
                <c:pt idx="12">
                  <c:v>0.12080012104806995</c:v>
                </c:pt>
                <c:pt idx="13">
                  <c:v>0.12308533330511466</c:v>
                </c:pt>
                <c:pt idx="14">
                  <c:v>0.12740116222399211</c:v>
                </c:pt>
                <c:pt idx="15">
                  <c:v>0.12849161524595717</c:v>
                </c:pt>
                <c:pt idx="16">
                  <c:v>0.12979682379187044</c:v>
                </c:pt>
                <c:pt idx="17">
                  <c:v>0.13134659593552114</c:v>
                </c:pt>
                <c:pt idx="18">
                  <c:v>0.1336570202568951</c:v>
                </c:pt>
                <c:pt idx="19">
                  <c:v>0.13106505998465104</c:v>
                </c:pt>
                <c:pt idx="20">
                  <c:v>0.13124011744737873</c:v>
                </c:pt>
                <c:pt idx="21">
                  <c:v>0.13089537935400203</c:v>
                </c:pt>
                <c:pt idx="22">
                  <c:v>0.12563423180111374</c:v>
                </c:pt>
                <c:pt idx="23">
                  <c:v>0.12593020536450286</c:v>
                </c:pt>
                <c:pt idx="24">
                  <c:v>0.12357656861210439</c:v>
                </c:pt>
                <c:pt idx="25">
                  <c:v>0.12356962667373418</c:v>
                </c:pt>
                <c:pt idx="26">
                  <c:v>0.1277871866047344</c:v>
                </c:pt>
                <c:pt idx="27">
                  <c:v>0.13322177336779001</c:v>
                </c:pt>
                <c:pt idx="28">
                  <c:v>0.14087923184366039</c:v>
                </c:pt>
                <c:pt idx="29">
                  <c:v>0.14450764563053248</c:v>
                </c:pt>
                <c:pt idx="30">
                  <c:v>0.14643723740013134</c:v>
                </c:pt>
                <c:pt idx="31">
                  <c:v>0.14680395443062993</c:v>
                </c:pt>
                <c:pt idx="32">
                  <c:v>0.14764667283671806</c:v>
                </c:pt>
                <c:pt idx="33">
                  <c:v>0.15099530156387139</c:v>
                </c:pt>
                <c:pt idx="34">
                  <c:v>0.15196644772547777</c:v>
                </c:pt>
                <c:pt idx="35">
                  <c:v>0.15261127653317708</c:v>
                </c:pt>
                <c:pt idx="36">
                  <c:v>0.1509222627778006</c:v>
                </c:pt>
                <c:pt idx="37">
                  <c:v>0.14738281324684663</c:v>
                </c:pt>
                <c:pt idx="38">
                  <c:v>0.14395655457500428</c:v>
                </c:pt>
                <c:pt idx="39">
                  <c:v>0.14187548284588247</c:v>
                </c:pt>
                <c:pt idx="40">
                  <c:v>0.14114131025280022</c:v>
                </c:pt>
                <c:pt idx="41">
                  <c:v>0.14108945961334218</c:v>
                </c:pt>
                <c:pt idx="42">
                  <c:v>0.14104607184037468</c:v>
                </c:pt>
                <c:pt idx="43">
                  <c:v>0.14046948699261605</c:v>
                </c:pt>
                <c:pt idx="44">
                  <c:v>0.14214799661481631</c:v>
                </c:pt>
                <c:pt idx="45">
                  <c:v>0.14154264859978094</c:v>
                </c:pt>
                <c:pt idx="46">
                  <c:v>0.13954687854807526</c:v>
                </c:pt>
                <c:pt idx="47">
                  <c:v>0.13954723062193647</c:v>
                </c:pt>
                <c:pt idx="48">
                  <c:v>0.14142891407769287</c:v>
                </c:pt>
                <c:pt idx="49">
                  <c:v>0.1395517677630457</c:v>
                </c:pt>
                <c:pt idx="50">
                  <c:v>0.13662184542477407</c:v>
                </c:pt>
                <c:pt idx="51">
                  <c:v>0.13420898068949919</c:v>
                </c:pt>
                <c:pt idx="52">
                  <c:v>0.1293279288727196</c:v>
                </c:pt>
                <c:pt idx="53">
                  <c:v>0.13059462079258105</c:v>
                </c:pt>
                <c:pt idx="54">
                  <c:v>0.1315011759044542</c:v>
                </c:pt>
                <c:pt idx="55">
                  <c:v>0.13066874484555896</c:v>
                </c:pt>
                <c:pt idx="56">
                  <c:v>0.12992762869166422</c:v>
                </c:pt>
                <c:pt idx="57">
                  <c:v>0.12721859610015529</c:v>
                </c:pt>
                <c:pt idx="58">
                  <c:v>0.12616532918313819</c:v>
                </c:pt>
                <c:pt idx="59">
                  <c:v>0.12349054800998882</c:v>
                </c:pt>
                <c:pt idx="60">
                  <c:v>0.12065411520559045</c:v>
                </c:pt>
                <c:pt idx="61">
                  <c:v>0.11783797666657093</c:v>
                </c:pt>
                <c:pt idx="62">
                  <c:v>0.1146672215097438</c:v>
                </c:pt>
                <c:pt idx="63">
                  <c:v>0.11161032758419187</c:v>
                </c:pt>
                <c:pt idx="64">
                  <c:v>0.10915538222751127</c:v>
                </c:pt>
                <c:pt idx="65">
                  <c:v>0.10675942310727846</c:v>
                </c:pt>
                <c:pt idx="66">
                  <c:v>0.10627267435282019</c:v>
                </c:pt>
                <c:pt idx="67">
                  <c:v>0.10655156214318624</c:v>
                </c:pt>
                <c:pt idx="68">
                  <c:v>0.10639945557605929</c:v>
                </c:pt>
                <c:pt idx="69">
                  <c:v>0.10479612290375588</c:v>
                </c:pt>
                <c:pt idx="70">
                  <c:v>0.10307104706532962</c:v>
                </c:pt>
                <c:pt idx="71">
                  <c:v>0.10138533665308055</c:v>
                </c:pt>
                <c:pt idx="72">
                  <c:v>0.10269447835755023</c:v>
                </c:pt>
                <c:pt idx="73">
                  <c:v>0.10337097394631849</c:v>
                </c:pt>
                <c:pt idx="74">
                  <c:v>0.10437235360857908</c:v>
                </c:pt>
                <c:pt idx="75">
                  <c:v>0.10555100873204276</c:v>
                </c:pt>
                <c:pt idx="76">
                  <c:v>0.10468868668663069</c:v>
                </c:pt>
                <c:pt idx="77">
                  <c:v>0.10520937451580586</c:v>
                </c:pt>
                <c:pt idx="78">
                  <c:v>0.10395282399226978</c:v>
                </c:pt>
                <c:pt idx="79">
                  <c:v>0.10367080398364865</c:v>
                </c:pt>
                <c:pt idx="80">
                  <c:v>0.1032906054120465</c:v>
                </c:pt>
                <c:pt idx="81">
                  <c:v>0.10308526932411591</c:v>
                </c:pt>
                <c:pt idx="82">
                  <c:v>0.10297706645576399</c:v>
                </c:pt>
                <c:pt idx="83">
                  <c:v>0.10232610513029947</c:v>
                </c:pt>
                <c:pt idx="84">
                  <c:v>0.10244224642400845</c:v>
                </c:pt>
                <c:pt idx="85">
                  <c:v>0.10154920045377314</c:v>
                </c:pt>
                <c:pt idx="86">
                  <c:v>0.10008958998969507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7C-4471-B473-3AFCD7AE505A}"/>
            </c:ext>
          </c:extLst>
        </c:ser>
        <c:ser>
          <c:idx val="2"/>
          <c:order val="2"/>
          <c:tx>
            <c:strRef>
              <c:f>'PIB - IBGE SCN'!$E$191</c:f>
              <c:strCache>
                <c:ptCount val="1"/>
                <c:pt idx="0">
                  <c:v>Eletricidade e gás, água, esgoto e limpeza urbana</c:v>
                </c:pt>
              </c:strCache>
            </c:strRef>
          </c:tx>
          <c:spPr>
            <a:solidFill>
              <a:srgbClr val="00B050"/>
            </a:solidFill>
          </c:spPr>
          <c:cat>
            <c:strRef>
              <c:f>'PIB - IBGE SCN'!$A$192:$A$278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SCN'!$E$192:$E$278</c:f>
              <c:numCache>
                <c:formatCode>0.0%</c:formatCode>
                <c:ptCount val="87"/>
                <c:pt idx="0">
                  <c:v>2.1160056951561975E-2</c:v>
                </c:pt>
                <c:pt idx="1">
                  <c:v>2.0962759134240019E-2</c:v>
                </c:pt>
                <c:pt idx="2">
                  <c:v>2.056689928792263E-2</c:v>
                </c:pt>
                <c:pt idx="3">
                  <c:v>2.0856906020496488E-2</c:v>
                </c:pt>
                <c:pt idx="4">
                  <c:v>2.1581245737918801E-2</c:v>
                </c:pt>
                <c:pt idx="5">
                  <c:v>2.1489428013749368E-2</c:v>
                </c:pt>
                <c:pt idx="6">
                  <c:v>2.2714149869153936E-2</c:v>
                </c:pt>
                <c:pt idx="7">
                  <c:v>2.3478607484711315E-2</c:v>
                </c:pt>
                <c:pt idx="8">
                  <c:v>2.4061672441485757E-2</c:v>
                </c:pt>
                <c:pt idx="9">
                  <c:v>2.4613540862507902E-2</c:v>
                </c:pt>
                <c:pt idx="10">
                  <c:v>2.4528022232789968E-2</c:v>
                </c:pt>
                <c:pt idx="11">
                  <c:v>2.4647976273358966E-2</c:v>
                </c:pt>
                <c:pt idx="12">
                  <c:v>2.537360819151404E-2</c:v>
                </c:pt>
                <c:pt idx="13">
                  <c:v>2.5552099840899633E-2</c:v>
                </c:pt>
                <c:pt idx="14">
                  <c:v>2.577119246080771E-2</c:v>
                </c:pt>
                <c:pt idx="15">
                  <c:v>2.5985485350618519E-2</c:v>
                </c:pt>
                <c:pt idx="16">
                  <c:v>2.6080517447880959E-2</c:v>
                </c:pt>
                <c:pt idx="17">
                  <c:v>2.6992259807611444E-2</c:v>
                </c:pt>
                <c:pt idx="18">
                  <c:v>2.8883097020443196E-2</c:v>
                </c:pt>
                <c:pt idx="19">
                  <c:v>2.9867677624581788E-2</c:v>
                </c:pt>
                <c:pt idx="20">
                  <c:v>2.9673960728629323E-2</c:v>
                </c:pt>
                <c:pt idx="21">
                  <c:v>2.8346033732433856E-2</c:v>
                </c:pt>
                <c:pt idx="22">
                  <c:v>2.8381875351191656E-2</c:v>
                </c:pt>
                <c:pt idx="23">
                  <c:v>2.8624274222993084E-2</c:v>
                </c:pt>
                <c:pt idx="24">
                  <c:v>2.8885492337849795E-2</c:v>
                </c:pt>
                <c:pt idx="25">
                  <c:v>2.9029166063851298E-2</c:v>
                </c:pt>
                <c:pt idx="26">
                  <c:v>2.7429676487348009E-2</c:v>
                </c:pt>
                <c:pt idx="27">
                  <c:v>2.6630533244967815E-2</c:v>
                </c:pt>
                <c:pt idx="28">
                  <c:v>2.7054240157624889E-2</c:v>
                </c:pt>
                <c:pt idx="29">
                  <c:v>2.8003374087164357E-2</c:v>
                </c:pt>
                <c:pt idx="30">
                  <c:v>2.9149199455247441E-2</c:v>
                </c:pt>
                <c:pt idx="31">
                  <c:v>2.9694493103546472E-2</c:v>
                </c:pt>
                <c:pt idx="32">
                  <c:v>2.9411440461911853E-2</c:v>
                </c:pt>
                <c:pt idx="33">
                  <c:v>2.9302741282143618E-2</c:v>
                </c:pt>
                <c:pt idx="34">
                  <c:v>2.9218402054643201E-2</c:v>
                </c:pt>
                <c:pt idx="35">
                  <c:v>2.9241792012352583E-2</c:v>
                </c:pt>
                <c:pt idx="36">
                  <c:v>2.911983612778217E-2</c:v>
                </c:pt>
                <c:pt idx="37">
                  <c:v>2.8649214071140711E-2</c:v>
                </c:pt>
                <c:pt idx="38">
                  <c:v>2.8244644123376971E-2</c:v>
                </c:pt>
                <c:pt idx="39">
                  <c:v>2.789115012670413E-2</c:v>
                </c:pt>
                <c:pt idx="40">
                  <c:v>2.7661761514667475E-2</c:v>
                </c:pt>
                <c:pt idx="41">
                  <c:v>2.7482924173141368E-2</c:v>
                </c:pt>
                <c:pt idx="42">
                  <c:v>2.7066440203718543E-2</c:v>
                </c:pt>
                <c:pt idx="43">
                  <c:v>2.6738954274706194E-2</c:v>
                </c:pt>
                <c:pt idx="44">
                  <c:v>2.6174531256332897E-2</c:v>
                </c:pt>
                <c:pt idx="45">
                  <c:v>2.5578170857182472E-2</c:v>
                </c:pt>
                <c:pt idx="46">
                  <c:v>2.4782901691017011E-2</c:v>
                </c:pt>
                <c:pt idx="47">
                  <c:v>2.381580022482966E-2</c:v>
                </c:pt>
                <c:pt idx="48">
                  <c:v>2.2699846938367994E-2</c:v>
                </c:pt>
                <c:pt idx="49">
                  <c:v>2.2135993111589591E-2</c:v>
                </c:pt>
                <c:pt idx="50">
                  <c:v>2.1781559385197231E-2</c:v>
                </c:pt>
                <c:pt idx="51">
                  <c:v>2.1806220893050034E-2</c:v>
                </c:pt>
                <c:pt idx="52">
                  <c:v>2.2424685020833005E-2</c:v>
                </c:pt>
                <c:pt idx="53">
                  <c:v>2.2986863326411082E-2</c:v>
                </c:pt>
                <c:pt idx="54">
                  <c:v>2.2996498001730939E-2</c:v>
                </c:pt>
                <c:pt idx="55">
                  <c:v>2.2735893559930147E-2</c:v>
                </c:pt>
                <c:pt idx="56">
                  <c:v>2.3653348931198848E-2</c:v>
                </c:pt>
                <c:pt idx="57">
                  <c:v>2.3910874514616768E-2</c:v>
                </c:pt>
                <c:pt idx="58">
                  <c:v>2.4032508029765514E-2</c:v>
                </c:pt>
                <c:pt idx="59">
                  <c:v>2.4089526406547913E-2</c:v>
                </c:pt>
                <c:pt idx="60">
                  <c:v>2.3221440999907271E-2</c:v>
                </c:pt>
                <c:pt idx="61">
                  <c:v>2.2671466978888017E-2</c:v>
                </c:pt>
                <c:pt idx="62">
                  <c:v>2.2573522316950402E-2</c:v>
                </c:pt>
                <c:pt idx="63">
                  <c:v>2.2182463184491855E-2</c:v>
                </c:pt>
                <c:pt idx="64">
                  <c:v>2.167408084677119E-2</c:v>
                </c:pt>
                <c:pt idx="65">
                  <c:v>2.0817860080253221E-2</c:v>
                </c:pt>
                <c:pt idx="66">
                  <c:v>1.9423306394970394E-2</c:v>
                </c:pt>
                <c:pt idx="67">
                  <c:v>1.8102133386288688E-2</c:v>
                </c:pt>
                <c:pt idx="68">
                  <c:v>1.7628717769077262E-2</c:v>
                </c:pt>
                <c:pt idx="69">
                  <c:v>1.740897089608243E-2</c:v>
                </c:pt>
                <c:pt idx="70">
                  <c:v>1.7555652555436327E-2</c:v>
                </c:pt>
                <c:pt idx="71">
                  <c:v>1.727616019365771E-2</c:v>
                </c:pt>
                <c:pt idx="72">
                  <c:v>1.7056998748765873E-2</c:v>
                </c:pt>
                <c:pt idx="73">
                  <c:v>1.6261596174947261E-2</c:v>
                </c:pt>
                <c:pt idx="74">
                  <c:v>1.6533175353795837E-2</c:v>
                </c:pt>
                <c:pt idx="75">
                  <c:v>1.8254902233830406E-2</c:v>
                </c:pt>
                <c:pt idx="76">
                  <c:v>1.9147596229759541E-2</c:v>
                </c:pt>
                <c:pt idx="77">
                  <c:v>2.0543091340636369E-2</c:v>
                </c:pt>
                <c:pt idx="78">
                  <c:v>2.1493227510716379E-2</c:v>
                </c:pt>
                <c:pt idx="79">
                  <c:v>2.1921367184411688E-2</c:v>
                </c:pt>
                <c:pt idx="80">
                  <c:v>2.251489970330614E-2</c:v>
                </c:pt>
                <c:pt idx="81">
                  <c:v>2.3162910239735744E-2</c:v>
                </c:pt>
                <c:pt idx="82">
                  <c:v>2.3242234372146686E-2</c:v>
                </c:pt>
                <c:pt idx="83">
                  <c:v>2.2814302418610787E-2</c:v>
                </c:pt>
                <c:pt idx="84">
                  <c:v>2.279116061017028E-2</c:v>
                </c:pt>
                <c:pt idx="85">
                  <c:v>2.2838994430228556E-2</c:v>
                </c:pt>
                <c:pt idx="86">
                  <c:v>2.29936923528078E-2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C7C-4471-B473-3AFCD7AE505A}"/>
            </c:ext>
          </c:extLst>
        </c:ser>
        <c:ser>
          <c:idx val="3"/>
          <c:order val="3"/>
          <c:tx>
            <c:strRef>
              <c:f>'PIB - IBGE SCN'!$F$191</c:f>
              <c:strCache>
                <c:ptCount val="1"/>
                <c:pt idx="0">
                  <c:v>Construção</c:v>
                </c:pt>
              </c:strCache>
            </c:strRef>
          </c:tx>
          <c:spPr>
            <a:solidFill>
              <a:schemeClr val="accent5"/>
            </a:solidFill>
          </c:spPr>
          <c:cat>
            <c:strRef>
              <c:f>'PIB - IBGE SCN'!$A$192:$A$278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SCN'!$F$192:$F$278</c:f>
              <c:numCache>
                <c:formatCode>0.0%</c:formatCode>
                <c:ptCount val="87"/>
                <c:pt idx="0">
                  <c:v>6.0983365192931127E-2</c:v>
                </c:pt>
                <c:pt idx="1">
                  <c:v>6.4848166958602835E-2</c:v>
                </c:pt>
                <c:pt idx="2">
                  <c:v>6.5457136789420209E-2</c:v>
                </c:pt>
                <c:pt idx="3">
                  <c:v>6.590897326669648E-2</c:v>
                </c:pt>
                <c:pt idx="4">
                  <c:v>6.6726733521911191E-2</c:v>
                </c:pt>
                <c:pt idx="5">
                  <c:v>6.794265458684183E-2</c:v>
                </c:pt>
                <c:pt idx="6">
                  <c:v>6.9141293672221771E-2</c:v>
                </c:pt>
                <c:pt idx="7">
                  <c:v>6.9936016737505241E-2</c:v>
                </c:pt>
                <c:pt idx="8">
                  <c:v>6.9919111909855822E-2</c:v>
                </c:pt>
                <c:pt idx="9">
                  <c:v>6.9543812702832775E-2</c:v>
                </c:pt>
                <c:pt idx="10">
                  <c:v>6.7722928246483863E-2</c:v>
                </c:pt>
                <c:pt idx="11">
                  <c:v>6.5656798713791417E-2</c:v>
                </c:pt>
                <c:pt idx="12">
                  <c:v>6.3684987578207147E-2</c:v>
                </c:pt>
                <c:pt idx="13">
                  <c:v>6.1505495818060738E-2</c:v>
                </c:pt>
                <c:pt idx="14">
                  <c:v>6.0980503586628633E-2</c:v>
                </c:pt>
                <c:pt idx="15">
                  <c:v>6.1036658558411526E-2</c:v>
                </c:pt>
                <c:pt idx="16">
                  <c:v>6.0516680603682246E-2</c:v>
                </c:pt>
                <c:pt idx="17">
                  <c:v>5.9862318349621503E-2</c:v>
                </c:pt>
                <c:pt idx="18">
                  <c:v>5.8880415119554219E-2</c:v>
                </c:pt>
                <c:pt idx="19">
                  <c:v>5.6811912363813014E-2</c:v>
                </c:pt>
                <c:pt idx="20">
                  <c:v>5.5089643058309927E-2</c:v>
                </c:pt>
                <c:pt idx="21">
                  <c:v>5.3339439690635516E-2</c:v>
                </c:pt>
                <c:pt idx="22">
                  <c:v>5.3196693230176756E-2</c:v>
                </c:pt>
                <c:pt idx="23">
                  <c:v>5.3672676041746199E-2</c:v>
                </c:pt>
                <c:pt idx="24">
                  <c:v>5.4422542579367274E-2</c:v>
                </c:pt>
                <c:pt idx="25">
                  <c:v>5.5064672000002583E-2</c:v>
                </c:pt>
                <c:pt idx="26">
                  <c:v>5.1307397461955465E-2</c:v>
                </c:pt>
                <c:pt idx="27">
                  <c:v>4.653115980866921E-2</c:v>
                </c:pt>
                <c:pt idx="28">
                  <c:v>4.252742935715724E-2</c:v>
                </c:pt>
                <c:pt idx="29">
                  <c:v>3.9511121173355944E-2</c:v>
                </c:pt>
                <c:pt idx="30">
                  <c:v>3.9659786897651796E-2</c:v>
                </c:pt>
                <c:pt idx="31">
                  <c:v>4.0533287323372559E-2</c:v>
                </c:pt>
                <c:pt idx="32">
                  <c:v>4.1628300686819018E-2</c:v>
                </c:pt>
                <c:pt idx="33">
                  <c:v>4.191376594266847E-2</c:v>
                </c:pt>
                <c:pt idx="34">
                  <c:v>4.114058476993937E-2</c:v>
                </c:pt>
                <c:pt idx="35">
                  <c:v>4.0604664123225824E-2</c:v>
                </c:pt>
                <c:pt idx="36">
                  <c:v>3.964719328120217E-2</c:v>
                </c:pt>
                <c:pt idx="37">
                  <c:v>3.8962196588061854E-2</c:v>
                </c:pt>
                <c:pt idx="38">
                  <c:v>3.8611684898221955E-2</c:v>
                </c:pt>
                <c:pt idx="39">
                  <c:v>3.7985989612561166E-2</c:v>
                </c:pt>
                <c:pt idx="40">
                  <c:v>3.7517289181499935E-2</c:v>
                </c:pt>
                <c:pt idx="41">
                  <c:v>3.6980245375008595E-2</c:v>
                </c:pt>
                <c:pt idx="42">
                  <c:v>3.7072244714913855E-2</c:v>
                </c:pt>
                <c:pt idx="43">
                  <c:v>3.7611807469705452E-2</c:v>
                </c:pt>
                <c:pt idx="44">
                  <c:v>3.8311400312146124E-2</c:v>
                </c:pt>
                <c:pt idx="45">
                  <c:v>3.8919491506653768E-2</c:v>
                </c:pt>
                <c:pt idx="46">
                  <c:v>3.8538824982781474E-2</c:v>
                </c:pt>
                <c:pt idx="47">
                  <c:v>3.7885089600033076E-2</c:v>
                </c:pt>
                <c:pt idx="48">
                  <c:v>3.7267250258608442E-2</c:v>
                </c:pt>
                <c:pt idx="49">
                  <c:v>3.69161507363601E-2</c:v>
                </c:pt>
                <c:pt idx="50">
                  <c:v>3.7976267871157661E-2</c:v>
                </c:pt>
                <c:pt idx="51">
                  <c:v>4.0226189725052749E-2</c:v>
                </c:pt>
                <c:pt idx="52">
                  <c:v>4.3395100320144729E-2</c:v>
                </c:pt>
                <c:pt idx="53">
                  <c:v>4.639139648921338E-2</c:v>
                </c:pt>
                <c:pt idx="54">
                  <c:v>4.8654015656168892E-2</c:v>
                </c:pt>
                <c:pt idx="55">
                  <c:v>5.0939922142313764E-2</c:v>
                </c:pt>
                <c:pt idx="56">
                  <c:v>5.2277896149516646E-2</c:v>
                </c:pt>
                <c:pt idx="57">
                  <c:v>5.325145328676089E-2</c:v>
                </c:pt>
                <c:pt idx="58">
                  <c:v>5.3513183718728527E-2</c:v>
                </c:pt>
                <c:pt idx="59">
                  <c:v>5.3127042457695201E-2</c:v>
                </c:pt>
                <c:pt idx="60">
                  <c:v>5.315423059502216E-2</c:v>
                </c:pt>
                <c:pt idx="61">
                  <c:v>5.3364628590465826E-2</c:v>
                </c:pt>
                <c:pt idx="62">
                  <c:v>5.4006856037098948E-2</c:v>
                </c:pt>
                <c:pt idx="63">
                  <c:v>5.4367903137916188E-2</c:v>
                </c:pt>
                <c:pt idx="64">
                  <c:v>5.4888506858034536E-2</c:v>
                </c:pt>
                <c:pt idx="65">
                  <c:v>5.5088311774626295E-2</c:v>
                </c:pt>
                <c:pt idx="66">
                  <c:v>5.5145927527233962E-2</c:v>
                </c:pt>
                <c:pt idx="67">
                  <c:v>5.542455084013663E-2</c:v>
                </c:pt>
                <c:pt idx="68">
                  <c:v>5.5368674011681884E-2</c:v>
                </c:pt>
                <c:pt idx="69">
                  <c:v>5.4512709929197843E-2</c:v>
                </c:pt>
                <c:pt idx="70">
                  <c:v>5.4544488772048066E-2</c:v>
                </c:pt>
                <c:pt idx="71">
                  <c:v>5.4039026486721556E-2</c:v>
                </c:pt>
                <c:pt idx="72">
                  <c:v>5.2906585348721398E-2</c:v>
                </c:pt>
                <c:pt idx="73">
                  <c:v>5.3114465544191101E-2</c:v>
                </c:pt>
                <c:pt idx="74">
                  <c:v>5.2059761991328168E-2</c:v>
                </c:pt>
                <c:pt idx="75">
                  <c:v>5.0774559552219836E-2</c:v>
                </c:pt>
                <c:pt idx="76">
                  <c:v>5.0473052601879051E-2</c:v>
                </c:pt>
                <c:pt idx="77">
                  <c:v>4.9371000003836013E-2</c:v>
                </c:pt>
                <c:pt idx="78">
                  <c:v>4.8660290050886339E-2</c:v>
                </c:pt>
                <c:pt idx="79">
                  <c:v>4.8252405498875335E-2</c:v>
                </c:pt>
                <c:pt idx="80">
                  <c:v>4.7578939728281713E-2</c:v>
                </c:pt>
                <c:pt idx="81">
                  <c:v>4.6820213769484448E-2</c:v>
                </c:pt>
                <c:pt idx="82">
                  <c:v>4.649063270255565E-2</c:v>
                </c:pt>
                <c:pt idx="83">
                  <c:v>4.5866757718897283E-2</c:v>
                </c:pt>
                <c:pt idx="84">
                  <c:v>4.5404385783710789E-2</c:v>
                </c:pt>
                <c:pt idx="85">
                  <c:v>4.4998687475579405E-2</c:v>
                </c:pt>
                <c:pt idx="86">
                  <c:v>4.439331385110909E-2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C7C-4471-B473-3AFCD7AE50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2760576"/>
        <c:axId val="122766464"/>
      </c:areaChart>
      <c:catAx>
        <c:axId val="122760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22766464"/>
        <c:crosses val="autoZero"/>
        <c:auto val="1"/>
        <c:lblAlgn val="ctr"/>
        <c:lblOffset val="100"/>
        <c:noMultiLvlLbl val="0"/>
      </c:catAx>
      <c:valAx>
        <c:axId val="122766464"/>
        <c:scaling>
          <c:orientation val="minMax"/>
          <c:max val="0.25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crossAx val="122760576"/>
        <c:crosses val="autoZero"/>
        <c:crossBetween val="midCat"/>
      </c:valAx>
    </c:plotArea>
    <c:legend>
      <c:legendPos val="b"/>
      <c:overlay val="0"/>
      <c:txPr>
        <a:bodyPr/>
        <a:lstStyle/>
        <a:p>
          <a:pPr>
            <a:defRPr sz="700"/>
          </a:pPr>
          <a:endParaRPr lang="pt-BR"/>
        </a:p>
      </c:txPr>
    </c:legend>
    <c:plotVisOnly val="1"/>
    <c:dispBlanksAs val="zero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Participação da indústria no PIB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Indústria de transformação</c:v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'PIB - IBGE SCN'!$A$192:$A$278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SCN'!$D$192:$D$278</c:f>
              <c:numCache>
                <c:formatCode>0.0%</c:formatCode>
                <c:ptCount val="87"/>
                <c:pt idx="0">
                  <c:v>0.14542279154475055</c:v>
                </c:pt>
                <c:pt idx="1">
                  <c:v>0.13067191236721828</c:v>
                </c:pt>
                <c:pt idx="2">
                  <c:v>0.13206321555792314</c:v>
                </c:pt>
                <c:pt idx="3">
                  <c:v>0.13521181754242115</c:v>
                </c:pt>
                <c:pt idx="4">
                  <c:v>0.13633848260829903</c:v>
                </c:pt>
                <c:pt idx="5">
                  <c:v>0.13018625373212503</c:v>
                </c:pt>
                <c:pt idx="6">
                  <c:v>0.12760858961154928</c:v>
                </c:pt>
                <c:pt idx="7">
                  <c:v>0.12492719970996814</c:v>
                </c:pt>
                <c:pt idx="8">
                  <c:v>0.12286277970079207</c:v>
                </c:pt>
                <c:pt idx="9">
                  <c:v>0.12155137194010109</c:v>
                </c:pt>
                <c:pt idx="10">
                  <c:v>0.11868422949480473</c:v>
                </c:pt>
                <c:pt idx="11">
                  <c:v>0.12074362785193282</c:v>
                </c:pt>
                <c:pt idx="12">
                  <c:v>0.12080012104806995</c:v>
                </c:pt>
                <c:pt idx="13">
                  <c:v>0.12308533330511466</c:v>
                </c:pt>
                <c:pt idx="14">
                  <c:v>0.12740116222399211</c:v>
                </c:pt>
                <c:pt idx="15">
                  <c:v>0.12849161524595717</c:v>
                </c:pt>
                <c:pt idx="16">
                  <c:v>0.12979682379187044</c:v>
                </c:pt>
                <c:pt idx="17">
                  <c:v>0.13134659593552114</c:v>
                </c:pt>
                <c:pt idx="18">
                  <c:v>0.1336570202568951</c:v>
                </c:pt>
                <c:pt idx="19">
                  <c:v>0.13106505998465104</c:v>
                </c:pt>
                <c:pt idx="20">
                  <c:v>0.13124011744737873</c:v>
                </c:pt>
                <c:pt idx="21">
                  <c:v>0.13089537935400203</c:v>
                </c:pt>
                <c:pt idx="22">
                  <c:v>0.12563423180111374</c:v>
                </c:pt>
                <c:pt idx="23">
                  <c:v>0.12593020536450286</c:v>
                </c:pt>
                <c:pt idx="24">
                  <c:v>0.12357656861210439</c:v>
                </c:pt>
                <c:pt idx="25">
                  <c:v>0.12356962667373418</c:v>
                </c:pt>
                <c:pt idx="26">
                  <c:v>0.1277871866047344</c:v>
                </c:pt>
                <c:pt idx="27">
                  <c:v>0.13322177336779001</c:v>
                </c:pt>
                <c:pt idx="28">
                  <c:v>0.14087923184366039</c:v>
                </c:pt>
                <c:pt idx="29">
                  <c:v>0.14450764563053248</c:v>
                </c:pt>
                <c:pt idx="30">
                  <c:v>0.14643723740013134</c:v>
                </c:pt>
                <c:pt idx="31">
                  <c:v>0.14680395443062993</c:v>
                </c:pt>
                <c:pt idx="32">
                  <c:v>0.14764667283671806</c:v>
                </c:pt>
                <c:pt idx="33">
                  <c:v>0.15099530156387139</c:v>
                </c:pt>
                <c:pt idx="34">
                  <c:v>0.15196644772547777</c:v>
                </c:pt>
                <c:pt idx="35">
                  <c:v>0.15261127653317708</c:v>
                </c:pt>
                <c:pt idx="36">
                  <c:v>0.1509222627778006</c:v>
                </c:pt>
                <c:pt idx="37">
                  <c:v>0.14738281324684663</c:v>
                </c:pt>
                <c:pt idx="38">
                  <c:v>0.14395655457500428</c:v>
                </c:pt>
                <c:pt idx="39">
                  <c:v>0.14187548284588247</c:v>
                </c:pt>
                <c:pt idx="40">
                  <c:v>0.14114131025280022</c:v>
                </c:pt>
                <c:pt idx="41">
                  <c:v>0.14108945961334218</c:v>
                </c:pt>
                <c:pt idx="42">
                  <c:v>0.14104607184037468</c:v>
                </c:pt>
                <c:pt idx="43">
                  <c:v>0.14046948699261605</c:v>
                </c:pt>
                <c:pt idx="44">
                  <c:v>0.14214799661481631</c:v>
                </c:pt>
                <c:pt idx="45">
                  <c:v>0.14154264859978094</c:v>
                </c:pt>
                <c:pt idx="46">
                  <c:v>0.13954687854807526</c:v>
                </c:pt>
                <c:pt idx="47">
                  <c:v>0.13954723062193647</c:v>
                </c:pt>
                <c:pt idx="48">
                  <c:v>0.14142891407769287</c:v>
                </c:pt>
                <c:pt idx="49">
                  <c:v>0.1395517677630457</c:v>
                </c:pt>
                <c:pt idx="50">
                  <c:v>0.13662184542477407</c:v>
                </c:pt>
                <c:pt idx="51">
                  <c:v>0.13420898068949919</c:v>
                </c:pt>
                <c:pt idx="52">
                  <c:v>0.1293279288727196</c:v>
                </c:pt>
                <c:pt idx="53">
                  <c:v>0.13059462079258105</c:v>
                </c:pt>
                <c:pt idx="54">
                  <c:v>0.1315011759044542</c:v>
                </c:pt>
                <c:pt idx="55">
                  <c:v>0.13066874484555896</c:v>
                </c:pt>
                <c:pt idx="56">
                  <c:v>0.12992762869166422</c:v>
                </c:pt>
                <c:pt idx="57">
                  <c:v>0.12721859610015529</c:v>
                </c:pt>
                <c:pt idx="58">
                  <c:v>0.12616532918313819</c:v>
                </c:pt>
                <c:pt idx="59">
                  <c:v>0.12349054800998882</c:v>
                </c:pt>
                <c:pt idx="60">
                  <c:v>0.12065411520559045</c:v>
                </c:pt>
                <c:pt idx="61">
                  <c:v>0.11783797666657093</c:v>
                </c:pt>
                <c:pt idx="62">
                  <c:v>0.1146672215097438</c:v>
                </c:pt>
                <c:pt idx="63">
                  <c:v>0.11161032758419187</c:v>
                </c:pt>
                <c:pt idx="64">
                  <c:v>0.10915538222751127</c:v>
                </c:pt>
                <c:pt idx="65">
                  <c:v>0.10675942310727846</c:v>
                </c:pt>
                <c:pt idx="66">
                  <c:v>0.10627267435282019</c:v>
                </c:pt>
                <c:pt idx="67">
                  <c:v>0.10655156214318624</c:v>
                </c:pt>
                <c:pt idx="68">
                  <c:v>0.10639945557605929</c:v>
                </c:pt>
                <c:pt idx="69">
                  <c:v>0.10479612290375588</c:v>
                </c:pt>
                <c:pt idx="70">
                  <c:v>0.10307104706532962</c:v>
                </c:pt>
                <c:pt idx="71">
                  <c:v>0.10138533665308055</c:v>
                </c:pt>
                <c:pt idx="72">
                  <c:v>0.10269447835755023</c:v>
                </c:pt>
                <c:pt idx="73">
                  <c:v>0.10337097394631849</c:v>
                </c:pt>
                <c:pt idx="74">
                  <c:v>0.10437235360857908</c:v>
                </c:pt>
                <c:pt idx="75">
                  <c:v>0.10555100873204276</c:v>
                </c:pt>
                <c:pt idx="76">
                  <c:v>0.10468868668663069</c:v>
                </c:pt>
                <c:pt idx="77">
                  <c:v>0.10520937451580586</c:v>
                </c:pt>
                <c:pt idx="78">
                  <c:v>0.10395282399226978</c:v>
                </c:pt>
                <c:pt idx="79">
                  <c:v>0.10367080398364865</c:v>
                </c:pt>
                <c:pt idx="80">
                  <c:v>0.1032906054120465</c:v>
                </c:pt>
                <c:pt idx="81">
                  <c:v>0.10308526932411591</c:v>
                </c:pt>
                <c:pt idx="82">
                  <c:v>0.10297706645576399</c:v>
                </c:pt>
                <c:pt idx="83">
                  <c:v>0.10232610513029947</c:v>
                </c:pt>
                <c:pt idx="84">
                  <c:v>0.10244224642400845</c:v>
                </c:pt>
                <c:pt idx="85">
                  <c:v>0.10154920045377314</c:v>
                </c:pt>
                <c:pt idx="86">
                  <c:v>0.10008958998969507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4C-4930-92E5-9ECA9FB69C3D}"/>
            </c:ext>
          </c:extLst>
        </c:ser>
        <c:ser>
          <c:idx val="1"/>
          <c:order val="1"/>
          <c:tx>
            <c:v>Indústria</c:v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'PIB - IBGE SCN'!$A$192:$A$278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SCN'!$G$192:$G$278</c:f>
              <c:numCache>
                <c:formatCode>0.0%</c:formatCode>
                <c:ptCount val="87"/>
                <c:pt idx="0">
                  <c:v>0.23381460386734176</c:v>
                </c:pt>
                <c:pt idx="1">
                  <c:v>0.22340114560779267</c:v>
                </c:pt>
                <c:pt idx="2">
                  <c:v>0.2244667109797524</c:v>
                </c:pt>
                <c:pt idx="3">
                  <c:v>0.22824473620026262</c:v>
                </c:pt>
                <c:pt idx="4">
                  <c:v>0.23085653819316884</c:v>
                </c:pt>
                <c:pt idx="5">
                  <c:v>0.2259414761182624</c:v>
                </c:pt>
                <c:pt idx="6">
                  <c:v>0.22556557264630916</c:v>
                </c:pt>
                <c:pt idx="7">
                  <c:v>0.22399693564855008</c:v>
                </c:pt>
                <c:pt idx="8">
                  <c:v>0.22236107511816083</c:v>
                </c:pt>
                <c:pt idx="9">
                  <c:v>0.22118790379466638</c:v>
                </c:pt>
                <c:pt idx="10">
                  <c:v>0.21650772444145744</c:v>
                </c:pt>
                <c:pt idx="11">
                  <c:v>0.21695602522042187</c:v>
                </c:pt>
                <c:pt idx="12">
                  <c:v>0.21652192139662257</c:v>
                </c:pt>
                <c:pt idx="13">
                  <c:v>0.2174671124967919</c:v>
                </c:pt>
                <c:pt idx="14">
                  <c:v>0.22255775327336569</c:v>
                </c:pt>
                <c:pt idx="15">
                  <c:v>0.22486584493630013</c:v>
                </c:pt>
                <c:pt idx="16">
                  <c:v>0.22667832876900509</c:v>
                </c:pt>
                <c:pt idx="17">
                  <c:v>0.23006618629367917</c:v>
                </c:pt>
                <c:pt idx="18">
                  <c:v>0.23363174470261353</c:v>
                </c:pt>
                <c:pt idx="19">
                  <c:v>0.23070063136423194</c:v>
                </c:pt>
                <c:pt idx="20">
                  <c:v>0.23011222069232048</c:v>
                </c:pt>
                <c:pt idx="21">
                  <c:v>0.22639527912854918</c:v>
                </c:pt>
                <c:pt idx="22">
                  <c:v>0.22035122195656848</c:v>
                </c:pt>
                <c:pt idx="23">
                  <c:v>0.22086614805659444</c:v>
                </c:pt>
                <c:pt idx="24">
                  <c:v>0.22063797925835268</c:v>
                </c:pt>
                <c:pt idx="25">
                  <c:v>0.22495327821077885</c:v>
                </c:pt>
                <c:pt idx="26">
                  <c:v>0.22661214011510558</c:v>
                </c:pt>
                <c:pt idx="27">
                  <c:v>0.22665657288413327</c:v>
                </c:pt>
                <c:pt idx="28">
                  <c:v>0.23029809684031141</c:v>
                </c:pt>
                <c:pt idx="29">
                  <c:v>0.23083817818323626</c:v>
                </c:pt>
                <c:pt idx="30">
                  <c:v>0.23270683034290354</c:v>
                </c:pt>
                <c:pt idx="31">
                  <c:v>0.23660507694583163</c:v>
                </c:pt>
                <c:pt idx="32">
                  <c:v>0.2398064164376793</c:v>
                </c:pt>
                <c:pt idx="33">
                  <c:v>0.24306623290577778</c:v>
                </c:pt>
                <c:pt idx="34">
                  <c:v>0.24479132426257263</c:v>
                </c:pt>
                <c:pt idx="35">
                  <c:v>0.24611870203420264</c:v>
                </c:pt>
                <c:pt idx="36">
                  <c:v>0.24441696825938561</c:v>
                </c:pt>
                <c:pt idx="37">
                  <c:v>0.241725783999655</c:v>
                </c:pt>
                <c:pt idx="38">
                  <c:v>0.23961306749490638</c:v>
                </c:pt>
                <c:pt idx="39">
                  <c:v>0.23715590908710077</c:v>
                </c:pt>
                <c:pt idx="40">
                  <c:v>0.23675505026378077</c:v>
                </c:pt>
                <c:pt idx="41">
                  <c:v>0.23544021835954815</c:v>
                </c:pt>
                <c:pt idx="42">
                  <c:v>0.23334471974429549</c:v>
                </c:pt>
                <c:pt idx="43">
                  <c:v>0.23158554644949772</c:v>
                </c:pt>
                <c:pt idx="44">
                  <c:v>0.23154907250980808</c:v>
                </c:pt>
                <c:pt idx="45">
                  <c:v>0.23125380751337887</c:v>
                </c:pt>
                <c:pt idx="46">
                  <c:v>0.22825308670975994</c:v>
                </c:pt>
                <c:pt idx="47">
                  <c:v>0.22777511432000355</c:v>
                </c:pt>
                <c:pt idx="48">
                  <c:v>0.23129740953622388</c:v>
                </c:pt>
                <c:pt idx="49">
                  <c:v>0.23085293728081999</c:v>
                </c:pt>
                <c:pt idx="50">
                  <c:v>0.22811005417953439</c:v>
                </c:pt>
                <c:pt idx="51">
                  <c:v>0.22454280969692994</c:v>
                </c:pt>
                <c:pt idx="52">
                  <c:v>0.21804874637960289</c:v>
                </c:pt>
                <c:pt idx="53">
                  <c:v>0.21878592582472817</c:v>
                </c:pt>
                <c:pt idx="54">
                  <c:v>0.22207777193361489</c:v>
                </c:pt>
                <c:pt idx="55">
                  <c:v>0.22677301942560432</c:v>
                </c:pt>
                <c:pt idx="56">
                  <c:v>0.23202760128474617</c:v>
                </c:pt>
                <c:pt idx="57">
                  <c:v>0.23267977354744029</c:v>
                </c:pt>
                <c:pt idx="58">
                  <c:v>0.23408589940919164</c:v>
                </c:pt>
                <c:pt idx="59">
                  <c:v>0.23309500919890097</c:v>
                </c:pt>
                <c:pt idx="60">
                  <c:v>0.23103287703208253</c:v>
                </c:pt>
                <c:pt idx="61">
                  <c:v>0.23102050963558504</c:v>
                </c:pt>
                <c:pt idx="62">
                  <c:v>0.22955031832799194</c:v>
                </c:pt>
                <c:pt idx="63">
                  <c:v>0.2276749910982151</c:v>
                </c:pt>
                <c:pt idx="64">
                  <c:v>0.22554011026143547</c:v>
                </c:pt>
                <c:pt idx="65">
                  <c:v>0.22133647367677706</c:v>
                </c:pt>
                <c:pt idx="66">
                  <c:v>0.2186778025832212</c:v>
                </c:pt>
                <c:pt idx="67">
                  <c:v>0.21616125430697089</c:v>
                </c:pt>
                <c:pt idx="68">
                  <c:v>0.21504005517150612</c:v>
                </c:pt>
                <c:pt idx="69">
                  <c:v>0.21224809949848272</c:v>
                </c:pt>
                <c:pt idx="70">
                  <c:v>0.21092001900424825</c:v>
                </c:pt>
                <c:pt idx="71">
                  <c:v>0.20787267160480222</c:v>
                </c:pt>
                <c:pt idx="72">
                  <c:v>0.20642703693778541</c:v>
                </c:pt>
                <c:pt idx="73">
                  <c:v>0.20472462745414269</c:v>
                </c:pt>
                <c:pt idx="74">
                  <c:v>0.20153524486367147</c:v>
                </c:pt>
                <c:pt idx="75">
                  <c:v>0.19931559464716947</c:v>
                </c:pt>
                <c:pt idx="76">
                  <c:v>0.19639473975906399</c:v>
                </c:pt>
                <c:pt idx="77">
                  <c:v>0.19359793801881239</c:v>
                </c:pt>
                <c:pt idx="78">
                  <c:v>0.18931004393404166</c:v>
                </c:pt>
                <c:pt idx="79">
                  <c:v>0.18688505179237191</c:v>
                </c:pt>
                <c:pt idx="80">
                  <c:v>0.18379795427687434</c:v>
                </c:pt>
                <c:pt idx="81">
                  <c:v>0.18278791432520092</c:v>
                </c:pt>
                <c:pt idx="82">
                  <c:v>0.18464970482231283</c:v>
                </c:pt>
                <c:pt idx="83">
                  <c:v>0.18475411160115898</c:v>
                </c:pt>
                <c:pt idx="84">
                  <c:v>0.1850178111012267</c:v>
                </c:pt>
                <c:pt idx="85">
                  <c:v>0.18475569460169194</c:v>
                </c:pt>
                <c:pt idx="86">
                  <c:v>0.18360971571429974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94C-4930-92E5-9ECA9FB69C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2806656"/>
        <c:axId val="122808192"/>
      </c:lineChart>
      <c:catAx>
        <c:axId val="122806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22808192"/>
        <c:crosses val="autoZero"/>
        <c:auto val="1"/>
        <c:lblAlgn val="ctr"/>
        <c:lblOffset val="100"/>
        <c:noMultiLvlLbl val="0"/>
      </c:catAx>
      <c:valAx>
        <c:axId val="122808192"/>
        <c:scaling>
          <c:orientation val="minMax"/>
          <c:max val="0.25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crossAx val="122806656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Corrente de comércio/PIB - Ac. 4 Trim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v>Exportações</c:v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cat>
            <c:strRef>
              <c:f>'PIB - IBGE SCN'!$A$100:$A$177</c:f>
              <c:strCache>
                <c:ptCount val="78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</c:strCache>
            </c:strRef>
          </c:cat>
          <c:val>
            <c:numRef>
              <c:f>'PIB - IBGE SCN'!$AF$100:$AF$186</c:f>
              <c:numCache>
                <c:formatCode>0.0%</c:formatCode>
                <c:ptCount val="87"/>
                <c:pt idx="0">
                  <c:v>7.5288750433874396E-2</c:v>
                </c:pt>
                <c:pt idx="1">
                  <c:v>6.7302096847125376E-2</c:v>
                </c:pt>
                <c:pt idx="2">
                  <c:v>6.6003071752930034E-2</c:v>
                </c:pt>
                <c:pt idx="3">
                  <c:v>6.7053604271031783E-2</c:v>
                </c:pt>
                <c:pt idx="4">
                  <c:v>6.8455430399758363E-2</c:v>
                </c:pt>
                <c:pt idx="5">
                  <c:v>6.9836495772864715E-2</c:v>
                </c:pt>
                <c:pt idx="6">
                  <c:v>7.1672729427968332E-2</c:v>
                </c:pt>
                <c:pt idx="7">
                  <c:v>7.1710926677961181E-2</c:v>
                </c:pt>
                <c:pt idx="8">
                  <c:v>7.111707423497983E-2</c:v>
                </c:pt>
                <c:pt idx="9">
                  <c:v>7.0305003346416484E-2</c:v>
                </c:pt>
                <c:pt idx="10">
                  <c:v>7.5222091204379574E-2</c:v>
                </c:pt>
                <c:pt idx="11">
                  <c:v>7.9729869410721119E-2</c:v>
                </c:pt>
                <c:pt idx="12">
                  <c:v>8.6945979983014204E-2</c:v>
                </c:pt>
                <c:pt idx="13">
                  <c:v>9.5648982595650175E-2</c:v>
                </c:pt>
                <c:pt idx="14">
                  <c:v>9.7208128851494435E-2</c:v>
                </c:pt>
                <c:pt idx="15">
                  <c:v>9.9993840587681931E-2</c:v>
                </c:pt>
                <c:pt idx="16">
                  <c:v>0.10224878692490101</c:v>
                </c:pt>
                <c:pt idx="17">
                  <c:v>0.10188048005849121</c:v>
                </c:pt>
                <c:pt idx="18">
                  <c:v>0.10475865315653637</c:v>
                </c:pt>
                <c:pt idx="19">
                  <c:v>0.11057238239309856</c:v>
                </c:pt>
                <c:pt idx="20">
                  <c:v>0.11780217929248912</c:v>
                </c:pt>
                <c:pt idx="21">
                  <c:v>0.12371710672387103</c:v>
                </c:pt>
                <c:pt idx="22">
                  <c:v>0.12189259319105107</c:v>
                </c:pt>
                <c:pt idx="23">
                  <c:v>0.11666645076472709</c:v>
                </c:pt>
                <c:pt idx="24">
                  <c:v>0.12688450835086992</c:v>
                </c:pt>
                <c:pt idx="25">
                  <c:v>0.14230590274115712</c:v>
                </c:pt>
                <c:pt idx="26">
                  <c:v>0.15552087591581909</c:v>
                </c:pt>
                <c:pt idx="27">
                  <c:v>0.16507148107751024</c:v>
                </c:pt>
                <c:pt idx="28">
                  <c:v>0.15965051304359221</c:v>
                </c:pt>
                <c:pt idx="29">
                  <c:v>0.15180783705745896</c:v>
                </c:pt>
                <c:pt idx="30">
                  <c:v>0.1495787450742142</c:v>
                </c:pt>
                <c:pt idx="31">
                  <c:v>0.15581042491636724</c:v>
                </c:pt>
                <c:pt idx="32">
                  <c:v>0.16284205082629391</c:v>
                </c:pt>
                <c:pt idx="33">
                  <c:v>0.16545761513897594</c:v>
                </c:pt>
                <c:pt idx="34">
                  <c:v>0.16629882622407216</c:v>
                </c:pt>
                <c:pt idx="35">
                  <c:v>0.1618487962636703</c:v>
                </c:pt>
                <c:pt idx="36">
                  <c:v>0.15713751172935289</c:v>
                </c:pt>
                <c:pt idx="37">
                  <c:v>0.15243829484638827</c:v>
                </c:pt>
                <c:pt idx="38">
                  <c:v>0.14823115288903377</c:v>
                </c:pt>
                <c:pt idx="39">
                  <c:v>0.14390141734420403</c:v>
                </c:pt>
                <c:pt idx="40">
                  <c:v>0.14440185516015891</c:v>
                </c:pt>
                <c:pt idx="41">
                  <c:v>0.14374316073153184</c:v>
                </c:pt>
                <c:pt idx="42">
                  <c:v>0.14291590605602175</c:v>
                </c:pt>
                <c:pt idx="43">
                  <c:v>0.14182059798214894</c:v>
                </c:pt>
                <c:pt idx="44">
                  <c:v>0.13680198263966939</c:v>
                </c:pt>
                <c:pt idx="45">
                  <c:v>0.13327675277330631</c:v>
                </c:pt>
                <c:pt idx="46">
                  <c:v>0.12777645742196483</c:v>
                </c:pt>
                <c:pt idx="47">
                  <c:v>0.12643980176133904</c:v>
                </c:pt>
                <c:pt idx="48">
                  <c:v>0.12788049259301498</c:v>
                </c:pt>
                <c:pt idx="49">
                  <c:v>0.13534000593156501</c:v>
                </c:pt>
                <c:pt idx="50">
                  <c:v>0.13571781006346004</c:v>
                </c:pt>
                <c:pt idx="51">
                  <c:v>0.13292019896154342</c:v>
                </c:pt>
                <c:pt idx="52">
                  <c:v>0.1242824541913909</c:v>
                </c:pt>
                <c:pt idx="53">
                  <c:v>0.10851371136677422</c:v>
                </c:pt>
                <c:pt idx="54">
                  <c:v>0.10400304943285818</c:v>
                </c:pt>
                <c:pt idx="55">
                  <c:v>0.10273030030700722</c:v>
                </c:pt>
                <c:pt idx="56">
                  <c:v>0.10404298774877141</c:v>
                </c:pt>
                <c:pt idx="57">
                  <c:v>0.10738199419585996</c:v>
                </c:pt>
                <c:pt idx="58">
                  <c:v>0.10799778153245139</c:v>
                </c:pt>
                <c:pt idx="59">
                  <c:v>0.10901438249398215</c:v>
                </c:pt>
                <c:pt idx="60">
                  <c:v>0.11149494969340336</c:v>
                </c:pt>
                <c:pt idx="61">
                  <c:v>0.11466138010804336</c:v>
                </c:pt>
                <c:pt idx="62">
                  <c:v>0.11508099734307173</c:v>
                </c:pt>
                <c:pt idx="63">
                  <c:v>0.11716899224008234</c:v>
                </c:pt>
                <c:pt idx="64">
                  <c:v>0.11746582316970909</c:v>
                </c:pt>
                <c:pt idx="65">
                  <c:v>0.11703054773238956</c:v>
                </c:pt>
                <c:pt idx="66">
                  <c:v>0.11571880772899087</c:v>
                </c:pt>
                <c:pt idx="67">
                  <c:v>0.11456949557701149</c:v>
                </c:pt>
                <c:pt idx="68">
                  <c:v>0.1151446979796002</c:v>
                </c:pt>
                <c:pt idx="69">
                  <c:v>0.11630182126667341</c:v>
                </c:pt>
                <c:pt idx="70">
                  <c:v>0.11691593479034132</c:v>
                </c:pt>
                <c:pt idx="71">
                  <c:v>0.11613115918738072</c:v>
                </c:pt>
                <c:pt idx="72">
                  <c:v>0.11455874092128267</c:v>
                </c:pt>
                <c:pt idx="73">
                  <c:v>0.11011942820784321</c:v>
                </c:pt>
                <c:pt idx="74">
                  <c:v>0.11040493917482211</c:v>
                </c:pt>
                <c:pt idx="75">
                  <c:v>0.11409094669840635</c:v>
                </c:pt>
                <c:pt idx="76">
                  <c:v>0.12007067315593775</c:v>
                </c:pt>
                <c:pt idx="77">
                  <c:v>0.12900191417740459</c:v>
                </c:pt>
                <c:pt idx="78">
                  <c:v>0.13517110642757557</c:v>
                </c:pt>
                <c:pt idx="79">
                  <c:v>0.13647830226590291</c:v>
                </c:pt>
                <c:pt idx="80">
                  <c:v>0.13179222871822158</c:v>
                </c:pt>
                <c:pt idx="81">
                  <c:v>0.12494618845144607</c:v>
                </c:pt>
                <c:pt idx="82">
                  <c:v>0.12261873173266734</c:v>
                </c:pt>
                <c:pt idx="83">
                  <c:v>0.12240776298957957</c:v>
                </c:pt>
                <c:pt idx="84">
                  <c:v>0.12387887699778458</c:v>
                </c:pt>
                <c:pt idx="85">
                  <c:v>0.12567574373478219</c:v>
                </c:pt>
                <c:pt idx="86">
                  <c:v>0.1273248577830253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22-4752-9967-2BA00564C15A}"/>
            </c:ext>
          </c:extLst>
        </c:ser>
        <c:ser>
          <c:idx val="2"/>
          <c:order val="2"/>
          <c:tx>
            <c:v>Importações</c:v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accent6">
                  <a:lumMod val="75000"/>
                </a:schemeClr>
              </a:solidFill>
            </a:ln>
            <a:effectLst/>
          </c:spPr>
          <c:invertIfNegative val="0"/>
          <c:cat>
            <c:strRef>
              <c:f>'PIB - IBGE SCN'!$A$100:$A$177</c:f>
              <c:strCache>
                <c:ptCount val="78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</c:strCache>
            </c:strRef>
          </c:cat>
          <c:val>
            <c:numRef>
              <c:f>'PIB - IBGE SCN'!$AG$100:$AG$186</c:f>
              <c:numCache>
                <c:formatCode>0.0%</c:formatCode>
                <c:ptCount val="87"/>
                <c:pt idx="0">
                  <c:v>-9.4555849642524434E-2</c:v>
                </c:pt>
                <c:pt idx="1">
                  <c:v>-8.9053817936704069E-2</c:v>
                </c:pt>
                <c:pt idx="2">
                  <c:v>-9.1209916739692393E-2</c:v>
                </c:pt>
                <c:pt idx="3">
                  <c:v>-9.397090366422016E-2</c:v>
                </c:pt>
                <c:pt idx="4">
                  <c:v>-9.6025101934895232E-2</c:v>
                </c:pt>
                <c:pt idx="5">
                  <c:v>-9.5925596860506501E-2</c:v>
                </c:pt>
                <c:pt idx="6">
                  <c:v>-9.6741456504081322E-2</c:v>
                </c:pt>
                <c:pt idx="7">
                  <c:v>-9.5205612453087979E-2</c:v>
                </c:pt>
                <c:pt idx="8">
                  <c:v>-9.4270596859389155E-2</c:v>
                </c:pt>
                <c:pt idx="9">
                  <c:v>-9.4080845935653717E-2</c:v>
                </c:pt>
                <c:pt idx="10">
                  <c:v>-9.675873394268085E-2</c:v>
                </c:pt>
                <c:pt idx="11">
                  <c:v>-0.10109302528187106</c:v>
                </c:pt>
                <c:pt idx="12">
                  <c:v>-0.10678660372882899</c:v>
                </c:pt>
                <c:pt idx="13">
                  <c:v>-0.11417268214315894</c:v>
                </c:pt>
                <c:pt idx="14">
                  <c:v>-0.11620344794750131</c:v>
                </c:pt>
                <c:pt idx="15">
                  <c:v>-0.11900143947528347</c:v>
                </c:pt>
                <c:pt idx="16">
                  <c:v>-0.1215990554539523</c:v>
                </c:pt>
                <c:pt idx="17">
                  <c:v>-0.12451713353126401</c:v>
                </c:pt>
                <c:pt idx="18">
                  <c:v>-0.13048563341532154</c:v>
                </c:pt>
                <c:pt idx="19">
                  <c:v>-0.13803778909792747</c:v>
                </c:pt>
                <c:pt idx="20">
                  <c:v>-0.14432497988971674</c:v>
                </c:pt>
                <c:pt idx="21">
                  <c:v>-0.14564574352555937</c:v>
                </c:pt>
                <c:pt idx="22">
                  <c:v>-0.13932070107433792</c:v>
                </c:pt>
                <c:pt idx="23">
                  <c:v>-0.13038525004471235</c:v>
                </c:pt>
                <c:pt idx="24">
                  <c:v>-0.12933862526258749</c:v>
                </c:pt>
                <c:pt idx="25">
                  <c:v>-0.13387767133601636</c:v>
                </c:pt>
                <c:pt idx="26">
                  <c:v>-0.14160276709080652</c:v>
                </c:pt>
                <c:pt idx="27">
                  <c:v>-0.14343289272451176</c:v>
                </c:pt>
                <c:pt idx="28">
                  <c:v>-0.13718848864437716</c:v>
                </c:pt>
                <c:pt idx="29">
                  <c:v>-0.12959601015803007</c:v>
                </c:pt>
                <c:pt idx="30">
                  <c:v>-0.12421088740817253</c:v>
                </c:pt>
                <c:pt idx="31">
                  <c:v>-0.12598480813623517</c:v>
                </c:pt>
                <c:pt idx="32">
                  <c:v>-0.12949674483024282</c:v>
                </c:pt>
                <c:pt idx="33">
                  <c:v>-0.1313249096645191</c:v>
                </c:pt>
                <c:pt idx="34">
                  <c:v>-0.13121232175559785</c:v>
                </c:pt>
                <c:pt idx="35">
                  <c:v>-0.12846811454126797</c:v>
                </c:pt>
                <c:pt idx="36">
                  <c:v>-0.1240516018761728</c:v>
                </c:pt>
                <c:pt idx="37">
                  <c:v>-0.11842965800225728</c:v>
                </c:pt>
                <c:pt idx="38">
                  <c:v>-0.11603430331893413</c:v>
                </c:pt>
                <c:pt idx="39">
                  <c:v>-0.11445914259150894</c:v>
                </c:pt>
                <c:pt idx="40">
                  <c:v>-0.11574063268768552</c:v>
                </c:pt>
                <c:pt idx="41">
                  <c:v>-0.11667383303261335</c:v>
                </c:pt>
                <c:pt idx="42">
                  <c:v>-0.11836301921828155</c:v>
                </c:pt>
                <c:pt idx="43">
                  <c:v>-0.11848745334428283</c:v>
                </c:pt>
                <c:pt idx="44">
                  <c:v>-0.11870889938421678</c:v>
                </c:pt>
                <c:pt idx="45">
                  <c:v>-0.11964936418848326</c:v>
                </c:pt>
                <c:pt idx="46">
                  <c:v>-0.11991781846127977</c:v>
                </c:pt>
                <c:pt idx="47">
                  <c:v>-0.12313821834717562</c:v>
                </c:pt>
                <c:pt idx="48">
                  <c:v>-0.12761024320058906</c:v>
                </c:pt>
                <c:pt idx="49">
                  <c:v>-0.13723568865179908</c:v>
                </c:pt>
                <c:pt idx="50">
                  <c:v>-0.1377095188756883</c:v>
                </c:pt>
                <c:pt idx="51">
                  <c:v>-0.13320062671471067</c:v>
                </c:pt>
                <c:pt idx="52">
                  <c:v>-0.12583012365399121</c:v>
                </c:pt>
                <c:pt idx="53">
                  <c:v>-0.11254604599852701</c:v>
                </c:pt>
                <c:pt idx="54">
                  <c:v>-0.11021790930194698</c:v>
                </c:pt>
                <c:pt idx="55">
                  <c:v>-0.11174248400798763</c:v>
                </c:pt>
                <c:pt idx="56">
                  <c:v>-0.11527445996982764</c:v>
                </c:pt>
                <c:pt idx="57">
                  <c:v>-0.11779207982197963</c:v>
                </c:pt>
                <c:pt idx="58">
                  <c:v>-0.11761127265430615</c:v>
                </c:pt>
                <c:pt idx="59">
                  <c:v>-0.11830801331046586</c:v>
                </c:pt>
                <c:pt idx="60">
                  <c:v>-0.11865033943031947</c:v>
                </c:pt>
                <c:pt idx="61">
                  <c:v>-0.12235517831852907</c:v>
                </c:pt>
                <c:pt idx="62">
                  <c:v>-0.12376726592535126</c:v>
                </c:pt>
                <c:pt idx="63">
                  <c:v>-0.12751992867720816</c:v>
                </c:pt>
                <c:pt idx="64">
                  <c:v>-0.12864369804609274</c:v>
                </c:pt>
                <c:pt idx="65">
                  <c:v>-0.13062250247156701</c:v>
                </c:pt>
                <c:pt idx="66">
                  <c:v>-0.13324347552481158</c:v>
                </c:pt>
                <c:pt idx="67">
                  <c:v>-0.13371655097105561</c:v>
                </c:pt>
                <c:pt idx="68">
                  <c:v>-0.13815029671303788</c:v>
                </c:pt>
                <c:pt idx="69">
                  <c:v>-0.13931678163799777</c:v>
                </c:pt>
                <c:pt idx="70">
                  <c:v>-0.14071612652444435</c:v>
                </c:pt>
                <c:pt idx="71">
                  <c:v>-0.13993427806896758</c:v>
                </c:pt>
                <c:pt idx="72">
                  <c:v>-0.13804163728500418</c:v>
                </c:pt>
                <c:pt idx="73">
                  <c:v>-0.1367346299580566</c:v>
                </c:pt>
                <c:pt idx="74">
                  <c:v>-0.13699515560765363</c:v>
                </c:pt>
                <c:pt idx="75">
                  <c:v>-0.13827585606689699</c:v>
                </c:pt>
                <c:pt idx="76">
                  <c:v>-0.13975107837982986</c:v>
                </c:pt>
                <c:pt idx="77">
                  <c:v>-0.14053434519938751</c:v>
                </c:pt>
                <c:pt idx="78">
                  <c:v>-0.13863807450397331</c:v>
                </c:pt>
                <c:pt idx="79">
                  <c:v>-0.13493824979653599</c:v>
                </c:pt>
                <c:pt idx="80">
                  <c:v>-0.12777485786753798</c:v>
                </c:pt>
                <c:pt idx="81">
                  <c:v>-0.12079663887892177</c:v>
                </c:pt>
                <c:pt idx="82">
                  <c:v>-0.11654901182920947</c:v>
                </c:pt>
                <c:pt idx="83">
                  <c:v>-0.11328006805936139</c:v>
                </c:pt>
                <c:pt idx="84">
                  <c:v>-0.11378263600679668</c:v>
                </c:pt>
                <c:pt idx="85">
                  <c:v>-0.11552182580832167</c:v>
                </c:pt>
                <c:pt idx="86">
                  <c:v>-0.11887668106143336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522-4752-9967-2BA00564C1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22923648"/>
        <c:axId val="122925440"/>
      </c:barChart>
      <c:lineChart>
        <c:grouping val="stacked"/>
        <c:varyColors val="0"/>
        <c:ser>
          <c:idx val="0"/>
          <c:order val="0"/>
          <c:tx>
            <c:v>Saldo</c:v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'PIB - IBGE SCN'!$A$100:$A$186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SCN'!$AE$100:$AE$186</c:f>
              <c:numCache>
                <c:formatCode>0.0%</c:formatCode>
                <c:ptCount val="87"/>
                <c:pt idx="0">
                  <c:v>-1.9267099208650038E-2</c:v>
                </c:pt>
                <c:pt idx="1">
                  <c:v>-2.1751721089578693E-2</c:v>
                </c:pt>
                <c:pt idx="2">
                  <c:v>-2.5206844986762358E-2</c:v>
                </c:pt>
                <c:pt idx="3">
                  <c:v>-2.6917299393188376E-2</c:v>
                </c:pt>
                <c:pt idx="4">
                  <c:v>-2.7569671535136869E-2</c:v>
                </c:pt>
                <c:pt idx="5">
                  <c:v>-2.6089101087641786E-2</c:v>
                </c:pt>
                <c:pt idx="6">
                  <c:v>-2.506872707611299E-2</c:v>
                </c:pt>
                <c:pt idx="7">
                  <c:v>-2.3494685775126797E-2</c:v>
                </c:pt>
                <c:pt idx="8">
                  <c:v>-2.3153522624409326E-2</c:v>
                </c:pt>
                <c:pt idx="9">
                  <c:v>-2.3775842589237234E-2</c:v>
                </c:pt>
                <c:pt idx="10">
                  <c:v>-2.1536642738301276E-2</c:v>
                </c:pt>
                <c:pt idx="11">
                  <c:v>-2.1363155871149939E-2</c:v>
                </c:pt>
                <c:pt idx="12">
                  <c:v>-1.9840623745814787E-2</c:v>
                </c:pt>
                <c:pt idx="13">
                  <c:v>-1.8523699547508765E-2</c:v>
                </c:pt>
                <c:pt idx="14">
                  <c:v>-1.899531909600688E-2</c:v>
                </c:pt>
                <c:pt idx="15">
                  <c:v>-1.9007598887601534E-2</c:v>
                </c:pt>
                <c:pt idx="16">
                  <c:v>-1.9350268529051293E-2</c:v>
                </c:pt>
                <c:pt idx="17">
                  <c:v>-2.26366534727728E-2</c:v>
                </c:pt>
                <c:pt idx="18">
                  <c:v>-2.572698025878517E-2</c:v>
                </c:pt>
                <c:pt idx="19">
                  <c:v>-2.7465406704828901E-2</c:v>
                </c:pt>
                <c:pt idx="20">
                  <c:v>-2.6522800597227614E-2</c:v>
                </c:pt>
                <c:pt idx="21">
                  <c:v>-2.1928636801688342E-2</c:v>
                </c:pt>
                <c:pt idx="22">
                  <c:v>-1.7428107883286845E-2</c:v>
                </c:pt>
                <c:pt idx="23">
                  <c:v>-1.3718799279985261E-2</c:v>
                </c:pt>
                <c:pt idx="24">
                  <c:v>-2.4541169117175687E-3</c:v>
                </c:pt>
                <c:pt idx="25">
                  <c:v>8.4282314051407625E-3</c:v>
                </c:pt>
                <c:pt idx="26">
                  <c:v>1.3918108825012571E-2</c:v>
                </c:pt>
                <c:pt idx="27">
                  <c:v>2.1638588352998478E-2</c:v>
                </c:pt>
                <c:pt idx="28">
                  <c:v>2.2462024399215047E-2</c:v>
                </c:pt>
                <c:pt idx="29">
                  <c:v>2.2211826899428883E-2</c:v>
                </c:pt>
                <c:pt idx="30">
                  <c:v>2.5367857666041674E-2</c:v>
                </c:pt>
                <c:pt idx="31">
                  <c:v>2.9825616780132069E-2</c:v>
                </c:pt>
                <c:pt idx="32">
                  <c:v>3.3345305996051094E-2</c:v>
                </c:pt>
                <c:pt idx="33">
                  <c:v>3.4132705474456848E-2</c:v>
                </c:pt>
                <c:pt idx="34">
                  <c:v>3.5086504468474305E-2</c:v>
                </c:pt>
                <c:pt idx="35">
                  <c:v>3.3380681722402328E-2</c:v>
                </c:pt>
                <c:pt idx="36">
                  <c:v>3.3085909853180093E-2</c:v>
                </c:pt>
                <c:pt idx="37">
                  <c:v>3.4008636844130982E-2</c:v>
                </c:pt>
                <c:pt idx="38">
                  <c:v>3.2196849570099634E-2</c:v>
                </c:pt>
                <c:pt idx="39">
                  <c:v>2.9442274752695091E-2</c:v>
                </c:pt>
                <c:pt idx="40">
                  <c:v>2.8661222472473394E-2</c:v>
                </c:pt>
                <c:pt idx="41">
                  <c:v>2.7069327698918497E-2</c:v>
                </c:pt>
                <c:pt idx="42">
                  <c:v>2.4552886837740207E-2</c:v>
                </c:pt>
                <c:pt idx="43">
                  <c:v>2.3333144637866107E-2</c:v>
                </c:pt>
                <c:pt idx="44">
                  <c:v>1.8093083255452613E-2</c:v>
                </c:pt>
                <c:pt idx="45">
                  <c:v>1.3627388584823041E-2</c:v>
                </c:pt>
                <c:pt idx="46">
                  <c:v>7.8586389606850604E-3</c:v>
                </c:pt>
                <c:pt idx="47">
                  <c:v>3.3015834141634226E-3</c:v>
                </c:pt>
                <c:pt idx="48">
                  <c:v>2.7024939242592527E-4</c:v>
                </c:pt>
                <c:pt idx="49">
                  <c:v>-1.8956827202340765E-3</c:v>
                </c:pt>
                <c:pt idx="50">
                  <c:v>-1.9917088122282656E-3</c:v>
                </c:pt>
                <c:pt idx="51">
                  <c:v>-2.8042775316725055E-4</c:v>
                </c:pt>
                <c:pt idx="52">
                  <c:v>-1.5476694626003068E-3</c:v>
                </c:pt>
                <c:pt idx="53">
                  <c:v>-4.0323346317527875E-3</c:v>
                </c:pt>
                <c:pt idx="54">
                  <c:v>-6.2148598690888041E-3</c:v>
                </c:pt>
                <c:pt idx="55">
                  <c:v>-9.0121837009804057E-3</c:v>
                </c:pt>
                <c:pt idx="56">
                  <c:v>-1.1231472221056235E-2</c:v>
                </c:pt>
                <c:pt idx="57">
                  <c:v>-1.0410085626119669E-2</c:v>
                </c:pt>
                <c:pt idx="58">
                  <c:v>-9.6134911218547642E-3</c:v>
                </c:pt>
                <c:pt idx="59">
                  <c:v>-9.2936308164837111E-3</c:v>
                </c:pt>
                <c:pt idx="60">
                  <c:v>-7.1553897369161096E-3</c:v>
                </c:pt>
                <c:pt idx="61">
                  <c:v>-7.6937982104857139E-3</c:v>
                </c:pt>
                <c:pt idx="62">
                  <c:v>-8.6862685822795271E-3</c:v>
                </c:pt>
                <c:pt idx="63">
                  <c:v>-1.0350936437125813E-2</c:v>
                </c:pt>
                <c:pt idx="64">
                  <c:v>-1.1177874876383651E-2</c:v>
                </c:pt>
                <c:pt idx="65">
                  <c:v>-1.3591954739177445E-2</c:v>
                </c:pt>
                <c:pt idx="66">
                  <c:v>-1.7524667795820709E-2</c:v>
                </c:pt>
                <c:pt idx="67">
                  <c:v>-1.9147055394044127E-2</c:v>
                </c:pt>
                <c:pt idx="68">
                  <c:v>-2.3005598733437688E-2</c:v>
                </c:pt>
                <c:pt idx="69">
                  <c:v>-2.3014960371324361E-2</c:v>
                </c:pt>
                <c:pt idx="70">
                  <c:v>-2.3800191734103027E-2</c:v>
                </c:pt>
                <c:pt idx="71">
                  <c:v>-2.3803118881586857E-2</c:v>
                </c:pt>
                <c:pt idx="72">
                  <c:v>-2.3482896363721514E-2</c:v>
                </c:pt>
                <c:pt idx="73">
                  <c:v>-2.6615201750213396E-2</c:v>
                </c:pt>
                <c:pt idx="74">
                  <c:v>-2.659021643283152E-2</c:v>
                </c:pt>
                <c:pt idx="75">
                  <c:v>-2.4184909368490645E-2</c:v>
                </c:pt>
                <c:pt idx="76">
                  <c:v>-1.9680405223892111E-2</c:v>
                </c:pt>
                <c:pt idx="77">
                  <c:v>-1.1532431021982925E-2</c:v>
                </c:pt>
                <c:pt idx="78">
                  <c:v>-3.4669680763977362E-3</c:v>
                </c:pt>
                <c:pt idx="79">
                  <c:v>1.5400524693669204E-3</c:v>
                </c:pt>
                <c:pt idx="80">
                  <c:v>4.0173708506835992E-3</c:v>
                </c:pt>
                <c:pt idx="81">
                  <c:v>4.1495495725243081E-3</c:v>
                </c:pt>
                <c:pt idx="82">
                  <c:v>6.0697199034578653E-3</c:v>
                </c:pt>
                <c:pt idx="83">
                  <c:v>9.1276949302181859E-3</c:v>
                </c:pt>
                <c:pt idx="84">
                  <c:v>1.0096240990987895E-2</c:v>
                </c:pt>
                <c:pt idx="85">
                  <c:v>1.0153917926460518E-2</c:v>
                </c:pt>
                <c:pt idx="86">
                  <c:v>8.4481767215919407E-3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522-4752-9967-2BA00564C1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23648"/>
        <c:axId val="122925440"/>
      </c:lineChart>
      <c:catAx>
        <c:axId val="122923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2925440"/>
        <c:crosses val="autoZero"/>
        <c:auto val="1"/>
        <c:lblAlgn val="ctr"/>
        <c:lblOffset val="100"/>
        <c:noMultiLvlLbl val="0"/>
      </c:catAx>
      <c:valAx>
        <c:axId val="122925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292364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Investimentos/PIB - </a:t>
            </a:r>
            <a:r>
              <a:rPr lang="pt-BR" sz="1200" b="1" i="0" u="none" strike="noStrike" baseline="0">
                <a:effectLst/>
              </a:rPr>
              <a:t>Ac. 4 Trim</a:t>
            </a:r>
            <a:endParaRPr lang="pt-BR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v>FBCF</c:v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'PIB - IBGE SCN'!$A$100:$A$184</c:f>
              <c:strCache>
                <c:ptCount val="85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</c:strCache>
            </c:strRef>
          </c:cat>
          <c:val>
            <c:numRef>
              <c:f>'PIB - IBGE SCN'!$AC$100:$AC$186</c:f>
              <c:numCache>
                <c:formatCode>0.0%</c:formatCode>
                <c:ptCount val="87"/>
                <c:pt idx="0">
                  <c:v>0.20286297616512786</c:v>
                </c:pt>
                <c:pt idx="1">
                  <c:v>0.18640653787825773</c:v>
                </c:pt>
                <c:pt idx="2">
                  <c:v>0.1883733175737827</c:v>
                </c:pt>
                <c:pt idx="3">
                  <c:v>0.19005642298956058</c:v>
                </c:pt>
                <c:pt idx="4">
                  <c:v>0.19131698037161921</c:v>
                </c:pt>
                <c:pt idx="5">
                  <c:v>0.19122901123571176</c:v>
                </c:pt>
                <c:pt idx="6">
                  <c:v>0.19094704455169415</c:v>
                </c:pt>
                <c:pt idx="7">
                  <c:v>0.18948206090435438</c:v>
                </c:pt>
                <c:pt idx="8">
                  <c:v>0.18758200110858678</c:v>
                </c:pt>
                <c:pt idx="9">
                  <c:v>0.1854234849937316</c:v>
                </c:pt>
                <c:pt idx="10">
                  <c:v>0.18124634576210347</c:v>
                </c:pt>
                <c:pt idx="11">
                  <c:v>0.17712011158302962</c:v>
                </c:pt>
                <c:pt idx="12">
                  <c:v>0.17321469569092793</c:v>
                </c:pt>
                <c:pt idx="13">
                  <c:v>0.17016294218814471</c:v>
                </c:pt>
                <c:pt idx="14">
                  <c:v>0.17761202014825905</c:v>
                </c:pt>
                <c:pt idx="15">
                  <c:v>0.17979276064835967</c:v>
                </c:pt>
                <c:pt idx="16">
                  <c:v>0.18085343201874354</c:v>
                </c:pt>
                <c:pt idx="17">
                  <c:v>0.18304488029819385</c:v>
                </c:pt>
                <c:pt idx="18">
                  <c:v>0.18166500954399631</c:v>
                </c:pt>
                <c:pt idx="19">
                  <c:v>0.18366884985229912</c:v>
                </c:pt>
                <c:pt idx="20">
                  <c:v>0.18538229224835998</c:v>
                </c:pt>
                <c:pt idx="21">
                  <c:v>0.18418086500608591</c:v>
                </c:pt>
                <c:pt idx="22">
                  <c:v>0.18092811597256789</c:v>
                </c:pt>
                <c:pt idx="23">
                  <c:v>0.17776586278532142</c:v>
                </c:pt>
                <c:pt idx="24">
                  <c:v>0.1771264886210267</c:v>
                </c:pt>
                <c:pt idx="25">
                  <c:v>0.17926250822467885</c:v>
                </c:pt>
                <c:pt idx="26">
                  <c:v>0.17771182626397158</c:v>
                </c:pt>
                <c:pt idx="27">
                  <c:v>0.17392088555145815</c:v>
                </c:pt>
                <c:pt idx="28">
                  <c:v>0.17000226527503096</c:v>
                </c:pt>
                <c:pt idx="29">
                  <c:v>0.16604759151060111</c:v>
                </c:pt>
                <c:pt idx="30">
                  <c:v>0.16527815406548182</c:v>
                </c:pt>
                <c:pt idx="31">
                  <c:v>0.16760862641395916</c:v>
                </c:pt>
                <c:pt idx="32">
                  <c:v>0.17175479886163422</c:v>
                </c:pt>
                <c:pt idx="33">
                  <c:v>0.17320233322737644</c:v>
                </c:pt>
                <c:pt idx="34">
                  <c:v>0.17274656999891533</c:v>
                </c:pt>
                <c:pt idx="35">
                  <c:v>0.17279719909885216</c:v>
                </c:pt>
                <c:pt idx="36">
                  <c:v>0.17172023276324322</c:v>
                </c:pt>
                <c:pt idx="37">
                  <c:v>0.17056183253865503</c:v>
                </c:pt>
                <c:pt idx="38">
                  <c:v>0.17147126154045139</c:v>
                </c:pt>
                <c:pt idx="39">
                  <c:v>0.17149052383224539</c:v>
                </c:pt>
                <c:pt idx="40">
                  <c:v>0.17174270031067393</c:v>
                </c:pt>
                <c:pt idx="41">
                  <c:v>0.17210299459469147</c:v>
                </c:pt>
                <c:pt idx="42">
                  <c:v>0.17180768451530304</c:v>
                </c:pt>
                <c:pt idx="43">
                  <c:v>0.17304982767502461</c:v>
                </c:pt>
                <c:pt idx="44">
                  <c:v>0.17635155557070215</c:v>
                </c:pt>
                <c:pt idx="45">
                  <c:v>0.17995761534713117</c:v>
                </c:pt>
                <c:pt idx="46">
                  <c:v>0.18302596893122799</c:v>
                </c:pt>
                <c:pt idx="47">
                  <c:v>0.18663650067441576</c:v>
                </c:pt>
                <c:pt idx="48">
                  <c:v>0.19207519513856142</c:v>
                </c:pt>
                <c:pt idx="49">
                  <c:v>0.19385329572795126</c:v>
                </c:pt>
                <c:pt idx="50">
                  <c:v>0.19196031360956628</c:v>
                </c:pt>
                <c:pt idx="51">
                  <c:v>0.18979352333140442</c:v>
                </c:pt>
                <c:pt idx="52">
                  <c:v>0.18851051265255753</c:v>
                </c:pt>
                <c:pt idx="53">
                  <c:v>0.19101958097194388</c:v>
                </c:pt>
                <c:pt idx="54">
                  <c:v>0.19626184934867805</c:v>
                </c:pt>
                <c:pt idx="55">
                  <c:v>0.20137949024411383</c:v>
                </c:pt>
                <c:pt idx="56">
                  <c:v>0.20490417247644011</c:v>
                </c:pt>
                <c:pt idx="57">
                  <c:v>0.20534673650300722</c:v>
                </c:pt>
                <c:pt idx="58">
                  <c:v>0.20666115413410688</c:v>
                </c:pt>
                <c:pt idx="59">
                  <c:v>0.20620534027259599</c:v>
                </c:pt>
                <c:pt idx="60">
                  <c:v>0.20590891956928056</c:v>
                </c:pt>
                <c:pt idx="61">
                  <c:v>0.20608964208334693</c:v>
                </c:pt>
                <c:pt idx="62">
                  <c:v>0.20609342174994139</c:v>
                </c:pt>
                <c:pt idx="63">
                  <c:v>0.20683759920166594</c:v>
                </c:pt>
                <c:pt idx="64">
                  <c:v>0.20641863879759564</c:v>
                </c:pt>
                <c:pt idx="65">
                  <c:v>0.20716712774883919</c:v>
                </c:pt>
                <c:pt idx="66">
                  <c:v>0.20718244428567192</c:v>
                </c:pt>
                <c:pt idx="67">
                  <c:v>0.20844145824089982</c:v>
                </c:pt>
                <c:pt idx="68">
                  <c:v>0.20959540158013604</c:v>
                </c:pt>
                <c:pt idx="69">
                  <c:v>0.20911921875888015</c:v>
                </c:pt>
                <c:pt idx="70">
                  <c:v>0.2092496045966192</c:v>
                </c:pt>
                <c:pt idx="71">
                  <c:v>0.20604022887215315</c:v>
                </c:pt>
                <c:pt idx="72">
                  <c:v>0.20182372800937173</c:v>
                </c:pt>
                <c:pt idx="73">
                  <c:v>0.1987302890333251</c:v>
                </c:pt>
                <c:pt idx="74">
                  <c:v>0.19451161274493683</c:v>
                </c:pt>
                <c:pt idx="75">
                  <c:v>0.18992906840323634</c:v>
                </c:pt>
                <c:pt idx="76">
                  <c:v>0.18521838272425714</c:v>
                </c:pt>
                <c:pt idx="77">
                  <c:v>0.17835807042511703</c:v>
                </c:pt>
                <c:pt idx="78">
                  <c:v>0.17228344121317604</c:v>
                </c:pt>
                <c:pt idx="79">
                  <c:v>0.16842753810097236</c:v>
                </c:pt>
                <c:pt idx="80">
                  <c:v>0.16435360292488585</c:v>
                </c:pt>
                <c:pt idx="81">
                  <c:v>0.16123006283139873</c:v>
                </c:pt>
                <c:pt idx="82">
                  <c:v>0.15860012767547235</c:v>
                </c:pt>
                <c:pt idx="83">
                  <c:v>0.15559820297371271</c:v>
                </c:pt>
                <c:pt idx="84">
                  <c:v>0.1551616564394801</c:v>
                </c:pt>
                <c:pt idx="85">
                  <c:v>0.15634520912712213</c:v>
                </c:pt>
                <c:pt idx="86">
                  <c:v>0.15778012627456089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28-4C10-8AD6-1183337B17D0}"/>
            </c:ext>
          </c:extLst>
        </c:ser>
        <c:ser>
          <c:idx val="2"/>
          <c:order val="2"/>
          <c:tx>
            <c:v>Var. Estoques</c:v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'PIB - IBGE SCN'!$A$100:$A$184</c:f>
              <c:strCache>
                <c:ptCount val="85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</c:strCache>
            </c:strRef>
          </c:cat>
          <c:val>
            <c:numRef>
              <c:f>'PIB - IBGE SCN'!$AD$100:$AD$186</c:f>
              <c:numCache>
                <c:formatCode>0.0%</c:formatCode>
                <c:ptCount val="87"/>
                <c:pt idx="0">
                  <c:v>-2.9939512700948485E-2</c:v>
                </c:pt>
                <c:pt idx="1">
                  <c:v>-1.3737074094751519E-2</c:v>
                </c:pt>
                <c:pt idx="2">
                  <c:v>-1.5977703391793992E-2</c:v>
                </c:pt>
                <c:pt idx="3">
                  <c:v>-2.0640274485414983E-2</c:v>
                </c:pt>
                <c:pt idx="4">
                  <c:v>-1.891085147619314E-2</c:v>
                </c:pt>
                <c:pt idx="5">
                  <c:v>-1.3589155084822831E-2</c:v>
                </c:pt>
                <c:pt idx="6">
                  <c:v>-1.4409727955222997E-2</c:v>
                </c:pt>
                <c:pt idx="7">
                  <c:v>-6.8324244733288103E-3</c:v>
                </c:pt>
                <c:pt idx="8">
                  <c:v>-5.1558441008854941E-3</c:v>
                </c:pt>
                <c:pt idx="9">
                  <c:v>-3.7759658206557361E-3</c:v>
                </c:pt>
                <c:pt idx="10">
                  <c:v>1.0573911474870226E-3</c:v>
                </c:pt>
                <c:pt idx="11">
                  <c:v>5.5675128779723217E-3</c:v>
                </c:pt>
                <c:pt idx="12">
                  <c:v>2.2550132991316875E-3</c:v>
                </c:pt>
                <c:pt idx="13">
                  <c:v>3.7326552456200222E-3</c:v>
                </c:pt>
                <c:pt idx="14">
                  <c:v>6.3542967077995236E-3</c:v>
                </c:pt>
                <c:pt idx="15">
                  <c:v>3.6732759578375989E-3</c:v>
                </c:pt>
                <c:pt idx="16">
                  <c:v>9.1007843222480345E-3</c:v>
                </c:pt>
                <c:pt idx="17">
                  <c:v>5.9863123915062568E-3</c:v>
                </c:pt>
                <c:pt idx="18">
                  <c:v>7.4687692342046115E-3</c:v>
                </c:pt>
                <c:pt idx="19">
                  <c:v>6.8874623011295957E-3</c:v>
                </c:pt>
                <c:pt idx="20">
                  <c:v>6.4821003792290199E-3</c:v>
                </c:pt>
                <c:pt idx="21">
                  <c:v>3.2377379264286305E-3</c:v>
                </c:pt>
                <c:pt idx="22">
                  <c:v>3.3573619458882997E-3</c:v>
                </c:pt>
                <c:pt idx="23">
                  <c:v>8.5790079962738061E-3</c:v>
                </c:pt>
                <c:pt idx="24">
                  <c:v>3.6460634707527664E-3</c:v>
                </c:pt>
                <c:pt idx="25">
                  <c:v>-4.7717133796426415E-3</c:v>
                </c:pt>
                <c:pt idx="26">
                  <c:v>-9.4318872418963067E-3</c:v>
                </c:pt>
                <c:pt idx="27">
                  <c:v>-1.2932348788911316E-2</c:v>
                </c:pt>
                <c:pt idx="28">
                  <c:v>-9.180123580342937E-3</c:v>
                </c:pt>
                <c:pt idx="29">
                  <c:v>2.5192924673867103E-3</c:v>
                </c:pt>
                <c:pt idx="30">
                  <c:v>8.8226014466814915E-3</c:v>
                </c:pt>
                <c:pt idx="31">
                  <c:v>1.2719192457542463E-2</c:v>
                </c:pt>
                <c:pt idx="32">
                  <c:v>1.0231540216422025E-2</c:v>
                </c:pt>
                <c:pt idx="33">
                  <c:v>5.9233501920149438E-3</c:v>
                </c:pt>
                <c:pt idx="34">
                  <c:v>3.3655410474944334E-3</c:v>
                </c:pt>
                <c:pt idx="35">
                  <c:v>2.2694259553324666E-3</c:v>
                </c:pt>
                <c:pt idx="36">
                  <c:v>2.4794294857072084E-3</c:v>
                </c:pt>
                <c:pt idx="37">
                  <c:v>1.4870003909071981E-3</c:v>
                </c:pt>
                <c:pt idx="38">
                  <c:v>3.3584285588285411E-4</c:v>
                </c:pt>
                <c:pt idx="39">
                  <c:v>2.9421170423763055E-5</c:v>
                </c:pt>
                <c:pt idx="40">
                  <c:v>2.1420493889455516E-3</c:v>
                </c:pt>
                <c:pt idx="41">
                  <c:v>6.0617486827710173E-3</c:v>
                </c:pt>
                <c:pt idx="42">
                  <c:v>1.2019877685241626E-2</c:v>
                </c:pt>
                <c:pt idx="43">
                  <c:v>1.4847068372773125E-2</c:v>
                </c:pt>
                <c:pt idx="44">
                  <c:v>1.8103274800022297E-2</c:v>
                </c:pt>
                <c:pt idx="45">
                  <c:v>1.8235641655419025E-2</c:v>
                </c:pt>
                <c:pt idx="46">
                  <c:v>2.1255050869694269E-2</c:v>
                </c:pt>
                <c:pt idx="47">
                  <c:v>2.4286986596164468E-2</c:v>
                </c:pt>
                <c:pt idx="48">
                  <c:v>2.3568024093278489E-2</c:v>
                </c:pt>
                <c:pt idx="49">
                  <c:v>2.2340533392613382E-2</c:v>
                </c:pt>
                <c:pt idx="50">
                  <c:v>1.5448162155600898E-2</c:v>
                </c:pt>
                <c:pt idx="51">
                  <c:v>5.9310496612959606E-3</c:v>
                </c:pt>
                <c:pt idx="52">
                  <c:v>-2.1215565783278319E-3</c:v>
                </c:pt>
                <c:pt idx="53">
                  <c:v>-3.0582297205717398E-3</c:v>
                </c:pt>
                <c:pt idx="54">
                  <c:v>-6.0914772908560484E-5</c:v>
                </c:pt>
                <c:pt idx="55">
                  <c:v>5.2761332607352187E-3</c:v>
                </c:pt>
                <c:pt idx="56">
                  <c:v>1.240497154343773E-2</c:v>
                </c:pt>
                <c:pt idx="57">
                  <c:v>1.2666479148561317E-2</c:v>
                </c:pt>
                <c:pt idx="58">
                  <c:v>1.3509368445087835E-2</c:v>
                </c:pt>
                <c:pt idx="59">
                  <c:v>1.5148085856251645E-2</c:v>
                </c:pt>
                <c:pt idx="60">
                  <c:v>1.3112615135245245E-2</c:v>
                </c:pt>
                <c:pt idx="61">
                  <c:v>1.2173068987120922E-2</c:v>
                </c:pt>
                <c:pt idx="62">
                  <c:v>1.3450599855458555E-2</c:v>
                </c:pt>
                <c:pt idx="63">
                  <c:v>1.2217411535275018E-2</c:v>
                </c:pt>
                <c:pt idx="64">
                  <c:v>1.1762487394901548E-2</c:v>
                </c:pt>
                <c:pt idx="65">
                  <c:v>7.0051259045108795E-3</c:v>
                </c:pt>
                <c:pt idx="66">
                  <c:v>8.2155793701269193E-3</c:v>
                </c:pt>
                <c:pt idx="67">
                  <c:v>7.0893640609779648E-3</c:v>
                </c:pt>
                <c:pt idx="68">
                  <c:v>8.056393814812551E-3</c:v>
                </c:pt>
                <c:pt idx="69">
                  <c:v>7.8184506432290458E-3</c:v>
                </c:pt>
                <c:pt idx="70">
                  <c:v>6.7181825280192946E-3</c:v>
                </c:pt>
                <c:pt idx="71">
                  <c:v>5.651818139890223E-3</c:v>
                </c:pt>
                <c:pt idx="72">
                  <c:v>6.0781835234589802E-3</c:v>
                </c:pt>
                <c:pt idx="73">
                  <c:v>6.7538185550214836E-3</c:v>
                </c:pt>
                <c:pt idx="74">
                  <c:v>6.3552079523265786E-3</c:v>
                </c:pt>
                <c:pt idx="75">
                  <c:v>4.4940738971952932E-3</c:v>
                </c:pt>
                <c:pt idx="76">
                  <c:v>6.0568641910804094E-4</c:v>
                </c:pt>
                <c:pt idx="77">
                  <c:v>-4.2418117921783627E-3</c:v>
                </c:pt>
                <c:pt idx="78">
                  <c:v>-8.7877665119694588E-3</c:v>
                </c:pt>
                <c:pt idx="79">
                  <c:v>-9.7033935577361015E-3</c:v>
                </c:pt>
                <c:pt idx="80">
                  <c:v>-9.2386156892601129E-3</c:v>
                </c:pt>
                <c:pt idx="81">
                  <c:v>-7.3576643269254042E-3</c:v>
                </c:pt>
                <c:pt idx="82">
                  <c:v>-2.8602969834097508E-3</c:v>
                </c:pt>
                <c:pt idx="83">
                  <c:v>-2.7243567346808425E-3</c:v>
                </c:pt>
                <c:pt idx="84">
                  <c:v>-2.412649023989528E-3</c:v>
                </c:pt>
                <c:pt idx="85">
                  <c:v>-1.3170111203573071E-3</c:v>
                </c:pt>
                <c:pt idx="86">
                  <c:v>-1.4336610852159393E-3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928-4C10-8AD6-1183337B1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22980224"/>
        <c:axId val="122981760"/>
      </c:barChart>
      <c:lineChart>
        <c:grouping val="stacked"/>
        <c:varyColors val="0"/>
        <c:ser>
          <c:idx val="0"/>
          <c:order val="0"/>
          <c:tx>
            <c:v>Investimento</c:v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'PIB - IBGE SCN'!$A$100:$A$186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SCN'!$AB$100:$AB$186</c:f>
              <c:numCache>
                <c:formatCode>0.0%</c:formatCode>
                <c:ptCount val="87"/>
                <c:pt idx="0">
                  <c:v>0.17292346346417936</c:v>
                </c:pt>
                <c:pt idx="1">
                  <c:v>0.1726694637835062</c:v>
                </c:pt>
                <c:pt idx="2">
                  <c:v>0.1723956141819887</c:v>
                </c:pt>
                <c:pt idx="3">
                  <c:v>0.1694161485041456</c:v>
                </c:pt>
                <c:pt idx="4">
                  <c:v>0.17240612889542606</c:v>
                </c:pt>
                <c:pt idx="5">
                  <c:v>0.17763985615088893</c:v>
                </c:pt>
                <c:pt idx="6">
                  <c:v>0.17653731659647115</c:v>
                </c:pt>
                <c:pt idx="7">
                  <c:v>0.18264963643102555</c:v>
                </c:pt>
                <c:pt idx="8">
                  <c:v>0.18242615700770129</c:v>
                </c:pt>
                <c:pt idx="9">
                  <c:v>0.18164751917307587</c:v>
                </c:pt>
                <c:pt idx="10">
                  <c:v>0.18230373690959048</c:v>
                </c:pt>
                <c:pt idx="11">
                  <c:v>0.18268762446100195</c:v>
                </c:pt>
                <c:pt idx="12">
                  <c:v>0.17546970899005962</c:v>
                </c:pt>
                <c:pt idx="13">
                  <c:v>0.17389559743376473</c:v>
                </c:pt>
                <c:pt idx="14">
                  <c:v>0.18396631685605858</c:v>
                </c:pt>
                <c:pt idx="15">
                  <c:v>0.18346603660619726</c:v>
                </c:pt>
                <c:pt idx="16">
                  <c:v>0.18995421634099158</c:v>
                </c:pt>
                <c:pt idx="17">
                  <c:v>0.18903119268970012</c:v>
                </c:pt>
                <c:pt idx="18">
                  <c:v>0.18913377877820092</c:v>
                </c:pt>
                <c:pt idx="19">
                  <c:v>0.19055631215342872</c:v>
                </c:pt>
                <c:pt idx="20">
                  <c:v>0.191864392627589</c:v>
                </c:pt>
                <c:pt idx="21">
                  <c:v>0.18741860293251453</c:v>
                </c:pt>
                <c:pt idx="22">
                  <c:v>0.18428547791845618</c:v>
                </c:pt>
                <c:pt idx="23">
                  <c:v>0.18634487078159523</c:v>
                </c:pt>
                <c:pt idx="24">
                  <c:v>0.18077255209177948</c:v>
                </c:pt>
                <c:pt idx="25">
                  <c:v>0.17449079484503621</c:v>
                </c:pt>
                <c:pt idx="26">
                  <c:v>0.16827993902207528</c:v>
                </c:pt>
                <c:pt idx="27">
                  <c:v>0.16098853676254685</c:v>
                </c:pt>
                <c:pt idx="28">
                  <c:v>0.16082214169468803</c:v>
                </c:pt>
                <c:pt idx="29">
                  <c:v>0.16856688397798783</c:v>
                </c:pt>
                <c:pt idx="30">
                  <c:v>0.17410075551216331</c:v>
                </c:pt>
                <c:pt idx="31">
                  <c:v>0.18032781887150162</c:v>
                </c:pt>
                <c:pt idx="32">
                  <c:v>0.18198633907805625</c:v>
                </c:pt>
                <c:pt idx="33">
                  <c:v>0.17912568341939139</c:v>
                </c:pt>
                <c:pt idx="34">
                  <c:v>0.17611211104640975</c:v>
                </c:pt>
                <c:pt idx="35">
                  <c:v>0.17506662505418463</c:v>
                </c:pt>
                <c:pt idx="36">
                  <c:v>0.17419966224895042</c:v>
                </c:pt>
                <c:pt idx="37">
                  <c:v>0.17204883292956225</c:v>
                </c:pt>
                <c:pt idx="38">
                  <c:v>0.17180710439633426</c:v>
                </c:pt>
                <c:pt idx="39">
                  <c:v>0.17151994500266915</c:v>
                </c:pt>
                <c:pt idx="40">
                  <c:v>0.17388474969961948</c:v>
                </c:pt>
                <c:pt idx="41">
                  <c:v>0.17816474327746248</c:v>
                </c:pt>
                <c:pt idx="42">
                  <c:v>0.18382756220054466</c:v>
                </c:pt>
                <c:pt idx="43">
                  <c:v>0.18789689604779775</c:v>
                </c:pt>
                <c:pt idx="44">
                  <c:v>0.19445483037072445</c:v>
                </c:pt>
                <c:pt idx="45">
                  <c:v>0.19819325700255019</c:v>
                </c:pt>
                <c:pt idx="46">
                  <c:v>0.20428101980092225</c:v>
                </c:pt>
                <c:pt idx="47">
                  <c:v>0.21092348727058022</c:v>
                </c:pt>
                <c:pt idx="48">
                  <c:v>0.21564321923183991</c:v>
                </c:pt>
                <c:pt idx="49">
                  <c:v>0.21619382912056465</c:v>
                </c:pt>
                <c:pt idx="50">
                  <c:v>0.20740847576516719</c:v>
                </c:pt>
                <c:pt idx="51">
                  <c:v>0.19572457299270038</c:v>
                </c:pt>
                <c:pt idx="52">
                  <c:v>0.1863889560742297</c:v>
                </c:pt>
                <c:pt idx="53">
                  <c:v>0.18796135125137214</c:v>
                </c:pt>
                <c:pt idx="54">
                  <c:v>0.19620093457576948</c:v>
                </c:pt>
                <c:pt idx="55">
                  <c:v>0.20665562350484906</c:v>
                </c:pt>
                <c:pt idx="56">
                  <c:v>0.21730914401987783</c:v>
                </c:pt>
                <c:pt idx="57">
                  <c:v>0.21801321565156853</c:v>
                </c:pt>
                <c:pt idx="58">
                  <c:v>0.22017052257919473</c:v>
                </c:pt>
                <c:pt idx="59">
                  <c:v>0.22135342612884762</c:v>
                </c:pt>
                <c:pt idx="60">
                  <c:v>0.21902153470452582</c:v>
                </c:pt>
                <c:pt idx="61">
                  <c:v>0.21826271107046785</c:v>
                </c:pt>
                <c:pt idx="62">
                  <c:v>0.21954402160539993</c:v>
                </c:pt>
                <c:pt idx="63">
                  <c:v>0.21905501073694097</c:v>
                </c:pt>
                <c:pt idx="64">
                  <c:v>0.21818112619249719</c:v>
                </c:pt>
                <c:pt idx="65">
                  <c:v>0.21417225365335008</c:v>
                </c:pt>
                <c:pt idx="66">
                  <c:v>0.21539802365579885</c:v>
                </c:pt>
                <c:pt idx="67">
                  <c:v>0.21553082230187778</c:v>
                </c:pt>
                <c:pt idx="68">
                  <c:v>0.21765179539494858</c:v>
                </c:pt>
                <c:pt idx="69">
                  <c:v>0.21693766940210921</c:v>
                </c:pt>
                <c:pt idx="70">
                  <c:v>0.21596778712463849</c:v>
                </c:pt>
                <c:pt idx="71">
                  <c:v>0.21169204701204336</c:v>
                </c:pt>
                <c:pt idx="72">
                  <c:v>0.20790191153283072</c:v>
                </c:pt>
                <c:pt idx="73">
                  <c:v>0.20548410758834659</c:v>
                </c:pt>
                <c:pt idx="74">
                  <c:v>0.20086682069726342</c:v>
                </c:pt>
                <c:pt idx="75">
                  <c:v>0.19442314230043165</c:v>
                </c:pt>
                <c:pt idx="76">
                  <c:v>0.18582406914336519</c:v>
                </c:pt>
                <c:pt idx="77">
                  <c:v>0.17411625863293867</c:v>
                </c:pt>
                <c:pt idx="78">
                  <c:v>0.16349567470120657</c:v>
                </c:pt>
                <c:pt idx="79">
                  <c:v>0.15872414454323625</c:v>
                </c:pt>
                <c:pt idx="80">
                  <c:v>0.15511498723562572</c:v>
                </c:pt>
                <c:pt idx="81">
                  <c:v>0.15387239850447332</c:v>
                </c:pt>
                <c:pt idx="82">
                  <c:v>0.1557398306920626</c:v>
                </c:pt>
                <c:pt idx="83">
                  <c:v>0.15287384623903186</c:v>
                </c:pt>
                <c:pt idx="84">
                  <c:v>0.15274900741549058</c:v>
                </c:pt>
                <c:pt idx="85">
                  <c:v>0.15502819800676482</c:v>
                </c:pt>
                <c:pt idx="86">
                  <c:v>0.15634646518934495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928-4C10-8AD6-1183337B1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80224"/>
        <c:axId val="122981760"/>
      </c:lineChart>
      <c:catAx>
        <c:axId val="122980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2981760"/>
        <c:crosses val="autoZero"/>
        <c:auto val="1"/>
        <c:lblAlgn val="ctr"/>
        <c:lblOffset val="100"/>
        <c:noMultiLvlLbl val="0"/>
      </c:catAx>
      <c:valAx>
        <c:axId val="122981760"/>
        <c:scaling>
          <c:orientation val="minMax"/>
          <c:min val="-5.000000000000001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low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2980224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Investimento e FBCF/PIB - </a:t>
            </a:r>
            <a:r>
              <a:rPr lang="pt-BR" sz="1200" b="1" i="0" u="none" strike="noStrike" baseline="0">
                <a:effectLst/>
              </a:rPr>
              <a:t>Ac. 4 Trim</a:t>
            </a:r>
            <a:endParaRPr lang="pt-BR" sz="1200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Investimento</c:v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'PIB - IBGE SCN'!$A$100:$A$186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SCN'!$AB$100:$AB$186</c:f>
              <c:numCache>
                <c:formatCode>0.0%</c:formatCode>
                <c:ptCount val="87"/>
                <c:pt idx="0">
                  <c:v>0.17292346346417936</c:v>
                </c:pt>
                <c:pt idx="1">
                  <c:v>0.1726694637835062</c:v>
                </c:pt>
                <c:pt idx="2">
                  <c:v>0.1723956141819887</c:v>
                </c:pt>
                <c:pt idx="3">
                  <c:v>0.1694161485041456</c:v>
                </c:pt>
                <c:pt idx="4">
                  <c:v>0.17240612889542606</c:v>
                </c:pt>
                <c:pt idx="5">
                  <c:v>0.17763985615088893</c:v>
                </c:pt>
                <c:pt idx="6">
                  <c:v>0.17653731659647115</c:v>
                </c:pt>
                <c:pt idx="7">
                  <c:v>0.18264963643102555</c:v>
                </c:pt>
                <c:pt idx="8">
                  <c:v>0.18242615700770129</c:v>
                </c:pt>
                <c:pt idx="9">
                  <c:v>0.18164751917307587</c:v>
                </c:pt>
                <c:pt idx="10">
                  <c:v>0.18230373690959048</c:v>
                </c:pt>
                <c:pt idx="11">
                  <c:v>0.18268762446100195</c:v>
                </c:pt>
                <c:pt idx="12">
                  <c:v>0.17546970899005962</c:v>
                </c:pt>
                <c:pt idx="13">
                  <c:v>0.17389559743376473</c:v>
                </c:pt>
                <c:pt idx="14">
                  <c:v>0.18396631685605858</c:v>
                </c:pt>
                <c:pt idx="15">
                  <c:v>0.18346603660619726</c:v>
                </c:pt>
                <c:pt idx="16">
                  <c:v>0.18995421634099158</c:v>
                </c:pt>
                <c:pt idx="17">
                  <c:v>0.18903119268970012</c:v>
                </c:pt>
                <c:pt idx="18">
                  <c:v>0.18913377877820092</c:v>
                </c:pt>
                <c:pt idx="19">
                  <c:v>0.19055631215342872</c:v>
                </c:pt>
                <c:pt idx="20">
                  <c:v>0.191864392627589</c:v>
                </c:pt>
                <c:pt idx="21">
                  <c:v>0.18741860293251453</c:v>
                </c:pt>
                <c:pt idx="22">
                  <c:v>0.18428547791845618</c:v>
                </c:pt>
                <c:pt idx="23">
                  <c:v>0.18634487078159523</c:v>
                </c:pt>
                <c:pt idx="24">
                  <c:v>0.18077255209177948</c:v>
                </c:pt>
                <c:pt idx="25">
                  <c:v>0.17449079484503621</c:v>
                </c:pt>
                <c:pt idx="26">
                  <c:v>0.16827993902207528</c:v>
                </c:pt>
                <c:pt idx="27">
                  <c:v>0.16098853676254685</c:v>
                </c:pt>
                <c:pt idx="28">
                  <c:v>0.16082214169468803</c:v>
                </c:pt>
                <c:pt idx="29">
                  <c:v>0.16856688397798783</c:v>
                </c:pt>
                <c:pt idx="30">
                  <c:v>0.17410075551216331</c:v>
                </c:pt>
                <c:pt idx="31">
                  <c:v>0.18032781887150162</c:v>
                </c:pt>
                <c:pt idx="32">
                  <c:v>0.18198633907805625</c:v>
                </c:pt>
                <c:pt idx="33">
                  <c:v>0.17912568341939139</c:v>
                </c:pt>
                <c:pt idx="34">
                  <c:v>0.17611211104640975</c:v>
                </c:pt>
                <c:pt idx="35">
                  <c:v>0.17506662505418463</c:v>
                </c:pt>
                <c:pt idx="36">
                  <c:v>0.17419966224895042</c:v>
                </c:pt>
                <c:pt idx="37">
                  <c:v>0.17204883292956225</c:v>
                </c:pt>
                <c:pt idx="38">
                  <c:v>0.17180710439633426</c:v>
                </c:pt>
                <c:pt idx="39">
                  <c:v>0.17151994500266915</c:v>
                </c:pt>
                <c:pt idx="40">
                  <c:v>0.17388474969961948</c:v>
                </c:pt>
                <c:pt idx="41">
                  <c:v>0.17816474327746248</c:v>
                </c:pt>
                <c:pt idx="42">
                  <c:v>0.18382756220054466</c:v>
                </c:pt>
                <c:pt idx="43">
                  <c:v>0.18789689604779775</c:v>
                </c:pt>
                <c:pt idx="44">
                  <c:v>0.19445483037072445</c:v>
                </c:pt>
                <c:pt idx="45">
                  <c:v>0.19819325700255019</c:v>
                </c:pt>
                <c:pt idx="46">
                  <c:v>0.20428101980092225</c:v>
                </c:pt>
                <c:pt idx="47">
                  <c:v>0.21092348727058022</c:v>
                </c:pt>
                <c:pt idx="48">
                  <c:v>0.21564321923183991</c:v>
                </c:pt>
                <c:pt idx="49">
                  <c:v>0.21619382912056465</c:v>
                </c:pt>
                <c:pt idx="50">
                  <c:v>0.20740847576516719</c:v>
                </c:pt>
                <c:pt idx="51">
                  <c:v>0.19572457299270038</c:v>
                </c:pt>
                <c:pt idx="52">
                  <c:v>0.1863889560742297</c:v>
                </c:pt>
                <c:pt idx="53">
                  <c:v>0.18796135125137214</c:v>
                </c:pt>
                <c:pt idx="54">
                  <c:v>0.19620093457576948</c:v>
                </c:pt>
                <c:pt idx="55">
                  <c:v>0.20665562350484906</c:v>
                </c:pt>
                <c:pt idx="56">
                  <c:v>0.21730914401987783</c:v>
                </c:pt>
                <c:pt idx="57">
                  <c:v>0.21801321565156853</c:v>
                </c:pt>
                <c:pt idx="58">
                  <c:v>0.22017052257919473</c:v>
                </c:pt>
                <c:pt idx="59">
                  <c:v>0.22135342612884762</c:v>
                </c:pt>
                <c:pt idx="60">
                  <c:v>0.21902153470452582</c:v>
                </c:pt>
                <c:pt idx="61">
                  <c:v>0.21826271107046785</c:v>
                </c:pt>
                <c:pt idx="62">
                  <c:v>0.21954402160539993</c:v>
                </c:pt>
                <c:pt idx="63">
                  <c:v>0.21905501073694097</c:v>
                </c:pt>
                <c:pt idx="64">
                  <c:v>0.21818112619249719</c:v>
                </c:pt>
                <c:pt idx="65">
                  <c:v>0.21417225365335008</c:v>
                </c:pt>
                <c:pt idx="66">
                  <c:v>0.21539802365579885</c:v>
                </c:pt>
                <c:pt idx="67">
                  <c:v>0.21553082230187778</c:v>
                </c:pt>
                <c:pt idx="68">
                  <c:v>0.21765179539494858</c:v>
                </c:pt>
                <c:pt idx="69">
                  <c:v>0.21693766940210921</c:v>
                </c:pt>
                <c:pt idx="70">
                  <c:v>0.21596778712463849</c:v>
                </c:pt>
                <c:pt idx="71">
                  <c:v>0.21169204701204336</c:v>
                </c:pt>
                <c:pt idx="72">
                  <c:v>0.20790191153283072</c:v>
                </c:pt>
                <c:pt idx="73">
                  <c:v>0.20548410758834659</c:v>
                </c:pt>
                <c:pt idx="74">
                  <c:v>0.20086682069726342</c:v>
                </c:pt>
                <c:pt idx="75">
                  <c:v>0.19442314230043165</c:v>
                </c:pt>
                <c:pt idx="76">
                  <c:v>0.18582406914336519</c:v>
                </c:pt>
                <c:pt idx="77">
                  <c:v>0.17411625863293867</c:v>
                </c:pt>
                <c:pt idx="78">
                  <c:v>0.16349567470120657</c:v>
                </c:pt>
                <c:pt idx="79">
                  <c:v>0.15872414454323625</c:v>
                </c:pt>
                <c:pt idx="80">
                  <c:v>0.15511498723562572</c:v>
                </c:pt>
                <c:pt idx="81">
                  <c:v>0.15387239850447332</c:v>
                </c:pt>
                <c:pt idx="82">
                  <c:v>0.1557398306920626</c:v>
                </c:pt>
                <c:pt idx="83">
                  <c:v>0.15287384623903186</c:v>
                </c:pt>
                <c:pt idx="84">
                  <c:v>0.15274900741549058</c:v>
                </c:pt>
                <c:pt idx="85">
                  <c:v>0.15502819800676482</c:v>
                </c:pt>
                <c:pt idx="86">
                  <c:v>0.15634646518934495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19-41DE-ACF4-FB1C464FB7DA}"/>
            </c:ext>
          </c:extLst>
        </c:ser>
        <c:ser>
          <c:idx val="1"/>
          <c:order val="1"/>
          <c:tx>
            <c:v>FBCF</c:v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'PIB - IBGE SCN'!$A$100:$A$186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SCN'!$AC$100:$AC$186</c:f>
              <c:numCache>
                <c:formatCode>0.0%</c:formatCode>
                <c:ptCount val="87"/>
                <c:pt idx="0">
                  <c:v>0.20286297616512786</c:v>
                </c:pt>
                <c:pt idx="1">
                  <c:v>0.18640653787825773</c:v>
                </c:pt>
                <c:pt idx="2">
                  <c:v>0.1883733175737827</c:v>
                </c:pt>
                <c:pt idx="3">
                  <c:v>0.19005642298956058</c:v>
                </c:pt>
                <c:pt idx="4">
                  <c:v>0.19131698037161921</c:v>
                </c:pt>
                <c:pt idx="5">
                  <c:v>0.19122901123571176</c:v>
                </c:pt>
                <c:pt idx="6">
                  <c:v>0.19094704455169415</c:v>
                </c:pt>
                <c:pt idx="7">
                  <c:v>0.18948206090435438</c:v>
                </c:pt>
                <c:pt idx="8">
                  <c:v>0.18758200110858678</c:v>
                </c:pt>
                <c:pt idx="9">
                  <c:v>0.1854234849937316</c:v>
                </c:pt>
                <c:pt idx="10">
                  <c:v>0.18124634576210347</c:v>
                </c:pt>
                <c:pt idx="11">
                  <c:v>0.17712011158302962</c:v>
                </c:pt>
                <c:pt idx="12">
                  <c:v>0.17321469569092793</c:v>
                </c:pt>
                <c:pt idx="13">
                  <c:v>0.17016294218814471</c:v>
                </c:pt>
                <c:pt idx="14">
                  <c:v>0.17761202014825905</c:v>
                </c:pt>
                <c:pt idx="15">
                  <c:v>0.17979276064835967</c:v>
                </c:pt>
                <c:pt idx="16">
                  <c:v>0.18085343201874354</c:v>
                </c:pt>
                <c:pt idx="17">
                  <c:v>0.18304488029819385</c:v>
                </c:pt>
                <c:pt idx="18">
                  <c:v>0.18166500954399631</c:v>
                </c:pt>
                <c:pt idx="19">
                  <c:v>0.18366884985229912</c:v>
                </c:pt>
                <c:pt idx="20">
                  <c:v>0.18538229224835998</c:v>
                </c:pt>
                <c:pt idx="21">
                  <c:v>0.18418086500608591</c:v>
                </c:pt>
                <c:pt idx="22">
                  <c:v>0.18092811597256789</c:v>
                </c:pt>
                <c:pt idx="23">
                  <c:v>0.17776586278532142</c:v>
                </c:pt>
                <c:pt idx="24">
                  <c:v>0.1771264886210267</c:v>
                </c:pt>
                <c:pt idx="25">
                  <c:v>0.17926250822467885</c:v>
                </c:pt>
                <c:pt idx="26">
                  <c:v>0.17771182626397158</c:v>
                </c:pt>
                <c:pt idx="27">
                  <c:v>0.17392088555145815</c:v>
                </c:pt>
                <c:pt idx="28">
                  <c:v>0.17000226527503096</c:v>
                </c:pt>
                <c:pt idx="29">
                  <c:v>0.16604759151060111</c:v>
                </c:pt>
                <c:pt idx="30">
                  <c:v>0.16527815406548182</c:v>
                </c:pt>
                <c:pt idx="31">
                  <c:v>0.16760862641395916</c:v>
                </c:pt>
                <c:pt idx="32">
                  <c:v>0.17175479886163422</c:v>
                </c:pt>
                <c:pt idx="33">
                  <c:v>0.17320233322737644</c:v>
                </c:pt>
                <c:pt idx="34">
                  <c:v>0.17274656999891533</c:v>
                </c:pt>
                <c:pt idx="35">
                  <c:v>0.17279719909885216</c:v>
                </c:pt>
                <c:pt idx="36">
                  <c:v>0.17172023276324322</c:v>
                </c:pt>
                <c:pt idx="37">
                  <c:v>0.17056183253865503</c:v>
                </c:pt>
                <c:pt idx="38">
                  <c:v>0.17147126154045139</c:v>
                </c:pt>
                <c:pt idx="39">
                  <c:v>0.17149052383224539</c:v>
                </c:pt>
                <c:pt idx="40">
                  <c:v>0.17174270031067393</c:v>
                </c:pt>
                <c:pt idx="41">
                  <c:v>0.17210299459469147</c:v>
                </c:pt>
                <c:pt idx="42">
                  <c:v>0.17180768451530304</c:v>
                </c:pt>
                <c:pt idx="43">
                  <c:v>0.17304982767502461</c:v>
                </c:pt>
                <c:pt idx="44">
                  <c:v>0.17635155557070215</c:v>
                </c:pt>
                <c:pt idx="45">
                  <c:v>0.17995761534713117</c:v>
                </c:pt>
                <c:pt idx="46">
                  <c:v>0.18302596893122799</c:v>
                </c:pt>
                <c:pt idx="47">
                  <c:v>0.18663650067441576</c:v>
                </c:pt>
                <c:pt idx="48">
                  <c:v>0.19207519513856142</c:v>
                </c:pt>
                <c:pt idx="49">
                  <c:v>0.19385329572795126</c:v>
                </c:pt>
                <c:pt idx="50">
                  <c:v>0.19196031360956628</c:v>
                </c:pt>
                <c:pt idx="51">
                  <c:v>0.18979352333140442</c:v>
                </c:pt>
                <c:pt idx="52">
                  <c:v>0.18851051265255753</c:v>
                </c:pt>
                <c:pt idx="53">
                  <c:v>0.19101958097194388</c:v>
                </c:pt>
                <c:pt idx="54">
                  <c:v>0.19626184934867805</c:v>
                </c:pt>
                <c:pt idx="55">
                  <c:v>0.20137949024411383</c:v>
                </c:pt>
                <c:pt idx="56">
                  <c:v>0.20490417247644011</c:v>
                </c:pt>
                <c:pt idx="57">
                  <c:v>0.20534673650300722</c:v>
                </c:pt>
                <c:pt idx="58">
                  <c:v>0.20666115413410688</c:v>
                </c:pt>
                <c:pt idx="59">
                  <c:v>0.20620534027259599</c:v>
                </c:pt>
                <c:pt idx="60">
                  <c:v>0.20590891956928056</c:v>
                </c:pt>
                <c:pt idx="61">
                  <c:v>0.20608964208334693</c:v>
                </c:pt>
                <c:pt idx="62">
                  <c:v>0.20609342174994139</c:v>
                </c:pt>
                <c:pt idx="63">
                  <c:v>0.20683759920166594</c:v>
                </c:pt>
                <c:pt idx="64">
                  <c:v>0.20641863879759564</c:v>
                </c:pt>
                <c:pt idx="65">
                  <c:v>0.20716712774883919</c:v>
                </c:pt>
                <c:pt idx="66">
                  <c:v>0.20718244428567192</c:v>
                </c:pt>
                <c:pt idx="67">
                  <c:v>0.20844145824089982</c:v>
                </c:pt>
                <c:pt idx="68">
                  <c:v>0.20959540158013604</c:v>
                </c:pt>
                <c:pt idx="69">
                  <c:v>0.20911921875888015</c:v>
                </c:pt>
                <c:pt idx="70">
                  <c:v>0.2092496045966192</c:v>
                </c:pt>
                <c:pt idx="71">
                  <c:v>0.20604022887215315</c:v>
                </c:pt>
                <c:pt idx="72">
                  <c:v>0.20182372800937173</c:v>
                </c:pt>
                <c:pt idx="73">
                  <c:v>0.1987302890333251</c:v>
                </c:pt>
                <c:pt idx="74">
                  <c:v>0.19451161274493683</c:v>
                </c:pt>
                <c:pt idx="75">
                  <c:v>0.18992906840323634</c:v>
                </c:pt>
                <c:pt idx="76">
                  <c:v>0.18521838272425714</c:v>
                </c:pt>
                <c:pt idx="77">
                  <c:v>0.17835807042511703</c:v>
                </c:pt>
                <c:pt idx="78">
                  <c:v>0.17228344121317604</c:v>
                </c:pt>
                <c:pt idx="79">
                  <c:v>0.16842753810097236</c:v>
                </c:pt>
                <c:pt idx="80">
                  <c:v>0.16435360292488585</c:v>
                </c:pt>
                <c:pt idx="81">
                  <c:v>0.16123006283139873</c:v>
                </c:pt>
                <c:pt idx="82">
                  <c:v>0.15860012767547235</c:v>
                </c:pt>
                <c:pt idx="83">
                  <c:v>0.15559820297371271</c:v>
                </c:pt>
                <c:pt idx="84">
                  <c:v>0.1551616564394801</c:v>
                </c:pt>
                <c:pt idx="85">
                  <c:v>0.15634520912712213</c:v>
                </c:pt>
                <c:pt idx="86">
                  <c:v>0.15778012627456089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219-41DE-ACF4-FB1C464FB7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026048"/>
        <c:axId val="123044224"/>
      </c:lineChart>
      <c:catAx>
        <c:axId val="123026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3044224"/>
        <c:crosses val="autoZero"/>
        <c:auto val="1"/>
        <c:lblAlgn val="ctr"/>
        <c:lblOffset val="100"/>
        <c:noMultiLvlLbl val="0"/>
      </c:catAx>
      <c:valAx>
        <c:axId val="123044224"/>
        <c:scaling>
          <c:orientation val="minMax"/>
          <c:max val="0.24000000000000002"/>
          <c:min val="0.1200000000000000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302604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en-US" sz="1200"/>
              <a:t>Consumo das famílias/PIB - </a:t>
            </a:r>
            <a:r>
              <a:rPr lang="pt-BR" sz="1200" b="1" i="0" u="none" strike="noStrike" baseline="0">
                <a:effectLst/>
              </a:rPr>
              <a:t>Ac. 4 Trim</a:t>
            </a:r>
            <a:endParaRPr lang="en-US" sz="1200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cat>
            <c:strRef>
              <c:f>'PIB - IBGE SCN'!$A$100:$A$186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SCN'!$Z$100:$Z$186</c:f>
              <c:numCache>
                <c:formatCode>0.0%</c:formatCode>
                <c:ptCount val="87"/>
                <c:pt idx="0">
                  <c:v>0.63706438707682267</c:v>
                </c:pt>
                <c:pt idx="1">
                  <c:v>0.65157399218033119</c:v>
                </c:pt>
                <c:pt idx="2">
                  <c:v>0.65463774637283301</c:v>
                </c:pt>
                <c:pt idx="3">
                  <c:v>0.65838791239445371</c:v>
                </c:pt>
                <c:pt idx="4">
                  <c:v>0.6570014420081004</c:v>
                </c:pt>
                <c:pt idx="5">
                  <c:v>0.6530962969247126</c:v>
                </c:pt>
                <c:pt idx="6">
                  <c:v>0.65151087372644778</c:v>
                </c:pt>
                <c:pt idx="7">
                  <c:v>0.64375413417760929</c:v>
                </c:pt>
                <c:pt idx="8">
                  <c:v>0.64196487042958761</c:v>
                </c:pt>
                <c:pt idx="9">
                  <c:v>0.64142300757545567</c:v>
                </c:pt>
                <c:pt idx="10">
                  <c:v>0.63964322589217748</c:v>
                </c:pt>
                <c:pt idx="11">
                  <c:v>0.6399617290352696</c:v>
                </c:pt>
                <c:pt idx="12">
                  <c:v>0.64479149385662049</c:v>
                </c:pt>
                <c:pt idx="13">
                  <c:v>0.64680119442927764</c:v>
                </c:pt>
                <c:pt idx="14">
                  <c:v>0.64154814057435572</c:v>
                </c:pt>
                <c:pt idx="15">
                  <c:v>0.64532264330875067</c:v>
                </c:pt>
                <c:pt idx="16">
                  <c:v>0.64426717488162999</c:v>
                </c:pt>
                <c:pt idx="17">
                  <c:v>0.64592700334995956</c:v>
                </c:pt>
                <c:pt idx="18">
                  <c:v>0.64947944181018669</c:v>
                </c:pt>
                <c:pt idx="19">
                  <c:v>0.649634528698386</c:v>
                </c:pt>
                <c:pt idx="20">
                  <c:v>0.64662799391199277</c:v>
                </c:pt>
                <c:pt idx="21">
                  <c:v>0.6410770837179055</c:v>
                </c:pt>
                <c:pt idx="22">
                  <c:v>0.63618871800155452</c:v>
                </c:pt>
                <c:pt idx="23">
                  <c:v>0.62737041195083099</c:v>
                </c:pt>
                <c:pt idx="24">
                  <c:v>0.62215912812907426</c:v>
                </c:pt>
                <c:pt idx="25">
                  <c:v>0.61898435031675403</c:v>
                </c:pt>
                <c:pt idx="26">
                  <c:v>0.62384861862989793</c:v>
                </c:pt>
                <c:pt idx="27">
                  <c:v>0.62527476292788986</c:v>
                </c:pt>
                <c:pt idx="28">
                  <c:v>0.62319060774239965</c:v>
                </c:pt>
                <c:pt idx="29">
                  <c:v>0.6184465041823568</c:v>
                </c:pt>
                <c:pt idx="30">
                  <c:v>0.61126735174092128</c:v>
                </c:pt>
                <c:pt idx="31">
                  <c:v>0.60369971353567664</c:v>
                </c:pt>
                <c:pt idx="32">
                  <c:v>0.60087562295169705</c:v>
                </c:pt>
                <c:pt idx="33">
                  <c:v>0.60206577188984245</c:v>
                </c:pt>
                <c:pt idx="34">
                  <c:v>0.60271916174656071</c:v>
                </c:pt>
                <c:pt idx="35">
                  <c:v>0.60490397154063258</c:v>
                </c:pt>
                <c:pt idx="36">
                  <c:v>0.60595303780559051</c:v>
                </c:pt>
                <c:pt idx="37">
                  <c:v>0.60504251734959114</c:v>
                </c:pt>
                <c:pt idx="38">
                  <c:v>0.60659138865029494</c:v>
                </c:pt>
                <c:pt idx="39">
                  <c:v>0.60919203578808112</c:v>
                </c:pt>
                <c:pt idx="40">
                  <c:v>0.60758598836716382</c:v>
                </c:pt>
                <c:pt idx="41">
                  <c:v>0.6043767607805135</c:v>
                </c:pt>
                <c:pt idx="42">
                  <c:v>0.60170963021891199</c:v>
                </c:pt>
                <c:pt idx="43">
                  <c:v>0.59843846778239851</c:v>
                </c:pt>
                <c:pt idx="44">
                  <c:v>0.59743322955757416</c:v>
                </c:pt>
                <c:pt idx="45">
                  <c:v>0.59874947823517954</c:v>
                </c:pt>
                <c:pt idx="46">
                  <c:v>0.59891933045488832</c:v>
                </c:pt>
                <c:pt idx="47">
                  <c:v>0.5977144347792539</c:v>
                </c:pt>
                <c:pt idx="48">
                  <c:v>0.59703120365490647</c:v>
                </c:pt>
                <c:pt idx="49">
                  <c:v>0.59730792602271154</c:v>
                </c:pt>
                <c:pt idx="50">
                  <c:v>0.60180587214338233</c:v>
                </c:pt>
                <c:pt idx="51">
                  <c:v>0.61035510035464657</c:v>
                </c:pt>
                <c:pt idx="52">
                  <c:v>0.61945242051536997</c:v>
                </c:pt>
                <c:pt idx="53">
                  <c:v>0.61956459949985399</c:v>
                </c:pt>
                <c:pt idx="54">
                  <c:v>0.61708647500722102</c:v>
                </c:pt>
                <c:pt idx="55">
                  <c:v>0.61087235863086087</c:v>
                </c:pt>
                <c:pt idx="56">
                  <c:v>0.60385784301103596</c:v>
                </c:pt>
                <c:pt idx="57">
                  <c:v>0.60222829154107216</c:v>
                </c:pt>
                <c:pt idx="58">
                  <c:v>0.60193521269316863</c:v>
                </c:pt>
                <c:pt idx="59">
                  <c:v>0.60055621207618937</c:v>
                </c:pt>
                <c:pt idx="60">
                  <c:v>0.60129962522247904</c:v>
                </c:pt>
                <c:pt idx="61">
                  <c:v>0.60273851779849319</c:v>
                </c:pt>
                <c:pt idx="62">
                  <c:v>0.60341547773579307</c:v>
                </c:pt>
                <c:pt idx="63">
                  <c:v>0.60587918027889853</c:v>
                </c:pt>
                <c:pt idx="64">
                  <c:v>0.60872274338767196</c:v>
                </c:pt>
                <c:pt idx="65">
                  <c:v>0.61411866842791774</c:v>
                </c:pt>
                <c:pt idx="66">
                  <c:v>0.61699065915525553</c:v>
                </c:pt>
                <c:pt idx="67">
                  <c:v>0.61735021168818438</c:v>
                </c:pt>
                <c:pt idx="68">
                  <c:v>0.61797463679407838</c:v>
                </c:pt>
                <c:pt idx="69">
                  <c:v>0.61715250095702567</c:v>
                </c:pt>
                <c:pt idx="70">
                  <c:v>0.61842728663213653</c:v>
                </c:pt>
                <c:pt idx="71">
                  <c:v>0.62214128903793242</c:v>
                </c:pt>
                <c:pt idx="72">
                  <c:v>0.62420479060870171</c:v>
                </c:pt>
                <c:pt idx="73">
                  <c:v>0.62959570704243584</c:v>
                </c:pt>
                <c:pt idx="74">
                  <c:v>0.63270970928527503</c:v>
                </c:pt>
                <c:pt idx="75">
                  <c:v>0.6350181853806115</c:v>
                </c:pt>
                <c:pt idx="76">
                  <c:v>0.63809050114713328</c:v>
                </c:pt>
                <c:pt idx="77">
                  <c:v>0.6396479728182467</c:v>
                </c:pt>
                <c:pt idx="78">
                  <c:v>0.6408522232198004</c:v>
                </c:pt>
                <c:pt idx="79">
                  <c:v>0.64002738488299304</c:v>
                </c:pt>
                <c:pt idx="80">
                  <c:v>0.64144321352719724</c:v>
                </c:pt>
                <c:pt idx="81">
                  <c:v>0.64022760755773256</c:v>
                </c:pt>
                <c:pt idx="82">
                  <c:v>0.63643026687039861</c:v>
                </c:pt>
                <c:pt idx="83">
                  <c:v>0.63506160244916143</c:v>
                </c:pt>
                <c:pt idx="84">
                  <c:v>0.63437863280283191</c:v>
                </c:pt>
                <c:pt idx="85">
                  <c:v>0.6343380653603411</c:v>
                </c:pt>
                <c:pt idx="86">
                  <c:v>0.63568292597709442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E4-41B2-A86D-9052285549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3065856"/>
        <c:axId val="123067392"/>
      </c:barChart>
      <c:catAx>
        <c:axId val="123065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3067392"/>
        <c:crosses val="autoZero"/>
        <c:auto val="1"/>
        <c:lblAlgn val="ctr"/>
        <c:lblOffset val="100"/>
        <c:noMultiLvlLbl val="0"/>
      </c:catAx>
      <c:valAx>
        <c:axId val="123067392"/>
        <c:scaling>
          <c:orientation val="minMax"/>
          <c:min val="0.5800000000000000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3065856"/>
        <c:crosses val="autoZero"/>
        <c:crossBetween val="between"/>
        <c:majorUnit val="2.0000000000000004E-2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en-US" sz="1200"/>
              <a:t>Consumo</a:t>
            </a:r>
            <a:r>
              <a:rPr lang="en-US" sz="1200" baseline="0"/>
              <a:t> do governo/PIB - Ac. 4 Trim</a:t>
            </a:r>
            <a:endParaRPr lang="en-US" sz="1200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cat>
            <c:strRef>
              <c:f>'PIB - IBGE SCN'!$A$100:$A$186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SCN'!$AA$100:$AA$186</c:f>
              <c:numCache>
                <c:formatCode>0.0%</c:formatCode>
                <c:ptCount val="87"/>
                <c:pt idx="0">
                  <c:v>0.20927924866764797</c:v>
                </c:pt>
                <c:pt idx="1">
                  <c:v>0.19750826512574113</c:v>
                </c:pt>
                <c:pt idx="2">
                  <c:v>0.19817348443194041</c:v>
                </c:pt>
                <c:pt idx="3">
                  <c:v>0.19911323849458937</c:v>
                </c:pt>
                <c:pt idx="4">
                  <c:v>0.19816210063161113</c:v>
                </c:pt>
                <c:pt idx="5">
                  <c:v>0.19535294801204048</c:v>
                </c:pt>
                <c:pt idx="6">
                  <c:v>0.1970205367531945</c:v>
                </c:pt>
                <c:pt idx="7">
                  <c:v>0.19709091516649141</c:v>
                </c:pt>
                <c:pt idx="8">
                  <c:v>0.19876249518711933</c:v>
                </c:pt>
                <c:pt idx="9">
                  <c:v>0.20070531584070514</c:v>
                </c:pt>
                <c:pt idx="10">
                  <c:v>0.19958967993653293</c:v>
                </c:pt>
                <c:pt idx="11">
                  <c:v>0.19871380237487826</c:v>
                </c:pt>
                <c:pt idx="12">
                  <c:v>0.19957942089913433</c:v>
                </c:pt>
                <c:pt idx="13">
                  <c:v>0.1978269076844662</c:v>
                </c:pt>
                <c:pt idx="14">
                  <c:v>0.19348086166559184</c:v>
                </c:pt>
                <c:pt idx="15">
                  <c:v>0.19021891897265236</c:v>
                </c:pt>
                <c:pt idx="16">
                  <c:v>0.18512887730642888</c:v>
                </c:pt>
                <c:pt idx="17">
                  <c:v>0.18767845743311257</c:v>
                </c:pt>
                <c:pt idx="18">
                  <c:v>0.18711375967039717</c:v>
                </c:pt>
                <c:pt idx="19">
                  <c:v>0.18727456585301483</c:v>
                </c:pt>
                <c:pt idx="20">
                  <c:v>0.18803041405764606</c:v>
                </c:pt>
                <c:pt idx="21">
                  <c:v>0.19343295015126841</c:v>
                </c:pt>
                <c:pt idx="22">
                  <c:v>0.19695391196327594</c:v>
                </c:pt>
                <c:pt idx="23">
                  <c:v>0.20000351654755893</c:v>
                </c:pt>
                <c:pt idx="24">
                  <c:v>0.19952243669086345</c:v>
                </c:pt>
                <c:pt idx="25">
                  <c:v>0.19809662343306858</c:v>
                </c:pt>
                <c:pt idx="26">
                  <c:v>0.19395333352301403</c:v>
                </c:pt>
                <c:pt idx="27">
                  <c:v>0.19209811195656465</c:v>
                </c:pt>
                <c:pt idx="28">
                  <c:v>0.19352522616369749</c:v>
                </c:pt>
                <c:pt idx="29">
                  <c:v>0.19077478494022662</c:v>
                </c:pt>
                <c:pt idx="30">
                  <c:v>0.18926403508087405</c:v>
                </c:pt>
                <c:pt idx="31">
                  <c:v>0.18614685081268992</c:v>
                </c:pt>
                <c:pt idx="32">
                  <c:v>0.18379273197419607</c:v>
                </c:pt>
                <c:pt idx="33">
                  <c:v>0.18467583921630928</c:v>
                </c:pt>
                <c:pt idx="34">
                  <c:v>0.18608222273855504</c:v>
                </c:pt>
                <c:pt idx="35">
                  <c:v>0.18664872168278035</c:v>
                </c:pt>
                <c:pt idx="36">
                  <c:v>0.18676139009227855</c:v>
                </c:pt>
                <c:pt idx="37">
                  <c:v>0.18890001287671598</c:v>
                </c:pt>
                <c:pt idx="38">
                  <c:v>0.18940465738327125</c:v>
                </c:pt>
                <c:pt idx="39">
                  <c:v>0.1898457444565545</c:v>
                </c:pt>
                <c:pt idx="40">
                  <c:v>0.18986803946074374</c:v>
                </c:pt>
                <c:pt idx="41">
                  <c:v>0.19038916824310539</c:v>
                </c:pt>
                <c:pt idx="42">
                  <c:v>0.18990992074280394</c:v>
                </c:pt>
                <c:pt idx="43">
                  <c:v>0.19033149153193871</c:v>
                </c:pt>
                <c:pt idx="44">
                  <c:v>0.19001885681624919</c:v>
                </c:pt>
                <c:pt idx="45">
                  <c:v>0.18942987617744766</c:v>
                </c:pt>
                <c:pt idx="46">
                  <c:v>0.18894101078350398</c:v>
                </c:pt>
                <c:pt idx="47">
                  <c:v>0.18806049453600165</c:v>
                </c:pt>
                <c:pt idx="48">
                  <c:v>0.18705532772082731</c:v>
                </c:pt>
                <c:pt idx="49">
                  <c:v>0.18839392757695805</c:v>
                </c:pt>
                <c:pt idx="50">
                  <c:v>0.19277736090367908</c:v>
                </c:pt>
                <c:pt idx="51">
                  <c:v>0.19420075440582041</c:v>
                </c:pt>
                <c:pt idx="52">
                  <c:v>0.19570629287300087</c:v>
                </c:pt>
                <c:pt idx="53">
                  <c:v>0.19650638388052669</c:v>
                </c:pt>
                <c:pt idx="54">
                  <c:v>0.19292745028609823</c:v>
                </c:pt>
                <c:pt idx="55">
                  <c:v>0.19148420156527082</c:v>
                </c:pt>
                <c:pt idx="56">
                  <c:v>0.19006448519014246</c:v>
                </c:pt>
                <c:pt idx="57">
                  <c:v>0.19016857843347926</c:v>
                </c:pt>
                <c:pt idx="58">
                  <c:v>0.18750775584949214</c:v>
                </c:pt>
                <c:pt idx="59">
                  <c:v>0.1873839926114475</c:v>
                </c:pt>
                <c:pt idx="60">
                  <c:v>0.18683422980991257</c:v>
                </c:pt>
                <c:pt idx="61">
                  <c:v>0.18669256934152456</c:v>
                </c:pt>
                <c:pt idx="62">
                  <c:v>0.18572676924108658</c:v>
                </c:pt>
                <c:pt idx="63">
                  <c:v>0.18541674542128675</c:v>
                </c:pt>
                <c:pt idx="64">
                  <c:v>0.18427400529621471</c:v>
                </c:pt>
                <c:pt idx="65">
                  <c:v>0.18530103265791026</c:v>
                </c:pt>
                <c:pt idx="66">
                  <c:v>0.18513598498476627</c:v>
                </c:pt>
                <c:pt idx="67">
                  <c:v>0.18626602140398069</c:v>
                </c:pt>
                <c:pt idx="68">
                  <c:v>0.1873791665444097</c:v>
                </c:pt>
                <c:pt idx="69">
                  <c:v>0.18892479001218937</c:v>
                </c:pt>
                <c:pt idx="70">
                  <c:v>0.18940511797732842</c:v>
                </c:pt>
                <c:pt idx="71">
                  <c:v>0.18996978283161192</c:v>
                </c:pt>
                <c:pt idx="72">
                  <c:v>0.19137619422218941</c:v>
                </c:pt>
                <c:pt idx="73">
                  <c:v>0.19153538711943152</c:v>
                </c:pt>
                <c:pt idx="74">
                  <c:v>0.1930136864502934</c:v>
                </c:pt>
                <c:pt idx="75">
                  <c:v>0.19474358168744793</c:v>
                </c:pt>
                <c:pt idx="76">
                  <c:v>0.19576583493339481</c:v>
                </c:pt>
                <c:pt idx="77">
                  <c:v>0.197768199570799</c:v>
                </c:pt>
                <c:pt idx="78">
                  <c:v>0.19911907015539052</c:v>
                </c:pt>
                <c:pt idx="79">
                  <c:v>0.19970841810440337</c:v>
                </c:pt>
                <c:pt idx="80">
                  <c:v>0.19942442838649249</c:v>
                </c:pt>
                <c:pt idx="81">
                  <c:v>0.20175044436526804</c:v>
                </c:pt>
                <c:pt idx="82">
                  <c:v>0.20176018253408007</c:v>
                </c:pt>
                <c:pt idx="83">
                  <c:v>0.20293685638158818</c:v>
                </c:pt>
                <c:pt idx="84">
                  <c:v>0.20277611879068949</c:v>
                </c:pt>
                <c:pt idx="85">
                  <c:v>0.20047981870643364</c:v>
                </c:pt>
                <c:pt idx="86">
                  <c:v>0.19952243211196882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87-469B-88BB-32C220A56A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3174912"/>
        <c:axId val="123176448"/>
      </c:barChart>
      <c:catAx>
        <c:axId val="12317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3176448"/>
        <c:crosses val="autoZero"/>
        <c:auto val="1"/>
        <c:lblAlgn val="ctr"/>
        <c:lblOffset val="100"/>
        <c:noMultiLvlLbl val="0"/>
      </c:catAx>
      <c:valAx>
        <c:axId val="123176448"/>
        <c:scaling>
          <c:orientation val="minMax"/>
          <c:max val="0.22000000000000003"/>
          <c:min val="0.1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3174912"/>
        <c:crosses val="autoZero"/>
        <c:crossBetween val="between"/>
        <c:majorUnit val="1.0000000000000002E-2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Consumo do governo/PIB - Ac. 4 Trim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'PIB - IBGE SCN'!$AI$99</c:f>
              <c:strCache>
                <c:ptCount val="1"/>
                <c:pt idx="0">
                  <c:v>Exceto saúde e educação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strRef>
              <c:f>'PIB - IBGE SCN'!$A$100:$A$186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SCN'!$AI$100:$AI$186</c:f>
              <c:numCache>
                <c:formatCode>0.0%</c:formatCode>
                <c:ptCount val="87"/>
                <c:pt idx="0">
                  <c:v>6.4928684798100406E-2</c:v>
                </c:pt>
                <c:pt idx="1">
                  <c:v>5.6319650348330905E-2</c:v>
                </c:pt>
                <c:pt idx="2">
                  <c:v>5.9117104778403332E-2</c:v>
                </c:pt>
                <c:pt idx="3">
                  <c:v>6.1725171996065205E-2</c:v>
                </c:pt>
                <c:pt idx="4">
                  <c:v>6.1819405154209202E-2</c:v>
                </c:pt>
                <c:pt idx="5">
                  <c:v>5.9103989565149749E-2</c:v>
                </c:pt>
                <c:pt idx="6">
                  <c:v>6.1124486372626678E-2</c:v>
                </c:pt>
                <c:pt idx="7">
                  <c:v>6.1727183514370218E-2</c:v>
                </c:pt>
                <c:pt idx="8">
                  <c:v>6.2981438252629543E-2</c:v>
                </c:pt>
                <c:pt idx="9">
                  <c:v>6.2424839481342052E-2</c:v>
                </c:pt>
                <c:pt idx="10">
                  <c:v>6.0836557375082562E-2</c:v>
                </c:pt>
                <c:pt idx="11">
                  <c:v>5.9617949512917094E-2</c:v>
                </c:pt>
                <c:pt idx="12">
                  <c:v>5.9900932943801583E-2</c:v>
                </c:pt>
                <c:pt idx="13">
                  <c:v>5.9828447372295611E-2</c:v>
                </c:pt>
                <c:pt idx="14">
                  <c:v>5.6601054486384146E-2</c:v>
                </c:pt>
                <c:pt idx="15">
                  <c:v>5.3823276843670789E-2</c:v>
                </c:pt>
                <c:pt idx="16">
                  <c:v>5.058781938388654E-2</c:v>
                </c:pt>
                <c:pt idx="17">
                  <c:v>5.2712306275330044E-2</c:v>
                </c:pt>
                <c:pt idx="18">
                  <c:v>5.1999637879890433E-2</c:v>
                </c:pt>
                <c:pt idx="19">
                  <c:v>5.1232902765653773E-2</c:v>
                </c:pt>
                <c:pt idx="20">
                  <c:v>5.0201164768774009E-2</c:v>
                </c:pt>
                <c:pt idx="21">
                  <c:v>5.3440381096194901E-2</c:v>
                </c:pt>
                <c:pt idx="22">
                  <c:v>5.5909873131790383E-2</c:v>
                </c:pt>
                <c:pt idx="23">
                  <c:v>5.8923646172205017E-2</c:v>
                </c:pt>
                <c:pt idx="24">
                  <c:v>5.9029944502780284E-2</c:v>
                </c:pt>
                <c:pt idx="25">
                  <c:v>5.7452832876175725E-2</c:v>
                </c:pt>
                <c:pt idx="26">
                  <c:v>5.4053754493372339E-2</c:v>
                </c:pt>
                <c:pt idx="27">
                  <c:v>5.2422306577767898E-2</c:v>
                </c:pt>
                <c:pt idx="28">
                  <c:v>5.5522864185226055E-2</c:v>
                </c:pt>
                <c:pt idx="29">
                  <c:v>5.3602118680948482E-2</c:v>
                </c:pt>
                <c:pt idx="30">
                  <c:v>5.4164457176714073E-2</c:v>
                </c:pt>
                <c:pt idx="31">
                  <c:v>5.3265634470446292E-2</c:v>
                </c:pt>
                <c:pt idx="32">
                  <c:v>5.0668695829736529E-2</c:v>
                </c:pt>
                <c:pt idx="33">
                  <c:v>5.2034566821104848E-2</c:v>
                </c:pt>
                <c:pt idx="34">
                  <c:v>5.2994522646789062E-2</c:v>
                </c:pt>
                <c:pt idx="35">
                  <c:v>5.2957281619782338E-2</c:v>
                </c:pt>
                <c:pt idx="36">
                  <c:v>5.2818043733137428E-2</c:v>
                </c:pt>
                <c:pt idx="37">
                  <c:v>5.2932069679849106E-2</c:v>
                </c:pt>
                <c:pt idx="38">
                  <c:v>5.288979118213865E-2</c:v>
                </c:pt>
                <c:pt idx="39">
                  <c:v>5.2448660612276293E-2</c:v>
                </c:pt>
                <c:pt idx="40">
                  <c:v>5.1639265224385604E-2</c:v>
                </c:pt>
                <c:pt idx="41">
                  <c:v>5.1926117211632247E-2</c:v>
                </c:pt>
                <c:pt idx="42">
                  <c:v>5.0540583515027396E-2</c:v>
                </c:pt>
                <c:pt idx="43">
                  <c:v>5.0490833397366278E-2</c:v>
                </c:pt>
                <c:pt idx="44">
                  <c:v>5.0559152952774522E-2</c:v>
                </c:pt>
                <c:pt idx="45">
                  <c:v>5.0799828382766268E-2</c:v>
                </c:pt>
                <c:pt idx="46">
                  <c:v>5.1333257651986555E-2</c:v>
                </c:pt>
                <c:pt idx="47">
                  <c:v>5.0843432434355421E-2</c:v>
                </c:pt>
                <c:pt idx="48">
                  <c:v>5.1103534583338953E-2</c:v>
                </c:pt>
                <c:pt idx="49">
                  <c:v>4.8763646804519584E-2</c:v>
                </c:pt>
                <c:pt idx="50">
                  <c:v>4.904713237090854E-2</c:v>
                </c:pt>
                <c:pt idx="51">
                  <c:v>4.8924392946031063E-2</c:v>
                </c:pt>
                <c:pt idx="52">
                  <c:v>4.8581841219953195E-2</c:v>
                </c:pt>
                <c:pt idx="53">
                  <c:v>5.0339852723311526E-2</c:v>
                </c:pt>
                <c:pt idx="54">
                  <c:v>5.0047543877061632E-2</c:v>
                </c:pt>
                <c:pt idx="55">
                  <c:v>5.0742092369285681E-2</c:v>
                </c:pt>
                <c:pt idx="56">
                  <c:v>5.1474425251007989E-2</c:v>
                </c:pt>
                <c:pt idx="57">
                  <c:v>5.1757313141767777E-2</c:v>
                </c:pt>
                <c:pt idx="58">
                  <c:v>5.0723261517744603E-2</c:v>
                </c:pt>
                <c:pt idx="59">
                  <c:v>5.0648717715702327E-2</c:v>
                </c:pt>
                <c:pt idx="60">
                  <c:v>5.0201225501563806E-2</c:v>
                </c:pt>
                <c:pt idx="61">
                  <c:v>5.0036537029903023E-2</c:v>
                </c:pt>
                <c:pt idx="62">
                  <c:v>4.9808324231126508E-2</c:v>
                </c:pt>
                <c:pt idx="63">
                  <c:v>4.9415701147623455E-2</c:v>
                </c:pt>
                <c:pt idx="64">
                  <c:v>4.9250986098786961E-2</c:v>
                </c:pt>
                <c:pt idx="65">
                  <c:v>4.9863129211009695E-2</c:v>
                </c:pt>
                <c:pt idx="66">
                  <c:v>4.8652545675263024E-2</c:v>
                </c:pt>
                <c:pt idx="67">
                  <c:v>4.8507872141818002E-2</c:v>
                </c:pt>
                <c:pt idx="68">
                  <c:v>4.8686020694526023E-2</c:v>
                </c:pt>
                <c:pt idx="69">
                  <c:v>4.8969740711029629E-2</c:v>
                </c:pt>
                <c:pt idx="70">
                  <c:v>4.9302133159938116E-2</c:v>
                </c:pt>
                <c:pt idx="71">
                  <c:v>4.9795652699589223E-2</c:v>
                </c:pt>
                <c:pt idx="72">
                  <c:v>5.0218424758729709E-2</c:v>
                </c:pt>
                <c:pt idx="73">
                  <c:v>5.0193521213964011E-2</c:v>
                </c:pt>
                <c:pt idx="74">
                  <c:v>5.0504799127111408E-2</c:v>
                </c:pt>
                <c:pt idx="75">
                  <c:v>5.0550798198456467E-2</c:v>
                </c:pt>
                <c:pt idx="76">
                  <c:v>5.0549737440742266E-2</c:v>
                </c:pt>
                <c:pt idx="77">
                  <c:v>5.0066655136348441E-2</c:v>
                </c:pt>
                <c:pt idx="78">
                  <c:v>5.0415022395040303E-2</c:v>
                </c:pt>
                <c:pt idx="79">
                  <c:v>5.0592514224304837E-2</c:v>
                </c:pt>
                <c:pt idx="80">
                  <c:v>4.97818979812409E-2</c:v>
                </c:pt>
                <c:pt idx="81">
                  <c:v>5.0364789306697841E-2</c:v>
                </c:pt>
                <c:pt idx="82">
                  <c:v>5.0185102898215317E-2</c:v>
                </c:pt>
                <c:pt idx="83">
                  <c:v>4.9927411591116563E-2</c:v>
                </c:pt>
                <c:pt idx="84">
                  <c:v>4.9529352117930497E-2</c:v>
                </c:pt>
                <c:pt idx="85">
                  <c:v>4.8619401720348454E-2</c:v>
                </c:pt>
                <c:pt idx="86">
                  <c:v>4.7140481456437067E-2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23-4739-A00B-B7492978EC58}"/>
            </c:ext>
          </c:extLst>
        </c:ser>
        <c:ser>
          <c:idx val="1"/>
          <c:order val="1"/>
          <c:tx>
            <c:strRef>
              <c:f>'PIB - IBGE SCN'!$AJ$99</c:f>
              <c:strCache>
                <c:ptCount val="1"/>
                <c:pt idx="0">
                  <c:v>Saúde e educação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'PIB - IBGE SCN'!$A$100:$A$186</c:f>
              <c:strCache>
                <c:ptCount val="87"/>
                <c:pt idx="0">
                  <c:v>1995</c:v>
                </c:pt>
                <c:pt idx="1">
                  <c:v>1996</c:v>
                </c:pt>
                <c:pt idx="2">
                  <c:v>1997.I</c:v>
                </c:pt>
                <c:pt idx="3">
                  <c:v>1997.II</c:v>
                </c:pt>
                <c:pt idx="4">
                  <c:v>1997.III</c:v>
                </c:pt>
                <c:pt idx="5">
                  <c:v>1997.IV</c:v>
                </c:pt>
                <c:pt idx="6">
                  <c:v>1998.I</c:v>
                </c:pt>
                <c:pt idx="7">
                  <c:v>1998.II</c:v>
                </c:pt>
                <c:pt idx="8">
                  <c:v>1998.III</c:v>
                </c:pt>
                <c:pt idx="9">
                  <c:v>1998.IV</c:v>
                </c:pt>
                <c:pt idx="10">
                  <c:v>1999.I</c:v>
                </c:pt>
                <c:pt idx="11">
                  <c:v>1999.II</c:v>
                </c:pt>
                <c:pt idx="12">
                  <c:v>1999.III</c:v>
                </c:pt>
                <c:pt idx="13">
                  <c:v>1999.IV</c:v>
                </c:pt>
                <c:pt idx="14">
                  <c:v>2000.I</c:v>
                </c:pt>
                <c:pt idx="15">
                  <c:v>2000.II</c:v>
                </c:pt>
                <c:pt idx="16">
                  <c:v>2000.III</c:v>
                </c:pt>
                <c:pt idx="17">
                  <c:v>2000.IV</c:v>
                </c:pt>
                <c:pt idx="18">
                  <c:v>2001.I</c:v>
                </c:pt>
                <c:pt idx="19">
                  <c:v>2001.II</c:v>
                </c:pt>
                <c:pt idx="20">
                  <c:v>2001.III</c:v>
                </c:pt>
                <c:pt idx="21">
                  <c:v>2001.IV</c:v>
                </c:pt>
                <c:pt idx="22">
                  <c:v>2002.I</c:v>
                </c:pt>
                <c:pt idx="23">
                  <c:v>2002.II</c:v>
                </c:pt>
                <c:pt idx="24">
                  <c:v>2002.III</c:v>
                </c:pt>
                <c:pt idx="25">
                  <c:v>2002.IV</c:v>
                </c:pt>
                <c:pt idx="26">
                  <c:v>2003.I</c:v>
                </c:pt>
                <c:pt idx="27">
                  <c:v>2003.II</c:v>
                </c:pt>
                <c:pt idx="28">
                  <c:v>2003.III</c:v>
                </c:pt>
                <c:pt idx="29">
                  <c:v>2003.IV</c:v>
                </c:pt>
                <c:pt idx="30">
                  <c:v>2004.I</c:v>
                </c:pt>
                <c:pt idx="31">
                  <c:v>2004.II</c:v>
                </c:pt>
                <c:pt idx="32">
                  <c:v>2004.III</c:v>
                </c:pt>
                <c:pt idx="33">
                  <c:v>2004.IV</c:v>
                </c:pt>
                <c:pt idx="34">
                  <c:v>2005.I</c:v>
                </c:pt>
                <c:pt idx="35">
                  <c:v>2005.II</c:v>
                </c:pt>
                <c:pt idx="36">
                  <c:v>2005.III</c:v>
                </c:pt>
                <c:pt idx="37">
                  <c:v>2005.IV</c:v>
                </c:pt>
                <c:pt idx="38">
                  <c:v>2006.I</c:v>
                </c:pt>
                <c:pt idx="39">
                  <c:v>2006.II</c:v>
                </c:pt>
                <c:pt idx="40">
                  <c:v>2006.III</c:v>
                </c:pt>
                <c:pt idx="41">
                  <c:v>2006.IV</c:v>
                </c:pt>
                <c:pt idx="42">
                  <c:v>2007.I</c:v>
                </c:pt>
                <c:pt idx="43">
                  <c:v>2007.II</c:v>
                </c:pt>
                <c:pt idx="44">
                  <c:v>2007.III</c:v>
                </c:pt>
                <c:pt idx="45">
                  <c:v>2007.IV</c:v>
                </c:pt>
                <c:pt idx="46">
                  <c:v>2008.I</c:v>
                </c:pt>
                <c:pt idx="47">
                  <c:v>2008.II</c:v>
                </c:pt>
                <c:pt idx="48">
                  <c:v>2008.III</c:v>
                </c:pt>
                <c:pt idx="49">
                  <c:v>2008.IV</c:v>
                </c:pt>
                <c:pt idx="50">
                  <c:v>2009.I</c:v>
                </c:pt>
                <c:pt idx="51">
                  <c:v>2009.II</c:v>
                </c:pt>
                <c:pt idx="52">
                  <c:v>2009.III</c:v>
                </c:pt>
                <c:pt idx="53">
                  <c:v>2009.IV</c:v>
                </c:pt>
                <c:pt idx="54">
                  <c:v>2010.I</c:v>
                </c:pt>
                <c:pt idx="55">
                  <c:v>2010.II</c:v>
                </c:pt>
                <c:pt idx="56">
                  <c:v>2010.III</c:v>
                </c:pt>
                <c:pt idx="57">
                  <c:v>2010.IV</c:v>
                </c:pt>
                <c:pt idx="58">
                  <c:v>2011.I</c:v>
                </c:pt>
                <c:pt idx="59">
                  <c:v>2011.II</c:v>
                </c:pt>
                <c:pt idx="60">
                  <c:v>2011.III</c:v>
                </c:pt>
                <c:pt idx="61">
                  <c:v>2011.IV</c:v>
                </c:pt>
                <c:pt idx="62">
                  <c:v>2012.I</c:v>
                </c:pt>
                <c:pt idx="63">
                  <c:v>2012.II</c:v>
                </c:pt>
                <c:pt idx="64">
                  <c:v>2012.III</c:v>
                </c:pt>
                <c:pt idx="65">
                  <c:v>2012.IV</c:v>
                </c:pt>
                <c:pt idx="66">
                  <c:v>2013.I</c:v>
                </c:pt>
                <c:pt idx="67">
                  <c:v>2013.II</c:v>
                </c:pt>
                <c:pt idx="68">
                  <c:v>2013.III</c:v>
                </c:pt>
                <c:pt idx="69">
                  <c:v>2013.IV</c:v>
                </c:pt>
                <c:pt idx="70">
                  <c:v>2014.I</c:v>
                </c:pt>
                <c:pt idx="71">
                  <c:v>2014.II</c:v>
                </c:pt>
                <c:pt idx="72">
                  <c:v>2014.III</c:v>
                </c:pt>
                <c:pt idx="73">
                  <c:v>2014.IV</c:v>
                </c:pt>
                <c:pt idx="74">
                  <c:v>2015.I</c:v>
                </c:pt>
                <c:pt idx="75">
                  <c:v>2015.II</c:v>
                </c:pt>
                <c:pt idx="76">
                  <c:v>2015.III</c:v>
                </c:pt>
                <c:pt idx="77">
                  <c:v>2015.IV</c:v>
                </c:pt>
                <c:pt idx="78">
                  <c:v>2016.I</c:v>
                </c:pt>
                <c:pt idx="79">
                  <c:v>2016.II</c:v>
                </c:pt>
                <c:pt idx="80">
                  <c:v>2016.III</c:v>
                </c:pt>
                <c:pt idx="81">
                  <c:v>2016.IV</c:v>
                </c:pt>
                <c:pt idx="82">
                  <c:v>2017.I</c:v>
                </c:pt>
                <c:pt idx="83">
                  <c:v>2017.II</c:v>
                </c:pt>
                <c:pt idx="84">
                  <c:v>2017.III</c:v>
                </c:pt>
                <c:pt idx="85">
                  <c:v>2017.IV</c:v>
                </c:pt>
                <c:pt idx="86">
                  <c:v>2018.I</c:v>
                </c:pt>
              </c:strCache>
            </c:strRef>
          </c:cat>
          <c:val>
            <c:numRef>
              <c:f>'PIB - IBGE SCN'!$AJ$100:$AJ$186</c:f>
              <c:numCache>
                <c:formatCode>0.0%</c:formatCode>
                <c:ptCount val="87"/>
                <c:pt idx="0">
                  <c:v>0.14435056386954756</c:v>
                </c:pt>
                <c:pt idx="1">
                  <c:v>0.14118861477741021</c:v>
                </c:pt>
                <c:pt idx="2">
                  <c:v>0.13905637965353709</c:v>
                </c:pt>
                <c:pt idx="3">
                  <c:v>0.13738806649852414</c:v>
                </c:pt>
                <c:pt idx="4">
                  <c:v>0.13634269547740194</c:v>
                </c:pt>
                <c:pt idx="5">
                  <c:v>0.13624895844689072</c:v>
                </c:pt>
                <c:pt idx="6">
                  <c:v>0.13589605038056782</c:v>
                </c:pt>
                <c:pt idx="7">
                  <c:v>0.13536373165212121</c:v>
                </c:pt>
                <c:pt idx="8">
                  <c:v>0.13578105693448977</c:v>
                </c:pt>
                <c:pt idx="9">
                  <c:v>0.13828047635936308</c:v>
                </c:pt>
                <c:pt idx="10">
                  <c:v>0.13875312256145036</c:v>
                </c:pt>
                <c:pt idx="11">
                  <c:v>0.13909585286196116</c:v>
                </c:pt>
                <c:pt idx="12">
                  <c:v>0.13967848795533275</c:v>
                </c:pt>
                <c:pt idx="13">
                  <c:v>0.13799846031217058</c:v>
                </c:pt>
                <c:pt idx="14">
                  <c:v>0.13687980717920767</c:v>
                </c:pt>
                <c:pt idx="15">
                  <c:v>0.13639564212898156</c:v>
                </c:pt>
                <c:pt idx="16">
                  <c:v>0.13454105792254234</c:v>
                </c:pt>
                <c:pt idx="17">
                  <c:v>0.13496615115778254</c:v>
                </c:pt>
                <c:pt idx="18">
                  <c:v>0.13511412179050675</c:v>
                </c:pt>
                <c:pt idx="19">
                  <c:v>0.13604166308736107</c:v>
                </c:pt>
                <c:pt idx="20">
                  <c:v>0.13782924928887205</c:v>
                </c:pt>
                <c:pt idx="21">
                  <c:v>0.13999256905507351</c:v>
                </c:pt>
                <c:pt idx="22">
                  <c:v>0.14104403883148556</c:v>
                </c:pt>
                <c:pt idx="23">
                  <c:v>0.14107987037535391</c:v>
                </c:pt>
                <c:pt idx="24">
                  <c:v>0.14049249218808316</c:v>
                </c:pt>
                <c:pt idx="25">
                  <c:v>0.14064379055689286</c:v>
                </c:pt>
                <c:pt idx="26">
                  <c:v>0.13989957902964167</c:v>
                </c:pt>
                <c:pt idx="27">
                  <c:v>0.13967580537879676</c:v>
                </c:pt>
                <c:pt idx="28">
                  <c:v>0.13800236197847143</c:v>
                </c:pt>
                <c:pt idx="29">
                  <c:v>0.13717266625927813</c:v>
                </c:pt>
                <c:pt idx="30">
                  <c:v>0.13509957790415997</c:v>
                </c:pt>
                <c:pt idx="31">
                  <c:v>0.13288121634224362</c:v>
                </c:pt>
                <c:pt idx="32">
                  <c:v>0.13312403614445953</c:v>
                </c:pt>
                <c:pt idx="33">
                  <c:v>0.13264127239520443</c:v>
                </c:pt>
                <c:pt idx="34">
                  <c:v>0.13308770009176599</c:v>
                </c:pt>
                <c:pt idx="35">
                  <c:v>0.13369144006299802</c:v>
                </c:pt>
                <c:pt idx="36">
                  <c:v>0.13394334635914112</c:v>
                </c:pt>
                <c:pt idx="37">
                  <c:v>0.13596794319686689</c:v>
                </c:pt>
                <c:pt idx="38">
                  <c:v>0.1365148662011326</c:v>
                </c:pt>
                <c:pt idx="39">
                  <c:v>0.13739708384427821</c:v>
                </c:pt>
                <c:pt idx="40">
                  <c:v>0.13822877423635813</c:v>
                </c:pt>
                <c:pt idx="41">
                  <c:v>0.13846305103147313</c:v>
                </c:pt>
                <c:pt idx="42">
                  <c:v>0.13936933722777656</c:v>
                </c:pt>
                <c:pt idx="43">
                  <c:v>0.13984065813457242</c:v>
                </c:pt>
                <c:pt idx="44">
                  <c:v>0.13945970386347467</c:v>
                </c:pt>
                <c:pt idx="45">
                  <c:v>0.13863004779468138</c:v>
                </c:pt>
                <c:pt idx="46">
                  <c:v>0.13760775313151744</c:v>
                </c:pt>
                <c:pt idx="47">
                  <c:v>0.13721706210164622</c:v>
                </c:pt>
                <c:pt idx="48">
                  <c:v>0.13595179313748837</c:v>
                </c:pt>
                <c:pt idx="49">
                  <c:v>0.13963028077243847</c:v>
                </c:pt>
                <c:pt idx="50">
                  <c:v>0.14373022853277054</c:v>
                </c:pt>
                <c:pt idx="51">
                  <c:v>0.14527636145978934</c:v>
                </c:pt>
                <c:pt idx="52">
                  <c:v>0.14712445165304766</c:v>
                </c:pt>
                <c:pt idx="53">
                  <c:v>0.14616653115721515</c:v>
                </c:pt>
                <c:pt idx="54">
                  <c:v>0.14287990640903661</c:v>
                </c:pt>
                <c:pt idx="55">
                  <c:v>0.14074210919598515</c:v>
                </c:pt>
                <c:pt idx="56">
                  <c:v>0.13859005993913448</c:v>
                </c:pt>
                <c:pt idx="57">
                  <c:v>0.13841126529171147</c:v>
                </c:pt>
                <c:pt idx="58">
                  <c:v>0.13678449433174755</c:v>
                </c:pt>
                <c:pt idx="59">
                  <c:v>0.13673527489574519</c:v>
                </c:pt>
                <c:pt idx="60">
                  <c:v>0.13663300430834877</c:v>
                </c:pt>
                <c:pt idx="61">
                  <c:v>0.13665603231162154</c:v>
                </c:pt>
                <c:pt idx="62">
                  <c:v>0.13591844500996006</c:v>
                </c:pt>
                <c:pt idx="63">
                  <c:v>0.1360010442736633</c:v>
                </c:pt>
                <c:pt idx="64">
                  <c:v>0.13502301919742776</c:v>
                </c:pt>
                <c:pt idx="65">
                  <c:v>0.13543790344690057</c:v>
                </c:pt>
                <c:pt idx="66">
                  <c:v>0.13648343930950327</c:v>
                </c:pt>
                <c:pt idx="67">
                  <c:v>0.13775814926216268</c:v>
                </c:pt>
                <c:pt idx="68">
                  <c:v>0.13869314584988368</c:v>
                </c:pt>
                <c:pt idx="69">
                  <c:v>0.13995504930115973</c:v>
                </c:pt>
                <c:pt idx="70">
                  <c:v>0.14010298481739031</c:v>
                </c:pt>
                <c:pt idx="71">
                  <c:v>0.14017413013202268</c:v>
                </c:pt>
                <c:pt idx="72">
                  <c:v>0.1411577694634597</c:v>
                </c:pt>
                <c:pt idx="73">
                  <c:v>0.14134186590546752</c:v>
                </c:pt>
                <c:pt idx="74">
                  <c:v>0.14250888732318198</c:v>
                </c:pt>
                <c:pt idx="75">
                  <c:v>0.14419278348899148</c:v>
                </c:pt>
                <c:pt idx="76">
                  <c:v>0.14521609749265255</c:v>
                </c:pt>
                <c:pt idx="77">
                  <c:v>0.14770154443445058</c:v>
                </c:pt>
                <c:pt idx="78">
                  <c:v>0.14870404776035021</c:v>
                </c:pt>
                <c:pt idx="79">
                  <c:v>0.14911590388009854</c:v>
                </c:pt>
                <c:pt idx="80">
                  <c:v>0.14964253040525158</c:v>
                </c:pt>
                <c:pt idx="81">
                  <c:v>0.15138565505857018</c:v>
                </c:pt>
                <c:pt idx="82">
                  <c:v>0.15157507963586475</c:v>
                </c:pt>
                <c:pt idx="83">
                  <c:v>0.15300944479047163</c:v>
                </c:pt>
                <c:pt idx="84">
                  <c:v>0.15324676667275899</c:v>
                </c:pt>
                <c:pt idx="85">
                  <c:v>0.15186041698608518</c:v>
                </c:pt>
                <c:pt idx="86">
                  <c:v>0.15238195065553176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323-4739-A00B-B7492978EC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23212160"/>
        <c:axId val="123213696"/>
      </c:barChart>
      <c:catAx>
        <c:axId val="12321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23213696"/>
        <c:crosses val="autoZero"/>
        <c:auto val="1"/>
        <c:lblAlgn val="ctr"/>
        <c:lblOffset val="100"/>
        <c:noMultiLvlLbl val="0"/>
      </c:catAx>
      <c:valAx>
        <c:axId val="123213696"/>
        <c:scaling>
          <c:orientation val="minMax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crossAx val="123212160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PIB - variação acumualda em 4 trimestres (%)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'Var. PIB - IBGE SCN'!$A$5:$A$93</c:f>
              <c:strCache>
                <c:ptCount val="89"/>
                <c:pt idx="0">
                  <c:v>1996.I</c:v>
                </c:pt>
                <c:pt idx="1">
                  <c:v>1996.II</c:v>
                </c:pt>
                <c:pt idx="2">
                  <c:v>1996.III</c:v>
                </c:pt>
                <c:pt idx="3">
                  <c:v>1996.IV</c:v>
                </c:pt>
                <c:pt idx="4">
                  <c:v>1997.I</c:v>
                </c:pt>
                <c:pt idx="5">
                  <c:v>1997.II</c:v>
                </c:pt>
                <c:pt idx="6">
                  <c:v>1997.III</c:v>
                </c:pt>
                <c:pt idx="7">
                  <c:v>1997.IV</c:v>
                </c:pt>
                <c:pt idx="8">
                  <c:v>1998.I</c:v>
                </c:pt>
                <c:pt idx="9">
                  <c:v>1998.II</c:v>
                </c:pt>
                <c:pt idx="10">
                  <c:v>1998.III</c:v>
                </c:pt>
                <c:pt idx="11">
                  <c:v>1998.IV</c:v>
                </c:pt>
                <c:pt idx="12">
                  <c:v>1999.I</c:v>
                </c:pt>
                <c:pt idx="13">
                  <c:v>1999.II</c:v>
                </c:pt>
                <c:pt idx="14">
                  <c:v>1999.III</c:v>
                </c:pt>
                <c:pt idx="15">
                  <c:v>1999.IV</c:v>
                </c:pt>
                <c:pt idx="16">
                  <c:v>2000.I</c:v>
                </c:pt>
                <c:pt idx="17">
                  <c:v>2000.II</c:v>
                </c:pt>
                <c:pt idx="18">
                  <c:v>2000.III</c:v>
                </c:pt>
                <c:pt idx="19">
                  <c:v>2000.IV</c:v>
                </c:pt>
                <c:pt idx="20">
                  <c:v>2001.I</c:v>
                </c:pt>
                <c:pt idx="21">
                  <c:v>2001.II</c:v>
                </c:pt>
                <c:pt idx="22">
                  <c:v>2001.III</c:v>
                </c:pt>
                <c:pt idx="23">
                  <c:v>2001.IV</c:v>
                </c:pt>
                <c:pt idx="24">
                  <c:v>2002.I</c:v>
                </c:pt>
                <c:pt idx="25">
                  <c:v>2002.II</c:v>
                </c:pt>
                <c:pt idx="26">
                  <c:v>2002.III</c:v>
                </c:pt>
                <c:pt idx="27">
                  <c:v>2002.IV</c:v>
                </c:pt>
                <c:pt idx="28">
                  <c:v>2003.I</c:v>
                </c:pt>
                <c:pt idx="29">
                  <c:v>2003.II</c:v>
                </c:pt>
                <c:pt idx="30">
                  <c:v>2003.III</c:v>
                </c:pt>
                <c:pt idx="31">
                  <c:v>2003.IV</c:v>
                </c:pt>
                <c:pt idx="32">
                  <c:v>2004.I</c:v>
                </c:pt>
                <c:pt idx="33">
                  <c:v>2004.II</c:v>
                </c:pt>
                <c:pt idx="34">
                  <c:v>2004.III</c:v>
                </c:pt>
                <c:pt idx="35">
                  <c:v>2004.IV</c:v>
                </c:pt>
                <c:pt idx="36">
                  <c:v>2005.I</c:v>
                </c:pt>
                <c:pt idx="37">
                  <c:v>2005.II</c:v>
                </c:pt>
                <c:pt idx="38">
                  <c:v>2005.III</c:v>
                </c:pt>
                <c:pt idx="39">
                  <c:v>2005.IV</c:v>
                </c:pt>
                <c:pt idx="40">
                  <c:v>2006.I</c:v>
                </c:pt>
                <c:pt idx="41">
                  <c:v>2006.II</c:v>
                </c:pt>
                <c:pt idx="42">
                  <c:v>2006.III</c:v>
                </c:pt>
                <c:pt idx="43">
                  <c:v>2006.IV</c:v>
                </c:pt>
                <c:pt idx="44">
                  <c:v>2007.I</c:v>
                </c:pt>
                <c:pt idx="45">
                  <c:v>2007.II</c:v>
                </c:pt>
                <c:pt idx="46">
                  <c:v>2007.III</c:v>
                </c:pt>
                <c:pt idx="47">
                  <c:v>2007.IV</c:v>
                </c:pt>
                <c:pt idx="48">
                  <c:v>2008.I</c:v>
                </c:pt>
                <c:pt idx="49">
                  <c:v>2008.II</c:v>
                </c:pt>
                <c:pt idx="50">
                  <c:v>2008.III</c:v>
                </c:pt>
                <c:pt idx="51">
                  <c:v>2008.IV</c:v>
                </c:pt>
                <c:pt idx="52">
                  <c:v>2009.I</c:v>
                </c:pt>
                <c:pt idx="53">
                  <c:v>2009.II</c:v>
                </c:pt>
                <c:pt idx="54">
                  <c:v>2009.III</c:v>
                </c:pt>
                <c:pt idx="55">
                  <c:v>2009.IV</c:v>
                </c:pt>
                <c:pt idx="56">
                  <c:v>2010.I</c:v>
                </c:pt>
                <c:pt idx="57">
                  <c:v>2010.II</c:v>
                </c:pt>
                <c:pt idx="58">
                  <c:v>2010.III</c:v>
                </c:pt>
                <c:pt idx="59">
                  <c:v>2010.IV</c:v>
                </c:pt>
                <c:pt idx="60">
                  <c:v>2011.I</c:v>
                </c:pt>
                <c:pt idx="61">
                  <c:v>2011.II</c:v>
                </c:pt>
                <c:pt idx="62">
                  <c:v>2011.III</c:v>
                </c:pt>
                <c:pt idx="63">
                  <c:v>2011.IV</c:v>
                </c:pt>
                <c:pt idx="64">
                  <c:v>2012.I</c:v>
                </c:pt>
                <c:pt idx="65">
                  <c:v>2012.II</c:v>
                </c:pt>
                <c:pt idx="66">
                  <c:v>2012.III</c:v>
                </c:pt>
                <c:pt idx="67">
                  <c:v>2012.IV</c:v>
                </c:pt>
                <c:pt idx="68">
                  <c:v>2013.I</c:v>
                </c:pt>
                <c:pt idx="69">
                  <c:v>2013.II</c:v>
                </c:pt>
                <c:pt idx="70">
                  <c:v>2013.III</c:v>
                </c:pt>
                <c:pt idx="71">
                  <c:v>2013.IV</c:v>
                </c:pt>
                <c:pt idx="72">
                  <c:v>2014.I</c:v>
                </c:pt>
                <c:pt idx="73">
                  <c:v>2014.II</c:v>
                </c:pt>
                <c:pt idx="74">
                  <c:v>2014.III</c:v>
                </c:pt>
                <c:pt idx="75">
                  <c:v>2014.IV</c:v>
                </c:pt>
                <c:pt idx="76">
                  <c:v>2015.I</c:v>
                </c:pt>
                <c:pt idx="77">
                  <c:v>2015.II</c:v>
                </c:pt>
                <c:pt idx="78">
                  <c:v>2015.III</c:v>
                </c:pt>
                <c:pt idx="79">
                  <c:v>2015.IV</c:v>
                </c:pt>
                <c:pt idx="80">
                  <c:v>2016.I</c:v>
                </c:pt>
                <c:pt idx="81">
                  <c:v>2016.II</c:v>
                </c:pt>
                <c:pt idx="82">
                  <c:v>2016.III</c:v>
                </c:pt>
                <c:pt idx="83">
                  <c:v>2016.IV</c:v>
                </c:pt>
                <c:pt idx="84">
                  <c:v>2017.I</c:v>
                </c:pt>
                <c:pt idx="85">
                  <c:v>2017.II</c:v>
                </c:pt>
                <c:pt idx="86">
                  <c:v>2017.III</c:v>
                </c:pt>
                <c:pt idx="87">
                  <c:v>2017.IV</c:v>
                </c:pt>
                <c:pt idx="88">
                  <c:v>2018.I</c:v>
                </c:pt>
              </c:strCache>
            </c:strRef>
          </c:cat>
          <c:val>
            <c:numRef>
              <c:f>'Var. PIB - IBGE SCN'!$R$5:$R$93</c:f>
              <c:numCache>
                <c:formatCode>#,##0.0</c:formatCode>
                <c:ptCount val="89"/>
                <c:pt idx="0">
                  <c:v>2.5196866036296672</c:v>
                </c:pt>
                <c:pt idx="1">
                  <c:v>2.1356122458933591</c:v>
                </c:pt>
                <c:pt idx="2">
                  <c:v>2.309147008293766</c:v>
                </c:pt>
                <c:pt idx="3">
                  <c:v>2.2088640505145696</c:v>
                </c:pt>
                <c:pt idx="4">
                  <c:v>3.1778325489870474</c:v>
                </c:pt>
                <c:pt idx="5">
                  <c:v>4.0228432836898476</c:v>
                </c:pt>
                <c:pt idx="6">
                  <c:v>3.025558834045583</c:v>
                </c:pt>
                <c:pt idx="7">
                  <c:v>3.3948459853159418</c:v>
                </c:pt>
                <c:pt idx="8">
                  <c:v>2.8134774283856023</c:v>
                </c:pt>
                <c:pt idx="9">
                  <c:v>2.0194317963698083</c:v>
                </c:pt>
                <c:pt idx="10">
                  <c:v>1.6430603042161485</c:v>
                </c:pt>
                <c:pt idx="11">
                  <c:v>0.3380979019523167</c:v>
                </c:pt>
                <c:pt idx="12">
                  <c:v>0.28242671386755624</c:v>
                </c:pt>
                <c:pt idx="13">
                  <c:v>-0.19121231489300783</c:v>
                </c:pt>
                <c:pt idx="14">
                  <c:v>-0.44155507422727336</c:v>
                </c:pt>
                <c:pt idx="15">
                  <c:v>0.46793756667951047</c:v>
                </c:pt>
                <c:pt idx="16">
                  <c:v>1.3398776018223257</c:v>
                </c:pt>
                <c:pt idx="17">
                  <c:v>2.435509946447878</c:v>
                </c:pt>
                <c:pt idx="18">
                  <c:v>3.7752778726457992</c:v>
                </c:pt>
                <c:pt idx="19">
                  <c:v>4.3879494436487976</c:v>
                </c:pt>
                <c:pt idx="20">
                  <c:v>4.1593659933644167</c:v>
                </c:pt>
                <c:pt idx="21">
                  <c:v>3.7386464333157177</c:v>
                </c:pt>
                <c:pt idx="22">
                  <c:v>2.6826837334938958</c:v>
                </c:pt>
                <c:pt idx="23">
                  <c:v>1.3898964044581685</c:v>
                </c:pt>
                <c:pt idx="24">
                  <c:v>0.6711154007138953</c:v>
                </c:pt>
                <c:pt idx="25">
                  <c:v>0.67355813561924549</c:v>
                </c:pt>
                <c:pt idx="26">
                  <c:v>1.6165552577042996</c:v>
                </c:pt>
                <c:pt idx="27">
                  <c:v>3.0534618568362815</c:v>
                </c:pt>
                <c:pt idx="28">
                  <c:v>3.5870420394645386</c:v>
                </c:pt>
                <c:pt idx="29">
                  <c:v>3.1941640197062249</c:v>
                </c:pt>
                <c:pt idx="30">
                  <c:v>2.2803673871021779</c:v>
                </c:pt>
                <c:pt idx="31">
                  <c:v>1.140828998770882</c:v>
                </c:pt>
                <c:pt idx="32">
                  <c:v>1.444529005655415</c:v>
                </c:pt>
                <c:pt idx="33">
                  <c:v>2.8150418471834193</c:v>
                </c:pt>
                <c:pt idx="34">
                  <c:v>4.3314099994919752</c:v>
                </c:pt>
                <c:pt idx="35">
                  <c:v>5.7599646368600155</c:v>
                </c:pt>
                <c:pt idx="36">
                  <c:v>5.818641346158504</c:v>
                </c:pt>
                <c:pt idx="37">
                  <c:v>5.3556217200084744</c:v>
                </c:pt>
                <c:pt idx="38">
                  <c:v>4.2122446231722899</c:v>
                </c:pt>
                <c:pt idx="39">
                  <c:v>3.202130880186993</c:v>
                </c:pt>
                <c:pt idx="40">
                  <c:v>3.2349899718218111</c:v>
                </c:pt>
                <c:pt idx="41">
                  <c:v>2.6907588045683717</c:v>
                </c:pt>
                <c:pt idx="42">
                  <c:v>3.2973491645087893</c:v>
                </c:pt>
                <c:pt idx="43">
                  <c:v>3.9619888670540115</c:v>
                </c:pt>
                <c:pt idx="44">
                  <c:v>4.1916191493442057</c:v>
                </c:pt>
                <c:pt idx="45">
                  <c:v>5.2590932227863707</c:v>
                </c:pt>
                <c:pt idx="46">
                  <c:v>5.6078027816674814</c:v>
                </c:pt>
                <c:pt idx="47">
                  <c:v>6.0698706952166726</c:v>
                </c:pt>
                <c:pt idx="48">
                  <c:v>6.2994361488144301</c:v>
                </c:pt>
                <c:pt idx="49">
                  <c:v>6.2515781378503776</c:v>
                </c:pt>
                <c:pt idx="50">
                  <c:v>6.5348279866125347</c:v>
                </c:pt>
                <c:pt idx="51">
                  <c:v>5.094195369951926</c:v>
                </c:pt>
                <c:pt idx="52">
                  <c:v>2.9694454594990871</c:v>
                </c:pt>
                <c:pt idx="53">
                  <c:v>0.8284788949193711</c:v>
                </c:pt>
                <c:pt idx="54">
                  <c:v>-1.1928809282629405</c:v>
                </c:pt>
                <c:pt idx="55">
                  <c:v>-0.12581203171930788</c:v>
                </c:pt>
                <c:pt idx="56">
                  <c:v>2.6366920557207907</c:v>
                </c:pt>
                <c:pt idx="57">
                  <c:v>5.3336944474952519</c:v>
                </c:pt>
                <c:pt idx="58">
                  <c:v>7.4612432717108712</c:v>
                </c:pt>
                <c:pt idx="59">
                  <c:v>7.5282256690782479</c:v>
                </c:pt>
                <c:pt idx="60">
                  <c:v>6.55479831749195</c:v>
                </c:pt>
                <c:pt idx="61">
                  <c:v>5.614992757560322</c:v>
                </c:pt>
                <c:pt idx="62">
                  <c:v>4.7611297162274857</c:v>
                </c:pt>
                <c:pt idx="63">
                  <c:v>3.9744230794472424</c:v>
                </c:pt>
                <c:pt idx="64">
                  <c:v>3.1235648783494163</c:v>
                </c:pt>
                <c:pt idx="65">
                  <c:v>2.1967858486095837</c:v>
                </c:pt>
                <c:pt idx="66">
                  <c:v>1.9384151395733795</c:v>
                </c:pt>
                <c:pt idx="67">
                  <c:v>1.9211759850944921</c:v>
                </c:pt>
                <c:pt idx="68">
                  <c:v>2.1690868635563021</c:v>
                </c:pt>
                <c:pt idx="69">
                  <c:v>2.9296426022427768</c:v>
                </c:pt>
                <c:pt idx="70">
                  <c:v>2.9975455414788854</c:v>
                </c:pt>
                <c:pt idx="71">
                  <c:v>3.0048226702886982</c:v>
                </c:pt>
                <c:pt idx="72">
                  <c:v>3.1848214435252098</c:v>
                </c:pt>
                <c:pt idx="73">
                  <c:v>2.0585083276914551</c:v>
                </c:pt>
                <c:pt idx="74">
                  <c:v>1.1877881177950078</c:v>
                </c:pt>
                <c:pt idx="75">
                  <c:v>0.50395574027337631</c:v>
                </c:pt>
                <c:pt idx="76">
                  <c:v>-0.7179961722406869</c:v>
                </c:pt>
                <c:pt idx="77">
                  <c:v>-1.2795124631224564</c:v>
                </c:pt>
                <c:pt idx="78">
                  <c:v>-2.1961355525204174</c:v>
                </c:pt>
                <c:pt idx="79">
                  <c:v>-3.5457633934727784</c:v>
                </c:pt>
                <c:pt idx="80">
                  <c:v>-4.4487064184463021</c:v>
                </c:pt>
                <c:pt idx="81">
                  <c:v>-4.6296308146570713</c:v>
                </c:pt>
                <c:pt idx="82">
                  <c:v>-4.2424253431835641</c:v>
                </c:pt>
                <c:pt idx="83">
                  <c:v>-3.4627157205371684</c:v>
                </c:pt>
                <c:pt idx="84">
                  <c:v>-2.1671378713861489</c:v>
                </c:pt>
                <c:pt idx="85">
                  <c:v>-1.2123796015678701</c:v>
                </c:pt>
                <c:pt idx="86">
                  <c:v>-0.17252674110872501</c:v>
                </c:pt>
                <c:pt idx="87">
                  <c:v>0.985436430167419</c:v>
                </c:pt>
                <c:pt idx="88">
                  <c:v>1.2862863956106363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40-4FB1-AB1E-94354EAC2F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487360"/>
        <c:axId val="121488896"/>
      </c:lineChart>
      <c:catAx>
        <c:axId val="1214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1488896"/>
        <c:crosses val="autoZero"/>
        <c:auto val="1"/>
        <c:lblAlgn val="ctr"/>
        <c:lblOffset val="100"/>
        <c:noMultiLvlLbl val="0"/>
      </c:catAx>
      <c:valAx>
        <c:axId val="121488896"/>
        <c:scaling>
          <c:orientation val="minMax"/>
          <c:max val="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1487360"/>
        <c:crosses val="autoZero"/>
        <c:crossBetween val="between"/>
        <c:majorUnit val="2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FBCF - </a:t>
            </a:r>
            <a:r>
              <a:rPr lang="pt-BR" sz="1200" b="1" i="0" u="none" strike="noStrike" baseline="0">
                <a:effectLst/>
              </a:rPr>
              <a:t>variação acumulda </a:t>
            </a:r>
            <a:r>
              <a:rPr lang="pt-BR"/>
              <a:t>em 4 trimestres (%)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'Var. PIB - IBGE SCN'!$A$5:$A$93</c:f>
              <c:strCache>
                <c:ptCount val="89"/>
                <c:pt idx="0">
                  <c:v>1996.I</c:v>
                </c:pt>
                <c:pt idx="1">
                  <c:v>1996.II</c:v>
                </c:pt>
                <c:pt idx="2">
                  <c:v>1996.III</c:v>
                </c:pt>
                <c:pt idx="3">
                  <c:v>1996.IV</c:v>
                </c:pt>
                <c:pt idx="4">
                  <c:v>1997.I</c:v>
                </c:pt>
                <c:pt idx="5">
                  <c:v>1997.II</c:v>
                </c:pt>
                <c:pt idx="6">
                  <c:v>1997.III</c:v>
                </c:pt>
                <c:pt idx="7">
                  <c:v>1997.IV</c:v>
                </c:pt>
                <c:pt idx="8">
                  <c:v>1998.I</c:v>
                </c:pt>
                <c:pt idx="9">
                  <c:v>1998.II</c:v>
                </c:pt>
                <c:pt idx="10">
                  <c:v>1998.III</c:v>
                </c:pt>
                <c:pt idx="11">
                  <c:v>1998.IV</c:v>
                </c:pt>
                <c:pt idx="12">
                  <c:v>1999.I</c:v>
                </c:pt>
                <c:pt idx="13">
                  <c:v>1999.II</c:v>
                </c:pt>
                <c:pt idx="14">
                  <c:v>1999.III</c:v>
                </c:pt>
                <c:pt idx="15">
                  <c:v>1999.IV</c:v>
                </c:pt>
                <c:pt idx="16">
                  <c:v>2000.I</c:v>
                </c:pt>
                <c:pt idx="17">
                  <c:v>2000.II</c:v>
                </c:pt>
                <c:pt idx="18">
                  <c:v>2000.III</c:v>
                </c:pt>
                <c:pt idx="19">
                  <c:v>2000.IV</c:v>
                </c:pt>
                <c:pt idx="20">
                  <c:v>2001.I</c:v>
                </c:pt>
                <c:pt idx="21">
                  <c:v>2001.II</c:v>
                </c:pt>
                <c:pt idx="22">
                  <c:v>2001.III</c:v>
                </c:pt>
                <c:pt idx="23">
                  <c:v>2001.IV</c:v>
                </c:pt>
                <c:pt idx="24">
                  <c:v>2002.I</c:v>
                </c:pt>
                <c:pt idx="25">
                  <c:v>2002.II</c:v>
                </c:pt>
                <c:pt idx="26">
                  <c:v>2002.III</c:v>
                </c:pt>
                <c:pt idx="27">
                  <c:v>2002.IV</c:v>
                </c:pt>
                <c:pt idx="28">
                  <c:v>2003.I</c:v>
                </c:pt>
                <c:pt idx="29">
                  <c:v>2003.II</c:v>
                </c:pt>
                <c:pt idx="30">
                  <c:v>2003.III</c:v>
                </c:pt>
                <c:pt idx="31">
                  <c:v>2003.IV</c:v>
                </c:pt>
                <c:pt idx="32">
                  <c:v>2004.I</c:v>
                </c:pt>
                <c:pt idx="33">
                  <c:v>2004.II</c:v>
                </c:pt>
                <c:pt idx="34">
                  <c:v>2004.III</c:v>
                </c:pt>
                <c:pt idx="35">
                  <c:v>2004.IV</c:v>
                </c:pt>
                <c:pt idx="36">
                  <c:v>2005.I</c:v>
                </c:pt>
                <c:pt idx="37">
                  <c:v>2005.II</c:v>
                </c:pt>
                <c:pt idx="38">
                  <c:v>2005.III</c:v>
                </c:pt>
                <c:pt idx="39">
                  <c:v>2005.IV</c:v>
                </c:pt>
                <c:pt idx="40">
                  <c:v>2006.I</c:v>
                </c:pt>
                <c:pt idx="41">
                  <c:v>2006.II</c:v>
                </c:pt>
                <c:pt idx="42">
                  <c:v>2006.III</c:v>
                </c:pt>
                <c:pt idx="43">
                  <c:v>2006.IV</c:v>
                </c:pt>
                <c:pt idx="44">
                  <c:v>2007.I</c:v>
                </c:pt>
                <c:pt idx="45">
                  <c:v>2007.II</c:v>
                </c:pt>
                <c:pt idx="46">
                  <c:v>2007.III</c:v>
                </c:pt>
                <c:pt idx="47">
                  <c:v>2007.IV</c:v>
                </c:pt>
                <c:pt idx="48">
                  <c:v>2008.I</c:v>
                </c:pt>
                <c:pt idx="49">
                  <c:v>2008.II</c:v>
                </c:pt>
                <c:pt idx="50">
                  <c:v>2008.III</c:v>
                </c:pt>
                <c:pt idx="51">
                  <c:v>2008.IV</c:v>
                </c:pt>
                <c:pt idx="52">
                  <c:v>2009.I</c:v>
                </c:pt>
                <c:pt idx="53">
                  <c:v>2009.II</c:v>
                </c:pt>
                <c:pt idx="54">
                  <c:v>2009.III</c:v>
                </c:pt>
                <c:pt idx="55">
                  <c:v>2009.IV</c:v>
                </c:pt>
                <c:pt idx="56">
                  <c:v>2010.I</c:v>
                </c:pt>
                <c:pt idx="57">
                  <c:v>2010.II</c:v>
                </c:pt>
                <c:pt idx="58">
                  <c:v>2010.III</c:v>
                </c:pt>
                <c:pt idx="59">
                  <c:v>2010.IV</c:v>
                </c:pt>
                <c:pt idx="60">
                  <c:v>2011.I</c:v>
                </c:pt>
                <c:pt idx="61">
                  <c:v>2011.II</c:v>
                </c:pt>
                <c:pt idx="62">
                  <c:v>2011.III</c:v>
                </c:pt>
                <c:pt idx="63">
                  <c:v>2011.IV</c:v>
                </c:pt>
                <c:pt idx="64">
                  <c:v>2012.I</c:v>
                </c:pt>
                <c:pt idx="65">
                  <c:v>2012.II</c:v>
                </c:pt>
                <c:pt idx="66">
                  <c:v>2012.III</c:v>
                </c:pt>
                <c:pt idx="67">
                  <c:v>2012.IV</c:v>
                </c:pt>
                <c:pt idx="68">
                  <c:v>2013.I</c:v>
                </c:pt>
                <c:pt idx="69">
                  <c:v>2013.II</c:v>
                </c:pt>
                <c:pt idx="70">
                  <c:v>2013.III</c:v>
                </c:pt>
                <c:pt idx="71">
                  <c:v>2013.IV</c:v>
                </c:pt>
                <c:pt idx="72">
                  <c:v>2014.I</c:v>
                </c:pt>
                <c:pt idx="73">
                  <c:v>2014.II</c:v>
                </c:pt>
                <c:pt idx="74">
                  <c:v>2014.III</c:v>
                </c:pt>
                <c:pt idx="75">
                  <c:v>2014.IV</c:v>
                </c:pt>
                <c:pt idx="76">
                  <c:v>2015.I</c:v>
                </c:pt>
                <c:pt idx="77">
                  <c:v>2015.II</c:v>
                </c:pt>
                <c:pt idx="78">
                  <c:v>2015.III</c:v>
                </c:pt>
                <c:pt idx="79">
                  <c:v>2015.IV</c:v>
                </c:pt>
                <c:pt idx="80">
                  <c:v>2016.I</c:v>
                </c:pt>
                <c:pt idx="81">
                  <c:v>2016.II</c:v>
                </c:pt>
                <c:pt idx="82">
                  <c:v>2016.III</c:v>
                </c:pt>
                <c:pt idx="83">
                  <c:v>2016.IV</c:v>
                </c:pt>
                <c:pt idx="84">
                  <c:v>2017.I</c:v>
                </c:pt>
                <c:pt idx="85">
                  <c:v>2017.II</c:v>
                </c:pt>
                <c:pt idx="86">
                  <c:v>2017.III</c:v>
                </c:pt>
                <c:pt idx="87">
                  <c:v>2017.IV</c:v>
                </c:pt>
                <c:pt idx="88">
                  <c:v>2018.I</c:v>
                </c:pt>
              </c:strCache>
            </c:strRef>
          </c:cat>
          <c:val>
            <c:numRef>
              <c:f>'Var. PIB - IBGE SCN'!$U$5:$U$93</c:f>
              <c:numCache>
                <c:formatCode>#,##0.0</c:formatCode>
                <c:ptCount val="89"/>
                <c:pt idx="0">
                  <c:v>-9.1630448274257699</c:v>
                </c:pt>
                <c:pt idx="1">
                  <c:v>-9.7873230338804245</c:v>
                </c:pt>
                <c:pt idx="2">
                  <c:v>-4.3899793352762284</c:v>
                </c:pt>
                <c:pt idx="3">
                  <c:v>1.1955211401679211</c:v>
                </c:pt>
                <c:pt idx="4">
                  <c:v>7.428622829705489</c:v>
                </c:pt>
                <c:pt idx="5">
                  <c:v>11.467143376105081</c:v>
                </c:pt>
                <c:pt idx="6">
                  <c:v>11.000092584110321</c:v>
                </c:pt>
                <c:pt idx="7">
                  <c:v>8.418114381097741</c:v>
                </c:pt>
                <c:pt idx="8">
                  <c:v>6.5549842838474204</c:v>
                </c:pt>
                <c:pt idx="9">
                  <c:v>4.4129153964784562</c:v>
                </c:pt>
                <c:pt idx="10">
                  <c:v>1.9453269707201848</c:v>
                </c:pt>
                <c:pt idx="11">
                  <c:v>-0.16384079036082522</c:v>
                </c:pt>
                <c:pt idx="12">
                  <c:v>-3.0082991491677813</c:v>
                </c:pt>
                <c:pt idx="13">
                  <c:v>-6.2081202971896232</c:v>
                </c:pt>
                <c:pt idx="14">
                  <c:v>-8.8037122346576009</c:v>
                </c:pt>
                <c:pt idx="15">
                  <c:v>-8.8753023735919321</c:v>
                </c:pt>
                <c:pt idx="16">
                  <c:v>-7.0374150621285159</c:v>
                </c:pt>
                <c:pt idx="17">
                  <c:v>-3.4275529040867392</c:v>
                </c:pt>
                <c:pt idx="18">
                  <c:v>1.3107973218956515</c:v>
                </c:pt>
                <c:pt idx="19">
                  <c:v>4.8131915912941192</c:v>
                </c:pt>
                <c:pt idx="20">
                  <c:v>7.4006830453467121</c:v>
                </c:pt>
                <c:pt idx="21">
                  <c:v>6.8729398233544181</c:v>
                </c:pt>
                <c:pt idx="22">
                  <c:v>5.411326546017281</c:v>
                </c:pt>
                <c:pt idx="23">
                  <c:v>1.3044755130336538</c:v>
                </c:pt>
                <c:pt idx="24">
                  <c:v>-3.0543167085676393</c:v>
                </c:pt>
                <c:pt idx="25">
                  <c:v>-4.6221650779413874</c:v>
                </c:pt>
                <c:pt idx="26">
                  <c:v>-5.016773119248974</c:v>
                </c:pt>
                <c:pt idx="27">
                  <c:v>-1.4437748049127008</c:v>
                </c:pt>
                <c:pt idx="28">
                  <c:v>1.3272037945313064</c:v>
                </c:pt>
                <c:pt idx="29">
                  <c:v>0.74484757864212714</c:v>
                </c:pt>
                <c:pt idx="30">
                  <c:v>-0.94143854619398448</c:v>
                </c:pt>
                <c:pt idx="31">
                  <c:v>-3.9845123668534876</c:v>
                </c:pt>
                <c:pt idx="32">
                  <c:v>-4.4696059614787842</c:v>
                </c:pt>
                <c:pt idx="33">
                  <c:v>-3.2820351376461332E-2</c:v>
                </c:pt>
                <c:pt idx="34">
                  <c:v>5.2859757069069646</c:v>
                </c:pt>
                <c:pt idx="35">
                  <c:v>8.4869633982647805</c:v>
                </c:pt>
                <c:pt idx="36">
                  <c:v>8.585970707511926</c:v>
                </c:pt>
                <c:pt idx="37">
                  <c:v>6.3469832534140069</c:v>
                </c:pt>
                <c:pt idx="38">
                  <c:v>3.0471048373496457</c:v>
                </c:pt>
                <c:pt idx="39">
                  <c:v>1.9563000854959656</c:v>
                </c:pt>
                <c:pt idx="40">
                  <c:v>3.7352606559086121</c:v>
                </c:pt>
                <c:pt idx="41">
                  <c:v>3.8717908915086197</c:v>
                </c:pt>
                <c:pt idx="42">
                  <c:v>5.1449604165802354</c:v>
                </c:pt>
                <c:pt idx="43">
                  <c:v>6.6607897377033431</c:v>
                </c:pt>
                <c:pt idx="44">
                  <c:v>6.3027211774691061</c:v>
                </c:pt>
                <c:pt idx="45">
                  <c:v>8.5174770701634586</c:v>
                </c:pt>
                <c:pt idx="46">
                  <c:v>10.708741380813258</c:v>
                </c:pt>
                <c:pt idx="47">
                  <c:v>11.952407767507367</c:v>
                </c:pt>
                <c:pt idx="48">
                  <c:v>13.094779622381081</c:v>
                </c:pt>
                <c:pt idx="49">
                  <c:v>13.391015314493316</c:v>
                </c:pt>
                <c:pt idx="50">
                  <c:v>14.431045398337726</c:v>
                </c:pt>
                <c:pt idx="51">
                  <c:v>12.286957035272938</c:v>
                </c:pt>
                <c:pt idx="52">
                  <c:v>6.8790309879769307</c:v>
                </c:pt>
                <c:pt idx="53">
                  <c:v>1.3217131569025709</c:v>
                </c:pt>
                <c:pt idx="54">
                  <c:v>-4.0759017172827043</c:v>
                </c:pt>
                <c:pt idx="55">
                  <c:v>-2.1338752620527979</c:v>
                </c:pt>
                <c:pt idx="56">
                  <c:v>6.2115784726447076</c:v>
                </c:pt>
                <c:pt idx="57">
                  <c:v>13.960485714011494</c:v>
                </c:pt>
                <c:pt idx="58">
                  <c:v>19.525331540240366</c:v>
                </c:pt>
                <c:pt idx="59">
                  <c:v>17.853921237588089</c:v>
                </c:pt>
                <c:pt idx="60">
                  <c:v>13.137715908496684</c:v>
                </c:pt>
                <c:pt idx="61">
                  <c:v>9.8046422796854706</c:v>
                </c:pt>
                <c:pt idx="62">
                  <c:v>7.4294222321327208</c:v>
                </c:pt>
                <c:pt idx="63">
                  <c:v>6.8340464141685819</c:v>
                </c:pt>
                <c:pt idx="64">
                  <c:v>5.6059554470590856</c:v>
                </c:pt>
                <c:pt idx="65">
                  <c:v>3.8788545157157905</c:v>
                </c:pt>
                <c:pt idx="66">
                  <c:v>1.9757425697311426</c:v>
                </c:pt>
                <c:pt idx="67">
                  <c:v>0.77877699636459408</c:v>
                </c:pt>
                <c:pt idx="68">
                  <c:v>0.74373234229518914</c:v>
                </c:pt>
                <c:pt idx="69">
                  <c:v>2.5553490402065115</c:v>
                </c:pt>
                <c:pt idx="70">
                  <c:v>4.8448623409099945</c:v>
                </c:pt>
                <c:pt idx="71">
                  <c:v>5.8272010907708394</c:v>
                </c:pt>
                <c:pt idx="72">
                  <c:v>6.1360180516025098</c:v>
                </c:pt>
                <c:pt idx="73">
                  <c:v>2.3309104832053062</c:v>
                </c:pt>
                <c:pt idx="74">
                  <c:v>-1.4799102101473061</c:v>
                </c:pt>
                <c:pt idx="75">
                  <c:v>-4.2240686527753146</c:v>
                </c:pt>
                <c:pt idx="76">
                  <c:v>-7.5482377567089749</c:v>
                </c:pt>
                <c:pt idx="77">
                  <c:v>-9.0534036230336508</c:v>
                </c:pt>
                <c:pt idx="78">
                  <c:v>-10.92033695978386</c:v>
                </c:pt>
                <c:pt idx="79">
                  <c:v>-13.946500205058365</c:v>
                </c:pt>
                <c:pt idx="80">
                  <c:v>-15.820177309151696</c:v>
                </c:pt>
                <c:pt idx="81">
                  <c:v>-15.033416511997167</c:v>
                </c:pt>
                <c:pt idx="82">
                  <c:v>-13.528182708495729</c:v>
                </c:pt>
                <c:pt idx="83">
                  <c:v>-10.271979734960258</c:v>
                </c:pt>
                <c:pt idx="84">
                  <c:v>-6.7791569426643106</c:v>
                </c:pt>
                <c:pt idx="85">
                  <c:v>-6.2616981175695363</c:v>
                </c:pt>
                <c:pt idx="86">
                  <c:v>-4.2035375529906771</c:v>
                </c:pt>
                <c:pt idx="87">
                  <c:v>-1.8390047454378888</c:v>
                </c:pt>
                <c:pt idx="88">
                  <c:v>-8.8691022966025379E-2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E5-425F-808B-D9160E54A2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6490880"/>
        <c:axId val="126492672"/>
      </c:lineChart>
      <c:catAx>
        <c:axId val="126490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crossAx val="126492672"/>
        <c:crosses val="autoZero"/>
        <c:auto val="1"/>
        <c:lblAlgn val="ctr"/>
        <c:lblOffset val="100"/>
        <c:noMultiLvlLbl val="0"/>
      </c:catAx>
      <c:valAx>
        <c:axId val="126492672"/>
        <c:scaling>
          <c:orientation val="minMax"/>
          <c:max val="20"/>
          <c:min val="-2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crossAx val="126490880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PIB e FBCF - var.</a:t>
            </a:r>
            <a:r>
              <a:rPr lang="en-US" sz="1200" baseline="0"/>
              <a:t> acumulada em 4 trimestres (%)</a:t>
            </a:r>
            <a:endParaRPr lang="en-US" sz="1200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'Var. PIB - IBGE SCN'!$R$3</c:f>
              <c:strCache>
                <c:ptCount val="1"/>
                <c:pt idx="0">
                  <c:v>PIB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'Var. PIB - IBGE SCN'!$A$5:$A$93</c:f>
              <c:strCache>
                <c:ptCount val="89"/>
                <c:pt idx="0">
                  <c:v>1996.I</c:v>
                </c:pt>
                <c:pt idx="1">
                  <c:v>1996.II</c:v>
                </c:pt>
                <c:pt idx="2">
                  <c:v>1996.III</c:v>
                </c:pt>
                <c:pt idx="3">
                  <c:v>1996.IV</c:v>
                </c:pt>
                <c:pt idx="4">
                  <c:v>1997.I</c:v>
                </c:pt>
                <c:pt idx="5">
                  <c:v>1997.II</c:v>
                </c:pt>
                <c:pt idx="6">
                  <c:v>1997.III</c:v>
                </c:pt>
                <c:pt idx="7">
                  <c:v>1997.IV</c:v>
                </c:pt>
                <c:pt idx="8">
                  <c:v>1998.I</c:v>
                </c:pt>
                <c:pt idx="9">
                  <c:v>1998.II</c:v>
                </c:pt>
                <c:pt idx="10">
                  <c:v>1998.III</c:v>
                </c:pt>
                <c:pt idx="11">
                  <c:v>1998.IV</c:v>
                </c:pt>
                <c:pt idx="12">
                  <c:v>1999.I</c:v>
                </c:pt>
                <c:pt idx="13">
                  <c:v>1999.II</c:v>
                </c:pt>
                <c:pt idx="14">
                  <c:v>1999.III</c:v>
                </c:pt>
                <c:pt idx="15">
                  <c:v>1999.IV</c:v>
                </c:pt>
                <c:pt idx="16">
                  <c:v>2000.I</c:v>
                </c:pt>
                <c:pt idx="17">
                  <c:v>2000.II</c:v>
                </c:pt>
                <c:pt idx="18">
                  <c:v>2000.III</c:v>
                </c:pt>
                <c:pt idx="19">
                  <c:v>2000.IV</c:v>
                </c:pt>
                <c:pt idx="20">
                  <c:v>2001.I</c:v>
                </c:pt>
                <c:pt idx="21">
                  <c:v>2001.II</c:v>
                </c:pt>
                <c:pt idx="22">
                  <c:v>2001.III</c:v>
                </c:pt>
                <c:pt idx="23">
                  <c:v>2001.IV</c:v>
                </c:pt>
                <c:pt idx="24">
                  <c:v>2002.I</c:v>
                </c:pt>
                <c:pt idx="25">
                  <c:v>2002.II</c:v>
                </c:pt>
                <c:pt idx="26">
                  <c:v>2002.III</c:v>
                </c:pt>
                <c:pt idx="27">
                  <c:v>2002.IV</c:v>
                </c:pt>
                <c:pt idx="28">
                  <c:v>2003.I</c:v>
                </c:pt>
                <c:pt idx="29">
                  <c:v>2003.II</c:v>
                </c:pt>
                <c:pt idx="30">
                  <c:v>2003.III</c:v>
                </c:pt>
                <c:pt idx="31">
                  <c:v>2003.IV</c:v>
                </c:pt>
                <c:pt idx="32">
                  <c:v>2004.I</c:v>
                </c:pt>
                <c:pt idx="33">
                  <c:v>2004.II</c:v>
                </c:pt>
                <c:pt idx="34">
                  <c:v>2004.III</c:v>
                </c:pt>
                <c:pt idx="35">
                  <c:v>2004.IV</c:v>
                </c:pt>
                <c:pt idx="36">
                  <c:v>2005.I</c:v>
                </c:pt>
                <c:pt idx="37">
                  <c:v>2005.II</c:v>
                </c:pt>
                <c:pt idx="38">
                  <c:v>2005.III</c:v>
                </c:pt>
                <c:pt idx="39">
                  <c:v>2005.IV</c:v>
                </c:pt>
                <c:pt idx="40">
                  <c:v>2006.I</c:v>
                </c:pt>
                <c:pt idx="41">
                  <c:v>2006.II</c:v>
                </c:pt>
                <c:pt idx="42">
                  <c:v>2006.III</c:v>
                </c:pt>
                <c:pt idx="43">
                  <c:v>2006.IV</c:v>
                </c:pt>
                <c:pt idx="44">
                  <c:v>2007.I</c:v>
                </c:pt>
                <c:pt idx="45">
                  <c:v>2007.II</c:v>
                </c:pt>
                <c:pt idx="46">
                  <c:v>2007.III</c:v>
                </c:pt>
                <c:pt idx="47">
                  <c:v>2007.IV</c:v>
                </c:pt>
                <c:pt idx="48">
                  <c:v>2008.I</c:v>
                </c:pt>
                <c:pt idx="49">
                  <c:v>2008.II</c:v>
                </c:pt>
                <c:pt idx="50">
                  <c:v>2008.III</c:v>
                </c:pt>
                <c:pt idx="51">
                  <c:v>2008.IV</c:v>
                </c:pt>
                <c:pt idx="52">
                  <c:v>2009.I</c:v>
                </c:pt>
                <c:pt idx="53">
                  <c:v>2009.II</c:v>
                </c:pt>
                <c:pt idx="54">
                  <c:v>2009.III</c:v>
                </c:pt>
                <c:pt idx="55">
                  <c:v>2009.IV</c:v>
                </c:pt>
                <c:pt idx="56">
                  <c:v>2010.I</c:v>
                </c:pt>
                <c:pt idx="57">
                  <c:v>2010.II</c:v>
                </c:pt>
                <c:pt idx="58">
                  <c:v>2010.III</c:v>
                </c:pt>
                <c:pt idx="59">
                  <c:v>2010.IV</c:v>
                </c:pt>
                <c:pt idx="60">
                  <c:v>2011.I</c:v>
                </c:pt>
                <c:pt idx="61">
                  <c:v>2011.II</c:v>
                </c:pt>
                <c:pt idx="62">
                  <c:v>2011.III</c:v>
                </c:pt>
                <c:pt idx="63">
                  <c:v>2011.IV</c:v>
                </c:pt>
                <c:pt idx="64">
                  <c:v>2012.I</c:v>
                </c:pt>
                <c:pt idx="65">
                  <c:v>2012.II</c:v>
                </c:pt>
                <c:pt idx="66">
                  <c:v>2012.III</c:v>
                </c:pt>
                <c:pt idx="67">
                  <c:v>2012.IV</c:v>
                </c:pt>
                <c:pt idx="68">
                  <c:v>2013.I</c:v>
                </c:pt>
                <c:pt idx="69">
                  <c:v>2013.II</c:v>
                </c:pt>
                <c:pt idx="70">
                  <c:v>2013.III</c:v>
                </c:pt>
                <c:pt idx="71">
                  <c:v>2013.IV</c:v>
                </c:pt>
                <c:pt idx="72">
                  <c:v>2014.I</c:v>
                </c:pt>
                <c:pt idx="73">
                  <c:v>2014.II</c:v>
                </c:pt>
                <c:pt idx="74">
                  <c:v>2014.III</c:v>
                </c:pt>
                <c:pt idx="75">
                  <c:v>2014.IV</c:v>
                </c:pt>
                <c:pt idx="76">
                  <c:v>2015.I</c:v>
                </c:pt>
                <c:pt idx="77">
                  <c:v>2015.II</c:v>
                </c:pt>
                <c:pt idx="78">
                  <c:v>2015.III</c:v>
                </c:pt>
                <c:pt idx="79">
                  <c:v>2015.IV</c:v>
                </c:pt>
                <c:pt idx="80">
                  <c:v>2016.I</c:v>
                </c:pt>
                <c:pt idx="81">
                  <c:v>2016.II</c:v>
                </c:pt>
                <c:pt idx="82">
                  <c:v>2016.III</c:v>
                </c:pt>
                <c:pt idx="83">
                  <c:v>2016.IV</c:v>
                </c:pt>
                <c:pt idx="84">
                  <c:v>2017.I</c:v>
                </c:pt>
                <c:pt idx="85">
                  <c:v>2017.II</c:v>
                </c:pt>
                <c:pt idx="86">
                  <c:v>2017.III</c:v>
                </c:pt>
                <c:pt idx="87">
                  <c:v>2017.IV</c:v>
                </c:pt>
                <c:pt idx="88">
                  <c:v>2018.I</c:v>
                </c:pt>
              </c:strCache>
            </c:strRef>
          </c:cat>
          <c:val>
            <c:numRef>
              <c:f>'Var. PIB - IBGE SCN'!$R$4:$R$93</c:f>
              <c:numCache>
                <c:formatCode>#,##0.0</c:formatCode>
                <c:ptCount val="90"/>
                <c:pt idx="1">
                  <c:v>2.5196866036296672</c:v>
                </c:pt>
                <c:pt idx="2">
                  <c:v>2.1356122458933591</c:v>
                </c:pt>
                <c:pt idx="3">
                  <c:v>2.309147008293766</c:v>
                </c:pt>
                <c:pt idx="4">
                  <c:v>2.2088640505145696</c:v>
                </c:pt>
                <c:pt idx="5">
                  <c:v>3.1778325489870474</c:v>
                </c:pt>
                <c:pt idx="6">
                  <c:v>4.0228432836898476</c:v>
                </c:pt>
                <c:pt idx="7">
                  <c:v>3.025558834045583</c:v>
                </c:pt>
                <c:pt idx="8">
                  <c:v>3.3948459853159418</c:v>
                </c:pt>
                <c:pt idx="9">
                  <c:v>2.8134774283856023</c:v>
                </c:pt>
                <c:pt idx="10">
                  <c:v>2.0194317963698083</c:v>
                </c:pt>
                <c:pt idx="11">
                  <c:v>1.6430603042161485</c:v>
                </c:pt>
                <c:pt idx="12">
                  <c:v>0.3380979019523167</c:v>
                </c:pt>
                <c:pt idx="13">
                  <c:v>0.28242671386755624</c:v>
                </c:pt>
                <c:pt idx="14">
                  <c:v>-0.19121231489300783</c:v>
                </c:pt>
                <c:pt idx="15">
                  <c:v>-0.44155507422727336</c:v>
                </c:pt>
                <c:pt idx="16">
                  <c:v>0.46793756667951047</c:v>
                </c:pt>
                <c:pt idx="17">
                  <c:v>1.3398776018223257</c:v>
                </c:pt>
                <c:pt idx="18">
                  <c:v>2.435509946447878</c:v>
                </c:pt>
                <c:pt idx="19">
                  <c:v>3.7752778726457992</c:v>
                </c:pt>
                <c:pt idx="20">
                  <c:v>4.3879494436487976</c:v>
                </c:pt>
                <c:pt idx="21">
                  <c:v>4.1593659933644167</c:v>
                </c:pt>
                <c:pt idx="22">
                  <c:v>3.7386464333157177</c:v>
                </c:pt>
                <c:pt idx="23">
                  <c:v>2.6826837334938958</c:v>
                </c:pt>
                <c:pt idx="24">
                  <c:v>1.3898964044581685</c:v>
                </c:pt>
                <c:pt idx="25">
                  <c:v>0.6711154007138953</c:v>
                </c:pt>
                <c:pt idx="26">
                  <c:v>0.67355813561924549</c:v>
                </c:pt>
                <c:pt idx="27">
                  <c:v>1.6165552577042996</c:v>
                </c:pt>
                <c:pt idx="28">
                  <c:v>3.0534618568362815</c:v>
                </c:pt>
                <c:pt idx="29">
                  <c:v>3.5870420394645386</c:v>
                </c:pt>
                <c:pt idx="30">
                  <c:v>3.1941640197062249</c:v>
                </c:pt>
                <c:pt idx="31">
                  <c:v>2.2803673871021779</c:v>
                </c:pt>
                <c:pt idx="32">
                  <c:v>1.140828998770882</c:v>
                </c:pt>
                <c:pt idx="33">
                  <c:v>1.444529005655415</c:v>
                </c:pt>
                <c:pt idx="34">
                  <c:v>2.8150418471834193</c:v>
                </c:pt>
                <c:pt idx="35">
                  <c:v>4.3314099994919752</c:v>
                </c:pt>
                <c:pt idx="36">
                  <c:v>5.7599646368600155</c:v>
                </c:pt>
                <c:pt idx="37">
                  <c:v>5.818641346158504</c:v>
                </c:pt>
                <c:pt idx="38">
                  <c:v>5.3556217200084744</c:v>
                </c:pt>
                <c:pt idx="39">
                  <c:v>4.2122446231722899</c:v>
                </c:pt>
                <c:pt idx="40">
                  <c:v>3.202130880186993</c:v>
                </c:pt>
                <c:pt idx="41">
                  <c:v>3.2349899718218111</c:v>
                </c:pt>
                <c:pt idx="42">
                  <c:v>2.6907588045683717</c:v>
                </c:pt>
                <c:pt idx="43">
                  <c:v>3.2973491645087893</c:v>
                </c:pt>
                <c:pt idx="44">
                  <c:v>3.9619888670540115</c:v>
                </c:pt>
                <c:pt idx="45">
                  <c:v>4.1916191493442057</c:v>
                </c:pt>
                <c:pt idx="46">
                  <c:v>5.2590932227863707</c:v>
                </c:pt>
                <c:pt idx="47">
                  <c:v>5.6078027816674814</c:v>
                </c:pt>
                <c:pt idx="48">
                  <c:v>6.0698706952166726</c:v>
                </c:pt>
                <c:pt idx="49">
                  <c:v>6.2994361488144301</c:v>
                </c:pt>
                <c:pt idx="50">
                  <c:v>6.2515781378503776</c:v>
                </c:pt>
                <c:pt idx="51">
                  <c:v>6.5348279866125347</c:v>
                </c:pt>
                <c:pt idx="52">
                  <c:v>5.094195369951926</c:v>
                </c:pt>
                <c:pt idx="53">
                  <c:v>2.9694454594990871</c:v>
                </c:pt>
                <c:pt idx="54">
                  <c:v>0.8284788949193711</c:v>
                </c:pt>
                <c:pt idx="55">
                  <c:v>-1.1928809282629405</c:v>
                </c:pt>
                <c:pt idx="56">
                  <c:v>-0.12581203171930788</c:v>
                </c:pt>
                <c:pt idx="57">
                  <c:v>2.6366920557207907</c:v>
                </c:pt>
                <c:pt idx="58">
                  <c:v>5.3336944474952519</c:v>
                </c:pt>
                <c:pt idx="59">
                  <c:v>7.4612432717108712</c:v>
                </c:pt>
                <c:pt idx="60">
                  <c:v>7.5282256690782479</c:v>
                </c:pt>
                <c:pt idx="61">
                  <c:v>6.55479831749195</c:v>
                </c:pt>
                <c:pt idx="62">
                  <c:v>5.614992757560322</c:v>
                </c:pt>
                <c:pt idx="63">
                  <c:v>4.7611297162274857</c:v>
                </c:pt>
                <c:pt idx="64">
                  <c:v>3.9744230794472424</c:v>
                </c:pt>
                <c:pt idx="65">
                  <c:v>3.1235648783494163</c:v>
                </c:pt>
                <c:pt idx="66">
                  <c:v>2.1967858486095837</c:v>
                </c:pt>
                <c:pt idx="67">
                  <c:v>1.9384151395733795</c:v>
                </c:pt>
                <c:pt idx="68">
                  <c:v>1.9211759850944921</c:v>
                </c:pt>
                <c:pt idx="69">
                  <c:v>2.1690868635563021</c:v>
                </c:pt>
                <c:pt idx="70">
                  <c:v>2.9296426022427768</c:v>
                </c:pt>
                <c:pt idx="71">
                  <c:v>2.9975455414788854</c:v>
                </c:pt>
                <c:pt idx="72">
                  <c:v>3.0048226702886982</c:v>
                </c:pt>
                <c:pt idx="73">
                  <c:v>3.1848214435252098</c:v>
                </c:pt>
                <c:pt idx="74">
                  <c:v>2.0585083276914551</c:v>
                </c:pt>
                <c:pt idx="75">
                  <c:v>1.1877881177950078</c:v>
                </c:pt>
                <c:pt idx="76">
                  <c:v>0.50395574027337631</c:v>
                </c:pt>
                <c:pt idx="77">
                  <c:v>-0.7179961722406869</c:v>
                </c:pt>
                <c:pt idx="78">
                  <c:v>-1.2795124631224564</c:v>
                </c:pt>
                <c:pt idx="79">
                  <c:v>-2.1961355525204174</c:v>
                </c:pt>
                <c:pt idx="80">
                  <c:v>-3.5457633934727784</c:v>
                </c:pt>
                <c:pt idx="81">
                  <c:v>-4.4487064184463021</c:v>
                </c:pt>
                <c:pt idx="82">
                  <c:v>-4.6296308146570713</c:v>
                </c:pt>
                <c:pt idx="83">
                  <c:v>-4.2424253431835641</c:v>
                </c:pt>
                <c:pt idx="84">
                  <c:v>-3.4627157205371684</c:v>
                </c:pt>
                <c:pt idx="85">
                  <c:v>-2.1671378713861489</c:v>
                </c:pt>
                <c:pt idx="86">
                  <c:v>-1.2123796015678701</c:v>
                </c:pt>
                <c:pt idx="87">
                  <c:v>-0.17252674110872501</c:v>
                </c:pt>
                <c:pt idx="88">
                  <c:v>0.985436430167419</c:v>
                </c:pt>
                <c:pt idx="89">
                  <c:v>1.2862863956106363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DE-4133-9C6E-6A910414BE87}"/>
            </c:ext>
          </c:extLst>
        </c:ser>
        <c:ser>
          <c:idx val="1"/>
          <c:order val="1"/>
          <c:tx>
            <c:strRef>
              <c:f>'Var. PIB - IBGE SCN'!$U$3</c:f>
              <c:strCache>
                <c:ptCount val="1"/>
                <c:pt idx="0">
                  <c:v>Formação Bruta de Capital Fixo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'Var. PIB - IBGE SCN'!$A$5:$A$93</c:f>
              <c:strCache>
                <c:ptCount val="89"/>
                <c:pt idx="0">
                  <c:v>1996.I</c:v>
                </c:pt>
                <c:pt idx="1">
                  <c:v>1996.II</c:v>
                </c:pt>
                <c:pt idx="2">
                  <c:v>1996.III</c:v>
                </c:pt>
                <c:pt idx="3">
                  <c:v>1996.IV</c:v>
                </c:pt>
                <c:pt idx="4">
                  <c:v>1997.I</c:v>
                </c:pt>
                <c:pt idx="5">
                  <c:v>1997.II</c:v>
                </c:pt>
                <c:pt idx="6">
                  <c:v>1997.III</c:v>
                </c:pt>
                <c:pt idx="7">
                  <c:v>1997.IV</c:v>
                </c:pt>
                <c:pt idx="8">
                  <c:v>1998.I</c:v>
                </c:pt>
                <c:pt idx="9">
                  <c:v>1998.II</c:v>
                </c:pt>
                <c:pt idx="10">
                  <c:v>1998.III</c:v>
                </c:pt>
                <c:pt idx="11">
                  <c:v>1998.IV</c:v>
                </c:pt>
                <c:pt idx="12">
                  <c:v>1999.I</c:v>
                </c:pt>
                <c:pt idx="13">
                  <c:v>1999.II</c:v>
                </c:pt>
                <c:pt idx="14">
                  <c:v>1999.III</c:v>
                </c:pt>
                <c:pt idx="15">
                  <c:v>1999.IV</c:v>
                </c:pt>
                <c:pt idx="16">
                  <c:v>2000.I</c:v>
                </c:pt>
                <c:pt idx="17">
                  <c:v>2000.II</c:v>
                </c:pt>
                <c:pt idx="18">
                  <c:v>2000.III</c:v>
                </c:pt>
                <c:pt idx="19">
                  <c:v>2000.IV</c:v>
                </c:pt>
                <c:pt idx="20">
                  <c:v>2001.I</c:v>
                </c:pt>
                <c:pt idx="21">
                  <c:v>2001.II</c:v>
                </c:pt>
                <c:pt idx="22">
                  <c:v>2001.III</c:v>
                </c:pt>
                <c:pt idx="23">
                  <c:v>2001.IV</c:v>
                </c:pt>
                <c:pt idx="24">
                  <c:v>2002.I</c:v>
                </c:pt>
                <c:pt idx="25">
                  <c:v>2002.II</c:v>
                </c:pt>
                <c:pt idx="26">
                  <c:v>2002.III</c:v>
                </c:pt>
                <c:pt idx="27">
                  <c:v>2002.IV</c:v>
                </c:pt>
                <c:pt idx="28">
                  <c:v>2003.I</c:v>
                </c:pt>
                <c:pt idx="29">
                  <c:v>2003.II</c:v>
                </c:pt>
                <c:pt idx="30">
                  <c:v>2003.III</c:v>
                </c:pt>
                <c:pt idx="31">
                  <c:v>2003.IV</c:v>
                </c:pt>
                <c:pt idx="32">
                  <c:v>2004.I</c:v>
                </c:pt>
                <c:pt idx="33">
                  <c:v>2004.II</c:v>
                </c:pt>
                <c:pt idx="34">
                  <c:v>2004.III</c:v>
                </c:pt>
                <c:pt idx="35">
                  <c:v>2004.IV</c:v>
                </c:pt>
                <c:pt idx="36">
                  <c:v>2005.I</c:v>
                </c:pt>
                <c:pt idx="37">
                  <c:v>2005.II</c:v>
                </c:pt>
                <c:pt idx="38">
                  <c:v>2005.III</c:v>
                </c:pt>
                <c:pt idx="39">
                  <c:v>2005.IV</c:v>
                </c:pt>
                <c:pt idx="40">
                  <c:v>2006.I</c:v>
                </c:pt>
                <c:pt idx="41">
                  <c:v>2006.II</c:v>
                </c:pt>
                <c:pt idx="42">
                  <c:v>2006.III</c:v>
                </c:pt>
                <c:pt idx="43">
                  <c:v>2006.IV</c:v>
                </c:pt>
                <c:pt idx="44">
                  <c:v>2007.I</c:v>
                </c:pt>
                <c:pt idx="45">
                  <c:v>2007.II</c:v>
                </c:pt>
                <c:pt idx="46">
                  <c:v>2007.III</c:v>
                </c:pt>
                <c:pt idx="47">
                  <c:v>2007.IV</c:v>
                </c:pt>
                <c:pt idx="48">
                  <c:v>2008.I</c:v>
                </c:pt>
                <c:pt idx="49">
                  <c:v>2008.II</c:v>
                </c:pt>
                <c:pt idx="50">
                  <c:v>2008.III</c:v>
                </c:pt>
                <c:pt idx="51">
                  <c:v>2008.IV</c:v>
                </c:pt>
                <c:pt idx="52">
                  <c:v>2009.I</c:v>
                </c:pt>
                <c:pt idx="53">
                  <c:v>2009.II</c:v>
                </c:pt>
                <c:pt idx="54">
                  <c:v>2009.III</c:v>
                </c:pt>
                <c:pt idx="55">
                  <c:v>2009.IV</c:v>
                </c:pt>
                <c:pt idx="56">
                  <c:v>2010.I</c:v>
                </c:pt>
                <c:pt idx="57">
                  <c:v>2010.II</c:v>
                </c:pt>
                <c:pt idx="58">
                  <c:v>2010.III</c:v>
                </c:pt>
                <c:pt idx="59">
                  <c:v>2010.IV</c:v>
                </c:pt>
                <c:pt idx="60">
                  <c:v>2011.I</c:v>
                </c:pt>
                <c:pt idx="61">
                  <c:v>2011.II</c:v>
                </c:pt>
                <c:pt idx="62">
                  <c:v>2011.III</c:v>
                </c:pt>
                <c:pt idx="63">
                  <c:v>2011.IV</c:v>
                </c:pt>
                <c:pt idx="64">
                  <c:v>2012.I</c:v>
                </c:pt>
                <c:pt idx="65">
                  <c:v>2012.II</c:v>
                </c:pt>
                <c:pt idx="66">
                  <c:v>2012.III</c:v>
                </c:pt>
                <c:pt idx="67">
                  <c:v>2012.IV</c:v>
                </c:pt>
                <c:pt idx="68">
                  <c:v>2013.I</c:v>
                </c:pt>
                <c:pt idx="69">
                  <c:v>2013.II</c:v>
                </c:pt>
                <c:pt idx="70">
                  <c:v>2013.III</c:v>
                </c:pt>
                <c:pt idx="71">
                  <c:v>2013.IV</c:v>
                </c:pt>
                <c:pt idx="72">
                  <c:v>2014.I</c:v>
                </c:pt>
                <c:pt idx="73">
                  <c:v>2014.II</c:v>
                </c:pt>
                <c:pt idx="74">
                  <c:v>2014.III</c:v>
                </c:pt>
                <c:pt idx="75">
                  <c:v>2014.IV</c:v>
                </c:pt>
                <c:pt idx="76">
                  <c:v>2015.I</c:v>
                </c:pt>
                <c:pt idx="77">
                  <c:v>2015.II</c:v>
                </c:pt>
                <c:pt idx="78">
                  <c:v>2015.III</c:v>
                </c:pt>
                <c:pt idx="79">
                  <c:v>2015.IV</c:v>
                </c:pt>
                <c:pt idx="80">
                  <c:v>2016.I</c:v>
                </c:pt>
                <c:pt idx="81">
                  <c:v>2016.II</c:v>
                </c:pt>
                <c:pt idx="82">
                  <c:v>2016.III</c:v>
                </c:pt>
                <c:pt idx="83">
                  <c:v>2016.IV</c:v>
                </c:pt>
                <c:pt idx="84">
                  <c:v>2017.I</c:v>
                </c:pt>
                <c:pt idx="85">
                  <c:v>2017.II</c:v>
                </c:pt>
                <c:pt idx="86">
                  <c:v>2017.III</c:v>
                </c:pt>
                <c:pt idx="87">
                  <c:v>2017.IV</c:v>
                </c:pt>
                <c:pt idx="88">
                  <c:v>2018.I</c:v>
                </c:pt>
              </c:strCache>
            </c:strRef>
          </c:cat>
          <c:val>
            <c:numRef>
              <c:f>'Var. PIB - IBGE SCN'!$U$4:$U$93</c:f>
              <c:numCache>
                <c:formatCode>#,##0.0</c:formatCode>
                <c:ptCount val="90"/>
                <c:pt idx="1">
                  <c:v>-9.1630448274257699</c:v>
                </c:pt>
                <c:pt idx="2">
                  <c:v>-9.7873230338804245</c:v>
                </c:pt>
                <c:pt idx="3">
                  <c:v>-4.3899793352762284</c:v>
                </c:pt>
                <c:pt idx="4">
                  <c:v>1.1955211401679211</c:v>
                </c:pt>
                <c:pt idx="5">
                  <c:v>7.428622829705489</c:v>
                </c:pt>
                <c:pt idx="6">
                  <c:v>11.467143376105081</c:v>
                </c:pt>
                <c:pt idx="7">
                  <c:v>11.000092584110321</c:v>
                </c:pt>
                <c:pt idx="8">
                  <c:v>8.418114381097741</c:v>
                </c:pt>
                <c:pt idx="9">
                  <c:v>6.5549842838474204</c:v>
                </c:pt>
                <c:pt idx="10">
                  <c:v>4.4129153964784562</c:v>
                </c:pt>
                <c:pt idx="11">
                  <c:v>1.9453269707201848</c:v>
                </c:pt>
                <c:pt idx="12">
                  <c:v>-0.16384079036082522</c:v>
                </c:pt>
                <c:pt idx="13">
                  <c:v>-3.0082991491677813</c:v>
                </c:pt>
                <c:pt idx="14">
                  <c:v>-6.2081202971896232</c:v>
                </c:pt>
                <c:pt idx="15">
                  <c:v>-8.8037122346576009</c:v>
                </c:pt>
                <c:pt idx="16">
                  <c:v>-8.8753023735919321</c:v>
                </c:pt>
                <c:pt idx="17">
                  <c:v>-7.0374150621285159</c:v>
                </c:pt>
                <c:pt idx="18">
                  <c:v>-3.4275529040867392</c:v>
                </c:pt>
                <c:pt idx="19">
                  <c:v>1.3107973218956515</c:v>
                </c:pt>
                <c:pt idx="20">
                  <c:v>4.8131915912941192</c:v>
                </c:pt>
                <c:pt idx="21">
                  <c:v>7.4006830453467121</c:v>
                </c:pt>
                <c:pt idx="22">
                  <c:v>6.8729398233544181</c:v>
                </c:pt>
                <c:pt idx="23">
                  <c:v>5.411326546017281</c:v>
                </c:pt>
                <c:pt idx="24">
                  <c:v>1.3044755130336538</c:v>
                </c:pt>
                <c:pt idx="25">
                  <c:v>-3.0543167085676393</c:v>
                </c:pt>
                <c:pt idx="26">
                  <c:v>-4.6221650779413874</c:v>
                </c:pt>
                <c:pt idx="27">
                  <c:v>-5.016773119248974</c:v>
                </c:pt>
                <c:pt idx="28">
                  <c:v>-1.4437748049127008</c:v>
                </c:pt>
                <c:pt idx="29">
                  <c:v>1.3272037945313064</c:v>
                </c:pt>
                <c:pt idx="30">
                  <c:v>0.74484757864212714</c:v>
                </c:pt>
                <c:pt idx="31">
                  <c:v>-0.94143854619398448</c:v>
                </c:pt>
                <c:pt idx="32">
                  <c:v>-3.9845123668534876</c:v>
                </c:pt>
                <c:pt idx="33">
                  <c:v>-4.4696059614787842</c:v>
                </c:pt>
                <c:pt idx="34">
                  <c:v>-3.2820351376461332E-2</c:v>
                </c:pt>
                <c:pt idx="35">
                  <c:v>5.2859757069069646</c:v>
                </c:pt>
                <c:pt idx="36">
                  <c:v>8.4869633982647805</c:v>
                </c:pt>
                <c:pt idx="37">
                  <c:v>8.585970707511926</c:v>
                </c:pt>
                <c:pt idx="38">
                  <c:v>6.3469832534140069</c:v>
                </c:pt>
                <c:pt idx="39">
                  <c:v>3.0471048373496457</c:v>
                </c:pt>
                <c:pt idx="40">
                  <c:v>1.9563000854959656</c:v>
                </c:pt>
                <c:pt idx="41">
                  <c:v>3.7352606559086121</c:v>
                </c:pt>
                <c:pt idx="42">
                  <c:v>3.8717908915086197</c:v>
                </c:pt>
                <c:pt idx="43">
                  <c:v>5.1449604165802354</c:v>
                </c:pt>
                <c:pt idx="44">
                  <c:v>6.6607897377033431</c:v>
                </c:pt>
                <c:pt idx="45">
                  <c:v>6.3027211774691061</c:v>
                </c:pt>
                <c:pt idx="46">
                  <c:v>8.5174770701634586</c:v>
                </c:pt>
                <c:pt idx="47">
                  <c:v>10.708741380813258</c:v>
                </c:pt>
                <c:pt idx="48">
                  <c:v>11.952407767507367</c:v>
                </c:pt>
                <c:pt idx="49">
                  <c:v>13.094779622381081</c:v>
                </c:pt>
                <c:pt idx="50">
                  <c:v>13.391015314493316</c:v>
                </c:pt>
                <c:pt idx="51">
                  <c:v>14.431045398337726</c:v>
                </c:pt>
                <c:pt idx="52">
                  <c:v>12.286957035272938</c:v>
                </c:pt>
                <c:pt idx="53">
                  <c:v>6.8790309879769307</c:v>
                </c:pt>
                <c:pt idx="54">
                  <c:v>1.3217131569025709</c:v>
                </c:pt>
                <c:pt idx="55">
                  <c:v>-4.0759017172827043</c:v>
                </c:pt>
                <c:pt idx="56">
                  <c:v>-2.1338752620527979</c:v>
                </c:pt>
                <c:pt idx="57">
                  <c:v>6.2115784726447076</c:v>
                </c:pt>
                <c:pt idx="58">
                  <c:v>13.960485714011494</c:v>
                </c:pt>
                <c:pt idx="59">
                  <c:v>19.525331540240366</c:v>
                </c:pt>
                <c:pt idx="60">
                  <c:v>17.853921237588089</c:v>
                </c:pt>
                <c:pt idx="61">
                  <c:v>13.137715908496684</c:v>
                </c:pt>
                <c:pt idx="62">
                  <c:v>9.8046422796854706</c:v>
                </c:pt>
                <c:pt idx="63">
                  <c:v>7.4294222321327208</c:v>
                </c:pt>
                <c:pt idx="64">
                  <c:v>6.8340464141685819</c:v>
                </c:pt>
                <c:pt idx="65">
                  <c:v>5.6059554470590856</c:v>
                </c:pt>
                <c:pt idx="66">
                  <c:v>3.8788545157157905</c:v>
                </c:pt>
                <c:pt idx="67">
                  <c:v>1.9757425697311426</c:v>
                </c:pt>
                <c:pt idx="68">
                  <c:v>0.77877699636459408</c:v>
                </c:pt>
                <c:pt idx="69">
                  <c:v>0.74373234229518914</c:v>
                </c:pt>
                <c:pt idx="70">
                  <c:v>2.5553490402065115</c:v>
                </c:pt>
                <c:pt idx="71">
                  <c:v>4.8448623409099945</c:v>
                </c:pt>
                <c:pt idx="72">
                  <c:v>5.8272010907708394</c:v>
                </c:pt>
                <c:pt idx="73">
                  <c:v>6.1360180516025098</c:v>
                </c:pt>
                <c:pt idx="74">
                  <c:v>2.3309104832053062</c:v>
                </c:pt>
                <c:pt idx="75">
                  <c:v>-1.4799102101473061</c:v>
                </c:pt>
                <c:pt idx="76">
                  <c:v>-4.2240686527753146</c:v>
                </c:pt>
                <c:pt idx="77">
                  <c:v>-7.5482377567089749</c:v>
                </c:pt>
                <c:pt idx="78">
                  <c:v>-9.0534036230336508</c:v>
                </c:pt>
                <c:pt idx="79">
                  <c:v>-10.92033695978386</c:v>
                </c:pt>
                <c:pt idx="80">
                  <c:v>-13.946500205058365</c:v>
                </c:pt>
                <c:pt idx="81">
                  <c:v>-15.820177309151696</c:v>
                </c:pt>
                <c:pt idx="82">
                  <c:v>-15.033416511997167</c:v>
                </c:pt>
                <c:pt idx="83">
                  <c:v>-13.528182708495729</c:v>
                </c:pt>
                <c:pt idx="84">
                  <c:v>-10.271979734960258</c:v>
                </c:pt>
                <c:pt idx="85">
                  <c:v>-6.7791569426643106</c:v>
                </c:pt>
                <c:pt idx="86">
                  <c:v>-6.2616981175695363</c:v>
                </c:pt>
                <c:pt idx="87">
                  <c:v>-4.2035375529906771</c:v>
                </c:pt>
                <c:pt idx="88">
                  <c:v>-1.8390047454378888</c:v>
                </c:pt>
                <c:pt idx="89">
                  <c:v>-8.8691022966025379E-2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DE-4133-9C6E-6A910414BE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6528128"/>
        <c:axId val="126529920"/>
      </c:lineChart>
      <c:catAx>
        <c:axId val="126528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txPr>
          <a:bodyPr/>
          <a:lstStyle/>
          <a:p>
            <a:pPr>
              <a:defRPr b="1"/>
            </a:pPr>
            <a:endParaRPr lang="pt-BR"/>
          </a:p>
        </c:txPr>
        <c:crossAx val="126529920"/>
        <c:crosses val="autoZero"/>
        <c:auto val="1"/>
        <c:lblAlgn val="ctr"/>
        <c:lblOffset val="100"/>
        <c:noMultiLvlLbl val="0"/>
      </c:catAx>
      <c:valAx>
        <c:axId val="126529920"/>
        <c:scaling>
          <c:orientation val="minMax"/>
          <c:max val="20"/>
          <c:min val="-2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pt-BR"/>
          </a:p>
        </c:txPr>
        <c:crossAx val="12652812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b="1"/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1000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Deflator do PIB (azul) e IPCA (laranja)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'Var. PIB - IBGE SCN'!$AH$11</c:f>
              <c:strCache>
                <c:ptCount val="1"/>
                <c:pt idx="0">
                  <c:v>Deflator do PIB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'Var. PIB - IBGE SCN'!$A$12:$A$93</c:f>
              <c:strCache>
                <c:ptCount val="82"/>
                <c:pt idx="0">
                  <c:v>1997.IV</c:v>
                </c:pt>
                <c:pt idx="1">
                  <c:v>1998.I</c:v>
                </c:pt>
                <c:pt idx="2">
                  <c:v>1998.II</c:v>
                </c:pt>
                <c:pt idx="3">
                  <c:v>1998.III</c:v>
                </c:pt>
                <c:pt idx="4">
                  <c:v>1998.IV</c:v>
                </c:pt>
                <c:pt idx="5">
                  <c:v>1999.I</c:v>
                </c:pt>
                <c:pt idx="6">
                  <c:v>1999.II</c:v>
                </c:pt>
                <c:pt idx="7">
                  <c:v>1999.III</c:v>
                </c:pt>
                <c:pt idx="8">
                  <c:v>1999.IV</c:v>
                </c:pt>
                <c:pt idx="9">
                  <c:v>2000.I</c:v>
                </c:pt>
                <c:pt idx="10">
                  <c:v>2000.II</c:v>
                </c:pt>
                <c:pt idx="11">
                  <c:v>2000.III</c:v>
                </c:pt>
                <c:pt idx="12">
                  <c:v>2000.IV</c:v>
                </c:pt>
                <c:pt idx="13">
                  <c:v>2001.I</c:v>
                </c:pt>
                <c:pt idx="14">
                  <c:v>2001.II</c:v>
                </c:pt>
                <c:pt idx="15">
                  <c:v>2001.III</c:v>
                </c:pt>
                <c:pt idx="16">
                  <c:v>2001.IV</c:v>
                </c:pt>
                <c:pt idx="17">
                  <c:v>2002.I</c:v>
                </c:pt>
                <c:pt idx="18">
                  <c:v>2002.II</c:v>
                </c:pt>
                <c:pt idx="19">
                  <c:v>2002.III</c:v>
                </c:pt>
                <c:pt idx="20">
                  <c:v>2002.IV</c:v>
                </c:pt>
                <c:pt idx="21">
                  <c:v>2003.I</c:v>
                </c:pt>
                <c:pt idx="22">
                  <c:v>2003.II</c:v>
                </c:pt>
                <c:pt idx="23">
                  <c:v>2003.III</c:v>
                </c:pt>
                <c:pt idx="24">
                  <c:v>2003.IV</c:v>
                </c:pt>
                <c:pt idx="25">
                  <c:v>2004.I</c:v>
                </c:pt>
                <c:pt idx="26">
                  <c:v>2004.II</c:v>
                </c:pt>
                <c:pt idx="27">
                  <c:v>2004.III</c:v>
                </c:pt>
                <c:pt idx="28">
                  <c:v>2004.IV</c:v>
                </c:pt>
                <c:pt idx="29">
                  <c:v>2005.I</c:v>
                </c:pt>
                <c:pt idx="30">
                  <c:v>2005.II</c:v>
                </c:pt>
                <c:pt idx="31">
                  <c:v>2005.III</c:v>
                </c:pt>
                <c:pt idx="32">
                  <c:v>2005.IV</c:v>
                </c:pt>
                <c:pt idx="33">
                  <c:v>2006.I</c:v>
                </c:pt>
                <c:pt idx="34">
                  <c:v>2006.II</c:v>
                </c:pt>
                <c:pt idx="35">
                  <c:v>2006.III</c:v>
                </c:pt>
                <c:pt idx="36">
                  <c:v>2006.IV</c:v>
                </c:pt>
                <c:pt idx="37">
                  <c:v>2007.I</c:v>
                </c:pt>
                <c:pt idx="38">
                  <c:v>2007.II</c:v>
                </c:pt>
                <c:pt idx="39">
                  <c:v>2007.III</c:v>
                </c:pt>
                <c:pt idx="40">
                  <c:v>2007.IV</c:v>
                </c:pt>
                <c:pt idx="41">
                  <c:v>2008.I</c:v>
                </c:pt>
                <c:pt idx="42">
                  <c:v>2008.II</c:v>
                </c:pt>
                <c:pt idx="43">
                  <c:v>2008.III</c:v>
                </c:pt>
                <c:pt idx="44">
                  <c:v>2008.IV</c:v>
                </c:pt>
                <c:pt idx="45">
                  <c:v>2009.I</c:v>
                </c:pt>
                <c:pt idx="46">
                  <c:v>2009.II</c:v>
                </c:pt>
                <c:pt idx="47">
                  <c:v>2009.III</c:v>
                </c:pt>
                <c:pt idx="48">
                  <c:v>2009.IV</c:v>
                </c:pt>
                <c:pt idx="49">
                  <c:v>2010.I</c:v>
                </c:pt>
                <c:pt idx="50">
                  <c:v>2010.II</c:v>
                </c:pt>
                <c:pt idx="51">
                  <c:v>2010.III</c:v>
                </c:pt>
                <c:pt idx="52">
                  <c:v>2010.IV</c:v>
                </c:pt>
                <c:pt idx="53">
                  <c:v>2011.I</c:v>
                </c:pt>
                <c:pt idx="54">
                  <c:v>2011.II</c:v>
                </c:pt>
                <c:pt idx="55">
                  <c:v>2011.III</c:v>
                </c:pt>
                <c:pt idx="56">
                  <c:v>2011.IV</c:v>
                </c:pt>
                <c:pt idx="57">
                  <c:v>2012.I</c:v>
                </c:pt>
                <c:pt idx="58">
                  <c:v>2012.II</c:v>
                </c:pt>
                <c:pt idx="59">
                  <c:v>2012.III</c:v>
                </c:pt>
                <c:pt idx="60">
                  <c:v>2012.IV</c:v>
                </c:pt>
                <c:pt idx="61">
                  <c:v>2013.I</c:v>
                </c:pt>
                <c:pt idx="62">
                  <c:v>2013.II</c:v>
                </c:pt>
                <c:pt idx="63">
                  <c:v>2013.III</c:v>
                </c:pt>
                <c:pt idx="64">
                  <c:v>2013.IV</c:v>
                </c:pt>
                <c:pt idx="65">
                  <c:v>2014.I</c:v>
                </c:pt>
                <c:pt idx="66">
                  <c:v>2014.II</c:v>
                </c:pt>
                <c:pt idx="67">
                  <c:v>2014.III</c:v>
                </c:pt>
                <c:pt idx="68">
                  <c:v>2014.IV</c:v>
                </c:pt>
                <c:pt idx="69">
                  <c:v>2015.I</c:v>
                </c:pt>
                <c:pt idx="70">
                  <c:v>2015.II</c:v>
                </c:pt>
                <c:pt idx="71">
                  <c:v>2015.III</c:v>
                </c:pt>
                <c:pt idx="72">
                  <c:v>2015.IV</c:v>
                </c:pt>
                <c:pt idx="73">
                  <c:v>2016.I</c:v>
                </c:pt>
                <c:pt idx="74">
                  <c:v>2016.II</c:v>
                </c:pt>
                <c:pt idx="75">
                  <c:v>2016.III</c:v>
                </c:pt>
                <c:pt idx="76">
                  <c:v>2016.IV</c:v>
                </c:pt>
                <c:pt idx="77">
                  <c:v>2017.I</c:v>
                </c:pt>
                <c:pt idx="78">
                  <c:v>2017.II</c:v>
                </c:pt>
                <c:pt idx="79">
                  <c:v>2017.III</c:v>
                </c:pt>
                <c:pt idx="80">
                  <c:v>2017.IV</c:v>
                </c:pt>
                <c:pt idx="81">
                  <c:v>2018.I</c:v>
                </c:pt>
              </c:strCache>
            </c:strRef>
          </c:cat>
          <c:val>
            <c:numRef>
              <c:f>'Var. PIB - IBGE SCN'!$AH$12:$AH$93</c:f>
              <c:numCache>
                <c:formatCode>0.0%</c:formatCode>
                <c:ptCount val="82"/>
                <c:pt idx="0">
                  <c:v>7.7290234100477972E-2</c:v>
                </c:pt>
                <c:pt idx="1">
                  <c:v>6.5126227955148552E-2</c:v>
                </c:pt>
                <c:pt idx="2">
                  <c:v>6.0614954653190445E-2</c:v>
                </c:pt>
                <c:pt idx="3">
                  <c:v>4.8985835039359715E-2</c:v>
                </c:pt>
                <c:pt idx="4">
                  <c:v>4.9243615867528678E-2</c:v>
                </c:pt>
                <c:pt idx="5">
                  <c:v>4.7260925883110483E-2</c:v>
                </c:pt>
                <c:pt idx="6">
                  <c:v>4.8954478931640288E-2</c:v>
                </c:pt>
                <c:pt idx="7">
                  <c:v>5.5270299756587038E-2</c:v>
                </c:pt>
                <c:pt idx="8">
                  <c:v>8.0105008768686314E-2</c:v>
                </c:pt>
                <c:pt idx="9">
                  <c:v>8.0527966322637035E-2</c:v>
                </c:pt>
                <c:pt idx="10">
                  <c:v>7.4364167190301478E-2</c:v>
                </c:pt>
                <c:pt idx="11">
                  <c:v>7.6158069200279899E-2</c:v>
                </c:pt>
                <c:pt idx="12">
                  <c:v>5.6060651527173766E-2</c:v>
                </c:pt>
                <c:pt idx="13">
                  <c:v>6.406216789190422E-2</c:v>
                </c:pt>
                <c:pt idx="14">
                  <c:v>7.19749330092605E-2</c:v>
                </c:pt>
                <c:pt idx="15">
                  <c:v>7.0512008685731375E-2</c:v>
                </c:pt>
                <c:pt idx="16">
                  <c:v>8.2250943164333234E-2</c:v>
                </c:pt>
                <c:pt idx="17">
                  <c:v>8.2596979715309882E-2</c:v>
                </c:pt>
                <c:pt idx="18">
                  <c:v>9.0360062573385802E-2</c:v>
                </c:pt>
                <c:pt idx="19">
                  <c:v>9.6525677566184021E-2</c:v>
                </c:pt>
                <c:pt idx="20">
                  <c:v>9.7981122343128835E-2</c:v>
                </c:pt>
                <c:pt idx="21">
                  <c:v>0.10753196156061651</c:v>
                </c:pt>
                <c:pt idx="22">
                  <c:v>0.11283596553657027</c:v>
                </c:pt>
                <c:pt idx="23">
                  <c:v>0.12636594721808869</c:v>
                </c:pt>
                <c:pt idx="24">
                  <c:v>0.14091021527267333</c:v>
                </c:pt>
                <c:pt idx="25">
                  <c:v>0.12736672917720426</c:v>
                </c:pt>
                <c:pt idx="26">
                  <c:v>0.11463572998323723</c:v>
                </c:pt>
                <c:pt idx="27">
                  <c:v>9.7075218361652338E-2</c:v>
                </c:pt>
                <c:pt idx="28">
                  <c:v>7.7520607594627755E-2</c:v>
                </c:pt>
                <c:pt idx="29">
                  <c:v>7.7323969149981853E-2</c:v>
                </c:pt>
                <c:pt idx="30">
                  <c:v>7.2797545591435364E-2</c:v>
                </c:pt>
                <c:pt idx="31">
                  <c:v>7.0950953531119243E-2</c:v>
                </c:pt>
                <c:pt idx="32">
                  <c:v>7.4312258158207856E-2</c:v>
                </c:pt>
                <c:pt idx="33">
                  <c:v>7.0919933284667058E-2</c:v>
                </c:pt>
                <c:pt idx="34">
                  <c:v>7.046065824115022E-2</c:v>
                </c:pt>
                <c:pt idx="35">
                  <c:v>6.9970172854711521E-2</c:v>
                </c:pt>
                <c:pt idx="36">
                  <c:v>6.7742749195756513E-2</c:v>
                </c:pt>
                <c:pt idx="37">
                  <c:v>7.2544534722068565E-2</c:v>
                </c:pt>
                <c:pt idx="38">
                  <c:v>7.7059998186985279E-2</c:v>
                </c:pt>
                <c:pt idx="39">
                  <c:v>7.363348551008797E-2</c:v>
                </c:pt>
                <c:pt idx="40">
                  <c:v>6.4390369023421767E-2</c:v>
                </c:pt>
                <c:pt idx="41">
                  <c:v>5.9642903231899691E-2</c:v>
                </c:pt>
                <c:pt idx="42">
                  <c:v>5.974896821450737E-2</c:v>
                </c:pt>
                <c:pt idx="43">
                  <c:v>7.0194757251010209E-2</c:v>
                </c:pt>
                <c:pt idx="44">
                  <c:v>8.7785534996777548E-2</c:v>
                </c:pt>
                <c:pt idx="45">
                  <c:v>9.3551494178215178E-2</c:v>
                </c:pt>
                <c:pt idx="46">
                  <c:v>9.034088284061359E-2</c:v>
                </c:pt>
                <c:pt idx="47">
                  <c:v>8.1647731278899904E-2</c:v>
                </c:pt>
                <c:pt idx="48">
                  <c:v>7.3134822242360009E-2</c:v>
                </c:pt>
                <c:pt idx="49">
                  <c:v>6.9902485865746211E-2</c:v>
                </c:pt>
                <c:pt idx="50">
                  <c:v>7.3233530284182669E-2</c:v>
                </c:pt>
                <c:pt idx="51">
                  <c:v>8.0696660504434137E-2</c:v>
                </c:pt>
                <c:pt idx="52">
                  <c:v>8.4233386626564544E-2</c:v>
                </c:pt>
                <c:pt idx="53">
                  <c:v>8.8246380685626624E-2</c:v>
                </c:pt>
                <c:pt idx="54">
                  <c:v>9.2561913365039938E-2</c:v>
                </c:pt>
                <c:pt idx="55">
                  <c:v>8.7966219819402003E-2</c:v>
                </c:pt>
                <c:pt idx="56">
                  <c:v>8.318592218819898E-2</c:v>
                </c:pt>
                <c:pt idx="57">
                  <c:v>8.4006947932595111E-2</c:v>
                </c:pt>
                <c:pt idx="58">
                  <c:v>7.9024657619713112E-2</c:v>
                </c:pt>
                <c:pt idx="59">
                  <c:v>7.9914531509013065E-2</c:v>
                </c:pt>
                <c:pt idx="60">
                  <c:v>7.9431269420643158E-2</c:v>
                </c:pt>
                <c:pt idx="61">
                  <c:v>7.416515514476596E-2</c:v>
                </c:pt>
                <c:pt idx="62">
                  <c:v>7.3351280346448888E-2</c:v>
                </c:pt>
                <c:pt idx="63">
                  <c:v>7.1237282680246095E-2</c:v>
                </c:pt>
                <c:pt idx="64">
                  <c:v>7.5045645320486853E-2</c:v>
                </c:pt>
                <c:pt idx="65">
                  <c:v>7.7166658304926417E-2</c:v>
                </c:pt>
                <c:pt idx="66">
                  <c:v>7.8383410978167589E-2</c:v>
                </c:pt>
                <c:pt idx="67">
                  <c:v>8.2305478730500869E-2</c:v>
                </c:pt>
                <c:pt idx="68">
                  <c:v>7.846709743494662E-2</c:v>
                </c:pt>
                <c:pt idx="69">
                  <c:v>7.5907548880180142E-2</c:v>
                </c:pt>
                <c:pt idx="70">
                  <c:v>7.3127097577784239E-2</c:v>
                </c:pt>
                <c:pt idx="71">
                  <c:v>7.0894539180008431E-2</c:v>
                </c:pt>
                <c:pt idx="72">
                  <c:v>7.566175012939369E-2</c:v>
                </c:pt>
                <c:pt idx="73">
                  <c:v>8.0069146928531953E-2</c:v>
                </c:pt>
                <c:pt idx="74">
                  <c:v>8.5015661832688716E-2</c:v>
                </c:pt>
                <c:pt idx="75">
                  <c:v>8.3891512009006908E-2</c:v>
                </c:pt>
                <c:pt idx="76">
                  <c:v>8.1382864315158843E-2</c:v>
                </c:pt>
                <c:pt idx="77">
                  <c:v>7.4629187906614103E-2</c:v>
                </c:pt>
                <c:pt idx="78">
                  <c:v>6.3494128373888792E-2</c:v>
                </c:pt>
                <c:pt idx="79">
                  <c:v>5.1972360069539869E-2</c:v>
                </c:pt>
                <c:pt idx="80">
                  <c:v>3.7816044783866687E-2</c:v>
                </c:pt>
                <c:pt idx="81">
                  <c:v>2.9195182396481334E-2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91-4713-996D-8ED6B8B04C5B}"/>
            </c:ext>
          </c:extLst>
        </c:ser>
        <c:ser>
          <c:idx val="1"/>
          <c:order val="1"/>
          <c:tx>
            <c:strRef>
              <c:f>'Var. PIB - IBGE SCN'!$AI$11</c:f>
              <c:strCache>
                <c:ptCount val="1"/>
                <c:pt idx="0">
                  <c:v>IPCA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'Var. PIB - IBGE SCN'!$A$12:$A$93</c:f>
              <c:strCache>
                <c:ptCount val="82"/>
                <c:pt idx="0">
                  <c:v>1997.IV</c:v>
                </c:pt>
                <c:pt idx="1">
                  <c:v>1998.I</c:v>
                </c:pt>
                <c:pt idx="2">
                  <c:v>1998.II</c:v>
                </c:pt>
                <c:pt idx="3">
                  <c:v>1998.III</c:v>
                </c:pt>
                <c:pt idx="4">
                  <c:v>1998.IV</c:v>
                </c:pt>
                <c:pt idx="5">
                  <c:v>1999.I</c:v>
                </c:pt>
                <c:pt idx="6">
                  <c:v>1999.II</c:v>
                </c:pt>
                <c:pt idx="7">
                  <c:v>1999.III</c:v>
                </c:pt>
                <c:pt idx="8">
                  <c:v>1999.IV</c:v>
                </c:pt>
                <c:pt idx="9">
                  <c:v>2000.I</c:v>
                </c:pt>
                <c:pt idx="10">
                  <c:v>2000.II</c:v>
                </c:pt>
                <c:pt idx="11">
                  <c:v>2000.III</c:v>
                </c:pt>
                <c:pt idx="12">
                  <c:v>2000.IV</c:v>
                </c:pt>
                <c:pt idx="13">
                  <c:v>2001.I</c:v>
                </c:pt>
                <c:pt idx="14">
                  <c:v>2001.II</c:v>
                </c:pt>
                <c:pt idx="15">
                  <c:v>2001.III</c:v>
                </c:pt>
                <c:pt idx="16">
                  <c:v>2001.IV</c:v>
                </c:pt>
                <c:pt idx="17">
                  <c:v>2002.I</c:v>
                </c:pt>
                <c:pt idx="18">
                  <c:v>2002.II</c:v>
                </c:pt>
                <c:pt idx="19">
                  <c:v>2002.III</c:v>
                </c:pt>
                <c:pt idx="20">
                  <c:v>2002.IV</c:v>
                </c:pt>
                <c:pt idx="21">
                  <c:v>2003.I</c:v>
                </c:pt>
                <c:pt idx="22">
                  <c:v>2003.II</c:v>
                </c:pt>
                <c:pt idx="23">
                  <c:v>2003.III</c:v>
                </c:pt>
                <c:pt idx="24">
                  <c:v>2003.IV</c:v>
                </c:pt>
                <c:pt idx="25">
                  <c:v>2004.I</c:v>
                </c:pt>
                <c:pt idx="26">
                  <c:v>2004.II</c:v>
                </c:pt>
                <c:pt idx="27">
                  <c:v>2004.III</c:v>
                </c:pt>
                <c:pt idx="28">
                  <c:v>2004.IV</c:v>
                </c:pt>
                <c:pt idx="29">
                  <c:v>2005.I</c:v>
                </c:pt>
                <c:pt idx="30">
                  <c:v>2005.II</c:v>
                </c:pt>
                <c:pt idx="31">
                  <c:v>2005.III</c:v>
                </c:pt>
                <c:pt idx="32">
                  <c:v>2005.IV</c:v>
                </c:pt>
                <c:pt idx="33">
                  <c:v>2006.I</c:v>
                </c:pt>
                <c:pt idx="34">
                  <c:v>2006.II</c:v>
                </c:pt>
                <c:pt idx="35">
                  <c:v>2006.III</c:v>
                </c:pt>
                <c:pt idx="36">
                  <c:v>2006.IV</c:v>
                </c:pt>
                <c:pt idx="37">
                  <c:v>2007.I</c:v>
                </c:pt>
                <c:pt idx="38">
                  <c:v>2007.II</c:v>
                </c:pt>
                <c:pt idx="39">
                  <c:v>2007.III</c:v>
                </c:pt>
                <c:pt idx="40">
                  <c:v>2007.IV</c:v>
                </c:pt>
                <c:pt idx="41">
                  <c:v>2008.I</c:v>
                </c:pt>
                <c:pt idx="42">
                  <c:v>2008.II</c:v>
                </c:pt>
                <c:pt idx="43">
                  <c:v>2008.III</c:v>
                </c:pt>
                <c:pt idx="44">
                  <c:v>2008.IV</c:v>
                </c:pt>
                <c:pt idx="45">
                  <c:v>2009.I</c:v>
                </c:pt>
                <c:pt idx="46">
                  <c:v>2009.II</c:v>
                </c:pt>
                <c:pt idx="47">
                  <c:v>2009.III</c:v>
                </c:pt>
                <c:pt idx="48">
                  <c:v>2009.IV</c:v>
                </c:pt>
                <c:pt idx="49">
                  <c:v>2010.I</c:v>
                </c:pt>
                <c:pt idx="50">
                  <c:v>2010.II</c:v>
                </c:pt>
                <c:pt idx="51">
                  <c:v>2010.III</c:v>
                </c:pt>
                <c:pt idx="52">
                  <c:v>2010.IV</c:v>
                </c:pt>
                <c:pt idx="53">
                  <c:v>2011.I</c:v>
                </c:pt>
                <c:pt idx="54">
                  <c:v>2011.II</c:v>
                </c:pt>
                <c:pt idx="55">
                  <c:v>2011.III</c:v>
                </c:pt>
                <c:pt idx="56">
                  <c:v>2011.IV</c:v>
                </c:pt>
                <c:pt idx="57">
                  <c:v>2012.I</c:v>
                </c:pt>
                <c:pt idx="58">
                  <c:v>2012.II</c:v>
                </c:pt>
                <c:pt idx="59">
                  <c:v>2012.III</c:v>
                </c:pt>
                <c:pt idx="60">
                  <c:v>2012.IV</c:v>
                </c:pt>
                <c:pt idx="61">
                  <c:v>2013.I</c:v>
                </c:pt>
                <c:pt idx="62">
                  <c:v>2013.II</c:v>
                </c:pt>
                <c:pt idx="63">
                  <c:v>2013.III</c:v>
                </c:pt>
                <c:pt idx="64">
                  <c:v>2013.IV</c:v>
                </c:pt>
                <c:pt idx="65">
                  <c:v>2014.I</c:v>
                </c:pt>
                <c:pt idx="66">
                  <c:v>2014.II</c:v>
                </c:pt>
                <c:pt idx="67">
                  <c:v>2014.III</c:v>
                </c:pt>
                <c:pt idx="68">
                  <c:v>2014.IV</c:v>
                </c:pt>
                <c:pt idx="69">
                  <c:v>2015.I</c:v>
                </c:pt>
                <c:pt idx="70">
                  <c:v>2015.II</c:v>
                </c:pt>
                <c:pt idx="71">
                  <c:v>2015.III</c:v>
                </c:pt>
                <c:pt idx="72">
                  <c:v>2015.IV</c:v>
                </c:pt>
                <c:pt idx="73">
                  <c:v>2016.I</c:v>
                </c:pt>
                <c:pt idx="74">
                  <c:v>2016.II</c:v>
                </c:pt>
                <c:pt idx="75">
                  <c:v>2016.III</c:v>
                </c:pt>
                <c:pt idx="76">
                  <c:v>2016.IV</c:v>
                </c:pt>
                <c:pt idx="77">
                  <c:v>2017.I</c:v>
                </c:pt>
                <c:pt idx="78">
                  <c:v>2017.II</c:v>
                </c:pt>
                <c:pt idx="79">
                  <c:v>2017.III</c:v>
                </c:pt>
                <c:pt idx="80">
                  <c:v>2017.IV</c:v>
                </c:pt>
                <c:pt idx="81">
                  <c:v>2018.I</c:v>
                </c:pt>
              </c:strCache>
            </c:strRef>
          </c:cat>
          <c:val>
            <c:numRef>
              <c:f>'Var. PIB - IBGE SCN'!$AI$12:$AI$93</c:f>
              <c:numCache>
                <c:formatCode>0.0%</c:formatCode>
                <c:ptCount val="82"/>
                <c:pt idx="0">
                  <c:v>5.2247318164489354E-2</c:v>
                </c:pt>
                <c:pt idx="1">
                  <c:v>4.5171801900145248E-2</c:v>
                </c:pt>
                <c:pt idx="2">
                  <c:v>3.4095700937383011E-2</c:v>
                </c:pt>
                <c:pt idx="3">
                  <c:v>2.2666824089021764E-2</c:v>
                </c:pt>
                <c:pt idx="4">
                  <c:v>1.6556441670207089E-2</c:v>
                </c:pt>
                <c:pt idx="5">
                  <c:v>3.0169230917127088E-2</c:v>
                </c:pt>
                <c:pt idx="6">
                  <c:v>3.3154278616341459E-2</c:v>
                </c:pt>
                <c:pt idx="7">
                  <c:v>6.253050176481123E-2</c:v>
                </c:pt>
                <c:pt idx="8">
                  <c:v>8.939934506010494E-2</c:v>
                </c:pt>
                <c:pt idx="9">
                  <c:v>6.9234820353686111E-2</c:v>
                </c:pt>
                <c:pt idx="10">
                  <c:v>6.5084081274578542E-2</c:v>
                </c:pt>
                <c:pt idx="11">
                  <c:v>7.7687136902589327E-2</c:v>
                </c:pt>
                <c:pt idx="12">
                  <c:v>5.9743393932599309E-2</c:v>
                </c:pt>
                <c:pt idx="13">
                  <c:v>6.440426419839973E-2</c:v>
                </c:pt>
                <c:pt idx="14">
                  <c:v>7.3461095620736439E-2</c:v>
                </c:pt>
                <c:pt idx="15">
                  <c:v>6.4588206543103155E-2</c:v>
                </c:pt>
                <c:pt idx="16">
                  <c:v>7.673263015152032E-2</c:v>
                </c:pt>
                <c:pt idx="17">
                  <c:v>7.7482368928521561E-2</c:v>
                </c:pt>
                <c:pt idx="18">
                  <c:v>7.6616187639552802E-2</c:v>
                </c:pt>
                <c:pt idx="19">
                  <c:v>7.9309896321480444E-2</c:v>
                </c:pt>
                <c:pt idx="20">
                  <c:v>0.12530337079575005</c:v>
                </c:pt>
                <c:pt idx="21">
                  <c:v>0.16572607925694083</c:v>
                </c:pt>
                <c:pt idx="22">
                  <c:v>0.16569860209742515</c:v>
                </c:pt>
                <c:pt idx="23">
                  <c:v>0.15142420715368865</c:v>
                </c:pt>
                <c:pt idx="24">
                  <c:v>9.2999493292351243E-2</c:v>
                </c:pt>
                <c:pt idx="25">
                  <c:v>5.8882241256726919E-2</c:v>
                </c:pt>
                <c:pt idx="26">
                  <c:v>6.0600636358019155E-2</c:v>
                </c:pt>
                <c:pt idx="27">
                  <c:v>6.7055651670006267E-2</c:v>
                </c:pt>
                <c:pt idx="28">
                  <c:v>7.6006441380604084E-2</c:v>
                </c:pt>
                <c:pt idx="29">
                  <c:v>7.5367110117561698E-2</c:v>
                </c:pt>
                <c:pt idx="30">
                  <c:v>7.2676968343838411E-2</c:v>
                </c:pt>
                <c:pt idx="31">
                  <c:v>6.036901443583309E-2</c:v>
                </c:pt>
                <c:pt idx="32">
                  <c:v>5.6897333458586496E-2</c:v>
                </c:pt>
                <c:pt idx="33">
                  <c:v>5.3223284039765284E-2</c:v>
                </c:pt>
                <c:pt idx="34">
                  <c:v>4.0290456721725043E-2</c:v>
                </c:pt>
                <c:pt idx="35">
                  <c:v>3.6973634134006339E-2</c:v>
                </c:pt>
                <c:pt idx="36">
                  <c:v>3.1417749683044116E-2</c:v>
                </c:pt>
                <c:pt idx="37">
                  <c:v>2.9571933959317231E-2</c:v>
                </c:pt>
                <c:pt idx="38">
                  <c:v>3.6901648315724955E-2</c:v>
                </c:pt>
                <c:pt idx="39">
                  <c:v>4.1462221459652282E-2</c:v>
                </c:pt>
                <c:pt idx="40">
                  <c:v>4.4573304332378161E-2</c:v>
                </c:pt>
                <c:pt idx="41">
                  <c:v>4.7280323158122917E-2</c:v>
                </c:pt>
                <c:pt idx="42">
                  <c:v>6.0599403809158403E-2</c:v>
                </c:pt>
                <c:pt idx="43">
                  <c:v>6.2504062295430485E-2</c:v>
                </c:pt>
                <c:pt idx="44">
                  <c:v>5.9023134175254732E-2</c:v>
                </c:pt>
                <c:pt idx="45">
                  <c:v>5.6071971960474087E-2</c:v>
                </c:pt>
                <c:pt idx="46">
                  <c:v>4.8017974525528695E-2</c:v>
                </c:pt>
                <c:pt idx="47">
                  <c:v>4.3431858780409227E-2</c:v>
                </c:pt>
                <c:pt idx="48">
                  <c:v>4.3120283296899764E-2</c:v>
                </c:pt>
                <c:pt idx="49">
                  <c:v>5.1663633201016079E-2</c:v>
                </c:pt>
                <c:pt idx="50">
                  <c:v>4.8412252276564427E-2</c:v>
                </c:pt>
                <c:pt idx="51">
                  <c:v>4.704674134797493E-2</c:v>
                </c:pt>
                <c:pt idx="52">
                  <c:v>5.9090683472662109E-2</c:v>
                </c:pt>
                <c:pt idx="53">
                  <c:v>6.2989570403219952E-2</c:v>
                </c:pt>
                <c:pt idx="54">
                  <c:v>6.7126008986431618E-2</c:v>
                </c:pt>
                <c:pt idx="55">
                  <c:v>7.3105884093298767E-2</c:v>
                </c:pt>
                <c:pt idx="56">
                  <c:v>6.5031090406288294E-2</c:v>
                </c:pt>
                <c:pt idx="57">
                  <c:v>5.2399926989787238E-2</c:v>
                </c:pt>
                <c:pt idx="58">
                  <c:v>4.9157699762254481E-2</c:v>
                </c:pt>
                <c:pt idx="59">
                  <c:v>5.282388631203716E-2</c:v>
                </c:pt>
                <c:pt idx="60">
                  <c:v>5.8385689976391708E-2</c:v>
                </c:pt>
                <c:pt idx="61">
                  <c:v>6.5886687801203214E-2</c:v>
                </c:pt>
                <c:pt idx="62">
                  <c:v>6.6955140446492534E-2</c:v>
                </c:pt>
                <c:pt idx="63">
                  <c:v>5.8585604593711871E-2</c:v>
                </c:pt>
                <c:pt idx="64">
                  <c:v>5.9108180800137466E-2</c:v>
                </c:pt>
                <c:pt idx="65">
                  <c:v>6.1530882776396734E-2</c:v>
                </c:pt>
                <c:pt idx="66">
                  <c:v>6.5236132991559836E-2</c:v>
                </c:pt>
                <c:pt idx="67">
                  <c:v>6.7464508763476649E-2</c:v>
                </c:pt>
                <c:pt idx="68">
                  <c:v>6.407616596391974E-2</c:v>
                </c:pt>
                <c:pt idx="69">
                  <c:v>8.1286320147059721E-2</c:v>
                </c:pt>
                <c:pt idx="70">
                  <c:v>8.8944488180545234E-2</c:v>
                </c:pt>
                <c:pt idx="71">
                  <c:v>9.4931813812181298E-2</c:v>
                </c:pt>
                <c:pt idx="72">
                  <c:v>0.10673497995621717</c:v>
                </c:pt>
                <c:pt idx="73">
                  <c:v>9.3869277812698382E-2</c:v>
                </c:pt>
                <c:pt idx="74">
                  <c:v>8.8444570099512898E-2</c:v>
                </c:pt>
                <c:pt idx="75">
                  <c:v>8.4763854261917126E-2</c:v>
                </c:pt>
                <c:pt idx="76">
                  <c:v>6.2880550542244729E-2</c:v>
                </c:pt>
                <c:pt idx="77">
                  <c:v>4.5710348848857718E-2</c:v>
                </c:pt>
                <c:pt idx="78">
                  <c:v>2.9983614716367901E-2</c:v>
                </c:pt>
                <c:pt idx="79">
                  <c:v>2.5377033135266736E-2</c:v>
                </c:pt>
                <c:pt idx="80">
                  <c:v>2.9473499083459087E-2</c:v>
                </c:pt>
                <c:pt idx="81">
                  <c:v>2.6806550453633449E-2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91-4713-996D-8ED6B8B04C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2389632"/>
        <c:axId val="102391168"/>
      </c:lineChart>
      <c:catAx>
        <c:axId val="1023896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02391168"/>
        <c:crosses val="autoZero"/>
        <c:auto val="1"/>
        <c:lblAlgn val="ctr"/>
        <c:lblOffset val="100"/>
        <c:noMultiLvlLbl val="0"/>
      </c:catAx>
      <c:valAx>
        <c:axId val="102391168"/>
        <c:scaling>
          <c:orientation val="minMax"/>
          <c:max val="0.2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crossAx val="102389632"/>
        <c:crosses val="autoZero"/>
        <c:crossBetween val="between"/>
        <c:majorUnit val="4.0000000000000008E-2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Deflator</a:t>
            </a:r>
            <a:r>
              <a:rPr lang="es-ES" baseline="0"/>
              <a:t> do PIB (azul) e IPCA (laranja)</a:t>
            </a:r>
            <a:endParaRPr lang="es-E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'Var. PIB - IBGE SCN'!$AL$11</c:f>
              <c:strCache>
                <c:ptCount val="1"/>
                <c:pt idx="0">
                  <c:v>Deflator do PIB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</c:spPr>
          <c:invertIfNegative val="0"/>
          <c:cat>
            <c:strRef>
              <c:f>'Var. PIB - IBGE SCN'!$AK$12:$AK$33</c:f>
              <c:strCache>
                <c:ptCount val="22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2018.I</c:v>
                </c:pt>
              </c:strCache>
            </c:strRef>
          </c:cat>
          <c:val>
            <c:numRef>
              <c:f>'Var. PIB - IBGE SCN'!$AL$12:$AL$33</c:f>
              <c:numCache>
                <c:formatCode>0.0%</c:formatCode>
                <c:ptCount val="22"/>
                <c:pt idx="0">
                  <c:v>7.7290234100477972E-2</c:v>
                </c:pt>
                <c:pt idx="1">
                  <c:v>4.9243615867528678E-2</c:v>
                </c:pt>
                <c:pt idx="2">
                  <c:v>8.0105008768686314E-2</c:v>
                </c:pt>
                <c:pt idx="3">
                  <c:v>5.6060651527173766E-2</c:v>
                </c:pt>
                <c:pt idx="4">
                  <c:v>8.2250943164333234E-2</c:v>
                </c:pt>
                <c:pt idx="5">
                  <c:v>9.7981122343128835E-2</c:v>
                </c:pt>
                <c:pt idx="6">
                  <c:v>0.14091021527267333</c:v>
                </c:pt>
                <c:pt idx="7">
                  <c:v>7.7520607594627755E-2</c:v>
                </c:pt>
                <c:pt idx="8">
                  <c:v>7.4312258158207856E-2</c:v>
                </c:pt>
                <c:pt idx="9">
                  <c:v>6.7742749195756513E-2</c:v>
                </c:pt>
                <c:pt idx="10">
                  <c:v>6.4390369023421767E-2</c:v>
                </c:pt>
                <c:pt idx="11">
                  <c:v>8.7785534996777548E-2</c:v>
                </c:pt>
                <c:pt idx="12">
                  <c:v>7.3134822242360009E-2</c:v>
                </c:pt>
                <c:pt idx="13">
                  <c:v>8.4233386626564544E-2</c:v>
                </c:pt>
                <c:pt idx="14">
                  <c:v>8.318592218819898E-2</c:v>
                </c:pt>
                <c:pt idx="15">
                  <c:v>7.9431269420643158E-2</c:v>
                </c:pt>
                <c:pt idx="16">
                  <c:v>7.5045645320486853E-2</c:v>
                </c:pt>
                <c:pt idx="17">
                  <c:v>7.846709743494662E-2</c:v>
                </c:pt>
                <c:pt idx="18">
                  <c:v>7.566175012939369E-2</c:v>
                </c:pt>
                <c:pt idx="19">
                  <c:v>8.1382864315158843E-2</c:v>
                </c:pt>
                <c:pt idx="20">
                  <c:v>3.7816044783866687E-2</c:v>
                </c:pt>
                <c:pt idx="21">
                  <c:v>2.9195182396481334E-2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4E-4246-9D20-044AAD98E41B}"/>
            </c:ext>
          </c:extLst>
        </c:ser>
        <c:ser>
          <c:idx val="1"/>
          <c:order val="1"/>
          <c:tx>
            <c:strRef>
              <c:f>'Var. PIB - IBGE SCN'!$AM$11</c:f>
              <c:strCache>
                <c:ptCount val="1"/>
                <c:pt idx="0">
                  <c:v>IPCA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accent6">
                  <a:lumMod val="75000"/>
                </a:schemeClr>
              </a:solidFill>
            </a:ln>
          </c:spPr>
          <c:invertIfNegative val="0"/>
          <c:cat>
            <c:strRef>
              <c:f>'Var. PIB - IBGE SCN'!$AK$12:$AK$33</c:f>
              <c:strCache>
                <c:ptCount val="22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2018.I</c:v>
                </c:pt>
              </c:strCache>
            </c:strRef>
          </c:cat>
          <c:val>
            <c:numRef>
              <c:f>'Var. PIB - IBGE SCN'!$AM$12:$AM$33</c:f>
              <c:numCache>
                <c:formatCode>0.0%</c:formatCode>
                <c:ptCount val="22"/>
                <c:pt idx="0">
                  <c:v>5.2247318164489354E-2</c:v>
                </c:pt>
                <c:pt idx="1">
                  <c:v>1.6556441670207089E-2</c:v>
                </c:pt>
                <c:pt idx="2">
                  <c:v>8.939934506010494E-2</c:v>
                </c:pt>
                <c:pt idx="3">
                  <c:v>5.9743393932599309E-2</c:v>
                </c:pt>
                <c:pt idx="4">
                  <c:v>7.673263015152032E-2</c:v>
                </c:pt>
                <c:pt idx="5">
                  <c:v>0.12530337079575005</c:v>
                </c:pt>
                <c:pt idx="6">
                  <c:v>9.2999493292351243E-2</c:v>
                </c:pt>
                <c:pt idx="7">
                  <c:v>7.6006441380604084E-2</c:v>
                </c:pt>
                <c:pt idx="8">
                  <c:v>5.6897333458586496E-2</c:v>
                </c:pt>
                <c:pt idx="9">
                  <c:v>3.1417749683044116E-2</c:v>
                </c:pt>
                <c:pt idx="10">
                  <c:v>4.4573304332378161E-2</c:v>
                </c:pt>
                <c:pt idx="11">
                  <c:v>5.9023134175254732E-2</c:v>
                </c:pt>
                <c:pt idx="12">
                  <c:v>4.3120283296899764E-2</c:v>
                </c:pt>
                <c:pt idx="13">
                  <c:v>5.9090683472662109E-2</c:v>
                </c:pt>
                <c:pt idx="14">
                  <c:v>6.5031090406288294E-2</c:v>
                </c:pt>
                <c:pt idx="15">
                  <c:v>5.8385689976391708E-2</c:v>
                </c:pt>
                <c:pt idx="16">
                  <c:v>5.9108180800137466E-2</c:v>
                </c:pt>
                <c:pt idx="17">
                  <c:v>6.407616596391974E-2</c:v>
                </c:pt>
                <c:pt idx="18">
                  <c:v>0.10673497995621717</c:v>
                </c:pt>
                <c:pt idx="19">
                  <c:v>6.2880550542244729E-2</c:v>
                </c:pt>
                <c:pt idx="20">
                  <c:v>2.9473499083459087E-2</c:v>
                </c:pt>
                <c:pt idx="21">
                  <c:v>2.6806550453633449E-2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C4E-4246-9D20-044AAD98E4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2446976"/>
        <c:axId val="102448512"/>
      </c:barChart>
      <c:catAx>
        <c:axId val="102446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2448512"/>
        <c:crosses val="autoZero"/>
        <c:auto val="1"/>
        <c:lblAlgn val="ctr"/>
        <c:lblOffset val="100"/>
        <c:noMultiLvlLbl val="0"/>
      </c:catAx>
      <c:valAx>
        <c:axId val="102448512"/>
        <c:scaling>
          <c:orientation val="minMax"/>
          <c:max val="0.15000000000000002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crossAx val="102446976"/>
        <c:crosses val="autoZero"/>
        <c:crossBetween val="between"/>
        <c:majorUnit val="3.0000000000000006E-2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sz="1200"/>
            </a:pPr>
            <a:r>
              <a:rPr lang="pt-BR" sz="1200"/>
              <a:t>PIB e Produção Industrial - Variação anual (%)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'PIB - Análises'!$B$1</c:f>
              <c:strCache>
                <c:ptCount val="1"/>
                <c:pt idx="0">
                  <c:v>PIB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 w="25400">
              <a:noFill/>
            </a:ln>
          </c:spPr>
          <c:invertIfNegative val="0"/>
          <c:cat>
            <c:strRef>
              <c:f>'PIB - Análises'!$A$2:$A$30</c:f>
              <c:strCache>
                <c:ptCount val="29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2018.II</c:v>
                </c:pt>
              </c:strCache>
            </c:strRef>
          </c:cat>
          <c:val>
            <c:numRef>
              <c:f>'PIB - Análises'!$B$2:$B$30</c:f>
              <c:numCache>
                <c:formatCode>_(* #,##0.0_);_(* \(#,##0.0\);_(* "-"??_);_(@_)</c:formatCode>
                <c:ptCount val="29"/>
                <c:pt idx="0">
                  <c:v>-4.2999999999999972</c:v>
                </c:pt>
                <c:pt idx="1">
                  <c:v>1.0300000000000011</c:v>
                </c:pt>
                <c:pt idx="2">
                  <c:v>-0.53999999999999204</c:v>
                </c:pt>
                <c:pt idx="3">
                  <c:v>4.9199999999999875</c:v>
                </c:pt>
                <c:pt idx="4">
                  <c:v>5.8499999999999943</c:v>
                </c:pt>
                <c:pt idx="5">
                  <c:v>4.2199999999999989</c:v>
                </c:pt>
                <c:pt idx="6">
                  <c:v>2.1898055604603854</c:v>
                </c:pt>
                <c:pt idx="7">
                  <c:v>3.389257585589931</c:v>
                </c:pt>
                <c:pt idx="8">
                  <c:v>0.35528329351758714</c:v>
                </c:pt>
                <c:pt idx="9">
                  <c:v>0.48940948484407443</c:v>
                </c:pt>
                <c:pt idx="10">
                  <c:v>4.3821432826514553</c:v>
                </c:pt>
                <c:pt idx="11">
                  <c:v>1.389896404458014</c:v>
                </c:pt>
                <c:pt idx="12">
                  <c:v>3.0534618568361793</c:v>
                </c:pt>
                <c:pt idx="13">
                  <c:v>1.1408289987710702</c:v>
                </c:pt>
                <c:pt idx="14">
                  <c:v>5.7599646368599906</c:v>
                </c:pt>
                <c:pt idx="15">
                  <c:v>3.2021320621623914</c:v>
                </c:pt>
                <c:pt idx="16">
                  <c:v>3.9619887089948378</c:v>
                </c:pt>
                <c:pt idx="17">
                  <c:v>6.0698706073315236</c:v>
                </c:pt>
                <c:pt idx="18">
                  <c:v>5.094195448119919</c:v>
                </c:pt>
                <c:pt idx="19">
                  <c:v>-0.12581200299163697</c:v>
                </c:pt>
                <c:pt idx="20">
                  <c:v>7.5282258181216264</c:v>
                </c:pt>
                <c:pt idx="21">
                  <c:v>3.9744230794469315</c:v>
                </c:pt>
                <c:pt idx="22">
                  <c:v>1.9211759850947807</c:v>
                </c:pt>
                <c:pt idx="23">
                  <c:v>3.0048226702887204</c:v>
                </c:pt>
                <c:pt idx="24">
                  <c:v>0.50395574027337631</c:v>
                </c:pt>
                <c:pt idx="25">
                  <c:v>-3.5457633934727784</c:v>
                </c:pt>
                <c:pt idx="26">
                  <c:v>-3.4627157205371684</c:v>
                </c:pt>
                <c:pt idx="27">
                  <c:v>0.985436430167419</c:v>
                </c:pt>
                <c:pt idx="28">
                  <c:v>1.439980377061767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0C-44C9-99E9-8A360AFB1E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6731776"/>
        <c:axId val="126733312"/>
      </c:barChart>
      <c:lineChart>
        <c:grouping val="standard"/>
        <c:varyColors val="0"/>
        <c:ser>
          <c:idx val="1"/>
          <c:order val="1"/>
          <c:tx>
            <c:strRef>
              <c:f>'PIB - Análises'!$C$1</c:f>
              <c:strCache>
                <c:ptCount val="1"/>
                <c:pt idx="0">
                  <c:v>PIB - Indústria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'PIB - Análises'!$A$2:$A$30</c:f>
              <c:strCache>
                <c:ptCount val="29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2018.II</c:v>
                </c:pt>
              </c:strCache>
            </c:strRef>
          </c:cat>
          <c:val>
            <c:numRef>
              <c:f>'PIB - Análises'!$C$2:$C$30</c:f>
              <c:numCache>
                <c:formatCode>General</c:formatCode>
                <c:ptCount val="29"/>
                <c:pt idx="6" formatCode="_(* #,##0.0_);_(* \(#,##0.0\);_(* &quot;-&quot;??_);_(@_)">
                  <c:v>0.98588959213214999</c:v>
                </c:pt>
                <c:pt idx="7" formatCode="_(* #,##0.0_);_(* \(#,##0.0\);_(* &quot;-&quot;??_);_(@_)">
                  <c:v>4.3760191916593527</c:v>
                </c:pt>
                <c:pt idx="8" formatCode="_(* #,##0.0_);_(* \(#,##0.0\);_(* &quot;-&quot;??_);_(@_)">
                  <c:v>-2.0900043512756983</c:v>
                </c:pt>
                <c:pt idx="9" formatCode="_(* #,##0.0_);_(* \(#,##0.0\);_(* &quot;-&quot;??_);_(@_)">
                  <c:v>-2.6079155029859025</c:v>
                </c:pt>
                <c:pt idx="10" formatCode="_(* #,##0.0_);_(* \(#,##0.0\);_(* &quot;-&quot;??_);_(@_)">
                  <c:v>4.4118362753294171</c:v>
                </c:pt>
                <c:pt idx="11" formatCode="_(* #,##0.0_);_(* \(#,##0.0\);_(* &quot;-&quot;??_);_(@_)">
                  <c:v>-0.64239997988806419</c:v>
                </c:pt>
                <c:pt idx="12" formatCode="_(* #,##0.0_);_(* \(#,##0.0\);_(* &quot;-&quot;??_);_(@_)">
                  <c:v>3.8032193885014332</c:v>
                </c:pt>
                <c:pt idx="13" formatCode="_(* #,##0.0_);_(* \(#,##0.0\);_(* &quot;-&quot;??_);_(@_)">
                  <c:v>0.10361961572986633</c:v>
                </c:pt>
                <c:pt idx="14" formatCode="_(* #,##0.0_);_(* \(#,##0.0\);_(* &quot;-&quot;??_);_(@_)">
                  <c:v>8.2148895629893914</c:v>
                </c:pt>
                <c:pt idx="15" formatCode="_(* #,##0.0_);_(* \(#,##0.0\);_(* &quot;-&quot;??_);_(@_)">
                  <c:v>1.9943845258795445</c:v>
                </c:pt>
                <c:pt idx="16" formatCode="_(* #,##0.0_);_(* \(#,##0.0\);_(* &quot;-&quot;??_);_(@_)">
                  <c:v>2.0064544536172901</c:v>
                </c:pt>
                <c:pt idx="17" formatCode="_(* #,##0.0_);_(* \(#,##0.0\);_(* &quot;-&quot;??_);_(@_)">
                  <c:v>6.2066644771598956</c:v>
                </c:pt>
                <c:pt idx="18" formatCode="_(* #,##0.0_);_(* \(#,##0.0\);_(* &quot;-&quot;??_);_(@_)">
                  <c:v>4.0996118308713969</c:v>
                </c:pt>
                <c:pt idx="19" formatCode="_(* #,##0.0_);_(* \(#,##0.0\);_(* &quot;-&quot;??_);_(@_)">
                  <c:v>-4.7022890131838242</c:v>
                </c:pt>
                <c:pt idx="20" formatCode="_(* #,##0.0_);_(* \(#,##0.0\);_(* &quot;-&quot;??_);_(@_)">
                  <c:v>10.203071706136946</c:v>
                </c:pt>
                <c:pt idx="21" formatCode="_(* #,##0.0_);_(* \(#,##0.0\);_(* &quot;-&quot;??_);_(@_)">
                  <c:v>4.1143251511350343</c:v>
                </c:pt>
                <c:pt idx="22" formatCode="_(* #,##0.0_);_(* \(#,##0.0\);_(* &quot;-&quot;??_);_(@_)">
                  <c:v>-0.72282435605514062</c:v>
                </c:pt>
                <c:pt idx="23" formatCode="_(* #,##0.0_);_(* \(#,##0.0\);_(* &quot;-&quot;??_);_(@_)">
                  <c:v>2.1662184403977713</c:v>
                </c:pt>
                <c:pt idx="24" formatCode="_(* #,##0.0_);_(* \(#,##0.0\);_(* &quot;-&quot;??_);_(@_)">
                  <c:v>0.55578444096711088</c:v>
                </c:pt>
                <c:pt idx="25" formatCode="_(* #,##0.0_);_(* \(#,##0.0\);_(* &quot;-&quot;??_);_(@_)">
                  <c:v>-5.7615033125009489</c:v>
                </c:pt>
                <c:pt idx="26" formatCode="_(* #,##0.0_);_(* \(#,##0.0\);_(* &quot;-&quot;??_);_(@_)">
                  <c:v>-3.960070929963655</c:v>
                </c:pt>
                <c:pt idx="27" formatCode="_(* #,##0.0_);_(* \(#,##0.0\);_(* &quot;-&quot;??_);_(@_)">
                  <c:v>1.6990434579167157E-2</c:v>
                </c:pt>
                <c:pt idx="28" formatCode="_(* #,##0.0_);_(* \(#,##0.0\);_(* &quot;-&quot;??_);_(@_)">
                  <c:v>1.4263101911507592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0C-44C9-99E9-8A360AFB1E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731776"/>
        <c:axId val="126733312"/>
      </c:lineChart>
      <c:catAx>
        <c:axId val="126731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vert="horz"/>
          <a:lstStyle/>
          <a:p>
            <a:pPr>
              <a:defRPr b="1"/>
            </a:pPr>
            <a:endParaRPr lang="pt-BR"/>
          </a:p>
        </c:txPr>
        <c:crossAx val="126733312"/>
        <c:crosses val="autoZero"/>
        <c:auto val="1"/>
        <c:lblAlgn val="ctr"/>
        <c:lblOffset val="100"/>
        <c:noMultiLvlLbl val="0"/>
      </c:catAx>
      <c:valAx>
        <c:axId val="126733312"/>
        <c:scaling>
          <c:orientation val="minMax"/>
          <c:min val="-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ln w="6350">
            <a:noFill/>
          </a:ln>
        </c:spPr>
        <c:txPr>
          <a:bodyPr rot="-60000000" vert="horz"/>
          <a:lstStyle/>
          <a:p>
            <a:pPr>
              <a:defRPr b="1"/>
            </a:pPr>
            <a:endParaRPr lang="pt-BR"/>
          </a:p>
        </c:txPr>
        <c:crossAx val="126731776"/>
        <c:crosses val="autoZero"/>
        <c:crossBetween val="between"/>
        <c:majorUnit val="4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vert="horz"/>
        <a:lstStyle/>
        <a:p>
          <a:pPr>
            <a:defRPr b="1"/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pt-BR"/>
              <a:t>PIB : Total e Indústria (1995 = 1000)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 - Análises'!$B$1</c:f>
              <c:strCache>
                <c:ptCount val="1"/>
                <c:pt idx="0">
                  <c:v>PIB</c:v>
                </c:pt>
              </c:strCache>
            </c:strRef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- Análises'!$A$7:$A$29</c:f>
              <c:numCache>
                <c:formatCode>General</c:formatCode>
                <c:ptCount val="23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</c:numCache>
            </c:numRef>
          </c:cat>
          <c:val>
            <c:numRef>
              <c:f>'PIB - Análises'!$D$7:$D$29</c:f>
              <c:numCache>
                <c:formatCode>_(* #,##0.0_);_(* \(#,##0.0\);_(* "-"??_);_(@_)</c:formatCode>
                <c:ptCount val="23"/>
                <c:pt idx="0">
                  <c:v>100</c:v>
                </c:pt>
                <c:pt idx="1">
                  <c:v>102.18980556046037</c:v>
                </c:pt>
                <c:pt idx="2">
                  <c:v>105.65328129711787</c:v>
                </c:pt>
                <c:pt idx="3">
                  <c:v>106.02864975461968</c:v>
                </c:pt>
                <c:pt idx="4">
                  <c:v>106.54756402317091</c:v>
                </c:pt>
                <c:pt idx="5">
                  <c:v>111.21663094284105</c:v>
                </c:pt>
                <c:pt idx="6">
                  <c:v>112.76242689747494</c:v>
                </c:pt>
                <c:pt idx="7">
                  <c:v>116.2055845916321</c:v>
                </c:pt>
                <c:pt idx="8">
                  <c:v>117.53129159884487</c:v>
                </c:pt>
                <c:pt idx="9">
                  <c:v>124.30105243218314</c:v>
                </c:pt>
                <c:pt idx="10">
                  <c:v>128.28133628571936</c:v>
                </c:pt>
                <c:pt idx="11">
                  <c:v>133.36382834510727</c:v>
                </c:pt>
                <c:pt idx="12">
                  <c:v>141.45884016263901</c:v>
                </c:pt>
                <c:pt idx="13">
                  <c:v>148.66502995916738</c:v>
                </c:pt>
                <c:pt idx="14">
                  <c:v>148.47799150722764</c:v>
                </c:pt>
                <c:pt idx="15">
                  <c:v>159.65574999810318</c:v>
                </c:pt>
                <c:pt idx="16">
                  <c:v>166.00114497369188</c:v>
                </c:pt>
                <c:pt idx="17">
                  <c:v>169.19031910590883</c:v>
                </c:pt>
                <c:pt idx="18">
                  <c:v>174.274188170337</c:v>
                </c:pt>
                <c:pt idx="19">
                  <c:v>175.15245294543624</c:v>
                </c:pt>
                <c:pt idx="20">
                  <c:v>168.94196138612733</c:v>
                </c:pt>
                <c:pt idx="21">
                  <c:v>163.09198153062607</c:v>
                </c:pt>
                <c:pt idx="22">
                  <c:v>164.69914933131079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CA-42D0-9BC9-DD1B2AE79C05}"/>
            </c:ext>
          </c:extLst>
        </c:ser>
        <c:ser>
          <c:idx val="1"/>
          <c:order val="1"/>
          <c:tx>
            <c:strRef>
              <c:f>'PIB - Análises'!$C$1</c:f>
              <c:strCache>
                <c:ptCount val="1"/>
                <c:pt idx="0">
                  <c:v>PIB - Indústria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- Análises'!$A$7:$A$29</c:f>
              <c:numCache>
                <c:formatCode>General</c:formatCode>
                <c:ptCount val="23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</c:numCache>
            </c:numRef>
          </c:cat>
          <c:val>
            <c:numRef>
              <c:f>'PIB - Análises'!$E$7:$E$29</c:f>
              <c:numCache>
                <c:formatCode>_(* #,##0.0_);_(* \(#,##0.0\);_(* "-"??_);_(@_)</c:formatCode>
                <c:ptCount val="23"/>
                <c:pt idx="0" formatCode="#,##0.0">
                  <c:v>100</c:v>
                </c:pt>
                <c:pt idx="1">
                  <c:v>100.98588959213215</c:v>
                </c:pt>
                <c:pt idx="2">
                  <c:v>105.40505150155178</c:v>
                </c:pt>
                <c:pt idx="3">
                  <c:v>103.20208133870496</c:v>
                </c:pt>
                <c:pt idx="4">
                  <c:v>100.51065826006875</c:v>
                </c:pt>
                <c:pt idx="5">
                  <c:v>104.94502394175885</c:v>
                </c:pt>
                <c:pt idx="6">
                  <c:v>104.27085712906346</c:v>
                </c:pt>
                <c:pt idx="7">
                  <c:v>108.23650658395263</c:v>
                </c:pt>
                <c:pt idx="8">
                  <c:v>108.34866083615435</c:v>
                </c:pt>
                <c:pt idx="9">
                  <c:v>117.24938366682237</c:v>
                </c:pt>
                <c:pt idx="10">
                  <c:v>119.58778723136261</c:v>
                </c:pt>
                <c:pt idx="11">
                  <c:v>121.98726171424866</c:v>
                </c:pt>
                <c:pt idx="12">
                  <c:v>129.558601753727</c:v>
                </c:pt>
                <c:pt idx="13">
                  <c:v>134.87000151913435</c:v>
                </c:pt>
                <c:pt idx="14">
                  <c:v>128.52802425561924</c:v>
                </c:pt>
                <c:pt idx="15">
                  <c:v>141.64183073290116</c:v>
                </c:pt>
                <c:pt idx="16">
                  <c:v>147.46943619927302</c:v>
                </c:pt>
                <c:pt idx="17">
                  <c:v>146.40349119668747</c:v>
                </c:pt>
                <c:pt idx="18">
                  <c:v>149.57491062037624</c:v>
                </c:pt>
                <c:pt idx="19">
                  <c:v>150.40622470119476</c:v>
                </c:pt>
                <c:pt idx="20">
                  <c:v>141.7405650828278</c:v>
                </c:pt>
                <c:pt idx="21">
                  <c:v>136.12753816901653</c:v>
                </c:pt>
                <c:pt idx="22">
                  <c:v>136.15066682933337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CA-42D0-9BC9-DD1B2AE79C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6853888"/>
        <c:axId val="126855424"/>
      </c:lineChart>
      <c:catAx>
        <c:axId val="126853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pt-BR"/>
          </a:p>
        </c:txPr>
        <c:crossAx val="126855424"/>
        <c:crosses val="autoZero"/>
        <c:auto val="1"/>
        <c:lblAlgn val="ctr"/>
        <c:lblOffset val="100"/>
        <c:noMultiLvlLbl val="0"/>
      </c:catAx>
      <c:valAx>
        <c:axId val="126855424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vert="horz"/>
          <a:lstStyle/>
          <a:p>
            <a:pPr>
              <a:defRPr/>
            </a:pPr>
            <a:endParaRPr lang="pt-BR"/>
          </a:p>
        </c:txPr>
        <c:crossAx val="126853888"/>
        <c:crosses val="autoZero"/>
        <c:crossBetween val="between"/>
        <c:majorUnit val="20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Indústria de transformação (média móvel 12 meses)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Produção (2012 = 100)</c:v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Indústria!$A$26:$A$214</c:f>
              <c:numCache>
                <c:formatCode>mmm\-yy</c:formatCode>
                <c:ptCount val="189"/>
                <c:pt idx="0">
                  <c:v>37591</c:v>
                </c:pt>
                <c:pt idx="1">
                  <c:v>37622</c:v>
                </c:pt>
                <c:pt idx="2">
                  <c:v>37653</c:v>
                </c:pt>
                <c:pt idx="3">
                  <c:v>37681</c:v>
                </c:pt>
                <c:pt idx="4">
                  <c:v>37712</c:v>
                </c:pt>
                <c:pt idx="5">
                  <c:v>37742</c:v>
                </c:pt>
                <c:pt idx="6">
                  <c:v>37773</c:v>
                </c:pt>
                <c:pt idx="7">
                  <c:v>37803</c:v>
                </c:pt>
                <c:pt idx="8">
                  <c:v>37834</c:v>
                </c:pt>
                <c:pt idx="9">
                  <c:v>37865</c:v>
                </c:pt>
                <c:pt idx="10">
                  <c:v>37895</c:v>
                </c:pt>
                <c:pt idx="11">
                  <c:v>37926</c:v>
                </c:pt>
                <c:pt idx="12">
                  <c:v>37956</c:v>
                </c:pt>
                <c:pt idx="13">
                  <c:v>37987</c:v>
                </c:pt>
                <c:pt idx="14">
                  <c:v>38018</c:v>
                </c:pt>
                <c:pt idx="15">
                  <c:v>38047</c:v>
                </c:pt>
                <c:pt idx="16">
                  <c:v>38078</c:v>
                </c:pt>
                <c:pt idx="17">
                  <c:v>38108</c:v>
                </c:pt>
                <c:pt idx="18">
                  <c:v>38139</c:v>
                </c:pt>
                <c:pt idx="19">
                  <c:v>38169</c:v>
                </c:pt>
                <c:pt idx="20">
                  <c:v>38200</c:v>
                </c:pt>
                <c:pt idx="21">
                  <c:v>38231</c:v>
                </c:pt>
                <c:pt idx="22">
                  <c:v>38261</c:v>
                </c:pt>
                <c:pt idx="23">
                  <c:v>38292</c:v>
                </c:pt>
                <c:pt idx="24">
                  <c:v>38322</c:v>
                </c:pt>
                <c:pt idx="25">
                  <c:v>38353</c:v>
                </c:pt>
                <c:pt idx="26">
                  <c:v>38384</c:v>
                </c:pt>
                <c:pt idx="27">
                  <c:v>38412</c:v>
                </c:pt>
                <c:pt idx="28">
                  <c:v>38443</c:v>
                </c:pt>
                <c:pt idx="29">
                  <c:v>38473</c:v>
                </c:pt>
                <c:pt idx="30">
                  <c:v>38504</c:v>
                </c:pt>
                <c:pt idx="31">
                  <c:v>38534</c:v>
                </c:pt>
                <c:pt idx="32">
                  <c:v>38565</c:v>
                </c:pt>
                <c:pt idx="33">
                  <c:v>38596</c:v>
                </c:pt>
                <c:pt idx="34">
                  <c:v>38626</c:v>
                </c:pt>
                <c:pt idx="35">
                  <c:v>38657</c:v>
                </c:pt>
                <c:pt idx="36">
                  <c:v>38687</c:v>
                </c:pt>
                <c:pt idx="37">
                  <c:v>38718</c:v>
                </c:pt>
                <c:pt idx="38">
                  <c:v>38749</c:v>
                </c:pt>
                <c:pt idx="39">
                  <c:v>38777</c:v>
                </c:pt>
                <c:pt idx="40">
                  <c:v>38808</c:v>
                </c:pt>
                <c:pt idx="41">
                  <c:v>38838</c:v>
                </c:pt>
                <c:pt idx="42">
                  <c:v>38869</c:v>
                </c:pt>
                <c:pt idx="43">
                  <c:v>38899</c:v>
                </c:pt>
                <c:pt idx="44">
                  <c:v>38930</c:v>
                </c:pt>
                <c:pt idx="45">
                  <c:v>38961</c:v>
                </c:pt>
                <c:pt idx="46">
                  <c:v>38991</c:v>
                </c:pt>
                <c:pt idx="47">
                  <c:v>39022</c:v>
                </c:pt>
                <c:pt idx="48">
                  <c:v>39052</c:v>
                </c:pt>
                <c:pt idx="49">
                  <c:v>39083</c:v>
                </c:pt>
                <c:pt idx="50">
                  <c:v>39114</c:v>
                </c:pt>
                <c:pt idx="51">
                  <c:v>39142</c:v>
                </c:pt>
                <c:pt idx="52">
                  <c:v>39173</c:v>
                </c:pt>
                <c:pt idx="53">
                  <c:v>39203</c:v>
                </c:pt>
                <c:pt idx="54">
                  <c:v>39234</c:v>
                </c:pt>
                <c:pt idx="55">
                  <c:v>39264</c:v>
                </c:pt>
                <c:pt idx="56">
                  <c:v>39295</c:v>
                </c:pt>
                <c:pt idx="57">
                  <c:v>39326</c:v>
                </c:pt>
                <c:pt idx="58">
                  <c:v>39356</c:v>
                </c:pt>
                <c:pt idx="59">
                  <c:v>39387</c:v>
                </c:pt>
                <c:pt idx="60">
                  <c:v>39417</c:v>
                </c:pt>
                <c:pt idx="61">
                  <c:v>39448</c:v>
                </c:pt>
                <c:pt idx="62">
                  <c:v>39479</c:v>
                </c:pt>
                <c:pt idx="63">
                  <c:v>39508</c:v>
                </c:pt>
                <c:pt idx="64">
                  <c:v>39539</c:v>
                </c:pt>
                <c:pt idx="65">
                  <c:v>39569</c:v>
                </c:pt>
                <c:pt idx="66">
                  <c:v>39600</c:v>
                </c:pt>
                <c:pt idx="67">
                  <c:v>39630</c:v>
                </c:pt>
                <c:pt idx="68">
                  <c:v>39661</c:v>
                </c:pt>
                <c:pt idx="69">
                  <c:v>39692</c:v>
                </c:pt>
                <c:pt idx="70">
                  <c:v>39722</c:v>
                </c:pt>
                <c:pt idx="71">
                  <c:v>39753</c:v>
                </c:pt>
                <c:pt idx="72">
                  <c:v>39783</c:v>
                </c:pt>
                <c:pt idx="73">
                  <c:v>39814</c:v>
                </c:pt>
                <c:pt idx="74">
                  <c:v>39845</c:v>
                </c:pt>
                <c:pt idx="75">
                  <c:v>39873</c:v>
                </c:pt>
                <c:pt idx="76">
                  <c:v>39904</c:v>
                </c:pt>
                <c:pt idx="77">
                  <c:v>39934</c:v>
                </c:pt>
                <c:pt idx="78">
                  <c:v>39965</c:v>
                </c:pt>
                <c:pt idx="79">
                  <c:v>39995</c:v>
                </c:pt>
                <c:pt idx="80">
                  <c:v>40026</c:v>
                </c:pt>
                <c:pt idx="81">
                  <c:v>40057</c:v>
                </c:pt>
                <c:pt idx="82">
                  <c:v>40087</c:v>
                </c:pt>
                <c:pt idx="83">
                  <c:v>40118</c:v>
                </c:pt>
                <c:pt idx="84">
                  <c:v>40148</c:v>
                </c:pt>
                <c:pt idx="85">
                  <c:v>40179</c:v>
                </c:pt>
                <c:pt idx="86">
                  <c:v>40210</c:v>
                </c:pt>
                <c:pt idx="87">
                  <c:v>40238</c:v>
                </c:pt>
                <c:pt idx="88">
                  <c:v>40269</c:v>
                </c:pt>
                <c:pt idx="89">
                  <c:v>40299</c:v>
                </c:pt>
                <c:pt idx="90">
                  <c:v>40330</c:v>
                </c:pt>
                <c:pt idx="91">
                  <c:v>40360</c:v>
                </c:pt>
                <c:pt idx="92">
                  <c:v>40391</c:v>
                </c:pt>
                <c:pt idx="93">
                  <c:v>40422</c:v>
                </c:pt>
                <c:pt idx="94">
                  <c:v>40452</c:v>
                </c:pt>
                <c:pt idx="95">
                  <c:v>40483</c:v>
                </c:pt>
                <c:pt idx="96">
                  <c:v>40513</c:v>
                </c:pt>
                <c:pt idx="97">
                  <c:v>40544</c:v>
                </c:pt>
                <c:pt idx="98">
                  <c:v>40575</c:v>
                </c:pt>
                <c:pt idx="99">
                  <c:v>40603</c:v>
                </c:pt>
                <c:pt idx="100">
                  <c:v>40634</c:v>
                </c:pt>
                <c:pt idx="101">
                  <c:v>40664</c:v>
                </c:pt>
                <c:pt idx="102">
                  <c:v>40695</c:v>
                </c:pt>
                <c:pt idx="103">
                  <c:v>40725</c:v>
                </c:pt>
                <c:pt idx="104">
                  <c:v>40756</c:v>
                </c:pt>
                <c:pt idx="105">
                  <c:v>40787</c:v>
                </c:pt>
                <c:pt idx="106">
                  <c:v>40817</c:v>
                </c:pt>
                <c:pt idx="107">
                  <c:v>40848</c:v>
                </c:pt>
                <c:pt idx="108">
                  <c:v>40878</c:v>
                </c:pt>
                <c:pt idx="109">
                  <c:v>40909</c:v>
                </c:pt>
                <c:pt idx="110">
                  <c:v>40940</c:v>
                </c:pt>
                <c:pt idx="111">
                  <c:v>40969</c:v>
                </c:pt>
                <c:pt idx="112">
                  <c:v>41000</c:v>
                </c:pt>
                <c:pt idx="113">
                  <c:v>41030</c:v>
                </c:pt>
                <c:pt idx="114">
                  <c:v>41061</c:v>
                </c:pt>
                <c:pt idx="115">
                  <c:v>41091</c:v>
                </c:pt>
                <c:pt idx="116">
                  <c:v>41122</c:v>
                </c:pt>
                <c:pt idx="117">
                  <c:v>41153</c:v>
                </c:pt>
                <c:pt idx="118">
                  <c:v>41183</c:v>
                </c:pt>
                <c:pt idx="119">
                  <c:v>41214</c:v>
                </c:pt>
                <c:pt idx="120">
                  <c:v>41244</c:v>
                </c:pt>
                <c:pt idx="121">
                  <c:v>41275</c:v>
                </c:pt>
                <c:pt idx="122">
                  <c:v>41306</c:v>
                </c:pt>
                <c:pt idx="123">
                  <c:v>41334</c:v>
                </c:pt>
                <c:pt idx="124">
                  <c:v>41365</c:v>
                </c:pt>
                <c:pt idx="125">
                  <c:v>41395</c:v>
                </c:pt>
                <c:pt idx="126">
                  <c:v>41426</c:v>
                </c:pt>
                <c:pt idx="127">
                  <c:v>41456</c:v>
                </c:pt>
                <c:pt idx="128">
                  <c:v>41487</c:v>
                </c:pt>
                <c:pt idx="129">
                  <c:v>41518</c:v>
                </c:pt>
                <c:pt idx="130">
                  <c:v>41548</c:v>
                </c:pt>
                <c:pt idx="131">
                  <c:v>41579</c:v>
                </c:pt>
                <c:pt idx="132">
                  <c:v>41609</c:v>
                </c:pt>
                <c:pt idx="133">
                  <c:v>41640</c:v>
                </c:pt>
                <c:pt idx="134">
                  <c:v>41671</c:v>
                </c:pt>
                <c:pt idx="135">
                  <c:v>41699</c:v>
                </c:pt>
                <c:pt idx="136">
                  <c:v>41730</c:v>
                </c:pt>
                <c:pt idx="137">
                  <c:v>41760</c:v>
                </c:pt>
                <c:pt idx="138">
                  <c:v>41791</c:v>
                </c:pt>
                <c:pt idx="139">
                  <c:v>41821</c:v>
                </c:pt>
                <c:pt idx="140">
                  <c:v>41852</c:v>
                </c:pt>
                <c:pt idx="141">
                  <c:v>41883</c:v>
                </c:pt>
                <c:pt idx="142">
                  <c:v>41913</c:v>
                </c:pt>
                <c:pt idx="143">
                  <c:v>41944</c:v>
                </c:pt>
                <c:pt idx="144">
                  <c:v>41974</c:v>
                </c:pt>
                <c:pt idx="145">
                  <c:v>42005</c:v>
                </c:pt>
                <c:pt idx="146">
                  <c:v>42036</c:v>
                </c:pt>
                <c:pt idx="147">
                  <c:v>42064</c:v>
                </c:pt>
                <c:pt idx="148">
                  <c:v>42095</c:v>
                </c:pt>
                <c:pt idx="149">
                  <c:v>42125</c:v>
                </c:pt>
                <c:pt idx="150">
                  <c:v>42156</c:v>
                </c:pt>
                <c:pt idx="151">
                  <c:v>42186</c:v>
                </c:pt>
                <c:pt idx="152">
                  <c:v>42217</c:v>
                </c:pt>
                <c:pt idx="153">
                  <c:v>42248</c:v>
                </c:pt>
                <c:pt idx="154">
                  <c:v>42278</c:v>
                </c:pt>
                <c:pt idx="155">
                  <c:v>42309</c:v>
                </c:pt>
                <c:pt idx="156">
                  <c:v>42339</c:v>
                </c:pt>
                <c:pt idx="157">
                  <c:v>42370</c:v>
                </c:pt>
                <c:pt idx="158">
                  <c:v>42401</c:v>
                </c:pt>
                <c:pt idx="159">
                  <c:v>42430</c:v>
                </c:pt>
                <c:pt idx="160">
                  <c:v>42461</c:v>
                </c:pt>
                <c:pt idx="161">
                  <c:v>42491</c:v>
                </c:pt>
                <c:pt idx="162">
                  <c:v>42522</c:v>
                </c:pt>
                <c:pt idx="163">
                  <c:v>42552</c:v>
                </c:pt>
                <c:pt idx="164">
                  <c:v>42583</c:v>
                </c:pt>
                <c:pt idx="165">
                  <c:v>42614</c:v>
                </c:pt>
                <c:pt idx="166">
                  <c:v>42644</c:v>
                </c:pt>
                <c:pt idx="167">
                  <c:v>42675</c:v>
                </c:pt>
                <c:pt idx="168">
                  <c:v>42705</c:v>
                </c:pt>
                <c:pt idx="169">
                  <c:v>42736</c:v>
                </c:pt>
                <c:pt idx="170">
                  <c:v>42767</c:v>
                </c:pt>
                <c:pt idx="171">
                  <c:v>42795</c:v>
                </c:pt>
                <c:pt idx="172">
                  <c:v>42826</c:v>
                </c:pt>
                <c:pt idx="173">
                  <c:v>42856</c:v>
                </c:pt>
                <c:pt idx="174">
                  <c:v>42887</c:v>
                </c:pt>
                <c:pt idx="175">
                  <c:v>42917</c:v>
                </c:pt>
                <c:pt idx="176">
                  <c:v>42948</c:v>
                </c:pt>
                <c:pt idx="177">
                  <c:v>42979</c:v>
                </c:pt>
                <c:pt idx="178">
                  <c:v>43009</c:v>
                </c:pt>
                <c:pt idx="179">
                  <c:v>43040</c:v>
                </c:pt>
                <c:pt idx="180">
                  <c:v>43070</c:v>
                </c:pt>
                <c:pt idx="181">
                  <c:v>43101</c:v>
                </c:pt>
                <c:pt idx="182">
                  <c:v>43132</c:v>
                </c:pt>
                <c:pt idx="183">
                  <c:v>43160</c:v>
                </c:pt>
                <c:pt idx="184">
                  <c:v>43191</c:v>
                </c:pt>
                <c:pt idx="185">
                  <c:v>43221</c:v>
                </c:pt>
                <c:pt idx="186">
                  <c:v>43252</c:v>
                </c:pt>
                <c:pt idx="187">
                  <c:v>43282</c:v>
                </c:pt>
                <c:pt idx="188">
                  <c:v>43313</c:v>
                </c:pt>
              </c:numCache>
            </c:numRef>
          </c:cat>
          <c:val>
            <c:numRef>
              <c:f>Indústria!$N$26:$N$214</c:f>
              <c:numCache>
                <c:formatCode>_(* #,##0.00_);_(* \(#,##0.00\);_(* "-"??_);_(@_)</c:formatCode>
                <c:ptCount val="189"/>
                <c:pt idx="0">
                  <c:v>80.266666666666666</c:v>
                </c:pt>
                <c:pt idx="1">
                  <c:v>80.374999999999986</c:v>
                </c:pt>
                <c:pt idx="2">
                  <c:v>80.533333333333317</c:v>
                </c:pt>
                <c:pt idx="3">
                  <c:v>80.516666666666652</c:v>
                </c:pt>
                <c:pt idx="4">
                  <c:v>80.23333333333332</c:v>
                </c:pt>
                <c:pt idx="5">
                  <c:v>80.141666666666652</c:v>
                </c:pt>
                <c:pt idx="6">
                  <c:v>80.041666666666657</c:v>
                </c:pt>
                <c:pt idx="7">
                  <c:v>79.86666666666666</c:v>
                </c:pt>
                <c:pt idx="8">
                  <c:v>79.683333333333337</c:v>
                </c:pt>
                <c:pt idx="9">
                  <c:v>79.975000000000009</c:v>
                </c:pt>
                <c:pt idx="10">
                  <c:v>80.041666666666671</c:v>
                </c:pt>
                <c:pt idx="11">
                  <c:v>80.091666666666669</c:v>
                </c:pt>
                <c:pt idx="12">
                  <c:v>80.341666666666669</c:v>
                </c:pt>
                <c:pt idx="13">
                  <c:v>80.591666666666669</c:v>
                </c:pt>
                <c:pt idx="14">
                  <c:v>80.774999999999991</c:v>
                </c:pt>
                <c:pt idx="15">
                  <c:v>81.61666666666666</c:v>
                </c:pt>
                <c:pt idx="16">
                  <c:v>82.11666666666666</c:v>
                </c:pt>
                <c:pt idx="17">
                  <c:v>82.716666666666654</c:v>
                </c:pt>
                <c:pt idx="18">
                  <c:v>83.558333333333323</c:v>
                </c:pt>
                <c:pt idx="19">
                  <c:v>84.308333333333323</c:v>
                </c:pt>
                <c:pt idx="20">
                  <c:v>85.208333333333329</c:v>
                </c:pt>
                <c:pt idx="21">
                  <c:v>85.758333333333326</c:v>
                </c:pt>
                <c:pt idx="22">
                  <c:v>86.041666666666671</c:v>
                </c:pt>
                <c:pt idx="23">
                  <c:v>86.658333333333346</c:v>
                </c:pt>
                <c:pt idx="24">
                  <c:v>87.241666666666674</c:v>
                </c:pt>
                <c:pt idx="25">
                  <c:v>87.591666666666654</c:v>
                </c:pt>
                <c:pt idx="26">
                  <c:v>87.8</c:v>
                </c:pt>
                <c:pt idx="27">
                  <c:v>87.875</c:v>
                </c:pt>
                <c:pt idx="28">
                  <c:v>88.25</c:v>
                </c:pt>
                <c:pt idx="29">
                  <c:v>88.59999999999998</c:v>
                </c:pt>
                <c:pt idx="30">
                  <c:v>89.008333333333326</c:v>
                </c:pt>
                <c:pt idx="31">
                  <c:v>89</c:v>
                </c:pt>
                <c:pt idx="32">
                  <c:v>89.274999999999991</c:v>
                </c:pt>
                <c:pt idx="33">
                  <c:v>89.22499999999998</c:v>
                </c:pt>
                <c:pt idx="34">
                  <c:v>89.199999999999989</c:v>
                </c:pt>
                <c:pt idx="35">
                  <c:v>89.216666666666654</c:v>
                </c:pt>
                <c:pt idx="36">
                  <c:v>89.350000000000009</c:v>
                </c:pt>
                <c:pt idx="37">
                  <c:v>89.524999999999991</c:v>
                </c:pt>
                <c:pt idx="38">
                  <c:v>89.816666666666677</c:v>
                </c:pt>
                <c:pt idx="39">
                  <c:v>90.149999999999991</c:v>
                </c:pt>
                <c:pt idx="40">
                  <c:v>90.00833333333334</c:v>
                </c:pt>
                <c:pt idx="41">
                  <c:v>90.358333333333334</c:v>
                </c:pt>
                <c:pt idx="42">
                  <c:v>90.324999999999989</c:v>
                </c:pt>
                <c:pt idx="43">
                  <c:v>90.583333333333329</c:v>
                </c:pt>
                <c:pt idx="44">
                  <c:v>90.816666666666663</c:v>
                </c:pt>
                <c:pt idx="45">
                  <c:v>90.899999999999991</c:v>
                </c:pt>
                <c:pt idx="46">
                  <c:v>91.208333333333357</c:v>
                </c:pt>
                <c:pt idx="47">
                  <c:v>91.475000000000009</c:v>
                </c:pt>
                <c:pt idx="48">
                  <c:v>91.466666666666654</c:v>
                </c:pt>
                <c:pt idx="49">
                  <c:v>91.74166666666666</c:v>
                </c:pt>
                <c:pt idx="50">
                  <c:v>91.924999999999997</c:v>
                </c:pt>
                <c:pt idx="51">
                  <c:v>92.258333333333326</c:v>
                </c:pt>
                <c:pt idx="52">
                  <c:v>92.674999999999997</c:v>
                </c:pt>
                <c:pt idx="53">
                  <c:v>93.058333333333323</c:v>
                </c:pt>
                <c:pt idx="54">
                  <c:v>93.533333333333346</c:v>
                </c:pt>
                <c:pt idx="55">
                  <c:v>94.041666666666643</c:v>
                </c:pt>
                <c:pt idx="56">
                  <c:v>94.574999999999989</c:v>
                </c:pt>
                <c:pt idx="57">
                  <c:v>95.008333333333326</c:v>
                </c:pt>
                <c:pt idx="58">
                  <c:v>95.908333333333346</c:v>
                </c:pt>
                <c:pt idx="59">
                  <c:v>96.47499999999998</c:v>
                </c:pt>
                <c:pt idx="60">
                  <c:v>96.933333333333337</c:v>
                </c:pt>
                <c:pt idx="61">
                  <c:v>97.591666666666654</c:v>
                </c:pt>
                <c:pt idx="62">
                  <c:v>98.3</c:v>
                </c:pt>
                <c:pt idx="63">
                  <c:v>98.399999999999991</c:v>
                </c:pt>
                <c:pt idx="64">
                  <c:v>99.141666666666666</c:v>
                </c:pt>
                <c:pt idx="65">
                  <c:v>99.333333333333314</c:v>
                </c:pt>
                <c:pt idx="66">
                  <c:v>99.86666666666666</c:v>
                </c:pt>
                <c:pt idx="67">
                  <c:v>100.59166666666668</c:v>
                </c:pt>
                <c:pt idx="68">
                  <c:v>100.72500000000001</c:v>
                </c:pt>
                <c:pt idx="69">
                  <c:v>101.47500000000001</c:v>
                </c:pt>
                <c:pt idx="70">
                  <c:v>101.49166666666667</c:v>
                </c:pt>
                <c:pt idx="71">
                  <c:v>100.95833333333333</c:v>
                </c:pt>
                <c:pt idx="72">
                  <c:v>99.86666666666666</c:v>
                </c:pt>
                <c:pt idx="73">
                  <c:v>98.524999999999991</c:v>
                </c:pt>
                <c:pt idx="74">
                  <c:v>97.283333333333317</c:v>
                </c:pt>
                <c:pt idx="75">
                  <c:v>96.516666666666666</c:v>
                </c:pt>
                <c:pt idx="76">
                  <c:v>95.333333333333329</c:v>
                </c:pt>
                <c:pt idx="77">
                  <c:v>94.416666666666671</c:v>
                </c:pt>
                <c:pt idx="78">
                  <c:v>93.483333333333348</c:v>
                </c:pt>
                <c:pt idx="79">
                  <c:v>92.583333333333329</c:v>
                </c:pt>
                <c:pt idx="80">
                  <c:v>91.99166666666666</c:v>
                </c:pt>
                <c:pt idx="81">
                  <c:v>91.341666666666654</c:v>
                </c:pt>
                <c:pt idx="82">
                  <c:v>91.13333333333334</c:v>
                </c:pt>
                <c:pt idx="83">
                  <c:v>91.591666666666654</c:v>
                </c:pt>
                <c:pt idx="84">
                  <c:v>92.841666666666654</c:v>
                </c:pt>
                <c:pt idx="85">
                  <c:v>93.866666666666674</c:v>
                </c:pt>
                <c:pt idx="86">
                  <c:v>94.933333333333323</c:v>
                </c:pt>
                <c:pt idx="87">
                  <c:v>96.333333333333329</c:v>
                </c:pt>
                <c:pt idx="88">
                  <c:v>97.508333333333326</c:v>
                </c:pt>
                <c:pt idx="89">
                  <c:v>98.591666666666654</c:v>
                </c:pt>
                <c:pt idx="90">
                  <c:v>99.458333333333329</c:v>
                </c:pt>
                <c:pt idx="91">
                  <c:v>100.21666666666665</c:v>
                </c:pt>
                <c:pt idx="92">
                  <c:v>100.91666666666667</c:v>
                </c:pt>
                <c:pt idx="93">
                  <c:v>101.41666666666667</c:v>
                </c:pt>
                <c:pt idx="94">
                  <c:v>101.56666666666666</c:v>
                </c:pt>
                <c:pt idx="95">
                  <c:v>101.99166666666666</c:v>
                </c:pt>
                <c:pt idx="96">
                  <c:v>102.15833333333335</c:v>
                </c:pt>
                <c:pt idx="97">
                  <c:v>102.30833333333334</c:v>
                </c:pt>
                <c:pt idx="98">
                  <c:v>102.85833333333333</c:v>
                </c:pt>
                <c:pt idx="99">
                  <c:v>102.79166666666667</c:v>
                </c:pt>
                <c:pt idx="100">
                  <c:v>102.62499999999999</c:v>
                </c:pt>
                <c:pt idx="101">
                  <c:v>102.85833333333333</c:v>
                </c:pt>
                <c:pt idx="102">
                  <c:v>102.86666666666667</c:v>
                </c:pt>
                <c:pt idx="103">
                  <c:v>102.79166666666669</c:v>
                </c:pt>
                <c:pt idx="104">
                  <c:v>103.02499999999999</c:v>
                </c:pt>
                <c:pt idx="105">
                  <c:v>102.94166666666666</c:v>
                </c:pt>
                <c:pt idx="106">
                  <c:v>102.8</c:v>
                </c:pt>
                <c:pt idx="107">
                  <c:v>102.55000000000001</c:v>
                </c:pt>
                <c:pt idx="108">
                  <c:v>102.45833333333331</c:v>
                </c:pt>
                <c:pt idx="109">
                  <c:v>102.075</c:v>
                </c:pt>
                <c:pt idx="110">
                  <c:v>101.55000000000001</c:v>
                </c:pt>
                <c:pt idx="111">
                  <c:v>101.13333333333333</c:v>
                </c:pt>
                <c:pt idx="112">
                  <c:v>100.69166666666666</c:v>
                </c:pt>
                <c:pt idx="113">
                  <c:v>100.25833333333333</c:v>
                </c:pt>
                <c:pt idx="114">
                  <c:v>99.84999999999998</c:v>
                </c:pt>
                <c:pt idx="115">
                  <c:v>99.716666666666654</c:v>
                </c:pt>
                <c:pt idx="116">
                  <c:v>99.824999999999989</c:v>
                </c:pt>
                <c:pt idx="117">
                  <c:v>99.75833333333334</c:v>
                </c:pt>
                <c:pt idx="118">
                  <c:v>100.24166666666667</c:v>
                </c:pt>
                <c:pt idx="119">
                  <c:v>100.36666666666667</c:v>
                </c:pt>
                <c:pt idx="120">
                  <c:v>100.00833333333334</c:v>
                </c:pt>
                <c:pt idx="121">
                  <c:v>100.53333333333332</c:v>
                </c:pt>
                <c:pt idx="122">
                  <c:v>100.45</c:v>
                </c:pt>
                <c:pt idx="123">
                  <c:v>100.35833333333333</c:v>
                </c:pt>
                <c:pt idx="124">
                  <c:v>101.26666666666665</c:v>
                </c:pt>
                <c:pt idx="125">
                  <c:v>101.60000000000001</c:v>
                </c:pt>
                <c:pt idx="126">
                  <c:v>101.95833333333333</c:v>
                </c:pt>
                <c:pt idx="127">
                  <c:v>102.325</c:v>
                </c:pt>
                <c:pt idx="128">
                  <c:v>102.39166666666667</c:v>
                </c:pt>
                <c:pt idx="129">
                  <c:v>102.75833333333333</c:v>
                </c:pt>
                <c:pt idx="130">
                  <c:v>102.875</c:v>
                </c:pt>
                <c:pt idx="131">
                  <c:v>102.96666666666668</c:v>
                </c:pt>
                <c:pt idx="132">
                  <c:v>102.80833333333334</c:v>
                </c:pt>
                <c:pt idx="133">
                  <c:v>102.61666666666667</c:v>
                </c:pt>
                <c:pt idx="134">
                  <c:v>103.00000000000001</c:v>
                </c:pt>
                <c:pt idx="135">
                  <c:v>102.88333333333333</c:v>
                </c:pt>
                <c:pt idx="136">
                  <c:v>102.28333333333332</c:v>
                </c:pt>
                <c:pt idx="137">
                  <c:v>101.89999999999999</c:v>
                </c:pt>
                <c:pt idx="138">
                  <c:v>101.21666666666665</c:v>
                </c:pt>
                <c:pt idx="139">
                  <c:v>100.80833333333332</c:v>
                </c:pt>
                <c:pt idx="140">
                  <c:v>100.18333333333332</c:v>
                </c:pt>
                <c:pt idx="141">
                  <c:v>99.908333333333346</c:v>
                </c:pt>
                <c:pt idx="142">
                  <c:v>99.50833333333334</c:v>
                </c:pt>
                <c:pt idx="143">
                  <c:v>98.858333333333334</c:v>
                </c:pt>
                <c:pt idx="144">
                  <c:v>98.516666666666652</c:v>
                </c:pt>
                <c:pt idx="145">
                  <c:v>97.975000000000009</c:v>
                </c:pt>
                <c:pt idx="146">
                  <c:v>97.05</c:v>
                </c:pt>
                <c:pt idx="147">
                  <c:v>96.666666666666671</c:v>
                </c:pt>
                <c:pt idx="148">
                  <c:v>95.875</c:v>
                </c:pt>
                <c:pt idx="149">
                  <c:v>94.983333333333348</c:v>
                </c:pt>
                <c:pt idx="150">
                  <c:v>94.666666666666671</c:v>
                </c:pt>
                <c:pt idx="151">
                  <c:v>93.783333333333346</c:v>
                </c:pt>
                <c:pt idx="152">
                  <c:v>92.916666666666671</c:v>
                </c:pt>
                <c:pt idx="153">
                  <c:v>91.833333333333329</c:v>
                </c:pt>
                <c:pt idx="154">
                  <c:v>90.716666666666654</c:v>
                </c:pt>
                <c:pt idx="155">
                  <c:v>89.674999999999997</c:v>
                </c:pt>
                <c:pt idx="156">
                  <c:v>88.824999999999989</c:v>
                </c:pt>
                <c:pt idx="157">
                  <c:v>87.899999999999991</c:v>
                </c:pt>
                <c:pt idx="158">
                  <c:v>87.27500000000002</c:v>
                </c:pt>
                <c:pt idx="159">
                  <c:v>86.45</c:v>
                </c:pt>
                <c:pt idx="160">
                  <c:v>86.083333333333329</c:v>
                </c:pt>
                <c:pt idx="161">
                  <c:v>85.575000000000003</c:v>
                </c:pt>
                <c:pt idx="162">
                  <c:v>85.266666666666666</c:v>
                </c:pt>
                <c:pt idx="163">
                  <c:v>84.825000000000003</c:v>
                </c:pt>
                <c:pt idx="164">
                  <c:v>84.533333333333331</c:v>
                </c:pt>
                <c:pt idx="165">
                  <c:v>84.291666666666657</c:v>
                </c:pt>
                <c:pt idx="166">
                  <c:v>83.733333333333334</c:v>
                </c:pt>
                <c:pt idx="167">
                  <c:v>83.6</c:v>
                </c:pt>
                <c:pt idx="168">
                  <c:v>83.524999999999991</c:v>
                </c:pt>
                <c:pt idx="169">
                  <c:v>83.541666666666657</c:v>
                </c:pt>
                <c:pt idx="170">
                  <c:v>83.474999999999994</c:v>
                </c:pt>
                <c:pt idx="171">
                  <c:v>83.55</c:v>
                </c:pt>
                <c:pt idx="172">
                  <c:v>83.149999999999991</c:v>
                </c:pt>
                <c:pt idx="173">
                  <c:v>83.458333333333343</c:v>
                </c:pt>
                <c:pt idx="174">
                  <c:v>83.466666666666669</c:v>
                </c:pt>
                <c:pt idx="175">
                  <c:v>83.675000000000011</c:v>
                </c:pt>
                <c:pt idx="176">
                  <c:v>84</c:v>
                </c:pt>
                <c:pt idx="177">
                  <c:v>84.208333333333329</c:v>
                </c:pt>
                <c:pt idx="178">
                  <c:v>84.641666666666666</c:v>
                </c:pt>
                <c:pt idx="179">
                  <c:v>85</c:v>
                </c:pt>
                <c:pt idx="180">
                  <c:v>85.374999999999986</c:v>
                </c:pt>
                <c:pt idx="181">
                  <c:v>85.8</c:v>
                </c:pt>
                <c:pt idx="182">
                  <c:v>86.008333333333326</c:v>
                </c:pt>
                <c:pt idx="183">
                  <c:v>86.125</c:v>
                </c:pt>
                <c:pt idx="184">
                  <c:v>86.791666666666671</c:v>
                </c:pt>
                <c:pt idx="185">
                  <c:v>86.216666666666654</c:v>
                </c:pt>
                <c:pt idx="186">
                  <c:v>86.483333333333334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FD-4B84-A01B-D2BFC1D84424}"/>
            </c:ext>
          </c:extLst>
        </c:ser>
        <c:ser>
          <c:idx val="1"/>
          <c:order val="1"/>
          <c:tx>
            <c:v>Utilização capacidade</c:v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Indústria!$A$26:$A$214</c:f>
              <c:numCache>
                <c:formatCode>mmm\-yy</c:formatCode>
                <c:ptCount val="189"/>
                <c:pt idx="0">
                  <c:v>37591</c:v>
                </c:pt>
                <c:pt idx="1">
                  <c:v>37622</c:v>
                </c:pt>
                <c:pt idx="2">
                  <c:v>37653</c:v>
                </c:pt>
                <c:pt idx="3">
                  <c:v>37681</c:v>
                </c:pt>
                <c:pt idx="4">
                  <c:v>37712</c:v>
                </c:pt>
                <c:pt idx="5">
                  <c:v>37742</c:v>
                </c:pt>
                <c:pt idx="6">
                  <c:v>37773</c:v>
                </c:pt>
                <c:pt idx="7">
                  <c:v>37803</c:v>
                </c:pt>
                <c:pt idx="8">
                  <c:v>37834</c:v>
                </c:pt>
                <c:pt idx="9">
                  <c:v>37865</c:v>
                </c:pt>
                <c:pt idx="10">
                  <c:v>37895</c:v>
                </c:pt>
                <c:pt idx="11">
                  <c:v>37926</c:v>
                </c:pt>
                <c:pt idx="12">
                  <c:v>37956</c:v>
                </c:pt>
                <c:pt idx="13">
                  <c:v>37987</c:v>
                </c:pt>
                <c:pt idx="14">
                  <c:v>38018</c:v>
                </c:pt>
                <c:pt idx="15">
                  <c:v>38047</c:v>
                </c:pt>
                <c:pt idx="16">
                  <c:v>38078</c:v>
                </c:pt>
                <c:pt idx="17">
                  <c:v>38108</c:v>
                </c:pt>
                <c:pt idx="18">
                  <c:v>38139</c:v>
                </c:pt>
                <c:pt idx="19">
                  <c:v>38169</c:v>
                </c:pt>
                <c:pt idx="20">
                  <c:v>38200</c:v>
                </c:pt>
                <c:pt idx="21">
                  <c:v>38231</c:v>
                </c:pt>
                <c:pt idx="22">
                  <c:v>38261</c:v>
                </c:pt>
                <c:pt idx="23">
                  <c:v>38292</c:v>
                </c:pt>
                <c:pt idx="24">
                  <c:v>38322</c:v>
                </c:pt>
                <c:pt idx="25">
                  <c:v>38353</c:v>
                </c:pt>
                <c:pt idx="26">
                  <c:v>38384</c:v>
                </c:pt>
                <c:pt idx="27">
                  <c:v>38412</c:v>
                </c:pt>
                <c:pt idx="28">
                  <c:v>38443</c:v>
                </c:pt>
                <c:pt idx="29">
                  <c:v>38473</c:v>
                </c:pt>
                <c:pt idx="30">
                  <c:v>38504</c:v>
                </c:pt>
                <c:pt idx="31">
                  <c:v>38534</c:v>
                </c:pt>
                <c:pt idx="32">
                  <c:v>38565</c:v>
                </c:pt>
                <c:pt idx="33">
                  <c:v>38596</c:v>
                </c:pt>
                <c:pt idx="34">
                  <c:v>38626</c:v>
                </c:pt>
                <c:pt idx="35">
                  <c:v>38657</c:v>
                </c:pt>
                <c:pt idx="36">
                  <c:v>38687</c:v>
                </c:pt>
                <c:pt idx="37">
                  <c:v>38718</c:v>
                </c:pt>
                <c:pt idx="38">
                  <c:v>38749</c:v>
                </c:pt>
                <c:pt idx="39">
                  <c:v>38777</c:v>
                </c:pt>
                <c:pt idx="40">
                  <c:v>38808</c:v>
                </c:pt>
                <c:pt idx="41">
                  <c:v>38838</c:v>
                </c:pt>
                <c:pt idx="42">
                  <c:v>38869</c:v>
                </c:pt>
                <c:pt idx="43">
                  <c:v>38899</c:v>
                </c:pt>
                <c:pt idx="44">
                  <c:v>38930</c:v>
                </c:pt>
                <c:pt idx="45">
                  <c:v>38961</c:v>
                </c:pt>
                <c:pt idx="46">
                  <c:v>38991</c:v>
                </c:pt>
                <c:pt idx="47">
                  <c:v>39022</c:v>
                </c:pt>
                <c:pt idx="48">
                  <c:v>39052</c:v>
                </c:pt>
                <c:pt idx="49">
                  <c:v>39083</c:v>
                </c:pt>
                <c:pt idx="50">
                  <c:v>39114</c:v>
                </c:pt>
                <c:pt idx="51">
                  <c:v>39142</c:v>
                </c:pt>
                <c:pt idx="52">
                  <c:v>39173</c:v>
                </c:pt>
                <c:pt idx="53">
                  <c:v>39203</c:v>
                </c:pt>
                <c:pt idx="54">
                  <c:v>39234</c:v>
                </c:pt>
                <c:pt idx="55">
                  <c:v>39264</c:v>
                </c:pt>
                <c:pt idx="56">
                  <c:v>39295</c:v>
                </c:pt>
                <c:pt idx="57">
                  <c:v>39326</c:v>
                </c:pt>
                <c:pt idx="58">
                  <c:v>39356</c:v>
                </c:pt>
                <c:pt idx="59">
                  <c:v>39387</c:v>
                </c:pt>
                <c:pt idx="60">
                  <c:v>39417</c:v>
                </c:pt>
                <c:pt idx="61">
                  <c:v>39448</c:v>
                </c:pt>
                <c:pt idx="62">
                  <c:v>39479</c:v>
                </c:pt>
                <c:pt idx="63">
                  <c:v>39508</c:v>
                </c:pt>
                <c:pt idx="64">
                  <c:v>39539</c:v>
                </c:pt>
                <c:pt idx="65">
                  <c:v>39569</c:v>
                </c:pt>
                <c:pt idx="66">
                  <c:v>39600</c:v>
                </c:pt>
                <c:pt idx="67">
                  <c:v>39630</c:v>
                </c:pt>
                <c:pt idx="68">
                  <c:v>39661</c:v>
                </c:pt>
                <c:pt idx="69">
                  <c:v>39692</c:v>
                </c:pt>
                <c:pt idx="70">
                  <c:v>39722</c:v>
                </c:pt>
                <c:pt idx="71">
                  <c:v>39753</c:v>
                </c:pt>
                <c:pt idx="72">
                  <c:v>39783</c:v>
                </c:pt>
                <c:pt idx="73">
                  <c:v>39814</c:v>
                </c:pt>
                <c:pt idx="74">
                  <c:v>39845</c:v>
                </c:pt>
                <c:pt idx="75">
                  <c:v>39873</c:v>
                </c:pt>
                <c:pt idx="76">
                  <c:v>39904</c:v>
                </c:pt>
                <c:pt idx="77">
                  <c:v>39934</c:v>
                </c:pt>
                <c:pt idx="78">
                  <c:v>39965</c:v>
                </c:pt>
                <c:pt idx="79">
                  <c:v>39995</c:v>
                </c:pt>
                <c:pt idx="80">
                  <c:v>40026</c:v>
                </c:pt>
                <c:pt idx="81">
                  <c:v>40057</c:v>
                </c:pt>
                <c:pt idx="82">
                  <c:v>40087</c:v>
                </c:pt>
                <c:pt idx="83">
                  <c:v>40118</c:v>
                </c:pt>
                <c:pt idx="84">
                  <c:v>40148</c:v>
                </c:pt>
                <c:pt idx="85">
                  <c:v>40179</c:v>
                </c:pt>
                <c:pt idx="86">
                  <c:v>40210</c:v>
                </c:pt>
                <c:pt idx="87">
                  <c:v>40238</c:v>
                </c:pt>
                <c:pt idx="88">
                  <c:v>40269</c:v>
                </c:pt>
                <c:pt idx="89">
                  <c:v>40299</c:v>
                </c:pt>
                <c:pt idx="90">
                  <c:v>40330</c:v>
                </c:pt>
                <c:pt idx="91">
                  <c:v>40360</c:v>
                </c:pt>
                <c:pt idx="92">
                  <c:v>40391</c:v>
                </c:pt>
                <c:pt idx="93">
                  <c:v>40422</c:v>
                </c:pt>
                <c:pt idx="94">
                  <c:v>40452</c:v>
                </c:pt>
                <c:pt idx="95">
                  <c:v>40483</c:v>
                </c:pt>
                <c:pt idx="96">
                  <c:v>40513</c:v>
                </c:pt>
                <c:pt idx="97">
                  <c:v>40544</c:v>
                </c:pt>
                <c:pt idx="98">
                  <c:v>40575</c:v>
                </c:pt>
                <c:pt idx="99">
                  <c:v>40603</c:v>
                </c:pt>
                <c:pt idx="100">
                  <c:v>40634</c:v>
                </c:pt>
                <c:pt idx="101">
                  <c:v>40664</c:v>
                </c:pt>
                <c:pt idx="102">
                  <c:v>40695</c:v>
                </c:pt>
                <c:pt idx="103">
                  <c:v>40725</c:v>
                </c:pt>
                <c:pt idx="104">
                  <c:v>40756</c:v>
                </c:pt>
                <c:pt idx="105">
                  <c:v>40787</c:v>
                </c:pt>
                <c:pt idx="106">
                  <c:v>40817</c:v>
                </c:pt>
                <c:pt idx="107">
                  <c:v>40848</c:v>
                </c:pt>
                <c:pt idx="108">
                  <c:v>40878</c:v>
                </c:pt>
                <c:pt idx="109">
                  <c:v>40909</c:v>
                </c:pt>
                <c:pt idx="110">
                  <c:v>40940</c:v>
                </c:pt>
                <c:pt idx="111">
                  <c:v>40969</c:v>
                </c:pt>
                <c:pt idx="112">
                  <c:v>41000</c:v>
                </c:pt>
                <c:pt idx="113">
                  <c:v>41030</c:v>
                </c:pt>
                <c:pt idx="114">
                  <c:v>41061</c:v>
                </c:pt>
                <c:pt idx="115">
                  <c:v>41091</c:v>
                </c:pt>
                <c:pt idx="116">
                  <c:v>41122</c:v>
                </c:pt>
                <c:pt idx="117">
                  <c:v>41153</c:v>
                </c:pt>
                <c:pt idx="118">
                  <c:v>41183</c:v>
                </c:pt>
                <c:pt idx="119">
                  <c:v>41214</c:v>
                </c:pt>
                <c:pt idx="120">
                  <c:v>41244</c:v>
                </c:pt>
                <c:pt idx="121">
                  <c:v>41275</c:v>
                </c:pt>
                <c:pt idx="122">
                  <c:v>41306</c:v>
                </c:pt>
                <c:pt idx="123">
                  <c:v>41334</c:v>
                </c:pt>
                <c:pt idx="124">
                  <c:v>41365</c:v>
                </c:pt>
                <c:pt idx="125">
                  <c:v>41395</c:v>
                </c:pt>
                <c:pt idx="126">
                  <c:v>41426</c:v>
                </c:pt>
                <c:pt idx="127">
                  <c:v>41456</c:v>
                </c:pt>
                <c:pt idx="128">
                  <c:v>41487</c:v>
                </c:pt>
                <c:pt idx="129">
                  <c:v>41518</c:v>
                </c:pt>
                <c:pt idx="130">
                  <c:v>41548</c:v>
                </c:pt>
                <c:pt idx="131">
                  <c:v>41579</c:v>
                </c:pt>
                <c:pt idx="132">
                  <c:v>41609</c:v>
                </c:pt>
                <c:pt idx="133">
                  <c:v>41640</c:v>
                </c:pt>
                <c:pt idx="134">
                  <c:v>41671</c:v>
                </c:pt>
                <c:pt idx="135">
                  <c:v>41699</c:v>
                </c:pt>
                <c:pt idx="136">
                  <c:v>41730</c:v>
                </c:pt>
                <c:pt idx="137">
                  <c:v>41760</c:v>
                </c:pt>
                <c:pt idx="138">
                  <c:v>41791</c:v>
                </c:pt>
                <c:pt idx="139">
                  <c:v>41821</c:v>
                </c:pt>
                <c:pt idx="140">
                  <c:v>41852</c:v>
                </c:pt>
                <c:pt idx="141">
                  <c:v>41883</c:v>
                </c:pt>
                <c:pt idx="142">
                  <c:v>41913</c:v>
                </c:pt>
                <c:pt idx="143">
                  <c:v>41944</c:v>
                </c:pt>
                <c:pt idx="144">
                  <c:v>41974</c:v>
                </c:pt>
                <c:pt idx="145">
                  <c:v>42005</c:v>
                </c:pt>
                <c:pt idx="146">
                  <c:v>42036</c:v>
                </c:pt>
                <c:pt idx="147">
                  <c:v>42064</c:v>
                </c:pt>
                <c:pt idx="148">
                  <c:v>42095</c:v>
                </c:pt>
                <c:pt idx="149">
                  <c:v>42125</c:v>
                </c:pt>
                <c:pt idx="150">
                  <c:v>42156</c:v>
                </c:pt>
                <c:pt idx="151">
                  <c:v>42186</c:v>
                </c:pt>
                <c:pt idx="152">
                  <c:v>42217</c:v>
                </c:pt>
                <c:pt idx="153">
                  <c:v>42248</c:v>
                </c:pt>
                <c:pt idx="154">
                  <c:v>42278</c:v>
                </c:pt>
                <c:pt idx="155">
                  <c:v>42309</c:v>
                </c:pt>
                <c:pt idx="156">
                  <c:v>42339</c:v>
                </c:pt>
                <c:pt idx="157">
                  <c:v>42370</c:v>
                </c:pt>
                <c:pt idx="158">
                  <c:v>42401</c:v>
                </c:pt>
                <c:pt idx="159">
                  <c:v>42430</c:v>
                </c:pt>
                <c:pt idx="160">
                  <c:v>42461</c:v>
                </c:pt>
                <c:pt idx="161">
                  <c:v>42491</c:v>
                </c:pt>
                <c:pt idx="162">
                  <c:v>42522</c:v>
                </c:pt>
                <c:pt idx="163">
                  <c:v>42552</c:v>
                </c:pt>
                <c:pt idx="164">
                  <c:v>42583</c:v>
                </c:pt>
                <c:pt idx="165">
                  <c:v>42614</c:v>
                </c:pt>
                <c:pt idx="166">
                  <c:v>42644</c:v>
                </c:pt>
                <c:pt idx="167">
                  <c:v>42675</c:v>
                </c:pt>
                <c:pt idx="168">
                  <c:v>42705</c:v>
                </c:pt>
                <c:pt idx="169">
                  <c:v>42736</c:v>
                </c:pt>
                <c:pt idx="170">
                  <c:v>42767</c:v>
                </c:pt>
                <c:pt idx="171">
                  <c:v>42795</c:v>
                </c:pt>
                <c:pt idx="172">
                  <c:v>42826</c:v>
                </c:pt>
                <c:pt idx="173">
                  <c:v>42856</c:v>
                </c:pt>
                <c:pt idx="174">
                  <c:v>42887</c:v>
                </c:pt>
                <c:pt idx="175">
                  <c:v>42917</c:v>
                </c:pt>
                <c:pt idx="176">
                  <c:v>42948</c:v>
                </c:pt>
                <c:pt idx="177">
                  <c:v>42979</c:v>
                </c:pt>
                <c:pt idx="178">
                  <c:v>43009</c:v>
                </c:pt>
                <c:pt idx="179">
                  <c:v>43040</c:v>
                </c:pt>
                <c:pt idx="180">
                  <c:v>43070</c:v>
                </c:pt>
                <c:pt idx="181">
                  <c:v>43101</c:v>
                </c:pt>
                <c:pt idx="182">
                  <c:v>43132</c:v>
                </c:pt>
                <c:pt idx="183">
                  <c:v>43160</c:v>
                </c:pt>
                <c:pt idx="184">
                  <c:v>43191</c:v>
                </c:pt>
                <c:pt idx="185">
                  <c:v>43221</c:v>
                </c:pt>
                <c:pt idx="186">
                  <c:v>43252</c:v>
                </c:pt>
                <c:pt idx="187">
                  <c:v>43282</c:v>
                </c:pt>
                <c:pt idx="188">
                  <c:v>43313</c:v>
                </c:pt>
              </c:numCache>
            </c:numRef>
          </c:cat>
          <c:val>
            <c:numRef>
              <c:f>Indústria!$O$26:$O$214</c:f>
              <c:numCache>
                <c:formatCode>_(* #,##0.00_);_(* \(#,##0.00\);_(* "-"??_);_(@_)</c:formatCode>
                <c:ptCount val="189"/>
                <c:pt idx="0">
                  <c:v>78.641666666666666</c:v>
                </c:pt>
                <c:pt idx="1">
                  <c:v>78.708333333333329</c:v>
                </c:pt>
                <c:pt idx="2">
                  <c:v>78.783333333333317</c:v>
                </c:pt>
                <c:pt idx="3">
                  <c:v>78.84999999999998</c:v>
                </c:pt>
                <c:pt idx="4">
                  <c:v>78.924999999999997</c:v>
                </c:pt>
                <c:pt idx="5">
                  <c:v>78.966666666666654</c:v>
                </c:pt>
                <c:pt idx="6">
                  <c:v>78.974999999999994</c:v>
                </c:pt>
                <c:pt idx="7">
                  <c:v>78.949999999999989</c:v>
                </c:pt>
                <c:pt idx="8">
                  <c:v>78.98333333333332</c:v>
                </c:pt>
                <c:pt idx="9">
                  <c:v>79.083333333333329</c:v>
                </c:pt>
                <c:pt idx="10">
                  <c:v>79.24166666666666</c:v>
                </c:pt>
                <c:pt idx="11">
                  <c:v>79.358333333333334</c:v>
                </c:pt>
                <c:pt idx="12">
                  <c:v>79.441666666666649</c:v>
                </c:pt>
                <c:pt idx="13">
                  <c:v>79.49166666666666</c:v>
                </c:pt>
                <c:pt idx="14">
                  <c:v>79.55</c:v>
                </c:pt>
                <c:pt idx="15">
                  <c:v>79.616666666666674</c:v>
                </c:pt>
                <c:pt idx="16">
                  <c:v>79.691666666666677</c:v>
                </c:pt>
                <c:pt idx="17">
                  <c:v>79.841666666666683</c:v>
                </c:pt>
                <c:pt idx="18">
                  <c:v>80.075000000000017</c:v>
                </c:pt>
                <c:pt idx="19">
                  <c:v>80.38333333333334</c:v>
                </c:pt>
                <c:pt idx="20">
                  <c:v>80.658333333333346</c:v>
                </c:pt>
                <c:pt idx="21">
                  <c:v>80.908333333333331</c:v>
                </c:pt>
                <c:pt idx="22">
                  <c:v>81.125</c:v>
                </c:pt>
                <c:pt idx="23">
                  <c:v>81.341666666666669</c:v>
                </c:pt>
                <c:pt idx="24">
                  <c:v>81.55</c:v>
                </c:pt>
                <c:pt idx="25">
                  <c:v>81.75</c:v>
                </c:pt>
                <c:pt idx="26">
                  <c:v>81.933333333333323</c:v>
                </c:pt>
                <c:pt idx="27">
                  <c:v>82.1</c:v>
                </c:pt>
                <c:pt idx="28">
                  <c:v>82.25</c:v>
                </c:pt>
                <c:pt idx="29">
                  <c:v>82.325000000000003</c:v>
                </c:pt>
                <c:pt idx="30">
                  <c:v>82.316666666666663</c:v>
                </c:pt>
                <c:pt idx="31">
                  <c:v>82.233333333333334</c:v>
                </c:pt>
                <c:pt idx="32">
                  <c:v>82.133333333333326</c:v>
                </c:pt>
                <c:pt idx="33">
                  <c:v>82.016666666666666</c:v>
                </c:pt>
                <c:pt idx="34">
                  <c:v>81.883333333333326</c:v>
                </c:pt>
                <c:pt idx="35">
                  <c:v>81.666666666666657</c:v>
                </c:pt>
                <c:pt idx="36">
                  <c:v>81.458333333333329</c:v>
                </c:pt>
                <c:pt idx="37">
                  <c:v>81.3</c:v>
                </c:pt>
                <c:pt idx="38">
                  <c:v>81.125</c:v>
                </c:pt>
                <c:pt idx="39">
                  <c:v>81.016666666666666</c:v>
                </c:pt>
                <c:pt idx="40">
                  <c:v>80.883333333333326</c:v>
                </c:pt>
                <c:pt idx="41">
                  <c:v>80.816666666666663</c:v>
                </c:pt>
                <c:pt idx="42">
                  <c:v>80.825000000000003</c:v>
                </c:pt>
                <c:pt idx="43">
                  <c:v>80.941666666666663</c:v>
                </c:pt>
                <c:pt idx="44">
                  <c:v>81.066666666666663</c:v>
                </c:pt>
                <c:pt idx="45">
                  <c:v>81.191666666666663</c:v>
                </c:pt>
                <c:pt idx="46">
                  <c:v>81.274999999999991</c:v>
                </c:pt>
                <c:pt idx="47">
                  <c:v>81.416666666666671</c:v>
                </c:pt>
                <c:pt idx="48">
                  <c:v>81.533333333333331</c:v>
                </c:pt>
                <c:pt idx="49">
                  <c:v>81.55</c:v>
                </c:pt>
                <c:pt idx="50">
                  <c:v>81.75833333333334</c:v>
                </c:pt>
                <c:pt idx="51">
                  <c:v>81.791666666666671</c:v>
                </c:pt>
                <c:pt idx="52">
                  <c:v>81.975000000000009</c:v>
                </c:pt>
                <c:pt idx="53">
                  <c:v>82.108333333333334</c:v>
                </c:pt>
                <c:pt idx="54">
                  <c:v>82.333333333333329</c:v>
                </c:pt>
                <c:pt idx="55">
                  <c:v>82.48333333333332</c:v>
                </c:pt>
                <c:pt idx="56">
                  <c:v>82.633333333333326</c:v>
                </c:pt>
                <c:pt idx="57">
                  <c:v>82.791666666666671</c:v>
                </c:pt>
                <c:pt idx="58">
                  <c:v>83.05</c:v>
                </c:pt>
                <c:pt idx="59">
                  <c:v>83.308333333333337</c:v>
                </c:pt>
                <c:pt idx="60">
                  <c:v>83.55</c:v>
                </c:pt>
                <c:pt idx="61">
                  <c:v>83.833333333333329</c:v>
                </c:pt>
                <c:pt idx="62">
                  <c:v>83.966666666666654</c:v>
                </c:pt>
                <c:pt idx="63">
                  <c:v>84.224999999999994</c:v>
                </c:pt>
                <c:pt idx="64">
                  <c:v>84.408333333333317</c:v>
                </c:pt>
                <c:pt idx="65">
                  <c:v>84.549999999999983</c:v>
                </c:pt>
                <c:pt idx="66">
                  <c:v>84.649999999999991</c:v>
                </c:pt>
                <c:pt idx="67">
                  <c:v>84.783333333333317</c:v>
                </c:pt>
                <c:pt idx="68">
                  <c:v>84.933333333333323</c:v>
                </c:pt>
                <c:pt idx="69">
                  <c:v>84.983333333333334</c:v>
                </c:pt>
                <c:pt idx="70">
                  <c:v>84.941666666666663</c:v>
                </c:pt>
                <c:pt idx="71">
                  <c:v>84.791666666666671</c:v>
                </c:pt>
                <c:pt idx="72">
                  <c:v>84.316666666666663</c:v>
                </c:pt>
                <c:pt idx="73">
                  <c:v>83.616666666666674</c:v>
                </c:pt>
                <c:pt idx="74">
                  <c:v>82.99166666666666</c:v>
                </c:pt>
                <c:pt idx="75">
                  <c:v>82.291666666666671</c:v>
                </c:pt>
                <c:pt idx="76">
                  <c:v>81.658333333333346</c:v>
                </c:pt>
                <c:pt idx="77">
                  <c:v>81.099999999999994</c:v>
                </c:pt>
                <c:pt idx="78">
                  <c:v>80.575000000000003</c:v>
                </c:pt>
                <c:pt idx="79">
                  <c:v>79.958333333333329</c:v>
                </c:pt>
                <c:pt idx="80">
                  <c:v>79.466666666666669</c:v>
                </c:pt>
                <c:pt idx="81">
                  <c:v>79.125</c:v>
                </c:pt>
                <c:pt idx="82">
                  <c:v>78.86666666666666</c:v>
                </c:pt>
                <c:pt idx="83">
                  <c:v>78.791666666666671</c:v>
                </c:pt>
                <c:pt idx="84">
                  <c:v>79.091666666666669</c:v>
                </c:pt>
                <c:pt idx="85">
                  <c:v>79.50833333333334</c:v>
                </c:pt>
                <c:pt idx="86">
                  <c:v>79.95</c:v>
                </c:pt>
                <c:pt idx="87">
                  <c:v>80.441666666666677</c:v>
                </c:pt>
                <c:pt idx="88">
                  <c:v>80.99166666666666</c:v>
                </c:pt>
                <c:pt idx="89">
                  <c:v>81.49166666666666</c:v>
                </c:pt>
                <c:pt idx="90">
                  <c:v>81.97499999999998</c:v>
                </c:pt>
                <c:pt idx="91">
                  <c:v>82.508333333333312</c:v>
                </c:pt>
                <c:pt idx="92">
                  <c:v>82.908333333333317</c:v>
                </c:pt>
                <c:pt idx="93">
                  <c:v>83.158333333333317</c:v>
                </c:pt>
                <c:pt idx="94">
                  <c:v>83.416666666666657</c:v>
                </c:pt>
                <c:pt idx="95">
                  <c:v>83.591666666666654</c:v>
                </c:pt>
                <c:pt idx="96">
                  <c:v>83.733333333333334</c:v>
                </c:pt>
                <c:pt idx="97">
                  <c:v>83.850000000000009</c:v>
                </c:pt>
                <c:pt idx="98">
                  <c:v>83.875</c:v>
                </c:pt>
                <c:pt idx="99">
                  <c:v>83.86666666666666</c:v>
                </c:pt>
                <c:pt idx="100">
                  <c:v>83.816666666666663</c:v>
                </c:pt>
                <c:pt idx="101">
                  <c:v>83.791666666666671</c:v>
                </c:pt>
                <c:pt idx="102">
                  <c:v>83.716666666666669</c:v>
                </c:pt>
                <c:pt idx="103">
                  <c:v>83.6</c:v>
                </c:pt>
                <c:pt idx="104">
                  <c:v>83.45</c:v>
                </c:pt>
                <c:pt idx="105">
                  <c:v>83.341666666666669</c:v>
                </c:pt>
                <c:pt idx="106">
                  <c:v>83.2</c:v>
                </c:pt>
                <c:pt idx="107">
                  <c:v>83.041666666666671</c:v>
                </c:pt>
                <c:pt idx="108">
                  <c:v>82.841666666666669</c:v>
                </c:pt>
                <c:pt idx="109">
                  <c:v>82.716666666666669</c:v>
                </c:pt>
                <c:pt idx="110">
                  <c:v>82.674999999999997</c:v>
                </c:pt>
                <c:pt idx="111">
                  <c:v>82.600000000000009</c:v>
                </c:pt>
                <c:pt idx="112">
                  <c:v>82.483333333333334</c:v>
                </c:pt>
                <c:pt idx="113">
                  <c:v>82.383333333333326</c:v>
                </c:pt>
                <c:pt idx="114">
                  <c:v>82.274999999999991</c:v>
                </c:pt>
                <c:pt idx="115">
                  <c:v>82.216666666666654</c:v>
                </c:pt>
                <c:pt idx="116">
                  <c:v>82.249999999999986</c:v>
                </c:pt>
                <c:pt idx="117">
                  <c:v>82.23333333333332</c:v>
                </c:pt>
                <c:pt idx="118">
                  <c:v>82.208333333333329</c:v>
                </c:pt>
                <c:pt idx="119">
                  <c:v>82.2</c:v>
                </c:pt>
                <c:pt idx="120">
                  <c:v>82.291666666666671</c:v>
                </c:pt>
                <c:pt idx="121">
                  <c:v>82.283333333333331</c:v>
                </c:pt>
                <c:pt idx="122">
                  <c:v>82.275000000000006</c:v>
                </c:pt>
                <c:pt idx="123">
                  <c:v>82.3</c:v>
                </c:pt>
                <c:pt idx="124">
                  <c:v>82.316666666666677</c:v>
                </c:pt>
                <c:pt idx="125">
                  <c:v>82.325000000000003</c:v>
                </c:pt>
                <c:pt idx="126">
                  <c:v>82.383333333333326</c:v>
                </c:pt>
                <c:pt idx="127">
                  <c:v>82.424999999999997</c:v>
                </c:pt>
                <c:pt idx="128">
                  <c:v>82.424999999999997</c:v>
                </c:pt>
                <c:pt idx="129">
                  <c:v>82.433333333333323</c:v>
                </c:pt>
                <c:pt idx="130">
                  <c:v>82.45</c:v>
                </c:pt>
                <c:pt idx="131">
                  <c:v>82.541666666666671</c:v>
                </c:pt>
                <c:pt idx="132">
                  <c:v>82.533333333333346</c:v>
                </c:pt>
                <c:pt idx="133">
                  <c:v>82.575000000000003</c:v>
                </c:pt>
                <c:pt idx="134">
                  <c:v>82.591666666666669</c:v>
                </c:pt>
                <c:pt idx="135">
                  <c:v>82.616666666666674</c:v>
                </c:pt>
                <c:pt idx="136">
                  <c:v>82.6</c:v>
                </c:pt>
                <c:pt idx="137">
                  <c:v>82.55</c:v>
                </c:pt>
                <c:pt idx="138">
                  <c:v>82.45</c:v>
                </c:pt>
                <c:pt idx="139">
                  <c:v>82.266666666666666</c:v>
                </c:pt>
                <c:pt idx="140">
                  <c:v>82.083333333333329</c:v>
                </c:pt>
                <c:pt idx="141">
                  <c:v>81.941666666666663</c:v>
                </c:pt>
                <c:pt idx="142">
                  <c:v>81.716666666666669</c:v>
                </c:pt>
                <c:pt idx="143">
                  <c:v>81.50833333333334</c:v>
                </c:pt>
                <c:pt idx="144">
                  <c:v>81.208333333333329</c:v>
                </c:pt>
                <c:pt idx="145">
                  <c:v>80.924999999999997</c:v>
                </c:pt>
                <c:pt idx="146">
                  <c:v>80.64166666666668</c:v>
                </c:pt>
                <c:pt idx="147">
                  <c:v>80.291666666666671</c:v>
                </c:pt>
                <c:pt idx="148">
                  <c:v>79.924999999999997</c:v>
                </c:pt>
                <c:pt idx="149">
                  <c:v>79.483333333333334</c:v>
                </c:pt>
                <c:pt idx="150">
                  <c:v>78.999999999999986</c:v>
                </c:pt>
                <c:pt idx="151">
                  <c:v>78.533333333333317</c:v>
                </c:pt>
                <c:pt idx="152">
                  <c:v>78.074999999999989</c:v>
                </c:pt>
                <c:pt idx="153">
                  <c:v>77.600000000000009</c:v>
                </c:pt>
                <c:pt idx="154">
                  <c:v>77.183333333333323</c:v>
                </c:pt>
                <c:pt idx="155">
                  <c:v>76.699999999999989</c:v>
                </c:pt>
                <c:pt idx="156">
                  <c:v>76.36666666666666</c:v>
                </c:pt>
                <c:pt idx="157">
                  <c:v>75.933333333333323</c:v>
                </c:pt>
                <c:pt idx="158">
                  <c:v>75.508333333333326</c:v>
                </c:pt>
                <c:pt idx="159">
                  <c:v>75.11666666666666</c:v>
                </c:pt>
                <c:pt idx="160">
                  <c:v>74.850000000000009</c:v>
                </c:pt>
                <c:pt idx="161">
                  <c:v>74.608333333333334</c:v>
                </c:pt>
                <c:pt idx="162">
                  <c:v>74.45</c:v>
                </c:pt>
                <c:pt idx="163">
                  <c:v>74.366666666666674</c:v>
                </c:pt>
                <c:pt idx="164">
                  <c:v>74.25</c:v>
                </c:pt>
                <c:pt idx="165">
                  <c:v>74.225000000000009</c:v>
                </c:pt>
                <c:pt idx="166">
                  <c:v>74.11666666666666</c:v>
                </c:pt>
                <c:pt idx="167">
                  <c:v>74.066666666666663</c:v>
                </c:pt>
                <c:pt idx="168">
                  <c:v>73.86666666666666</c:v>
                </c:pt>
                <c:pt idx="169">
                  <c:v>73.933333333333337</c:v>
                </c:pt>
                <c:pt idx="170">
                  <c:v>73.950000000000017</c:v>
                </c:pt>
                <c:pt idx="171">
                  <c:v>74.00833333333334</c:v>
                </c:pt>
                <c:pt idx="172">
                  <c:v>74.024999999999991</c:v>
                </c:pt>
                <c:pt idx="173">
                  <c:v>74.100000000000009</c:v>
                </c:pt>
                <c:pt idx="174">
                  <c:v>74.11666666666666</c:v>
                </c:pt>
                <c:pt idx="175">
                  <c:v>74.158333333333331</c:v>
                </c:pt>
                <c:pt idx="176">
                  <c:v>74.183333333333337</c:v>
                </c:pt>
                <c:pt idx="177">
                  <c:v>74.141666666666666</c:v>
                </c:pt>
                <c:pt idx="178">
                  <c:v>74.208333333333329</c:v>
                </c:pt>
                <c:pt idx="179">
                  <c:v>74.241666666666674</c:v>
                </c:pt>
                <c:pt idx="180">
                  <c:v>74.400000000000006</c:v>
                </c:pt>
                <c:pt idx="181">
                  <c:v>74.408333333333331</c:v>
                </c:pt>
                <c:pt idx="182">
                  <c:v>74.533333333333331</c:v>
                </c:pt>
                <c:pt idx="183">
                  <c:v>74.683333333333337</c:v>
                </c:pt>
                <c:pt idx="184">
                  <c:v>74.858333333333334</c:v>
                </c:pt>
                <c:pt idx="185">
                  <c:v>75.016666666666666</c:v>
                </c:pt>
                <c:pt idx="186">
                  <c:v>75.183333333333337</c:v>
                </c:pt>
                <c:pt idx="187">
                  <c:v>75.275000000000006</c:v>
                </c:pt>
                <c:pt idx="188">
                  <c:v>75.424999999999997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8FD-4B84-A01B-D2BFC1D844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282304"/>
        <c:axId val="102474880"/>
      </c:lineChart>
      <c:dateAx>
        <c:axId val="9928230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102474880"/>
        <c:crosses val="autoZero"/>
        <c:auto val="1"/>
        <c:lblOffset val="100"/>
        <c:baseTimeUnit val="months"/>
      </c:dateAx>
      <c:valAx>
        <c:axId val="102474880"/>
        <c:scaling>
          <c:orientation val="minMax"/>
          <c:max val="105"/>
          <c:min val="7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crossAx val="99282304"/>
        <c:crosses val="autoZero"/>
        <c:crossBetween val="between"/>
        <c:majorUnit val="7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Índice de confiança do consumidor (FECOMERCIO)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Expectativas!$A$2:$A$233</c:f>
              <c:numCache>
                <c:formatCode>mmm\-yy</c:formatCode>
                <c:ptCount val="232"/>
                <c:pt idx="0">
                  <c:v>36220</c:v>
                </c:pt>
                <c:pt idx="1">
                  <c:v>36251</c:v>
                </c:pt>
                <c:pt idx="2">
                  <c:v>36281</c:v>
                </c:pt>
                <c:pt idx="3">
                  <c:v>36312</c:v>
                </c:pt>
                <c:pt idx="4">
                  <c:v>36342</c:v>
                </c:pt>
                <c:pt idx="5">
                  <c:v>36373</c:v>
                </c:pt>
                <c:pt idx="6">
                  <c:v>36404</c:v>
                </c:pt>
                <c:pt idx="7">
                  <c:v>36434</c:v>
                </c:pt>
                <c:pt idx="8">
                  <c:v>36465</c:v>
                </c:pt>
                <c:pt idx="9">
                  <c:v>36495</c:v>
                </c:pt>
                <c:pt idx="10">
                  <c:v>36526</c:v>
                </c:pt>
                <c:pt idx="11">
                  <c:v>36557</c:v>
                </c:pt>
                <c:pt idx="12">
                  <c:v>36586</c:v>
                </c:pt>
                <c:pt idx="13">
                  <c:v>36617</c:v>
                </c:pt>
                <c:pt idx="14">
                  <c:v>36647</c:v>
                </c:pt>
                <c:pt idx="15">
                  <c:v>36678</c:v>
                </c:pt>
                <c:pt idx="16">
                  <c:v>36708</c:v>
                </c:pt>
                <c:pt idx="17">
                  <c:v>36739</c:v>
                </c:pt>
                <c:pt idx="18">
                  <c:v>36770</c:v>
                </c:pt>
                <c:pt idx="19">
                  <c:v>36800</c:v>
                </c:pt>
                <c:pt idx="20">
                  <c:v>36831</c:v>
                </c:pt>
                <c:pt idx="21">
                  <c:v>36861</c:v>
                </c:pt>
                <c:pt idx="22">
                  <c:v>36892</c:v>
                </c:pt>
                <c:pt idx="23">
                  <c:v>36923</c:v>
                </c:pt>
                <c:pt idx="24">
                  <c:v>36951</c:v>
                </c:pt>
                <c:pt idx="25">
                  <c:v>36982</c:v>
                </c:pt>
                <c:pt idx="26">
                  <c:v>37012</c:v>
                </c:pt>
                <c:pt idx="27">
                  <c:v>37043</c:v>
                </c:pt>
                <c:pt idx="28">
                  <c:v>37073</c:v>
                </c:pt>
                <c:pt idx="29">
                  <c:v>37104</c:v>
                </c:pt>
                <c:pt idx="30">
                  <c:v>37135</c:v>
                </c:pt>
                <c:pt idx="31">
                  <c:v>37165</c:v>
                </c:pt>
                <c:pt idx="32">
                  <c:v>37196</c:v>
                </c:pt>
                <c:pt idx="33">
                  <c:v>37226</c:v>
                </c:pt>
                <c:pt idx="34">
                  <c:v>37257</c:v>
                </c:pt>
                <c:pt idx="35">
                  <c:v>37288</c:v>
                </c:pt>
                <c:pt idx="36">
                  <c:v>37316</c:v>
                </c:pt>
                <c:pt idx="37">
                  <c:v>37347</c:v>
                </c:pt>
                <c:pt idx="38">
                  <c:v>37377</c:v>
                </c:pt>
                <c:pt idx="39">
                  <c:v>37408</c:v>
                </c:pt>
                <c:pt idx="40">
                  <c:v>37438</c:v>
                </c:pt>
                <c:pt idx="41">
                  <c:v>37469</c:v>
                </c:pt>
                <c:pt idx="42">
                  <c:v>37500</c:v>
                </c:pt>
                <c:pt idx="43">
                  <c:v>37530</c:v>
                </c:pt>
                <c:pt idx="44">
                  <c:v>37561</c:v>
                </c:pt>
                <c:pt idx="45">
                  <c:v>37591</c:v>
                </c:pt>
                <c:pt idx="46">
                  <c:v>37622</c:v>
                </c:pt>
                <c:pt idx="47">
                  <c:v>37653</c:v>
                </c:pt>
                <c:pt idx="48">
                  <c:v>37681</c:v>
                </c:pt>
                <c:pt idx="49">
                  <c:v>37712</c:v>
                </c:pt>
                <c:pt idx="50">
                  <c:v>37742</c:v>
                </c:pt>
                <c:pt idx="51">
                  <c:v>37773</c:v>
                </c:pt>
                <c:pt idx="52">
                  <c:v>37803</c:v>
                </c:pt>
                <c:pt idx="53">
                  <c:v>37834</c:v>
                </c:pt>
                <c:pt idx="54">
                  <c:v>37865</c:v>
                </c:pt>
                <c:pt idx="55">
                  <c:v>37895</c:v>
                </c:pt>
                <c:pt idx="56">
                  <c:v>37926</c:v>
                </c:pt>
                <c:pt idx="57">
                  <c:v>37956</c:v>
                </c:pt>
                <c:pt idx="58">
                  <c:v>37987</c:v>
                </c:pt>
                <c:pt idx="59">
                  <c:v>38018</c:v>
                </c:pt>
                <c:pt idx="60">
                  <c:v>38047</c:v>
                </c:pt>
                <c:pt idx="61">
                  <c:v>38078</c:v>
                </c:pt>
                <c:pt idx="62">
                  <c:v>38108</c:v>
                </c:pt>
                <c:pt idx="63">
                  <c:v>38139</c:v>
                </c:pt>
                <c:pt idx="64">
                  <c:v>38169</c:v>
                </c:pt>
                <c:pt idx="65">
                  <c:v>38200</c:v>
                </c:pt>
                <c:pt idx="66">
                  <c:v>38231</c:v>
                </c:pt>
                <c:pt idx="67">
                  <c:v>38261</c:v>
                </c:pt>
                <c:pt idx="68">
                  <c:v>38292</c:v>
                </c:pt>
                <c:pt idx="69">
                  <c:v>38322</c:v>
                </c:pt>
                <c:pt idx="70">
                  <c:v>38353</c:v>
                </c:pt>
                <c:pt idx="71">
                  <c:v>38384</c:v>
                </c:pt>
                <c:pt idx="72">
                  <c:v>38412</c:v>
                </c:pt>
                <c:pt idx="73">
                  <c:v>38443</c:v>
                </c:pt>
                <c:pt idx="74">
                  <c:v>38473</c:v>
                </c:pt>
                <c:pt idx="75">
                  <c:v>38504</c:v>
                </c:pt>
                <c:pt idx="76">
                  <c:v>38534</c:v>
                </c:pt>
                <c:pt idx="77">
                  <c:v>38565</c:v>
                </c:pt>
                <c:pt idx="78">
                  <c:v>38596</c:v>
                </c:pt>
                <c:pt idx="79">
                  <c:v>38626</c:v>
                </c:pt>
                <c:pt idx="80">
                  <c:v>38657</c:v>
                </c:pt>
                <c:pt idx="81">
                  <c:v>38687</c:v>
                </c:pt>
                <c:pt idx="82">
                  <c:v>38718</c:v>
                </c:pt>
                <c:pt idx="83">
                  <c:v>38749</c:v>
                </c:pt>
                <c:pt idx="84">
                  <c:v>38777</c:v>
                </c:pt>
                <c:pt idx="85">
                  <c:v>38808</c:v>
                </c:pt>
                <c:pt idx="86">
                  <c:v>38838</c:v>
                </c:pt>
                <c:pt idx="87">
                  <c:v>38869</c:v>
                </c:pt>
                <c:pt idx="88">
                  <c:v>38899</c:v>
                </c:pt>
                <c:pt idx="89">
                  <c:v>38930</c:v>
                </c:pt>
                <c:pt idx="90">
                  <c:v>38961</c:v>
                </c:pt>
                <c:pt idx="91">
                  <c:v>38991</c:v>
                </c:pt>
                <c:pt idx="92">
                  <c:v>39022</c:v>
                </c:pt>
                <c:pt idx="93">
                  <c:v>39052</c:v>
                </c:pt>
                <c:pt idx="94">
                  <c:v>39083</c:v>
                </c:pt>
                <c:pt idx="95">
                  <c:v>39114</c:v>
                </c:pt>
                <c:pt idx="96">
                  <c:v>39142</c:v>
                </c:pt>
                <c:pt idx="97">
                  <c:v>39173</c:v>
                </c:pt>
                <c:pt idx="98">
                  <c:v>39203</c:v>
                </c:pt>
                <c:pt idx="99">
                  <c:v>39234</c:v>
                </c:pt>
                <c:pt idx="100">
                  <c:v>39264</c:v>
                </c:pt>
                <c:pt idx="101">
                  <c:v>39295</c:v>
                </c:pt>
                <c:pt idx="102">
                  <c:v>39326</c:v>
                </c:pt>
                <c:pt idx="103">
                  <c:v>39356</c:v>
                </c:pt>
                <c:pt idx="104">
                  <c:v>39387</c:v>
                </c:pt>
                <c:pt idx="105">
                  <c:v>39417</c:v>
                </c:pt>
                <c:pt idx="106">
                  <c:v>39448</c:v>
                </c:pt>
                <c:pt idx="107">
                  <c:v>39479</c:v>
                </c:pt>
                <c:pt idx="108">
                  <c:v>39508</c:v>
                </c:pt>
                <c:pt idx="109">
                  <c:v>39539</c:v>
                </c:pt>
                <c:pt idx="110">
                  <c:v>39569</c:v>
                </c:pt>
                <c:pt idx="111">
                  <c:v>39600</c:v>
                </c:pt>
                <c:pt idx="112">
                  <c:v>39630</c:v>
                </c:pt>
                <c:pt idx="113">
                  <c:v>39661</c:v>
                </c:pt>
                <c:pt idx="114">
                  <c:v>39692</c:v>
                </c:pt>
                <c:pt idx="115">
                  <c:v>39722</c:v>
                </c:pt>
                <c:pt idx="116">
                  <c:v>39753</c:v>
                </c:pt>
                <c:pt idx="117">
                  <c:v>39783</c:v>
                </c:pt>
                <c:pt idx="118">
                  <c:v>39814</c:v>
                </c:pt>
                <c:pt idx="119">
                  <c:v>39845</c:v>
                </c:pt>
                <c:pt idx="120">
                  <c:v>39873</c:v>
                </c:pt>
                <c:pt idx="121">
                  <c:v>39904</c:v>
                </c:pt>
                <c:pt idx="122">
                  <c:v>39934</c:v>
                </c:pt>
                <c:pt idx="123">
                  <c:v>39965</c:v>
                </c:pt>
                <c:pt idx="124">
                  <c:v>39995</c:v>
                </c:pt>
                <c:pt idx="125">
                  <c:v>40026</c:v>
                </c:pt>
                <c:pt idx="126">
                  <c:v>40057</c:v>
                </c:pt>
                <c:pt idx="127">
                  <c:v>40087</c:v>
                </c:pt>
                <c:pt idx="128">
                  <c:v>40118</c:v>
                </c:pt>
                <c:pt idx="129">
                  <c:v>40148</c:v>
                </c:pt>
                <c:pt idx="130">
                  <c:v>40179</c:v>
                </c:pt>
                <c:pt idx="131">
                  <c:v>40210</c:v>
                </c:pt>
                <c:pt idx="132">
                  <c:v>40238</c:v>
                </c:pt>
                <c:pt idx="133">
                  <c:v>40269</c:v>
                </c:pt>
                <c:pt idx="134">
                  <c:v>40299</c:v>
                </c:pt>
                <c:pt idx="135">
                  <c:v>40330</c:v>
                </c:pt>
                <c:pt idx="136">
                  <c:v>40360</c:v>
                </c:pt>
                <c:pt idx="137">
                  <c:v>40391</c:v>
                </c:pt>
                <c:pt idx="138">
                  <c:v>40422</c:v>
                </c:pt>
                <c:pt idx="139">
                  <c:v>40452</c:v>
                </c:pt>
                <c:pt idx="140">
                  <c:v>40483</c:v>
                </c:pt>
                <c:pt idx="141">
                  <c:v>40513</c:v>
                </c:pt>
                <c:pt idx="142">
                  <c:v>40544</c:v>
                </c:pt>
                <c:pt idx="143">
                  <c:v>40575</c:v>
                </c:pt>
                <c:pt idx="144">
                  <c:v>40603</c:v>
                </c:pt>
                <c:pt idx="145">
                  <c:v>40634</c:v>
                </c:pt>
                <c:pt idx="146">
                  <c:v>40664</c:v>
                </c:pt>
                <c:pt idx="147">
                  <c:v>40695</c:v>
                </c:pt>
                <c:pt idx="148">
                  <c:v>40725</c:v>
                </c:pt>
                <c:pt idx="149">
                  <c:v>40756</c:v>
                </c:pt>
                <c:pt idx="150">
                  <c:v>40787</c:v>
                </c:pt>
                <c:pt idx="151">
                  <c:v>40817</c:v>
                </c:pt>
                <c:pt idx="152">
                  <c:v>40848</c:v>
                </c:pt>
                <c:pt idx="153">
                  <c:v>40878</c:v>
                </c:pt>
                <c:pt idx="154">
                  <c:v>40909</c:v>
                </c:pt>
                <c:pt idx="155">
                  <c:v>40940</c:v>
                </c:pt>
                <c:pt idx="156">
                  <c:v>40969</c:v>
                </c:pt>
                <c:pt idx="157">
                  <c:v>41000</c:v>
                </c:pt>
                <c:pt idx="158">
                  <c:v>41030</c:v>
                </c:pt>
                <c:pt idx="159">
                  <c:v>41061</c:v>
                </c:pt>
                <c:pt idx="160">
                  <c:v>41091</c:v>
                </c:pt>
                <c:pt idx="161">
                  <c:v>41122</c:v>
                </c:pt>
                <c:pt idx="162">
                  <c:v>41153</c:v>
                </c:pt>
                <c:pt idx="163">
                  <c:v>41183</c:v>
                </c:pt>
                <c:pt idx="164">
                  <c:v>41214</c:v>
                </c:pt>
                <c:pt idx="165">
                  <c:v>41244</c:v>
                </c:pt>
                <c:pt idx="166">
                  <c:v>41275</c:v>
                </c:pt>
                <c:pt idx="167">
                  <c:v>41306</c:v>
                </c:pt>
                <c:pt idx="168">
                  <c:v>41334</c:v>
                </c:pt>
                <c:pt idx="169">
                  <c:v>41365</c:v>
                </c:pt>
                <c:pt idx="170">
                  <c:v>41395</c:v>
                </c:pt>
                <c:pt idx="171">
                  <c:v>41426</c:v>
                </c:pt>
                <c:pt idx="172">
                  <c:v>41456</c:v>
                </c:pt>
                <c:pt idx="173">
                  <c:v>41487</c:v>
                </c:pt>
                <c:pt idx="174">
                  <c:v>41518</c:v>
                </c:pt>
                <c:pt idx="175">
                  <c:v>41548</c:v>
                </c:pt>
                <c:pt idx="176">
                  <c:v>41579</c:v>
                </c:pt>
                <c:pt idx="177">
                  <c:v>41609</c:v>
                </c:pt>
                <c:pt idx="178">
                  <c:v>41640</c:v>
                </c:pt>
                <c:pt idx="179">
                  <c:v>41671</c:v>
                </c:pt>
                <c:pt idx="180">
                  <c:v>41699</c:v>
                </c:pt>
                <c:pt idx="181">
                  <c:v>41730</c:v>
                </c:pt>
                <c:pt idx="182">
                  <c:v>41760</c:v>
                </c:pt>
                <c:pt idx="183">
                  <c:v>41791</c:v>
                </c:pt>
                <c:pt idx="184">
                  <c:v>41821</c:v>
                </c:pt>
                <c:pt idx="185">
                  <c:v>41852</c:v>
                </c:pt>
                <c:pt idx="186">
                  <c:v>41883</c:v>
                </c:pt>
                <c:pt idx="187">
                  <c:v>41913</c:v>
                </c:pt>
                <c:pt idx="188">
                  <c:v>41944</c:v>
                </c:pt>
                <c:pt idx="189">
                  <c:v>41974</c:v>
                </c:pt>
                <c:pt idx="190">
                  <c:v>42005</c:v>
                </c:pt>
                <c:pt idx="191">
                  <c:v>42036</c:v>
                </c:pt>
                <c:pt idx="192">
                  <c:v>42064</c:v>
                </c:pt>
                <c:pt idx="193">
                  <c:v>42095</c:v>
                </c:pt>
                <c:pt idx="194">
                  <c:v>42125</c:v>
                </c:pt>
                <c:pt idx="195">
                  <c:v>42156</c:v>
                </c:pt>
                <c:pt idx="196">
                  <c:v>42186</c:v>
                </c:pt>
                <c:pt idx="197">
                  <c:v>42217</c:v>
                </c:pt>
                <c:pt idx="198">
                  <c:v>42248</c:v>
                </c:pt>
                <c:pt idx="199">
                  <c:v>42278</c:v>
                </c:pt>
                <c:pt idx="200">
                  <c:v>42309</c:v>
                </c:pt>
                <c:pt idx="201">
                  <c:v>42339</c:v>
                </c:pt>
                <c:pt idx="202">
                  <c:v>42370</c:v>
                </c:pt>
                <c:pt idx="203">
                  <c:v>42401</c:v>
                </c:pt>
                <c:pt idx="204">
                  <c:v>42430</c:v>
                </c:pt>
                <c:pt idx="205">
                  <c:v>42461</c:v>
                </c:pt>
                <c:pt idx="206">
                  <c:v>42491</c:v>
                </c:pt>
                <c:pt idx="207">
                  <c:v>42522</c:v>
                </c:pt>
                <c:pt idx="208">
                  <c:v>42552</c:v>
                </c:pt>
                <c:pt idx="209">
                  <c:v>42583</c:v>
                </c:pt>
                <c:pt idx="210">
                  <c:v>42614</c:v>
                </c:pt>
                <c:pt idx="211">
                  <c:v>42644</c:v>
                </c:pt>
                <c:pt idx="212">
                  <c:v>42675</c:v>
                </c:pt>
                <c:pt idx="213">
                  <c:v>42705</c:v>
                </c:pt>
                <c:pt idx="214">
                  <c:v>42736</c:v>
                </c:pt>
                <c:pt idx="215">
                  <c:v>42767</c:v>
                </c:pt>
                <c:pt idx="216">
                  <c:v>42795</c:v>
                </c:pt>
                <c:pt idx="217">
                  <c:v>42826</c:v>
                </c:pt>
                <c:pt idx="218">
                  <c:v>42856</c:v>
                </c:pt>
                <c:pt idx="219">
                  <c:v>42887</c:v>
                </c:pt>
                <c:pt idx="220">
                  <c:v>42917</c:v>
                </c:pt>
                <c:pt idx="221">
                  <c:v>42948</c:v>
                </c:pt>
                <c:pt idx="222">
                  <c:v>42979</c:v>
                </c:pt>
                <c:pt idx="223">
                  <c:v>43009</c:v>
                </c:pt>
                <c:pt idx="224">
                  <c:v>43040</c:v>
                </c:pt>
                <c:pt idx="225">
                  <c:v>43070</c:v>
                </c:pt>
                <c:pt idx="226">
                  <c:v>43101</c:v>
                </c:pt>
                <c:pt idx="227">
                  <c:v>43132</c:v>
                </c:pt>
                <c:pt idx="228">
                  <c:v>43160</c:v>
                </c:pt>
                <c:pt idx="229">
                  <c:v>43191</c:v>
                </c:pt>
                <c:pt idx="230">
                  <c:v>43221</c:v>
                </c:pt>
                <c:pt idx="231">
                  <c:v>43252</c:v>
                </c:pt>
              </c:numCache>
            </c:numRef>
          </c:cat>
          <c:val>
            <c:numRef>
              <c:f>Expectativas!$B$2:$B$233</c:f>
              <c:numCache>
                <c:formatCode>General</c:formatCode>
                <c:ptCount val="232"/>
                <c:pt idx="0">
                  <c:v>75.72</c:v>
                </c:pt>
                <c:pt idx="1">
                  <c:v>75.86</c:v>
                </c:pt>
                <c:pt idx="2">
                  <c:v>77.290000000000006</c:v>
                </c:pt>
                <c:pt idx="3">
                  <c:v>91.51</c:v>
                </c:pt>
                <c:pt idx="4">
                  <c:v>99.11</c:v>
                </c:pt>
                <c:pt idx="5">
                  <c:v>98.17</c:v>
                </c:pt>
                <c:pt idx="6">
                  <c:v>99.03</c:v>
                </c:pt>
                <c:pt idx="7">
                  <c:v>95.52</c:v>
                </c:pt>
                <c:pt idx="8">
                  <c:v>93.87</c:v>
                </c:pt>
                <c:pt idx="9">
                  <c:v>94.62</c:v>
                </c:pt>
                <c:pt idx="10">
                  <c:v>100.91</c:v>
                </c:pt>
                <c:pt idx="11">
                  <c:v>107.34</c:v>
                </c:pt>
                <c:pt idx="12">
                  <c:v>100.09</c:v>
                </c:pt>
                <c:pt idx="13">
                  <c:v>93.93</c:v>
                </c:pt>
                <c:pt idx="14">
                  <c:v>89.44</c:v>
                </c:pt>
                <c:pt idx="15">
                  <c:v>94.54</c:v>
                </c:pt>
                <c:pt idx="16">
                  <c:v>98.31</c:v>
                </c:pt>
                <c:pt idx="17">
                  <c:v>91.2</c:v>
                </c:pt>
                <c:pt idx="18">
                  <c:v>92.02</c:v>
                </c:pt>
                <c:pt idx="19">
                  <c:v>98.51</c:v>
                </c:pt>
                <c:pt idx="20">
                  <c:v>99.37</c:v>
                </c:pt>
                <c:pt idx="21">
                  <c:v>100.82</c:v>
                </c:pt>
                <c:pt idx="22">
                  <c:v>111.34</c:v>
                </c:pt>
                <c:pt idx="23">
                  <c:v>113.47</c:v>
                </c:pt>
                <c:pt idx="24">
                  <c:v>108.55</c:v>
                </c:pt>
                <c:pt idx="25">
                  <c:v>105.22</c:v>
                </c:pt>
                <c:pt idx="26">
                  <c:v>102.4</c:v>
                </c:pt>
                <c:pt idx="27">
                  <c:v>79.44</c:v>
                </c:pt>
                <c:pt idx="28">
                  <c:v>87.2</c:v>
                </c:pt>
                <c:pt idx="29">
                  <c:v>86.38</c:v>
                </c:pt>
                <c:pt idx="30">
                  <c:v>90.74</c:v>
                </c:pt>
                <c:pt idx="31">
                  <c:v>80.650000000000006</c:v>
                </c:pt>
                <c:pt idx="32">
                  <c:v>78.31</c:v>
                </c:pt>
                <c:pt idx="33">
                  <c:v>86.28</c:v>
                </c:pt>
                <c:pt idx="34">
                  <c:v>87.04</c:v>
                </c:pt>
                <c:pt idx="35">
                  <c:v>90.66</c:v>
                </c:pt>
                <c:pt idx="36">
                  <c:v>91.3</c:v>
                </c:pt>
                <c:pt idx="37">
                  <c:v>96</c:v>
                </c:pt>
                <c:pt idx="38">
                  <c:v>96.15</c:v>
                </c:pt>
                <c:pt idx="39">
                  <c:v>84.4</c:v>
                </c:pt>
                <c:pt idx="40">
                  <c:v>93.81</c:v>
                </c:pt>
                <c:pt idx="41">
                  <c:v>89.8</c:v>
                </c:pt>
                <c:pt idx="42">
                  <c:v>99.22</c:v>
                </c:pt>
                <c:pt idx="43">
                  <c:v>94.91</c:v>
                </c:pt>
                <c:pt idx="44">
                  <c:v>98.68</c:v>
                </c:pt>
                <c:pt idx="45">
                  <c:v>102.92</c:v>
                </c:pt>
                <c:pt idx="46">
                  <c:v>102.97</c:v>
                </c:pt>
                <c:pt idx="47">
                  <c:v>103.53</c:v>
                </c:pt>
                <c:pt idx="48">
                  <c:v>101.89</c:v>
                </c:pt>
                <c:pt idx="49">
                  <c:v>107.66</c:v>
                </c:pt>
                <c:pt idx="50">
                  <c:v>112.04</c:v>
                </c:pt>
                <c:pt idx="51">
                  <c:v>116.81</c:v>
                </c:pt>
                <c:pt idx="52">
                  <c:v>111.47</c:v>
                </c:pt>
                <c:pt idx="53">
                  <c:v>109.37</c:v>
                </c:pt>
                <c:pt idx="54">
                  <c:v>106.41</c:v>
                </c:pt>
                <c:pt idx="55">
                  <c:v>104.72</c:v>
                </c:pt>
                <c:pt idx="56">
                  <c:v>108.68</c:v>
                </c:pt>
                <c:pt idx="57">
                  <c:v>115.33</c:v>
                </c:pt>
                <c:pt idx="58">
                  <c:v>124.16</c:v>
                </c:pt>
                <c:pt idx="59">
                  <c:v>123.4</c:v>
                </c:pt>
                <c:pt idx="60">
                  <c:v>113.29</c:v>
                </c:pt>
                <c:pt idx="61">
                  <c:v>108.01</c:v>
                </c:pt>
                <c:pt idx="62">
                  <c:v>124.23</c:v>
                </c:pt>
                <c:pt idx="63">
                  <c:v>117.07</c:v>
                </c:pt>
                <c:pt idx="64">
                  <c:v>118.5</c:v>
                </c:pt>
                <c:pt idx="65">
                  <c:v>120.72</c:v>
                </c:pt>
                <c:pt idx="66">
                  <c:v>128.43</c:v>
                </c:pt>
                <c:pt idx="67">
                  <c:v>141.91999999999999</c:v>
                </c:pt>
                <c:pt idx="68">
                  <c:v>144.96</c:v>
                </c:pt>
                <c:pt idx="69">
                  <c:v>140.41</c:v>
                </c:pt>
                <c:pt idx="70">
                  <c:v>145.02000000000001</c:v>
                </c:pt>
                <c:pt idx="71">
                  <c:v>146.47999999999999</c:v>
                </c:pt>
                <c:pt idx="72">
                  <c:v>144.94999999999999</c:v>
                </c:pt>
                <c:pt idx="73">
                  <c:v>141.75</c:v>
                </c:pt>
                <c:pt idx="74">
                  <c:v>133.62</c:v>
                </c:pt>
                <c:pt idx="75">
                  <c:v>132.74</c:v>
                </c:pt>
                <c:pt idx="76">
                  <c:v>133.21</c:v>
                </c:pt>
                <c:pt idx="77">
                  <c:v>124.89</c:v>
                </c:pt>
                <c:pt idx="78">
                  <c:v>109.24</c:v>
                </c:pt>
                <c:pt idx="79">
                  <c:v>107.65</c:v>
                </c:pt>
                <c:pt idx="80">
                  <c:v>117.23</c:v>
                </c:pt>
                <c:pt idx="81">
                  <c:v>130.16</c:v>
                </c:pt>
                <c:pt idx="82">
                  <c:v>131.52000000000001</c:v>
                </c:pt>
                <c:pt idx="83">
                  <c:v>138.03</c:v>
                </c:pt>
                <c:pt idx="84">
                  <c:v>137.75</c:v>
                </c:pt>
                <c:pt idx="85">
                  <c:v>132.38</c:v>
                </c:pt>
                <c:pt idx="86">
                  <c:v>138.19999999999999</c:v>
                </c:pt>
                <c:pt idx="87">
                  <c:v>134.4</c:v>
                </c:pt>
                <c:pt idx="88">
                  <c:v>134.16999999999999</c:v>
                </c:pt>
                <c:pt idx="89">
                  <c:v>128.24</c:v>
                </c:pt>
                <c:pt idx="90">
                  <c:v>131.36000000000001</c:v>
                </c:pt>
                <c:pt idx="91">
                  <c:v>132.29</c:v>
                </c:pt>
                <c:pt idx="92">
                  <c:v>134.62</c:v>
                </c:pt>
                <c:pt idx="93">
                  <c:v>127.5</c:v>
                </c:pt>
                <c:pt idx="94">
                  <c:v>133.88999999999999</c:v>
                </c:pt>
                <c:pt idx="95">
                  <c:v>134.38999999999999</c:v>
                </c:pt>
                <c:pt idx="96">
                  <c:v>127.87</c:v>
                </c:pt>
                <c:pt idx="97">
                  <c:v>127.97</c:v>
                </c:pt>
                <c:pt idx="98">
                  <c:v>126.49</c:v>
                </c:pt>
                <c:pt idx="99">
                  <c:v>129.77000000000001</c:v>
                </c:pt>
                <c:pt idx="100">
                  <c:v>130.12</c:v>
                </c:pt>
                <c:pt idx="101">
                  <c:v>130.30000000000001</c:v>
                </c:pt>
                <c:pt idx="102">
                  <c:v>131.81</c:v>
                </c:pt>
                <c:pt idx="103">
                  <c:v>133.34</c:v>
                </c:pt>
                <c:pt idx="104">
                  <c:v>136.25</c:v>
                </c:pt>
                <c:pt idx="105">
                  <c:v>139.9</c:v>
                </c:pt>
                <c:pt idx="106">
                  <c:v>142.61000000000001</c:v>
                </c:pt>
                <c:pt idx="107">
                  <c:v>146.9</c:v>
                </c:pt>
                <c:pt idx="108">
                  <c:v>147.72</c:v>
                </c:pt>
                <c:pt idx="109">
                  <c:v>148.56</c:v>
                </c:pt>
                <c:pt idx="110">
                  <c:v>147.36000000000001</c:v>
                </c:pt>
                <c:pt idx="111">
                  <c:v>142.59</c:v>
                </c:pt>
                <c:pt idx="112">
                  <c:v>131.22999999999999</c:v>
                </c:pt>
                <c:pt idx="113">
                  <c:v>137.05000000000001</c:v>
                </c:pt>
                <c:pt idx="114">
                  <c:v>141.28</c:v>
                </c:pt>
                <c:pt idx="115">
                  <c:v>140.46</c:v>
                </c:pt>
                <c:pt idx="116">
                  <c:v>133.85</c:v>
                </c:pt>
                <c:pt idx="117">
                  <c:v>128.66</c:v>
                </c:pt>
                <c:pt idx="118">
                  <c:v>125.16</c:v>
                </c:pt>
                <c:pt idx="119">
                  <c:v>134.12</c:v>
                </c:pt>
                <c:pt idx="120">
                  <c:v>130.88</c:v>
                </c:pt>
                <c:pt idx="121">
                  <c:v>126.33</c:v>
                </c:pt>
                <c:pt idx="122">
                  <c:v>128.94999999999999</c:v>
                </c:pt>
                <c:pt idx="123">
                  <c:v>139.99</c:v>
                </c:pt>
                <c:pt idx="124">
                  <c:v>145.01</c:v>
                </c:pt>
                <c:pt idx="125">
                  <c:v>145.61000000000001</c:v>
                </c:pt>
                <c:pt idx="126">
                  <c:v>148.81</c:v>
                </c:pt>
                <c:pt idx="127">
                  <c:v>157.15</c:v>
                </c:pt>
                <c:pt idx="128">
                  <c:v>155.79</c:v>
                </c:pt>
                <c:pt idx="129">
                  <c:v>156.63</c:v>
                </c:pt>
                <c:pt idx="130">
                  <c:v>160.47</c:v>
                </c:pt>
                <c:pt idx="131">
                  <c:v>161.43</c:v>
                </c:pt>
                <c:pt idx="132">
                  <c:v>159.91999999999999</c:v>
                </c:pt>
                <c:pt idx="133">
                  <c:v>154.66</c:v>
                </c:pt>
                <c:pt idx="134">
                  <c:v>155.77000000000001</c:v>
                </c:pt>
                <c:pt idx="135">
                  <c:v>160.55000000000001</c:v>
                </c:pt>
                <c:pt idx="136">
                  <c:v>157.16</c:v>
                </c:pt>
                <c:pt idx="137">
                  <c:v>164.5</c:v>
                </c:pt>
                <c:pt idx="138">
                  <c:v>162.62</c:v>
                </c:pt>
                <c:pt idx="139">
                  <c:v>155.37</c:v>
                </c:pt>
                <c:pt idx="140">
                  <c:v>160.06</c:v>
                </c:pt>
                <c:pt idx="141">
                  <c:v>164.26</c:v>
                </c:pt>
                <c:pt idx="142">
                  <c:v>160.83000000000001</c:v>
                </c:pt>
                <c:pt idx="143">
                  <c:v>164.21</c:v>
                </c:pt>
                <c:pt idx="144">
                  <c:v>160.29</c:v>
                </c:pt>
                <c:pt idx="145">
                  <c:v>159.44</c:v>
                </c:pt>
                <c:pt idx="146">
                  <c:v>153</c:v>
                </c:pt>
                <c:pt idx="147">
                  <c:v>153.81</c:v>
                </c:pt>
                <c:pt idx="148">
                  <c:v>152.93</c:v>
                </c:pt>
                <c:pt idx="149">
                  <c:v>152.71</c:v>
                </c:pt>
                <c:pt idx="150">
                  <c:v>154.08000000000001</c:v>
                </c:pt>
                <c:pt idx="151">
                  <c:v>151.91</c:v>
                </c:pt>
                <c:pt idx="152">
                  <c:v>155.36000000000001</c:v>
                </c:pt>
                <c:pt idx="153">
                  <c:v>158.16999999999999</c:v>
                </c:pt>
                <c:pt idx="154">
                  <c:v>158.33000000000001</c:v>
                </c:pt>
                <c:pt idx="155">
                  <c:v>170.18</c:v>
                </c:pt>
                <c:pt idx="156">
                  <c:v>164.42</c:v>
                </c:pt>
                <c:pt idx="157">
                  <c:v>164.99</c:v>
                </c:pt>
                <c:pt idx="158">
                  <c:v>163.05000000000001</c:v>
                </c:pt>
                <c:pt idx="159">
                  <c:v>162.35</c:v>
                </c:pt>
                <c:pt idx="160">
                  <c:v>160.56</c:v>
                </c:pt>
                <c:pt idx="161">
                  <c:v>156.30000000000001</c:v>
                </c:pt>
                <c:pt idx="162">
                  <c:v>158.29</c:v>
                </c:pt>
                <c:pt idx="163">
                  <c:v>161.38</c:v>
                </c:pt>
                <c:pt idx="164">
                  <c:v>159.69</c:v>
                </c:pt>
                <c:pt idx="165">
                  <c:v>161.81</c:v>
                </c:pt>
                <c:pt idx="166">
                  <c:v>160.55000000000001</c:v>
                </c:pt>
                <c:pt idx="167">
                  <c:v>165.85</c:v>
                </c:pt>
                <c:pt idx="168">
                  <c:v>159.96</c:v>
                </c:pt>
                <c:pt idx="169">
                  <c:v>155.62</c:v>
                </c:pt>
                <c:pt idx="170">
                  <c:v>145.97</c:v>
                </c:pt>
                <c:pt idx="171">
                  <c:v>145.04</c:v>
                </c:pt>
                <c:pt idx="172">
                  <c:v>136.72999999999999</c:v>
                </c:pt>
                <c:pt idx="173">
                  <c:v>133.04</c:v>
                </c:pt>
                <c:pt idx="174">
                  <c:v>136.74</c:v>
                </c:pt>
                <c:pt idx="175">
                  <c:v>139.24</c:v>
                </c:pt>
                <c:pt idx="176">
                  <c:v>138.01</c:v>
                </c:pt>
                <c:pt idx="177">
                  <c:v>136.57</c:v>
                </c:pt>
                <c:pt idx="178">
                  <c:v>131.74</c:v>
                </c:pt>
                <c:pt idx="179">
                  <c:v>136.38999999999999</c:v>
                </c:pt>
                <c:pt idx="180">
                  <c:v>125.78</c:v>
                </c:pt>
                <c:pt idx="181">
                  <c:v>120.25</c:v>
                </c:pt>
                <c:pt idx="182">
                  <c:v>109.48</c:v>
                </c:pt>
                <c:pt idx="183">
                  <c:v>107.37</c:v>
                </c:pt>
                <c:pt idx="184">
                  <c:v>109.55</c:v>
                </c:pt>
                <c:pt idx="185">
                  <c:v>110.54</c:v>
                </c:pt>
                <c:pt idx="186">
                  <c:v>118.92</c:v>
                </c:pt>
                <c:pt idx="187">
                  <c:v>115.82</c:v>
                </c:pt>
                <c:pt idx="188">
                  <c:v>115.99</c:v>
                </c:pt>
                <c:pt idx="189">
                  <c:v>112.95</c:v>
                </c:pt>
                <c:pt idx="190">
                  <c:v>112.69</c:v>
                </c:pt>
                <c:pt idx="191">
                  <c:v>112.89</c:v>
                </c:pt>
                <c:pt idx="192">
                  <c:v>106.86</c:v>
                </c:pt>
                <c:pt idx="193">
                  <c:v>101.56</c:v>
                </c:pt>
                <c:pt idx="194">
                  <c:v>91.77</c:v>
                </c:pt>
                <c:pt idx="195">
                  <c:v>90.58</c:v>
                </c:pt>
                <c:pt idx="196">
                  <c:v>84.55</c:v>
                </c:pt>
                <c:pt idx="197">
                  <c:v>84.66</c:v>
                </c:pt>
                <c:pt idx="198">
                  <c:v>85.53</c:v>
                </c:pt>
                <c:pt idx="199">
                  <c:v>88.77</c:v>
                </c:pt>
                <c:pt idx="200">
                  <c:v>85.55</c:v>
                </c:pt>
                <c:pt idx="201">
                  <c:v>87.17</c:v>
                </c:pt>
                <c:pt idx="202">
                  <c:v>89.04</c:v>
                </c:pt>
                <c:pt idx="203">
                  <c:v>95.23</c:v>
                </c:pt>
                <c:pt idx="204">
                  <c:v>89.31</c:v>
                </c:pt>
                <c:pt idx="205">
                  <c:v>87.68</c:v>
                </c:pt>
                <c:pt idx="206">
                  <c:v>90.85</c:v>
                </c:pt>
                <c:pt idx="207">
                  <c:v>98.05</c:v>
                </c:pt>
                <c:pt idx="208">
                  <c:v>97.67</c:v>
                </c:pt>
                <c:pt idx="209">
                  <c:v>100.05</c:v>
                </c:pt>
                <c:pt idx="210">
                  <c:v>106.95</c:v>
                </c:pt>
                <c:pt idx="211">
                  <c:v>105.98</c:v>
                </c:pt>
                <c:pt idx="212">
                  <c:v>110.3</c:v>
                </c:pt>
                <c:pt idx="213">
                  <c:v>110.73</c:v>
                </c:pt>
                <c:pt idx="214">
                  <c:v>102.25</c:v>
                </c:pt>
                <c:pt idx="215">
                  <c:v>113.8</c:v>
                </c:pt>
                <c:pt idx="216">
                  <c:v>109.38</c:v>
                </c:pt>
                <c:pt idx="217">
                  <c:v>109.01</c:v>
                </c:pt>
                <c:pt idx="218">
                  <c:v>103.49</c:v>
                </c:pt>
                <c:pt idx="219">
                  <c:v>100.06</c:v>
                </c:pt>
                <c:pt idx="220">
                  <c:v>104.78</c:v>
                </c:pt>
                <c:pt idx="221">
                  <c:v>101.48</c:v>
                </c:pt>
                <c:pt idx="222">
                  <c:v>99.67</c:v>
                </c:pt>
                <c:pt idx="223">
                  <c:v>102.81</c:v>
                </c:pt>
                <c:pt idx="224">
                  <c:v>103.96</c:v>
                </c:pt>
                <c:pt idx="225">
                  <c:v>109.46</c:v>
                </c:pt>
                <c:pt idx="226">
                  <c:v>116.96</c:v>
                </c:pt>
                <c:pt idx="227">
                  <c:v>120.57</c:v>
                </c:pt>
                <c:pt idx="228">
                  <c:v>115.64</c:v>
                </c:pt>
                <c:pt idx="229">
                  <c:v>109.94</c:v>
                </c:pt>
                <c:pt idx="230">
                  <c:v>113.5</c:v>
                </c:pt>
                <c:pt idx="231">
                  <c:v>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5F-45D9-83B9-CB850B156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6875520"/>
        <c:axId val="126877056"/>
      </c:lineChart>
      <c:dateAx>
        <c:axId val="126875520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126877056"/>
        <c:crosses val="autoZero"/>
        <c:auto val="1"/>
        <c:lblOffset val="100"/>
        <c:baseTimeUnit val="months"/>
      </c:dateAx>
      <c:valAx>
        <c:axId val="126877056"/>
        <c:scaling>
          <c:orientation val="minMax"/>
          <c:max val="170"/>
          <c:min val="7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crossAx val="126875520"/>
        <c:crosses val="autoZero"/>
        <c:crossBetween val="between"/>
        <c:majorUnit val="20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Índices FECOMERCIO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Expectativas!$K$2:$K$233</c:f>
              <c:numCache>
                <c:formatCode>mmm\-yy</c:formatCode>
                <c:ptCount val="232"/>
                <c:pt idx="0">
                  <c:v>36220</c:v>
                </c:pt>
                <c:pt idx="1">
                  <c:v>36251</c:v>
                </c:pt>
                <c:pt idx="2">
                  <c:v>36281</c:v>
                </c:pt>
                <c:pt idx="3">
                  <c:v>36312</c:v>
                </c:pt>
                <c:pt idx="4">
                  <c:v>36342</c:v>
                </c:pt>
                <c:pt idx="5">
                  <c:v>36373</c:v>
                </c:pt>
                <c:pt idx="6">
                  <c:v>36404</c:v>
                </c:pt>
                <c:pt idx="7">
                  <c:v>36434</c:v>
                </c:pt>
                <c:pt idx="8">
                  <c:v>36465</c:v>
                </c:pt>
                <c:pt idx="9">
                  <c:v>36495</c:v>
                </c:pt>
                <c:pt idx="10">
                  <c:v>36526</c:v>
                </c:pt>
                <c:pt idx="11">
                  <c:v>36557</c:v>
                </c:pt>
                <c:pt idx="12">
                  <c:v>36586</c:v>
                </c:pt>
                <c:pt idx="13">
                  <c:v>36617</c:v>
                </c:pt>
                <c:pt idx="14">
                  <c:v>36647</c:v>
                </c:pt>
                <c:pt idx="15">
                  <c:v>36678</c:v>
                </c:pt>
                <c:pt idx="16">
                  <c:v>36708</c:v>
                </c:pt>
                <c:pt idx="17">
                  <c:v>36739</c:v>
                </c:pt>
                <c:pt idx="18">
                  <c:v>36770</c:v>
                </c:pt>
                <c:pt idx="19">
                  <c:v>36800</c:v>
                </c:pt>
                <c:pt idx="20">
                  <c:v>36831</c:v>
                </c:pt>
                <c:pt idx="21">
                  <c:v>36861</c:v>
                </c:pt>
                <c:pt idx="22">
                  <c:v>36892</c:v>
                </c:pt>
                <c:pt idx="23">
                  <c:v>36923</c:v>
                </c:pt>
                <c:pt idx="24">
                  <c:v>36951</c:v>
                </c:pt>
                <c:pt idx="25">
                  <c:v>36982</c:v>
                </c:pt>
                <c:pt idx="26">
                  <c:v>37012</c:v>
                </c:pt>
                <c:pt idx="27">
                  <c:v>37043</c:v>
                </c:pt>
                <c:pt idx="28">
                  <c:v>37073</c:v>
                </c:pt>
                <c:pt idx="29">
                  <c:v>37104</c:v>
                </c:pt>
                <c:pt idx="30">
                  <c:v>37135</c:v>
                </c:pt>
                <c:pt idx="31">
                  <c:v>37165</c:v>
                </c:pt>
                <c:pt idx="32">
                  <c:v>37196</c:v>
                </c:pt>
                <c:pt idx="33">
                  <c:v>37226</c:v>
                </c:pt>
                <c:pt idx="34">
                  <c:v>37257</c:v>
                </c:pt>
                <c:pt idx="35">
                  <c:v>37288</c:v>
                </c:pt>
                <c:pt idx="36">
                  <c:v>37316</c:v>
                </c:pt>
                <c:pt idx="37">
                  <c:v>37347</c:v>
                </c:pt>
                <c:pt idx="38">
                  <c:v>37377</c:v>
                </c:pt>
                <c:pt idx="39">
                  <c:v>37408</c:v>
                </c:pt>
                <c:pt idx="40">
                  <c:v>37438</c:v>
                </c:pt>
                <c:pt idx="41">
                  <c:v>37469</c:v>
                </c:pt>
                <c:pt idx="42">
                  <c:v>37500</c:v>
                </c:pt>
                <c:pt idx="43">
                  <c:v>37530</c:v>
                </c:pt>
                <c:pt idx="44">
                  <c:v>37561</c:v>
                </c:pt>
                <c:pt idx="45">
                  <c:v>37591</c:v>
                </c:pt>
                <c:pt idx="46">
                  <c:v>37622</c:v>
                </c:pt>
                <c:pt idx="47">
                  <c:v>37653</c:v>
                </c:pt>
                <c:pt idx="48">
                  <c:v>37681</c:v>
                </c:pt>
                <c:pt idx="49">
                  <c:v>37712</c:v>
                </c:pt>
                <c:pt idx="50">
                  <c:v>37742</c:v>
                </c:pt>
                <c:pt idx="51">
                  <c:v>37773</c:v>
                </c:pt>
                <c:pt idx="52">
                  <c:v>37803</c:v>
                </c:pt>
                <c:pt idx="53">
                  <c:v>37834</c:v>
                </c:pt>
                <c:pt idx="54">
                  <c:v>37865</c:v>
                </c:pt>
                <c:pt idx="55">
                  <c:v>37895</c:v>
                </c:pt>
                <c:pt idx="56">
                  <c:v>37926</c:v>
                </c:pt>
                <c:pt idx="57">
                  <c:v>37956</c:v>
                </c:pt>
                <c:pt idx="58">
                  <c:v>37987</c:v>
                </c:pt>
                <c:pt idx="59">
                  <c:v>38018</c:v>
                </c:pt>
                <c:pt idx="60">
                  <c:v>38047</c:v>
                </c:pt>
                <c:pt idx="61">
                  <c:v>38078</c:v>
                </c:pt>
                <c:pt idx="62">
                  <c:v>38108</c:v>
                </c:pt>
                <c:pt idx="63">
                  <c:v>38139</c:v>
                </c:pt>
                <c:pt idx="64">
                  <c:v>38169</c:v>
                </c:pt>
                <c:pt idx="65">
                  <c:v>38200</c:v>
                </c:pt>
                <c:pt idx="66">
                  <c:v>38231</c:v>
                </c:pt>
                <c:pt idx="67">
                  <c:v>38261</c:v>
                </c:pt>
                <c:pt idx="68">
                  <c:v>38292</c:v>
                </c:pt>
                <c:pt idx="69">
                  <c:v>38322</c:v>
                </c:pt>
                <c:pt idx="70">
                  <c:v>38353</c:v>
                </c:pt>
                <c:pt idx="71">
                  <c:v>38384</c:v>
                </c:pt>
                <c:pt idx="72">
                  <c:v>38412</c:v>
                </c:pt>
                <c:pt idx="73">
                  <c:v>38443</c:v>
                </c:pt>
                <c:pt idx="74">
                  <c:v>38473</c:v>
                </c:pt>
                <c:pt idx="75">
                  <c:v>38504</c:v>
                </c:pt>
                <c:pt idx="76">
                  <c:v>38534</c:v>
                </c:pt>
                <c:pt idx="77">
                  <c:v>38565</c:v>
                </c:pt>
                <c:pt idx="78">
                  <c:v>38596</c:v>
                </c:pt>
                <c:pt idx="79">
                  <c:v>38626</c:v>
                </c:pt>
                <c:pt idx="80">
                  <c:v>38657</c:v>
                </c:pt>
                <c:pt idx="81">
                  <c:v>38687</c:v>
                </c:pt>
                <c:pt idx="82">
                  <c:v>38718</c:v>
                </c:pt>
                <c:pt idx="83">
                  <c:v>38749</c:v>
                </c:pt>
                <c:pt idx="84">
                  <c:v>38777</c:v>
                </c:pt>
                <c:pt idx="85">
                  <c:v>38808</c:v>
                </c:pt>
                <c:pt idx="86">
                  <c:v>38838</c:v>
                </c:pt>
                <c:pt idx="87">
                  <c:v>38869</c:v>
                </c:pt>
                <c:pt idx="88">
                  <c:v>38899</c:v>
                </c:pt>
                <c:pt idx="89">
                  <c:v>38930</c:v>
                </c:pt>
                <c:pt idx="90">
                  <c:v>38961</c:v>
                </c:pt>
                <c:pt idx="91">
                  <c:v>38991</c:v>
                </c:pt>
                <c:pt idx="92">
                  <c:v>39022</c:v>
                </c:pt>
                <c:pt idx="93">
                  <c:v>39052</c:v>
                </c:pt>
                <c:pt idx="94">
                  <c:v>39083</c:v>
                </c:pt>
                <c:pt idx="95">
                  <c:v>39114</c:v>
                </c:pt>
                <c:pt idx="96">
                  <c:v>39142</c:v>
                </c:pt>
                <c:pt idx="97">
                  <c:v>39173</c:v>
                </c:pt>
                <c:pt idx="98">
                  <c:v>39203</c:v>
                </c:pt>
                <c:pt idx="99">
                  <c:v>39234</c:v>
                </c:pt>
                <c:pt idx="100">
                  <c:v>39264</c:v>
                </c:pt>
                <c:pt idx="101">
                  <c:v>39295</c:v>
                </c:pt>
                <c:pt idx="102">
                  <c:v>39326</c:v>
                </c:pt>
                <c:pt idx="103">
                  <c:v>39356</c:v>
                </c:pt>
                <c:pt idx="104">
                  <c:v>39387</c:v>
                </c:pt>
                <c:pt idx="105">
                  <c:v>39417</c:v>
                </c:pt>
                <c:pt idx="106">
                  <c:v>39448</c:v>
                </c:pt>
                <c:pt idx="107">
                  <c:v>39479</c:v>
                </c:pt>
                <c:pt idx="108">
                  <c:v>39508</c:v>
                </c:pt>
                <c:pt idx="109">
                  <c:v>39539</c:v>
                </c:pt>
                <c:pt idx="110">
                  <c:v>39569</c:v>
                </c:pt>
                <c:pt idx="111">
                  <c:v>39600</c:v>
                </c:pt>
                <c:pt idx="112">
                  <c:v>39630</c:v>
                </c:pt>
                <c:pt idx="113">
                  <c:v>39661</c:v>
                </c:pt>
                <c:pt idx="114">
                  <c:v>39692</c:v>
                </c:pt>
                <c:pt idx="115">
                  <c:v>39722</c:v>
                </c:pt>
                <c:pt idx="116">
                  <c:v>39753</c:v>
                </c:pt>
                <c:pt idx="117">
                  <c:v>39783</c:v>
                </c:pt>
                <c:pt idx="118">
                  <c:v>39814</c:v>
                </c:pt>
                <c:pt idx="119">
                  <c:v>39845</c:v>
                </c:pt>
                <c:pt idx="120">
                  <c:v>39873</c:v>
                </c:pt>
                <c:pt idx="121">
                  <c:v>39904</c:v>
                </c:pt>
                <c:pt idx="122">
                  <c:v>39934</c:v>
                </c:pt>
                <c:pt idx="123">
                  <c:v>39965</c:v>
                </c:pt>
                <c:pt idx="124">
                  <c:v>39995</c:v>
                </c:pt>
                <c:pt idx="125">
                  <c:v>40026</c:v>
                </c:pt>
                <c:pt idx="126">
                  <c:v>40057</c:v>
                </c:pt>
                <c:pt idx="127">
                  <c:v>40087</c:v>
                </c:pt>
                <c:pt idx="128">
                  <c:v>40118</c:v>
                </c:pt>
                <c:pt idx="129">
                  <c:v>40148</c:v>
                </c:pt>
                <c:pt idx="130">
                  <c:v>40179</c:v>
                </c:pt>
                <c:pt idx="131">
                  <c:v>40210</c:v>
                </c:pt>
                <c:pt idx="132">
                  <c:v>40238</c:v>
                </c:pt>
                <c:pt idx="133">
                  <c:v>40269</c:v>
                </c:pt>
                <c:pt idx="134">
                  <c:v>40299</c:v>
                </c:pt>
                <c:pt idx="135">
                  <c:v>40330</c:v>
                </c:pt>
                <c:pt idx="136">
                  <c:v>40360</c:v>
                </c:pt>
                <c:pt idx="137">
                  <c:v>40391</c:v>
                </c:pt>
                <c:pt idx="138">
                  <c:v>40422</c:v>
                </c:pt>
                <c:pt idx="139">
                  <c:v>40452</c:v>
                </c:pt>
                <c:pt idx="140">
                  <c:v>40483</c:v>
                </c:pt>
                <c:pt idx="141">
                  <c:v>40513</c:v>
                </c:pt>
                <c:pt idx="142">
                  <c:v>40544</c:v>
                </c:pt>
                <c:pt idx="143">
                  <c:v>40575</c:v>
                </c:pt>
                <c:pt idx="144">
                  <c:v>40603</c:v>
                </c:pt>
                <c:pt idx="145">
                  <c:v>40634</c:v>
                </c:pt>
                <c:pt idx="146">
                  <c:v>40664</c:v>
                </c:pt>
                <c:pt idx="147">
                  <c:v>40695</c:v>
                </c:pt>
                <c:pt idx="148">
                  <c:v>40725</c:v>
                </c:pt>
                <c:pt idx="149">
                  <c:v>40756</c:v>
                </c:pt>
                <c:pt idx="150">
                  <c:v>40787</c:v>
                </c:pt>
                <c:pt idx="151">
                  <c:v>40817</c:v>
                </c:pt>
                <c:pt idx="152">
                  <c:v>40848</c:v>
                </c:pt>
                <c:pt idx="153">
                  <c:v>40878</c:v>
                </c:pt>
                <c:pt idx="154">
                  <c:v>40909</c:v>
                </c:pt>
                <c:pt idx="155">
                  <c:v>40940</c:v>
                </c:pt>
                <c:pt idx="156">
                  <c:v>40969</c:v>
                </c:pt>
                <c:pt idx="157">
                  <c:v>41000</c:v>
                </c:pt>
                <c:pt idx="158">
                  <c:v>41030</c:v>
                </c:pt>
                <c:pt idx="159">
                  <c:v>41061</c:v>
                </c:pt>
                <c:pt idx="160">
                  <c:v>41091</c:v>
                </c:pt>
                <c:pt idx="161">
                  <c:v>41122</c:v>
                </c:pt>
                <c:pt idx="162">
                  <c:v>41153</c:v>
                </c:pt>
                <c:pt idx="163">
                  <c:v>41183</c:v>
                </c:pt>
                <c:pt idx="164">
                  <c:v>41214</c:v>
                </c:pt>
                <c:pt idx="165">
                  <c:v>41244</c:v>
                </c:pt>
                <c:pt idx="166">
                  <c:v>41275</c:v>
                </c:pt>
                <c:pt idx="167">
                  <c:v>41306</c:v>
                </c:pt>
                <c:pt idx="168">
                  <c:v>41334</c:v>
                </c:pt>
                <c:pt idx="169">
                  <c:v>41365</c:v>
                </c:pt>
                <c:pt idx="170">
                  <c:v>41395</c:v>
                </c:pt>
                <c:pt idx="171">
                  <c:v>41426</c:v>
                </c:pt>
                <c:pt idx="172">
                  <c:v>41456</c:v>
                </c:pt>
                <c:pt idx="173">
                  <c:v>41487</c:v>
                </c:pt>
                <c:pt idx="174">
                  <c:v>41518</c:v>
                </c:pt>
                <c:pt idx="175">
                  <c:v>41548</c:v>
                </c:pt>
                <c:pt idx="176">
                  <c:v>41579</c:v>
                </c:pt>
                <c:pt idx="177">
                  <c:v>41609</c:v>
                </c:pt>
                <c:pt idx="178">
                  <c:v>41640</c:v>
                </c:pt>
                <c:pt idx="179">
                  <c:v>41671</c:v>
                </c:pt>
                <c:pt idx="180">
                  <c:v>41699</c:v>
                </c:pt>
                <c:pt idx="181">
                  <c:v>41730</c:v>
                </c:pt>
                <c:pt idx="182">
                  <c:v>41760</c:v>
                </c:pt>
                <c:pt idx="183">
                  <c:v>41791</c:v>
                </c:pt>
                <c:pt idx="184">
                  <c:v>41821</c:v>
                </c:pt>
                <c:pt idx="185">
                  <c:v>41852</c:v>
                </c:pt>
                <c:pt idx="186">
                  <c:v>41883</c:v>
                </c:pt>
                <c:pt idx="187">
                  <c:v>41913</c:v>
                </c:pt>
                <c:pt idx="188">
                  <c:v>41944</c:v>
                </c:pt>
                <c:pt idx="189">
                  <c:v>41974</c:v>
                </c:pt>
                <c:pt idx="190">
                  <c:v>42005</c:v>
                </c:pt>
                <c:pt idx="191">
                  <c:v>42036</c:v>
                </c:pt>
                <c:pt idx="192">
                  <c:v>42064</c:v>
                </c:pt>
                <c:pt idx="193">
                  <c:v>42095</c:v>
                </c:pt>
                <c:pt idx="194">
                  <c:v>42125</c:v>
                </c:pt>
                <c:pt idx="195">
                  <c:v>42156</c:v>
                </c:pt>
                <c:pt idx="196">
                  <c:v>42186</c:v>
                </c:pt>
                <c:pt idx="197">
                  <c:v>42217</c:v>
                </c:pt>
                <c:pt idx="198">
                  <c:v>42248</c:v>
                </c:pt>
                <c:pt idx="199">
                  <c:v>42278</c:v>
                </c:pt>
                <c:pt idx="200">
                  <c:v>42309</c:v>
                </c:pt>
                <c:pt idx="201">
                  <c:v>42339</c:v>
                </c:pt>
                <c:pt idx="202">
                  <c:v>42370</c:v>
                </c:pt>
                <c:pt idx="203">
                  <c:v>42401</c:v>
                </c:pt>
                <c:pt idx="204">
                  <c:v>42430</c:v>
                </c:pt>
                <c:pt idx="205">
                  <c:v>42461</c:v>
                </c:pt>
                <c:pt idx="206">
                  <c:v>42491</c:v>
                </c:pt>
                <c:pt idx="207">
                  <c:v>42522</c:v>
                </c:pt>
                <c:pt idx="208">
                  <c:v>42552</c:v>
                </c:pt>
                <c:pt idx="209">
                  <c:v>42583</c:v>
                </c:pt>
                <c:pt idx="210">
                  <c:v>42614</c:v>
                </c:pt>
                <c:pt idx="211">
                  <c:v>42644</c:v>
                </c:pt>
                <c:pt idx="212">
                  <c:v>42675</c:v>
                </c:pt>
                <c:pt idx="213">
                  <c:v>42705</c:v>
                </c:pt>
                <c:pt idx="214">
                  <c:v>42736</c:v>
                </c:pt>
                <c:pt idx="215">
                  <c:v>42767</c:v>
                </c:pt>
                <c:pt idx="216">
                  <c:v>42795</c:v>
                </c:pt>
                <c:pt idx="217">
                  <c:v>42826</c:v>
                </c:pt>
                <c:pt idx="218">
                  <c:v>42856</c:v>
                </c:pt>
                <c:pt idx="219">
                  <c:v>42887</c:v>
                </c:pt>
                <c:pt idx="220">
                  <c:v>42917</c:v>
                </c:pt>
                <c:pt idx="221">
                  <c:v>42948</c:v>
                </c:pt>
                <c:pt idx="222">
                  <c:v>42979</c:v>
                </c:pt>
                <c:pt idx="223">
                  <c:v>43009</c:v>
                </c:pt>
                <c:pt idx="224">
                  <c:v>43040</c:v>
                </c:pt>
                <c:pt idx="225">
                  <c:v>43070</c:v>
                </c:pt>
                <c:pt idx="226">
                  <c:v>43101</c:v>
                </c:pt>
                <c:pt idx="227">
                  <c:v>43132</c:v>
                </c:pt>
                <c:pt idx="228">
                  <c:v>43160</c:v>
                </c:pt>
                <c:pt idx="229">
                  <c:v>43191</c:v>
                </c:pt>
                <c:pt idx="230">
                  <c:v>43221</c:v>
                </c:pt>
                <c:pt idx="231">
                  <c:v>43252</c:v>
                </c:pt>
              </c:numCache>
            </c:numRef>
          </c:cat>
          <c:val>
            <c:numRef>
              <c:f>Expectativas!$L$2:$L$233</c:f>
              <c:numCache>
                <c:formatCode>General</c:formatCode>
                <c:ptCount val="232"/>
                <c:pt idx="0">
                  <c:v>52.27</c:v>
                </c:pt>
                <c:pt idx="1">
                  <c:v>49.01</c:v>
                </c:pt>
                <c:pt idx="2">
                  <c:v>50.86</c:v>
                </c:pt>
                <c:pt idx="3">
                  <c:v>60.45</c:v>
                </c:pt>
                <c:pt idx="4">
                  <c:v>66.069999999999993</c:v>
                </c:pt>
                <c:pt idx="5">
                  <c:v>64.59</c:v>
                </c:pt>
                <c:pt idx="6">
                  <c:v>64.569999999999993</c:v>
                </c:pt>
                <c:pt idx="7">
                  <c:v>61.94</c:v>
                </c:pt>
                <c:pt idx="8">
                  <c:v>64.52</c:v>
                </c:pt>
                <c:pt idx="9">
                  <c:v>64.17</c:v>
                </c:pt>
                <c:pt idx="10">
                  <c:v>71.17</c:v>
                </c:pt>
                <c:pt idx="11">
                  <c:v>86.37</c:v>
                </c:pt>
                <c:pt idx="12">
                  <c:v>79.930000000000007</c:v>
                </c:pt>
                <c:pt idx="13">
                  <c:v>70.42</c:v>
                </c:pt>
                <c:pt idx="14">
                  <c:v>69.290000000000006</c:v>
                </c:pt>
                <c:pt idx="15">
                  <c:v>74.58</c:v>
                </c:pt>
                <c:pt idx="16">
                  <c:v>74.010000000000005</c:v>
                </c:pt>
                <c:pt idx="17">
                  <c:v>68.83</c:v>
                </c:pt>
                <c:pt idx="18">
                  <c:v>72.959999999999994</c:v>
                </c:pt>
                <c:pt idx="19">
                  <c:v>79.11</c:v>
                </c:pt>
                <c:pt idx="20">
                  <c:v>73.14</c:v>
                </c:pt>
                <c:pt idx="21">
                  <c:v>77.349999999999994</c:v>
                </c:pt>
                <c:pt idx="22">
                  <c:v>104.53</c:v>
                </c:pt>
                <c:pt idx="23">
                  <c:v>104.07</c:v>
                </c:pt>
                <c:pt idx="24">
                  <c:v>90.6</c:v>
                </c:pt>
                <c:pt idx="25">
                  <c:v>88.88</c:v>
                </c:pt>
                <c:pt idx="26">
                  <c:v>83.55</c:v>
                </c:pt>
                <c:pt idx="27">
                  <c:v>64.819999999999993</c:v>
                </c:pt>
                <c:pt idx="28">
                  <c:v>68.72</c:v>
                </c:pt>
                <c:pt idx="29">
                  <c:v>68.8</c:v>
                </c:pt>
                <c:pt idx="30">
                  <c:v>70.180000000000007</c:v>
                </c:pt>
                <c:pt idx="31">
                  <c:v>62.66</c:v>
                </c:pt>
                <c:pt idx="32">
                  <c:v>65.5</c:v>
                </c:pt>
                <c:pt idx="33">
                  <c:v>71.36</c:v>
                </c:pt>
                <c:pt idx="34">
                  <c:v>70.7</c:v>
                </c:pt>
                <c:pt idx="35">
                  <c:v>74.34</c:v>
                </c:pt>
                <c:pt idx="36">
                  <c:v>77.69</c:v>
                </c:pt>
                <c:pt idx="37">
                  <c:v>74.39</c:v>
                </c:pt>
                <c:pt idx="38">
                  <c:v>74.989999999999995</c:v>
                </c:pt>
                <c:pt idx="39">
                  <c:v>66.599999999999994</c:v>
                </c:pt>
                <c:pt idx="40">
                  <c:v>77.16</c:v>
                </c:pt>
                <c:pt idx="41">
                  <c:v>69.760000000000005</c:v>
                </c:pt>
                <c:pt idx="42">
                  <c:v>76.92</c:v>
                </c:pt>
                <c:pt idx="43">
                  <c:v>70.849999999999994</c:v>
                </c:pt>
                <c:pt idx="44">
                  <c:v>69.209999999999994</c:v>
                </c:pt>
                <c:pt idx="45">
                  <c:v>74.45</c:v>
                </c:pt>
                <c:pt idx="46">
                  <c:v>74.59</c:v>
                </c:pt>
                <c:pt idx="47">
                  <c:v>75.489999999999995</c:v>
                </c:pt>
                <c:pt idx="48">
                  <c:v>71.92</c:v>
                </c:pt>
                <c:pt idx="49">
                  <c:v>78.81</c:v>
                </c:pt>
                <c:pt idx="50">
                  <c:v>79.290000000000006</c:v>
                </c:pt>
                <c:pt idx="51">
                  <c:v>82.37</c:v>
                </c:pt>
                <c:pt idx="52">
                  <c:v>75.02</c:v>
                </c:pt>
                <c:pt idx="53">
                  <c:v>74.55</c:v>
                </c:pt>
                <c:pt idx="54">
                  <c:v>75.489999999999995</c:v>
                </c:pt>
                <c:pt idx="55">
                  <c:v>76.84</c:v>
                </c:pt>
                <c:pt idx="56">
                  <c:v>79.680000000000007</c:v>
                </c:pt>
                <c:pt idx="57">
                  <c:v>85.59</c:v>
                </c:pt>
                <c:pt idx="58">
                  <c:v>95.66</c:v>
                </c:pt>
                <c:pt idx="59">
                  <c:v>93.94</c:v>
                </c:pt>
                <c:pt idx="60">
                  <c:v>85.92</c:v>
                </c:pt>
                <c:pt idx="61">
                  <c:v>82.9</c:v>
                </c:pt>
                <c:pt idx="62">
                  <c:v>100.38</c:v>
                </c:pt>
                <c:pt idx="63">
                  <c:v>93.86</c:v>
                </c:pt>
                <c:pt idx="64">
                  <c:v>98</c:v>
                </c:pt>
                <c:pt idx="65">
                  <c:v>94.22</c:v>
                </c:pt>
                <c:pt idx="66">
                  <c:v>95.3</c:v>
                </c:pt>
                <c:pt idx="67">
                  <c:v>112.37</c:v>
                </c:pt>
                <c:pt idx="68">
                  <c:v>112.38</c:v>
                </c:pt>
                <c:pt idx="69">
                  <c:v>120.05</c:v>
                </c:pt>
                <c:pt idx="70">
                  <c:v>124.12</c:v>
                </c:pt>
                <c:pt idx="71">
                  <c:v>124.11</c:v>
                </c:pt>
                <c:pt idx="72">
                  <c:v>124.81</c:v>
                </c:pt>
                <c:pt idx="73">
                  <c:v>121.18</c:v>
                </c:pt>
                <c:pt idx="74">
                  <c:v>115.2</c:v>
                </c:pt>
                <c:pt idx="75">
                  <c:v>113.5</c:v>
                </c:pt>
                <c:pt idx="76">
                  <c:v>114.57</c:v>
                </c:pt>
                <c:pt idx="77">
                  <c:v>116.31</c:v>
                </c:pt>
                <c:pt idx="78">
                  <c:v>103.08</c:v>
                </c:pt>
                <c:pt idx="79">
                  <c:v>99.51</c:v>
                </c:pt>
                <c:pt idx="80">
                  <c:v>115.68</c:v>
                </c:pt>
                <c:pt idx="81">
                  <c:v>126.32</c:v>
                </c:pt>
                <c:pt idx="82">
                  <c:v>125.79</c:v>
                </c:pt>
                <c:pt idx="83">
                  <c:v>128.1</c:v>
                </c:pt>
                <c:pt idx="84">
                  <c:v>130.19999999999999</c:v>
                </c:pt>
                <c:pt idx="85">
                  <c:v>128.72</c:v>
                </c:pt>
                <c:pt idx="86">
                  <c:v>131.57</c:v>
                </c:pt>
                <c:pt idx="87">
                  <c:v>124.52</c:v>
                </c:pt>
                <c:pt idx="88">
                  <c:v>127.95</c:v>
                </c:pt>
                <c:pt idx="89">
                  <c:v>120.06</c:v>
                </c:pt>
                <c:pt idx="90">
                  <c:v>125.03</c:v>
                </c:pt>
                <c:pt idx="91">
                  <c:v>123.59</c:v>
                </c:pt>
                <c:pt idx="92">
                  <c:v>125.09</c:v>
                </c:pt>
                <c:pt idx="93">
                  <c:v>121.31</c:v>
                </c:pt>
                <c:pt idx="94">
                  <c:v>136.75</c:v>
                </c:pt>
                <c:pt idx="95">
                  <c:v>138.16999999999999</c:v>
                </c:pt>
                <c:pt idx="96">
                  <c:v>132.37</c:v>
                </c:pt>
                <c:pt idx="97">
                  <c:v>135.81</c:v>
                </c:pt>
                <c:pt idx="98">
                  <c:v>136.66999999999999</c:v>
                </c:pt>
                <c:pt idx="99">
                  <c:v>138.41</c:v>
                </c:pt>
                <c:pt idx="100">
                  <c:v>140.19</c:v>
                </c:pt>
                <c:pt idx="101">
                  <c:v>136.44</c:v>
                </c:pt>
                <c:pt idx="102">
                  <c:v>141.09</c:v>
                </c:pt>
                <c:pt idx="103">
                  <c:v>147.02000000000001</c:v>
                </c:pt>
                <c:pt idx="104">
                  <c:v>150.13999999999999</c:v>
                </c:pt>
                <c:pt idx="105">
                  <c:v>145.79</c:v>
                </c:pt>
                <c:pt idx="106">
                  <c:v>153.63999999999999</c:v>
                </c:pt>
                <c:pt idx="107">
                  <c:v>153.55000000000001</c:v>
                </c:pt>
                <c:pt idx="108">
                  <c:v>153.75</c:v>
                </c:pt>
                <c:pt idx="109">
                  <c:v>157.13</c:v>
                </c:pt>
                <c:pt idx="110">
                  <c:v>155.13</c:v>
                </c:pt>
                <c:pt idx="111">
                  <c:v>152.22</c:v>
                </c:pt>
                <c:pt idx="112">
                  <c:v>140.16</c:v>
                </c:pt>
                <c:pt idx="113">
                  <c:v>140.47999999999999</c:v>
                </c:pt>
                <c:pt idx="114">
                  <c:v>138.99</c:v>
                </c:pt>
                <c:pt idx="115">
                  <c:v>139.59</c:v>
                </c:pt>
                <c:pt idx="116">
                  <c:v>131.72999999999999</c:v>
                </c:pt>
                <c:pt idx="117">
                  <c:v>120.39</c:v>
                </c:pt>
                <c:pt idx="118">
                  <c:v>119.62</c:v>
                </c:pt>
                <c:pt idx="119">
                  <c:v>130.38</c:v>
                </c:pt>
                <c:pt idx="120">
                  <c:v>117.53</c:v>
                </c:pt>
                <c:pt idx="121">
                  <c:v>118.16</c:v>
                </c:pt>
                <c:pt idx="122">
                  <c:v>120.69</c:v>
                </c:pt>
                <c:pt idx="123">
                  <c:v>128.53</c:v>
                </c:pt>
                <c:pt idx="124">
                  <c:v>134.55000000000001</c:v>
                </c:pt>
                <c:pt idx="125">
                  <c:v>134.83000000000001</c:v>
                </c:pt>
                <c:pt idx="126">
                  <c:v>141.86000000000001</c:v>
                </c:pt>
                <c:pt idx="127">
                  <c:v>148.44999999999999</c:v>
                </c:pt>
                <c:pt idx="128">
                  <c:v>146.55000000000001</c:v>
                </c:pt>
                <c:pt idx="129">
                  <c:v>150.53</c:v>
                </c:pt>
                <c:pt idx="130">
                  <c:v>154.75</c:v>
                </c:pt>
                <c:pt idx="131">
                  <c:v>160.75</c:v>
                </c:pt>
                <c:pt idx="132">
                  <c:v>159.97999999999999</c:v>
                </c:pt>
                <c:pt idx="133">
                  <c:v>146.53</c:v>
                </c:pt>
                <c:pt idx="134">
                  <c:v>152.47999999999999</c:v>
                </c:pt>
                <c:pt idx="135">
                  <c:v>155.72999999999999</c:v>
                </c:pt>
                <c:pt idx="136">
                  <c:v>153.99</c:v>
                </c:pt>
                <c:pt idx="137">
                  <c:v>163.38</c:v>
                </c:pt>
                <c:pt idx="138">
                  <c:v>164.11</c:v>
                </c:pt>
                <c:pt idx="139">
                  <c:v>155.58000000000001</c:v>
                </c:pt>
                <c:pt idx="140">
                  <c:v>159.91</c:v>
                </c:pt>
                <c:pt idx="141">
                  <c:v>162.82</c:v>
                </c:pt>
                <c:pt idx="142">
                  <c:v>156.53</c:v>
                </c:pt>
                <c:pt idx="143">
                  <c:v>161.27000000000001</c:v>
                </c:pt>
                <c:pt idx="144">
                  <c:v>157.08000000000001</c:v>
                </c:pt>
                <c:pt idx="145">
                  <c:v>154.09</c:v>
                </c:pt>
                <c:pt idx="146">
                  <c:v>149.1</c:v>
                </c:pt>
                <c:pt idx="147">
                  <c:v>149.91</c:v>
                </c:pt>
                <c:pt idx="148">
                  <c:v>150.63</c:v>
                </c:pt>
                <c:pt idx="149">
                  <c:v>149.82</c:v>
                </c:pt>
                <c:pt idx="150">
                  <c:v>152.27000000000001</c:v>
                </c:pt>
                <c:pt idx="151">
                  <c:v>148.99</c:v>
                </c:pt>
                <c:pt idx="152">
                  <c:v>149.08000000000001</c:v>
                </c:pt>
                <c:pt idx="153">
                  <c:v>150.52000000000001</c:v>
                </c:pt>
                <c:pt idx="154">
                  <c:v>151.91999999999999</c:v>
                </c:pt>
                <c:pt idx="155">
                  <c:v>167.9</c:v>
                </c:pt>
                <c:pt idx="156">
                  <c:v>162.37</c:v>
                </c:pt>
                <c:pt idx="157">
                  <c:v>163.22</c:v>
                </c:pt>
                <c:pt idx="158">
                  <c:v>156.18</c:v>
                </c:pt>
                <c:pt idx="159">
                  <c:v>159.71</c:v>
                </c:pt>
                <c:pt idx="160">
                  <c:v>158.34</c:v>
                </c:pt>
                <c:pt idx="161">
                  <c:v>155.62</c:v>
                </c:pt>
                <c:pt idx="162">
                  <c:v>157.19999999999999</c:v>
                </c:pt>
                <c:pt idx="163">
                  <c:v>159.44</c:v>
                </c:pt>
                <c:pt idx="164">
                  <c:v>152.4</c:v>
                </c:pt>
                <c:pt idx="165">
                  <c:v>160.11000000000001</c:v>
                </c:pt>
                <c:pt idx="166">
                  <c:v>156.08000000000001</c:v>
                </c:pt>
                <c:pt idx="167">
                  <c:v>165.95</c:v>
                </c:pt>
                <c:pt idx="168">
                  <c:v>155.63999999999999</c:v>
                </c:pt>
                <c:pt idx="169">
                  <c:v>153.02000000000001</c:v>
                </c:pt>
                <c:pt idx="170">
                  <c:v>145.13999999999999</c:v>
                </c:pt>
                <c:pt idx="171">
                  <c:v>147.47999999999999</c:v>
                </c:pt>
                <c:pt idx="172">
                  <c:v>136.41</c:v>
                </c:pt>
                <c:pt idx="173">
                  <c:v>133.09</c:v>
                </c:pt>
                <c:pt idx="174">
                  <c:v>139.47</c:v>
                </c:pt>
                <c:pt idx="175">
                  <c:v>139.38999999999999</c:v>
                </c:pt>
                <c:pt idx="176">
                  <c:v>136.91999999999999</c:v>
                </c:pt>
                <c:pt idx="177">
                  <c:v>138.16</c:v>
                </c:pt>
                <c:pt idx="178">
                  <c:v>130.19</c:v>
                </c:pt>
                <c:pt idx="179">
                  <c:v>142.61000000000001</c:v>
                </c:pt>
                <c:pt idx="180">
                  <c:v>132.36000000000001</c:v>
                </c:pt>
                <c:pt idx="181">
                  <c:v>126.93</c:v>
                </c:pt>
                <c:pt idx="182">
                  <c:v>111.8</c:v>
                </c:pt>
                <c:pt idx="183">
                  <c:v>110.92</c:v>
                </c:pt>
                <c:pt idx="184">
                  <c:v>109.23</c:v>
                </c:pt>
                <c:pt idx="185">
                  <c:v>110.11</c:v>
                </c:pt>
                <c:pt idx="186">
                  <c:v>113.85</c:v>
                </c:pt>
                <c:pt idx="187">
                  <c:v>107.09</c:v>
                </c:pt>
                <c:pt idx="188">
                  <c:v>103.39</c:v>
                </c:pt>
                <c:pt idx="189">
                  <c:v>108.7</c:v>
                </c:pt>
                <c:pt idx="190">
                  <c:v>110.72</c:v>
                </c:pt>
                <c:pt idx="191">
                  <c:v>109.65</c:v>
                </c:pt>
                <c:pt idx="192">
                  <c:v>103.26</c:v>
                </c:pt>
                <c:pt idx="193">
                  <c:v>95.17</c:v>
                </c:pt>
                <c:pt idx="194">
                  <c:v>81.349999999999994</c:v>
                </c:pt>
                <c:pt idx="195">
                  <c:v>74.14</c:v>
                </c:pt>
                <c:pt idx="196">
                  <c:v>61.3</c:v>
                </c:pt>
                <c:pt idx="197">
                  <c:v>59.31</c:v>
                </c:pt>
                <c:pt idx="198">
                  <c:v>59.83</c:v>
                </c:pt>
                <c:pt idx="199">
                  <c:v>56.05</c:v>
                </c:pt>
                <c:pt idx="200">
                  <c:v>54.31</c:v>
                </c:pt>
                <c:pt idx="201">
                  <c:v>57.95</c:v>
                </c:pt>
                <c:pt idx="202">
                  <c:v>57.08</c:v>
                </c:pt>
                <c:pt idx="203">
                  <c:v>66.52</c:v>
                </c:pt>
                <c:pt idx="204">
                  <c:v>53.5</c:v>
                </c:pt>
                <c:pt idx="205">
                  <c:v>51.88</c:v>
                </c:pt>
                <c:pt idx="206">
                  <c:v>47.35</c:v>
                </c:pt>
                <c:pt idx="207">
                  <c:v>52.36</c:v>
                </c:pt>
                <c:pt idx="208">
                  <c:v>51.3</c:v>
                </c:pt>
                <c:pt idx="209">
                  <c:v>54.69</c:v>
                </c:pt>
                <c:pt idx="210">
                  <c:v>58.68</c:v>
                </c:pt>
                <c:pt idx="211">
                  <c:v>59.11</c:v>
                </c:pt>
                <c:pt idx="212">
                  <c:v>60.1</c:v>
                </c:pt>
                <c:pt idx="213">
                  <c:v>72.63</c:v>
                </c:pt>
                <c:pt idx="214">
                  <c:v>68.19</c:v>
                </c:pt>
                <c:pt idx="215">
                  <c:v>74.55</c:v>
                </c:pt>
                <c:pt idx="216">
                  <c:v>66.790000000000006</c:v>
                </c:pt>
                <c:pt idx="217">
                  <c:v>71.319999999999993</c:v>
                </c:pt>
                <c:pt idx="218">
                  <c:v>66.45</c:v>
                </c:pt>
                <c:pt idx="219">
                  <c:v>70.81</c:v>
                </c:pt>
                <c:pt idx="220">
                  <c:v>73.52</c:v>
                </c:pt>
                <c:pt idx="221">
                  <c:v>69.31</c:v>
                </c:pt>
                <c:pt idx="222">
                  <c:v>70.12</c:v>
                </c:pt>
                <c:pt idx="223">
                  <c:v>73</c:v>
                </c:pt>
                <c:pt idx="224">
                  <c:v>72.38</c:v>
                </c:pt>
                <c:pt idx="225">
                  <c:v>82.84</c:v>
                </c:pt>
                <c:pt idx="226">
                  <c:v>89.99</c:v>
                </c:pt>
                <c:pt idx="227">
                  <c:v>99.09</c:v>
                </c:pt>
                <c:pt idx="228">
                  <c:v>92.09</c:v>
                </c:pt>
                <c:pt idx="229">
                  <c:v>85.2</c:v>
                </c:pt>
                <c:pt idx="230">
                  <c:v>83.82</c:v>
                </c:pt>
                <c:pt idx="231">
                  <c:v>77.900000000000006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C6-4E32-B2AC-408661BB9407}"/>
            </c:ext>
          </c:extLst>
        </c:ser>
        <c:ser>
          <c:idx val="1"/>
          <c:order val="1"/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Expectativas!$K$2:$K$233</c:f>
              <c:numCache>
                <c:formatCode>mmm\-yy</c:formatCode>
                <c:ptCount val="232"/>
                <c:pt idx="0">
                  <c:v>36220</c:v>
                </c:pt>
                <c:pt idx="1">
                  <c:v>36251</c:v>
                </c:pt>
                <c:pt idx="2">
                  <c:v>36281</c:v>
                </c:pt>
                <c:pt idx="3">
                  <c:v>36312</c:v>
                </c:pt>
                <c:pt idx="4">
                  <c:v>36342</c:v>
                </c:pt>
                <c:pt idx="5">
                  <c:v>36373</c:v>
                </c:pt>
                <c:pt idx="6">
                  <c:v>36404</c:v>
                </c:pt>
                <c:pt idx="7">
                  <c:v>36434</c:v>
                </c:pt>
                <c:pt idx="8">
                  <c:v>36465</c:v>
                </c:pt>
                <c:pt idx="9">
                  <c:v>36495</c:v>
                </c:pt>
                <c:pt idx="10">
                  <c:v>36526</c:v>
                </c:pt>
                <c:pt idx="11">
                  <c:v>36557</c:v>
                </c:pt>
                <c:pt idx="12">
                  <c:v>36586</c:v>
                </c:pt>
                <c:pt idx="13">
                  <c:v>36617</c:v>
                </c:pt>
                <c:pt idx="14">
                  <c:v>36647</c:v>
                </c:pt>
                <c:pt idx="15">
                  <c:v>36678</c:v>
                </c:pt>
                <c:pt idx="16">
                  <c:v>36708</c:v>
                </c:pt>
                <c:pt idx="17">
                  <c:v>36739</c:v>
                </c:pt>
                <c:pt idx="18">
                  <c:v>36770</c:v>
                </c:pt>
                <c:pt idx="19">
                  <c:v>36800</c:v>
                </c:pt>
                <c:pt idx="20">
                  <c:v>36831</c:v>
                </c:pt>
                <c:pt idx="21">
                  <c:v>36861</c:v>
                </c:pt>
                <c:pt idx="22">
                  <c:v>36892</c:v>
                </c:pt>
                <c:pt idx="23">
                  <c:v>36923</c:v>
                </c:pt>
                <c:pt idx="24">
                  <c:v>36951</c:v>
                </c:pt>
                <c:pt idx="25">
                  <c:v>36982</c:v>
                </c:pt>
                <c:pt idx="26">
                  <c:v>37012</c:v>
                </c:pt>
                <c:pt idx="27">
                  <c:v>37043</c:v>
                </c:pt>
                <c:pt idx="28">
                  <c:v>37073</c:v>
                </c:pt>
                <c:pt idx="29">
                  <c:v>37104</c:v>
                </c:pt>
                <c:pt idx="30">
                  <c:v>37135</c:v>
                </c:pt>
                <c:pt idx="31">
                  <c:v>37165</c:v>
                </c:pt>
                <c:pt idx="32">
                  <c:v>37196</c:v>
                </c:pt>
                <c:pt idx="33">
                  <c:v>37226</c:v>
                </c:pt>
                <c:pt idx="34">
                  <c:v>37257</c:v>
                </c:pt>
                <c:pt idx="35">
                  <c:v>37288</c:v>
                </c:pt>
                <c:pt idx="36">
                  <c:v>37316</c:v>
                </c:pt>
                <c:pt idx="37">
                  <c:v>37347</c:v>
                </c:pt>
                <c:pt idx="38">
                  <c:v>37377</c:v>
                </c:pt>
                <c:pt idx="39">
                  <c:v>37408</c:v>
                </c:pt>
                <c:pt idx="40">
                  <c:v>37438</c:v>
                </c:pt>
                <c:pt idx="41">
                  <c:v>37469</c:v>
                </c:pt>
                <c:pt idx="42">
                  <c:v>37500</c:v>
                </c:pt>
                <c:pt idx="43">
                  <c:v>37530</c:v>
                </c:pt>
                <c:pt idx="44">
                  <c:v>37561</c:v>
                </c:pt>
                <c:pt idx="45">
                  <c:v>37591</c:v>
                </c:pt>
                <c:pt idx="46">
                  <c:v>37622</c:v>
                </c:pt>
                <c:pt idx="47">
                  <c:v>37653</c:v>
                </c:pt>
                <c:pt idx="48">
                  <c:v>37681</c:v>
                </c:pt>
                <c:pt idx="49">
                  <c:v>37712</c:v>
                </c:pt>
                <c:pt idx="50">
                  <c:v>37742</c:v>
                </c:pt>
                <c:pt idx="51">
                  <c:v>37773</c:v>
                </c:pt>
                <c:pt idx="52">
                  <c:v>37803</c:v>
                </c:pt>
                <c:pt idx="53">
                  <c:v>37834</c:v>
                </c:pt>
                <c:pt idx="54">
                  <c:v>37865</c:v>
                </c:pt>
                <c:pt idx="55">
                  <c:v>37895</c:v>
                </c:pt>
                <c:pt idx="56">
                  <c:v>37926</c:v>
                </c:pt>
                <c:pt idx="57">
                  <c:v>37956</c:v>
                </c:pt>
                <c:pt idx="58">
                  <c:v>37987</c:v>
                </c:pt>
                <c:pt idx="59">
                  <c:v>38018</c:v>
                </c:pt>
                <c:pt idx="60">
                  <c:v>38047</c:v>
                </c:pt>
                <c:pt idx="61">
                  <c:v>38078</c:v>
                </c:pt>
                <c:pt idx="62">
                  <c:v>38108</c:v>
                </c:pt>
                <c:pt idx="63">
                  <c:v>38139</c:v>
                </c:pt>
                <c:pt idx="64">
                  <c:v>38169</c:v>
                </c:pt>
                <c:pt idx="65">
                  <c:v>38200</c:v>
                </c:pt>
                <c:pt idx="66">
                  <c:v>38231</c:v>
                </c:pt>
                <c:pt idx="67">
                  <c:v>38261</c:v>
                </c:pt>
                <c:pt idx="68">
                  <c:v>38292</c:v>
                </c:pt>
                <c:pt idx="69">
                  <c:v>38322</c:v>
                </c:pt>
                <c:pt idx="70">
                  <c:v>38353</c:v>
                </c:pt>
                <c:pt idx="71">
                  <c:v>38384</c:v>
                </c:pt>
                <c:pt idx="72">
                  <c:v>38412</c:v>
                </c:pt>
                <c:pt idx="73">
                  <c:v>38443</c:v>
                </c:pt>
                <c:pt idx="74">
                  <c:v>38473</c:v>
                </c:pt>
                <c:pt idx="75">
                  <c:v>38504</c:v>
                </c:pt>
                <c:pt idx="76">
                  <c:v>38534</c:v>
                </c:pt>
                <c:pt idx="77">
                  <c:v>38565</c:v>
                </c:pt>
                <c:pt idx="78">
                  <c:v>38596</c:v>
                </c:pt>
                <c:pt idx="79">
                  <c:v>38626</c:v>
                </c:pt>
                <c:pt idx="80">
                  <c:v>38657</c:v>
                </c:pt>
                <c:pt idx="81">
                  <c:v>38687</c:v>
                </c:pt>
                <c:pt idx="82">
                  <c:v>38718</c:v>
                </c:pt>
                <c:pt idx="83">
                  <c:v>38749</c:v>
                </c:pt>
                <c:pt idx="84">
                  <c:v>38777</c:v>
                </c:pt>
                <c:pt idx="85">
                  <c:v>38808</c:v>
                </c:pt>
                <c:pt idx="86">
                  <c:v>38838</c:v>
                </c:pt>
                <c:pt idx="87">
                  <c:v>38869</c:v>
                </c:pt>
                <c:pt idx="88">
                  <c:v>38899</c:v>
                </c:pt>
                <c:pt idx="89">
                  <c:v>38930</c:v>
                </c:pt>
                <c:pt idx="90">
                  <c:v>38961</c:v>
                </c:pt>
                <c:pt idx="91">
                  <c:v>38991</c:v>
                </c:pt>
                <c:pt idx="92">
                  <c:v>39022</c:v>
                </c:pt>
                <c:pt idx="93">
                  <c:v>39052</c:v>
                </c:pt>
                <c:pt idx="94">
                  <c:v>39083</c:v>
                </c:pt>
                <c:pt idx="95">
                  <c:v>39114</c:v>
                </c:pt>
                <c:pt idx="96">
                  <c:v>39142</c:v>
                </c:pt>
                <c:pt idx="97">
                  <c:v>39173</c:v>
                </c:pt>
                <c:pt idx="98">
                  <c:v>39203</c:v>
                </c:pt>
                <c:pt idx="99">
                  <c:v>39234</c:v>
                </c:pt>
                <c:pt idx="100">
                  <c:v>39264</c:v>
                </c:pt>
                <c:pt idx="101">
                  <c:v>39295</c:v>
                </c:pt>
                <c:pt idx="102">
                  <c:v>39326</c:v>
                </c:pt>
                <c:pt idx="103">
                  <c:v>39356</c:v>
                </c:pt>
                <c:pt idx="104">
                  <c:v>39387</c:v>
                </c:pt>
                <c:pt idx="105">
                  <c:v>39417</c:v>
                </c:pt>
                <c:pt idx="106">
                  <c:v>39448</c:v>
                </c:pt>
                <c:pt idx="107">
                  <c:v>39479</c:v>
                </c:pt>
                <c:pt idx="108">
                  <c:v>39508</c:v>
                </c:pt>
                <c:pt idx="109">
                  <c:v>39539</c:v>
                </c:pt>
                <c:pt idx="110">
                  <c:v>39569</c:v>
                </c:pt>
                <c:pt idx="111">
                  <c:v>39600</c:v>
                </c:pt>
                <c:pt idx="112">
                  <c:v>39630</c:v>
                </c:pt>
                <c:pt idx="113">
                  <c:v>39661</c:v>
                </c:pt>
                <c:pt idx="114">
                  <c:v>39692</c:v>
                </c:pt>
                <c:pt idx="115">
                  <c:v>39722</c:v>
                </c:pt>
                <c:pt idx="116">
                  <c:v>39753</c:v>
                </c:pt>
                <c:pt idx="117">
                  <c:v>39783</c:v>
                </c:pt>
                <c:pt idx="118">
                  <c:v>39814</c:v>
                </c:pt>
                <c:pt idx="119">
                  <c:v>39845</c:v>
                </c:pt>
                <c:pt idx="120">
                  <c:v>39873</c:v>
                </c:pt>
                <c:pt idx="121">
                  <c:v>39904</c:v>
                </c:pt>
                <c:pt idx="122">
                  <c:v>39934</c:v>
                </c:pt>
                <c:pt idx="123">
                  <c:v>39965</c:v>
                </c:pt>
                <c:pt idx="124">
                  <c:v>39995</c:v>
                </c:pt>
                <c:pt idx="125">
                  <c:v>40026</c:v>
                </c:pt>
                <c:pt idx="126">
                  <c:v>40057</c:v>
                </c:pt>
                <c:pt idx="127">
                  <c:v>40087</c:v>
                </c:pt>
                <c:pt idx="128">
                  <c:v>40118</c:v>
                </c:pt>
                <c:pt idx="129">
                  <c:v>40148</c:v>
                </c:pt>
                <c:pt idx="130">
                  <c:v>40179</c:v>
                </c:pt>
                <c:pt idx="131">
                  <c:v>40210</c:v>
                </c:pt>
                <c:pt idx="132">
                  <c:v>40238</c:v>
                </c:pt>
                <c:pt idx="133">
                  <c:v>40269</c:v>
                </c:pt>
                <c:pt idx="134">
                  <c:v>40299</c:v>
                </c:pt>
                <c:pt idx="135">
                  <c:v>40330</c:v>
                </c:pt>
                <c:pt idx="136">
                  <c:v>40360</c:v>
                </c:pt>
                <c:pt idx="137">
                  <c:v>40391</c:v>
                </c:pt>
                <c:pt idx="138">
                  <c:v>40422</c:v>
                </c:pt>
                <c:pt idx="139">
                  <c:v>40452</c:v>
                </c:pt>
                <c:pt idx="140">
                  <c:v>40483</c:v>
                </c:pt>
                <c:pt idx="141">
                  <c:v>40513</c:v>
                </c:pt>
                <c:pt idx="142">
                  <c:v>40544</c:v>
                </c:pt>
                <c:pt idx="143">
                  <c:v>40575</c:v>
                </c:pt>
                <c:pt idx="144">
                  <c:v>40603</c:v>
                </c:pt>
                <c:pt idx="145">
                  <c:v>40634</c:v>
                </c:pt>
                <c:pt idx="146">
                  <c:v>40664</c:v>
                </c:pt>
                <c:pt idx="147">
                  <c:v>40695</c:v>
                </c:pt>
                <c:pt idx="148">
                  <c:v>40725</c:v>
                </c:pt>
                <c:pt idx="149">
                  <c:v>40756</c:v>
                </c:pt>
                <c:pt idx="150">
                  <c:v>40787</c:v>
                </c:pt>
                <c:pt idx="151">
                  <c:v>40817</c:v>
                </c:pt>
                <c:pt idx="152">
                  <c:v>40848</c:v>
                </c:pt>
                <c:pt idx="153">
                  <c:v>40878</c:v>
                </c:pt>
                <c:pt idx="154">
                  <c:v>40909</c:v>
                </c:pt>
                <c:pt idx="155">
                  <c:v>40940</c:v>
                </c:pt>
                <c:pt idx="156">
                  <c:v>40969</c:v>
                </c:pt>
                <c:pt idx="157">
                  <c:v>41000</c:v>
                </c:pt>
                <c:pt idx="158">
                  <c:v>41030</c:v>
                </c:pt>
                <c:pt idx="159">
                  <c:v>41061</c:v>
                </c:pt>
                <c:pt idx="160">
                  <c:v>41091</c:v>
                </c:pt>
                <c:pt idx="161">
                  <c:v>41122</c:v>
                </c:pt>
                <c:pt idx="162">
                  <c:v>41153</c:v>
                </c:pt>
                <c:pt idx="163">
                  <c:v>41183</c:v>
                </c:pt>
                <c:pt idx="164">
                  <c:v>41214</c:v>
                </c:pt>
                <c:pt idx="165">
                  <c:v>41244</c:v>
                </c:pt>
                <c:pt idx="166">
                  <c:v>41275</c:v>
                </c:pt>
                <c:pt idx="167">
                  <c:v>41306</c:v>
                </c:pt>
                <c:pt idx="168">
                  <c:v>41334</c:v>
                </c:pt>
                <c:pt idx="169">
                  <c:v>41365</c:v>
                </c:pt>
                <c:pt idx="170">
                  <c:v>41395</c:v>
                </c:pt>
                <c:pt idx="171">
                  <c:v>41426</c:v>
                </c:pt>
                <c:pt idx="172">
                  <c:v>41456</c:v>
                </c:pt>
                <c:pt idx="173">
                  <c:v>41487</c:v>
                </c:pt>
                <c:pt idx="174">
                  <c:v>41518</c:v>
                </c:pt>
                <c:pt idx="175">
                  <c:v>41548</c:v>
                </c:pt>
                <c:pt idx="176">
                  <c:v>41579</c:v>
                </c:pt>
                <c:pt idx="177">
                  <c:v>41609</c:v>
                </c:pt>
                <c:pt idx="178">
                  <c:v>41640</c:v>
                </c:pt>
                <c:pt idx="179">
                  <c:v>41671</c:v>
                </c:pt>
                <c:pt idx="180">
                  <c:v>41699</c:v>
                </c:pt>
                <c:pt idx="181">
                  <c:v>41730</c:v>
                </c:pt>
                <c:pt idx="182">
                  <c:v>41760</c:v>
                </c:pt>
                <c:pt idx="183">
                  <c:v>41791</c:v>
                </c:pt>
                <c:pt idx="184">
                  <c:v>41821</c:v>
                </c:pt>
                <c:pt idx="185">
                  <c:v>41852</c:v>
                </c:pt>
                <c:pt idx="186">
                  <c:v>41883</c:v>
                </c:pt>
                <c:pt idx="187">
                  <c:v>41913</c:v>
                </c:pt>
                <c:pt idx="188">
                  <c:v>41944</c:v>
                </c:pt>
                <c:pt idx="189">
                  <c:v>41974</c:v>
                </c:pt>
                <c:pt idx="190">
                  <c:v>42005</c:v>
                </c:pt>
                <c:pt idx="191">
                  <c:v>42036</c:v>
                </c:pt>
                <c:pt idx="192">
                  <c:v>42064</c:v>
                </c:pt>
                <c:pt idx="193">
                  <c:v>42095</c:v>
                </c:pt>
                <c:pt idx="194">
                  <c:v>42125</c:v>
                </c:pt>
                <c:pt idx="195">
                  <c:v>42156</c:v>
                </c:pt>
                <c:pt idx="196">
                  <c:v>42186</c:v>
                </c:pt>
                <c:pt idx="197">
                  <c:v>42217</c:v>
                </c:pt>
                <c:pt idx="198">
                  <c:v>42248</c:v>
                </c:pt>
                <c:pt idx="199">
                  <c:v>42278</c:v>
                </c:pt>
                <c:pt idx="200">
                  <c:v>42309</c:v>
                </c:pt>
                <c:pt idx="201">
                  <c:v>42339</c:v>
                </c:pt>
                <c:pt idx="202">
                  <c:v>42370</c:v>
                </c:pt>
                <c:pt idx="203">
                  <c:v>42401</c:v>
                </c:pt>
                <c:pt idx="204">
                  <c:v>42430</c:v>
                </c:pt>
                <c:pt idx="205">
                  <c:v>42461</c:v>
                </c:pt>
                <c:pt idx="206">
                  <c:v>42491</c:v>
                </c:pt>
                <c:pt idx="207">
                  <c:v>42522</c:v>
                </c:pt>
                <c:pt idx="208">
                  <c:v>42552</c:v>
                </c:pt>
                <c:pt idx="209">
                  <c:v>42583</c:v>
                </c:pt>
                <c:pt idx="210">
                  <c:v>42614</c:v>
                </c:pt>
                <c:pt idx="211">
                  <c:v>42644</c:v>
                </c:pt>
                <c:pt idx="212">
                  <c:v>42675</c:v>
                </c:pt>
                <c:pt idx="213">
                  <c:v>42705</c:v>
                </c:pt>
                <c:pt idx="214">
                  <c:v>42736</c:v>
                </c:pt>
                <c:pt idx="215">
                  <c:v>42767</c:v>
                </c:pt>
                <c:pt idx="216">
                  <c:v>42795</c:v>
                </c:pt>
                <c:pt idx="217">
                  <c:v>42826</c:v>
                </c:pt>
                <c:pt idx="218">
                  <c:v>42856</c:v>
                </c:pt>
                <c:pt idx="219">
                  <c:v>42887</c:v>
                </c:pt>
                <c:pt idx="220">
                  <c:v>42917</c:v>
                </c:pt>
                <c:pt idx="221">
                  <c:v>42948</c:v>
                </c:pt>
                <c:pt idx="222">
                  <c:v>42979</c:v>
                </c:pt>
                <c:pt idx="223">
                  <c:v>43009</c:v>
                </c:pt>
                <c:pt idx="224">
                  <c:v>43040</c:v>
                </c:pt>
                <c:pt idx="225">
                  <c:v>43070</c:v>
                </c:pt>
                <c:pt idx="226">
                  <c:v>43101</c:v>
                </c:pt>
                <c:pt idx="227">
                  <c:v>43132</c:v>
                </c:pt>
                <c:pt idx="228">
                  <c:v>43160</c:v>
                </c:pt>
                <c:pt idx="229">
                  <c:v>43191</c:v>
                </c:pt>
                <c:pt idx="230">
                  <c:v>43221</c:v>
                </c:pt>
                <c:pt idx="231">
                  <c:v>43252</c:v>
                </c:pt>
              </c:numCache>
            </c:numRef>
          </c:cat>
          <c:val>
            <c:numRef>
              <c:f>Expectativas!$M$2:$M$233</c:f>
              <c:numCache>
                <c:formatCode>General</c:formatCode>
                <c:ptCount val="232"/>
                <c:pt idx="0">
                  <c:v>91.36</c:v>
                </c:pt>
                <c:pt idx="1">
                  <c:v>93.76</c:v>
                </c:pt>
                <c:pt idx="2">
                  <c:v>94.91</c:v>
                </c:pt>
                <c:pt idx="3">
                  <c:v>112.22</c:v>
                </c:pt>
                <c:pt idx="4">
                  <c:v>121.14</c:v>
                </c:pt>
                <c:pt idx="5">
                  <c:v>120.56</c:v>
                </c:pt>
                <c:pt idx="6">
                  <c:v>122</c:v>
                </c:pt>
                <c:pt idx="7">
                  <c:v>117.91</c:v>
                </c:pt>
                <c:pt idx="8">
                  <c:v>113.43</c:v>
                </c:pt>
                <c:pt idx="9">
                  <c:v>114.92</c:v>
                </c:pt>
                <c:pt idx="10">
                  <c:v>120.73</c:v>
                </c:pt>
                <c:pt idx="11">
                  <c:v>121.31</c:v>
                </c:pt>
                <c:pt idx="12">
                  <c:v>113.53</c:v>
                </c:pt>
                <c:pt idx="13">
                  <c:v>109.61</c:v>
                </c:pt>
                <c:pt idx="14">
                  <c:v>102.87</c:v>
                </c:pt>
                <c:pt idx="15">
                  <c:v>107.86</c:v>
                </c:pt>
                <c:pt idx="16">
                  <c:v>114.5</c:v>
                </c:pt>
                <c:pt idx="17">
                  <c:v>106.11</c:v>
                </c:pt>
                <c:pt idx="18">
                  <c:v>104.73</c:v>
                </c:pt>
                <c:pt idx="19">
                  <c:v>111.45</c:v>
                </c:pt>
                <c:pt idx="20">
                  <c:v>116.86</c:v>
                </c:pt>
                <c:pt idx="21">
                  <c:v>116.47</c:v>
                </c:pt>
                <c:pt idx="22">
                  <c:v>115.88</c:v>
                </c:pt>
                <c:pt idx="23">
                  <c:v>119.74</c:v>
                </c:pt>
                <c:pt idx="24">
                  <c:v>120.51</c:v>
                </c:pt>
                <c:pt idx="25">
                  <c:v>116.11</c:v>
                </c:pt>
                <c:pt idx="26">
                  <c:v>114.97</c:v>
                </c:pt>
                <c:pt idx="27">
                  <c:v>89.18</c:v>
                </c:pt>
                <c:pt idx="28">
                  <c:v>99.52</c:v>
                </c:pt>
                <c:pt idx="29">
                  <c:v>98.1</c:v>
                </c:pt>
                <c:pt idx="30">
                  <c:v>104.44</c:v>
                </c:pt>
                <c:pt idx="31">
                  <c:v>92.65</c:v>
                </c:pt>
                <c:pt idx="32">
                  <c:v>86.86</c:v>
                </c:pt>
                <c:pt idx="33">
                  <c:v>96.22</c:v>
                </c:pt>
                <c:pt idx="34">
                  <c:v>97.93</c:v>
                </c:pt>
                <c:pt idx="35">
                  <c:v>101.54</c:v>
                </c:pt>
                <c:pt idx="36">
                  <c:v>100.37</c:v>
                </c:pt>
                <c:pt idx="37">
                  <c:v>110.41</c:v>
                </c:pt>
                <c:pt idx="38">
                  <c:v>110.25</c:v>
                </c:pt>
                <c:pt idx="39">
                  <c:v>96.27</c:v>
                </c:pt>
                <c:pt idx="40">
                  <c:v>104.91</c:v>
                </c:pt>
                <c:pt idx="41">
                  <c:v>103.16</c:v>
                </c:pt>
                <c:pt idx="42">
                  <c:v>114.09</c:v>
                </c:pt>
                <c:pt idx="43">
                  <c:v>110.95</c:v>
                </c:pt>
                <c:pt idx="44">
                  <c:v>118.33</c:v>
                </c:pt>
                <c:pt idx="45">
                  <c:v>121.89</c:v>
                </c:pt>
                <c:pt idx="46">
                  <c:v>121.88</c:v>
                </c:pt>
                <c:pt idx="47">
                  <c:v>122.22</c:v>
                </c:pt>
                <c:pt idx="48">
                  <c:v>121.87</c:v>
                </c:pt>
                <c:pt idx="49">
                  <c:v>126.89</c:v>
                </c:pt>
                <c:pt idx="50">
                  <c:v>133.87</c:v>
                </c:pt>
                <c:pt idx="51">
                  <c:v>139.77000000000001</c:v>
                </c:pt>
                <c:pt idx="52">
                  <c:v>135.77000000000001</c:v>
                </c:pt>
                <c:pt idx="53">
                  <c:v>132.59</c:v>
                </c:pt>
                <c:pt idx="54">
                  <c:v>127.03</c:v>
                </c:pt>
                <c:pt idx="55">
                  <c:v>123.31</c:v>
                </c:pt>
                <c:pt idx="56">
                  <c:v>128.02000000000001</c:v>
                </c:pt>
                <c:pt idx="57">
                  <c:v>135.15</c:v>
                </c:pt>
                <c:pt idx="58">
                  <c:v>143.15</c:v>
                </c:pt>
                <c:pt idx="59">
                  <c:v>143.04</c:v>
                </c:pt>
                <c:pt idx="60">
                  <c:v>131.54</c:v>
                </c:pt>
                <c:pt idx="61">
                  <c:v>124.76</c:v>
                </c:pt>
                <c:pt idx="62">
                  <c:v>140.13999999999999</c:v>
                </c:pt>
                <c:pt idx="63">
                  <c:v>132.55000000000001</c:v>
                </c:pt>
                <c:pt idx="64">
                  <c:v>132.16999999999999</c:v>
                </c:pt>
                <c:pt idx="65">
                  <c:v>138.38999999999999</c:v>
                </c:pt>
                <c:pt idx="66">
                  <c:v>150.52000000000001</c:v>
                </c:pt>
                <c:pt idx="67">
                  <c:v>161.62</c:v>
                </c:pt>
                <c:pt idx="68">
                  <c:v>166.68</c:v>
                </c:pt>
                <c:pt idx="69">
                  <c:v>153.99</c:v>
                </c:pt>
                <c:pt idx="70">
                  <c:v>158.94999999999999</c:v>
                </c:pt>
                <c:pt idx="71">
                  <c:v>161.38999999999999</c:v>
                </c:pt>
                <c:pt idx="72">
                  <c:v>158.37</c:v>
                </c:pt>
                <c:pt idx="73">
                  <c:v>155.46</c:v>
                </c:pt>
                <c:pt idx="74">
                  <c:v>145.9</c:v>
                </c:pt>
                <c:pt idx="75">
                  <c:v>145.56</c:v>
                </c:pt>
                <c:pt idx="76">
                  <c:v>145.63</c:v>
                </c:pt>
                <c:pt idx="77">
                  <c:v>130.62</c:v>
                </c:pt>
                <c:pt idx="78">
                  <c:v>113.35</c:v>
                </c:pt>
                <c:pt idx="79">
                  <c:v>113.07</c:v>
                </c:pt>
                <c:pt idx="80">
                  <c:v>118.26</c:v>
                </c:pt>
                <c:pt idx="81">
                  <c:v>132.72999999999999</c:v>
                </c:pt>
                <c:pt idx="82">
                  <c:v>135.33000000000001</c:v>
                </c:pt>
                <c:pt idx="83">
                  <c:v>144.65</c:v>
                </c:pt>
                <c:pt idx="84">
                  <c:v>142.79</c:v>
                </c:pt>
                <c:pt idx="85">
                  <c:v>134.82</c:v>
                </c:pt>
                <c:pt idx="86">
                  <c:v>142.62</c:v>
                </c:pt>
                <c:pt idx="87">
                  <c:v>140.97999999999999</c:v>
                </c:pt>
                <c:pt idx="88">
                  <c:v>138.32</c:v>
                </c:pt>
                <c:pt idx="89">
                  <c:v>133.69</c:v>
                </c:pt>
                <c:pt idx="90">
                  <c:v>135.58000000000001</c:v>
                </c:pt>
                <c:pt idx="91">
                  <c:v>138.1</c:v>
                </c:pt>
                <c:pt idx="92">
                  <c:v>140.97</c:v>
                </c:pt>
                <c:pt idx="93">
                  <c:v>131.63</c:v>
                </c:pt>
                <c:pt idx="94">
                  <c:v>131.97999999999999</c:v>
                </c:pt>
                <c:pt idx="95">
                  <c:v>131.86000000000001</c:v>
                </c:pt>
                <c:pt idx="96">
                  <c:v>124.87</c:v>
                </c:pt>
                <c:pt idx="97">
                  <c:v>122.74</c:v>
                </c:pt>
                <c:pt idx="98">
                  <c:v>119.71</c:v>
                </c:pt>
                <c:pt idx="99">
                  <c:v>124</c:v>
                </c:pt>
                <c:pt idx="100">
                  <c:v>123.4</c:v>
                </c:pt>
                <c:pt idx="101">
                  <c:v>126.21</c:v>
                </c:pt>
                <c:pt idx="102">
                  <c:v>125.63</c:v>
                </c:pt>
                <c:pt idx="103">
                  <c:v>124.23</c:v>
                </c:pt>
                <c:pt idx="104">
                  <c:v>127</c:v>
                </c:pt>
                <c:pt idx="105">
                  <c:v>135.97</c:v>
                </c:pt>
                <c:pt idx="106">
                  <c:v>135.26</c:v>
                </c:pt>
                <c:pt idx="107">
                  <c:v>142.47</c:v>
                </c:pt>
                <c:pt idx="108">
                  <c:v>143.69999999999999</c:v>
                </c:pt>
                <c:pt idx="109">
                  <c:v>142.86000000000001</c:v>
                </c:pt>
                <c:pt idx="110">
                  <c:v>142.19</c:v>
                </c:pt>
                <c:pt idx="111">
                  <c:v>136.16999999999999</c:v>
                </c:pt>
                <c:pt idx="112">
                  <c:v>125.28</c:v>
                </c:pt>
                <c:pt idx="113">
                  <c:v>134.76</c:v>
                </c:pt>
                <c:pt idx="114">
                  <c:v>142.81</c:v>
                </c:pt>
                <c:pt idx="115">
                  <c:v>141.04</c:v>
                </c:pt>
                <c:pt idx="116">
                  <c:v>135.27000000000001</c:v>
                </c:pt>
                <c:pt idx="117">
                  <c:v>134.18</c:v>
                </c:pt>
                <c:pt idx="118">
                  <c:v>128.85</c:v>
                </c:pt>
                <c:pt idx="119">
                  <c:v>136.62</c:v>
                </c:pt>
                <c:pt idx="120">
                  <c:v>139.77000000000001</c:v>
                </c:pt>
                <c:pt idx="121">
                  <c:v>131.77000000000001</c:v>
                </c:pt>
                <c:pt idx="122">
                  <c:v>134.44999999999999</c:v>
                </c:pt>
                <c:pt idx="123">
                  <c:v>147.63</c:v>
                </c:pt>
                <c:pt idx="124">
                  <c:v>151.99</c:v>
                </c:pt>
                <c:pt idx="125">
                  <c:v>152.80000000000001</c:v>
                </c:pt>
                <c:pt idx="126">
                  <c:v>153.44</c:v>
                </c:pt>
                <c:pt idx="127">
                  <c:v>162.94</c:v>
                </c:pt>
                <c:pt idx="128">
                  <c:v>161.94999999999999</c:v>
                </c:pt>
                <c:pt idx="129">
                  <c:v>160.69</c:v>
                </c:pt>
                <c:pt idx="130">
                  <c:v>164.28</c:v>
                </c:pt>
                <c:pt idx="131">
                  <c:v>161.87</c:v>
                </c:pt>
                <c:pt idx="132">
                  <c:v>159.88</c:v>
                </c:pt>
                <c:pt idx="133">
                  <c:v>160.08000000000001</c:v>
                </c:pt>
                <c:pt idx="134">
                  <c:v>157.96</c:v>
                </c:pt>
                <c:pt idx="135">
                  <c:v>163.76</c:v>
                </c:pt>
                <c:pt idx="136">
                  <c:v>159.27000000000001</c:v>
                </c:pt>
                <c:pt idx="137">
                  <c:v>165.25</c:v>
                </c:pt>
                <c:pt idx="138">
                  <c:v>161.62</c:v>
                </c:pt>
                <c:pt idx="139">
                  <c:v>155.22999999999999</c:v>
                </c:pt>
                <c:pt idx="140">
                  <c:v>160.16</c:v>
                </c:pt>
                <c:pt idx="141">
                  <c:v>165.22</c:v>
                </c:pt>
                <c:pt idx="142">
                  <c:v>163.71</c:v>
                </c:pt>
                <c:pt idx="143">
                  <c:v>166.17</c:v>
                </c:pt>
                <c:pt idx="144">
                  <c:v>162.43</c:v>
                </c:pt>
                <c:pt idx="145">
                  <c:v>163.01</c:v>
                </c:pt>
                <c:pt idx="146">
                  <c:v>155.6</c:v>
                </c:pt>
                <c:pt idx="147">
                  <c:v>156.41999999999999</c:v>
                </c:pt>
                <c:pt idx="148">
                  <c:v>154.47</c:v>
                </c:pt>
                <c:pt idx="149">
                  <c:v>154.63999999999999</c:v>
                </c:pt>
                <c:pt idx="150">
                  <c:v>155.29</c:v>
                </c:pt>
                <c:pt idx="151">
                  <c:v>153.85</c:v>
                </c:pt>
                <c:pt idx="152">
                  <c:v>159.55000000000001</c:v>
                </c:pt>
                <c:pt idx="153">
                  <c:v>163.28</c:v>
                </c:pt>
                <c:pt idx="154">
                  <c:v>162.6</c:v>
                </c:pt>
                <c:pt idx="155">
                  <c:v>171.7</c:v>
                </c:pt>
                <c:pt idx="156">
                  <c:v>165.79</c:v>
                </c:pt>
                <c:pt idx="157">
                  <c:v>166.17</c:v>
                </c:pt>
                <c:pt idx="158">
                  <c:v>167.62</c:v>
                </c:pt>
                <c:pt idx="159">
                  <c:v>164.11</c:v>
                </c:pt>
                <c:pt idx="160">
                  <c:v>162.04</c:v>
                </c:pt>
                <c:pt idx="161">
                  <c:v>156.75</c:v>
                </c:pt>
                <c:pt idx="162">
                  <c:v>159.01</c:v>
                </c:pt>
                <c:pt idx="163">
                  <c:v>162.68</c:v>
                </c:pt>
                <c:pt idx="164">
                  <c:v>164.56</c:v>
                </c:pt>
                <c:pt idx="165">
                  <c:v>162.94</c:v>
                </c:pt>
                <c:pt idx="166">
                  <c:v>163.54</c:v>
                </c:pt>
                <c:pt idx="167">
                  <c:v>165.78</c:v>
                </c:pt>
                <c:pt idx="168">
                  <c:v>162.84</c:v>
                </c:pt>
                <c:pt idx="169">
                  <c:v>157.35</c:v>
                </c:pt>
                <c:pt idx="170">
                  <c:v>146.53</c:v>
                </c:pt>
                <c:pt idx="171">
                  <c:v>143.41999999999999</c:v>
                </c:pt>
                <c:pt idx="172">
                  <c:v>136.94</c:v>
                </c:pt>
                <c:pt idx="173">
                  <c:v>133.01</c:v>
                </c:pt>
                <c:pt idx="174">
                  <c:v>134.91999999999999</c:v>
                </c:pt>
                <c:pt idx="175">
                  <c:v>139.15</c:v>
                </c:pt>
                <c:pt idx="176">
                  <c:v>138.74</c:v>
                </c:pt>
                <c:pt idx="177">
                  <c:v>135.51</c:v>
                </c:pt>
                <c:pt idx="178">
                  <c:v>132.78</c:v>
                </c:pt>
                <c:pt idx="179">
                  <c:v>132.24</c:v>
                </c:pt>
                <c:pt idx="180">
                  <c:v>121.39</c:v>
                </c:pt>
                <c:pt idx="181">
                  <c:v>115.8</c:v>
                </c:pt>
                <c:pt idx="182">
                  <c:v>107.94</c:v>
                </c:pt>
                <c:pt idx="183">
                  <c:v>105.01</c:v>
                </c:pt>
                <c:pt idx="184">
                  <c:v>109.76</c:v>
                </c:pt>
                <c:pt idx="185">
                  <c:v>110.83</c:v>
                </c:pt>
                <c:pt idx="186">
                  <c:v>122.3</c:v>
                </c:pt>
                <c:pt idx="187">
                  <c:v>121.64</c:v>
                </c:pt>
                <c:pt idx="188">
                  <c:v>124.39</c:v>
                </c:pt>
                <c:pt idx="189">
                  <c:v>115.79</c:v>
                </c:pt>
                <c:pt idx="190">
                  <c:v>114.01</c:v>
                </c:pt>
                <c:pt idx="191">
                  <c:v>115.05</c:v>
                </c:pt>
                <c:pt idx="192">
                  <c:v>109.26</c:v>
                </c:pt>
                <c:pt idx="193">
                  <c:v>105.82</c:v>
                </c:pt>
                <c:pt idx="194">
                  <c:v>98.71</c:v>
                </c:pt>
                <c:pt idx="195">
                  <c:v>101.54</c:v>
                </c:pt>
                <c:pt idx="196">
                  <c:v>100.04</c:v>
                </c:pt>
                <c:pt idx="197">
                  <c:v>101.56</c:v>
                </c:pt>
                <c:pt idx="198">
                  <c:v>102.66</c:v>
                </c:pt>
                <c:pt idx="199">
                  <c:v>110.57</c:v>
                </c:pt>
                <c:pt idx="200">
                  <c:v>106.38</c:v>
                </c:pt>
                <c:pt idx="201">
                  <c:v>106.65</c:v>
                </c:pt>
                <c:pt idx="202">
                  <c:v>110.34</c:v>
                </c:pt>
                <c:pt idx="203">
                  <c:v>114.36</c:v>
                </c:pt>
                <c:pt idx="204">
                  <c:v>113.19</c:v>
                </c:pt>
                <c:pt idx="205">
                  <c:v>111.54</c:v>
                </c:pt>
                <c:pt idx="206">
                  <c:v>119.85</c:v>
                </c:pt>
                <c:pt idx="207">
                  <c:v>128.5</c:v>
                </c:pt>
                <c:pt idx="208">
                  <c:v>128.59</c:v>
                </c:pt>
                <c:pt idx="209">
                  <c:v>130.29</c:v>
                </c:pt>
                <c:pt idx="210">
                  <c:v>139.13</c:v>
                </c:pt>
                <c:pt idx="211">
                  <c:v>137.22999999999999</c:v>
                </c:pt>
                <c:pt idx="212">
                  <c:v>143.76</c:v>
                </c:pt>
                <c:pt idx="213">
                  <c:v>136.13</c:v>
                </c:pt>
                <c:pt idx="214">
                  <c:v>124.95</c:v>
                </c:pt>
                <c:pt idx="215">
                  <c:v>139.96</c:v>
                </c:pt>
                <c:pt idx="216">
                  <c:v>137.77000000000001</c:v>
                </c:pt>
                <c:pt idx="217">
                  <c:v>134.13999999999999</c:v>
                </c:pt>
                <c:pt idx="218">
                  <c:v>128.18</c:v>
                </c:pt>
                <c:pt idx="219">
                  <c:v>119.56</c:v>
                </c:pt>
                <c:pt idx="220">
                  <c:v>125.62</c:v>
                </c:pt>
                <c:pt idx="221">
                  <c:v>122.93</c:v>
                </c:pt>
                <c:pt idx="222">
                  <c:v>119.38</c:v>
                </c:pt>
                <c:pt idx="223">
                  <c:v>122.69</c:v>
                </c:pt>
                <c:pt idx="224">
                  <c:v>125.01</c:v>
                </c:pt>
                <c:pt idx="225">
                  <c:v>127.2</c:v>
                </c:pt>
                <c:pt idx="226">
                  <c:v>134.94</c:v>
                </c:pt>
                <c:pt idx="227">
                  <c:v>134.88999999999999</c:v>
                </c:pt>
                <c:pt idx="228">
                  <c:v>131.35</c:v>
                </c:pt>
                <c:pt idx="229">
                  <c:v>126.44</c:v>
                </c:pt>
                <c:pt idx="230">
                  <c:v>133.29</c:v>
                </c:pt>
                <c:pt idx="231">
                  <c:v>121.4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5C6-4E32-B2AC-408661BB94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6984960"/>
        <c:axId val="126986496"/>
      </c:lineChart>
      <c:dateAx>
        <c:axId val="126984960"/>
        <c:scaling>
          <c:orientation val="minMax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6986496"/>
        <c:crosses val="autoZero"/>
        <c:auto val="1"/>
        <c:lblOffset val="100"/>
        <c:baseTimeUnit val="months"/>
      </c:dateAx>
      <c:valAx>
        <c:axId val="126986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6984960"/>
        <c:crosses val="autoZero"/>
        <c:crossBetween val="between"/>
        <c:majorUnit val="25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 (corpo)"/>
                <a:ea typeface="Calibri"/>
                <a:cs typeface="Calibri"/>
              </a:defRPr>
            </a:pPr>
            <a:r>
              <a:rPr lang="pt-BR">
                <a:latin typeface="Calibri (corpo)"/>
              </a:rPr>
              <a:t>Taxa de desemprego - % da PEA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Desemprego!$E$1</c:f>
              <c:strCache>
                <c:ptCount val="1"/>
                <c:pt idx="0">
                  <c:v>PME antiga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numRef>
              <c:f>Desemprego!$A$2:$A$464</c:f>
              <c:numCache>
                <c:formatCode>[$-416]mmm\-yy;@</c:formatCode>
                <c:ptCount val="463"/>
                <c:pt idx="0">
                  <c:v>29221</c:v>
                </c:pt>
                <c:pt idx="1">
                  <c:v>29252</c:v>
                </c:pt>
                <c:pt idx="2">
                  <c:v>29281</c:v>
                </c:pt>
                <c:pt idx="3">
                  <c:v>29312</c:v>
                </c:pt>
                <c:pt idx="4">
                  <c:v>29342</c:v>
                </c:pt>
                <c:pt idx="5">
                  <c:v>29373</c:v>
                </c:pt>
                <c:pt idx="6">
                  <c:v>29403</c:v>
                </c:pt>
                <c:pt idx="7">
                  <c:v>29434</c:v>
                </c:pt>
                <c:pt idx="8">
                  <c:v>29465</c:v>
                </c:pt>
                <c:pt idx="9">
                  <c:v>29495</c:v>
                </c:pt>
                <c:pt idx="10">
                  <c:v>29526</c:v>
                </c:pt>
                <c:pt idx="11">
                  <c:v>29556</c:v>
                </c:pt>
                <c:pt idx="12">
                  <c:v>29587</c:v>
                </c:pt>
                <c:pt idx="13">
                  <c:v>29618</c:v>
                </c:pt>
                <c:pt idx="14">
                  <c:v>29646</c:v>
                </c:pt>
                <c:pt idx="15">
                  <c:v>29677</c:v>
                </c:pt>
                <c:pt idx="16">
                  <c:v>29707</c:v>
                </c:pt>
                <c:pt idx="17">
                  <c:v>29738</c:v>
                </c:pt>
                <c:pt idx="18">
                  <c:v>29768</c:v>
                </c:pt>
                <c:pt idx="19">
                  <c:v>29799</c:v>
                </c:pt>
                <c:pt idx="20">
                  <c:v>29830</c:v>
                </c:pt>
                <c:pt idx="21">
                  <c:v>29860</c:v>
                </c:pt>
                <c:pt idx="22">
                  <c:v>29891</c:v>
                </c:pt>
                <c:pt idx="23">
                  <c:v>29921</c:v>
                </c:pt>
                <c:pt idx="24">
                  <c:v>29952</c:v>
                </c:pt>
                <c:pt idx="25">
                  <c:v>29983</c:v>
                </c:pt>
                <c:pt idx="26">
                  <c:v>30011</c:v>
                </c:pt>
                <c:pt idx="27">
                  <c:v>30042</c:v>
                </c:pt>
                <c:pt idx="28">
                  <c:v>30072</c:v>
                </c:pt>
                <c:pt idx="29">
                  <c:v>30103</c:v>
                </c:pt>
                <c:pt idx="30">
                  <c:v>30133</c:v>
                </c:pt>
                <c:pt idx="31">
                  <c:v>30164</c:v>
                </c:pt>
                <c:pt idx="32">
                  <c:v>30195</c:v>
                </c:pt>
                <c:pt idx="33">
                  <c:v>30225</c:v>
                </c:pt>
                <c:pt idx="34">
                  <c:v>30256</c:v>
                </c:pt>
                <c:pt idx="35">
                  <c:v>30286</c:v>
                </c:pt>
                <c:pt idx="36">
                  <c:v>30317</c:v>
                </c:pt>
                <c:pt idx="37">
                  <c:v>30348</c:v>
                </c:pt>
                <c:pt idx="38">
                  <c:v>30376</c:v>
                </c:pt>
                <c:pt idx="39">
                  <c:v>30407</c:v>
                </c:pt>
                <c:pt idx="40">
                  <c:v>30437</c:v>
                </c:pt>
                <c:pt idx="41">
                  <c:v>30468</c:v>
                </c:pt>
                <c:pt idx="42">
                  <c:v>30498</c:v>
                </c:pt>
                <c:pt idx="43">
                  <c:v>30529</c:v>
                </c:pt>
                <c:pt idx="44">
                  <c:v>30560</c:v>
                </c:pt>
                <c:pt idx="45">
                  <c:v>30590</c:v>
                </c:pt>
                <c:pt idx="46">
                  <c:v>30621</c:v>
                </c:pt>
                <c:pt idx="47">
                  <c:v>30651</c:v>
                </c:pt>
                <c:pt idx="48">
                  <c:v>30682</c:v>
                </c:pt>
                <c:pt idx="49">
                  <c:v>30713</c:v>
                </c:pt>
                <c:pt idx="50">
                  <c:v>30742</c:v>
                </c:pt>
                <c:pt idx="51">
                  <c:v>30773</c:v>
                </c:pt>
                <c:pt idx="52">
                  <c:v>30803</c:v>
                </c:pt>
                <c:pt idx="53">
                  <c:v>30834</c:v>
                </c:pt>
                <c:pt idx="54">
                  <c:v>30864</c:v>
                </c:pt>
                <c:pt idx="55">
                  <c:v>30895</c:v>
                </c:pt>
                <c:pt idx="56">
                  <c:v>30926</c:v>
                </c:pt>
                <c:pt idx="57">
                  <c:v>30956</c:v>
                </c:pt>
                <c:pt idx="58">
                  <c:v>30987</c:v>
                </c:pt>
                <c:pt idx="59">
                  <c:v>31017</c:v>
                </c:pt>
                <c:pt idx="60">
                  <c:v>31048</c:v>
                </c:pt>
                <c:pt idx="61">
                  <c:v>31079</c:v>
                </c:pt>
                <c:pt idx="62">
                  <c:v>31107</c:v>
                </c:pt>
                <c:pt idx="63">
                  <c:v>31138</c:v>
                </c:pt>
                <c:pt idx="64">
                  <c:v>31168</c:v>
                </c:pt>
                <c:pt idx="65">
                  <c:v>31199</c:v>
                </c:pt>
                <c:pt idx="66">
                  <c:v>31229</c:v>
                </c:pt>
                <c:pt idx="67">
                  <c:v>31260</c:v>
                </c:pt>
                <c:pt idx="68">
                  <c:v>31291</c:v>
                </c:pt>
                <c:pt idx="69">
                  <c:v>31321</c:v>
                </c:pt>
                <c:pt idx="70">
                  <c:v>31352</c:v>
                </c:pt>
                <c:pt idx="71">
                  <c:v>31382</c:v>
                </c:pt>
                <c:pt idx="72">
                  <c:v>31413</c:v>
                </c:pt>
                <c:pt idx="73">
                  <c:v>31444</c:v>
                </c:pt>
                <c:pt idx="74">
                  <c:v>31472</c:v>
                </c:pt>
                <c:pt idx="75">
                  <c:v>31503</c:v>
                </c:pt>
                <c:pt idx="76">
                  <c:v>31533</c:v>
                </c:pt>
                <c:pt idx="77">
                  <c:v>31564</c:v>
                </c:pt>
                <c:pt idx="78">
                  <c:v>31594</c:v>
                </c:pt>
                <c:pt idx="79">
                  <c:v>31625</c:v>
                </c:pt>
                <c:pt idx="80">
                  <c:v>31656</c:v>
                </c:pt>
                <c:pt idx="81">
                  <c:v>31686</c:v>
                </c:pt>
                <c:pt idx="82">
                  <c:v>31717</c:v>
                </c:pt>
                <c:pt idx="83">
                  <c:v>31747</c:v>
                </c:pt>
                <c:pt idx="84">
                  <c:v>31778</c:v>
                </c:pt>
                <c:pt idx="85">
                  <c:v>31809</c:v>
                </c:pt>
                <c:pt idx="86">
                  <c:v>31837</c:v>
                </c:pt>
                <c:pt idx="87">
                  <c:v>31868</c:v>
                </c:pt>
                <c:pt idx="88">
                  <c:v>31898</c:v>
                </c:pt>
                <c:pt idx="89">
                  <c:v>31929</c:v>
                </c:pt>
                <c:pt idx="90">
                  <c:v>31959</c:v>
                </c:pt>
                <c:pt idx="91">
                  <c:v>31990</c:v>
                </c:pt>
                <c:pt idx="92">
                  <c:v>32021</c:v>
                </c:pt>
                <c:pt idx="93">
                  <c:v>32051</c:v>
                </c:pt>
                <c:pt idx="94">
                  <c:v>32082</c:v>
                </c:pt>
                <c:pt idx="95">
                  <c:v>32112</c:v>
                </c:pt>
                <c:pt idx="96">
                  <c:v>32143</c:v>
                </c:pt>
                <c:pt idx="97">
                  <c:v>32174</c:v>
                </c:pt>
                <c:pt idx="98">
                  <c:v>32203</c:v>
                </c:pt>
                <c:pt idx="99">
                  <c:v>32234</c:v>
                </c:pt>
                <c:pt idx="100">
                  <c:v>32264</c:v>
                </c:pt>
                <c:pt idx="101">
                  <c:v>32295</c:v>
                </c:pt>
                <c:pt idx="102">
                  <c:v>32325</c:v>
                </c:pt>
                <c:pt idx="103">
                  <c:v>32356</c:v>
                </c:pt>
                <c:pt idx="104">
                  <c:v>32387</c:v>
                </c:pt>
                <c:pt idx="105">
                  <c:v>32417</c:v>
                </c:pt>
                <c:pt idx="106">
                  <c:v>32448</c:v>
                </c:pt>
                <c:pt idx="107">
                  <c:v>32478</c:v>
                </c:pt>
                <c:pt idx="108">
                  <c:v>32509</c:v>
                </c:pt>
                <c:pt idx="109">
                  <c:v>32540</c:v>
                </c:pt>
                <c:pt idx="110">
                  <c:v>32568</c:v>
                </c:pt>
                <c:pt idx="111">
                  <c:v>32599</c:v>
                </c:pt>
                <c:pt idx="112">
                  <c:v>32629</c:v>
                </c:pt>
                <c:pt idx="113">
                  <c:v>32660</c:v>
                </c:pt>
                <c:pt idx="114">
                  <c:v>32690</c:v>
                </c:pt>
                <c:pt idx="115">
                  <c:v>32721</c:v>
                </c:pt>
                <c:pt idx="116">
                  <c:v>32752</c:v>
                </c:pt>
                <c:pt idx="117">
                  <c:v>32782</c:v>
                </c:pt>
                <c:pt idx="118">
                  <c:v>32813</c:v>
                </c:pt>
                <c:pt idx="119">
                  <c:v>32843</c:v>
                </c:pt>
                <c:pt idx="120">
                  <c:v>32874</c:v>
                </c:pt>
                <c:pt idx="121">
                  <c:v>32905</c:v>
                </c:pt>
                <c:pt idx="122">
                  <c:v>32933</c:v>
                </c:pt>
                <c:pt idx="123">
                  <c:v>32964</c:v>
                </c:pt>
                <c:pt idx="124">
                  <c:v>32994</c:v>
                </c:pt>
                <c:pt idx="125">
                  <c:v>33025</c:v>
                </c:pt>
                <c:pt idx="126">
                  <c:v>33055</c:v>
                </c:pt>
                <c:pt idx="127">
                  <c:v>33086</c:v>
                </c:pt>
                <c:pt idx="128">
                  <c:v>33117</c:v>
                </c:pt>
                <c:pt idx="129">
                  <c:v>33147</c:v>
                </c:pt>
                <c:pt idx="130">
                  <c:v>33178</c:v>
                </c:pt>
                <c:pt idx="131">
                  <c:v>33208</c:v>
                </c:pt>
                <c:pt idx="132">
                  <c:v>33239</c:v>
                </c:pt>
                <c:pt idx="133">
                  <c:v>33270</c:v>
                </c:pt>
                <c:pt idx="134">
                  <c:v>33298</c:v>
                </c:pt>
                <c:pt idx="135">
                  <c:v>33329</c:v>
                </c:pt>
                <c:pt idx="136">
                  <c:v>33359</c:v>
                </c:pt>
                <c:pt idx="137">
                  <c:v>33390</c:v>
                </c:pt>
                <c:pt idx="138">
                  <c:v>33420</c:v>
                </c:pt>
                <c:pt idx="139">
                  <c:v>33451</c:v>
                </c:pt>
                <c:pt idx="140">
                  <c:v>33482</c:v>
                </c:pt>
                <c:pt idx="141">
                  <c:v>33512</c:v>
                </c:pt>
                <c:pt idx="142">
                  <c:v>33543</c:v>
                </c:pt>
                <c:pt idx="143">
                  <c:v>33573</c:v>
                </c:pt>
                <c:pt idx="144">
                  <c:v>33604</c:v>
                </c:pt>
                <c:pt idx="145">
                  <c:v>33635</c:v>
                </c:pt>
                <c:pt idx="146">
                  <c:v>33664</c:v>
                </c:pt>
                <c:pt idx="147">
                  <c:v>33695</c:v>
                </c:pt>
                <c:pt idx="148">
                  <c:v>33725</c:v>
                </c:pt>
                <c:pt idx="149">
                  <c:v>33756</c:v>
                </c:pt>
                <c:pt idx="150">
                  <c:v>33786</c:v>
                </c:pt>
                <c:pt idx="151">
                  <c:v>33817</c:v>
                </c:pt>
                <c:pt idx="152">
                  <c:v>33848</c:v>
                </c:pt>
                <c:pt idx="153">
                  <c:v>33878</c:v>
                </c:pt>
                <c:pt idx="154">
                  <c:v>33909</c:v>
                </c:pt>
                <c:pt idx="155">
                  <c:v>33939</c:v>
                </c:pt>
                <c:pt idx="156">
                  <c:v>33970</c:v>
                </c:pt>
                <c:pt idx="157">
                  <c:v>34001</c:v>
                </c:pt>
                <c:pt idx="158">
                  <c:v>34029</c:v>
                </c:pt>
                <c:pt idx="159">
                  <c:v>34060</c:v>
                </c:pt>
                <c:pt idx="160">
                  <c:v>34090</c:v>
                </c:pt>
                <c:pt idx="161">
                  <c:v>34121</c:v>
                </c:pt>
                <c:pt idx="162">
                  <c:v>34151</c:v>
                </c:pt>
                <c:pt idx="163">
                  <c:v>34182</c:v>
                </c:pt>
                <c:pt idx="164">
                  <c:v>34213</c:v>
                </c:pt>
                <c:pt idx="165">
                  <c:v>34243</c:v>
                </c:pt>
                <c:pt idx="166">
                  <c:v>34274</c:v>
                </c:pt>
                <c:pt idx="167">
                  <c:v>34304</c:v>
                </c:pt>
                <c:pt idx="168">
                  <c:v>34335</c:v>
                </c:pt>
                <c:pt idx="169">
                  <c:v>34366</c:v>
                </c:pt>
                <c:pt idx="170">
                  <c:v>34394</c:v>
                </c:pt>
                <c:pt idx="171">
                  <c:v>34425</c:v>
                </c:pt>
                <c:pt idx="172">
                  <c:v>34455</c:v>
                </c:pt>
                <c:pt idx="173">
                  <c:v>34486</c:v>
                </c:pt>
                <c:pt idx="174">
                  <c:v>34516</c:v>
                </c:pt>
                <c:pt idx="175">
                  <c:v>34547</c:v>
                </c:pt>
                <c:pt idx="176">
                  <c:v>34578</c:v>
                </c:pt>
                <c:pt idx="177">
                  <c:v>34608</c:v>
                </c:pt>
                <c:pt idx="178">
                  <c:v>34639</c:v>
                </c:pt>
                <c:pt idx="179">
                  <c:v>34669</c:v>
                </c:pt>
                <c:pt idx="180">
                  <c:v>34700</c:v>
                </c:pt>
                <c:pt idx="181">
                  <c:v>34731</c:v>
                </c:pt>
                <c:pt idx="182">
                  <c:v>34759</c:v>
                </c:pt>
                <c:pt idx="183">
                  <c:v>34790</c:v>
                </c:pt>
                <c:pt idx="184">
                  <c:v>34820</c:v>
                </c:pt>
                <c:pt idx="185">
                  <c:v>34851</c:v>
                </c:pt>
                <c:pt idx="186">
                  <c:v>34881</c:v>
                </c:pt>
                <c:pt idx="187">
                  <c:v>34912</c:v>
                </c:pt>
                <c:pt idx="188">
                  <c:v>34943</c:v>
                </c:pt>
                <c:pt idx="189">
                  <c:v>34973</c:v>
                </c:pt>
                <c:pt idx="190">
                  <c:v>35004</c:v>
                </c:pt>
                <c:pt idx="191">
                  <c:v>35034</c:v>
                </c:pt>
                <c:pt idx="192">
                  <c:v>35065</c:v>
                </c:pt>
                <c:pt idx="193">
                  <c:v>35096</c:v>
                </c:pt>
                <c:pt idx="194">
                  <c:v>35125</c:v>
                </c:pt>
                <c:pt idx="195">
                  <c:v>35156</c:v>
                </c:pt>
                <c:pt idx="196">
                  <c:v>35186</c:v>
                </c:pt>
                <c:pt idx="197">
                  <c:v>35217</c:v>
                </c:pt>
                <c:pt idx="198">
                  <c:v>35247</c:v>
                </c:pt>
                <c:pt idx="199">
                  <c:v>35278</c:v>
                </c:pt>
                <c:pt idx="200">
                  <c:v>35309</c:v>
                </c:pt>
                <c:pt idx="201">
                  <c:v>35339</c:v>
                </c:pt>
                <c:pt idx="202">
                  <c:v>35370</c:v>
                </c:pt>
                <c:pt idx="203">
                  <c:v>35400</c:v>
                </c:pt>
                <c:pt idx="204">
                  <c:v>35431</c:v>
                </c:pt>
                <c:pt idx="205">
                  <c:v>35462</c:v>
                </c:pt>
                <c:pt idx="206">
                  <c:v>35490</c:v>
                </c:pt>
                <c:pt idx="207">
                  <c:v>35521</c:v>
                </c:pt>
                <c:pt idx="208">
                  <c:v>35551</c:v>
                </c:pt>
                <c:pt idx="209">
                  <c:v>35582</c:v>
                </c:pt>
                <c:pt idx="210">
                  <c:v>35612</c:v>
                </c:pt>
                <c:pt idx="211">
                  <c:v>35643</c:v>
                </c:pt>
                <c:pt idx="212">
                  <c:v>35674</c:v>
                </c:pt>
                <c:pt idx="213">
                  <c:v>35704</c:v>
                </c:pt>
                <c:pt idx="214">
                  <c:v>35735</c:v>
                </c:pt>
                <c:pt idx="215">
                  <c:v>35765</c:v>
                </c:pt>
                <c:pt idx="216">
                  <c:v>35796</c:v>
                </c:pt>
                <c:pt idx="217">
                  <c:v>35827</c:v>
                </c:pt>
                <c:pt idx="218">
                  <c:v>35855</c:v>
                </c:pt>
                <c:pt idx="219">
                  <c:v>35886</c:v>
                </c:pt>
                <c:pt idx="220">
                  <c:v>35916</c:v>
                </c:pt>
                <c:pt idx="221">
                  <c:v>35947</c:v>
                </c:pt>
                <c:pt idx="222">
                  <c:v>35977</c:v>
                </c:pt>
                <c:pt idx="223">
                  <c:v>36008</c:v>
                </c:pt>
                <c:pt idx="224">
                  <c:v>36039</c:v>
                </c:pt>
                <c:pt idx="225">
                  <c:v>36069</c:v>
                </c:pt>
                <c:pt idx="226">
                  <c:v>36100</c:v>
                </c:pt>
                <c:pt idx="227">
                  <c:v>36130</c:v>
                </c:pt>
                <c:pt idx="228">
                  <c:v>36161</c:v>
                </c:pt>
                <c:pt idx="229">
                  <c:v>36192</c:v>
                </c:pt>
                <c:pt idx="230">
                  <c:v>36220</c:v>
                </c:pt>
                <c:pt idx="231">
                  <c:v>36251</c:v>
                </c:pt>
                <c:pt idx="232">
                  <c:v>36281</c:v>
                </c:pt>
                <c:pt idx="233">
                  <c:v>36312</c:v>
                </c:pt>
                <c:pt idx="234">
                  <c:v>36342</c:v>
                </c:pt>
                <c:pt idx="235">
                  <c:v>36373</c:v>
                </c:pt>
                <c:pt idx="236">
                  <c:v>36404</c:v>
                </c:pt>
                <c:pt idx="237">
                  <c:v>36434</c:v>
                </c:pt>
                <c:pt idx="238">
                  <c:v>36465</c:v>
                </c:pt>
                <c:pt idx="239">
                  <c:v>36495</c:v>
                </c:pt>
                <c:pt idx="240">
                  <c:v>36526</c:v>
                </c:pt>
                <c:pt idx="241">
                  <c:v>36557</c:v>
                </c:pt>
                <c:pt idx="242">
                  <c:v>36586</c:v>
                </c:pt>
                <c:pt idx="243">
                  <c:v>36617</c:v>
                </c:pt>
                <c:pt idx="244">
                  <c:v>36647</c:v>
                </c:pt>
                <c:pt idx="245">
                  <c:v>36678</c:v>
                </c:pt>
                <c:pt idx="246">
                  <c:v>36708</c:v>
                </c:pt>
                <c:pt idx="247">
                  <c:v>36739</c:v>
                </c:pt>
                <c:pt idx="248">
                  <c:v>36770</c:v>
                </c:pt>
                <c:pt idx="249">
                  <c:v>36800</c:v>
                </c:pt>
                <c:pt idx="250">
                  <c:v>36831</c:v>
                </c:pt>
                <c:pt idx="251">
                  <c:v>36861</c:v>
                </c:pt>
                <c:pt idx="252">
                  <c:v>36892</c:v>
                </c:pt>
                <c:pt idx="253">
                  <c:v>36923</c:v>
                </c:pt>
                <c:pt idx="254">
                  <c:v>36951</c:v>
                </c:pt>
                <c:pt idx="255">
                  <c:v>36982</c:v>
                </c:pt>
                <c:pt idx="256">
                  <c:v>37012</c:v>
                </c:pt>
                <c:pt idx="257">
                  <c:v>37043</c:v>
                </c:pt>
                <c:pt idx="258">
                  <c:v>37073</c:v>
                </c:pt>
                <c:pt idx="259">
                  <c:v>37104</c:v>
                </c:pt>
                <c:pt idx="260">
                  <c:v>37135</c:v>
                </c:pt>
                <c:pt idx="261">
                  <c:v>37165</c:v>
                </c:pt>
                <c:pt idx="262">
                  <c:v>37196</c:v>
                </c:pt>
                <c:pt idx="263">
                  <c:v>37226</c:v>
                </c:pt>
                <c:pt idx="264">
                  <c:v>37257</c:v>
                </c:pt>
                <c:pt idx="265">
                  <c:v>37288</c:v>
                </c:pt>
                <c:pt idx="266">
                  <c:v>37316</c:v>
                </c:pt>
                <c:pt idx="267">
                  <c:v>37347</c:v>
                </c:pt>
                <c:pt idx="268">
                  <c:v>37377</c:v>
                </c:pt>
                <c:pt idx="269">
                  <c:v>37408</c:v>
                </c:pt>
                <c:pt idx="270">
                  <c:v>37438</c:v>
                </c:pt>
                <c:pt idx="271">
                  <c:v>37469</c:v>
                </c:pt>
                <c:pt idx="272">
                  <c:v>37500</c:v>
                </c:pt>
                <c:pt idx="273">
                  <c:v>37530</c:v>
                </c:pt>
                <c:pt idx="274">
                  <c:v>37561</c:v>
                </c:pt>
                <c:pt idx="275">
                  <c:v>37591</c:v>
                </c:pt>
                <c:pt idx="276">
                  <c:v>37622</c:v>
                </c:pt>
                <c:pt idx="277">
                  <c:v>37653</c:v>
                </c:pt>
                <c:pt idx="278">
                  <c:v>37681</c:v>
                </c:pt>
                <c:pt idx="279">
                  <c:v>37712</c:v>
                </c:pt>
                <c:pt idx="280">
                  <c:v>37742</c:v>
                </c:pt>
                <c:pt idx="281">
                  <c:v>37773</c:v>
                </c:pt>
                <c:pt idx="282">
                  <c:v>37803</c:v>
                </c:pt>
                <c:pt idx="283">
                  <c:v>37834</c:v>
                </c:pt>
                <c:pt idx="284">
                  <c:v>37865</c:v>
                </c:pt>
                <c:pt idx="285">
                  <c:v>37895</c:v>
                </c:pt>
                <c:pt idx="286">
                  <c:v>37926</c:v>
                </c:pt>
                <c:pt idx="287">
                  <c:v>37956</c:v>
                </c:pt>
                <c:pt idx="288">
                  <c:v>37987</c:v>
                </c:pt>
                <c:pt idx="289">
                  <c:v>38018</c:v>
                </c:pt>
                <c:pt idx="290">
                  <c:v>38047</c:v>
                </c:pt>
                <c:pt idx="291">
                  <c:v>38078</c:v>
                </c:pt>
                <c:pt idx="292">
                  <c:v>38108</c:v>
                </c:pt>
                <c:pt idx="293">
                  <c:v>38139</c:v>
                </c:pt>
                <c:pt idx="294">
                  <c:v>38169</c:v>
                </c:pt>
                <c:pt idx="295">
                  <c:v>38200</c:v>
                </c:pt>
                <c:pt idx="296">
                  <c:v>38231</c:v>
                </c:pt>
                <c:pt idx="297">
                  <c:v>38261</c:v>
                </c:pt>
                <c:pt idx="298">
                  <c:v>38292</c:v>
                </c:pt>
                <c:pt idx="299">
                  <c:v>38322</c:v>
                </c:pt>
                <c:pt idx="300">
                  <c:v>38353</c:v>
                </c:pt>
                <c:pt idx="301">
                  <c:v>38384</c:v>
                </c:pt>
                <c:pt idx="302">
                  <c:v>38412</c:v>
                </c:pt>
                <c:pt idx="303">
                  <c:v>38443</c:v>
                </c:pt>
                <c:pt idx="304">
                  <c:v>38473</c:v>
                </c:pt>
                <c:pt idx="305">
                  <c:v>38504</c:v>
                </c:pt>
                <c:pt idx="306">
                  <c:v>38534</c:v>
                </c:pt>
                <c:pt idx="307">
                  <c:v>38565</c:v>
                </c:pt>
                <c:pt idx="308">
                  <c:v>38596</c:v>
                </c:pt>
                <c:pt idx="309">
                  <c:v>38626</c:v>
                </c:pt>
                <c:pt idx="310">
                  <c:v>38657</c:v>
                </c:pt>
                <c:pt idx="311">
                  <c:v>38687</c:v>
                </c:pt>
                <c:pt idx="312">
                  <c:v>38718</c:v>
                </c:pt>
                <c:pt idx="313">
                  <c:v>38749</c:v>
                </c:pt>
                <c:pt idx="314">
                  <c:v>38777</c:v>
                </c:pt>
                <c:pt idx="315">
                  <c:v>38808</c:v>
                </c:pt>
                <c:pt idx="316">
                  <c:v>38838</c:v>
                </c:pt>
                <c:pt idx="317">
                  <c:v>38869</c:v>
                </c:pt>
                <c:pt idx="318">
                  <c:v>38899</c:v>
                </c:pt>
                <c:pt idx="319">
                  <c:v>38930</c:v>
                </c:pt>
                <c:pt idx="320">
                  <c:v>38961</c:v>
                </c:pt>
                <c:pt idx="321">
                  <c:v>38991</c:v>
                </c:pt>
                <c:pt idx="322">
                  <c:v>39022</c:v>
                </c:pt>
                <c:pt idx="323">
                  <c:v>39052</c:v>
                </c:pt>
                <c:pt idx="324">
                  <c:v>39083</c:v>
                </c:pt>
                <c:pt idx="325">
                  <c:v>39114</c:v>
                </c:pt>
                <c:pt idx="326">
                  <c:v>39142</c:v>
                </c:pt>
                <c:pt idx="327">
                  <c:v>39173</c:v>
                </c:pt>
                <c:pt idx="328">
                  <c:v>39203</c:v>
                </c:pt>
                <c:pt idx="329">
                  <c:v>39234</c:v>
                </c:pt>
                <c:pt idx="330">
                  <c:v>39264</c:v>
                </c:pt>
                <c:pt idx="331">
                  <c:v>39295</c:v>
                </c:pt>
                <c:pt idx="332">
                  <c:v>39326</c:v>
                </c:pt>
                <c:pt idx="333">
                  <c:v>39356</c:v>
                </c:pt>
                <c:pt idx="334">
                  <c:v>39387</c:v>
                </c:pt>
                <c:pt idx="335">
                  <c:v>39417</c:v>
                </c:pt>
                <c:pt idx="336">
                  <c:v>39448</c:v>
                </c:pt>
                <c:pt idx="337">
                  <c:v>39479</c:v>
                </c:pt>
                <c:pt idx="338">
                  <c:v>39508</c:v>
                </c:pt>
                <c:pt idx="339">
                  <c:v>39539</c:v>
                </c:pt>
                <c:pt idx="340">
                  <c:v>39569</c:v>
                </c:pt>
                <c:pt idx="341">
                  <c:v>39600</c:v>
                </c:pt>
                <c:pt idx="342">
                  <c:v>39630</c:v>
                </c:pt>
                <c:pt idx="343">
                  <c:v>39661</c:v>
                </c:pt>
                <c:pt idx="344">
                  <c:v>39692</c:v>
                </c:pt>
                <c:pt idx="345">
                  <c:v>39722</c:v>
                </c:pt>
                <c:pt idx="346">
                  <c:v>39753</c:v>
                </c:pt>
                <c:pt idx="347">
                  <c:v>39783</c:v>
                </c:pt>
                <c:pt idx="348">
                  <c:v>39814</c:v>
                </c:pt>
                <c:pt idx="349">
                  <c:v>39845</c:v>
                </c:pt>
                <c:pt idx="350">
                  <c:v>39873</c:v>
                </c:pt>
                <c:pt idx="351">
                  <c:v>39904</c:v>
                </c:pt>
                <c:pt idx="352">
                  <c:v>39934</c:v>
                </c:pt>
                <c:pt idx="353">
                  <c:v>39965</c:v>
                </c:pt>
                <c:pt idx="354">
                  <c:v>39995</c:v>
                </c:pt>
                <c:pt idx="355">
                  <c:v>40026</c:v>
                </c:pt>
                <c:pt idx="356">
                  <c:v>40057</c:v>
                </c:pt>
                <c:pt idx="357">
                  <c:v>40087</c:v>
                </c:pt>
                <c:pt idx="358">
                  <c:v>40118</c:v>
                </c:pt>
                <c:pt idx="359">
                  <c:v>40148</c:v>
                </c:pt>
                <c:pt idx="360">
                  <c:v>40179</c:v>
                </c:pt>
                <c:pt idx="361">
                  <c:v>40210</c:v>
                </c:pt>
                <c:pt idx="362">
                  <c:v>40238</c:v>
                </c:pt>
                <c:pt idx="363">
                  <c:v>40269</c:v>
                </c:pt>
                <c:pt idx="364">
                  <c:v>40299</c:v>
                </c:pt>
                <c:pt idx="365">
                  <c:v>40330</c:v>
                </c:pt>
                <c:pt idx="366">
                  <c:v>40360</c:v>
                </c:pt>
                <c:pt idx="367">
                  <c:v>40391</c:v>
                </c:pt>
                <c:pt idx="368">
                  <c:v>40422</c:v>
                </c:pt>
                <c:pt idx="369">
                  <c:v>40452</c:v>
                </c:pt>
                <c:pt idx="370">
                  <c:v>40483</c:v>
                </c:pt>
                <c:pt idx="371">
                  <c:v>40513</c:v>
                </c:pt>
                <c:pt idx="372">
                  <c:v>40544</c:v>
                </c:pt>
                <c:pt idx="373">
                  <c:v>40575</c:v>
                </c:pt>
                <c:pt idx="374">
                  <c:v>40603</c:v>
                </c:pt>
                <c:pt idx="375">
                  <c:v>40634</c:v>
                </c:pt>
                <c:pt idx="376">
                  <c:v>40664</c:v>
                </c:pt>
                <c:pt idx="377">
                  <c:v>40695</c:v>
                </c:pt>
                <c:pt idx="378">
                  <c:v>40725</c:v>
                </c:pt>
                <c:pt idx="379">
                  <c:v>40756</c:v>
                </c:pt>
                <c:pt idx="380">
                  <c:v>40787</c:v>
                </c:pt>
                <c:pt idx="381">
                  <c:v>40817</c:v>
                </c:pt>
                <c:pt idx="382">
                  <c:v>40848</c:v>
                </c:pt>
                <c:pt idx="383">
                  <c:v>40878</c:v>
                </c:pt>
                <c:pt idx="384">
                  <c:v>40909</c:v>
                </c:pt>
                <c:pt idx="385">
                  <c:v>40940</c:v>
                </c:pt>
                <c:pt idx="386">
                  <c:v>40969</c:v>
                </c:pt>
                <c:pt idx="387">
                  <c:v>41000</c:v>
                </c:pt>
                <c:pt idx="388">
                  <c:v>41030</c:v>
                </c:pt>
                <c:pt idx="389">
                  <c:v>41061</c:v>
                </c:pt>
                <c:pt idx="390">
                  <c:v>41091</c:v>
                </c:pt>
                <c:pt idx="391">
                  <c:v>41122</c:v>
                </c:pt>
                <c:pt idx="392">
                  <c:v>41153</c:v>
                </c:pt>
                <c:pt idx="393">
                  <c:v>41183</c:v>
                </c:pt>
                <c:pt idx="394">
                  <c:v>41214</c:v>
                </c:pt>
                <c:pt idx="395">
                  <c:v>41244</c:v>
                </c:pt>
                <c:pt idx="396">
                  <c:v>41275</c:v>
                </c:pt>
                <c:pt idx="397">
                  <c:v>41306</c:v>
                </c:pt>
                <c:pt idx="398">
                  <c:v>41334</c:v>
                </c:pt>
                <c:pt idx="399">
                  <c:v>41365</c:v>
                </c:pt>
                <c:pt idx="400">
                  <c:v>41395</c:v>
                </c:pt>
                <c:pt idx="401">
                  <c:v>41426</c:v>
                </c:pt>
                <c:pt idx="402">
                  <c:v>41456</c:v>
                </c:pt>
                <c:pt idx="403">
                  <c:v>41487</c:v>
                </c:pt>
                <c:pt idx="404">
                  <c:v>41518</c:v>
                </c:pt>
                <c:pt idx="405">
                  <c:v>41548</c:v>
                </c:pt>
                <c:pt idx="406">
                  <c:v>41579</c:v>
                </c:pt>
                <c:pt idx="407">
                  <c:v>41609</c:v>
                </c:pt>
                <c:pt idx="408">
                  <c:v>41640</c:v>
                </c:pt>
                <c:pt idx="409">
                  <c:v>41671</c:v>
                </c:pt>
                <c:pt idx="410">
                  <c:v>41699</c:v>
                </c:pt>
                <c:pt idx="411">
                  <c:v>41730</c:v>
                </c:pt>
                <c:pt idx="412">
                  <c:v>41760</c:v>
                </c:pt>
                <c:pt idx="413">
                  <c:v>41791</c:v>
                </c:pt>
                <c:pt idx="414">
                  <c:v>41821</c:v>
                </c:pt>
                <c:pt idx="415">
                  <c:v>41852</c:v>
                </c:pt>
                <c:pt idx="416">
                  <c:v>41883</c:v>
                </c:pt>
                <c:pt idx="417">
                  <c:v>41913</c:v>
                </c:pt>
                <c:pt idx="418">
                  <c:v>41944</c:v>
                </c:pt>
                <c:pt idx="419">
                  <c:v>41974</c:v>
                </c:pt>
                <c:pt idx="420">
                  <c:v>42005</c:v>
                </c:pt>
                <c:pt idx="421">
                  <c:v>42036</c:v>
                </c:pt>
                <c:pt idx="422">
                  <c:v>42064</c:v>
                </c:pt>
                <c:pt idx="423">
                  <c:v>42095</c:v>
                </c:pt>
                <c:pt idx="424">
                  <c:v>42125</c:v>
                </c:pt>
                <c:pt idx="425">
                  <c:v>42156</c:v>
                </c:pt>
                <c:pt idx="426">
                  <c:v>42186</c:v>
                </c:pt>
                <c:pt idx="427">
                  <c:v>42217</c:v>
                </c:pt>
                <c:pt idx="428">
                  <c:v>42248</c:v>
                </c:pt>
                <c:pt idx="429">
                  <c:v>42278</c:v>
                </c:pt>
                <c:pt idx="430">
                  <c:v>42309</c:v>
                </c:pt>
                <c:pt idx="431">
                  <c:v>42339</c:v>
                </c:pt>
                <c:pt idx="432">
                  <c:v>42370</c:v>
                </c:pt>
                <c:pt idx="433">
                  <c:v>42401</c:v>
                </c:pt>
                <c:pt idx="434">
                  <c:v>42430</c:v>
                </c:pt>
                <c:pt idx="435">
                  <c:v>42461</c:v>
                </c:pt>
                <c:pt idx="436">
                  <c:v>42491</c:v>
                </c:pt>
                <c:pt idx="437">
                  <c:v>42522</c:v>
                </c:pt>
                <c:pt idx="438">
                  <c:v>42552</c:v>
                </c:pt>
                <c:pt idx="439">
                  <c:v>42583</c:v>
                </c:pt>
                <c:pt idx="440">
                  <c:v>42614</c:v>
                </c:pt>
                <c:pt idx="441">
                  <c:v>42644</c:v>
                </c:pt>
                <c:pt idx="442">
                  <c:v>42675</c:v>
                </c:pt>
                <c:pt idx="443">
                  <c:v>42705</c:v>
                </c:pt>
                <c:pt idx="444">
                  <c:v>42736</c:v>
                </c:pt>
                <c:pt idx="445">
                  <c:v>42767</c:v>
                </c:pt>
                <c:pt idx="446">
                  <c:v>42795</c:v>
                </c:pt>
                <c:pt idx="447">
                  <c:v>42826</c:v>
                </c:pt>
                <c:pt idx="448">
                  <c:v>42856</c:v>
                </c:pt>
                <c:pt idx="449">
                  <c:v>42887</c:v>
                </c:pt>
                <c:pt idx="450">
                  <c:v>42917</c:v>
                </c:pt>
                <c:pt idx="451">
                  <c:v>42948</c:v>
                </c:pt>
                <c:pt idx="452">
                  <c:v>42980</c:v>
                </c:pt>
                <c:pt idx="453" formatCode="mmm\-yy">
                  <c:v>43009</c:v>
                </c:pt>
                <c:pt idx="454" formatCode="mmm\-yy">
                  <c:v>43040</c:v>
                </c:pt>
                <c:pt idx="455" formatCode="mmm\-yy">
                  <c:v>43070</c:v>
                </c:pt>
                <c:pt idx="456" formatCode="mmm\-yy">
                  <c:v>43101</c:v>
                </c:pt>
                <c:pt idx="457" formatCode="mmm\-yy">
                  <c:v>43132</c:v>
                </c:pt>
                <c:pt idx="458" formatCode="mmm\-yy">
                  <c:v>43160</c:v>
                </c:pt>
                <c:pt idx="459" formatCode="mmm\-yy">
                  <c:v>43191</c:v>
                </c:pt>
                <c:pt idx="460" formatCode="mmm\-yy">
                  <c:v>43221</c:v>
                </c:pt>
                <c:pt idx="461" formatCode="mmm\-yy">
                  <c:v>43252</c:v>
                </c:pt>
                <c:pt idx="462" formatCode="mmm\-yy">
                  <c:v>43282</c:v>
                </c:pt>
              </c:numCache>
            </c:numRef>
          </c:cat>
          <c:val>
            <c:numRef>
              <c:f>Desemprego!$E$2:$E$436</c:f>
              <c:numCache>
                <c:formatCode>#,##0.0</c:formatCode>
                <c:ptCount val="435"/>
                <c:pt idx="0">
                  <c:v>7.31</c:v>
                </c:pt>
                <c:pt idx="1">
                  <c:v>7.18</c:v>
                </c:pt>
                <c:pt idx="2">
                  <c:v>7.24</c:v>
                </c:pt>
                <c:pt idx="3">
                  <c:v>6.56</c:v>
                </c:pt>
                <c:pt idx="4">
                  <c:v>6.72</c:v>
                </c:pt>
                <c:pt idx="5">
                  <c:v>6.58</c:v>
                </c:pt>
                <c:pt idx="6">
                  <c:v>6.54</c:v>
                </c:pt>
                <c:pt idx="7">
                  <c:v>6.52</c:v>
                </c:pt>
                <c:pt idx="8">
                  <c:v>6.08</c:v>
                </c:pt>
                <c:pt idx="9">
                  <c:v>6.04</c:v>
                </c:pt>
                <c:pt idx="10">
                  <c:v>5.81</c:v>
                </c:pt>
                <c:pt idx="11">
                  <c:v>5.42</c:v>
                </c:pt>
                <c:pt idx="12">
                  <c:v>7.63</c:v>
                </c:pt>
                <c:pt idx="13">
                  <c:v>7.9</c:v>
                </c:pt>
                <c:pt idx="14">
                  <c:v>8.2200000000000006</c:v>
                </c:pt>
                <c:pt idx="15">
                  <c:v>8.3800000000000008</c:v>
                </c:pt>
                <c:pt idx="16">
                  <c:v>8.16</c:v>
                </c:pt>
                <c:pt idx="17">
                  <c:v>7.99</c:v>
                </c:pt>
                <c:pt idx="18">
                  <c:v>8.26</c:v>
                </c:pt>
                <c:pt idx="19">
                  <c:v>8.36</c:v>
                </c:pt>
                <c:pt idx="20">
                  <c:v>7.74</c:v>
                </c:pt>
                <c:pt idx="21">
                  <c:v>7.52</c:v>
                </c:pt>
                <c:pt idx="22">
                  <c:v>7.66</c:v>
                </c:pt>
                <c:pt idx="23">
                  <c:v>6.97</c:v>
                </c:pt>
                <c:pt idx="24">
                  <c:v>9.18</c:v>
                </c:pt>
                <c:pt idx="25">
                  <c:v>8.1199999999999992</c:v>
                </c:pt>
                <c:pt idx="26">
                  <c:v>8.19</c:v>
                </c:pt>
                <c:pt idx="27">
                  <c:v>6.69</c:v>
                </c:pt>
                <c:pt idx="28">
                  <c:v>7.2</c:v>
                </c:pt>
                <c:pt idx="29">
                  <c:v>6.94</c:v>
                </c:pt>
                <c:pt idx="30">
                  <c:v>6.9</c:v>
                </c:pt>
                <c:pt idx="31">
                  <c:v>6.72</c:v>
                </c:pt>
                <c:pt idx="32">
                  <c:v>6.34</c:v>
                </c:pt>
                <c:pt idx="33">
                  <c:v>6</c:v>
                </c:pt>
                <c:pt idx="34">
                  <c:v>5.55</c:v>
                </c:pt>
                <c:pt idx="35">
                  <c:v>5.09</c:v>
                </c:pt>
                <c:pt idx="36">
                  <c:v>7.2</c:v>
                </c:pt>
                <c:pt idx="37">
                  <c:v>7.47</c:v>
                </c:pt>
                <c:pt idx="38">
                  <c:v>8.0500000000000007</c:v>
                </c:pt>
                <c:pt idx="39">
                  <c:v>8.08</c:v>
                </c:pt>
                <c:pt idx="40">
                  <c:v>7.84</c:v>
                </c:pt>
                <c:pt idx="41">
                  <c:v>7.73</c:v>
                </c:pt>
                <c:pt idx="42">
                  <c:v>7.61</c:v>
                </c:pt>
                <c:pt idx="43">
                  <c:v>7.72</c:v>
                </c:pt>
                <c:pt idx="44">
                  <c:v>7.81</c:v>
                </c:pt>
                <c:pt idx="45">
                  <c:v>7.5</c:v>
                </c:pt>
                <c:pt idx="46">
                  <c:v>7.19</c:v>
                </c:pt>
                <c:pt idx="47">
                  <c:v>6.65</c:v>
                </c:pt>
                <c:pt idx="48">
                  <c:v>8.17</c:v>
                </c:pt>
                <c:pt idx="49">
                  <c:v>8.74</c:v>
                </c:pt>
                <c:pt idx="50">
                  <c:v>9.17</c:v>
                </c:pt>
                <c:pt idx="51">
                  <c:v>8.91</c:v>
                </c:pt>
                <c:pt idx="52">
                  <c:v>9.32</c:v>
                </c:pt>
                <c:pt idx="53">
                  <c:v>8.8000000000000007</c:v>
                </c:pt>
                <c:pt idx="54">
                  <c:v>8.3699999999999992</c:v>
                </c:pt>
                <c:pt idx="55">
                  <c:v>8.33</c:v>
                </c:pt>
                <c:pt idx="56">
                  <c:v>7.64</c:v>
                </c:pt>
                <c:pt idx="57">
                  <c:v>7.29</c:v>
                </c:pt>
                <c:pt idx="58">
                  <c:v>6.94</c:v>
                </c:pt>
                <c:pt idx="59">
                  <c:v>6.08</c:v>
                </c:pt>
                <c:pt idx="60">
                  <c:v>7.11</c:v>
                </c:pt>
                <c:pt idx="61">
                  <c:v>7.25</c:v>
                </c:pt>
                <c:pt idx="62">
                  <c:v>7.22</c:v>
                </c:pt>
                <c:pt idx="63">
                  <c:v>6.9</c:v>
                </c:pt>
                <c:pt idx="64">
                  <c:v>6.57</c:v>
                </c:pt>
                <c:pt idx="65">
                  <c:v>6.26</c:v>
                </c:pt>
                <c:pt idx="66">
                  <c:v>5.97</c:v>
                </c:pt>
                <c:pt idx="67">
                  <c:v>5.57</c:v>
                </c:pt>
                <c:pt idx="68">
                  <c:v>5.21</c:v>
                </c:pt>
                <c:pt idx="69">
                  <c:v>4.6900000000000004</c:v>
                </c:pt>
                <c:pt idx="70">
                  <c:v>4.32</c:v>
                </c:pt>
                <c:pt idx="71">
                  <c:v>3.76</c:v>
                </c:pt>
                <c:pt idx="72">
                  <c:v>4.68</c:v>
                </c:pt>
                <c:pt idx="73">
                  <c:v>4.99</c:v>
                </c:pt>
                <c:pt idx="74">
                  <c:v>4.87</c:v>
                </c:pt>
                <c:pt idx="75">
                  <c:v>4.57</c:v>
                </c:pt>
                <c:pt idx="76">
                  <c:v>4.47</c:v>
                </c:pt>
                <c:pt idx="77">
                  <c:v>4.16</c:v>
                </c:pt>
                <c:pt idx="78">
                  <c:v>3.99</c:v>
                </c:pt>
                <c:pt idx="79">
                  <c:v>3.85</c:v>
                </c:pt>
                <c:pt idx="80">
                  <c:v>3.57</c:v>
                </c:pt>
                <c:pt idx="81">
                  <c:v>3.24</c:v>
                </c:pt>
                <c:pt idx="82">
                  <c:v>2.9</c:v>
                </c:pt>
                <c:pt idx="83">
                  <c:v>2.57</c:v>
                </c:pt>
                <c:pt idx="84">
                  <c:v>3.49</c:v>
                </c:pt>
                <c:pt idx="85">
                  <c:v>3.64</c:v>
                </c:pt>
                <c:pt idx="86">
                  <c:v>3.67</c:v>
                </c:pt>
                <c:pt idx="87">
                  <c:v>3.74</c:v>
                </c:pt>
                <c:pt idx="88">
                  <c:v>4.3099999999999996</c:v>
                </c:pt>
                <c:pt idx="89">
                  <c:v>4.8600000000000003</c:v>
                </c:pt>
                <c:pt idx="90">
                  <c:v>4.8600000000000003</c:v>
                </c:pt>
                <c:pt idx="91">
                  <c:v>4.57</c:v>
                </c:pt>
                <c:pt idx="92">
                  <c:v>4.41</c:v>
                </c:pt>
                <c:pt idx="93">
                  <c:v>4.26</c:v>
                </c:pt>
                <c:pt idx="94">
                  <c:v>3.94</c:v>
                </c:pt>
                <c:pt idx="95">
                  <c:v>3.22</c:v>
                </c:pt>
                <c:pt idx="96">
                  <c:v>4.1399999999999997</c:v>
                </c:pt>
                <c:pt idx="97">
                  <c:v>4.8600000000000003</c:v>
                </c:pt>
                <c:pt idx="98">
                  <c:v>4.76</c:v>
                </c:pt>
                <c:pt idx="99">
                  <c:v>4.3600000000000003</c:v>
                </c:pt>
                <c:pt idx="100">
                  <c:v>4.32</c:v>
                </c:pt>
                <c:pt idx="101">
                  <c:v>4.18</c:v>
                </c:pt>
                <c:pt idx="102">
                  <c:v>4.1900000000000004</c:v>
                </c:pt>
                <c:pt idx="103">
                  <c:v>4.3600000000000003</c:v>
                </c:pt>
                <c:pt idx="104">
                  <c:v>4.1900000000000004</c:v>
                </c:pt>
                <c:pt idx="105">
                  <c:v>3.91</c:v>
                </c:pt>
                <c:pt idx="106">
                  <c:v>3.6</c:v>
                </c:pt>
                <c:pt idx="107">
                  <c:v>3.34</c:v>
                </c:pt>
                <c:pt idx="108">
                  <c:v>4.21</c:v>
                </c:pt>
                <c:pt idx="109">
                  <c:v>4.4000000000000004</c:v>
                </c:pt>
                <c:pt idx="110">
                  <c:v>4.53</c:v>
                </c:pt>
                <c:pt idx="111">
                  <c:v>4.24</c:v>
                </c:pt>
                <c:pt idx="112">
                  <c:v>3.61</c:v>
                </c:pt>
                <c:pt idx="113">
                  <c:v>3.62</c:v>
                </c:pt>
                <c:pt idx="114">
                  <c:v>3.41</c:v>
                </c:pt>
                <c:pt idx="115">
                  <c:v>3.47</c:v>
                </c:pt>
                <c:pt idx="116">
                  <c:v>3.44</c:v>
                </c:pt>
                <c:pt idx="117">
                  <c:v>3.28</c:v>
                </c:pt>
                <c:pt idx="118">
                  <c:v>2.73</c:v>
                </c:pt>
                <c:pt idx="119">
                  <c:v>2.7</c:v>
                </c:pt>
                <c:pt idx="120">
                  <c:v>3.56</c:v>
                </c:pt>
                <c:pt idx="121">
                  <c:v>3.83</c:v>
                </c:pt>
                <c:pt idx="122">
                  <c:v>4.4000000000000004</c:v>
                </c:pt>
                <c:pt idx="123">
                  <c:v>5.17</c:v>
                </c:pt>
                <c:pt idx="124">
                  <c:v>5.65</c:v>
                </c:pt>
                <c:pt idx="125">
                  <c:v>5.28</c:v>
                </c:pt>
                <c:pt idx="126">
                  <c:v>4.8600000000000003</c:v>
                </c:pt>
                <c:pt idx="127">
                  <c:v>4.8600000000000003</c:v>
                </c:pt>
                <c:pt idx="128">
                  <c:v>4.59</c:v>
                </c:pt>
                <c:pt idx="129">
                  <c:v>4.55</c:v>
                </c:pt>
                <c:pt idx="130">
                  <c:v>4.62</c:v>
                </c:pt>
                <c:pt idx="131">
                  <c:v>4.46</c:v>
                </c:pt>
                <c:pt idx="132">
                  <c:v>5.67</c:v>
                </c:pt>
                <c:pt idx="133">
                  <c:v>5.93</c:v>
                </c:pt>
                <c:pt idx="134">
                  <c:v>6.41</c:v>
                </c:pt>
                <c:pt idx="135">
                  <c:v>6.14</c:v>
                </c:pt>
                <c:pt idx="136">
                  <c:v>6.22</c:v>
                </c:pt>
                <c:pt idx="137">
                  <c:v>5.3</c:v>
                </c:pt>
                <c:pt idx="138">
                  <c:v>4.07</c:v>
                </c:pt>
                <c:pt idx="139">
                  <c:v>4.37</c:v>
                </c:pt>
                <c:pt idx="140">
                  <c:v>4.6500000000000004</c:v>
                </c:pt>
                <c:pt idx="141">
                  <c:v>4.71</c:v>
                </c:pt>
                <c:pt idx="142">
                  <c:v>4.8499999999999996</c:v>
                </c:pt>
                <c:pt idx="143">
                  <c:v>4.6100000000000003</c:v>
                </c:pt>
                <c:pt idx="144">
                  <c:v>5.25</c:v>
                </c:pt>
                <c:pt idx="145">
                  <c:v>6.78</c:v>
                </c:pt>
                <c:pt idx="146">
                  <c:v>6.84</c:v>
                </c:pt>
                <c:pt idx="147">
                  <c:v>6.55</c:v>
                </c:pt>
                <c:pt idx="148">
                  <c:v>6.98</c:v>
                </c:pt>
                <c:pt idx="149">
                  <c:v>5.54</c:v>
                </c:pt>
                <c:pt idx="150">
                  <c:v>5.73</c:v>
                </c:pt>
                <c:pt idx="151">
                  <c:v>6.33</c:v>
                </c:pt>
                <c:pt idx="152">
                  <c:v>6.17</c:v>
                </c:pt>
                <c:pt idx="153">
                  <c:v>6.26</c:v>
                </c:pt>
                <c:pt idx="154">
                  <c:v>6.28</c:v>
                </c:pt>
                <c:pt idx="155">
                  <c:v>5.01</c:v>
                </c:pt>
                <c:pt idx="156">
                  <c:v>6.45</c:v>
                </c:pt>
                <c:pt idx="157">
                  <c:v>6.3</c:v>
                </c:pt>
                <c:pt idx="158">
                  <c:v>6.25</c:v>
                </c:pt>
                <c:pt idx="159">
                  <c:v>6.57</c:v>
                </c:pt>
                <c:pt idx="160">
                  <c:v>5.73</c:v>
                </c:pt>
                <c:pt idx="161">
                  <c:v>5.31</c:v>
                </c:pt>
                <c:pt idx="162">
                  <c:v>5.61</c:v>
                </c:pt>
                <c:pt idx="163">
                  <c:v>5.71</c:v>
                </c:pt>
                <c:pt idx="164">
                  <c:v>5.51</c:v>
                </c:pt>
                <c:pt idx="165">
                  <c:v>5.43</c:v>
                </c:pt>
                <c:pt idx="166">
                  <c:v>5.15</c:v>
                </c:pt>
                <c:pt idx="167">
                  <c:v>4.95</c:v>
                </c:pt>
                <c:pt idx="168">
                  <c:v>5.92</c:v>
                </c:pt>
                <c:pt idx="169">
                  <c:v>5.94</c:v>
                </c:pt>
                <c:pt idx="170">
                  <c:v>6.31</c:v>
                </c:pt>
                <c:pt idx="171">
                  <c:v>5.8</c:v>
                </c:pt>
                <c:pt idx="172">
                  <c:v>5.55</c:v>
                </c:pt>
                <c:pt idx="173">
                  <c:v>5.86</c:v>
                </c:pt>
                <c:pt idx="174">
                  <c:v>5.79</c:v>
                </c:pt>
                <c:pt idx="175">
                  <c:v>5.85</c:v>
                </c:pt>
                <c:pt idx="176">
                  <c:v>5.3</c:v>
                </c:pt>
                <c:pt idx="177">
                  <c:v>4.8499999999999996</c:v>
                </c:pt>
                <c:pt idx="178">
                  <c:v>4.29</c:v>
                </c:pt>
                <c:pt idx="179">
                  <c:v>3.78</c:v>
                </c:pt>
                <c:pt idx="180">
                  <c:v>4.67</c:v>
                </c:pt>
                <c:pt idx="181">
                  <c:v>4.4800000000000004</c:v>
                </c:pt>
                <c:pt idx="182">
                  <c:v>4.7699999999999996</c:v>
                </c:pt>
                <c:pt idx="183">
                  <c:v>4.67</c:v>
                </c:pt>
                <c:pt idx="184">
                  <c:v>4.71</c:v>
                </c:pt>
                <c:pt idx="185">
                  <c:v>4.8899999999999997</c:v>
                </c:pt>
                <c:pt idx="186">
                  <c:v>5.18</c:v>
                </c:pt>
                <c:pt idx="187">
                  <c:v>5.21</c:v>
                </c:pt>
                <c:pt idx="188">
                  <c:v>5.46</c:v>
                </c:pt>
                <c:pt idx="189">
                  <c:v>5.35</c:v>
                </c:pt>
                <c:pt idx="190">
                  <c:v>5.2</c:v>
                </c:pt>
                <c:pt idx="191">
                  <c:v>4.95</c:v>
                </c:pt>
                <c:pt idx="192">
                  <c:v>5.56</c:v>
                </c:pt>
                <c:pt idx="193">
                  <c:v>6.22</c:v>
                </c:pt>
                <c:pt idx="194">
                  <c:v>6.73</c:v>
                </c:pt>
                <c:pt idx="195">
                  <c:v>6.48</c:v>
                </c:pt>
                <c:pt idx="196">
                  <c:v>6.34</c:v>
                </c:pt>
                <c:pt idx="197">
                  <c:v>6.28</c:v>
                </c:pt>
                <c:pt idx="198">
                  <c:v>5.96</c:v>
                </c:pt>
                <c:pt idx="199">
                  <c:v>5.98</c:v>
                </c:pt>
                <c:pt idx="200">
                  <c:v>5.63</c:v>
                </c:pt>
                <c:pt idx="201">
                  <c:v>5.41</c:v>
                </c:pt>
                <c:pt idx="202">
                  <c:v>4.87</c:v>
                </c:pt>
                <c:pt idx="203">
                  <c:v>4.25</c:v>
                </c:pt>
                <c:pt idx="204">
                  <c:v>5.49</c:v>
                </c:pt>
                <c:pt idx="205">
                  <c:v>5.94</c:v>
                </c:pt>
                <c:pt idx="206">
                  <c:v>6.34</c:v>
                </c:pt>
                <c:pt idx="207">
                  <c:v>6.13</c:v>
                </c:pt>
                <c:pt idx="208">
                  <c:v>6.39</c:v>
                </c:pt>
                <c:pt idx="209">
                  <c:v>6.8</c:v>
                </c:pt>
                <c:pt idx="210">
                  <c:v>6.52</c:v>
                </c:pt>
                <c:pt idx="211">
                  <c:v>6.42</c:v>
                </c:pt>
                <c:pt idx="212">
                  <c:v>6.13</c:v>
                </c:pt>
                <c:pt idx="213">
                  <c:v>6.21</c:v>
                </c:pt>
                <c:pt idx="214">
                  <c:v>5.81</c:v>
                </c:pt>
                <c:pt idx="215">
                  <c:v>5.53</c:v>
                </c:pt>
                <c:pt idx="216">
                  <c:v>7.94</c:v>
                </c:pt>
                <c:pt idx="217">
                  <c:v>8.4</c:v>
                </c:pt>
                <c:pt idx="218">
                  <c:v>8.93</c:v>
                </c:pt>
                <c:pt idx="219">
                  <c:v>8.9</c:v>
                </c:pt>
                <c:pt idx="220">
                  <c:v>8.8800000000000008</c:v>
                </c:pt>
                <c:pt idx="221">
                  <c:v>8.7100000000000009</c:v>
                </c:pt>
                <c:pt idx="222">
                  <c:v>8.74</c:v>
                </c:pt>
                <c:pt idx="223">
                  <c:v>8.48</c:v>
                </c:pt>
                <c:pt idx="224">
                  <c:v>8.25</c:v>
                </c:pt>
                <c:pt idx="225">
                  <c:v>8.02</c:v>
                </c:pt>
                <c:pt idx="226">
                  <c:v>7.76</c:v>
                </c:pt>
                <c:pt idx="227">
                  <c:v>7.13</c:v>
                </c:pt>
                <c:pt idx="228">
                  <c:v>8.44</c:v>
                </c:pt>
                <c:pt idx="229">
                  <c:v>8.4600000000000009</c:v>
                </c:pt>
                <c:pt idx="230">
                  <c:v>8.92</c:v>
                </c:pt>
                <c:pt idx="231">
                  <c:v>8.7799999999999994</c:v>
                </c:pt>
                <c:pt idx="232">
                  <c:v>8.3699999999999992</c:v>
                </c:pt>
                <c:pt idx="233">
                  <c:v>8.4</c:v>
                </c:pt>
                <c:pt idx="234">
                  <c:v>8.1199999999999992</c:v>
                </c:pt>
                <c:pt idx="235">
                  <c:v>8.34</c:v>
                </c:pt>
                <c:pt idx="236">
                  <c:v>7.9640000000000004</c:v>
                </c:pt>
                <c:pt idx="237">
                  <c:v>8.16</c:v>
                </c:pt>
                <c:pt idx="238">
                  <c:v>8.0060000000000002</c:v>
                </c:pt>
                <c:pt idx="239">
                  <c:v>7.1059999999999999</c:v>
                </c:pt>
                <c:pt idx="240">
                  <c:v>8.3520000000000003</c:v>
                </c:pt>
                <c:pt idx="241">
                  <c:v>8.9039999999999999</c:v>
                </c:pt>
                <c:pt idx="242">
                  <c:v>9.0289999999999999</c:v>
                </c:pt>
                <c:pt idx="243">
                  <c:v>8.4619999999999997</c:v>
                </c:pt>
                <c:pt idx="244">
                  <c:v>8.4450000000000003</c:v>
                </c:pt>
                <c:pt idx="245">
                  <c:v>8.1229999999999993</c:v>
                </c:pt>
                <c:pt idx="246">
                  <c:v>7.851</c:v>
                </c:pt>
                <c:pt idx="247">
                  <c:v>7.77</c:v>
                </c:pt>
                <c:pt idx="248">
                  <c:v>7.3330000000000002</c:v>
                </c:pt>
                <c:pt idx="249">
                  <c:v>7.5</c:v>
                </c:pt>
                <c:pt idx="250">
                  <c:v>6.798</c:v>
                </c:pt>
                <c:pt idx="251">
                  <c:v>5.577</c:v>
                </c:pt>
                <c:pt idx="252">
                  <c:v>6.28</c:v>
                </c:pt>
                <c:pt idx="253">
                  <c:v>6.4080000000000004</c:v>
                </c:pt>
                <c:pt idx="254">
                  <c:v>6.9480000000000004</c:v>
                </c:pt>
                <c:pt idx="255">
                  <c:v>7.0049999999999999</c:v>
                </c:pt>
                <c:pt idx="256">
                  <c:v>7.5519999999999996</c:v>
                </c:pt>
                <c:pt idx="257">
                  <c:v>6.9569999999999999</c:v>
                </c:pt>
                <c:pt idx="258">
                  <c:v>6.7359999999999998</c:v>
                </c:pt>
                <c:pt idx="259">
                  <c:v>6.8010000000000002</c:v>
                </c:pt>
                <c:pt idx="260">
                  <c:v>6.7590000000000003</c:v>
                </c:pt>
                <c:pt idx="261">
                  <c:v>7.1260000000000003</c:v>
                </c:pt>
                <c:pt idx="262">
                  <c:v>6.9930000000000003</c:v>
                </c:pt>
                <c:pt idx="263">
                  <c:v>6.4260000000000002</c:v>
                </c:pt>
                <c:pt idx="264">
                  <c:v>7.5110000000000001</c:v>
                </c:pt>
                <c:pt idx="265">
                  <c:v>7.7910000000000004</c:v>
                </c:pt>
                <c:pt idx="266">
                  <c:v>7.7590000000000003</c:v>
                </c:pt>
                <c:pt idx="267">
                  <c:v>8.2439999999999998</c:v>
                </c:pt>
                <c:pt idx="268">
                  <c:v>8.4700000000000006</c:v>
                </c:pt>
                <c:pt idx="269">
                  <c:v>8.2720000000000002</c:v>
                </c:pt>
                <c:pt idx="270">
                  <c:v>8.2129999999999992</c:v>
                </c:pt>
                <c:pt idx="271">
                  <c:v>8.0510000000000002</c:v>
                </c:pt>
                <c:pt idx="272">
                  <c:v>8.2569999999999997</c:v>
                </c:pt>
                <c:pt idx="273">
                  <c:v>8.0679999999999996</c:v>
                </c:pt>
                <c:pt idx="274">
                  <c:v>7.7670000000000003</c:v>
                </c:pt>
                <c:pt idx="275">
                  <c:v>6.1689999999999996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35-4C60-B976-72349A630363}"/>
            </c:ext>
          </c:extLst>
        </c:ser>
        <c:ser>
          <c:idx val="1"/>
          <c:order val="1"/>
          <c:tx>
            <c:strRef>
              <c:f>Desemprego!$F$1</c:f>
              <c:strCache>
                <c:ptCount val="1"/>
                <c:pt idx="0">
                  <c:v>PME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Desemprego!$A$2:$A$464</c:f>
              <c:numCache>
                <c:formatCode>[$-416]mmm\-yy;@</c:formatCode>
                <c:ptCount val="463"/>
                <c:pt idx="0">
                  <c:v>29221</c:v>
                </c:pt>
                <c:pt idx="1">
                  <c:v>29252</c:v>
                </c:pt>
                <c:pt idx="2">
                  <c:v>29281</c:v>
                </c:pt>
                <c:pt idx="3">
                  <c:v>29312</c:v>
                </c:pt>
                <c:pt idx="4">
                  <c:v>29342</c:v>
                </c:pt>
                <c:pt idx="5">
                  <c:v>29373</c:v>
                </c:pt>
                <c:pt idx="6">
                  <c:v>29403</c:v>
                </c:pt>
                <c:pt idx="7">
                  <c:v>29434</c:v>
                </c:pt>
                <c:pt idx="8">
                  <c:v>29465</c:v>
                </c:pt>
                <c:pt idx="9">
                  <c:v>29495</c:v>
                </c:pt>
                <c:pt idx="10">
                  <c:v>29526</c:v>
                </c:pt>
                <c:pt idx="11">
                  <c:v>29556</c:v>
                </c:pt>
                <c:pt idx="12">
                  <c:v>29587</c:v>
                </c:pt>
                <c:pt idx="13">
                  <c:v>29618</c:v>
                </c:pt>
                <c:pt idx="14">
                  <c:v>29646</c:v>
                </c:pt>
                <c:pt idx="15">
                  <c:v>29677</c:v>
                </c:pt>
                <c:pt idx="16">
                  <c:v>29707</c:v>
                </c:pt>
                <c:pt idx="17">
                  <c:v>29738</c:v>
                </c:pt>
                <c:pt idx="18">
                  <c:v>29768</c:v>
                </c:pt>
                <c:pt idx="19">
                  <c:v>29799</c:v>
                </c:pt>
                <c:pt idx="20">
                  <c:v>29830</c:v>
                </c:pt>
                <c:pt idx="21">
                  <c:v>29860</c:v>
                </c:pt>
                <c:pt idx="22">
                  <c:v>29891</c:v>
                </c:pt>
                <c:pt idx="23">
                  <c:v>29921</c:v>
                </c:pt>
                <c:pt idx="24">
                  <c:v>29952</c:v>
                </c:pt>
                <c:pt idx="25">
                  <c:v>29983</c:v>
                </c:pt>
                <c:pt idx="26">
                  <c:v>30011</c:v>
                </c:pt>
                <c:pt idx="27">
                  <c:v>30042</c:v>
                </c:pt>
                <c:pt idx="28">
                  <c:v>30072</c:v>
                </c:pt>
                <c:pt idx="29">
                  <c:v>30103</c:v>
                </c:pt>
                <c:pt idx="30">
                  <c:v>30133</c:v>
                </c:pt>
                <c:pt idx="31">
                  <c:v>30164</c:v>
                </c:pt>
                <c:pt idx="32">
                  <c:v>30195</c:v>
                </c:pt>
                <c:pt idx="33">
                  <c:v>30225</c:v>
                </c:pt>
                <c:pt idx="34">
                  <c:v>30256</c:v>
                </c:pt>
                <c:pt idx="35">
                  <c:v>30286</c:v>
                </c:pt>
                <c:pt idx="36">
                  <c:v>30317</c:v>
                </c:pt>
                <c:pt idx="37">
                  <c:v>30348</c:v>
                </c:pt>
                <c:pt idx="38">
                  <c:v>30376</c:v>
                </c:pt>
                <c:pt idx="39">
                  <c:v>30407</c:v>
                </c:pt>
                <c:pt idx="40">
                  <c:v>30437</c:v>
                </c:pt>
                <c:pt idx="41">
                  <c:v>30468</c:v>
                </c:pt>
                <c:pt idx="42">
                  <c:v>30498</c:v>
                </c:pt>
                <c:pt idx="43">
                  <c:v>30529</c:v>
                </c:pt>
                <c:pt idx="44">
                  <c:v>30560</c:v>
                </c:pt>
                <c:pt idx="45">
                  <c:v>30590</c:v>
                </c:pt>
                <c:pt idx="46">
                  <c:v>30621</c:v>
                </c:pt>
                <c:pt idx="47">
                  <c:v>30651</c:v>
                </c:pt>
                <c:pt idx="48">
                  <c:v>30682</c:v>
                </c:pt>
                <c:pt idx="49">
                  <c:v>30713</c:v>
                </c:pt>
                <c:pt idx="50">
                  <c:v>30742</c:v>
                </c:pt>
                <c:pt idx="51">
                  <c:v>30773</c:v>
                </c:pt>
                <c:pt idx="52">
                  <c:v>30803</c:v>
                </c:pt>
                <c:pt idx="53">
                  <c:v>30834</c:v>
                </c:pt>
                <c:pt idx="54">
                  <c:v>30864</c:v>
                </c:pt>
                <c:pt idx="55">
                  <c:v>30895</c:v>
                </c:pt>
                <c:pt idx="56">
                  <c:v>30926</c:v>
                </c:pt>
                <c:pt idx="57">
                  <c:v>30956</c:v>
                </c:pt>
                <c:pt idx="58">
                  <c:v>30987</c:v>
                </c:pt>
                <c:pt idx="59">
                  <c:v>31017</c:v>
                </c:pt>
                <c:pt idx="60">
                  <c:v>31048</c:v>
                </c:pt>
                <c:pt idx="61">
                  <c:v>31079</c:v>
                </c:pt>
                <c:pt idx="62">
                  <c:v>31107</c:v>
                </c:pt>
                <c:pt idx="63">
                  <c:v>31138</c:v>
                </c:pt>
                <c:pt idx="64">
                  <c:v>31168</c:v>
                </c:pt>
                <c:pt idx="65">
                  <c:v>31199</c:v>
                </c:pt>
                <c:pt idx="66">
                  <c:v>31229</c:v>
                </c:pt>
                <c:pt idx="67">
                  <c:v>31260</c:v>
                </c:pt>
                <c:pt idx="68">
                  <c:v>31291</c:v>
                </c:pt>
                <c:pt idx="69">
                  <c:v>31321</c:v>
                </c:pt>
                <c:pt idx="70">
                  <c:v>31352</c:v>
                </c:pt>
                <c:pt idx="71">
                  <c:v>31382</c:v>
                </c:pt>
                <c:pt idx="72">
                  <c:v>31413</c:v>
                </c:pt>
                <c:pt idx="73">
                  <c:v>31444</c:v>
                </c:pt>
                <c:pt idx="74">
                  <c:v>31472</c:v>
                </c:pt>
                <c:pt idx="75">
                  <c:v>31503</c:v>
                </c:pt>
                <c:pt idx="76">
                  <c:v>31533</c:v>
                </c:pt>
                <c:pt idx="77">
                  <c:v>31564</c:v>
                </c:pt>
                <c:pt idx="78">
                  <c:v>31594</c:v>
                </c:pt>
                <c:pt idx="79">
                  <c:v>31625</c:v>
                </c:pt>
                <c:pt idx="80">
                  <c:v>31656</c:v>
                </c:pt>
                <c:pt idx="81">
                  <c:v>31686</c:v>
                </c:pt>
                <c:pt idx="82">
                  <c:v>31717</c:v>
                </c:pt>
                <c:pt idx="83">
                  <c:v>31747</c:v>
                </c:pt>
                <c:pt idx="84">
                  <c:v>31778</c:v>
                </c:pt>
                <c:pt idx="85">
                  <c:v>31809</c:v>
                </c:pt>
                <c:pt idx="86">
                  <c:v>31837</c:v>
                </c:pt>
                <c:pt idx="87">
                  <c:v>31868</c:v>
                </c:pt>
                <c:pt idx="88">
                  <c:v>31898</c:v>
                </c:pt>
                <c:pt idx="89">
                  <c:v>31929</c:v>
                </c:pt>
                <c:pt idx="90">
                  <c:v>31959</c:v>
                </c:pt>
                <c:pt idx="91">
                  <c:v>31990</c:v>
                </c:pt>
                <c:pt idx="92">
                  <c:v>32021</c:v>
                </c:pt>
                <c:pt idx="93">
                  <c:v>32051</c:v>
                </c:pt>
                <c:pt idx="94">
                  <c:v>32082</c:v>
                </c:pt>
                <c:pt idx="95">
                  <c:v>32112</c:v>
                </c:pt>
                <c:pt idx="96">
                  <c:v>32143</c:v>
                </c:pt>
                <c:pt idx="97">
                  <c:v>32174</c:v>
                </c:pt>
                <c:pt idx="98">
                  <c:v>32203</c:v>
                </c:pt>
                <c:pt idx="99">
                  <c:v>32234</c:v>
                </c:pt>
                <c:pt idx="100">
                  <c:v>32264</c:v>
                </c:pt>
                <c:pt idx="101">
                  <c:v>32295</c:v>
                </c:pt>
                <c:pt idx="102">
                  <c:v>32325</c:v>
                </c:pt>
                <c:pt idx="103">
                  <c:v>32356</c:v>
                </c:pt>
                <c:pt idx="104">
                  <c:v>32387</c:v>
                </c:pt>
                <c:pt idx="105">
                  <c:v>32417</c:v>
                </c:pt>
                <c:pt idx="106">
                  <c:v>32448</c:v>
                </c:pt>
                <c:pt idx="107">
                  <c:v>32478</c:v>
                </c:pt>
                <c:pt idx="108">
                  <c:v>32509</c:v>
                </c:pt>
                <c:pt idx="109">
                  <c:v>32540</c:v>
                </c:pt>
                <c:pt idx="110">
                  <c:v>32568</c:v>
                </c:pt>
                <c:pt idx="111">
                  <c:v>32599</c:v>
                </c:pt>
                <c:pt idx="112">
                  <c:v>32629</c:v>
                </c:pt>
                <c:pt idx="113">
                  <c:v>32660</c:v>
                </c:pt>
                <c:pt idx="114">
                  <c:v>32690</c:v>
                </c:pt>
                <c:pt idx="115">
                  <c:v>32721</c:v>
                </c:pt>
                <c:pt idx="116">
                  <c:v>32752</c:v>
                </c:pt>
                <c:pt idx="117">
                  <c:v>32782</c:v>
                </c:pt>
                <c:pt idx="118">
                  <c:v>32813</c:v>
                </c:pt>
                <c:pt idx="119">
                  <c:v>32843</c:v>
                </c:pt>
                <c:pt idx="120">
                  <c:v>32874</c:v>
                </c:pt>
                <c:pt idx="121">
                  <c:v>32905</c:v>
                </c:pt>
                <c:pt idx="122">
                  <c:v>32933</c:v>
                </c:pt>
                <c:pt idx="123">
                  <c:v>32964</c:v>
                </c:pt>
                <c:pt idx="124">
                  <c:v>32994</c:v>
                </c:pt>
                <c:pt idx="125">
                  <c:v>33025</c:v>
                </c:pt>
                <c:pt idx="126">
                  <c:v>33055</c:v>
                </c:pt>
                <c:pt idx="127">
                  <c:v>33086</c:v>
                </c:pt>
                <c:pt idx="128">
                  <c:v>33117</c:v>
                </c:pt>
                <c:pt idx="129">
                  <c:v>33147</c:v>
                </c:pt>
                <c:pt idx="130">
                  <c:v>33178</c:v>
                </c:pt>
                <c:pt idx="131">
                  <c:v>33208</c:v>
                </c:pt>
                <c:pt idx="132">
                  <c:v>33239</c:v>
                </c:pt>
                <c:pt idx="133">
                  <c:v>33270</c:v>
                </c:pt>
                <c:pt idx="134">
                  <c:v>33298</c:v>
                </c:pt>
                <c:pt idx="135">
                  <c:v>33329</c:v>
                </c:pt>
                <c:pt idx="136">
                  <c:v>33359</c:v>
                </c:pt>
                <c:pt idx="137">
                  <c:v>33390</c:v>
                </c:pt>
                <c:pt idx="138">
                  <c:v>33420</c:v>
                </c:pt>
                <c:pt idx="139">
                  <c:v>33451</c:v>
                </c:pt>
                <c:pt idx="140">
                  <c:v>33482</c:v>
                </c:pt>
                <c:pt idx="141">
                  <c:v>33512</c:v>
                </c:pt>
                <c:pt idx="142">
                  <c:v>33543</c:v>
                </c:pt>
                <c:pt idx="143">
                  <c:v>33573</c:v>
                </c:pt>
                <c:pt idx="144">
                  <c:v>33604</c:v>
                </c:pt>
                <c:pt idx="145">
                  <c:v>33635</c:v>
                </c:pt>
                <c:pt idx="146">
                  <c:v>33664</c:v>
                </c:pt>
                <c:pt idx="147">
                  <c:v>33695</c:v>
                </c:pt>
                <c:pt idx="148">
                  <c:v>33725</c:v>
                </c:pt>
                <c:pt idx="149">
                  <c:v>33756</c:v>
                </c:pt>
                <c:pt idx="150">
                  <c:v>33786</c:v>
                </c:pt>
                <c:pt idx="151">
                  <c:v>33817</c:v>
                </c:pt>
                <c:pt idx="152">
                  <c:v>33848</c:v>
                </c:pt>
                <c:pt idx="153">
                  <c:v>33878</c:v>
                </c:pt>
                <c:pt idx="154">
                  <c:v>33909</c:v>
                </c:pt>
                <c:pt idx="155">
                  <c:v>33939</c:v>
                </c:pt>
                <c:pt idx="156">
                  <c:v>33970</c:v>
                </c:pt>
                <c:pt idx="157">
                  <c:v>34001</c:v>
                </c:pt>
                <c:pt idx="158">
                  <c:v>34029</c:v>
                </c:pt>
                <c:pt idx="159">
                  <c:v>34060</c:v>
                </c:pt>
                <c:pt idx="160">
                  <c:v>34090</c:v>
                </c:pt>
                <c:pt idx="161">
                  <c:v>34121</c:v>
                </c:pt>
                <c:pt idx="162">
                  <c:v>34151</c:v>
                </c:pt>
                <c:pt idx="163">
                  <c:v>34182</c:v>
                </c:pt>
                <c:pt idx="164">
                  <c:v>34213</c:v>
                </c:pt>
                <c:pt idx="165">
                  <c:v>34243</c:v>
                </c:pt>
                <c:pt idx="166">
                  <c:v>34274</c:v>
                </c:pt>
                <c:pt idx="167">
                  <c:v>34304</c:v>
                </c:pt>
                <c:pt idx="168">
                  <c:v>34335</c:v>
                </c:pt>
                <c:pt idx="169">
                  <c:v>34366</c:v>
                </c:pt>
                <c:pt idx="170">
                  <c:v>34394</c:v>
                </c:pt>
                <c:pt idx="171">
                  <c:v>34425</c:v>
                </c:pt>
                <c:pt idx="172">
                  <c:v>34455</c:v>
                </c:pt>
                <c:pt idx="173">
                  <c:v>34486</c:v>
                </c:pt>
                <c:pt idx="174">
                  <c:v>34516</c:v>
                </c:pt>
                <c:pt idx="175">
                  <c:v>34547</c:v>
                </c:pt>
                <c:pt idx="176">
                  <c:v>34578</c:v>
                </c:pt>
                <c:pt idx="177">
                  <c:v>34608</c:v>
                </c:pt>
                <c:pt idx="178">
                  <c:v>34639</c:v>
                </c:pt>
                <c:pt idx="179">
                  <c:v>34669</c:v>
                </c:pt>
                <c:pt idx="180">
                  <c:v>34700</c:v>
                </c:pt>
                <c:pt idx="181">
                  <c:v>34731</c:v>
                </c:pt>
                <c:pt idx="182">
                  <c:v>34759</c:v>
                </c:pt>
                <c:pt idx="183">
                  <c:v>34790</c:v>
                </c:pt>
                <c:pt idx="184">
                  <c:v>34820</c:v>
                </c:pt>
                <c:pt idx="185">
                  <c:v>34851</c:v>
                </c:pt>
                <c:pt idx="186">
                  <c:v>34881</c:v>
                </c:pt>
                <c:pt idx="187">
                  <c:v>34912</c:v>
                </c:pt>
                <c:pt idx="188">
                  <c:v>34943</c:v>
                </c:pt>
                <c:pt idx="189">
                  <c:v>34973</c:v>
                </c:pt>
                <c:pt idx="190">
                  <c:v>35004</c:v>
                </c:pt>
                <c:pt idx="191">
                  <c:v>35034</c:v>
                </c:pt>
                <c:pt idx="192">
                  <c:v>35065</c:v>
                </c:pt>
                <c:pt idx="193">
                  <c:v>35096</c:v>
                </c:pt>
                <c:pt idx="194">
                  <c:v>35125</c:v>
                </c:pt>
                <c:pt idx="195">
                  <c:v>35156</c:v>
                </c:pt>
                <c:pt idx="196">
                  <c:v>35186</c:v>
                </c:pt>
                <c:pt idx="197">
                  <c:v>35217</c:v>
                </c:pt>
                <c:pt idx="198">
                  <c:v>35247</c:v>
                </c:pt>
                <c:pt idx="199">
                  <c:v>35278</c:v>
                </c:pt>
                <c:pt idx="200">
                  <c:v>35309</c:v>
                </c:pt>
                <c:pt idx="201">
                  <c:v>35339</c:v>
                </c:pt>
                <c:pt idx="202">
                  <c:v>35370</c:v>
                </c:pt>
                <c:pt idx="203">
                  <c:v>35400</c:v>
                </c:pt>
                <c:pt idx="204">
                  <c:v>35431</c:v>
                </c:pt>
                <c:pt idx="205">
                  <c:v>35462</c:v>
                </c:pt>
                <c:pt idx="206">
                  <c:v>35490</c:v>
                </c:pt>
                <c:pt idx="207">
                  <c:v>35521</c:v>
                </c:pt>
                <c:pt idx="208">
                  <c:v>35551</c:v>
                </c:pt>
                <c:pt idx="209">
                  <c:v>35582</c:v>
                </c:pt>
                <c:pt idx="210">
                  <c:v>35612</c:v>
                </c:pt>
                <c:pt idx="211">
                  <c:v>35643</c:v>
                </c:pt>
                <c:pt idx="212">
                  <c:v>35674</c:v>
                </c:pt>
                <c:pt idx="213">
                  <c:v>35704</c:v>
                </c:pt>
                <c:pt idx="214">
                  <c:v>35735</c:v>
                </c:pt>
                <c:pt idx="215">
                  <c:v>35765</c:v>
                </c:pt>
                <c:pt idx="216">
                  <c:v>35796</c:v>
                </c:pt>
                <c:pt idx="217">
                  <c:v>35827</c:v>
                </c:pt>
                <c:pt idx="218">
                  <c:v>35855</c:v>
                </c:pt>
                <c:pt idx="219">
                  <c:v>35886</c:v>
                </c:pt>
                <c:pt idx="220">
                  <c:v>35916</c:v>
                </c:pt>
                <c:pt idx="221">
                  <c:v>35947</c:v>
                </c:pt>
                <c:pt idx="222">
                  <c:v>35977</c:v>
                </c:pt>
                <c:pt idx="223">
                  <c:v>36008</c:v>
                </c:pt>
                <c:pt idx="224">
                  <c:v>36039</c:v>
                </c:pt>
                <c:pt idx="225">
                  <c:v>36069</c:v>
                </c:pt>
                <c:pt idx="226">
                  <c:v>36100</c:v>
                </c:pt>
                <c:pt idx="227">
                  <c:v>36130</c:v>
                </c:pt>
                <c:pt idx="228">
                  <c:v>36161</c:v>
                </c:pt>
                <c:pt idx="229">
                  <c:v>36192</c:v>
                </c:pt>
                <c:pt idx="230">
                  <c:v>36220</c:v>
                </c:pt>
                <c:pt idx="231">
                  <c:v>36251</c:v>
                </c:pt>
                <c:pt idx="232">
                  <c:v>36281</c:v>
                </c:pt>
                <c:pt idx="233">
                  <c:v>36312</c:v>
                </c:pt>
                <c:pt idx="234">
                  <c:v>36342</c:v>
                </c:pt>
                <c:pt idx="235">
                  <c:v>36373</c:v>
                </c:pt>
                <c:pt idx="236">
                  <c:v>36404</c:v>
                </c:pt>
                <c:pt idx="237">
                  <c:v>36434</c:v>
                </c:pt>
                <c:pt idx="238">
                  <c:v>36465</c:v>
                </c:pt>
                <c:pt idx="239">
                  <c:v>36495</c:v>
                </c:pt>
                <c:pt idx="240">
                  <c:v>36526</c:v>
                </c:pt>
                <c:pt idx="241">
                  <c:v>36557</c:v>
                </c:pt>
                <c:pt idx="242">
                  <c:v>36586</c:v>
                </c:pt>
                <c:pt idx="243">
                  <c:v>36617</c:v>
                </c:pt>
                <c:pt idx="244">
                  <c:v>36647</c:v>
                </c:pt>
                <c:pt idx="245">
                  <c:v>36678</c:v>
                </c:pt>
                <c:pt idx="246">
                  <c:v>36708</c:v>
                </c:pt>
                <c:pt idx="247">
                  <c:v>36739</c:v>
                </c:pt>
                <c:pt idx="248">
                  <c:v>36770</c:v>
                </c:pt>
                <c:pt idx="249">
                  <c:v>36800</c:v>
                </c:pt>
                <c:pt idx="250">
                  <c:v>36831</c:v>
                </c:pt>
                <c:pt idx="251">
                  <c:v>36861</c:v>
                </c:pt>
                <c:pt idx="252">
                  <c:v>36892</c:v>
                </c:pt>
                <c:pt idx="253">
                  <c:v>36923</c:v>
                </c:pt>
                <c:pt idx="254">
                  <c:v>36951</c:v>
                </c:pt>
                <c:pt idx="255">
                  <c:v>36982</c:v>
                </c:pt>
                <c:pt idx="256">
                  <c:v>37012</c:v>
                </c:pt>
                <c:pt idx="257">
                  <c:v>37043</c:v>
                </c:pt>
                <c:pt idx="258">
                  <c:v>37073</c:v>
                </c:pt>
                <c:pt idx="259">
                  <c:v>37104</c:v>
                </c:pt>
                <c:pt idx="260">
                  <c:v>37135</c:v>
                </c:pt>
                <c:pt idx="261">
                  <c:v>37165</c:v>
                </c:pt>
                <c:pt idx="262">
                  <c:v>37196</c:v>
                </c:pt>
                <c:pt idx="263">
                  <c:v>37226</c:v>
                </c:pt>
                <c:pt idx="264">
                  <c:v>37257</c:v>
                </c:pt>
                <c:pt idx="265">
                  <c:v>37288</c:v>
                </c:pt>
                <c:pt idx="266">
                  <c:v>37316</c:v>
                </c:pt>
                <c:pt idx="267">
                  <c:v>37347</c:v>
                </c:pt>
                <c:pt idx="268">
                  <c:v>37377</c:v>
                </c:pt>
                <c:pt idx="269">
                  <c:v>37408</c:v>
                </c:pt>
                <c:pt idx="270">
                  <c:v>37438</c:v>
                </c:pt>
                <c:pt idx="271">
                  <c:v>37469</c:v>
                </c:pt>
                <c:pt idx="272">
                  <c:v>37500</c:v>
                </c:pt>
                <c:pt idx="273">
                  <c:v>37530</c:v>
                </c:pt>
                <c:pt idx="274">
                  <c:v>37561</c:v>
                </c:pt>
                <c:pt idx="275">
                  <c:v>37591</c:v>
                </c:pt>
                <c:pt idx="276">
                  <c:v>37622</c:v>
                </c:pt>
                <c:pt idx="277">
                  <c:v>37653</c:v>
                </c:pt>
                <c:pt idx="278">
                  <c:v>37681</c:v>
                </c:pt>
                <c:pt idx="279">
                  <c:v>37712</c:v>
                </c:pt>
                <c:pt idx="280">
                  <c:v>37742</c:v>
                </c:pt>
                <c:pt idx="281">
                  <c:v>37773</c:v>
                </c:pt>
                <c:pt idx="282">
                  <c:v>37803</c:v>
                </c:pt>
                <c:pt idx="283">
                  <c:v>37834</c:v>
                </c:pt>
                <c:pt idx="284">
                  <c:v>37865</c:v>
                </c:pt>
                <c:pt idx="285">
                  <c:v>37895</c:v>
                </c:pt>
                <c:pt idx="286">
                  <c:v>37926</c:v>
                </c:pt>
                <c:pt idx="287">
                  <c:v>37956</c:v>
                </c:pt>
                <c:pt idx="288">
                  <c:v>37987</c:v>
                </c:pt>
                <c:pt idx="289">
                  <c:v>38018</c:v>
                </c:pt>
                <c:pt idx="290">
                  <c:v>38047</c:v>
                </c:pt>
                <c:pt idx="291">
                  <c:v>38078</c:v>
                </c:pt>
                <c:pt idx="292">
                  <c:v>38108</c:v>
                </c:pt>
                <c:pt idx="293">
                  <c:v>38139</c:v>
                </c:pt>
                <c:pt idx="294">
                  <c:v>38169</c:v>
                </c:pt>
                <c:pt idx="295">
                  <c:v>38200</c:v>
                </c:pt>
                <c:pt idx="296">
                  <c:v>38231</c:v>
                </c:pt>
                <c:pt idx="297">
                  <c:v>38261</c:v>
                </c:pt>
                <c:pt idx="298">
                  <c:v>38292</c:v>
                </c:pt>
                <c:pt idx="299">
                  <c:v>38322</c:v>
                </c:pt>
                <c:pt idx="300">
                  <c:v>38353</c:v>
                </c:pt>
                <c:pt idx="301">
                  <c:v>38384</c:v>
                </c:pt>
                <c:pt idx="302">
                  <c:v>38412</c:v>
                </c:pt>
                <c:pt idx="303">
                  <c:v>38443</c:v>
                </c:pt>
                <c:pt idx="304">
                  <c:v>38473</c:v>
                </c:pt>
                <c:pt idx="305">
                  <c:v>38504</c:v>
                </c:pt>
                <c:pt idx="306">
                  <c:v>38534</c:v>
                </c:pt>
                <c:pt idx="307">
                  <c:v>38565</c:v>
                </c:pt>
                <c:pt idx="308">
                  <c:v>38596</c:v>
                </c:pt>
                <c:pt idx="309">
                  <c:v>38626</c:v>
                </c:pt>
                <c:pt idx="310">
                  <c:v>38657</c:v>
                </c:pt>
                <c:pt idx="311">
                  <c:v>38687</c:v>
                </c:pt>
                <c:pt idx="312">
                  <c:v>38718</c:v>
                </c:pt>
                <c:pt idx="313">
                  <c:v>38749</c:v>
                </c:pt>
                <c:pt idx="314">
                  <c:v>38777</c:v>
                </c:pt>
                <c:pt idx="315">
                  <c:v>38808</c:v>
                </c:pt>
                <c:pt idx="316">
                  <c:v>38838</c:v>
                </c:pt>
                <c:pt idx="317">
                  <c:v>38869</c:v>
                </c:pt>
                <c:pt idx="318">
                  <c:v>38899</c:v>
                </c:pt>
                <c:pt idx="319">
                  <c:v>38930</c:v>
                </c:pt>
                <c:pt idx="320">
                  <c:v>38961</c:v>
                </c:pt>
                <c:pt idx="321">
                  <c:v>38991</c:v>
                </c:pt>
                <c:pt idx="322">
                  <c:v>39022</c:v>
                </c:pt>
                <c:pt idx="323">
                  <c:v>39052</c:v>
                </c:pt>
                <c:pt idx="324">
                  <c:v>39083</c:v>
                </c:pt>
                <c:pt idx="325">
                  <c:v>39114</c:v>
                </c:pt>
                <c:pt idx="326">
                  <c:v>39142</c:v>
                </c:pt>
                <c:pt idx="327">
                  <c:v>39173</c:v>
                </c:pt>
                <c:pt idx="328">
                  <c:v>39203</c:v>
                </c:pt>
                <c:pt idx="329">
                  <c:v>39234</c:v>
                </c:pt>
                <c:pt idx="330">
                  <c:v>39264</c:v>
                </c:pt>
                <c:pt idx="331">
                  <c:v>39295</c:v>
                </c:pt>
                <c:pt idx="332">
                  <c:v>39326</c:v>
                </c:pt>
                <c:pt idx="333">
                  <c:v>39356</c:v>
                </c:pt>
                <c:pt idx="334">
                  <c:v>39387</c:v>
                </c:pt>
                <c:pt idx="335">
                  <c:v>39417</c:v>
                </c:pt>
                <c:pt idx="336">
                  <c:v>39448</c:v>
                </c:pt>
                <c:pt idx="337">
                  <c:v>39479</c:v>
                </c:pt>
                <c:pt idx="338">
                  <c:v>39508</c:v>
                </c:pt>
                <c:pt idx="339">
                  <c:v>39539</c:v>
                </c:pt>
                <c:pt idx="340">
                  <c:v>39569</c:v>
                </c:pt>
                <c:pt idx="341">
                  <c:v>39600</c:v>
                </c:pt>
                <c:pt idx="342">
                  <c:v>39630</c:v>
                </c:pt>
                <c:pt idx="343">
                  <c:v>39661</c:v>
                </c:pt>
                <c:pt idx="344">
                  <c:v>39692</c:v>
                </c:pt>
                <c:pt idx="345">
                  <c:v>39722</c:v>
                </c:pt>
                <c:pt idx="346">
                  <c:v>39753</c:v>
                </c:pt>
                <c:pt idx="347">
                  <c:v>39783</c:v>
                </c:pt>
                <c:pt idx="348">
                  <c:v>39814</c:v>
                </c:pt>
                <c:pt idx="349">
                  <c:v>39845</c:v>
                </c:pt>
                <c:pt idx="350">
                  <c:v>39873</c:v>
                </c:pt>
                <c:pt idx="351">
                  <c:v>39904</c:v>
                </c:pt>
                <c:pt idx="352">
                  <c:v>39934</c:v>
                </c:pt>
                <c:pt idx="353">
                  <c:v>39965</c:v>
                </c:pt>
                <c:pt idx="354">
                  <c:v>39995</c:v>
                </c:pt>
                <c:pt idx="355">
                  <c:v>40026</c:v>
                </c:pt>
                <c:pt idx="356">
                  <c:v>40057</c:v>
                </c:pt>
                <c:pt idx="357">
                  <c:v>40087</c:v>
                </c:pt>
                <c:pt idx="358">
                  <c:v>40118</c:v>
                </c:pt>
                <c:pt idx="359">
                  <c:v>40148</c:v>
                </c:pt>
                <c:pt idx="360">
                  <c:v>40179</c:v>
                </c:pt>
                <c:pt idx="361">
                  <c:v>40210</c:v>
                </c:pt>
                <c:pt idx="362">
                  <c:v>40238</c:v>
                </c:pt>
                <c:pt idx="363">
                  <c:v>40269</c:v>
                </c:pt>
                <c:pt idx="364">
                  <c:v>40299</c:v>
                </c:pt>
                <c:pt idx="365">
                  <c:v>40330</c:v>
                </c:pt>
                <c:pt idx="366">
                  <c:v>40360</c:v>
                </c:pt>
                <c:pt idx="367">
                  <c:v>40391</c:v>
                </c:pt>
                <c:pt idx="368">
                  <c:v>40422</c:v>
                </c:pt>
                <c:pt idx="369">
                  <c:v>40452</c:v>
                </c:pt>
                <c:pt idx="370">
                  <c:v>40483</c:v>
                </c:pt>
                <c:pt idx="371">
                  <c:v>40513</c:v>
                </c:pt>
                <c:pt idx="372">
                  <c:v>40544</c:v>
                </c:pt>
                <c:pt idx="373">
                  <c:v>40575</c:v>
                </c:pt>
                <c:pt idx="374">
                  <c:v>40603</c:v>
                </c:pt>
                <c:pt idx="375">
                  <c:v>40634</c:v>
                </c:pt>
                <c:pt idx="376">
                  <c:v>40664</c:v>
                </c:pt>
                <c:pt idx="377">
                  <c:v>40695</c:v>
                </c:pt>
                <c:pt idx="378">
                  <c:v>40725</c:v>
                </c:pt>
                <c:pt idx="379">
                  <c:v>40756</c:v>
                </c:pt>
                <c:pt idx="380">
                  <c:v>40787</c:v>
                </c:pt>
                <c:pt idx="381">
                  <c:v>40817</c:v>
                </c:pt>
                <c:pt idx="382">
                  <c:v>40848</c:v>
                </c:pt>
                <c:pt idx="383">
                  <c:v>40878</c:v>
                </c:pt>
                <c:pt idx="384">
                  <c:v>40909</c:v>
                </c:pt>
                <c:pt idx="385">
                  <c:v>40940</c:v>
                </c:pt>
                <c:pt idx="386">
                  <c:v>40969</c:v>
                </c:pt>
                <c:pt idx="387">
                  <c:v>41000</c:v>
                </c:pt>
                <c:pt idx="388">
                  <c:v>41030</c:v>
                </c:pt>
                <c:pt idx="389">
                  <c:v>41061</c:v>
                </c:pt>
                <c:pt idx="390">
                  <c:v>41091</c:v>
                </c:pt>
                <c:pt idx="391">
                  <c:v>41122</c:v>
                </c:pt>
                <c:pt idx="392">
                  <c:v>41153</c:v>
                </c:pt>
                <c:pt idx="393">
                  <c:v>41183</c:v>
                </c:pt>
                <c:pt idx="394">
                  <c:v>41214</c:v>
                </c:pt>
                <c:pt idx="395">
                  <c:v>41244</c:v>
                </c:pt>
                <c:pt idx="396">
                  <c:v>41275</c:v>
                </c:pt>
                <c:pt idx="397">
                  <c:v>41306</c:v>
                </c:pt>
                <c:pt idx="398">
                  <c:v>41334</c:v>
                </c:pt>
                <c:pt idx="399">
                  <c:v>41365</c:v>
                </c:pt>
                <c:pt idx="400">
                  <c:v>41395</c:v>
                </c:pt>
                <c:pt idx="401">
                  <c:v>41426</c:v>
                </c:pt>
                <c:pt idx="402">
                  <c:v>41456</c:v>
                </c:pt>
                <c:pt idx="403">
                  <c:v>41487</c:v>
                </c:pt>
                <c:pt idx="404">
                  <c:v>41518</c:v>
                </c:pt>
                <c:pt idx="405">
                  <c:v>41548</c:v>
                </c:pt>
                <c:pt idx="406">
                  <c:v>41579</c:v>
                </c:pt>
                <c:pt idx="407">
                  <c:v>41609</c:v>
                </c:pt>
                <c:pt idx="408">
                  <c:v>41640</c:v>
                </c:pt>
                <c:pt idx="409">
                  <c:v>41671</c:v>
                </c:pt>
                <c:pt idx="410">
                  <c:v>41699</c:v>
                </c:pt>
                <c:pt idx="411">
                  <c:v>41730</c:v>
                </c:pt>
                <c:pt idx="412">
                  <c:v>41760</c:v>
                </c:pt>
                <c:pt idx="413">
                  <c:v>41791</c:v>
                </c:pt>
                <c:pt idx="414">
                  <c:v>41821</c:v>
                </c:pt>
                <c:pt idx="415">
                  <c:v>41852</c:v>
                </c:pt>
                <c:pt idx="416">
                  <c:v>41883</c:v>
                </c:pt>
                <c:pt idx="417">
                  <c:v>41913</c:v>
                </c:pt>
                <c:pt idx="418">
                  <c:v>41944</c:v>
                </c:pt>
                <c:pt idx="419">
                  <c:v>41974</c:v>
                </c:pt>
                <c:pt idx="420">
                  <c:v>42005</c:v>
                </c:pt>
                <c:pt idx="421">
                  <c:v>42036</c:v>
                </c:pt>
                <c:pt idx="422">
                  <c:v>42064</c:v>
                </c:pt>
                <c:pt idx="423">
                  <c:v>42095</c:v>
                </c:pt>
                <c:pt idx="424">
                  <c:v>42125</c:v>
                </c:pt>
                <c:pt idx="425">
                  <c:v>42156</c:v>
                </c:pt>
                <c:pt idx="426">
                  <c:v>42186</c:v>
                </c:pt>
                <c:pt idx="427">
                  <c:v>42217</c:v>
                </c:pt>
                <c:pt idx="428">
                  <c:v>42248</c:v>
                </c:pt>
                <c:pt idx="429">
                  <c:v>42278</c:v>
                </c:pt>
                <c:pt idx="430">
                  <c:v>42309</c:v>
                </c:pt>
                <c:pt idx="431">
                  <c:v>42339</c:v>
                </c:pt>
                <c:pt idx="432">
                  <c:v>42370</c:v>
                </c:pt>
                <c:pt idx="433">
                  <c:v>42401</c:v>
                </c:pt>
                <c:pt idx="434">
                  <c:v>42430</c:v>
                </c:pt>
                <c:pt idx="435">
                  <c:v>42461</c:v>
                </c:pt>
                <c:pt idx="436">
                  <c:v>42491</c:v>
                </c:pt>
                <c:pt idx="437">
                  <c:v>42522</c:v>
                </c:pt>
                <c:pt idx="438">
                  <c:v>42552</c:v>
                </c:pt>
                <c:pt idx="439">
                  <c:v>42583</c:v>
                </c:pt>
                <c:pt idx="440">
                  <c:v>42614</c:v>
                </c:pt>
                <c:pt idx="441">
                  <c:v>42644</c:v>
                </c:pt>
                <c:pt idx="442">
                  <c:v>42675</c:v>
                </c:pt>
                <c:pt idx="443">
                  <c:v>42705</c:v>
                </c:pt>
                <c:pt idx="444">
                  <c:v>42736</c:v>
                </c:pt>
                <c:pt idx="445">
                  <c:v>42767</c:v>
                </c:pt>
                <c:pt idx="446">
                  <c:v>42795</c:v>
                </c:pt>
                <c:pt idx="447">
                  <c:v>42826</c:v>
                </c:pt>
                <c:pt idx="448">
                  <c:v>42856</c:v>
                </c:pt>
                <c:pt idx="449">
                  <c:v>42887</c:v>
                </c:pt>
                <c:pt idx="450">
                  <c:v>42917</c:v>
                </c:pt>
                <c:pt idx="451">
                  <c:v>42948</c:v>
                </c:pt>
                <c:pt idx="452">
                  <c:v>42980</c:v>
                </c:pt>
                <c:pt idx="453" formatCode="mmm\-yy">
                  <c:v>43009</c:v>
                </c:pt>
                <c:pt idx="454" formatCode="mmm\-yy">
                  <c:v>43040</c:v>
                </c:pt>
                <c:pt idx="455" formatCode="mmm\-yy">
                  <c:v>43070</c:v>
                </c:pt>
                <c:pt idx="456" formatCode="mmm\-yy">
                  <c:v>43101</c:v>
                </c:pt>
                <c:pt idx="457" formatCode="mmm\-yy">
                  <c:v>43132</c:v>
                </c:pt>
                <c:pt idx="458" formatCode="mmm\-yy">
                  <c:v>43160</c:v>
                </c:pt>
                <c:pt idx="459" formatCode="mmm\-yy">
                  <c:v>43191</c:v>
                </c:pt>
                <c:pt idx="460" formatCode="mmm\-yy">
                  <c:v>43221</c:v>
                </c:pt>
                <c:pt idx="461" formatCode="mmm\-yy">
                  <c:v>43252</c:v>
                </c:pt>
                <c:pt idx="462" formatCode="mmm\-yy">
                  <c:v>43282</c:v>
                </c:pt>
              </c:numCache>
            </c:numRef>
          </c:cat>
          <c:val>
            <c:numRef>
              <c:f>Desemprego!$F$2:$F$441</c:f>
              <c:numCache>
                <c:formatCode>#,##0.0</c:formatCode>
                <c:ptCount val="440"/>
                <c:pt idx="261" formatCode="General">
                  <c:v>11.7</c:v>
                </c:pt>
                <c:pt idx="262" formatCode="General">
                  <c:v>11.5</c:v>
                </c:pt>
                <c:pt idx="263" formatCode="General">
                  <c:v>10.6</c:v>
                </c:pt>
                <c:pt idx="264" formatCode="General">
                  <c:v>11.1</c:v>
                </c:pt>
                <c:pt idx="265" formatCode="General">
                  <c:v>12.5</c:v>
                </c:pt>
                <c:pt idx="266" formatCode="General">
                  <c:v>12.9</c:v>
                </c:pt>
                <c:pt idx="267" formatCode="General">
                  <c:v>12.5</c:v>
                </c:pt>
                <c:pt idx="268" formatCode="General">
                  <c:v>11.9</c:v>
                </c:pt>
                <c:pt idx="269" formatCode="General">
                  <c:v>11.6</c:v>
                </c:pt>
                <c:pt idx="270" formatCode="General">
                  <c:v>11.9</c:v>
                </c:pt>
                <c:pt idx="271" formatCode="General">
                  <c:v>11.7</c:v>
                </c:pt>
                <c:pt idx="272" formatCode="General">
                  <c:v>11.5</c:v>
                </c:pt>
                <c:pt idx="273" formatCode="General">
                  <c:v>11.2</c:v>
                </c:pt>
                <c:pt idx="274" formatCode="General">
                  <c:v>10.9</c:v>
                </c:pt>
                <c:pt idx="275" formatCode="General">
                  <c:v>10.5</c:v>
                </c:pt>
                <c:pt idx="276" formatCode="General">
                  <c:v>11.2</c:v>
                </c:pt>
                <c:pt idx="277" formatCode="General">
                  <c:v>11.6</c:v>
                </c:pt>
                <c:pt idx="278" formatCode="General">
                  <c:v>12.1</c:v>
                </c:pt>
                <c:pt idx="279" formatCode="General">
                  <c:v>12.5</c:v>
                </c:pt>
                <c:pt idx="280" formatCode="General">
                  <c:v>12.9</c:v>
                </c:pt>
                <c:pt idx="281" formatCode="General">
                  <c:v>13</c:v>
                </c:pt>
                <c:pt idx="282" formatCode="General">
                  <c:v>12.8</c:v>
                </c:pt>
                <c:pt idx="283" formatCode="General">
                  <c:v>13.1</c:v>
                </c:pt>
                <c:pt idx="284" formatCode="General">
                  <c:v>13</c:v>
                </c:pt>
                <c:pt idx="285" formatCode="General">
                  <c:v>13</c:v>
                </c:pt>
                <c:pt idx="286" formatCode="General">
                  <c:v>12.2</c:v>
                </c:pt>
                <c:pt idx="287" formatCode="General">
                  <c:v>10.9</c:v>
                </c:pt>
                <c:pt idx="288" formatCode="General">
                  <c:v>11.7</c:v>
                </c:pt>
                <c:pt idx="289" formatCode="General">
                  <c:v>12</c:v>
                </c:pt>
                <c:pt idx="290" formatCode="General">
                  <c:v>12.8</c:v>
                </c:pt>
                <c:pt idx="291" formatCode="General">
                  <c:v>13.1</c:v>
                </c:pt>
                <c:pt idx="292" formatCode="General">
                  <c:v>12.2</c:v>
                </c:pt>
                <c:pt idx="293" formatCode="General">
                  <c:v>11.7</c:v>
                </c:pt>
                <c:pt idx="294" formatCode="General">
                  <c:v>11.2</c:v>
                </c:pt>
                <c:pt idx="295" formatCode="General">
                  <c:v>11.4</c:v>
                </c:pt>
                <c:pt idx="296" formatCode="General">
                  <c:v>10.9</c:v>
                </c:pt>
                <c:pt idx="297" formatCode="General">
                  <c:v>10.5</c:v>
                </c:pt>
                <c:pt idx="298" formatCode="General">
                  <c:v>10.7</c:v>
                </c:pt>
                <c:pt idx="299" formatCode="General">
                  <c:v>9.6</c:v>
                </c:pt>
                <c:pt idx="300" formatCode="General">
                  <c:v>10.199999999999999</c:v>
                </c:pt>
                <c:pt idx="301" formatCode="General">
                  <c:v>10.7</c:v>
                </c:pt>
                <c:pt idx="302" formatCode="General">
                  <c:v>10.9</c:v>
                </c:pt>
                <c:pt idx="303" formatCode="General">
                  <c:v>10.8</c:v>
                </c:pt>
                <c:pt idx="304" formatCode="General">
                  <c:v>10.199999999999999</c:v>
                </c:pt>
                <c:pt idx="305" formatCode="General">
                  <c:v>9.4</c:v>
                </c:pt>
                <c:pt idx="306" formatCode="General">
                  <c:v>9.5</c:v>
                </c:pt>
                <c:pt idx="307" formatCode="General">
                  <c:v>9.4</c:v>
                </c:pt>
                <c:pt idx="308" formatCode="General">
                  <c:v>9.6999999999999993</c:v>
                </c:pt>
                <c:pt idx="309" formatCode="General">
                  <c:v>9.6</c:v>
                </c:pt>
                <c:pt idx="310" formatCode="General">
                  <c:v>9.6</c:v>
                </c:pt>
                <c:pt idx="311" formatCode="General">
                  <c:v>8.4</c:v>
                </c:pt>
                <c:pt idx="312" formatCode="General">
                  <c:v>9.3000000000000007</c:v>
                </c:pt>
                <c:pt idx="313" formatCode="General">
                  <c:v>10.1</c:v>
                </c:pt>
                <c:pt idx="314" formatCode="General">
                  <c:v>10.4</c:v>
                </c:pt>
                <c:pt idx="315" formatCode="General">
                  <c:v>10.4</c:v>
                </c:pt>
                <c:pt idx="316" formatCode="General">
                  <c:v>10.199999999999999</c:v>
                </c:pt>
                <c:pt idx="317" formatCode="General">
                  <c:v>10.4</c:v>
                </c:pt>
                <c:pt idx="318" formatCode="General">
                  <c:v>10.8</c:v>
                </c:pt>
                <c:pt idx="319" formatCode="General">
                  <c:v>10.6</c:v>
                </c:pt>
                <c:pt idx="320" formatCode="General">
                  <c:v>10</c:v>
                </c:pt>
                <c:pt idx="321" formatCode="General">
                  <c:v>9.8000000000000007</c:v>
                </c:pt>
                <c:pt idx="322" formatCode="General">
                  <c:v>9.6</c:v>
                </c:pt>
                <c:pt idx="323" formatCode="General">
                  <c:v>8.4</c:v>
                </c:pt>
                <c:pt idx="324" formatCode="General">
                  <c:v>9.3000000000000007</c:v>
                </c:pt>
                <c:pt idx="325" formatCode="General">
                  <c:v>9.9</c:v>
                </c:pt>
                <c:pt idx="326" formatCode="General">
                  <c:v>10.199999999999999</c:v>
                </c:pt>
                <c:pt idx="327" formatCode="General">
                  <c:v>10.199999999999999</c:v>
                </c:pt>
                <c:pt idx="328" formatCode="General">
                  <c:v>10.199999999999999</c:v>
                </c:pt>
                <c:pt idx="329" formatCode="General">
                  <c:v>9.6999999999999993</c:v>
                </c:pt>
                <c:pt idx="330" formatCode="General">
                  <c:v>9.5</c:v>
                </c:pt>
                <c:pt idx="331" formatCode="General">
                  <c:v>9.6</c:v>
                </c:pt>
                <c:pt idx="332" formatCode="General">
                  <c:v>9</c:v>
                </c:pt>
                <c:pt idx="333" formatCode="General">
                  <c:v>8.6999999999999993</c:v>
                </c:pt>
                <c:pt idx="334" formatCode="General">
                  <c:v>8.3000000000000007</c:v>
                </c:pt>
                <c:pt idx="335" formatCode="General">
                  <c:v>7.5</c:v>
                </c:pt>
                <c:pt idx="336" formatCode="General">
                  <c:v>8</c:v>
                </c:pt>
                <c:pt idx="337" formatCode="General">
                  <c:v>8.6999999999999993</c:v>
                </c:pt>
                <c:pt idx="338" formatCode="General">
                  <c:v>8.6</c:v>
                </c:pt>
                <c:pt idx="339" formatCode="General">
                  <c:v>8.5</c:v>
                </c:pt>
                <c:pt idx="340" formatCode="General">
                  <c:v>7.9</c:v>
                </c:pt>
                <c:pt idx="341" formatCode="General">
                  <c:v>7.9</c:v>
                </c:pt>
                <c:pt idx="342" formatCode="General">
                  <c:v>8.1</c:v>
                </c:pt>
                <c:pt idx="343" formatCode="General">
                  <c:v>7.6</c:v>
                </c:pt>
                <c:pt idx="344" formatCode="General">
                  <c:v>7.7</c:v>
                </c:pt>
                <c:pt idx="345" formatCode="General">
                  <c:v>7.5</c:v>
                </c:pt>
                <c:pt idx="346" formatCode="General">
                  <c:v>7.6</c:v>
                </c:pt>
                <c:pt idx="347" formatCode="General">
                  <c:v>6.8</c:v>
                </c:pt>
                <c:pt idx="348" formatCode="General">
                  <c:v>8.1999999999999993</c:v>
                </c:pt>
                <c:pt idx="349" formatCode="General">
                  <c:v>8.5</c:v>
                </c:pt>
                <c:pt idx="350" formatCode="General">
                  <c:v>9</c:v>
                </c:pt>
                <c:pt idx="351" formatCode="General">
                  <c:v>8.9</c:v>
                </c:pt>
                <c:pt idx="352" formatCode="General">
                  <c:v>8.8000000000000007</c:v>
                </c:pt>
                <c:pt idx="353" formatCode="General">
                  <c:v>8.1</c:v>
                </c:pt>
                <c:pt idx="354" formatCode="General">
                  <c:v>8</c:v>
                </c:pt>
                <c:pt idx="355" formatCode="General">
                  <c:v>8.1</c:v>
                </c:pt>
                <c:pt idx="356" formatCode="General">
                  <c:v>7.7</c:v>
                </c:pt>
                <c:pt idx="357" formatCode="General">
                  <c:v>7.5</c:v>
                </c:pt>
                <c:pt idx="358" formatCode="General">
                  <c:v>7.4</c:v>
                </c:pt>
                <c:pt idx="359" formatCode="General">
                  <c:v>6.8</c:v>
                </c:pt>
                <c:pt idx="360" formatCode="General">
                  <c:v>7.2</c:v>
                </c:pt>
                <c:pt idx="361" formatCode="General">
                  <c:v>7.4</c:v>
                </c:pt>
                <c:pt idx="362" formatCode="General">
                  <c:v>7.6</c:v>
                </c:pt>
                <c:pt idx="363" formatCode="General">
                  <c:v>7.3</c:v>
                </c:pt>
                <c:pt idx="364" formatCode="General">
                  <c:v>7.5</c:v>
                </c:pt>
                <c:pt idx="365" formatCode="General">
                  <c:v>7</c:v>
                </c:pt>
                <c:pt idx="366" formatCode="General">
                  <c:v>6.9</c:v>
                </c:pt>
                <c:pt idx="367" formatCode="General">
                  <c:v>6.7</c:v>
                </c:pt>
                <c:pt idx="368" formatCode="General">
                  <c:v>6.2</c:v>
                </c:pt>
                <c:pt idx="369" formatCode="General">
                  <c:v>6.1</c:v>
                </c:pt>
                <c:pt idx="370" formatCode="General">
                  <c:v>5.7</c:v>
                </c:pt>
                <c:pt idx="371" formatCode="General">
                  <c:v>5.3</c:v>
                </c:pt>
                <c:pt idx="372" formatCode="General">
                  <c:v>6.1</c:v>
                </c:pt>
                <c:pt idx="373" formatCode="General">
                  <c:v>6.4</c:v>
                </c:pt>
                <c:pt idx="374" formatCode="General">
                  <c:v>6.5</c:v>
                </c:pt>
                <c:pt idx="375" formatCode="General">
                  <c:v>6.4</c:v>
                </c:pt>
                <c:pt idx="376" formatCode="General">
                  <c:v>6.4</c:v>
                </c:pt>
                <c:pt idx="377" formatCode="General">
                  <c:v>6.2</c:v>
                </c:pt>
                <c:pt idx="378" formatCode="General">
                  <c:v>6</c:v>
                </c:pt>
                <c:pt idx="379" formatCode="General">
                  <c:v>6</c:v>
                </c:pt>
                <c:pt idx="380" formatCode="General">
                  <c:v>6</c:v>
                </c:pt>
                <c:pt idx="381" formatCode="General">
                  <c:v>5.8</c:v>
                </c:pt>
                <c:pt idx="382" formatCode="General">
                  <c:v>5.2</c:v>
                </c:pt>
                <c:pt idx="383" formatCode="General">
                  <c:v>4.7</c:v>
                </c:pt>
                <c:pt idx="384" formatCode="General">
                  <c:v>5.5</c:v>
                </c:pt>
                <c:pt idx="385" formatCode="General">
                  <c:v>5.7</c:v>
                </c:pt>
                <c:pt idx="386" formatCode="General">
                  <c:v>6.2</c:v>
                </c:pt>
                <c:pt idx="387" formatCode="General">
                  <c:v>6</c:v>
                </c:pt>
                <c:pt idx="388" formatCode="General">
                  <c:v>5.8</c:v>
                </c:pt>
                <c:pt idx="389" formatCode="General">
                  <c:v>5.9</c:v>
                </c:pt>
                <c:pt idx="390" formatCode="General">
                  <c:v>5.4</c:v>
                </c:pt>
                <c:pt idx="391" formatCode="General">
                  <c:v>5.3</c:v>
                </c:pt>
                <c:pt idx="392" formatCode="General">
                  <c:v>5.4</c:v>
                </c:pt>
                <c:pt idx="393" formatCode="General">
                  <c:v>5.3</c:v>
                </c:pt>
                <c:pt idx="394" formatCode="General">
                  <c:v>4.9000000000000004</c:v>
                </c:pt>
                <c:pt idx="395" formatCode="General">
                  <c:v>4.5999999999999996</c:v>
                </c:pt>
                <c:pt idx="396" formatCode="General">
                  <c:v>5.4</c:v>
                </c:pt>
                <c:pt idx="397" formatCode="General">
                  <c:v>5.6</c:v>
                </c:pt>
                <c:pt idx="398" formatCode="General">
                  <c:v>5.7</c:v>
                </c:pt>
                <c:pt idx="399" formatCode="General">
                  <c:v>5.8</c:v>
                </c:pt>
                <c:pt idx="400" formatCode="General">
                  <c:v>5.8</c:v>
                </c:pt>
                <c:pt idx="401" formatCode="General">
                  <c:v>6</c:v>
                </c:pt>
                <c:pt idx="402" formatCode="General">
                  <c:v>5.6</c:v>
                </c:pt>
                <c:pt idx="403" formatCode="General">
                  <c:v>5.3</c:v>
                </c:pt>
                <c:pt idx="404" formatCode="General">
                  <c:v>5.4</c:v>
                </c:pt>
                <c:pt idx="405" formatCode="General">
                  <c:v>5.2</c:v>
                </c:pt>
                <c:pt idx="406" formatCode="General">
                  <c:v>4.5999999999999996</c:v>
                </c:pt>
                <c:pt idx="407" formatCode="General">
                  <c:v>4.3</c:v>
                </c:pt>
                <c:pt idx="408" formatCode="General">
                  <c:v>4.8</c:v>
                </c:pt>
                <c:pt idx="409" formatCode="General">
                  <c:v>5.0999999999999996</c:v>
                </c:pt>
                <c:pt idx="410" formatCode="General">
                  <c:v>5</c:v>
                </c:pt>
                <c:pt idx="411" formatCode="General">
                  <c:v>4.9000000000000004</c:v>
                </c:pt>
                <c:pt idx="412" formatCode="General">
                  <c:v>4.9000000000000004</c:v>
                </c:pt>
                <c:pt idx="413" formatCode="General">
                  <c:v>4.8</c:v>
                </c:pt>
                <c:pt idx="414" formatCode="General">
                  <c:v>4.9000000000000004</c:v>
                </c:pt>
                <c:pt idx="415" formatCode="General">
                  <c:v>5</c:v>
                </c:pt>
                <c:pt idx="416" formatCode="General">
                  <c:v>4.9000000000000004</c:v>
                </c:pt>
                <c:pt idx="417" formatCode="General">
                  <c:v>4.7</c:v>
                </c:pt>
                <c:pt idx="418" formatCode="General">
                  <c:v>4.8</c:v>
                </c:pt>
                <c:pt idx="419" formatCode="General">
                  <c:v>4.3</c:v>
                </c:pt>
                <c:pt idx="420" formatCode="General">
                  <c:v>5.3</c:v>
                </c:pt>
                <c:pt idx="421" formatCode="General">
                  <c:v>5.9</c:v>
                </c:pt>
                <c:pt idx="422" formatCode="General">
                  <c:v>6.2</c:v>
                </c:pt>
                <c:pt idx="423" formatCode="General">
                  <c:v>6.4</c:v>
                </c:pt>
                <c:pt idx="424" formatCode="General">
                  <c:v>6.7</c:v>
                </c:pt>
                <c:pt idx="425" formatCode="General">
                  <c:v>6.9</c:v>
                </c:pt>
                <c:pt idx="426" formatCode="General">
                  <c:v>7.5</c:v>
                </c:pt>
                <c:pt idx="427" formatCode="General">
                  <c:v>7.6</c:v>
                </c:pt>
                <c:pt idx="428" formatCode="General">
                  <c:v>7.6</c:v>
                </c:pt>
                <c:pt idx="429" formatCode="General">
                  <c:v>7.9</c:v>
                </c:pt>
                <c:pt idx="430" formatCode="General">
                  <c:v>7.5</c:v>
                </c:pt>
                <c:pt idx="431">
                  <c:v>6.9</c:v>
                </c:pt>
                <c:pt idx="432">
                  <c:v>7.6</c:v>
                </c:pt>
                <c:pt idx="433">
                  <c:v>8.1999999999999993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035-4C60-B976-72349A630363}"/>
            </c:ext>
          </c:extLst>
        </c:ser>
        <c:ser>
          <c:idx val="2"/>
          <c:order val="2"/>
          <c:tx>
            <c:strRef>
              <c:f>Desemprego!$G$1</c:f>
              <c:strCache>
                <c:ptCount val="1"/>
                <c:pt idx="0">
                  <c:v>PNAD Contínua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Desemprego!$A$2:$A$464</c:f>
              <c:numCache>
                <c:formatCode>[$-416]mmm\-yy;@</c:formatCode>
                <c:ptCount val="463"/>
                <c:pt idx="0">
                  <c:v>29221</c:v>
                </c:pt>
                <c:pt idx="1">
                  <c:v>29252</c:v>
                </c:pt>
                <c:pt idx="2">
                  <c:v>29281</c:v>
                </c:pt>
                <c:pt idx="3">
                  <c:v>29312</c:v>
                </c:pt>
                <c:pt idx="4">
                  <c:v>29342</c:v>
                </c:pt>
                <c:pt idx="5">
                  <c:v>29373</c:v>
                </c:pt>
                <c:pt idx="6">
                  <c:v>29403</c:v>
                </c:pt>
                <c:pt idx="7">
                  <c:v>29434</c:v>
                </c:pt>
                <c:pt idx="8">
                  <c:v>29465</c:v>
                </c:pt>
                <c:pt idx="9">
                  <c:v>29495</c:v>
                </c:pt>
                <c:pt idx="10">
                  <c:v>29526</c:v>
                </c:pt>
                <c:pt idx="11">
                  <c:v>29556</c:v>
                </c:pt>
                <c:pt idx="12">
                  <c:v>29587</c:v>
                </c:pt>
                <c:pt idx="13">
                  <c:v>29618</c:v>
                </c:pt>
                <c:pt idx="14">
                  <c:v>29646</c:v>
                </c:pt>
                <c:pt idx="15">
                  <c:v>29677</c:v>
                </c:pt>
                <c:pt idx="16">
                  <c:v>29707</c:v>
                </c:pt>
                <c:pt idx="17">
                  <c:v>29738</c:v>
                </c:pt>
                <c:pt idx="18">
                  <c:v>29768</c:v>
                </c:pt>
                <c:pt idx="19">
                  <c:v>29799</c:v>
                </c:pt>
                <c:pt idx="20">
                  <c:v>29830</c:v>
                </c:pt>
                <c:pt idx="21">
                  <c:v>29860</c:v>
                </c:pt>
                <c:pt idx="22">
                  <c:v>29891</c:v>
                </c:pt>
                <c:pt idx="23">
                  <c:v>29921</c:v>
                </c:pt>
                <c:pt idx="24">
                  <c:v>29952</c:v>
                </c:pt>
                <c:pt idx="25">
                  <c:v>29983</c:v>
                </c:pt>
                <c:pt idx="26">
                  <c:v>30011</c:v>
                </c:pt>
                <c:pt idx="27">
                  <c:v>30042</c:v>
                </c:pt>
                <c:pt idx="28">
                  <c:v>30072</c:v>
                </c:pt>
                <c:pt idx="29">
                  <c:v>30103</c:v>
                </c:pt>
                <c:pt idx="30">
                  <c:v>30133</c:v>
                </c:pt>
                <c:pt idx="31">
                  <c:v>30164</c:v>
                </c:pt>
                <c:pt idx="32">
                  <c:v>30195</c:v>
                </c:pt>
                <c:pt idx="33">
                  <c:v>30225</c:v>
                </c:pt>
                <c:pt idx="34">
                  <c:v>30256</c:v>
                </c:pt>
                <c:pt idx="35">
                  <c:v>30286</c:v>
                </c:pt>
                <c:pt idx="36">
                  <c:v>30317</c:v>
                </c:pt>
                <c:pt idx="37">
                  <c:v>30348</c:v>
                </c:pt>
                <c:pt idx="38">
                  <c:v>30376</c:v>
                </c:pt>
                <c:pt idx="39">
                  <c:v>30407</c:v>
                </c:pt>
                <c:pt idx="40">
                  <c:v>30437</c:v>
                </c:pt>
                <c:pt idx="41">
                  <c:v>30468</c:v>
                </c:pt>
                <c:pt idx="42">
                  <c:v>30498</c:v>
                </c:pt>
                <c:pt idx="43">
                  <c:v>30529</c:v>
                </c:pt>
                <c:pt idx="44">
                  <c:v>30560</c:v>
                </c:pt>
                <c:pt idx="45">
                  <c:v>30590</c:v>
                </c:pt>
                <c:pt idx="46">
                  <c:v>30621</c:v>
                </c:pt>
                <c:pt idx="47">
                  <c:v>30651</c:v>
                </c:pt>
                <c:pt idx="48">
                  <c:v>30682</c:v>
                </c:pt>
                <c:pt idx="49">
                  <c:v>30713</c:v>
                </c:pt>
                <c:pt idx="50">
                  <c:v>30742</c:v>
                </c:pt>
                <c:pt idx="51">
                  <c:v>30773</c:v>
                </c:pt>
                <c:pt idx="52">
                  <c:v>30803</c:v>
                </c:pt>
                <c:pt idx="53">
                  <c:v>30834</c:v>
                </c:pt>
                <c:pt idx="54">
                  <c:v>30864</c:v>
                </c:pt>
                <c:pt idx="55">
                  <c:v>30895</c:v>
                </c:pt>
                <c:pt idx="56">
                  <c:v>30926</c:v>
                </c:pt>
                <c:pt idx="57">
                  <c:v>30956</c:v>
                </c:pt>
                <c:pt idx="58">
                  <c:v>30987</c:v>
                </c:pt>
                <c:pt idx="59">
                  <c:v>31017</c:v>
                </c:pt>
                <c:pt idx="60">
                  <c:v>31048</c:v>
                </c:pt>
                <c:pt idx="61">
                  <c:v>31079</c:v>
                </c:pt>
                <c:pt idx="62">
                  <c:v>31107</c:v>
                </c:pt>
                <c:pt idx="63">
                  <c:v>31138</c:v>
                </c:pt>
                <c:pt idx="64">
                  <c:v>31168</c:v>
                </c:pt>
                <c:pt idx="65">
                  <c:v>31199</c:v>
                </c:pt>
                <c:pt idx="66">
                  <c:v>31229</c:v>
                </c:pt>
                <c:pt idx="67">
                  <c:v>31260</c:v>
                </c:pt>
                <c:pt idx="68">
                  <c:v>31291</c:v>
                </c:pt>
                <c:pt idx="69">
                  <c:v>31321</c:v>
                </c:pt>
                <c:pt idx="70">
                  <c:v>31352</c:v>
                </c:pt>
                <c:pt idx="71">
                  <c:v>31382</c:v>
                </c:pt>
                <c:pt idx="72">
                  <c:v>31413</c:v>
                </c:pt>
                <c:pt idx="73">
                  <c:v>31444</c:v>
                </c:pt>
                <c:pt idx="74">
                  <c:v>31472</c:v>
                </c:pt>
                <c:pt idx="75">
                  <c:v>31503</c:v>
                </c:pt>
                <c:pt idx="76">
                  <c:v>31533</c:v>
                </c:pt>
                <c:pt idx="77">
                  <c:v>31564</c:v>
                </c:pt>
                <c:pt idx="78">
                  <c:v>31594</c:v>
                </c:pt>
                <c:pt idx="79">
                  <c:v>31625</c:v>
                </c:pt>
                <c:pt idx="80">
                  <c:v>31656</c:v>
                </c:pt>
                <c:pt idx="81">
                  <c:v>31686</c:v>
                </c:pt>
                <c:pt idx="82">
                  <c:v>31717</c:v>
                </c:pt>
                <c:pt idx="83">
                  <c:v>31747</c:v>
                </c:pt>
                <c:pt idx="84">
                  <c:v>31778</c:v>
                </c:pt>
                <c:pt idx="85">
                  <c:v>31809</c:v>
                </c:pt>
                <c:pt idx="86">
                  <c:v>31837</c:v>
                </c:pt>
                <c:pt idx="87">
                  <c:v>31868</c:v>
                </c:pt>
                <c:pt idx="88">
                  <c:v>31898</c:v>
                </c:pt>
                <c:pt idx="89">
                  <c:v>31929</c:v>
                </c:pt>
                <c:pt idx="90">
                  <c:v>31959</c:v>
                </c:pt>
                <c:pt idx="91">
                  <c:v>31990</c:v>
                </c:pt>
                <c:pt idx="92">
                  <c:v>32021</c:v>
                </c:pt>
                <c:pt idx="93">
                  <c:v>32051</c:v>
                </c:pt>
                <c:pt idx="94">
                  <c:v>32082</c:v>
                </c:pt>
                <c:pt idx="95">
                  <c:v>32112</c:v>
                </c:pt>
                <c:pt idx="96">
                  <c:v>32143</c:v>
                </c:pt>
                <c:pt idx="97">
                  <c:v>32174</c:v>
                </c:pt>
                <c:pt idx="98">
                  <c:v>32203</c:v>
                </c:pt>
                <c:pt idx="99">
                  <c:v>32234</c:v>
                </c:pt>
                <c:pt idx="100">
                  <c:v>32264</c:v>
                </c:pt>
                <c:pt idx="101">
                  <c:v>32295</c:v>
                </c:pt>
                <c:pt idx="102">
                  <c:v>32325</c:v>
                </c:pt>
                <c:pt idx="103">
                  <c:v>32356</c:v>
                </c:pt>
                <c:pt idx="104">
                  <c:v>32387</c:v>
                </c:pt>
                <c:pt idx="105">
                  <c:v>32417</c:v>
                </c:pt>
                <c:pt idx="106">
                  <c:v>32448</c:v>
                </c:pt>
                <c:pt idx="107">
                  <c:v>32478</c:v>
                </c:pt>
                <c:pt idx="108">
                  <c:v>32509</c:v>
                </c:pt>
                <c:pt idx="109">
                  <c:v>32540</c:v>
                </c:pt>
                <c:pt idx="110">
                  <c:v>32568</c:v>
                </c:pt>
                <c:pt idx="111">
                  <c:v>32599</c:v>
                </c:pt>
                <c:pt idx="112">
                  <c:v>32629</c:v>
                </c:pt>
                <c:pt idx="113">
                  <c:v>32660</c:v>
                </c:pt>
                <c:pt idx="114">
                  <c:v>32690</c:v>
                </c:pt>
                <c:pt idx="115">
                  <c:v>32721</c:v>
                </c:pt>
                <c:pt idx="116">
                  <c:v>32752</c:v>
                </c:pt>
                <c:pt idx="117">
                  <c:v>32782</c:v>
                </c:pt>
                <c:pt idx="118">
                  <c:v>32813</c:v>
                </c:pt>
                <c:pt idx="119">
                  <c:v>32843</c:v>
                </c:pt>
                <c:pt idx="120">
                  <c:v>32874</c:v>
                </c:pt>
                <c:pt idx="121">
                  <c:v>32905</c:v>
                </c:pt>
                <c:pt idx="122">
                  <c:v>32933</c:v>
                </c:pt>
                <c:pt idx="123">
                  <c:v>32964</c:v>
                </c:pt>
                <c:pt idx="124">
                  <c:v>32994</c:v>
                </c:pt>
                <c:pt idx="125">
                  <c:v>33025</c:v>
                </c:pt>
                <c:pt idx="126">
                  <c:v>33055</c:v>
                </c:pt>
                <c:pt idx="127">
                  <c:v>33086</c:v>
                </c:pt>
                <c:pt idx="128">
                  <c:v>33117</c:v>
                </c:pt>
                <c:pt idx="129">
                  <c:v>33147</c:v>
                </c:pt>
                <c:pt idx="130">
                  <c:v>33178</c:v>
                </c:pt>
                <c:pt idx="131">
                  <c:v>33208</c:v>
                </c:pt>
                <c:pt idx="132">
                  <c:v>33239</c:v>
                </c:pt>
                <c:pt idx="133">
                  <c:v>33270</c:v>
                </c:pt>
                <c:pt idx="134">
                  <c:v>33298</c:v>
                </c:pt>
                <c:pt idx="135">
                  <c:v>33329</c:v>
                </c:pt>
                <c:pt idx="136">
                  <c:v>33359</c:v>
                </c:pt>
                <c:pt idx="137">
                  <c:v>33390</c:v>
                </c:pt>
                <c:pt idx="138">
                  <c:v>33420</c:v>
                </c:pt>
                <c:pt idx="139">
                  <c:v>33451</c:v>
                </c:pt>
                <c:pt idx="140">
                  <c:v>33482</c:v>
                </c:pt>
                <c:pt idx="141">
                  <c:v>33512</c:v>
                </c:pt>
                <c:pt idx="142">
                  <c:v>33543</c:v>
                </c:pt>
                <c:pt idx="143">
                  <c:v>33573</c:v>
                </c:pt>
                <c:pt idx="144">
                  <c:v>33604</c:v>
                </c:pt>
                <c:pt idx="145">
                  <c:v>33635</c:v>
                </c:pt>
                <c:pt idx="146">
                  <c:v>33664</c:v>
                </c:pt>
                <c:pt idx="147">
                  <c:v>33695</c:v>
                </c:pt>
                <c:pt idx="148">
                  <c:v>33725</c:v>
                </c:pt>
                <c:pt idx="149">
                  <c:v>33756</c:v>
                </c:pt>
                <c:pt idx="150">
                  <c:v>33786</c:v>
                </c:pt>
                <c:pt idx="151">
                  <c:v>33817</c:v>
                </c:pt>
                <c:pt idx="152">
                  <c:v>33848</c:v>
                </c:pt>
                <c:pt idx="153">
                  <c:v>33878</c:v>
                </c:pt>
                <c:pt idx="154">
                  <c:v>33909</c:v>
                </c:pt>
                <c:pt idx="155">
                  <c:v>33939</c:v>
                </c:pt>
                <c:pt idx="156">
                  <c:v>33970</c:v>
                </c:pt>
                <c:pt idx="157">
                  <c:v>34001</c:v>
                </c:pt>
                <c:pt idx="158">
                  <c:v>34029</c:v>
                </c:pt>
                <c:pt idx="159">
                  <c:v>34060</c:v>
                </c:pt>
                <c:pt idx="160">
                  <c:v>34090</c:v>
                </c:pt>
                <c:pt idx="161">
                  <c:v>34121</c:v>
                </c:pt>
                <c:pt idx="162">
                  <c:v>34151</c:v>
                </c:pt>
                <c:pt idx="163">
                  <c:v>34182</c:v>
                </c:pt>
                <c:pt idx="164">
                  <c:v>34213</c:v>
                </c:pt>
                <c:pt idx="165">
                  <c:v>34243</c:v>
                </c:pt>
                <c:pt idx="166">
                  <c:v>34274</c:v>
                </c:pt>
                <c:pt idx="167">
                  <c:v>34304</c:v>
                </c:pt>
                <c:pt idx="168">
                  <c:v>34335</c:v>
                </c:pt>
                <c:pt idx="169">
                  <c:v>34366</c:v>
                </c:pt>
                <c:pt idx="170">
                  <c:v>34394</c:v>
                </c:pt>
                <c:pt idx="171">
                  <c:v>34425</c:v>
                </c:pt>
                <c:pt idx="172">
                  <c:v>34455</c:v>
                </c:pt>
                <c:pt idx="173">
                  <c:v>34486</c:v>
                </c:pt>
                <c:pt idx="174">
                  <c:v>34516</c:v>
                </c:pt>
                <c:pt idx="175">
                  <c:v>34547</c:v>
                </c:pt>
                <c:pt idx="176">
                  <c:v>34578</c:v>
                </c:pt>
                <c:pt idx="177">
                  <c:v>34608</c:v>
                </c:pt>
                <c:pt idx="178">
                  <c:v>34639</c:v>
                </c:pt>
                <c:pt idx="179">
                  <c:v>34669</c:v>
                </c:pt>
                <c:pt idx="180">
                  <c:v>34700</c:v>
                </c:pt>
                <c:pt idx="181">
                  <c:v>34731</c:v>
                </c:pt>
                <c:pt idx="182">
                  <c:v>34759</c:v>
                </c:pt>
                <c:pt idx="183">
                  <c:v>34790</c:v>
                </c:pt>
                <c:pt idx="184">
                  <c:v>34820</c:v>
                </c:pt>
                <c:pt idx="185">
                  <c:v>34851</c:v>
                </c:pt>
                <c:pt idx="186">
                  <c:v>34881</c:v>
                </c:pt>
                <c:pt idx="187">
                  <c:v>34912</c:v>
                </c:pt>
                <c:pt idx="188">
                  <c:v>34943</c:v>
                </c:pt>
                <c:pt idx="189">
                  <c:v>34973</c:v>
                </c:pt>
                <c:pt idx="190">
                  <c:v>35004</c:v>
                </c:pt>
                <c:pt idx="191">
                  <c:v>35034</c:v>
                </c:pt>
                <c:pt idx="192">
                  <c:v>35065</c:v>
                </c:pt>
                <c:pt idx="193">
                  <c:v>35096</c:v>
                </c:pt>
                <c:pt idx="194">
                  <c:v>35125</c:v>
                </c:pt>
                <c:pt idx="195">
                  <c:v>35156</c:v>
                </c:pt>
                <c:pt idx="196">
                  <c:v>35186</c:v>
                </c:pt>
                <c:pt idx="197">
                  <c:v>35217</c:v>
                </c:pt>
                <c:pt idx="198">
                  <c:v>35247</c:v>
                </c:pt>
                <c:pt idx="199">
                  <c:v>35278</c:v>
                </c:pt>
                <c:pt idx="200">
                  <c:v>35309</c:v>
                </c:pt>
                <c:pt idx="201">
                  <c:v>35339</c:v>
                </c:pt>
                <c:pt idx="202">
                  <c:v>35370</c:v>
                </c:pt>
                <c:pt idx="203">
                  <c:v>35400</c:v>
                </c:pt>
                <c:pt idx="204">
                  <c:v>35431</c:v>
                </c:pt>
                <c:pt idx="205">
                  <c:v>35462</c:v>
                </c:pt>
                <c:pt idx="206">
                  <c:v>35490</c:v>
                </c:pt>
                <c:pt idx="207">
                  <c:v>35521</c:v>
                </c:pt>
                <c:pt idx="208">
                  <c:v>35551</c:v>
                </c:pt>
                <c:pt idx="209">
                  <c:v>35582</c:v>
                </c:pt>
                <c:pt idx="210">
                  <c:v>35612</c:v>
                </c:pt>
                <c:pt idx="211">
                  <c:v>35643</c:v>
                </c:pt>
                <c:pt idx="212">
                  <c:v>35674</c:v>
                </c:pt>
                <c:pt idx="213">
                  <c:v>35704</c:v>
                </c:pt>
                <c:pt idx="214">
                  <c:v>35735</c:v>
                </c:pt>
                <c:pt idx="215">
                  <c:v>35765</c:v>
                </c:pt>
                <c:pt idx="216">
                  <c:v>35796</c:v>
                </c:pt>
                <c:pt idx="217">
                  <c:v>35827</c:v>
                </c:pt>
                <c:pt idx="218">
                  <c:v>35855</c:v>
                </c:pt>
                <c:pt idx="219">
                  <c:v>35886</c:v>
                </c:pt>
                <c:pt idx="220">
                  <c:v>35916</c:v>
                </c:pt>
                <c:pt idx="221">
                  <c:v>35947</c:v>
                </c:pt>
                <c:pt idx="222">
                  <c:v>35977</c:v>
                </c:pt>
                <c:pt idx="223">
                  <c:v>36008</c:v>
                </c:pt>
                <c:pt idx="224">
                  <c:v>36039</c:v>
                </c:pt>
                <c:pt idx="225">
                  <c:v>36069</c:v>
                </c:pt>
                <c:pt idx="226">
                  <c:v>36100</c:v>
                </c:pt>
                <c:pt idx="227">
                  <c:v>36130</c:v>
                </c:pt>
                <c:pt idx="228">
                  <c:v>36161</c:v>
                </c:pt>
                <c:pt idx="229">
                  <c:v>36192</c:v>
                </c:pt>
                <c:pt idx="230">
                  <c:v>36220</c:v>
                </c:pt>
                <c:pt idx="231">
                  <c:v>36251</c:v>
                </c:pt>
                <c:pt idx="232">
                  <c:v>36281</c:v>
                </c:pt>
                <c:pt idx="233">
                  <c:v>36312</c:v>
                </c:pt>
                <c:pt idx="234">
                  <c:v>36342</c:v>
                </c:pt>
                <c:pt idx="235">
                  <c:v>36373</c:v>
                </c:pt>
                <c:pt idx="236">
                  <c:v>36404</c:v>
                </c:pt>
                <c:pt idx="237">
                  <c:v>36434</c:v>
                </c:pt>
                <c:pt idx="238">
                  <c:v>36465</c:v>
                </c:pt>
                <c:pt idx="239">
                  <c:v>36495</c:v>
                </c:pt>
                <c:pt idx="240">
                  <c:v>36526</c:v>
                </c:pt>
                <c:pt idx="241">
                  <c:v>36557</c:v>
                </c:pt>
                <c:pt idx="242">
                  <c:v>36586</c:v>
                </c:pt>
                <c:pt idx="243">
                  <c:v>36617</c:v>
                </c:pt>
                <c:pt idx="244">
                  <c:v>36647</c:v>
                </c:pt>
                <c:pt idx="245">
                  <c:v>36678</c:v>
                </c:pt>
                <c:pt idx="246">
                  <c:v>36708</c:v>
                </c:pt>
                <c:pt idx="247">
                  <c:v>36739</c:v>
                </c:pt>
                <c:pt idx="248">
                  <c:v>36770</c:v>
                </c:pt>
                <c:pt idx="249">
                  <c:v>36800</c:v>
                </c:pt>
                <c:pt idx="250">
                  <c:v>36831</c:v>
                </c:pt>
                <c:pt idx="251">
                  <c:v>36861</c:v>
                </c:pt>
                <c:pt idx="252">
                  <c:v>36892</c:v>
                </c:pt>
                <c:pt idx="253">
                  <c:v>36923</c:v>
                </c:pt>
                <c:pt idx="254">
                  <c:v>36951</c:v>
                </c:pt>
                <c:pt idx="255">
                  <c:v>36982</c:v>
                </c:pt>
                <c:pt idx="256">
                  <c:v>37012</c:v>
                </c:pt>
                <c:pt idx="257">
                  <c:v>37043</c:v>
                </c:pt>
                <c:pt idx="258">
                  <c:v>37073</c:v>
                </c:pt>
                <c:pt idx="259">
                  <c:v>37104</c:v>
                </c:pt>
                <c:pt idx="260">
                  <c:v>37135</c:v>
                </c:pt>
                <c:pt idx="261">
                  <c:v>37165</c:v>
                </c:pt>
                <c:pt idx="262">
                  <c:v>37196</c:v>
                </c:pt>
                <c:pt idx="263">
                  <c:v>37226</c:v>
                </c:pt>
                <c:pt idx="264">
                  <c:v>37257</c:v>
                </c:pt>
                <c:pt idx="265">
                  <c:v>37288</c:v>
                </c:pt>
                <c:pt idx="266">
                  <c:v>37316</c:v>
                </c:pt>
                <c:pt idx="267">
                  <c:v>37347</c:v>
                </c:pt>
                <c:pt idx="268">
                  <c:v>37377</c:v>
                </c:pt>
                <c:pt idx="269">
                  <c:v>37408</c:v>
                </c:pt>
                <c:pt idx="270">
                  <c:v>37438</c:v>
                </c:pt>
                <c:pt idx="271">
                  <c:v>37469</c:v>
                </c:pt>
                <c:pt idx="272">
                  <c:v>37500</c:v>
                </c:pt>
                <c:pt idx="273">
                  <c:v>37530</c:v>
                </c:pt>
                <c:pt idx="274">
                  <c:v>37561</c:v>
                </c:pt>
                <c:pt idx="275">
                  <c:v>37591</c:v>
                </c:pt>
                <c:pt idx="276">
                  <c:v>37622</c:v>
                </c:pt>
                <c:pt idx="277">
                  <c:v>37653</c:v>
                </c:pt>
                <c:pt idx="278">
                  <c:v>37681</c:v>
                </c:pt>
                <c:pt idx="279">
                  <c:v>37712</c:v>
                </c:pt>
                <c:pt idx="280">
                  <c:v>37742</c:v>
                </c:pt>
                <c:pt idx="281">
                  <c:v>37773</c:v>
                </c:pt>
                <c:pt idx="282">
                  <c:v>37803</c:v>
                </c:pt>
                <c:pt idx="283">
                  <c:v>37834</c:v>
                </c:pt>
                <c:pt idx="284">
                  <c:v>37865</c:v>
                </c:pt>
                <c:pt idx="285">
                  <c:v>37895</c:v>
                </c:pt>
                <c:pt idx="286">
                  <c:v>37926</c:v>
                </c:pt>
                <c:pt idx="287">
                  <c:v>37956</c:v>
                </c:pt>
                <c:pt idx="288">
                  <c:v>37987</c:v>
                </c:pt>
                <c:pt idx="289">
                  <c:v>38018</c:v>
                </c:pt>
                <c:pt idx="290">
                  <c:v>38047</c:v>
                </c:pt>
                <c:pt idx="291">
                  <c:v>38078</c:v>
                </c:pt>
                <c:pt idx="292">
                  <c:v>38108</c:v>
                </c:pt>
                <c:pt idx="293">
                  <c:v>38139</c:v>
                </c:pt>
                <c:pt idx="294">
                  <c:v>38169</c:v>
                </c:pt>
                <c:pt idx="295">
                  <c:v>38200</c:v>
                </c:pt>
                <c:pt idx="296">
                  <c:v>38231</c:v>
                </c:pt>
                <c:pt idx="297">
                  <c:v>38261</c:v>
                </c:pt>
                <c:pt idx="298">
                  <c:v>38292</c:v>
                </c:pt>
                <c:pt idx="299">
                  <c:v>38322</c:v>
                </c:pt>
                <c:pt idx="300">
                  <c:v>38353</c:v>
                </c:pt>
                <c:pt idx="301">
                  <c:v>38384</c:v>
                </c:pt>
                <c:pt idx="302">
                  <c:v>38412</c:v>
                </c:pt>
                <c:pt idx="303">
                  <c:v>38443</c:v>
                </c:pt>
                <c:pt idx="304">
                  <c:v>38473</c:v>
                </c:pt>
                <c:pt idx="305">
                  <c:v>38504</c:v>
                </c:pt>
                <c:pt idx="306">
                  <c:v>38534</c:v>
                </c:pt>
                <c:pt idx="307">
                  <c:v>38565</c:v>
                </c:pt>
                <c:pt idx="308">
                  <c:v>38596</c:v>
                </c:pt>
                <c:pt idx="309">
                  <c:v>38626</c:v>
                </c:pt>
                <c:pt idx="310">
                  <c:v>38657</c:v>
                </c:pt>
                <c:pt idx="311">
                  <c:v>38687</c:v>
                </c:pt>
                <c:pt idx="312">
                  <c:v>38718</c:v>
                </c:pt>
                <c:pt idx="313">
                  <c:v>38749</c:v>
                </c:pt>
                <c:pt idx="314">
                  <c:v>38777</c:v>
                </c:pt>
                <c:pt idx="315">
                  <c:v>38808</c:v>
                </c:pt>
                <c:pt idx="316">
                  <c:v>38838</c:v>
                </c:pt>
                <c:pt idx="317">
                  <c:v>38869</c:v>
                </c:pt>
                <c:pt idx="318">
                  <c:v>38899</c:v>
                </c:pt>
                <c:pt idx="319">
                  <c:v>38930</c:v>
                </c:pt>
                <c:pt idx="320">
                  <c:v>38961</c:v>
                </c:pt>
                <c:pt idx="321">
                  <c:v>38991</c:v>
                </c:pt>
                <c:pt idx="322">
                  <c:v>39022</c:v>
                </c:pt>
                <c:pt idx="323">
                  <c:v>39052</c:v>
                </c:pt>
                <c:pt idx="324">
                  <c:v>39083</c:v>
                </c:pt>
                <c:pt idx="325">
                  <c:v>39114</c:v>
                </c:pt>
                <c:pt idx="326">
                  <c:v>39142</c:v>
                </c:pt>
                <c:pt idx="327">
                  <c:v>39173</c:v>
                </c:pt>
                <c:pt idx="328">
                  <c:v>39203</c:v>
                </c:pt>
                <c:pt idx="329">
                  <c:v>39234</c:v>
                </c:pt>
                <c:pt idx="330">
                  <c:v>39264</c:v>
                </c:pt>
                <c:pt idx="331">
                  <c:v>39295</c:v>
                </c:pt>
                <c:pt idx="332">
                  <c:v>39326</c:v>
                </c:pt>
                <c:pt idx="333">
                  <c:v>39356</c:v>
                </c:pt>
                <c:pt idx="334">
                  <c:v>39387</c:v>
                </c:pt>
                <c:pt idx="335">
                  <c:v>39417</c:v>
                </c:pt>
                <c:pt idx="336">
                  <c:v>39448</c:v>
                </c:pt>
                <c:pt idx="337">
                  <c:v>39479</c:v>
                </c:pt>
                <c:pt idx="338">
                  <c:v>39508</c:v>
                </c:pt>
                <c:pt idx="339">
                  <c:v>39539</c:v>
                </c:pt>
                <c:pt idx="340">
                  <c:v>39569</c:v>
                </c:pt>
                <c:pt idx="341">
                  <c:v>39600</c:v>
                </c:pt>
                <c:pt idx="342">
                  <c:v>39630</c:v>
                </c:pt>
                <c:pt idx="343">
                  <c:v>39661</c:v>
                </c:pt>
                <c:pt idx="344">
                  <c:v>39692</c:v>
                </c:pt>
                <c:pt idx="345">
                  <c:v>39722</c:v>
                </c:pt>
                <c:pt idx="346">
                  <c:v>39753</c:v>
                </c:pt>
                <c:pt idx="347">
                  <c:v>39783</c:v>
                </c:pt>
                <c:pt idx="348">
                  <c:v>39814</c:v>
                </c:pt>
                <c:pt idx="349">
                  <c:v>39845</c:v>
                </c:pt>
                <c:pt idx="350">
                  <c:v>39873</c:v>
                </c:pt>
                <c:pt idx="351">
                  <c:v>39904</c:v>
                </c:pt>
                <c:pt idx="352">
                  <c:v>39934</c:v>
                </c:pt>
                <c:pt idx="353">
                  <c:v>39965</c:v>
                </c:pt>
                <c:pt idx="354">
                  <c:v>39995</c:v>
                </c:pt>
                <c:pt idx="355">
                  <c:v>40026</c:v>
                </c:pt>
                <c:pt idx="356">
                  <c:v>40057</c:v>
                </c:pt>
                <c:pt idx="357">
                  <c:v>40087</c:v>
                </c:pt>
                <c:pt idx="358">
                  <c:v>40118</c:v>
                </c:pt>
                <c:pt idx="359">
                  <c:v>40148</c:v>
                </c:pt>
                <c:pt idx="360">
                  <c:v>40179</c:v>
                </c:pt>
                <c:pt idx="361">
                  <c:v>40210</c:v>
                </c:pt>
                <c:pt idx="362">
                  <c:v>40238</c:v>
                </c:pt>
                <c:pt idx="363">
                  <c:v>40269</c:v>
                </c:pt>
                <c:pt idx="364">
                  <c:v>40299</c:v>
                </c:pt>
                <c:pt idx="365">
                  <c:v>40330</c:v>
                </c:pt>
                <c:pt idx="366">
                  <c:v>40360</c:v>
                </c:pt>
                <c:pt idx="367">
                  <c:v>40391</c:v>
                </c:pt>
                <c:pt idx="368">
                  <c:v>40422</c:v>
                </c:pt>
                <c:pt idx="369">
                  <c:v>40452</c:v>
                </c:pt>
                <c:pt idx="370">
                  <c:v>40483</c:v>
                </c:pt>
                <c:pt idx="371">
                  <c:v>40513</c:v>
                </c:pt>
                <c:pt idx="372">
                  <c:v>40544</c:v>
                </c:pt>
                <c:pt idx="373">
                  <c:v>40575</c:v>
                </c:pt>
                <c:pt idx="374">
                  <c:v>40603</c:v>
                </c:pt>
                <c:pt idx="375">
                  <c:v>40634</c:v>
                </c:pt>
                <c:pt idx="376">
                  <c:v>40664</c:v>
                </c:pt>
                <c:pt idx="377">
                  <c:v>40695</c:v>
                </c:pt>
                <c:pt idx="378">
                  <c:v>40725</c:v>
                </c:pt>
                <c:pt idx="379">
                  <c:v>40756</c:v>
                </c:pt>
                <c:pt idx="380">
                  <c:v>40787</c:v>
                </c:pt>
                <c:pt idx="381">
                  <c:v>40817</c:v>
                </c:pt>
                <c:pt idx="382">
                  <c:v>40848</c:v>
                </c:pt>
                <c:pt idx="383">
                  <c:v>40878</c:v>
                </c:pt>
                <c:pt idx="384">
                  <c:v>40909</c:v>
                </c:pt>
                <c:pt idx="385">
                  <c:v>40940</c:v>
                </c:pt>
                <c:pt idx="386">
                  <c:v>40969</c:v>
                </c:pt>
                <c:pt idx="387">
                  <c:v>41000</c:v>
                </c:pt>
                <c:pt idx="388">
                  <c:v>41030</c:v>
                </c:pt>
                <c:pt idx="389">
                  <c:v>41061</c:v>
                </c:pt>
                <c:pt idx="390">
                  <c:v>41091</c:v>
                </c:pt>
                <c:pt idx="391">
                  <c:v>41122</c:v>
                </c:pt>
                <c:pt idx="392">
                  <c:v>41153</c:v>
                </c:pt>
                <c:pt idx="393">
                  <c:v>41183</c:v>
                </c:pt>
                <c:pt idx="394">
                  <c:v>41214</c:v>
                </c:pt>
                <c:pt idx="395">
                  <c:v>41244</c:v>
                </c:pt>
                <c:pt idx="396">
                  <c:v>41275</c:v>
                </c:pt>
                <c:pt idx="397">
                  <c:v>41306</c:v>
                </c:pt>
                <c:pt idx="398">
                  <c:v>41334</c:v>
                </c:pt>
                <c:pt idx="399">
                  <c:v>41365</c:v>
                </c:pt>
                <c:pt idx="400">
                  <c:v>41395</c:v>
                </c:pt>
                <c:pt idx="401">
                  <c:v>41426</c:v>
                </c:pt>
                <c:pt idx="402">
                  <c:v>41456</c:v>
                </c:pt>
                <c:pt idx="403">
                  <c:v>41487</c:v>
                </c:pt>
                <c:pt idx="404">
                  <c:v>41518</c:v>
                </c:pt>
                <c:pt idx="405">
                  <c:v>41548</c:v>
                </c:pt>
                <c:pt idx="406">
                  <c:v>41579</c:v>
                </c:pt>
                <c:pt idx="407">
                  <c:v>41609</c:v>
                </c:pt>
                <c:pt idx="408">
                  <c:v>41640</c:v>
                </c:pt>
                <c:pt idx="409">
                  <c:v>41671</c:v>
                </c:pt>
                <c:pt idx="410">
                  <c:v>41699</c:v>
                </c:pt>
                <c:pt idx="411">
                  <c:v>41730</c:v>
                </c:pt>
                <c:pt idx="412">
                  <c:v>41760</c:v>
                </c:pt>
                <c:pt idx="413">
                  <c:v>41791</c:v>
                </c:pt>
                <c:pt idx="414">
                  <c:v>41821</c:v>
                </c:pt>
                <c:pt idx="415">
                  <c:v>41852</c:v>
                </c:pt>
                <c:pt idx="416">
                  <c:v>41883</c:v>
                </c:pt>
                <c:pt idx="417">
                  <c:v>41913</c:v>
                </c:pt>
                <c:pt idx="418">
                  <c:v>41944</c:v>
                </c:pt>
                <c:pt idx="419">
                  <c:v>41974</c:v>
                </c:pt>
                <c:pt idx="420">
                  <c:v>42005</c:v>
                </c:pt>
                <c:pt idx="421">
                  <c:v>42036</c:v>
                </c:pt>
                <c:pt idx="422">
                  <c:v>42064</c:v>
                </c:pt>
                <c:pt idx="423">
                  <c:v>42095</c:v>
                </c:pt>
                <c:pt idx="424">
                  <c:v>42125</c:v>
                </c:pt>
                <c:pt idx="425">
                  <c:v>42156</c:v>
                </c:pt>
                <c:pt idx="426">
                  <c:v>42186</c:v>
                </c:pt>
                <c:pt idx="427">
                  <c:v>42217</c:v>
                </c:pt>
                <c:pt idx="428">
                  <c:v>42248</c:v>
                </c:pt>
                <c:pt idx="429">
                  <c:v>42278</c:v>
                </c:pt>
                <c:pt idx="430">
                  <c:v>42309</c:v>
                </c:pt>
                <c:pt idx="431">
                  <c:v>42339</c:v>
                </c:pt>
                <c:pt idx="432">
                  <c:v>42370</c:v>
                </c:pt>
                <c:pt idx="433">
                  <c:v>42401</c:v>
                </c:pt>
                <c:pt idx="434">
                  <c:v>42430</c:v>
                </c:pt>
                <c:pt idx="435">
                  <c:v>42461</c:v>
                </c:pt>
                <c:pt idx="436">
                  <c:v>42491</c:v>
                </c:pt>
                <c:pt idx="437">
                  <c:v>42522</c:v>
                </c:pt>
                <c:pt idx="438">
                  <c:v>42552</c:v>
                </c:pt>
                <c:pt idx="439">
                  <c:v>42583</c:v>
                </c:pt>
                <c:pt idx="440">
                  <c:v>42614</c:v>
                </c:pt>
                <c:pt idx="441">
                  <c:v>42644</c:v>
                </c:pt>
                <c:pt idx="442">
                  <c:v>42675</c:v>
                </c:pt>
                <c:pt idx="443">
                  <c:v>42705</c:v>
                </c:pt>
                <c:pt idx="444">
                  <c:v>42736</c:v>
                </c:pt>
                <c:pt idx="445">
                  <c:v>42767</c:v>
                </c:pt>
                <c:pt idx="446">
                  <c:v>42795</c:v>
                </c:pt>
                <c:pt idx="447">
                  <c:v>42826</c:v>
                </c:pt>
                <c:pt idx="448">
                  <c:v>42856</c:v>
                </c:pt>
                <c:pt idx="449">
                  <c:v>42887</c:v>
                </c:pt>
                <c:pt idx="450">
                  <c:v>42917</c:v>
                </c:pt>
                <c:pt idx="451">
                  <c:v>42948</c:v>
                </c:pt>
                <c:pt idx="452">
                  <c:v>42980</c:v>
                </c:pt>
                <c:pt idx="453" formatCode="mmm\-yy">
                  <c:v>43009</c:v>
                </c:pt>
                <c:pt idx="454" formatCode="mmm\-yy">
                  <c:v>43040</c:v>
                </c:pt>
                <c:pt idx="455" formatCode="mmm\-yy">
                  <c:v>43070</c:v>
                </c:pt>
                <c:pt idx="456" formatCode="mmm\-yy">
                  <c:v>43101</c:v>
                </c:pt>
                <c:pt idx="457" formatCode="mmm\-yy">
                  <c:v>43132</c:v>
                </c:pt>
                <c:pt idx="458" formatCode="mmm\-yy">
                  <c:v>43160</c:v>
                </c:pt>
                <c:pt idx="459" formatCode="mmm\-yy">
                  <c:v>43191</c:v>
                </c:pt>
                <c:pt idx="460" formatCode="mmm\-yy">
                  <c:v>43221</c:v>
                </c:pt>
                <c:pt idx="461" formatCode="mmm\-yy">
                  <c:v>43252</c:v>
                </c:pt>
                <c:pt idx="462" formatCode="mmm\-yy">
                  <c:v>43282</c:v>
                </c:pt>
              </c:numCache>
            </c:numRef>
          </c:cat>
          <c:val>
            <c:numRef>
              <c:f>Desemprego!$G$2:$G$464</c:f>
              <c:numCache>
                <c:formatCode>#,##0.0</c:formatCode>
                <c:ptCount val="463"/>
                <c:pt idx="386">
                  <c:v>7.9</c:v>
                </c:pt>
                <c:pt idx="387">
                  <c:v>7.8</c:v>
                </c:pt>
                <c:pt idx="388">
                  <c:v>7.6</c:v>
                </c:pt>
                <c:pt idx="389">
                  <c:v>7.5</c:v>
                </c:pt>
                <c:pt idx="390">
                  <c:v>7.4</c:v>
                </c:pt>
                <c:pt idx="391">
                  <c:v>7.3</c:v>
                </c:pt>
                <c:pt idx="392">
                  <c:v>7.1</c:v>
                </c:pt>
                <c:pt idx="393">
                  <c:v>6.9</c:v>
                </c:pt>
                <c:pt idx="394">
                  <c:v>6.8</c:v>
                </c:pt>
                <c:pt idx="395">
                  <c:v>6.9</c:v>
                </c:pt>
                <c:pt idx="396">
                  <c:v>7.2</c:v>
                </c:pt>
                <c:pt idx="397">
                  <c:v>7.7</c:v>
                </c:pt>
                <c:pt idx="398">
                  <c:v>8</c:v>
                </c:pt>
                <c:pt idx="399">
                  <c:v>7.8</c:v>
                </c:pt>
                <c:pt idx="400">
                  <c:v>7.6</c:v>
                </c:pt>
                <c:pt idx="401">
                  <c:v>7.4</c:v>
                </c:pt>
                <c:pt idx="402">
                  <c:v>7.3</c:v>
                </c:pt>
                <c:pt idx="403">
                  <c:v>7.1</c:v>
                </c:pt>
                <c:pt idx="404">
                  <c:v>6.9</c:v>
                </c:pt>
                <c:pt idx="405">
                  <c:v>6.7</c:v>
                </c:pt>
                <c:pt idx="406">
                  <c:v>6.5</c:v>
                </c:pt>
                <c:pt idx="407">
                  <c:v>6.2</c:v>
                </c:pt>
                <c:pt idx="408">
                  <c:v>6.4</c:v>
                </c:pt>
                <c:pt idx="409">
                  <c:v>6.8</c:v>
                </c:pt>
                <c:pt idx="410">
                  <c:v>7.2</c:v>
                </c:pt>
                <c:pt idx="411">
                  <c:v>7.1</c:v>
                </c:pt>
                <c:pt idx="412">
                  <c:v>7</c:v>
                </c:pt>
                <c:pt idx="413">
                  <c:v>6.8</c:v>
                </c:pt>
                <c:pt idx="414">
                  <c:v>6.9</c:v>
                </c:pt>
                <c:pt idx="415">
                  <c:v>6.9</c:v>
                </c:pt>
                <c:pt idx="416">
                  <c:v>6.8</c:v>
                </c:pt>
                <c:pt idx="417">
                  <c:v>6.6</c:v>
                </c:pt>
                <c:pt idx="418">
                  <c:v>6.5</c:v>
                </c:pt>
                <c:pt idx="419">
                  <c:v>6.5</c:v>
                </c:pt>
                <c:pt idx="420">
                  <c:v>6.8</c:v>
                </c:pt>
                <c:pt idx="421">
                  <c:v>7.1</c:v>
                </c:pt>
                <c:pt idx="422">
                  <c:v>7.9</c:v>
                </c:pt>
                <c:pt idx="423">
                  <c:v>8</c:v>
                </c:pt>
                <c:pt idx="424">
                  <c:v>8.1</c:v>
                </c:pt>
                <c:pt idx="425">
                  <c:v>8.3000000000000007</c:v>
                </c:pt>
                <c:pt idx="426">
                  <c:v>8.6</c:v>
                </c:pt>
                <c:pt idx="427" formatCode="0.0">
                  <c:v>8.7227043950382441</c:v>
                </c:pt>
                <c:pt idx="428">
                  <c:v>8.9</c:v>
                </c:pt>
                <c:pt idx="429">
                  <c:v>9</c:v>
                </c:pt>
                <c:pt idx="430">
                  <c:v>9</c:v>
                </c:pt>
                <c:pt idx="431">
                  <c:v>9</c:v>
                </c:pt>
                <c:pt idx="432">
                  <c:v>9.5</c:v>
                </c:pt>
                <c:pt idx="433">
                  <c:v>10.199999999999999</c:v>
                </c:pt>
                <c:pt idx="434">
                  <c:v>10.9</c:v>
                </c:pt>
                <c:pt idx="435">
                  <c:v>11.2</c:v>
                </c:pt>
                <c:pt idx="436">
                  <c:v>11.2</c:v>
                </c:pt>
                <c:pt idx="437">
                  <c:v>11.3</c:v>
                </c:pt>
                <c:pt idx="438">
                  <c:v>11.6</c:v>
                </c:pt>
                <c:pt idx="439">
                  <c:v>11.8</c:v>
                </c:pt>
                <c:pt idx="440">
                  <c:v>11.8</c:v>
                </c:pt>
                <c:pt idx="441">
                  <c:v>11.8</c:v>
                </c:pt>
                <c:pt idx="442">
                  <c:v>11.8</c:v>
                </c:pt>
                <c:pt idx="443">
                  <c:v>12</c:v>
                </c:pt>
                <c:pt idx="444">
                  <c:v>12.6</c:v>
                </c:pt>
                <c:pt idx="445">
                  <c:v>13.2</c:v>
                </c:pt>
                <c:pt idx="446">
                  <c:v>13.7</c:v>
                </c:pt>
                <c:pt idx="447">
                  <c:v>13.6</c:v>
                </c:pt>
                <c:pt idx="448">
                  <c:v>13.3</c:v>
                </c:pt>
                <c:pt idx="449">
                  <c:v>13</c:v>
                </c:pt>
                <c:pt idx="450">
                  <c:v>12.8</c:v>
                </c:pt>
                <c:pt idx="451">
                  <c:v>12.6</c:v>
                </c:pt>
                <c:pt idx="452">
                  <c:v>12.4</c:v>
                </c:pt>
                <c:pt idx="453">
                  <c:v>12.2</c:v>
                </c:pt>
                <c:pt idx="454">
                  <c:v>12</c:v>
                </c:pt>
                <c:pt idx="455">
                  <c:v>11.8</c:v>
                </c:pt>
                <c:pt idx="456">
                  <c:v>12.2</c:v>
                </c:pt>
                <c:pt idx="457">
                  <c:v>12.6</c:v>
                </c:pt>
                <c:pt idx="458">
                  <c:v>13.1</c:v>
                </c:pt>
                <c:pt idx="459">
                  <c:v>12.9</c:v>
                </c:pt>
                <c:pt idx="460">
                  <c:v>12.7</c:v>
                </c:pt>
                <c:pt idx="461">
                  <c:v>12.4</c:v>
                </c:pt>
                <c:pt idx="462">
                  <c:v>12.3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035-4C60-B976-72349A630363}"/>
            </c:ext>
          </c:extLst>
        </c:ser>
        <c:ser>
          <c:idx val="3"/>
          <c:order val="3"/>
          <c:tx>
            <c:strRef>
              <c:f>Desemprego!$B$1</c:f>
              <c:strCache>
                <c:ptCount val="1"/>
                <c:pt idx="0">
                  <c:v>PNAD</c:v>
                </c:pt>
              </c:strCache>
            </c:strRef>
          </c:tx>
          <c:spPr>
            <a:ln>
              <a:noFill/>
            </a:ln>
          </c:spPr>
          <c:marker>
            <c:symbol val="diamond"/>
            <c:size val="5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</c:spPr>
          </c:marker>
          <c:cat>
            <c:numRef>
              <c:f>Desemprego!$A$2:$A$464</c:f>
              <c:numCache>
                <c:formatCode>[$-416]mmm\-yy;@</c:formatCode>
                <c:ptCount val="463"/>
                <c:pt idx="0">
                  <c:v>29221</c:v>
                </c:pt>
                <c:pt idx="1">
                  <c:v>29252</c:v>
                </c:pt>
                <c:pt idx="2">
                  <c:v>29281</c:v>
                </c:pt>
                <c:pt idx="3">
                  <c:v>29312</c:v>
                </c:pt>
                <c:pt idx="4">
                  <c:v>29342</c:v>
                </c:pt>
                <c:pt idx="5">
                  <c:v>29373</c:v>
                </c:pt>
                <c:pt idx="6">
                  <c:v>29403</c:v>
                </c:pt>
                <c:pt idx="7">
                  <c:v>29434</c:v>
                </c:pt>
                <c:pt idx="8">
                  <c:v>29465</c:v>
                </c:pt>
                <c:pt idx="9">
                  <c:v>29495</c:v>
                </c:pt>
                <c:pt idx="10">
                  <c:v>29526</c:v>
                </c:pt>
                <c:pt idx="11">
                  <c:v>29556</c:v>
                </c:pt>
                <c:pt idx="12">
                  <c:v>29587</c:v>
                </c:pt>
                <c:pt idx="13">
                  <c:v>29618</c:v>
                </c:pt>
                <c:pt idx="14">
                  <c:v>29646</c:v>
                </c:pt>
                <c:pt idx="15">
                  <c:v>29677</c:v>
                </c:pt>
                <c:pt idx="16">
                  <c:v>29707</c:v>
                </c:pt>
                <c:pt idx="17">
                  <c:v>29738</c:v>
                </c:pt>
                <c:pt idx="18">
                  <c:v>29768</c:v>
                </c:pt>
                <c:pt idx="19">
                  <c:v>29799</c:v>
                </c:pt>
                <c:pt idx="20">
                  <c:v>29830</c:v>
                </c:pt>
                <c:pt idx="21">
                  <c:v>29860</c:v>
                </c:pt>
                <c:pt idx="22">
                  <c:v>29891</c:v>
                </c:pt>
                <c:pt idx="23">
                  <c:v>29921</c:v>
                </c:pt>
                <c:pt idx="24">
                  <c:v>29952</c:v>
                </c:pt>
                <c:pt idx="25">
                  <c:v>29983</c:v>
                </c:pt>
                <c:pt idx="26">
                  <c:v>30011</c:v>
                </c:pt>
                <c:pt idx="27">
                  <c:v>30042</c:v>
                </c:pt>
                <c:pt idx="28">
                  <c:v>30072</c:v>
                </c:pt>
                <c:pt idx="29">
                  <c:v>30103</c:v>
                </c:pt>
                <c:pt idx="30">
                  <c:v>30133</c:v>
                </c:pt>
                <c:pt idx="31">
                  <c:v>30164</c:v>
                </c:pt>
                <c:pt idx="32">
                  <c:v>30195</c:v>
                </c:pt>
                <c:pt idx="33">
                  <c:v>30225</c:v>
                </c:pt>
                <c:pt idx="34">
                  <c:v>30256</c:v>
                </c:pt>
                <c:pt idx="35">
                  <c:v>30286</c:v>
                </c:pt>
                <c:pt idx="36">
                  <c:v>30317</c:v>
                </c:pt>
                <c:pt idx="37">
                  <c:v>30348</c:v>
                </c:pt>
                <c:pt idx="38">
                  <c:v>30376</c:v>
                </c:pt>
                <c:pt idx="39">
                  <c:v>30407</c:v>
                </c:pt>
                <c:pt idx="40">
                  <c:v>30437</c:v>
                </c:pt>
                <c:pt idx="41">
                  <c:v>30468</c:v>
                </c:pt>
                <c:pt idx="42">
                  <c:v>30498</c:v>
                </c:pt>
                <c:pt idx="43">
                  <c:v>30529</c:v>
                </c:pt>
                <c:pt idx="44">
                  <c:v>30560</c:v>
                </c:pt>
                <c:pt idx="45">
                  <c:v>30590</c:v>
                </c:pt>
                <c:pt idx="46">
                  <c:v>30621</c:v>
                </c:pt>
                <c:pt idx="47">
                  <c:v>30651</c:v>
                </c:pt>
                <c:pt idx="48">
                  <c:v>30682</c:v>
                </c:pt>
                <c:pt idx="49">
                  <c:v>30713</c:v>
                </c:pt>
                <c:pt idx="50">
                  <c:v>30742</c:v>
                </c:pt>
                <c:pt idx="51">
                  <c:v>30773</c:v>
                </c:pt>
                <c:pt idx="52">
                  <c:v>30803</c:v>
                </c:pt>
                <c:pt idx="53">
                  <c:v>30834</c:v>
                </c:pt>
                <c:pt idx="54">
                  <c:v>30864</c:v>
                </c:pt>
                <c:pt idx="55">
                  <c:v>30895</c:v>
                </c:pt>
                <c:pt idx="56">
                  <c:v>30926</c:v>
                </c:pt>
                <c:pt idx="57">
                  <c:v>30956</c:v>
                </c:pt>
                <c:pt idx="58">
                  <c:v>30987</c:v>
                </c:pt>
                <c:pt idx="59">
                  <c:v>31017</c:v>
                </c:pt>
                <c:pt idx="60">
                  <c:v>31048</c:v>
                </c:pt>
                <c:pt idx="61">
                  <c:v>31079</c:v>
                </c:pt>
                <c:pt idx="62">
                  <c:v>31107</c:v>
                </c:pt>
                <c:pt idx="63">
                  <c:v>31138</c:v>
                </c:pt>
                <c:pt idx="64">
                  <c:v>31168</c:v>
                </c:pt>
                <c:pt idx="65">
                  <c:v>31199</c:v>
                </c:pt>
                <c:pt idx="66">
                  <c:v>31229</c:v>
                </c:pt>
                <c:pt idx="67">
                  <c:v>31260</c:v>
                </c:pt>
                <c:pt idx="68">
                  <c:v>31291</c:v>
                </c:pt>
                <c:pt idx="69">
                  <c:v>31321</c:v>
                </c:pt>
                <c:pt idx="70">
                  <c:v>31352</c:v>
                </c:pt>
                <c:pt idx="71">
                  <c:v>31382</c:v>
                </c:pt>
                <c:pt idx="72">
                  <c:v>31413</c:v>
                </c:pt>
                <c:pt idx="73">
                  <c:v>31444</c:v>
                </c:pt>
                <c:pt idx="74">
                  <c:v>31472</c:v>
                </c:pt>
                <c:pt idx="75">
                  <c:v>31503</c:v>
                </c:pt>
                <c:pt idx="76">
                  <c:v>31533</c:v>
                </c:pt>
                <c:pt idx="77">
                  <c:v>31564</c:v>
                </c:pt>
                <c:pt idx="78">
                  <c:v>31594</c:v>
                </c:pt>
                <c:pt idx="79">
                  <c:v>31625</c:v>
                </c:pt>
                <c:pt idx="80">
                  <c:v>31656</c:v>
                </c:pt>
                <c:pt idx="81">
                  <c:v>31686</c:v>
                </c:pt>
                <c:pt idx="82">
                  <c:v>31717</c:v>
                </c:pt>
                <c:pt idx="83">
                  <c:v>31747</c:v>
                </c:pt>
                <c:pt idx="84">
                  <c:v>31778</c:v>
                </c:pt>
                <c:pt idx="85">
                  <c:v>31809</c:v>
                </c:pt>
                <c:pt idx="86">
                  <c:v>31837</c:v>
                </c:pt>
                <c:pt idx="87">
                  <c:v>31868</c:v>
                </c:pt>
                <c:pt idx="88">
                  <c:v>31898</c:v>
                </c:pt>
                <c:pt idx="89">
                  <c:v>31929</c:v>
                </c:pt>
                <c:pt idx="90">
                  <c:v>31959</c:v>
                </c:pt>
                <c:pt idx="91">
                  <c:v>31990</c:v>
                </c:pt>
                <c:pt idx="92">
                  <c:v>32021</c:v>
                </c:pt>
                <c:pt idx="93">
                  <c:v>32051</c:v>
                </c:pt>
                <c:pt idx="94">
                  <c:v>32082</c:v>
                </c:pt>
                <c:pt idx="95">
                  <c:v>32112</c:v>
                </c:pt>
                <c:pt idx="96">
                  <c:v>32143</c:v>
                </c:pt>
                <c:pt idx="97">
                  <c:v>32174</c:v>
                </c:pt>
                <c:pt idx="98">
                  <c:v>32203</c:v>
                </c:pt>
                <c:pt idx="99">
                  <c:v>32234</c:v>
                </c:pt>
                <c:pt idx="100">
                  <c:v>32264</c:v>
                </c:pt>
                <c:pt idx="101">
                  <c:v>32295</c:v>
                </c:pt>
                <c:pt idx="102">
                  <c:v>32325</c:v>
                </c:pt>
                <c:pt idx="103">
                  <c:v>32356</c:v>
                </c:pt>
                <c:pt idx="104">
                  <c:v>32387</c:v>
                </c:pt>
                <c:pt idx="105">
                  <c:v>32417</c:v>
                </c:pt>
                <c:pt idx="106">
                  <c:v>32448</c:v>
                </c:pt>
                <c:pt idx="107">
                  <c:v>32478</c:v>
                </c:pt>
                <c:pt idx="108">
                  <c:v>32509</c:v>
                </c:pt>
                <c:pt idx="109">
                  <c:v>32540</c:v>
                </c:pt>
                <c:pt idx="110">
                  <c:v>32568</c:v>
                </c:pt>
                <c:pt idx="111">
                  <c:v>32599</c:v>
                </c:pt>
                <c:pt idx="112">
                  <c:v>32629</c:v>
                </c:pt>
                <c:pt idx="113">
                  <c:v>32660</c:v>
                </c:pt>
                <c:pt idx="114">
                  <c:v>32690</c:v>
                </c:pt>
                <c:pt idx="115">
                  <c:v>32721</c:v>
                </c:pt>
                <c:pt idx="116">
                  <c:v>32752</c:v>
                </c:pt>
                <c:pt idx="117">
                  <c:v>32782</c:v>
                </c:pt>
                <c:pt idx="118">
                  <c:v>32813</c:v>
                </c:pt>
                <c:pt idx="119">
                  <c:v>32843</c:v>
                </c:pt>
                <c:pt idx="120">
                  <c:v>32874</c:v>
                </c:pt>
                <c:pt idx="121">
                  <c:v>32905</c:v>
                </c:pt>
                <c:pt idx="122">
                  <c:v>32933</c:v>
                </c:pt>
                <c:pt idx="123">
                  <c:v>32964</c:v>
                </c:pt>
                <c:pt idx="124">
                  <c:v>32994</c:v>
                </c:pt>
                <c:pt idx="125">
                  <c:v>33025</c:v>
                </c:pt>
                <c:pt idx="126">
                  <c:v>33055</c:v>
                </c:pt>
                <c:pt idx="127">
                  <c:v>33086</c:v>
                </c:pt>
                <c:pt idx="128">
                  <c:v>33117</c:v>
                </c:pt>
                <c:pt idx="129">
                  <c:v>33147</c:v>
                </c:pt>
                <c:pt idx="130">
                  <c:v>33178</c:v>
                </c:pt>
                <c:pt idx="131">
                  <c:v>33208</c:v>
                </c:pt>
                <c:pt idx="132">
                  <c:v>33239</c:v>
                </c:pt>
                <c:pt idx="133">
                  <c:v>33270</c:v>
                </c:pt>
                <c:pt idx="134">
                  <c:v>33298</c:v>
                </c:pt>
                <c:pt idx="135">
                  <c:v>33329</c:v>
                </c:pt>
                <c:pt idx="136">
                  <c:v>33359</c:v>
                </c:pt>
                <c:pt idx="137">
                  <c:v>33390</c:v>
                </c:pt>
                <c:pt idx="138">
                  <c:v>33420</c:v>
                </c:pt>
                <c:pt idx="139">
                  <c:v>33451</c:v>
                </c:pt>
                <c:pt idx="140">
                  <c:v>33482</c:v>
                </c:pt>
                <c:pt idx="141">
                  <c:v>33512</c:v>
                </c:pt>
                <c:pt idx="142">
                  <c:v>33543</c:v>
                </c:pt>
                <c:pt idx="143">
                  <c:v>33573</c:v>
                </c:pt>
                <c:pt idx="144">
                  <c:v>33604</c:v>
                </c:pt>
                <c:pt idx="145">
                  <c:v>33635</c:v>
                </c:pt>
                <c:pt idx="146">
                  <c:v>33664</c:v>
                </c:pt>
                <c:pt idx="147">
                  <c:v>33695</c:v>
                </c:pt>
                <c:pt idx="148">
                  <c:v>33725</c:v>
                </c:pt>
                <c:pt idx="149">
                  <c:v>33756</c:v>
                </c:pt>
                <c:pt idx="150">
                  <c:v>33786</c:v>
                </c:pt>
                <c:pt idx="151">
                  <c:v>33817</c:v>
                </c:pt>
                <c:pt idx="152">
                  <c:v>33848</c:v>
                </c:pt>
                <c:pt idx="153">
                  <c:v>33878</c:v>
                </c:pt>
                <c:pt idx="154">
                  <c:v>33909</c:v>
                </c:pt>
                <c:pt idx="155">
                  <c:v>33939</c:v>
                </c:pt>
                <c:pt idx="156">
                  <c:v>33970</c:v>
                </c:pt>
                <c:pt idx="157">
                  <c:v>34001</c:v>
                </c:pt>
                <c:pt idx="158">
                  <c:v>34029</c:v>
                </c:pt>
                <c:pt idx="159">
                  <c:v>34060</c:v>
                </c:pt>
                <c:pt idx="160">
                  <c:v>34090</c:v>
                </c:pt>
                <c:pt idx="161">
                  <c:v>34121</c:v>
                </c:pt>
                <c:pt idx="162">
                  <c:v>34151</c:v>
                </c:pt>
                <c:pt idx="163">
                  <c:v>34182</c:v>
                </c:pt>
                <c:pt idx="164">
                  <c:v>34213</c:v>
                </c:pt>
                <c:pt idx="165">
                  <c:v>34243</c:v>
                </c:pt>
                <c:pt idx="166">
                  <c:v>34274</c:v>
                </c:pt>
                <c:pt idx="167">
                  <c:v>34304</c:v>
                </c:pt>
                <c:pt idx="168">
                  <c:v>34335</c:v>
                </c:pt>
                <c:pt idx="169">
                  <c:v>34366</c:v>
                </c:pt>
                <c:pt idx="170">
                  <c:v>34394</c:v>
                </c:pt>
                <c:pt idx="171">
                  <c:v>34425</c:v>
                </c:pt>
                <c:pt idx="172">
                  <c:v>34455</c:v>
                </c:pt>
                <c:pt idx="173">
                  <c:v>34486</c:v>
                </c:pt>
                <c:pt idx="174">
                  <c:v>34516</c:v>
                </c:pt>
                <c:pt idx="175">
                  <c:v>34547</c:v>
                </c:pt>
                <c:pt idx="176">
                  <c:v>34578</c:v>
                </c:pt>
                <c:pt idx="177">
                  <c:v>34608</c:v>
                </c:pt>
                <c:pt idx="178">
                  <c:v>34639</c:v>
                </c:pt>
                <c:pt idx="179">
                  <c:v>34669</c:v>
                </c:pt>
                <c:pt idx="180">
                  <c:v>34700</c:v>
                </c:pt>
                <c:pt idx="181">
                  <c:v>34731</c:v>
                </c:pt>
                <c:pt idx="182">
                  <c:v>34759</c:v>
                </c:pt>
                <c:pt idx="183">
                  <c:v>34790</c:v>
                </c:pt>
                <c:pt idx="184">
                  <c:v>34820</c:v>
                </c:pt>
                <c:pt idx="185">
                  <c:v>34851</c:v>
                </c:pt>
                <c:pt idx="186">
                  <c:v>34881</c:v>
                </c:pt>
                <c:pt idx="187">
                  <c:v>34912</c:v>
                </c:pt>
                <c:pt idx="188">
                  <c:v>34943</c:v>
                </c:pt>
                <c:pt idx="189">
                  <c:v>34973</c:v>
                </c:pt>
                <c:pt idx="190">
                  <c:v>35004</c:v>
                </c:pt>
                <c:pt idx="191">
                  <c:v>35034</c:v>
                </c:pt>
                <c:pt idx="192">
                  <c:v>35065</c:v>
                </c:pt>
                <c:pt idx="193">
                  <c:v>35096</c:v>
                </c:pt>
                <c:pt idx="194">
                  <c:v>35125</c:v>
                </c:pt>
                <c:pt idx="195">
                  <c:v>35156</c:v>
                </c:pt>
                <c:pt idx="196">
                  <c:v>35186</c:v>
                </c:pt>
                <c:pt idx="197">
                  <c:v>35217</c:v>
                </c:pt>
                <c:pt idx="198">
                  <c:v>35247</c:v>
                </c:pt>
                <c:pt idx="199">
                  <c:v>35278</c:v>
                </c:pt>
                <c:pt idx="200">
                  <c:v>35309</c:v>
                </c:pt>
                <c:pt idx="201">
                  <c:v>35339</c:v>
                </c:pt>
                <c:pt idx="202">
                  <c:v>35370</c:v>
                </c:pt>
                <c:pt idx="203">
                  <c:v>35400</c:v>
                </c:pt>
                <c:pt idx="204">
                  <c:v>35431</c:v>
                </c:pt>
                <c:pt idx="205">
                  <c:v>35462</c:v>
                </c:pt>
                <c:pt idx="206">
                  <c:v>35490</c:v>
                </c:pt>
                <c:pt idx="207">
                  <c:v>35521</c:v>
                </c:pt>
                <c:pt idx="208">
                  <c:v>35551</c:v>
                </c:pt>
                <c:pt idx="209">
                  <c:v>35582</c:v>
                </c:pt>
                <c:pt idx="210">
                  <c:v>35612</c:v>
                </c:pt>
                <c:pt idx="211">
                  <c:v>35643</c:v>
                </c:pt>
                <c:pt idx="212">
                  <c:v>35674</c:v>
                </c:pt>
                <c:pt idx="213">
                  <c:v>35704</c:v>
                </c:pt>
                <c:pt idx="214">
                  <c:v>35735</c:v>
                </c:pt>
                <c:pt idx="215">
                  <c:v>35765</c:v>
                </c:pt>
                <c:pt idx="216">
                  <c:v>35796</c:v>
                </c:pt>
                <c:pt idx="217">
                  <c:v>35827</c:v>
                </c:pt>
                <c:pt idx="218">
                  <c:v>35855</c:v>
                </c:pt>
                <c:pt idx="219">
                  <c:v>35886</c:v>
                </c:pt>
                <c:pt idx="220">
                  <c:v>35916</c:v>
                </c:pt>
                <c:pt idx="221">
                  <c:v>35947</c:v>
                </c:pt>
                <c:pt idx="222">
                  <c:v>35977</c:v>
                </c:pt>
                <c:pt idx="223">
                  <c:v>36008</c:v>
                </c:pt>
                <c:pt idx="224">
                  <c:v>36039</c:v>
                </c:pt>
                <c:pt idx="225">
                  <c:v>36069</c:v>
                </c:pt>
                <c:pt idx="226">
                  <c:v>36100</c:v>
                </c:pt>
                <c:pt idx="227">
                  <c:v>36130</c:v>
                </c:pt>
                <c:pt idx="228">
                  <c:v>36161</c:v>
                </c:pt>
                <c:pt idx="229">
                  <c:v>36192</c:v>
                </c:pt>
                <c:pt idx="230">
                  <c:v>36220</c:v>
                </c:pt>
                <c:pt idx="231">
                  <c:v>36251</c:v>
                </c:pt>
                <c:pt idx="232">
                  <c:v>36281</c:v>
                </c:pt>
                <c:pt idx="233">
                  <c:v>36312</c:v>
                </c:pt>
                <c:pt idx="234">
                  <c:v>36342</c:v>
                </c:pt>
                <c:pt idx="235">
                  <c:v>36373</c:v>
                </c:pt>
                <c:pt idx="236">
                  <c:v>36404</c:v>
                </c:pt>
                <c:pt idx="237">
                  <c:v>36434</c:v>
                </c:pt>
                <c:pt idx="238">
                  <c:v>36465</c:v>
                </c:pt>
                <c:pt idx="239">
                  <c:v>36495</c:v>
                </c:pt>
                <c:pt idx="240">
                  <c:v>36526</c:v>
                </c:pt>
                <c:pt idx="241">
                  <c:v>36557</c:v>
                </c:pt>
                <c:pt idx="242">
                  <c:v>36586</c:v>
                </c:pt>
                <c:pt idx="243">
                  <c:v>36617</c:v>
                </c:pt>
                <c:pt idx="244">
                  <c:v>36647</c:v>
                </c:pt>
                <c:pt idx="245">
                  <c:v>36678</c:v>
                </c:pt>
                <c:pt idx="246">
                  <c:v>36708</c:v>
                </c:pt>
                <c:pt idx="247">
                  <c:v>36739</c:v>
                </c:pt>
                <c:pt idx="248">
                  <c:v>36770</c:v>
                </c:pt>
                <c:pt idx="249">
                  <c:v>36800</c:v>
                </c:pt>
                <c:pt idx="250">
                  <c:v>36831</c:v>
                </c:pt>
                <c:pt idx="251">
                  <c:v>36861</c:v>
                </c:pt>
                <c:pt idx="252">
                  <c:v>36892</c:v>
                </c:pt>
                <c:pt idx="253">
                  <c:v>36923</c:v>
                </c:pt>
                <c:pt idx="254">
                  <c:v>36951</c:v>
                </c:pt>
                <c:pt idx="255">
                  <c:v>36982</c:v>
                </c:pt>
                <c:pt idx="256">
                  <c:v>37012</c:v>
                </c:pt>
                <c:pt idx="257">
                  <c:v>37043</c:v>
                </c:pt>
                <c:pt idx="258">
                  <c:v>37073</c:v>
                </c:pt>
                <c:pt idx="259">
                  <c:v>37104</c:v>
                </c:pt>
                <c:pt idx="260">
                  <c:v>37135</c:v>
                </c:pt>
                <c:pt idx="261">
                  <c:v>37165</c:v>
                </c:pt>
                <c:pt idx="262">
                  <c:v>37196</c:v>
                </c:pt>
                <c:pt idx="263">
                  <c:v>37226</c:v>
                </c:pt>
                <c:pt idx="264">
                  <c:v>37257</c:v>
                </c:pt>
                <c:pt idx="265">
                  <c:v>37288</c:v>
                </c:pt>
                <c:pt idx="266">
                  <c:v>37316</c:v>
                </c:pt>
                <c:pt idx="267">
                  <c:v>37347</c:v>
                </c:pt>
                <c:pt idx="268">
                  <c:v>37377</c:v>
                </c:pt>
                <c:pt idx="269">
                  <c:v>37408</c:v>
                </c:pt>
                <c:pt idx="270">
                  <c:v>37438</c:v>
                </c:pt>
                <c:pt idx="271">
                  <c:v>37469</c:v>
                </c:pt>
                <c:pt idx="272">
                  <c:v>37500</c:v>
                </c:pt>
                <c:pt idx="273">
                  <c:v>37530</c:v>
                </c:pt>
                <c:pt idx="274">
                  <c:v>37561</c:v>
                </c:pt>
                <c:pt idx="275">
                  <c:v>37591</c:v>
                </c:pt>
                <c:pt idx="276">
                  <c:v>37622</c:v>
                </c:pt>
                <c:pt idx="277">
                  <c:v>37653</c:v>
                </c:pt>
                <c:pt idx="278">
                  <c:v>37681</c:v>
                </c:pt>
                <c:pt idx="279">
                  <c:v>37712</c:v>
                </c:pt>
                <c:pt idx="280">
                  <c:v>37742</c:v>
                </c:pt>
                <c:pt idx="281">
                  <c:v>37773</c:v>
                </c:pt>
                <c:pt idx="282">
                  <c:v>37803</c:v>
                </c:pt>
                <c:pt idx="283">
                  <c:v>37834</c:v>
                </c:pt>
                <c:pt idx="284">
                  <c:v>37865</c:v>
                </c:pt>
                <c:pt idx="285">
                  <c:v>37895</c:v>
                </c:pt>
                <c:pt idx="286">
                  <c:v>37926</c:v>
                </c:pt>
                <c:pt idx="287">
                  <c:v>37956</c:v>
                </c:pt>
                <c:pt idx="288">
                  <c:v>37987</c:v>
                </c:pt>
                <c:pt idx="289">
                  <c:v>38018</c:v>
                </c:pt>
                <c:pt idx="290">
                  <c:v>38047</c:v>
                </c:pt>
                <c:pt idx="291">
                  <c:v>38078</c:v>
                </c:pt>
                <c:pt idx="292">
                  <c:v>38108</c:v>
                </c:pt>
                <c:pt idx="293">
                  <c:v>38139</c:v>
                </c:pt>
                <c:pt idx="294">
                  <c:v>38169</c:v>
                </c:pt>
                <c:pt idx="295">
                  <c:v>38200</c:v>
                </c:pt>
                <c:pt idx="296">
                  <c:v>38231</c:v>
                </c:pt>
                <c:pt idx="297">
                  <c:v>38261</c:v>
                </c:pt>
                <c:pt idx="298">
                  <c:v>38292</c:v>
                </c:pt>
                <c:pt idx="299">
                  <c:v>38322</c:v>
                </c:pt>
                <c:pt idx="300">
                  <c:v>38353</c:v>
                </c:pt>
                <c:pt idx="301">
                  <c:v>38384</c:v>
                </c:pt>
                <c:pt idx="302">
                  <c:v>38412</c:v>
                </c:pt>
                <c:pt idx="303">
                  <c:v>38443</c:v>
                </c:pt>
                <c:pt idx="304">
                  <c:v>38473</c:v>
                </c:pt>
                <c:pt idx="305">
                  <c:v>38504</c:v>
                </c:pt>
                <c:pt idx="306">
                  <c:v>38534</c:v>
                </c:pt>
                <c:pt idx="307">
                  <c:v>38565</c:v>
                </c:pt>
                <c:pt idx="308">
                  <c:v>38596</c:v>
                </c:pt>
                <c:pt idx="309">
                  <c:v>38626</c:v>
                </c:pt>
                <c:pt idx="310">
                  <c:v>38657</c:v>
                </c:pt>
                <c:pt idx="311">
                  <c:v>38687</c:v>
                </c:pt>
                <c:pt idx="312">
                  <c:v>38718</c:v>
                </c:pt>
                <c:pt idx="313">
                  <c:v>38749</c:v>
                </c:pt>
                <c:pt idx="314">
                  <c:v>38777</c:v>
                </c:pt>
                <c:pt idx="315">
                  <c:v>38808</c:v>
                </c:pt>
                <c:pt idx="316">
                  <c:v>38838</c:v>
                </c:pt>
                <c:pt idx="317">
                  <c:v>38869</c:v>
                </c:pt>
                <c:pt idx="318">
                  <c:v>38899</c:v>
                </c:pt>
                <c:pt idx="319">
                  <c:v>38930</c:v>
                </c:pt>
                <c:pt idx="320">
                  <c:v>38961</c:v>
                </c:pt>
                <c:pt idx="321">
                  <c:v>38991</c:v>
                </c:pt>
                <c:pt idx="322">
                  <c:v>39022</c:v>
                </c:pt>
                <c:pt idx="323">
                  <c:v>39052</c:v>
                </c:pt>
                <c:pt idx="324">
                  <c:v>39083</c:v>
                </c:pt>
                <c:pt idx="325">
                  <c:v>39114</c:v>
                </c:pt>
                <c:pt idx="326">
                  <c:v>39142</c:v>
                </c:pt>
                <c:pt idx="327">
                  <c:v>39173</c:v>
                </c:pt>
                <c:pt idx="328">
                  <c:v>39203</c:v>
                </c:pt>
                <c:pt idx="329">
                  <c:v>39234</c:v>
                </c:pt>
                <c:pt idx="330">
                  <c:v>39264</c:v>
                </c:pt>
                <c:pt idx="331">
                  <c:v>39295</c:v>
                </c:pt>
                <c:pt idx="332">
                  <c:v>39326</c:v>
                </c:pt>
                <c:pt idx="333">
                  <c:v>39356</c:v>
                </c:pt>
                <c:pt idx="334">
                  <c:v>39387</c:v>
                </c:pt>
                <c:pt idx="335">
                  <c:v>39417</c:v>
                </c:pt>
                <c:pt idx="336">
                  <c:v>39448</c:v>
                </c:pt>
                <c:pt idx="337">
                  <c:v>39479</c:v>
                </c:pt>
                <c:pt idx="338">
                  <c:v>39508</c:v>
                </c:pt>
                <c:pt idx="339">
                  <c:v>39539</c:v>
                </c:pt>
                <c:pt idx="340">
                  <c:v>39569</c:v>
                </c:pt>
                <c:pt idx="341">
                  <c:v>39600</c:v>
                </c:pt>
                <c:pt idx="342">
                  <c:v>39630</c:v>
                </c:pt>
                <c:pt idx="343">
                  <c:v>39661</c:v>
                </c:pt>
                <c:pt idx="344">
                  <c:v>39692</c:v>
                </c:pt>
                <c:pt idx="345">
                  <c:v>39722</c:v>
                </c:pt>
                <c:pt idx="346">
                  <c:v>39753</c:v>
                </c:pt>
                <c:pt idx="347">
                  <c:v>39783</c:v>
                </c:pt>
                <c:pt idx="348">
                  <c:v>39814</c:v>
                </c:pt>
                <c:pt idx="349">
                  <c:v>39845</c:v>
                </c:pt>
                <c:pt idx="350">
                  <c:v>39873</c:v>
                </c:pt>
                <c:pt idx="351">
                  <c:v>39904</c:v>
                </c:pt>
                <c:pt idx="352">
                  <c:v>39934</c:v>
                </c:pt>
                <c:pt idx="353">
                  <c:v>39965</c:v>
                </c:pt>
                <c:pt idx="354">
                  <c:v>39995</c:v>
                </c:pt>
                <c:pt idx="355">
                  <c:v>40026</c:v>
                </c:pt>
                <c:pt idx="356">
                  <c:v>40057</c:v>
                </c:pt>
                <c:pt idx="357">
                  <c:v>40087</c:v>
                </c:pt>
                <c:pt idx="358">
                  <c:v>40118</c:v>
                </c:pt>
                <c:pt idx="359">
                  <c:v>40148</c:v>
                </c:pt>
                <c:pt idx="360">
                  <c:v>40179</c:v>
                </c:pt>
                <c:pt idx="361">
                  <c:v>40210</c:v>
                </c:pt>
                <c:pt idx="362">
                  <c:v>40238</c:v>
                </c:pt>
                <c:pt idx="363">
                  <c:v>40269</c:v>
                </c:pt>
                <c:pt idx="364">
                  <c:v>40299</c:v>
                </c:pt>
                <c:pt idx="365">
                  <c:v>40330</c:v>
                </c:pt>
                <c:pt idx="366">
                  <c:v>40360</c:v>
                </c:pt>
                <c:pt idx="367">
                  <c:v>40391</c:v>
                </c:pt>
                <c:pt idx="368">
                  <c:v>40422</c:v>
                </c:pt>
                <c:pt idx="369">
                  <c:v>40452</c:v>
                </c:pt>
                <c:pt idx="370">
                  <c:v>40483</c:v>
                </c:pt>
                <c:pt idx="371">
                  <c:v>40513</c:v>
                </c:pt>
                <c:pt idx="372">
                  <c:v>40544</c:v>
                </c:pt>
                <c:pt idx="373">
                  <c:v>40575</c:v>
                </c:pt>
                <c:pt idx="374">
                  <c:v>40603</c:v>
                </c:pt>
                <c:pt idx="375">
                  <c:v>40634</c:v>
                </c:pt>
                <c:pt idx="376">
                  <c:v>40664</c:v>
                </c:pt>
                <c:pt idx="377">
                  <c:v>40695</c:v>
                </c:pt>
                <c:pt idx="378">
                  <c:v>40725</c:v>
                </c:pt>
                <c:pt idx="379">
                  <c:v>40756</c:v>
                </c:pt>
                <c:pt idx="380">
                  <c:v>40787</c:v>
                </c:pt>
                <c:pt idx="381">
                  <c:v>40817</c:v>
                </c:pt>
                <c:pt idx="382">
                  <c:v>40848</c:v>
                </c:pt>
                <c:pt idx="383">
                  <c:v>40878</c:v>
                </c:pt>
                <c:pt idx="384">
                  <c:v>40909</c:v>
                </c:pt>
                <c:pt idx="385">
                  <c:v>40940</c:v>
                </c:pt>
                <c:pt idx="386">
                  <c:v>40969</c:v>
                </c:pt>
                <c:pt idx="387">
                  <c:v>41000</c:v>
                </c:pt>
                <c:pt idx="388">
                  <c:v>41030</c:v>
                </c:pt>
                <c:pt idx="389">
                  <c:v>41061</c:v>
                </c:pt>
                <c:pt idx="390">
                  <c:v>41091</c:v>
                </c:pt>
                <c:pt idx="391">
                  <c:v>41122</c:v>
                </c:pt>
                <c:pt idx="392">
                  <c:v>41153</c:v>
                </c:pt>
                <c:pt idx="393">
                  <c:v>41183</c:v>
                </c:pt>
                <c:pt idx="394">
                  <c:v>41214</c:v>
                </c:pt>
                <c:pt idx="395">
                  <c:v>41244</c:v>
                </c:pt>
                <c:pt idx="396">
                  <c:v>41275</c:v>
                </c:pt>
                <c:pt idx="397">
                  <c:v>41306</c:v>
                </c:pt>
                <c:pt idx="398">
                  <c:v>41334</c:v>
                </c:pt>
                <c:pt idx="399">
                  <c:v>41365</c:v>
                </c:pt>
                <c:pt idx="400">
                  <c:v>41395</c:v>
                </c:pt>
                <c:pt idx="401">
                  <c:v>41426</c:v>
                </c:pt>
                <c:pt idx="402">
                  <c:v>41456</c:v>
                </c:pt>
                <c:pt idx="403">
                  <c:v>41487</c:v>
                </c:pt>
                <c:pt idx="404">
                  <c:v>41518</c:v>
                </c:pt>
                <c:pt idx="405">
                  <c:v>41548</c:v>
                </c:pt>
                <c:pt idx="406">
                  <c:v>41579</c:v>
                </c:pt>
                <c:pt idx="407">
                  <c:v>41609</c:v>
                </c:pt>
                <c:pt idx="408">
                  <c:v>41640</c:v>
                </c:pt>
                <c:pt idx="409">
                  <c:v>41671</c:v>
                </c:pt>
                <c:pt idx="410">
                  <c:v>41699</c:v>
                </c:pt>
                <c:pt idx="411">
                  <c:v>41730</c:v>
                </c:pt>
                <c:pt idx="412">
                  <c:v>41760</c:v>
                </c:pt>
                <c:pt idx="413">
                  <c:v>41791</c:v>
                </c:pt>
                <c:pt idx="414">
                  <c:v>41821</c:v>
                </c:pt>
                <c:pt idx="415">
                  <c:v>41852</c:v>
                </c:pt>
                <c:pt idx="416">
                  <c:v>41883</c:v>
                </c:pt>
                <c:pt idx="417">
                  <c:v>41913</c:v>
                </c:pt>
                <c:pt idx="418">
                  <c:v>41944</c:v>
                </c:pt>
                <c:pt idx="419">
                  <c:v>41974</c:v>
                </c:pt>
                <c:pt idx="420">
                  <c:v>42005</c:v>
                </c:pt>
                <c:pt idx="421">
                  <c:v>42036</c:v>
                </c:pt>
                <c:pt idx="422">
                  <c:v>42064</c:v>
                </c:pt>
                <c:pt idx="423">
                  <c:v>42095</c:v>
                </c:pt>
                <c:pt idx="424">
                  <c:v>42125</c:v>
                </c:pt>
                <c:pt idx="425">
                  <c:v>42156</c:v>
                </c:pt>
                <c:pt idx="426">
                  <c:v>42186</c:v>
                </c:pt>
                <c:pt idx="427">
                  <c:v>42217</c:v>
                </c:pt>
                <c:pt idx="428">
                  <c:v>42248</c:v>
                </c:pt>
                <c:pt idx="429">
                  <c:v>42278</c:v>
                </c:pt>
                <c:pt idx="430">
                  <c:v>42309</c:v>
                </c:pt>
                <c:pt idx="431">
                  <c:v>42339</c:v>
                </c:pt>
                <c:pt idx="432">
                  <c:v>42370</c:v>
                </c:pt>
                <c:pt idx="433">
                  <c:v>42401</c:v>
                </c:pt>
                <c:pt idx="434">
                  <c:v>42430</c:v>
                </c:pt>
                <c:pt idx="435">
                  <c:v>42461</c:v>
                </c:pt>
                <c:pt idx="436">
                  <c:v>42491</c:v>
                </c:pt>
                <c:pt idx="437">
                  <c:v>42522</c:v>
                </c:pt>
                <c:pt idx="438">
                  <c:v>42552</c:v>
                </c:pt>
                <c:pt idx="439">
                  <c:v>42583</c:v>
                </c:pt>
                <c:pt idx="440">
                  <c:v>42614</c:v>
                </c:pt>
                <c:pt idx="441">
                  <c:v>42644</c:v>
                </c:pt>
                <c:pt idx="442">
                  <c:v>42675</c:v>
                </c:pt>
                <c:pt idx="443">
                  <c:v>42705</c:v>
                </c:pt>
                <c:pt idx="444">
                  <c:v>42736</c:v>
                </c:pt>
                <c:pt idx="445">
                  <c:v>42767</c:v>
                </c:pt>
                <c:pt idx="446">
                  <c:v>42795</c:v>
                </c:pt>
                <c:pt idx="447">
                  <c:v>42826</c:v>
                </c:pt>
                <c:pt idx="448">
                  <c:v>42856</c:v>
                </c:pt>
                <c:pt idx="449">
                  <c:v>42887</c:v>
                </c:pt>
                <c:pt idx="450">
                  <c:v>42917</c:v>
                </c:pt>
                <c:pt idx="451">
                  <c:v>42948</c:v>
                </c:pt>
                <c:pt idx="452">
                  <c:v>42980</c:v>
                </c:pt>
                <c:pt idx="453" formatCode="mmm\-yy">
                  <c:v>43009</c:v>
                </c:pt>
                <c:pt idx="454" formatCode="mmm\-yy">
                  <c:v>43040</c:v>
                </c:pt>
                <c:pt idx="455" formatCode="mmm\-yy">
                  <c:v>43070</c:v>
                </c:pt>
                <c:pt idx="456" formatCode="mmm\-yy">
                  <c:v>43101</c:v>
                </c:pt>
                <c:pt idx="457" formatCode="mmm\-yy">
                  <c:v>43132</c:v>
                </c:pt>
                <c:pt idx="458" formatCode="mmm\-yy">
                  <c:v>43160</c:v>
                </c:pt>
                <c:pt idx="459" formatCode="mmm\-yy">
                  <c:v>43191</c:v>
                </c:pt>
                <c:pt idx="460" formatCode="mmm\-yy">
                  <c:v>43221</c:v>
                </c:pt>
                <c:pt idx="461" formatCode="mmm\-yy">
                  <c:v>43252</c:v>
                </c:pt>
                <c:pt idx="462" formatCode="mmm\-yy">
                  <c:v>43282</c:v>
                </c:pt>
              </c:numCache>
            </c:numRef>
          </c:cat>
          <c:val>
            <c:numRef>
              <c:f>Desemprego!$B$2:$B$445</c:f>
              <c:numCache>
                <c:formatCode>General</c:formatCode>
                <c:ptCount val="444"/>
                <c:pt idx="152">
                  <c:v>7.2</c:v>
                </c:pt>
                <c:pt idx="164">
                  <c:v>6.8</c:v>
                </c:pt>
                <c:pt idx="188">
                  <c:v>6.7</c:v>
                </c:pt>
                <c:pt idx="200">
                  <c:v>7.6</c:v>
                </c:pt>
                <c:pt idx="212">
                  <c:v>8.5</c:v>
                </c:pt>
                <c:pt idx="224">
                  <c:v>9.6999999999999993</c:v>
                </c:pt>
                <c:pt idx="236">
                  <c:v>10.4</c:v>
                </c:pt>
                <c:pt idx="260">
                  <c:v>10.1</c:v>
                </c:pt>
                <c:pt idx="272">
                  <c:v>9.9</c:v>
                </c:pt>
                <c:pt idx="284">
                  <c:v>10.5</c:v>
                </c:pt>
                <c:pt idx="296">
                  <c:v>9.6999999999999993</c:v>
                </c:pt>
                <c:pt idx="308">
                  <c:v>10.199999999999999</c:v>
                </c:pt>
                <c:pt idx="320">
                  <c:v>9.1999999999999993</c:v>
                </c:pt>
                <c:pt idx="332">
                  <c:v>8.9</c:v>
                </c:pt>
                <c:pt idx="344">
                  <c:v>7.8</c:v>
                </c:pt>
                <c:pt idx="356">
                  <c:v>9.1</c:v>
                </c:pt>
                <c:pt idx="380">
                  <c:v>7.3</c:v>
                </c:pt>
                <c:pt idx="392">
                  <c:v>6.7</c:v>
                </c:pt>
                <c:pt idx="404">
                  <c:v>7.1</c:v>
                </c:pt>
                <c:pt idx="416">
                  <c:v>7.5</c:v>
                </c:pt>
                <c:pt idx="428">
                  <c:v>9.6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035-4C60-B976-72349A630363}"/>
            </c:ext>
          </c:extLst>
        </c:ser>
        <c:ser>
          <c:idx val="4"/>
          <c:order val="4"/>
          <c:tx>
            <c:strRef>
              <c:f>Desemprego!$D$1</c:f>
              <c:strCache>
                <c:ptCount val="1"/>
                <c:pt idx="0">
                  <c:v>PNAD-M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4"/>
            <c:spPr>
              <a:solidFill>
                <a:srgbClr val="00B0F0"/>
              </a:solidFill>
              <a:ln>
                <a:solidFill>
                  <a:schemeClr val="accent5">
                    <a:lumMod val="50000"/>
                  </a:schemeClr>
                </a:solidFill>
              </a:ln>
            </c:spPr>
          </c:marker>
          <c:cat>
            <c:numRef>
              <c:f>Desemprego!$A$2:$A$464</c:f>
              <c:numCache>
                <c:formatCode>[$-416]mmm\-yy;@</c:formatCode>
                <c:ptCount val="463"/>
                <c:pt idx="0">
                  <c:v>29221</c:v>
                </c:pt>
                <c:pt idx="1">
                  <c:v>29252</c:v>
                </c:pt>
                <c:pt idx="2">
                  <c:v>29281</c:v>
                </c:pt>
                <c:pt idx="3">
                  <c:v>29312</c:v>
                </c:pt>
                <c:pt idx="4">
                  <c:v>29342</c:v>
                </c:pt>
                <c:pt idx="5">
                  <c:v>29373</c:v>
                </c:pt>
                <c:pt idx="6">
                  <c:v>29403</c:v>
                </c:pt>
                <c:pt idx="7">
                  <c:v>29434</c:v>
                </c:pt>
                <c:pt idx="8">
                  <c:v>29465</c:v>
                </c:pt>
                <c:pt idx="9">
                  <c:v>29495</c:v>
                </c:pt>
                <c:pt idx="10">
                  <c:v>29526</c:v>
                </c:pt>
                <c:pt idx="11">
                  <c:v>29556</c:v>
                </c:pt>
                <c:pt idx="12">
                  <c:v>29587</c:v>
                </c:pt>
                <c:pt idx="13">
                  <c:v>29618</c:v>
                </c:pt>
                <c:pt idx="14">
                  <c:v>29646</c:v>
                </c:pt>
                <c:pt idx="15">
                  <c:v>29677</c:v>
                </c:pt>
                <c:pt idx="16">
                  <c:v>29707</c:v>
                </c:pt>
                <c:pt idx="17">
                  <c:v>29738</c:v>
                </c:pt>
                <c:pt idx="18">
                  <c:v>29768</c:v>
                </c:pt>
                <c:pt idx="19">
                  <c:v>29799</c:v>
                </c:pt>
                <c:pt idx="20">
                  <c:v>29830</c:v>
                </c:pt>
                <c:pt idx="21">
                  <c:v>29860</c:v>
                </c:pt>
                <c:pt idx="22">
                  <c:v>29891</c:v>
                </c:pt>
                <c:pt idx="23">
                  <c:v>29921</c:v>
                </c:pt>
                <c:pt idx="24">
                  <c:v>29952</c:v>
                </c:pt>
                <c:pt idx="25">
                  <c:v>29983</c:v>
                </c:pt>
                <c:pt idx="26">
                  <c:v>30011</c:v>
                </c:pt>
                <c:pt idx="27">
                  <c:v>30042</c:v>
                </c:pt>
                <c:pt idx="28">
                  <c:v>30072</c:v>
                </c:pt>
                <c:pt idx="29">
                  <c:v>30103</c:v>
                </c:pt>
                <c:pt idx="30">
                  <c:v>30133</c:v>
                </c:pt>
                <c:pt idx="31">
                  <c:v>30164</c:v>
                </c:pt>
                <c:pt idx="32">
                  <c:v>30195</c:v>
                </c:pt>
                <c:pt idx="33">
                  <c:v>30225</c:v>
                </c:pt>
                <c:pt idx="34">
                  <c:v>30256</c:v>
                </c:pt>
                <c:pt idx="35">
                  <c:v>30286</c:v>
                </c:pt>
                <c:pt idx="36">
                  <c:v>30317</c:v>
                </c:pt>
                <c:pt idx="37">
                  <c:v>30348</c:v>
                </c:pt>
                <c:pt idx="38">
                  <c:v>30376</c:v>
                </c:pt>
                <c:pt idx="39">
                  <c:v>30407</c:v>
                </c:pt>
                <c:pt idx="40">
                  <c:v>30437</c:v>
                </c:pt>
                <c:pt idx="41">
                  <c:v>30468</c:v>
                </c:pt>
                <c:pt idx="42">
                  <c:v>30498</c:v>
                </c:pt>
                <c:pt idx="43">
                  <c:v>30529</c:v>
                </c:pt>
                <c:pt idx="44">
                  <c:v>30560</c:v>
                </c:pt>
                <c:pt idx="45">
                  <c:v>30590</c:v>
                </c:pt>
                <c:pt idx="46">
                  <c:v>30621</c:v>
                </c:pt>
                <c:pt idx="47">
                  <c:v>30651</c:v>
                </c:pt>
                <c:pt idx="48">
                  <c:v>30682</c:v>
                </c:pt>
                <c:pt idx="49">
                  <c:v>30713</c:v>
                </c:pt>
                <c:pt idx="50">
                  <c:v>30742</c:v>
                </c:pt>
                <c:pt idx="51">
                  <c:v>30773</c:v>
                </c:pt>
                <c:pt idx="52">
                  <c:v>30803</c:v>
                </c:pt>
                <c:pt idx="53">
                  <c:v>30834</c:v>
                </c:pt>
                <c:pt idx="54">
                  <c:v>30864</c:v>
                </c:pt>
                <c:pt idx="55">
                  <c:v>30895</c:v>
                </c:pt>
                <c:pt idx="56">
                  <c:v>30926</c:v>
                </c:pt>
                <c:pt idx="57">
                  <c:v>30956</c:v>
                </c:pt>
                <c:pt idx="58">
                  <c:v>30987</c:v>
                </c:pt>
                <c:pt idx="59">
                  <c:v>31017</c:v>
                </c:pt>
                <c:pt idx="60">
                  <c:v>31048</c:v>
                </c:pt>
                <c:pt idx="61">
                  <c:v>31079</c:v>
                </c:pt>
                <c:pt idx="62">
                  <c:v>31107</c:v>
                </c:pt>
                <c:pt idx="63">
                  <c:v>31138</c:v>
                </c:pt>
                <c:pt idx="64">
                  <c:v>31168</c:v>
                </c:pt>
                <c:pt idx="65">
                  <c:v>31199</c:v>
                </c:pt>
                <c:pt idx="66">
                  <c:v>31229</c:v>
                </c:pt>
                <c:pt idx="67">
                  <c:v>31260</c:v>
                </c:pt>
                <c:pt idx="68">
                  <c:v>31291</c:v>
                </c:pt>
                <c:pt idx="69">
                  <c:v>31321</c:v>
                </c:pt>
                <c:pt idx="70">
                  <c:v>31352</c:v>
                </c:pt>
                <c:pt idx="71">
                  <c:v>31382</c:v>
                </c:pt>
                <c:pt idx="72">
                  <c:v>31413</c:v>
                </c:pt>
                <c:pt idx="73">
                  <c:v>31444</c:v>
                </c:pt>
                <c:pt idx="74">
                  <c:v>31472</c:v>
                </c:pt>
                <c:pt idx="75">
                  <c:v>31503</c:v>
                </c:pt>
                <c:pt idx="76">
                  <c:v>31533</c:v>
                </c:pt>
                <c:pt idx="77">
                  <c:v>31564</c:v>
                </c:pt>
                <c:pt idx="78">
                  <c:v>31594</c:v>
                </c:pt>
                <c:pt idx="79">
                  <c:v>31625</c:v>
                </c:pt>
                <c:pt idx="80">
                  <c:v>31656</c:v>
                </c:pt>
                <c:pt idx="81">
                  <c:v>31686</c:v>
                </c:pt>
                <c:pt idx="82">
                  <c:v>31717</c:v>
                </c:pt>
                <c:pt idx="83">
                  <c:v>31747</c:v>
                </c:pt>
                <c:pt idx="84">
                  <c:v>31778</c:v>
                </c:pt>
                <c:pt idx="85">
                  <c:v>31809</c:v>
                </c:pt>
                <c:pt idx="86">
                  <c:v>31837</c:v>
                </c:pt>
                <c:pt idx="87">
                  <c:v>31868</c:v>
                </c:pt>
                <c:pt idx="88">
                  <c:v>31898</c:v>
                </c:pt>
                <c:pt idx="89">
                  <c:v>31929</c:v>
                </c:pt>
                <c:pt idx="90">
                  <c:v>31959</c:v>
                </c:pt>
                <c:pt idx="91">
                  <c:v>31990</c:v>
                </c:pt>
                <c:pt idx="92">
                  <c:v>32021</c:v>
                </c:pt>
                <c:pt idx="93">
                  <c:v>32051</c:v>
                </c:pt>
                <c:pt idx="94">
                  <c:v>32082</c:v>
                </c:pt>
                <c:pt idx="95">
                  <c:v>32112</c:v>
                </c:pt>
                <c:pt idx="96">
                  <c:v>32143</c:v>
                </c:pt>
                <c:pt idx="97">
                  <c:v>32174</c:v>
                </c:pt>
                <c:pt idx="98">
                  <c:v>32203</c:v>
                </c:pt>
                <c:pt idx="99">
                  <c:v>32234</c:v>
                </c:pt>
                <c:pt idx="100">
                  <c:v>32264</c:v>
                </c:pt>
                <c:pt idx="101">
                  <c:v>32295</c:v>
                </c:pt>
                <c:pt idx="102">
                  <c:v>32325</c:v>
                </c:pt>
                <c:pt idx="103">
                  <c:v>32356</c:v>
                </c:pt>
                <c:pt idx="104">
                  <c:v>32387</c:v>
                </c:pt>
                <c:pt idx="105">
                  <c:v>32417</c:v>
                </c:pt>
                <c:pt idx="106">
                  <c:v>32448</c:v>
                </c:pt>
                <c:pt idx="107">
                  <c:v>32478</c:v>
                </c:pt>
                <c:pt idx="108">
                  <c:v>32509</c:v>
                </c:pt>
                <c:pt idx="109">
                  <c:v>32540</c:v>
                </c:pt>
                <c:pt idx="110">
                  <c:v>32568</c:v>
                </c:pt>
                <c:pt idx="111">
                  <c:v>32599</c:v>
                </c:pt>
                <c:pt idx="112">
                  <c:v>32629</c:v>
                </c:pt>
                <c:pt idx="113">
                  <c:v>32660</c:v>
                </c:pt>
                <c:pt idx="114">
                  <c:v>32690</c:v>
                </c:pt>
                <c:pt idx="115">
                  <c:v>32721</c:v>
                </c:pt>
                <c:pt idx="116">
                  <c:v>32752</c:v>
                </c:pt>
                <c:pt idx="117">
                  <c:v>32782</c:v>
                </c:pt>
                <c:pt idx="118">
                  <c:v>32813</c:v>
                </c:pt>
                <c:pt idx="119">
                  <c:v>32843</c:v>
                </c:pt>
                <c:pt idx="120">
                  <c:v>32874</c:v>
                </c:pt>
                <c:pt idx="121">
                  <c:v>32905</c:v>
                </c:pt>
                <c:pt idx="122">
                  <c:v>32933</c:v>
                </c:pt>
                <c:pt idx="123">
                  <c:v>32964</c:v>
                </c:pt>
                <c:pt idx="124">
                  <c:v>32994</c:v>
                </c:pt>
                <c:pt idx="125">
                  <c:v>33025</c:v>
                </c:pt>
                <c:pt idx="126">
                  <c:v>33055</c:v>
                </c:pt>
                <c:pt idx="127">
                  <c:v>33086</c:v>
                </c:pt>
                <c:pt idx="128">
                  <c:v>33117</c:v>
                </c:pt>
                <c:pt idx="129">
                  <c:v>33147</c:v>
                </c:pt>
                <c:pt idx="130">
                  <c:v>33178</c:v>
                </c:pt>
                <c:pt idx="131">
                  <c:v>33208</c:v>
                </c:pt>
                <c:pt idx="132">
                  <c:v>33239</c:v>
                </c:pt>
                <c:pt idx="133">
                  <c:v>33270</c:v>
                </c:pt>
                <c:pt idx="134">
                  <c:v>33298</c:v>
                </c:pt>
                <c:pt idx="135">
                  <c:v>33329</c:v>
                </c:pt>
                <c:pt idx="136">
                  <c:v>33359</c:v>
                </c:pt>
                <c:pt idx="137">
                  <c:v>33390</c:v>
                </c:pt>
                <c:pt idx="138">
                  <c:v>33420</c:v>
                </c:pt>
                <c:pt idx="139">
                  <c:v>33451</c:v>
                </c:pt>
                <c:pt idx="140">
                  <c:v>33482</c:v>
                </c:pt>
                <c:pt idx="141">
                  <c:v>33512</c:v>
                </c:pt>
                <c:pt idx="142">
                  <c:v>33543</c:v>
                </c:pt>
                <c:pt idx="143">
                  <c:v>33573</c:v>
                </c:pt>
                <c:pt idx="144">
                  <c:v>33604</c:v>
                </c:pt>
                <c:pt idx="145">
                  <c:v>33635</c:v>
                </c:pt>
                <c:pt idx="146">
                  <c:v>33664</c:v>
                </c:pt>
                <c:pt idx="147">
                  <c:v>33695</c:v>
                </c:pt>
                <c:pt idx="148">
                  <c:v>33725</c:v>
                </c:pt>
                <c:pt idx="149">
                  <c:v>33756</c:v>
                </c:pt>
                <c:pt idx="150">
                  <c:v>33786</c:v>
                </c:pt>
                <c:pt idx="151">
                  <c:v>33817</c:v>
                </c:pt>
                <c:pt idx="152">
                  <c:v>33848</c:v>
                </c:pt>
                <c:pt idx="153">
                  <c:v>33878</c:v>
                </c:pt>
                <c:pt idx="154">
                  <c:v>33909</c:v>
                </c:pt>
                <c:pt idx="155">
                  <c:v>33939</c:v>
                </c:pt>
                <c:pt idx="156">
                  <c:v>33970</c:v>
                </c:pt>
                <c:pt idx="157">
                  <c:v>34001</c:v>
                </c:pt>
                <c:pt idx="158">
                  <c:v>34029</c:v>
                </c:pt>
                <c:pt idx="159">
                  <c:v>34060</c:v>
                </c:pt>
                <c:pt idx="160">
                  <c:v>34090</c:v>
                </c:pt>
                <c:pt idx="161">
                  <c:v>34121</c:v>
                </c:pt>
                <c:pt idx="162">
                  <c:v>34151</c:v>
                </c:pt>
                <c:pt idx="163">
                  <c:v>34182</c:v>
                </c:pt>
                <c:pt idx="164">
                  <c:v>34213</c:v>
                </c:pt>
                <c:pt idx="165">
                  <c:v>34243</c:v>
                </c:pt>
                <c:pt idx="166">
                  <c:v>34274</c:v>
                </c:pt>
                <c:pt idx="167">
                  <c:v>34304</c:v>
                </c:pt>
                <c:pt idx="168">
                  <c:v>34335</c:v>
                </c:pt>
                <c:pt idx="169">
                  <c:v>34366</c:v>
                </c:pt>
                <c:pt idx="170">
                  <c:v>34394</c:v>
                </c:pt>
                <c:pt idx="171">
                  <c:v>34425</c:v>
                </c:pt>
                <c:pt idx="172">
                  <c:v>34455</c:v>
                </c:pt>
                <c:pt idx="173">
                  <c:v>34486</c:v>
                </c:pt>
                <c:pt idx="174">
                  <c:v>34516</c:v>
                </c:pt>
                <c:pt idx="175">
                  <c:v>34547</c:v>
                </c:pt>
                <c:pt idx="176">
                  <c:v>34578</c:v>
                </c:pt>
                <c:pt idx="177">
                  <c:v>34608</c:v>
                </c:pt>
                <c:pt idx="178">
                  <c:v>34639</c:v>
                </c:pt>
                <c:pt idx="179">
                  <c:v>34669</c:v>
                </c:pt>
                <c:pt idx="180">
                  <c:v>34700</c:v>
                </c:pt>
                <c:pt idx="181">
                  <c:v>34731</c:v>
                </c:pt>
                <c:pt idx="182">
                  <c:v>34759</c:v>
                </c:pt>
                <c:pt idx="183">
                  <c:v>34790</c:v>
                </c:pt>
                <c:pt idx="184">
                  <c:v>34820</c:v>
                </c:pt>
                <c:pt idx="185">
                  <c:v>34851</c:v>
                </c:pt>
                <c:pt idx="186">
                  <c:v>34881</c:v>
                </c:pt>
                <c:pt idx="187">
                  <c:v>34912</c:v>
                </c:pt>
                <c:pt idx="188">
                  <c:v>34943</c:v>
                </c:pt>
                <c:pt idx="189">
                  <c:v>34973</c:v>
                </c:pt>
                <c:pt idx="190">
                  <c:v>35004</c:v>
                </c:pt>
                <c:pt idx="191">
                  <c:v>35034</c:v>
                </c:pt>
                <c:pt idx="192">
                  <c:v>35065</c:v>
                </c:pt>
                <c:pt idx="193">
                  <c:v>35096</c:v>
                </c:pt>
                <c:pt idx="194">
                  <c:v>35125</c:v>
                </c:pt>
                <c:pt idx="195">
                  <c:v>35156</c:v>
                </c:pt>
                <c:pt idx="196">
                  <c:v>35186</c:v>
                </c:pt>
                <c:pt idx="197">
                  <c:v>35217</c:v>
                </c:pt>
                <c:pt idx="198">
                  <c:v>35247</c:v>
                </c:pt>
                <c:pt idx="199">
                  <c:v>35278</c:v>
                </c:pt>
                <c:pt idx="200">
                  <c:v>35309</c:v>
                </c:pt>
                <c:pt idx="201">
                  <c:v>35339</c:v>
                </c:pt>
                <c:pt idx="202">
                  <c:v>35370</c:v>
                </c:pt>
                <c:pt idx="203">
                  <c:v>35400</c:v>
                </c:pt>
                <c:pt idx="204">
                  <c:v>35431</c:v>
                </c:pt>
                <c:pt idx="205">
                  <c:v>35462</c:v>
                </c:pt>
                <c:pt idx="206">
                  <c:v>35490</c:v>
                </c:pt>
                <c:pt idx="207">
                  <c:v>35521</c:v>
                </c:pt>
                <c:pt idx="208">
                  <c:v>35551</c:v>
                </c:pt>
                <c:pt idx="209">
                  <c:v>35582</c:v>
                </c:pt>
                <c:pt idx="210">
                  <c:v>35612</c:v>
                </c:pt>
                <c:pt idx="211">
                  <c:v>35643</c:v>
                </c:pt>
                <c:pt idx="212">
                  <c:v>35674</c:v>
                </c:pt>
                <c:pt idx="213">
                  <c:v>35704</c:v>
                </c:pt>
                <c:pt idx="214">
                  <c:v>35735</c:v>
                </c:pt>
                <c:pt idx="215">
                  <c:v>35765</c:v>
                </c:pt>
                <c:pt idx="216">
                  <c:v>35796</c:v>
                </c:pt>
                <c:pt idx="217">
                  <c:v>35827</c:v>
                </c:pt>
                <c:pt idx="218">
                  <c:v>35855</c:v>
                </c:pt>
                <c:pt idx="219">
                  <c:v>35886</c:v>
                </c:pt>
                <c:pt idx="220">
                  <c:v>35916</c:v>
                </c:pt>
                <c:pt idx="221">
                  <c:v>35947</c:v>
                </c:pt>
                <c:pt idx="222">
                  <c:v>35977</c:v>
                </c:pt>
                <c:pt idx="223">
                  <c:v>36008</c:v>
                </c:pt>
                <c:pt idx="224">
                  <c:v>36039</c:v>
                </c:pt>
                <c:pt idx="225">
                  <c:v>36069</c:v>
                </c:pt>
                <c:pt idx="226">
                  <c:v>36100</c:v>
                </c:pt>
                <c:pt idx="227">
                  <c:v>36130</c:v>
                </c:pt>
                <c:pt idx="228">
                  <c:v>36161</c:v>
                </c:pt>
                <c:pt idx="229">
                  <c:v>36192</c:v>
                </c:pt>
                <c:pt idx="230">
                  <c:v>36220</c:v>
                </c:pt>
                <c:pt idx="231">
                  <c:v>36251</c:v>
                </c:pt>
                <c:pt idx="232">
                  <c:v>36281</c:v>
                </c:pt>
                <c:pt idx="233">
                  <c:v>36312</c:v>
                </c:pt>
                <c:pt idx="234">
                  <c:v>36342</c:v>
                </c:pt>
                <c:pt idx="235">
                  <c:v>36373</c:v>
                </c:pt>
                <c:pt idx="236">
                  <c:v>36404</c:v>
                </c:pt>
                <c:pt idx="237">
                  <c:v>36434</c:v>
                </c:pt>
                <c:pt idx="238">
                  <c:v>36465</c:v>
                </c:pt>
                <c:pt idx="239">
                  <c:v>36495</c:v>
                </c:pt>
                <c:pt idx="240">
                  <c:v>36526</c:v>
                </c:pt>
                <c:pt idx="241">
                  <c:v>36557</c:v>
                </c:pt>
                <c:pt idx="242">
                  <c:v>36586</c:v>
                </c:pt>
                <c:pt idx="243">
                  <c:v>36617</c:v>
                </c:pt>
                <c:pt idx="244">
                  <c:v>36647</c:v>
                </c:pt>
                <c:pt idx="245">
                  <c:v>36678</c:v>
                </c:pt>
                <c:pt idx="246">
                  <c:v>36708</c:v>
                </c:pt>
                <c:pt idx="247">
                  <c:v>36739</c:v>
                </c:pt>
                <c:pt idx="248">
                  <c:v>36770</c:v>
                </c:pt>
                <c:pt idx="249">
                  <c:v>36800</c:v>
                </c:pt>
                <c:pt idx="250">
                  <c:v>36831</c:v>
                </c:pt>
                <c:pt idx="251">
                  <c:v>36861</c:v>
                </c:pt>
                <c:pt idx="252">
                  <c:v>36892</c:v>
                </c:pt>
                <c:pt idx="253">
                  <c:v>36923</c:v>
                </c:pt>
                <c:pt idx="254">
                  <c:v>36951</c:v>
                </c:pt>
                <c:pt idx="255">
                  <c:v>36982</c:v>
                </c:pt>
                <c:pt idx="256">
                  <c:v>37012</c:v>
                </c:pt>
                <c:pt idx="257">
                  <c:v>37043</c:v>
                </c:pt>
                <c:pt idx="258">
                  <c:v>37073</c:v>
                </c:pt>
                <c:pt idx="259">
                  <c:v>37104</c:v>
                </c:pt>
                <c:pt idx="260">
                  <c:v>37135</c:v>
                </c:pt>
                <c:pt idx="261">
                  <c:v>37165</c:v>
                </c:pt>
                <c:pt idx="262">
                  <c:v>37196</c:v>
                </c:pt>
                <c:pt idx="263">
                  <c:v>37226</c:v>
                </c:pt>
                <c:pt idx="264">
                  <c:v>37257</c:v>
                </c:pt>
                <c:pt idx="265">
                  <c:v>37288</c:v>
                </c:pt>
                <c:pt idx="266">
                  <c:v>37316</c:v>
                </c:pt>
                <c:pt idx="267">
                  <c:v>37347</c:v>
                </c:pt>
                <c:pt idx="268">
                  <c:v>37377</c:v>
                </c:pt>
                <c:pt idx="269">
                  <c:v>37408</c:v>
                </c:pt>
                <c:pt idx="270">
                  <c:v>37438</c:v>
                </c:pt>
                <c:pt idx="271">
                  <c:v>37469</c:v>
                </c:pt>
                <c:pt idx="272">
                  <c:v>37500</c:v>
                </c:pt>
                <c:pt idx="273">
                  <c:v>37530</c:v>
                </c:pt>
                <c:pt idx="274">
                  <c:v>37561</c:v>
                </c:pt>
                <c:pt idx="275">
                  <c:v>37591</c:v>
                </c:pt>
                <c:pt idx="276">
                  <c:v>37622</c:v>
                </c:pt>
                <c:pt idx="277">
                  <c:v>37653</c:v>
                </c:pt>
                <c:pt idx="278">
                  <c:v>37681</c:v>
                </c:pt>
                <c:pt idx="279">
                  <c:v>37712</c:v>
                </c:pt>
                <c:pt idx="280">
                  <c:v>37742</c:v>
                </c:pt>
                <c:pt idx="281">
                  <c:v>37773</c:v>
                </c:pt>
                <c:pt idx="282">
                  <c:v>37803</c:v>
                </c:pt>
                <c:pt idx="283">
                  <c:v>37834</c:v>
                </c:pt>
                <c:pt idx="284">
                  <c:v>37865</c:v>
                </c:pt>
                <c:pt idx="285">
                  <c:v>37895</c:v>
                </c:pt>
                <c:pt idx="286">
                  <c:v>37926</c:v>
                </c:pt>
                <c:pt idx="287">
                  <c:v>37956</c:v>
                </c:pt>
                <c:pt idx="288">
                  <c:v>37987</c:v>
                </c:pt>
                <c:pt idx="289">
                  <c:v>38018</c:v>
                </c:pt>
                <c:pt idx="290">
                  <c:v>38047</c:v>
                </c:pt>
                <c:pt idx="291">
                  <c:v>38078</c:v>
                </c:pt>
                <c:pt idx="292">
                  <c:v>38108</c:v>
                </c:pt>
                <c:pt idx="293">
                  <c:v>38139</c:v>
                </c:pt>
                <c:pt idx="294">
                  <c:v>38169</c:v>
                </c:pt>
                <c:pt idx="295">
                  <c:v>38200</c:v>
                </c:pt>
                <c:pt idx="296">
                  <c:v>38231</c:v>
                </c:pt>
                <c:pt idx="297">
                  <c:v>38261</c:v>
                </c:pt>
                <c:pt idx="298">
                  <c:v>38292</c:v>
                </c:pt>
                <c:pt idx="299">
                  <c:v>38322</c:v>
                </c:pt>
                <c:pt idx="300">
                  <c:v>38353</c:v>
                </c:pt>
                <c:pt idx="301">
                  <c:v>38384</c:v>
                </c:pt>
                <c:pt idx="302">
                  <c:v>38412</c:v>
                </c:pt>
                <c:pt idx="303">
                  <c:v>38443</c:v>
                </c:pt>
                <c:pt idx="304">
                  <c:v>38473</c:v>
                </c:pt>
                <c:pt idx="305">
                  <c:v>38504</c:v>
                </c:pt>
                <c:pt idx="306">
                  <c:v>38534</c:v>
                </c:pt>
                <c:pt idx="307">
                  <c:v>38565</c:v>
                </c:pt>
                <c:pt idx="308">
                  <c:v>38596</c:v>
                </c:pt>
                <c:pt idx="309">
                  <c:v>38626</c:v>
                </c:pt>
                <c:pt idx="310">
                  <c:v>38657</c:v>
                </c:pt>
                <c:pt idx="311">
                  <c:v>38687</c:v>
                </c:pt>
                <c:pt idx="312">
                  <c:v>38718</c:v>
                </c:pt>
                <c:pt idx="313">
                  <c:v>38749</c:v>
                </c:pt>
                <c:pt idx="314">
                  <c:v>38777</c:v>
                </c:pt>
                <c:pt idx="315">
                  <c:v>38808</c:v>
                </c:pt>
                <c:pt idx="316">
                  <c:v>38838</c:v>
                </c:pt>
                <c:pt idx="317">
                  <c:v>38869</c:v>
                </c:pt>
                <c:pt idx="318">
                  <c:v>38899</c:v>
                </c:pt>
                <c:pt idx="319">
                  <c:v>38930</c:v>
                </c:pt>
                <c:pt idx="320">
                  <c:v>38961</c:v>
                </c:pt>
                <c:pt idx="321">
                  <c:v>38991</c:v>
                </c:pt>
                <c:pt idx="322">
                  <c:v>39022</c:v>
                </c:pt>
                <c:pt idx="323">
                  <c:v>39052</c:v>
                </c:pt>
                <c:pt idx="324">
                  <c:v>39083</c:v>
                </c:pt>
                <c:pt idx="325">
                  <c:v>39114</c:v>
                </c:pt>
                <c:pt idx="326">
                  <c:v>39142</c:v>
                </c:pt>
                <c:pt idx="327">
                  <c:v>39173</c:v>
                </c:pt>
                <c:pt idx="328">
                  <c:v>39203</c:v>
                </c:pt>
                <c:pt idx="329">
                  <c:v>39234</c:v>
                </c:pt>
                <c:pt idx="330">
                  <c:v>39264</c:v>
                </c:pt>
                <c:pt idx="331">
                  <c:v>39295</c:v>
                </c:pt>
                <c:pt idx="332">
                  <c:v>39326</c:v>
                </c:pt>
                <c:pt idx="333">
                  <c:v>39356</c:v>
                </c:pt>
                <c:pt idx="334">
                  <c:v>39387</c:v>
                </c:pt>
                <c:pt idx="335">
                  <c:v>39417</c:v>
                </c:pt>
                <c:pt idx="336">
                  <c:v>39448</c:v>
                </c:pt>
                <c:pt idx="337">
                  <c:v>39479</c:v>
                </c:pt>
                <c:pt idx="338">
                  <c:v>39508</c:v>
                </c:pt>
                <c:pt idx="339">
                  <c:v>39539</c:v>
                </c:pt>
                <c:pt idx="340">
                  <c:v>39569</c:v>
                </c:pt>
                <c:pt idx="341">
                  <c:v>39600</c:v>
                </c:pt>
                <c:pt idx="342">
                  <c:v>39630</c:v>
                </c:pt>
                <c:pt idx="343">
                  <c:v>39661</c:v>
                </c:pt>
                <c:pt idx="344">
                  <c:v>39692</c:v>
                </c:pt>
                <c:pt idx="345">
                  <c:v>39722</c:v>
                </c:pt>
                <c:pt idx="346">
                  <c:v>39753</c:v>
                </c:pt>
                <c:pt idx="347">
                  <c:v>39783</c:v>
                </c:pt>
                <c:pt idx="348">
                  <c:v>39814</c:v>
                </c:pt>
                <c:pt idx="349">
                  <c:v>39845</c:v>
                </c:pt>
                <c:pt idx="350">
                  <c:v>39873</c:v>
                </c:pt>
                <c:pt idx="351">
                  <c:v>39904</c:v>
                </c:pt>
                <c:pt idx="352">
                  <c:v>39934</c:v>
                </c:pt>
                <c:pt idx="353">
                  <c:v>39965</c:v>
                </c:pt>
                <c:pt idx="354">
                  <c:v>39995</c:v>
                </c:pt>
                <c:pt idx="355">
                  <c:v>40026</c:v>
                </c:pt>
                <c:pt idx="356">
                  <c:v>40057</c:v>
                </c:pt>
                <c:pt idx="357">
                  <c:v>40087</c:v>
                </c:pt>
                <c:pt idx="358">
                  <c:v>40118</c:v>
                </c:pt>
                <c:pt idx="359">
                  <c:v>40148</c:v>
                </c:pt>
                <c:pt idx="360">
                  <c:v>40179</c:v>
                </c:pt>
                <c:pt idx="361">
                  <c:v>40210</c:v>
                </c:pt>
                <c:pt idx="362">
                  <c:v>40238</c:v>
                </c:pt>
                <c:pt idx="363">
                  <c:v>40269</c:v>
                </c:pt>
                <c:pt idx="364">
                  <c:v>40299</c:v>
                </c:pt>
                <c:pt idx="365">
                  <c:v>40330</c:v>
                </c:pt>
                <c:pt idx="366">
                  <c:v>40360</c:v>
                </c:pt>
                <c:pt idx="367">
                  <c:v>40391</c:v>
                </c:pt>
                <c:pt idx="368">
                  <c:v>40422</c:v>
                </c:pt>
                <c:pt idx="369">
                  <c:v>40452</c:v>
                </c:pt>
                <c:pt idx="370">
                  <c:v>40483</c:v>
                </c:pt>
                <c:pt idx="371">
                  <c:v>40513</c:v>
                </c:pt>
                <c:pt idx="372">
                  <c:v>40544</c:v>
                </c:pt>
                <c:pt idx="373">
                  <c:v>40575</c:v>
                </c:pt>
                <c:pt idx="374">
                  <c:v>40603</c:v>
                </c:pt>
                <c:pt idx="375">
                  <c:v>40634</c:v>
                </c:pt>
                <c:pt idx="376">
                  <c:v>40664</c:v>
                </c:pt>
                <c:pt idx="377">
                  <c:v>40695</c:v>
                </c:pt>
                <c:pt idx="378">
                  <c:v>40725</c:v>
                </c:pt>
                <c:pt idx="379">
                  <c:v>40756</c:v>
                </c:pt>
                <c:pt idx="380">
                  <c:v>40787</c:v>
                </c:pt>
                <c:pt idx="381">
                  <c:v>40817</c:v>
                </c:pt>
                <c:pt idx="382">
                  <c:v>40848</c:v>
                </c:pt>
                <c:pt idx="383">
                  <c:v>40878</c:v>
                </c:pt>
                <c:pt idx="384">
                  <c:v>40909</c:v>
                </c:pt>
                <c:pt idx="385">
                  <c:v>40940</c:v>
                </c:pt>
                <c:pt idx="386">
                  <c:v>40969</c:v>
                </c:pt>
                <c:pt idx="387">
                  <c:v>41000</c:v>
                </c:pt>
                <c:pt idx="388">
                  <c:v>41030</c:v>
                </c:pt>
                <c:pt idx="389">
                  <c:v>41061</c:v>
                </c:pt>
                <c:pt idx="390">
                  <c:v>41091</c:v>
                </c:pt>
                <c:pt idx="391">
                  <c:v>41122</c:v>
                </c:pt>
                <c:pt idx="392">
                  <c:v>41153</c:v>
                </c:pt>
                <c:pt idx="393">
                  <c:v>41183</c:v>
                </c:pt>
                <c:pt idx="394">
                  <c:v>41214</c:v>
                </c:pt>
                <c:pt idx="395">
                  <c:v>41244</c:v>
                </c:pt>
                <c:pt idx="396">
                  <c:v>41275</c:v>
                </c:pt>
                <c:pt idx="397">
                  <c:v>41306</c:v>
                </c:pt>
                <c:pt idx="398">
                  <c:v>41334</c:v>
                </c:pt>
                <c:pt idx="399">
                  <c:v>41365</c:v>
                </c:pt>
                <c:pt idx="400">
                  <c:v>41395</c:v>
                </c:pt>
                <c:pt idx="401">
                  <c:v>41426</c:v>
                </c:pt>
                <c:pt idx="402">
                  <c:v>41456</c:v>
                </c:pt>
                <c:pt idx="403">
                  <c:v>41487</c:v>
                </c:pt>
                <c:pt idx="404">
                  <c:v>41518</c:v>
                </c:pt>
                <c:pt idx="405">
                  <c:v>41548</c:v>
                </c:pt>
                <c:pt idx="406">
                  <c:v>41579</c:v>
                </c:pt>
                <c:pt idx="407">
                  <c:v>41609</c:v>
                </c:pt>
                <c:pt idx="408">
                  <c:v>41640</c:v>
                </c:pt>
                <c:pt idx="409">
                  <c:v>41671</c:v>
                </c:pt>
                <c:pt idx="410">
                  <c:v>41699</c:v>
                </c:pt>
                <c:pt idx="411">
                  <c:v>41730</c:v>
                </c:pt>
                <c:pt idx="412">
                  <c:v>41760</c:v>
                </c:pt>
                <c:pt idx="413">
                  <c:v>41791</c:v>
                </c:pt>
                <c:pt idx="414">
                  <c:v>41821</c:v>
                </c:pt>
                <c:pt idx="415">
                  <c:v>41852</c:v>
                </c:pt>
                <c:pt idx="416">
                  <c:v>41883</c:v>
                </c:pt>
                <c:pt idx="417">
                  <c:v>41913</c:v>
                </c:pt>
                <c:pt idx="418">
                  <c:v>41944</c:v>
                </c:pt>
                <c:pt idx="419">
                  <c:v>41974</c:v>
                </c:pt>
                <c:pt idx="420">
                  <c:v>42005</c:v>
                </c:pt>
                <c:pt idx="421">
                  <c:v>42036</c:v>
                </c:pt>
                <c:pt idx="422">
                  <c:v>42064</c:v>
                </c:pt>
                <c:pt idx="423">
                  <c:v>42095</c:v>
                </c:pt>
                <c:pt idx="424">
                  <c:v>42125</c:v>
                </c:pt>
                <c:pt idx="425">
                  <c:v>42156</c:v>
                </c:pt>
                <c:pt idx="426">
                  <c:v>42186</c:v>
                </c:pt>
                <c:pt idx="427">
                  <c:v>42217</c:v>
                </c:pt>
                <c:pt idx="428">
                  <c:v>42248</c:v>
                </c:pt>
                <c:pt idx="429">
                  <c:v>42278</c:v>
                </c:pt>
                <c:pt idx="430">
                  <c:v>42309</c:v>
                </c:pt>
                <c:pt idx="431">
                  <c:v>42339</c:v>
                </c:pt>
                <c:pt idx="432">
                  <c:v>42370</c:v>
                </c:pt>
                <c:pt idx="433">
                  <c:v>42401</c:v>
                </c:pt>
                <c:pt idx="434">
                  <c:v>42430</c:v>
                </c:pt>
                <c:pt idx="435">
                  <c:v>42461</c:v>
                </c:pt>
                <c:pt idx="436">
                  <c:v>42491</c:v>
                </c:pt>
                <c:pt idx="437">
                  <c:v>42522</c:v>
                </c:pt>
                <c:pt idx="438">
                  <c:v>42552</c:v>
                </c:pt>
                <c:pt idx="439">
                  <c:v>42583</c:v>
                </c:pt>
                <c:pt idx="440">
                  <c:v>42614</c:v>
                </c:pt>
                <c:pt idx="441">
                  <c:v>42644</c:v>
                </c:pt>
                <c:pt idx="442">
                  <c:v>42675</c:v>
                </c:pt>
                <c:pt idx="443">
                  <c:v>42705</c:v>
                </c:pt>
                <c:pt idx="444">
                  <c:v>42736</c:v>
                </c:pt>
                <c:pt idx="445">
                  <c:v>42767</c:v>
                </c:pt>
                <c:pt idx="446">
                  <c:v>42795</c:v>
                </c:pt>
                <c:pt idx="447">
                  <c:v>42826</c:v>
                </c:pt>
                <c:pt idx="448">
                  <c:v>42856</c:v>
                </c:pt>
                <c:pt idx="449">
                  <c:v>42887</c:v>
                </c:pt>
                <c:pt idx="450">
                  <c:v>42917</c:v>
                </c:pt>
                <c:pt idx="451">
                  <c:v>42948</c:v>
                </c:pt>
                <c:pt idx="452">
                  <c:v>42980</c:v>
                </c:pt>
                <c:pt idx="453" formatCode="mmm\-yy">
                  <c:v>43009</c:v>
                </c:pt>
                <c:pt idx="454" formatCode="mmm\-yy">
                  <c:v>43040</c:v>
                </c:pt>
                <c:pt idx="455" formatCode="mmm\-yy">
                  <c:v>43070</c:v>
                </c:pt>
                <c:pt idx="456" formatCode="mmm\-yy">
                  <c:v>43101</c:v>
                </c:pt>
                <c:pt idx="457" formatCode="mmm\-yy">
                  <c:v>43132</c:v>
                </c:pt>
                <c:pt idx="458" formatCode="mmm\-yy">
                  <c:v>43160</c:v>
                </c:pt>
                <c:pt idx="459" formatCode="mmm\-yy">
                  <c:v>43191</c:v>
                </c:pt>
                <c:pt idx="460" formatCode="mmm\-yy">
                  <c:v>43221</c:v>
                </c:pt>
                <c:pt idx="461" formatCode="mmm\-yy">
                  <c:v>43252</c:v>
                </c:pt>
                <c:pt idx="462" formatCode="mmm\-yy">
                  <c:v>43282</c:v>
                </c:pt>
              </c:numCache>
            </c:numRef>
          </c:cat>
          <c:val>
            <c:numRef>
              <c:f>Desemprego!$D$2:$D$445</c:f>
              <c:numCache>
                <c:formatCode>General</c:formatCode>
                <c:ptCount val="444"/>
                <c:pt idx="152">
                  <c:v>9.6999999999999993</c:v>
                </c:pt>
                <c:pt idx="164">
                  <c:v>9.5</c:v>
                </c:pt>
                <c:pt idx="188">
                  <c:v>8.3000000000000007</c:v>
                </c:pt>
                <c:pt idx="200">
                  <c:v>9.8000000000000007</c:v>
                </c:pt>
                <c:pt idx="212">
                  <c:v>11.6</c:v>
                </c:pt>
                <c:pt idx="224">
                  <c:v>13.6</c:v>
                </c:pt>
                <c:pt idx="236">
                  <c:v>14.4</c:v>
                </c:pt>
                <c:pt idx="260">
                  <c:v>13</c:v>
                </c:pt>
                <c:pt idx="272">
                  <c:v>13.5</c:v>
                </c:pt>
                <c:pt idx="284">
                  <c:v>14.1</c:v>
                </c:pt>
                <c:pt idx="296">
                  <c:v>13.5</c:v>
                </c:pt>
                <c:pt idx="308">
                  <c:v>13.4</c:v>
                </c:pt>
                <c:pt idx="320">
                  <c:v>12.1</c:v>
                </c:pt>
                <c:pt idx="332">
                  <c:v>11.3</c:v>
                </c:pt>
                <c:pt idx="344">
                  <c:v>9.6</c:v>
                </c:pt>
                <c:pt idx="356">
                  <c:v>10.7</c:v>
                </c:pt>
                <c:pt idx="380">
                  <c:v>7.9</c:v>
                </c:pt>
                <c:pt idx="392">
                  <c:v>7.4</c:v>
                </c:pt>
                <c:pt idx="404">
                  <c:v>7.8</c:v>
                </c:pt>
                <c:pt idx="416">
                  <c:v>8.4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35-4C60-B976-72349A6303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053184"/>
        <c:axId val="127624704"/>
      </c:lineChart>
      <c:dateAx>
        <c:axId val="12705318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127624704"/>
        <c:crosses val="autoZero"/>
        <c:auto val="1"/>
        <c:lblOffset val="100"/>
        <c:baseTimeUnit val="months"/>
      </c:dateAx>
      <c:valAx>
        <c:axId val="127624704"/>
        <c:scaling>
          <c:orientation val="minMax"/>
          <c:max val="15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crossAx val="127053184"/>
        <c:crosses val="autoZero"/>
        <c:crossBetween val="between"/>
        <c:majorUnit val="3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Taxa de desemprego - % da PEA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Desemprego!$F$1</c:f>
              <c:strCache>
                <c:ptCount val="1"/>
                <c:pt idx="0">
                  <c:v>PME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Desemprego!$A$388:$A$464</c:f>
              <c:numCache>
                <c:formatCode>[$-416]mmm\-yy;@</c:formatCode>
                <c:ptCount val="77"/>
                <c:pt idx="0">
                  <c:v>40969</c:v>
                </c:pt>
                <c:pt idx="1">
                  <c:v>41000</c:v>
                </c:pt>
                <c:pt idx="2">
                  <c:v>41030</c:v>
                </c:pt>
                <c:pt idx="3">
                  <c:v>41061</c:v>
                </c:pt>
                <c:pt idx="4">
                  <c:v>41091</c:v>
                </c:pt>
                <c:pt idx="5">
                  <c:v>41122</c:v>
                </c:pt>
                <c:pt idx="6">
                  <c:v>41153</c:v>
                </c:pt>
                <c:pt idx="7">
                  <c:v>41183</c:v>
                </c:pt>
                <c:pt idx="8">
                  <c:v>41214</c:v>
                </c:pt>
                <c:pt idx="9">
                  <c:v>41244</c:v>
                </c:pt>
                <c:pt idx="10">
                  <c:v>41275</c:v>
                </c:pt>
                <c:pt idx="11">
                  <c:v>41306</c:v>
                </c:pt>
                <c:pt idx="12">
                  <c:v>41334</c:v>
                </c:pt>
                <c:pt idx="13">
                  <c:v>41365</c:v>
                </c:pt>
                <c:pt idx="14">
                  <c:v>41395</c:v>
                </c:pt>
                <c:pt idx="15">
                  <c:v>41426</c:v>
                </c:pt>
                <c:pt idx="16">
                  <c:v>41456</c:v>
                </c:pt>
                <c:pt idx="17">
                  <c:v>41487</c:v>
                </c:pt>
                <c:pt idx="18">
                  <c:v>41518</c:v>
                </c:pt>
                <c:pt idx="19">
                  <c:v>41548</c:v>
                </c:pt>
                <c:pt idx="20">
                  <c:v>41579</c:v>
                </c:pt>
                <c:pt idx="21">
                  <c:v>41609</c:v>
                </c:pt>
                <c:pt idx="22">
                  <c:v>41640</c:v>
                </c:pt>
                <c:pt idx="23">
                  <c:v>41671</c:v>
                </c:pt>
                <c:pt idx="24">
                  <c:v>41699</c:v>
                </c:pt>
                <c:pt idx="25">
                  <c:v>41730</c:v>
                </c:pt>
                <c:pt idx="26">
                  <c:v>41760</c:v>
                </c:pt>
                <c:pt idx="27">
                  <c:v>41791</c:v>
                </c:pt>
                <c:pt idx="28">
                  <c:v>41821</c:v>
                </c:pt>
                <c:pt idx="29">
                  <c:v>41852</c:v>
                </c:pt>
                <c:pt idx="30">
                  <c:v>41883</c:v>
                </c:pt>
                <c:pt idx="31">
                  <c:v>41913</c:v>
                </c:pt>
                <c:pt idx="32">
                  <c:v>41944</c:v>
                </c:pt>
                <c:pt idx="33">
                  <c:v>41974</c:v>
                </c:pt>
                <c:pt idx="34">
                  <c:v>42005</c:v>
                </c:pt>
                <c:pt idx="35">
                  <c:v>42036</c:v>
                </c:pt>
                <c:pt idx="36">
                  <c:v>42064</c:v>
                </c:pt>
                <c:pt idx="37">
                  <c:v>42095</c:v>
                </c:pt>
                <c:pt idx="38">
                  <c:v>42125</c:v>
                </c:pt>
                <c:pt idx="39">
                  <c:v>42156</c:v>
                </c:pt>
                <c:pt idx="40">
                  <c:v>42186</c:v>
                </c:pt>
                <c:pt idx="41">
                  <c:v>42217</c:v>
                </c:pt>
                <c:pt idx="42">
                  <c:v>42248</c:v>
                </c:pt>
                <c:pt idx="43">
                  <c:v>42278</c:v>
                </c:pt>
                <c:pt idx="44">
                  <c:v>42309</c:v>
                </c:pt>
                <c:pt idx="45">
                  <c:v>42339</c:v>
                </c:pt>
                <c:pt idx="46">
                  <c:v>42370</c:v>
                </c:pt>
                <c:pt idx="47">
                  <c:v>42401</c:v>
                </c:pt>
                <c:pt idx="48">
                  <c:v>42430</c:v>
                </c:pt>
                <c:pt idx="49">
                  <c:v>42461</c:v>
                </c:pt>
                <c:pt idx="50">
                  <c:v>42491</c:v>
                </c:pt>
                <c:pt idx="51">
                  <c:v>42522</c:v>
                </c:pt>
                <c:pt idx="52">
                  <c:v>42552</c:v>
                </c:pt>
                <c:pt idx="53">
                  <c:v>42583</c:v>
                </c:pt>
                <c:pt idx="54">
                  <c:v>42614</c:v>
                </c:pt>
                <c:pt idx="55">
                  <c:v>42644</c:v>
                </c:pt>
                <c:pt idx="56">
                  <c:v>42675</c:v>
                </c:pt>
                <c:pt idx="57">
                  <c:v>42705</c:v>
                </c:pt>
                <c:pt idx="58">
                  <c:v>42736</c:v>
                </c:pt>
                <c:pt idx="59">
                  <c:v>42767</c:v>
                </c:pt>
                <c:pt idx="60">
                  <c:v>42795</c:v>
                </c:pt>
                <c:pt idx="61">
                  <c:v>42826</c:v>
                </c:pt>
                <c:pt idx="62">
                  <c:v>42856</c:v>
                </c:pt>
                <c:pt idx="63">
                  <c:v>42887</c:v>
                </c:pt>
                <c:pt idx="64">
                  <c:v>42917</c:v>
                </c:pt>
                <c:pt idx="65">
                  <c:v>42948</c:v>
                </c:pt>
                <c:pt idx="66">
                  <c:v>42980</c:v>
                </c:pt>
                <c:pt idx="67" formatCode="mmm\-yy">
                  <c:v>43009</c:v>
                </c:pt>
                <c:pt idx="68" formatCode="mmm\-yy">
                  <c:v>43040</c:v>
                </c:pt>
                <c:pt idx="69" formatCode="mmm\-yy">
                  <c:v>43070</c:v>
                </c:pt>
                <c:pt idx="70" formatCode="mmm\-yy">
                  <c:v>43101</c:v>
                </c:pt>
                <c:pt idx="71" formatCode="mmm\-yy">
                  <c:v>43132</c:v>
                </c:pt>
                <c:pt idx="72" formatCode="mmm\-yy">
                  <c:v>43160</c:v>
                </c:pt>
                <c:pt idx="73" formatCode="mmm\-yy">
                  <c:v>43191</c:v>
                </c:pt>
                <c:pt idx="74" formatCode="mmm\-yy">
                  <c:v>43221</c:v>
                </c:pt>
                <c:pt idx="75" formatCode="mmm\-yy">
                  <c:v>43252</c:v>
                </c:pt>
                <c:pt idx="76" formatCode="mmm\-yy">
                  <c:v>43282</c:v>
                </c:pt>
              </c:numCache>
            </c:numRef>
          </c:cat>
          <c:val>
            <c:numRef>
              <c:f>Desemprego!$F$388:$F$436</c:f>
              <c:numCache>
                <c:formatCode>General</c:formatCode>
                <c:ptCount val="49"/>
                <c:pt idx="0">
                  <c:v>6.2</c:v>
                </c:pt>
                <c:pt idx="1">
                  <c:v>6</c:v>
                </c:pt>
                <c:pt idx="2">
                  <c:v>5.8</c:v>
                </c:pt>
                <c:pt idx="3">
                  <c:v>5.9</c:v>
                </c:pt>
                <c:pt idx="4">
                  <c:v>5.4</c:v>
                </c:pt>
                <c:pt idx="5">
                  <c:v>5.3</c:v>
                </c:pt>
                <c:pt idx="6">
                  <c:v>5.4</c:v>
                </c:pt>
                <c:pt idx="7">
                  <c:v>5.3</c:v>
                </c:pt>
                <c:pt idx="8">
                  <c:v>4.9000000000000004</c:v>
                </c:pt>
                <c:pt idx="9">
                  <c:v>4.5999999999999996</c:v>
                </c:pt>
                <c:pt idx="10">
                  <c:v>5.4</c:v>
                </c:pt>
                <c:pt idx="11">
                  <c:v>5.6</c:v>
                </c:pt>
                <c:pt idx="12">
                  <c:v>5.7</c:v>
                </c:pt>
                <c:pt idx="13">
                  <c:v>5.8</c:v>
                </c:pt>
                <c:pt idx="14">
                  <c:v>5.8</c:v>
                </c:pt>
                <c:pt idx="15">
                  <c:v>6</c:v>
                </c:pt>
                <c:pt idx="16">
                  <c:v>5.6</c:v>
                </c:pt>
                <c:pt idx="17">
                  <c:v>5.3</c:v>
                </c:pt>
                <c:pt idx="18">
                  <c:v>5.4</c:v>
                </c:pt>
                <c:pt idx="19">
                  <c:v>5.2</c:v>
                </c:pt>
                <c:pt idx="20">
                  <c:v>4.5999999999999996</c:v>
                </c:pt>
                <c:pt idx="21">
                  <c:v>4.3</c:v>
                </c:pt>
                <c:pt idx="22">
                  <c:v>4.8</c:v>
                </c:pt>
                <c:pt idx="23">
                  <c:v>5.0999999999999996</c:v>
                </c:pt>
                <c:pt idx="24">
                  <c:v>5</c:v>
                </c:pt>
                <c:pt idx="25">
                  <c:v>4.9000000000000004</c:v>
                </c:pt>
                <c:pt idx="26">
                  <c:v>4.9000000000000004</c:v>
                </c:pt>
                <c:pt idx="27">
                  <c:v>4.8</c:v>
                </c:pt>
                <c:pt idx="28">
                  <c:v>4.9000000000000004</c:v>
                </c:pt>
                <c:pt idx="29">
                  <c:v>5</c:v>
                </c:pt>
                <c:pt idx="30">
                  <c:v>4.9000000000000004</c:v>
                </c:pt>
                <c:pt idx="31">
                  <c:v>4.7</c:v>
                </c:pt>
                <c:pt idx="32">
                  <c:v>4.8</c:v>
                </c:pt>
                <c:pt idx="33">
                  <c:v>4.3</c:v>
                </c:pt>
                <c:pt idx="34">
                  <c:v>5.3</c:v>
                </c:pt>
                <c:pt idx="35">
                  <c:v>5.9</c:v>
                </c:pt>
                <c:pt idx="36">
                  <c:v>6.2</c:v>
                </c:pt>
                <c:pt idx="37">
                  <c:v>6.4</c:v>
                </c:pt>
                <c:pt idx="38">
                  <c:v>6.7</c:v>
                </c:pt>
                <c:pt idx="39">
                  <c:v>6.9</c:v>
                </c:pt>
                <c:pt idx="40">
                  <c:v>7.5</c:v>
                </c:pt>
                <c:pt idx="41">
                  <c:v>7.6</c:v>
                </c:pt>
                <c:pt idx="42">
                  <c:v>7.6</c:v>
                </c:pt>
                <c:pt idx="43">
                  <c:v>7.9</c:v>
                </c:pt>
                <c:pt idx="44">
                  <c:v>7.5</c:v>
                </c:pt>
                <c:pt idx="45" formatCode="#,##0.0">
                  <c:v>6.9</c:v>
                </c:pt>
                <c:pt idx="46" formatCode="#,##0.0">
                  <c:v>7.6</c:v>
                </c:pt>
                <c:pt idx="47" formatCode="#,##0.0">
                  <c:v>8.1999999999999993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F7-4AB0-B8FF-9970495B268D}"/>
            </c:ext>
          </c:extLst>
        </c:ser>
        <c:ser>
          <c:idx val="2"/>
          <c:order val="1"/>
          <c:tx>
            <c:strRef>
              <c:f>Desemprego!$G$1</c:f>
              <c:strCache>
                <c:ptCount val="1"/>
                <c:pt idx="0">
                  <c:v>PNAD Contínua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Desemprego!$A$388:$A$464</c:f>
              <c:numCache>
                <c:formatCode>[$-416]mmm\-yy;@</c:formatCode>
                <c:ptCount val="77"/>
                <c:pt idx="0">
                  <c:v>40969</c:v>
                </c:pt>
                <c:pt idx="1">
                  <c:v>41000</c:v>
                </c:pt>
                <c:pt idx="2">
                  <c:v>41030</c:v>
                </c:pt>
                <c:pt idx="3">
                  <c:v>41061</c:v>
                </c:pt>
                <c:pt idx="4">
                  <c:v>41091</c:v>
                </c:pt>
                <c:pt idx="5">
                  <c:v>41122</c:v>
                </c:pt>
                <c:pt idx="6">
                  <c:v>41153</c:v>
                </c:pt>
                <c:pt idx="7">
                  <c:v>41183</c:v>
                </c:pt>
                <c:pt idx="8">
                  <c:v>41214</c:v>
                </c:pt>
                <c:pt idx="9">
                  <c:v>41244</c:v>
                </c:pt>
                <c:pt idx="10">
                  <c:v>41275</c:v>
                </c:pt>
                <c:pt idx="11">
                  <c:v>41306</c:v>
                </c:pt>
                <c:pt idx="12">
                  <c:v>41334</c:v>
                </c:pt>
                <c:pt idx="13">
                  <c:v>41365</c:v>
                </c:pt>
                <c:pt idx="14">
                  <c:v>41395</c:v>
                </c:pt>
                <c:pt idx="15">
                  <c:v>41426</c:v>
                </c:pt>
                <c:pt idx="16">
                  <c:v>41456</c:v>
                </c:pt>
                <c:pt idx="17">
                  <c:v>41487</c:v>
                </c:pt>
                <c:pt idx="18">
                  <c:v>41518</c:v>
                </c:pt>
                <c:pt idx="19">
                  <c:v>41548</c:v>
                </c:pt>
                <c:pt idx="20">
                  <c:v>41579</c:v>
                </c:pt>
                <c:pt idx="21">
                  <c:v>41609</c:v>
                </c:pt>
                <c:pt idx="22">
                  <c:v>41640</c:v>
                </c:pt>
                <c:pt idx="23">
                  <c:v>41671</c:v>
                </c:pt>
                <c:pt idx="24">
                  <c:v>41699</c:v>
                </c:pt>
                <c:pt idx="25">
                  <c:v>41730</c:v>
                </c:pt>
                <c:pt idx="26">
                  <c:v>41760</c:v>
                </c:pt>
                <c:pt idx="27">
                  <c:v>41791</c:v>
                </c:pt>
                <c:pt idx="28">
                  <c:v>41821</c:v>
                </c:pt>
                <c:pt idx="29">
                  <c:v>41852</c:v>
                </c:pt>
                <c:pt idx="30">
                  <c:v>41883</c:v>
                </c:pt>
                <c:pt idx="31">
                  <c:v>41913</c:v>
                </c:pt>
                <c:pt idx="32">
                  <c:v>41944</c:v>
                </c:pt>
                <c:pt idx="33">
                  <c:v>41974</c:v>
                </c:pt>
                <c:pt idx="34">
                  <c:v>42005</c:v>
                </c:pt>
                <c:pt idx="35">
                  <c:v>42036</c:v>
                </c:pt>
                <c:pt idx="36">
                  <c:v>42064</c:v>
                </c:pt>
                <c:pt idx="37">
                  <c:v>42095</c:v>
                </c:pt>
                <c:pt idx="38">
                  <c:v>42125</c:v>
                </c:pt>
                <c:pt idx="39">
                  <c:v>42156</c:v>
                </c:pt>
                <c:pt idx="40">
                  <c:v>42186</c:v>
                </c:pt>
                <c:pt idx="41">
                  <c:v>42217</c:v>
                </c:pt>
                <c:pt idx="42">
                  <c:v>42248</c:v>
                </c:pt>
                <c:pt idx="43">
                  <c:v>42278</c:v>
                </c:pt>
                <c:pt idx="44">
                  <c:v>42309</c:v>
                </c:pt>
                <c:pt idx="45">
                  <c:v>42339</c:v>
                </c:pt>
                <c:pt idx="46">
                  <c:v>42370</c:v>
                </c:pt>
                <c:pt idx="47">
                  <c:v>42401</c:v>
                </c:pt>
                <c:pt idx="48">
                  <c:v>42430</c:v>
                </c:pt>
                <c:pt idx="49">
                  <c:v>42461</c:v>
                </c:pt>
                <c:pt idx="50">
                  <c:v>42491</c:v>
                </c:pt>
                <c:pt idx="51">
                  <c:v>42522</c:v>
                </c:pt>
                <c:pt idx="52">
                  <c:v>42552</c:v>
                </c:pt>
                <c:pt idx="53">
                  <c:v>42583</c:v>
                </c:pt>
                <c:pt idx="54">
                  <c:v>42614</c:v>
                </c:pt>
                <c:pt idx="55">
                  <c:v>42644</c:v>
                </c:pt>
                <c:pt idx="56">
                  <c:v>42675</c:v>
                </c:pt>
                <c:pt idx="57">
                  <c:v>42705</c:v>
                </c:pt>
                <c:pt idx="58">
                  <c:v>42736</c:v>
                </c:pt>
                <c:pt idx="59">
                  <c:v>42767</c:v>
                </c:pt>
                <c:pt idx="60">
                  <c:v>42795</c:v>
                </c:pt>
                <c:pt idx="61">
                  <c:v>42826</c:v>
                </c:pt>
                <c:pt idx="62">
                  <c:v>42856</c:v>
                </c:pt>
                <c:pt idx="63">
                  <c:v>42887</c:v>
                </c:pt>
                <c:pt idx="64">
                  <c:v>42917</c:v>
                </c:pt>
                <c:pt idx="65">
                  <c:v>42948</c:v>
                </c:pt>
                <c:pt idx="66">
                  <c:v>42980</c:v>
                </c:pt>
                <c:pt idx="67" formatCode="mmm\-yy">
                  <c:v>43009</c:v>
                </c:pt>
                <c:pt idx="68" formatCode="mmm\-yy">
                  <c:v>43040</c:v>
                </c:pt>
                <c:pt idx="69" formatCode="mmm\-yy">
                  <c:v>43070</c:v>
                </c:pt>
                <c:pt idx="70" formatCode="mmm\-yy">
                  <c:v>43101</c:v>
                </c:pt>
                <c:pt idx="71" formatCode="mmm\-yy">
                  <c:v>43132</c:v>
                </c:pt>
                <c:pt idx="72" formatCode="mmm\-yy">
                  <c:v>43160</c:v>
                </c:pt>
                <c:pt idx="73" formatCode="mmm\-yy">
                  <c:v>43191</c:v>
                </c:pt>
                <c:pt idx="74" formatCode="mmm\-yy">
                  <c:v>43221</c:v>
                </c:pt>
                <c:pt idx="75" formatCode="mmm\-yy">
                  <c:v>43252</c:v>
                </c:pt>
                <c:pt idx="76" formatCode="mmm\-yy">
                  <c:v>43282</c:v>
                </c:pt>
              </c:numCache>
            </c:numRef>
          </c:cat>
          <c:val>
            <c:numRef>
              <c:f>Desemprego!$G$388:$G$464</c:f>
              <c:numCache>
                <c:formatCode>#,##0.0</c:formatCode>
                <c:ptCount val="77"/>
                <c:pt idx="0">
                  <c:v>7.9</c:v>
                </c:pt>
                <c:pt idx="1">
                  <c:v>7.8</c:v>
                </c:pt>
                <c:pt idx="2">
                  <c:v>7.6</c:v>
                </c:pt>
                <c:pt idx="3">
                  <c:v>7.5</c:v>
                </c:pt>
                <c:pt idx="4">
                  <c:v>7.4</c:v>
                </c:pt>
                <c:pt idx="5">
                  <c:v>7.3</c:v>
                </c:pt>
                <c:pt idx="6">
                  <c:v>7.1</c:v>
                </c:pt>
                <c:pt idx="7">
                  <c:v>6.9</c:v>
                </c:pt>
                <c:pt idx="8">
                  <c:v>6.8</c:v>
                </c:pt>
                <c:pt idx="9">
                  <c:v>6.9</c:v>
                </c:pt>
                <c:pt idx="10">
                  <c:v>7.2</c:v>
                </c:pt>
                <c:pt idx="11">
                  <c:v>7.7</c:v>
                </c:pt>
                <c:pt idx="12">
                  <c:v>8</c:v>
                </c:pt>
                <c:pt idx="13">
                  <c:v>7.8</c:v>
                </c:pt>
                <c:pt idx="14">
                  <c:v>7.6</c:v>
                </c:pt>
                <c:pt idx="15">
                  <c:v>7.4</c:v>
                </c:pt>
                <c:pt idx="16">
                  <c:v>7.3</c:v>
                </c:pt>
                <c:pt idx="17">
                  <c:v>7.1</c:v>
                </c:pt>
                <c:pt idx="18">
                  <c:v>6.9</c:v>
                </c:pt>
                <c:pt idx="19">
                  <c:v>6.7</c:v>
                </c:pt>
                <c:pt idx="20">
                  <c:v>6.5</c:v>
                </c:pt>
                <c:pt idx="21">
                  <c:v>6.2</c:v>
                </c:pt>
                <c:pt idx="22">
                  <c:v>6.4</c:v>
                </c:pt>
                <c:pt idx="23">
                  <c:v>6.8</c:v>
                </c:pt>
                <c:pt idx="24">
                  <c:v>7.2</c:v>
                </c:pt>
                <c:pt idx="25">
                  <c:v>7.1</c:v>
                </c:pt>
                <c:pt idx="26">
                  <c:v>7</c:v>
                </c:pt>
                <c:pt idx="27">
                  <c:v>6.8</c:v>
                </c:pt>
                <c:pt idx="28">
                  <c:v>6.9</c:v>
                </c:pt>
                <c:pt idx="29">
                  <c:v>6.9</c:v>
                </c:pt>
                <c:pt idx="30">
                  <c:v>6.8</c:v>
                </c:pt>
                <c:pt idx="31">
                  <c:v>6.6</c:v>
                </c:pt>
                <c:pt idx="32">
                  <c:v>6.5</c:v>
                </c:pt>
                <c:pt idx="33">
                  <c:v>6.5</c:v>
                </c:pt>
                <c:pt idx="34">
                  <c:v>6.8</c:v>
                </c:pt>
                <c:pt idx="35">
                  <c:v>7.1</c:v>
                </c:pt>
                <c:pt idx="36">
                  <c:v>7.9</c:v>
                </c:pt>
                <c:pt idx="37">
                  <c:v>8</c:v>
                </c:pt>
                <c:pt idx="38">
                  <c:v>8.1</c:v>
                </c:pt>
                <c:pt idx="39">
                  <c:v>8.3000000000000007</c:v>
                </c:pt>
                <c:pt idx="40">
                  <c:v>8.6</c:v>
                </c:pt>
                <c:pt idx="41" formatCode="0.0">
                  <c:v>8.7227043950382441</c:v>
                </c:pt>
                <c:pt idx="42">
                  <c:v>8.9</c:v>
                </c:pt>
                <c:pt idx="43">
                  <c:v>9</c:v>
                </c:pt>
                <c:pt idx="44">
                  <c:v>9</c:v>
                </c:pt>
                <c:pt idx="45">
                  <c:v>9</c:v>
                </c:pt>
                <c:pt idx="46">
                  <c:v>9.5</c:v>
                </c:pt>
                <c:pt idx="47">
                  <c:v>10.199999999999999</c:v>
                </c:pt>
                <c:pt idx="48">
                  <c:v>10.9</c:v>
                </c:pt>
                <c:pt idx="49">
                  <c:v>11.2</c:v>
                </c:pt>
                <c:pt idx="50">
                  <c:v>11.2</c:v>
                </c:pt>
                <c:pt idx="51">
                  <c:v>11.3</c:v>
                </c:pt>
                <c:pt idx="52">
                  <c:v>11.6</c:v>
                </c:pt>
                <c:pt idx="53">
                  <c:v>11.8</c:v>
                </c:pt>
                <c:pt idx="54">
                  <c:v>11.8</c:v>
                </c:pt>
                <c:pt idx="55">
                  <c:v>11.8</c:v>
                </c:pt>
                <c:pt idx="56">
                  <c:v>11.8</c:v>
                </c:pt>
                <c:pt idx="57">
                  <c:v>12</c:v>
                </c:pt>
                <c:pt idx="58">
                  <c:v>12.6</c:v>
                </c:pt>
                <c:pt idx="59">
                  <c:v>13.2</c:v>
                </c:pt>
                <c:pt idx="60">
                  <c:v>13.7</c:v>
                </c:pt>
                <c:pt idx="61">
                  <c:v>13.6</c:v>
                </c:pt>
                <c:pt idx="62">
                  <c:v>13.3</c:v>
                </c:pt>
                <c:pt idx="63">
                  <c:v>13</c:v>
                </c:pt>
                <c:pt idx="64">
                  <c:v>12.8</c:v>
                </c:pt>
                <c:pt idx="65">
                  <c:v>12.6</c:v>
                </c:pt>
                <c:pt idx="66">
                  <c:v>12.4</c:v>
                </c:pt>
                <c:pt idx="67">
                  <c:v>12.2</c:v>
                </c:pt>
                <c:pt idx="68">
                  <c:v>12</c:v>
                </c:pt>
                <c:pt idx="69">
                  <c:v>11.8</c:v>
                </c:pt>
                <c:pt idx="70">
                  <c:v>12.2</c:v>
                </c:pt>
                <c:pt idx="71">
                  <c:v>12.6</c:v>
                </c:pt>
                <c:pt idx="72">
                  <c:v>13.1</c:v>
                </c:pt>
                <c:pt idx="73">
                  <c:v>12.9</c:v>
                </c:pt>
                <c:pt idx="74">
                  <c:v>12.7</c:v>
                </c:pt>
                <c:pt idx="75">
                  <c:v>12.4</c:v>
                </c:pt>
                <c:pt idx="76">
                  <c:v>12.3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EF7-4AB0-B8FF-9970495B2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663488"/>
        <c:axId val="127677568"/>
      </c:lineChart>
      <c:dateAx>
        <c:axId val="12766348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pt-BR"/>
          </a:p>
        </c:txPr>
        <c:crossAx val="127677568"/>
        <c:crosses val="autoZero"/>
        <c:auto val="1"/>
        <c:lblOffset val="100"/>
        <c:baseTimeUnit val="months"/>
      </c:dateAx>
      <c:valAx>
        <c:axId val="127677568"/>
        <c:scaling>
          <c:orientation val="minMax"/>
          <c:max val="15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crossAx val="127663488"/>
        <c:crosses val="autoZero"/>
        <c:crossBetween val="between"/>
        <c:majorUnit val="3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 rtl="0">
              <a:defRPr lang="pt-BR" sz="12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rPr>
              <a:t>Taxa de desemprego - % da PEA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Desemprego!$E$1</c:f>
              <c:strCache>
                <c:ptCount val="1"/>
                <c:pt idx="0">
                  <c:v>PME antiga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numRef>
              <c:f>Desemprego!$A$263:$A$464</c:f>
              <c:numCache>
                <c:formatCode>[$-416]mmm\-yy;@</c:formatCode>
                <c:ptCount val="202"/>
                <c:pt idx="0">
                  <c:v>37165</c:v>
                </c:pt>
                <c:pt idx="1">
                  <c:v>37196</c:v>
                </c:pt>
                <c:pt idx="2">
                  <c:v>37226</c:v>
                </c:pt>
                <c:pt idx="3">
                  <c:v>37257</c:v>
                </c:pt>
                <c:pt idx="4">
                  <c:v>37288</c:v>
                </c:pt>
                <c:pt idx="5">
                  <c:v>37316</c:v>
                </c:pt>
                <c:pt idx="6">
                  <c:v>37347</c:v>
                </c:pt>
                <c:pt idx="7">
                  <c:v>37377</c:v>
                </c:pt>
                <c:pt idx="8">
                  <c:v>37408</c:v>
                </c:pt>
                <c:pt idx="9">
                  <c:v>37438</c:v>
                </c:pt>
                <c:pt idx="10">
                  <c:v>37469</c:v>
                </c:pt>
                <c:pt idx="11">
                  <c:v>37500</c:v>
                </c:pt>
                <c:pt idx="12">
                  <c:v>37530</c:v>
                </c:pt>
                <c:pt idx="13">
                  <c:v>37561</c:v>
                </c:pt>
                <c:pt idx="14">
                  <c:v>37591</c:v>
                </c:pt>
                <c:pt idx="15">
                  <c:v>37622</c:v>
                </c:pt>
                <c:pt idx="16">
                  <c:v>37653</c:v>
                </c:pt>
                <c:pt idx="17">
                  <c:v>37681</c:v>
                </c:pt>
                <c:pt idx="18">
                  <c:v>37712</c:v>
                </c:pt>
                <c:pt idx="19">
                  <c:v>37742</c:v>
                </c:pt>
                <c:pt idx="20">
                  <c:v>37773</c:v>
                </c:pt>
                <c:pt idx="21">
                  <c:v>37803</c:v>
                </c:pt>
                <c:pt idx="22">
                  <c:v>37834</c:v>
                </c:pt>
                <c:pt idx="23">
                  <c:v>37865</c:v>
                </c:pt>
                <c:pt idx="24">
                  <c:v>37895</c:v>
                </c:pt>
                <c:pt idx="25">
                  <c:v>37926</c:v>
                </c:pt>
                <c:pt idx="26">
                  <c:v>37956</c:v>
                </c:pt>
                <c:pt idx="27">
                  <c:v>37987</c:v>
                </c:pt>
                <c:pt idx="28">
                  <c:v>38018</c:v>
                </c:pt>
                <c:pt idx="29">
                  <c:v>38047</c:v>
                </c:pt>
                <c:pt idx="30">
                  <c:v>38078</c:v>
                </c:pt>
                <c:pt idx="31">
                  <c:v>38108</c:v>
                </c:pt>
                <c:pt idx="32">
                  <c:v>38139</c:v>
                </c:pt>
                <c:pt idx="33">
                  <c:v>38169</c:v>
                </c:pt>
                <c:pt idx="34">
                  <c:v>38200</c:v>
                </c:pt>
                <c:pt idx="35">
                  <c:v>38231</c:v>
                </c:pt>
                <c:pt idx="36">
                  <c:v>38261</c:v>
                </c:pt>
                <c:pt idx="37">
                  <c:v>38292</c:v>
                </c:pt>
                <c:pt idx="38">
                  <c:v>38322</c:v>
                </c:pt>
                <c:pt idx="39">
                  <c:v>38353</c:v>
                </c:pt>
                <c:pt idx="40">
                  <c:v>38384</c:v>
                </c:pt>
                <c:pt idx="41">
                  <c:v>38412</c:v>
                </c:pt>
                <c:pt idx="42">
                  <c:v>38443</c:v>
                </c:pt>
                <c:pt idx="43">
                  <c:v>38473</c:v>
                </c:pt>
                <c:pt idx="44">
                  <c:v>38504</c:v>
                </c:pt>
                <c:pt idx="45">
                  <c:v>38534</c:v>
                </c:pt>
                <c:pt idx="46">
                  <c:v>38565</c:v>
                </c:pt>
                <c:pt idx="47">
                  <c:v>38596</c:v>
                </c:pt>
                <c:pt idx="48">
                  <c:v>38626</c:v>
                </c:pt>
                <c:pt idx="49">
                  <c:v>38657</c:v>
                </c:pt>
                <c:pt idx="50">
                  <c:v>38687</c:v>
                </c:pt>
                <c:pt idx="51">
                  <c:v>38718</c:v>
                </c:pt>
                <c:pt idx="52">
                  <c:v>38749</c:v>
                </c:pt>
                <c:pt idx="53">
                  <c:v>38777</c:v>
                </c:pt>
                <c:pt idx="54">
                  <c:v>38808</c:v>
                </c:pt>
                <c:pt idx="55">
                  <c:v>38838</c:v>
                </c:pt>
                <c:pt idx="56">
                  <c:v>38869</c:v>
                </c:pt>
                <c:pt idx="57">
                  <c:v>38899</c:v>
                </c:pt>
                <c:pt idx="58">
                  <c:v>38930</c:v>
                </c:pt>
                <c:pt idx="59">
                  <c:v>38961</c:v>
                </c:pt>
                <c:pt idx="60">
                  <c:v>38991</c:v>
                </c:pt>
                <c:pt idx="61">
                  <c:v>39022</c:v>
                </c:pt>
                <c:pt idx="62">
                  <c:v>39052</c:v>
                </c:pt>
                <c:pt idx="63">
                  <c:v>39083</c:v>
                </c:pt>
                <c:pt idx="64">
                  <c:v>39114</c:v>
                </c:pt>
                <c:pt idx="65">
                  <c:v>39142</c:v>
                </c:pt>
                <c:pt idx="66">
                  <c:v>39173</c:v>
                </c:pt>
                <c:pt idx="67">
                  <c:v>39203</c:v>
                </c:pt>
                <c:pt idx="68">
                  <c:v>39234</c:v>
                </c:pt>
                <c:pt idx="69">
                  <c:v>39264</c:v>
                </c:pt>
                <c:pt idx="70">
                  <c:v>39295</c:v>
                </c:pt>
                <c:pt idx="71">
                  <c:v>39326</c:v>
                </c:pt>
                <c:pt idx="72">
                  <c:v>39356</c:v>
                </c:pt>
                <c:pt idx="73">
                  <c:v>39387</c:v>
                </c:pt>
                <c:pt idx="74">
                  <c:v>39417</c:v>
                </c:pt>
                <c:pt idx="75">
                  <c:v>39448</c:v>
                </c:pt>
                <c:pt idx="76">
                  <c:v>39479</c:v>
                </c:pt>
                <c:pt idx="77">
                  <c:v>39508</c:v>
                </c:pt>
                <c:pt idx="78">
                  <c:v>39539</c:v>
                </c:pt>
                <c:pt idx="79">
                  <c:v>39569</c:v>
                </c:pt>
                <c:pt idx="80">
                  <c:v>39600</c:v>
                </c:pt>
                <c:pt idx="81">
                  <c:v>39630</c:v>
                </c:pt>
                <c:pt idx="82">
                  <c:v>39661</c:v>
                </c:pt>
                <c:pt idx="83">
                  <c:v>39692</c:v>
                </c:pt>
                <c:pt idx="84">
                  <c:v>39722</c:v>
                </c:pt>
                <c:pt idx="85">
                  <c:v>39753</c:v>
                </c:pt>
                <c:pt idx="86">
                  <c:v>39783</c:v>
                </c:pt>
                <c:pt idx="87">
                  <c:v>39814</c:v>
                </c:pt>
                <c:pt idx="88">
                  <c:v>39845</c:v>
                </c:pt>
                <c:pt idx="89">
                  <c:v>39873</c:v>
                </c:pt>
                <c:pt idx="90">
                  <c:v>39904</c:v>
                </c:pt>
                <c:pt idx="91">
                  <c:v>39934</c:v>
                </c:pt>
                <c:pt idx="92">
                  <c:v>39965</c:v>
                </c:pt>
                <c:pt idx="93">
                  <c:v>39995</c:v>
                </c:pt>
                <c:pt idx="94">
                  <c:v>40026</c:v>
                </c:pt>
                <c:pt idx="95">
                  <c:v>40057</c:v>
                </c:pt>
                <c:pt idx="96">
                  <c:v>40087</c:v>
                </c:pt>
                <c:pt idx="97">
                  <c:v>40118</c:v>
                </c:pt>
                <c:pt idx="98">
                  <c:v>40148</c:v>
                </c:pt>
                <c:pt idx="99">
                  <c:v>40179</c:v>
                </c:pt>
                <c:pt idx="100">
                  <c:v>40210</c:v>
                </c:pt>
                <c:pt idx="101">
                  <c:v>40238</c:v>
                </c:pt>
                <c:pt idx="102">
                  <c:v>40269</c:v>
                </c:pt>
                <c:pt idx="103">
                  <c:v>40299</c:v>
                </c:pt>
                <c:pt idx="104">
                  <c:v>40330</c:v>
                </c:pt>
                <c:pt idx="105">
                  <c:v>40360</c:v>
                </c:pt>
                <c:pt idx="106">
                  <c:v>40391</c:v>
                </c:pt>
                <c:pt idx="107">
                  <c:v>40422</c:v>
                </c:pt>
                <c:pt idx="108">
                  <c:v>40452</c:v>
                </c:pt>
                <c:pt idx="109">
                  <c:v>40483</c:v>
                </c:pt>
                <c:pt idx="110">
                  <c:v>40513</c:v>
                </c:pt>
                <c:pt idx="111">
                  <c:v>40544</c:v>
                </c:pt>
                <c:pt idx="112">
                  <c:v>40575</c:v>
                </c:pt>
                <c:pt idx="113">
                  <c:v>40603</c:v>
                </c:pt>
                <c:pt idx="114">
                  <c:v>40634</c:v>
                </c:pt>
                <c:pt idx="115">
                  <c:v>40664</c:v>
                </c:pt>
                <c:pt idx="116">
                  <c:v>40695</c:v>
                </c:pt>
                <c:pt idx="117">
                  <c:v>40725</c:v>
                </c:pt>
                <c:pt idx="118">
                  <c:v>40756</c:v>
                </c:pt>
                <c:pt idx="119">
                  <c:v>40787</c:v>
                </c:pt>
                <c:pt idx="120">
                  <c:v>40817</c:v>
                </c:pt>
                <c:pt idx="121">
                  <c:v>40848</c:v>
                </c:pt>
                <c:pt idx="122">
                  <c:v>40878</c:v>
                </c:pt>
                <c:pt idx="123">
                  <c:v>40909</c:v>
                </c:pt>
                <c:pt idx="124">
                  <c:v>40940</c:v>
                </c:pt>
                <c:pt idx="125">
                  <c:v>40969</c:v>
                </c:pt>
                <c:pt idx="126">
                  <c:v>41000</c:v>
                </c:pt>
                <c:pt idx="127">
                  <c:v>41030</c:v>
                </c:pt>
                <c:pt idx="128">
                  <c:v>41061</c:v>
                </c:pt>
                <c:pt idx="129">
                  <c:v>41091</c:v>
                </c:pt>
                <c:pt idx="130">
                  <c:v>41122</c:v>
                </c:pt>
                <c:pt idx="131">
                  <c:v>41153</c:v>
                </c:pt>
                <c:pt idx="132">
                  <c:v>41183</c:v>
                </c:pt>
                <c:pt idx="133">
                  <c:v>41214</c:v>
                </c:pt>
                <c:pt idx="134">
                  <c:v>41244</c:v>
                </c:pt>
                <c:pt idx="135">
                  <c:v>41275</c:v>
                </c:pt>
                <c:pt idx="136">
                  <c:v>41306</c:v>
                </c:pt>
                <c:pt idx="137">
                  <c:v>41334</c:v>
                </c:pt>
                <c:pt idx="138">
                  <c:v>41365</c:v>
                </c:pt>
                <c:pt idx="139">
                  <c:v>41395</c:v>
                </c:pt>
                <c:pt idx="140">
                  <c:v>41426</c:v>
                </c:pt>
                <c:pt idx="141">
                  <c:v>41456</c:v>
                </c:pt>
                <c:pt idx="142">
                  <c:v>41487</c:v>
                </c:pt>
                <c:pt idx="143">
                  <c:v>41518</c:v>
                </c:pt>
                <c:pt idx="144">
                  <c:v>41548</c:v>
                </c:pt>
                <c:pt idx="145">
                  <c:v>41579</c:v>
                </c:pt>
                <c:pt idx="146">
                  <c:v>41609</c:v>
                </c:pt>
                <c:pt idx="147">
                  <c:v>41640</c:v>
                </c:pt>
                <c:pt idx="148">
                  <c:v>41671</c:v>
                </c:pt>
                <c:pt idx="149">
                  <c:v>41699</c:v>
                </c:pt>
                <c:pt idx="150">
                  <c:v>41730</c:v>
                </c:pt>
                <c:pt idx="151">
                  <c:v>41760</c:v>
                </c:pt>
                <c:pt idx="152">
                  <c:v>41791</c:v>
                </c:pt>
                <c:pt idx="153">
                  <c:v>41821</c:v>
                </c:pt>
                <c:pt idx="154">
                  <c:v>41852</c:v>
                </c:pt>
                <c:pt idx="155">
                  <c:v>41883</c:v>
                </c:pt>
                <c:pt idx="156">
                  <c:v>41913</c:v>
                </c:pt>
                <c:pt idx="157">
                  <c:v>41944</c:v>
                </c:pt>
                <c:pt idx="158">
                  <c:v>41974</c:v>
                </c:pt>
                <c:pt idx="159">
                  <c:v>42005</c:v>
                </c:pt>
                <c:pt idx="160">
                  <c:v>42036</c:v>
                </c:pt>
                <c:pt idx="161">
                  <c:v>42064</c:v>
                </c:pt>
                <c:pt idx="162">
                  <c:v>42095</c:v>
                </c:pt>
                <c:pt idx="163">
                  <c:v>42125</c:v>
                </c:pt>
                <c:pt idx="164">
                  <c:v>42156</c:v>
                </c:pt>
                <c:pt idx="165">
                  <c:v>42186</c:v>
                </c:pt>
                <c:pt idx="166">
                  <c:v>42217</c:v>
                </c:pt>
                <c:pt idx="167">
                  <c:v>42248</c:v>
                </c:pt>
                <c:pt idx="168">
                  <c:v>42278</c:v>
                </c:pt>
                <c:pt idx="169">
                  <c:v>42309</c:v>
                </c:pt>
                <c:pt idx="170">
                  <c:v>42339</c:v>
                </c:pt>
                <c:pt idx="171">
                  <c:v>42370</c:v>
                </c:pt>
                <c:pt idx="172">
                  <c:v>42401</c:v>
                </c:pt>
                <c:pt idx="173">
                  <c:v>42430</c:v>
                </c:pt>
                <c:pt idx="174">
                  <c:v>42461</c:v>
                </c:pt>
                <c:pt idx="175">
                  <c:v>42491</c:v>
                </c:pt>
                <c:pt idx="176">
                  <c:v>42522</c:v>
                </c:pt>
                <c:pt idx="177">
                  <c:v>42552</c:v>
                </c:pt>
                <c:pt idx="178">
                  <c:v>42583</c:v>
                </c:pt>
                <c:pt idx="179">
                  <c:v>42614</c:v>
                </c:pt>
                <c:pt idx="180">
                  <c:v>42644</c:v>
                </c:pt>
                <c:pt idx="181">
                  <c:v>42675</c:v>
                </c:pt>
                <c:pt idx="182">
                  <c:v>42705</c:v>
                </c:pt>
                <c:pt idx="183">
                  <c:v>42736</c:v>
                </c:pt>
                <c:pt idx="184">
                  <c:v>42767</c:v>
                </c:pt>
                <c:pt idx="185">
                  <c:v>42795</c:v>
                </c:pt>
                <c:pt idx="186">
                  <c:v>42826</c:v>
                </c:pt>
                <c:pt idx="187">
                  <c:v>42856</c:v>
                </c:pt>
                <c:pt idx="188">
                  <c:v>42887</c:v>
                </c:pt>
                <c:pt idx="189">
                  <c:v>42917</c:v>
                </c:pt>
                <c:pt idx="190">
                  <c:v>42948</c:v>
                </c:pt>
                <c:pt idx="191">
                  <c:v>42980</c:v>
                </c:pt>
                <c:pt idx="192" formatCode="mmm\-yy">
                  <c:v>43009</c:v>
                </c:pt>
                <c:pt idx="193" formatCode="mmm\-yy">
                  <c:v>43040</c:v>
                </c:pt>
                <c:pt idx="194" formatCode="mmm\-yy">
                  <c:v>43070</c:v>
                </c:pt>
                <c:pt idx="195" formatCode="mmm\-yy">
                  <c:v>43101</c:v>
                </c:pt>
                <c:pt idx="196" formatCode="mmm\-yy">
                  <c:v>43132</c:v>
                </c:pt>
                <c:pt idx="197" formatCode="mmm\-yy">
                  <c:v>43160</c:v>
                </c:pt>
                <c:pt idx="198" formatCode="mmm\-yy">
                  <c:v>43191</c:v>
                </c:pt>
                <c:pt idx="199" formatCode="mmm\-yy">
                  <c:v>43221</c:v>
                </c:pt>
                <c:pt idx="200" formatCode="mmm\-yy">
                  <c:v>43252</c:v>
                </c:pt>
                <c:pt idx="201" formatCode="mmm\-yy">
                  <c:v>43282</c:v>
                </c:pt>
              </c:numCache>
            </c:numRef>
          </c:cat>
          <c:val>
            <c:numRef>
              <c:f>Desemprego!$E$263:$E$436</c:f>
              <c:numCache>
                <c:formatCode>#,##0.0</c:formatCode>
                <c:ptCount val="174"/>
                <c:pt idx="0">
                  <c:v>7.1260000000000003</c:v>
                </c:pt>
                <c:pt idx="1">
                  <c:v>6.9930000000000003</c:v>
                </c:pt>
                <c:pt idx="2">
                  <c:v>6.4260000000000002</c:v>
                </c:pt>
                <c:pt idx="3">
                  <c:v>7.5110000000000001</c:v>
                </c:pt>
                <c:pt idx="4">
                  <c:v>7.7910000000000004</c:v>
                </c:pt>
                <c:pt idx="5">
                  <c:v>7.7590000000000003</c:v>
                </c:pt>
                <c:pt idx="6">
                  <c:v>8.2439999999999998</c:v>
                </c:pt>
                <c:pt idx="7">
                  <c:v>8.4700000000000006</c:v>
                </c:pt>
                <c:pt idx="8">
                  <c:v>8.2720000000000002</c:v>
                </c:pt>
                <c:pt idx="9">
                  <c:v>8.2129999999999992</c:v>
                </c:pt>
                <c:pt idx="10">
                  <c:v>8.0510000000000002</c:v>
                </c:pt>
                <c:pt idx="11">
                  <c:v>8.2569999999999997</c:v>
                </c:pt>
                <c:pt idx="12">
                  <c:v>8.0679999999999996</c:v>
                </c:pt>
                <c:pt idx="13">
                  <c:v>7.7670000000000003</c:v>
                </c:pt>
                <c:pt idx="14">
                  <c:v>6.1689999999999996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8BF-4DA4-A48E-115AC750E912}"/>
            </c:ext>
          </c:extLst>
        </c:ser>
        <c:ser>
          <c:idx val="1"/>
          <c:order val="1"/>
          <c:tx>
            <c:strRef>
              <c:f>Desemprego!$F$1</c:f>
              <c:strCache>
                <c:ptCount val="1"/>
                <c:pt idx="0">
                  <c:v>PME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Desemprego!$A$263:$A$464</c:f>
              <c:numCache>
                <c:formatCode>[$-416]mmm\-yy;@</c:formatCode>
                <c:ptCount val="202"/>
                <c:pt idx="0">
                  <c:v>37165</c:v>
                </c:pt>
                <c:pt idx="1">
                  <c:v>37196</c:v>
                </c:pt>
                <c:pt idx="2">
                  <c:v>37226</c:v>
                </c:pt>
                <c:pt idx="3">
                  <c:v>37257</c:v>
                </c:pt>
                <c:pt idx="4">
                  <c:v>37288</c:v>
                </c:pt>
                <c:pt idx="5">
                  <c:v>37316</c:v>
                </c:pt>
                <c:pt idx="6">
                  <c:v>37347</c:v>
                </c:pt>
                <c:pt idx="7">
                  <c:v>37377</c:v>
                </c:pt>
                <c:pt idx="8">
                  <c:v>37408</c:v>
                </c:pt>
                <c:pt idx="9">
                  <c:v>37438</c:v>
                </c:pt>
                <c:pt idx="10">
                  <c:v>37469</c:v>
                </c:pt>
                <c:pt idx="11">
                  <c:v>37500</c:v>
                </c:pt>
                <c:pt idx="12">
                  <c:v>37530</c:v>
                </c:pt>
                <c:pt idx="13">
                  <c:v>37561</c:v>
                </c:pt>
                <c:pt idx="14">
                  <c:v>37591</c:v>
                </c:pt>
                <c:pt idx="15">
                  <c:v>37622</c:v>
                </c:pt>
                <c:pt idx="16">
                  <c:v>37653</c:v>
                </c:pt>
                <c:pt idx="17">
                  <c:v>37681</c:v>
                </c:pt>
                <c:pt idx="18">
                  <c:v>37712</c:v>
                </c:pt>
                <c:pt idx="19">
                  <c:v>37742</c:v>
                </c:pt>
                <c:pt idx="20">
                  <c:v>37773</c:v>
                </c:pt>
                <c:pt idx="21">
                  <c:v>37803</c:v>
                </c:pt>
                <c:pt idx="22">
                  <c:v>37834</c:v>
                </c:pt>
                <c:pt idx="23">
                  <c:v>37865</c:v>
                </c:pt>
                <c:pt idx="24">
                  <c:v>37895</c:v>
                </c:pt>
                <c:pt idx="25">
                  <c:v>37926</c:v>
                </c:pt>
                <c:pt idx="26">
                  <c:v>37956</c:v>
                </c:pt>
                <c:pt idx="27">
                  <c:v>37987</c:v>
                </c:pt>
                <c:pt idx="28">
                  <c:v>38018</c:v>
                </c:pt>
                <c:pt idx="29">
                  <c:v>38047</c:v>
                </c:pt>
                <c:pt idx="30">
                  <c:v>38078</c:v>
                </c:pt>
                <c:pt idx="31">
                  <c:v>38108</c:v>
                </c:pt>
                <c:pt idx="32">
                  <c:v>38139</c:v>
                </c:pt>
                <c:pt idx="33">
                  <c:v>38169</c:v>
                </c:pt>
                <c:pt idx="34">
                  <c:v>38200</c:v>
                </c:pt>
                <c:pt idx="35">
                  <c:v>38231</c:v>
                </c:pt>
                <c:pt idx="36">
                  <c:v>38261</c:v>
                </c:pt>
                <c:pt idx="37">
                  <c:v>38292</c:v>
                </c:pt>
                <c:pt idx="38">
                  <c:v>38322</c:v>
                </c:pt>
                <c:pt idx="39">
                  <c:v>38353</c:v>
                </c:pt>
                <c:pt idx="40">
                  <c:v>38384</c:v>
                </c:pt>
                <c:pt idx="41">
                  <c:v>38412</c:v>
                </c:pt>
                <c:pt idx="42">
                  <c:v>38443</c:v>
                </c:pt>
                <c:pt idx="43">
                  <c:v>38473</c:v>
                </c:pt>
                <c:pt idx="44">
                  <c:v>38504</c:v>
                </c:pt>
                <c:pt idx="45">
                  <c:v>38534</c:v>
                </c:pt>
                <c:pt idx="46">
                  <c:v>38565</c:v>
                </c:pt>
                <c:pt idx="47">
                  <c:v>38596</c:v>
                </c:pt>
                <c:pt idx="48">
                  <c:v>38626</c:v>
                </c:pt>
                <c:pt idx="49">
                  <c:v>38657</c:v>
                </c:pt>
                <c:pt idx="50">
                  <c:v>38687</c:v>
                </c:pt>
                <c:pt idx="51">
                  <c:v>38718</c:v>
                </c:pt>
                <c:pt idx="52">
                  <c:v>38749</c:v>
                </c:pt>
                <c:pt idx="53">
                  <c:v>38777</c:v>
                </c:pt>
                <c:pt idx="54">
                  <c:v>38808</c:v>
                </c:pt>
                <c:pt idx="55">
                  <c:v>38838</c:v>
                </c:pt>
                <c:pt idx="56">
                  <c:v>38869</c:v>
                </c:pt>
                <c:pt idx="57">
                  <c:v>38899</c:v>
                </c:pt>
                <c:pt idx="58">
                  <c:v>38930</c:v>
                </c:pt>
                <c:pt idx="59">
                  <c:v>38961</c:v>
                </c:pt>
                <c:pt idx="60">
                  <c:v>38991</c:v>
                </c:pt>
                <c:pt idx="61">
                  <c:v>39022</c:v>
                </c:pt>
                <c:pt idx="62">
                  <c:v>39052</c:v>
                </c:pt>
                <c:pt idx="63">
                  <c:v>39083</c:v>
                </c:pt>
                <c:pt idx="64">
                  <c:v>39114</c:v>
                </c:pt>
                <c:pt idx="65">
                  <c:v>39142</c:v>
                </c:pt>
                <c:pt idx="66">
                  <c:v>39173</c:v>
                </c:pt>
                <c:pt idx="67">
                  <c:v>39203</c:v>
                </c:pt>
                <c:pt idx="68">
                  <c:v>39234</c:v>
                </c:pt>
                <c:pt idx="69">
                  <c:v>39264</c:v>
                </c:pt>
                <c:pt idx="70">
                  <c:v>39295</c:v>
                </c:pt>
                <c:pt idx="71">
                  <c:v>39326</c:v>
                </c:pt>
                <c:pt idx="72">
                  <c:v>39356</c:v>
                </c:pt>
                <c:pt idx="73">
                  <c:v>39387</c:v>
                </c:pt>
                <c:pt idx="74">
                  <c:v>39417</c:v>
                </c:pt>
                <c:pt idx="75">
                  <c:v>39448</c:v>
                </c:pt>
                <c:pt idx="76">
                  <c:v>39479</c:v>
                </c:pt>
                <c:pt idx="77">
                  <c:v>39508</c:v>
                </c:pt>
                <c:pt idx="78">
                  <c:v>39539</c:v>
                </c:pt>
                <c:pt idx="79">
                  <c:v>39569</c:v>
                </c:pt>
                <c:pt idx="80">
                  <c:v>39600</c:v>
                </c:pt>
                <c:pt idx="81">
                  <c:v>39630</c:v>
                </c:pt>
                <c:pt idx="82">
                  <c:v>39661</c:v>
                </c:pt>
                <c:pt idx="83">
                  <c:v>39692</c:v>
                </c:pt>
                <c:pt idx="84">
                  <c:v>39722</c:v>
                </c:pt>
                <c:pt idx="85">
                  <c:v>39753</c:v>
                </c:pt>
                <c:pt idx="86">
                  <c:v>39783</c:v>
                </c:pt>
                <c:pt idx="87">
                  <c:v>39814</c:v>
                </c:pt>
                <c:pt idx="88">
                  <c:v>39845</c:v>
                </c:pt>
                <c:pt idx="89">
                  <c:v>39873</c:v>
                </c:pt>
                <c:pt idx="90">
                  <c:v>39904</c:v>
                </c:pt>
                <c:pt idx="91">
                  <c:v>39934</c:v>
                </c:pt>
                <c:pt idx="92">
                  <c:v>39965</c:v>
                </c:pt>
                <c:pt idx="93">
                  <c:v>39995</c:v>
                </c:pt>
                <c:pt idx="94">
                  <c:v>40026</c:v>
                </c:pt>
                <c:pt idx="95">
                  <c:v>40057</c:v>
                </c:pt>
                <c:pt idx="96">
                  <c:v>40087</c:v>
                </c:pt>
                <c:pt idx="97">
                  <c:v>40118</c:v>
                </c:pt>
                <c:pt idx="98">
                  <c:v>40148</c:v>
                </c:pt>
                <c:pt idx="99">
                  <c:v>40179</c:v>
                </c:pt>
                <c:pt idx="100">
                  <c:v>40210</c:v>
                </c:pt>
                <c:pt idx="101">
                  <c:v>40238</c:v>
                </c:pt>
                <c:pt idx="102">
                  <c:v>40269</c:v>
                </c:pt>
                <c:pt idx="103">
                  <c:v>40299</c:v>
                </c:pt>
                <c:pt idx="104">
                  <c:v>40330</c:v>
                </c:pt>
                <c:pt idx="105">
                  <c:v>40360</c:v>
                </c:pt>
                <c:pt idx="106">
                  <c:v>40391</c:v>
                </c:pt>
                <c:pt idx="107">
                  <c:v>40422</c:v>
                </c:pt>
                <c:pt idx="108">
                  <c:v>40452</c:v>
                </c:pt>
                <c:pt idx="109">
                  <c:v>40483</c:v>
                </c:pt>
                <c:pt idx="110">
                  <c:v>40513</c:v>
                </c:pt>
                <c:pt idx="111">
                  <c:v>40544</c:v>
                </c:pt>
                <c:pt idx="112">
                  <c:v>40575</c:v>
                </c:pt>
                <c:pt idx="113">
                  <c:v>40603</c:v>
                </c:pt>
                <c:pt idx="114">
                  <c:v>40634</c:v>
                </c:pt>
                <c:pt idx="115">
                  <c:v>40664</c:v>
                </c:pt>
                <c:pt idx="116">
                  <c:v>40695</c:v>
                </c:pt>
                <c:pt idx="117">
                  <c:v>40725</c:v>
                </c:pt>
                <c:pt idx="118">
                  <c:v>40756</c:v>
                </c:pt>
                <c:pt idx="119">
                  <c:v>40787</c:v>
                </c:pt>
                <c:pt idx="120">
                  <c:v>40817</c:v>
                </c:pt>
                <c:pt idx="121">
                  <c:v>40848</c:v>
                </c:pt>
                <c:pt idx="122">
                  <c:v>40878</c:v>
                </c:pt>
                <c:pt idx="123">
                  <c:v>40909</c:v>
                </c:pt>
                <c:pt idx="124">
                  <c:v>40940</c:v>
                </c:pt>
                <c:pt idx="125">
                  <c:v>40969</c:v>
                </c:pt>
                <c:pt idx="126">
                  <c:v>41000</c:v>
                </c:pt>
                <c:pt idx="127">
                  <c:v>41030</c:v>
                </c:pt>
                <c:pt idx="128">
                  <c:v>41061</c:v>
                </c:pt>
                <c:pt idx="129">
                  <c:v>41091</c:v>
                </c:pt>
                <c:pt idx="130">
                  <c:v>41122</c:v>
                </c:pt>
                <c:pt idx="131">
                  <c:v>41153</c:v>
                </c:pt>
                <c:pt idx="132">
                  <c:v>41183</c:v>
                </c:pt>
                <c:pt idx="133">
                  <c:v>41214</c:v>
                </c:pt>
                <c:pt idx="134">
                  <c:v>41244</c:v>
                </c:pt>
                <c:pt idx="135">
                  <c:v>41275</c:v>
                </c:pt>
                <c:pt idx="136">
                  <c:v>41306</c:v>
                </c:pt>
                <c:pt idx="137">
                  <c:v>41334</c:v>
                </c:pt>
                <c:pt idx="138">
                  <c:v>41365</c:v>
                </c:pt>
                <c:pt idx="139">
                  <c:v>41395</c:v>
                </c:pt>
                <c:pt idx="140">
                  <c:v>41426</c:v>
                </c:pt>
                <c:pt idx="141">
                  <c:v>41456</c:v>
                </c:pt>
                <c:pt idx="142">
                  <c:v>41487</c:v>
                </c:pt>
                <c:pt idx="143">
                  <c:v>41518</c:v>
                </c:pt>
                <c:pt idx="144">
                  <c:v>41548</c:v>
                </c:pt>
                <c:pt idx="145">
                  <c:v>41579</c:v>
                </c:pt>
                <c:pt idx="146">
                  <c:v>41609</c:v>
                </c:pt>
                <c:pt idx="147">
                  <c:v>41640</c:v>
                </c:pt>
                <c:pt idx="148">
                  <c:v>41671</c:v>
                </c:pt>
                <c:pt idx="149">
                  <c:v>41699</c:v>
                </c:pt>
                <c:pt idx="150">
                  <c:v>41730</c:v>
                </c:pt>
                <c:pt idx="151">
                  <c:v>41760</c:v>
                </c:pt>
                <c:pt idx="152">
                  <c:v>41791</c:v>
                </c:pt>
                <c:pt idx="153">
                  <c:v>41821</c:v>
                </c:pt>
                <c:pt idx="154">
                  <c:v>41852</c:v>
                </c:pt>
                <c:pt idx="155">
                  <c:v>41883</c:v>
                </c:pt>
                <c:pt idx="156">
                  <c:v>41913</c:v>
                </c:pt>
                <c:pt idx="157">
                  <c:v>41944</c:v>
                </c:pt>
                <c:pt idx="158">
                  <c:v>41974</c:v>
                </c:pt>
                <c:pt idx="159">
                  <c:v>42005</c:v>
                </c:pt>
                <c:pt idx="160">
                  <c:v>42036</c:v>
                </c:pt>
                <c:pt idx="161">
                  <c:v>42064</c:v>
                </c:pt>
                <c:pt idx="162">
                  <c:v>42095</c:v>
                </c:pt>
                <c:pt idx="163">
                  <c:v>42125</c:v>
                </c:pt>
                <c:pt idx="164">
                  <c:v>42156</c:v>
                </c:pt>
                <c:pt idx="165">
                  <c:v>42186</c:v>
                </c:pt>
                <c:pt idx="166">
                  <c:v>42217</c:v>
                </c:pt>
                <c:pt idx="167">
                  <c:v>42248</c:v>
                </c:pt>
                <c:pt idx="168">
                  <c:v>42278</c:v>
                </c:pt>
                <c:pt idx="169">
                  <c:v>42309</c:v>
                </c:pt>
                <c:pt idx="170">
                  <c:v>42339</c:v>
                </c:pt>
                <c:pt idx="171">
                  <c:v>42370</c:v>
                </c:pt>
                <c:pt idx="172">
                  <c:v>42401</c:v>
                </c:pt>
                <c:pt idx="173">
                  <c:v>42430</c:v>
                </c:pt>
                <c:pt idx="174">
                  <c:v>42461</c:v>
                </c:pt>
                <c:pt idx="175">
                  <c:v>42491</c:v>
                </c:pt>
                <c:pt idx="176">
                  <c:v>42522</c:v>
                </c:pt>
                <c:pt idx="177">
                  <c:v>42552</c:v>
                </c:pt>
                <c:pt idx="178">
                  <c:v>42583</c:v>
                </c:pt>
                <c:pt idx="179">
                  <c:v>42614</c:v>
                </c:pt>
                <c:pt idx="180">
                  <c:v>42644</c:v>
                </c:pt>
                <c:pt idx="181">
                  <c:v>42675</c:v>
                </c:pt>
                <c:pt idx="182">
                  <c:v>42705</c:v>
                </c:pt>
                <c:pt idx="183">
                  <c:v>42736</c:v>
                </c:pt>
                <c:pt idx="184">
                  <c:v>42767</c:v>
                </c:pt>
                <c:pt idx="185">
                  <c:v>42795</c:v>
                </c:pt>
                <c:pt idx="186">
                  <c:v>42826</c:v>
                </c:pt>
                <c:pt idx="187">
                  <c:v>42856</c:v>
                </c:pt>
                <c:pt idx="188">
                  <c:v>42887</c:v>
                </c:pt>
                <c:pt idx="189">
                  <c:v>42917</c:v>
                </c:pt>
                <c:pt idx="190">
                  <c:v>42948</c:v>
                </c:pt>
                <c:pt idx="191">
                  <c:v>42980</c:v>
                </c:pt>
                <c:pt idx="192" formatCode="mmm\-yy">
                  <c:v>43009</c:v>
                </c:pt>
                <c:pt idx="193" formatCode="mmm\-yy">
                  <c:v>43040</c:v>
                </c:pt>
                <c:pt idx="194" formatCode="mmm\-yy">
                  <c:v>43070</c:v>
                </c:pt>
                <c:pt idx="195" formatCode="mmm\-yy">
                  <c:v>43101</c:v>
                </c:pt>
                <c:pt idx="196" formatCode="mmm\-yy">
                  <c:v>43132</c:v>
                </c:pt>
                <c:pt idx="197" formatCode="mmm\-yy">
                  <c:v>43160</c:v>
                </c:pt>
                <c:pt idx="198" formatCode="mmm\-yy">
                  <c:v>43191</c:v>
                </c:pt>
                <c:pt idx="199" formatCode="mmm\-yy">
                  <c:v>43221</c:v>
                </c:pt>
                <c:pt idx="200" formatCode="mmm\-yy">
                  <c:v>43252</c:v>
                </c:pt>
                <c:pt idx="201" formatCode="mmm\-yy">
                  <c:v>43282</c:v>
                </c:pt>
              </c:numCache>
            </c:numRef>
          </c:cat>
          <c:val>
            <c:numRef>
              <c:f>Desemprego!$F$263:$F$436</c:f>
              <c:numCache>
                <c:formatCode>General</c:formatCode>
                <c:ptCount val="174"/>
                <c:pt idx="0">
                  <c:v>11.7</c:v>
                </c:pt>
                <c:pt idx="1">
                  <c:v>11.5</c:v>
                </c:pt>
                <c:pt idx="2">
                  <c:v>10.6</c:v>
                </c:pt>
                <c:pt idx="3">
                  <c:v>11.1</c:v>
                </c:pt>
                <c:pt idx="4">
                  <c:v>12.5</c:v>
                </c:pt>
                <c:pt idx="5">
                  <c:v>12.9</c:v>
                </c:pt>
                <c:pt idx="6">
                  <c:v>12.5</c:v>
                </c:pt>
                <c:pt idx="7">
                  <c:v>11.9</c:v>
                </c:pt>
                <c:pt idx="8">
                  <c:v>11.6</c:v>
                </c:pt>
                <c:pt idx="9">
                  <c:v>11.9</c:v>
                </c:pt>
                <c:pt idx="10">
                  <c:v>11.7</c:v>
                </c:pt>
                <c:pt idx="11">
                  <c:v>11.5</c:v>
                </c:pt>
                <c:pt idx="12">
                  <c:v>11.2</c:v>
                </c:pt>
                <c:pt idx="13">
                  <c:v>10.9</c:v>
                </c:pt>
                <c:pt idx="14">
                  <c:v>10.5</c:v>
                </c:pt>
                <c:pt idx="15">
                  <c:v>11.2</c:v>
                </c:pt>
                <c:pt idx="16">
                  <c:v>11.6</c:v>
                </c:pt>
                <c:pt idx="17">
                  <c:v>12.1</c:v>
                </c:pt>
                <c:pt idx="18">
                  <c:v>12.5</c:v>
                </c:pt>
                <c:pt idx="19">
                  <c:v>12.9</c:v>
                </c:pt>
                <c:pt idx="20">
                  <c:v>13</c:v>
                </c:pt>
                <c:pt idx="21">
                  <c:v>12.8</c:v>
                </c:pt>
                <c:pt idx="22">
                  <c:v>13.1</c:v>
                </c:pt>
                <c:pt idx="23">
                  <c:v>13</c:v>
                </c:pt>
                <c:pt idx="24">
                  <c:v>13</c:v>
                </c:pt>
                <c:pt idx="25">
                  <c:v>12.2</c:v>
                </c:pt>
                <c:pt idx="26">
                  <c:v>10.9</c:v>
                </c:pt>
                <c:pt idx="27">
                  <c:v>11.7</c:v>
                </c:pt>
                <c:pt idx="28">
                  <c:v>12</c:v>
                </c:pt>
                <c:pt idx="29">
                  <c:v>12.8</c:v>
                </c:pt>
                <c:pt idx="30">
                  <c:v>13.1</c:v>
                </c:pt>
                <c:pt idx="31">
                  <c:v>12.2</c:v>
                </c:pt>
                <c:pt idx="32">
                  <c:v>11.7</c:v>
                </c:pt>
                <c:pt idx="33">
                  <c:v>11.2</c:v>
                </c:pt>
                <c:pt idx="34">
                  <c:v>11.4</c:v>
                </c:pt>
                <c:pt idx="35">
                  <c:v>10.9</c:v>
                </c:pt>
                <c:pt idx="36">
                  <c:v>10.5</c:v>
                </c:pt>
                <c:pt idx="37">
                  <c:v>10.7</c:v>
                </c:pt>
                <c:pt idx="38">
                  <c:v>9.6</c:v>
                </c:pt>
                <c:pt idx="39">
                  <c:v>10.199999999999999</c:v>
                </c:pt>
                <c:pt idx="40">
                  <c:v>10.7</c:v>
                </c:pt>
                <c:pt idx="41">
                  <c:v>10.9</c:v>
                </c:pt>
                <c:pt idx="42">
                  <c:v>10.8</c:v>
                </c:pt>
                <c:pt idx="43">
                  <c:v>10.199999999999999</c:v>
                </c:pt>
                <c:pt idx="44">
                  <c:v>9.4</c:v>
                </c:pt>
                <c:pt idx="45">
                  <c:v>9.5</c:v>
                </c:pt>
                <c:pt idx="46">
                  <c:v>9.4</c:v>
                </c:pt>
                <c:pt idx="47">
                  <c:v>9.6999999999999993</c:v>
                </c:pt>
                <c:pt idx="48">
                  <c:v>9.6</c:v>
                </c:pt>
                <c:pt idx="49">
                  <c:v>9.6</c:v>
                </c:pt>
                <c:pt idx="50">
                  <c:v>8.4</c:v>
                </c:pt>
                <c:pt idx="51">
                  <c:v>9.3000000000000007</c:v>
                </c:pt>
                <c:pt idx="52">
                  <c:v>10.1</c:v>
                </c:pt>
                <c:pt idx="53">
                  <c:v>10.4</c:v>
                </c:pt>
                <c:pt idx="54">
                  <c:v>10.4</c:v>
                </c:pt>
                <c:pt idx="55">
                  <c:v>10.199999999999999</c:v>
                </c:pt>
                <c:pt idx="56">
                  <c:v>10.4</c:v>
                </c:pt>
                <c:pt idx="57">
                  <c:v>10.8</c:v>
                </c:pt>
                <c:pt idx="58">
                  <c:v>10.6</c:v>
                </c:pt>
                <c:pt idx="59">
                  <c:v>10</c:v>
                </c:pt>
                <c:pt idx="60">
                  <c:v>9.8000000000000007</c:v>
                </c:pt>
                <c:pt idx="61">
                  <c:v>9.6</c:v>
                </c:pt>
                <c:pt idx="62">
                  <c:v>8.4</c:v>
                </c:pt>
                <c:pt idx="63">
                  <c:v>9.3000000000000007</c:v>
                </c:pt>
                <c:pt idx="64">
                  <c:v>9.9</c:v>
                </c:pt>
                <c:pt idx="65">
                  <c:v>10.199999999999999</c:v>
                </c:pt>
                <c:pt idx="66">
                  <c:v>10.199999999999999</c:v>
                </c:pt>
                <c:pt idx="67">
                  <c:v>10.199999999999999</c:v>
                </c:pt>
                <c:pt idx="68">
                  <c:v>9.6999999999999993</c:v>
                </c:pt>
                <c:pt idx="69">
                  <c:v>9.5</c:v>
                </c:pt>
                <c:pt idx="70">
                  <c:v>9.6</c:v>
                </c:pt>
                <c:pt idx="71">
                  <c:v>9</c:v>
                </c:pt>
                <c:pt idx="72">
                  <c:v>8.6999999999999993</c:v>
                </c:pt>
                <c:pt idx="73">
                  <c:v>8.3000000000000007</c:v>
                </c:pt>
                <c:pt idx="74">
                  <c:v>7.5</c:v>
                </c:pt>
                <c:pt idx="75">
                  <c:v>8</c:v>
                </c:pt>
                <c:pt idx="76">
                  <c:v>8.6999999999999993</c:v>
                </c:pt>
                <c:pt idx="77">
                  <c:v>8.6</c:v>
                </c:pt>
                <c:pt idx="78">
                  <c:v>8.5</c:v>
                </c:pt>
                <c:pt idx="79">
                  <c:v>7.9</c:v>
                </c:pt>
                <c:pt idx="80">
                  <c:v>7.9</c:v>
                </c:pt>
                <c:pt idx="81">
                  <c:v>8.1</c:v>
                </c:pt>
                <c:pt idx="82">
                  <c:v>7.6</c:v>
                </c:pt>
                <c:pt idx="83">
                  <c:v>7.7</c:v>
                </c:pt>
                <c:pt idx="84">
                  <c:v>7.5</c:v>
                </c:pt>
                <c:pt idx="85">
                  <c:v>7.6</c:v>
                </c:pt>
                <c:pt idx="86">
                  <c:v>6.8</c:v>
                </c:pt>
                <c:pt idx="87">
                  <c:v>8.1999999999999993</c:v>
                </c:pt>
                <c:pt idx="88">
                  <c:v>8.5</c:v>
                </c:pt>
                <c:pt idx="89">
                  <c:v>9</c:v>
                </c:pt>
                <c:pt idx="90">
                  <c:v>8.9</c:v>
                </c:pt>
                <c:pt idx="91">
                  <c:v>8.8000000000000007</c:v>
                </c:pt>
                <c:pt idx="92">
                  <c:v>8.1</c:v>
                </c:pt>
                <c:pt idx="93">
                  <c:v>8</c:v>
                </c:pt>
                <c:pt idx="94">
                  <c:v>8.1</c:v>
                </c:pt>
                <c:pt idx="95">
                  <c:v>7.7</c:v>
                </c:pt>
                <c:pt idx="96">
                  <c:v>7.5</c:v>
                </c:pt>
                <c:pt idx="97">
                  <c:v>7.4</c:v>
                </c:pt>
                <c:pt idx="98">
                  <c:v>6.8</c:v>
                </c:pt>
                <c:pt idx="99">
                  <c:v>7.2</c:v>
                </c:pt>
                <c:pt idx="100">
                  <c:v>7.4</c:v>
                </c:pt>
                <c:pt idx="101">
                  <c:v>7.6</c:v>
                </c:pt>
                <c:pt idx="102">
                  <c:v>7.3</c:v>
                </c:pt>
                <c:pt idx="103">
                  <c:v>7.5</c:v>
                </c:pt>
                <c:pt idx="104">
                  <c:v>7</c:v>
                </c:pt>
                <c:pt idx="105">
                  <c:v>6.9</c:v>
                </c:pt>
                <c:pt idx="106">
                  <c:v>6.7</c:v>
                </c:pt>
                <c:pt idx="107">
                  <c:v>6.2</c:v>
                </c:pt>
                <c:pt idx="108">
                  <c:v>6.1</c:v>
                </c:pt>
                <c:pt idx="109">
                  <c:v>5.7</c:v>
                </c:pt>
                <c:pt idx="110">
                  <c:v>5.3</c:v>
                </c:pt>
                <c:pt idx="111">
                  <c:v>6.1</c:v>
                </c:pt>
                <c:pt idx="112">
                  <c:v>6.4</c:v>
                </c:pt>
                <c:pt idx="113">
                  <c:v>6.5</c:v>
                </c:pt>
                <c:pt idx="114">
                  <c:v>6.4</c:v>
                </c:pt>
                <c:pt idx="115">
                  <c:v>6.4</c:v>
                </c:pt>
                <c:pt idx="116">
                  <c:v>6.2</c:v>
                </c:pt>
                <c:pt idx="117">
                  <c:v>6</c:v>
                </c:pt>
                <c:pt idx="118">
                  <c:v>6</c:v>
                </c:pt>
                <c:pt idx="119">
                  <c:v>6</c:v>
                </c:pt>
                <c:pt idx="120">
                  <c:v>5.8</c:v>
                </c:pt>
                <c:pt idx="121">
                  <c:v>5.2</c:v>
                </c:pt>
                <c:pt idx="122">
                  <c:v>4.7</c:v>
                </c:pt>
                <c:pt idx="123">
                  <c:v>5.5</c:v>
                </c:pt>
                <c:pt idx="124">
                  <c:v>5.7</c:v>
                </c:pt>
                <c:pt idx="125">
                  <c:v>6.2</c:v>
                </c:pt>
                <c:pt idx="126">
                  <c:v>6</c:v>
                </c:pt>
                <c:pt idx="127">
                  <c:v>5.8</c:v>
                </c:pt>
                <c:pt idx="128">
                  <c:v>5.9</c:v>
                </c:pt>
                <c:pt idx="129">
                  <c:v>5.4</c:v>
                </c:pt>
                <c:pt idx="130">
                  <c:v>5.3</c:v>
                </c:pt>
                <c:pt idx="131">
                  <c:v>5.4</c:v>
                </c:pt>
                <c:pt idx="132">
                  <c:v>5.3</c:v>
                </c:pt>
                <c:pt idx="133">
                  <c:v>4.9000000000000004</c:v>
                </c:pt>
                <c:pt idx="134">
                  <c:v>4.5999999999999996</c:v>
                </c:pt>
                <c:pt idx="135">
                  <c:v>5.4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5.8</c:v>
                </c:pt>
                <c:pt idx="140">
                  <c:v>6</c:v>
                </c:pt>
                <c:pt idx="141">
                  <c:v>5.6</c:v>
                </c:pt>
                <c:pt idx="142">
                  <c:v>5.3</c:v>
                </c:pt>
                <c:pt idx="143">
                  <c:v>5.4</c:v>
                </c:pt>
                <c:pt idx="144">
                  <c:v>5.2</c:v>
                </c:pt>
                <c:pt idx="145">
                  <c:v>4.5999999999999996</c:v>
                </c:pt>
                <c:pt idx="146">
                  <c:v>4.3</c:v>
                </c:pt>
                <c:pt idx="147">
                  <c:v>4.8</c:v>
                </c:pt>
                <c:pt idx="148">
                  <c:v>5.0999999999999996</c:v>
                </c:pt>
                <c:pt idx="149">
                  <c:v>5</c:v>
                </c:pt>
                <c:pt idx="150">
                  <c:v>4.9000000000000004</c:v>
                </c:pt>
                <c:pt idx="151">
                  <c:v>4.9000000000000004</c:v>
                </c:pt>
                <c:pt idx="152">
                  <c:v>4.8</c:v>
                </c:pt>
                <c:pt idx="153">
                  <c:v>4.9000000000000004</c:v>
                </c:pt>
                <c:pt idx="154">
                  <c:v>5</c:v>
                </c:pt>
                <c:pt idx="155">
                  <c:v>4.9000000000000004</c:v>
                </c:pt>
                <c:pt idx="156">
                  <c:v>4.7</c:v>
                </c:pt>
                <c:pt idx="157">
                  <c:v>4.8</c:v>
                </c:pt>
                <c:pt idx="158">
                  <c:v>4.3</c:v>
                </c:pt>
                <c:pt idx="159">
                  <c:v>5.3</c:v>
                </c:pt>
                <c:pt idx="160">
                  <c:v>5.9</c:v>
                </c:pt>
                <c:pt idx="161">
                  <c:v>6.2</c:v>
                </c:pt>
                <c:pt idx="162">
                  <c:v>6.4</c:v>
                </c:pt>
                <c:pt idx="163">
                  <c:v>6.7</c:v>
                </c:pt>
                <c:pt idx="164">
                  <c:v>6.9</c:v>
                </c:pt>
                <c:pt idx="165">
                  <c:v>7.5</c:v>
                </c:pt>
                <c:pt idx="166">
                  <c:v>7.6</c:v>
                </c:pt>
                <c:pt idx="167">
                  <c:v>7.6</c:v>
                </c:pt>
                <c:pt idx="168">
                  <c:v>7.9</c:v>
                </c:pt>
                <c:pt idx="169">
                  <c:v>7.5</c:v>
                </c:pt>
                <c:pt idx="170" formatCode="#,##0.0">
                  <c:v>6.9</c:v>
                </c:pt>
                <c:pt idx="171" formatCode="#,##0.0">
                  <c:v>7.6</c:v>
                </c:pt>
                <c:pt idx="172" formatCode="#,##0.0">
                  <c:v>8.1999999999999993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8BF-4DA4-A48E-115AC750E912}"/>
            </c:ext>
          </c:extLst>
        </c:ser>
        <c:ser>
          <c:idx val="2"/>
          <c:order val="2"/>
          <c:tx>
            <c:strRef>
              <c:f>Desemprego!$G$1</c:f>
              <c:strCache>
                <c:ptCount val="1"/>
                <c:pt idx="0">
                  <c:v>PNAD Contínua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Desemprego!$A$263:$A$464</c:f>
              <c:numCache>
                <c:formatCode>[$-416]mmm\-yy;@</c:formatCode>
                <c:ptCount val="202"/>
                <c:pt idx="0">
                  <c:v>37165</c:v>
                </c:pt>
                <c:pt idx="1">
                  <c:v>37196</c:v>
                </c:pt>
                <c:pt idx="2">
                  <c:v>37226</c:v>
                </c:pt>
                <c:pt idx="3">
                  <c:v>37257</c:v>
                </c:pt>
                <c:pt idx="4">
                  <c:v>37288</c:v>
                </c:pt>
                <c:pt idx="5">
                  <c:v>37316</c:v>
                </c:pt>
                <c:pt idx="6">
                  <c:v>37347</c:v>
                </c:pt>
                <c:pt idx="7">
                  <c:v>37377</c:v>
                </c:pt>
                <c:pt idx="8">
                  <c:v>37408</c:v>
                </c:pt>
                <c:pt idx="9">
                  <c:v>37438</c:v>
                </c:pt>
                <c:pt idx="10">
                  <c:v>37469</c:v>
                </c:pt>
                <c:pt idx="11">
                  <c:v>37500</c:v>
                </c:pt>
                <c:pt idx="12">
                  <c:v>37530</c:v>
                </c:pt>
                <c:pt idx="13">
                  <c:v>37561</c:v>
                </c:pt>
                <c:pt idx="14">
                  <c:v>37591</c:v>
                </c:pt>
                <c:pt idx="15">
                  <c:v>37622</c:v>
                </c:pt>
                <c:pt idx="16">
                  <c:v>37653</c:v>
                </c:pt>
                <c:pt idx="17">
                  <c:v>37681</c:v>
                </c:pt>
                <c:pt idx="18">
                  <c:v>37712</c:v>
                </c:pt>
                <c:pt idx="19">
                  <c:v>37742</c:v>
                </c:pt>
                <c:pt idx="20">
                  <c:v>37773</c:v>
                </c:pt>
                <c:pt idx="21">
                  <c:v>37803</c:v>
                </c:pt>
                <c:pt idx="22">
                  <c:v>37834</c:v>
                </c:pt>
                <c:pt idx="23">
                  <c:v>37865</c:v>
                </c:pt>
                <c:pt idx="24">
                  <c:v>37895</c:v>
                </c:pt>
                <c:pt idx="25">
                  <c:v>37926</c:v>
                </c:pt>
                <c:pt idx="26">
                  <c:v>37956</c:v>
                </c:pt>
                <c:pt idx="27">
                  <c:v>37987</c:v>
                </c:pt>
                <c:pt idx="28">
                  <c:v>38018</c:v>
                </c:pt>
                <c:pt idx="29">
                  <c:v>38047</c:v>
                </c:pt>
                <c:pt idx="30">
                  <c:v>38078</c:v>
                </c:pt>
                <c:pt idx="31">
                  <c:v>38108</c:v>
                </c:pt>
                <c:pt idx="32">
                  <c:v>38139</c:v>
                </c:pt>
                <c:pt idx="33">
                  <c:v>38169</c:v>
                </c:pt>
                <c:pt idx="34">
                  <c:v>38200</c:v>
                </c:pt>
                <c:pt idx="35">
                  <c:v>38231</c:v>
                </c:pt>
                <c:pt idx="36">
                  <c:v>38261</c:v>
                </c:pt>
                <c:pt idx="37">
                  <c:v>38292</c:v>
                </c:pt>
                <c:pt idx="38">
                  <c:v>38322</c:v>
                </c:pt>
                <c:pt idx="39">
                  <c:v>38353</c:v>
                </c:pt>
                <c:pt idx="40">
                  <c:v>38384</c:v>
                </c:pt>
                <c:pt idx="41">
                  <c:v>38412</c:v>
                </c:pt>
                <c:pt idx="42">
                  <c:v>38443</c:v>
                </c:pt>
                <c:pt idx="43">
                  <c:v>38473</c:v>
                </c:pt>
                <c:pt idx="44">
                  <c:v>38504</c:v>
                </c:pt>
                <c:pt idx="45">
                  <c:v>38534</c:v>
                </c:pt>
                <c:pt idx="46">
                  <c:v>38565</c:v>
                </c:pt>
                <c:pt idx="47">
                  <c:v>38596</c:v>
                </c:pt>
                <c:pt idx="48">
                  <c:v>38626</c:v>
                </c:pt>
                <c:pt idx="49">
                  <c:v>38657</c:v>
                </c:pt>
                <c:pt idx="50">
                  <c:v>38687</c:v>
                </c:pt>
                <c:pt idx="51">
                  <c:v>38718</c:v>
                </c:pt>
                <c:pt idx="52">
                  <c:v>38749</c:v>
                </c:pt>
                <c:pt idx="53">
                  <c:v>38777</c:v>
                </c:pt>
                <c:pt idx="54">
                  <c:v>38808</c:v>
                </c:pt>
                <c:pt idx="55">
                  <c:v>38838</c:v>
                </c:pt>
                <c:pt idx="56">
                  <c:v>38869</c:v>
                </c:pt>
                <c:pt idx="57">
                  <c:v>38899</c:v>
                </c:pt>
                <c:pt idx="58">
                  <c:v>38930</c:v>
                </c:pt>
                <c:pt idx="59">
                  <c:v>38961</c:v>
                </c:pt>
                <c:pt idx="60">
                  <c:v>38991</c:v>
                </c:pt>
                <c:pt idx="61">
                  <c:v>39022</c:v>
                </c:pt>
                <c:pt idx="62">
                  <c:v>39052</c:v>
                </c:pt>
                <c:pt idx="63">
                  <c:v>39083</c:v>
                </c:pt>
                <c:pt idx="64">
                  <c:v>39114</c:v>
                </c:pt>
                <c:pt idx="65">
                  <c:v>39142</c:v>
                </c:pt>
                <c:pt idx="66">
                  <c:v>39173</c:v>
                </c:pt>
                <c:pt idx="67">
                  <c:v>39203</c:v>
                </c:pt>
                <c:pt idx="68">
                  <c:v>39234</c:v>
                </c:pt>
                <c:pt idx="69">
                  <c:v>39264</c:v>
                </c:pt>
                <c:pt idx="70">
                  <c:v>39295</c:v>
                </c:pt>
                <c:pt idx="71">
                  <c:v>39326</c:v>
                </c:pt>
                <c:pt idx="72">
                  <c:v>39356</c:v>
                </c:pt>
                <c:pt idx="73">
                  <c:v>39387</c:v>
                </c:pt>
                <c:pt idx="74">
                  <c:v>39417</c:v>
                </c:pt>
                <c:pt idx="75">
                  <c:v>39448</c:v>
                </c:pt>
                <c:pt idx="76">
                  <c:v>39479</c:v>
                </c:pt>
                <c:pt idx="77">
                  <c:v>39508</c:v>
                </c:pt>
                <c:pt idx="78">
                  <c:v>39539</c:v>
                </c:pt>
                <c:pt idx="79">
                  <c:v>39569</c:v>
                </c:pt>
                <c:pt idx="80">
                  <c:v>39600</c:v>
                </c:pt>
                <c:pt idx="81">
                  <c:v>39630</c:v>
                </c:pt>
                <c:pt idx="82">
                  <c:v>39661</c:v>
                </c:pt>
                <c:pt idx="83">
                  <c:v>39692</c:v>
                </c:pt>
                <c:pt idx="84">
                  <c:v>39722</c:v>
                </c:pt>
                <c:pt idx="85">
                  <c:v>39753</c:v>
                </c:pt>
                <c:pt idx="86">
                  <c:v>39783</c:v>
                </c:pt>
                <c:pt idx="87">
                  <c:v>39814</c:v>
                </c:pt>
                <c:pt idx="88">
                  <c:v>39845</c:v>
                </c:pt>
                <c:pt idx="89">
                  <c:v>39873</c:v>
                </c:pt>
                <c:pt idx="90">
                  <c:v>39904</c:v>
                </c:pt>
                <c:pt idx="91">
                  <c:v>39934</c:v>
                </c:pt>
                <c:pt idx="92">
                  <c:v>39965</c:v>
                </c:pt>
                <c:pt idx="93">
                  <c:v>39995</c:v>
                </c:pt>
                <c:pt idx="94">
                  <c:v>40026</c:v>
                </c:pt>
                <c:pt idx="95">
                  <c:v>40057</c:v>
                </c:pt>
                <c:pt idx="96">
                  <c:v>40087</c:v>
                </c:pt>
                <c:pt idx="97">
                  <c:v>40118</c:v>
                </c:pt>
                <c:pt idx="98">
                  <c:v>40148</c:v>
                </c:pt>
                <c:pt idx="99">
                  <c:v>40179</c:v>
                </c:pt>
                <c:pt idx="100">
                  <c:v>40210</c:v>
                </c:pt>
                <c:pt idx="101">
                  <c:v>40238</c:v>
                </c:pt>
                <c:pt idx="102">
                  <c:v>40269</c:v>
                </c:pt>
                <c:pt idx="103">
                  <c:v>40299</c:v>
                </c:pt>
                <c:pt idx="104">
                  <c:v>40330</c:v>
                </c:pt>
                <c:pt idx="105">
                  <c:v>40360</c:v>
                </c:pt>
                <c:pt idx="106">
                  <c:v>40391</c:v>
                </c:pt>
                <c:pt idx="107">
                  <c:v>40422</c:v>
                </c:pt>
                <c:pt idx="108">
                  <c:v>40452</c:v>
                </c:pt>
                <c:pt idx="109">
                  <c:v>40483</c:v>
                </c:pt>
                <c:pt idx="110">
                  <c:v>40513</c:v>
                </c:pt>
                <c:pt idx="111">
                  <c:v>40544</c:v>
                </c:pt>
                <c:pt idx="112">
                  <c:v>40575</c:v>
                </c:pt>
                <c:pt idx="113">
                  <c:v>40603</c:v>
                </c:pt>
                <c:pt idx="114">
                  <c:v>40634</c:v>
                </c:pt>
                <c:pt idx="115">
                  <c:v>40664</c:v>
                </c:pt>
                <c:pt idx="116">
                  <c:v>40695</c:v>
                </c:pt>
                <c:pt idx="117">
                  <c:v>40725</c:v>
                </c:pt>
                <c:pt idx="118">
                  <c:v>40756</c:v>
                </c:pt>
                <c:pt idx="119">
                  <c:v>40787</c:v>
                </c:pt>
                <c:pt idx="120">
                  <c:v>40817</c:v>
                </c:pt>
                <c:pt idx="121">
                  <c:v>40848</c:v>
                </c:pt>
                <c:pt idx="122">
                  <c:v>40878</c:v>
                </c:pt>
                <c:pt idx="123">
                  <c:v>40909</c:v>
                </c:pt>
                <c:pt idx="124">
                  <c:v>40940</c:v>
                </c:pt>
                <c:pt idx="125">
                  <c:v>40969</c:v>
                </c:pt>
                <c:pt idx="126">
                  <c:v>41000</c:v>
                </c:pt>
                <c:pt idx="127">
                  <c:v>41030</c:v>
                </c:pt>
                <c:pt idx="128">
                  <c:v>41061</c:v>
                </c:pt>
                <c:pt idx="129">
                  <c:v>41091</c:v>
                </c:pt>
                <c:pt idx="130">
                  <c:v>41122</c:v>
                </c:pt>
                <c:pt idx="131">
                  <c:v>41153</c:v>
                </c:pt>
                <c:pt idx="132">
                  <c:v>41183</c:v>
                </c:pt>
                <c:pt idx="133">
                  <c:v>41214</c:v>
                </c:pt>
                <c:pt idx="134">
                  <c:v>41244</c:v>
                </c:pt>
                <c:pt idx="135">
                  <c:v>41275</c:v>
                </c:pt>
                <c:pt idx="136">
                  <c:v>41306</c:v>
                </c:pt>
                <c:pt idx="137">
                  <c:v>41334</c:v>
                </c:pt>
                <c:pt idx="138">
                  <c:v>41365</c:v>
                </c:pt>
                <c:pt idx="139">
                  <c:v>41395</c:v>
                </c:pt>
                <c:pt idx="140">
                  <c:v>41426</c:v>
                </c:pt>
                <c:pt idx="141">
                  <c:v>41456</c:v>
                </c:pt>
                <c:pt idx="142">
                  <c:v>41487</c:v>
                </c:pt>
                <c:pt idx="143">
                  <c:v>41518</c:v>
                </c:pt>
                <c:pt idx="144">
                  <c:v>41548</c:v>
                </c:pt>
                <c:pt idx="145">
                  <c:v>41579</c:v>
                </c:pt>
                <c:pt idx="146">
                  <c:v>41609</c:v>
                </c:pt>
                <c:pt idx="147">
                  <c:v>41640</c:v>
                </c:pt>
                <c:pt idx="148">
                  <c:v>41671</c:v>
                </c:pt>
                <c:pt idx="149">
                  <c:v>41699</c:v>
                </c:pt>
                <c:pt idx="150">
                  <c:v>41730</c:v>
                </c:pt>
                <c:pt idx="151">
                  <c:v>41760</c:v>
                </c:pt>
                <c:pt idx="152">
                  <c:v>41791</c:v>
                </c:pt>
                <c:pt idx="153">
                  <c:v>41821</c:v>
                </c:pt>
                <c:pt idx="154">
                  <c:v>41852</c:v>
                </c:pt>
                <c:pt idx="155">
                  <c:v>41883</c:v>
                </c:pt>
                <c:pt idx="156">
                  <c:v>41913</c:v>
                </c:pt>
                <c:pt idx="157">
                  <c:v>41944</c:v>
                </c:pt>
                <c:pt idx="158">
                  <c:v>41974</c:v>
                </c:pt>
                <c:pt idx="159">
                  <c:v>42005</c:v>
                </c:pt>
                <c:pt idx="160">
                  <c:v>42036</c:v>
                </c:pt>
                <c:pt idx="161">
                  <c:v>42064</c:v>
                </c:pt>
                <c:pt idx="162">
                  <c:v>42095</c:v>
                </c:pt>
                <c:pt idx="163">
                  <c:v>42125</c:v>
                </c:pt>
                <c:pt idx="164">
                  <c:v>42156</c:v>
                </c:pt>
                <c:pt idx="165">
                  <c:v>42186</c:v>
                </c:pt>
                <c:pt idx="166">
                  <c:v>42217</c:v>
                </c:pt>
                <c:pt idx="167">
                  <c:v>42248</c:v>
                </c:pt>
                <c:pt idx="168">
                  <c:v>42278</c:v>
                </c:pt>
                <c:pt idx="169">
                  <c:v>42309</c:v>
                </c:pt>
                <c:pt idx="170">
                  <c:v>42339</c:v>
                </c:pt>
                <c:pt idx="171">
                  <c:v>42370</c:v>
                </c:pt>
                <c:pt idx="172">
                  <c:v>42401</c:v>
                </c:pt>
                <c:pt idx="173">
                  <c:v>42430</c:v>
                </c:pt>
                <c:pt idx="174">
                  <c:v>42461</c:v>
                </c:pt>
                <c:pt idx="175">
                  <c:v>42491</c:v>
                </c:pt>
                <c:pt idx="176">
                  <c:v>42522</c:v>
                </c:pt>
                <c:pt idx="177">
                  <c:v>42552</c:v>
                </c:pt>
                <c:pt idx="178">
                  <c:v>42583</c:v>
                </c:pt>
                <c:pt idx="179">
                  <c:v>42614</c:v>
                </c:pt>
                <c:pt idx="180">
                  <c:v>42644</c:v>
                </c:pt>
                <c:pt idx="181">
                  <c:v>42675</c:v>
                </c:pt>
                <c:pt idx="182">
                  <c:v>42705</c:v>
                </c:pt>
                <c:pt idx="183">
                  <c:v>42736</c:v>
                </c:pt>
                <c:pt idx="184">
                  <c:v>42767</c:v>
                </c:pt>
                <c:pt idx="185">
                  <c:v>42795</c:v>
                </c:pt>
                <c:pt idx="186">
                  <c:v>42826</c:v>
                </c:pt>
                <c:pt idx="187">
                  <c:v>42856</c:v>
                </c:pt>
                <c:pt idx="188">
                  <c:v>42887</c:v>
                </c:pt>
                <c:pt idx="189">
                  <c:v>42917</c:v>
                </c:pt>
                <c:pt idx="190">
                  <c:v>42948</c:v>
                </c:pt>
                <c:pt idx="191">
                  <c:v>42980</c:v>
                </c:pt>
                <c:pt idx="192" formatCode="mmm\-yy">
                  <c:v>43009</c:v>
                </c:pt>
                <c:pt idx="193" formatCode="mmm\-yy">
                  <c:v>43040</c:v>
                </c:pt>
                <c:pt idx="194" formatCode="mmm\-yy">
                  <c:v>43070</c:v>
                </c:pt>
                <c:pt idx="195" formatCode="mmm\-yy">
                  <c:v>43101</c:v>
                </c:pt>
                <c:pt idx="196" formatCode="mmm\-yy">
                  <c:v>43132</c:v>
                </c:pt>
                <c:pt idx="197" formatCode="mmm\-yy">
                  <c:v>43160</c:v>
                </c:pt>
                <c:pt idx="198" formatCode="mmm\-yy">
                  <c:v>43191</c:v>
                </c:pt>
                <c:pt idx="199" formatCode="mmm\-yy">
                  <c:v>43221</c:v>
                </c:pt>
                <c:pt idx="200" formatCode="mmm\-yy">
                  <c:v>43252</c:v>
                </c:pt>
                <c:pt idx="201" formatCode="mmm\-yy">
                  <c:v>43282</c:v>
                </c:pt>
              </c:numCache>
            </c:numRef>
          </c:cat>
          <c:val>
            <c:numRef>
              <c:f>Desemprego!$G$263:$G$464</c:f>
              <c:numCache>
                <c:formatCode>#,##0.0</c:formatCode>
                <c:ptCount val="202"/>
                <c:pt idx="125">
                  <c:v>7.9</c:v>
                </c:pt>
                <c:pt idx="126">
                  <c:v>7.8</c:v>
                </c:pt>
                <c:pt idx="127">
                  <c:v>7.6</c:v>
                </c:pt>
                <c:pt idx="128">
                  <c:v>7.5</c:v>
                </c:pt>
                <c:pt idx="129">
                  <c:v>7.4</c:v>
                </c:pt>
                <c:pt idx="130">
                  <c:v>7.3</c:v>
                </c:pt>
                <c:pt idx="131">
                  <c:v>7.1</c:v>
                </c:pt>
                <c:pt idx="132">
                  <c:v>6.9</c:v>
                </c:pt>
                <c:pt idx="133">
                  <c:v>6.8</c:v>
                </c:pt>
                <c:pt idx="134">
                  <c:v>6.9</c:v>
                </c:pt>
                <c:pt idx="135">
                  <c:v>7.2</c:v>
                </c:pt>
                <c:pt idx="136">
                  <c:v>7.7</c:v>
                </c:pt>
                <c:pt idx="137">
                  <c:v>8</c:v>
                </c:pt>
                <c:pt idx="138">
                  <c:v>7.8</c:v>
                </c:pt>
                <c:pt idx="139">
                  <c:v>7.6</c:v>
                </c:pt>
                <c:pt idx="140">
                  <c:v>7.4</c:v>
                </c:pt>
                <c:pt idx="141">
                  <c:v>7.3</c:v>
                </c:pt>
                <c:pt idx="142">
                  <c:v>7.1</c:v>
                </c:pt>
                <c:pt idx="143">
                  <c:v>6.9</c:v>
                </c:pt>
                <c:pt idx="144">
                  <c:v>6.7</c:v>
                </c:pt>
                <c:pt idx="145">
                  <c:v>6.5</c:v>
                </c:pt>
                <c:pt idx="146">
                  <c:v>6.2</c:v>
                </c:pt>
                <c:pt idx="147">
                  <c:v>6.4</c:v>
                </c:pt>
                <c:pt idx="148">
                  <c:v>6.8</c:v>
                </c:pt>
                <c:pt idx="149">
                  <c:v>7.2</c:v>
                </c:pt>
                <c:pt idx="150">
                  <c:v>7.1</c:v>
                </c:pt>
                <c:pt idx="151">
                  <c:v>7</c:v>
                </c:pt>
                <c:pt idx="152">
                  <c:v>6.8</c:v>
                </c:pt>
                <c:pt idx="153">
                  <c:v>6.9</c:v>
                </c:pt>
                <c:pt idx="154">
                  <c:v>6.9</c:v>
                </c:pt>
                <c:pt idx="155">
                  <c:v>6.8</c:v>
                </c:pt>
                <c:pt idx="156">
                  <c:v>6.6</c:v>
                </c:pt>
                <c:pt idx="157">
                  <c:v>6.5</c:v>
                </c:pt>
                <c:pt idx="158">
                  <c:v>6.5</c:v>
                </c:pt>
                <c:pt idx="159">
                  <c:v>6.8</c:v>
                </c:pt>
                <c:pt idx="160">
                  <c:v>7.1</c:v>
                </c:pt>
                <c:pt idx="161">
                  <c:v>7.9</c:v>
                </c:pt>
                <c:pt idx="162">
                  <c:v>8</c:v>
                </c:pt>
                <c:pt idx="163">
                  <c:v>8.1</c:v>
                </c:pt>
                <c:pt idx="164">
                  <c:v>8.3000000000000007</c:v>
                </c:pt>
                <c:pt idx="165">
                  <c:v>8.6</c:v>
                </c:pt>
                <c:pt idx="166" formatCode="0.0">
                  <c:v>8.7227043950382441</c:v>
                </c:pt>
                <c:pt idx="167">
                  <c:v>8.9</c:v>
                </c:pt>
                <c:pt idx="168">
                  <c:v>9</c:v>
                </c:pt>
                <c:pt idx="169">
                  <c:v>9</c:v>
                </c:pt>
                <c:pt idx="170">
                  <c:v>9</c:v>
                </c:pt>
                <c:pt idx="171">
                  <c:v>9.5</c:v>
                </c:pt>
                <c:pt idx="172">
                  <c:v>10.199999999999999</c:v>
                </c:pt>
                <c:pt idx="173">
                  <c:v>10.9</c:v>
                </c:pt>
                <c:pt idx="174">
                  <c:v>11.2</c:v>
                </c:pt>
                <c:pt idx="175">
                  <c:v>11.2</c:v>
                </c:pt>
                <c:pt idx="176">
                  <c:v>11.3</c:v>
                </c:pt>
                <c:pt idx="177">
                  <c:v>11.6</c:v>
                </c:pt>
                <c:pt idx="178">
                  <c:v>11.8</c:v>
                </c:pt>
                <c:pt idx="179">
                  <c:v>11.8</c:v>
                </c:pt>
                <c:pt idx="180">
                  <c:v>11.8</c:v>
                </c:pt>
                <c:pt idx="181">
                  <c:v>11.8</c:v>
                </c:pt>
                <c:pt idx="182">
                  <c:v>12</c:v>
                </c:pt>
                <c:pt idx="183">
                  <c:v>12.6</c:v>
                </c:pt>
                <c:pt idx="184">
                  <c:v>13.2</c:v>
                </c:pt>
                <c:pt idx="185">
                  <c:v>13.7</c:v>
                </c:pt>
                <c:pt idx="186">
                  <c:v>13.6</c:v>
                </c:pt>
                <c:pt idx="187">
                  <c:v>13.3</c:v>
                </c:pt>
                <c:pt idx="188">
                  <c:v>13</c:v>
                </c:pt>
                <c:pt idx="189">
                  <c:v>12.8</c:v>
                </c:pt>
                <c:pt idx="190">
                  <c:v>12.6</c:v>
                </c:pt>
                <c:pt idx="191">
                  <c:v>12.4</c:v>
                </c:pt>
                <c:pt idx="192">
                  <c:v>12.2</c:v>
                </c:pt>
                <c:pt idx="193">
                  <c:v>12</c:v>
                </c:pt>
                <c:pt idx="194">
                  <c:v>11.8</c:v>
                </c:pt>
                <c:pt idx="195">
                  <c:v>12.2</c:v>
                </c:pt>
                <c:pt idx="196">
                  <c:v>12.6</c:v>
                </c:pt>
                <c:pt idx="197">
                  <c:v>13.1</c:v>
                </c:pt>
                <c:pt idx="198">
                  <c:v>12.9</c:v>
                </c:pt>
                <c:pt idx="199">
                  <c:v>12.7</c:v>
                </c:pt>
                <c:pt idx="200">
                  <c:v>12.4</c:v>
                </c:pt>
                <c:pt idx="201">
                  <c:v>12.3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8BF-4DA4-A48E-115AC750E9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50144"/>
        <c:axId val="127751680"/>
      </c:lineChart>
      <c:dateAx>
        <c:axId val="12775014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127751680"/>
        <c:crosses val="autoZero"/>
        <c:auto val="1"/>
        <c:lblOffset val="100"/>
        <c:baseTimeUnit val="months"/>
      </c:dateAx>
      <c:valAx>
        <c:axId val="127751680"/>
        <c:scaling>
          <c:orientation val="minMax"/>
          <c:max val="15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crossAx val="127750144"/>
        <c:crosses val="autoZero"/>
        <c:crossBetween val="between"/>
        <c:majorUnit val="3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pt-BR" sz="1200"/>
              <a:t>Taxa de desemprego: PME</a:t>
            </a:r>
            <a:r>
              <a:rPr lang="pt-BR" sz="1200" baseline="0"/>
              <a:t> (até fev/16) e PNAD contínua (a partir de mar/16)</a:t>
            </a:r>
            <a:endParaRPr lang="pt-BR" sz="1200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Desemprego!$U$420</c:f>
              <c:strCache>
                <c:ptCount val="1"/>
                <c:pt idx="0">
                  <c:v>Efetivo</c:v>
                </c:pt>
              </c:strCache>
            </c:strRef>
          </c:tx>
          <c:spPr>
            <a:ln w="38100">
              <a:solidFill>
                <a:schemeClr val="tx1">
                  <a:lumMod val="95000"/>
                  <a:lumOff val="5000"/>
                </a:schemeClr>
              </a:solidFill>
            </a:ln>
          </c:spPr>
          <c:marker>
            <c:symbol val="none"/>
          </c:marker>
          <c:dPt>
            <c:idx val="15"/>
            <c:bubble3D val="0"/>
            <c:spPr>
              <a:ln w="38100">
                <a:noFill/>
              </a:ln>
            </c:spPr>
            <c:extLst>
              <c:ext xmlns:c16="http://schemas.microsoft.com/office/drawing/2014/chart" uri="{C3380CC4-5D6E-409C-BE32-E72D297353CC}">
                <c16:uniqueId val="{00000001-1CAB-4C93-8404-5A1A406B7398}"/>
              </c:ext>
            </c:extLst>
          </c:dPt>
          <c:cat>
            <c:numRef>
              <c:f>Desemprego!$A$421:$A$464</c:f>
              <c:numCache>
                <c:formatCode>[$-416]mmm\-yy;@</c:formatCode>
                <c:ptCount val="44"/>
                <c:pt idx="0">
                  <c:v>41974</c:v>
                </c:pt>
                <c:pt idx="1">
                  <c:v>42005</c:v>
                </c:pt>
                <c:pt idx="2">
                  <c:v>42036</c:v>
                </c:pt>
                <c:pt idx="3">
                  <c:v>42064</c:v>
                </c:pt>
                <c:pt idx="4">
                  <c:v>42095</c:v>
                </c:pt>
                <c:pt idx="5">
                  <c:v>42125</c:v>
                </c:pt>
                <c:pt idx="6">
                  <c:v>42156</c:v>
                </c:pt>
                <c:pt idx="7">
                  <c:v>42186</c:v>
                </c:pt>
                <c:pt idx="8">
                  <c:v>42217</c:v>
                </c:pt>
                <c:pt idx="9">
                  <c:v>42248</c:v>
                </c:pt>
                <c:pt idx="10">
                  <c:v>42278</c:v>
                </c:pt>
                <c:pt idx="11">
                  <c:v>42309</c:v>
                </c:pt>
                <c:pt idx="12">
                  <c:v>42339</c:v>
                </c:pt>
                <c:pt idx="13">
                  <c:v>42370</c:v>
                </c:pt>
                <c:pt idx="14">
                  <c:v>42401</c:v>
                </c:pt>
                <c:pt idx="15">
                  <c:v>42430</c:v>
                </c:pt>
                <c:pt idx="16">
                  <c:v>42461</c:v>
                </c:pt>
                <c:pt idx="17">
                  <c:v>42491</c:v>
                </c:pt>
                <c:pt idx="18">
                  <c:v>42522</c:v>
                </c:pt>
                <c:pt idx="19">
                  <c:v>42552</c:v>
                </c:pt>
                <c:pt idx="20">
                  <c:v>42583</c:v>
                </c:pt>
                <c:pt idx="21">
                  <c:v>42614</c:v>
                </c:pt>
                <c:pt idx="22">
                  <c:v>42644</c:v>
                </c:pt>
                <c:pt idx="23">
                  <c:v>42675</c:v>
                </c:pt>
                <c:pt idx="24">
                  <c:v>42705</c:v>
                </c:pt>
                <c:pt idx="25">
                  <c:v>42736</c:v>
                </c:pt>
                <c:pt idx="26">
                  <c:v>42767</c:v>
                </c:pt>
                <c:pt idx="27">
                  <c:v>42795</c:v>
                </c:pt>
                <c:pt idx="28">
                  <c:v>42826</c:v>
                </c:pt>
                <c:pt idx="29">
                  <c:v>42856</c:v>
                </c:pt>
                <c:pt idx="30">
                  <c:v>42887</c:v>
                </c:pt>
                <c:pt idx="31">
                  <c:v>42917</c:v>
                </c:pt>
                <c:pt idx="32">
                  <c:v>42948</c:v>
                </c:pt>
                <c:pt idx="33">
                  <c:v>42980</c:v>
                </c:pt>
                <c:pt idx="34" formatCode="mmm\-yy">
                  <c:v>43009</c:v>
                </c:pt>
                <c:pt idx="35" formatCode="mmm\-yy">
                  <c:v>43040</c:v>
                </c:pt>
                <c:pt idx="36" formatCode="mmm\-yy">
                  <c:v>43070</c:v>
                </c:pt>
                <c:pt idx="37" formatCode="mmm\-yy">
                  <c:v>43101</c:v>
                </c:pt>
                <c:pt idx="38" formatCode="mmm\-yy">
                  <c:v>43132</c:v>
                </c:pt>
                <c:pt idx="39" formatCode="mmm\-yy">
                  <c:v>43160</c:v>
                </c:pt>
                <c:pt idx="40" formatCode="mmm\-yy">
                  <c:v>43191</c:v>
                </c:pt>
                <c:pt idx="41" formatCode="mmm\-yy">
                  <c:v>43221</c:v>
                </c:pt>
                <c:pt idx="42" formatCode="mmm\-yy">
                  <c:v>43252</c:v>
                </c:pt>
                <c:pt idx="43" formatCode="mmm\-yy">
                  <c:v>43282</c:v>
                </c:pt>
              </c:numCache>
            </c:numRef>
          </c:cat>
          <c:val>
            <c:numRef>
              <c:f>Desemprego!$U$421:$U$464</c:f>
              <c:numCache>
                <c:formatCode>#,##0.0</c:formatCode>
                <c:ptCount val="44"/>
                <c:pt idx="0">
                  <c:v>4.3</c:v>
                </c:pt>
                <c:pt idx="1">
                  <c:v>5.3</c:v>
                </c:pt>
                <c:pt idx="2">
                  <c:v>5.9</c:v>
                </c:pt>
                <c:pt idx="3">
                  <c:v>6.2</c:v>
                </c:pt>
                <c:pt idx="4">
                  <c:v>6.4</c:v>
                </c:pt>
                <c:pt idx="5">
                  <c:v>6.7</c:v>
                </c:pt>
                <c:pt idx="6">
                  <c:v>6.9</c:v>
                </c:pt>
                <c:pt idx="7">
                  <c:v>7.5</c:v>
                </c:pt>
                <c:pt idx="8">
                  <c:v>7.6</c:v>
                </c:pt>
                <c:pt idx="9">
                  <c:v>7.6</c:v>
                </c:pt>
                <c:pt idx="10">
                  <c:v>7.9</c:v>
                </c:pt>
                <c:pt idx="11">
                  <c:v>7.5</c:v>
                </c:pt>
                <c:pt idx="12">
                  <c:v>6.9</c:v>
                </c:pt>
                <c:pt idx="13">
                  <c:v>7.6</c:v>
                </c:pt>
                <c:pt idx="14">
                  <c:v>8.1999999999999993</c:v>
                </c:pt>
                <c:pt idx="15">
                  <c:v>10.9</c:v>
                </c:pt>
                <c:pt idx="16">
                  <c:v>11.2</c:v>
                </c:pt>
                <c:pt idx="17">
                  <c:v>11.2</c:v>
                </c:pt>
                <c:pt idx="18">
                  <c:v>11.3</c:v>
                </c:pt>
                <c:pt idx="19">
                  <c:v>11.6</c:v>
                </c:pt>
                <c:pt idx="20">
                  <c:v>11.8</c:v>
                </c:pt>
                <c:pt idx="21">
                  <c:v>11.8</c:v>
                </c:pt>
                <c:pt idx="22">
                  <c:v>11.8</c:v>
                </c:pt>
                <c:pt idx="23">
                  <c:v>11.8</c:v>
                </c:pt>
                <c:pt idx="24">
                  <c:v>12</c:v>
                </c:pt>
                <c:pt idx="25">
                  <c:v>12.6</c:v>
                </c:pt>
                <c:pt idx="26">
                  <c:v>13.2</c:v>
                </c:pt>
                <c:pt idx="27">
                  <c:v>13.7</c:v>
                </c:pt>
                <c:pt idx="28">
                  <c:v>13.6</c:v>
                </c:pt>
                <c:pt idx="29">
                  <c:v>13.3</c:v>
                </c:pt>
                <c:pt idx="30">
                  <c:v>13</c:v>
                </c:pt>
                <c:pt idx="31">
                  <c:v>12.8</c:v>
                </c:pt>
                <c:pt idx="32">
                  <c:v>12.6</c:v>
                </c:pt>
                <c:pt idx="33">
                  <c:v>12.4</c:v>
                </c:pt>
                <c:pt idx="34">
                  <c:v>12.2</c:v>
                </c:pt>
                <c:pt idx="35">
                  <c:v>12</c:v>
                </c:pt>
                <c:pt idx="36">
                  <c:v>11.8</c:v>
                </c:pt>
                <c:pt idx="37">
                  <c:v>12.2</c:v>
                </c:pt>
                <c:pt idx="38">
                  <c:v>12.6</c:v>
                </c:pt>
                <c:pt idx="39">
                  <c:v>13.1</c:v>
                </c:pt>
                <c:pt idx="40">
                  <c:v>12.9</c:v>
                </c:pt>
                <c:pt idx="41">
                  <c:v>12.7</c:v>
                </c:pt>
                <c:pt idx="42">
                  <c:v>12.4</c:v>
                </c:pt>
                <c:pt idx="43">
                  <c:v>12.3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CAB-4C93-8404-5A1A406B7398}"/>
            </c:ext>
          </c:extLst>
        </c:ser>
        <c:ser>
          <c:idx val="1"/>
          <c:order val="1"/>
          <c:tx>
            <c:strRef>
              <c:f>Desemprego!$V$420</c:f>
              <c:strCache>
                <c:ptCount val="1"/>
                <c:pt idx="0">
                  <c:v>Valor Data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dPt>
            <c:idx val="15"/>
            <c:bubble3D val="0"/>
            <c:spPr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4-1CAB-4C93-8404-5A1A406B7398}"/>
              </c:ext>
            </c:extLst>
          </c:dPt>
          <c:cat>
            <c:numRef>
              <c:f>Desemprego!$A$421:$A$464</c:f>
              <c:numCache>
                <c:formatCode>[$-416]mmm\-yy;@</c:formatCode>
                <c:ptCount val="44"/>
                <c:pt idx="0">
                  <c:v>41974</c:v>
                </c:pt>
                <c:pt idx="1">
                  <c:v>42005</c:v>
                </c:pt>
                <c:pt idx="2">
                  <c:v>42036</c:v>
                </c:pt>
                <c:pt idx="3">
                  <c:v>42064</c:v>
                </c:pt>
                <c:pt idx="4">
                  <c:v>42095</c:v>
                </c:pt>
                <c:pt idx="5">
                  <c:v>42125</c:v>
                </c:pt>
                <c:pt idx="6">
                  <c:v>42156</c:v>
                </c:pt>
                <c:pt idx="7">
                  <c:v>42186</c:v>
                </c:pt>
                <c:pt idx="8">
                  <c:v>42217</c:v>
                </c:pt>
                <c:pt idx="9">
                  <c:v>42248</c:v>
                </c:pt>
                <c:pt idx="10">
                  <c:v>42278</c:v>
                </c:pt>
                <c:pt idx="11">
                  <c:v>42309</c:v>
                </c:pt>
                <c:pt idx="12">
                  <c:v>42339</c:v>
                </c:pt>
                <c:pt idx="13">
                  <c:v>42370</c:v>
                </c:pt>
                <c:pt idx="14">
                  <c:v>42401</c:v>
                </c:pt>
                <c:pt idx="15">
                  <c:v>42430</c:v>
                </c:pt>
                <c:pt idx="16">
                  <c:v>42461</c:v>
                </c:pt>
                <c:pt idx="17">
                  <c:v>42491</c:v>
                </c:pt>
                <c:pt idx="18">
                  <c:v>42522</c:v>
                </c:pt>
                <c:pt idx="19">
                  <c:v>42552</c:v>
                </c:pt>
                <c:pt idx="20">
                  <c:v>42583</c:v>
                </c:pt>
                <c:pt idx="21">
                  <c:v>42614</c:v>
                </c:pt>
                <c:pt idx="22">
                  <c:v>42644</c:v>
                </c:pt>
                <c:pt idx="23">
                  <c:v>42675</c:v>
                </c:pt>
                <c:pt idx="24">
                  <c:v>42705</c:v>
                </c:pt>
                <c:pt idx="25">
                  <c:v>42736</c:v>
                </c:pt>
                <c:pt idx="26">
                  <c:v>42767</c:v>
                </c:pt>
                <c:pt idx="27">
                  <c:v>42795</c:v>
                </c:pt>
                <c:pt idx="28">
                  <c:v>42826</c:v>
                </c:pt>
                <c:pt idx="29">
                  <c:v>42856</c:v>
                </c:pt>
                <c:pt idx="30">
                  <c:v>42887</c:v>
                </c:pt>
                <c:pt idx="31">
                  <c:v>42917</c:v>
                </c:pt>
                <c:pt idx="32">
                  <c:v>42948</c:v>
                </c:pt>
                <c:pt idx="33">
                  <c:v>42980</c:v>
                </c:pt>
                <c:pt idx="34" formatCode="mmm\-yy">
                  <c:v>43009</c:v>
                </c:pt>
                <c:pt idx="35" formatCode="mmm\-yy">
                  <c:v>43040</c:v>
                </c:pt>
                <c:pt idx="36" formatCode="mmm\-yy">
                  <c:v>43070</c:v>
                </c:pt>
                <c:pt idx="37" formatCode="mmm\-yy">
                  <c:v>43101</c:v>
                </c:pt>
                <c:pt idx="38" formatCode="mmm\-yy">
                  <c:v>43132</c:v>
                </c:pt>
                <c:pt idx="39" formatCode="mmm\-yy">
                  <c:v>43160</c:v>
                </c:pt>
                <c:pt idx="40" formatCode="mmm\-yy">
                  <c:v>43191</c:v>
                </c:pt>
                <c:pt idx="41" formatCode="mmm\-yy">
                  <c:v>43221</c:v>
                </c:pt>
                <c:pt idx="42" formatCode="mmm\-yy">
                  <c:v>43252</c:v>
                </c:pt>
                <c:pt idx="43" formatCode="mmm\-yy">
                  <c:v>43282</c:v>
                </c:pt>
              </c:numCache>
            </c:numRef>
          </c:cat>
          <c:val>
            <c:numRef>
              <c:f>Desemprego!$V$421:$V$464</c:f>
              <c:numCache>
                <c:formatCode>General</c:formatCode>
                <c:ptCount val="44"/>
                <c:pt idx="0">
                  <c:v>4.5999999999999996</c:v>
                </c:pt>
                <c:pt idx="1">
                  <c:v>5.0999999999999996</c:v>
                </c:pt>
                <c:pt idx="2">
                  <c:v>5.7</c:v>
                </c:pt>
                <c:pt idx="3">
                  <c:v>6.1</c:v>
                </c:pt>
                <c:pt idx="4">
                  <c:v>6.3</c:v>
                </c:pt>
                <c:pt idx="5">
                  <c:v>6.6</c:v>
                </c:pt>
                <c:pt idx="6">
                  <c:v>6.8</c:v>
                </c:pt>
                <c:pt idx="7">
                  <c:v>7</c:v>
                </c:pt>
                <c:pt idx="8">
                  <c:v>7.7</c:v>
                </c:pt>
                <c:pt idx="9">
                  <c:v>7.8</c:v>
                </c:pt>
                <c:pt idx="10">
                  <c:v>7.6</c:v>
                </c:pt>
                <c:pt idx="11">
                  <c:v>7.9</c:v>
                </c:pt>
                <c:pt idx="12">
                  <c:v>7.3</c:v>
                </c:pt>
                <c:pt idx="13">
                  <c:v>8</c:v>
                </c:pt>
                <c:pt idx="14">
                  <c:v>8.1999999999999993</c:v>
                </c:pt>
                <c:pt idx="15">
                  <c:v>10.8</c:v>
                </c:pt>
                <c:pt idx="16">
                  <c:v>11.1</c:v>
                </c:pt>
                <c:pt idx="17">
                  <c:v>11.4</c:v>
                </c:pt>
                <c:pt idx="18">
                  <c:v>11.3</c:v>
                </c:pt>
                <c:pt idx="19">
                  <c:v>11.5</c:v>
                </c:pt>
                <c:pt idx="20">
                  <c:v>11.7</c:v>
                </c:pt>
                <c:pt idx="21">
                  <c:v>11.9</c:v>
                </c:pt>
                <c:pt idx="22">
                  <c:v>11.8</c:v>
                </c:pt>
                <c:pt idx="23">
                  <c:v>11.8</c:v>
                </c:pt>
                <c:pt idx="24">
                  <c:v>11.9</c:v>
                </c:pt>
                <c:pt idx="26">
                  <c:v>13.2</c:v>
                </c:pt>
                <c:pt idx="27">
                  <c:v>13.7</c:v>
                </c:pt>
                <c:pt idx="28">
                  <c:v>13.9</c:v>
                </c:pt>
                <c:pt idx="29">
                  <c:v>13.6</c:v>
                </c:pt>
                <c:pt idx="30">
                  <c:v>13.3</c:v>
                </c:pt>
                <c:pt idx="32">
                  <c:v>12.7</c:v>
                </c:pt>
                <c:pt idx="33">
                  <c:v>12.4</c:v>
                </c:pt>
                <c:pt idx="34">
                  <c:v>12.2</c:v>
                </c:pt>
                <c:pt idx="35">
                  <c:v>12</c:v>
                </c:pt>
                <c:pt idx="36">
                  <c:v>11.9</c:v>
                </c:pt>
                <c:pt idx="37">
                  <c:v>12</c:v>
                </c:pt>
                <c:pt idx="38">
                  <c:v>12.5</c:v>
                </c:pt>
                <c:pt idx="39">
                  <c:v>12.9</c:v>
                </c:pt>
                <c:pt idx="40">
                  <c:v>13</c:v>
                </c:pt>
                <c:pt idx="41">
                  <c:v>12.7</c:v>
                </c:pt>
                <c:pt idx="42">
                  <c:v>12.6</c:v>
                </c:pt>
                <c:pt idx="43">
                  <c:v>12.3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CAB-4C93-8404-5A1A406B73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87776"/>
        <c:axId val="127789312"/>
      </c:lineChart>
      <c:dateAx>
        <c:axId val="127787776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pt-BR"/>
          </a:p>
        </c:txPr>
        <c:crossAx val="127789312"/>
        <c:crosses val="autoZero"/>
        <c:auto val="1"/>
        <c:lblOffset val="100"/>
        <c:baseTimeUnit val="months"/>
      </c:dateAx>
      <c:valAx>
        <c:axId val="127789312"/>
        <c:scaling>
          <c:orientation val="minMax"/>
          <c:max val="14"/>
          <c:min val="4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crossAx val="127787776"/>
        <c:crosses val="autoZero"/>
        <c:crossBetween val="between"/>
        <c:majorUnit val="2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pt-BR"/>
              <a:t>IPCA acumulado 12 meses x Meta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IPCA!$D$2</c:f>
              <c:strCache>
                <c:ptCount val="1"/>
                <c:pt idx="0">
                  <c:v>IPCA acumulado 12meses</c:v>
                </c:pt>
              </c:strCache>
            </c:strRef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none"/>
          </c:marker>
          <c:cat>
            <c:numRef>
              <c:f>IPCA!$A$237:$A$506</c:f>
              <c:numCache>
                <c:formatCode>mmm\-yy</c:formatCode>
                <c:ptCount val="270"/>
                <c:pt idx="0">
                  <c:v>36342</c:v>
                </c:pt>
                <c:pt idx="1">
                  <c:v>36373</c:v>
                </c:pt>
                <c:pt idx="2">
                  <c:v>36404</c:v>
                </c:pt>
                <c:pt idx="3">
                  <c:v>36434</c:v>
                </c:pt>
                <c:pt idx="4">
                  <c:v>36465</c:v>
                </c:pt>
                <c:pt idx="5">
                  <c:v>36495</c:v>
                </c:pt>
                <c:pt idx="6">
                  <c:v>36526</c:v>
                </c:pt>
                <c:pt idx="7">
                  <c:v>36557</c:v>
                </c:pt>
                <c:pt idx="8">
                  <c:v>36586</c:v>
                </c:pt>
                <c:pt idx="9">
                  <c:v>36617</c:v>
                </c:pt>
                <c:pt idx="10">
                  <c:v>36647</c:v>
                </c:pt>
                <c:pt idx="11">
                  <c:v>36678</c:v>
                </c:pt>
                <c:pt idx="12">
                  <c:v>36708</c:v>
                </c:pt>
                <c:pt idx="13">
                  <c:v>36739</c:v>
                </c:pt>
                <c:pt idx="14">
                  <c:v>36770</c:v>
                </c:pt>
                <c:pt idx="15">
                  <c:v>36800</c:v>
                </c:pt>
                <c:pt idx="16">
                  <c:v>36831</c:v>
                </c:pt>
                <c:pt idx="17">
                  <c:v>36861</c:v>
                </c:pt>
                <c:pt idx="18">
                  <c:v>36892</c:v>
                </c:pt>
                <c:pt idx="19">
                  <c:v>36923</c:v>
                </c:pt>
                <c:pt idx="20">
                  <c:v>36951</c:v>
                </c:pt>
                <c:pt idx="21">
                  <c:v>36982</c:v>
                </c:pt>
                <c:pt idx="22">
                  <c:v>37012</c:v>
                </c:pt>
                <c:pt idx="23">
                  <c:v>37043</c:v>
                </c:pt>
                <c:pt idx="24">
                  <c:v>37073</c:v>
                </c:pt>
                <c:pt idx="25">
                  <c:v>37104</c:v>
                </c:pt>
                <c:pt idx="26">
                  <c:v>37135</c:v>
                </c:pt>
                <c:pt idx="27">
                  <c:v>37165</c:v>
                </c:pt>
                <c:pt idx="28">
                  <c:v>37196</c:v>
                </c:pt>
                <c:pt idx="29">
                  <c:v>37226</c:v>
                </c:pt>
                <c:pt idx="30">
                  <c:v>37257</c:v>
                </c:pt>
                <c:pt idx="31">
                  <c:v>37288</c:v>
                </c:pt>
                <c:pt idx="32">
                  <c:v>37316</c:v>
                </c:pt>
                <c:pt idx="33">
                  <c:v>37347</c:v>
                </c:pt>
                <c:pt idx="34">
                  <c:v>37377</c:v>
                </c:pt>
                <c:pt idx="35">
                  <c:v>37408</c:v>
                </c:pt>
                <c:pt idx="36">
                  <c:v>37438</c:v>
                </c:pt>
                <c:pt idx="37">
                  <c:v>37469</c:v>
                </c:pt>
                <c:pt idx="38">
                  <c:v>37500</c:v>
                </c:pt>
                <c:pt idx="39">
                  <c:v>37530</c:v>
                </c:pt>
                <c:pt idx="40">
                  <c:v>37561</c:v>
                </c:pt>
                <c:pt idx="41">
                  <c:v>37591</c:v>
                </c:pt>
                <c:pt idx="42">
                  <c:v>37622</c:v>
                </c:pt>
                <c:pt idx="43">
                  <c:v>37653</c:v>
                </c:pt>
                <c:pt idx="44">
                  <c:v>37681</c:v>
                </c:pt>
                <c:pt idx="45">
                  <c:v>37712</c:v>
                </c:pt>
                <c:pt idx="46">
                  <c:v>37742</c:v>
                </c:pt>
                <c:pt idx="47">
                  <c:v>37773</c:v>
                </c:pt>
                <c:pt idx="48">
                  <c:v>37803</c:v>
                </c:pt>
                <c:pt idx="49">
                  <c:v>37834</c:v>
                </c:pt>
                <c:pt idx="50">
                  <c:v>37865</c:v>
                </c:pt>
                <c:pt idx="51">
                  <c:v>37895</c:v>
                </c:pt>
                <c:pt idx="52">
                  <c:v>37926</c:v>
                </c:pt>
                <c:pt idx="53">
                  <c:v>37956</c:v>
                </c:pt>
                <c:pt idx="54">
                  <c:v>37987</c:v>
                </c:pt>
                <c:pt idx="55">
                  <c:v>38018</c:v>
                </c:pt>
                <c:pt idx="56">
                  <c:v>38047</c:v>
                </c:pt>
                <c:pt idx="57">
                  <c:v>38078</c:v>
                </c:pt>
                <c:pt idx="58">
                  <c:v>38108</c:v>
                </c:pt>
                <c:pt idx="59">
                  <c:v>38139</c:v>
                </c:pt>
                <c:pt idx="60">
                  <c:v>38169</c:v>
                </c:pt>
                <c:pt idx="61">
                  <c:v>38200</c:v>
                </c:pt>
                <c:pt idx="62">
                  <c:v>38231</c:v>
                </c:pt>
                <c:pt idx="63">
                  <c:v>38261</c:v>
                </c:pt>
                <c:pt idx="64">
                  <c:v>38292</c:v>
                </c:pt>
                <c:pt idx="65">
                  <c:v>38322</c:v>
                </c:pt>
                <c:pt idx="66">
                  <c:v>38353</c:v>
                </c:pt>
                <c:pt idx="67">
                  <c:v>38384</c:v>
                </c:pt>
                <c:pt idx="68">
                  <c:v>38412</c:v>
                </c:pt>
                <c:pt idx="69">
                  <c:v>38443</c:v>
                </c:pt>
                <c:pt idx="70">
                  <c:v>38473</c:v>
                </c:pt>
                <c:pt idx="71">
                  <c:v>38504</c:v>
                </c:pt>
                <c:pt idx="72">
                  <c:v>38534</c:v>
                </c:pt>
                <c:pt idx="73">
                  <c:v>38565</c:v>
                </c:pt>
                <c:pt idx="74">
                  <c:v>38596</c:v>
                </c:pt>
                <c:pt idx="75">
                  <c:v>38626</c:v>
                </c:pt>
                <c:pt idx="76">
                  <c:v>38657</c:v>
                </c:pt>
                <c:pt idx="77">
                  <c:v>38687</c:v>
                </c:pt>
                <c:pt idx="78">
                  <c:v>38718</c:v>
                </c:pt>
                <c:pt idx="79">
                  <c:v>38749</c:v>
                </c:pt>
                <c:pt idx="80">
                  <c:v>38777</c:v>
                </c:pt>
                <c:pt idx="81">
                  <c:v>38808</c:v>
                </c:pt>
                <c:pt idx="82">
                  <c:v>38838</c:v>
                </c:pt>
                <c:pt idx="83">
                  <c:v>38869</c:v>
                </c:pt>
                <c:pt idx="84">
                  <c:v>38899</c:v>
                </c:pt>
                <c:pt idx="85">
                  <c:v>38930</c:v>
                </c:pt>
                <c:pt idx="86">
                  <c:v>38961</c:v>
                </c:pt>
                <c:pt idx="87">
                  <c:v>38991</c:v>
                </c:pt>
                <c:pt idx="88">
                  <c:v>39022</c:v>
                </c:pt>
                <c:pt idx="89">
                  <c:v>39052</c:v>
                </c:pt>
                <c:pt idx="90">
                  <c:v>39083</c:v>
                </c:pt>
                <c:pt idx="91">
                  <c:v>39114</c:v>
                </c:pt>
                <c:pt idx="92">
                  <c:v>39142</c:v>
                </c:pt>
                <c:pt idx="93">
                  <c:v>39173</c:v>
                </c:pt>
                <c:pt idx="94">
                  <c:v>39203</c:v>
                </c:pt>
                <c:pt idx="95">
                  <c:v>39234</c:v>
                </c:pt>
                <c:pt idx="96">
                  <c:v>39264</c:v>
                </c:pt>
                <c:pt idx="97">
                  <c:v>39295</c:v>
                </c:pt>
                <c:pt idx="98">
                  <c:v>39326</c:v>
                </c:pt>
                <c:pt idx="99">
                  <c:v>39356</c:v>
                </c:pt>
                <c:pt idx="100">
                  <c:v>39387</c:v>
                </c:pt>
                <c:pt idx="101">
                  <c:v>39417</c:v>
                </c:pt>
                <c:pt idx="102">
                  <c:v>39448</c:v>
                </c:pt>
                <c:pt idx="103">
                  <c:v>39479</c:v>
                </c:pt>
                <c:pt idx="104">
                  <c:v>39508</c:v>
                </c:pt>
                <c:pt idx="105">
                  <c:v>39539</c:v>
                </c:pt>
                <c:pt idx="106">
                  <c:v>39569</c:v>
                </c:pt>
                <c:pt idx="107">
                  <c:v>39600</c:v>
                </c:pt>
                <c:pt idx="108">
                  <c:v>39630</c:v>
                </c:pt>
                <c:pt idx="109">
                  <c:v>39661</c:v>
                </c:pt>
                <c:pt idx="110">
                  <c:v>39692</c:v>
                </c:pt>
                <c:pt idx="111">
                  <c:v>39722</c:v>
                </c:pt>
                <c:pt idx="112">
                  <c:v>39753</c:v>
                </c:pt>
                <c:pt idx="113">
                  <c:v>39783</c:v>
                </c:pt>
                <c:pt idx="114">
                  <c:v>39814</c:v>
                </c:pt>
                <c:pt idx="115">
                  <c:v>39845</c:v>
                </c:pt>
                <c:pt idx="116">
                  <c:v>39873</c:v>
                </c:pt>
                <c:pt idx="117">
                  <c:v>39904</c:v>
                </c:pt>
                <c:pt idx="118">
                  <c:v>39934</c:v>
                </c:pt>
                <c:pt idx="119">
                  <c:v>39965</c:v>
                </c:pt>
                <c:pt idx="120">
                  <c:v>39995</c:v>
                </c:pt>
                <c:pt idx="121">
                  <c:v>40026</c:v>
                </c:pt>
                <c:pt idx="122">
                  <c:v>40057</c:v>
                </c:pt>
                <c:pt idx="123">
                  <c:v>40087</c:v>
                </c:pt>
                <c:pt idx="124">
                  <c:v>40118</c:v>
                </c:pt>
                <c:pt idx="125">
                  <c:v>40148</c:v>
                </c:pt>
                <c:pt idx="126">
                  <c:v>40179</c:v>
                </c:pt>
                <c:pt idx="127">
                  <c:v>40210</c:v>
                </c:pt>
                <c:pt idx="128">
                  <c:v>40238</c:v>
                </c:pt>
                <c:pt idx="129">
                  <c:v>40269</c:v>
                </c:pt>
                <c:pt idx="130">
                  <c:v>40299</c:v>
                </c:pt>
                <c:pt idx="131">
                  <c:v>40330</c:v>
                </c:pt>
                <c:pt idx="132">
                  <c:v>40360</c:v>
                </c:pt>
                <c:pt idx="133">
                  <c:v>40391</c:v>
                </c:pt>
                <c:pt idx="134">
                  <c:v>40422</c:v>
                </c:pt>
                <c:pt idx="135">
                  <c:v>40452</c:v>
                </c:pt>
                <c:pt idx="136">
                  <c:v>40483</c:v>
                </c:pt>
                <c:pt idx="137">
                  <c:v>40513</c:v>
                </c:pt>
                <c:pt idx="138">
                  <c:v>40544</c:v>
                </c:pt>
                <c:pt idx="139">
                  <c:v>40575</c:v>
                </c:pt>
                <c:pt idx="140">
                  <c:v>40603</c:v>
                </c:pt>
                <c:pt idx="141">
                  <c:v>40634</c:v>
                </c:pt>
                <c:pt idx="142">
                  <c:v>40664</c:v>
                </c:pt>
                <c:pt idx="143">
                  <c:v>40695</c:v>
                </c:pt>
                <c:pt idx="144">
                  <c:v>40725</c:v>
                </c:pt>
                <c:pt idx="145">
                  <c:v>40756</c:v>
                </c:pt>
                <c:pt idx="146">
                  <c:v>40787</c:v>
                </c:pt>
                <c:pt idx="147">
                  <c:v>40817</c:v>
                </c:pt>
                <c:pt idx="148">
                  <c:v>40848</c:v>
                </c:pt>
                <c:pt idx="149">
                  <c:v>40878</c:v>
                </c:pt>
                <c:pt idx="150">
                  <c:v>40909</c:v>
                </c:pt>
                <c:pt idx="151">
                  <c:v>40940</c:v>
                </c:pt>
                <c:pt idx="152">
                  <c:v>40969</c:v>
                </c:pt>
                <c:pt idx="153">
                  <c:v>41000</c:v>
                </c:pt>
                <c:pt idx="154">
                  <c:v>41030</c:v>
                </c:pt>
                <c:pt idx="155">
                  <c:v>41061</c:v>
                </c:pt>
                <c:pt idx="156">
                  <c:v>41091</c:v>
                </c:pt>
                <c:pt idx="157">
                  <c:v>41122</c:v>
                </c:pt>
                <c:pt idx="158">
                  <c:v>41153</c:v>
                </c:pt>
                <c:pt idx="159">
                  <c:v>41183</c:v>
                </c:pt>
                <c:pt idx="160">
                  <c:v>41214</c:v>
                </c:pt>
                <c:pt idx="161">
                  <c:v>41244</c:v>
                </c:pt>
                <c:pt idx="162">
                  <c:v>41275</c:v>
                </c:pt>
                <c:pt idx="163">
                  <c:v>41306</c:v>
                </c:pt>
                <c:pt idx="164">
                  <c:v>41334</c:v>
                </c:pt>
                <c:pt idx="165">
                  <c:v>41365</c:v>
                </c:pt>
                <c:pt idx="166">
                  <c:v>41395</c:v>
                </c:pt>
                <c:pt idx="167">
                  <c:v>41426</c:v>
                </c:pt>
                <c:pt idx="168">
                  <c:v>41456</c:v>
                </c:pt>
                <c:pt idx="169">
                  <c:v>41487</c:v>
                </c:pt>
                <c:pt idx="170">
                  <c:v>41518</c:v>
                </c:pt>
                <c:pt idx="171">
                  <c:v>41548</c:v>
                </c:pt>
                <c:pt idx="172">
                  <c:v>41579</c:v>
                </c:pt>
                <c:pt idx="173">
                  <c:v>41609</c:v>
                </c:pt>
                <c:pt idx="174">
                  <c:v>41640</c:v>
                </c:pt>
                <c:pt idx="175">
                  <c:v>41671</c:v>
                </c:pt>
                <c:pt idx="176">
                  <c:v>41699</c:v>
                </c:pt>
                <c:pt idx="177">
                  <c:v>41730</c:v>
                </c:pt>
                <c:pt idx="178">
                  <c:v>41760</c:v>
                </c:pt>
                <c:pt idx="179">
                  <c:v>41791</c:v>
                </c:pt>
                <c:pt idx="180">
                  <c:v>41821</c:v>
                </c:pt>
                <c:pt idx="181">
                  <c:v>41852</c:v>
                </c:pt>
                <c:pt idx="182">
                  <c:v>41883</c:v>
                </c:pt>
                <c:pt idx="183">
                  <c:v>41913</c:v>
                </c:pt>
                <c:pt idx="184">
                  <c:v>41944</c:v>
                </c:pt>
                <c:pt idx="185">
                  <c:v>41974</c:v>
                </c:pt>
                <c:pt idx="186">
                  <c:v>42005</c:v>
                </c:pt>
                <c:pt idx="187">
                  <c:v>42036</c:v>
                </c:pt>
                <c:pt idx="188">
                  <c:v>42064</c:v>
                </c:pt>
                <c:pt idx="189">
                  <c:v>42095</c:v>
                </c:pt>
                <c:pt idx="190">
                  <c:v>42125</c:v>
                </c:pt>
                <c:pt idx="191">
                  <c:v>42156</c:v>
                </c:pt>
                <c:pt idx="192">
                  <c:v>42186</c:v>
                </c:pt>
                <c:pt idx="193">
                  <c:v>42217</c:v>
                </c:pt>
                <c:pt idx="194">
                  <c:v>42248</c:v>
                </c:pt>
                <c:pt idx="195">
                  <c:v>42278</c:v>
                </c:pt>
                <c:pt idx="196">
                  <c:v>42309</c:v>
                </c:pt>
                <c:pt idx="197">
                  <c:v>42339</c:v>
                </c:pt>
                <c:pt idx="198">
                  <c:v>42370</c:v>
                </c:pt>
                <c:pt idx="199">
                  <c:v>42401</c:v>
                </c:pt>
                <c:pt idx="200">
                  <c:v>42430</c:v>
                </c:pt>
                <c:pt idx="201">
                  <c:v>42461</c:v>
                </c:pt>
                <c:pt idx="202">
                  <c:v>42491</c:v>
                </c:pt>
                <c:pt idx="203">
                  <c:v>42522</c:v>
                </c:pt>
                <c:pt idx="204">
                  <c:v>42552</c:v>
                </c:pt>
                <c:pt idx="205">
                  <c:v>42583</c:v>
                </c:pt>
                <c:pt idx="206">
                  <c:v>42614</c:v>
                </c:pt>
                <c:pt idx="207">
                  <c:v>42644</c:v>
                </c:pt>
                <c:pt idx="208">
                  <c:v>42675</c:v>
                </c:pt>
                <c:pt idx="209">
                  <c:v>42705</c:v>
                </c:pt>
                <c:pt idx="210">
                  <c:v>42736</c:v>
                </c:pt>
                <c:pt idx="211">
                  <c:v>42767</c:v>
                </c:pt>
                <c:pt idx="212">
                  <c:v>42795</c:v>
                </c:pt>
                <c:pt idx="213">
                  <c:v>42826</c:v>
                </c:pt>
                <c:pt idx="214">
                  <c:v>42856</c:v>
                </c:pt>
                <c:pt idx="215">
                  <c:v>42887</c:v>
                </c:pt>
                <c:pt idx="216">
                  <c:v>42917</c:v>
                </c:pt>
                <c:pt idx="217">
                  <c:v>42948</c:v>
                </c:pt>
                <c:pt idx="218">
                  <c:v>42979</c:v>
                </c:pt>
                <c:pt idx="219">
                  <c:v>43009</c:v>
                </c:pt>
                <c:pt idx="220">
                  <c:v>43040</c:v>
                </c:pt>
                <c:pt idx="221">
                  <c:v>43070</c:v>
                </c:pt>
                <c:pt idx="222">
                  <c:v>43101</c:v>
                </c:pt>
                <c:pt idx="223">
                  <c:v>43132</c:v>
                </c:pt>
                <c:pt idx="224">
                  <c:v>43160</c:v>
                </c:pt>
                <c:pt idx="225">
                  <c:v>43191</c:v>
                </c:pt>
                <c:pt idx="226">
                  <c:v>43221</c:v>
                </c:pt>
                <c:pt idx="227">
                  <c:v>43252</c:v>
                </c:pt>
                <c:pt idx="228">
                  <c:v>43282</c:v>
                </c:pt>
                <c:pt idx="229">
                  <c:v>43313</c:v>
                </c:pt>
                <c:pt idx="230">
                  <c:v>43344</c:v>
                </c:pt>
                <c:pt idx="231">
                  <c:v>43374</c:v>
                </c:pt>
                <c:pt idx="232">
                  <c:v>43405</c:v>
                </c:pt>
                <c:pt idx="233">
                  <c:v>43435</c:v>
                </c:pt>
                <c:pt idx="234">
                  <c:v>43466</c:v>
                </c:pt>
                <c:pt idx="235">
                  <c:v>43497</c:v>
                </c:pt>
                <c:pt idx="236">
                  <c:v>43525</c:v>
                </c:pt>
                <c:pt idx="237">
                  <c:v>43556</c:v>
                </c:pt>
                <c:pt idx="238">
                  <c:v>43586</c:v>
                </c:pt>
                <c:pt idx="239">
                  <c:v>43617</c:v>
                </c:pt>
                <c:pt idx="240">
                  <c:v>43647</c:v>
                </c:pt>
                <c:pt idx="241">
                  <c:v>43678</c:v>
                </c:pt>
                <c:pt idx="242">
                  <c:v>43709</c:v>
                </c:pt>
                <c:pt idx="243">
                  <c:v>43739</c:v>
                </c:pt>
                <c:pt idx="244">
                  <c:v>43770</c:v>
                </c:pt>
                <c:pt idx="245">
                  <c:v>43800</c:v>
                </c:pt>
                <c:pt idx="246">
                  <c:v>43831</c:v>
                </c:pt>
                <c:pt idx="247">
                  <c:v>43862</c:v>
                </c:pt>
                <c:pt idx="248">
                  <c:v>43891</c:v>
                </c:pt>
                <c:pt idx="249">
                  <c:v>43922</c:v>
                </c:pt>
                <c:pt idx="250">
                  <c:v>43952</c:v>
                </c:pt>
                <c:pt idx="251">
                  <c:v>43983</c:v>
                </c:pt>
                <c:pt idx="252">
                  <c:v>44013</c:v>
                </c:pt>
                <c:pt idx="253">
                  <c:v>44044</c:v>
                </c:pt>
                <c:pt idx="254">
                  <c:v>44075</c:v>
                </c:pt>
                <c:pt idx="255">
                  <c:v>44105</c:v>
                </c:pt>
                <c:pt idx="256">
                  <c:v>44136</c:v>
                </c:pt>
                <c:pt idx="257">
                  <c:v>44166</c:v>
                </c:pt>
                <c:pt idx="258">
                  <c:v>44197</c:v>
                </c:pt>
                <c:pt idx="259">
                  <c:v>44228</c:v>
                </c:pt>
                <c:pt idx="260">
                  <c:v>44256</c:v>
                </c:pt>
                <c:pt idx="261">
                  <c:v>44287</c:v>
                </c:pt>
                <c:pt idx="262">
                  <c:v>44317</c:v>
                </c:pt>
                <c:pt idx="263">
                  <c:v>44348</c:v>
                </c:pt>
                <c:pt idx="264">
                  <c:v>44378</c:v>
                </c:pt>
                <c:pt idx="265">
                  <c:v>44409</c:v>
                </c:pt>
                <c:pt idx="266">
                  <c:v>44440</c:v>
                </c:pt>
                <c:pt idx="267">
                  <c:v>44470</c:v>
                </c:pt>
                <c:pt idx="268">
                  <c:v>44501</c:v>
                </c:pt>
                <c:pt idx="269">
                  <c:v>44531</c:v>
                </c:pt>
              </c:numCache>
            </c:numRef>
          </c:cat>
          <c:val>
            <c:numRef>
              <c:f>IPCA!$D$237:$D$506</c:f>
              <c:numCache>
                <c:formatCode>0.0%</c:formatCode>
                <c:ptCount val="270"/>
                <c:pt idx="0">
                  <c:v>4.567046481103243E-2</c:v>
                </c:pt>
                <c:pt idx="1">
                  <c:v>5.6916493530982271E-2</c:v>
                </c:pt>
                <c:pt idx="2">
                  <c:v>6.253050176481123E-2</c:v>
                </c:pt>
                <c:pt idx="3">
                  <c:v>7.4959622811250348E-2</c:v>
                </c:pt>
                <c:pt idx="4">
                  <c:v>8.647550983976493E-2</c:v>
                </c:pt>
                <c:pt idx="5">
                  <c:v>8.939934506010494E-2</c:v>
                </c:pt>
                <c:pt idx="6">
                  <c:v>8.8533883812788039E-2</c:v>
                </c:pt>
                <c:pt idx="7">
                  <c:v>7.8623431827555379E-2</c:v>
                </c:pt>
                <c:pt idx="8">
                  <c:v>6.9234820353686111E-2</c:v>
                </c:pt>
                <c:pt idx="9">
                  <c:v>6.7746227723916919E-2</c:v>
                </c:pt>
                <c:pt idx="10">
                  <c:v>6.4659025270876747E-2</c:v>
                </c:pt>
                <c:pt idx="11">
                  <c:v>6.5084081274578542E-2</c:v>
                </c:pt>
                <c:pt idx="12">
                  <c:v>7.056280045810559E-2</c:v>
                </c:pt>
                <c:pt idx="13">
                  <c:v>7.8547308218085643E-2</c:v>
                </c:pt>
                <c:pt idx="14">
                  <c:v>7.7687136902589327E-2</c:v>
                </c:pt>
                <c:pt idx="15">
                  <c:v>6.6504495399004826E-2</c:v>
                </c:pt>
                <c:pt idx="16">
                  <c:v>5.9848746690720045E-2</c:v>
                </c:pt>
                <c:pt idx="17">
                  <c:v>5.9743393932599309E-2</c:v>
                </c:pt>
                <c:pt idx="18">
                  <c:v>5.9216787197391652E-2</c:v>
                </c:pt>
                <c:pt idx="19">
                  <c:v>6.270766445470799E-2</c:v>
                </c:pt>
                <c:pt idx="20">
                  <c:v>6.440426419839973E-2</c:v>
                </c:pt>
                <c:pt idx="21">
                  <c:v>6.6100188140560068E-2</c:v>
                </c:pt>
                <c:pt idx="22">
                  <c:v>7.0364162495686999E-2</c:v>
                </c:pt>
                <c:pt idx="23">
                  <c:v>7.3461095620736439E-2</c:v>
                </c:pt>
                <c:pt idx="24">
                  <c:v>7.0503029418849561E-2</c:v>
                </c:pt>
                <c:pt idx="25">
                  <c:v>6.4057398701787616E-2</c:v>
                </c:pt>
                <c:pt idx="26">
                  <c:v>6.4588206543103155E-2</c:v>
                </c:pt>
                <c:pt idx="27">
                  <c:v>7.1923595623538006E-2</c:v>
                </c:pt>
                <c:pt idx="28">
                  <c:v>7.6090762711787718E-2</c:v>
                </c:pt>
                <c:pt idx="29">
                  <c:v>7.673263015152032E-2</c:v>
                </c:pt>
                <c:pt idx="30">
                  <c:v>7.6197315132054966E-2</c:v>
                </c:pt>
                <c:pt idx="31">
                  <c:v>7.5126045656511042E-2</c:v>
                </c:pt>
                <c:pt idx="32">
                  <c:v>7.7482368928521561E-2</c:v>
                </c:pt>
                <c:pt idx="33">
                  <c:v>7.9839160747613658E-2</c:v>
                </c:pt>
                <c:pt idx="34">
                  <c:v>7.7688300951282985E-2</c:v>
                </c:pt>
                <c:pt idx="35">
                  <c:v>7.6616187639552802E-2</c:v>
                </c:pt>
                <c:pt idx="36">
                  <c:v>7.5128708450077353E-2</c:v>
                </c:pt>
                <c:pt idx="37">
                  <c:v>7.4594880888781079E-2</c:v>
                </c:pt>
                <c:pt idx="38">
                  <c:v>7.9309896321480444E-2</c:v>
                </c:pt>
                <c:pt idx="39">
                  <c:v>8.4447938077250928E-2</c:v>
                </c:pt>
                <c:pt idx="40">
                  <c:v>0.10932207904595792</c:v>
                </c:pt>
                <c:pt idx="41">
                  <c:v>0.12530337079575005</c:v>
                </c:pt>
                <c:pt idx="42">
                  <c:v>0.14467041050403351</c:v>
                </c:pt>
                <c:pt idx="43">
                  <c:v>0.15847123948679442</c:v>
                </c:pt>
                <c:pt idx="44">
                  <c:v>0.16572607925694083</c:v>
                </c:pt>
                <c:pt idx="45">
                  <c:v>0.16769208554140191</c:v>
                </c:pt>
                <c:pt idx="46">
                  <c:v>0.17235306582497145</c:v>
                </c:pt>
                <c:pt idx="47">
                  <c:v>0.16569860209742515</c:v>
                </c:pt>
                <c:pt idx="48">
                  <c:v>0.15429390186937453</c:v>
                </c:pt>
                <c:pt idx="49">
                  <c:v>0.15073869958840591</c:v>
                </c:pt>
                <c:pt idx="50">
                  <c:v>0.15142420715368865</c:v>
                </c:pt>
                <c:pt idx="51">
                  <c:v>0.13983154412637822</c:v>
                </c:pt>
                <c:pt idx="52">
                  <c:v>0.11017954899670745</c:v>
                </c:pt>
                <c:pt idx="53">
                  <c:v>9.2999493292351243E-2</c:v>
                </c:pt>
                <c:pt idx="54">
                  <c:v>7.7072165712834817E-2</c:v>
                </c:pt>
                <c:pt idx="55">
                  <c:v>6.6892099954399153E-2</c:v>
                </c:pt>
                <c:pt idx="56">
                  <c:v>5.8882241256726919E-2</c:v>
                </c:pt>
                <c:pt idx="57">
                  <c:v>5.2589982717021977E-2</c:v>
                </c:pt>
                <c:pt idx="58">
                  <c:v>5.1543774603795223E-2</c:v>
                </c:pt>
                <c:pt idx="59">
                  <c:v>6.0600636358019155E-2</c:v>
                </c:pt>
                <c:pt idx="60">
                  <c:v>6.8115870408060886E-2</c:v>
                </c:pt>
                <c:pt idx="61">
                  <c:v>7.1841608445162963E-2</c:v>
                </c:pt>
                <c:pt idx="62">
                  <c:v>6.7055651670006267E-2</c:v>
                </c:pt>
                <c:pt idx="63">
                  <c:v>6.8651606877409677E-2</c:v>
                </c:pt>
                <c:pt idx="64">
                  <c:v>7.2379213638492867E-2</c:v>
                </c:pt>
                <c:pt idx="65">
                  <c:v>7.6006441380604084E-2</c:v>
                </c:pt>
                <c:pt idx="66">
                  <c:v>7.4084238527800883E-2</c:v>
                </c:pt>
                <c:pt idx="67">
                  <c:v>7.3870724117994779E-2</c:v>
                </c:pt>
                <c:pt idx="68">
                  <c:v>7.5367110117561698E-2</c:v>
                </c:pt>
                <c:pt idx="69">
                  <c:v>8.0724124714142809E-2</c:v>
                </c:pt>
                <c:pt idx="70">
                  <c:v>8.0509076634406096E-2</c:v>
                </c:pt>
                <c:pt idx="71">
                  <c:v>7.2676968343838411E-2</c:v>
                </c:pt>
                <c:pt idx="72">
                  <c:v>6.5661144351102152E-2</c:v>
                </c:pt>
                <c:pt idx="73">
                  <c:v>6.0157680302412864E-2</c:v>
                </c:pt>
                <c:pt idx="74">
                  <c:v>6.036901443583309E-2</c:v>
                </c:pt>
                <c:pt idx="75">
                  <c:v>6.364175830754859E-2</c:v>
                </c:pt>
                <c:pt idx="76">
                  <c:v>6.2162864215155711E-2</c:v>
                </c:pt>
                <c:pt idx="77">
                  <c:v>5.6897333458586496E-2</c:v>
                </c:pt>
                <c:pt idx="78">
                  <c:v>5.7002413726379153E-2</c:v>
                </c:pt>
                <c:pt idx="79">
                  <c:v>5.5110968906111557E-2</c:v>
                </c:pt>
                <c:pt idx="80">
                  <c:v>5.3223284039765284E-2</c:v>
                </c:pt>
                <c:pt idx="81">
                  <c:v>4.6331964842122098E-2</c:v>
                </c:pt>
                <c:pt idx="82">
                  <c:v>4.2271168083355626E-2</c:v>
                </c:pt>
                <c:pt idx="83">
                  <c:v>4.0290456721725043E-2</c:v>
                </c:pt>
                <c:pt idx="84">
                  <c:v>3.9667838992016646E-2</c:v>
                </c:pt>
                <c:pt idx="85">
                  <c:v>3.8422354908168144E-2</c:v>
                </c:pt>
                <c:pt idx="86">
                  <c:v>3.6973634134006339E-2</c:v>
                </c:pt>
                <c:pt idx="87">
                  <c:v>3.2650766378807372E-2</c:v>
                </c:pt>
                <c:pt idx="88">
                  <c:v>3.0185960969250969E-2</c:v>
                </c:pt>
                <c:pt idx="89">
                  <c:v>3.1417749683044116E-2</c:v>
                </c:pt>
                <c:pt idx="90">
                  <c:v>2.9879697566010499E-2</c:v>
                </c:pt>
                <c:pt idx="91">
                  <c:v>3.0187399895728051E-2</c:v>
                </c:pt>
                <c:pt idx="92">
                  <c:v>2.9571933959317231E-2</c:v>
                </c:pt>
                <c:pt idx="93">
                  <c:v>2.9982899704835475E-2</c:v>
                </c:pt>
                <c:pt idx="94">
                  <c:v>3.1835016807201688E-2</c:v>
                </c:pt>
                <c:pt idx="95">
                  <c:v>3.6901648315724955E-2</c:v>
                </c:pt>
                <c:pt idx="96">
                  <c:v>3.7419115951375481E-2</c:v>
                </c:pt>
                <c:pt idx="97">
                  <c:v>4.1774098746973021E-2</c:v>
                </c:pt>
                <c:pt idx="98">
                  <c:v>4.1462221459652282E-2</c:v>
                </c:pt>
                <c:pt idx="99">
                  <c:v>4.115081044954727E-2</c:v>
                </c:pt>
                <c:pt idx="100">
                  <c:v>4.1877363701779968E-2</c:v>
                </c:pt>
                <c:pt idx="101">
                  <c:v>4.4573304332378161E-2</c:v>
                </c:pt>
                <c:pt idx="102">
                  <c:v>4.5613301648519844E-2</c:v>
                </c:pt>
                <c:pt idx="103">
                  <c:v>4.6133818027277451E-2</c:v>
                </c:pt>
                <c:pt idx="104">
                  <c:v>4.7280323158122917E-2</c:v>
                </c:pt>
                <c:pt idx="105">
                  <c:v>5.0414329112711043E-2</c:v>
                </c:pt>
                <c:pt idx="106">
                  <c:v>5.5756484157062136E-2</c:v>
                </c:pt>
                <c:pt idx="107">
                  <c:v>6.0599403809158403E-2</c:v>
                </c:pt>
                <c:pt idx="108">
                  <c:v>6.3667777982189921E-2</c:v>
                </c:pt>
                <c:pt idx="109">
                  <c:v>6.1656263322922511E-2</c:v>
                </c:pt>
                <c:pt idx="110">
                  <c:v>6.2504062295430485E-2</c:v>
                </c:pt>
                <c:pt idx="111">
                  <c:v>6.4093051421495018E-2</c:v>
                </c:pt>
                <c:pt idx="112">
                  <c:v>6.3881038460462669E-2</c:v>
                </c:pt>
                <c:pt idx="113">
                  <c:v>5.9023134175254732E-2</c:v>
                </c:pt>
                <c:pt idx="114">
                  <c:v>5.8391133100553327E-2</c:v>
                </c:pt>
                <c:pt idx="115">
                  <c:v>5.9023071283317963E-2</c:v>
                </c:pt>
                <c:pt idx="116">
                  <c:v>5.6071971960474087E-2</c:v>
                </c:pt>
                <c:pt idx="117">
                  <c:v>5.5336765217190331E-2</c:v>
                </c:pt>
                <c:pt idx="118">
                  <c:v>5.1986157370483621E-2</c:v>
                </c:pt>
                <c:pt idx="119">
                  <c:v>4.8017974525528695E-2</c:v>
                </c:pt>
                <c:pt idx="120">
                  <c:v>4.4994745513169843E-2</c:v>
                </c:pt>
                <c:pt idx="121">
                  <c:v>4.364004550402889E-2</c:v>
                </c:pt>
                <c:pt idx="122">
                  <c:v>4.3431858780409227E-2</c:v>
                </c:pt>
                <c:pt idx="123">
                  <c:v>4.1665971114977163E-2</c:v>
                </c:pt>
                <c:pt idx="124">
                  <c:v>4.218493582756877E-2</c:v>
                </c:pt>
                <c:pt idx="125">
                  <c:v>4.3120283296899764E-2</c:v>
                </c:pt>
                <c:pt idx="126">
                  <c:v>4.5923253803370701E-2</c:v>
                </c:pt>
                <c:pt idx="127">
                  <c:v>4.831571873002205E-2</c:v>
                </c:pt>
                <c:pt idx="128">
                  <c:v>5.1663633201016079E-2</c:v>
                </c:pt>
                <c:pt idx="129">
                  <c:v>5.2605608987123853E-2</c:v>
                </c:pt>
                <c:pt idx="130">
                  <c:v>5.2186536384759563E-2</c:v>
                </c:pt>
                <c:pt idx="131">
                  <c:v>4.8412252276564427E-2</c:v>
                </c:pt>
                <c:pt idx="132">
                  <c:v>4.6006677475849855E-2</c:v>
                </c:pt>
                <c:pt idx="133">
                  <c:v>4.4857793456655193E-2</c:v>
                </c:pt>
                <c:pt idx="134">
                  <c:v>4.704674134797493E-2</c:v>
                </c:pt>
                <c:pt idx="135">
                  <c:v>5.1954120371045853E-2</c:v>
                </c:pt>
                <c:pt idx="136">
                  <c:v>5.6354286993452574E-2</c:v>
                </c:pt>
                <c:pt idx="137">
                  <c:v>5.9090683472662109E-2</c:v>
                </c:pt>
                <c:pt idx="138">
                  <c:v>5.9931648779638191E-2</c:v>
                </c:pt>
                <c:pt idx="139">
                  <c:v>6.014199441345025E-2</c:v>
                </c:pt>
                <c:pt idx="140">
                  <c:v>6.2989570403219952E-2</c:v>
                </c:pt>
                <c:pt idx="141">
                  <c:v>6.5103500144501059E-2</c:v>
                </c:pt>
                <c:pt idx="142">
                  <c:v>6.5527717410316155E-2</c:v>
                </c:pt>
                <c:pt idx="143">
                  <c:v>6.7126008986431618E-2</c:v>
                </c:pt>
                <c:pt idx="144">
                  <c:v>6.8726537947014554E-2</c:v>
                </c:pt>
                <c:pt idx="145">
                  <c:v>7.2251925367271985E-2</c:v>
                </c:pt>
                <c:pt idx="146">
                  <c:v>7.3105884093298767E-2</c:v>
                </c:pt>
                <c:pt idx="147">
                  <c:v>6.9697508084267445E-2</c:v>
                </c:pt>
                <c:pt idx="148">
                  <c:v>6.6408742563032863E-2</c:v>
                </c:pt>
                <c:pt idx="149">
                  <c:v>6.5031090406288294E-2</c:v>
                </c:pt>
                <c:pt idx="150">
                  <c:v>6.2179177340636604E-2</c:v>
                </c:pt>
                <c:pt idx="151">
                  <c:v>5.8491055197092745E-2</c:v>
                </c:pt>
                <c:pt idx="152">
                  <c:v>5.2399926989787238E-2</c:v>
                </c:pt>
                <c:pt idx="153">
                  <c:v>5.1042261111959197E-2</c:v>
                </c:pt>
                <c:pt idx="154">
                  <c:v>4.9891523093423595E-2</c:v>
                </c:pt>
                <c:pt idx="155">
                  <c:v>4.9157699762254481E-2</c:v>
                </c:pt>
                <c:pt idx="156">
                  <c:v>5.1985900430543408E-2</c:v>
                </c:pt>
                <c:pt idx="157">
                  <c:v>5.2405143591022219E-2</c:v>
                </c:pt>
                <c:pt idx="158">
                  <c:v>5.282388631203716E-2</c:v>
                </c:pt>
                <c:pt idx="159">
                  <c:v>5.4501192115182784E-2</c:v>
                </c:pt>
                <c:pt idx="160">
                  <c:v>5.5340429036881744E-2</c:v>
                </c:pt>
                <c:pt idx="161">
                  <c:v>5.8385689976391708E-2</c:v>
                </c:pt>
                <c:pt idx="162">
                  <c:v>6.1543165185151905E-2</c:v>
                </c:pt>
                <c:pt idx="163">
                  <c:v>6.3128346616488473E-2</c:v>
                </c:pt>
                <c:pt idx="164">
                  <c:v>6.5886687801203214E-2</c:v>
                </c:pt>
                <c:pt idx="165">
                  <c:v>6.4933490246532166E-2</c:v>
                </c:pt>
                <c:pt idx="166">
                  <c:v>6.5039601594703234E-2</c:v>
                </c:pt>
                <c:pt idx="167">
                  <c:v>6.6955140446492534E-2</c:v>
                </c:pt>
                <c:pt idx="168">
                  <c:v>6.2705592938988808E-2</c:v>
                </c:pt>
                <c:pt idx="169">
                  <c:v>6.0906370244041774E-2</c:v>
                </c:pt>
                <c:pt idx="170">
                  <c:v>5.8585604593711871E-2</c:v>
                </c:pt>
                <c:pt idx="171">
                  <c:v>5.8375129277160598E-2</c:v>
                </c:pt>
                <c:pt idx="172">
                  <c:v>5.774389162550464E-2</c:v>
                </c:pt>
                <c:pt idx="173">
                  <c:v>5.9108180800137466E-2</c:v>
                </c:pt>
                <c:pt idx="174">
                  <c:v>5.5852940506185389E-2</c:v>
                </c:pt>
                <c:pt idx="175">
                  <c:v>5.6797540552364412E-2</c:v>
                </c:pt>
                <c:pt idx="176">
                  <c:v>6.1530882776396734E-2</c:v>
                </c:pt>
                <c:pt idx="177">
                  <c:v>6.279775205469762E-2</c:v>
                </c:pt>
                <c:pt idx="178">
                  <c:v>6.3750743961491496E-2</c:v>
                </c:pt>
                <c:pt idx="179">
                  <c:v>6.5236132991559836E-2</c:v>
                </c:pt>
                <c:pt idx="180">
                  <c:v>6.5023149659961144E-2</c:v>
                </c:pt>
                <c:pt idx="181">
                  <c:v>6.5129396981355558E-2</c:v>
                </c:pt>
                <c:pt idx="182">
                  <c:v>6.7464508763476649E-2</c:v>
                </c:pt>
                <c:pt idx="183">
                  <c:v>6.5872387093848683E-2</c:v>
                </c:pt>
                <c:pt idx="184">
                  <c:v>6.5554342816816602E-2</c:v>
                </c:pt>
                <c:pt idx="185">
                  <c:v>6.407616596391974E-2</c:v>
                </c:pt>
                <c:pt idx="186">
                  <c:v>7.1378130703005471E-2</c:v>
                </c:pt>
                <c:pt idx="187">
                  <c:v>7.7017522988958254E-2</c:v>
                </c:pt>
                <c:pt idx="188">
                  <c:v>8.1286320147059721E-2</c:v>
                </c:pt>
                <c:pt idx="189">
                  <c:v>8.1715956114139621E-2</c:v>
                </c:pt>
                <c:pt idx="190">
                  <c:v>8.4730892085789655E-2</c:v>
                </c:pt>
                <c:pt idx="191">
                  <c:v>8.8944488180545234E-2</c:v>
                </c:pt>
                <c:pt idx="192">
                  <c:v>9.5586385368727544E-2</c:v>
                </c:pt>
                <c:pt idx="193">
                  <c:v>9.5258529093804389E-2</c:v>
                </c:pt>
                <c:pt idx="194">
                  <c:v>9.4931813812181298E-2</c:v>
                </c:pt>
                <c:pt idx="195">
                  <c:v>9.9293223148219312E-2</c:v>
                </c:pt>
                <c:pt idx="196">
                  <c:v>0.10476179952444098</c:v>
                </c:pt>
                <c:pt idx="197">
                  <c:v>0.10673497995621717</c:v>
                </c:pt>
                <c:pt idx="198">
                  <c:v>0.10706293382226528</c:v>
                </c:pt>
                <c:pt idx="199">
                  <c:v>0.1035630312454705</c:v>
                </c:pt>
                <c:pt idx="200">
                  <c:v>9.3869277812698382E-2</c:v>
                </c:pt>
                <c:pt idx="201">
                  <c:v>9.2783120253555396E-2</c:v>
                </c:pt>
                <c:pt idx="202">
                  <c:v>9.3217022624114465E-2</c:v>
                </c:pt>
                <c:pt idx="203">
                  <c:v>8.8444570099512898E-2</c:v>
                </c:pt>
                <c:pt idx="204">
                  <c:v>8.7362832303747195E-2</c:v>
                </c:pt>
                <c:pt idx="205">
                  <c:v>8.9749779251530493E-2</c:v>
                </c:pt>
                <c:pt idx="206">
                  <c:v>8.4763854261917126E-2</c:v>
                </c:pt>
                <c:pt idx="207">
                  <c:v>7.8738583895058722E-2</c:v>
                </c:pt>
                <c:pt idx="208">
                  <c:v>6.9874580087189164E-2</c:v>
                </c:pt>
                <c:pt idx="209">
                  <c:v>6.2880550542244729E-2</c:v>
                </c:pt>
                <c:pt idx="210">
                  <c:v>5.3539544420169616E-2</c:v>
                </c:pt>
                <c:pt idx="211">
                  <c:v>4.7587933515120362E-2</c:v>
                </c:pt>
                <c:pt idx="212">
                  <c:v>4.5710348848857718E-2</c:v>
                </c:pt>
                <c:pt idx="213">
                  <c:v>4.0825308952635142E-2</c:v>
                </c:pt>
                <c:pt idx="214">
                  <c:v>3.5971291337952405E-2</c:v>
                </c:pt>
                <c:pt idx="215">
                  <c:v>2.9983614716367901E-2</c:v>
                </c:pt>
                <c:pt idx="216">
                  <c:v>2.7114579577881992E-2</c:v>
                </c:pt>
                <c:pt idx="217">
                  <c:v>2.4558041894743088E-2</c:v>
                </c:pt>
                <c:pt idx="218">
                  <c:v>2.5377033135266736E-2</c:v>
                </c:pt>
                <c:pt idx="219">
                  <c:v>2.701338188154323E-2</c:v>
                </c:pt>
                <c:pt idx="220">
                  <c:v>2.8038549960881287E-2</c:v>
                </c:pt>
                <c:pt idx="221">
                  <c:v>2.9473499083459087E-2</c:v>
                </c:pt>
                <c:pt idx="222">
                  <c:v>2.8550480405260981E-2</c:v>
                </c:pt>
                <c:pt idx="223">
                  <c:v>2.8447963662471265E-2</c:v>
                </c:pt>
                <c:pt idx="224">
                  <c:v>2.6806550453633449E-2</c:v>
                </c:pt>
                <c:pt idx="225">
                  <c:v>2.7626847278442002E-2</c:v>
                </c:pt>
                <c:pt idx="226" formatCode="0.00%">
                  <c:v>2.8548853222565285E-2</c:v>
                </c:pt>
                <c:pt idx="227" formatCode="0.00%">
                  <c:v>4.3909560762924515E-2</c:v>
                </c:pt>
                <c:pt idx="228" formatCode="0.00%">
                  <c:v>4.4846829921629805E-2</c:v>
                </c:pt>
                <c:pt idx="229" formatCode="0.00%">
                  <c:v>4.1926806841701358E-2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707-4F82-9200-B2C3C878B948}"/>
            </c:ext>
          </c:extLst>
        </c:ser>
        <c:ser>
          <c:idx val="1"/>
          <c:order val="1"/>
          <c:tx>
            <c:strRef>
              <c:f>IPCA!$E$2</c:f>
              <c:strCache>
                <c:ptCount val="1"/>
                <c:pt idx="0">
                  <c:v>Limite inferior</c:v>
                </c:pt>
              </c:strCache>
            </c:strRef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IPCA!$A$237:$A$506</c:f>
              <c:numCache>
                <c:formatCode>mmm\-yy</c:formatCode>
                <c:ptCount val="270"/>
                <c:pt idx="0">
                  <c:v>36342</c:v>
                </c:pt>
                <c:pt idx="1">
                  <c:v>36373</c:v>
                </c:pt>
                <c:pt idx="2">
                  <c:v>36404</c:v>
                </c:pt>
                <c:pt idx="3">
                  <c:v>36434</c:v>
                </c:pt>
                <c:pt idx="4">
                  <c:v>36465</c:v>
                </c:pt>
                <c:pt idx="5">
                  <c:v>36495</c:v>
                </c:pt>
                <c:pt idx="6">
                  <c:v>36526</c:v>
                </c:pt>
                <c:pt idx="7">
                  <c:v>36557</c:v>
                </c:pt>
                <c:pt idx="8">
                  <c:v>36586</c:v>
                </c:pt>
                <c:pt idx="9">
                  <c:v>36617</c:v>
                </c:pt>
                <c:pt idx="10">
                  <c:v>36647</c:v>
                </c:pt>
                <c:pt idx="11">
                  <c:v>36678</c:v>
                </c:pt>
                <c:pt idx="12">
                  <c:v>36708</c:v>
                </c:pt>
                <c:pt idx="13">
                  <c:v>36739</c:v>
                </c:pt>
                <c:pt idx="14">
                  <c:v>36770</c:v>
                </c:pt>
                <c:pt idx="15">
                  <c:v>36800</c:v>
                </c:pt>
                <c:pt idx="16">
                  <c:v>36831</c:v>
                </c:pt>
                <c:pt idx="17">
                  <c:v>36861</c:v>
                </c:pt>
                <c:pt idx="18">
                  <c:v>36892</c:v>
                </c:pt>
                <c:pt idx="19">
                  <c:v>36923</c:v>
                </c:pt>
                <c:pt idx="20">
                  <c:v>36951</c:v>
                </c:pt>
                <c:pt idx="21">
                  <c:v>36982</c:v>
                </c:pt>
                <c:pt idx="22">
                  <c:v>37012</c:v>
                </c:pt>
                <c:pt idx="23">
                  <c:v>37043</c:v>
                </c:pt>
                <c:pt idx="24">
                  <c:v>37073</c:v>
                </c:pt>
                <c:pt idx="25">
                  <c:v>37104</c:v>
                </c:pt>
                <c:pt idx="26">
                  <c:v>37135</c:v>
                </c:pt>
                <c:pt idx="27">
                  <c:v>37165</c:v>
                </c:pt>
                <c:pt idx="28">
                  <c:v>37196</c:v>
                </c:pt>
                <c:pt idx="29">
                  <c:v>37226</c:v>
                </c:pt>
                <c:pt idx="30">
                  <c:v>37257</c:v>
                </c:pt>
                <c:pt idx="31">
                  <c:v>37288</c:v>
                </c:pt>
                <c:pt idx="32">
                  <c:v>37316</c:v>
                </c:pt>
                <c:pt idx="33">
                  <c:v>37347</c:v>
                </c:pt>
                <c:pt idx="34">
                  <c:v>37377</c:v>
                </c:pt>
                <c:pt idx="35">
                  <c:v>37408</c:v>
                </c:pt>
                <c:pt idx="36">
                  <c:v>37438</c:v>
                </c:pt>
                <c:pt idx="37">
                  <c:v>37469</c:v>
                </c:pt>
                <c:pt idx="38">
                  <c:v>37500</c:v>
                </c:pt>
                <c:pt idx="39">
                  <c:v>37530</c:v>
                </c:pt>
                <c:pt idx="40">
                  <c:v>37561</c:v>
                </c:pt>
                <c:pt idx="41">
                  <c:v>37591</c:v>
                </c:pt>
                <c:pt idx="42">
                  <c:v>37622</c:v>
                </c:pt>
                <c:pt idx="43">
                  <c:v>37653</c:v>
                </c:pt>
                <c:pt idx="44">
                  <c:v>37681</c:v>
                </c:pt>
                <c:pt idx="45">
                  <c:v>37712</c:v>
                </c:pt>
                <c:pt idx="46">
                  <c:v>37742</c:v>
                </c:pt>
                <c:pt idx="47">
                  <c:v>37773</c:v>
                </c:pt>
                <c:pt idx="48">
                  <c:v>37803</c:v>
                </c:pt>
                <c:pt idx="49">
                  <c:v>37834</c:v>
                </c:pt>
                <c:pt idx="50">
                  <c:v>37865</c:v>
                </c:pt>
                <c:pt idx="51">
                  <c:v>37895</c:v>
                </c:pt>
                <c:pt idx="52">
                  <c:v>37926</c:v>
                </c:pt>
                <c:pt idx="53">
                  <c:v>37956</c:v>
                </c:pt>
                <c:pt idx="54">
                  <c:v>37987</c:v>
                </c:pt>
                <c:pt idx="55">
                  <c:v>38018</c:v>
                </c:pt>
                <c:pt idx="56">
                  <c:v>38047</c:v>
                </c:pt>
                <c:pt idx="57">
                  <c:v>38078</c:v>
                </c:pt>
                <c:pt idx="58">
                  <c:v>38108</c:v>
                </c:pt>
                <c:pt idx="59">
                  <c:v>38139</c:v>
                </c:pt>
                <c:pt idx="60">
                  <c:v>38169</c:v>
                </c:pt>
                <c:pt idx="61">
                  <c:v>38200</c:v>
                </c:pt>
                <c:pt idx="62">
                  <c:v>38231</c:v>
                </c:pt>
                <c:pt idx="63">
                  <c:v>38261</c:v>
                </c:pt>
                <c:pt idx="64">
                  <c:v>38292</c:v>
                </c:pt>
                <c:pt idx="65">
                  <c:v>38322</c:v>
                </c:pt>
                <c:pt idx="66">
                  <c:v>38353</c:v>
                </c:pt>
                <c:pt idx="67">
                  <c:v>38384</c:v>
                </c:pt>
                <c:pt idx="68">
                  <c:v>38412</c:v>
                </c:pt>
                <c:pt idx="69">
                  <c:v>38443</c:v>
                </c:pt>
                <c:pt idx="70">
                  <c:v>38473</c:v>
                </c:pt>
                <c:pt idx="71">
                  <c:v>38504</c:v>
                </c:pt>
                <c:pt idx="72">
                  <c:v>38534</c:v>
                </c:pt>
                <c:pt idx="73">
                  <c:v>38565</c:v>
                </c:pt>
                <c:pt idx="74">
                  <c:v>38596</c:v>
                </c:pt>
                <c:pt idx="75">
                  <c:v>38626</c:v>
                </c:pt>
                <c:pt idx="76">
                  <c:v>38657</c:v>
                </c:pt>
                <c:pt idx="77">
                  <c:v>38687</c:v>
                </c:pt>
                <c:pt idx="78">
                  <c:v>38718</c:v>
                </c:pt>
                <c:pt idx="79">
                  <c:v>38749</c:v>
                </c:pt>
                <c:pt idx="80">
                  <c:v>38777</c:v>
                </c:pt>
                <c:pt idx="81">
                  <c:v>38808</c:v>
                </c:pt>
                <c:pt idx="82">
                  <c:v>38838</c:v>
                </c:pt>
                <c:pt idx="83">
                  <c:v>38869</c:v>
                </c:pt>
                <c:pt idx="84">
                  <c:v>38899</c:v>
                </c:pt>
                <c:pt idx="85">
                  <c:v>38930</c:v>
                </c:pt>
                <c:pt idx="86">
                  <c:v>38961</c:v>
                </c:pt>
                <c:pt idx="87">
                  <c:v>38991</c:v>
                </c:pt>
                <c:pt idx="88">
                  <c:v>39022</c:v>
                </c:pt>
                <c:pt idx="89">
                  <c:v>39052</c:v>
                </c:pt>
                <c:pt idx="90">
                  <c:v>39083</c:v>
                </c:pt>
                <c:pt idx="91">
                  <c:v>39114</c:v>
                </c:pt>
                <c:pt idx="92">
                  <c:v>39142</c:v>
                </c:pt>
                <c:pt idx="93">
                  <c:v>39173</c:v>
                </c:pt>
                <c:pt idx="94">
                  <c:v>39203</c:v>
                </c:pt>
                <c:pt idx="95">
                  <c:v>39234</c:v>
                </c:pt>
                <c:pt idx="96">
                  <c:v>39264</c:v>
                </c:pt>
                <c:pt idx="97">
                  <c:v>39295</c:v>
                </c:pt>
                <c:pt idx="98">
                  <c:v>39326</c:v>
                </c:pt>
                <c:pt idx="99">
                  <c:v>39356</c:v>
                </c:pt>
                <c:pt idx="100">
                  <c:v>39387</c:v>
                </c:pt>
                <c:pt idx="101">
                  <c:v>39417</c:v>
                </c:pt>
                <c:pt idx="102">
                  <c:v>39448</c:v>
                </c:pt>
                <c:pt idx="103">
                  <c:v>39479</c:v>
                </c:pt>
                <c:pt idx="104">
                  <c:v>39508</c:v>
                </c:pt>
                <c:pt idx="105">
                  <c:v>39539</c:v>
                </c:pt>
                <c:pt idx="106">
                  <c:v>39569</c:v>
                </c:pt>
                <c:pt idx="107">
                  <c:v>39600</c:v>
                </c:pt>
                <c:pt idx="108">
                  <c:v>39630</c:v>
                </c:pt>
                <c:pt idx="109">
                  <c:v>39661</c:v>
                </c:pt>
                <c:pt idx="110">
                  <c:v>39692</c:v>
                </c:pt>
                <c:pt idx="111">
                  <c:v>39722</c:v>
                </c:pt>
                <c:pt idx="112">
                  <c:v>39753</c:v>
                </c:pt>
                <c:pt idx="113">
                  <c:v>39783</c:v>
                </c:pt>
                <c:pt idx="114">
                  <c:v>39814</c:v>
                </c:pt>
                <c:pt idx="115">
                  <c:v>39845</c:v>
                </c:pt>
                <c:pt idx="116">
                  <c:v>39873</c:v>
                </c:pt>
                <c:pt idx="117">
                  <c:v>39904</c:v>
                </c:pt>
                <c:pt idx="118">
                  <c:v>39934</c:v>
                </c:pt>
                <c:pt idx="119">
                  <c:v>39965</c:v>
                </c:pt>
                <c:pt idx="120">
                  <c:v>39995</c:v>
                </c:pt>
                <c:pt idx="121">
                  <c:v>40026</c:v>
                </c:pt>
                <c:pt idx="122">
                  <c:v>40057</c:v>
                </c:pt>
                <c:pt idx="123">
                  <c:v>40087</c:v>
                </c:pt>
                <c:pt idx="124">
                  <c:v>40118</c:v>
                </c:pt>
                <c:pt idx="125">
                  <c:v>40148</c:v>
                </c:pt>
                <c:pt idx="126">
                  <c:v>40179</c:v>
                </c:pt>
                <c:pt idx="127">
                  <c:v>40210</c:v>
                </c:pt>
                <c:pt idx="128">
                  <c:v>40238</c:v>
                </c:pt>
                <c:pt idx="129">
                  <c:v>40269</c:v>
                </c:pt>
                <c:pt idx="130">
                  <c:v>40299</c:v>
                </c:pt>
                <c:pt idx="131">
                  <c:v>40330</c:v>
                </c:pt>
                <c:pt idx="132">
                  <c:v>40360</c:v>
                </c:pt>
                <c:pt idx="133">
                  <c:v>40391</c:v>
                </c:pt>
                <c:pt idx="134">
                  <c:v>40422</c:v>
                </c:pt>
                <c:pt idx="135">
                  <c:v>40452</c:v>
                </c:pt>
                <c:pt idx="136">
                  <c:v>40483</c:v>
                </c:pt>
                <c:pt idx="137">
                  <c:v>40513</c:v>
                </c:pt>
                <c:pt idx="138">
                  <c:v>40544</c:v>
                </c:pt>
                <c:pt idx="139">
                  <c:v>40575</c:v>
                </c:pt>
                <c:pt idx="140">
                  <c:v>40603</c:v>
                </c:pt>
                <c:pt idx="141">
                  <c:v>40634</c:v>
                </c:pt>
                <c:pt idx="142">
                  <c:v>40664</c:v>
                </c:pt>
                <c:pt idx="143">
                  <c:v>40695</c:v>
                </c:pt>
                <c:pt idx="144">
                  <c:v>40725</c:v>
                </c:pt>
                <c:pt idx="145">
                  <c:v>40756</c:v>
                </c:pt>
                <c:pt idx="146">
                  <c:v>40787</c:v>
                </c:pt>
                <c:pt idx="147">
                  <c:v>40817</c:v>
                </c:pt>
                <c:pt idx="148">
                  <c:v>40848</c:v>
                </c:pt>
                <c:pt idx="149">
                  <c:v>40878</c:v>
                </c:pt>
                <c:pt idx="150">
                  <c:v>40909</c:v>
                </c:pt>
                <c:pt idx="151">
                  <c:v>40940</c:v>
                </c:pt>
                <c:pt idx="152">
                  <c:v>40969</c:v>
                </c:pt>
                <c:pt idx="153">
                  <c:v>41000</c:v>
                </c:pt>
                <c:pt idx="154">
                  <c:v>41030</c:v>
                </c:pt>
                <c:pt idx="155">
                  <c:v>41061</c:v>
                </c:pt>
                <c:pt idx="156">
                  <c:v>41091</c:v>
                </c:pt>
                <c:pt idx="157">
                  <c:v>41122</c:v>
                </c:pt>
                <c:pt idx="158">
                  <c:v>41153</c:v>
                </c:pt>
                <c:pt idx="159">
                  <c:v>41183</c:v>
                </c:pt>
                <c:pt idx="160">
                  <c:v>41214</c:v>
                </c:pt>
                <c:pt idx="161">
                  <c:v>41244</c:v>
                </c:pt>
                <c:pt idx="162">
                  <c:v>41275</c:v>
                </c:pt>
                <c:pt idx="163">
                  <c:v>41306</c:v>
                </c:pt>
                <c:pt idx="164">
                  <c:v>41334</c:v>
                </c:pt>
                <c:pt idx="165">
                  <c:v>41365</c:v>
                </c:pt>
                <c:pt idx="166">
                  <c:v>41395</c:v>
                </c:pt>
                <c:pt idx="167">
                  <c:v>41426</c:v>
                </c:pt>
                <c:pt idx="168">
                  <c:v>41456</c:v>
                </c:pt>
                <c:pt idx="169">
                  <c:v>41487</c:v>
                </c:pt>
                <c:pt idx="170">
                  <c:v>41518</c:v>
                </c:pt>
                <c:pt idx="171">
                  <c:v>41548</c:v>
                </c:pt>
                <c:pt idx="172">
                  <c:v>41579</c:v>
                </c:pt>
                <c:pt idx="173">
                  <c:v>41609</c:v>
                </c:pt>
                <c:pt idx="174">
                  <c:v>41640</c:v>
                </c:pt>
                <c:pt idx="175">
                  <c:v>41671</c:v>
                </c:pt>
                <c:pt idx="176">
                  <c:v>41699</c:v>
                </c:pt>
                <c:pt idx="177">
                  <c:v>41730</c:v>
                </c:pt>
                <c:pt idx="178">
                  <c:v>41760</c:v>
                </c:pt>
                <c:pt idx="179">
                  <c:v>41791</c:v>
                </c:pt>
                <c:pt idx="180">
                  <c:v>41821</c:v>
                </c:pt>
                <c:pt idx="181">
                  <c:v>41852</c:v>
                </c:pt>
                <c:pt idx="182">
                  <c:v>41883</c:v>
                </c:pt>
                <c:pt idx="183">
                  <c:v>41913</c:v>
                </c:pt>
                <c:pt idx="184">
                  <c:v>41944</c:v>
                </c:pt>
                <c:pt idx="185">
                  <c:v>41974</c:v>
                </c:pt>
                <c:pt idx="186">
                  <c:v>42005</c:v>
                </c:pt>
                <c:pt idx="187">
                  <c:v>42036</c:v>
                </c:pt>
                <c:pt idx="188">
                  <c:v>42064</c:v>
                </c:pt>
                <c:pt idx="189">
                  <c:v>42095</c:v>
                </c:pt>
                <c:pt idx="190">
                  <c:v>42125</c:v>
                </c:pt>
                <c:pt idx="191">
                  <c:v>42156</c:v>
                </c:pt>
                <c:pt idx="192">
                  <c:v>42186</c:v>
                </c:pt>
                <c:pt idx="193">
                  <c:v>42217</c:v>
                </c:pt>
                <c:pt idx="194">
                  <c:v>42248</c:v>
                </c:pt>
                <c:pt idx="195">
                  <c:v>42278</c:v>
                </c:pt>
                <c:pt idx="196">
                  <c:v>42309</c:v>
                </c:pt>
                <c:pt idx="197">
                  <c:v>42339</c:v>
                </c:pt>
                <c:pt idx="198">
                  <c:v>42370</c:v>
                </c:pt>
                <c:pt idx="199">
                  <c:v>42401</c:v>
                </c:pt>
                <c:pt idx="200">
                  <c:v>42430</c:v>
                </c:pt>
                <c:pt idx="201">
                  <c:v>42461</c:v>
                </c:pt>
                <c:pt idx="202">
                  <c:v>42491</c:v>
                </c:pt>
                <c:pt idx="203">
                  <c:v>42522</c:v>
                </c:pt>
                <c:pt idx="204">
                  <c:v>42552</c:v>
                </c:pt>
                <c:pt idx="205">
                  <c:v>42583</c:v>
                </c:pt>
                <c:pt idx="206">
                  <c:v>42614</c:v>
                </c:pt>
                <c:pt idx="207">
                  <c:v>42644</c:v>
                </c:pt>
                <c:pt idx="208">
                  <c:v>42675</c:v>
                </c:pt>
                <c:pt idx="209">
                  <c:v>42705</c:v>
                </c:pt>
                <c:pt idx="210">
                  <c:v>42736</c:v>
                </c:pt>
                <c:pt idx="211">
                  <c:v>42767</c:v>
                </c:pt>
                <c:pt idx="212">
                  <c:v>42795</c:v>
                </c:pt>
                <c:pt idx="213">
                  <c:v>42826</c:v>
                </c:pt>
                <c:pt idx="214">
                  <c:v>42856</c:v>
                </c:pt>
                <c:pt idx="215">
                  <c:v>42887</c:v>
                </c:pt>
                <c:pt idx="216">
                  <c:v>42917</c:v>
                </c:pt>
                <c:pt idx="217">
                  <c:v>42948</c:v>
                </c:pt>
                <c:pt idx="218">
                  <c:v>42979</c:v>
                </c:pt>
                <c:pt idx="219">
                  <c:v>43009</c:v>
                </c:pt>
                <c:pt idx="220">
                  <c:v>43040</c:v>
                </c:pt>
                <c:pt idx="221">
                  <c:v>43070</c:v>
                </c:pt>
                <c:pt idx="222">
                  <c:v>43101</c:v>
                </c:pt>
                <c:pt idx="223">
                  <c:v>43132</c:v>
                </c:pt>
                <c:pt idx="224">
                  <c:v>43160</c:v>
                </c:pt>
                <c:pt idx="225">
                  <c:v>43191</c:v>
                </c:pt>
                <c:pt idx="226">
                  <c:v>43221</c:v>
                </c:pt>
                <c:pt idx="227">
                  <c:v>43252</c:v>
                </c:pt>
                <c:pt idx="228">
                  <c:v>43282</c:v>
                </c:pt>
                <c:pt idx="229">
                  <c:v>43313</c:v>
                </c:pt>
                <c:pt idx="230">
                  <c:v>43344</c:v>
                </c:pt>
                <c:pt idx="231">
                  <c:v>43374</c:v>
                </c:pt>
                <c:pt idx="232">
                  <c:v>43405</c:v>
                </c:pt>
                <c:pt idx="233">
                  <c:v>43435</c:v>
                </c:pt>
                <c:pt idx="234">
                  <c:v>43466</c:v>
                </c:pt>
                <c:pt idx="235">
                  <c:v>43497</c:v>
                </c:pt>
                <c:pt idx="236">
                  <c:v>43525</c:v>
                </c:pt>
                <c:pt idx="237">
                  <c:v>43556</c:v>
                </c:pt>
                <c:pt idx="238">
                  <c:v>43586</c:v>
                </c:pt>
                <c:pt idx="239">
                  <c:v>43617</c:v>
                </c:pt>
                <c:pt idx="240">
                  <c:v>43647</c:v>
                </c:pt>
                <c:pt idx="241">
                  <c:v>43678</c:v>
                </c:pt>
                <c:pt idx="242">
                  <c:v>43709</c:v>
                </c:pt>
                <c:pt idx="243">
                  <c:v>43739</c:v>
                </c:pt>
                <c:pt idx="244">
                  <c:v>43770</c:v>
                </c:pt>
                <c:pt idx="245">
                  <c:v>43800</c:v>
                </c:pt>
                <c:pt idx="246">
                  <c:v>43831</c:v>
                </c:pt>
                <c:pt idx="247">
                  <c:v>43862</c:v>
                </c:pt>
                <c:pt idx="248">
                  <c:v>43891</c:v>
                </c:pt>
                <c:pt idx="249">
                  <c:v>43922</c:v>
                </c:pt>
                <c:pt idx="250">
                  <c:v>43952</c:v>
                </c:pt>
                <c:pt idx="251">
                  <c:v>43983</c:v>
                </c:pt>
                <c:pt idx="252">
                  <c:v>44013</c:v>
                </c:pt>
                <c:pt idx="253">
                  <c:v>44044</c:v>
                </c:pt>
                <c:pt idx="254">
                  <c:v>44075</c:v>
                </c:pt>
                <c:pt idx="255">
                  <c:v>44105</c:v>
                </c:pt>
                <c:pt idx="256">
                  <c:v>44136</c:v>
                </c:pt>
                <c:pt idx="257">
                  <c:v>44166</c:v>
                </c:pt>
                <c:pt idx="258">
                  <c:v>44197</c:v>
                </c:pt>
                <c:pt idx="259">
                  <c:v>44228</c:v>
                </c:pt>
                <c:pt idx="260">
                  <c:v>44256</c:v>
                </c:pt>
                <c:pt idx="261">
                  <c:v>44287</c:v>
                </c:pt>
                <c:pt idx="262">
                  <c:v>44317</c:v>
                </c:pt>
                <c:pt idx="263">
                  <c:v>44348</c:v>
                </c:pt>
                <c:pt idx="264">
                  <c:v>44378</c:v>
                </c:pt>
                <c:pt idx="265">
                  <c:v>44409</c:v>
                </c:pt>
                <c:pt idx="266">
                  <c:v>44440</c:v>
                </c:pt>
                <c:pt idx="267">
                  <c:v>44470</c:v>
                </c:pt>
                <c:pt idx="268">
                  <c:v>44501</c:v>
                </c:pt>
                <c:pt idx="269">
                  <c:v>44531</c:v>
                </c:pt>
              </c:numCache>
            </c:numRef>
          </c:cat>
          <c:val>
            <c:numRef>
              <c:f>IPCA!$E$237:$E$506</c:f>
              <c:numCache>
                <c:formatCode>0%</c:formatCode>
                <c:ptCount val="270"/>
                <c:pt idx="0">
                  <c:v>0.06</c:v>
                </c:pt>
                <c:pt idx="1">
                  <c:v>0.06</c:v>
                </c:pt>
                <c:pt idx="2">
                  <c:v>0.06</c:v>
                </c:pt>
                <c:pt idx="3">
                  <c:v>0.06</c:v>
                </c:pt>
                <c:pt idx="4">
                  <c:v>0.06</c:v>
                </c:pt>
                <c:pt idx="5">
                  <c:v>0.06</c:v>
                </c:pt>
                <c:pt idx="6">
                  <c:v>0.04</c:v>
                </c:pt>
                <c:pt idx="7">
                  <c:v>0.04</c:v>
                </c:pt>
                <c:pt idx="8">
                  <c:v>0.04</c:v>
                </c:pt>
                <c:pt idx="9">
                  <c:v>0.04</c:v>
                </c:pt>
                <c:pt idx="10">
                  <c:v>0.04</c:v>
                </c:pt>
                <c:pt idx="11">
                  <c:v>0.04</c:v>
                </c:pt>
                <c:pt idx="12">
                  <c:v>0.04</c:v>
                </c:pt>
                <c:pt idx="13">
                  <c:v>0.04</c:v>
                </c:pt>
                <c:pt idx="14">
                  <c:v>0.04</c:v>
                </c:pt>
                <c:pt idx="15">
                  <c:v>0.04</c:v>
                </c:pt>
                <c:pt idx="16">
                  <c:v>0.04</c:v>
                </c:pt>
                <c:pt idx="17">
                  <c:v>0.04</c:v>
                </c:pt>
                <c:pt idx="18">
                  <c:v>0.02</c:v>
                </c:pt>
                <c:pt idx="19">
                  <c:v>0.02</c:v>
                </c:pt>
                <c:pt idx="20">
                  <c:v>0.02</c:v>
                </c:pt>
                <c:pt idx="21">
                  <c:v>0.02</c:v>
                </c:pt>
                <c:pt idx="22">
                  <c:v>0.02</c:v>
                </c:pt>
                <c:pt idx="23">
                  <c:v>0.02</c:v>
                </c:pt>
                <c:pt idx="24">
                  <c:v>0.02</c:v>
                </c:pt>
                <c:pt idx="25">
                  <c:v>0.02</c:v>
                </c:pt>
                <c:pt idx="26">
                  <c:v>0.02</c:v>
                </c:pt>
                <c:pt idx="27">
                  <c:v>0.02</c:v>
                </c:pt>
                <c:pt idx="28">
                  <c:v>0.02</c:v>
                </c:pt>
                <c:pt idx="29">
                  <c:v>0.02</c:v>
                </c:pt>
                <c:pt idx="30" formatCode="0.00%">
                  <c:v>1.4999999999999999E-2</c:v>
                </c:pt>
                <c:pt idx="31" formatCode="0.00%">
                  <c:v>1.4999999999999999E-2</c:v>
                </c:pt>
                <c:pt idx="32" formatCode="0.00%">
                  <c:v>1.4999999999999999E-2</c:v>
                </c:pt>
                <c:pt idx="33" formatCode="0.00%">
                  <c:v>1.4999999999999999E-2</c:v>
                </c:pt>
                <c:pt idx="34" formatCode="0.00%">
                  <c:v>1.4999999999999999E-2</c:v>
                </c:pt>
                <c:pt idx="35" formatCode="0.00%">
                  <c:v>1.4999999999999999E-2</c:v>
                </c:pt>
                <c:pt idx="36" formatCode="0.00%">
                  <c:v>1.4999999999999999E-2</c:v>
                </c:pt>
                <c:pt idx="37" formatCode="0.00%">
                  <c:v>1.4999999999999999E-2</c:v>
                </c:pt>
                <c:pt idx="38" formatCode="0.00%">
                  <c:v>1.4999999999999999E-2</c:v>
                </c:pt>
                <c:pt idx="39" formatCode="0.00%">
                  <c:v>1.4999999999999999E-2</c:v>
                </c:pt>
                <c:pt idx="40" formatCode="0.00%">
                  <c:v>1.4999999999999999E-2</c:v>
                </c:pt>
                <c:pt idx="41" formatCode="0.00%">
                  <c:v>1.4999999999999999E-2</c:v>
                </c:pt>
                <c:pt idx="54">
                  <c:v>0.03</c:v>
                </c:pt>
                <c:pt idx="55">
                  <c:v>0.03</c:v>
                </c:pt>
                <c:pt idx="56">
                  <c:v>0.03</c:v>
                </c:pt>
                <c:pt idx="57">
                  <c:v>0.03</c:v>
                </c:pt>
                <c:pt idx="58">
                  <c:v>0.03</c:v>
                </c:pt>
                <c:pt idx="59">
                  <c:v>0.03</c:v>
                </c:pt>
                <c:pt idx="60">
                  <c:v>0.03</c:v>
                </c:pt>
                <c:pt idx="61">
                  <c:v>0.03</c:v>
                </c:pt>
                <c:pt idx="62">
                  <c:v>0.03</c:v>
                </c:pt>
                <c:pt idx="63">
                  <c:v>0.03</c:v>
                </c:pt>
                <c:pt idx="64">
                  <c:v>0.03</c:v>
                </c:pt>
                <c:pt idx="65">
                  <c:v>0.03</c:v>
                </c:pt>
                <c:pt idx="66" formatCode="0.0%">
                  <c:v>0.02</c:v>
                </c:pt>
                <c:pt idx="67" formatCode="0.0%">
                  <c:v>0.02</c:v>
                </c:pt>
                <c:pt idx="68" formatCode="0.0%">
                  <c:v>0.02</c:v>
                </c:pt>
                <c:pt idx="69" formatCode="0.0%">
                  <c:v>0.02</c:v>
                </c:pt>
                <c:pt idx="70" formatCode="0.0%">
                  <c:v>0.02</c:v>
                </c:pt>
                <c:pt idx="71" formatCode="0.0%">
                  <c:v>0.02</c:v>
                </c:pt>
                <c:pt idx="72" formatCode="0.0%">
                  <c:v>0.02</c:v>
                </c:pt>
                <c:pt idx="73" formatCode="0.0%">
                  <c:v>0.02</c:v>
                </c:pt>
                <c:pt idx="74" formatCode="0.0%">
                  <c:v>0.02</c:v>
                </c:pt>
                <c:pt idx="75" formatCode="0.0%">
                  <c:v>0.02</c:v>
                </c:pt>
                <c:pt idx="76" formatCode="0.0%">
                  <c:v>0.02</c:v>
                </c:pt>
                <c:pt idx="77" formatCode="0.0%">
                  <c:v>0.02</c:v>
                </c:pt>
                <c:pt idx="78" formatCode="0.0%">
                  <c:v>2.5000000000000001E-2</c:v>
                </c:pt>
                <c:pt idx="79" formatCode="0.0%">
                  <c:v>2.5000000000000001E-2</c:v>
                </c:pt>
                <c:pt idx="80" formatCode="0.0%">
                  <c:v>2.5000000000000001E-2</c:v>
                </c:pt>
                <c:pt idx="81" formatCode="0.0%">
                  <c:v>2.5000000000000001E-2</c:v>
                </c:pt>
                <c:pt idx="82" formatCode="0.0%">
                  <c:v>2.5000000000000001E-2</c:v>
                </c:pt>
                <c:pt idx="83" formatCode="0.0%">
                  <c:v>2.5000000000000001E-2</c:v>
                </c:pt>
                <c:pt idx="84" formatCode="0.0%">
                  <c:v>2.5000000000000001E-2</c:v>
                </c:pt>
                <c:pt idx="85" formatCode="0.0%">
                  <c:v>2.5000000000000001E-2</c:v>
                </c:pt>
                <c:pt idx="86" formatCode="0.0%">
                  <c:v>2.5000000000000001E-2</c:v>
                </c:pt>
                <c:pt idx="87" formatCode="0.0%">
                  <c:v>2.5000000000000001E-2</c:v>
                </c:pt>
                <c:pt idx="88" formatCode="0.0%">
                  <c:v>2.5000000000000001E-2</c:v>
                </c:pt>
                <c:pt idx="89" formatCode="0.0%">
                  <c:v>2.5000000000000001E-2</c:v>
                </c:pt>
                <c:pt idx="90" formatCode="0.0%">
                  <c:v>2.5000000000000001E-2</c:v>
                </c:pt>
                <c:pt idx="91" formatCode="0.0%">
                  <c:v>2.5000000000000001E-2</c:v>
                </c:pt>
                <c:pt idx="92" formatCode="0.0%">
                  <c:v>2.5000000000000001E-2</c:v>
                </c:pt>
                <c:pt idx="93" formatCode="0.0%">
                  <c:v>2.5000000000000001E-2</c:v>
                </c:pt>
                <c:pt idx="94" formatCode="0.0%">
                  <c:v>2.5000000000000001E-2</c:v>
                </c:pt>
                <c:pt idx="95" formatCode="0.0%">
                  <c:v>2.5000000000000001E-2</c:v>
                </c:pt>
                <c:pt idx="96" formatCode="0.0%">
                  <c:v>2.5000000000000001E-2</c:v>
                </c:pt>
                <c:pt idx="97" formatCode="0.0%">
                  <c:v>2.5000000000000001E-2</c:v>
                </c:pt>
                <c:pt idx="98" formatCode="0.0%">
                  <c:v>2.5000000000000001E-2</c:v>
                </c:pt>
                <c:pt idx="99" formatCode="0.0%">
                  <c:v>2.5000000000000001E-2</c:v>
                </c:pt>
                <c:pt idx="100" formatCode="0.0%">
                  <c:v>2.5000000000000001E-2</c:v>
                </c:pt>
                <c:pt idx="101" formatCode="0.0%">
                  <c:v>2.5000000000000001E-2</c:v>
                </c:pt>
                <c:pt idx="102" formatCode="0.0%">
                  <c:v>2.5000000000000001E-2</c:v>
                </c:pt>
                <c:pt idx="103" formatCode="0.0%">
                  <c:v>2.5000000000000001E-2</c:v>
                </c:pt>
                <c:pt idx="104" formatCode="0.0%">
                  <c:v>2.5000000000000001E-2</c:v>
                </c:pt>
                <c:pt idx="105" formatCode="0.0%">
                  <c:v>2.5000000000000001E-2</c:v>
                </c:pt>
                <c:pt idx="106" formatCode="0.0%">
                  <c:v>2.5000000000000001E-2</c:v>
                </c:pt>
                <c:pt idx="107" formatCode="0.0%">
                  <c:v>2.5000000000000001E-2</c:v>
                </c:pt>
                <c:pt idx="108" formatCode="0.0%">
                  <c:v>2.5000000000000001E-2</c:v>
                </c:pt>
                <c:pt idx="109" formatCode="0.0%">
                  <c:v>2.5000000000000001E-2</c:v>
                </c:pt>
                <c:pt idx="110" formatCode="0.0%">
                  <c:v>2.5000000000000001E-2</c:v>
                </c:pt>
                <c:pt idx="111" formatCode="0.0%">
                  <c:v>2.5000000000000001E-2</c:v>
                </c:pt>
                <c:pt idx="112" formatCode="0.0%">
                  <c:v>2.5000000000000001E-2</c:v>
                </c:pt>
                <c:pt idx="113" formatCode="0.0%">
                  <c:v>2.5000000000000001E-2</c:v>
                </c:pt>
                <c:pt idx="114" formatCode="0.0%">
                  <c:v>2.5000000000000001E-2</c:v>
                </c:pt>
                <c:pt idx="115" formatCode="0.0%">
                  <c:v>2.5000000000000001E-2</c:v>
                </c:pt>
                <c:pt idx="116" formatCode="0.0%">
                  <c:v>2.5000000000000001E-2</c:v>
                </c:pt>
                <c:pt idx="117" formatCode="0.0%">
                  <c:v>2.5000000000000001E-2</c:v>
                </c:pt>
                <c:pt idx="118" formatCode="0.0%">
                  <c:v>2.5000000000000001E-2</c:v>
                </c:pt>
                <c:pt idx="119" formatCode="0.0%">
                  <c:v>2.5000000000000001E-2</c:v>
                </c:pt>
                <c:pt idx="120" formatCode="0.0%">
                  <c:v>2.5000000000000001E-2</c:v>
                </c:pt>
                <c:pt idx="121" formatCode="0.0%">
                  <c:v>2.5000000000000001E-2</c:v>
                </c:pt>
                <c:pt idx="122" formatCode="0.0%">
                  <c:v>2.5000000000000001E-2</c:v>
                </c:pt>
                <c:pt idx="123" formatCode="0.0%">
                  <c:v>2.5000000000000001E-2</c:v>
                </c:pt>
                <c:pt idx="124" formatCode="0.0%">
                  <c:v>2.5000000000000001E-2</c:v>
                </c:pt>
                <c:pt idx="125" formatCode="0.0%">
                  <c:v>2.5000000000000001E-2</c:v>
                </c:pt>
                <c:pt idx="126" formatCode="0.0%">
                  <c:v>2.5000000000000001E-2</c:v>
                </c:pt>
                <c:pt idx="127" formatCode="0.0%">
                  <c:v>2.5000000000000001E-2</c:v>
                </c:pt>
                <c:pt idx="128" formatCode="0.0%">
                  <c:v>2.5000000000000001E-2</c:v>
                </c:pt>
                <c:pt idx="129" formatCode="0.0%">
                  <c:v>2.5000000000000001E-2</c:v>
                </c:pt>
                <c:pt idx="130" formatCode="0.0%">
                  <c:v>2.5000000000000001E-2</c:v>
                </c:pt>
                <c:pt idx="131" formatCode="0.0%">
                  <c:v>2.5000000000000001E-2</c:v>
                </c:pt>
                <c:pt idx="132" formatCode="0.0%">
                  <c:v>2.5000000000000001E-2</c:v>
                </c:pt>
                <c:pt idx="133" formatCode="0.0%">
                  <c:v>2.5000000000000001E-2</c:v>
                </c:pt>
                <c:pt idx="134" formatCode="0.0%">
                  <c:v>2.5000000000000001E-2</c:v>
                </c:pt>
                <c:pt idx="135" formatCode="0.0%">
                  <c:v>2.5000000000000001E-2</c:v>
                </c:pt>
                <c:pt idx="136" formatCode="0.0%">
                  <c:v>2.5000000000000001E-2</c:v>
                </c:pt>
                <c:pt idx="137" formatCode="0.0%">
                  <c:v>2.5000000000000001E-2</c:v>
                </c:pt>
                <c:pt idx="138" formatCode="0.0%">
                  <c:v>2.5000000000000001E-2</c:v>
                </c:pt>
                <c:pt idx="139" formatCode="0.0%">
                  <c:v>2.5000000000000001E-2</c:v>
                </c:pt>
                <c:pt idx="140" formatCode="0.0%">
                  <c:v>2.5000000000000001E-2</c:v>
                </c:pt>
                <c:pt idx="141" formatCode="0.0%">
                  <c:v>2.5000000000000001E-2</c:v>
                </c:pt>
                <c:pt idx="142" formatCode="0.0%">
                  <c:v>2.5000000000000001E-2</c:v>
                </c:pt>
                <c:pt idx="143" formatCode="0.0%">
                  <c:v>2.5000000000000001E-2</c:v>
                </c:pt>
                <c:pt idx="144" formatCode="0.0%">
                  <c:v>2.5000000000000001E-2</c:v>
                </c:pt>
                <c:pt idx="145" formatCode="0.0%">
                  <c:v>2.5000000000000001E-2</c:v>
                </c:pt>
                <c:pt idx="146" formatCode="0.0%">
                  <c:v>2.5000000000000001E-2</c:v>
                </c:pt>
                <c:pt idx="147" formatCode="0.0%">
                  <c:v>2.5000000000000001E-2</c:v>
                </c:pt>
                <c:pt idx="148" formatCode="0.0%">
                  <c:v>2.5000000000000001E-2</c:v>
                </c:pt>
                <c:pt idx="149" formatCode="0.0%">
                  <c:v>2.5000000000000001E-2</c:v>
                </c:pt>
                <c:pt idx="150" formatCode="0.0%">
                  <c:v>2.5000000000000001E-2</c:v>
                </c:pt>
                <c:pt idx="151" formatCode="0.0%">
                  <c:v>2.5000000000000001E-2</c:v>
                </c:pt>
                <c:pt idx="152" formatCode="0.0%">
                  <c:v>2.5000000000000001E-2</c:v>
                </c:pt>
                <c:pt idx="153" formatCode="0.0%">
                  <c:v>2.5000000000000001E-2</c:v>
                </c:pt>
                <c:pt idx="154" formatCode="0.0%">
                  <c:v>2.5000000000000001E-2</c:v>
                </c:pt>
                <c:pt idx="155" formatCode="0.0%">
                  <c:v>2.5000000000000001E-2</c:v>
                </c:pt>
                <c:pt idx="156" formatCode="0.0%">
                  <c:v>2.5000000000000001E-2</c:v>
                </c:pt>
                <c:pt idx="157" formatCode="0.0%">
                  <c:v>2.5000000000000001E-2</c:v>
                </c:pt>
                <c:pt idx="158" formatCode="0.0%">
                  <c:v>2.5000000000000001E-2</c:v>
                </c:pt>
                <c:pt idx="159" formatCode="0.0%">
                  <c:v>2.5000000000000001E-2</c:v>
                </c:pt>
                <c:pt idx="160" formatCode="0.0%">
                  <c:v>2.5000000000000001E-2</c:v>
                </c:pt>
                <c:pt idx="161" formatCode="0.0%">
                  <c:v>2.5000000000000001E-2</c:v>
                </c:pt>
                <c:pt idx="162" formatCode="0.0%">
                  <c:v>2.5000000000000001E-2</c:v>
                </c:pt>
                <c:pt idx="163" formatCode="0.0%">
                  <c:v>2.5000000000000001E-2</c:v>
                </c:pt>
                <c:pt idx="164" formatCode="0.0%">
                  <c:v>2.5000000000000001E-2</c:v>
                </c:pt>
                <c:pt idx="165" formatCode="0.0%">
                  <c:v>2.5000000000000001E-2</c:v>
                </c:pt>
                <c:pt idx="166" formatCode="0.0%">
                  <c:v>2.5000000000000001E-2</c:v>
                </c:pt>
                <c:pt idx="167" formatCode="0.0%">
                  <c:v>2.5000000000000001E-2</c:v>
                </c:pt>
                <c:pt idx="168" formatCode="0.0%">
                  <c:v>2.5000000000000001E-2</c:v>
                </c:pt>
                <c:pt idx="169" formatCode="0.0%">
                  <c:v>2.5000000000000001E-2</c:v>
                </c:pt>
                <c:pt idx="170" formatCode="0.0%">
                  <c:v>2.5000000000000001E-2</c:v>
                </c:pt>
                <c:pt idx="171" formatCode="0.0%">
                  <c:v>2.5000000000000001E-2</c:v>
                </c:pt>
                <c:pt idx="172" formatCode="0.0%">
                  <c:v>2.5000000000000001E-2</c:v>
                </c:pt>
                <c:pt idx="173" formatCode="0.0%">
                  <c:v>2.5000000000000001E-2</c:v>
                </c:pt>
                <c:pt idx="174" formatCode="0.0%">
                  <c:v>2.5000000000000001E-2</c:v>
                </c:pt>
                <c:pt idx="175" formatCode="0.0%">
                  <c:v>2.5000000000000001E-2</c:v>
                </c:pt>
                <c:pt idx="176" formatCode="0.0%">
                  <c:v>2.5000000000000001E-2</c:v>
                </c:pt>
                <c:pt idx="177" formatCode="0.0%">
                  <c:v>2.5000000000000001E-2</c:v>
                </c:pt>
                <c:pt idx="178" formatCode="0.0%">
                  <c:v>2.5000000000000001E-2</c:v>
                </c:pt>
                <c:pt idx="179" formatCode="0.0%">
                  <c:v>2.5000000000000001E-2</c:v>
                </c:pt>
                <c:pt idx="180" formatCode="0.0%">
                  <c:v>2.5000000000000001E-2</c:v>
                </c:pt>
                <c:pt idx="181" formatCode="0.0%">
                  <c:v>2.5000000000000001E-2</c:v>
                </c:pt>
                <c:pt idx="182" formatCode="0.0%">
                  <c:v>2.5000000000000001E-2</c:v>
                </c:pt>
                <c:pt idx="183" formatCode="0.0%">
                  <c:v>2.5000000000000001E-2</c:v>
                </c:pt>
                <c:pt idx="184" formatCode="0.0%">
                  <c:v>2.5000000000000001E-2</c:v>
                </c:pt>
                <c:pt idx="185" formatCode="0.0%">
                  <c:v>2.5000000000000001E-2</c:v>
                </c:pt>
                <c:pt idx="186" formatCode="0.0%">
                  <c:v>2.5000000000000001E-2</c:v>
                </c:pt>
                <c:pt idx="187" formatCode="0.0%">
                  <c:v>2.5000000000000001E-2</c:v>
                </c:pt>
                <c:pt idx="188" formatCode="0.0%">
                  <c:v>2.5000000000000001E-2</c:v>
                </c:pt>
                <c:pt idx="189" formatCode="0.0%">
                  <c:v>2.5000000000000001E-2</c:v>
                </c:pt>
                <c:pt idx="190" formatCode="0.0%">
                  <c:v>2.5000000000000001E-2</c:v>
                </c:pt>
                <c:pt idx="191" formatCode="0.0%">
                  <c:v>2.5000000000000001E-2</c:v>
                </c:pt>
                <c:pt idx="192" formatCode="0.0%">
                  <c:v>2.5000000000000001E-2</c:v>
                </c:pt>
                <c:pt idx="193" formatCode="0.0%">
                  <c:v>2.5000000000000001E-2</c:v>
                </c:pt>
                <c:pt idx="194" formatCode="0.0%">
                  <c:v>2.5000000000000001E-2</c:v>
                </c:pt>
                <c:pt idx="195" formatCode="0.0%">
                  <c:v>2.5000000000000001E-2</c:v>
                </c:pt>
                <c:pt idx="196" formatCode="0.0%">
                  <c:v>2.5000000000000001E-2</c:v>
                </c:pt>
                <c:pt idx="197" formatCode="0.0%">
                  <c:v>2.5000000000000001E-2</c:v>
                </c:pt>
                <c:pt idx="198" formatCode="0.0%">
                  <c:v>2.5000000000000001E-2</c:v>
                </c:pt>
                <c:pt idx="199" formatCode="0.0%">
                  <c:v>2.5000000000000001E-2</c:v>
                </c:pt>
                <c:pt idx="200" formatCode="0.0%">
                  <c:v>2.5000000000000001E-2</c:v>
                </c:pt>
                <c:pt idx="201" formatCode="0.0%">
                  <c:v>2.5000000000000001E-2</c:v>
                </c:pt>
                <c:pt idx="202" formatCode="0.0%">
                  <c:v>2.5000000000000001E-2</c:v>
                </c:pt>
                <c:pt idx="203" formatCode="0.0%">
                  <c:v>2.5000000000000001E-2</c:v>
                </c:pt>
                <c:pt idx="204" formatCode="0.0%">
                  <c:v>2.5000000000000001E-2</c:v>
                </c:pt>
                <c:pt idx="205" formatCode="0.0%">
                  <c:v>2.5000000000000001E-2</c:v>
                </c:pt>
                <c:pt idx="206" formatCode="0.0%">
                  <c:v>2.5000000000000001E-2</c:v>
                </c:pt>
                <c:pt idx="207" formatCode="0.0%">
                  <c:v>2.5000000000000001E-2</c:v>
                </c:pt>
                <c:pt idx="208" formatCode="0.0%">
                  <c:v>2.5000000000000001E-2</c:v>
                </c:pt>
                <c:pt idx="209" formatCode="0.0%">
                  <c:v>2.5000000000000001E-2</c:v>
                </c:pt>
                <c:pt idx="210" formatCode="0.0%">
                  <c:v>0.03</c:v>
                </c:pt>
                <c:pt idx="211" formatCode="0.0%">
                  <c:v>0.03</c:v>
                </c:pt>
                <c:pt idx="212" formatCode="0.0%">
                  <c:v>0.03</c:v>
                </c:pt>
                <c:pt idx="213" formatCode="0.0%">
                  <c:v>0.03</c:v>
                </c:pt>
                <c:pt idx="214" formatCode="0.0%">
                  <c:v>0.03</c:v>
                </c:pt>
                <c:pt idx="215" formatCode="0.0%">
                  <c:v>0.03</c:v>
                </c:pt>
                <c:pt idx="216" formatCode="0.0%">
                  <c:v>0.03</c:v>
                </c:pt>
                <c:pt idx="217" formatCode="0.0%">
                  <c:v>0.03</c:v>
                </c:pt>
                <c:pt idx="218" formatCode="0.0%">
                  <c:v>0.03</c:v>
                </c:pt>
                <c:pt idx="219" formatCode="0.0%">
                  <c:v>0.03</c:v>
                </c:pt>
                <c:pt idx="220" formatCode="0.0%">
                  <c:v>0.03</c:v>
                </c:pt>
                <c:pt idx="221" formatCode="0.0%">
                  <c:v>0.03</c:v>
                </c:pt>
                <c:pt idx="222" formatCode="0.0%">
                  <c:v>0.03</c:v>
                </c:pt>
                <c:pt idx="223" formatCode="0.0%">
                  <c:v>0.03</c:v>
                </c:pt>
                <c:pt idx="224" formatCode="0.0%">
                  <c:v>0.03</c:v>
                </c:pt>
                <c:pt idx="225" formatCode="0.0%">
                  <c:v>0.03</c:v>
                </c:pt>
                <c:pt idx="226" formatCode="0.0%">
                  <c:v>0.03</c:v>
                </c:pt>
                <c:pt idx="227" formatCode="0.0%">
                  <c:v>0.03</c:v>
                </c:pt>
                <c:pt idx="228" formatCode="0.0%">
                  <c:v>0.03</c:v>
                </c:pt>
                <c:pt idx="229" formatCode="0.0%">
                  <c:v>0.03</c:v>
                </c:pt>
                <c:pt idx="230" formatCode="0.0%">
                  <c:v>0.03</c:v>
                </c:pt>
                <c:pt idx="231" formatCode="0.0%">
                  <c:v>0.03</c:v>
                </c:pt>
                <c:pt idx="232" formatCode="0.0%">
                  <c:v>0.03</c:v>
                </c:pt>
                <c:pt idx="233" formatCode="0.0%">
                  <c:v>0.03</c:v>
                </c:pt>
                <c:pt idx="234" formatCode="0.0%">
                  <c:v>2.7500000000000004E-2</c:v>
                </c:pt>
                <c:pt idx="235" formatCode="0.0%">
                  <c:v>2.7500000000000004E-2</c:v>
                </c:pt>
                <c:pt idx="236" formatCode="0.0%">
                  <c:v>2.7500000000000004E-2</c:v>
                </c:pt>
                <c:pt idx="237" formatCode="0.0%">
                  <c:v>2.7500000000000004E-2</c:v>
                </c:pt>
                <c:pt idx="238" formatCode="0.0%">
                  <c:v>2.7500000000000004E-2</c:v>
                </c:pt>
                <c:pt idx="239" formatCode="0.0%">
                  <c:v>2.7500000000000004E-2</c:v>
                </c:pt>
                <c:pt idx="240" formatCode="0.0%">
                  <c:v>2.7500000000000004E-2</c:v>
                </c:pt>
                <c:pt idx="241" formatCode="0.0%">
                  <c:v>2.7500000000000004E-2</c:v>
                </c:pt>
                <c:pt idx="242" formatCode="0.0%">
                  <c:v>2.7500000000000004E-2</c:v>
                </c:pt>
                <c:pt idx="243" formatCode="0.0%">
                  <c:v>2.7500000000000004E-2</c:v>
                </c:pt>
                <c:pt idx="244" formatCode="0.0%">
                  <c:v>2.7500000000000004E-2</c:v>
                </c:pt>
                <c:pt idx="245" formatCode="0.0%">
                  <c:v>2.7500000000000004E-2</c:v>
                </c:pt>
                <c:pt idx="246" formatCode="0.0%">
                  <c:v>2.5000000000000001E-2</c:v>
                </c:pt>
                <c:pt idx="247" formatCode="0.0%">
                  <c:v>2.5000000000000001E-2</c:v>
                </c:pt>
                <c:pt idx="248" formatCode="0.0%">
                  <c:v>2.5000000000000001E-2</c:v>
                </c:pt>
                <c:pt idx="249" formatCode="0.0%">
                  <c:v>2.5000000000000001E-2</c:v>
                </c:pt>
                <c:pt idx="250" formatCode="0.0%">
                  <c:v>2.5000000000000001E-2</c:v>
                </c:pt>
                <c:pt idx="251" formatCode="0.0%">
                  <c:v>2.5000000000000001E-2</c:v>
                </c:pt>
                <c:pt idx="252" formatCode="0.0%">
                  <c:v>2.5000000000000001E-2</c:v>
                </c:pt>
                <c:pt idx="253" formatCode="0.0%">
                  <c:v>2.5000000000000001E-2</c:v>
                </c:pt>
                <c:pt idx="254" formatCode="0.0%">
                  <c:v>2.5000000000000001E-2</c:v>
                </c:pt>
                <c:pt idx="255" formatCode="0.0%">
                  <c:v>2.5000000000000001E-2</c:v>
                </c:pt>
                <c:pt idx="256" formatCode="0.0%">
                  <c:v>2.5000000000000001E-2</c:v>
                </c:pt>
                <c:pt idx="257" formatCode="0.0%">
                  <c:v>2.5000000000000001E-2</c:v>
                </c:pt>
                <c:pt idx="258" formatCode="0.0%">
                  <c:v>2.2499999999999999E-2</c:v>
                </c:pt>
                <c:pt idx="259" formatCode="0.0%">
                  <c:v>2.2499999999999999E-2</c:v>
                </c:pt>
                <c:pt idx="260" formatCode="0.0%">
                  <c:v>2.2499999999999999E-2</c:v>
                </c:pt>
                <c:pt idx="261" formatCode="0.0%">
                  <c:v>2.2499999999999999E-2</c:v>
                </c:pt>
                <c:pt idx="262" formatCode="0.0%">
                  <c:v>2.2499999999999999E-2</c:v>
                </c:pt>
                <c:pt idx="263" formatCode="0.0%">
                  <c:v>2.2499999999999999E-2</c:v>
                </c:pt>
                <c:pt idx="264" formatCode="0.0%">
                  <c:v>2.2499999999999999E-2</c:v>
                </c:pt>
                <c:pt idx="265" formatCode="0.0%">
                  <c:v>2.2499999999999999E-2</c:v>
                </c:pt>
                <c:pt idx="266" formatCode="0.0%">
                  <c:v>2.2499999999999999E-2</c:v>
                </c:pt>
                <c:pt idx="267" formatCode="0.0%">
                  <c:v>2.2499999999999999E-2</c:v>
                </c:pt>
                <c:pt idx="268" formatCode="0.0%">
                  <c:v>2.2499999999999999E-2</c:v>
                </c:pt>
                <c:pt idx="269" formatCode="0.0%">
                  <c:v>2.2499999999999999E-2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707-4F82-9200-B2C3C878B948}"/>
            </c:ext>
          </c:extLst>
        </c:ser>
        <c:ser>
          <c:idx val="2"/>
          <c:order val="2"/>
          <c:tx>
            <c:strRef>
              <c:f>IPCA!$F$2</c:f>
              <c:strCache>
                <c:ptCount val="1"/>
                <c:pt idx="0">
                  <c:v>Meta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IPCA!$A$237:$A$506</c:f>
              <c:numCache>
                <c:formatCode>mmm\-yy</c:formatCode>
                <c:ptCount val="270"/>
                <c:pt idx="0">
                  <c:v>36342</c:v>
                </c:pt>
                <c:pt idx="1">
                  <c:v>36373</c:v>
                </c:pt>
                <c:pt idx="2">
                  <c:v>36404</c:v>
                </c:pt>
                <c:pt idx="3">
                  <c:v>36434</c:v>
                </c:pt>
                <c:pt idx="4">
                  <c:v>36465</c:v>
                </c:pt>
                <c:pt idx="5">
                  <c:v>36495</c:v>
                </c:pt>
                <c:pt idx="6">
                  <c:v>36526</c:v>
                </c:pt>
                <c:pt idx="7">
                  <c:v>36557</c:v>
                </c:pt>
                <c:pt idx="8">
                  <c:v>36586</c:v>
                </c:pt>
                <c:pt idx="9">
                  <c:v>36617</c:v>
                </c:pt>
                <c:pt idx="10">
                  <c:v>36647</c:v>
                </c:pt>
                <c:pt idx="11">
                  <c:v>36678</c:v>
                </c:pt>
                <c:pt idx="12">
                  <c:v>36708</c:v>
                </c:pt>
                <c:pt idx="13">
                  <c:v>36739</c:v>
                </c:pt>
                <c:pt idx="14">
                  <c:v>36770</c:v>
                </c:pt>
                <c:pt idx="15">
                  <c:v>36800</c:v>
                </c:pt>
                <c:pt idx="16">
                  <c:v>36831</c:v>
                </c:pt>
                <c:pt idx="17">
                  <c:v>36861</c:v>
                </c:pt>
                <c:pt idx="18">
                  <c:v>36892</c:v>
                </c:pt>
                <c:pt idx="19">
                  <c:v>36923</c:v>
                </c:pt>
                <c:pt idx="20">
                  <c:v>36951</c:v>
                </c:pt>
                <c:pt idx="21">
                  <c:v>36982</c:v>
                </c:pt>
                <c:pt idx="22">
                  <c:v>37012</c:v>
                </c:pt>
                <c:pt idx="23">
                  <c:v>37043</c:v>
                </c:pt>
                <c:pt idx="24">
                  <c:v>37073</c:v>
                </c:pt>
                <c:pt idx="25">
                  <c:v>37104</c:v>
                </c:pt>
                <c:pt idx="26">
                  <c:v>37135</c:v>
                </c:pt>
                <c:pt idx="27">
                  <c:v>37165</c:v>
                </c:pt>
                <c:pt idx="28">
                  <c:v>37196</c:v>
                </c:pt>
                <c:pt idx="29">
                  <c:v>37226</c:v>
                </c:pt>
                <c:pt idx="30">
                  <c:v>37257</c:v>
                </c:pt>
                <c:pt idx="31">
                  <c:v>37288</c:v>
                </c:pt>
                <c:pt idx="32">
                  <c:v>37316</c:v>
                </c:pt>
                <c:pt idx="33">
                  <c:v>37347</c:v>
                </c:pt>
                <c:pt idx="34">
                  <c:v>37377</c:v>
                </c:pt>
                <c:pt idx="35">
                  <c:v>37408</c:v>
                </c:pt>
                <c:pt idx="36">
                  <c:v>37438</c:v>
                </c:pt>
                <c:pt idx="37">
                  <c:v>37469</c:v>
                </c:pt>
                <c:pt idx="38">
                  <c:v>37500</c:v>
                </c:pt>
                <c:pt idx="39">
                  <c:v>37530</c:v>
                </c:pt>
                <c:pt idx="40">
                  <c:v>37561</c:v>
                </c:pt>
                <c:pt idx="41">
                  <c:v>37591</c:v>
                </c:pt>
                <c:pt idx="42">
                  <c:v>37622</c:v>
                </c:pt>
                <c:pt idx="43">
                  <c:v>37653</c:v>
                </c:pt>
                <c:pt idx="44">
                  <c:v>37681</c:v>
                </c:pt>
                <c:pt idx="45">
                  <c:v>37712</c:v>
                </c:pt>
                <c:pt idx="46">
                  <c:v>37742</c:v>
                </c:pt>
                <c:pt idx="47">
                  <c:v>37773</c:v>
                </c:pt>
                <c:pt idx="48">
                  <c:v>37803</c:v>
                </c:pt>
                <c:pt idx="49">
                  <c:v>37834</c:v>
                </c:pt>
                <c:pt idx="50">
                  <c:v>37865</c:v>
                </c:pt>
                <c:pt idx="51">
                  <c:v>37895</c:v>
                </c:pt>
                <c:pt idx="52">
                  <c:v>37926</c:v>
                </c:pt>
                <c:pt idx="53">
                  <c:v>37956</c:v>
                </c:pt>
                <c:pt idx="54">
                  <c:v>37987</c:v>
                </c:pt>
                <c:pt idx="55">
                  <c:v>38018</c:v>
                </c:pt>
                <c:pt idx="56">
                  <c:v>38047</c:v>
                </c:pt>
                <c:pt idx="57">
                  <c:v>38078</c:v>
                </c:pt>
                <c:pt idx="58">
                  <c:v>38108</c:v>
                </c:pt>
                <c:pt idx="59">
                  <c:v>38139</c:v>
                </c:pt>
                <c:pt idx="60">
                  <c:v>38169</c:v>
                </c:pt>
                <c:pt idx="61">
                  <c:v>38200</c:v>
                </c:pt>
                <c:pt idx="62">
                  <c:v>38231</c:v>
                </c:pt>
                <c:pt idx="63">
                  <c:v>38261</c:v>
                </c:pt>
                <c:pt idx="64">
                  <c:v>38292</c:v>
                </c:pt>
                <c:pt idx="65">
                  <c:v>38322</c:v>
                </c:pt>
                <c:pt idx="66">
                  <c:v>38353</c:v>
                </c:pt>
                <c:pt idx="67">
                  <c:v>38384</c:v>
                </c:pt>
                <c:pt idx="68">
                  <c:v>38412</c:v>
                </c:pt>
                <c:pt idx="69">
                  <c:v>38443</c:v>
                </c:pt>
                <c:pt idx="70">
                  <c:v>38473</c:v>
                </c:pt>
                <c:pt idx="71">
                  <c:v>38504</c:v>
                </c:pt>
                <c:pt idx="72">
                  <c:v>38534</c:v>
                </c:pt>
                <c:pt idx="73">
                  <c:v>38565</c:v>
                </c:pt>
                <c:pt idx="74">
                  <c:v>38596</c:v>
                </c:pt>
                <c:pt idx="75">
                  <c:v>38626</c:v>
                </c:pt>
                <c:pt idx="76">
                  <c:v>38657</c:v>
                </c:pt>
                <c:pt idx="77">
                  <c:v>38687</c:v>
                </c:pt>
                <c:pt idx="78">
                  <c:v>38718</c:v>
                </c:pt>
                <c:pt idx="79">
                  <c:v>38749</c:v>
                </c:pt>
                <c:pt idx="80">
                  <c:v>38777</c:v>
                </c:pt>
                <c:pt idx="81">
                  <c:v>38808</c:v>
                </c:pt>
                <c:pt idx="82">
                  <c:v>38838</c:v>
                </c:pt>
                <c:pt idx="83">
                  <c:v>38869</c:v>
                </c:pt>
                <c:pt idx="84">
                  <c:v>38899</c:v>
                </c:pt>
                <c:pt idx="85">
                  <c:v>38930</c:v>
                </c:pt>
                <c:pt idx="86">
                  <c:v>38961</c:v>
                </c:pt>
                <c:pt idx="87">
                  <c:v>38991</c:v>
                </c:pt>
                <c:pt idx="88">
                  <c:v>39022</c:v>
                </c:pt>
                <c:pt idx="89">
                  <c:v>39052</c:v>
                </c:pt>
                <c:pt idx="90">
                  <c:v>39083</c:v>
                </c:pt>
                <c:pt idx="91">
                  <c:v>39114</c:v>
                </c:pt>
                <c:pt idx="92">
                  <c:v>39142</c:v>
                </c:pt>
                <c:pt idx="93">
                  <c:v>39173</c:v>
                </c:pt>
                <c:pt idx="94">
                  <c:v>39203</c:v>
                </c:pt>
                <c:pt idx="95">
                  <c:v>39234</c:v>
                </c:pt>
                <c:pt idx="96">
                  <c:v>39264</c:v>
                </c:pt>
                <c:pt idx="97">
                  <c:v>39295</c:v>
                </c:pt>
                <c:pt idx="98">
                  <c:v>39326</c:v>
                </c:pt>
                <c:pt idx="99">
                  <c:v>39356</c:v>
                </c:pt>
                <c:pt idx="100">
                  <c:v>39387</c:v>
                </c:pt>
                <c:pt idx="101">
                  <c:v>39417</c:v>
                </c:pt>
                <c:pt idx="102">
                  <c:v>39448</c:v>
                </c:pt>
                <c:pt idx="103">
                  <c:v>39479</c:v>
                </c:pt>
                <c:pt idx="104">
                  <c:v>39508</c:v>
                </c:pt>
                <c:pt idx="105">
                  <c:v>39539</c:v>
                </c:pt>
                <c:pt idx="106">
                  <c:v>39569</c:v>
                </c:pt>
                <c:pt idx="107">
                  <c:v>39600</c:v>
                </c:pt>
                <c:pt idx="108">
                  <c:v>39630</c:v>
                </c:pt>
                <c:pt idx="109">
                  <c:v>39661</c:v>
                </c:pt>
                <c:pt idx="110">
                  <c:v>39692</c:v>
                </c:pt>
                <c:pt idx="111">
                  <c:v>39722</c:v>
                </c:pt>
                <c:pt idx="112">
                  <c:v>39753</c:v>
                </c:pt>
                <c:pt idx="113">
                  <c:v>39783</c:v>
                </c:pt>
                <c:pt idx="114">
                  <c:v>39814</c:v>
                </c:pt>
                <c:pt idx="115">
                  <c:v>39845</c:v>
                </c:pt>
                <c:pt idx="116">
                  <c:v>39873</c:v>
                </c:pt>
                <c:pt idx="117">
                  <c:v>39904</c:v>
                </c:pt>
                <c:pt idx="118">
                  <c:v>39934</c:v>
                </c:pt>
                <c:pt idx="119">
                  <c:v>39965</c:v>
                </c:pt>
                <c:pt idx="120">
                  <c:v>39995</c:v>
                </c:pt>
                <c:pt idx="121">
                  <c:v>40026</c:v>
                </c:pt>
                <c:pt idx="122">
                  <c:v>40057</c:v>
                </c:pt>
                <c:pt idx="123">
                  <c:v>40087</c:v>
                </c:pt>
                <c:pt idx="124">
                  <c:v>40118</c:v>
                </c:pt>
                <c:pt idx="125">
                  <c:v>40148</c:v>
                </c:pt>
                <c:pt idx="126">
                  <c:v>40179</c:v>
                </c:pt>
                <c:pt idx="127">
                  <c:v>40210</c:v>
                </c:pt>
                <c:pt idx="128">
                  <c:v>40238</c:v>
                </c:pt>
                <c:pt idx="129">
                  <c:v>40269</c:v>
                </c:pt>
                <c:pt idx="130">
                  <c:v>40299</c:v>
                </c:pt>
                <c:pt idx="131">
                  <c:v>40330</c:v>
                </c:pt>
                <c:pt idx="132">
                  <c:v>40360</c:v>
                </c:pt>
                <c:pt idx="133">
                  <c:v>40391</c:v>
                </c:pt>
                <c:pt idx="134">
                  <c:v>40422</c:v>
                </c:pt>
                <c:pt idx="135">
                  <c:v>40452</c:v>
                </c:pt>
                <c:pt idx="136">
                  <c:v>40483</c:v>
                </c:pt>
                <c:pt idx="137">
                  <c:v>40513</c:v>
                </c:pt>
                <c:pt idx="138">
                  <c:v>40544</c:v>
                </c:pt>
                <c:pt idx="139">
                  <c:v>40575</c:v>
                </c:pt>
                <c:pt idx="140">
                  <c:v>40603</c:v>
                </c:pt>
                <c:pt idx="141">
                  <c:v>40634</c:v>
                </c:pt>
                <c:pt idx="142">
                  <c:v>40664</c:v>
                </c:pt>
                <c:pt idx="143">
                  <c:v>40695</c:v>
                </c:pt>
                <c:pt idx="144">
                  <c:v>40725</c:v>
                </c:pt>
                <c:pt idx="145">
                  <c:v>40756</c:v>
                </c:pt>
                <c:pt idx="146">
                  <c:v>40787</c:v>
                </c:pt>
                <c:pt idx="147">
                  <c:v>40817</c:v>
                </c:pt>
                <c:pt idx="148">
                  <c:v>40848</c:v>
                </c:pt>
                <c:pt idx="149">
                  <c:v>40878</c:v>
                </c:pt>
                <c:pt idx="150">
                  <c:v>40909</c:v>
                </c:pt>
                <c:pt idx="151">
                  <c:v>40940</c:v>
                </c:pt>
                <c:pt idx="152">
                  <c:v>40969</c:v>
                </c:pt>
                <c:pt idx="153">
                  <c:v>41000</c:v>
                </c:pt>
                <c:pt idx="154">
                  <c:v>41030</c:v>
                </c:pt>
                <c:pt idx="155">
                  <c:v>41061</c:v>
                </c:pt>
                <c:pt idx="156">
                  <c:v>41091</c:v>
                </c:pt>
                <c:pt idx="157">
                  <c:v>41122</c:v>
                </c:pt>
                <c:pt idx="158">
                  <c:v>41153</c:v>
                </c:pt>
                <c:pt idx="159">
                  <c:v>41183</c:v>
                </c:pt>
                <c:pt idx="160">
                  <c:v>41214</c:v>
                </c:pt>
                <c:pt idx="161">
                  <c:v>41244</c:v>
                </c:pt>
                <c:pt idx="162">
                  <c:v>41275</c:v>
                </c:pt>
                <c:pt idx="163">
                  <c:v>41306</c:v>
                </c:pt>
                <c:pt idx="164">
                  <c:v>41334</c:v>
                </c:pt>
                <c:pt idx="165">
                  <c:v>41365</c:v>
                </c:pt>
                <c:pt idx="166">
                  <c:v>41395</c:v>
                </c:pt>
                <c:pt idx="167">
                  <c:v>41426</c:v>
                </c:pt>
                <c:pt idx="168">
                  <c:v>41456</c:v>
                </c:pt>
                <c:pt idx="169">
                  <c:v>41487</c:v>
                </c:pt>
                <c:pt idx="170">
                  <c:v>41518</c:v>
                </c:pt>
                <c:pt idx="171">
                  <c:v>41548</c:v>
                </c:pt>
                <c:pt idx="172">
                  <c:v>41579</c:v>
                </c:pt>
                <c:pt idx="173">
                  <c:v>41609</c:v>
                </c:pt>
                <c:pt idx="174">
                  <c:v>41640</c:v>
                </c:pt>
                <c:pt idx="175">
                  <c:v>41671</c:v>
                </c:pt>
                <c:pt idx="176">
                  <c:v>41699</c:v>
                </c:pt>
                <c:pt idx="177">
                  <c:v>41730</c:v>
                </c:pt>
                <c:pt idx="178">
                  <c:v>41760</c:v>
                </c:pt>
                <c:pt idx="179">
                  <c:v>41791</c:v>
                </c:pt>
                <c:pt idx="180">
                  <c:v>41821</c:v>
                </c:pt>
                <c:pt idx="181">
                  <c:v>41852</c:v>
                </c:pt>
                <c:pt idx="182">
                  <c:v>41883</c:v>
                </c:pt>
                <c:pt idx="183">
                  <c:v>41913</c:v>
                </c:pt>
                <c:pt idx="184">
                  <c:v>41944</c:v>
                </c:pt>
                <c:pt idx="185">
                  <c:v>41974</c:v>
                </c:pt>
                <c:pt idx="186">
                  <c:v>42005</c:v>
                </c:pt>
                <c:pt idx="187">
                  <c:v>42036</c:v>
                </c:pt>
                <c:pt idx="188">
                  <c:v>42064</c:v>
                </c:pt>
                <c:pt idx="189">
                  <c:v>42095</c:v>
                </c:pt>
                <c:pt idx="190">
                  <c:v>42125</c:v>
                </c:pt>
                <c:pt idx="191">
                  <c:v>42156</c:v>
                </c:pt>
                <c:pt idx="192">
                  <c:v>42186</c:v>
                </c:pt>
                <c:pt idx="193">
                  <c:v>42217</c:v>
                </c:pt>
                <c:pt idx="194">
                  <c:v>42248</c:v>
                </c:pt>
                <c:pt idx="195">
                  <c:v>42278</c:v>
                </c:pt>
                <c:pt idx="196">
                  <c:v>42309</c:v>
                </c:pt>
                <c:pt idx="197">
                  <c:v>42339</c:v>
                </c:pt>
                <c:pt idx="198">
                  <c:v>42370</c:v>
                </c:pt>
                <c:pt idx="199">
                  <c:v>42401</c:v>
                </c:pt>
                <c:pt idx="200">
                  <c:v>42430</c:v>
                </c:pt>
                <c:pt idx="201">
                  <c:v>42461</c:v>
                </c:pt>
                <c:pt idx="202">
                  <c:v>42491</c:v>
                </c:pt>
                <c:pt idx="203">
                  <c:v>42522</c:v>
                </c:pt>
                <c:pt idx="204">
                  <c:v>42552</c:v>
                </c:pt>
                <c:pt idx="205">
                  <c:v>42583</c:v>
                </c:pt>
                <c:pt idx="206">
                  <c:v>42614</c:v>
                </c:pt>
                <c:pt idx="207">
                  <c:v>42644</c:v>
                </c:pt>
                <c:pt idx="208">
                  <c:v>42675</c:v>
                </c:pt>
                <c:pt idx="209">
                  <c:v>42705</c:v>
                </c:pt>
                <c:pt idx="210">
                  <c:v>42736</c:v>
                </c:pt>
                <c:pt idx="211">
                  <c:v>42767</c:v>
                </c:pt>
                <c:pt idx="212">
                  <c:v>42795</c:v>
                </c:pt>
                <c:pt idx="213">
                  <c:v>42826</c:v>
                </c:pt>
                <c:pt idx="214">
                  <c:v>42856</c:v>
                </c:pt>
                <c:pt idx="215">
                  <c:v>42887</c:v>
                </c:pt>
                <c:pt idx="216">
                  <c:v>42917</c:v>
                </c:pt>
                <c:pt idx="217">
                  <c:v>42948</c:v>
                </c:pt>
                <c:pt idx="218">
                  <c:v>42979</c:v>
                </c:pt>
                <c:pt idx="219">
                  <c:v>43009</c:v>
                </c:pt>
                <c:pt idx="220">
                  <c:v>43040</c:v>
                </c:pt>
                <c:pt idx="221">
                  <c:v>43070</c:v>
                </c:pt>
                <c:pt idx="222">
                  <c:v>43101</c:v>
                </c:pt>
                <c:pt idx="223">
                  <c:v>43132</c:v>
                </c:pt>
                <c:pt idx="224">
                  <c:v>43160</c:v>
                </c:pt>
                <c:pt idx="225">
                  <c:v>43191</c:v>
                </c:pt>
                <c:pt idx="226">
                  <c:v>43221</c:v>
                </c:pt>
                <c:pt idx="227">
                  <c:v>43252</c:v>
                </c:pt>
                <c:pt idx="228">
                  <c:v>43282</c:v>
                </c:pt>
                <c:pt idx="229">
                  <c:v>43313</c:v>
                </c:pt>
                <c:pt idx="230">
                  <c:v>43344</c:v>
                </c:pt>
                <c:pt idx="231">
                  <c:v>43374</c:v>
                </c:pt>
                <c:pt idx="232">
                  <c:v>43405</c:v>
                </c:pt>
                <c:pt idx="233">
                  <c:v>43435</c:v>
                </c:pt>
                <c:pt idx="234">
                  <c:v>43466</c:v>
                </c:pt>
                <c:pt idx="235">
                  <c:v>43497</c:v>
                </c:pt>
                <c:pt idx="236">
                  <c:v>43525</c:v>
                </c:pt>
                <c:pt idx="237">
                  <c:v>43556</c:v>
                </c:pt>
                <c:pt idx="238">
                  <c:v>43586</c:v>
                </c:pt>
                <c:pt idx="239">
                  <c:v>43617</c:v>
                </c:pt>
                <c:pt idx="240">
                  <c:v>43647</c:v>
                </c:pt>
                <c:pt idx="241">
                  <c:v>43678</c:v>
                </c:pt>
                <c:pt idx="242">
                  <c:v>43709</c:v>
                </c:pt>
                <c:pt idx="243">
                  <c:v>43739</c:v>
                </c:pt>
                <c:pt idx="244">
                  <c:v>43770</c:v>
                </c:pt>
                <c:pt idx="245">
                  <c:v>43800</c:v>
                </c:pt>
                <c:pt idx="246">
                  <c:v>43831</c:v>
                </c:pt>
                <c:pt idx="247">
                  <c:v>43862</c:v>
                </c:pt>
                <c:pt idx="248">
                  <c:v>43891</c:v>
                </c:pt>
                <c:pt idx="249">
                  <c:v>43922</c:v>
                </c:pt>
                <c:pt idx="250">
                  <c:v>43952</c:v>
                </c:pt>
                <c:pt idx="251">
                  <c:v>43983</c:v>
                </c:pt>
                <c:pt idx="252">
                  <c:v>44013</c:v>
                </c:pt>
                <c:pt idx="253">
                  <c:v>44044</c:v>
                </c:pt>
                <c:pt idx="254">
                  <c:v>44075</c:v>
                </c:pt>
                <c:pt idx="255">
                  <c:v>44105</c:v>
                </c:pt>
                <c:pt idx="256">
                  <c:v>44136</c:v>
                </c:pt>
                <c:pt idx="257">
                  <c:v>44166</c:v>
                </c:pt>
                <c:pt idx="258">
                  <c:v>44197</c:v>
                </c:pt>
                <c:pt idx="259">
                  <c:v>44228</c:v>
                </c:pt>
                <c:pt idx="260">
                  <c:v>44256</c:v>
                </c:pt>
                <c:pt idx="261">
                  <c:v>44287</c:v>
                </c:pt>
                <c:pt idx="262">
                  <c:v>44317</c:v>
                </c:pt>
                <c:pt idx="263">
                  <c:v>44348</c:v>
                </c:pt>
                <c:pt idx="264">
                  <c:v>44378</c:v>
                </c:pt>
                <c:pt idx="265">
                  <c:v>44409</c:v>
                </c:pt>
                <c:pt idx="266">
                  <c:v>44440</c:v>
                </c:pt>
                <c:pt idx="267">
                  <c:v>44470</c:v>
                </c:pt>
                <c:pt idx="268">
                  <c:v>44501</c:v>
                </c:pt>
                <c:pt idx="269">
                  <c:v>44531</c:v>
                </c:pt>
              </c:numCache>
            </c:numRef>
          </c:cat>
          <c:val>
            <c:numRef>
              <c:f>IPCA!$F$237:$F$506</c:f>
              <c:numCache>
                <c:formatCode>0%</c:formatCode>
                <c:ptCount val="270"/>
                <c:pt idx="0">
                  <c:v>0.08</c:v>
                </c:pt>
                <c:pt idx="1">
                  <c:v>0.08</c:v>
                </c:pt>
                <c:pt idx="2">
                  <c:v>0.08</c:v>
                </c:pt>
                <c:pt idx="3">
                  <c:v>0.08</c:v>
                </c:pt>
                <c:pt idx="4">
                  <c:v>0.08</c:v>
                </c:pt>
                <c:pt idx="5">
                  <c:v>0.08</c:v>
                </c:pt>
                <c:pt idx="6">
                  <c:v>0.06</c:v>
                </c:pt>
                <c:pt idx="7">
                  <c:v>0.06</c:v>
                </c:pt>
                <c:pt idx="8">
                  <c:v>0.06</c:v>
                </c:pt>
                <c:pt idx="9">
                  <c:v>0.06</c:v>
                </c:pt>
                <c:pt idx="10">
                  <c:v>0.06</c:v>
                </c:pt>
                <c:pt idx="11">
                  <c:v>0.06</c:v>
                </c:pt>
                <c:pt idx="12">
                  <c:v>0.06</c:v>
                </c:pt>
                <c:pt idx="13">
                  <c:v>0.06</c:v>
                </c:pt>
                <c:pt idx="14">
                  <c:v>0.06</c:v>
                </c:pt>
                <c:pt idx="15">
                  <c:v>0.06</c:v>
                </c:pt>
                <c:pt idx="16">
                  <c:v>0.06</c:v>
                </c:pt>
                <c:pt idx="17">
                  <c:v>0.06</c:v>
                </c:pt>
                <c:pt idx="18">
                  <c:v>0.04</c:v>
                </c:pt>
                <c:pt idx="19">
                  <c:v>0.04</c:v>
                </c:pt>
                <c:pt idx="20">
                  <c:v>0.04</c:v>
                </c:pt>
                <c:pt idx="21">
                  <c:v>0.04</c:v>
                </c:pt>
                <c:pt idx="22">
                  <c:v>0.04</c:v>
                </c:pt>
                <c:pt idx="23">
                  <c:v>0.04</c:v>
                </c:pt>
                <c:pt idx="24">
                  <c:v>0.04</c:v>
                </c:pt>
                <c:pt idx="25">
                  <c:v>0.04</c:v>
                </c:pt>
                <c:pt idx="26">
                  <c:v>0.04</c:v>
                </c:pt>
                <c:pt idx="27">
                  <c:v>0.04</c:v>
                </c:pt>
                <c:pt idx="28">
                  <c:v>0.04</c:v>
                </c:pt>
                <c:pt idx="29">
                  <c:v>0.04</c:v>
                </c:pt>
                <c:pt idx="30" formatCode="0.00%">
                  <c:v>3.5000000000000003E-2</c:v>
                </c:pt>
                <c:pt idx="31" formatCode="0.00%">
                  <c:v>3.5000000000000003E-2</c:v>
                </c:pt>
                <c:pt idx="32" formatCode="0.00%">
                  <c:v>3.5000000000000003E-2</c:v>
                </c:pt>
                <c:pt idx="33" formatCode="0.00%">
                  <c:v>3.5000000000000003E-2</c:v>
                </c:pt>
                <c:pt idx="34" formatCode="0.00%">
                  <c:v>3.5000000000000003E-2</c:v>
                </c:pt>
                <c:pt idx="35" formatCode="0.00%">
                  <c:v>3.5000000000000003E-2</c:v>
                </c:pt>
                <c:pt idx="36" formatCode="0.00%">
                  <c:v>3.5000000000000003E-2</c:v>
                </c:pt>
                <c:pt idx="37" formatCode="0.00%">
                  <c:v>3.5000000000000003E-2</c:v>
                </c:pt>
                <c:pt idx="38" formatCode="0.00%">
                  <c:v>3.5000000000000003E-2</c:v>
                </c:pt>
                <c:pt idx="39" formatCode="0.00%">
                  <c:v>3.5000000000000003E-2</c:v>
                </c:pt>
                <c:pt idx="40" formatCode="0.00%">
                  <c:v>3.5000000000000003E-2</c:v>
                </c:pt>
                <c:pt idx="41" formatCode="0.00%">
                  <c:v>3.5000000000000003E-2</c:v>
                </c:pt>
                <c:pt idx="54" formatCode="0.00%">
                  <c:v>5.5E-2</c:v>
                </c:pt>
                <c:pt idx="55" formatCode="0.00%">
                  <c:v>5.5E-2</c:v>
                </c:pt>
                <c:pt idx="56" formatCode="0.00%">
                  <c:v>5.5E-2</c:v>
                </c:pt>
                <c:pt idx="57" formatCode="0.00%">
                  <c:v>5.5E-2</c:v>
                </c:pt>
                <c:pt idx="58" formatCode="0.00%">
                  <c:v>5.5E-2</c:v>
                </c:pt>
                <c:pt idx="59" formatCode="0.00%">
                  <c:v>5.5E-2</c:v>
                </c:pt>
                <c:pt idx="60" formatCode="0.00%">
                  <c:v>5.5E-2</c:v>
                </c:pt>
                <c:pt idx="61" formatCode="0.00%">
                  <c:v>5.5E-2</c:v>
                </c:pt>
                <c:pt idx="62" formatCode="0.00%">
                  <c:v>5.5E-2</c:v>
                </c:pt>
                <c:pt idx="63" formatCode="0.00%">
                  <c:v>5.5E-2</c:v>
                </c:pt>
                <c:pt idx="64" formatCode="0.00%">
                  <c:v>5.5E-2</c:v>
                </c:pt>
                <c:pt idx="65" formatCode="0.00%">
                  <c:v>5.5E-2</c:v>
                </c:pt>
                <c:pt idx="66" formatCode="0.0%">
                  <c:v>4.4999999999999998E-2</c:v>
                </c:pt>
                <c:pt idx="67" formatCode="0.0%">
                  <c:v>4.4999999999999998E-2</c:v>
                </c:pt>
                <c:pt idx="68" formatCode="0.0%">
                  <c:v>4.4999999999999998E-2</c:v>
                </c:pt>
                <c:pt idx="69" formatCode="0.0%">
                  <c:v>4.4999999999999998E-2</c:v>
                </c:pt>
                <c:pt idx="70" formatCode="0.0%">
                  <c:v>4.4999999999999998E-2</c:v>
                </c:pt>
                <c:pt idx="71" formatCode="0.0%">
                  <c:v>4.4999999999999998E-2</c:v>
                </c:pt>
                <c:pt idx="72" formatCode="0.0%">
                  <c:v>4.4999999999999998E-2</c:v>
                </c:pt>
                <c:pt idx="73" formatCode="0.0%">
                  <c:v>4.4999999999999998E-2</c:v>
                </c:pt>
                <c:pt idx="74" formatCode="0.0%">
                  <c:v>4.4999999999999998E-2</c:v>
                </c:pt>
                <c:pt idx="75" formatCode="0.0%">
                  <c:v>4.4999999999999998E-2</c:v>
                </c:pt>
                <c:pt idx="76" formatCode="0.0%">
                  <c:v>4.4999999999999998E-2</c:v>
                </c:pt>
                <c:pt idx="77" formatCode="0.0%">
                  <c:v>4.4999999999999998E-2</c:v>
                </c:pt>
                <c:pt idx="78" formatCode="0.0%">
                  <c:v>4.4999999999999998E-2</c:v>
                </c:pt>
                <c:pt idx="79" formatCode="0.0%">
                  <c:v>4.4999999999999998E-2</c:v>
                </c:pt>
                <c:pt idx="80" formatCode="0.0%">
                  <c:v>4.4999999999999998E-2</c:v>
                </c:pt>
                <c:pt idx="81" formatCode="0.0%">
                  <c:v>4.4999999999999998E-2</c:v>
                </c:pt>
                <c:pt idx="82" formatCode="0.0%">
                  <c:v>4.4999999999999998E-2</c:v>
                </c:pt>
                <c:pt idx="83" formatCode="0.0%">
                  <c:v>4.4999999999999998E-2</c:v>
                </c:pt>
                <c:pt idx="84" formatCode="0.0%">
                  <c:v>4.4999999999999998E-2</c:v>
                </c:pt>
                <c:pt idx="85" formatCode="0.0%">
                  <c:v>4.4999999999999998E-2</c:v>
                </c:pt>
                <c:pt idx="86" formatCode="0.0%">
                  <c:v>4.4999999999999998E-2</c:v>
                </c:pt>
                <c:pt idx="87" formatCode="0.0%">
                  <c:v>4.4999999999999998E-2</c:v>
                </c:pt>
                <c:pt idx="88" formatCode="0.0%">
                  <c:v>4.4999999999999998E-2</c:v>
                </c:pt>
                <c:pt idx="89" formatCode="0.0%">
                  <c:v>4.4999999999999998E-2</c:v>
                </c:pt>
                <c:pt idx="90" formatCode="0.0%">
                  <c:v>4.4999999999999998E-2</c:v>
                </c:pt>
                <c:pt idx="91" formatCode="0.0%">
                  <c:v>4.4999999999999998E-2</c:v>
                </c:pt>
                <c:pt idx="92" formatCode="0.0%">
                  <c:v>4.4999999999999998E-2</c:v>
                </c:pt>
                <c:pt idx="93" formatCode="0.0%">
                  <c:v>4.4999999999999998E-2</c:v>
                </c:pt>
                <c:pt idx="94" formatCode="0.0%">
                  <c:v>4.4999999999999998E-2</c:v>
                </c:pt>
                <c:pt idx="95" formatCode="0.0%">
                  <c:v>4.4999999999999998E-2</c:v>
                </c:pt>
                <c:pt idx="96" formatCode="0.0%">
                  <c:v>4.4999999999999998E-2</c:v>
                </c:pt>
                <c:pt idx="97" formatCode="0.0%">
                  <c:v>4.4999999999999998E-2</c:v>
                </c:pt>
                <c:pt idx="98" formatCode="0.0%">
                  <c:v>4.4999999999999998E-2</c:v>
                </c:pt>
                <c:pt idx="99" formatCode="0.0%">
                  <c:v>4.4999999999999998E-2</c:v>
                </c:pt>
                <c:pt idx="100" formatCode="0.0%">
                  <c:v>4.4999999999999998E-2</c:v>
                </c:pt>
                <c:pt idx="101" formatCode="0.0%">
                  <c:v>4.4999999999999998E-2</c:v>
                </c:pt>
                <c:pt idx="102" formatCode="0.0%">
                  <c:v>4.4999999999999998E-2</c:v>
                </c:pt>
                <c:pt idx="103" formatCode="0.0%">
                  <c:v>4.4999999999999998E-2</c:v>
                </c:pt>
                <c:pt idx="104" formatCode="0.0%">
                  <c:v>4.4999999999999998E-2</c:v>
                </c:pt>
                <c:pt idx="105" formatCode="0.0%">
                  <c:v>4.4999999999999998E-2</c:v>
                </c:pt>
                <c:pt idx="106" formatCode="0.0%">
                  <c:v>4.4999999999999998E-2</c:v>
                </c:pt>
                <c:pt idx="107" formatCode="0.0%">
                  <c:v>4.4999999999999998E-2</c:v>
                </c:pt>
                <c:pt idx="108" formatCode="0.0%">
                  <c:v>4.4999999999999998E-2</c:v>
                </c:pt>
                <c:pt idx="109" formatCode="0.0%">
                  <c:v>4.4999999999999998E-2</c:v>
                </c:pt>
                <c:pt idx="110" formatCode="0.0%">
                  <c:v>4.4999999999999998E-2</c:v>
                </c:pt>
                <c:pt idx="111" formatCode="0.0%">
                  <c:v>4.4999999999999998E-2</c:v>
                </c:pt>
                <c:pt idx="112" formatCode="0.0%">
                  <c:v>4.4999999999999998E-2</c:v>
                </c:pt>
                <c:pt idx="113" formatCode="0.0%">
                  <c:v>4.4999999999999998E-2</c:v>
                </c:pt>
                <c:pt idx="114" formatCode="0.0%">
                  <c:v>4.4999999999999998E-2</c:v>
                </c:pt>
                <c:pt idx="115" formatCode="0.0%">
                  <c:v>4.4999999999999998E-2</c:v>
                </c:pt>
                <c:pt idx="116" formatCode="0.0%">
                  <c:v>4.4999999999999998E-2</c:v>
                </c:pt>
                <c:pt idx="117" formatCode="0.0%">
                  <c:v>4.4999999999999998E-2</c:v>
                </c:pt>
                <c:pt idx="118" formatCode="0.0%">
                  <c:v>4.4999999999999998E-2</c:v>
                </c:pt>
                <c:pt idx="119" formatCode="0.0%">
                  <c:v>4.4999999999999998E-2</c:v>
                </c:pt>
                <c:pt idx="120" formatCode="0.0%">
                  <c:v>4.4999999999999998E-2</c:v>
                </c:pt>
                <c:pt idx="121" formatCode="0.0%">
                  <c:v>4.4999999999999998E-2</c:v>
                </c:pt>
                <c:pt idx="122" formatCode="0.0%">
                  <c:v>4.4999999999999998E-2</c:v>
                </c:pt>
                <c:pt idx="123" formatCode="0.0%">
                  <c:v>4.4999999999999998E-2</c:v>
                </c:pt>
                <c:pt idx="124" formatCode="0.0%">
                  <c:v>4.4999999999999998E-2</c:v>
                </c:pt>
                <c:pt idx="125" formatCode="0.0%">
                  <c:v>4.4999999999999998E-2</c:v>
                </c:pt>
                <c:pt idx="126" formatCode="0.0%">
                  <c:v>4.4999999999999998E-2</c:v>
                </c:pt>
                <c:pt idx="127" formatCode="0.0%">
                  <c:v>4.4999999999999998E-2</c:v>
                </c:pt>
                <c:pt idx="128" formatCode="0.0%">
                  <c:v>4.4999999999999998E-2</c:v>
                </c:pt>
                <c:pt idx="129" formatCode="0.0%">
                  <c:v>4.4999999999999998E-2</c:v>
                </c:pt>
                <c:pt idx="130" formatCode="0.0%">
                  <c:v>4.4999999999999998E-2</c:v>
                </c:pt>
                <c:pt idx="131" formatCode="0.0%">
                  <c:v>4.4999999999999998E-2</c:v>
                </c:pt>
                <c:pt idx="132" formatCode="0.0%">
                  <c:v>4.4999999999999998E-2</c:v>
                </c:pt>
                <c:pt idx="133" formatCode="0.0%">
                  <c:v>4.4999999999999998E-2</c:v>
                </c:pt>
                <c:pt idx="134" formatCode="0.0%">
                  <c:v>4.4999999999999998E-2</c:v>
                </c:pt>
                <c:pt idx="135" formatCode="0.0%">
                  <c:v>4.4999999999999998E-2</c:v>
                </c:pt>
                <c:pt idx="136" formatCode="0.0%">
                  <c:v>4.4999999999999998E-2</c:v>
                </c:pt>
                <c:pt idx="137" formatCode="0.0%">
                  <c:v>4.4999999999999998E-2</c:v>
                </c:pt>
                <c:pt idx="138" formatCode="0.0%">
                  <c:v>4.4999999999999998E-2</c:v>
                </c:pt>
                <c:pt idx="139" formatCode="0.0%">
                  <c:v>4.4999999999999998E-2</c:v>
                </c:pt>
                <c:pt idx="140" formatCode="0.0%">
                  <c:v>4.4999999999999998E-2</c:v>
                </c:pt>
                <c:pt idx="141" formatCode="0.0%">
                  <c:v>4.4999999999999998E-2</c:v>
                </c:pt>
                <c:pt idx="142" formatCode="0.0%">
                  <c:v>4.4999999999999998E-2</c:v>
                </c:pt>
                <c:pt idx="143" formatCode="0.0%">
                  <c:v>4.4999999999999998E-2</c:v>
                </c:pt>
                <c:pt idx="144" formatCode="0.0%">
                  <c:v>4.4999999999999998E-2</c:v>
                </c:pt>
                <c:pt idx="145" formatCode="0.0%">
                  <c:v>4.4999999999999998E-2</c:v>
                </c:pt>
                <c:pt idx="146" formatCode="0.0%">
                  <c:v>4.4999999999999998E-2</c:v>
                </c:pt>
                <c:pt idx="147" formatCode="0.0%">
                  <c:v>4.4999999999999998E-2</c:v>
                </c:pt>
                <c:pt idx="148" formatCode="0.0%">
                  <c:v>4.4999999999999998E-2</c:v>
                </c:pt>
                <c:pt idx="149" formatCode="0.0%">
                  <c:v>4.4999999999999998E-2</c:v>
                </c:pt>
                <c:pt idx="150" formatCode="0.0%">
                  <c:v>4.4999999999999998E-2</c:v>
                </c:pt>
                <c:pt idx="151" formatCode="0.0%">
                  <c:v>4.4999999999999998E-2</c:v>
                </c:pt>
                <c:pt idx="152" formatCode="0.0%">
                  <c:v>4.4999999999999998E-2</c:v>
                </c:pt>
                <c:pt idx="153" formatCode="0.0%">
                  <c:v>4.4999999999999998E-2</c:v>
                </c:pt>
                <c:pt idx="154" formatCode="0.0%">
                  <c:v>4.4999999999999998E-2</c:v>
                </c:pt>
                <c:pt idx="155" formatCode="0.0%">
                  <c:v>4.4999999999999998E-2</c:v>
                </c:pt>
                <c:pt idx="156" formatCode="0.0%">
                  <c:v>4.4999999999999998E-2</c:v>
                </c:pt>
                <c:pt idx="157" formatCode="0.0%">
                  <c:v>4.4999999999999998E-2</c:v>
                </c:pt>
                <c:pt idx="158" formatCode="0.0%">
                  <c:v>4.4999999999999998E-2</c:v>
                </c:pt>
                <c:pt idx="159" formatCode="0.0%">
                  <c:v>4.4999999999999998E-2</c:v>
                </c:pt>
                <c:pt idx="160" formatCode="0.0%">
                  <c:v>4.4999999999999998E-2</c:v>
                </c:pt>
                <c:pt idx="161" formatCode="0.0%">
                  <c:v>4.4999999999999998E-2</c:v>
                </c:pt>
                <c:pt idx="162" formatCode="0.0%">
                  <c:v>4.4999999999999998E-2</c:v>
                </c:pt>
                <c:pt idx="163" formatCode="0.0%">
                  <c:v>4.4999999999999998E-2</c:v>
                </c:pt>
                <c:pt idx="164" formatCode="0.0%">
                  <c:v>4.4999999999999998E-2</c:v>
                </c:pt>
                <c:pt idx="165" formatCode="0.0%">
                  <c:v>4.4999999999999998E-2</c:v>
                </c:pt>
                <c:pt idx="166" formatCode="0.0%">
                  <c:v>4.4999999999999998E-2</c:v>
                </c:pt>
                <c:pt idx="167" formatCode="0.0%">
                  <c:v>4.4999999999999998E-2</c:v>
                </c:pt>
                <c:pt idx="168" formatCode="0.0%">
                  <c:v>4.4999999999999998E-2</c:v>
                </c:pt>
                <c:pt idx="169" formatCode="0.0%">
                  <c:v>4.4999999999999998E-2</c:v>
                </c:pt>
                <c:pt idx="170" formatCode="0.0%">
                  <c:v>4.4999999999999998E-2</c:v>
                </c:pt>
                <c:pt idx="171" formatCode="0.0%">
                  <c:v>4.4999999999999998E-2</c:v>
                </c:pt>
                <c:pt idx="172" formatCode="0.0%">
                  <c:v>4.4999999999999998E-2</c:v>
                </c:pt>
                <c:pt idx="173" formatCode="0.0%">
                  <c:v>4.4999999999999998E-2</c:v>
                </c:pt>
                <c:pt idx="174" formatCode="0.0%">
                  <c:v>4.4999999999999998E-2</c:v>
                </c:pt>
                <c:pt idx="175" formatCode="0.0%">
                  <c:v>4.4999999999999998E-2</c:v>
                </c:pt>
                <c:pt idx="176" formatCode="0.0%">
                  <c:v>4.4999999999999998E-2</c:v>
                </c:pt>
                <c:pt idx="177" formatCode="0.0%">
                  <c:v>4.4999999999999998E-2</c:v>
                </c:pt>
                <c:pt idx="178" formatCode="0.0%">
                  <c:v>4.4999999999999998E-2</c:v>
                </c:pt>
                <c:pt idx="179" formatCode="0.0%">
                  <c:v>4.4999999999999998E-2</c:v>
                </c:pt>
                <c:pt idx="180" formatCode="0.0%">
                  <c:v>4.4999999999999998E-2</c:v>
                </c:pt>
                <c:pt idx="181" formatCode="0.0%">
                  <c:v>4.4999999999999998E-2</c:v>
                </c:pt>
                <c:pt idx="182" formatCode="0.0%">
                  <c:v>4.4999999999999998E-2</c:v>
                </c:pt>
                <c:pt idx="183" formatCode="0.0%">
                  <c:v>4.4999999999999998E-2</c:v>
                </c:pt>
                <c:pt idx="184" formatCode="0.0%">
                  <c:v>4.4999999999999998E-2</c:v>
                </c:pt>
                <c:pt idx="185" formatCode="0.0%">
                  <c:v>4.4999999999999998E-2</c:v>
                </c:pt>
                <c:pt idx="186" formatCode="0.0%">
                  <c:v>4.4999999999999998E-2</c:v>
                </c:pt>
                <c:pt idx="187" formatCode="0.0%">
                  <c:v>4.4999999999999998E-2</c:v>
                </c:pt>
                <c:pt idx="188" formatCode="0.0%">
                  <c:v>4.4999999999999998E-2</c:v>
                </c:pt>
                <c:pt idx="189" formatCode="0.0%">
                  <c:v>4.4999999999999998E-2</c:v>
                </c:pt>
                <c:pt idx="190" formatCode="0.0%">
                  <c:v>4.4999999999999998E-2</c:v>
                </c:pt>
                <c:pt idx="191" formatCode="0.0%">
                  <c:v>4.4999999999999998E-2</c:v>
                </c:pt>
                <c:pt idx="192" formatCode="0.0%">
                  <c:v>4.4999999999999998E-2</c:v>
                </c:pt>
                <c:pt idx="193" formatCode="0.0%">
                  <c:v>4.4999999999999998E-2</c:v>
                </c:pt>
                <c:pt idx="194" formatCode="0.0%">
                  <c:v>4.4999999999999998E-2</c:v>
                </c:pt>
                <c:pt idx="195" formatCode="0.0%">
                  <c:v>4.4999999999999998E-2</c:v>
                </c:pt>
                <c:pt idx="196" formatCode="0.0%">
                  <c:v>4.4999999999999998E-2</c:v>
                </c:pt>
                <c:pt idx="197" formatCode="0.0%">
                  <c:v>4.4999999999999998E-2</c:v>
                </c:pt>
                <c:pt idx="198" formatCode="0.0%">
                  <c:v>4.4999999999999998E-2</c:v>
                </c:pt>
                <c:pt idx="199" formatCode="0.0%">
                  <c:v>4.4999999999999998E-2</c:v>
                </c:pt>
                <c:pt idx="200" formatCode="0.0%">
                  <c:v>4.4999999999999998E-2</c:v>
                </c:pt>
                <c:pt idx="201" formatCode="0.0%">
                  <c:v>4.4999999999999998E-2</c:v>
                </c:pt>
                <c:pt idx="202" formatCode="0.0%">
                  <c:v>4.4999999999999998E-2</c:v>
                </c:pt>
                <c:pt idx="203" formatCode="0.0%">
                  <c:v>4.4999999999999998E-2</c:v>
                </c:pt>
                <c:pt idx="204" formatCode="0.0%">
                  <c:v>4.4999999999999998E-2</c:v>
                </c:pt>
                <c:pt idx="205" formatCode="0.0%">
                  <c:v>4.4999999999999998E-2</c:v>
                </c:pt>
                <c:pt idx="206" formatCode="0.0%">
                  <c:v>4.4999999999999998E-2</c:v>
                </c:pt>
                <c:pt idx="207" formatCode="0.0%">
                  <c:v>4.4999999999999998E-2</c:v>
                </c:pt>
                <c:pt idx="208" formatCode="0.0%">
                  <c:v>4.4999999999999998E-2</c:v>
                </c:pt>
                <c:pt idx="209" formatCode="0.0%">
                  <c:v>4.4999999999999998E-2</c:v>
                </c:pt>
                <c:pt idx="210" formatCode="0.0%">
                  <c:v>4.4999999999999998E-2</c:v>
                </c:pt>
                <c:pt idx="211" formatCode="0.0%">
                  <c:v>4.4999999999999998E-2</c:v>
                </c:pt>
                <c:pt idx="212" formatCode="0.0%">
                  <c:v>4.4999999999999998E-2</c:v>
                </c:pt>
                <c:pt idx="213" formatCode="0.0%">
                  <c:v>4.4999999999999998E-2</c:v>
                </c:pt>
                <c:pt idx="214" formatCode="0.0%">
                  <c:v>4.4999999999999998E-2</c:v>
                </c:pt>
                <c:pt idx="215" formatCode="0.0%">
                  <c:v>4.4999999999999998E-2</c:v>
                </c:pt>
                <c:pt idx="216" formatCode="0.0%">
                  <c:v>4.4999999999999998E-2</c:v>
                </c:pt>
                <c:pt idx="217" formatCode="0.0%">
                  <c:v>4.4999999999999998E-2</c:v>
                </c:pt>
                <c:pt idx="218" formatCode="0.0%">
                  <c:v>4.4999999999999998E-2</c:v>
                </c:pt>
                <c:pt idx="219" formatCode="0.0%">
                  <c:v>4.4999999999999998E-2</c:v>
                </c:pt>
                <c:pt idx="220" formatCode="0.0%">
                  <c:v>4.4999999999999998E-2</c:v>
                </c:pt>
                <c:pt idx="221" formatCode="0.0%">
                  <c:v>4.4999999999999998E-2</c:v>
                </c:pt>
                <c:pt idx="222" formatCode="0.0%">
                  <c:v>4.4999999999999998E-2</c:v>
                </c:pt>
                <c:pt idx="223" formatCode="0.0%">
                  <c:v>4.4999999999999998E-2</c:v>
                </c:pt>
                <c:pt idx="224" formatCode="0.0%">
                  <c:v>4.4999999999999998E-2</c:v>
                </c:pt>
                <c:pt idx="225" formatCode="0.0%">
                  <c:v>4.4999999999999998E-2</c:v>
                </c:pt>
                <c:pt idx="226" formatCode="0.0%">
                  <c:v>4.4999999999999998E-2</c:v>
                </c:pt>
                <c:pt idx="227" formatCode="0.0%">
                  <c:v>4.4999999999999998E-2</c:v>
                </c:pt>
                <c:pt idx="228" formatCode="0.0%">
                  <c:v>4.4999999999999998E-2</c:v>
                </c:pt>
                <c:pt idx="229" formatCode="0.0%">
                  <c:v>4.4999999999999998E-2</c:v>
                </c:pt>
                <c:pt idx="230" formatCode="0.0%">
                  <c:v>4.4999999999999998E-2</c:v>
                </c:pt>
                <c:pt idx="231" formatCode="0.0%">
                  <c:v>4.4999999999999998E-2</c:v>
                </c:pt>
                <c:pt idx="232" formatCode="0.0%">
                  <c:v>4.4999999999999998E-2</c:v>
                </c:pt>
                <c:pt idx="233" formatCode="0.0%">
                  <c:v>4.4999999999999998E-2</c:v>
                </c:pt>
                <c:pt idx="234" formatCode="0.0%">
                  <c:v>4.2500000000000003E-2</c:v>
                </c:pt>
                <c:pt idx="235" formatCode="0.0%">
                  <c:v>4.2500000000000003E-2</c:v>
                </c:pt>
                <c:pt idx="236" formatCode="0.0%">
                  <c:v>4.2500000000000003E-2</c:v>
                </c:pt>
                <c:pt idx="237" formatCode="0.0%">
                  <c:v>4.2500000000000003E-2</c:v>
                </c:pt>
                <c:pt idx="238" formatCode="0.0%">
                  <c:v>4.2500000000000003E-2</c:v>
                </c:pt>
                <c:pt idx="239" formatCode="0.0%">
                  <c:v>4.2500000000000003E-2</c:v>
                </c:pt>
                <c:pt idx="240" formatCode="0.0%">
                  <c:v>4.2500000000000003E-2</c:v>
                </c:pt>
                <c:pt idx="241" formatCode="0.0%">
                  <c:v>4.2500000000000003E-2</c:v>
                </c:pt>
                <c:pt idx="242" formatCode="0.0%">
                  <c:v>4.2500000000000003E-2</c:v>
                </c:pt>
                <c:pt idx="243" formatCode="0.0%">
                  <c:v>4.2500000000000003E-2</c:v>
                </c:pt>
                <c:pt idx="244" formatCode="0.0%">
                  <c:v>4.2500000000000003E-2</c:v>
                </c:pt>
                <c:pt idx="245" formatCode="0.0%">
                  <c:v>4.2500000000000003E-2</c:v>
                </c:pt>
                <c:pt idx="246" formatCode="0.0%">
                  <c:v>0.04</c:v>
                </c:pt>
                <c:pt idx="247" formatCode="0.0%">
                  <c:v>0.04</c:v>
                </c:pt>
                <c:pt idx="248" formatCode="0.0%">
                  <c:v>0.04</c:v>
                </c:pt>
                <c:pt idx="249" formatCode="0.0%">
                  <c:v>0.04</c:v>
                </c:pt>
                <c:pt idx="250" formatCode="0.0%">
                  <c:v>0.04</c:v>
                </c:pt>
                <c:pt idx="251" formatCode="0.0%">
                  <c:v>0.04</c:v>
                </c:pt>
                <c:pt idx="252" formatCode="0.0%">
                  <c:v>0.04</c:v>
                </c:pt>
                <c:pt idx="253" formatCode="0.0%">
                  <c:v>0.04</c:v>
                </c:pt>
                <c:pt idx="254" formatCode="0.0%">
                  <c:v>0.04</c:v>
                </c:pt>
                <c:pt idx="255" formatCode="0.0%">
                  <c:v>0.04</c:v>
                </c:pt>
                <c:pt idx="256" formatCode="0.0%">
                  <c:v>0.04</c:v>
                </c:pt>
                <c:pt idx="257" formatCode="0.0%">
                  <c:v>0.04</c:v>
                </c:pt>
                <c:pt idx="258" formatCode="0.00%">
                  <c:v>3.7499999999999999E-2</c:v>
                </c:pt>
                <c:pt idx="259" formatCode="0.00%">
                  <c:v>3.7499999999999999E-2</c:v>
                </c:pt>
                <c:pt idx="260" formatCode="0.00%">
                  <c:v>3.7499999999999999E-2</c:v>
                </c:pt>
                <c:pt idx="261" formatCode="0.00%">
                  <c:v>3.7499999999999999E-2</c:v>
                </c:pt>
                <c:pt idx="262" formatCode="0.00%">
                  <c:v>3.7499999999999999E-2</c:v>
                </c:pt>
                <c:pt idx="263" formatCode="0.00%">
                  <c:v>3.7499999999999999E-2</c:v>
                </c:pt>
                <c:pt idx="264" formatCode="0.00%">
                  <c:v>3.7499999999999999E-2</c:v>
                </c:pt>
                <c:pt idx="265" formatCode="0.00%">
                  <c:v>3.7499999999999999E-2</c:v>
                </c:pt>
                <c:pt idx="266" formatCode="0.00%">
                  <c:v>3.7499999999999999E-2</c:v>
                </c:pt>
                <c:pt idx="267" formatCode="0.00%">
                  <c:v>3.7499999999999999E-2</c:v>
                </c:pt>
                <c:pt idx="268" formatCode="0.00%">
                  <c:v>3.7499999999999999E-2</c:v>
                </c:pt>
                <c:pt idx="269" formatCode="0.00%">
                  <c:v>3.7499999999999999E-2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707-4F82-9200-B2C3C878B948}"/>
            </c:ext>
          </c:extLst>
        </c:ser>
        <c:ser>
          <c:idx val="3"/>
          <c:order val="3"/>
          <c:tx>
            <c:strRef>
              <c:f>IPCA!$G$2</c:f>
              <c:strCache>
                <c:ptCount val="1"/>
                <c:pt idx="0">
                  <c:v>Limite superior</c:v>
                </c:pt>
              </c:strCache>
            </c:strRef>
          </c:tx>
          <c:spPr>
            <a:ln w="28575" cap="rnd">
              <a:solidFill>
                <a:schemeClr val="accent5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IPCA!$A$237:$A$506</c:f>
              <c:numCache>
                <c:formatCode>mmm\-yy</c:formatCode>
                <c:ptCount val="270"/>
                <c:pt idx="0">
                  <c:v>36342</c:v>
                </c:pt>
                <c:pt idx="1">
                  <c:v>36373</c:v>
                </c:pt>
                <c:pt idx="2">
                  <c:v>36404</c:v>
                </c:pt>
                <c:pt idx="3">
                  <c:v>36434</c:v>
                </c:pt>
                <c:pt idx="4">
                  <c:v>36465</c:v>
                </c:pt>
                <c:pt idx="5">
                  <c:v>36495</c:v>
                </c:pt>
                <c:pt idx="6">
                  <c:v>36526</c:v>
                </c:pt>
                <c:pt idx="7">
                  <c:v>36557</c:v>
                </c:pt>
                <c:pt idx="8">
                  <c:v>36586</c:v>
                </c:pt>
                <c:pt idx="9">
                  <c:v>36617</c:v>
                </c:pt>
                <c:pt idx="10">
                  <c:v>36647</c:v>
                </c:pt>
                <c:pt idx="11">
                  <c:v>36678</c:v>
                </c:pt>
                <c:pt idx="12">
                  <c:v>36708</c:v>
                </c:pt>
                <c:pt idx="13">
                  <c:v>36739</c:v>
                </c:pt>
                <c:pt idx="14">
                  <c:v>36770</c:v>
                </c:pt>
                <c:pt idx="15">
                  <c:v>36800</c:v>
                </c:pt>
                <c:pt idx="16">
                  <c:v>36831</c:v>
                </c:pt>
                <c:pt idx="17">
                  <c:v>36861</c:v>
                </c:pt>
                <c:pt idx="18">
                  <c:v>36892</c:v>
                </c:pt>
                <c:pt idx="19">
                  <c:v>36923</c:v>
                </c:pt>
                <c:pt idx="20">
                  <c:v>36951</c:v>
                </c:pt>
                <c:pt idx="21">
                  <c:v>36982</c:v>
                </c:pt>
                <c:pt idx="22">
                  <c:v>37012</c:v>
                </c:pt>
                <c:pt idx="23">
                  <c:v>37043</c:v>
                </c:pt>
                <c:pt idx="24">
                  <c:v>37073</c:v>
                </c:pt>
                <c:pt idx="25">
                  <c:v>37104</c:v>
                </c:pt>
                <c:pt idx="26">
                  <c:v>37135</c:v>
                </c:pt>
                <c:pt idx="27">
                  <c:v>37165</c:v>
                </c:pt>
                <c:pt idx="28">
                  <c:v>37196</c:v>
                </c:pt>
                <c:pt idx="29">
                  <c:v>37226</c:v>
                </c:pt>
                <c:pt idx="30">
                  <c:v>37257</c:v>
                </c:pt>
                <c:pt idx="31">
                  <c:v>37288</c:v>
                </c:pt>
                <c:pt idx="32">
                  <c:v>37316</c:v>
                </c:pt>
                <c:pt idx="33">
                  <c:v>37347</c:v>
                </c:pt>
                <c:pt idx="34">
                  <c:v>37377</c:v>
                </c:pt>
                <c:pt idx="35">
                  <c:v>37408</c:v>
                </c:pt>
                <c:pt idx="36">
                  <c:v>37438</c:v>
                </c:pt>
                <c:pt idx="37">
                  <c:v>37469</c:v>
                </c:pt>
                <c:pt idx="38">
                  <c:v>37500</c:v>
                </c:pt>
                <c:pt idx="39">
                  <c:v>37530</c:v>
                </c:pt>
                <c:pt idx="40">
                  <c:v>37561</c:v>
                </c:pt>
                <c:pt idx="41">
                  <c:v>37591</c:v>
                </c:pt>
                <c:pt idx="42">
                  <c:v>37622</c:v>
                </c:pt>
                <c:pt idx="43">
                  <c:v>37653</c:v>
                </c:pt>
                <c:pt idx="44">
                  <c:v>37681</c:v>
                </c:pt>
                <c:pt idx="45">
                  <c:v>37712</c:v>
                </c:pt>
                <c:pt idx="46">
                  <c:v>37742</c:v>
                </c:pt>
                <c:pt idx="47">
                  <c:v>37773</c:v>
                </c:pt>
                <c:pt idx="48">
                  <c:v>37803</c:v>
                </c:pt>
                <c:pt idx="49">
                  <c:v>37834</c:v>
                </c:pt>
                <c:pt idx="50">
                  <c:v>37865</c:v>
                </c:pt>
                <c:pt idx="51">
                  <c:v>37895</c:v>
                </c:pt>
                <c:pt idx="52">
                  <c:v>37926</c:v>
                </c:pt>
                <c:pt idx="53">
                  <c:v>37956</c:v>
                </c:pt>
                <c:pt idx="54">
                  <c:v>37987</c:v>
                </c:pt>
                <c:pt idx="55">
                  <c:v>38018</c:v>
                </c:pt>
                <c:pt idx="56">
                  <c:v>38047</c:v>
                </c:pt>
                <c:pt idx="57">
                  <c:v>38078</c:v>
                </c:pt>
                <c:pt idx="58">
                  <c:v>38108</c:v>
                </c:pt>
                <c:pt idx="59">
                  <c:v>38139</c:v>
                </c:pt>
                <c:pt idx="60">
                  <c:v>38169</c:v>
                </c:pt>
                <c:pt idx="61">
                  <c:v>38200</c:v>
                </c:pt>
                <c:pt idx="62">
                  <c:v>38231</c:v>
                </c:pt>
                <c:pt idx="63">
                  <c:v>38261</c:v>
                </c:pt>
                <c:pt idx="64">
                  <c:v>38292</c:v>
                </c:pt>
                <c:pt idx="65">
                  <c:v>38322</c:v>
                </c:pt>
                <c:pt idx="66">
                  <c:v>38353</c:v>
                </c:pt>
                <c:pt idx="67">
                  <c:v>38384</c:v>
                </c:pt>
                <c:pt idx="68">
                  <c:v>38412</c:v>
                </c:pt>
                <c:pt idx="69">
                  <c:v>38443</c:v>
                </c:pt>
                <c:pt idx="70">
                  <c:v>38473</c:v>
                </c:pt>
                <c:pt idx="71">
                  <c:v>38504</c:v>
                </c:pt>
                <c:pt idx="72">
                  <c:v>38534</c:v>
                </c:pt>
                <c:pt idx="73">
                  <c:v>38565</c:v>
                </c:pt>
                <c:pt idx="74">
                  <c:v>38596</c:v>
                </c:pt>
                <c:pt idx="75">
                  <c:v>38626</c:v>
                </c:pt>
                <c:pt idx="76">
                  <c:v>38657</c:v>
                </c:pt>
                <c:pt idx="77">
                  <c:v>38687</c:v>
                </c:pt>
                <c:pt idx="78">
                  <c:v>38718</c:v>
                </c:pt>
                <c:pt idx="79">
                  <c:v>38749</c:v>
                </c:pt>
                <c:pt idx="80">
                  <c:v>38777</c:v>
                </c:pt>
                <c:pt idx="81">
                  <c:v>38808</c:v>
                </c:pt>
                <c:pt idx="82">
                  <c:v>38838</c:v>
                </c:pt>
                <c:pt idx="83">
                  <c:v>38869</c:v>
                </c:pt>
                <c:pt idx="84">
                  <c:v>38899</c:v>
                </c:pt>
                <c:pt idx="85">
                  <c:v>38930</c:v>
                </c:pt>
                <c:pt idx="86">
                  <c:v>38961</c:v>
                </c:pt>
                <c:pt idx="87">
                  <c:v>38991</c:v>
                </c:pt>
                <c:pt idx="88">
                  <c:v>39022</c:v>
                </c:pt>
                <c:pt idx="89">
                  <c:v>39052</c:v>
                </c:pt>
                <c:pt idx="90">
                  <c:v>39083</c:v>
                </c:pt>
                <c:pt idx="91">
                  <c:v>39114</c:v>
                </c:pt>
                <c:pt idx="92">
                  <c:v>39142</c:v>
                </c:pt>
                <c:pt idx="93">
                  <c:v>39173</c:v>
                </c:pt>
                <c:pt idx="94">
                  <c:v>39203</c:v>
                </c:pt>
                <c:pt idx="95">
                  <c:v>39234</c:v>
                </c:pt>
                <c:pt idx="96">
                  <c:v>39264</c:v>
                </c:pt>
                <c:pt idx="97">
                  <c:v>39295</c:v>
                </c:pt>
                <c:pt idx="98">
                  <c:v>39326</c:v>
                </c:pt>
                <c:pt idx="99">
                  <c:v>39356</c:v>
                </c:pt>
                <c:pt idx="100">
                  <c:v>39387</c:v>
                </c:pt>
                <c:pt idx="101">
                  <c:v>39417</c:v>
                </c:pt>
                <c:pt idx="102">
                  <c:v>39448</c:v>
                </c:pt>
                <c:pt idx="103">
                  <c:v>39479</c:v>
                </c:pt>
                <c:pt idx="104">
                  <c:v>39508</c:v>
                </c:pt>
                <c:pt idx="105">
                  <c:v>39539</c:v>
                </c:pt>
                <c:pt idx="106">
                  <c:v>39569</c:v>
                </c:pt>
                <c:pt idx="107">
                  <c:v>39600</c:v>
                </c:pt>
                <c:pt idx="108">
                  <c:v>39630</c:v>
                </c:pt>
                <c:pt idx="109">
                  <c:v>39661</c:v>
                </c:pt>
                <c:pt idx="110">
                  <c:v>39692</c:v>
                </c:pt>
                <c:pt idx="111">
                  <c:v>39722</c:v>
                </c:pt>
                <c:pt idx="112">
                  <c:v>39753</c:v>
                </c:pt>
                <c:pt idx="113">
                  <c:v>39783</c:v>
                </c:pt>
                <c:pt idx="114">
                  <c:v>39814</c:v>
                </c:pt>
                <c:pt idx="115">
                  <c:v>39845</c:v>
                </c:pt>
                <c:pt idx="116">
                  <c:v>39873</c:v>
                </c:pt>
                <c:pt idx="117">
                  <c:v>39904</c:v>
                </c:pt>
                <c:pt idx="118">
                  <c:v>39934</c:v>
                </c:pt>
                <c:pt idx="119">
                  <c:v>39965</c:v>
                </c:pt>
                <c:pt idx="120">
                  <c:v>39995</c:v>
                </c:pt>
                <c:pt idx="121">
                  <c:v>40026</c:v>
                </c:pt>
                <c:pt idx="122">
                  <c:v>40057</c:v>
                </c:pt>
                <c:pt idx="123">
                  <c:v>40087</c:v>
                </c:pt>
                <c:pt idx="124">
                  <c:v>40118</c:v>
                </c:pt>
                <c:pt idx="125">
                  <c:v>40148</c:v>
                </c:pt>
                <c:pt idx="126">
                  <c:v>40179</c:v>
                </c:pt>
                <c:pt idx="127">
                  <c:v>40210</c:v>
                </c:pt>
                <c:pt idx="128">
                  <c:v>40238</c:v>
                </c:pt>
                <c:pt idx="129">
                  <c:v>40269</c:v>
                </c:pt>
                <c:pt idx="130">
                  <c:v>40299</c:v>
                </c:pt>
                <c:pt idx="131">
                  <c:v>40330</c:v>
                </c:pt>
                <c:pt idx="132">
                  <c:v>40360</c:v>
                </c:pt>
                <c:pt idx="133">
                  <c:v>40391</c:v>
                </c:pt>
                <c:pt idx="134">
                  <c:v>40422</c:v>
                </c:pt>
                <c:pt idx="135">
                  <c:v>40452</c:v>
                </c:pt>
                <c:pt idx="136">
                  <c:v>40483</c:v>
                </c:pt>
                <c:pt idx="137">
                  <c:v>40513</c:v>
                </c:pt>
                <c:pt idx="138">
                  <c:v>40544</c:v>
                </c:pt>
                <c:pt idx="139">
                  <c:v>40575</c:v>
                </c:pt>
                <c:pt idx="140">
                  <c:v>40603</c:v>
                </c:pt>
                <c:pt idx="141">
                  <c:v>40634</c:v>
                </c:pt>
                <c:pt idx="142">
                  <c:v>40664</c:v>
                </c:pt>
                <c:pt idx="143">
                  <c:v>40695</c:v>
                </c:pt>
                <c:pt idx="144">
                  <c:v>40725</c:v>
                </c:pt>
                <c:pt idx="145">
                  <c:v>40756</c:v>
                </c:pt>
                <c:pt idx="146">
                  <c:v>40787</c:v>
                </c:pt>
                <c:pt idx="147">
                  <c:v>40817</c:v>
                </c:pt>
                <c:pt idx="148">
                  <c:v>40848</c:v>
                </c:pt>
                <c:pt idx="149">
                  <c:v>40878</c:v>
                </c:pt>
                <c:pt idx="150">
                  <c:v>40909</c:v>
                </c:pt>
                <c:pt idx="151">
                  <c:v>40940</c:v>
                </c:pt>
                <c:pt idx="152">
                  <c:v>40969</c:v>
                </c:pt>
                <c:pt idx="153">
                  <c:v>41000</c:v>
                </c:pt>
                <c:pt idx="154">
                  <c:v>41030</c:v>
                </c:pt>
                <c:pt idx="155">
                  <c:v>41061</c:v>
                </c:pt>
                <c:pt idx="156">
                  <c:v>41091</c:v>
                </c:pt>
                <c:pt idx="157">
                  <c:v>41122</c:v>
                </c:pt>
                <c:pt idx="158">
                  <c:v>41153</c:v>
                </c:pt>
                <c:pt idx="159">
                  <c:v>41183</c:v>
                </c:pt>
                <c:pt idx="160">
                  <c:v>41214</c:v>
                </c:pt>
                <c:pt idx="161">
                  <c:v>41244</c:v>
                </c:pt>
                <c:pt idx="162">
                  <c:v>41275</c:v>
                </c:pt>
                <c:pt idx="163">
                  <c:v>41306</c:v>
                </c:pt>
                <c:pt idx="164">
                  <c:v>41334</c:v>
                </c:pt>
                <c:pt idx="165">
                  <c:v>41365</c:v>
                </c:pt>
                <c:pt idx="166">
                  <c:v>41395</c:v>
                </c:pt>
                <c:pt idx="167">
                  <c:v>41426</c:v>
                </c:pt>
                <c:pt idx="168">
                  <c:v>41456</c:v>
                </c:pt>
                <c:pt idx="169">
                  <c:v>41487</c:v>
                </c:pt>
                <c:pt idx="170">
                  <c:v>41518</c:v>
                </c:pt>
                <c:pt idx="171">
                  <c:v>41548</c:v>
                </c:pt>
                <c:pt idx="172">
                  <c:v>41579</c:v>
                </c:pt>
                <c:pt idx="173">
                  <c:v>41609</c:v>
                </c:pt>
                <c:pt idx="174">
                  <c:v>41640</c:v>
                </c:pt>
                <c:pt idx="175">
                  <c:v>41671</c:v>
                </c:pt>
                <c:pt idx="176">
                  <c:v>41699</c:v>
                </c:pt>
                <c:pt idx="177">
                  <c:v>41730</c:v>
                </c:pt>
                <c:pt idx="178">
                  <c:v>41760</c:v>
                </c:pt>
                <c:pt idx="179">
                  <c:v>41791</c:v>
                </c:pt>
                <c:pt idx="180">
                  <c:v>41821</c:v>
                </c:pt>
                <c:pt idx="181">
                  <c:v>41852</c:v>
                </c:pt>
                <c:pt idx="182">
                  <c:v>41883</c:v>
                </c:pt>
                <c:pt idx="183">
                  <c:v>41913</c:v>
                </c:pt>
                <c:pt idx="184">
                  <c:v>41944</c:v>
                </c:pt>
                <c:pt idx="185">
                  <c:v>41974</c:v>
                </c:pt>
                <c:pt idx="186">
                  <c:v>42005</c:v>
                </c:pt>
                <c:pt idx="187">
                  <c:v>42036</c:v>
                </c:pt>
                <c:pt idx="188">
                  <c:v>42064</c:v>
                </c:pt>
                <c:pt idx="189">
                  <c:v>42095</c:v>
                </c:pt>
                <c:pt idx="190">
                  <c:v>42125</c:v>
                </c:pt>
                <c:pt idx="191">
                  <c:v>42156</c:v>
                </c:pt>
                <c:pt idx="192">
                  <c:v>42186</c:v>
                </c:pt>
                <c:pt idx="193">
                  <c:v>42217</c:v>
                </c:pt>
                <c:pt idx="194">
                  <c:v>42248</c:v>
                </c:pt>
                <c:pt idx="195">
                  <c:v>42278</c:v>
                </c:pt>
                <c:pt idx="196">
                  <c:v>42309</c:v>
                </c:pt>
                <c:pt idx="197">
                  <c:v>42339</c:v>
                </c:pt>
                <c:pt idx="198">
                  <c:v>42370</c:v>
                </c:pt>
                <c:pt idx="199">
                  <c:v>42401</c:v>
                </c:pt>
                <c:pt idx="200">
                  <c:v>42430</c:v>
                </c:pt>
                <c:pt idx="201">
                  <c:v>42461</c:v>
                </c:pt>
                <c:pt idx="202">
                  <c:v>42491</c:v>
                </c:pt>
                <c:pt idx="203">
                  <c:v>42522</c:v>
                </c:pt>
                <c:pt idx="204">
                  <c:v>42552</c:v>
                </c:pt>
                <c:pt idx="205">
                  <c:v>42583</c:v>
                </c:pt>
                <c:pt idx="206">
                  <c:v>42614</c:v>
                </c:pt>
                <c:pt idx="207">
                  <c:v>42644</c:v>
                </c:pt>
                <c:pt idx="208">
                  <c:v>42675</c:v>
                </c:pt>
                <c:pt idx="209">
                  <c:v>42705</c:v>
                </c:pt>
                <c:pt idx="210">
                  <c:v>42736</c:v>
                </c:pt>
                <c:pt idx="211">
                  <c:v>42767</c:v>
                </c:pt>
                <c:pt idx="212">
                  <c:v>42795</c:v>
                </c:pt>
                <c:pt idx="213">
                  <c:v>42826</c:v>
                </c:pt>
                <c:pt idx="214">
                  <c:v>42856</c:v>
                </c:pt>
                <c:pt idx="215">
                  <c:v>42887</c:v>
                </c:pt>
                <c:pt idx="216">
                  <c:v>42917</c:v>
                </c:pt>
                <c:pt idx="217">
                  <c:v>42948</c:v>
                </c:pt>
                <c:pt idx="218">
                  <c:v>42979</c:v>
                </c:pt>
                <c:pt idx="219">
                  <c:v>43009</c:v>
                </c:pt>
                <c:pt idx="220">
                  <c:v>43040</c:v>
                </c:pt>
                <c:pt idx="221">
                  <c:v>43070</c:v>
                </c:pt>
                <c:pt idx="222">
                  <c:v>43101</c:v>
                </c:pt>
                <c:pt idx="223">
                  <c:v>43132</c:v>
                </c:pt>
                <c:pt idx="224">
                  <c:v>43160</c:v>
                </c:pt>
                <c:pt idx="225">
                  <c:v>43191</c:v>
                </c:pt>
                <c:pt idx="226">
                  <c:v>43221</c:v>
                </c:pt>
                <c:pt idx="227">
                  <c:v>43252</c:v>
                </c:pt>
                <c:pt idx="228">
                  <c:v>43282</c:v>
                </c:pt>
                <c:pt idx="229">
                  <c:v>43313</c:v>
                </c:pt>
                <c:pt idx="230">
                  <c:v>43344</c:v>
                </c:pt>
                <c:pt idx="231">
                  <c:v>43374</c:v>
                </c:pt>
                <c:pt idx="232">
                  <c:v>43405</c:v>
                </c:pt>
                <c:pt idx="233">
                  <c:v>43435</c:v>
                </c:pt>
                <c:pt idx="234">
                  <c:v>43466</c:v>
                </c:pt>
                <c:pt idx="235">
                  <c:v>43497</c:v>
                </c:pt>
                <c:pt idx="236">
                  <c:v>43525</c:v>
                </c:pt>
                <c:pt idx="237">
                  <c:v>43556</c:v>
                </c:pt>
                <c:pt idx="238">
                  <c:v>43586</c:v>
                </c:pt>
                <c:pt idx="239">
                  <c:v>43617</c:v>
                </c:pt>
                <c:pt idx="240">
                  <c:v>43647</c:v>
                </c:pt>
                <c:pt idx="241">
                  <c:v>43678</c:v>
                </c:pt>
                <c:pt idx="242">
                  <c:v>43709</c:v>
                </c:pt>
                <c:pt idx="243">
                  <c:v>43739</c:v>
                </c:pt>
                <c:pt idx="244">
                  <c:v>43770</c:v>
                </c:pt>
                <c:pt idx="245">
                  <c:v>43800</c:v>
                </c:pt>
                <c:pt idx="246">
                  <c:v>43831</c:v>
                </c:pt>
                <c:pt idx="247">
                  <c:v>43862</c:v>
                </c:pt>
                <c:pt idx="248">
                  <c:v>43891</c:v>
                </c:pt>
                <c:pt idx="249">
                  <c:v>43922</c:v>
                </c:pt>
                <c:pt idx="250">
                  <c:v>43952</c:v>
                </c:pt>
                <c:pt idx="251">
                  <c:v>43983</c:v>
                </c:pt>
                <c:pt idx="252">
                  <c:v>44013</c:v>
                </c:pt>
                <c:pt idx="253">
                  <c:v>44044</c:v>
                </c:pt>
                <c:pt idx="254">
                  <c:v>44075</c:v>
                </c:pt>
                <c:pt idx="255">
                  <c:v>44105</c:v>
                </c:pt>
                <c:pt idx="256">
                  <c:v>44136</c:v>
                </c:pt>
                <c:pt idx="257">
                  <c:v>44166</c:v>
                </c:pt>
                <c:pt idx="258">
                  <c:v>44197</c:v>
                </c:pt>
                <c:pt idx="259">
                  <c:v>44228</c:v>
                </c:pt>
                <c:pt idx="260">
                  <c:v>44256</c:v>
                </c:pt>
                <c:pt idx="261">
                  <c:v>44287</c:v>
                </c:pt>
                <c:pt idx="262">
                  <c:v>44317</c:v>
                </c:pt>
                <c:pt idx="263">
                  <c:v>44348</c:v>
                </c:pt>
                <c:pt idx="264">
                  <c:v>44378</c:v>
                </c:pt>
                <c:pt idx="265">
                  <c:v>44409</c:v>
                </c:pt>
                <c:pt idx="266">
                  <c:v>44440</c:v>
                </c:pt>
                <c:pt idx="267">
                  <c:v>44470</c:v>
                </c:pt>
                <c:pt idx="268">
                  <c:v>44501</c:v>
                </c:pt>
                <c:pt idx="269">
                  <c:v>44531</c:v>
                </c:pt>
              </c:numCache>
            </c:numRef>
          </c:cat>
          <c:val>
            <c:numRef>
              <c:f>IPCA!$G$237:$G$506</c:f>
              <c:numCache>
                <c:formatCode>0%</c:formatCode>
                <c:ptCount val="270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0.08</c:v>
                </c:pt>
                <c:pt idx="7">
                  <c:v>0.08</c:v>
                </c:pt>
                <c:pt idx="8">
                  <c:v>0.08</c:v>
                </c:pt>
                <c:pt idx="9">
                  <c:v>0.08</c:v>
                </c:pt>
                <c:pt idx="10">
                  <c:v>0.08</c:v>
                </c:pt>
                <c:pt idx="11">
                  <c:v>0.08</c:v>
                </c:pt>
                <c:pt idx="12">
                  <c:v>0.08</c:v>
                </c:pt>
                <c:pt idx="13">
                  <c:v>0.08</c:v>
                </c:pt>
                <c:pt idx="14">
                  <c:v>0.08</c:v>
                </c:pt>
                <c:pt idx="15">
                  <c:v>0.08</c:v>
                </c:pt>
                <c:pt idx="16">
                  <c:v>0.08</c:v>
                </c:pt>
                <c:pt idx="17">
                  <c:v>0.08</c:v>
                </c:pt>
                <c:pt idx="18">
                  <c:v>0.06</c:v>
                </c:pt>
                <c:pt idx="19">
                  <c:v>0.06</c:v>
                </c:pt>
                <c:pt idx="20">
                  <c:v>0.06</c:v>
                </c:pt>
                <c:pt idx="21">
                  <c:v>0.06</c:v>
                </c:pt>
                <c:pt idx="22">
                  <c:v>0.06</c:v>
                </c:pt>
                <c:pt idx="23">
                  <c:v>0.06</c:v>
                </c:pt>
                <c:pt idx="24">
                  <c:v>0.06</c:v>
                </c:pt>
                <c:pt idx="25">
                  <c:v>0.06</c:v>
                </c:pt>
                <c:pt idx="26">
                  <c:v>0.06</c:v>
                </c:pt>
                <c:pt idx="27">
                  <c:v>0.06</c:v>
                </c:pt>
                <c:pt idx="28">
                  <c:v>0.06</c:v>
                </c:pt>
                <c:pt idx="29">
                  <c:v>0.06</c:v>
                </c:pt>
                <c:pt idx="30" formatCode="0.00%">
                  <c:v>5.5E-2</c:v>
                </c:pt>
                <c:pt idx="31" formatCode="0.00%">
                  <c:v>5.5E-2</c:v>
                </c:pt>
                <c:pt idx="32" formatCode="0.00%">
                  <c:v>5.5E-2</c:v>
                </c:pt>
                <c:pt idx="33" formatCode="0.00%">
                  <c:v>5.5E-2</c:v>
                </c:pt>
                <c:pt idx="34" formatCode="0.00%">
                  <c:v>5.5E-2</c:v>
                </c:pt>
                <c:pt idx="35" formatCode="0.00%">
                  <c:v>5.5E-2</c:v>
                </c:pt>
                <c:pt idx="36" formatCode="0.00%">
                  <c:v>5.5E-2</c:v>
                </c:pt>
                <c:pt idx="37" formatCode="0.00%">
                  <c:v>5.5E-2</c:v>
                </c:pt>
                <c:pt idx="38" formatCode="0.00%">
                  <c:v>5.5E-2</c:v>
                </c:pt>
                <c:pt idx="39" formatCode="0.00%">
                  <c:v>5.5E-2</c:v>
                </c:pt>
                <c:pt idx="40" formatCode="0.00%">
                  <c:v>5.5E-2</c:v>
                </c:pt>
                <c:pt idx="41" formatCode="0.00%">
                  <c:v>5.5E-2</c:v>
                </c:pt>
                <c:pt idx="42" formatCode="0.00%">
                  <c:v>8.5000000000000006E-2</c:v>
                </c:pt>
                <c:pt idx="43" formatCode="0.00%">
                  <c:v>8.5000000000000006E-2</c:v>
                </c:pt>
                <c:pt idx="44" formatCode="0.00%">
                  <c:v>8.5000000000000006E-2</c:v>
                </c:pt>
                <c:pt idx="45" formatCode="0.00%">
                  <c:v>8.5000000000000006E-2</c:v>
                </c:pt>
                <c:pt idx="46" formatCode="0.00%">
                  <c:v>8.5000000000000006E-2</c:v>
                </c:pt>
                <c:pt idx="47" formatCode="0.00%">
                  <c:v>8.5000000000000006E-2</c:v>
                </c:pt>
                <c:pt idx="48" formatCode="0.00%">
                  <c:v>8.5000000000000006E-2</c:v>
                </c:pt>
                <c:pt idx="49" formatCode="0.00%">
                  <c:v>8.5000000000000006E-2</c:v>
                </c:pt>
                <c:pt idx="50" formatCode="0.00%">
                  <c:v>8.5000000000000006E-2</c:v>
                </c:pt>
                <c:pt idx="51" formatCode="0.00%">
                  <c:v>8.5000000000000006E-2</c:v>
                </c:pt>
                <c:pt idx="52" formatCode="0.00%">
                  <c:v>8.5000000000000006E-2</c:v>
                </c:pt>
                <c:pt idx="53" formatCode="0.00%">
                  <c:v>8.5000000000000006E-2</c:v>
                </c:pt>
                <c:pt idx="54">
                  <c:v>0.08</c:v>
                </c:pt>
                <c:pt idx="55">
                  <c:v>0.08</c:v>
                </c:pt>
                <c:pt idx="56">
                  <c:v>0.08</c:v>
                </c:pt>
                <c:pt idx="57">
                  <c:v>0.08</c:v>
                </c:pt>
                <c:pt idx="58">
                  <c:v>0.08</c:v>
                </c:pt>
                <c:pt idx="59">
                  <c:v>0.08</c:v>
                </c:pt>
                <c:pt idx="60">
                  <c:v>0.08</c:v>
                </c:pt>
                <c:pt idx="61">
                  <c:v>0.08</c:v>
                </c:pt>
                <c:pt idx="62">
                  <c:v>0.08</c:v>
                </c:pt>
                <c:pt idx="63">
                  <c:v>0.08</c:v>
                </c:pt>
                <c:pt idx="64">
                  <c:v>0.08</c:v>
                </c:pt>
                <c:pt idx="65">
                  <c:v>0.08</c:v>
                </c:pt>
                <c:pt idx="66" formatCode="0.0%">
                  <c:v>7.0000000000000007E-2</c:v>
                </c:pt>
                <c:pt idx="67" formatCode="0.0%">
                  <c:v>7.0000000000000007E-2</c:v>
                </c:pt>
                <c:pt idx="68" formatCode="0.0%">
                  <c:v>7.0000000000000007E-2</c:v>
                </c:pt>
                <c:pt idx="69" formatCode="0.0%">
                  <c:v>7.0000000000000007E-2</c:v>
                </c:pt>
                <c:pt idx="70" formatCode="0.0%">
                  <c:v>7.0000000000000007E-2</c:v>
                </c:pt>
                <c:pt idx="71" formatCode="0.0%">
                  <c:v>7.0000000000000007E-2</c:v>
                </c:pt>
                <c:pt idx="72" formatCode="0.0%">
                  <c:v>7.0000000000000007E-2</c:v>
                </c:pt>
                <c:pt idx="73" formatCode="0.0%">
                  <c:v>7.0000000000000007E-2</c:v>
                </c:pt>
                <c:pt idx="74" formatCode="0.0%">
                  <c:v>7.0000000000000007E-2</c:v>
                </c:pt>
                <c:pt idx="75" formatCode="0.0%">
                  <c:v>7.0000000000000007E-2</c:v>
                </c:pt>
                <c:pt idx="76" formatCode="0.0%">
                  <c:v>7.0000000000000007E-2</c:v>
                </c:pt>
                <c:pt idx="77" formatCode="0.0%">
                  <c:v>7.0000000000000007E-2</c:v>
                </c:pt>
                <c:pt idx="78" formatCode="0.0%">
                  <c:v>6.5000000000000002E-2</c:v>
                </c:pt>
                <c:pt idx="79" formatCode="0.0%">
                  <c:v>6.5000000000000002E-2</c:v>
                </c:pt>
                <c:pt idx="80" formatCode="0.0%">
                  <c:v>6.5000000000000002E-2</c:v>
                </c:pt>
                <c:pt idx="81" formatCode="0.0%">
                  <c:v>6.5000000000000002E-2</c:v>
                </c:pt>
                <c:pt idx="82" formatCode="0.0%">
                  <c:v>6.5000000000000002E-2</c:v>
                </c:pt>
                <c:pt idx="83" formatCode="0.0%">
                  <c:v>6.5000000000000002E-2</c:v>
                </c:pt>
                <c:pt idx="84" formatCode="0.0%">
                  <c:v>6.5000000000000002E-2</c:v>
                </c:pt>
                <c:pt idx="85" formatCode="0.0%">
                  <c:v>6.5000000000000002E-2</c:v>
                </c:pt>
                <c:pt idx="86" formatCode="0.0%">
                  <c:v>6.5000000000000002E-2</c:v>
                </c:pt>
                <c:pt idx="87" formatCode="0.0%">
                  <c:v>6.5000000000000002E-2</c:v>
                </c:pt>
                <c:pt idx="88" formatCode="0.0%">
                  <c:v>6.5000000000000002E-2</c:v>
                </c:pt>
                <c:pt idx="89" formatCode="0.0%">
                  <c:v>6.5000000000000002E-2</c:v>
                </c:pt>
                <c:pt idx="90" formatCode="0.0%">
                  <c:v>6.5000000000000002E-2</c:v>
                </c:pt>
                <c:pt idx="91" formatCode="0.0%">
                  <c:v>6.5000000000000002E-2</c:v>
                </c:pt>
                <c:pt idx="92" formatCode="0.0%">
                  <c:v>6.5000000000000002E-2</c:v>
                </c:pt>
                <c:pt idx="93" formatCode="0.0%">
                  <c:v>6.5000000000000002E-2</c:v>
                </c:pt>
                <c:pt idx="94" formatCode="0.0%">
                  <c:v>6.5000000000000002E-2</c:v>
                </c:pt>
                <c:pt idx="95" formatCode="0.0%">
                  <c:v>6.5000000000000002E-2</c:v>
                </c:pt>
                <c:pt idx="96" formatCode="0.0%">
                  <c:v>6.5000000000000002E-2</c:v>
                </c:pt>
                <c:pt idx="97" formatCode="0.0%">
                  <c:v>6.5000000000000002E-2</c:v>
                </c:pt>
                <c:pt idx="98" formatCode="0.0%">
                  <c:v>6.5000000000000002E-2</c:v>
                </c:pt>
                <c:pt idx="99" formatCode="0.0%">
                  <c:v>6.5000000000000002E-2</c:v>
                </c:pt>
                <c:pt idx="100" formatCode="0.0%">
                  <c:v>6.5000000000000002E-2</c:v>
                </c:pt>
                <c:pt idx="101" formatCode="0.0%">
                  <c:v>6.5000000000000002E-2</c:v>
                </c:pt>
                <c:pt idx="102" formatCode="0.0%">
                  <c:v>6.5000000000000002E-2</c:v>
                </c:pt>
                <c:pt idx="103" formatCode="0.0%">
                  <c:v>6.5000000000000002E-2</c:v>
                </c:pt>
                <c:pt idx="104" formatCode="0.0%">
                  <c:v>6.5000000000000002E-2</c:v>
                </c:pt>
                <c:pt idx="105" formatCode="0.0%">
                  <c:v>6.5000000000000002E-2</c:v>
                </c:pt>
                <c:pt idx="106" formatCode="0.0%">
                  <c:v>6.5000000000000002E-2</c:v>
                </c:pt>
                <c:pt idx="107" formatCode="0.0%">
                  <c:v>6.5000000000000002E-2</c:v>
                </c:pt>
                <c:pt idx="108" formatCode="0.0%">
                  <c:v>6.5000000000000002E-2</c:v>
                </c:pt>
                <c:pt idx="109" formatCode="0.0%">
                  <c:v>6.5000000000000002E-2</c:v>
                </c:pt>
                <c:pt idx="110" formatCode="0.0%">
                  <c:v>6.5000000000000002E-2</c:v>
                </c:pt>
                <c:pt idx="111" formatCode="0.0%">
                  <c:v>6.5000000000000002E-2</c:v>
                </c:pt>
                <c:pt idx="112" formatCode="0.0%">
                  <c:v>6.5000000000000002E-2</c:v>
                </c:pt>
                <c:pt idx="113" formatCode="0.0%">
                  <c:v>6.5000000000000002E-2</c:v>
                </c:pt>
                <c:pt idx="114" formatCode="0.0%">
                  <c:v>6.5000000000000002E-2</c:v>
                </c:pt>
                <c:pt idx="115" formatCode="0.0%">
                  <c:v>6.5000000000000002E-2</c:v>
                </c:pt>
                <c:pt idx="116" formatCode="0.0%">
                  <c:v>6.5000000000000002E-2</c:v>
                </c:pt>
                <c:pt idx="117" formatCode="0.0%">
                  <c:v>6.5000000000000002E-2</c:v>
                </c:pt>
                <c:pt idx="118" formatCode="0.0%">
                  <c:v>6.5000000000000002E-2</c:v>
                </c:pt>
                <c:pt idx="119" formatCode="0.0%">
                  <c:v>6.5000000000000002E-2</c:v>
                </c:pt>
                <c:pt idx="120" formatCode="0.0%">
                  <c:v>6.5000000000000002E-2</c:v>
                </c:pt>
                <c:pt idx="121" formatCode="0.0%">
                  <c:v>6.5000000000000002E-2</c:v>
                </c:pt>
                <c:pt idx="122" formatCode="0.0%">
                  <c:v>6.5000000000000002E-2</c:v>
                </c:pt>
                <c:pt idx="123" formatCode="0.0%">
                  <c:v>6.5000000000000002E-2</c:v>
                </c:pt>
                <c:pt idx="124" formatCode="0.0%">
                  <c:v>6.5000000000000002E-2</c:v>
                </c:pt>
                <c:pt idx="125" formatCode="0.0%">
                  <c:v>6.5000000000000002E-2</c:v>
                </c:pt>
                <c:pt idx="126" formatCode="0.0%">
                  <c:v>6.5000000000000002E-2</c:v>
                </c:pt>
                <c:pt idx="127" formatCode="0.0%">
                  <c:v>6.5000000000000002E-2</c:v>
                </c:pt>
                <c:pt idx="128" formatCode="0.0%">
                  <c:v>6.5000000000000002E-2</c:v>
                </c:pt>
                <c:pt idx="129" formatCode="0.0%">
                  <c:v>6.5000000000000002E-2</c:v>
                </c:pt>
                <c:pt idx="130" formatCode="0.0%">
                  <c:v>6.5000000000000002E-2</c:v>
                </c:pt>
                <c:pt idx="131" formatCode="0.0%">
                  <c:v>6.5000000000000002E-2</c:v>
                </c:pt>
                <c:pt idx="132" formatCode="0.0%">
                  <c:v>6.5000000000000002E-2</c:v>
                </c:pt>
                <c:pt idx="133" formatCode="0.0%">
                  <c:v>6.5000000000000002E-2</c:v>
                </c:pt>
                <c:pt idx="134" formatCode="0.0%">
                  <c:v>6.5000000000000002E-2</c:v>
                </c:pt>
                <c:pt idx="135" formatCode="0.0%">
                  <c:v>6.5000000000000002E-2</c:v>
                </c:pt>
                <c:pt idx="136" formatCode="0.0%">
                  <c:v>6.5000000000000002E-2</c:v>
                </c:pt>
                <c:pt idx="137" formatCode="0.0%">
                  <c:v>6.5000000000000002E-2</c:v>
                </c:pt>
                <c:pt idx="138" formatCode="0.0%">
                  <c:v>6.5000000000000002E-2</c:v>
                </c:pt>
                <c:pt idx="139" formatCode="0.0%">
                  <c:v>6.5000000000000002E-2</c:v>
                </c:pt>
                <c:pt idx="140" formatCode="0.0%">
                  <c:v>6.5000000000000002E-2</c:v>
                </c:pt>
                <c:pt idx="141" formatCode="0.0%">
                  <c:v>6.5000000000000002E-2</c:v>
                </c:pt>
                <c:pt idx="142" formatCode="0.0%">
                  <c:v>6.5000000000000002E-2</c:v>
                </c:pt>
                <c:pt idx="143" formatCode="0.0%">
                  <c:v>6.5000000000000002E-2</c:v>
                </c:pt>
                <c:pt idx="144" formatCode="0.0%">
                  <c:v>6.5000000000000002E-2</c:v>
                </c:pt>
                <c:pt idx="145" formatCode="0.0%">
                  <c:v>6.5000000000000002E-2</c:v>
                </c:pt>
                <c:pt idx="146" formatCode="0.0%">
                  <c:v>6.5000000000000002E-2</c:v>
                </c:pt>
                <c:pt idx="147" formatCode="0.0%">
                  <c:v>6.5000000000000002E-2</c:v>
                </c:pt>
                <c:pt idx="148" formatCode="0.0%">
                  <c:v>6.5000000000000002E-2</c:v>
                </c:pt>
                <c:pt idx="149" formatCode="0.0%">
                  <c:v>6.5000000000000002E-2</c:v>
                </c:pt>
                <c:pt idx="150" formatCode="0.0%">
                  <c:v>6.5000000000000002E-2</c:v>
                </c:pt>
                <c:pt idx="151" formatCode="0.0%">
                  <c:v>6.5000000000000002E-2</c:v>
                </c:pt>
                <c:pt idx="152" formatCode="0.0%">
                  <c:v>6.5000000000000002E-2</c:v>
                </c:pt>
                <c:pt idx="153" formatCode="0.0%">
                  <c:v>6.5000000000000002E-2</c:v>
                </c:pt>
                <c:pt idx="154" formatCode="0.0%">
                  <c:v>6.5000000000000002E-2</c:v>
                </c:pt>
                <c:pt idx="155" formatCode="0.0%">
                  <c:v>6.5000000000000002E-2</c:v>
                </c:pt>
                <c:pt idx="156" formatCode="0.0%">
                  <c:v>6.5000000000000002E-2</c:v>
                </c:pt>
                <c:pt idx="157" formatCode="0.0%">
                  <c:v>6.5000000000000002E-2</c:v>
                </c:pt>
                <c:pt idx="158" formatCode="0.0%">
                  <c:v>6.5000000000000002E-2</c:v>
                </c:pt>
                <c:pt idx="159" formatCode="0.0%">
                  <c:v>6.5000000000000002E-2</c:v>
                </c:pt>
                <c:pt idx="160" formatCode="0.0%">
                  <c:v>6.5000000000000002E-2</c:v>
                </c:pt>
                <c:pt idx="161" formatCode="0.0%">
                  <c:v>6.5000000000000002E-2</c:v>
                </c:pt>
                <c:pt idx="162" formatCode="0.0%">
                  <c:v>6.5000000000000002E-2</c:v>
                </c:pt>
                <c:pt idx="163" formatCode="0.0%">
                  <c:v>6.5000000000000002E-2</c:v>
                </c:pt>
                <c:pt idx="164" formatCode="0.0%">
                  <c:v>6.5000000000000002E-2</c:v>
                </c:pt>
                <c:pt idx="165" formatCode="0.0%">
                  <c:v>6.5000000000000002E-2</c:v>
                </c:pt>
                <c:pt idx="166" formatCode="0.0%">
                  <c:v>6.5000000000000002E-2</c:v>
                </c:pt>
                <c:pt idx="167" formatCode="0.0%">
                  <c:v>6.5000000000000002E-2</c:v>
                </c:pt>
                <c:pt idx="168" formatCode="0.0%">
                  <c:v>6.5000000000000002E-2</c:v>
                </c:pt>
                <c:pt idx="169" formatCode="0.0%">
                  <c:v>6.5000000000000002E-2</c:v>
                </c:pt>
                <c:pt idx="170" formatCode="0.0%">
                  <c:v>6.5000000000000002E-2</c:v>
                </c:pt>
                <c:pt idx="171" formatCode="0.0%">
                  <c:v>6.5000000000000002E-2</c:v>
                </c:pt>
                <c:pt idx="172" formatCode="0.0%">
                  <c:v>6.5000000000000002E-2</c:v>
                </c:pt>
                <c:pt idx="173" formatCode="0.0%">
                  <c:v>6.5000000000000002E-2</c:v>
                </c:pt>
                <c:pt idx="174" formatCode="0.0%">
                  <c:v>6.5000000000000002E-2</c:v>
                </c:pt>
                <c:pt idx="175" formatCode="0.0%">
                  <c:v>6.5000000000000002E-2</c:v>
                </c:pt>
                <c:pt idx="176" formatCode="0.0%">
                  <c:v>6.5000000000000002E-2</c:v>
                </c:pt>
                <c:pt idx="177" formatCode="0.0%">
                  <c:v>6.5000000000000002E-2</c:v>
                </c:pt>
                <c:pt idx="178" formatCode="0.0%">
                  <c:v>6.5000000000000002E-2</c:v>
                </c:pt>
                <c:pt idx="179" formatCode="0.0%">
                  <c:v>6.5000000000000002E-2</c:v>
                </c:pt>
                <c:pt idx="180" formatCode="0.0%">
                  <c:v>6.5000000000000002E-2</c:v>
                </c:pt>
                <c:pt idx="181" formatCode="0.0%">
                  <c:v>6.5000000000000002E-2</c:v>
                </c:pt>
                <c:pt idx="182" formatCode="0.0%">
                  <c:v>6.5000000000000002E-2</c:v>
                </c:pt>
                <c:pt idx="183" formatCode="0.0%">
                  <c:v>6.5000000000000002E-2</c:v>
                </c:pt>
                <c:pt idx="184" formatCode="0.0%">
                  <c:v>6.5000000000000002E-2</c:v>
                </c:pt>
                <c:pt idx="185" formatCode="0.0%">
                  <c:v>6.5000000000000002E-2</c:v>
                </c:pt>
                <c:pt idx="186" formatCode="0.0%">
                  <c:v>6.5000000000000002E-2</c:v>
                </c:pt>
                <c:pt idx="187" formatCode="0.0%">
                  <c:v>6.5000000000000002E-2</c:v>
                </c:pt>
                <c:pt idx="188" formatCode="0.0%">
                  <c:v>6.5000000000000002E-2</c:v>
                </c:pt>
                <c:pt idx="189" formatCode="0.0%">
                  <c:v>6.5000000000000002E-2</c:v>
                </c:pt>
                <c:pt idx="190" formatCode="0.0%">
                  <c:v>6.5000000000000002E-2</c:v>
                </c:pt>
                <c:pt idx="191" formatCode="0.0%">
                  <c:v>6.5000000000000002E-2</c:v>
                </c:pt>
                <c:pt idx="192" formatCode="0.0%">
                  <c:v>6.5000000000000002E-2</c:v>
                </c:pt>
                <c:pt idx="193" formatCode="0.0%">
                  <c:v>6.5000000000000002E-2</c:v>
                </c:pt>
                <c:pt idx="194" formatCode="0.0%">
                  <c:v>6.5000000000000002E-2</c:v>
                </c:pt>
                <c:pt idx="195" formatCode="0.0%">
                  <c:v>6.5000000000000002E-2</c:v>
                </c:pt>
                <c:pt idx="196" formatCode="0.0%">
                  <c:v>6.5000000000000002E-2</c:v>
                </c:pt>
                <c:pt idx="197" formatCode="0.0%">
                  <c:v>6.5000000000000002E-2</c:v>
                </c:pt>
                <c:pt idx="198" formatCode="0.0%">
                  <c:v>6.5000000000000002E-2</c:v>
                </c:pt>
                <c:pt idx="199" formatCode="0.0%">
                  <c:v>6.5000000000000002E-2</c:v>
                </c:pt>
                <c:pt idx="200" formatCode="0.0%">
                  <c:v>6.5000000000000002E-2</c:v>
                </c:pt>
                <c:pt idx="201" formatCode="0.0%">
                  <c:v>6.5000000000000002E-2</c:v>
                </c:pt>
                <c:pt idx="202" formatCode="0.0%">
                  <c:v>6.5000000000000002E-2</c:v>
                </c:pt>
                <c:pt idx="203" formatCode="0.0%">
                  <c:v>6.5000000000000002E-2</c:v>
                </c:pt>
                <c:pt idx="204" formatCode="0.0%">
                  <c:v>6.5000000000000002E-2</c:v>
                </c:pt>
                <c:pt idx="205" formatCode="0.0%">
                  <c:v>6.5000000000000002E-2</c:v>
                </c:pt>
                <c:pt idx="206" formatCode="0.0%">
                  <c:v>6.5000000000000002E-2</c:v>
                </c:pt>
                <c:pt idx="207" formatCode="0.0%">
                  <c:v>6.5000000000000002E-2</c:v>
                </c:pt>
                <c:pt idx="208" formatCode="0.0%">
                  <c:v>6.5000000000000002E-2</c:v>
                </c:pt>
                <c:pt idx="209" formatCode="0.0%">
                  <c:v>6.5000000000000002E-2</c:v>
                </c:pt>
                <c:pt idx="210" formatCode="0.0%">
                  <c:v>0.06</c:v>
                </c:pt>
                <c:pt idx="211" formatCode="0.0%">
                  <c:v>0.06</c:v>
                </c:pt>
                <c:pt idx="212" formatCode="0.0%">
                  <c:v>0.06</c:v>
                </c:pt>
                <c:pt idx="213" formatCode="0.0%">
                  <c:v>0.06</c:v>
                </c:pt>
                <c:pt idx="214" formatCode="0.0%">
                  <c:v>0.06</c:v>
                </c:pt>
                <c:pt idx="215" formatCode="0.0%">
                  <c:v>0.06</c:v>
                </c:pt>
                <c:pt idx="216" formatCode="0.0%">
                  <c:v>0.06</c:v>
                </c:pt>
                <c:pt idx="217" formatCode="0.0%">
                  <c:v>0.06</c:v>
                </c:pt>
                <c:pt idx="218" formatCode="0.0%">
                  <c:v>0.06</c:v>
                </c:pt>
                <c:pt idx="219" formatCode="0.0%">
                  <c:v>0.06</c:v>
                </c:pt>
                <c:pt idx="220" formatCode="0.0%">
                  <c:v>0.06</c:v>
                </c:pt>
                <c:pt idx="221" formatCode="0.0%">
                  <c:v>0.06</c:v>
                </c:pt>
                <c:pt idx="222" formatCode="0.0%">
                  <c:v>0.06</c:v>
                </c:pt>
                <c:pt idx="223" formatCode="0.0%">
                  <c:v>0.06</c:v>
                </c:pt>
                <c:pt idx="224" formatCode="0.0%">
                  <c:v>0.06</c:v>
                </c:pt>
                <c:pt idx="225" formatCode="0.0%">
                  <c:v>0.06</c:v>
                </c:pt>
                <c:pt idx="226" formatCode="0.0%">
                  <c:v>0.06</c:v>
                </c:pt>
                <c:pt idx="227" formatCode="0.0%">
                  <c:v>0.06</c:v>
                </c:pt>
                <c:pt idx="228" formatCode="0.0%">
                  <c:v>0.06</c:v>
                </c:pt>
                <c:pt idx="229" formatCode="0.0%">
                  <c:v>0.06</c:v>
                </c:pt>
                <c:pt idx="230" formatCode="0.0%">
                  <c:v>0.06</c:v>
                </c:pt>
                <c:pt idx="231" formatCode="0.0%">
                  <c:v>0.06</c:v>
                </c:pt>
                <c:pt idx="232" formatCode="0.0%">
                  <c:v>0.06</c:v>
                </c:pt>
                <c:pt idx="233" formatCode="0.0%">
                  <c:v>0.06</c:v>
                </c:pt>
                <c:pt idx="234" formatCode="0.0%">
                  <c:v>5.7500000000000002E-2</c:v>
                </c:pt>
                <c:pt idx="235" formatCode="0.0%">
                  <c:v>5.7500000000000002E-2</c:v>
                </c:pt>
                <c:pt idx="236" formatCode="0.0%">
                  <c:v>5.7500000000000002E-2</c:v>
                </c:pt>
                <c:pt idx="237" formatCode="0.0%">
                  <c:v>5.7500000000000002E-2</c:v>
                </c:pt>
                <c:pt idx="238" formatCode="0.0%">
                  <c:v>5.7500000000000002E-2</c:v>
                </c:pt>
                <c:pt idx="239" formatCode="0.0%">
                  <c:v>5.7500000000000002E-2</c:v>
                </c:pt>
                <c:pt idx="240" formatCode="0.0%">
                  <c:v>5.7500000000000002E-2</c:v>
                </c:pt>
                <c:pt idx="241" formatCode="0.0%">
                  <c:v>5.7500000000000002E-2</c:v>
                </c:pt>
                <c:pt idx="242" formatCode="0.0%">
                  <c:v>5.7500000000000002E-2</c:v>
                </c:pt>
                <c:pt idx="243" formatCode="0.0%">
                  <c:v>5.7500000000000002E-2</c:v>
                </c:pt>
                <c:pt idx="244" formatCode="0.0%">
                  <c:v>5.7500000000000002E-2</c:v>
                </c:pt>
                <c:pt idx="245" formatCode="0.0%">
                  <c:v>5.7500000000000002E-2</c:v>
                </c:pt>
                <c:pt idx="246" formatCode="0.0%">
                  <c:v>5.5E-2</c:v>
                </c:pt>
                <c:pt idx="247" formatCode="0.0%">
                  <c:v>5.5E-2</c:v>
                </c:pt>
                <c:pt idx="248" formatCode="0.0%">
                  <c:v>5.5E-2</c:v>
                </c:pt>
                <c:pt idx="249" formatCode="0.0%">
                  <c:v>5.5E-2</c:v>
                </c:pt>
                <c:pt idx="250" formatCode="0.0%">
                  <c:v>5.5E-2</c:v>
                </c:pt>
                <c:pt idx="251" formatCode="0.0%">
                  <c:v>5.5E-2</c:v>
                </c:pt>
                <c:pt idx="252" formatCode="0.0%">
                  <c:v>5.5E-2</c:v>
                </c:pt>
                <c:pt idx="253" formatCode="0.0%">
                  <c:v>5.5E-2</c:v>
                </c:pt>
                <c:pt idx="254" formatCode="0.0%">
                  <c:v>5.5E-2</c:v>
                </c:pt>
                <c:pt idx="255" formatCode="0.0%">
                  <c:v>5.5E-2</c:v>
                </c:pt>
                <c:pt idx="256" formatCode="0.0%">
                  <c:v>5.5E-2</c:v>
                </c:pt>
                <c:pt idx="257" formatCode="0.0%">
                  <c:v>5.5E-2</c:v>
                </c:pt>
                <c:pt idx="258" formatCode="0.0%">
                  <c:v>5.2499999999999998E-2</c:v>
                </c:pt>
                <c:pt idx="259" formatCode="0.0%">
                  <c:v>5.2499999999999998E-2</c:v>
                </c:pt>
                <c:pt idx="260" formatCode="0.0%">
                  <c:v>5.2499999999999998E-2</c:v>
                </c:pt>
                <c:pt idx="261" formatCode="0.0%">
                  <c:v>5.2499999999999998E-2</c:v>
                </c:pt>
                <c:pt idx="262" formatCode="0.0%">
                  <c:v>5.2499999999999998E-2</c:v>
                </c:pt>
                <c:pt idx="263" formatCode="0.0%">
                  <c:v>5.2499999999999998E-2</c:v>
                </c:pt>
                <c:pt idx="264" formatCode="0.0%">
                  <c:v>5.2499999999999998E-2</c:v>
                </c:pt>
                <c:pt idx="265" formatCode="0.0%">
                  <c:v>5.2499999999999998E-2</c:v>
                </c:pt>
                <c:pt idx="266" formatCode="0.0%">
                  <c:v>5.2499999999999998E-2</c:v>
                </c:pt>
                <c:pt idx="267" formatCode="0.0%">
                  <c:v>5.2499999999999998E-2</c:v>
                </c:pt>
                <c:pt idx="268" formatCode="0.0%">
                  <c:v>5.2499999999999998E-2</c:v>
                </c:pt>
                <c:pt idx="269" formatCode="0.0%">
                  <c:v>5.2499999999999998E-2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707-4F82-9200-B2C3C878B9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74016"/>
        <c:axId val="127984000"/>
      </c:lineChart>
      <c:dateAx>
        <c:axId val="127974016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pt-BR"/>
          </a:p>
        </c:txPr>
        <c:crossAx val="127984000"/>
        <c:crosses val="autoZero"/>
        <c:auto val="1"/>
        <c:lblOffset val="100"/>
        <c:baseTimeUnit val="months"/>
      </c:dateAx>
      <c:valAx>
        <c:axId val="127984000"/>
        <c:scaling>
          <c:orientation val="minMax"/>
          <c:max val="0.1800000000000000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vert="horz"/>
          <a:lstStyle/>
          <a:p>
            <a:pPr>
              <a:defRPr/>
            </a:pPr>
            <a:endParaRPr lang="pt-BR"/>
          </a:p>
        </c:txPr>
        <c:crossAx val="127974016"/>
        <c:crosses val="autoZero"/>
        <c:crossBetween val="between"/>
        <c:majorUnit val="2.0000000000000004E-2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IPCA mensal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IPCA!$A$3:$A$218</c:f>
              <c:numCache>
                <c:formatCode>mmm\-yy</c:formatCode>
                <c:ptCount val="216"/>
                <c:pt idx="0">
                  <c:v>29221</c:v>
                </c:pt>
                <c:pt idx="1">
                  <c:v>29252</c:v>
                </c:pt>
                <c:pt idx="2">
                  <c:v>29281</c:v>
                </c:pt>
                <c:pt idx="3">
                  <c:v>29312</c:v>
                </c:pt>
                <c:pt idx="4">
                  <c:v>29342</c:v>
                </c:pt>
                <c:pt idx="5">
                  <c:v>29373</c:v>
                </c:pt>
                <c:pt idx="6">
                  <c:v>29403</c:v>
                </c:pt>
                <c:pt idx="7">
                  <c:v>29434</c:v>
                </c:pt>
                <c:pt idx="8">
                  <c:v>29465</c:v>
                </c:pt>
                <c:pt idx="9">
                  <c:v>29495</c:v>
                </c:pt>
                <c:pt idx="10">
                  <c:v>29526</c:v>
                </c:pt>
                <c:pt idx="11">
                  <c:v>29556</c:v>
                </c:pt>
                <c:pt idx="12">
                  <c:v>29587</c:v>
                </c:pt>
                <c:pt idx="13">
                  <c:v>29618</c:v>
                </c:pt>
                <c:pt idx="14">
                  <c:v>29646</c:v>
                </c:pt>
                <c:pt idx="15">
                  <c:v>29677</c:v>
                </c:pt>
                <c:pt idx="16">
                  <c:v>29707</c:v>
                </c:pt>
                <c:pt idx="17">
                  <c:v>29738</c:v>
                </c:pt>
                <c:pt idx="18">
                  <c:v>29768</c:v>
                </c:pt>
                <c:pt idx="19">
                  <c:v>29799</c:v>
                </c:pt>
                <c:pt idx="20">
                  <c:v>29830</c:v>
                </c:pt>
                <c:pt idx="21">
                  <c:v>29860</c:v>
                </c:pt>
                <c:pt idx="22">
                  <c:v>29891</c:v>
                </c:pt>
                <c:pt idx="23">
                  <c:v>29921</c:v>
                </c:pt>
                <c:pt idx="24">
                  <c:v>29952</c:v>
                </c:pt>
                <c:pt idx="25">
                  <c:v>29983</c:v>
                </c:pt>
                <c:pt idx="26">
                  <c:v>30011</c:v>
                </c:pt>
                <c:pt idx="27">
                  <c:v>30042</c:v>
                </c:pt>
                <c:pt idx="28">
                  <c:v>30072</c:v>
                </c:pt>
                <c:pt idx="29">
                  <c:v>30103</c:v>
                </c:pt>
                <c:pt idx="30">
                  <c:v>30133</c:v>
                </c:pt>
                <c:pt idx="31">
                  <c:v>30164</c:v>
                </c:pt>
                <c:pt idx="32">
                  <c:v>30195</c:v>
                </c:pt>
                <c:pt idx="33">
                  <c:v>30225</c:v>
                </c:pt>
                <c:pt idx="34">
                  <c:v>30256</c:v>
                </c:pt>
                <c:pt idx="35">
                  <c:v>30286</c:v>
                </c:pt>
                <c:pt idx="36">
                  <c:v>30317</c:v>
                </c:pt>
                <c:pt idx="37">
                  <c:v>30348</c:v>
                </c:pt>
                <c:pt idx="38">
                  <c:v>30376</c:v>
                </c:pt>
                <c:pt idx="39">
                  <c:v>30407</c:v>
                </c:pt>
                <c:pt idx="40">
                  <c:v>30437</c:v>
                </c:pt>
                <c:pt idx="41">
                  <c:v>30468</c:v>
                </c:pt>
                <c:pt idx="42">
                  <c:v>30498</c:v>
                </c:pt>
                <c:pt idx="43">
                  <c:v>30529</c:v>
                </c:pt>
                <c:pt idx="44">
                  <c:v>30560</c:v>
                </c:pt>
                <c:pt idx="45">
                  <c:v>30590</c:v>
                </c:pt>
                <c:pt idx="46">
                  <c:v>30621</c:v>
                </c:pt>
                <c:pt idx="47">
                  <c:v>30651</c:v>
                </c:pt>
                <c:pt idx="48">
                  <c:v>30682</c:v>
                </c:pt>
                <c:pt idx="49">
                  <c:v>30713</c:v>
                </c:pt>
                <c:pt idx="50">
                  <c:v>30742</c:v>
                </c:pt>
                <c:pt idx="51">
                  <c:v>30773</c:v>
                </c:pt>
                <c:pt idx="52">
                  <c:v>30803</c:v>
                </c:pt>
                <c:pt idx="53">
                  <c:v>30834</c:v>
                </c:pt>
                <c:pt idx="54">
                  <c:v>30864</c:v>
                </c:pt>
                <c:pt idx="55">
                  <c:v>30895</c:v>
                </c:pt>
                <c:pt idx="56">
                  <c:v>30926</c:v>
                </c:pt>
                <c:pt idx="57">
                  <c:v>30956</c:v>
                </c:pt>
                <c:pt idx="58">
                  <c:v>30987</c:v>
                </c:pt>
                <c:pt idx="59">
                  <c:v>31017</c:v>
                </c:pt>
                <c:pt idx="60">
                  <c:v>31048</c:v>
                </c:pt>
                <c:pt idx="61">
                  <c:v>31079</c:v>
                </c:pt>
                <c:pt idx="62">
                  <c:v>31107</c:v>
                </c:pt>
                <c:pt idx="63">
                  <c:v>31138</c:v>
                </c:pt>
                <c:pt idx="64">
                  <c:v>31168</c:v>
                </c:pt>
                <c:pt idx="65">
                  <c:v>31199</c:v>
                </c:pt>
                <c:pt idx="66">
                  <c:v>31229</c:v>
                </c:pt>
                <c:pt idx="67">
                  <c:v>31260</c:v>
                </c:pt>
                <c:pt idx="68">
                  <c:v>31291</c:v>
                </c:pt>
                <c:pt idx="69">
                  <c:v>31321</c:v>
                </c:pt>
                <c:pt idx="70">
                  <c:v>31352</c:v>
                </c:pt>
                <c:pt idx="71">
                  <c:v>31382</c:v>
                </c:pt>
                <c:pt idx="72">
                  <c:v>31413</c:v>
                </c:pt>
                <c:pt idx="73">
                  <c:v>31444</c:v>
                </c:pt>
                <c:pt idx="74">
                  <c:v>31472</c:v>
                </c:pt>
                <c:pt idx="75">
                  <c:v>31503</c:v>
                </c:pt>
                <c:pt idx="76">
                  <c:v>31533</c:v>
                </c:pt>
                <c:pt idx="77">
                  <c:v>31564</c:v>
                </c:pt>
                <c:pt idx="78">
                  <c:v>31594</c:v>
                </c:pt>
                <c:pt idx="79">
                  <c:v>31625</c:v>
                </c:pt>
                <c:pt idx="80">
                  <c:v>31656</c:v>
                </c:pt>
                <c:pt idx="81">
                  <c:v>31686</c:v>
                </c:pt>
                <c:pt idx="82">
                  <c:v>31717</c:v>
                </c:pt>
                <c:pt idx="83">
                  <c:v>31747</c:v>
                </c:pt>
                <c:pt idx="84">
                  <c:v>31778</c:v>
                </c:pt>
                <c:pt idx="85">
                  <c:v>31809</c:v>
                </c:pt>
                <c:pt idx="86">
                  <c:v>31837</c:v>
                </c:pt>
                <c:pt idx="87">
                  <c:v>31868</c:v>
                </c:pt>
                <c:pt idx="88">
                  <c:v>31898</c:v>
                </c:pt>
                <c:pt idx="89">
                  <c:v>31929</c:v>
                </c:pt>
                <c:pt idx="90">
                  <c:v>31959</c:v>
                </c:pt>
                <c:pt idx="91">
                  <c:v>31990</c:v>
                </c:pt>
                <c:pt idx="92">
                  <c:v>32021</c:v>
                </c:pt>
                <c:pt idx="93">
                  <c:v>32051</c:v>
                </c:pt>
                <c:pt idx="94">
                  <c:v>32082</c:v>
                </c:pt>
                <c:pt idx="95">
                  <c:v>32112</c:v>
                </c:pt>
                <c:pt idx="96">
                  <c:v>32143</c:v>
                </c:pt>
                <c:pt idx="97">
                  <c:v>32174</c:v>
                </c:pt>
                <c:pt idx="98">
                  <c:v>32203</c:v>
                </c:pt>
                <c:pt idx="99">
                  <c:v>32234</c:v>
                </c:pt>
                <c:pt idx="100">
                  <c:v>32264</c:v>
                </c:pt>
                <c:pt idx="101">
                  <c:v>32295</c:v>
                </c:pt>
                <c:pt idx="102">
                  <c:v>32325</c:v>
                </c:pt>
                <c:pt idx="103">
                  <c:v>32356</c:v>
                </c:pt>
                <c:pt idx="104">
                  <c:v>32387</c:v>
                </c:pt>
                <c:pt idx="105">
                  <c:v>32417</c:v>
                </c:pt>
                <c:pt idx="106">
                  <c:v>32448</c:v>
                </c:pt>
                <c:pt idx="107">
                  <c:v>32478</c:v>
                </c:pt>
                <c:pt idx="108">
                  <c:v>32509</c:v>
                </c:pt>
                <c:pt idx="109">
                  <c:v>32540</c:v>
                </c:pt>
                <c:pt idx="110">
                  <c:v>32568</c:v>
                </c:pt>
                <c:pt idx="111">
                  <c:v>32599</c:v>
                </c:pt>
                <c:pt idx="112">
                  <c:v>32629</c:v>
                </c:pt>
                <c:pt idx="113">
                  <c:v>32660</c:v>
                </c:pt>
                <c:pt idx="114">
                  <c:v>32690</c:v>
                </c:pt>
                <c:pt idx="115">
                  <c:v>32721</c:v>
                </c:pt>
                <c:pt idx="116">
                  <c:v>32752</c:v>
                </c:pt>
                <c:pt idx="117">
                  <c:v>32782</c:v>
                </c:pt>
                <c:pt idx="118">
                  <c:v>32813</c:v>
                </c:pt>
                <c:pt idx="119">
                  <c:v>32843</c:v>
                </c:pt>
                <c:pt idx="120">
                  <c:v>32874</c:v>
                </c:pt>
                <c:pt idx="121">
                  <c:v>32905</c:v>
                </c:pt>
                <c:pt idx="122">
                  <c:v>32933</c:v>
                </c:pt>
                <c:pt idx="123">
                  <c:v>32964</c:v>
                </c:pt>
                <c:pt idx="124">
                  <c:v>32994</c:v>
                </c:pt>
                <c:pt idx="125">
                  <c:v>33025</c:v>
                </c:pt>
                <c:pt idx="126">
                  <c:v>33055</c:v>
                </c:pt>
                <c:pt idx="127">
                  <c:v>33086</c:v>
                </c:pt>
                <c:pt idx="128">
                  <c:v>33117</c:v>
                </c:pt>
                <c:pt idx="129">
                  <c:v>33147</c:v>
                </c:pt>
                <c:pt idx="130">
                  <c:v>33178</c:v>
                </c:pt>
                <c:pt idx="131">
                  <c:v>33208</c:v>
                </c:pt>
                <c:pt idx="132">
                  <c:v>33239</c:v>
                </c:pt>
                <c:pt idx="133">
                  <c:v>33270</c:v>
                </c:pt>
                <c:pt idx="134">
                  <c:v>33298</c:v>
                </c:pt>
                <c:pt idx="135">
                  <c:v>33329</c:v>
                </c:pt>
                <c:pt idx="136">
                  <c:v>33359</c:v>
                </c:pt>
                <c:pt idx="137">
                  <c:v>33390</c:v>
                </c:pt>
                <c:pt idx="138">
                  <c:v>33420</c:v>
                </c:pt>
                <c:pt idx="139">
                  <c:v>33451</c:v>
                </c:pt>
                <c:pt idx="140">
                  <c:v>33482</c:v>
                </c:pt>
                <c:pt idx="141">
                  <c:v>33512</c:v>
                </c:pt>
                <c:pt idx="142">
                  <c:v>33543</c:v>
                </c:pt>
                <c:pt idx="143">
                  <c:v>33573</c:v>
                </c:pt>
                <c:pt idx="144">
                  <c:v>33604</c:v>
                </c:pt>
                <c:pt idx="145">
                  <c:v>33635</c:v>
                </c:pt>
                <c:pt idx="146">
                  <c:v>33664</c:v>
                </c:pt>
                <c:pt idx="147">
                  <c:v>33695</c:v>
                </c:pt>
                <c:pt idx="148">
                  <c:v>33725</c:v>
                </c:pt>
                <c:pt idx="149">
                  <c:v>33756</c:v>
                </c:pt>
                <c:pt idx="150">
                  <c:v>33786</c:v>
                </c:pt>
                <c:pt idx="151">
                  <c:v>33817</c:v>
                </c:pt>
                <c:pt idx="152">
                  <c:v>33848</c:v>
                </c:pt>
                <c:pt idx="153">
                  <c:v>33878</c:v>
                </c:pt>
                <c:pt idx="154">
                  <c:v>33909</c:v>
                </c:pt>
                <c:pt idx="155">
                  <c:v>33939</c:v>
                </c:pt>
                <c:pt idx="156">
                  <c:v>33970</c:v>
                </c:pt>
                <c:pt idx="157">
                  <c:v>34001</c:v>
                </c:pt>
                <c:pt idx="158">
                  <c:v>34029</c:v>
                </c:pt>
                <c:pt idx="159">
                  <c:v>34060</c:v>
                </c:pt>
                <c:pt idx="160">
                  <c:v>34090</c:v>
                </c:pt>
                <c:pt idx="161">
                  <c:v>34121</c:v>
                </c:pt>
                <c:pt idx="162">
                  <c:v>34151</c:v>
                </c:pt>
                <c:pt idx="163">
                  <c:v>34182</c:v>
                </c:pt>
                <c:pt idx="164">
                  <c:v>34213</c:v>
                </c:pt>
                <c:pt idx="165">
                  <c:v>34243</c:v>
                </c:pt>
                <c:pt idx="166">
                  <c:v>34274</c:v>
                </c:pt>
                <c:pt idx="167">
                  <c:v>34304</c:v>
                </c:pt>
                <c:pt idx="168">
                  <c:v>34335</c:v>
                </c:pt>
                <c:pt idx="169">
                  <c:v>34366</c:v>
                </c:pt>
                <c:pt idx="170">
                  <c:v>34394</c:v>
                </c:pt>
                <c:pt idx="171">
                  <c:v>34425</c:v>
                </c:pt>
                <c:pt idx="172">
                  <c:v>34455</c:v>
                </c:pt>
                <c:pt idx="173">
                  <c:v>34486</c:v>
                </c:pt>
                <c:pt idx="174">
                  <c:v>34516</c:v>
                </c:pt>
                <c:pt idx="175">
                  <c:v>34547</c:v>
                </c:pt>
                <c:pt idx="176">
                  <c:v>34578</c:v>
                </c:pt>
                <c:pt idx="177">
                  <c:v>34608</c:v>
                </c:pt>
                <c:pt idx="178">
                  <c:v>34639</c:v>
                </c:pt>
                <c:pt idx="179">
                  <c:v>34669</c:v>
                </c:pt>
                <c:pt idx="180">
                  <c:v>34700</c:v>
                </c:pt>
                <c:pt idx="181">
                  <c:v>34731</c:v>
                </c:pt>
                <c:pt idx="182">
                  <c:v>34759</c:v>
                </c:pt>
                <c:pt idx="183">
                  <c:v>34790</c:v>
                </c:pt>
                <c:pt idx="184">
                  <c:v>34820</c:v>
                </c:pt>
                <c:pt idx="185">
                  <c:v>34851</c:v>
                </c:pt>
                <c:pt idx="186">
                  <c:v>34881</c:v>
                </c:pt>
                <c:pt idx="187">
                  <c:v>34912</c:v>
                </c:pt>
                <c:pt idx="188">
                  <c:v>34943</c:v>
                </c:pt>
                <c:pt idx="189">
                  <c:v>34973</c:v>
                </c:pt>
                <c:pt idx="190">
                  <c:v>35004</c:v>
                </c:pt>
                <c:pt idx="191">
                  <c:v>35034</c:v>
                </c:pt>
                <c:pt idx="192">
                  <c:v>35065</c:v>
                </c:pt>
                <c:pt idx="193">
                  <c:v>35096</c:v>
                </c:pt>
                <c:pt idx="194">
                  <c:v>35125</c:v>
                </c:pt>
                <c:pt idx="195">
                  <c:v>35156</c:v>
                </c:pt>
                <c:pt idx="196">
                  <c:v>35186</c:v>
                </c:pt>
                <c:pt idx="197">
                  <c:v>35217</c:v>
                </c:pt>
                <c:pt idx="198">
                  <c:v>35247</c:v>
                </c:pt>
                <c:pt idx="199">
                  <c:v>35278</c:v>
                </c:pt>
                <c:pt idx="200">
                  <c:v>35309</c:v>
                </c:pt>
                <c:pt idx="201">
                  <c:v>35339</c:v>
                </c:pt>
                <c:pt idx="202">
                  <c:v>35370</c:v>
                </c:pt>
                <c:pt idx="203">
                  <c:v>35400</c:v>
                </c:pt>
                <c:pt idx="204">
                  <c:v>35431</c:v>
                </c:pt>
                <c:pt idx="205">
                  <c:v>35462</c:v>
                </c:pt>
                <c:pt idx="206">
                  <c:v>35490</c:v>
                </c:pt>
                <c:pt idx="207">
                  <c:v>35521</c:v>
                </c:pt>
                <c:pt idx="208">
                  <c:v>35551</c:v>
                </c:pt>
                <c:pt idx="209">
                  <c:v>35582</c:v>
                </c:pt>
                <c:pt idx="210">
                  <c:v>35612</c:v>
                </c:pt>
                <c:pt idx="211">
                  <c:v>35643</c:v>
                </c:pt>
                <c:pt idx="212">
                  <c:v>35674</c:v>
                </c:pt>
                <c:pt idx="213">
                  <c:v>35704</c:v>
                </c:pt>
                <c:pt idx="214">
                  <c:v>35735</c:v>
                </c:pt>
                <c:pt idx="215">
                  <c:v>35765</c:v>
                </c:pt>
              </c:numCache>
            </c:numRef>
          </c:cat>
          <c:val>
            <c:numRef>
              <c:f>IPCA!$B$3:$B$218</c:f>
              <c:numCache>
                <c:formatCode>#,##0.00</c:formatCode>
                <c:ptCount val="216"/>
                <c:pt idx="0">
                  <c:v>6.6156491605738701</c:v>
                </c:pt>
                <c:pt idx="1">
                  <c:v>4.6169188530342398</c:v>
                </c:pt>
                <c:pt idx="2">
                  <c:v>6.0383886646346401</c:v>
                </c:pt>
                <c:pt idx="3">
                  <c:v>5.2861138240255698</c:v>
                </c:pt>
                <c:pt idx="4">
                  <c:v>5.7027206510166897</c:v>
                </c:pt>
                <c:pt idx="5">
                  <c:v>5.3053043070694397</c:v>
                </c:pt>
                <c:pt idx="6">
                  <c:v>5.5456120912525897</c:v>
                </c:pt>
                <c:pt idx="7">
                  <c:v>4.9455824428234401</c:v>
                </c:pt>
                <c:pt idx="8">
                  <c:v>4.2303253109904597</c:v>
                </c:pt>
                <c:pt idx="9">
                  <c:v>9.4805311984775997</c:v>
                </c:pt>
                <c:pt idx="10">
                  <c:v>6.6733597560518803</c:v>
                </c:pt>
                <c:pt idx="11">
                  <c:v>6.61408363651688</c:v>
                </c:pt>
                <c:pt idx="12">
                  <c:v>6.83751111696695</c:v>
                </c:pt>
                <c:pt idx="13">
                  <c:v>6.4011493827617096</c:v>
                </c:pt>
                <c:pt idx="14">
                  <c:v>4.9717481382747701</c:v>
                </c:pt>
                <c:pt idx="15">
                  <c:v>6.4620667572073698</c:v>
                </c:pt>
                <c:pt idx="16">
                  <c:v>5.55956004750076</c:v>
                </c:pt>
                <c:pt idx="17">
                  <c:v>5.51778345450973</c:v>
                </c:pt>
                <c:pt idx="18">
                  <c:v>6.2558195835971597</c:v>
                </c:pt>
                <c:pt idx="19">
                  <c:v>5.4957958892165397</c:v>
                </c:pt>
                <c:pt idx="20">
                  <c:v>5.25684049640323</c:v>
                </c:pt>
                <c:pt idx="21">
                  <c:v>5.0775562386309501</c:v>
                </c:pt>
                <c:pt idx="22">
                  <c:v>5.2715576968572799</c:v>
                </c:pt>
                <c:pt idx="23">
                  <c:v>5.92541066937771</c:v>
                </c:pt>
                <c:pt idx="24">
                  <c:v>6.97</c:v>
                </c:pt>
                <c:pt idx="25">
                  <c:v>6.6366944979661797</c:v>
                </c:pt>
                <c:pt idx="26">
                  <c:v>5.7125901956847702</c:v>
                </c:pt>
                <c:pt idx="27">
                  <c:v>5.8873307881147401</c:v>
                </c:pt>
                <c:pt idx="28">
                  <c:v>6.6585429541300201</c:v>
                </c:pt>
                <c:pt idx="29">
                  <c:v>7.1049156490645</c:v>
                </c:pt>
                <c:pt idx="30">
                  <c:v>6.3579250680538397</c:v>
                </c:pt>
                <c:pt idx="31">
                  <c:v>5.9728644306957603</c:v>
                </c:pt>
                <c:pt idx="32">
                  <c:v>5.08025991265231</c:v>
                </c:pt>
                <c:pt idx="33">
                  <c:v>4.4424170117201198</c:v>
                </c:pt>
                <c:pt idx="34">
                  <c:v>5.2884543594797604</c:v>
                </c:pt>
                <c:pt idx="35">
                  <c:v>7.8059157751048103</c:v>
                </c:pt>
                <c:pt idx="36">
                  <c:v>8.6411003145776295</c:v>
                </c:pt>
                <c:pt idx="37">
                  <c:v>7.8581429317430098</c:v>
                </c:pt>
                <c:pt idx="38">
                  <c:v>7.3448492171416504</c:v>
                </c:pt>
                <c:pt idx="39">
                  <c:v>6.5792587188970204</c:v>
                </c:pt>
                <c:pt idx="40">
                  <c:v>6.4829591104514703</c:v>
                </c:pt>
                <c:pt idx="41">
                  <c:v>9.8803474726902394</c:v>
                </c:pt>
                <c:pt idx="42">
                  <c:v>10.078438526085399</c:v>
                </c:pt>
                <c:pt idx="43">
                  <c:v>9.1112120632036202</c:v>
                </c:pt>
                <c:pt idx="44">
                  <c:v>10.3006011324368</c:v>
                </c:pt>
                <c:pt idx="45">
                  <c:v>8.8665502871766897</c:v>
                </c:pt>
                <c:pt idx="46">
                  <c:v>7.3842412048320503</c:v>
                </c:pt>
                <c:pt idx="47">
                  <c:v>8.6770991136616793</c:v>
                </c:pt>
                <c:pt idx="48">
                  <c:v>9.6689384379464904</c:v>
                </c:pt>
                <c:pt idx="49">
                  <c:v>9.5007374752731604</c:v>
                </c:pt>
                <c:pt idx="50">
                  <c:v>8.9385483553075193</c:v>
                </c:pt>
                <c:pt idx="51">
                  <c:v>9.5429967381735601</c:v>
                </c:pt>
                <c:pt idx="52">
                  <c:v>9.0502235315286903</c:v>
                </c:pt>
                <c:pt idx="53">
                  <c:v>10.080186654476</c:v>
                </c:pt>
                <c:pt idx="54">
                  <c:v>9.7246676695867293</c:v>
                </c:pt>
                <c:pt idx="55">
                  <c:v>9.3492082557340002</c:v>
                </c:pt>
                <c:pt idx="56">
                  <c:v>11.748073391284001</c:v>
                </c:pt>
                <c:pt idx="57">
                  <c:v>10.4371986364108</c:v>
                </c:pt>
                <c:pt idx="58">
                  <c:v>10.5263376674186</c:v>
                </c:pt>
                <c:pt idx="59">
                  <c:v>11.9772318197023</c:v>
                </c:pt>
                <c:pt idx="60">
                  <c:v>11.7592623142395</c:v>
                </c:pt>
                <c:pt idx="61">
                  <c:v>10.8652460303697</c:v>
                </c:pt>
                <c:pt idx="62">
                  <c:v>10.1622895878452</c:v>
                </c:pt>
                <c:pt idx="63">
                  <c:v>8.1953357926486401</c:v>
                </c:pt>
                <c:pt idx="64">
                  <c:v>7.19583929607517</c:v>
                </c:pt>
                <c:pt idx="65">
                  <c:v>8.49392906572883</c:v>
                </c:pt>
                <c:pt idx="66">
                  <c:v>10.312998332407201</c:v>
                </c:pt>
                <c:pt idx="67">
                  <c:v>12.0495633121291</c:v>
                </c:pt>
                <c:pt idx="68">
                  <c:v>11.1174031746806</c:v>
                </c:pt>
                <c:pt idx="69">
                  <c:v>10.616449226659</c:v>
                </c:pt>
                <c:pt idx="70">
                  <c:v>13.972938637931099</c:v>
                </c:pt>
                <c:pt idx="71">
                  <c:v>15.0730453195001</c:v>
                </c:pt>
                <c:pt idx="72">
                  <c:v>14.372350612333999</c:v>
                </c:pt>
                <c:pt idx="73">
                  <c:v>12.716257234022301</c:v>
                </c:pt>
                <c:pt idx="74">
                  <c:v>4.77018576799688</c:v>
                </c:pt>
                <c:pt idx="75">
                  <c:v>0.78000320905249299</c:v>
                </c:pt>
                <c:pt idx="76">
                  <c:v>1.39908695970441</c:v>
                </c:pt>
                <c:pt idx="77">
                  <c:v>1.2721397496659801</c:v>
                </c:pt>
                <c:pt idx="78">
                  <c:v>1.7103069998462901</c:v>
                </c:pt>
                <c:pt idx="79">
                  <c:v>3.5531100874813601</c:v>
                </c:pt>
                <c:pt idx="80">
                  <c:v>1.71559599894644</c:v>
                </c:pt>
                <c:pt idx="81">
                  <c:v>1.90312887367812</c:v>
                </c:pt>
                <c:pt idx="82">
                  <c:v>5.4522925677130498</c:v>
                </c:pt>
                <c:pt idx="83">
                  <c:v>11.650157892363399</c:v>
                </c:pt>
                <c:pt idx="84">
                  <c:v>13.2085420443698</c:v>
                </c:pt>
                <c:pt idx="85">
                  <c:v>12.636962282846101</c:v>
                </c:pt>
                <c:pt idx="86">
                  <c:v>16.371888612648402</c:v>
                </c:pt>
                <c:pt idx="87">
                  <c:v>19.099244001746602</c:v>
                </c:pt>
                <c:pt idx="88">
                  <c:v>21.451360436213701</c:v>
                </c:pt>
                <c:pt idx="89">
                  <c:v>19.711404100381099</c:v>
                </c:pt>
                <c:pt idx="90">
                  <c:v>9.2100633544892592</c:v>
                </c:pt>
                <c:pt idx="91">
                  <c:v>4.87033868986431</c:v>
                </c:pt>
                <c:pt idx="92">
                  <c:v>7.7811277845208204</c:v>
                </c:pt>
                <c:pt idx="93">
                  <c:v>11.2201362464978</c:v>
                </c:pt>
                <c:pt idx="94">
                  <c:v>15.079060579037799</c:v>
                </c:pt>
                <c:pt idx="95">
                  <c:v>14.149476080044</c:v>
                </c:pt>
                <c:pt idx="96">
                  <c:v>18.889411948605499</c:v>
                </c:pt>
                <c:pt idx="97">
                  <c:v>15.699919231127399</c:v>
                </c:pt>
                <c:pt idx="98">
                  <c:v>17.600509644991199</c:v>
                </c:pt>
                <c:pt idx="99">
                  <c:v>19.289611020104001</c:v>
                </c:pt>
                <c:pt idx="100">
                  <c:v>17.4196102684731</c:v>
                </c:pt>
                <c:pt idx="101">
                  <c:v>21.999956711379799</c:v>
                </c:pt>
                <c:pt idx="102">
                  <c:v>21.910082734772899</c:v>
                </c:pt>
                <c:pt idx="103">
                  <c:v>21.5899025433588</c:v>
                </c:pt>
                <c:pt idx="104">
                  <c:v>27.450056628121899</c:v>
                </c:pt>
                <c:pt idx="105">
                  <c:v>25.619950276382301</c:v>
                </c:pt>
                <c:pt idx="106">
                  <c:v>27.940118257517501</c:v>
                </c:pt>
                <c:pt idx="107">
                  <c:v>28.7000421554845</c:v>
                </c:pt>
                <c:pt idx="108">
                  <c:v>37.490013138970298</c:v>
                </c:pt>
                <c:pt idx="109">
                  <c:v>16.779991110957599</c:v>
                </c:pt>
                <c:pt idx="110">
                  <c:v>6.8199929835568698</c:v>
                </c:pt>
                <c:pt idx="111">
                  <c:v>8.3300132840743206</c:v>
                </c:pt>
                <c:pt idx="112">
                  <c:v>17.919969880989498</c:v>
                </c:pt>
                <c:pt idx="113">
                  <c:v>28.6499913805517</c:v>
                </c:pt>
                <c:pt idx="114">
                  <c:v>27.739978198255699</c:v>
                </c:pt>
                <c:pt idx="115">
                  <c:v>33.710017701415097</c:v>
                </c:pt>
                <c:pt idx="116">
                  <c:v>37.559998681497497</c:v>
                </c:pt>
                <c:pt idx="117">
                  <c:v>39.769996238833897</c:v>
                </c:pt>
                <c:pt idx="118">
                  <c:v>47.820001352355597</c:v>
                </c:pt>
                <c:pt idx="119">
                  <c:v>51.499999181161201</c:v>
                </c:pt>
                <c:pt idx="120">
                  <c:v>67.5500022769304</c:v>
                </c:pt>
                <c:pt idx="121">
                  <c:v>75.729998606663898</c:v>
                </c:pt>
                <c:pt idx="122">
                  <c:v>82.389999656193197</c:v>
                </c:pt>
                <c:pt idx="123">
                  <c:v>15.5199994367887</c:v>
                </c:pt>
                <c:pt idx="124">
                  <c:v>7.5899995934633102</c:v>
                </c:pt>
                <c:pt idx="125">
                  <c:v>11.7500003554595</c:v>
                </c:pt>
                <c:pt idx="126">
                  <c:v>12.9199996725029</c:v>
                </c:pt>
                <c:pt idx="127">
                  <c:v>12.8800001004814</c:v>
                </c:pt>
                <c:pt idx="128">
                  <c:v>14.410000133132399</c:v>
                </c:pt>
                <c:pt idx="129">
                  <c:v>14.360000224235</c:v>
                </c:pt>
                <c:pt idx="130">
                  <c:v>16.8099997421144</c:v>
                </c:pt>
                <c:pt idx="131">
                  <c:v>18.4400001214591</c:v>
                </c:pt>
                <c:pt idx="132">
                  <c:v>20.7499999998929</c:v>
                </c:pt>
                <c:pt idx="133">
                  <c:v>20.720496894497298</c:v>
                </c:pt>
                <c:pt idx="134">
                  <c:v>11.922892227443199</c:v>
                </c:pt>
                <c:pt idx="135">
                  <c:v>4.9892736745196897</c:v>
                </c:pt>
                <c:pt idx="136">
                  <c:v>7.43184073796834</c:v>
                </c:pt>
                <c:pt idx="137">
                  <c:v>11.1890011954962</c:v>
                </c:pt>
                <c:pt idx="138">
                  <c:v>12.408973168453301</c:v>
                </c:pt>
                <c:pt idx="139">
                  <c:v>15.6304347826289</c:v>
                </c:pt>
                <c:pt idx="140">
                  <c:v>15.630757661199899</c:v>
                </c:pt>
                <c:pt idx="141">
                  <c:v>20.229578563966001</c:v>
                </c:pt>
                <c:pt idx="142">
                  <c:v>25.2102885889731</c:v>
                </c:pt>
                <c:pt idx="143">
                  <c:v>23.709335983077899</c:v>
                </c:pt>
                <c:pt idx="144">
                  <c:v>25.940282870620901</c:v>
                </c:pt>
                <c:pt idx="145">
                  <c:v>24.319940104800502</c:v>
                </c:pt>
                <c:pt idx="146">
                  <c:v>21.4002921922404</c:v>
                </c:pt>
                <c:pt idx="147">
                  <c:v>19.929999265071199</c:v>
                </c:pt>
                <c:pt idx="148">
                  <c:v>24.8600163920702</c:v>
                </c:pt>
                <c:pt idx="149">
                  <c:v>20.210299007392301</c:v>
                </c:pt>
                <c:pt idx="150">
                  <c:v>21.830058688441301</c:v>
                </c:pt>
                <c:pt idx="151">
                  <c:v>22.1400266414289</c:v>
                </c:pt>
                <c:pt idx="152">
                  <c:v>24.6299471843048</c:v>
                </c:pt>
                <c:pt idx="153">
                  <c:v>25.239958612639501</c:v>
                </c:pt>
                <c:pt idx="154">
                  <c:v>22.490041022418598</c:v>
                </c:pt>
                <c:pt idx="155">
                  <c:v>25.239966778660701</c:v>
                </c:pt>
                <c:pt idx="156">
                  <c:v>30.349953235487401</c:v>
                </c:pt>
                <c:pt idx="157">
                  <c:v>24.980001670190401</c:v>
                </c:pt>
                <c:pt idx="158">
                  <c:v>27.2600190080482</c:v>
                </c:pt>
                <c:pt idx="159">
                  <c:v>27.749966838736601</c:v>
                </c:pt>
                <c:pt idx="160">
                  <c:v>27.689986453198099</c:v>
                </c:pt>
                <c:pt idx="161">
                  <c:v>30.070011811926101</c:v>
                </c:pt>
                <c:pt idx="162">
                  <c:v>30.7200038551982</c:v>
                </c:pt>
                <c:pt idx="163">
                  <c:v>32.960008409214097</c:v>
                </c:pt>
                <c:pt idx="164">
                  <c:v>35.689997004423503</c:v>
                </c:pt>
                <c:pt idx="165">
                  <c:v>33.919999801186201</c:v>
                </c:pt>
                <c:pt idx="166">
                  <c:v>35.560005146514897</c:v>
                </c:pt>
                <c:pt idx="167">
                  <c:v>36.840001441934199</c:v>
                </c:pt>
                <c:pt idx="168">
                  <c:v>41.31</c:v>
                </c:pt>
                <c:pt idx="169">
                  <c:v>40.273158304437104</c:v>
                </c:pt>
                <c:pt idx="170">
                  <c:v>42.750479265462602</c:v>
                </c:pt>
                <c:pt idx="171">
                  <c:v>42.680944303081702</c:v>
                </c:pt>
                <c:pt idx="172">
                  <c:v>44.029425606221999</c:v>
                </c:pt>
                <c:pt idx="173">
                  <c:v>47.429878415793901</c:v>
                </c:pt>
                <c:pt idx="174">
                  <c:v>6.8401591060201401</c:v>
                </c:pt>
                <c:pt idx="175">
                  <c:v>1.8604041793586901</c:v>
                </c:pt>
                <c:pt idx="176">
                  <c:v>1.5295239932688001</c:v>
                </c:pt>
                <c:pt idx="177">
                  <c:v>2.6202440775304998</c:v>
                </c:pt>
                <c:pt idx="178">
                  <c:v>2.8094973561302998</c:v>
                </c:pt>
                <c:pt idx="179">
                  <c:v>1.7100773487297001</c:v>
                </c:pt>
                <c:pt idx="180">
                  <c:v>1.7000177085178001</c:v>
                </c:pt>
                <c:pt idx="181">
                  <c:v>1.01959873856095</c:v>
                </c:pt>
                <c:pt idx="182">
                  <c:v>1.5503504807139901</c:v>
                </c:pt>
                <c:pt idx="183">
                  <c:v>2.4300000000000002</c:v>
                </c:pt>
                <c:pt idx="184">
                  <c:v>2.67</c:v>
                </c:pt>
                <c:pt idx="185">
                  <c:v>2.2599999999999998</c:v>
                </c:pt>
                <c:pt idx="186">
                  <c:v>2.36</c:v>
                </c:pt>
                <c:pt idx="187">
                  <c:v>0.99</c:v>
                </c:pt>
                <c:pt idx="188">
                  <c:v>0.99</c:v>
                </c:pt>
                <c:pt idx="189">
                  <c:v>1.41</c:v>
                </c:pt>
                <c:pt idx="190">
                  <c:v>1.47</c:v>
                </c:pt>
                <c:pt idx="191">
                  <c:v>1.56</c:v>
                </c:pt>
                <c:pt idx="192">
                  <c:v>1.34</c:v>
                </c:pt>
                <c:pt idx="193">
                  <c:v>1.03</c:v>
                </c:pt>
                <c:pt idx="194">
                  <c:v>0.35</c:v>
                </c:pt>
                <c:pt idx="195">
                  <c:v>1.26</c:v>
                </c:pt>
                <c:pt idx="196">
                  <c:v>1.22</c:v>
                </c:pt>
                <c:pt idx="197">
                  <c:v>1.19</c:v>
                </c:pt>
                <c:pt idx="198">
                  <c:v>1.1100000000000001</c:v>
                </c:pt>
                <c:pt idx="199">
                  <c:v>0.44</c:v>
                </c:pt>
                <c:pt idx="200">
                  <c:v>0.15</c:v>
                </c:pt>
                <c:pt idx="201">
                  <c:v>0.3</c:v>
                </c:pt>
                <c:pt idx="202">
                  <c:v>0.32</c:v>
                </c:pt>
                <c:pt idx="203">
                  <c:v>0.47</c:v>
                </c:pt>
                <c:pt idx="204">
                  <c:v>1.18</c:v>
                </c:pt>
                <c:pt idx="205">
                  <c:v>0.5</c:v>
                </c:pt>
                <c:pt idx="206">
                  <c:v>0.51</c:v>
                </c:pt>
                <c:pt idx="207">
                  <c:v>0.88</c:v>
                </c:pt>
                <c:pt idx="208">
                  <c:v>0.41</c:v>
                </c:pt>
                <c:pt idx="209">
                  <c:v>0.54</c:v>
                </c:pt>
                <c:pt idx="210">
                  <c:v>0.22</c:v>
                </c:pt>
                <c:pt idx="211">
                  <c:v>-0.02</c:v>
                </c:pt>
                <c:pt idx="212">
                  <c:v>0.06</c:v>
                </c:pt>
                <c:pt idx="213">
                  <c:v>0.23</c:v>
                </c:pt>
                <c:pt idx="214">
                  <c:v>0.17</c:v>
                </c:pt>
                <c:pt idx="215">
                  <c:v>0.43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50-4F4B-8943-940A5DD034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201856"/>
        <c:axId val="128203392"/>
      </c:lineChart>
      <c:dateAx>
        <c:axId val="12820185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128203392"/>
        <c:crosses val="autoZero"/>
        <c:auto val="1"/>
        <c:lblOffset val="100"/>
        <c:baseTimeUnit val="months"/>
      </c:dateAx>
      <c:valAx>
        <c:axId val="128203392"/>
        <c:scaling>
          <c:orientation val="minMax"/>
          <c:min val="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crossAx val="12820185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IPCA mensal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IPCA!$A$3:$A$456</c:f>
              <c:numCache>
                <c:formatCode>mmm\-yy</c:formatCode>
                <c:ptCount val="454"/>
                <c:pt idx="0">
                  <c:v>29221</c:v>
                </c:pt>
                <c:pt idx="1">
                  <c:v>29252</c:v>
                </c:pt>
                <c:pt idx="2">
                  <c:v>29281</c:v>
                </c:pt>
                <c:pt idx="3">
                  <c:v>29312</c:v>
                </c:pt>
                <c:pt idx="4">
                  <c:v>29342</c:v>
                </c:pt>
                <c:pt idx="5">
                  <c:v>29373</c:v>
                </c:pt>
                <c:pt idx="6">
                  <c:v>29403</c:v>
                </c:pt>
                <c:pt idx="7">
                  <c:v>29434</c:v>
                </c:pt>
                <c:pt idx="8">
                  <c:v>29465</c:v>
                </c:pt>
                <c:pt idx="9">
                  <c:v>29495</c:v>
                </c:pt>
                <c:pt idx="10">
                  <c:v>29526</c:v>
                </c:pt>
                <c:pt idx="11">
                  <c:v>29556</c:v>
                </c:pt>
                <c:pt idx="12">
                  <c:v>29587</c:v>
                </c:pt>
                <c:pt idx="13">
                  <c:v>29618</c:v>
                </c:pt>
                <c:pt idx="14">
                  <c:v>29646</c:v>
                </c:pt>
                <c:pt idx="15">
                  <c:v>29677</c:v>
                </c:pt>
                <c:pt idx="16">
                  <c:v>29707</c:v>
                </c:pt>
                <c:pt idx="17">
                  <c:v>29738</c:v>
                </c:pt>
                <c:pt idx="18">
                  <c:v>29768</c:v>
                </c:pt>
                <c:pt idx="19">
                  <c:v>29799</c:v>
                </c:pt>
                <c:pt idx="20">
                  <c:v>29830</c:v>
                </c:pt>
                <c:pt idx="21">
                  <c:v>29860</c:v>
                </c:pt>
                <c:pt idx="22">
                  <c:v>29891</c:v>
                </c:pt>
                <c:pt idx="23">
                  <c:v>29921</c:v>
                </c:pt>
                <c:pt idx="24">
                  <c:v>29952</c:v>
                </c:pt>
                <c:pt idx="25">
                  <c:v>29983</c:v>
                </c:pt>
                <c:pt idx="26">
                  <c:v>30011</c:v>
                </c:pt>
                <c:pt idx="27">
                  <c:v>30042</c:v>
                </c:pt>
                <c:pt idx="28">
                  <c:v>30072</c:v>
                </c:pt>
                <c:pt idx="29">
                  <c:v>30103</c:v>
                </c:pt>
                <c:pt idx="30">
                  <c:v>30133</c:v>
                </c:pt>
                <c:pt idx="31">
                  <c:v>30164</c:v>
                </c:pt>
                <c:pt idx="32">
                  <c:v>30195</c:v>
                </c:pt>
                <c:pt idx="33">
                  <c:v>30225</c:v>
                </c:pt>
                <c:pt idx="34">
                  <c:v>30256</c:v>
                </c:pt>
                <c:pt idx="35">
                  <c:v>30286</c:v>
                </c:pt>
                <c:pt idx="36">
                  <c:v>30317</c:v>
                </c:pt>
                <c:pt idx="37">
                  <c:v>30348</c:v>
                </c:pt>
                <c:pt idx="38">
                  <c:v>30376</c:v>
                </c:pt>
                <c:pt idx="39">
                  <c:v>30407</c:v>
                </c:pt>
                <c:pt idx="40">
                  <c:v>30437</c:v>
                </c:pt>
                <c:pt idx="41">
                  <c:v>30468</c:v>
                </c:pt>
                <c:pt idx="42">
                  <c:v>30498</c:v>
                </c:pt>
                <c:pt idx="43">
                  <c:v>30529</c:v>
                </c:pt>
                <c:pt idx="44">
                  <c:v>30560</c:v>
                </c:pt>
                <c:pt idx="45">
                  <c:v>30590</c:v>
                </c:pt>
                <c:pt idx="46">
                  <c:v>30621</c:v>
                </c:pt>
                <c:pt idx="47">
                  <c:v>30651</c:v>
                </c:pt>
                <c:pt idx="48">
                  <c:v>30682</c:v>
                </c:pt>
                <c:pt idx="49">
                  <c:v>30713</c:v>
                </c:pt>
                <c:pt idx="50">
                  <c:v>30742</c:v>
                </c:pt>
                <c:pt idx="51">
                  <c:v>30773</c:v>
                </c:pt>
                <c:pt idx="52">
                  <c:v>30803</c:v>
                </c:pt>
                <c:pt idx="53">
                  <c:v>30834</c:v>
                </c:pt>
                <c:pt idx="54">
                  <c:v>30864</c:v>
                </c:pt>
                <c:pt idx="55">
                  <c:v>30895</c:v>
                </c:pt>
                <c:pt idx="56">
                  <c:v>30926</c:v>
                </c:pt>
                <c:pt idx="57">
                  <c:v>30956</c:v>
                </c:pt>
                <c:pt idx="58">
                  <c:v>30987</c:v>
                </c:pt>
                <c:pt idx="59">
                  <c:v>31017</c:v>
                </c:pt>
                <c:pt idx="60">
                  <c:v>31048</c:v>
                </c:pt>
                <c:pt idx="61">
                  <c:v>31079</c:v>
                </c:pt>
                <c:pt idx="62">
                  <c:v>31107</c:v>
                </c:pt>
                <c:pt idx="63">
                  <c:v>31138</c:v>
                </c:pt>
                <c:pt idx="64">
                  <c:v>31168</c:v>
                </c:pt>
                <c:pt idx="65">
                  <c:v>31199</c:v>
                </c:pt>
                <c:pt idx="66">
                  <c:v>31229</c:v>
                </c:pt>
                <c:pt idx="67">
                  <c:v>31260</c:v>
                </c:pt>
                <c:pt idx="68">
                  <c:v>31291</c:v>
                </c:pt>
                <c:pt idx="69">
                  <c:v>31321</c:v>
                </c:pt>
                <c:pt idx="70">
                  <c:v>31352</c:v>
                </c:pt>
                <c:pt idx="71">
                  <c:v>31382</c:v>
                </c:pt>
                <c:pt idx="72">
                  <c:v>31413</c:v>
                </c:pt>
                <c:pt idx="73">
                  <c:v>31444</c:v>
                </c:pt>
                <c:pt idx="74">
                  <c:v>31472</c:v>
                </c:pt>
                <c:pt idx="75">
                  <c:v>31503</c:v>
                </c:pt>
                <c:pt idx="76">
                  <c:v>31533</c:v>
                </c:pt>
                <c:pt idx="77">
                  <c:v>31564</c:v>
                </c:pt>
                <c:pt idx="78">
                  <c:v>31594</c:v>
                </c:pt>
                <c:pt idx="79">
                  <c:v>31625</c:v>
                </c:pt>
                <c:pt idx="80">
                  <c:v>31656</c:v>
                </c:pt>
                <c:pt idx="81">
                  <c:v>31686</c:v>
                </c:pt>
                <c:pt idx="82">
                  <c:v>31717</c:v>
                </c:pt>
                <c:pt idx="83">
                  <c:v>31747</c:v>
                </c:pt>
                <c:pt idx="84">
                  <c:v>31778</c:v>
                </c:pt>
                <c:pt idx="85">
                  <c:v>31809</c:v>
                </c:pt>
                <c:pt idx="86">
                  <c:v>31837</c:v>
                </c:pt>
                <c:pt idx="87">
                  <c:v>31868</c:v>
                </c:pt>
                <c:pt idx="88">
                  <c:v>31898</c:v>
                </c:pt>
                <c:pt idx="89">
                  <c:v>31929</c:v>
                </c:pt>
                <c:pt idx="90">
                  <c:v>31959</c:v>
                </c:pt>
                <c:pt idx="91">
                  <c:v>31990</c:v>
                </c:pt>
                <c:pt idx="92">
                  <c:v>32021</c:v>
                </c:pt>
                <c:pt idx="93">
                  <c:v>32051</c:v>
                </c:pt>
                <c:pt idx="94">
                  <c:v>32082</c:v>
                </c:pt>
                <c:pt idx="95">
                  <c:v>32112</c:v>
                </c:pt>
                <c:pt idx="96">
                  <c:v>32143</c:v>
                </c:pt>
                <c:pt idx="97">
                  <c:v>32174</c:v>
                </c:pt>
                <c:pt idx="98">
                  <c:v>32203</c:v>
                </c:pt>
                <c:pt idx="99">
                  <c:v>32234</c:v>
                </c:pt>
                <c:pt idx="100">
                  <c:v>32264</c:v>
                </c:pt>
                <c:pt idx="101">
                  <c:v>32295</c:v>
                </c:pt>
                <c:pt idx="102">
                  <c:v>32325</c:v>
                </c:pt>
                <c:pt idx="103">
                  <c:v>32356</c:v>
                </c:pt>
                <c:pt idx="104">
                  <c:v>32387</c:v>
                </c:pt>
                <c:pt idx="105">
                  <c:v>32417</c:v>
                </c:pt>
                <c:pt idx="106">
                  <c:v>32448</c:v>
                </c:pt>
                <c:pt idx="107">
                  <c:v>32478</c:v>
                </c:pt>
                <c:pt idx="108">
                  <c:v>32509</c:v>
                </c:pt>
                <c:pt idx="109">
                  <c:v>32540</c:v>
                </c:pt>
                <c:pt idx="110">
                  <c:v>32568</c:v>
                </c:pt>
                <c:pt idx="111">
                  <c:v>32599</c:v>
                </c:pt>
                <c:pt idx="112">
                  <c:v>32629</c:v>
                </c:pt>
                <c:pt idx="113">
                  <c:v>32660</c:v>
                </c:pt>
                <c:pt idx="114">
                  <c:v>32690</c:v>
                </c:pt>
                <c:pt idx="115">
                  <c:v>32721</c:v>
                </c:pt>
                <c:pt idx="116">
                  <c:v>32752</c:v>
                </c:pt>
                <c:pt idx="117">
                  <c:v>32782</c:v>
                </c:pt>
                <c:pt idx="118">
                  <c:v>32813</c:v>
                </c:pt>
                <c:pt idx="119">
                  <c:v>32843</c:v>
                </c:pt>
                <c:pt idx="120">
                  <c:v>32874</c:v>
                </c:pt>
                <c:pt idx="121">
                  <c:v>32905</c:v>
                </c:pt>
                <c:pt idx="122">
                  <c:v>32933</c:v>
                </c:pt>
                <c:pt idx="123">
                  <c:v>32964</c:v>
                </c:pt>
                <c:pt idx="124">
                  <c:v>32994</c:v>
                </c:pt>
                <c:pt idx="125">
                  <c:v>33025</c:v>
                </c:pt>
                <c:pt idx="126">
                  <c:v>33055</c:v>
                </c:pt>
                <c:pt idx="127">
                  <c:v>33086</c:v>
                </c:pt>
                <c:pt idx="128">
                  <c:v>33117</c:v>
                </c:pt>
                <c:pt idx="129">
                  <c:v>33147</c:v>
                </c:pt>
                <c:pt idx="130">
                  <c:v>33178</c:v>
                </c:pt>
                <c:pt idx="131">
                  <c:v>33208</c:v>
                </c:pt>
                <c:pt idx="132">
                  <c:v>33239</c:v>
                </c:pt>
                <c:pt idx="133">
                  <c:v>33270</c:v>
                </c:pt>
                <c:pt idx="134">
                  <c:v>33298</c:v>
                </c:pt>
                <c:pt idx="135">
                  <c:v>33329</c:v>
                </c:pt>
                <c:pt idx="136">
                  <c:v>33359</c:v>
                </c:pt>
                <c:pt idx="137">
                  <c:v>33390</c:v>
                </c:pt>
                <c:pt idx="138">
                  <c:v>33420</c:v>
                </c:pt>
                <c:pt idx="139">
                  <c:v>33451</c:v>
                </c:pt>
                <c:pt idx="140">
                  <c:v>33482</c:v>
                </c:pt>
                <c:pt idx="141">
                  <c:v>33512</c:v>
                </c:pt>
                <c:pt idx="142">
                  <c:v>33543</c:v>
                </c:pt>
                <c:pt idx="143">
                  <c:v>33573</c:v>
                </c:pt>
                <c:pt idx="144">
                  <c:v>33604</c:v>
                </c:pt>
                <c:pt idx="145">
                  <c:v>33635</c:v>
                </c:pt>
                <c:pt idx="146">
                  <c:v>33664</c:v>
                </c:pt>
                <c:pt idx="147">
                  <c:v>33695</c:v>
                </c:pt>
                <c:pt idx="148">
                  <c:v>33725</c:v>
                </c:pt>
                <c:pt idx="149">
                  <c:v>33756</c:v>
                </c:pt>
                <c:pt idx="150">
                  <c:v>33786</c:v>
                </c:pt>
                <c:pt idx="151">
                  <c:v>33817</c:v>
                </c:pt>
                <c:pt idx="152">
                  <c:v>33848</c:v>
                </c:pt>
                <c:pt idx="153">
                  <c:v>33878</c:v>
                </c:pt>
                <c:pt idx="154">
                  <c:v>33909</c:v>
                </c:pt>
                <c:pt idx="155">
                  <c:v>33939</c:v>
                </c:pt>
                <c:pt idx="156">
                  <c:v>33970</c:v>
                </c:pt>
                <c:pt idx="157">
                  <c:v>34001</c:v>
                </c:pt>
                <c:pt idx="158">
                  <c:v>34029</c:v>
                </c:pt>
                <c:pt idx="159">
                  <c:v>34060</c:v>
                </c:pt>
                <c:pt idx="160">
                  <c:v>34090</c:v>
                </c:pt>
                <c:pt idx="161">
                  <c:v>34121</c:v>
                </c:pt>
                <c:pt idx="162">
                  <c:v>34151</c:v>
                </c:pt>
                <c:pt idx="163">
                  <c:v>34182</c:v>
                </c:pt>
                <c:pt idx="164">
                  <c:v>34213</c:v>
                </c:pt>
                <c:pt idx="165">
                  <c:v>34243</c:v>
                </c:pt>
                <c:pt idx="166">
                  <c:v>34274</c:v>
                </c:pt>
                <c:pt idx="167">
                  <c:v>34304</c:v>
                </c:pt>
                <c:pt idx="168">
                  <c:v>34335</c:v>
                </c:pt>
                <c:pt idx="169">
                  <c:v>34366</c:v>
                </c:pt>
                <c:pt idx="170">
                  <c:v>34394</c:v>
                </c:pt>
                <c:pt idx="171">
                  <c:v>34425</c:v>
                </c:pt>
                <c:pt idx="172">
                  <c:v>34455</c:v>
                </c:pt>
                <c:pt idx="173">
                  <c:v>34486</c:v>
                </c:pt>
                <c:pt idx="174">
                  <c:v>34516</c:v>
                </c:pt>
                <c:pt idx="175">
                  <c:v>34547</c:v>
                </c:pt>
                <c:pt idx="176">
                  <c:v>34578</c:v>
                </c:pt>
                <c:pt idx="177">
                  <c:v>34608</c:v>
                </c:pt>
                <c:pt idx="178">
                  <c:v>34639</c:v>
                </c:pt>
                <c:pt idx="179">
                  <c:v>34669</c:v>
                </c:pt>
                <c:pt idx="180">
                  <c:v>34700</c:v>
                </c:pt>
                <c:pt idx="181">
                  <c:v>34731</c:v>
                </c:pt>
                <c:pt idx="182">
                  <c:v>34759</c:v>
                </c:pt>
                <c:pt idx="183">
                  <c:v>34790</c:v>
                </c:pt>
                <c:pt idx="184">
                  <c:v>34820</c:v>
                </c:pt>
                <c:pt idx="185">
                  <c:v>34851</c:v>
                </c:pt>
                <c:pt idx="186">
                  <c:v>34881</c:v>
                </c:pt>
                <c:pt idx="187">
                  <c:v>34912</c:v>
                </c:pt>
                <c:pt idx="188">
                  <c:v>34943</c:v>
                </c:pt>
                <c:pt idx="189">
                  <c:v>34973</c:v>
                </c:pt>
                <c:pt idx="190">
                  <c:v>35004</c:v>
                </c:pt>
                <c:pt idx="191">
                  <c:v>35034</c:v>
                </c:pt>
                <c:pt idx="192">
                  <c:v>35065</c:v>
                </c:pt>
                <c:pt idx="193">
                  <c:v>35096</c:v>
                </c:pt>
                <c:pt idx="194">
                  <c:v>35125</c:v>
                </c:pt>
                <c:pt idx="195">
                  <c:v>35156</c:v>
                </c:pt>
                <c:pt idx="196">
                  <c:v>35186</c:v>
                </c:pt>
                <c:pt idx="197">
                  <c:v>35217</c:v>
                </c:pt>
                <c:pt idx="198">
                  <c:v>35247</c:v>
                </c:pt>
                <c:pt idx="199">
                  <c:v>35278</c:v>
                </c:pt>
                <c:pt idx="200">
                  <c:v>35309</c:v>
                </c:pt>
                <c:pt idx="201">
                  <c:v>35339</c:v>
                </c:pt>
                <c:pt idx="202">
                  <c:v>35370</c:v>
                </c:pt>
                <c:pt idx="203">
                  <c:v>35400</c:v>
                </c:pt>
                <c:pt idx="204">
                  <c:v>35431</c:v>
                </c:pt>
                <c:pt idx="205">
                  <c:v>35462</c:v>
                </c:pt>
                <c:pt idx="206">
                  <c:v>35490</c:v>
                </c:pt>
                <c:pt idx="207">
                  <c:v>35521</c:v>
                </c:pt>
                <c:pt idx="208">
                  <c:v>35551</c:v>
                </c:pt>
                <c:pt idx="209">
                  <c:v>35582</c:v>
                </c:pt>
                <c:pt idx="210">
                  <c:v>35612</c:v>
                </c:pt>
                <c:pt idx="211">
                  <c:v>35643</c:v>
                </c:pt>
                <c:pt idx="212">
                  <c:v>35674</c:v>
                </c:pt>
                <c:pt idx="213">
                  <c:v>35704</c:v>
                </c:pt>
                <c:pt idx="214">
                  <c:v>35735</c:v>
                </c:pt>
                <c:pt idx="215">
                  <c:v>35765</c:v>
                </c:pt>
                <c:pt idx="216">
                  <c:v>35796</c:v>
                </c:pt>
                <c:pt idx="217">
                  <c:v>35827</c:v>
                </c:pt>
                <c:pt idx="218">
                  <c:v>35855</c:v>
                </c:pt>
                <c:pt idx="219">
                  <c:v>35886</c:v>
                </c:pt>
                <c:pt idx="220">
                  <c:v>35916</c:v>
                </c:pt>
                <c:pt idx="221">
                  <c:v>35947</c:v>
                </c:pt>
                <c:pt idx="222">
                  <c:v>35977</c:v>
                </c:pt>
                <c:pt idx="223">
                  <c:v>36008</c:v>
                </c:pt>
                <c:pt idx="224">
                  <c:v>36039</c:v>
                </c:pt>
                <c:pt idx="225">
                  <c:v>36069</c:v>
                </c:pt>
                <c:pt idx="226">
                  <c:v>36100</c:v>
                </c:pt>
                <c:pt idx="227">
                  <c:v>36130</c:v>
                </c:pt>
                <c:pt idx="228">
                  <c:v>36161</c:v>
                </c:pt>
                <c:pt idx="229">
                  <c:v>36192</c:v>
                </c:pt>
                <c:pt idx="230">
                  <c:v>36220</c:v>
                </c:pt>
                <c:pt idx="231">
                  <c:v>36251</c:v>
                </c:pt>
                <c:pt idx="232">
                  <c:v>36281</c:v>
                </c:pt>
                <c:pt idx="233">
                  <c:v>36312</c:v>
                </c:pt>
                <c:pt idx="234">
                  <c:v>36342</c:v>
                </c:pt>
                <c:pt idx="235">
                  <c:v>36373</c:v>
                </c:pt>
                <c:pt idx="236">
                  <c:v>36404</c:v>
                </c:pt>
                <c:pt idx="237">
                  <c:v>36434</c:v>
                </c:pt>
                <c:pt idx="238">
                  <c:v>36465</c:v>
                </c:pt>
                <c:pt idx="239">
                  <c:v>36495</c:v>
                </c:pt>
                <c:pt idx="240">
                  <c:v>36526</c:v>
                </c:pt>
                <c:pt idx="241">
                  <c:v>36557</c:v>
                </c:pt>
                <c:pt idx="242">
                  <c:v>36586</c:v>
                </c:pt>
                <c:pt idx="243">
                  <c:v>36617</c:v>
                </c:pt>
                <c:pt idx="244">
                  <c:v>36647</c:v>
                </c:pt>
                <c:pt idx="245">
                  <c:v>36678</c:v>
                </c:pt>
                <c:pt idx="246">
                  <c:v>36708</c:v>
                </c:pt>
                <c:pt idx="247">
                  <c:v>36739</c:v>
                </c:pt>
                <c:pt idx="248">
                  <c:v>36770</c:v>
                </c:pt>
                <c:pt idx="249">
                  <c:v>36800</c:v>
                </c:pt>
                <c:pt idx="250">
                  <c:v>36831</c:v>
                </c:pt>
                <c:pt idx="251">
                  <c:v>36861</c:v>
                </c:pt>
                <c:pt idx="252">
                  <c:v>36892</c:v>
                </c:pt>
                <c:pt idx="253">
                  <c:v>36923</c:v>
                </c:pt>
                <c:pt idx="254">
                  <c:v>36951</c:v>
                </c:pt>
                <c:pt idx="255">
                  <c:v>36982</c:v>
                </c:pt>
                <c:pt idx="256">
                  <c:v>37012</c:v>
                </c:pt>
                <c:pt idx="257">
                  <c:v>37043</c:v>
                </c:pt>
                <c:pt idx="258">
                  <c:v>37073</c:v>
                </c:pt>
                <c:pt idx="259">
                  <c:v>37104</c:v>
                </c:pt>
                <c:pt idx="260">
                  <c:v>37135</c:v>
                </c:pt>
                <c:pt idx="261">
                  <c:v>37165</c:v>
                </c:pt>
                <c:pt idx="262">
                  <c:v>37196</c:v>
                </c:pt>
                <c:pt idx="263">
                  <c:v>37226</c:v>
                </c:pt>
                <c:pt idx="264">
                  <c:v>37257</c:v>
                </c:pt>
                <c:pt idx="265">
                  <c:v>37288</c:v>
                </c:pt>
                <c:pt idx="266">
                  <c:v>37316</c:v>
                </c:pt>
                <c:pt idx="267">
                  <c:v>37347</c:v>
                </c:pt>
                <c:pt idx="268">
                  <c:v>37377</c:v>
                </c:pt>
                <c:pt idx="269">
                  <c:v>37408</c:v>
                </c:pt>
                <c:pt idx="270">
                  <c:v>37438</c:v>
                </c:pt>
                <c:pt idx="271">
                  <c:v>37469</c:v>
                </c:pt>
                <c:pt idx="272">
                  <c:v>37500</c:v>
                </c:pt>
                <c:pt idx="273">
                  <c:v>37530</c:v>
                </c:pt>
                <c:pt idx="274">
                  <c:v>37561</c:v>
                </c:pt>
                <c:pt idx="275">
                  <c:v>37591</c:v>
                </c:pt>
                <c:pt idx="276">
                  <c:v>37622</c:v>
                </c:pt>
                <c:pt idx="277">
                  <c:v>37653</c:v>
                </c:pt>
                <c:pt idx="278">
                  <c:v>37681</c:v>
                </c:pt>
                <c:pt idx="279">
                  <c:v>37712</c:v>
                </c:pt>
                <c:pt idx="280">
                  <c:v>37742</c:v>
                </c:pt>
                <c:pt idx="281">
                  <c:v>37773</c:v>
                </c:pt>
                <c:pt idx="282">
                  <c:v>37803</c:v>
                </c:pt>
                <c:pt idx="283">
                  <c:v>37834</c:v>
                </c:pt>
                <c:pt idx="284">
                  <c:v>37865</c:v>
                </c:pt>
                <c:pt idx="285">
                  <c:v>37895</c:v>
                </c:pt>
                <c:pt idx="286">
                  <c:v>37926</c:v>
                </c:pt>
                <c:pt idx="287">
                  <c:v>37956</c:v>
                </c:pt>
                <c:pt idx="288">
                  <c:v>37987</c:v>
                </c:pt>
                <c:pt idx="289">
                  <c:v>38018</c:v>
                </c:pt>
                <c:pt idx="290">
                  <c:v>38047</c:v>
                </c:pt>
                <c:pt idx="291">
                  <c:v>38078</c:v>
                </c:pt>
                <c:pt idx="292">
                  <c:v>38108</c:v>
                </c:pt>
                <c:pt idx="293">
                  <c:v>38139</c:v>
                </c:pt>
                <c:pt idx="294">
                  <c:v>38169</c:v>
                </c:pt>
                <c:pt idx="295">
                  <c:v>38200</c:v>
                </c:pt>
                <c:pt idx="296">
                  <c:v>38231</c:v>
                </c:pt>
                <c:pt idx="297">
                  <c:v>38261</c:v>
                </c:pt>
                <c:pt idx="298">
                  <c:v>38292</c:v>
                </c:pt>
                <c:pt idx="299">
                  <c:v>38322</c:v>
                </c:pt>
                <c:pt idx="300">
                  <c:v>38353</c:v>
                </c:pt>
                <c:pt idx="301">
                  <c:v>38384</c:v>
                </c:pt>
                <c:pt idx="302">
                  <c:v>38412</c:v>
                </c:pt>
                <c:pt idx="303">
                  <c:v>38443</c:v>
                </c:pt>
                <c:pt idx="304">
                  <c:v>38473</c:v>
                </c:pt>
                <c:pt idx="305">
                  <c:v>38504</c:v>
                </c:pt>
                <c:pt idx="306">
                  <c:v>38534</c:v>
                </c:pt>
                <c:pt idx="307">
                  <c:v>38565</c:v>
                </c:pt>
                <c:pt idx="308">
                  <c:v>38596</c:v>
                </c:pt>
                <c:pt idx="309">
                  <c:v>38626</c:v>
                </c:pt>
                <c:pt idx="310">
                  <c:v>38657</c:v>
                </c:pt>
                <c:pt idx="311">
                  <c:v>38687</c:v>
                </c:pt>
                <c:pt idx="312">
                  <c:v>38718</c:v>
                </c:pt>
                <c:pt idx="313">
                  <c:v>38749</c:v>
                </c:pt>
                <c:pt idx="314">
                  <c:v>38777</c:v>
                </c:pt>
                <c:pt idx="315">
                  <c:v>38808</c:v>
                </c:pt>
                <c:pt idx="316">
                  <c:v>38838</c:v>
                </c:pt>
                <c:pt idx="317">
                  <c:v>38869</c:v>
                </c:pt>
                <c:pt idx="318">
                  <c:v>38899</c:v>
                </c:pt>
                <c:pt idx="319">
                  <c:v>38930</c:v>
                </c:pt>
                <c:pt idx="320">
                  <c:v>38961</c:v>
                </c:pt>
                <c:pt idx="321">
                  <c:v>38991</c:v>
                </c:pt>
                <c:pt idx="322">
                  <c:v>39022</c:v>
                </c:pt>
                <c:pt idx="323">
                  <c:v>39052</c:v>
                </c:pt>
                <c:pt idx="324">
                  <c:v>39083</c:v>
                </c:pt>
                <c:pt idx="325">
                  <c:v>39114</c:v>
                </c:pt>
                <c:pt idx="326">
                  <c:v>39142</c:v>
                </c:pt>
                <c:pt idx="327">
                  <c:v>39173</c:v>
                </c:pt>
                <c:pt idx="328">
                  <c:v>39203</c:v>
                </c:pt>
                <c:pt idx="329">
                  <c:v>39234</c:v>
                </c:pt>
                <c:pt idx="330">
                  <c:v>39264</c:v>
                </c:pt>
                <c:pt idx="331">
                  <c:v>39295</c:v>
                </c:pt>
                <c:pt idx="332">
                  <c:v>39326</c:v>
                </c:pt>
                <c:pt idx="333">
                  <c:v>39356</c:v>
                </c:pt>
                <c:pt idx="334">
                  <c:v>39387</c:v>
                </c:pt>
                <c:pt idx="335">
                  <c:v>39417</c:v>
                </c:pt>
                <c:pt idx="336">
                  <c:v>39448</c:v>
                </c:pt>
                <c:pt idx="337">
                  <c:v>39479</c:v>
                </c:pt>
                <c:pt idx="338">
                  <c:v>39508</c:v>
                </c:pt>
                <c:pt idx="339">
                  <c:v>39539</c:v>
                </c:pt>
                <c:pt idx="340">
                  <c:v>39569</c:v>
                </c:pt>
                <c:pt idx="341">
                  <c:v>39600</c:v>
                </c:pt>
                <c:pt idx="342">
                  <c:v>39630</c:v>
                </c:pt>
                <c:pt idx="343">
                  <c:v>39661</c:v>
                </c:pt>
                <c:pt idx="344">
                  <c:v>39692</c:v>
                </c:pt>
                <c:pt idx="345">
                  <c:v>39722</c:v>
                </c:pt>
                <c:pt idx="346">
                  <c:v>39753</c:v>
                </c:pt>
                <c:pt idx="347">
                  <c:v>39783</c:v>
                </c:pt>
                <c:pt idx="348">
                  <c:v>39814</c:v>
                </c:pt>
                <c:pt idx="349">
                  <c:v>39845</c:v>
                </c:pt>
                <c:pt idx="350">
                  <c:v>39873</c:v>
                </c:pt>
                <c:pt idx="351">
                  <c:v>39904</c:v>
                </c:pt>
                <c:pt idx="352">
                  <c:v>39934</c:v>
                </c:pt>
                <c:pt idx="353">
                  <c:v>39965</c:v>
                </c:pt>
                <c:pt idx="354">
                  <c:v>39995</c:v>
                </c:pt>
                <c:pt idx="355">
                  <c:v>40026</c:v>
                </c:pt>
                <c:pt idx="356">
                  <c:v>40057</c:v>
                </c:pt>
                <c:pt idx="357">
                  <c:v>40087</c:v>
                </c:pt>
                <c:pt idx="358">
                  <c:v>40118</c:v>
                </c:pt>
                <c:pt idx="359">
                  <c:v>40148</c:v>
                </c:pt>
                <c:pt idx="360">
                  <c:v>40179</c:v>
                </c:pt>
                <c:pt idx="361">
                  <c:v>40210</c:v>
                </c:pt>
                <c:pt idx="362">
                  <c:v>40238</c:v>
                </c:pt>
                <c:pt idx="363">
                  <c:v>40269</c:v>
                </c:pt>
                <c:pt idx="364">
                  <c:v>40299</c:v>
                </c:pt>
                <c:pt idx="365">
                  <c:v>40330</c:v>
                </c:pt>
                <c:pt idx="366">
                  <c:v>40360</c:v>
                </c:pt>
                <c:pt idx="367">
                  <c:v>40391</c:v>
                </c:pt>
                <c:pt idx="368">
                  <c:v>40422</c:v>
                </c:pt>
                <c:pt idx="369">
                  <c:v>40452</c:v>
                </c:pt>
                <c:pt idx="370">
                  <c:v>40483</c:v>
                </c:pt>
                <c:pt idx="371">
                  <c:v>40513</c:v>
                </c:pt>
                <c:pt idx="372">
                  <c:v>40544</c:v>
                </c:pt>
                <c:pt idx="373">
                  <c:v>40575</c:v>
                </c:pt>
                <c:pt idx="374">
                  <c:v>40603</c:v>
                </c:pt>
                <c:pt idx="375">
                  <c:v>40634</c:v>
                </c:pt>
                <c:pt idx="376">
                  <c:v>40664</c:v>
                </c:pt>
                <c:pt idx="377">
                  <c:v>40695</c:v>
                </c:pt>
                <c:pt idx="378">
                  <c:v>40725</c:v>
                </c:pt>
                <c:pt idx="379">
                  <c:v>40756</c:v>
                </c:pt>
                <c:pt idx="380">
                  <c:v>40787</c:v>
                </c:pt>
                <c:pt idx="381">
                  <c:v>40817</c:v>
                </c:pt>
                <c:pt idx="382">
                  <c:v>40848</c:v>
                </c:pt>
                <c:pt idx="383">
                  <c:v>40878</c:v>
                </c:pt>
                <c:pt idx="384">
                  <c:v>40909</c:v>
                </c:pt>
                <c:pt idx="385">
                  <c:v>40940</c:v>
                </c:pt>
                <c:pt idx="386">
                  <c:v>40969</c:v>
                </c:pt>
                <c:pt idx="387">
                  <c:v>41000</c:v>
                </c:pt>
                <c:pt idx="388">
                  <c:v>41030</c:v>
                </c:pt>
                <c:pt idx="389">
                  <c:v>41061</c:v>
                </c:pt>
                <c:pt idx="390">
                  <c:v>41091</c:v>
                </c:pt>
                <c:pt idx="391">
                  <c:v>41122</c:v>
                </c:pt>
                <c:pt idx="392">
                  <c:v>41153</c:v>
                </c:pt>
                <c:pt idx="393">
                  <c:v>41183</c:v>
                </c:pt>
                <c:pt idx="394">
                  <c:v>41214</c:v>
                </c:pt>
                <c:pt idx="395">
                  <c:v>41244</c:v>
                </c:pt>
                <c:pt idx="396">
                  <c:v>41275</c:v>
                </c:pt>
                <c:pt idx="397">
                  <c:v>41306</c:v>
                </c:pt>
                <c:pt idx="398">
                  <c:v>41334</c:v>
                </c:pt>
                <c:pt idx="399">
                  <c:v>41365</c:v>
                </c:pt>
                <c:pt idx="400">
                  <c:v>41395</c:v>
                </c:pt>
                <c:pt idx="401">
                  <c:v>41426</c:v>
                </c:pt>
                <c:pt idx="402">
                  <c:v>41456</c:v>
                </c:pt>
                <c:pt idx="403">
                  <c:v>41487</c:v>
                </c:pt>
                <c:pt idx="404">
                  <c:v>41518</c:v>
                </c:pt>
                <c:pt idx="405">
                  <c:v>41548</c:v>
                </c:pt>
                <c:pt idx="406">
                  <c:v>41579</c:v>
                </c:pt>
                <c:pt idx="407">
                  <c:v>41609</c:v>
                </c:pt>
                <c:pt idx="408">
                  <c:v>41640</c:v>
                </c:pt>
                <c:pt idx="409">
                  <c:v>41671</c:v>
                </c:pt>
                <c:pt idx="410">
                  <c:v>41699</c:v>
                </c:pt>
                <c:pt idx="411">
                  <c:v>41730</c:v>
                </c:pt>
                <c:pt idx="412">
                  <c:v>41760</c:v>
                </c:pt>
                <c:pt idx="413">
                  <c:v>41791</c:v>
                </c:pt>
                <c:pt idx="414">
                  <c:v>41821</c:v>
                </c:pt>
                <c:pt idx="415">
                  <c:v>41852</c:v>
                </c:pt>
                <c:pt idx="416">
                  <c:v>41883</c:v>
                </c:pt>
                <c:pt idx="417">
                  <c:v>41913</c:v>
                </c:pt>
                <c:pt idx="418">
                  <c:v>41944</c:v>
                </c:pt>
                <c:pt idx="419">
                  <c:v>41974</c:v>
                </c:pt>
                <c:pt idx="420">
                  <c:v>42005</c:v>
                </c:pt>
                <c:pt idx="421">
                  <c:v>42036</c:v>
                </c:pt>
                <c:pt idx="422">
                  <c:v>42064</c:v>
                </c:pt>
                <c:pt idx="423">
                  <c:v>42095</c:v>
                </c:pt>
                <c:pt idx="424">
                  <c:v>42125</c:v>
                </c:pt>
                <c:pt idx="425">
                  <c:v>42156</c:v>
                </c:pt>
                <c:pt idx="426">
                  <c:v>42186</c:v>
                </c:pt>
                <c:pt idx="427">
                  <c:v>42217</c:v>
                </c:pt>
                <c:pt idx="428">
                  <c:v>42248</c:v>
                </c:pt>
                <c:pt idx="429">
                  <c:v>42278</c:v>
                </c:pt>
                <c:pt idx="430">
                  <c:v>42309</c:v>
                </c:pt>
                <c:pt idx="431">
                  <c:v>42339</c:v>
                </c:pt>
                <c:pt idx="432">
                  <c:v>42370</c:v>
                </c:pt>
                <c:pt idx="433">
                  <c:v>42401</c:v>
                </c:pt>
                <c:pt idx="434">
                  <c:v>42430</c:v>
                </c:pt>
                <c:pt idx="435">
                  <c:v>42461</c:v>
                </c:pt>
                <c:pt idx="436">
                  <c:v>42491</c:v>
                </c:pt>
                <c:pt idx="437">
                  <c:v>42522</c:v>
                </c:pt>
                <c:pt idx="438">
                  <c:v>42552</c:v>
                </c:pt>
                <c:pt idx="439">
                  <c:v>42583</c:v>
                </c:pt>
                <c:pt idx="440">
                  <c:v>42614</c:v>
                </c:pt>
                <c:pt idx="441">
                  <c:v>42644</c:v>
                </c:pt>
                <c:pt idx="442">
                  <c:v>42675</c:v>
                </c:pt>
                <c:pt idx="443">
                  <c:v>42705</c:v>
                </c:pt>
                <c:pt idx="444">
                  <c:v>42736</c:v>
                </c:pt>
                <c:pt idx="445">
                  <c:v>42767</c:v>
                </c:pt>
                <c:pt idx="446">
                  <c:v>42795</c:v>
                </c:pt>
                <c:pt idx="447">
                  <c:v>42826</c:v>
                </c:pt>
                <c:pt idx="448">
                  <c:v>42856</c:v>
                </c:pt>
                <c:pt idx="449">
                  <c:v>42887</c:v>
                </c:pt>
                <c:pt idx="450">
                  <c:v>42917</c:v>
                </c:pt>
                <c:pt idx="451">
                  <c:v>42948</c:v>
                </c:pt>
                <c:pt idx="452">
                  <c:v>42979</c:v>
                </c:pt>
                <c:pt idx="453">
                  <c:v>43009</c:v>
                </c:pt>
              </c:numCache>
            </c:numRef>
          </c:cat>
          <c:val>
            <c:numRef>
              <c:f>IPCA!$B$3:$B$456</c:f>
              <c:numCache>
                <c:formatCode>#,##0.00</c:formatCode>
                <c:ptCount val="454"/>
                <c:pt idx="0">
                  <c:v>6.6156491605738701</c:v>
                </c:pt>
                <c:pt idx="1">
                  <c:v>4.6169188530342398</c:v>
                </c:pt>
                <c:pt idx="2">
                  <c:v>6.0383886646346401</c:v>
                </c:pt>
                <c:pt idx="3">
                  <c:v>5.2861138240255698</c:v>
                </c:pt>
                <c:pt idx="4">
                  <c:v>5.7027206510166897</c:v>
                </c:pt>
                <c:pt idx="5">
                  <c:v>5.3053043070694397</c:v>
                </c:pt>
                <c:pt idx="6">
                  <c:v>5.5456120912525897</c:v>
                </c:pt>
                <c:pt idx="7">
                  <c:v>4.9455824428234401</c:v>
                </c:pt>
                <c:pt idx="8">
                  <c:v>4.2303253109904597</c:v>
                </c:pt>
                <c:pt idx="9">
                  <c:v>9.4805311984775997</c:v>
                </c:pt>
                <c:pt idx="10">
                  <c:v>6.6733597560518803</c:v>
                </c:pt>
                <c:pt idx="11">
                  <c:v>6.61408363651688</c:v>
                </c:pt>
                <c:pt idx="12">
                  <c:v>6.83751111696695</c:v>
                </c:pt>
                <c:pt idx="13">
                  <c:v>6.4011493827617096</c:v>
                </c:pt>
                <c:pt idx="14">
                  <c:v>4.9717481382747701</c:v>
                </c:pt>
                <c:pt idx="15">
                  <c:v>6.4620667572073698</c:v>
                </c:pt>
                <c:pt idx="16">
                  <c:v>5.55956004750076</c:v>
                </c:pt>
                <c:pt idx="17">
                  <c:v>5.51778345450973</c:v>
                </c:pt>
                <c:pt idx="18">
                  <c:v>6.2558195835971597</c:v>
                </c:pt>
                <c:pt idx="19">
                  <c:v>5.4957958892165397</c:v>
                </c:pt>
                <c:pt idx="20">
                  <c:v>5.25684049640323</c:v>
                </c:pt>
                <c:pt idx="21">
                  <c:v>5.0775562386309501</c:v>
                </c:pt>
                <c:pt idx="22">
                  <c:v>5.2715576968572799</c:v>
                </c:pt>
                <c:pt idx="23">
                  <c:v>5.92541066937771</c:v>
                </c:pt>
                <c:pt idx="24">
                  <c:v>6.97</c:v>
                </c:pt>
                <c:pt idx="25">
                  <c:v>6.6366944979661797</c:v>
                </c:pt>
                <c:pt idx="26">
                  <c:v>5.7125901956847702</c:v>
                </c:pt>
                <c:pt idx="27">
                  <c:v>5.8873307881147401</c:v>
                </c:pt>
                <c:pt idx="28">
                  <c:v>6.6585429541300201</c:v>
                </c:pt>
                <c:pt idx="29">
                  <c:v>7.1049156490645</c:v>
                </c:pt>
                <c:pt idx="30">
                  <c:v>6.3579250680538397</c:v>
                </c:pt>
                <c:pt idx="31">
                  <c:v>5.9728644306957603</c:v>
                </c:pt>
                <c:pt idx="32">
                  <c:v>5.08025991265231</c:v>
                </c:pt>
                <c:pt idx="33">
                  <c:v>4.4424170117201198</c:v>
                </c:pt>
                <c:pt idx="34">
                  <c:v>5.2884543594797604</c:v>
                </c:pt>
                <c:pt idx="35">
                  <c:v>7.8059157751048103</c:v>
                </c:pt>
                <c:pt idx="36">
                  <c:v>8.6411003145776295</c:v>
                </c:pt>
                <c:pt idx="37">
                  <c:v>7.8581429317430098</c:v>
                </c:pt>
                <c:pt idx="38">
                  <c:v>7.3448492171416504</c:v>
                </c:pt>
                <c:pt idx="39">
                  <c:v>6.5792587188970204</c:v>
                </c:pt>
                <c:pt idx="40">
                  <c:v>6.4829591104514703</c:v>
                </c:pt>
                <c:pt idx="41">
                  <c:v>9.8803474726902394</c:v>
                </c:pt>
                <c:pt idx="42">
                  <c:v>10.078438526085399</c:v>
                </c:pt>
                <c:pt idx="43">
                  <c:v>9.1112120632036202</c:v>
                </c:pt>
                <c:pt idx="44">
                  <c:v>10.3006011324368</c:v>
                </c:pt>
                <c:pt idx="45">
                  <c:v>8.8665502871766897</c:v>
                </c:pt>
                <c:pt idx="46">
                  <c:v>7.3842412048320503</c:v>
                </c:pt>
                <c:pt idx="47">
                  <c:v>8.6770991136616793</c:v>
                </c:pt>
                <c:pt idx="48">
                  <c:v>9.6689384379464904</c:v>
                </c:pt>
                <c:pt idx="49">
                  <c:v>9.5007374752731604</c:v>
                </c:pt>
                <c:pt idx="50">
                  <c:v>8.9385483553075193</c:v>
                </c:pt>
                <c:pt idx="51">
                  <c:v>9.5429967381735601</c:v>
                </c:pt>
                <c:pt idx="52">
                  <c:v>9.0502235315286903</c:v>
                </c:pt>
                <c:pt idx="53">
                  <c:v>10.080186654476</c:v>
                </c:pt>
                <c:pt idx="54">
                  <c:v>9.7246676695867293</c:v>
                </c:pt>
                <c:pt idx="55">
                  <c:v>9.3492082557340002</c:v>
                </c:pt>
                <c:pt idx="56">
                  <c:v>11.748073391284001</c:v>
                </c:pt>
                <c:pt idx="57">
                  <c:v>10.4371986364108</c:v>
                </c:pt>
                <c:pt idx="58">
                  <c:v>10.5263376674186</c:v>
                </c:pt>
                <c:pt idx="59">
                  <c:v>11.9772318197023</c:v>
                </c:pt>
                <c:pt idx="60">
                  <c:v>11.7592623142395</c:v>
                </c:pt>
                <c:pt idx="61">
                  <c:v>10.8652460303697</c:v>
                </c:pt>
                <c:pt idx="62">
                  <c:v>10.1622895878452</c:v>
                </c:pt>
                <c:pt idx="63">
                  <c:v>8.1953357926486401</c:v>
                </c:pt>
                <c:pt idx="64">
                  <c:v>7.19583929607517</c:v>
                </c:pt>
                <c:pt idx="65">
                  <c:v>8.49392906572883</c:v>
                </c:pt>
                <c:pt idx="66">
                  <c:v>10.312998332407201</c:v>
                </c:pt>
                <c:pt idx="67">
                  <c:v>12.0495633121291</c:v>
                </c:pt>
                <c:pt idx="68">
                  <c:v>11.1174031746806</c:v>
                </c:pt>
                <c:pt idx="69">
                  <c:v>10.616449226659</c:v>
                </c:pt>
                <c:pt idx="70">
                  <c:v>13.972938637931099</c:v>
                </c:pt>
                <c:pt idx="71">
                  <c:v>15.0730453195001</c:v>
                </c:pt>
                <c:pt idx="72">
                  <c:v>14.372350612333999</c:v>
                </c:pt>
                <c:pt idx="73">
                  <c:v>12.716257234022301</c:v>
                </c:pt>
                <c:pt idx="74">
                  <c:v>4.77018576799688</c:v>
                </c:pt>
                <c:pt idx="75">
                  <c:v>0.78000320905249299</c:v>
                </c:pt>
                <c:pt idx="76">
                  <c:v>1.39908695970441</c:v>
                </c:pt>
                <c:pt idx="77">
                  <c:v>1.2721397496659801</c:v>
                </c:pt>
                <c:pt idx="78">
                  <c:v>1.7103069998462901</c:v>
                </c:pt>
                <c:pt idx="79">
                  <c:v>3.5531100874813601</c:v>
                </c:pt>
                <c:pt idx="80">
                  <c:v>1.71559599894644</c:v>
                </c:pt>
                <c:pt idx="81">
                  <c:v>1.90312887367812</c:v>
                </c:pt>
                <c:pt idx="82">
                  <c:v>5.4522925677130498</c:v>
                </c:pt>
                <c:pt idx="83">
                  <c:v>11.650157892363399</c:v>
                </c:pt>
                <c:pt idx="84">
                  <c:v>13.2085420443698</c:v>
                </c:pt>
                <c:pt idx="85">
                  <c:v>12.636962282846101</c:v>
                </c:pt>
                <c:pt idx="86">
                  <c:v>16.371888612648402</c:v>
                </c:pt>
                <c:pt idx="87">
                  <c:v>19.099244001746602</c:v>
                </c:pt>
                <c:pt idx="88">
                  <c:v>21.451360436213701</c:v>
                </c:pt>
                <c:pt idx="89">
                  <c:v>19.711404100381099</c:v>
                </c:pt>
                <c:pt idx="90">
                  <c:v>9.2100633544892592</c:v>
                </c:pt>
                <c:pt idx="91">
                  <c:v>4.87033868986431</c:v>
                </c:pt>
                <c:pt idx="92">
                  <c:v>7.7811277845208204</c:v>
                </c:pt>
                <c:pt idx="93">
                  <c:v>11.2201362464978</c:v>
                </c:pt>
                <c:pt idx="94">
                  <c:v>15.079060579037799</c:v>
                </c:pt>
                <c:pt idx="95">
                  <c:v>14.149476080044</c:v>
                </c:pt>
                <c:pt idx="96">
                  <c:v>18.889411948605499</c:v>
                </c:pt>
                <c:pt idx="97">
                  <c:v>15.699919231127399</c:v>
                </c:pt>
                <c:pt idx="98">
                  <c:v>17.600509644991199</c:v>
                </c:pt>
                <c:pt idx="99">
                  <c:v>19.289611020104001</c:v>
                </c:pt>
                <c:pt idx="100">
                  <c:v>17.4196102684731</c:v>
                </c:pt>
                <c:pt idx="101">
                  <c:v>21.999956711379799</c:v>
                </c:pt>
                <c:pt idx="102">
                  <c:v>21.910082734772899</c:v>
                </c:pt>
                <c:pt idx="103">
                  <c:v>21.5899025433588</c:v>
                </c:pt>
                <c:pt idx="104">
                  <c:v>27.450056628121899</c:v>
                </c:pt>
                <c:pt idx="105">
                  <c:v>25.619950276382301</c:v>
                </c:pt>
                <c:pt idx="106">
                  <c:v>27.940118257517501</c:v>
                </c:pt>
                <c:pt idx="107">
                  <c:v>28.7000421554845</c:v>
                </c:pt>
                <c:pt idx="108">
                  <c:v>37.490013138970298</c:v>
                </c:pt>
                <c:pt idx="109">
                  <c:v>16.779991110957599</c:v>
                </c:pt>
                <c:pt idx="110">
                  <c:v>6.8199929835568698</c:v>
                </c:pt>
                <c:pt idx="111">
                  <c:v>8.3300132840743206</c:v>
                </c:pt>
                <c:pt idx="112">
                  <c:v>17.919969880989498</c:v>
                </c:pt>
                <c:pt idx="113">
                  <c:v>28.6499913805517</c:v>
                </c:pt>
                <c:pt idx="114">
                  <c:v>27.739978198255699</c:v>
                </c:pt>
                <c:pt idx="115">
                  <c:v>33.710017701415097</c:v>
                </c:pt>
                <c:pt idx="116">
                  <c:v>37.559998681497497</c:v>
                </c:pt>
                <c:pt idx="117">
                  <c:v>39.769996238833897</c:v>
                </c:pt>
                <c:pt idx="118">
                  <c:v>47.820001352355597</c:v>
                </c:pt>
                <c:pt idx="119">
                  <c:v>51.499999181161201</c:v>
                </c:pt>
                <c:pt idx="120">
                  <c:v>67.5500022769304</c:v>
                </c:pt>
                <c:pt idx="121">
                  <c:v>75.729998606663898</c:v>
                </c:pt>
                <c:pt idx="122">
                  <c:v>82.389999656193197</c:v>
                </c:pt>
                <c:pt idx="123">
                  <c:v>15.5199994367887</c:v>
                </c:pt>
                <c:pt idx="124">
                  <c:v>7.5899995934633102</c:v>
                </c:pt>
                <c:pt idx="125">
                  <c:v>11.7500003554595</c:v>
                </c:pt>
                <c:pt idx="126">
                  <c:v>12.9199996725029</c:v>
                </c:pt>
                <c:pt idx="127">
                  <c:v>12.8800001004814</c:v>
                </c:pt>
                <c:pt idx="128">
                  <c:v>14.410000133132399</c:v>
                </c:pt>
                <c:pt idx="129">
                  <c:v>14.360000224235</c:v>
                </c:pt>
                <c:pt idx="130">
                  <c:v>16.8099997421144</c:v>
                </c:pt>
                <c:pt idx="131">
                  <c:v>18.4400001214591</c:v>
                </c:pt>
                <c:pt idx="132">
                  <c:v>20.7499999998929</c:v>
                </c:pt>
                <c:pt idx="133">
                  <c:v>20.720496894497298</c:v>
                </c:pt>
                <c:pt idx="134">
                  <c:v>11.922892227443199</c:v>
                </c:pt>
                <c:pt idx="135">
                  <c:v>4.9892736745196897</c:v>
                </c:pt>
                <c:pt idx="136">
                  <c:v>7.43184073796834</c:v>
                </c:pt>
                <c:pt idx="137">
                  <c:v>11.1890011954962</c:v>
                </c:pt>
                <c:pt idx="138">
                  <c:v>12.408973168453301</c:v>
                </c:pt>
                <c:pt idx="139">
                  <c:v>15.6304347826289</c:v>
                </c:pt>
                <c:pt idx="140">
                  <c:v>15.630757661199899</c:v>
                </c:pt>
                <c:pt idx="141">
                  <c:v>20.229578563966001</c:v>
                </c:pt>
                <c:pt idx="142">
                  <c:v>25.2102885889731</c:v>
                </c:pt>
                <c:pt idx="143">
                  <c:v>23.709335983077899</c:v>
                </c:pt>
                <c:pt idx="144">
                  <c:v>25.940282870620901</c:v>
                </c:pt>
                <c:pt idx="145">
                  <c:v>24.319940104800502</c:v>
                </c:pt>
                <c:pt idx="146">
                  <c:v>21.4002921922404</c:v>
                </c:pt>
                <c:pt idx="147">
                  <c:v>19.929999265071199</c:v>
                </c:pt>
                <c:pt idx="148">
                  <c:v>24.8600163920702</c:v>
                </c:pt>
                <c:pt idx="149">
                  <c:v>20.210299007392301</c:v>
                </c:pt>
                <c:pt idx="150">
                  <c:v>21.830058688441301</c:v>
                </c:pt>
                <c:pt idx="151">
                  <c:v>22.1400266414289</c:v>
                </c:pt>
                <c:pt idx="152">
                  <c:v>24.6299471843048</c:v>
                </c:pt>
                <c:pt idx="153">
                  <c:v>25.239958612639501</c:v>
                </c:pt>
                <c:pt idx="154">
                  <c:v>22.490041022418598</c:v>
                </c:pt>
                <c:pt idx="155">
                  <c:v>25.239966778660701</c:v>
                </c:pt>
                <c:pt idx="156">
                  <c:v>30.349953235487401</c:v>
                </c:pt>
                <c:pt idx="157">
                  <c:v>24.980001670190401</c:v>
                </c:pt>
                <c:pt idx="158">
                  <c:v>27.2600190080482</c:v>
                </c:pt>
                <c:pt idx="159">
                  <c:v>27.749966838736601</c:v>
                </c:pt>
                <c:pt idx="160">
                  <c:v>27.689986453198099</c:v>
                </c:pt>
                <c:pt idx="161">
                  <c:v>30.070011811926101</c:v>
                </c:pt>
                <c:pt idx="162">
                  <c:v>30.7200038551982</c:v>
                </c:pt>
                <c:pt idx="163">
                  <c:v>32.960008409214097</c:v>
                </c:pt>
                <c:pt idx="164">
                  <c:v>35.689997004423503</c:v>
                </c:pt>
                <c:pt idx="165">
                  <c:v>33.919999801186201</c:v>
                </c:pt>
                <c:pt idx="166">
                  <c:v>35.560005146514897</c:v>
                </c:pt>
                <c:pt idx="167">
                  <c:v>36.840001441934199</c:v>
                </c:pt>
                <c:pt idx="168">
                  <c:v>41.31</c:v>
                </c:pt>
                <c:pt idx="169">
                  <c:v>40.273158304437104</c:v>
                </c:pt>
                <c:pt idx="170">
                  <c:v>42.750479265462602</c:v>
                </c:pt>
                <c:pt idx="171">
                  <c:v>42.680944303081702</c:v>
                </c:pt>
                <c:pt idx="172">
                  <c:v>44.029425606221999</c:v>
                </c:pt>
                <c:pt idx="173">
                  <c:v>47.429878415793901</c:v>
                </c:pt>
                <c:pt idx="174">
                  <c:v>6.8401591060201401</c:v>
                </c:pt>
                <c:pt idx="175">
                  <c:v>1.8604041793586901</c:v>
                </c:pt>
                <c:pt idx="176">
                  <c:v>1.5295239932688001</c:v>
                </c:pt>
                <c:pt idx="177">
                  <c:v>2.6202440775304998</c:v>
                </c:pt>
                <c:pt idx="178">
                  <c:v>2.8094973561302998</c:v>
                </c:pt>
                <c:pt idx="179">
                  <c:v>1.7100773487297001</c:v>
                </c:pt>
                <c:pt idx="180">
                  <c:v>1.7000177085178001</c:v>
                </c:pt>
                <c:pt idx="181">
                  <c:v>1.01959873856095</c:v>
                </c:pt>
                <c:pt idx="182">
                  <c:v>1.5503504807139901</c:v>
                </c:pt>
                <c:pt idx="183">
                  <c:v>2.4300000000000002</c:v>
                </c:pt>
                <c:pt idx="184">
                  <c:v>2.67</c:v>
                </c:pt>
                <c:pt idx="185">
                  <c:v>2.2599999999999998</c:v>
                </c:pt>
                <c:pt idx="186">
                  <c:v>2.36</c:v>
                </c:pt>
                <c:pt idx="187">
                  <c:v>0.99</c:v>
                </c:pt>
                <c:pt idx="188">
                  <c:v>0.99</c:v>
                </c:pt>
                <c:pt idx="189">
                  <c:v>1.41</c:v>
                </c:pt>
                <c:pt idx="190">
                  <c:v>1.47</c:v>
                </c:pt>
                <c:pt idx="191">
                  <c:v>1.56</c:v>
                </c:pt>
                <c:pt idx="192">
                  <c:v>1.34</c:v>
                </c:pt>
                <c:pt idx="193">
                  <c:v>1.03</c:v>
                </c:pt>
                <c:pt idx="194">
                  <c:v>0.35</c:v>
                </c:pt>
                <c:pt idx="195">
                  <c:v>1.26</c:v>
                </c:pt>
                <c:pt idx="196">
                  <c:v>1.22</c:v>
                </c:pt>
                <c:pt idx="197">
                  <c:v>1.19</c:v>
                </c:pt>
                <c:pt idx="198">
                  <c:v>1.1100000000000001</c:v>
                </c:pt>
                <c:pt idx="199">
                  <c:v>0.44</c:v>
                </c:pt>
                <c:pt idx="200">
                  <c:v>0.15</c:v>
                </c:pt>
                <c:pt idx="201">
                  <c:v>0.3</c:v>
                </c:pt>
                <c:pt idx="202">
                  <c:v>0.32</c:v>
                </c:pt>
                <c:pt idx="203">
                  <c:v>0.47</c:v>
                </c:pt>
                <c:pt idx="204">
                  <c:v>1.18</c:v>
                </c:pt>
                <c:pt idx="205">
                  <c:v>0.5</c:v>
                </c:pt>
                <c:pt idx="206">
                  <c:v>0.51</c:v>
                </c:pt>
                <c:pt idx="207">
                  <c:v>0.88</c:v>
                </c:pt>
                <c:pt idx="208">
                  <c:v>0.41</c:v>
                </c:pt>
                <c:pt idx="209">
                  <c:v>0.54</c:v>
                </c:pt>
                <c:pt idx="210">
                  <c:v>0.22</c:v>
                </c:pt>
                <c:pt idx="211">
                  <c:v>-0.02</c:v>
                </c:pt>
                <c:pt idx="212">
                  <c:v>0.06</c:v>
                </c:pt>
                <c:pt idx="213">
                  <c:v>0.23</c:v>
                </c:pt>
                <c:pt idx="214">
                  <c:v>0.17</c:v>
                </c:pt>
                <c:pt idx="215">
                  <c:v>0.43</c:v>
                </c:pt>
                <c:pt idx="216">
                  <c:v>0.71</c:v>
                </c:pt>
                <c:pt idx="217">
                  <c:v>0.46</c:v>
                </c:pt>
                <c:pt idx="218">
                  <c:v>0.34</c:v>
                </c:pt>
                <c:pt idx="219">
                  <c:v>0.24</c:v>
                </c:pt>
                <c:pt idx="220">
                  <c:v>0.5</c:v>
                </c:pt>
                <c:pt idx="221">
                  <c:v>0.02</c:v>
                </c:pt>
                <c:pt idx="222">
                  <c:v>-0.12</c:v>
                </c:pt>
                <c:pt idx="223">
                  <c:v>-0.51</c:v>
                </c:pt>
                <c:pt idx="224">
                  <c:v>-0.22</c:v>
                </c:pt>
                <c:pt idx="225">
                  <c:v>0.02</c:v>
                </c:pt>
                <c:pt idx="226">
                  <c:v>-0.12</c:v>
                </c:pt>
                <c:pt idx="227">
                  <c:v>0.33</c:v>
                </c:pt>
                <c:pt idx="228">
                  <c:v>0.7</c:v>
                </c:pt>
                <c:pt idx="229">
                  <c:v>1.05</c:v>
                </c:pt>
                <c:pt idx="230">
                  <c:v>1.1000000000000001</c:v>
                </c:pt>
                <c:pt idx="231">
                  <c:v>0.56000000000000005</c:v>
                </c:pt>
                <c:pt idx="232">
                  <c:v>0.3</c:v>
                </c:pt>
                <c:pt idx="233">
                  <c:v>0.19</c:v>
                </c:pt>
                <c:pt idx="234">
                  <c:v>1.0900000000000001</c:v>
                </c:pt>
                <c:pt idx="235">
                  <c:v>0.56000000000000005</c:v>
                </c:pt>
                <c:pt idx="236">
                  <c:v>0.31</c:v>
                </c:pt>
                <c:pt idx="237">
                  <c:v>1.19</c:v>
                </c:pt>
                <c:pt idx="238">
                  <c:v>0.95</c:v>
                </c:pt>
                <c:pt idx="239">
                  <c:v>0.6</c:v>
                </c:pt>
                <c:pt idx="240">
                  <c:v>0.62</c:v>
                </c:pt>
                <c:pt idx="241">
                  <c:v>0.13</c:v>
                </c:pt>
                <c:pt idx="242">
                  <c:v>0.22</c:v>
                </c:pt>
                <c:pt idx="243">
                  <c:v>0.42</c:v>
                </c:pt>
                <c:pt idx="244">
                  <c:v>0.01</c:v>
                </c:pt>
                <c:pt idx="245">
                  <c:v>0.23</c:v>
                </c:pt>
                <c:pt idx="246">
                  <c:v>1.61</c:v>
                </c:pt>
                <c:pt idx="247">
                  <c:v>1.31</c:v>
                </c:pt>
                <c:pt idx="248">
                  <c:v>0.23</c:v>
                </c:pt>
                <c:pt idx="249">
                  <c:v>0.14000000000000001</c:v>
                </c:pt>
                <c:pt idx="250">
                  <c:v>0.32</c:v>
                </c:pt>
                <c:pt idx="251">
                  <c:v>0.59</c:v>
                </c:pt>
                <c:pt idx="252">
                  <c:v>0.56999999999999995</c:v>
                </c:pt>
                <c:pt idx="253">
                  <c:v>0.46</c:v>
                </c:pt>
                <c:pt idx="254">
                  <c:v>0.38</c:v>
                </c:pt>
                <c:pt idx="255">
                  <c:v>0.57999999999999996</c:v>
                </c:pt>
                <c:pt idx="256">
                  <c:v>0.41</c:v>
                </c:pt>
                <c:pt idx="257">
                  <c:v>0.52</c:v>
                </c:pt>
                <c:pt idx="258">
                  <c:v>1.33</c:v>
                </c:pt>
                <c:pt idx="259">
                  <c:v>0.7</c:v>
                </c:pt>
                <c:pt idx="260">
                  <c:v>0.28000000000000003</c:v>
                </c:pt>
                <c:pt idx="261">
                  <c:v>0.83</c:v>
                </c:pt>
                <c:pt idx="262">
                  <c:v>0.71</c:v>
                </c:pt>
                <c:pt idx="263">
                  <c:v>0.65</c:v>
                </c:pt>
                <c:pt idx="264">
                  <c:v>0.52</c:v>
                </c:pt>
                <c:pt idx="265">
                  <c:v>0.36</c:v>
                </c:pt>
                <c:pt idx="266">
                  <c:v>0.6</c:v>
                </c:pt>
                <c:pt idx="267">
                  <c:v>0.8</c:v>
                </c:pt>
                <c:pt idx="268">
                  <c:v>0.21</c:v>
                </c:pt>
                <c:pt idx="269">
                  <c:v>0.42</c:v>
                </c:pt>
                <c:pt idx="270">
                  <c:v>1.19</c:v>
                </c:pt>
                <c:pt idx="271">
                  <c:v>0.65</c:v>
                </c:pt>
                <c:pt idx="272">
                  <c:v>0.72</c:v>
                </c:pt>
                <c:pt idx="273">
                  <c:v>1.31</c:v>
                </c:pt>
                <c:pt idx="274">
                  <c:v>3.02</c:v>
                </c:pt>
                <c:pt idx="275">
                  <c:v>2.1</c:v>
                </c:pt>
                <c:pt idx="276">
                  <c:v>2.25</c:v>
                </c:pt>
                <c:pt idx="277">
                  <c:v>1.57</c:v>
                </c:pt>
                <c:pt idx="278">
                  <c:v>1.23</c:v>
                </c:pt>
                <c:pt idx="279">
                  <c:v>0.97</c:v>
                </c:pt>
                <c:pt idx="280">
                  <c:v>0.61</c:v>
                </c:pt>
                <c:pt idx="281">
                  <c:v>-0.15</c:v>
                </c:pt>
                <c:pt idx="282">
                  <c:v>0.2</c:v>
                </c:pt>
                <c:pt idx="283">
                  <c:v>0.34</c:v>
                </c:pt>
                <c:pt idx="284">
                  <c:v>0.78</c:v>
                </c:pt>
                <c:pt idx="285">
                  <c:v>0.28999999999999998</c:v>
                </c:pt>
                <c:pt idx="286">
                  <c:v>0.34</c:v>
                </c:pt>
                <c:pt idx="287">
                  <c:v>0.52</c:v>
                </c:pt>
                <c:pt idx="288">
                  <c:v>0.76</c:v>
                </c:pt>
                <c:pt idx="289">
                  <c:v>0.61</c:v>
                </c:pt>
                <c:pt idx="290">
                  <c:v>0.47</c:v>
                </c:pt>
                <c:pt idx="291">
                  <c:v>0.37</c:v>
                </c:pt>
                <c:pt idx="292">
                  <c:v>0.51</c:v>
                </c:pt>
                <c:pt idx="293">
                  <c:v>0.71</c:v>
                </c:pt>
                <c:pt idx="294">
                  <c:v>0.91</c:v>
                </c:pt>
                <c:pt idx="295">
                  <c:v>0.69</c:v>
                </c:pt>
                <c:pt idx="296">
                  <c:v>0.33</c:v>
                </c:pt>
                <c:pt idx="297">
                  <c:v>0.44</c:v>
                </c:pt>
                <c:pt idx="298">
                  <c:v>0.69</c:v>
                </c:pt>
                <c:pt idx="299">
                  <c:v>0.86</c:v>
                </c:pt>
                <c:pt idx="300">
                  <c:v>0.57999999999999996</c:v>
                </c:pt>
                <c:pt idx="301">
                  <c:v>0.59</c:v>
                </c:pt>
                <c:pt idx="302">
                  <c:v>0.61</c:v>
                </c:pt>
                <c:pt idx="303">
                  <c:v>0.87</c:v>
                </c:pt>
                <c:pt idx="304">
                  <c:v>0.49</c:v>
                </c:pt>
                <c:pt idx="305">
                  <c:v>-0.02</c:v>
                </c:pt>
                <c:pt idx="306">
                  <c:v>0.25</c:v>
                </c:pt>
                <c:pt idx="307">
                  <c:v>0.17</c:v>
                </c:pt>
                <c:pt idx="308">
                  <c:v>0.35</c:v>
                </c:pt>
                <c:pt idx="309">
                  <c:v>0.75</c:v>
                </c:pt>
                <c:pt idx="310">
                  <c:v>0.55000000000000004</c:v>
                </c:pt>
                <c:pt idx="311">
                  <c:v>0.36</c:v>
                </c:pt>
                <c:pt idx="312">
                  <c:v>0.59</c:v>
                </c:pt>
                <c:pt idx="313">
                  <c:v>0.41</c:v>
                </c:pt>
                <c:pt idx="314">
                  <c:v>0.43</c:v>
                </c:pt>
                <c:pt idx="315">
                  <c:v>0.21</c:v>
                </c:pt>
                <c:pt idx="316">
                  <c:v>0.1</c:v>
                </c:pt>
                <c:pt idx="317">
                  <c:v>-0.21</c:v>
                </c:pt>
                <c:pt idx="318">
                  <c:v>0.19</c:v>
                </c:pt>
                <c:pt idx="319">
                  <c:v>0.05</c:v>
                </c:pt>
                <c:pt idx="320">
                  <c:v>0.21</c:v>
                </c:pt>
                <c:pt idx="321">
                  <c:v>0.33</c:v>
                </c:pt>
                <c:pt idx="322">
                  <c:v>0.31</c:v>
                </c:pt>
                <c:pt idx="323">
                  <c:v>0.48</c:v>
                </c:pt>
                <c:pt idx="324">
                  <c:v>0.44</c:v>
                </c:pt>
                <c:pt idx="325">
                  <c:v>0.44</c:v>
                </c:pt>
                <c:pt idx="326">
                  <c:v>0.37</c:v>
                </c:pt>
                <c:pt idx="327">
                  <c:v>0.25</c:v>
                </c:pt>
                <c:pt idx="328">
                  <c:v>0.28000000000000003</c:v>
                </c:pt>
                <c:pt idx="329">
                  <c:v>0.28000000000000003</c:v>
                </c:pt>
                <c:pt idx="330">
                  <c:v>0.24</c:v>
                </c:pt>
                <c:pt idx="331">
                  <c:v>0.47</c:v>
                </c:pt>
                <c:pt idx="332">
                  <c:v>0.18</c:v>
                </c:pt>
                <c:pt idx="333">
                  <c:v>0.3</c:v>
                </c:pt>
                <c:pt idx="334">
                  <c:v>0.38</c:v>
                </c:pt>
                <c:pt idx="335">
                  <c:v>0.74</c:v>
                </c:pt>
                <c:pt idx="336">
                  <c:v>0.54</c:v>
                </c:pt>
                <c:pt idx="337">
                  <c:v>0.49</c:v>
                </c:pt>
                <c:pt idx="338">
                  <c:v>0.48</c:v>
                </c:pt>
                <c:pt idx="339">
                  <c:v>0.55000000000000004</c:v>
                </c:pt>
                <c:pt idx="340">
                  <c:v>0.79</c:v>
                </c:pt>
                <c:pt idx="341">
                  <c:v>0.74</c:v>
                </c:pt>
                <c:pt idx="342">
                  <c:v>0.53</c:v>
                </c:pt>
                <c:pt idx="343">
                  <c:v>0.28000000000000003</c:v>
                </c:pt>
                <c:pt idx="344">
                  <c:v>0.26</c:v>
                </c:pt>
                <c:pt idx="345">
                  <c:v>0.45</c:v>
                </c:pt>
                <c:pt idx="346">
                  <c:v>0.36</c:v>
                </c:pt>
                <c:pt idx="347">
                  <c:v>0.28000000000000003</c:v>
                </c:pt>
                <c:pt idx="348">
                  <c:v>0.48</c:v>
                </c:pt>
                <c:pt idx="349">
                  <c:v>0.55000000000000004</c:v>
                </c:pt>
                <c:pt idx="350">
                  <c:v>0.2</c:v>
                </c:pt>
                <c:pt idx="351">
                  <c:v>0.48</c:v>
                </c:pt>
                <c:pt idx="352">
                  <c:v>0.47</c:v>
                </c:pt>
                <c:pt idx="353">
                  <c:v>0.36</c:v>
                </c:pt>
                <c:pt idx="354">
                  <c:v>0.24</c:v>
                </c:pt>
                <c:pt idx="355">
                  <c:v>0.15</c:v>
                </c:pt>
                <c:pt idx="356">
                  <c:v>0.24</c:v>
                </c:pt>
                <c:pt idx="357">
                  <c:v>0.28000000000000003</c:v>
                </c:pt>
                <c:pt idx="358">
                  <c:v>0.41</c:v>
                </c:pt>
                <c:pt idx="359">
                  <c:v>0.37</c:v>
                </c:pt>
                <c:pt idx="360">
                  <c:v>0.75</c:v>
                </c:pt>
                <c:pt idx="361">
                  <c:v>0.78</c:v>
                </c:pt>
                <c:pt idx="362">
                  <c:v>0.52</c:v>
                </c:pt>
                <c:pt idx="363">
                  <c:v>0.56999999999999995</c:v>
                </c:pt>
                <c:pt idx="364">
                  <c:v>0.43</c:v>
                </c:pt>
                <c:pt idx="365">
                  <c:v>0</c:v>
                </c:pt>
                <c:pt idx="366">
                  <c:v>0.01</c:v>
                </c:pt>
                <c:pt idx="367">
                  <c:v>0.04</c:v>
                </c:pt>
                <c:pt idx="368">
                  <c:v>0.45</c:v>
                </c:pt>
                <c:pt idx="369">
                  <c:v>0.75</c:v>
                </c:pt>
                <c:pt idx="370">
                  <c:v>0.83</c:v>
                </c:pt>
                <c:pt idx="371">
                  <c:v>0.63</c:v>
                </c:pt>
                <c:pt idx="372">
                  <c:v>0.83</c:v>
                </c:pt>
                <c:pt idx="373">
                  <c:v>0.8</c:v>
                </c:pt>
                <c:pt idx="374">
                  <c:v>0.79</c:v>
                </c:pt>
                <c:pt idx="375">
                  <c:v>0.77</c:v>
                </c:pt>
                <c:pt idx="376">
                  <c:v>0.47</c:v>
                </c:pt>
                <c:pt idx="377">
                  <c:v>0.15</c:v>
                </c:pt>
                <c:pt idx="378">
                  <c:v>0.16</c:v>
                </c:pt>
                <c:pt idx="379">
                  <c:v>0.37</c:v>
                </c:pt>
                <c:pt idx="380">
                  <c:v>0.53</c:v>
                </c:pt>
                <c:pt idx="381">
                  <c:v>0.43</c:v>
                </c:pt>
                <c:pt idx="382">
                  <c:v>0.52</c:v>
                </c:pt>
                <c:pt idx="383">
                  <c:v>0.5</c:v>
                </c:pt>
                <c:pt idx="384">
                  <c:v>0.56000000000000005</c:v>
                </c:pt>
                <c:pt idx="385">
                  <c:v>0.45</c:v>
                </c:pt>
                <c:pt idx="386">
                  <c:v>0.21</c:v>
                </c:pt>
                <c:pt idx="387">
                  <c:v>0.64</c:v>
                </c:pt>
                <c:pt idx="388">
                  <c:v>0.36</c:v>
                </c:pt>
                <c:pt idx="389">
                  <c:v>0.08</c:v>
                </c:pt>
                <c:pt idx="390">
                  <c:v>0.43</c:v>
                </c:pt>
                <c:pt idx="391">
                  <c:v>0.41</c:v>
                </c:pt>
                <c:pt idx="392">
                  <c:v>0.56999999999999995</c:v>
                </c:pt>
                <c:pt idx="393">
                  <c:v>0.59</c:v>
                </c:pt>
                <c:pt idx="394">
                  <c:v>0.6</c:v>
                </c:pt>
                <c:pt idx="395">
                  <c:v>0.79</c:v>
                </c:pt>
                <c:pt idx="396">
                  <c:v>0.86</c:v>
                </c:pt>
                <c:pt idx="397">
                  <c:v>0.6</c:v>
                </c:pt>
                <c:pt idx="398">
                  <c:v>0.47</c:v>
                </c:pt>
                <c:pt idx="399">
                  <c:v>0.55000000000000004</c:v>
                </c:pt>
                <c:pt idx="400">
                  <c:v>0.37</c:v>
                </c:pt>
                <c:pt idx="401">
                  <c:v>0.26</c:v>
                </c:pt>
                <c:pt idx="402">
                  <c:v>0.03</c:v>
                </c:pt>
                <c:pt idx="403">
                  <c:v>0.24</c:v>
                </c:pt>
                <c:pt idx="404">
                  <c:v>0.35</c:v>
                </c:pt>
                <c:pt idx="405">
                  <c:v>0.56999999999999995</c:v>
                </c:pt>
                <c:pt idx="406">
                  <c:v>0.54</c:v>
                </c:pt>
                <c:pt idx="407">
                  <c:v>0.92</c:v>
                </c:pt>
                <c:pt idx="408">
                  <c:v>0.55000000000000004</c:v>
                </c:pt>
                <c:pt idx="409">
                  <c:v>0.69</c:v>
                </c:pt>
                <c:pt idx="410">
                  <c:v>0.92</c:v>
                </c:pt>
                <c:pt idx="411">
                  <c:v>0.67</c:v>
                </c:pt>
                <c:pt idx="412">
                  <c:v>0.46</c:v>
                </c:pt>
                <c:pt idx="413">
                  <c:v>0.4</c:v>
                </c:pt>
                <c:pt idx="414">
                  <c:v>0.01</c:v>
                </c:pt>
                <c:pt idx="415">
                  <c:v>0.25</c:v>
                </c:pt>
                <c:pt idx="416">
                  <c:v>0.56999999999999995</c:v>
                </c:pt>
                <c:pt idx="417">
                  <c:v>0.42</c:v>
                </c:pt>
                <c:pt idx="418">
                  <c:v>0.51</c:v>
                </c:pt>
                <c:pt idx="419">
                  <c:v>0.78</c:v>
                </c:pt>
                <c:pt idx="420">
                  <c:v>1.24</c:v>
                </c:pt>
                <c:pt idx="421">
                  <c:v>1.22</c:v>
                </c:pt>
                <c:pt idx="422">
                  <c:v>1.32</c:v>
                </c:pt>
                <c:pt idx="423">
                  <c:v>0.71</c:v>
                </c:pt>
                <c:pt idx="424">
                  <c:v>0.74</c:v>
                </c:pt>
                <c:pt idx="425">
                  <c:v>0.79</c:v>
                </c:pt>
                <c:pt idx="426">
                  <c:v>0.62</c:v>
                </c:pt>
                <c:pt idx="427">
                  <c:v>0.22</c:v>
                </c:pt>
                <c:pt idx="428">
                  <c:v>0.54</c:v>
                </c:pt>
                <c:pt idx="429">
                  <c:v>0.82</c:v>
                </c:pt>
                <c:pt idx="430">
                  <c:v>1.01</c:v>
                </c:pt>
                <c:pt idx="431">
                  <c:v>0.96</c:v>
                </c:pt>
                <c:pt idx="432">
                  <c:v>1.27</c:v>
                </c:pt>
                <c:pt idx="433">
                  <c:v>0.9</c:v>
                </c:pt>
                <c:pt idx="434">
                  <c:v>0.43</c:v>
                </c:pt>
                <c:pt idx="435">
                  <c:v>0.61</c:v>
                </c:pt>
                <c:pt idx="436">
                  <c:v>0.78</c:v>
                </c:pt>
                <c:pt idx="437">
                  <c:v>0.35</c:v>
                </c:pt>
                <c:pt idx="438">
                  <c:v>0.52</c:v>
                </c:pt>
                <c:pt idx="439">
                  <c:v>0.44</c:v>
                </c:pt>
                <c:pt idx="440">
                  <c:v>0.08</c:v>
                </c:pt>
                <c:pt idx="441">
                  <c:v>0.26</c:v>
                </c:pt>
                <c:pt idx="442">
                  <c:v>0.18</c:v>
                </c:pt>
                <c:pt idx="443" formatCode="General">
                  <c:v>0.3</c:v>
                </c:pt>
                <c:pt idx="444" formatCode="General">
                  <c:v>0.38</c:v>
                </c:pt>
                <c:pt idx="445" formatCode="General">
                  <c:v>0.33</c:v>
                </c:pt>
                <c:pt idx="446" formatCode="General">
                  <c:v>0.25</c:v>
                </c:pt>
                <c:pt idx="447" formatCode="General">
                  <c:v>0.14000000000000001</c:v>
                </c:pt>
                <c:pt idx="448" formatCode="General">
                  <c:v>0.31</c:v>
                </c:pt>
                <c:pt idx="449" formatCode="General">
                  <c:v>-0.23</c:v>
                </c:pt>
                <c:pt idx="450" formatCode="General">
                  <c:v>0.24</c:v>
                </c:pt>
                <c:pt idx="451" formatCode="General">
                  <c:v>0.19</c:v>
                </c:pt>
                <c:pt idx="452" formatCode="General">
                  <c:v>0.16</c:v>
                </c:pt>
                <c:pt idx="453" formatCode="General">
                  <c:v>0.42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50-4F4B-8943-940A5DD034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236544"/>
        <c:axId val="128320256"/>
      </c:lineChart>
      <c:dateAx>
        <c:axId val="128236544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128320256"/>
        <c:crosses val="autoZero"/>
        <c:auto val="1"/>
        <c:lblOffset val="100"/>
        <c:baseTimeUnit val="months"/>
      </c:dateAx>
      <c:valAx>
        <c:axId val="128320256"/>
        <c:scaling>
          <c:orientation val="minMax"/>
          <c:min val="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crossAx val="12823654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sz="1200"/>
            </a:pPr>
            <a:r>
              <a:rPr lang="pt-BR" sz="1200"/>
              <a:t>Estoque de dívida/ Renda disponível das famílias nos últimos 12 meses (%)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areaChart>
        <c:grouping val="standard"/>
        <c:varyColors val="0"/>
        <c:ser>
          <c:idx val="0"/>
          <c:order val="0"/>
          <c:tx>
            <c:v>Crédito habitacional</c:v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cat>
            <c:numRef>
              <c:f>Crédito!$R$2:$R$164</c:f>
              <c:numCache>
                <c:formatCode>mmm\-yy</c:formatCode>
                <c:ptCount val="163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</c:numCache>
            </c:numRef>
          </c:cat>
          <c:val>
            <c:numRef>
              <c:f>Crédito!$W$2:$W$164</c:f>
              <c:numCache>
                <c:formatCode>General</c:formatCode>
                <c:ptCount val="163"/>
                <c:pt idx="0">
                  <c:v>18.420000000000002</c:v>
                </c:pt>
                <c:pt idx="1">
                  <c:v>18.79</c:v>
                </c:pt>
                <c:pt idx="2">
                  <c:v>19.34</c:v>
                </c:pt>
                <c:pt idx="3">
                  <c:v>19.739999999999998</c:v>
                </c:pt>
                <c:pt idx="4">
                  <c:v>20.13</c:v>
                </c:pt>
                <c:pt idx="5">
                  <c:v>20.3</c:v>
                </c:pt>
                <c:pt idx="6">
                  <c:v>20.57</c:v>
                </c:pt>
                <c:pt idx="7">
                  <c:v>21.05</c:v>
                </c:pt>
                <c:pt idx="8">
                  <c:v>21.37</c:v>
                </c:pt>
                <c:pt idx="9">
                  <c:v>21.66</c:v>
                </c:pt>
                <c:pt idx="10">
                  <c:v>21.9</c:v>
                </c:pt>
                <c:pt idx="11">
                  <c:v>21.74</c:v>
                </c:pt>
                <c:pt idx="12">
                  <c:v>22.24</c:v>
                </c:pt>
                <c:pt idx="13">
                  <c:v>22.49</c:v>
                </c:pt>
                <c:pt idx="14">
                  <c:v>22.93</c:v>
                </c:pt>
                <c:pt idx="15">
                  <c:v>23.28</c:v>
                </c:pt>
                <c:pt idx="16">
                  <c:v>23.55</c:v>
                </c:pt>
                <c:pt idx="17">
                  <c:v>23.7</c:v>
                </c:pt>
                <c:pt idx="18">
                  <c:v>23.94</c:v>
                </c:pt>
                <c:pt idx="19">
                  <c:v>24.24</c:v>
                </c:pt>
                <c:pt idx="20">
                  <c:v>24.3</c:v>
                </c:pt>
                <c:pt idx="21">
                  <c:v>24.42</c:v>
                </c:pt>
                <c:pt idx="22">
                  <c:v>24.64</c:v>
                </c:pt>
                <c:pt idx="23">
                  <c:v>24.61</c:v>
                </c:pt>
                <c:pt idx="24">
                  <c:v>25.08</c:v>
                </c:pt>
                <c:pt idx="25">
                  <c:v>25.41</c:v>
                </c:pt>
                <c:pt idx="26">
                  <c:v>25.75</c:v>
                </c:pt>
                <c:pt idx="27">
                  <c:v>26.21</c:v>
                </c:pt>
                <c:pt idx="28">
                  <c:v>26.79</c:v>
                </c:pt>
                <c:pt idx="29">
                  <c:v>26.95</c:v>
                </c:pt>
                <c:pt idx="30">
                  <c:v>27.38</c:v>
                </c:pt>
                <c:pt idx="31">
                  <c:v>27.78</c:v>
                </c:pt>
                <c:pt idx="32">
                  <c:v>28.05</c:v>
                </c:pt>
                <c:pt idx="33">
                  <c:v>28.77</c:v>
                </c:pt>
                <c:pt idx="34">
                  <c:v>29.32</c:v>
                </c:pt>
                <c:pt idx="35">
                  <c:v>29.25</c:v>
                </c:pt>
                <c:pt idx="36">
                  <c:v>29.72</c:v>
                </c:pt>
                <c:pt idx="37">
                  <c:v>30.13</c:v>
                </c:pt>
                <c:pt idx="38">
                  <c:v>30.57</c:v>
                </c:pt>
                <c:pt idx="39">
                  <c:v>31.01</c:v>
                </c:pt>
                <c:pt idx="40">
                  <c:v>31.41</c:v>
                </c:pt>
                <c:pt idx="41">
                  <c:v>31.63</c:v>
                </c:pt>
                <c:pt idx="42">
                  <c:v>31.97</c:v>
                </c:pt>
                <c:pt idx="43">
                  <c:v>32.07</c:v>
                </c:pt>
                <c:pt idx="44">
                  <c:v>32.380000000000003</c:v>
                </c:pt>
                <c:pt idx="45">
                  <c:v>33.119999999999997</c:v>
                </c:pt>
                <c:pt idx="46">
                  <c:v>32.86</c:v>
                </c:pt>
                <c:pt idx="47">
                  <c:v>32.520000000000003</c:v>
                </c:pt>
                <c:pt idx="48">
                  <c:v>32.479999999999997</c:v>
                </c:pt>
                <c:pt idx="49">
                  <c:v>32.82</c:v>
                </c:pt>
                <c:pt idx="50">
                  <c:v>33.17</c:v>
                </c:pt>
                <c:pt idx="51">
                  <c:v>33.32</c:v>
                </c:pt>
                <c:pt idx="52">
                  <c:v>33.56</c:v>
                </c:pt>
                <c:pt idx="53">
                  <c:v>33.75</c:v>
                </c:pt>
                <c:pt idx="54">
                  <c:v>33.97</c:v>
                </c:pt>
                <c:pt idx="55">
                  <c:v>34.299999999999997</c:v>
                </c:pt>
                <c:pt idx="56">
                  <c:v>34.69</c:v>
                </c:pt>
                <c:pt idx="57">
                  <c:v>35.020000000000003</c:v>
                </c:pt>
                <c:pt idx="58">
                  <c:v>35.18</c:v>
                </c:pt>
                <c:pt idx="59">
                  <c:v>35.39</c:v>
                </c:pt>
                <c:pt idx="60">
                  <c:v>35.75</c:v>
                </c:pt>
                <c:pt idx="61">
                  <c:v>36</c:v>
                </c:pt>
                <c:pt idx="62">
                  <c:v>36.4</c:v>
                </c:pt>
                <c:pt idx="63">
                  <c:v>36.799999999999997</c:v>
                </c:pt>
                <c:pt idx="64">
                  <c:v>37.24</c:v>
                </c:pt>
                <c:pt idx="65">
                  <c:v>37.49</c:v>
                </c:pt>
                <c:pt idx="66">
                  <c:v>37.85</c:v>
                </c:pt>
                <c:pt idx="67">
                  <c:v>38.15</c:v>
                </c:pt>
                <c:pt idx="68">
                  <c:v>38.57</c:v>
                </c:pt>
                <c:pt idx="69">
                  <c:v>38.89</c:v>
                </c:pt>
                <c:pt idx="70">
                  <c:v>39.340000000000003</c:v>
                </c:pt>
                <c:pt idx="71">
                  <c:v>39.409999999999997</c:v>
                </c:pt>
                <c:pt idx="72">
                  <c:v>39.78</c:v>
                </c:pt>
                <c:pt idx="73">
                  <c:v>40.1</c:v>
                </c:pt>
                <c:pt idx="74">
                  <c:v>40.409999999999997</c:v>
                </c:pt>
                <c:pt idx="75">
                  <c:v>40.6</c:v>
                </c:pt>
                <c:pt idx="76">
                  <c:v>41</c:v>
                </c:pt>
                <c:pt idx="77">
                  <c:v>40.99</c:v>
                </c:pt>
                <c:pt idx="78">
                  <c:v>41.05</c:v>
                </c:pt>
                <c:pt idx="79">
                  <c:v>41.51</c:v>
                </c:pt>
                <c:pt idx="80">
                  <c:v>41.61</c:v>
                </c:pt>
                <c:pt idx="81">
                  <c:v>41.82</c:v>
                </c:pt>
                <c:pt idx="82">
                  <c:v>41.96</c:v>
                </c:pt>
                <c:pt idx="83">
                  <c:v>41.83</c:v>
                </c:pt>
                <c:pt idx="84">
                  <c:v>42.18</c:v>
                </c:pt>
                <c:pt idx="85">
                  <c:v>42.13</c:v>
                </c:pt>
                <c:pt idx="86">
                  <c:v>42.45</c:v>
                </c:pt>
                <c:pt idx="87">
                  <c:v>42.68</c:v>
                </c:pt>
                <c:pt idx="88">
                  <c:v>42.75</c:v>
                </c:pt>
                <c:pt idx="89">
                  <c:v>43.22</c:v>
                </c:pt>
                <c:pt idx="90">
                  <c:v>43.47</c:v>
                </c:pt>
                <c:pt idx="91">
                  <c:v>43.63</c:v>
                </c:pt>
                <c:pt idx="92">
                  <c:v>43.51</c:v>
                </c:pt>
                <c:pt idx="93">
                  <c:v>43.59</c:v>
                </c:pt>
                <c:pt idx="94">
                  <c:v>43.5</c:v>
                </c:pt>
                <c:pt idx="95">
                  <c:v>43.62</c:v>
                </c:pt>
                <c:pt idx="96">
                  <c:v>43.86</c:v>
                </c:pt>
                <c:pt idx="97">
                  <c:v>44.09</c:v>
                </c:pt>
                <c:pt idx="98">
                  <c:v>44.26</c:v>
                </c:pt>
                <c:pt idx="99">
                  <c:v>44.44</c:v>
                </c:pt>
                <c:pt idx="100">
                  <c:v>44.7</c:v>
                </c:pt>
                <c:pt idx="101">
                  <c:v>44.92</c:v>
                </c:pt>
                <c:pt idx="102">
                  <c:v>45.06</c:v>
                </c:pt>
                <c:pt idx="103">
                  <c:v>45.28</c:v>
                </c:pt>
                <c:pt idx="104">
                  <c:v>45.16</c:v>
                </c:pt>
                <c:pt idx="105">
                  <c:v>44.95</c:v>
                </c:pt>
                <c:pt idx="106">
                  <c:v>45.11</c:v>
                </c:pt>
                <c:pt idx="107">
                  <c:v>44.95</c:v>
                </c:pt>
                <c:pt idx="108">
                  <c:v>45.12</c:v>
                </c:pt>
                <c:pt idx="109">
                  <c:v>45.19</c:v>
                </c:pt>
                <c:pt idx="110">
                  <c:v>45.12</c:v>
                </c:pt>
                <c:pt idx="111">
                  <c:v>45.29</c:v>
                </c:pt>
                <c:pt idx="112">
                  <c:v>45.59</c:v>
                </c:pt>
                <c:pt idx="113">
                  <c:v>45.91</c:v>
                </c:pt>
                <c:pt idx="114">
                  <c:v>45.87</c:v>
                </c:pt>
                <c:pt idx="115">
                  <c:v>45.91</c:v>
                </c:pt>
                <c:pt idx="116">
                  <c:v>45.96</c:v>
                </c:pt>
                <c:pt idx="117">
                  <c:v>46.11</c:v>
                </c:pt>
                <c:pt idx="118">
                  <c:v>46.01</c:v>
                </c:pt>
                <c:pt idx="119">
                  <c:v>45.93</c:v>
                </c:pt>
                <c:pt idx="120">
                  <c:v>46.17</c:v>
                </c:pt>
                <c:pt idx="121">
                  <c:v>46.23</c:v>
                </c:pt>
                <c:pt idx="122">
                  <c:v>46.23</c:v>
                </c:pt>
                <c:pt idx="123">
                  <c:v>46.39</c:v>
                </c:pt>
                <c:pt idx="124">
                  <c:v>46.12</c:v>
                </c:pt>
                <c:pt idx="125">
                  <c:v>45.93</c:v>
                </c:pt>
                <c:pt idx="126">
                  <c:v>46.01</c:v>
                </c:pt>
                <c:pt idx="127">
                  <c:v>46.06</c:v>
                </c:pt>
                <c:pt idx="128">
                  <c:v>46.14</c:v>
                </c:pt>
                <c:pt idx="129">
                  <c:v>45.83</c:v>
                </c:pt>
                <c:pt idx="130">
                  <c:v>45.37</c:v>
                </c:pt>
                <c:pt idx="131">
                  <c:v>44.55</c:v>
                </c:pt>
                <c:pt idx="132">
                  <c:v>44.54</c:v>
                </c:pt>
                <c:pt idx="133">
                  <c:v>44.2</c:v>
                </c:pt>
                <c:pt idx="134">
                  <c:v>44.11</c:v>
                </c:pt>
                <c:pt idx="135">
                  <c:v>43.83</c:v>
                </c:pt>
                <c:pt idx="136">
                  <c:v>43.66</c:v>
                </c:pt>
                <c:pt idx="137">
                  <c:v>43.48</c:v>
                </c:pt>
                <c:pt idx="138">
                  <c:v>43.24</c:v>
                </c:pt>
                <c:pt idx="139">
                  <c:v>43</c:v>
                </c:pt>
                <c:pt idx="140">
                  <c:v>42.73</c:v>
                </c:pt>
                <c:pt idx="141">
                  <c:v>42.42</c:v>
                </c:pt>
                <c:pt idx="142">
                  <c:v>42.25</c:v>
                </c:pt>
                <c:pt idx="143">
                  <c:v>42</c:v>
                </c:pt>
                <c:pt idx="144">
                  <c:v>41.88</c:v>
                </c:pt>
                <c:pt idx="145">
                  <c:v>41.86</c:v>
                </c:pt>
                <c:pt idx="146">
                  <c:v>41.76</c:v>
                </c:pt>
                <c:pt idx="147">
                  <c:v>41.64</c:v>
                </c:pt>
                <c:pt idx="148">
                  <c:v>41.53</c:v>
                </c:pt>
                <c:pt idx="149">
                  <c:v>41.55</c:v>
                </c:pt>
                <c:pt idx="150">
                  <c:v>41.51</c:v>
                </c:pt>
                <c:pt idx="151">
                  <c:v>41.46</c:v>
                </c:pt>
                <c:pt idx="152">
                  <c:v>41.34</c:v>
                </c:pt>
                <c:pt idx="153">
                  <c:v>41.34</c:v>
                </c:pt>
                <c:pt idx="154">
                  <c:v>41.29</c:v>
                </c:pt>
                <c:pt idx="155">
                  <c:v>41.02</c:v>
                </c:pt>
                <c:pt idx="156">
                  <c:v>41.1</c:v>
                </c:pt>
                <c:pt idx="157">
                  <c:v>41.26</c:v>
                </c:pt>
                <c:pt idx="158">
                  <c:v>41.23</c:v>
                </c:pt>
                <c:pt idx="159">
                  <c:v>41.34</c:v>
                </c:pt>
                <c:pt idx="160">
                  <c:v>41.58</c:v>
                </c:pt>
                <c:pt idx="161">
                  <c:v>41.69</c:v>
                </c:pt>
                <c:pt idx="162">
                  <c:v>41.76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E0-4D03-98B1-4EA67E9D501E}"/>
            </c:ext>
          </c:extLst>
        </c:ser>
        <c:ser>
          <c:idx val="1"/>
          <c:order val="1"/>
          <c:tx>
            <c:v>Total, exceto crédito habitacional</c:v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cat>
            <c:numRef>
              <c:f>Crédito!$R$2:$R$164</c:f>
              <c:numCache>
                <c:formatCode>mmm\-yy</c:formatCode>
                <c:ptCount val="163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</c:numCache>
            </c:numRef>
          </c:cat>
          <c:val>
            <c:numRef>
              <c:f>Crédito!$X$2:$X$164</c:f>
              <c:numCache>
                <c:formatCode>General</c:formatCode>
                <c:ptCount val="163"/>
                <c:pt idx="0">
                  <c:v>15.31</c:v>
                </c:pt>
                <c:pt idx="1">
                  <c:v>15.71</c:v>
                </c:pt>
                <c:pt idx="2">
                  <c:v>16.239999999999998</c:v>
                </c:pt>
                <c:pt idx="3">
                  <c:v>16.649999999999999</c:v>
                </c:pt>
                <c:pt idx="4">
                  <c:v>17.04</c:v>
                </c:pt>
                <c:pt idx="5">
                  <c:v>17.21</c:v>
                </c:pt>
                <c:pt idx="6">
                  <c:v>17.48</c:v>
                </c:pt>
                <c:pt idx="7">
                  <c:v>17.940000000000001</c:v>
                </c:pt>
                <c:pt idx="8">
                  <c:v>18.25</c:v>
                </c:pt>
                <c:pt idx="9">
                  <c:v>18.52</c:v>
                </c:pt>
                <c:pt idx="10">
                  <c:v>18.760000000000002</c:v>
                </c:pt>
                <c:pt idx="11">
                  <c:v>18.579999999999998</c:v>
                </c:pt>
                <c:pt idx="12">
                  <c:v>19.04</c:v>
                </c:pt>
                <c:pt idx="13">
                  <c:v>19.3</c:v>
                </c:pt>
                <c:pt idx="14">
                  <c:v>19.68</c:v>
                </c:pt>
                <c:pt idx="15">
                  <c:v>20</c:v>
                </c:pt>
                <c:pt idx="16">
                  <c:v>20.239999999999998</c:v>
                </c:pt>
                <c:pt idx="17">
                  <c:v>20.329999999999998</c:v>
                </c:pt>
                <c:pt idx="18">
                  <c:v>20.53</c:v>
                </c:pt>
                <c:pt idx="19">
                  <c:v>20.81</c:v>
                </c:pt>
                <c:pt idx="20">
                  <c:v>20.88</c:v>
                </c:pt>
                <c:pt idx="21">
                  <c:v>20.96</c:v>
                </c:pt>
                <c:pt idx="22">
                  <c:v>21.16</c:v>
                </c:pt>
                <c:pt idx="23">
                  <c:v>21.1</c:v>
                </c:pt>
                <c:pt idx="24">
                  <c:v>21.49</c:v>
                </c:pt>
                <c:pt idx="25">
                  <c:v>21.81</c:v>
                </c:pt>
                <c:pt idx="26">
                  <c:v>22.1</c:v>
                </c:pt>
                <c:pt idx="27">
                  <c:v>22.51</c:v>
                </c:pt>
                <c:pt idx="28">
                  <c:v>23.03</c:v>
                </c:pt>
                <c:pt idx="29">
                  <c:v>23.15</c:v>
                </c:pt>
                <c:pt idx="30">
                  <c:v>23.55</c:v>
                </c:pt>
                <c:pt idx="31">
                  <c:v>23.89</c:v>
                </c:pt>
                <c:pt idx="32">
                  <c:v>24.11</c:v>
                </c:pt>
                <c:pt idx="33">
                  <c:v>24.78</c:v>
                </c:pt>
                <c:pt idx="34">
                  <c:v>25.28</c:v>
                </c:pt>
                <c:pt idx="35">
                  <c:v>25.14</c:v>
                </c:pt>
                <c:pt idx="36">
                  <c:v>25.6</c:v>
                </c:pt>
                <c:pt idx="37">
                  <c:v>25.97</c:v>
                </c:pt>
                <c:pt idx="38">
                  <c:v>26.33</c:v>
                </c:pt>
                <c:pt idx="39">
                  <c:v>26.7</c:v>
                </c:pt>
                <c:pt idx="40">
                  <c:v>27.03</c:v>
                </c:pt>
                <c:pt idx="41">
                  <c:v>27.16</c:v>
                </c:pt>
                <c:pt idx="42">
                  <c:v>27.42</c:v>
                </c:pt>
                <c:pt idx="43">
                  <c:v>27.43</c:v>
                </c:pt>
                <c:pt idx="44">
                  <c:v>27.62</c:v>
                </c:pt>
                <c:pt idx="45">
                  <c:v>28.28</c:v>
                </c:pt>
                <c:pt idx="46">
                  <c:v>27.93</c:v>
                </c:pt>
                <c:pt idx="47">
                  <c:v>27.52</c:v>
                </c:pt>
                <c:pt idx="48">
                  <c:v>27.43</c:v>
                </c:pt>
                <c:pt idx="49">
                  <c:v>27.71</c:v>
                </c:pt>
                <c:pt idx="50">
                  <c:v>27.97</c:v>
                </c:pt>
                <c:pt idx="51">
                  <c:v>28.03</c:v>
                </c:pt>
                <c:pt idx="52">
                  <c:v>28.17</c:v>
                </c:pt>
                <c:pt idx="53">
                  <c:v>28.21</c:v>
                </c:pt>
                <c:pt idx="54">
                  <c:v>28.27</c:v>
                </c:pt>
                <c:pt idx="55">
                  <c:v>28.43</c:v>
                </c:pt>
                <c:pt idx="56">
                  <c:v>28.65</c:v>
                </c:pt>
                <c:pt idx="57">
                  <c:v>28.85</c:v>
                </c:pt>
                <c:pt idx="58">
                  <c:v>28.95</c:v>
                </c:pt>
                <c:pt idx="59">
                  <c:v>28.83</c:v>
                </c:pt>
                <c:pt idx="60">
                  <c:v>29.06</c:v>
                </c:pt>
                <c:pt idx="61">
                  <c:v>29.17</c:v>
                </c:pt>
                <c:pt idx="62">
                  <c:v>29.38</c:v>
                </c:pt>
                <c:pt idx="63">
                  <c:v>29.62</c:v>
                </c:pt>
                <c:pt idx="64">
                  <c:v>29.86</c:v>
                </c:pt>
                <c:pt idx="65">
                  <c:v>29.92</c:v>
                </c:pt>
                <c:pt idx="66">
                  <c:v>30.04</c:v>
                </c:pt>
                <c:pt idx="67">
                  <c:v>30.13</c:v>
                </c:pt>
                <c:pt idx="68">
                  <c:v>30.33</c:v>
                </c:pt>
                <c:pt idx="69">
                  <c:v>30.5</c:v>
                </c:pt>
                <c:pt idx="70">
                  <c:v>30.75</c:v>
                </c:pt>
                <c:pt idx="71">
                  <c:v>30.58</c:v>
                </c:pt>
                <c:pt idx="72">
                  <c:v>30.81</c:v>
                </c:pt>
                <c:pt idx="73">
                  <c:v>30.98</c:v>
                </c:pt>
                <c:pt idx="74">
                  <c:v>31.07</c:v>
                </c:pt>
                <c:pt idx="75">
                  <c:v>31.07</c:v>
                </c:pt>
                <c:pt idx="76">
                  <c:v>31.23</c:v>
                </c:pt>
                <c:pt idx="77">
                  <c:v>31.14</c:v>
                </c:pt>
                <c:pt idx="78">
                  <c:v>31.12</c:v>
                </c:pt>
                <c:pt idx="79">
                  <c:v>31.28</c:v>
                </c:pt>
                <c:pt idx="80">
                  <c:v>31.4</c:v>
                </c:pt>
                <c:pt idx="81">
                  <c:v>31.42</c:v>
                </c:pt>
                <c:pt idx="82">
                  <c:v>31.37</c:v>
                </c:pt>
                <c:pt idx="83">
                  <c:v>31.08</c:v>
                </c:pt>
                <c:pt idx="84">
                  <c:v>31.24</c:v>
                </c:pt>
                <c:pt idx="85">
                  <c:v>31.13</c:v>
                </c:pt>
                <c:pt idx="86">
                  <c:v>31.19</c:v>
                </c:pt>
                <c:pt idx="87">
                  <c:v>31.25</c:v>
                </c:pt>
                <c:pt idx="88">
                  <c:v>31.18</c:v>
                </c:pt>
                <c:pt idx="89">
                  <c:v>31.38</c:v>
                </c:pt>
                <c:pt idx="90">
                  <c:v>31.4</c:v>
                </c:pt>
                <c:pt idx="91">
                  <c:v>31.35</c:v>
                </c:pt>
                <c:pt idx="92">
                  <c:v>31.12</c:v>
                </c:pt>
                <c:pt idx="93">
                  <c:v>31</c:v>
                </c:pt>
                <c:pt idx="94">
                  <c:v>30.76</c:v>
                </c:pt>
                <c:pt idx="95">
                  <c:v>30.61</c:v>
                </c:pt>
                <c:pt idx="96">
                  <c:v>30.65</c:v>
                </c:pt>
                <c:pt idx="97">
                  <c:v>30.7</c:v>
                </c:pt>
                <c:pt idx="98">
                  <c:v>30.62</c:v>
                </c:pt>
                <c:pt idx="99">
                  <c:v>30.56</c:v>
                </c:pt>
                <c:pt idx="100">
                  <c:v>30.54</c:v>
                </c:pt>
                <c:pt idx="101">
                  <c:v>30.46</c:v>
                </c:pt>
                <c:pt idx="102">
                  <c:v>30.33</c:v>
                </c:pt>
                <c:pt idx="103">
                  <c:v>30.27</c:v>
                </c:pt>
                <c:pt idx="104">
                  <c:v>30.09</c:v>
                </c:pt>
                <c:pt idx="105">
                  <c:v>29.89</c:v>
                </c:pt>
                <c:pt idx="106">
                  <c:v>29.81</c:v>
                </c:pt>
                <c:pt idx="107">
                  <c:v>29.44</c:v>
                </c:pt>
                <c:pt idx="108">
                  <c:v>29.44</c:v>
                </c:pt>
                <c:pt idx="109">
                  <c:v>29.34</c:v>
                </c:pt>
                <c:pt idx="110">
                  <c:v>29.13</c:v>
                </c:pt>
                <c:pt idx="111">
                  <c:v>29.08</c:v>
                </c:pt>
                <c:pt idx="112">
                  <c:v>29.06</c:v>
                </c:pt>
                <c:pt idx="113">
                  <c:v>29.07</c:v>
                </c:pt>
                <c:pt idx="114">
                  <c:v>28.8</c:v>
                </c:pt>
                <c:pt idx="115">
                  <c:v>28.65</c:v>
                </c:pt>
                <c:pt idx="116">
                  <c:v>28.54</c:v>
                </c:pt>
                <c:pt idx="117">
                  <c:v>28.44</c:v>
                </c:pt>
                <c:pt idx="118">
                  <c:v>28.18</c:v>
                </c:pt>
                <c:pt idx="119">
                  <c:v>27.9</c:v>
                </c:pt>
                <c:pt idx="120">
                  <c:v>27.91</c:v>
                </c:pt>
                <c:pt idx="121">
                  <c:v>27.9</c:v>
                </c:pt>
                <c:pt idx="122">
                  <c:v>27.75</c:v>
                </c:pt>
                <c:pt idx="123">
                  <c:v>27.68</c:v>
                </c:pt>
                <c:pt idx="124">
                  <c:v>27.41</c:v>
                </c:pt>
                <c:pt idx="125">
                  <c:v>27.2</c:v>
                </c:pt>
                <c:pt idx="126">
                  <c:v>27.13</c:v>
                </c:pt>
                <c:pt idx="127">
                  <c:v>27.08</c:v>
                </c:pt>
                <c:pt idx="128">
                  <c:v>27.07</c:v>
                </c:pt>
                <c:pt idx="129">
                  <c:v>26.76</c:v>
                </c:pt>
                <c:pt idx="130">
                  <c:v>26.42</c:v>
                </c:pt>
                <c:pt idx="131">
                  <c:v>25.75</c:v>
                </c:pt>
                <c:pt idx="132">
                  <c:v>25.72</c:v>
                </c:pt>
                <c:pt idx="133">
                  <c:v>25.5</c:v>
                </c:pt>
                <c:pt idx="134">
                  <c:v>25.34</c:v>
                </c:pt>
                <c:pt idx="135">
                  <c:v>25.16</c:v>
                </c:pt>
                <c:pt idx="136">
                  <c:v>24.99</c:v>
                </c:pt>
                <c:pt idx="137">
                  <c:v>24.79</c:v>
                </c:pt>
                <c:pt idx="138">
                  <c:v>24.55</c:v>
                </c:pt>
                <c:pt idx="139">
                  <c:v>24.34</c:v>
                </c:pt>
                <c:pt idx="140">
                  <c:v>24.12</c:v>
                </c:pt>
                <c:pt idx="141">
                  <c:v>23.99</c:v>
                </c:pt>
                <c:pt idx="142">
                  <c:v>23.83</c:v>
                </c:pt>
                <c:pt idx="143">
                  <c:v>23.49</c:v>
                </c:pt>
                <c:pt idx="144">
                  <c:v>23.42</c:v>
                </c:pt>
                <c:pt idx="145">
                  <c:v>23.4</c:v>
                </c:pt>
                <c:pt idx="146">
                  <c:v>23.31</c:v>
                </c:pt>
                <c:pt idx="147">
                  <c:v>23.19</c:v>
                </c:pt>
                <c:pt idx="148">
                  <c:v>23.12</c:v>
                </c:pt>
                <c:pt idx="149">
                  <c:v>23.11</c:v>
                </c:pt>
                <c:pt idx="150">
                  <c:v>23.04</c:v>
                </c:pt>
                <c:pt idx="151">
                  <c:v>23.01</c:v>
                </c:pt>
                <c:pt idx="152">
                  <c:v>22.92</c:v>
                </c:pt>
                <c:pt idx="153">
                  <c:v>22.98</c:v>
                </c:pt>
                <c:pt idx="154">
                  <c:v>22.98</c:v>
                </c:pt>
                <c:pt idx="155">
                  <c:v>22.76</c:v>
                </c:pt>
                <c:pt idx="156">
                  <c:v>22.91</c:v>
                </c:pt>
                <c:pt idx="157">
                  <c:v>23.05</c:v>
                </c:pt>
                <c:pt idx="158">
                  <c:v>23.05</c:v>
                </c:pt>
                <c:pt idx="159">
                  <c:v>23.16</c:v>
                </c:pt>
                <c:pt idx="160">
                  <c:v>23.32</c:v>
                </c:pt>
                <c:pt idx="161">
                  <c:v>23.42</c:v>
                </c:pt>
                <c:pt idx="162">
                  <c:v>23.46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E0-4D03-98B1-4EA67E9D5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373888"/>
        <c:axId val="128375424"/>
      </c:areaChart>
      <c:dateAx>
        <c:axId val="128373888"/>
        <c:scaling>
          <c:orientation val="minMax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pt-BR"/>
          </a:p>
        </c:txPr>
        <c:crossAx val="128375424"/>
        <c:crosses val="autoZero"/>
        <c:auto val="1"/>
        <c:lblOffset val="100"/>
        <c:baseTimeUnit val="months"/>
      </c:dateAx>
      <c:valAx>
        <c:axId val="128375424"/>
        <c:scaling>
          <c:orientation val="minMax"/>
          <c:max val="5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vert="horz"/>
          <a:lstStyle/>
          <a:p>
            <a:pPr>
              <a:defRPr/>
            </a:pPr>
            <a:endParaRPr lang="pt-BR"/>
          </a:p>
        </c:txPr>
        <c:crossAx val="128373888"/>
        <c:crosses val="autoZero"/>
        <c:crossBetween val="midCat"/>
        <c:majorUnit val="10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Comprometimento da renda das famílias</a:t>
            </a:r>
            <a:r>
              <a:rPr lang="pt-BR" baseline="0"/>
              <a:t> com créditos do SFN (%)</a:t>
            </a:r>
            <a:endParaRPr lang="pt-BR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areaChart>
        <c:grouping val="standard"/>
        <c:varyColors val="0"/>
        <c:ser>
          <c:idx val="0"/>
          <c:order val="0"/>
          <c:tx>
            <c:v>Crédito habitacional</c:v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cat>
            <c:numRef>
              <c:f>Crédito!$R$4:$R$164</c:f>
              <c:numCache>
                <c:formatCode>mmm\-yy</c:formatCode>
                <c:ptCount val="161"/>
                <c:pt idx="0">
                  <c:v>38412</c:v>
                </c:pt>
                <c:pt idx="1">
                  <c:v>38443</c:v>
                </c:pt>
                <c:pt idx="2">
                  <c:v>38473</c:v>
                </c:pt>
                <c:pt idx="3">
                  <c:v>38504</c:v>
                </c:pt>
                <c:pt idx="4">
                  <c:v>38534</c:v>
                </c:pt>
                <c:pt idx="5">
                  <c:v>38565</c:v>
                </c:pt>
                <c:pt idx="6">
                  <c:v>38596</c:v>
                </c:pt>
                <c:pt idx="7">
                  <c:v>38626</c:v>
                </c:pt>
                <c:pt idx="8">
                  <c:v>38657</c:v>
                </c:pt>
                <c:pt idx="9">
                  <c:v>38687</c:v>
                </c:pt>
                <c:pt idx="10">
                  <c:v>38718</c:v>
                </c:pt>
                <c:pt idx="11">
                  <c:v>38749</c:v>
                </c:pt>
                <c:pt idx="12">
                  <c:v>38777</c:v>
                </c:pt>
                <c:pt idx="13">
                  <c:v>38808</c:v>
                </c:pt>
                <c:pt idx="14">
                  <c:v>38838</c:v>
                </c:pt>
                <c:pt idx="15">
                  <c:v>38869</c:v>
                </c:pt>
                <c:pt idx="16">
                  <c:v>38899</c:v>
                </c:pt>
                <c:pt idx="17">
                  <c:v>38930</c:v>
                </c:pt>
                <c:pt idx="18">
                  <c:v>38961</c:v>
                </c:pt>
                <c:pt idx="19">
                  <c:v>38991</c:v>
                </c:pt>
                <c:pt idx="20">
                  <c:v>39022</c:v>
                </c:pt>
                <c:pt idx="21">
                  <c:v>39052</c:v>
                </c:pt>
                <c:pt idx="22">
                  <c:v>39083</c:v>
                </c:pt>
                <c:pt idx="23">
                  <c:v>39114</c:v>
                </c:pt>
                <c:pt idx="24">
                  <c:v>39142</c:v>
                </c:pt>
                <c:pt idx="25">
                  <c:v>39173</c:v>
                </c:pt>
                <c:pt idx="26">
                  <c:v>39203</c:v>
                </c:pt>
                <c:pt idx="27">
                  <c:v>39234</c:v>
                </c:pt>
                <c:pt idx="28">
                  <c:v>39264</c:v>
                </c:pt>
                <c:pt idx="29">
                  <c:v>39295</c:v>
                </c:pt>
                <c:pt idx="30">
                  <c:v>39326</c:v>
                </c:pt>
                <c:pt idx="31">
                  <c:v>39356</c:v>
                </c:pt>
                <c:pt idx="32">
                  <c:v>39387</c:v>
                </c:pt>
                <c:pt idx="33">
                  <c:v>39417</c:v>
                </c:pt>
                <c:pt idx="34">
                  <c:v>39448</c:v>
                </c:pt>
                <c:pt idx="35">
                  <c:v>39479</c:v>
                </c:pt>
                <c:pt idx="36">
                  <c:v>39508</c:v>
                </c:pt>
                <c:pt idx="37">
                  <c:v>39539</c:v>
                </c:pt>
                <c:pt idx="38">
                  <c:v>39569</c:v>
                </c:pt>
                <c:pt idx="39">
                  <c:v>39600</c:v>
                </c:pt>
                <c:pt idx="40">
                  <c:v>39630</c:v>
                </c:pt>
                <c:pt idx="41">
                  <c:v>39661</c:v>
                </c:pt>
                <c:pt idx="42">
                  <c:v>39692</c:v>
                </c:pt>
                <c:pt idx="43">
                  <c:v>39722</c:v>
                </c:pt>
                <c:pt idx="44">
                  <c:v>39753</c:v>
                </c:pt>
                <c:pt idx="45">
                  <c:v>39783</c:v>
                </c:pt>
                <c:pt idx="46">
                  <c:v>39814</c:v>
                </c:pt>
                <c:pt idx="47">
                  <c:v>39845</c:v>
                </c:pt>
                <c:pt idx="48">
                  <c:v>39873</c:v>
                </c:pt>
                <c:pt idx="49">
                  <c:v>39904</c:v>
                </c:pt>
                <c:pt idx="50">
                  <c:v>39934</c:v>
                </c:pt>
                <c:pt idx="51">
                  <c:v>39965</c:v>
                </c:pt>
                <c:pt idx="52">
                  <c:v>39995</c:v>
                </c:pt>
                <c:pt idx="53">
                  <c:v>40026</c:v>
                </c:pt>
                <c:pt idx="54">
                  <c:v>40057</c:v>
                </c:pt>
                <c:pt idx="55">
                  <c:v>40087</c:v>
                </c:pt>
                <c:pt idx="56">
                  <c:v>40118</c:v>
                </c:pt>
                <c:pt idx="57">
                  <c:v>40148</c:v>
                </c:pt>
                <c:pt idx="58">
                  <c:v>40179</c:v>
                </c:pt>
                <c:pt idx="59">
                  <c:v>40210</c:v>
                </c:pt>
                <c:pt idx="60">
                  <c:v>40238</c:v>
                </c:pt>
                <c:pt idx="61">
                  <c:v>40269</c:v>
                </c:pt>
                <c:pt idx="62">
                  <c:v>40299</c:v>
                </c:pt>
                <c:pt idx="63">
                  <c:v>40330</c:v>
                </c:pt>
                <c:pt idx="64">
                  <c:v>40360</c:v>
                </c:pt>
                <c:pt idx="65">
                  <c:v>40391</c:v>
                </c:pt>
                <c:pt idx="66">
                  <c:v>40422</c:v>
                </c:pt>
                <c:pt idx="67">
                  <c:v>40452</c:v>
                </c:pt>
                <c:pt idx="68">
                  <c:v>40483</c:v>
                </c:pt>
                <c:pt idx="69">
                  <c:v>40513</c:v>
                </c:pt>
                <c:pt idx="70">
                  <c:v>40544</c:v>
                </c:pt>
                <c:pt idx="71">
                  <c:v>40575</c:v>
                </c:pt>
                <c:pt idx="72">
                  <c:v>40603</c:v>
                </c:pt>
                <c:pt idx="73">
                  <c:v>40634</c:v>
                </c:pt>
                <c:pt idx="74">
                  <c:v>40664</c:v>
                </c:pt>
                <c:pt idx="75">
                  <c:v>40695</c:v>
                </c:pt>
                <c:pt idx="76">
                  <c:v>40725</c:v>
                </c:pt>
                <c:pt idx="77">
                  <c:v>40756</c:v>
                </c:pt>
                <c:pt idx="78">
                  <c:v>40787</c:v>
                </c:pt>
                <c:pt idx="79">
                  <c:v>40817</c:v>
                </c:pt>
                <c:pt idx="80">
                  <c:v>40848</c:v>
                </c:pt>
                <c:pt idx="81">
                  <c:v>40878</c:v>
                </c:pt>
                <c:pt idx="82">
                  <c:v>40909</c:v>
                </c:pt>
                <c:pt idx="83">
                  <c:v>40940</c:v>
                </c:pt>
                <c:pt idx="84">
                  <c:v>40969</c:v>
                </c:pt>
                <c:pt idx="85">
                  <c:v>41000</c:v>
                </c:pt>
                <c:pt idx="86">
                  <c:v>41030</c:v>
                </c:pt>
                <c:pt idx="87">
                  <c:v>41061</c:v>
                </c:pt>
                <c:pt idx="88">
                  <c:v>41091</c:v>
                </c:pt>
                <c:pt idx="89">
                  <c:v>41122</c:v>
                </c:pt>
                <c:pt idx="90">
                  <c:v>41153</c:v>
                </c:pt>
                <c:pt idx="91">
                  <c:v>41183</c:v>
                </c:pt>
                <c:pt idx="92">
                  <c:v>41214</c:v>
                </c:pt>
                <c:pt idx="93">
                  <c:v>41244</c:v>
                </c:pt>
                <c:pt idx="94">
                  <c:v>41275</c:v>
                </c:pt>
                <c:pt idx="95">
                  <c:v>41306</c:v>
                </c:pt>
                <c:pt idx="96">
                  <c:v>41334</c:v>
                </c:pt>
                <c:pt idx="97">
                  <c:v>41365</c:v>
                </c:pt>
                <c:pt idx="98">
                  <c:v>41395</c:v>
                </c:pt>
                <c:pt idx="99">
                  <c:v>41426</c:v>
                </c:pt>
                <c:pt idx="100">
                  <c:v>41456</c:v>
                </c:pt>
                <c:pt idx="101">
                  <c:v>41487</c:v>
                </c:pt>
                <c:pt idx="102">
                  <c:v>41518</c:v>
                </c:pt>
                <c:pt idx="103">
                  <c:v>41548</c:v>
                </c:pt>
                <c:pt idx="104">
                  <c:v>41579</c:v>
                </c:pt>
                <c:pt idx="105">
                  <c:v>41609</c:v>
                </c:pt>
                <c:pt idx="106">
                  <c:v>41640</c:v>
                </c:pt>
                <c:pt idx="107">
                  <c:v>41671</c:v>
                </c:pt>
                <c:pt idx="108">
                  <c:v>41699</c:v>
                </c:pt>
                <c:pt idx="109">
                  <c:v>41730</c:v>
                </c:pt>
                <c:pt idx="110">
                  <c:v>41760</c:v>
                </c:pt>
                <c:pt idx="111">
                  <c:v>41791</c:v>
                </c:pt>
                <c:pt idx="112">
                  <c:v>41821</c:v>
                </c:pt>
                <c:pt idx="113">
                  <c:v>41852</c:v>
                </c:pt>
                <c:pt idx="114">
                  <c:v>41883</c:v>
                </c:pt>
                <c:pt idx="115">
                  <c:v>41913</c:v>
                </c:pt>
                <c:pt idx="116">
                  <c:v>41944</c:v>
                </c:pt>
                <c:pt idx="117">
                  <c:v>41974</c:v>
                </c:pt>
                <c:pt idx="118">
                  <c:v>42005</c:v>
                </c:pt>
                <c:pt idx="119">
                  <c:v>42036</c:v>
                </c:pt>
                <c:pt idx="120">
                  <c:v>42064</c:v>
                </c:pt>
                <c:pt idx="121">
                  <c:v>42095</c:v>
                </c:pt>
                <c:pt idx="122">
                  <c:v>42125</c:v>
                </c:pt>
                <c:pt idx="123">
                  <c:v>42156</c:v>
                </c:pt>
                <c:pt idx="124">
                  <c:v>42186</c:v>
                </c:pt>
                <c:pt idx="125">
                  <c:v>42217</c:v>
                </c:pt>
                <c:pt idx="126">
                  <c:v>42248</c:v>
                </c:pt>
                <c:pt idx="127">
                  <c:v>42278</c:v>
                </c:pt>
                <c:pt idx="128">
                  <c:v>42309</c:v>
                </c:pt>
                <c:pt idx="129">
                  <c:v>42339</c:v>
                </c:pt>
                <c:pt idx="130">
                  <c:v>42370</c:v>
                </c:pt>
                <c:pt idx="131">
                  <c:v>42401</c:v>
                </c:pt>
                <c:pt idx="132">
                  <c:v>42430</c:v>
                </c:pt>
                <c:pt idx="133">
                  <c:v>42461</c:v>
                </c:pt>
                <c:pt idx="134">
                  <c:v>42491</c:v>
                </c:pt>
                <c:pt idx="135">
                  <c:v>42522</c:v>
                </c:pt>
                <c:pt idx="136">
                  <c:v>42552</c:v>
                </c:pt>
                <c:pt idx="137">
                  <c:v>42583</c:v>
                </c:pt>
                <c:pt idx="138">
                  <c:v>42614</c:v>
                </c:pt>
                <c:pt idx="139">
                  <c:v>42644</c:v>
                </c:pt>
                <c:pt idx="140">
                  <c:v>42675</c:v>
                </c:pt>
                <c:pt idx="141">
                  <c:v>42705</c:v>
                </c:pt>
                <c:pt idx="142">
                  <c:v>42736</c:v>
                </c:pt>
                <c:pt idx="143">
                  <c:v>42767</c:v>
                </c:pt>
                <c:pt idx="144">
                  <c:v>42795</c:v>
                </c:pt>
                <c:pt idx="145">
                  <c:v>42826</c:v>
                </c:pt>
                <c:pt idx="146">
                  <c:v>42856</c:v>
                </c:pt>
                <c:pt idx="147">
                  <c:v>42887</c:v>
                </c:pt>
                <c:pt idx="148">
                  <c:v>42917</c:v>
                </c:pt>
                <c:pt idx="149">
                  <c:v>42948</c:v>
                </c:pt>
                <c:pt idx="150">
                  <c:v>42979</c:v>
                </c:pt>
                <c:pt idx="151">
                  <c:v>43009</c:v>
                </c:pt>
                <c:pt idx="152">
                  <c:v>43040</c:v>
                </c:pt>
                <c:pt idx="153">
                  <c:v>43070</c:v>
                </c:pt>
                <c:pt idx="154">
                  <c:v>43101</c:v>
                </c:pt>
                <c:pt idx="155">
                  <c:v>43132</c:v>
                </c:pt>
                <c:pt idx="156">
                  <c:v>43160</c:v>
                </c:pt>
                <c:pt idx="157">
                  <c:v>43191</c:v>
                </c:pt>
                <c:pt idx="158">
                  <c:v>43221</c:v>
                </c:pt>
                <c:pt idx="159">
                  <c:v>43252</c:v>
                </c:pt>
                <c:pt idx="160">
                  <c:v>43282</c:v>
                </c:pt>
              </c:numCache>
            </c:numRef>
          </c:cat>
          <c:val>
            <c:numRef>
              <c:f>Crédito!$S$4:$S$164</c:f>
              <c:numCache>
                <c:formatCode>General</c:formatCode>
                <c:ptCount val="161"/>
                <c:pt idx="0">
                  <c:v>15.83</c:v>
                </c:pt>
                <c:pt idx="1">
                  <c:v>16.010000000000002</c:v>
                </c:pt>
                <c:pt idx="2">
                  <c:v>16.309999999999999</c:v>
                </c:pt>
                <c:pt idx="3">
                  <c:v>16.399999999999999</c:v>
                </c:pt>
                <c:pt idx="4">
                  <c:v>16.55</c:v>
                </c:pt>
                <c:pt idx="5">
                  <c:v>16.62</c:v>
                </c:pt>
                <c:pt idx="6">
                  <c:v>17.3</c:v>
                </c:pt>
                <c:pt idx="7">
                  <c:v>17.64</c:v>
                </c:pt>
                <c:pt idx="8">
                  <c:v>17.64</c:v>
                </c:pt>
                <c:pt idx="9">
                  <c:v>17.420000000000002</c:v>
                </c:pt>
                <c:pt idx="10">
                  <c:v>17.420000000000002</c:v>
                </c:pt>
                <c:pt idx="11">
                  <c:v>17.62</c:v>
                </c:pt>
                <c:pt idx="12">
                  <c:v>18.100000000000001</c:v>
                </c:pt>
                <c:pt idx="13">
                  <c:v>18.28</c:v>
                </c:pt>
                <c:pt idx="14">
                  <c:v>18.29</c:v>
                </c:pt>
                <c:pt idx="15">
                  <c:v>18.28</c:v>
                </c:pt>
                <c:pt idx="16">
                  <c:v>18.23</c:v>
                </c:pt>
                <c:pt idx="17">
                  <c:v>18.29</c:v>
                </c:pt>
                <c:pt idx="18">
                  <c:v>18.190000000000001</c:v>
                </c:pt>
                <c:pt idx="19">
                  <c:v>18.190000000000001</c:v>
                </c:pt>
                <c:pt idx="20">
                  <c:v>17.96</c:v>
                </c:pt>
                <c:pt idx="21">
                  <c:v>18.2</c:v>
                </c:pt>
                <c:pt idx="22">
                  <c:v>18.079999999999998</c:v>
                </c:pt>
                <c:pt idx="23">
                  <c:v>18.02</c:v>
                </c:pt>
                <c:pt idx="24">
                  <c:v>17.73</c:v>
                </c:pt>
                <c:pt idx="25">
                  <c:v>17.68</c:v>
                </c:pt>
                <c:pt idx="26">
                  <c:v>17.649999999999999</c:v>
                </c:pt>
                <c:pt idx="27">
                  <c:v>17.78</c:v>
                </c:pt>
                <c:pt idx="28">
                  <c:v>17.920000000000002</c:v>
                </c:pt>
                <c:pt idx="29">
                  <c:v>18.05</c:v>
                </c:pt>
                <c:pt idx="30">
                  <c:v>18.079999999999998</c:v>
                </c:pt>
                <c:pt idx="31">
                  <c:v>18.079999999999998</c:v>
                </c:pt>
                <c:pt idx="32">
                  <c:v>18.11</c:v>
                </c:pt>
                <c:pt idx="33">
                  <c:v>17.989999999999998</c:v>
                </c:pt>
                <c:pt idx="34">
                  <c:v>17.989999999999998</c:v>
                </c:pt>
                <c:pt idx="35">
                  <c:v>18.010000000000002</c:v>
                </c:pt>
                <c:pt idx="36">
                  <c:v>18.309999999999999</c:v>
                </c:pt>
                <c:pt idx="37">
                  <c:v>18.32</c:v>
                </c:pt>
                <c:pt idx="38">
                  <c:v>18.12</c:v>
                </c:pt>
                <c:pt idx="39">
                  <c:v>18.059999999999999</c:v>
                </c:pt>
                <c:pt idx="40">
                  <c:v>18.059999999999999</c:v>
                </c:pt>
                <c:pt idx="41">
                  <c:v>18.079999999999998</c:v>
                </c:pt>
                <c:pt idx="42">
                  <c:v>18.2</c:v>
                </c:pt>
                <c:pt idx="43">
                  <c:v>18.329999999999998</c:v>
                </c:pt>
                <c:pt idx="44">
                  <c:v>18.48</c:v>
                </c:pt>
                <c:pt idx="45">
                  <c:v>18.63</c:v>
                </c:pt>
                <c:pt idx="46">
                  <c:v>18.72</c:v>
                </c:pt>
                <c:pt idx="47">
                  <c:v>18.82</c:v>
                </c:pt>
                <c:pt idx="48">
                  <c:v>18.98</c:v>
                </c:pt>
                <c:pt idx="49">
                  <c:v>19.04</c:v>
                </c:pt>
                <c:pt idx="50">
                  <c:v>19.149999999999999</c:v>
                </c:pt>
                <c:pt idx="51">
                  <c:v>19.25</c:v>
                </c:pt>
                <c:pt idx="52">
                  <c:v>19.23</c:v>
                </c:pt>
                <c:pt idx="53">
                  <c:v>19.170000000000002</c:v>
                </c:pt>
                <c:pt idx="54">
                  <c:v>19.149999999999999</c:v>
                </c:pt>
                <c:pt idx="55">
                  <c:v>19.2</c:v>
                </c:pt>
                <c:pt idx="56">
                  <c:v>19.25</c:v>
                </c:pt>
                <c:pt idx="57">
                  <c:v>19.399999999999999</c:v>
                </c:pt>
                <c:pt idx="58">
                  <c:v>19.510000000000002</c:v>
                </c:pt>
                <c:pt idx="59">
                  <c:v>19.53</c:v>
                </c:pt>
                <c:pt idx="60">
                  <c:v>19.309999999999999</c:v>
                </c:pt>
                <c:pt idx="61">
                  <c:v>19.29</c:v>
                </c:pt>
                <c:pt idx="62">
                  <c:v>19.309999999999999</c:v>
                </c:pt>
                <c:pt idx="63">
                  <c:v>19.5</c:v>
                </c:pt>
                <c:pt idx="64">
                  <c:v>19.329999999999998</c:v>
                </c:pt>
                <c:pt idx="65">
                  <c:v>19.190000000000001</c:v>
                </c:pt>
                <c:pt idx="66">
                  <c:v>19.16</c:v>
                </c:pt>
                <c:pt idx="67">
                  <c:v>19.16</c:v>
                </c:pt>
                <c:pt idx="68">
                  <c:v>19.34</c:v>
                </c:pt>
                <c:pt idx="69">
                  <c:v>19.55</c:v>
                </c:pt>
                <c:pt idx="70">
                  <c:v>19.760000000000002</c:v>
                </c:pt>
                <c:pt idx="71">
                  <c:v>19.78</c:v>
                </c:pt>
                <c:pt idx="72">
                  <c:v>20.43</c:v>
                </c:pt>
                <c:pt idx="73">
                  <c:v>20.79</c:v>
                </c:pt>
                <c:pt idx="74">
                  <c:v>21.32</c:v>
                </c:pt>
                <c:pt idx="75">
                  <c:v>21.45</c:v>
                </c:pt>
                <c:pt idx="76">
                  <c:v>21.69</c:v>
                </c:pt>
                <c:pt idx="77">
                  <c:v>22.07</c:v>
                </c:pt>
                <c:pt idx="78">
                  <c:v>22.38</c:v>
                </c:pt>
                <c:pt idx="79">
                  <c:v>22.83</c:v>
                </c:pt>
                <c:pt idx="80">
                  <c:v>22.89</c:v>
                </c:pt>
                <c:pt idx="81">
                  <c:v>22.81</c:v>
                </c:pt>
                <c:pt idx="82">
                  <c:v>22.8</c:v>
                </c:pt>
                <c:pt idx="83">
                  <c:v>22.4</c:v>
                </c:pt>
                <c:pt idx="84">
                  <c:v>22.84</c:v>
                </c:pt>
                <c:pt idx="85">
                  <c:v>22.8</c:v>
                </c:pt>
                <c:pt idx="86">
                  <c:v>22.84</c:v>
                </c:pt>
                <c:pt idx="87">
                  <c:v>22.77</c:v>
                </c:pt>
                <c:pt idx="88">
                  <c:v>22.69</c:v>
                </c:pt>
                <c:pt idx="89">
                  <c:v>22.66</c:v>
                </c:pt>
                <c:pt idx="90">
                  <c:v>22.61</c:v>
                </c:pt>
                <c:pt idx="91">
                  <c:v>22.49</c:v>
                </c:pt>
                <c:pt idx="92">
                  <c:v>22.3</c:v>
                </c:pt>
                <c:pt idx="93">
                  <c:v>22.21</c:v>
                </c:pt>
                <c:pt idx="94">
                  <c:v>22.12</c:v>
                </c:pt>
                <c:pt idx="95">
                  <c:v>22.11</c:v>
                </c:pt>
                <c:pt idx="96">
                  <c:v>21.92</c:v>
                </c:pt>
                <c:pt idx="97">
                  <c:v>21.71</c:v>
                </c:pt>
                <c:pt idx="98">
                  <c:v>21.47</c:v>
                </c:pt>
                <c:pt idx="99">
                  <c:v>21.28</c:v>
                </c:pt>
                <c:pt idx="100">
                  <c:v>21.31</c:v>
                </c:pt>
                <c:pt idx="101">
                  <c:v>21.35</c:v>
                </c:pt>
                <c:pt idx="102">
                  <c:v>21.43</c:v>
                </c:pt>
                <c:pt idx="103">
                  <c:v>21.4</c:v>
                </c:pt>
                <c:pt idx="104">
                  <c:v>21.61</c:v>
                </c:pt>
                <c:pt idx="105">
                  <c:v>21.87</c:v>
                </c:pt>
                <c:pt idx="106">
                  <c:v>22.01</c:v>
                </c:pt>
                <c:pt idx="107">
                  <c:v>21.87</c:v>
                </c:pt>
                <c:pt idx="108">
                  <c:v>21.7</c:v>
                </c:pt>
                <c:pt idx="109">
                  <c:v>21.7</c:v>
                </c:pt>
                <c:pt idx="110">
                  <c:v>22.01</c:v>
                </c:pt>
                <c:pt idx="111">
                  <c:v>22.31</c:v>
                </c:pt>
                <c:pt idx="112">
                  <c:v>22.18</c:v>
                </c:pt>
                <c:pt idx="113">
                  <c:v>21.85</c:v>
                </c:pt>
                <c:pt idx="114">
                  <c:v>21.64</c:v>
                </c:pt>
                <c:pt idx="115">
                  <c:v>21.72</c:v>
                </c:pt>
                <c:pt idx="116">
                  <c:v>21.89</c:v>
                </c:pt>
                <c:pt idx="117">
                  <c:v>22.03</c:v>
                </c:pt>
                <c:pt idx="118">
                  <c:v>22.16</c:v>
                </c:pt>
                <c:pt idx="119">
                  <c:v>22.2</c:v>
                </c:pt>
                <c:pt idx="120">
                  <c:v>21.92</c:v>
                </c:pt>
                <c:pt idx="121">
                  <c:v>22</c:v>
                </c:pt>
                <c:pt idx="122">
                  <c:v>21.91</c:v>
                </c:pt>
                <c:pt idx="123">
                  <c:v>22.01</c:v>
                </c:pt>
                <c:pt idx="124">
                  <c:v>22.08</c:v>
                </c:pt>
                <c:pt idx="125">
                  <c:v>22.26</c:v>
                </c:pt>
                <c:pt idx="126">
                  <c:v>22.69</c:v>
                </c:pt>
                <c:pt idx="127">
                  <c:v>22.38</c:v>
                </c:pt>
                <c:pt idx="128">
                  <c:v>22.09</c:v>
                </c:pt>
                <c:pt idx="129">
                  <c:v>21.5</c:v>
                </c:pt>
                <c:pt idx="130">
                  <c:v>21.9</c:v>
                </c:pt>
                <c:pt idx="131">
                  <c:v>21.9</c:v>
                </c:pt>
                <c:pt idx="132">
                  <c:v>22.3</c:v>
                </c:pt>
                <c:pt idx="133">
                  <c:v>22.24</c:v>
                </c:pt>
                <c:pt idx="134">
                  <c:v>22.38</c:v>
                </c:pt>
                <c:pt idx="135">
                  <c:v>22.3</c:v>
                </c:pt>
                <c:pt idx="136">
                  <c:v>22.16</c:v>
                </c:pt>
                <c:pt idx="137">
                  <c:v>22.11</c:v>
                </c:pt>
                <c:pt idx="138">
                  <c:v>22.15</c:v>
                </c:pt>
                <c:pt idx="139">
                  <c:v>22.13</c:v>
                </c:pt>
                <c:pt idx="140">
                  <c:v>21.97</c:v>
                </c:pt>
                <c:pt idx="141">
                  <c:v>21.71</c:v>
                </c:pt>
                <c:pt idx="142">
                  <c:v>21.65</c:v>
                </c:pt>
                <c:pt idx="143">
                  <c:v>21.57</c:v>
                </c:pt>
                <c:pt idx="144">
                  <c:v>21.63</c:v>
                </c:pt>
                <c:pt idx="145">
                  <c:v>21.45</c:v>
                </c:pt>
                <c:pt idx="146">
                  <c:v>21.09</c:v>
                </c:pt>
                <c:pt idx="147">
                  <c:v>20.78</c:v>
                </c:pt>
                <c:pt idx="148">
                  <c:v>20.59</c:v>
                </c:pt>
                <c:pt idx="149">
                  <c:v>20.52</c:v>
                </c:pt>
                <c:pt idx="150">
                  <c:v>20.36</c:v>
                </c:pt>
                <c:pt idx="151">
                  <c:v>20.190000000000001</c:v>
                </c:pt>
                <c:pt idx="152">
                  <c:v>20.14</c:v>
                </c:pt>
                <c:pt idx="153">
                  <c:v>20.07</c:v>
                </c:pt>
                <c:pt idx="154">
                  <c:v>20.05</c:v>
                </c:pt>
                <c:pt idx="155">
                  <c:v>20.170000000000002</c:v>
                </c:pt>
                <c:pt idx="156">
                  <c:v>20.12</c:v>
                </c:pt>
                <c:pt idx="157">
                  <c:v>20.2</c:v>
                </c:pt>
                <c:pt idx="158">
                  <c:v>20.16</c:v>
                </c:pt>
                <c:pt idx="159">
                  <c:v>20.22</c:v>
                </c:pt>
                <c:pt idx="160">
                  <c:v>20.18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8B-487D-A3BA-8257081CDA9E}"/>
            </c:ext>
          </c:extLst>
        </c:ser>
        <c:ser>
          <c:idx val="1"/>
          <c:order val="1"/>
          <c:tx>
            <c:v>Total, exceto crédito habitacional</c:v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cat>
            <c:numRef>
              <c:f>Crédito!$R$4:$R$164</c:f>
              <c:numCache>
                <c:formatCode>mmm\-yy</c:formatCode>
                <c:ptCount val="161"/>
                <c:pt idx="0">
                  <c:v>38412</c:v>
                </c:pt>
                <c:pt idx="1">
                  <c:v>38443</c:v>
                </c:pt>
                <c:pt idx="2">
                  <c:v>38473</c:v>
                </c:pt>
                <c:pt idx="3">
                  <c:v>38504</c:v>
                </c:pt>
                <c:pt idx="4">
                  <c:v>38534</c:v>
                </c:pt>
                <c:pt idx="5">
                  <c:v>38565</c:v>
                </c:pt>
                <c:pt idx="6">
                  <c:v>38596</c:v>
                </c:pt>
                <c:pt idx="7">
                  <c:v>38626</c:v>
                </c:pt>
                <c:pt idx="8">
                  <c:v>38657</c:v>
                </c:pt>
                <c:pt idx="9">
                  <c:v>38687</c:v>
                </c:pt>
                <c:pt idx="10">
                  <c:v>38718</c:v>
                </c:pt>
                <c:pt idx="11">
                  <c:v>38749</c:v>
                </c:pt>
                <c:pt idx="12">
                  <c:v>38777</c:v>
                </c:pt>
                <c:pt idx="13">
                  <c:v>38808</c:v>
                </c:pt>
                <c:pt idx="14">
                  <c:v>38838</c:v>
                </c:pt>
                <c:pt idx="15">
                  <c:v>38869</c:v>
                </c:pt>
                <c:pt idx="16">
                  <c:v>38899</c:v>
                </c:pt>
                <c:pt idx="17">
                  <c:v>38930</c:v>
                </c:pt>
                <c:pt idx="18">
                  <c:v>38961</c:v>
                </c:pt>
                <c:pt idx="19">
                  <c:v>38991</c:v>
                </c:pt>
                <c:pt idx="20">
                  <c:v>39022</c:v>
                </c:pt>
                <c:pt idx="21">
                  <c:v>39052</c:v>
                </c:pt>
                <c:pt idx="22">
                  <c:v>39083</c:v>
                </c:pt>
                <c:pt idx="23">
                  <c:v>39114</c:v>
                </c:pt>
                <c:pt idx="24">
                  <c:v>39142</c:v>
                </c:pt>
                <c:pt idx="25">
                  <c:v>39173</c:v>
                </c:pt>
                <c:pt idx="26">
                  <c:v>39203</c:v>
                </c:pt>
                <c:pt idx="27">
                  <c:v>39234</c:v>
                </c:pt>
                <c:pt idx="28">
                  <c:v>39264</c:v>
                </c:pt>
                <c:pt idx="29">
                  <c:v>39295</c:v>
                </c:pt>
                <c:pt idx="30">
                  <c:v>39326</c:v>
                </c:pt>
                <c:pt idx="31">
                  <c:v>39356</c:v>
                </c:pt>
                <c:pt idx="32">
                  <c:v>39387</c:v>
                </c:pt>
                <c:pt idx="33">
                  <c:v>39417</c:v>
                </c:pt>
                <c:pt idx="34">
                  <c:v>39448</c:v>
                </c:pt>
                <c:pt idx="35">
                  <c:v>39479</c:v>
                </c:pt>
                <c:pt idx="36">
                  <c:v>39508</c:v>
                </c:pt>
                <c:pt idx="37">
                  <c:v>39539</c:v>
                </c:pt>
                <c:pt idx="38">
                  <c:v>39569</c:v>
                </c:pt>
                <c:pt idx="39">
                  <c:v>39600</c:v>
                </c:pt>
                <c:pt idx="40">
                  <c:v>39630</c:v>
                </c:pt>
                <c:pt idx="41">
                  <c:v>39661</c:v>
                </c:pt>
                <c:pt idx="42">
                  <c:v>39692</c:v>
                </c:pt>
                <c:pt idx="43">
                  <c:v>39722</c:v>
                </c:pt>
                <c:pt idx="44">
                  <c:v>39753</c:v>
                </c:pt>
                <c:pt idx="45">
                  <c:v>39783</c:v>
                </c:pt>
                <c:pt idx="46">
                  <c:v>39814</c:v>
                </c:pt>
                <c:pt idx="47">
                  <c:v>39845</c:v>
                </c:pt>
                <c:pt idx="48">
                  <c:v>39873</c:v>
                </c:pt>
                <c:pt idx="49">
                  <c:v>39904</c:v>
                </c:pt>
                <c:pt idx="50">
                  <c:v>39934</c:v>
                </c:pt>
                <c:pt idx="51">
                  <c:v>39965</c:v>
                </c:pt>
                <c:pt idx="52">
                  <c:v>39995</c:v>
                </c:pt>
                <c:pt idx="53">
                  <c:v>40026</c:v>
                </c:pt>
                <c:pt idx="54">
                  <c:v>40057</c:v>
                </c:pt>
                <c:pt idx="55">
                  <c:v>40087</c:v>
                </c:pt>
                <c:pt idx="56">
                  <c:v>40118</c:v>
                </c:pt>
                <c:pt idx="57">
                  <c:v>40148</c:v>
                </c:pt>
                <c:pt idx="58">
                  <c:v>40179</c:v>
                </c:pt>
                <c:pt idx="59">
                  <c:v>40210</c:v>
                </c:pt>
                <c:pt idx="60">
                  <c:v>40238</c:v>
                </c:pt>
                <c:pt idx="61">
                  <c:v>40269</c:v>
                </c:pt>
                <c:pt idx="62">
                  <c:v>40299</c:v>
                </c:pt>
                <c:pt idx="63">
                  <c:v>40330</c:v>
                </c:pt>
                <c:pt idx="64">
                  <c:v>40360</c:v>
                </c:pt>
                <c:pt idx="65">
                  <c:v>40391</c:v>
                </c:pt>
                <c:pt idx="66">
                  <c:v>40422</c:v>
                </c:pt>
                <c:pt idx="67">
                  <c:v>40452</c:v>
                </c:pt>
                <c:pt idx="68">
                  <c:v>40483</c:v>
                </c:pt>
                <c:pt idx="69">
                  <c:v>40513</c:v>
                </c:pt>
                <c:pt idx="70">
                  <c:v>40544</c:v>
                </c:pt>
                <c:pt idx="71">
                  <c:v>40575</c:v>
                </c:pt>
                <c:pt idx="72">
                  <c:v>40603</c:v>
                </c:pt>
                <c:pt idx="73">
                  <c:v>40634</c:v>
                </c:pt>
                <c:pt idx="74">
                  <c:v>40664</c:v>
                </c:pt>
                <c:pt idx="75">
                  <c:v>40695</c:v>
                </c:pt>
                <c:pt idx="76">
                  <c:v>40725</c:v>
                </c:pt>
                <c:pt idx="77">
                  <c:v>40756</c:v>
                </c:pt>
                <c:pt idx="78">
                  <c:v>40787</c:v>
                </c:pt>
                <c:pt idx="79">
                  <c:v>40817</c:v>
                </c:pt>
                <c:pt idx="80">
                  <c:v>40848</c:v>
                </c:pt>
                <c:pt idx="81">
                  <c:v>40878</c:v>
                </c:pt>
                <c:pt idx="82">
                  <c:v>40909</c:v>
                </c:pt>
                <c:pt idx="83">
                  <c:v>40940</c:v>
                </c:pt>
                <c:pt idx="84">
                  <c:v>40969</c:v>
                </c:pt>
                <c:pt idx="85">
                  <c:v>41000</c:v>
                </c:pt>
                <c:pt idx="86">
                  <c:v>41030</c:v>
                </c:pt>
                <c:pt idx="87">
                  <c:v>41061</c:v>
                </c:pt>
                <c:pt idx="88">
                  <c:v>41091</c:v>
                </c:pt>
                <c:pt idx="89">
                  <c:v>41122</c:v>
                </c:pt>
                <c:pt idx="90">
                  <c:v>41153</c:v>
                </c:pt>
                <c:pt idx="91">
                  <c:v>41183</c:v>
                </c:pt>
                <c:pt idx="92">
                  <c:v>41214</c:v>
                </c:pt>
                <c:pt idx="93">
                  <c:v>41244</c:v>
                </c:pt>
                <c:pt idx="94">
                  <c:v>41275</c:v>
                </c:pt>
                <c:pt idx="95">
                  <c:v>41306</c:v>
                </c:pt>
                <c:pt idx="96">
                  <c:v>41334</c:v>
                </c:pt>
                <c:pt idx="97">
                  <c:v>41365</c:v>
                </c:pt>
                <c:pt idx="98">
                  <c:v>41395</c:v>
                </c:pt>
                <c:pt idx="99">
                  <c:v>41426</c:v>
                </c:pt>
                <c:pt idx="100">
                  <c:v>41456</c:v>
                </c:pt>
                <c:pt idx="101">
                  <c:v>41487</c:v>
                </c:pt>
                <c:pt idx="102">
                  <c:v>41518</c:v>
                </c:pt>
                <c:pt idx="103">
                  <c:v>41548</c:v>
                </c:pt>
                <c:pt idx="104">
                  <c:v>41579</c:v>
                </c:pt>
                <c:pt idx="105">
                  <c:v>41609</c:v>
                </c:pt>
                <c:pt idx="106">
                  <c:v>41640</c:v>
                </c:pt>
                <c:pt idx="107">
                  <c:v>41671</c:v>
                </c:pt>
                <c:pt idx="108">
                  <c:v>41699</c:v>
                </c:pt>
                <c:pt idx="109">
                  <c:v>41730</c:v>
                </c:pt>
                <c:pt idx="110">
                  <c:v>41760</c:v>
                </c:pt>
                <c:pt idx="111">
                  <c:v>41791</c:v>
                </c:pt>
                <c:pt idx="112">
                  <c:v>41821</c:v>
                </c:pt>
                <c:pt idx="113">
                  <c:v>41852</c:v>
                </c:pt>
                <c:pt idx="114">
                  <c:v>41883</c:v>
                </c:pt>
                <c:pt idx="115">
                  <c:v>41913</c:v>
                </c:pt>
                <c:pt idx="116">
                  <c:v>41944</c:v>
                </c:pt>
                <c:pt idx="117">
                  <c:v>41974</c:v>
                </c:pt>
                <c:pt idx="118">
                  <c:v>42005</c:v>
                </c:pt>
                <c:pt idx="119">
                  <c:v>42036</c:v>
                </c:pt>
                <c:pt idx="120">
                  <c:v>42064</c:v>
                </c:pt>
                <c:pt idx="121">
                  <c:v>42095</c:v>
                </c:pt>
                <c:pt idx="122">
                  <c:v>42125</c:v>
                </c:pt>
                <c:pt idx="123">
                  <c:v>42156</c:v>
                </c:pt>
                <c:pt idx="124">
                  <c:v>42186</c:v>
                </c:pt>
                <c:pt idx="125">
                  <c:v>42217</c:v>
                </c:pt>
                <c:pt idx="126">
                  <c:v>42248</c:v>
                </c:pt>
                <c:pt idx="127">
                  <c:v>42278</c:v>
                </c:pt>
                <c:pt idx="128">
                  <c:v>42309</c:v>
                </c:pt>
                <c:pt idx="129">
                  <c:v>42339</c:v>
                </c:pt>
                <c:pt idx="130">
                  <c:v>42370</c:v>
                </c:pt>
                <c:pt idx="131">
                  <c:v>42401</c:v>
                </c:pt>
                <c:pt idx="132">
                  <c:v>42430</c:v>
                </c:pt>
                <c:pt idx="133">
                  <c:v>42461</c:v>
                </c:pt>
                <c:pt idx="134">
                  <c:v>42491</c:v>
                </c:pt>
                <c:pt idx="135">
                  <c:v>42522</c:v>
                </c:pt>
                <c:pt idx="136">
                  <c:v>42552</c:v>
                </c:pt>
                <c:pt idx="137">
                  <c:v>42583</c:v>
                </c:pt>
                <c:pt idx="138">
                  <c:v>42614</c:v>
                </c:pt>
                <c:pt idx="139">
                  <c:v>42644</c:v>
                </c:pt>
                <c:pt idx="140">
                  <c:v>42675</c:v>
                </c:pt>
                <c:pt idx="141">
                  <c:v>42705</c:v>
                </c:pt>
                <c:pt idx="142">
                  <c:v>42736</c:v>
                </c:pt>
                <c:pt idx="143">
                  <c:v>42767</c:v>
                </c:pt>
                <c:pt idx="144">
                  <c:v>42795</c:v>
                </c:pt>
                <c:pt idx="145">
                  <c:v>42826</c:v>
                </c:pt>
                <c:pt idx="146">
                  <c:v>42856</c:v>
                </c:pt>
                <c:pt idx="147">
                  <c:v>42887</c:v>
                </c:pt>
                <c:pt idx="148">
                  <c:v>42917</c:v>
                </c:pt>
                <c:pt idx="149">
                  <c:v>42948</c:v>
                </c:pt>
                <c:pt idx="150">
                  <c:v>42979</c:v>
                </c:pt>
                <c:pt idx="151">
                  <c:v>43009</c:v>
                </c:pt>
                <c:pt idx="152">
                  <c:v>43040</c:v>
                </c:pt>
                <c:pt idx="153">
                  <c:v>43070</c:v>
                </c:pt>
                <c:pt idx="154">
                  <c:v>43101</c:v>
                </c:pt>
                <c:pt idx="155">
                  <c:v>43132</c:v>
                </c:pt>
                <c:pt idx="156">
                  <c:v>43160</c:v>
                </c:pt>
                <c:pt idx="157">
                  <c:v>43191</c:v>
                </c:pt>
                <c:pt idx="158">
                  <c:v>43221</c:v>
                </c:pt>
                <c:pt idx="159">
                  <c:v>43252</c:v>
                </c:pt>
                <c:pt idx="160">
                  <c:v>43282</c:v>
                </c:pt>
              </c:numCache>
            </c:numRef>
          </c:cat>
          <c:val>
            <c:numRef>
              <c:f>Crédito!$T$4:$T$164</c:f>
              <c:numCache>
                <c:formatCode>General</c:formatCode>
                <c:ptCount val="161"/>
                <c:pt idx="0">
                  <c:v>15.41</c:v>
                </c:pt>
                <c:pt idx="1">
                  <c:v>15.6</c:v>
                </c:pt>
                <c:pt idx="2">
                  <c:v>15.89</c:v>
                </c:pt>
                <c:pt idx="3">
                  <c:v>16</c:v>
                </c:pt>
                <c:pt idx="4">
                  <c:v>16.14</c:v>
                </c:pt>
                <c:pt idx="5">
                  <c:v>16.22</c:v>
                </c:pt>
                <c:pt idx="6">
                  <c:v>16.850000000000001</c:v>
                </c:pt>
                <c:pt idx="7">
                  <c:v>17.21</c:v>
                </c:pt>
                <c:pt idx="8">
                  <c:v>17.22</c:v>
                </c:pt>
                <c:pt idx="9">
                  <c:v>16.98</c:v>
                </c:pt>
                <c:pt idx="10">
                  <c:v>16.989999999999998</c:v>
                </c:pt>
                <c:pt idx="11">
                  <c:v>17.170000000000002</c:v>
                </c:pt>
                <c:pt idx="12">
                  <c:v>17.649999999999999</c:v>
                </c:pt>
                <c:pt idx="13">
                  <c:v>17.82</c:v>
                </c:pt>
                <c:pt idx="14">
                  <c:v>17.850000000000001</c:v>
                </c:pt>
                <c:pt idx="15">
                  <c:v>17.829999999999998</c:v>
                </c:pt>
                <c:pt idx="16">
                  <c:v>17.77</c:v>
                </c:pt>
                <c:pt idx="17">
                  <c:v>17.829999999999998</c:v>
                </c:pt>
                <c:pt idx="18">
                  <c:v>17.73</c:v>
                </c:pt>
                <c:pt idx="19">
                  <c:v>17.72</c:v>
                </c:pt>
                <c:pt idx="20">
                  <c:v>17.5</c:v>
                </c:pt>
                <c:pt idx="21">
                  <c:v>17.73</c:v>
                </c:pt>
                <c:pt idx="22">
                  <c:v>17.61</c:v>
                </c:pt>
                <c:pt idx="23">
                  <c:v>17.55</c:v>
                </c:pt>
                <c:pt idx="24">
                  <c:v>17.27</c:v>
                </c:pt>
                <c:pt idx="25">
                  <c:v>17.21</c:v>
                </c:pt>
                <c:pt idx="26">
                  <c:v>17.170000000000002</c:v>
                </c:pt>
                <c:pt idx="27">
                  <c:v>17.309999999999999</c:v>
                </c:pt>
                <c:pt idx="28">
                  <c:v>17.440000000000001</c:v>
                </c:pt>
                <c:pt idx="29">
                  <c:v>17.559999999999999</c:v>
                </c:pt>
                <c:pt idx="30">
                  <c:v>17.59</c:v>
                </c:pt>
                <c:pt idx="31">
                  <c:v>17.600000000000001</c:v>
                </c:pt>
                <c:pt idx="32">
                  <c:v>17.62</c:v>
                </c:pt>
                <c:pt idx="33">
                  <c:v>17.489999999999998</c:v>
                </c:pt>
                <c:pt idx="34">
                  <c:v>17.489999999999998</c:v>
                </c:pt>
                <c:pt idx="35">
                  <c:v>17.489999999999998</c:v>
                </c:pt>
                <c:pt idx="36">
                  <c:v>17.809999999999999</c:v>
                </c:pt>
                <c:pt idx="37">
                  <c:v>17.8</c:v>
                </c:pt>
                <c:pt idx="38">
                  <c:v>17.600000000000001</c:v>
                </c:pt>
                <c:pt idx="39">
                  <c:v>17.54</c:v>
                </c:pt>
                <c:pt idx="40">
                  <c:v>17.53</c:v>
                </c:pt>
                <c:pt idx="41">
                  <c:v>17.55</c:v>
                </c:pt>
                <c:pt idx="42">
                  <c:v>17.66</c:v>
                </c:pt>
                <c:pt idx="43">
                  <c:v>17.77</c:v>
                </c:pt>
                <c:pt idx="44">
                  <c:v>17.899999999999999</c:v>
                </c:pt>
                <c:pt idx="45">
                  <c:v>18.04</c:v>
                </c:pt>
                <c:pt idx="46">
                  <c:v>18.11</c:v>
                </c:pt>
                <c:pt idx="47">
                  <c:v>18.21</c:v>
                </c:pt>
                <c:pt idx="48">
                  <c:v>18.38</c:v>
                </c:pt>
                <c:pt idx="49">
                  <c:v>18.440000000000001</c:v>
                </c:pt>
                <c:pt idx="50">
                  <c:v>18.55</c:v>
                </c:pt>
                <c:pt idx="51">
                  <c:v>18.649999999999999</c:v>
                </c:pt>
                <c:pt idx="52">
                  <c:v>18.600000000000001</c:v>
                </c:pt>
                <c:pt idx="53">
                  <c:v>18.54</c:v>
                </c:pt>
                <c:pt idx="54">
                  <c:v>18.510000000000002</c:v>
                </c:pt>
                <c:pt idx="55">
                  <c:v>18.53</c:v>
                </c:pt>
                <c:pt idx="56">
                  <c:v>18.559999999999999</c:v>
                </c:pt>
                <c:pt idx="57">
                  <c:v>18.670000000000002</c:v>
                </c:pt>
                <c:pt idx="58">
                  <c:v>18.77</c:v>
                </c:pt>
                <c:pt idx="59">
                  <c:v>18.760000000000002</c:v>
                </c:pt>
                <c:pt idx="60">
                  <c:v>18.55</c:v>
                </c:pt>
                <c:pt idx="61">
                  <c:v>18.53</c:v>
                </c:pt>
                <c:pt idx="62">
                  <c:v>18.55</c:v>
                </c:pt>
                <c:pt idx="63">
                  <c:v>18.73</c:v>
                </c:pt>
                <c:pt idx="64">
                  <c:v>18.55</c:v>
                </c:pt>
                <c:pt idx="65">
                  <c:v>18.39</c:v>
                </c:pt>
                <c:pt idx="66">
                  <c:v>18.34</c:v>
                </c:pt>
                <c:pt idx="67">
                  <c:v>18.329999999999998</c:v>
                </c:pt>
                <c:pt idx="68">
                  <c:v>18.48</c:v>
                </c:pt>
                <c:pt idx="69">
                  <c:v>18.64</c:v>
                </c:pt>
                <c:pt idx="70">
                  <c:v>18.829999999999998</c:v>
                </c:pt>
                <c:pt idx="71">
                  <c:v>18.82</c:v>
                </c:pt>
                <c:pt idx="72">
                  <c:v>19.39</c:v>
                </c:pt>
                <c:pt idx="73">
                  <c:v>19.600000000000001</c:v>
                </c:pt>
                <c:pt idx="74">
                  <c:v>19.96</c:v>
                </c:pt>
                <c:pt idx="75">
                  <c:v>20.079999999999998</c:v>
                </c:pt>
                <c:pt idx="76">
                  <c:v>20.309999999999999</c:v>
                </c:pt>
                <c:pt idx="77">
                  <c:v>20.65</c:v>
                </c:pt>
                <c:pt idx="78">
                  <c:v>20.92</c:v>
                </c:pt>
                <c:pt idx="79">
                  <c:v>21.31</c:v>
                </c:pt>
                <c:pt idx="80">
                  <c:v>21.34</c:v>
                </c:pt>
                <c:pt idx="81">
                  <c:v>21.25</c:v>
                </c:pt>
                <c:pt idx="82">
                  <c:v>21.21</c:v>
                </c:pt>
                <c:pt idx="83">
                  <c:v>20.83</c:v>
                </c:pt>
                <c:pt idx="84">
                  <c:v>21.23</c:v>
                </c:pt>
                <c:pt idx="85">
                  <c:v>21.18</c:v>
                </c:pt>
                <c:pt idx="86">
                  <c:v>21.2</c:v>
                </c:pt>
                <c:pt idx="87">
                  <c:v>21.14</c:v>
                </c:pt>
                <c:pt idx="88">
                  <c:v>21.06</c:v>
                </c:pt>
                <c:pt idx="89">
                  <c:v>20.99</c:v>
                </c:pt>
                <c:pt idx="90">
                  <c:v>20.92</c:v>
                </c:pt>
                <c:pt idx="91">
                  <c:v>20.79</c:v>
                </c:pt>
                <c:pt idx="92">
                  <c:v>20.58</c:v>
                </c:pt>
                <c:pt idx="93">
                  <c:v>20.46</c:v>
                </c:pt>
                <c:pt idx="94">
                  <c:v>20.350000000000001</c:v>
                </c:pt>
                <c:pt idx="95">
                  <c:v>20.3</c:v>
                </c:pt>
                <c:pt idx="96">
                  <c:v>20.11</c:v>
                </c:pt>
                <c:pt idx="97">
                  <c:v>19.91</c:v>
                </c:pt>
                <c:pt idx="98">
                  <c:v>19.66</c:v>
                </c:pt>
                <c:pt idx="99">
                  <c:v>19.46</c:v>
                </c:pt>
                <c:pt idx="100">
                  <c:v>19.47</c:v>
                </c:pt>
                <c:pt idx="101">
                  <c:v>19.48</c:v>
                </c:pt>
                <c:pt idx="102">
                  <c:v>19.54</c:v>
                </c:pt>
                <c:pt idx="103">
                  <c:v>19.5</c:v>
                </c:pt>
                <c:pt idx="104">
                  <c:v>19.670000000000002</c:v>
                </c:pt>
                <c:pt idx="105">
                  <c:v>19.88</c:v>
                </c:pt>
                <c:pt idx="106">
                  <c:v>19.989999999999998</c:v>
                </c:pt>
                <c:pt idx="107">
                  <c:v>19.850000000000001</c:v>
                </c:pt>
                <c:pt idx="108">
                  <c:v>19.670000000000002</c:v>
                </c:pt>
                <c:pt idx="109">
                  <c:v>19.66</c:v>
                </c:pt>
                <c:pt idx="110">
                  <c:v>19.91</c:v>
                </c:pt>
                <c:pt idx="111">
                  <c:v>20.18</c:v>
                </c:pt>
                <c:pt idx="112">
                  <c:v>20.03</c:v>
                </c:pt>
                <c:pt idx="113">
                  <c:v>19.71</c:v>
                </c:pt>
                <c:pt idx="114">
                  <c:v>19.48</c:v>
                </c:pt>
                <c:pt idx="115">
                  <c:v>19.53</c:v>
                </c:pt>
                <c:pt idx="116">
                  <c:v>19.649999999999999</c:v>
                </c:pt>
                <c:pt idx="117">
                  <c:v>19.75</c:v>
                </c:pt>
                <c:pt idx="118">
                  <c:v>19.829999999999998</c:v>
                </c:pt>
                <c:pt idx="119">
                  <c:v>19.86</c:v>
                </c:pt>
                <c:pt idx="120">
                  <c:v>19.59</c:v>
                </c:pt>
                <c:pt idx="121">
                  <c:v>19.64</c:v>
                </c:pt>
                <c:pt idx="122">
                  <c:v>19.57</c:v>
                </c:pt>
                <c:pt idx="123">
                  <c:v>19.63</c:v>
                </c:pt>
                <c:pt idx="124">
                  <c:v>19.690000000000001</c:v>
                </c:pt>
                <c:pt idx="125">
                  <c:v>19.850000000000001</c:v>
                </c:pt>
                <c:pt idx="126">
                  <c:v>20.23</c:v>
                </c:pt>
                <c:pt idx="127">
                  <c:v>19.95</c:v>
                </c:pt>
                <c:pt idx="128">
                  <c:v>19.670000000000002</c:v>
                </c:pt>
                <c:pt idx="129">
                  <c:v>19.14</c:v>
                </c:pt>
                <c:pt idx="130">
                  <c:v>19.47</c:v>
                </c:pt>
                <c:pt idx="131">
                  <c:v>19.46</c:v>
                </c:pt>
                <c:pt idx="132">
                  <c:v>19.79</c:v>
                </c:pt>
                <c:pt idx="133">
                  <c:v>19.73</c:v>
                </c:pt>
                <c:pt idx="134">
                  <c:v>19.87</c:v>
                </c:pt>
                <c:pt idx="135">
                  <c:v>19.78</c:v>
                </c:pt>
                <c:pt idx="136">
                  <c:v>19.649999999999999</c:v>
                </c:pt>
                <c:pt idx="137">
                  <c:v>19.579999999999998</c:v>
                </c:pt>
                <c:pt idx="138">
                  <c:v>19.61</c:v>
                </c:pt>
                <c:pt idx="139">
                  <c:v>19.579999999999998</c:v>
                </c:pt>
                <c:pt idx="140">
                  <c:v>19.420000000000002</c:v>
                </c:pt>
                <c:pt idx="141">
                  <c:v>19.18</c:v>
                </c:pt>
                <c:pt idx="142">
                  <c:v>19.11</c:v>
                </c:pt>
                <c:pt idx="143">
                  <c:v>19.02</c:v>
                </c:pt>
                <c:pt idx="144">
                  <c:v>19.05</c:v>
                </c:pt>
                <c:pt idx="145">
                  <c:v>18.87</c:v>
                </c:pt>
                <c:pt idx="146">
                  <c:v>18.52</c:v>
                </c:pt>
                <c:pt idx="147">
                  <c:v>18.22</c:v>
                </c:pt>
                <c:pt idx="148">
                  <c:v>18.04</c:v>
                </c:pt>
                <c:pt idx="149">
                  <c:v>17.96</c:v>
                </c:pt>
                <c:pt idx="150">
                  <c:v>17.82</c:v>
                </c:pt>
                <c:pt idx="151">
                  <c:v>17.66</c:v>
                </c:pt>
                <c:pt idx="152">
                  <c:v>17.62</c:v>
                </c:pt>
                <c:pt idx="153">
                  <c:v>17.57</c:v>
                </c:pt>
                <c:pt idx="154">
                  <c:v>17.57</c:v>
                </c:pt>
                <c:pt idx="155">
                  <c:v>17.68</c:v>
                </c:pt>
                <c:pt idx="156">
                  <c:v>17.62</c:v>
                </c:pt>
                <c:pt idx="157">
                  <c:v>17.72</c:v>
                </c:pt>
                <c:pt idx="158">
                  <c:v>17.690000000000001</c:v>
                </c:pt>
                <c:pt idx="159">
                  <c:v>17.760000000000002</c:v>
                </c:pt>
                <c:pt idx="160">
                  <c:v>17.73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8B-487D-A3BA-8257081CDA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434560"/>
        <c:axId val="128436096"/>
      </c:areaChart>
      <c:dateAx>
        <c:axId val="128434560"/>
        <c:scaling>
          <c:orientation val="minMax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8436096"/>
        <c:crosses val="autoZero"/>
        <c:auto val="1"/>
        <c:lblOffset val="100"/>
        <c:baseTimeUnit val="months"/>
      </c:dateAx>
      <c:valAx>
        <c:axId val="128436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8434560"/>
        <c:crosses val="autoZero"/>
        <c:crossBetween val="midCat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Taxa de atrasos (%) - empréstimos bancários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Livre</c:v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Crédito!$H$2:$H$91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Crédito!$I$2:$I$91</c:f>
              <c:numCache>
                <c:formatCode>General</c:formatCode>
                <c:ptCount val="90"/>
                <c:pt idx="0">
                  <c:v>4.87</c:v>
                </c:pt>
                <c:pt idx="1">
                  <c:v>4.79</c:v>
                </c:pt>
                <c:pt idx="2">
                  <c:v>4.67</c:v>
                </c:pt>
                <c:pt idx="3">
                  <c:v>4.62</c:v>
                </c:pt>
                <c:pt idx="4">
                  <c:v>4.63</c:v>
                </c:pt>
                <c:pt idx="5">
                  <c:v>4.66</c:v>
                </c:pt>
                <c:pt idx="6">
                  <c:v>4.59</c:v>
                </c:pt>
                <c:pt idx="7">
                  <c:v>4.87</c:v>
                </c:pt>
                <c:pt idx="8">
                  <c:v>4.7</c:v>
                </c:pt>
                <c:pt idx="9">
                  <c:v>4.3099999999999996</c:v>
                </c:pt>
                <c:pt idx="10">
                  <c:v>4.76</c:v>
                </c:pt>
                <c:pt idx="11">
                  <c:v>4.93</c:v>
                </c:pt>
                <c:pt idx="12">
                  <c:v>4.87</c:v>
                </c:pt>
                <c:pt idx="13">
                  <c:v>4.8899999999999997</c:v>
                </c:pt>
                <c:pt idx="14">
                  <c:v>4.7</c:v>
                </c:pt>
                <c:pt idx="15">
                  <c:v>4.49</c:v>
                </c:pt>
                <c:pt idx="16">
                  <c:v>4.6399999999999997</c:v>
                </c:pt>
                <c:pt idx="17">
                  <c:v>4.4400000000000004</c:v>
                </c:pt>
                <c:pt idx="18">
                  <c:v>4.46</c:v>
                </c:pt>
                <c:pt idx="19">
                  <c:v>4.45</c:v>
                </c:pt>
                <c:pt idx="20">
                  <c:v>4.37</c:v>
                </c:pt>
                <c:pt idx="21">
                  <c:v>4.1500000000000004</c:v>
                </c:pt>
                <c:pt idx="22">
                  <c:v>4.41</c:v>
                </c:pt>
                <c:pt idx="23">
                  <c:v>4.47</c:v>
                </c:pt>
                <c:pt idx="24">
                  <c:v>4.5</c:v>
                </c:pt>
                <c:pt idx="25">
                  <c:v>4.51</c:v>
                </c:pt>
                <c:pt idx="26">
                  <c:v>4.28</c:v>
                </c:pt>
                <c:pt idx="27">
                  <c:v>3.95</c:v>
                </c:pt>
                <c:pt idx="28">
                  <c:v>4.0999999999999996</c:v>
                </c:pt>
                <c:pt idx="29">
                  <c:v>3.93</c:v>
                </c:pt>
                <c:pt idx="30">
                  <c:v>3.96</c:v>
                </c:pt>
                <c:pt idx="31">
                  <c:v>3.95</c:v>
                </c:pt>
                <c:pt idx="32">
                  <c:v>3.77</c:v>
                </c:pt>
                <c:pt idx="33">
                  <c:v>3.81</c:v>
                </c:pt>
                <c:pt idx="34">
                  <c:v>4.03</c:v>
                </c:pt>
                <c:pt idx="35">
                  <c:v>3.88</c:v>
                </c:pt>
                <c:pt idx="36">
                  <c:v>4.32</c:v>
                </c:pt>
                <c:pt idx="37">
                  <c:v>4.37</c:v>
                </c:pt>
                <c:pt idx="38">
                  <c:v>4.0999999999999996</c:v>
                </c:pt>
                <c:pt idx="39">
                  <c:v>4.0999999999999996</c:v>
                </c:pt>
                <c:pt idx="40">
                  <c:v>3.95</c:v>
                </c:pt>
                <c:pt idx="41">
                  <c:v>3.72</c:v>
                </c:pt>
                <c:pt idx="42">
                  <c:v>3.76</c:v>
                </c:pt>
                <c:pt idx="43">
                  <c:v>3.67</c:v>
                </c:pt>
                <c:pt idx="44">
                  <c:v>3.74</c:v>
                </c:pt>
                <c:pt idx="45">
                  <c:v>3.75</c:v>
                </c:pt>
                <c:pt idx="46">
                  <c:v>4.09</c:v>
                </c:pt>
                <c:pt idx="47">
                  <c:v>4.4000000000000004</c:v>
                </c:pt>
                <c:pt idx="48">
                  <c:v>4.3600000000000003</c:v>
                </c:pt>
                <c:pt idx="49">
                  <c:v>4.34</c:v>
                </c:pt>
                <c:pt idx="50">
                  <c:v>4.2699999999999996</c:v>
                </c:pt>
                <c:pt idx="51">
                  <c:v>4.43</c:v>
                </c:pt>
                <c:pt idx="52">
                  <c:v>4.3099999999999996</c:v>
                </c:pt>
                <c:pt idx="53">
                  <c:v>4.3499999999999996</c:v>
                </c:pt>
                <c:pt idx="54">
                  <c:v>4.46</c:v>
                </c:pt>
                <c:pt idx="55">
                  <c:v>4.76</c:v>
                </c:pt>
                <c:pt idx="56">
                  <c:v>4.45</c:v>
                </c:pt>
                <c:pt idx="57">
                  <c:v>4.26</c:v>
                </c:pt>
                <c:pt idx="58">
                  <c:v>4.57</c:v>
                </c:pt>
                <c:pt idx="59">
                  <c:v>4.68</c:v>
                </c:pt>
                <c:pt idx="60">
                  <c:v>4.9400000000000004</c:v>
                </c:pt>
                <c:pt idx="61">
                  <c:v>4.72</c:v>
                </c:pt>
                <c:pt idx="62">
                  <c:v>4.8499999999999996</c:v>
                </c:pt>
                <c:pt idx="63">
                  <c:v>4.59</c:v>
                </c:pt>
                <c:pt idx="64">
                  <c:v>4.57</c:v>
                </c:pt>
                <c:pt idx="65">
                  <c:v>4.6500000000000004</c:v>
                </c:pt>
                <c:pt idx="66">
                  <c:v>4.7</c:v>
                </c:pt>
                <c:pt idx="67">
                  <c:v>4.8600000000000003</c:v>
                </c:pt>
                <c:pt idx="68">
                  <c:v>4.54</c:v>
                </c:pt>
                <c:pt idx="69">
                  <c:v>4.26</c:v>
                </c:pt>
                <c:pt idx="70">
                  <c:v>4.9000000000000004</c:v>
                </c:pt>
                <c:pt idx="71">
                  <c:v>4.78</c:v>
                </c:pt>
                <c:pt idx="72">
                  <c:v>4.75</c:v>
                </c:pt>
                <c:pt idx="73">
                  <c:v>4.55</c:v>
                </c:pt>
                <c:pt idx="74">
                  <c:v>4.3899999999999997</c:v>
                </c:pt>
                <c:pt idx="75">
                  <c:v>4.0599999999999996</c:v>
                </c:pt>
                <c:pt idx="76">
                  <c:v>4.07</c:v>
                </c:pt>
                <c:pt idx="77">
                  <c:v>3.93</c:v>
                </c:pt>
                <c:pt idx="78">
                  <c:v>3.8</c:v>
                </c:pt>
                <c:pt idx="79">
                  <c:v>4.03</c:v>
                </c:pt>
                <c:pt idx="80">
                  <c:v>3.99</c:v>
                </c:pt>
                <c:pt idx="81">
                  <c:v>3.69</c:v>
                </c:pt>
                <c:pt idx="82">
                  <c:v>3.92</c:v>
                </c:pt>
                <c:pt idx="83">
                  <c:v>3.82</c:v>
                </c:pt>
                <c:pt idx="84">
                  <c:v>3.87</c:v>
                </c:pt>
                <c:pt idx="85">
                  <c:v>3.89</c:v>
                </c:pt>
                <c:pt idx="86">
                  <c:v>3.8</c:v>
                </c:pt>
                <c:pt idx="87">
                  <c:v>3.77</c:v>
                </c:pt>
                <c:pt idx="88">
                  <c:v>3.75</c:v>
                </c:pt>
                <c:pt idx="89">
                  <c:v>3.53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3B-4BAB-BCC2-E1EB2623693F}"/>
            </c:ext>
          </c:extLst>
        </c:ser>
        <c:ser>
          <c:idx val="1"/>
          <c:order val="1"/>
          <c:tx>
            <c:v>Direcionado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Crédito!$H$2:$H$91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Crédito!$J$2:$J$91</c:f>
              <c:numCache>
                <c:formatCode>General</c:formatCode>
                <c:ptCount val="90"/>
                <c:pt idx="0">
                  <c:v>2.29</c:v>
                </c:pt>
                <c:pt idx="1">
                  <c:v>2.13</c:v>
                </c:pt>
                <c:pt idx="2">
                  <c:v>2.3199999999999998</c:v>
                </c:pt>
                <c:pt idx="3">
                  <c:v>2.34</c:v>
                </c:pt>
                <c:pt idx="4">
                  <c:v>2.1</c:v>
                </c:pt>
                <c:pt idx="5">
                  <c:v>2.4500000000000002</c:v>
                </c:pt>
                <c:pt idx="6">
                  <c:v>2.3199999999999998</c:v>
                </c:pt>
                <c:pt idx="7">
                  <c:v>2.27</c:v>
                </c:pt>
                <c:pt idx="8">
                  <c:v>2.1800000000000002</c:v>
                </c:pt>
                <c:pt idx="9">
                  <c:v>2.25</c:v>
                </c:pt>
                <c:pt idx="10">
                  <c:v>2.5099999999999998</c:v>
                </c:pt>
                <c:pt idx="11">
                  <c:v>2.46</c:v>
                </c:pt>
                <c:pt idx="12">
                  <c:v>2.7</c:v>
                </c:pt>
                <c:pt idx="13">
                  <c:v>2.39</c:v>
                </c:pt>
                <c:pt idx="14">
                  <c:v>2.54</c:v>
                </c:pt>
                <c:pt idx="15">
                  <c:v>2.4700000000000002</c:v>
                </c:pt>
                <c:pt idx="16">
                  <c:v>2.62</c:v>
                </c:pt>
                <c:pt idx="17">
                  <c:v>2.62</c:v>
                </c:pt>
                <c:pt idx="18">
                  <c:v>2.54</c:v>
                </c:pt>
                <c:pt idx="19">
                  <c:v>2.65</c:v>
                </c:pt>
                <c:pt idx="20">
                  <c:v>2.38</c:v>
                </c:pt>
                <c:pt idx="21">
                  <c:v>2.25</c:v>
                </c:pt>
                <c:pt idx="22">
                  <c:v>2.71</c:v>
                </c:pt>
                <c:pt idx="23">
                  <c:v>2.76</c:v>
                </c:pt>
                <c:pt idx="24">
                  <c:v>2.86</c:v>
                </c:pt>
                <c:pt idx="25">
                  <c:v>2.91</c:v>
                </c:pt>
                <c:pt idx="26">
                  <c:v>2.69</c:v>
                </c:pt>
                <c:pt idx="27">
                  <c:v>2.66</c:v>
                </c:pt>
                <c:pt idx="28">
                  <c:v>2.91</c:v>
                </c:pt>
                <c:pt idx="29">
                  <c:v>2.6</c:v>
                </c:pt>
                <c:pt idx="30">
                  <c:v>2.4900000000000002</c:v>
                </c:pt>
                <c:pt idx="31">
                  <c:v>2.81</c:v>
                </c:pt>
                <c:pt idx="32">
                  <c:v>2.41</c:v>
                </c:pt>
                <c:pt idx="33">
                  <c:v>2.66</c:v>
                </c:pt>
                <c:pt idx="34">
                  <c:v>2.78</c:v>
                </c:pt>
                <c:pt idx="35">
                  <c:v>2.64</c:v>
                </c:pt>
                <c:pt idx="36">
                  <c:v>2.68</c:v>
                </c:pt>
                <c:pt idx="37">
                  <c:v>3.05</c:v>
                </c:pt>
                <c:pt idx="38">
                  <c:v>3.16</c:v>
                </c:pt>
                <c:pt idx="39">
                  <c:v>2.82</c:v>
                </c:pt>
                <c:pt idx="40">
                  <c:v>2.87</c:v>
                </c:pt>
                <c:pt idx="41">
                  <c:v>2.77</c:v>
                </c:pt>
                <c:pt idx="42">
                  <c:v>3.01</c:v>
                </c:pt>
                <c:pt idx="43">
                  <c:v>2.79</c:v>
                </c:pt>
                <c:pt idx="44">
                  <c:v>2.5299999999999998</c:v>
                </c:pt>
                <c:pt idx="45">
                  <c:v>2.86</c:v>
                </c:pt>
                <c:pt idx="46">
                  <c:v>3.03</c:v>
                </c:pt>
                <c:pt idx="47">
                  <c:v>2.66</c:v>
                </c:pt>
                <c:pt idx="48">
                  <c:v>3.44</c:v>
                </c:pt>
                <c:pt idx="49">
                  <c:v>3.33</c:v>
                </c:pt>
                <c:pt idx="50">
                  <c:v>3.06</c:v>
                </c:pt>
                <c:pt idx="51">
                  <c:v>3.19</c:v>
                </c:pt>
                <c:pt idx="52">
                  <c:v>3.38</c:v>
                </c:pt>
                <c:pt idx="53">
                  <c:v>3.1</c:v>
                </c:pt>
                <c:pt idx="54">
                  <c:v>3.44</c:v>
                </c:pt>
                <c:pt idx="55">
                  <c:v>3.88</c:v>
                </c:pt>
                <c:pt idx="56">
                  <c:v>3.32</c:v>
                </c:pt>
                <c:pt idx="57">
                  <c:v>3.74</c:v>
                </c:pt>
                <c:pt idx="58">
                  <c:v>3.9</c:v>
                </c:pt>
                <c:pt idx="59">
                  <c:v>3.51</c:v>
                </c:pt>
                <c:pt idx="60">
                  <c:v>4.3499999999999996</c:v>
                </c:pt>
                <c:pt idx="61">
                  <c:v>4.1399999999999997</c:v>
                </c:pt>
                <c:pt idx="62">
                  <c:v>4.5199999999999996</c:v>
                </c:pt>
                <c:pt idx="63">
                  <c:v>4.3600000000000003</c:v>
                </c:pt>
                <c:pt idx="64">
                  <c:v>4.6100000000000003</c:v>
                </c:pt>
                <c:pt idx="65">
                  <c:v>4.8099999999999996</c:v>
                </c:pt>
                <c:pt idx="66">
                  <c:v>5.03</c:v>
                </c:pt>
                <c:pt idx="67">
                  <c:v>4.42</c:v>
                </c:pt>
                <c:pt idx="68">
                  <c:v>4.34</c:v>
                </c:pt>
                <c:pt idx="69">
                  <c:v>4.66</c:v>
                </c:pt>
                <c:pt idx="70">
                  <c:v>5.33</c:v>
                </c:pt>
                <c:pt idx="71">
                  <c:v>4.5199999999999996</c:v>
                </c:pt>
                <c:pt idx="72">
                  <c:v>5.3</c:v>
                </c:pt>
                <c:pt idx="73">
                  <c:v>4.68</c:v>
                </c:pt>
                <c:pt idx="74">
                  <c:v>5.55</c:v>
                </c:pt>
                <c:pt idx="75">
                  <c:v>4.54</c:v>
                </c:pt>
                <c:pt idx="76">
                  <c:v>4.84</c:v>
                </c:pt>
                <c:pt idx="77">
                  <c:v>4.96</c:v>
                </c:pt>
                <c:pt idx="78">
                  <c:v>5.61</c:v>
                </c:pt>
                <c:pt idx="79">
                  <c:v>5.91</c:v>
                </c:pt>
                <c:pt idx="80">
                  <c:v>5.27</c:v>
                </c:pt>
                <c:pt idx="81">
                  <c:v>5.1100000000000003</c:v>
                </c:pt>
                <c:pt idx="82">
                  <c:v>5.48</c:v>
                </c:pt>
                <c:pt idx="83">
                  <c:v>4.99</c:v>
                </c:pt>
                <c:pt idx="84">
                  <c:v>5.33</c:v>
                </c:pt>
                <c:pt idx="85">
                  <c:v>5.15</c:v>
                </c:pt>
                <c:pt idx="86">
                  <c:v>5.75</c:v>
                </c:pt>
                <c:pt idx="87">
                  <c:v>5.63</c:v>
                </c:pt>
                <c:pt idx="88">
                  <c:v>6.04</c:v>
                </c:pt>
                <c:pt idx="89">
                  <c:v>5.99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D3B-4BAB-BCC2-E1EB2623693F}"/>
            </c:ext>
          </c:extLst>
        </c:ser>
        <c:ser>
          <c:idx val="2"/>
          <c:order val="2"/>
          <c:tx>
            <c:v>Total</c:v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Crédito!$H$2:$H$91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Crédito!$K$2:$K$91</c:f>
              <c:numCache>
                <c:formatCode>_(* #,##0.00_);_(* \(#,##0.00\);_(* "-"??_);_(@_)</c:formatCode>
                <c:ptCount val="90"/>
                <c:pt idx="0">
                  <c:v>3.9498436682219396</c:v>
                </c:pt>
                <c:pt idx="1">
                  <c:v>3.8505827177293934</c:v>
                </c:pt>
                <c:pt idx="2">
                  <c:v>3.8448646191748415</c:v>
                </c:pt>
                <c:pt idx="3">
                  <c:v>3.8261858649663321</c:v>
                </c:pt>
                <c:pt idx="4">
                  <c:v>3.7612594958280821</c:v>
                </c:pt>
                <c:pt idx="5">
                  <c:v>3.904606943993373</c:v>
                </c:pt>
                <c:pt idx="6">
                  <c:v>3.818555117791822</c:v>
                </c:pt>
                <c:pt idx="7">
                  <c:v>3.9864042850908175</c:v>
                </c:pt>
                <c:pt idx="8">
                  <c:v>3.8453879892992489</c:v>
                </c:pt>
                <c:pt idx="9">
                  <c:v>3.6194777846874899</c:v>
                </c:pt>
                <c:pt idx="10">
                  <c:v>4.0133550482791316</c:v>
                </c:pt>
                <c:pt idx="11">
                  <c:v>4.1200552383964739</c:v>
                </c:pt>
                <c:pt idx="12">
                  <c:v>4.1640278394846639</c:v>
                </c:pt>
                <c:pt idx="13">
                  <c:v>4.0809359427451222</c:v>
                </c:pt>
                <c:pt idx="14">
                  <c:v>4.0043411592681961</c:v>
                </c:pt>
                <c:pt idx="15">
                  <c:v>3.8407703608637553</c:v>
                </c:pt>
                <c:pt idx="16">
                  <c:v>3.9992114177210789</c:v>
                </c:pt>
                <c:pt idx="17">
                  <c:v>3.8653147552786757</c:v>
                </c:pt>
                <c:pt idx="18">
                  <c:v>3.8539269415441022</c:v>
                </c:pt>
                <c:pt idx="19">
                  <c:v>3.8792146415181641</c:v>
                </c:pt>
                <c:pt idx="20">
                  <c:v>3.7314359764397969</c:v>
                </c:pt>
                <c:pt idx="21">
                  <c:v>3.532882005335547</c:v>
                </c:pt>
                <c:pt idx="22">
                  <c:v>3.8500278649851611</c:v>
                </c:pt>
                <c:pt idx="23">
                  <c:v>3.904580033608001</c:v>
                </c:pt>
                <c:pt idx="24">
                  <c:v>3.9563195634393251</c:v>
                </c:pt>
                <c:pt idx="25">
                  <c:v>3.9796037826687192</c:v>
                </c:pt>
                <c:pt idx="26">
                  <c:v>3.7539327990704998</c:v>
                </c:pt>
                <c:pt idx="27">
                  <c:v>3.5189438718799737</c:v>
                </c:pt>
                <c:pt idx="28">
                  <c:v>3.6822161740769555</c:v>
                </c:pt>
                <c:pt idx="29">
                  <c:v>3.4591882593825938</c:v>
                </c:pt>
                <c:pt idx="30">
                  <c:v>3.4360852213898192</c:v>
                </c:pt>
                <c:pt idx="31">
                  <c:v>3.541048407607108</c:v>
                </c:pt>
                <c:pt idx="32">
                  <c:v>3.2812339356903535</c:v>
                </c:pt>
                <c:pt idx="33">
                  <c:v>3.391003980243799</c:v>
                </c:pt>
                <c:pt idx="34">
                  <c:v>3.570042843691478</c:v>
                </c:pt>
                <c:pt idx="35">
                  <c:v>3.4245367560191715</c:v>
                </c:pt>
                <c:pt idx="36">
                  <c:v>3.7181418169373521</c:v>
                </c:pt>
                <c:pt idx="37">
                  <c:v>3.8836697438123595</c:v>
                </c:pt>
                <c:pt idx="38">
                  <c:v>3.7512505139430501</c:v>
                </c:pt>
                <c:pt idx="39">
                  <c:v>3.6210863667841688</c:v>
                </c:pt>
                <c:pt idx="40">
                  <c:v>3.5427138257343316</c:v>
                </c:pt>
                <c:pt idx="41">
                  <c:v>3.3570386770634091</c:v>
                </c:pt>
                <c:pt idx="42">
                  <c:v>3.4736213106059668</c:v>
                </c:pt>
                <c:pt idx="43">
                  <c:v>3.3326767799987049</c:v>
                </c:pt>
                <c:pt idx="44">
                  <c:v>3.2764247866776772</c:v>
                </c:pt>
                <c:pt idx="45">
                  <c:v>3.4085704276502478</c:v>
                </c:pt>
                <c:pt idx="46">
                  <c:v>3.681692611497803</c:v>
                </c:pt>
                <c:pt idx="47">
                  <c:v>3.7303713448344769</c:v>
                </c:pt>
                <c:pt idx="48">
                  <c:v>4.0073371150858286</c:v>
                </c:pt>
                <c:pt idx="49">
                  <c:v>3.9540775178064096</c:v>
                </c:pt>
                <c:pt idx="50">
                  <c:v>3.8069739885924165</c:v>
                </c:pt>
                <c:pt idx="51">
                  <c:v>3.9548880394444605</c:v>
                </c:pt>
                <c:pt idx="52">
                  <c:v>3.9513963978240185</c:v>
                </c:pt>
                <c:pt idx="53">
                  <c:v>3.8648767992180337</c:v>
                </c:pt>
                <c:pt idx="54">
                  <c:v>4.0624911702305173</c:v>
                </c:pt>
                <c:pt idx="55">
                  <c:v>4.4166572715463186</c:v>
                </c:pt>
                <c:pt idx="56">
                  <c:v>4.0064285240157451</c:v>
                </c:pt>
                <c:pt idx="57">
                  <c:v>4.0547187373552882</c:v>
                </c:pt>
                <c:pt idx="58">
                  <c:v>4.3045469546548896</c:v>
                </c:pt>
                <c:pt idx="59">
                  <c:v>4.2178888654803437</c:v>
                </c:pt>
                <c:pt idx="60">
                  <c:v>4.7071575275913551</c:v>
                </c:pt>
                <c:pt idx="61">
                  <c:v>4.4908395574640672</c:v>
                </c:pt>
                <c:pt idx="62">
                  <c:v>4.7193813388134132</c:v>
                </c:pt>
                <c:pt idx="63">
                  <c:v>4.4991187351589668</c:v>
                </c:pt>
                <c:pt idx="64">
                  <c:v>4.5859074608461539</c:v>
                </c:pt>
                <c:pt idx="65">
                  <c:v>4.7139607615955201</c:v>
                </c:pt>
                <c:pt idx="66">
                  <c:v>4.8322779412904762</c:v>
                </c:pt>
                <c:pt idx="67">
                  <c:v>4.6820904148645708</c:v>
                </c:pt>
                <c:pt idx="68">
                  <c:v>4.4586238256980906</c:v>
                </c:pt>
                <c:pt idx="69">
                  <c:v>4.424182139542582</c:v>
                </c:pt>
                <c:pt idx="70">
                  <c:v>5.0782383815160816</c:v>
                </c:pt>
                <c:pt idx="71">
                  <c:v>4.6714562990304156</c:v>
                </c:pt>
                <c:pt idx="72">
                  <c:v>4.9810633469341337</c:v>
                </c:pt>
                <c:pt idx="73">
                  <c:v>4.605085882927451</c:v>
                </c:pt>
                <c:pt idx="74">
                  <c:v>4.8842806761082533</c:v>
                </c:pt>
                <c:pt idx="75">
                  <c:v>4.2667645635622087</c:v>
                </c:pt>
                <c:pt idx="76">
                  <c:v>4.404213677436795</c:v>
                </c:pt>
                <c:pt idx="77">
                  <c:v>4.3815588077617447</c:v>
                </c:pt>
                <c:pt idx="78">
                  <c:v>4.5918192469643859</c:v>
                </c:pt>
                <c:pt idx="79">
                  <c:v>4.8543643503039853</c:v>
                </c:pt>
                <c:pt idx="80">
                  <c:v>4.554344327946346</c:v>
                </c:pt>
                <c:pt idx="81">
                  <c:v>4.321502970268547</c:v>
                </c:pt>
                <c:pt idx="82">
                  <c:v>4.6239974112427396</c:v>
                </c:pt>
                <c:pt idx="83">
                  <c:v>4.3505661617844096</c:v>
                </c:pt>
                <c:pt idx="84">
                  <c:v>4.5342116798054271</c:v>
                </c:pt>
                <c:pt idx="85">
                  <c:v>4.4673441867799299</c:v>
                </c:pt>
                <c:pt idx="86">
                  <c:v>4.6965366161367967</c:v>
                </c:pt>
                <c:pt idx="87">
                  <c:v>4.6273957401794075</c:v>
                </c:pt>
                <c:pt idx="88">
                  <c:v>4.8142870344367132</c:v>
                </c:pt>
                <c:pt idx="89">
                  <c:v>4.6803499209496966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D3B-4BAB-BCC2-E1EB262369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441920"/>
        <c:axId val="127451904"/>
      </c:lineChart>
      <c:dateAx>
        <c:axId val="127441920"/>
        <c:scaling>
          <c:orientation val="minMax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7451904"/>
        <c:crosses val="autoZero"/>
        <c:auto val="1"/>
        <c:lblOffset val="100"/>
        <c:baseTimeUnit val="months"/>
      </c:dateAx>
      <c:valAx>
        <c:axId val="127451904"/>
        <c:scaling>
          <c:orientation val="minMax"/>
          <c:max val="7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7441920"/>
        <c:crosses val="autoZero"/>
        <c:crossBetween val="between"/>
        <c:majorUnit val="1.5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Taxa de inadimplência (%) - empréstimos bancários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Livre</c:v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Crédito!$M$2:$M$91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Crédito!$N$2:$N$91</c:f>
              <c:numCache>
                <c:formatCode>General</c:formatCode>
                <c:ptCount val="90"/>
                <c:pt idx="0">
                  <c:v>4.42</c:v>
                </c:pt>
                <c:pt idx="1">
                  <c:v>4.5599999999999996</c:v>
                </c:pt>
                <c:pt idx="2">
                  <c:v>4.7300000000000004</c:v>
                </c:pt>
                <c:pt idx="3">
                  <c:v>4.72</c:v>
                </c:pt>
                <c:pt idx="4">
                  <c:v>4.9000000000000004</c:v>
                </c:pt>
                <c:pt idx="5">
                  <c:v>4.97</c:v>
                </c:pt>
                <c:pt idx="6">
                  <c:v>4.9800000000000004</c:v>
                </c:pt>
                <c:pt idx="7">
                  <c:v>5.13</c:v>
                </c:pt>
                <c:pt idx="8">
                  <c:v>5.17</c:v>
                </c:pt>
                <c:pt idx="9">
                  <c:v>5.15</c:v>
                </c:pt>
                <c:pt idx="10">
                  <c:v>5.34</c:v>
                </c:pt>
                <c:pt idx="11">
                  <c:v>5.43</c:v>
                </c:pt>
                <c:pt idx="12">
                  <c:v>5.34</c:v>
                </c:pt>
                <c:pt idx="13">
                  <c:v>5.42</c:v>
                </c:pt>
                <c:pt idx="14">
                  <c:v>5.5</c:v>
                </c:pt>
                <c:pt idx="15">
                  <c:v>5.41</c:v>
                </c:pt>
                <c:pt idx="16">
                  <c:v>5.44</c:v>
                </c:pt>
                <c:pt idx="17">
                  <c:v>5.51</c:v>
                </c:pt>
                <c:pt idx="18">
                  <c:v>5.46</c:v>
                </c:pt>
                <c:pt idx="19">
                  <c:v>5.48</c:v>
                </c:pt>
                <c:pt idx="20">
                  <c:v>5.37</c:v>
                </c:pt>
                <c:pt idx="21">
                  <c:v>5.29</c:v>
                </c:pt>
                <c:pt idx="22">
                  <c:v>5.3</c:v>
                </c:pt>
                <c:pt idx="23">
                  <c:v>5.25</c:v>
                </c:pt>
                <c:pt idx="24">
                  <c:v>5.13</c:v>
                </c:pt>
                <c:pt idx="25">
                  <c:v>5.13</c:v>
                </c:pt>
                <c:pt idx="26">
                  <c:v>5.16</c:v>
                </c:pt>
                <c:pt idx="27">
                  <c:v>4.88</c:v>
                </c:pt>
                <c:pt idx="28">
                  <c:v>4.88</c:v>
                </c:pt>
                <c:pt idx="29">
                  <c:v>4.78</c:v>
                </c:pt>
                <c:pt idx="30">
                  <c:v>4.74</c:v>
                </c:pt>
                <c:pt idx="31">
                  <c:v>4.6399999999999997</c:v>
                </c:pt>
                <c:pt idx="32">
                  <c:v>4.51</c:v>
                </c:pt>
                <c:pt idx="33">
                  <c:v>4.41</c:v>
                </c:pt>
                <c:pt idx="34">
                  <c:v>4.41</c:v>
                </c:pt>
                <c:pt idx="35">
                  <c:v>4.3899999999999997</c:v>
                </c:pt>
                <c:pt idx="36">
                  <c:v>4.4000000000000004</c:v>
                </c:pt>
                <c:pt idx="37">
                  <c:v>4.4400000000000004</c:v>
                </c:pt>
                <c:pt idx="38">
                  <c:v>4.59</c:v>
                </c:pt>
                <c:pt idx="39">
                  <c:v>4.47</c:v>
                </c:pt>
                <c:pt idx="40">
                  <c:v>4.57</c:v>
                </c:pt>
                <c:pt idx="41">
                  <c:v>4.6100000000000003</c:v>
                </c:pt>
                <c:pt idx="42">
                  <c:v>4.5999999999999996</c:v>
                </c:pt>
                <c:pt idx="43">
                  <c:v>4.62</c:v>
                </c:pt>
                <c:pt idx="44">
                  <c:v>4.46</c:v>
                </c:pt>
                <c:pt idx="45">
                  <c:v>4.32</c:v>
                </c:pt>
                <c:pt idx="46">
                  <c:v>4.42</c:v>
                </c:pt>
                <c:pt idx="47">
                  <c:v>4.42</c:v>
                </c:pt>
                <c:pt idx="48">
                  <c:v>4.3899999999999997</c:v>
                </c:pt>
                <c:pt idx="49">
                  <c:v>4.58</c:v>
                </c:pt>
                <c:pt idx="50">
                  <c:v>4.6900000000000004</c:v>
                </c:pt>
                <c:pt idx="51">
                  <c:v>4.59</c:v>
                </c:pt>
                <c:pt idx="52">
                  <c:v>4.78</c:v>
                </c:pt>
                <c:pt idx="53">
                  <c:v>4.92</c:v>
                </c:pt>
                <c:pt idx="54">
                  <c:v>4.93</c:v>
                </c:pt>
                <c:pt idx="55">
                  <c:v>5.03</c:v>
                </c:pt>
                <c:pt idx="56">
                  <c:v>5.23</c:v>
                </c:pt>
                <c:pt idx="57">
                  <c:v>5.29</c:v>
                </c:pt>
                <c:pt idx="58">
                  <c:v>5.45</c:v>
                </c:pt>
                <c:pt idx="59">
                  <c:v>5.48</c:v>
                </c:pt>
                <c:pt idx="60">
                  <c:v>5.52</c:v>
                </c:pt>
                <c:pt idx="61">
                  <c:v>5.66</c:v>
                </c:pt>
                <c:pt idx="62">
                  <c:v>5.8</c:v>
                </c:pt>
                <c:pt idx="63">
                  <c:v>5.63</c:v>
                </c:pt>
                <c:pt idx="64">
                  <c:v>5.71</c:v>
                </c:pt>
                <c:pt idx="65">
                  <c:v>5.77</c:v>
                </c:pt>
                <c:pt idx="66">
                  <c:v>5.79</c:v>
                </c:pt>
                <c:pt idx="67">
                  <c:v>5.8</c:v>
                </c:pt>
                <c:pt idx="68">
                  <c:v>5.75</c:v>
                </c:pt>
                <c:pt idx="69">
                  <c:v>5.64</c:v>
                </c:pt>
                <c:pt idx="70">
                  <c:v>5.68</c:v>
                </c:pt>
                <c:pt idx="71">
                  <c:v>5.58</c:v>
                </c:pt>
                <c:pt idx="72">
                  <c:v>5.73</c:v>
                </c:pt>
                <c:pt idx="73">
                  <c:v>5.74</c:v>
                </c:pt>
                <c:pt idx="74">
                  <c:v>5.95</c:v>
                </c:pt>
                <c:pt idx="75">
                  <c:v>5.56</c:v>
                </c:pt>
                <c:pt idx="76">
                  <c:v>5.63</c:v>
                </c:pt>
                <c:pt idx="77">
                  <c:v>5.61</c:v>
                </c:pt>
                <c:pt idx="78">
                  <c:v>5.43</c:v>
                </c:pt>
                <c:pt idx="79">
                  <c:v>5.4</c:v>
                </c:pt>
                <c:pt idx="80">
                  <c:v>5.26</c:v>
                </c:pt>
                <c:pt idx="81">
                  <c:v>4.92</c:v>
                </c:pt>
                <c:pt idx="82">
                  <c:v>5.0599999999999996</c:v>
                </c:pt>
                <c:pt idx="83">
                  <c:v>4.9800000000000004</c:v>
                </c:pt>
                <c:pt idx="84">
                  <c:v>4.7699999999999996</c:v>
                </c:pt>
                <c:pt idx="85">
                  <c:v>4.6500000000000004</c:v>
                </c:pt>
                <c:pt idx="86">
                  <c:v>4.59</c:v>
                </c:pt>
                <c:pt idx="87">
                  <c:v>4.4000000000000004</c:v>
                </c:pt>
                <c:pt idx="88">
                  <c:v>4.28</c:v>
                </c:pt>
                <c:pt idx="89">
                  <c:v>4.21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9FC-4BD4-8B28-5154A33A0901}"/>
            </c:ext>
          </c:extLst>
        </c:ser>
        <c:ser>
          <c:idx val="1"/>
          <c:order val="1"/>
          <c:tx>
            <c:v>Direcionado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Crédito!$M$2:$M$91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Crédito!$O$2:$O$91</c:f>
              <c:numCache>
                <c:formatCode>General</c:formatCode>
                <c:ptCount val="90"/>
                <c:pt idx="0">
                  <c:v>1.18</c:v>
                </c:pt>
                <c:pt idx="1">
                  <c:v>1.1299999999999999</c:v>
                </c:pt>
                <c:pt idx="2">
                  <c:v>1.18</c:v>
                </c:pt>
                <c:pt idx="3">
                  <c:v>1.08</c:v>
                </c:pt>
                <c:pt idx="4">
                  <c:v>1.07</c:v>
                </c:pt>
                <c:pt idx="5">
                  <c:v>1.05</c:v>
                </c:pt>
                <c:pt idx="6">
                  <c:v>1.08</c:v>
                </c:pt>
                <c:pt idx="7">
                  <c:v>1.1599999999999999</c:v>
                </c:pt>
                <c:pt idx="8">
                  <c:v>1.1299999999999999</c:v>
                </c:pt>
                <c:pt idx="9">
                  <c:v>1.0900000000000001</c:v>
                </c:pt>
                <c:pt idx="10">
                  <c:v>1.1100000000000001</c:v>
                </c:pt>
                <c:pt idx="11">
                  <c:v>1.0900000000000001</c:v>
                </c:pt>
                <c:pt idx="12">
                  <c:v>1.1200000000000001</c:v>
                </c:pt>
                <c:pt idx="13">
                  <c:v>1.23</c:v>
                </c:pt>
                <c:pt idx="14">
                  <c:v>1.1200000000000001</c:v>
                </c:pt>
                <c:pt idx="15">
                  <c:v>1.1299999999999999</c:v>
                </c:pt>
                <c:pt idx="16">
                  <c:v>1.1200000000000001</c:v>
                </c:pt>
                <c:pt idx="17">
                  <c:v>1.1299999999999999</c:v>
                </c:pt>
                <c:pt idx="18">
                  <c:v>1.1299999999999999</c:v>
                </c:pt>
                <c:pt idx="19">
                  <c:v>1.23</c:v>
                </c:pt>
                <c:pt idx="20">
                  <c:v>1.21</c:v>
                </c:pt>
                <c:pt idx="21">
                  <c:v>1.07</c:v>
                </c:pt>
                <c:pt idx="22">
                  <c:v>1.05</c:v>
                </c:pt>
                <c:pt idx="23">
                  <c:v>1.0900000000000001</c:v>
                </c:pt>
                <c:pt idx="24">
                  <c:v>1.1299999999999999</c:v>
                </c:pt>
                <c:pt idx="25">
                  <c:v>1.21</c:v>
                </c:pt>
                <c:pt idx="26">
                  <c:v>1.2</c:v>
                </c:pt>
                <c:pt idx="27">
                  <c:v>1.0900000000000001</c:v>
                </c:pt>
                <c:pt idx="28">
                  <c:v>1.04</c:v>
                </c:pt>
                <c:pt idx="29">
                  <c:v>1.03</c:v>
                </c:pt>
                <c:pt idx="30">
                  <c:v>1.08</c:v>
                </c:pt>
                <c:pt idx="31">
                  <c:v>1.03</c:v>
                </c:pt>
                <c:pt idx="32">
                  <c:v>1.01</c:v>
                </c:pt>
                <c:pt idx="33">
                  <c:v>0.93</c:v>
                </c:pt>
                <c:pt idx="34">
                  <c:v>0.94</c:v>
                </c:pt>
                <c:pt idx="35">
                  <c:v>1.01</c:v>
                </c:pt>
                <c:pt idx="36">
                  <c:v>1.07</c:v>
                </c:pt>
                <c:pt idx="37">
                  <c:v>1.1299999999999999</c:v>
                </c:pt>
                <c:pt idx="38">
                  <c:v>1.1299999999999999</c:v>
                </c:pt>
                <c:pt idx="39">
                  <c:v>1.06</c:v>
                </c:pt>
                <c:pt idx="40">
                  <c:v>1.0900000000000001</c:v>
                </c:pt>
                <c:pt idx="41">
                  <c:v>1.1100000000000001</c:v>
                </c:pt>
                <c:pt idx="42">
                  <c:v>1.02</c:v>
                </c:pt>
                <c:pt idx="43">
                  <c:v>1.1100000000000001</c:v>
                </c:pt>
                <c:pt idx="44">
                  <c:v>1.08</c:v>
                </c:pt>
                <c:pt idx="45">
                  <c:v>0.98</c:v>
                </c:pt>
                <c:pt idx="46">
                  <c:v>1.0900000000000001</c:v>
                </c:pt>
                <c:pt idx="47">
                  <c:v>1.1599999999999999</c:v>
                </c:pt>
                <c:pt idx="48">
                  <c:v>1.1399999999999999</c:v>
                </c:pt>
                <c:pt idx="49">
                  <c:v>1.23</c:v>
                </c:pt>
                <c:pt idx="50">
                  <c:v>1.25</c:v>
                </c:pt>
                <c:pt idx="51">
                  <c:v>1.1399999999999999</c:v>
                </c:pt>
                <c:pt idx="52">
                  <c:v>1.2</c:v>
                </c:pt>
                <c:pt idx="53">
                  <c:v>1.24</c:v>
                </c:pt>
                <c:pt idx="54">
                  <c:v>1.25</c:v>
                </c:pt>
                <c:pt idx="55">
                  <c:v>1.39</c:v>
                </c:pt>
                <c:pt idx="56">
                  <c:v>1.46</c:v>
                </c:pt>
                <c:pt idx="57">
                  <c:v>1.39</c:v>
                </c:pt>
                <c:pt idx="58">
                  <c:v>1.44</c:v>
                </c:pt>
                <c:pt idx="59">
                  <c:v>1.5</c:v>
                </c:pt>
                <c:pt idx="60">
                  <c:v>1.5</c:v>
                </c:pt>
                <c:pt idx="61">
                  <c:v>1.62</c:v>
                </c:pt>
                <c:pt idx="62">
                  <c:v>1.64</c:v>
                </c:pt>
                <c:pt idx="63">
                  <c:v>1.38</c:v>
                </c:pt>
                <c:pt idx="64">
                  <c:v>1.42</c:v>
                </c:pt>
                <c:pt idx="65">
                  <c:v>1.52</c:v>
                </c:pt>
                <c:pt idx="66">
                  <c:v>1.59</c:v>
                </c:pt>
                <c:pt idx="67">
                  <c:v>1.89</c:v>
                </c:pt>
                <c:pt idx="68">
                  <c:v>1.86</c:v>
                </c:pt>
                <c:pt idx="69">
                  <c:v>1.76</c:v>
                </c:pt>
                <c:pt idx="70">
                  <c:v>1.8</c:v>
                </c:pt>
                <c:pt idx="71">
                  <c:v>1.94</c:v>
                </c:pt>
                <c:pt idx="72">
                  <c:v>2</c:v>
                </c:pt>
                <c:pt idx="73">
                  <c:v>2.15</c:v>
                </c:pt>
                <c:pt idx="74">
                  <c:v>2.17</c:v>
                </c:pt>
                <c:pt idx="75">
                  <c:v>1.93</c:v>
                </c:pt>
                <c:pt idx="76">
                  <c:v>1.76</c:v>
                </c:pt>
                <c:pt idx="77">
                  <c:v>1.8</c:v>
                </c:pt>
                <c:pt idx="78">
                  <c:v>1.78</c:v>
                </c:pt>
                <c:pt idx="79">
                  <c:v>1.84</c:v>
                </c:pt>
                <c:pt idx="80">
                  <c:v>1.78</c:v>
                </c:pt>
                <c:pt idx="81">
                  <c:v>1.49</c:v>
                </c:pt>
                <c:pt idx="82">
                  <c:v>1.7</c:v>
                </c:pt>
                <c:pt idx="83">
                  <c:v>1.79</c:v>
                </c:pt>
                <c:pt idx="84">
                  <c:v>1.7</c:v>
                </c:pt>
                <c:pt idx="85">
                  <c:v>1.89</c:v>
                </c:pt>
                <c:pt idx="86">
                  <c:v>1.9</c:v>
                </c:pt>
                <c:pt idx="87">
                  <c:v>1.55</c:v>
                </c:pt>
                <c:pt idx="88">
                  <c:v>1.64</c:v>
                </c:pt>
                <c:pt idx="89">
                  <c:v>1.72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9FC-4BD4-8B28-5154A33A0901}"/>
            </c:ext>
          </c:extLst>
        </c:ser>
        <c:ser>
          <c:idx val="2"/>
          <c:order val="2"/>
          <c:tx>
            <c:v>Total</c:v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Crédito!$M$2:$M$91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Crédito!$P$2:$P$91</c:f>
              <c:numCache>
                <c:formatCode>_(* #,##0.00_);_(* \(#,##0.00\);_(* "-"??_);_(@_)</c:formatCode>
                <c:ptCount val="90"/>
                <c:pt idx="0">
                  <c:v>3.1780133183457426</c:v>
                </c:pt>
                <c:pt idx="1">
                  <c:v>3.2493919664118658</c:v>
                </c:pt>
                <c:pt idx="2">
                  <c:v>3.3715352557876712</c:v>
                </c:pt>
                <c:pt idx="3">
                  <c:v>3.3253165028853515</c:v>
                </c:pt>
                <c:pt idx="4">
                  <c:v>3.4231701114688091</c:v>
                </c:pt>
                <c:pt idx="5">
                  <c:v>3.4486536423477547</c:v>
                </c:pt>
                <c:pt idx="6">
                  <c:v>3.4601132979402114</c:v>
                </c:pt>
                <c:pt idx="7">
                  <c:v>3.5810561000441901</c:v>
                </c:pt>
                <c:pt idx="8">
                  <c:v>3.5841338380739929</c:v>
                </c:pt>
                <c:pt idx="9">
                  <c:v>3.5472270647355173</c:v>
                </c:pt>
                <c:pt idx="10">
                  <c:v>3.6640800271495215</c:v>
                </c:pt>
                <c:pt idx="11">
                  <c:v>3.7158441676792222</c:v>
                </c:pt>
                <c:pt idx="12">
                  <c:v>3.6745843498907118</c:v>
                </c:pt>
                <c:pt idx="13">
                  <c:v>3.7645133547835217</c:v>
                </c:pt>
                <c:pt idx="14">
                  <c:v>3.7663341333416742</c:v>
                </c:pt>
                <c:pt idx="15">
                  <c:v>3.7188182020886056</c:v>
                </c:pt>
                <c:pt idx="16">
                  <c:v>3.7219942286154146</c:v>
                </c:pt>
                <c:pt idx="17">
                  <c:v>3.7590741513226469</c:v>
                </c:pt>
                <c:pt idx="18">
                  <c:v>3.7243530733704198</c:v>
                </c:pt>
                <c:pt idx="19">
                  <c:v>3.7615551435782431</c:v>
                </c:pt>
                <c:pt idx="20">
                  <c:v>3.6773755745202719</c:v>
                </c:pt>
                <c:pt idx="21">
                  <c:v>3.557878427825758</c:v>
                </c:pt>
                <c:pt idx="22">
                  <c:v>3.5383415780387248</c:v>
                </c:pt>
                <c:pt idx="23">
                  <c:v>3.5133007844866393</c:v>
                </c:pt>
                <c:pt idx="24">
                  <c:v>3.4495392950244796</c:v>
                </c:pt>
                <c:pt idx="25">
                  <c:v>3.4689487609568714</c:v>
                </c:pt>
                <c:pt idx="26">
                  <c:v>3.4726280367338962</c:v>
                </c:pt>
                <c:pt idx="27">
                  <c:v>3.247421466873389</c:v>
                </c:pt>
                <c:pt idx="28">
                  <c:v>3.2132720501853345</c:v>
                </c:pt>
                <c:pt idx="29">
                  <c:v>3.1359752144596675</c:v>
                </c:pt>
                <c:pt idx="30">
                  <c:v>3.1388627381825125</c:v>
                </c:pt>
                <c:pt idx="31">
                  <c:v>3.0570450507460709</c:v>
                </c:pt>
                <c:pt idx="32">
                  <c:v>2.9668709782717113</c:v>
                </c:pt>
                <c:pt idx="33">
                  <c:v>2.8623730024404623</c:v>
                </c:pt>
                <c:pt idx="34">
                  <c:v>2.8440570403767258</c:v>
                </c:pt>
                <c:pt idx="35">
                  <c:v>2.8572533104005942</c:v>
                </c:pt>
                <c:pt idx="36">
                  <c:v>2.8850514426355667</c:v>
                </c:pt>
                <c:pt idx="37">
                  <c:v>2.9233259855225637</c:v>
                </c:pt>
                <c:pt idx="38">
                  <c:v>2.9992222093162471</c:v>
                </c:pt>
                <c:pt idx="39">
                  <c:v>2.8981078096710853</c:v>
                </c:pt>
                <c:pt idx="40">
                  <c:v>2.9526555109870021</c:v>
                </c:pt>
                <c:pt idx="41">
                  <c:v>2.973323283201653</c:v>
                </c:pt>
                <c:pt idx="42">
                  <c:v>2.9138502435639388</c:v>
                </c:pt>
                <c:pt idx="43">
                  <c:v>2.9575895777522252</c:v>
                </c:pt>
                <c:pt idx="44">
                  <c:v>2.8524776702969623</c:v>
                </c:pt>
                <c:pt idx="45">
                  <c:v>2.7247805634945461</c:v>
                </c:pt>
                <c:pt idx="46">
                  <c:v>2.8191411207266794</c:v>
                </c:pt>
                <c:pt idx="47">
                  <c:v>2.8464894038747595</c:v>
                </c:pt>
                <c:pt idx="48">
                  <c:v>2.8160731529884684</c:v>
                </c:pt>
                <c:pt idx="49">
                  <c:v>2.9540014227826834</c:v>
                </c:pt>
                <c:pt idx="50">
                  <c:v>3.0177471726422636</c:v>
                </c:pt>
                <c:pt idx="51">
                  <c:v>2.9159805323919903</c:v>
                </c:pt>
                <c:pt idx="52">
                  <c:v>3.0351523141584624</c:v>
                </c:pt>
                <c:pt idx="53">
                  <c:v>3.1195740765017694</c:v>
                </c:pt>
                <c:pt idx="54">
                  <c:v>3.1229469502929224</c:v>
                </c:pt>
                <c:pt idx="55">
                  <c:v>3.2377406615794135</c:v>
                </c:pt>
                <c:pt idx="56">
                  <c:v>3.3759544202412459</c:v>
                </c:pt>
                <c:pt idx="57">
                  <c:v>3.3733585413107967</c:v>
                </c:pt>
                <c:pt idx="58">
                  <c:v>3.4644217431601172</c:v>
                </c:pt>
                <c:pt idx="59">
                  <c:v>3.5046895359317012</c:v>
                </c:pt>
                <c:pt idx="60">
                  <c:v>3.524900892326599</c:v>
                </c:pt>
                <c:pt idx="61">
                  <c:v>3.6483413162194012</c:v>
                </c:pt>
                <c:pt idx="62">
                  <c:v>3.7287119318591597</c:v>
                </c:pt>
                <c:pt idx="63">
                  <c:v>3.5107315440423448</c:v>
                </c:pt>
                <c:pt idx="64">
                  <c:v>3.5595145664716519</c:v>
                </c:pt>
                <c:pt idx="65">
                  <c:v>3.6342923233645705</c:v>
                </c:pt>
                <c:pt idx="66">
                  <c:v>3.6794589477562494</c:v>
                </c:pt>
                <c:pt idx="67">
                  <c:v>3.8397675570581566</c:v>
                </c:pt>
                <c:pt idx="68">
                  <c:v>3.8000710093828647</c:v>
                </c:pt>
                <c:pt idx="69">
                  <c:v>3.7044431666942463</c:v>
                </c:pt>
                <c:pt idx="70">
                  <c:v>3.7350916550461006</c:v>
                </c:pt>
                <c:pt idx="71">
                  <c:v>3.7540940562149632</c:v>
                </c:pt>
                <c:pt idx="72">
                  <c:v>3.8602960504198141</c:v>
                </c:pt>
                <c:pt idx="73">
                  <c:v>3.9336965236114114</c:v>
                </c:pt>
                <c:pt idx="74">
                  <c:v>4.0469226354098007</c:v>
                </c:pt>
                <c:pt idx="75">
                  <c:v>3.7370990537220696</c:v>
                </c:pt>
                <c:pt idx="76">
                  <c:v>3.68933419996109</c:v>
                </c:pt>
                <c:pt idx="77">
                  <c:v>3.7064044060259467</c:v>
                </c:pt>
                <c:pt idx="78">
                  <c:v>3.6099895373386226</c:v>
                </c:pt>
                <c:pt idx="79">
                  <c:v>3.630625120240599</c:v>
                </c:pt>
                <c:pt idx="80">
                  <c:v>3.5422500824552237</c:v>
                </c:pt>
                <c:pt idx="81">
                  <c:v>3.2481520924846521</c:v>
                </c:pt>
                <c:pt idx="82">
                  <c:v>3.4206352798397655</c:v>
                </c:pt>
                <c:pt idx="83">
                  <c:v>3.4249807154833283</c:v>
                </c:pt>
                <c:pt idx="84">
                  <c:v>3.2844981974293495</c:v>
                </c:pt>
                <c:pt idx="85">
                  <c:v>3.3196325659044144</c:v>
                </c:pt>
                <c:pt idx="86">
                  <c:v>3.2993721349485323</c:v>
                </c:pt>
                <c:pt idx="87">
                  <c:v>3.0434328334846446</c:v>
                </c:pt>
                <c:pt idx="88">
                  <c:v>3.0253495553209433</c:v>
                </c:pt>
                <c:pt idx="89">
                  <c:v>3.0327464365520851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9FC-4BD4-8B28-5154A33A0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812928"/>
        <c:axId val="128814464"/>
      </c:lineChart>
      <c:dateAx>
        <c:axId val="128812928"/>
        <c:scaling>
          <c:orientation val="minMax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8814464"/>
        <c:crosses val="autoZero"/>
        <c:auto val="1"/>
        <c:lblOffset val="100"/>
        <c:baseTimeUnit val="months"/>
      </c:dateAx>
      <c:valAx>
        <c:axId val="128814464"/>
        <c:scaling>
          <c:orientation val="minMax"/>
          <c:max val="7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8812928"/>
        <c:crosses val="autoZero"/>
        <c:crossBetween val="between"/>
        <c:majorUnit val="1.5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Relação Crédito/PIB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Livre</c:v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Crédito!$A$2:$A$143</c:f>
              <c:numCache>
                <c:formatCode>mmm\-yy</c:formatCode>
                <c:ptCount val="142"/>
                <c:pt idx="0">
                  <c:v>39142</c:v>
                </c:pt>
                <c:pt idx="1">
                  <c:v>39173</c:v>
                </c:pt>
                <c:pt idx="2">
                  <c:v>39203</c:v>
                </c:pt>
                <c:pt idx="3">
                  <c:v>39234</c:v>
                </c:pt>
                <c:pt idx="4">
                  <c:v>39264</c:v>
                </c:pt>
                <c:pt idx="5">
                  <c:v>39295</c:v>
                </c:pt>
                <c:pt idx="6">
                  <c:v>39326</c:v>
                </c:pt>
                <c:pt idx="7">
                  <c:v>39356</c:v>
                </c:pt>
                <c:pt idx="8">
                  <c:v>39387</c:v>
                </c:pt>
                <c:pt idx="9">
                  <c:v>39417</c:v>
                </c:pt>
                <c:pt idx="10">
                  <c:v>39448</c:v>
                </c:pt>
                <c:pt idx="11">
                  <c:v>39479</c:v>
                </c:pt>
                <c:pt idx="12">
                  <c:v>39508</c:v>
                </c:pt>
                <c:pt idx="13">
                  <c:v>39539</c:v>
                </c:pt>
                <c:pt idx="14">
                  <c:v>39569</c:v>
                </c:pt>
                <c:pt idx="15">
                  <c:v>39600</c:v>
                </c:pt>
                <c:pt idx="16">
                  <c:v>39630</c:v>
                </c:pt>
                <c:pt idx="17">
                  <c:v>39661</c:v>
                </c:pt>
                <c:pt idx="18">
                  <c:v>39692</c:v>
                </c:pt>
                <c:pt idx="19">
                  <c:v>39722</c:v>
                </c:pt>
                <c:pt idx="20">
                  <c:v>39753</c:v>
                </c:pt>
                <c:pt idx="21">
                  <c:v>39783</c:v>
                </c:pt>
                <c:pt idx="22">
                  <c:v>39814</c:v>
                </c:pt>
                <c:pt idx="23">
                  <c:v>39845</c:v>
                </c:pt>
                <c:pt idx="24">
                  <c:v>39873</c:v>
                </c:pt>
                <c:pt idx="25">
                  <c:v>39904</c:v>
                </c:pt>
                <c:pt idx="26">
                  <c:v>39934</c:v>
                </c:pt>
                <c:pt idx="27">
                  <c:v>39965</c:v>
                </c:pt>
                <c:pt idx="28">
                  <c:v>39995</c:v>
                </c:pt>
                <c:pt idx="29">
                  <c:v>40026</c:v>
                </c:pt>
                <c:pt idx="30">
                  <c:v>40057</c:v>
                </c:pt>
                <c:pt idx="31">
                  <c:v>40087</c:v>
                </c:pt>
                <c:pt idx="32">
                  <c:v>40118</c:v>
                </c:pt>
                <c:pt idx="33">
                  <c:v>40148</c:v>
                </c:pt>
                <c:pt idx="34">
                  <c:v>40179</c:v>
                </c:pt>
                <c:pt idx="35">
                  <c:v>40210</c:v>
                </c:pt>
                <c:pt idx="36">
                  <c:v>40238</c:v>
                </c:pt>
                <c:pt idx="37">
                  <c:v>40269</c:v>
                </c:pt>
                <c:pt idx="38">
                  <c:v>40299</c:v>
                </c:pt>
                <c:pt idx="39">
                  <c:v>40330</c:v>
                </c:pt>
                <c:pt idx="40">
                  <c:v>40360</c:v>
                </c:pt>
                <c:pt idx="41">
                  <c:v>40391</c:v>
                </c:pt>
                <c:pt idx="42">
                  <c:v>40422</c:v>
                </c:pt>
                <c:pt idx="43">
                  <c:v>40452</c:v>
                </c:pt>
                <c:pt idx="44">
                  <c:v>40483</c:v>
                </c:pt>
                <c:pt idx="45">
                  <c:v>40513</c:v>
                </c:pt>
                <c:pt idx="46">
                  <c:v>40544</c:v>
                </c:pt>
                <c:pt idx="47">
                  <c:v>40575</c:v>
                </c:pt>
                <c:pt idx="48">
                  <c:v>40603</c:v>
                </c:pt>
                <c:pt idx="49">
                  <c:v>40634</c:v>
                </c:pt>
                <c:pt idx="50">
                  <c:v>40664</c:v>
                </c:pt>
                <c:pt idx="51">
                  <c:v>40695</c:v>
                </c:pt>
                <c:pt idx="52">
                  <c:v>40725</c:v>
                </c:pt>
                <c:pt idx="53">
                  <c:v>40756</c:v>
                </c:pt>
                <c:pt idx="54">
                  <c:v>40787</c:v>
                </c:pt>
                <c:pt idx="55">
                  <c:v>40817</c:v>
                </c:pt>
                <c:pt idx="56">
                  <c:v>40848</c:v>
                </c:pt>
                <c:pt idx="57">
                  <c:v>40878</c:v>
                </c:pt>
                <c:pt idx="58">
                  <c:v>40909</c:v>
                </c:pt>
                <c:pt idx="59">
                  <c:v>40940</c:v>
                </c:pt>
                <c:pt idx="60">
                  <c:v>40969</c:v>
                </c:pt>
                <c:pt idx="61">
                  <c:v>41000</c:v>
                </c:pt>
                <c:pt idx="62">
                  <c:v>41030</c:v>
                </c:pt>
                <c:pt idx="63">
                  <c:v>41061</c:v>
                </c:pt>
                <c:pt idx="64">
                  <c:v>41091</c:v>
                </c:pt>
                <c:pt idx="65">
                  <c:v>41122</c:v>
                </c:pt>
                <c:pt idx="66">
                  <c:v>41153</c:v>
                </c:pt>
                <c:pt idx="67">
                  <c:v>41183</c:v>
                </c:pt>
                <c:pt idx="68">
                  <c:v>41214</c:v>
                </c:pt>
                <c:pt idx="69">
                  <c:v>41244</c:v>
                </c:pt>
                <c:pt idx="70">
                  <c:v>41275</c:v>
                </c:pt>
                <c:pt idx="71">
                  <c:v>41306</c:v>
                </c:pt>
                <c:pt idx="72">
                  <c:v>41334</c:v>
                </c:pt>
                <c:pt idx="73">
                  <c:v>41365</c:v>
                </c:pt>
                <c:pt idx="74">
                  <c:v>41395</c:v>
                </c:pt>
                <c:pt idx="75">
                  <c:v>41426</c:v>
                </c:pt>
                <c:pt idx="76">
                  <c:v>41456</c:v>
                </c:pt>
                <c:pt idx="77">
                  <c:v>41487</c:v>
                </c:pt>
                <c:pt idx="78">
                  <c:v>41518</c:v>
                </c:pt>
                <c:pt idx="79">
                  <c:v>41548</c:v>
                </c:pt>
                <c:pt idx="80">
                  <c:v>41579</c:v>
                </c:pt>
                <c:pt idx="81">
                  <c:v>41609</c:v>
                </c:pt>
                <c:pt idx="82">
                  <c:v>41640</c:v>
                </c:pt>
                <c:pt idx="83">
                  <c:v>41671</c:v>
                </c:pt>
                <c:pt idx="84">
                  <c:v>41699</c:v>
                </c:pt>
                <c:pt idx="85">
                  <c:v>41730</c:v>
                </c:pt>
                <c:pt idx="86">
                  <c:v>41760</c:v>
                </c:pt>
                <c:pt idx="87">
                  <c:v>41791</c:v>
                </c:pt>
                <c:pt idx="88">
                  <c:v>41821</c:v>
                </c:pt>
                <c:pt idx="89">
                  <c:v>41852</c:v>
                </c:pt>
                <c:pt idx="90">
                  <c:v>41883</c:v>
                </c:pt>
                <c:pt idx="91">
                  <c:v>41913</c:v>
                </c:pt>
                <c:pt idx="92">
                  <c:v>41944</c:v>
                </c:pt>
                <c:pt idx="93">
                  <c:v>41974</c:v>
                </c:pt>
                <c:pt idx="94">
                  <c:v>42005</c:v>
                </c:pt>
                <c:pt idx="95">
                  <c:v>42036</c:v>
                </c:pt>
                <c:pt idx="96">
                  <c:v>42064</c:v>
                </c:pt>
                <c:pt idx="97">
                  <c:v>42095</c:v>
                </c:pt>
                <c:pt idx="98">
                  <c:v>42125</c:v>
                </c:pt>
                <c:pt idx="99">
                  <c:v>42156</c:v>
                </c:pt>
                <c:pt idx="100">
                  <c:v>42186</c:v>
                </c:pt>
                <c:pt idx="101">
                  <c:v>42217</c:v>
                </c:pt>
                <c:pt idx="102">
                  <c:v>42248</c:v>
                </c:pt>
                <c:pt idx="103">
                  <c:v>42278</c:v>
                </c:pt>
                <c:pt idx="104">
                  <c:v>42309</c:v>
                </c:pt>
                <c:pt idx="105">
                  <c:v>42339</c:v>
                </c:pt>
                <c:pt idx="106">
                  <c:v>42370</c:v>
                </c:pt>
                <c:pt idx="107">
                  <c:v>42401</c:v>
                </c:pt>
                <c:pt idx="108">
                  <c:v>42430</c:v>
                </c:pt>
                <c:pt idx="109">
                  <c:v>42461</c:v>
                </c:pt>
                <c:pt idx="110">
                  <c:v>42491</c:v>
                </c:pt>
                <c:pt idx="111">
                  <c:v>42522</c:v>
                </c:pt>
                <c:pt idx="112">
                  <c:v>42552</c:v>
                </c:pt>
                <c:pt idx="113">
                  <c:v>42583</c:v>
                </c:pt>
                <c:pt idx="114">
                  <c:v>42614</c:v>
                </c:pt>
                <c:pt idx="115">
                  <c:v>42644</c:v>
                </c:pt>
                <c:pt idx="116">
                  <c:v>42675</c:v>
                </c:pt>
                <c:pt idx="117">
                  <c:v>42705</c:v>
                </c:pt>
                <c:pt idx="118">
                  <c:v>42736</c:v>
                </c:pt>
                <c:pt idx="119">
                  <c:v>42767</c:v>
                </c:pt>
                <c:pt idx="120">
                  <c:v>42795</c:v>
                </c:pt>
                <c:pt idx="121">
                  <c:v>42826</c:v>
                </c:pt>
                <c:pt idx="122">
                  <c:v>42856</c:v>
                </c:pt>
                <c:pt idx="123">
                  <c:v>42887</c:v>
                </c:pt>
                <c:pt idx="124">
                  <c:v>42917</c:v>
                </c:pt>
                <c:pt idx="125">
                  <c:v>42948</c:v>
                </c:pt>
                <c:pt idx="126">
                  <c:v>42979</c:v>
                </c:pt>
                <c:pt idx="127">
                  <c:v>43009</c:v>
                </c:pt>
                <c:pt idx="128">
                  <c:v>43040</c:v>
                </c:pt>
                <c:pt idx="129">
                  <c:v>43070</c:v>
                </c:pt>
                <c:pt idx="130">
                  <c:v>43101</c:v>
                </c:pt>
                <c:pt idx="131">
                  <c:v>43132</c:v>
                </c:pt>
                <c:pt idx="132">
                  <c:v>43160</c:v>
                </c:pt>
                <c:pt idx="133">
                  <c:v>43191</c:v>
                </c:pt>
                <c:pt idx="134">
                  <c:v>43221</c:v>
                </c:pt>
                <c:pt idx="135">
                  <c:v>43252</c:v>
                </c:pt>
                <c:pt idx="136">
                  <c:v>43282</c:v>
                </c:pt>
                <c:pt idx="137">
                  <c:v>43313</c:v>
                </c:pt>
                <c:pt idx="138">
                  <c:v>43344</c:v>
                </c:pt>
                <c:pt idx="139">
                  <c:v>43374</c:v>
                </c:pt>
                <c:pt idx="140">
                  <c:v>43405</c:v>
                </c:pt>
                <c:pt idx="141">
                  <c:v>43435</c:v>
                </c:pt>
              </c:numCache>
            </c:numRef>
          </c:cat>
          <c:val>
            <c:numRef>
              <c:f>Crédito!$D$2:$D$143</c:f>
              <c:numCache>
                <c:formatCode>0.0%</c:formatCode>
                <c:ptCount val="142"/>
                <c:pt idx="0">
                  <c:v>0.19724101459722654</c:v>
                </c:pt>
                <c:pt idx="1">
                  <c:v>0.20095876330770243</c:v>
                </c:pt>
                <c:pt idx="2">
                  <c:v>0.20218996601546568</c:v>
                </c:pt>
                <c:pt idx="3">
                  <c:v>0.20387916608533838</c:v>
                </c:pt>
                <c:pt idx="4">
                  <c:v>0.20804035217612896</c:v>
                </c:pt>
                <c:pt idx="5">
                  <c:v>0.21289705076737767</c:v>
                </c:pt>
                <c:pt idx="6">
                  <c:v>0.2156707948975542</c:v>
                </c:pt>
                <c:pt idx="7">
                  <c:v>0.21924310619316889</c:v>
                </c:pt>
                <c:pt idx="8">
                  <c:v>0.22496435003321402</c:v>
                </c:pt>
                <c:pt idx="9">
                  <c:v>0.23068138009748984</c:v>
                </c:pt>
                <c:pt idx="10">
                  <c:v>0.23195292859092176</c:v>
                </c:pt>
                <c:pt idx="11">
                  <c:v>0.23419386960161009</c:v>
                </c:pt>
                <c:pt idx="12">
                  <c:v>0.24126072264324633</c:v>
                </c:pt>
                <c:pt idx="13">
                  <c:v>0.24502304924087212</c:v>
                </c:pt>
                <c:pt idx="14">
                  <c:v>0.24955586210673686</c:v>
                </c:pt>
                <c:pt idx="15">
                  <c:v>0.2519989891596755</c:v>
                </c:pt>
                <c:pt idx="16">
                  <c:v>0.25380475650013556</c:v>
                </c:pt>
                <c:pt idx="17">
                  <c:v>0.25718952013210689</c:v>
                </c:pt>
                <c:pt idx="18">
                  <c:v>0.2629680966103114</c:v>
                </c:pt>
                <c:pt idx="19">
                  <c:v>0.26633472648572359</c:v>
                </c:pt>
                <c:pt idx="20">
                  <c:v>0.26738618901944267</c:v>
                </c:pt>
                <c:pt idx="21">
                  <c:v>0.2679237151702627</c:v>
                </c:pt>
                <c:pt idx="22">
                  <c:v>0.26528822266636254</c:v>
                </c:pt>
                <c:pt idx="23">
                  <c:v>0.2637428028067163</c:v>
                </c:pt>
                <c:pt idx="24">
                  <c:v>0.26458722253060829</c:v>
                </c:pt>
                <c:pt idx="25">
                  <c:v>0.26501581097311111</c:v>
                </c:pt>
                <c:pt idx="26">
                  <c:v>0.26675259439077736</c:v>
                </c:pt>
                <c:pt idx="27">
                  <c:v>0.26795811811643261</c:v>
                </c:pt>
                <c:pt idx="28">
                  <c:v>0.26676298400864856</c:v>
                </c:pt>
                <c:pt idx="29">
                  <c:v>0.26830497652865287</c:v>
                </c:pt>
                <c:pt idx="30">
                  <c:v>0.26976786833894645</c:v>
                </c:pt>
                <c:pt idx="31">
                  <c:v>0.27080096466529308</c:v>
                </c:pt>
                <c:pt idx="32">
                  <c:v>0.27172588068569903</c:v>
                </c:pt>
                <c:pt idx="33">
                  <c:v>0.2709115889839166</c:v>
                </c:pt>
                <c:pt idx="34">
                  <c:v>0.26812944396434291</c:v>
                </c:pt>
                <c:pt idx="35">
                  <c:v>0.26716100437558471</c:v>
                </c:pt>
                <c:pt idx="36">
                  <c:v>0.26650548365644239</c:v>
                </c:pt>
                <c:pt idx="37">
                  <c:v>0.26521346472872859</c:v>
                </c:pt>
                <c:pt idx="38">
                  <c:v>0.26610745288866339</c:v>
                </c:pt>
                <c:pt idx="39">
                  <c:v>0.26681515490123553</c:v>
                </c:pt>
                <c:pt idx="40">
                  <c:v>0.2655174150724588</c:v>
                </c:pt>
                <c:pt idx="41">
                  <c:v>0.26545721114952225</c:v>
                </c:pt>
                <c:pt idx="42">
                  <c:v>0.26737327167797564</c:v>
                </c:pt>
                <c:pt idx="43">
                  <c:v>0.26862518058888857</c:v>
                </c:pt>
                <c:pt idx="44">
                  <c:v>0.27054500164335715</c:v>
                </c:pt>
                <c:pt idx="45">
                  <c:v>0.27166895660071022</c:v>
                </c:pt>
                <c:pt idx="46">
                  <c:v>0.26885954396536499</c:v>
                </c:pt>
                <c:pt idx="47">
                  <c:v>0.26919931535411251</c:v>
                </c:pt>
                <c:pt idx="48">
                  <c:v>0.27020602019417378</c:v>
                </c:pt>
                <c:pt idx="49">
                  <c:v>0.27155723702054835</c:v>
                </c:pt>
                <c:pt idx="50">
                  <c:v>0.27228401569562471</c:v>
                </c:pt>
                <c:pt idx="51">
                  <c:v>0.27295400402852266</c:v>
                </c:pt>
                <c:pt idx="52">
                  <c:v>0.27236557234242142</c:v>
                </c:pt>
                <c:pt idx="53">
                  <c:v>0.27329694016389655</c:v>
                </c:pt>
                <c:pt idx="54">
                  <c:v>0.27647881702594967</c:v>
                </c:pt>
                <c:pt idx="55">
                  <c:v>0.27620943282431537</c:v>
                </c:pt>
                <c:pt idx="56">
                  <c:v>0.27833473526023456</c:v>
                </c:pt>
                <c:pt idx="57">
                  <c:v>0.28128394641966814</c:v>
                </c:pt>
                <c:pt idx="58">
                  <c:v>0.27832564331518206</c:v>
                </c:pt>
                <c:pt idx="59">
                  <c:v>0.2779082730336479</c:v>
                </c:pt>
                <c:pt idx="60">
                  <c:v>0.28032534297266315</c:v>
                </c:pt>
                <c:pt idx="61">
                  <c:v>0.28175128834608137</c:v>
                </c:pt>
                <c:pt idx="62">
                  <c:v>0.28398318784805798</c:v>
                </c:pt>
                <c:pt idx="63">
                  <c:v>0.28690215234456512</c:v>
                </c:pt>
                <c:pt idx="64">
                  <c:v>0.28540681479576085</c:v>
                </c:pt>
                <c:pt idx="65">
                  <c:v>0.28523117621383859</c:v>
                </c:pt>
                <c:pt idx="66">
                  <c:v>0.2858914167309472</c:v>
                </c:pt>
                <c:pt idx="67">
                  <c:v>0.28554547795033197</c:v>
                </c:pt>
                <c:pt idx="68">
                  <c:v>0.28655931393560052</c:v>
                </c:pt>
                <c:pt idx="69">
                  <c:v>0.28999181682991471</c:v>
                </c:pt>
                <c:pt idx="70">
                  <c:v>0.28496278487901588</c:v>
                </c:pt>
                <c:pt idx="71">
                  <c:v>0.28378318030841249</c:v>
                </c:pt>
                <c:pt idx="72">
                  <c:v>0.28566082390373754</c:v>
                </c:pt>
                <c:pt idx="73">
                  <c:v>0.28319136664346117</c:v>
                </c:pt>
                <c:pt idx="74">
                  <c:v>0.28422098531645967</c:v>
                </c:pt>
                <c:pt idx="75">
                  <c:v>0.28444220972974249</c:v>
                </c:pt>
                <c:pt idx="76">
                  <c:v>0.28185666885033855</c:v>
                </c:pt>
                <c:pt idx="77">
                  <c:v>0.28143806259978377</c:v>
                </c:pt>
                <c:pt idx="78">
                  <c:v>0.28150048841058345</c:v>
                </c:pt>
                <c:pt idx="79">
                  <c:v>0.27932575870464321</c:v>
                </c:pt>
                <c:pt idx="80">
                  <c:v>0.28033692441364227</c:v>
                </c:pt>
                <c:pt idx="81">
                  <c:v>0.28238495661449176</c:v>
                </c:pt>
                <c:pt idx="82">
                  <c:v>0.27685565907322934</c:v>
                </c:pt>
                <c:pt idx="83">
                  <c:v>0.27409852680202407</c:v>
                </c:pt>
                <c:pt idx="84">
                  <c:v>0.27394785757116041</c:v>
                </c:pt>
                <c:pt idx="85">
                  <c:v>0.27235482664900945</c:v>
                </c:pt>
                <c:pt idx="86">
                  <c:v>0.27216152454371412</c:v>
                </c:pt>
                <c:pt idx="87">
                  <c:v>0.27306283863032899</c:v>
                </c:pt>
                <c:pt idx="88">
                  <c:v>0.27025211120025788</c:v>
                </c:pt>
                <c:pt idx="89">
                  <c:v>0.26982826628905637</c:v>
                </c:pt>
                <c:pt idx="90">
                  <c:v>0.26958857037778078</c:v>
                </c:pt>
                <c:pt idx="91">
                  <c:v>0.26874803169765982</c:v>
                </c:pt>
                <c:pt idx="92">
                  <c:v>0.26974616810526442</c:v>
                </c:pt>
                <c:pt idx="93">
                  <c:v>0.27276342271688314</c:v>
                </c:pt>
                <c:pt idx="94">
                  <c:v>0.26977454392282407</c:v>
                </c:pt>
                <c:pt idx="95">
                  <c:v>0.26930216824626646</c:v>
                </c:pt>
                <c:pt idx="96">
                  <c:v>0.26989620063351755</c:v>
                </c:pt>
                <c:pt idx="97">
                  <c:v>0.26856616015518336</c:v>
                </c:pt>
                <c:pt idx="98">
                  <c:v>0.26958322682640862</c:v>
                </c:pt>
                <c:pt idx="99">
                  <c:v>0.27019812606130983</c:v>
                </c:pt>
                <c:pt idx="100">
                  <c:v>0.26893400790527489</c:v>
                </c:pt>
                <c:pt idx="101">
                  <c:v>0.26943523030790761</c:v>
                </c:pt>
                <c:pt idx="102">
                  <c:v>0.27049731735948696</c:v>
                </c:pt>
                <c:pt idx="103">
                  <c:v>0.2685327576563773</c:v>
                </c:pt>
                <c:pt idx="104">
                  <c:v>0.26985256127381807</c:v>
                </c:pt>
                <c:pt idx="105">
                  <c:v>0.2730492260649019</c:v>
                </c:pt>
                <c:pt idx="106">
                  <c:v>0.2689117259329083</c:v>
                </c:pt>
                <c:pt idx="107">
                  <c:v>0.26591169734283238</c:v>
                </c:pt>
                <c:pt idx="108">
                  <c:v>0.26371166356829212</c:v>
                </c:pt>
                <c:pt idx="109">
                  <c:v>0.26056053308109611</c:v>
                </c:pt>
                <c:pt idx="110">
                  <c:v>0.26023921267894418</c:v>
                </c:pt>
                <c:pt idx="111">
                  <c:v>0.25668360295211345</c:v>
                </c:pt>
                <c:pt idx="112">
                  <c:v>0.25341188263509534</c:v>
                </c:pt>
                <c:pt idx="113">
                  <c:v>0.25137918487476441</c:v>
                </c:pt>
                <c:pt idx="114">
                  <c:v>0.25043752965666705</c:v>
                </c:pt>
                <c:pt idx="115">
                  <c:v>0.24947991507153397</c:v>
                </c:pt>
                <c:pt idx="116">
                  <c:v>0.24912849804746387</c:v>
                </c:pt>
                <c:pt idx="117">
                  <c:v>0.24869425586331911</c:v>
                </c:pt>
                <c:pt idx="118">
                  <c:v>0.24355460444066374</c:v>
                </c:pt>
                <c:pt idx="119">
                  <c:v>0.24222968154018171</c:v>
                </c:pt>
                <c:pt idx="120">
                  <c:v>0.24192627029163402</c:v>
                </c:pt>
                <c:pt idx="121">
                  <c:v>0.2397685939010438</c:v>
                </c:pt>
                <c:pt idx="122">
                  <c:v>0.23789265028924195</c:v>
                </c:pt>
                <c:pt idx="123">
                  <c:v>0.23855443265918599</c:v>
                </c:pt>
                <c:pt idx="124">
                  <c:v>0.23605484571009319</c:v>
                </c:pt>
                <c:pt idx="125">
                  <c:v>0.23598893450020825</c:v>
                </c:pt>
                <c:pt idx="126">
                  <c:v>0.23573019709226406</c:v>
                </c:pt>
                <c:pt idx="127">
                  <c:v>0.2360565479400899</c:v>
                </c:pt>
                <c:pt idx="128">
                  <c:v>0.23767091606592242</c:v>
                </c:pt>
                <c:pt idx="129">
                  <c:v>0.24156683255181455</c:v>
                </c:pt>
                <c:pt idx="130">
                  <c:v>0.23855513375175538</c:v>
                </c:pt>
                <c:pt idx="131">
                  <c:v>0.23769733720483327</c:v>
                </c:pt>
                <c:pt idx="132">
                  <c:v>0.24040799689093634</c:v>
                </c:pt>
                <c:pt idx="133">
                  <c:v>0.24070788296132811</c:v>
                </c:pt>
                <c:pt idx="134">
                  <c:v>0.24293453126477557</c:v>
                </c:pt>
                <c:pt idx="135">
                  <c:v>0.2456258480868368</c:v>
                </c:pt>
                <c:pt idx="136">
                  <c:v>0.24403446181252997</c:v>
                </c:pt>
                <c:pt idx="137">
                  <c:v>0.24621911980365033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9B9-4522-BBC2-513B95264D04}"/>
            </c:ext>
          </c:extLst>
        </c:ser>
        <c:ser>
          <c:idx val="1"/>
          <c:order val="1"/>
          <c:tx>
            <c:v>Direcionado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Crédito!$A$2:$A$143</c:f>
              <c:numCache>
                <c:formatCode>mmm\-yy</c:formatCode>
                <c:ptCount val="142"/>
                <c:pt idx="0">
                  <c:v>39142</c:v>
                </c:pt>
                <c:pt idx="1">
                  <c:v>39173</c:v>
                </c:pt>
                <c:pt idx="2">
                  <c:v>39203</c:v>
                </c:pt>
                <c:pt idx="3">
                  <c:v>39234</c:v>
                </c:pt>
                <c:pt idx="4">
                  <c:v>39264</c:v>
                </c:pt>
                <c:pt idx="5">
                  <c:v>39295</c:v>
                </c:pt>
                <c:pt idx="6">
                  <c:v>39326</c:v>
                </c:pt>
                <c:pt idx="7">
                  <c:v>39356</c:v>
                </c:pt>
                <c:pt idx="8">
                  <c:v>39387</c:v>
                </c:pt>
                <c:pt idx="9">
                  <c:v>39417</c:v>
                </c:pt>
                <c:pt idx="10">
                  <c:v>39448</c:v>
                </c:pt>
                <c:pt idx="11">
                  <c:v>39479</c:v>
                </c:pt>
                <c:pt idx="12">
                  <c:v>39508</c:v>
                </c:pt>
                <c:pt idx="13">
                  <c:v>39539</c:v>
                </c:pt>
                <c:pt idx="14">
                  <c:v>39569</c:v>
                </c:pt>
                <c:pt idx="15">
                  <c:v>39600</c:v>
                </c:pt>
                <c:pt idx="16">
                  <c:v>39630</c:v>
                </c:pt>
                <c:pt idx="17">
                  <c:v>39661</c:v>
                </c:pt>
                <c:pt idx="18">
                  <c:v>39692</c:v>
                </c:pt>
                <c:pt idx="19">
                  <c:v>39722</c:v>
                </c:pt>
                <c:pt idx="20">
                  <c:v>39753</c:v>
                </c:pt>
                <c:pt idx="21">
                  <c:v>39783</c:v>
                </c:pt>
                <c:pt idx="22">
                  <c:v>39814</c:v>
                </c:pt>
                <c:pt idx="23">
                  <c:v>39845</c:v>
                </c:pt>
                <c:pt idx="24">
                  <c:v>39873</c:v>
                </c:pt>
                <c:pt idx="25">
                  <c:v>39904</c:v>
                </c:pt>
                <c:pt idx="26">
                  <c:v>39934</c:v>
                </c:pt>
                <c:pt idx="27">
                  <c:v>39965</c:v>
                </c:pt>
                <c:pt idx="28">
                  <c:v>39995</c:v>
                </c:pt>
                <c:pt idx="29">
                  <c:v>40026</c:v>
                </c:pt>
                <c:pt idx="30">
                  <c:v>40057</c:v>
                </c:pt>
                <c:pt idx="31">
                  <c:v>40087</c:v>
                </c:pt>
                <c:pt idx="32">
                  <c:v>40118</c:v>
                </c:pt>
                <c:pt idx="33">
                  <c:v>40148</c:v>
                </c:pt>
                <c:pt idx="34">
                  <c:v>40179</c:v>
                </c:pt>
                <c:pt idx="35">
                  <c:v>40210</c:v>
                </c:pt>
                <c:pt idx="36">
                  <c:v>40238</c:v>
                </c:pt>
                <c:pt idx="37">
                  <c:v>40269</c:v>
                </c:pt>
                <c:pt idx="38">
                  <c:v>40299</c:v>
                </c:pt>
                <c:pt idx="39">
                  <c:v>40330</c:v>
                </c:pt>
                <c:pt idx="40">
                  <c:v>40360</c:v>
                </c:pt>
                <c:pt idx="41">
                  <c:v>40391</c:v>
                </c:pt>
                <c:pt idx="42">
                  <c:v>40422</c:v>
                </c:pt>
                <c:pt idx="43">
                  <c:v>40452</c:v>
                </c:pt>
                <c:pt idx="44">
                  <c:v>40483</c:v>
                </c:pt>
                <c:pt idx="45">
                  <c:v>40513</c:v>
                </c:pt>
                <c:pt idx="46">
                  <c:v>40544</c:v>
                </c:pt>
                <c:pt idx="47">
                  <c:v>40575</c:v>
                </c:pt>
                <c:pt idx="48">
                  <c:v>40603</c:v>
                </c:pt>
                <c:pt idx="49">
                  <c:v>40634</c:v>
                </c:pt>
                <c:pt idx="50">
                  <c:v>40664</c:v>
                </c:pt>
                <c:pt idx="51">
                  <c:v>40695</c:v>
                </c:pt>
                <c:pt idx="52">
                  <c:v>40725</c:v>
                </c:pt>
                <c:pt idx="53">
                  <c:v>40756</c:v>
                </c:pt>
                <c:pt idx="54">
                  <c:v>40787</c:v>
                </c:pt>
                <c:pt idx="55">
                  <c:v>40817</c:v>
                </c:pt>
                <c:pt idx="56">
                  <c:v>40848</c:v>
                </c:pt>
                <c:pt idx="57">
                  <c:v>40878</c:v>
                </c:pt>
                <c:pt idx="58">
                  <c:v>40909</c:v>
                </c:pt>
                <c:pt idx="59">
                  <c:v>40940</c:v>
                </c:pt>
                <c:pt idx="60">
                  <c:v>40969</c:v>
                </c:pt>
                <c:pt idx="61">
                  <c:v>41000</c:v>
                </c:pt>
                <c:pt idx="62">
                  <c:v>41030</c:v>
                </c:pt>
                <c:pt idx="63">
                  <c:v>41061</c:v>
                </c:pt>
                <c:pt idx="64">
                  <c:v>41091</c:v>
                </c:pt>
                <c:pt idx="65">
                  <c:v>41122</c:v>
                </c:pt>
                <c:pt idx="66">
                  <c:v>41153</c:v>
                </c:pt>
                <c:pt idx="67">
                  <c:v>41183</c:v>
                </c:pt>
                <c:pt idx="68">
                  <c:v>41214</c:v>
                </c:pt>
                <c:pt idx="69">
                  <c:v>41244</c:v>
                </c:pt>
                <c:pt idx="70">
                  <c:v>41275</c:v>
                </c:pt>
                <c:pt idx="71">
                  <c:v>41306</c:v>
                </c:pt>
                <c:pt idx="72">
                  <c:v>41334</c:v>
                </c:pt>
                <c:pt idx="73">
                  <c:v>41365</c:v>
                </c:pt>
                <c:pt idx="74">
                  <c:v>41395</c:v>
                </c:pt>
                <c:pt idx="75">
                  <c:v>41426</c:v>
                </c:pt>
                <c:pt idx="76">
                  <c:v>41456</c:v>
                </c:pt>
                <c:pt idx="77">
                  <c:v>41487</c:v>
                </c:pt>
                <c:pt idx="78">
                  <c:v>41518</c:v>
                </c:pt>
                <c:pt idx="79">
                  <c:v>41548</c:v>
                </c:pt>
                <c:pt idx="80">
                  <c:v>41579</c:v>
                </c:pt>
                <c:pt idx="81">
                  <c:v>41609</c:v>
                </c:pt>
                <c:pt idx="82">
                  <c:v>41640</c:v>
                </c:pt>
                <c:pt idx="83">
                  <c:v>41671</c:v>
                </c:pt>
                <c:pt idx="84">
                  <c:v>41699</c:v>
                </c:pt>
                <c:pt idx="85">
                  <c:v>41730</c:v>
                </c:pt>
                <c:pt idx="86">
                  <c:v>41760</c:v>
                </c:pt>
                <c:pt idx="87">
                  <c:v>41791</c:v>
                </c:pt>
                <c:pt idx="88">
                  <c:v>41821</c:v>
                </c:pt>
                <c:pt idx="89">
                  <c:v>41852</c:v>
                </c:pt>
                <c:pt idx="90">
                  <c:v>41883</c:v>
                </c:pt>
                <c:pt idx="91">
                  <c:v>41913</c:v>
                </c:pt>
                <c:pt idx="92">
                  <c:v>41944</c:v>
                </c:pt>
                <c:pt idx="93">
                  <c:v>41974</c:v>
                </c:pt>
                <c:pt idx="94">
                  <c:v>42005</c:v>
                </c:pt>
                <c:pt idx="95">
                  <c:v>42036</c:v>
                </c:pt>
                <c:pt idx="96">
                  <c:v>42064</c:v>
                </c:pt>
                <c:pt idx="97">
                  <c:v>42095</c:v>
                </c:pt>
                <c:pt idx="98">
                  <c:v>42125</c:v>
                </c:pt>
                <c:pt idx="99">
                  <c:v>42156</c:v>
                </c:pt>
                <c:pt idx="100">
                  <c:v>42186</c:v>
                </c:pt>
                <c:pt idx="101">
                  <c:v>42217</c:v>
                </c:pt>
                <c:pt idx="102">
                  <c:v>42248</c:v>
                </c:pt>
                <c:pt idx="103">
                  <c:v>42278</c:v>
                </c:pt>
                <c:pt idx="104">
                  <c:v>42309</c:v>
                </c:pt>
                <c:pt idx="105">
                  <c:v>42339</c:v>
                </c:pt>
                <c:pt idx="106">
                  <c:v>42370</c:v>
                </c:pt>
                <c:pt idx="107">
                  <c:v>42401</c:v>
                </c:pt>
                <c:pt idx="108">
                  <c:v>42430</c:v>
                </c:pt>
                <c:pt idx="109">
                  <c:v>42461</c:v>
                </c:pt>
                <c:pt idx="110">
                  <c:v>42491</c:v>
                </c:pt>
                <c:pt idx="111">
                  <c:v>42522</c:v>
                </c:pt>
                <c:pt idx="112">
                  <c:v>42552</c:v>
                </c:pt>
                <c:pt idx="113">
                  <c:v>42583</c:v>
                </c:pt>
                <c:pt idx="114">
                  <c:v>42614</c:v>
                </c:pt>
                <c:pt idx="115">
                  <c:v>42644</c:v>
                </c:pt>
                <c:pt idx="116">
                  <c:v>42675</c:v>
                </c:pt>
                <c:pt idx="117">
                  <c:v>42705</c:v>
                </c:pt>
                <c:pt idx="118">
                  <c:v>42736</c:v>
                </c:pt>
                <c:pt idx="119">
                  <c:v>42767</c:v>
                </c:pt>
                <c:pt idx="120">
                  <c:v>42795</c:v>
                </c:pt>
                <c:pt idx="121">
                  <c:v>42826</c:v>
                </c:pt>
                <c:pt idx="122">
                  <c:v>42856</c:v>
                </c:pt>
                <c:pt idx="123">
                  <c:v>42887</c:v>
                </c:pt>
                <c:pt idx="124">
                  <c:v>42917</c:v>
                </c:pt>
                <c:pt idx="125">
                  <c:v>42948</c:v>
                </c:pt>
                <c:pt idx="126">
                  <c:v>42979</c:v>
                </c:pt>
                <c:pt idx="127">
                  <c:v>43009</c:v>
                </c:pt>
                <c:pt idx="128">
                  <c:v>43040</c:v>
                </c:pt>
                <c:pt idx="129">
                  <c:v>43070</c:v>
                </c:pt>
                <c:pt idx="130">
                  <c:v>43101</c:v>
                </c:pt>
                <c:pt idx="131">
                  <c:v>43132</c:v>
                </c:pt>
                <c:pt idx="132">
                  <c:v>43160</c:v>
                </c:pt>
                <c:pt idx="133">
                  <c:v>43191</c:v>
                </c:pt>
                <c:pt idx="134">
                  <c:v>43221</c:v>
                </c:pt>
                <c:pt idx="135">
                  <c:v>43252</c:v>
                </c:pt>
                <c:pt idx="136">
                  <c:v>43282</c:v>
                </c:pt>
                <c:pt idx="137">
                  <c:v>43313</c:v>
                </c:pt>
                <c:pt idx="138">
                  <c:v>43344</c:v>
                </c:pt>
                <c:pt idx="139">
                  <c:v>43374</c:v>
                </c:pt>
                <c:pt idx="140">
                  <c:v>43405</c:v>
                </c:pt>
                <c:pt idx="141">
                  <c:v>43435</c:v>
                </c:pt>
              </c:numCache>
            </c:numRef>
          </c:cat>
          <c:val>
            <c:numRef>
              <c:f>Crédito!$E$2:$E$143</c:f>
              <c:numCache>
                <c:formatCode>0.0%</c:formatCode>
                <c:ptCount val="142"/>
                <c:pt idx="0">
                  <c:v>0.10934317004828878</c:v>
                </c:pt>
                <c:pt idx="1">
                  <c:v>0.10972104585829923</c:v>
                </c:pt>
                <c:pt idx="2">
                  <c:v>0.1094091190190227</c:v>
                </c:pt>
                <c:pt idx="3">
                  <c:v>0.10889766057698652</c:v>
                </c:pt>
                <c:pt idx="4">
                  <c:v>0.10879280503224706</c:v>
                </c:pt>
                <c:pt idx="5">
                  <c:v>0.11055973193174869</c:v>
                </c:pt>
                <c:pt idx="6">
                  <c:v>0.11102570001606098</c:v>
                </c:pt>
                <c:pt idx="7">
                  <c:v>0.11286517450369379</c:v>
                </c:pt>
                <c:pt idx="8">
                  <c:v>0.11544290985235782</c:v>
                </c:pt>
                <c:pt idx="9">
                  <c:v>0.11631486059674601</c:v>
                </c:pt>
                <c:pt idx="10">
                  <c:v>0.11519998776571563</c:v>
                </c:pt>
                <c:pt idx="11">
                  <c:v>0.11426372658942854</c:v>
                </c:pt>
                <c:pt idx="12">
                  <c:v>0.11633887622785744</c:v>
                </c:pt>
                <c:pt idx="13">
                  <c:v>0.11723645900976797</c:v>
                </c:pt>
                <c:pt idx="14">
                  <c:v>0.11855552965386688</c:v>
                </c:pt>
                <c:pt idx="15">
                  <c:v>0.11935275044300132</c:v>
                </c:pt>
                <c:pt idx="16">
                  <c:v>0.11791897022002361</c:v>
                </c:pt>
                <c:pt idx="17">
                  <c:v>0.11868728101901009</c:v>
                </c:pt>
                <c:pt idx="18">
                  <c:v>0.12129888926825669</c:v>
                </c:pt>
                <c:pt idx="19">
                  <c:v>0.12367243050860556</c:v>
                </c:pt>
                <c:pt idx="20">
                  <c:v>0.12634205665775425</c:v>
                </c:pt>
                <c:pt idx="21">
                  <c:v>0.12888211475511102</c:v>
                </c:pt>
                <c:pt idx="22">
                  <c:v>0.13030735213012423</c:v>
                </c:pt>
                <c:pt idx="23">
                  <c:v>0.13028835233917599</c:v>
                </c:pt>
                <c:pt idx="24">
                  <c:v>0.13121256014307986</c:v>
                </c:pt>
                <c:pt idx="25">
                  <c:v>0.13141631130212192</c:v>
                </c:pt>
                <c:pt idx="26">
                  <c:v>0.13189723147405286</c:v>
                </c:pt>
                <c:pt idx="27">
                  <c:v>0.13447326731698053</c:v>
                </c:pt>
                <c:pt idx="28">
                  <c:v>0.14432391319308796</c:v>
                </c:pt>
                <c:pt idx="29">
                  <c:v>0.14702381187859898</c:v>
                </c:pt>
                <c:pt idx="30">
                  <c:v>0.14938968479955195</c:v>
                </c:pt>
                <c:pt idx="31">
                  <c:v>0.15148721284257446</c:v>
                </c:pt>
                <c:pt idx="32">
                  <c:v>0.15243941246226211</c:v>
                </c:pt>
                <c:pt idx="33">
                  <c:v>0.15528079266029679</c:v>
                </c:pt>
                <c:pt idx="34">
                  <c:v>0.15610299815156053</c:v>
                </c:pt>
                <c:pt idx="35">
                  <c:v>0.15510046761289875</c:v>
                </c:pt>
                <c:pt idx="36">
                  <c:v>0.15450538987331655</c:v>
                </c:pt>
                <c:pt idx="37">
                  <c:v>0.15471514134134762</c:v>
                </c:pt>
                <c:pt idx="38">
                  <c:v>0.1569636477978337</c:v>
                </c:pt>
                <c:pt idx="39">
                  <c:v>0.15951016086287073</c:v>
                </c:pt>
                <c:pt idx="40">
                  <c:v>0.16075419896079041</c:v>
                </c:pt>
                <c:pt idx="41">
                  <c:v>0.16413007235549032</c:v>
                </c:pt>
                <c:pt idx="42">
                  <c:v>0.16515635793802061</c:v>
                </c:pt>
                <c:pt idx="43">
                  <c:v>0.16697510236183263</c:v>
                </c:pt>
                <c:pt idx="44">
                  <c:v>0.16802490899095218</c:v>
                </c:pt>
                <c:pt idx="45">
                  <c:v>0.16908643083477037</c:v>
                </c:pt>
                <c:pt idx="46">
                  <c:v>0.16844956707133085</c:v>
                </c:pt>
                <c:pt idx="47">
                  <c:v>0.16841218366129754</c:v>
                </c:pt>
                <c:pt idx="48">
                  <c:v>0.16796298368111934</c:v>
                </c:pt>
                <c:pt idx="49">
                  <c:v>0.16792792558361702</c:v>
                </c:pt>
                <c:pt idx="50">
                  <c:v>0.16878041763563567</c:v>
                </c:pt>
                <c:pt idx="51">
                  <c:v>0.16954600583069068</c:v>
                </c:pt>
                <c:pt idx="52">
                  <c:v>0.17093435611891333</c:v>
                </c:pt>
                <c:pt idx="53">
                  <c:v>0.17333861677040244</c:v>
                </c:pt>
                <c:pt idx="54">
                  <c:v>0.17655314045874396</c:v>
                </c:pt>
                <c:pt idx="55">
                  <c:v>0.17671334260931348</c:v>
                </c:pt>
                <c:pt idx="56">
                  <c:v>0.17986045890808131</c:v>
                </c:pt>
                <c:pt idx="57">
                  <c:v>0.18347278642495102</c:v>
                </c:pt>
                <c:pt idx="58">
                  <c:v>0.18262994879958974</c:v>
                </c:pt>
                <c:pt idx="59">
                  <c:v>0.18141902437868423</c:v>
                </c:pt>
                <c:pt idx="60">
                  <c:v>0.18275310162645425</c:v>
                </c:pt>
                <c:pt idx="61">
                  <c:v>0.18403355194366855</c:v>
                </c:pt>
                <c:pt idx="62">
                  <c:v>0.18604300691814094</c:v>
                </c:pt>
                <c:pt idx="63">
                  <c:v>0.18742285473552289</c:v>
                </c:pt>
                <c:pt idx="64">
                  <c:v>0.18844413627793691</c:v>
                </c:pt>
                <c:pt idx="65">
                  <c:v>0.18995989102483279</c:v>
                </c:pt>
                <c:pt idx="66">
                  <c:v>0.19126408193708372</c:v>
                </c:pt>
                <c:pt idx="67">
                  <c:v>0.19383111566934527</c:v>
                </c:pt>
                <c:pt idx="68">
                  <c:v>0.19658024466356966</c:v>
                </c:pt>
                <c:pt idx="69">
                  <c:v>0.20189936777741777</c:v>
                </c:pt>
                <c:pt idx="70">
                  <c:v>0.20174364096883038</c:v>
                </c:pt>
                <c:pt idx="71">
                  <c:v>0.20337798335748603</c:v>
                </c:pt>
                <c:pt idx="72">
                  <c:v>0.20695566164836035</c:v>
                </c:pt>
                <c:pt idx="73">
                  <c:v>0.20823640561469955</c:v>
                </c:pt>
                <c:pt idx="74">
                  <c:v>0.21102728393868533</c:v>
                </c:pt>
                <c:pt idx="75">
                  <c:v>0.21524502868364531</c:v>
                </c:pt>
                <c:pt idx="76">
                  <c:v>0.21616179519469436</c:v>
                </c:pt>
                <c:pt idx="77">
                  <c:v>0.21970398670015193</c:v>
                </c:pt>
                <c:pt idx="78">
                  <c:v>0.21891742118364169</c:v>
                </c:pt>
                <c:pt idx="79">
                  <c:v>0.21813037259970258</c:v>
                </c:pt>
                <c:pt idx="80">
                  <c:v>0.22106518453598087</c:v>
                </c:pt>
                <c:pt idx="81">
                  <c:v>0.22616057148869789</c:v>
                </c:pt>
                <c:pt idx="82">
                  <c:v>0.2276928479368491</c:v>
                </c:pt>
                <c:pt idx="83">
                  <c:v>0.22743150991499306</c:v>
                </c:pt>
                <c:pt idx="84">
                  <c:v>0.2286529747156239</c:v>
                </c:pt>
                <c:pt idx="85">
                  <c:v>0.23033932014077879</c:v>
                </c:pt>
                <c:pt idx="86">
                  <c:v>0.23161960443490662</c:v>
                </c:pt>
                <c:pt idx="87">
                  <c:v>0.23351478148001836</c:v>
                </c:pt>
                <c:pt idx="88">
                  <c:v>0.23466001099809114</c:v>
                </c:pt>
                <c:pt idx="89">
                  <c:v>0.23700752572068282</c:v>
                </c:pt>
                <c:pt idx="90">
                  <c:v>0.24002251699955701</c:v>
                </c:pt>
                <c:pt idx="91">
                  <c:v>0.24181210710027076</c:v>
                </c:pt>
                <c:pt idx="92">
                  <c:v>0.2446422856815974</c:v>
                </c:pt>
                <c:pt idx="93">
                  <c:v>0.2493823708204583</c:v>
                </c:pt>
                <c:pt idx="94">
                  <c:v>0.24976039772813197</c:v>
                </c:pt>
                <c:pt idx="95">
                  <c:v>0.25126147506259144</c:v>
                </c:pt>
                <c:pt idx="96">
                  <c:v>0.25344769428833291</c:v>
                </c:pt>
                <c:pt idx="97">
                  <c:v>0.25329920760517394</c:v>
                </c:pt>
                <c:pt idx="98">
                  <c:v>0.25502024285229286</c:v>
                </c:pt>
                <c:pt idx="99">
                  <c:v>0.25468574395273907</c:v>
                </c:pt>
                <c:pt idx="100">
                  <c:v>0.25570023682355214</c:v>
                </c:pt>
                <c:pt idx="101">
                  <c:v>0.25808941473215513</c:v>
                </c:pt>
                <c:pt idx="102">
                  <c:v>0.2609806979293231</c:v>
                </c:pt>
                <c:pt idx="103">
                  <c:v>0.26046963872629464</c:v>
                </c:pt>
                <c:pt idx="104">
                  <c:v>0.26113301189769617</c:v>
                </c:pt>
                <c:pt idx="105">
                  <c:v>0.26386427669962259</c:v>
                </c:pt>
                <c:pt idx="106">
                  <c:v>0.26375199625557327</c:v>
                </c:pt>
                <c:pt idx="107">
                  <c:v>0.26201471542841187</c:v>
                </c:pt>
                <c:pt idx="108">
                  <c:v>0.25983044733791721</c:v>
                </c:pt>
                <c:pt idx="109">
                  <c:v>0.2584174837004562</c:v>
                </c:pt>
                <c:pt idx="110">
                  <c:v>0.25806831849927397</c:v>
                </c:pt>
                <c:pt idx="111">
                  <c:v>0.25530267499863069</c:v>
                </c:pt>
                <c:pt idx="112">
                  <c:v>0.25471131200965758</c:v>
                </c:pt>
                <c:pt idx="113">
                  <c:v>0.25392536734420973</c:v>
                </c:pt>
                <c:pt idx="114">
                  <c:v>0.25296438005182947</c:v>
                </c:pt>
                <c:pt idx="115">
                  <c:v>0.25081893562916108</c:v>
                </c:pt>
                <c:pt idx="116">
                  <c:v>0.25039438163976341</c:v>
                </c:pt>
                <c:pt idx="117">
                  <c:v>0.24755769393790078</c:v>
                </c:pt>
                <c:pt idx="118">
                  <c:v>0.24479015316579822</c:v>
                </c:pt>
                <c:pt idx="119">
                  <c:v>0.24380688188141267</c:v>
                </c:pt>
                <c:pt idx="120">
                  <c:v>0.2431497411228683</c:v>
                </c:pt>
                <c:pt idx="121">
                  <c:v>0.24280747254885121</c:v>
                </c:pt>
                <c:pt idx="122">
                  <c:v>0.2412076605751953</c:v>
                </c:pt>
                <c:pt idx="123">
                  <c:v>0.24064043425707318</c:v>
                </c:pt>
                <c:pt idx="124">
                  <c:v>0.23744127171553703</c:v>
                </c:pt>
                <c:pt idx="125">
                  <c:v>0.23564123882701202</c:v>
                </c:pt>
                <c:pt idx="126">
                  <c:v>0.23444474207054486</c:v>
                </c:pt>
                <c:pt idx="127">
                  <c:v>0.23325514727046545</c:v>
                </c:pt>
                <c:pt idx="128">
                  <c:v>0.23166927358359379</c:v>
                </c:pt>
                <c:pt idx="129">
                  <c:v>0.22970879780719955</c:v>
                </c:pt>
                <c:pt idx="130">
                  <c:v>0.22728748774821877</c:v>
                </c:pt>
                <c:pt idx="131">
                  <c:v>0.22607235653082977</c:v>
                </c:pt>
                <c:pt idx="132">
                  <c:v>0.22538776838830019</c:v>
                </c:pt>
                <c:pt idx="133">
                  <c:v>0.22399456773654197</c:v>
                </c:pt>
                <c:pt idx="134">
                  <c:v>0.22405625180257566</c:v>
                </c:pt>
                <c:pt idx="135">
                  <c:v>0.22311546478097261</c:v>
                </c:pt>
                <c:pt idx="136">
                  <c:v>0.22101132876833607</c:v>
                </c:pt>
                <c:pt idx="137">
                  <c:v>0.22080603542842361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B9-4522-BBC2-513B95264D04}"/>
            </c:ext>
          </c:extLst>
        </c:ser>
        <c:ser>
          <c:idx val="2"/>
          <c:order val="2"/>
          <c:tx>
            <c:v>Total</c:v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Crédito!$A$2:$A$143</c:f>
              <c:numCache>
                <c:formatCode>mmm\-yy</c:formatCode>
                <c:ptCount val="142"/>
                <c:pt idx="0">
                  <c:v>39142</c:v>
                </c:pt>
                <c:pt idx="1">
                  <c:v>39173</c:v>
                </c:pt>
                <c:pt idx="2">
                  <c:v>39203</c:v>
                </c:pt>
                <c:pt idx="3">
                  <c:v>39234</c:v>
                </c:pt>
                <c:pt idx="4">
                  <c:v>39264</c:v>
                </c:pt>
                <c:pt idx="5">
                  <c:v>39295</c:v>
                </c:pt>
                <c:pt idx="6">
                  <c:v>39326</c:v>
                </c:pt>
                <c:pt idx="7">
                  <c:v>39356</c:v>
                </c:pt>
                <c:pt idx="8">
                  <c:v>39387</c:v>
                </c:pt>
                <c:pt idx="9">
                  <c:v>39417</c:v>
                </c:pt>
                <c:pt idx="10">
                  <c:v>39448</c:v>
                </c:pt>
                <c:pt idx="11">
                  <c:v>39479</c:v>
                </c:pt>
                <c:pt idx="12">
                  <c:v>39508</c:v>
                </c:pt>
                <c:pt idx="13">
                  <c:v>39539</c:v>
                </c:pt>
                <c:pt idx="14">
                  <c:v>39569</c:v>
                </c:pt>
                <c:pt idx="15">
                  <c:v>39600</c:v>
                </c:pt>
                <c:pt idx="16">
                  <c:v>39630</c:v>
                </c:pt>
                <c:pt idx="17">
                  <c:v>39661</c:v>
                </c:pt>
                <c:pt idx="18">
                  <c:v>39692</c:v>
                </c:pt>
                <c:pt idx="19">
                  <c:v>39722</c:v>
                </c:pt>
                <c:pt idx="20">
                  <c:v>39753</c:v>
                </c:pt>
                <c:pt idx="21">
                  <c:v>39783</c:v>
                </c:pt>
                <c:pt idx="22">
                  <c:v>39814</c:v>
                </c:pt>
                <c:pt idx="23">
                  <c:v>39845</c:v>
                </c:pt>
                <c:pt idx="24">
                  <c:v>39873</c:v>
                </c:pt>
                <c:pt idx="25">
                  <c:v>39904</c:v>
                </c:pt>
                <c:pt idx="26">
                  <c:v>39934</c:v>
                </c:pt>
                <c:pt idx="27">
                  <c:v>39965</c:v>
                </c:pt>
                <c:pt idx="28">
                  <c:v>39995</c:v>
                </c:pt>
                <c:pt idx="29">
                  <c:v>40026</c:v>
                </c:pt>
                <c:pt idx="30">
                  <c:v>40057</c:v>
                </c:pt>
                <c:pt idx="31">
                  <c:v>40087</c:v>
                </c:pt>
                <c:pt idx="32">
                  <c:v>40118</c:v>
                </c:pt>
                <c:pt idx="33">
                  <c:v>40148</c:v>
                </c:pt>
                <c:pt idx="34">
                  <c:v>40179</c:v>
                </c:pt>
                <c:pt idx="35">
                  <c:v>40210</c:v>
                </c:pt>
                <c:pt idx="36">
                  <c:v>40238</c:v>
                </c:pt>
                <c:pt idx="37">
                  <c:v>40269</c:v>
                </c:pt>
                <c:pt idx="38">
                  <c:v>40299</c:v>
                </c:pt>
                <c:pt idx="39">
                  <c:v>40330</c:v>
                </c:pt>
                <c:pt idx="40">
                  <c:v>40360</c:v>
                </c:pt>
                <c:pt idx="41">
                  <c:v>40391</c:v>
                </c:pt>
                <c:pt idx="42">
                  <c:v>40422</c:v>
                </c:pt>
                <c:pt idx="43">
                  <c:v>40452</c:v>
                </c:pt>
                <c:pt idx="44">
                  <c:v>40483</c:v>
                </c:pt>
                <c:pt idx="45">
                  <c:v>40513</c:v>
                </c:pt>
                <c:pt idx="46">
                  <c:v>40544</c:v>
                </c:pt>
                <c:pt idx="47">
                  <c:v>40575</c:v>
                </c:pt>
                <c:pt idx="48">
                  <c:v>40603</c:v>
                </c:pt>
                <c:pt idx="49">
                  <c:v>40634</c:v>
                </c:pt>
                <c:pt idx="50">
                  <c:v>40664</c:v>
                </c:pt>
                <c:pt idx="51">
                  <c:v>40695</c:v>
                </c:pt>
                <c:pt idx="52">
                  <c:v>40725</c:v>
                </c:pt>
                <c:pt idx="53">
                  <c:v>40756</c:v>
                </c:pt>
                <c:pt idx="54">
                  <c:v>40787</c:v>
                </c:pt>
                <c:pt idx="55">
                  <c:v>40817</c:v>
                </c:pt>
                <c:pt idx="56">
                  <c:v>40848</c:v>
                </c:pt>
                <c:pt idx="57">
                  <c:v>40878</c:v>
                </c:pt>
                <c:pt idx="58">
                  <c:v>40909</c:v>
                </c:pt>
                <c:pt idx="59">
                  <c:v>40940</c:v>
                </c:pt>
                <c:pt idx="60">
                  <c:v>40969</c:v>
                </c:pt>
                <c:pt idx="61">
                  <c:v>41000</c:v>
                </c:pt>
                <c:pt idx="62">
                  <c:v>41030</c:v>
                </c:pt>
                <c:pt idx="63">
                  <c:v>41061</c:v>
                </c:pt>
                <c:pt idx="64">
                  <c:v>41091</c:v>
                </c:pt>
                <c:pt idx="65">
                  <c:v>41122</c:v>
                </c:pt>
                <c:pt idx="66">
                  <c:v>41153</c:v>
                </c:pt>
                <c:pt idx="67">
                  <c:v>41183</c:v>
                </c:pt>
                <c:pt idx="68">
                  <c:v>41214</c:v>
                </c:pt>
                <c:pt idx="69">
                  <c:v>41244</c:v>
                </c:pt>
                <c:pt idx="70">
                  <c:v>41275</c:v>
                </c:pt>
                <c:pt idx="71">
                  <c:v>41306</c:v>
                </c:pt>
                <c:pt idx="72">
                  <c:v>41334</c:v>
                </c:pt>
                <c:pt idx="73">
                  <c:v>41365</c:v>
                </c:pt>
                <c:pt idx="74">
                  <c:v>41395</c:v>
                </c:pt>
                <c:pt idx="75">
                  <c:v>41426</c:v>
                </c:pt>
                <c:pt idx="76">
                  <c:v>41456</c:v>
                </c:pt>
                <c:pt idx="77">
                  <c:v>41487</c:v>
                </c:pt>
                <c:pt idx="78">
                  <c:v>41518</c:v>
                </c:pt>
                <c:pt idx="79">
                  <c:v>41548</c:v>
                </c:pt>
                <c:pt idx="80">
                  <c:v>41579</c:v>
                </c:pt>
                <c:pt idx="81">
                  <c:v>41609</c:v>
                </c:pt>
                <c:pt idx="82">
                  <c:v>41640</c:v>
                </c:pt>
                <c:pt idx="83">
                  <c:v>41671</c:v>
                </c:pt>
                <c:pt idx="84">
                  <c:v>41699</c:v>
                </c:pt>
                <c:pt idx="85">
                  <c:v>41730</c:v>
                </c:pt>
                <c:pt idx="86">
                  <c:v>41760</c:v>
                </c:pt>
                <c:pt idx="87">
                  <c:v>41791</c:v>
                </c:pt>
                <c:pt idx="88">
                  <c:v>41821</c:v>
                </c:pt>
                <c:pt idx="89">
                  <c:v>41852</c:v>
                </c:pt>
                <c:pt idx="90">
                  <c:v>41883</c:v>
                </c:pt>
                <c:pt idx="91">
                  <c:v>41913</c:v>
                </c:pt>
                <c:pt idx="92">
                  <c:v>41944</c:v>
                </c:pt>
                <c:pt idx="93">
                  <c:v>41974</c:v>
                </c:pt>
                <c:pt idx="94">
                  <c:v>42005</c:v>
                </c:pt>
                <c:pt idx="95">
                  <c:v>42036</c:v>
                </c:pt>
                <c:pt idx="96">
                  <c:v>42064</c:v>
                </c:pt>
                <c:pt idx="97">
                  <c:v>42095</c:v>
                </c:pt>
                <c:pt idx="98">
                  <c:v>42125</c:v>
                </c:pt>
                <c:pt idx="99">
                  <c:v>42156</c:v>
                </c:pt>
                <c:pt idx="100">
                  <c:v>42186</c:v>
                </c:pt>
                <c:pt idx="101">
                  <c:v>42217</c:v>
                </c:pt>
                <c:pt idx="102">
                  <c:v>42248</c:v>
                </c:pt>
                <c:pt idx="103">
                  <c:v>42278</c:v>
                </c:pt>
                <c:pt idx="104">
                  <c:v>42309</c:v>
                </c:pt>
                <c:pt idx="105">
                  <c:v>42339</c:v>
                </c:pt>
                <c:pt idx="106">
                  <c:v>42370</c:v>
                </c:pt>
                <c:pt idx="107">
                  <c:v>42401</c:v>
                </c:pt>
                <c:pt idx="108">
                  <c:v>42430</c:v>
                </c:pt>
                <c:pt idx="109">
                  <c:v>42461</c:v>
                </c:pt>
                <c:pt idx="110">
                  <c:v>42491</c:v>
                </c:pt>
                <c:pt idx="111">
                  <c:v>42522</c:v>
                </c:pt>
                <c:pt idx="112">
                  <c:v>42552</c:v>
                </c:pt>
                <c:pt idx="113">
                  <c:v>42583</c:v>
                </c:pt>
                <c:pt idx="114">
                  <c:v>42614</c:v>
                </c:pt>
                <c:pt idx="115">
                  <c:v>42644</c:v>
                </c:pt>
                <c:pt idx="116">
                  <c:v>42675</c:v>
                </c:pt>
                <c:pt idx="117">
                  <c:v>42705</c:v>
                </c:pt>
                <c:pt idx="118">
                  <c:v>42736</c:v>
                </c:pt>
                <c:pt idx="119">
                  <c:v>42767</c:v>
                </c:pt>
                <c:pt idx="120">
                  <c:v>42795</c:v>
                </c:pt>
                <c:pt idx="121">
                  <c:v>42826</c:v>
                </c:pt>
                <c:pt idx="122">
                  <c:v>42856</c:v>
                </c:pt>
                <c:pt idx="123">
                  <c:v>42887</c:v>
                </c:pt>
                <c:pt idx="124">
                  <c:v>42917</c:v>
                </c:pt>
                <c:pt idx="125">
                  <c:v>42948</c:v>
                </c:pt>
                <c:pt idx="126">
                  <c:v>42979</c:v>
                </c:pt>
                <c:pt idx="127">
                  <c:v>43009</c:v>
                </c:pt>
                <c:pt idx="128">
                  <c:v>43040</c:v>
                </c:pt>
                <c:pt idx="129">
                  <c:v>43070</c:v>
                </c:pt>
                <c:pt idx="130">
                  <c:v>43101</c:v>
                </c:pt>
                <c:pt idx="131">
                  <c:v>43132</c:v>
                </c:pt>
                <c:pt idx="132">
                  <c:v>43160</c:v>
                </c:pt>
                <c:pt idx="133">
                  <c:v>43191</c:v>
                </c:pt>
                <c:pt idx="134">
                  <c:v>43221</c:v>
                </c:pt>
                <c:pt idx="135">
                  <c:v>43252</c:v>
                </c:pt>
                <c:pt idx="136">
                  <c:v>43282</c:v>
                </c:pt>
                <c:pt idx="137">
                  <c:v>43313</c:v>
                </c:pt>
                <c:pt idx="138">
                  <c:v>43344</c:v>
                </c:pt>
                <c:pt idx="139">
                  <c:v>43374</c:v>
                </c:pt>
                <c:pt idx="140">
                  <c:v>43405</c:v>
                </c:pt>
                <c:pt idx="141">
                  <c:v>43435</c:v>
                </c:pt>
              </c:numCache>
            </c:numRef>
          </c:cat>
          <c:val>
            <c:numRef>
              <c:f>Crédito!$F$2:$F$143</c:f>
              <c:numCache>
                <c:formatCode>0.0%</c:formatCode>
                <c:ptCount val="142"/>
                <c:pt idx="0">
                  <c:v>0.30658418464551529</c:v>
                </c:pt>
                <c:pt idx="1">
                  <c:v>0.31067980916600169</c:v>
                </c:pt>
                <c:pt idx="2">
                  <c:v>0.31159908503448841</c:v>
                </c:pt>
                <c:pt idx="3">
                  <c:v>0.31277682666232487</c:v>
                </c:pt>
                <c:pt idx="4">
                  <c:v>0.31683315720837602</c:v>
                </c:pt>
                <c:pt idx="5">
                  <c:v>0.32345678269912637</c:v>
                </c:pt>
                <c:pt idx="6">
                  <c:v>0.32669649491361519</c:v>
                </c:pt>
                <c:pt idx="7">
                  <c:v>0.33210828069686271</c:v>
                </c:pt>
                <c:pt idx="8">
                  <c:v>0.34040725988557186</c:v>
                </c:pt>
                <c:pt idx="9">
                  <c:v>0.34699624069423585</c:v>
                </c:pt>
                <c:pt idx="10">
                  <c:v>0.34715291635663736</c:v>
                </c:pt>
                <c:pt idx="11">
                  <c:v>0.34845759619103867</c:v>
                </c:pt>
                <c:pt idx="12">
                  <c:v>0.35759959887110376</c:v>
                </c:pt>
                <c:pt idx="13">
                  <c:v>0.36225950825064007</c:v>
                </c:pt>
                <c:pt idx="14">
                  <c:v>0.36811139176060376</c:v>
                </c:pt>
                <c:pt idx="15">
                  <c:v>0.37135173960267681</c:v>
                </c:pt>
                <c:pt idx="16">
                  <c:v>0.37172372672015919</c:v>
                </c:pt>
                <c:pt idx="17">
                  <c:v>0.37587680115111699</c:v>
                </c:pt>
                <c:pt idx="18">
                  <c:v>0.38426698587856811</c:v>
                </c:pt>
                <c:pt idx="19">
                  <c:v>0.39000715699432914</c:v>
                </c:pt>
                <c:pt idx="20">
                  <c:v>0.39372824567719689</c:v>
                </c:pt>
                <c:pt idx="21">
                  <c:v>0.39680582992537372</c:v>
                </c:pt>
                <c:pt idx="22">
                  <c:v>0.39559557479648677</c:v>
                </c:pt>
                <c:pt idx="23">
                  <c:v>0.39403115514589226</c:v>
                </c:pt>
                <c:pt idx="24">
                  <c:v>0.39579978267368815</c:v>
                </c:pt>
                <c:pt idx="25">
                  <c:v>0.39643212227523306</c:v>
                </c:pt>
                <c:pt idx="26">
                  <c:v>0.39864982586483022</c:v>
                </c:pt>
                <c:pt idx="27">
                  <c:v>0.40243138543341317</c:v>
                </c:pt>
                <c:pt idx="28">
                  <c:v>0.41108689720173652</c:v>
                </c:pt>
                <c:pt idx="29">
                  <c:v>0.41532878840725185</c:v>
                </c:pt>
                <c:pt idx="30">
                  <c:v>0.4191575531384984</c:v>
                </c:pt>
                <c:pt idx="31">
                  <c:v>0.42228817750786751</c:v>
                </c:pt>
                <c:pt idx="32">
                  <c:v>0.42416529314796114</c:v>
                </c:pt>
                <c:pt idx="33">
                  <c:v>0.42619238164421336</c:v>
                </c:pt>
                <c:pt idx="34">
                  <c:v>0.42423244211590344</c:v>
                </c:pt>
                <c:pt idx="35">
                  <c:v>0.42226147198848346</c:v>
                </c:pt>
                <c:pt idx="36">
                  <c:v>0.42101087352975897</c:v>
                </c:pt>
                <c:pt idx="37">
                  <c:v>0.4199286060700762</c:v>
                </c:pt>
                <c:pt idx="38">
                  <c:v>0.42307110068649711</c:v>
                </c:pt>
                <c:pt idx="39">
                  <c:v>0.42632531576410626</c:v>
                </c:pt>
                <c:pt idx="40">
                  <c:v>0.4262716140332492</c:v>
                </c:pt>
                <c:pt idx="41">
                  <c:v>0.42958728350501257</c:v>
                </c:pt>
                <c:pt idx="42">
                  <c:v>0.43252962961599628</c:v>
                </c:pt>
                <c:pt idx="43">
                  <c:v>0.43560028295072117</c:v>
                </c:pt>
                <c:pt idx="44">
                  <c:v>0.43856991063430933</c:v>
                </c:pt>
                <c:pt idx="45">
                  <c:v>0.44075538743548059</c:v>
                </c:pt>
                <c:pt idx="46">
                  <c:v>0.43730911103669584</c:v>
                </c:pt>
                <c:pt idx="47">
                  <c:v>0.43761149901541008</c:v>
                </c:pt>
                <c:pt idx="48">
                  <c:v>0.43816900387529312</c:v>
                </c:pt>
                <c:pt idx="49">
                  <c:v>0.43948516260416537</c:v>
                </c:pt>
                <c:pt idx="50">
                  <c:v>0.44106443333126039</c:v>
                </c:pt>
                <c:pt idx="51">
                  <c:v>0.44250000985921334</c:v>
                </c:pt>
                <c:pt idx="52">
                  <c:v>0.44329992846133476</c:v>
                </c:pt>
                <c:pt idx="53">
                  <c:v>0.44663555693429902</c:v>
                </c:pt>
                <c:pt idx="54">
                  <c:v>0.4530319574846936</c:v>
                </c:pt>
                <c:pt idx="55">
                  <c:v>0.45292277543362885</c:v>
                </c:pt>
                <c:pt idx="56">
                  <c:v>0.45819519416831589</c:v>
                </c:pt>
                <c:pt idx="57">
                  <c:v>0.46475673284461916</c:v>
                </c:pt>
                <c:pt idx="58">
                  <c:v>0.46095559211477177</c:v>
                </c:pt>
                <c:pt idx="59">
                  <c:v>0.45932729741233214</c:v>
                </c:pt>
                <c:pt idx="60">
                  <c:v>0.4630784445991174</c:v>
                </c:pt>
                <c:pt idx="61">
                  <c:v>0.46578484028974992</c:v>
                </c:pt>
                <c:pt idx="62">
                  <c:v>0.47002619476619889</c:v>
                </c:pt>
                <c:pt idx="63">
                  <c:v>0.47432500708008801</c:v>
                </c:pt>
                <c:pt idx="64">
                  <c:v>0.47385095107369779</c:v>
                </c:pt>
                <c:pt idx="65">
                  <c:v>0.47519106723867138</c:v>
                </c:pt>
                <c:pt idx="66">
                  <c:v>0.47715549866803092</c:v>
                </c:pt>
                <c:pt idx="67">
                  <c:v>0.47937659361967722</c:v>
                </c:pt>
                <c:pt idx="68">
                  <c:v>0.48313955859917018</c:v>
                </c:pt>
                <c:pt idx="69">
                  <c:v>0.4918911846073325</c:v>
                </c:pt>
                <c:pt idx="70">
                  <c:v>0.48670642584784629</c:v>
                </c:pt>
                <c:pt idx="71">
                  <c:v>0.48716116366589851</c:v>
                </c:pt>
                <c:pt idx="72">
                  <c:v>0.49261648555209792</c:v>
                </c:pt>
                <c:pt idx="73">
                  <c:v>0.4914277722581607</c:v>
                </c:pt>
                <c:pt idx="74">
                  <c:v>0.49524826925514498</c:v>
                </c:pt>
                <c:pt idx="75">
                  <c:v>0.4996872384133878</c:v>
                </c:pt>
                <c:pt idx="76">
                  <c:v>0.49801846404503292</c:v>
                </c:pt>
                <c:pt idx="77">
                  <c:v>0.50114204929993567</c:v>
                </c:pt>
                <c:pt idx="78">
                  <c:v>0.50041790959422516</c:v>
                </c:pt>
                <c:pt idx="79">
                  <c:v>0.49745613130434579</c:v>
                </c:pt>
                <c:pt idx="80">
                  <c:v>0.50140210894962312</c:v>
                </c:pt>
                <c:pt idx="81">
                  <c:v>0.50854552810318965</c:v>
                </c:pt>
                <c:pt idx="82">
                  <c:v>0.50454850701007847</c:v>
                </c:pt>
                <c:pt idx="83">
                  <c:v>0.50153003671701712</c:v>
                </c:pt>
                <c:pt idx="84">
                  <c:v>0.50260083228678432</c:v>
                </c:pt>
                <c:pt idx="85">
                  <c:v>0.5026941467897883</c:v>
                </c:pt>
                <c:pt idx="86">
                  <c:v>0.50378112897862071</c:v>
                </c:pt>
                <c:pt idx="87">
                  <c:v>0.50657762011034735</c:v>
                </c:pt>
                <c:pt idx="88">
                  <c:v>0.50491212219834902</c:v>
                </c:pt>
                <c:pt idx="89">
                  <c:v>0.50683579200973916</c:v>
                </c:pt>
                <c:pt idx="90">
                  <c:v>0.50961108737733785</c:v>
                </c:pt>
                <c:pt idx="91">
                  <c:v>0.51056013879793061</c:v>
                </c:pt>
                <c:pt idx="92">
                  <c:v>0.51438845378686182</c:v>
                </c:pt>
                <c:pt idx="93">
                  <c:v>0.52214579353734147</c:v>
                </c:pt>
                <c:pt idx="94">
                  <c:v>0.51953494165095604</c:v>
                </c:pt>
                <c:pt idx="95">
                  <c:v>0.52056364330885785</c:v>
                </c:pt>
                <c:pt idx="96">
                  <c:v>0.52334389492185052</c:v>
                </c:pt>
                <c:pt idx="97">
                  <c:v>0.5218653677603573</c:v>
                </c:pt>
                <c:pt idx="98">
                  <c:v>0.52460346967870142</c:v>
                </c:pt>
                <c:pt idx="99">
                  <c:v>0.5248838700140489</c:v>
                </c:pt>
                <c:pt idx="100">
                  <c:v>0.52463424472882703</c:v>
                </c:pt>
                <c:pt idx="101">
                  <c:v>0.5275246450400628</c:v>
                </c:pt>
                <c:pt idx="102">
                  <c:v>0.53147801528881011</c:v>
                </c:pt>
                <c:pt idx="103">
                  <c:v>0.52900239638267199</c:v>
                </c:pt>
                <c:pt idx="104">
                  <c:v>0.53098557317151429</c:v>
                </c:pt>
                <c:pt idx="105">
                  <c:v>0.53691350276452443</c:v>
                </c:pt>
                <c:pt idx="106">
                  <c:v>0.53266372218848157</c:v>
                </c:pt>
                <c:pt idx="107">
                  <c:v>0.52792641277124419</c:v>
                </c:pt>
                <c:pt idx="108">
                  <c:v>0.52354211090620928</c:v>
                </c:pt>
                <c:pt idx="109">
                  <c:v>0.51897801678155231</c:v>
                </c:pt>
                <c:pt idx="110">
                  <c:v>0.51830753117821815</c:v>
                </c:pt>
                <c:pt idx="111">
                  <c:v>0.51198627795074414</c:v>
                </c:pt>
                <c:pt idx="112">
                  <c:v>0.50812319464475286</c:v>
                </c:pt>
                <c:pt idx="113">
                  <c:v>0.50530455221897408</c:v>
                </c:pt>
                <c:pt idx="114">
                  <c:v>0.50340190970849652</c:v>
                </c:pt>
                <c:pt idx="115">
                  <c:v>0.50029885070069502</c:v>
                </c:pt>
                <c:pt idx="116">
                  <c:v>0.49952287968722731</c:v>
                </c:pt>
                <c:pt idx="117">
                  <c:v>0.49625194980121989</c:v>
                </c:pt>
                <c:pt idx="118">
                  <c:v>0.48834475760646195</c:v>
                </c:pt>
                <c:pt idx="119">
                  <c:v>0.4860365634215944</c:v>
                </c:pt>
                <c:pt idx="120">
                  <c:v>0.48507601141450229</c:v>
                </c:pt>
                <c:pt idx="121">
                  <c:v>0.48257606644989504</c:v>
                </c:pt>
                <c:pt idx="122">
                  <c:v>0.47910031086443727</c:v>
                </c:pt>
                <c:pt idx="123">
                  <c:v>0.47919486691625918</c:v>
                </c:pt>
                <c:pt idx="124">
                  <c:v>0.47349611742563025</c:v>
                </c:pt>
                <c:pt idx="125">
                  <c:v>0.47163017332722024</c:v>
                </c:pt>
                <c:pt idx="126">
                  <c:v>0.47017493916280895</c:v>
                </c:pt>
                <c:pt idx="127">
                  <c:v>0.46931169521055538</c:v>
                </c:pt>
                <c:pt idx="128">
                  <c:v>0.46934018964951618</c:v>
                </c:pt>
                <c:pt idx="129">
                  <c:v>0.4712756303590141</c:v>
                </c:pt>
                <c:pt idx="130">
                  <c:v>0.46584262149997413</c:v>
                </c:pt>
                <c:pt idx="131">
                  <c:v>0.46376969373566301</c:v>
                </c:pt>
                <c:pt idx="132">
                  <c:v>0.4657957652792365</c:v>
                </c:pt>
                <c:pt idx="133">
                  <c:v>0.46470245069787008</c:v>
                </c:pt>
                <c:pt idx="134">
                  <c:v>0.4669907830673512</c:v>
                </c:pt>
                <c:pt idx="135">
                  <c:v>0.4687413128678094</c:v>
                </c:pt>
                <c:pt idx="136">
                  <c:v>0.46504579058086604</c:v>
                </c:pt>
                <c:pt idx="137">
                  <c:v>0.46702515523207394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9B9-4522-BBC2-513B95264D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846080"/>
        <c:axId val="128851968"/>
      </c:lineChart>
      <c:dateAx>
        <c:axId val="128846080"/>
        <c:scaling>
          <c:orientation val="minMax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8851968"/>
        <c:crosses val="autoZero"/>
        <c:auto val="1"/>
        <c:lblOffset val="100"/>
        <c:baseTimeUnit val="months"/>
      </c:dateAx>
      <c:valAx>
        <c:axId val="12885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884608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s-ES" sz="1200"/>
              <a:t>Crédito livre - % de atrasos e inadimplência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Inadimplência</c:v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Crédito!$H$2:$H$91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Crédito!$N$2:$N$91</c:f>
              <c:numCache>
                <c:formatCode>General</c:formatCode>
                <c:ptCount val="90"/>
                <c:pt idx="0">
                  <c:v>4.42</c:v>
                </c:pt>
                <c:pt idx="1">
                  <c:v>4.5599999999999996</c:v>
                </c:pt>
                <c:pt idx="2">
                  <c:v>4.7300000000000004</c:v>
                </c:pt>
                <c:pt idx="3">
                  <c:v>4.72</c:v>
                </c:pt>
                <c:pt idx="4">
                  <c:v>4.9000000000000004</c:v>
                </c:pt>
                <c:pt idx="5">
                  <c:v>4.97</c:v>
                </c:pt>
                <c:pt idx="6">
                  <c:v>4.9800000000000004</c:v>
                </c:pt>
                <c:pt idx="7">
                  <c:v>5.13</c:v>
                </c:pt>
                <c:pt idx="8">
                  <c:v>5.17</c:v>
                </c:pt>
                <c:pt idx="9">
                  <c:v>5.15</c:v>
                </c:pt>
                <c:pt idx="10">
                  <c:v>5.34</c:v>
                </c:pt>
                <c:pt idx="11">
                  <c:v>5.43</c:v>
                </c:pt>
                <c:pt idx="12">
                  <c:v>5.34</c:v>
                </c:pt>
                <c:pt idx="13">
                  <c:v>5.42</c:v>
                </c:pt>
                <c:pt idx="14">
                  <c:v>5.5</c:v>
                </c:pt>
                <c:pt idx="15">
                  <c:v>5.41</c:v>
                </c:pt>
                <c:pt idx="16">
                  <c:v>5.44</c:v>
                </c:pt>
                <c:pt idx="17">
                  <c:v>5.51</c:v>
                </c:pt>
                <c:pt idx="18">
                  <c:v>5.46</c:v>
                </c:pt>
                <c:pt idx="19">
                  <c:v>5.48</c:v>
                </c:pt>
                <c:pt idx="20">
                  <c:v>5.37</c:v>
                </c:pt>
                <c:pt idx="21">
                  <c:v>5.29</c:v>
                </c:pt>
                <c:pt idx="22">
                  <c:v>5.3</c:v>
                </c:pt>
                <c:pt idx="23">
                  <c:v>5.25</c:v>
                </c:pt>
                <c:pt idx="24">
                  <c:v>5.13</c:v>
                </c:pt>
                <c:pt idx="25">
                  <c:v>5.13</c:v>
                </c:pt>
                <c:pt idx="26">
                  <c:v>5.16</c:v>
                </c:pt>
                <c:pt idx="27">
                  <c:v>4.88</c:v>
                </c:pt>
                <c:pt idx="28">
                  <c:v>4.88</c:v>
                </c:pt>
                <c:pt idx="29">
                  <c:v>4.78</c:v>
                </c:pt>
                <c:pt idx="30">
                  <c:v>4.74</c:v>
                </c:pt>
                <c:pt idx="31">
                  <c:v>4.6399999999999997</c:v>
                </c:pt>
                <c:pt idx="32">
                  <c:v>4.51</c:v>
                </c:pt>
                <c:pt idx="33">
                  <c:v>4.41</c:v>
                </c:pt>
                <c:pt idx="34">
                  <c:v>4.41</c:v>
                </c:pt>
                <c:pt idx="35">
                  <c:v>4.3899999999999997</c:v>
                </c:pt>
                <c:pt idx="36">
                  <c:v>4.4000000000000004</c:v>
                </c:pt>
                <c:pt idx="37">
                  <c:v>4.4400000000000004</c:v>
                </c:pt>
                <c:pt idx="38">
                  <c:v>4.59</c:v>
                </c:pt>
                <c:pt idx="39">
                  <c:v>4.47</c:v>
                </c:pt>
                <c:pt idx="40">
                  <c:v>4.57</c:v>
                </c:pt>
                <c:pt idx="41">
                  <c:v>4.6100000000000003</c:v>
                </c:pt>
                <c:pt idx="42">
                  <c:v>4.5999999999999996</c:v>
                </c:pt>
                <c:pt idx="43">
                  <c:v>4.62</c:v>
                </c:pt>
                <c:pt idx="44">
                  <c:v>4.46</c:v>
                </c:pt>
                <c:pt idx="45">
                  <c:v>4.32</c:v>
                </c:pt>
                <c:pt idx="46">
                  <c:v>4.42</c:v>
                </c:pt>
                <c:pt idx="47">
                  <c:v>4.42</c:v>
                </c:pt>
                <c:pt idx="48">
                  <c:v>4.3899999999999997</c:v>
                </c:pt>
                <c:pt idx="49">
                  <c:v>4.58</c:v>
                </c:pt>
                <c:pt idx="50">
                  <c:v>4.6900000000000004</c:v>
                </c:pt>
                <c:pt idx="51">
                  <c:v>4.59</c:v>
                </c:pt>
                <c:pt idx="52">
                  <c:v>4.78</c:v>
                </c:pt>
                <c:pt idx="53">
                  <c:v>4.92</c:v>
                </c:pt>
                <c:pt idx="54">
                  <c:v>4.93</c:v>
                </c:pt>
                <c:pt idx="55">
                  <c:v>5.03</c:v>
                </c:pt>
                <c:pt idx="56">
                  <c:v>5.23</c:v>
                </c:pt>
                <c:pt idx="57">
                  <c:v>5.29</c:v>
                </c:pt>
                <c:pt idx="58">
                  <c:v>5.45</c:v>
                </c:pt>
                <c:pt idx="59">
                  <c:v>5.48</c:v>
                </c:pt>
                <c:pt idx="60">
                  <c:v>5.52</c:v>
                </c:pt>
                <c:pt idx="61">
                  <c:v>5.66</c:v>
                </c:pt>
                <c:pt idx="62">
                  <c:v>5.8</c:v>
                </c:pt>
                <c:pt idx="63">
                  <c:v>5.63</c:v>
                </c:pt>
                <c:pt idx="64">
                  <c:v>5.71</c:v>
                </c:pt>
                <c:pt idx="65">
                  <c:v>5.77</c:v>
                </c:pt>
                <c:pt idx="66">
                  <c:v>5.79</c:v>
                </c:pt>
                <c:pt idx="67">
                  <c:v>5.8</c:v>
                </c:pt>
                <c:pt idx="68">
                  <c:v>5.75</c:v>
                </c:pt>
                <c:pt idx="69">
                  <c:v>5.64</c:v>
                </c:pt>
                <c:pt idx="70">
                  <c:v>5.68</c:v>
                </c:pt>
                <c:pt idx="71">
                  <c:v>5.58</c:v>
                </c:pt>
                <c:pt idx="72">
                  <c:v>5.73</c:v>
                </c:pt>
                <c:pt idx="73">
                  <c:v>5.74</c:v>
                </c:pt>
                <c:pt idx="74">
                  <c:v>5.95</c:v>
                </c:pt>
                <c:pt idx="75">
                  <c:v>5.56</c:v>
                </c:pt>
                <c:pt idx="76">
                  <c:v>5.63</c:v>
                </c:pt>
                <c:pt idx="77">
                  <c:v>5.61</c:v>
                </c:pt>
                <c:pt idx="78">
                  <c:v>5.43</c:v>
                </c:pt>
                <c:pt idx="79">
                  <c:v>5.4</c:v>
                </c:pt>
                <c:pt idx="80">
                  <c:v>5.26</c:v>
                </c:pt>
                <c:pt idx="81">
                  <c:v>4.92</c:v>
                </c:pt>
                <c:pt idx="82">
                  <c:v>5.0599999999999996</c:v>
                </c:pt>
                <c:pt idx="83">
                  <c:v>4.9800000000000004</c:v>
                </c:pt>
                <c:pt idx="84">
                  <c:v>4.7699999999999996</c:v>
                </c:pt>
                <c:pt idx="85">
                  <c:v>4.6500000000000004</c:v>
                </c:pt>
                <c:pt idx="86">
                  <c:v>4.59</c:v>
                </c:pt>
                <c:pt idx="87">
                  <c:v>4.4000000000000004</c:v>
                </c:pt>
                <c:pt idx="88">
                  <c:v>4.28</c:v>
                </c:pt>
                <c:pt idx="89">
                  <c:v>4.21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44-40A1-95A2-81F65C6AF99E}"/>
            </c:ext>
          </c:extLst>
        </c:ser>
        <c:ser>
          <c:idx val="0"/>
          <c:order val="1"/>
          <c:tx>
            <c:v>Atrasos</c:v>
          </c:tx>
          <c:marker>
            <c:symbol val="none"/>
          </c:marker>
          <c:cat>
            <c:numRef>
              <c:f>Crédito!$H$2:$H$91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Crédito!$I$2:$I$91</c:f>
              <c:numCache>
                <c:formatCode>General</c:formatCode>
                <c:ptCount val="90"/>
                <c:pt idx="0">
                  <c:v>4.87</c:v>
                </c:pt>
                <c:pt idx="1">
                  <c:v>4.79</c:v>
                </c:pt>
                <c:pt idx="2">
                  <c:v>4.67</c:v>
                </c:pt>
                <c:pt idx="3">
                  <c:v>4.62</c:v>
                </c:pt>
                <c:pt idx="4">
                  <c:v>4.63</c:v>
                </c:pt>
                <c:pt idx="5">
                  <c:v>4.66</c:v>
                </c:pt>
                <c:pt idx="6">
                  <c:v>4.59</c:v>
                </c:pt>
                <c:pt idx="7">
                  <c:v>4.87</c:v>
                </c:pt>
                <c:pt idx="8">
                  <c:v>4.7</c:v>
                </c:pt>
                <c:pt idx="9">
                  <c:v>4.3099999999999996</c:v>
                </c:pt>
                <c:pt idx="10">
                  <c:v>4.76</c:v>
                </c:pt>
                <c:pt idx="11">
                  <c:v>4.93</c:v>
                </c:pt>
                <c:pt idx="12">
                  <c:v>4.87</c:v>
                </c:pt>
                <c:pt idx="13">
                  <c:v>4.8899999999999997</c:v>
                </c:pt>
                <c:pt idx="14">
                  <c:v>4.7</c:v>
                </c:pt>
                <c:pt idx="15">
                  <c:v>4.49</c:v>
                </c:pt>
                <c:pt idx="16">
                  <c:v>4.6399999999999997</c:v>
                </c:pt>
                <c:pt idx="17">
                  <c:v>4.4400000000000004</c:v>
                </c:pt>
                <c:pt idx="18">
                  <c:v>4.46</c:v>
                </c:pt>
                <c:pt idx="19">
                  <c:v>4.45</c:v>
                </c:pt>
                <c:pt idx="20">
                  <c:v>4.37</c:v>
                </c:pt>
                <c:pt idx="21">
                  <c:v>4.1500000000000004</c:v>
                </c:pt>
                <c:pt idx="22">
                  <c:v>4.41</c:v>
                </c:pt>
                <c:pt idx="23">
                  <c:v>4.47</c:v>
                </c:pt>
                <c:pt idx="24">
                  <c:v>4.5</c:v>
                </c:pt>
                <c:pt idx="25">
                  <c:v>4.51</c:v>
                </c:pt>
                <c:pt idx="26">
                  <c:v>4.28</c:v>
                </c:pt>
                <c:pt idx="27">
                  <c:v>3.95</c:v>
                </c:pt>
                <c:pt idx="28">
                  <c:v>4.0999999999999996</c:v>
                </c:pt>
                <c:pt idx="29">
                  <c:v>3.93</c:v>
                </c:pt>
                <c:pt idx="30">
                  <c:v>3.96</c:v>
                </c:pt>
                <c:pt idx="31">
                  <c:v>3.95</c:v>
                </c:pt>
                <c:pt idx="32">
                  <c:v>3.77</c:v>
                </c:pt>
                <c:pt idx="33">
                  <c:v>3.81</c:v>
                </c:pt>
                <c:pt idx="34">
                  <c:v>4.03</c:v>
                </c:pt>
                <c:pt idx="35">
                  <c:v>3.88</c:v>
                </c:pt>
                <c:pt idx="36">
                  <c:v>4.32</c:v>
                </c:pt>
                <c:pt idx="37">
                  <c:v>4.37</c:v>
                </c:pt>
                <c:pt idx="38">
                  <c:v>4.0999999999999996</c:v>
                </c:pt>
                <c:pt idx="39">
                  <c:v>4.0999999999999996</c:v>
                </c:pt>
                <c:pt idx="40">
                  <c:v>3.95</c:v>
                </c:pt>
                <c:pt idx="41">
                  <c:v>3.72</c:v>
                </c:pt>
                <c:pt idx="42">
                  <c:v>3.76</c:v>
                </c:pt>
                <c:pt idx="43">
                  <c:v>3.67</c:v>
                </c:pt>
                <c:pt idx="44">
                  <c:v>3.74</c:v>
                </c:pt>
                <c:pt idx="45">
                  <c:v>3.75</c:v>
                </c:pt>
                <c:pt idx="46">
                  <c:v>4.09</c:v>
                </c:pt>
                <c:pt idx="47">
                  <c:v>4.4000000000000004</c:v>
                </c:pt>
                <c:pt idx="48">
                  <c:v>4.3600000000000003</c:v>
                </c:pt>
                <c:pt idx="49">
                  <c:v>4.34</c:v>
                </c:pt>
                <c:pt idx="50">
                  <c:v>4.2699999999999996</c:v>
                </c:pt>
                <c:pt idx="51">
                  <c:v>4.43</c:v>
                </c:pt>
                <c:pt idx="52">
                  <c:v>4.3099999999999996</c:v>
                </c:pt>
                <c:pt idx="53">
                  <c:v>4.3499999999999996</c:v>
                </c:pt>
                <c:pt idx="54">
                  <c:v>4.46</c:v>
                </c:pt>
                <c:pt idx="55">
                  <c:v>4.76</c:v>
                </c:pt>
                <c:pt idx="56">
                  <c:v>4.45</c:v>
                </c:pt>
                <c:pt idx="57">
                  <c:v>4.26</c:v>
                </c:pt>
                <c:pt idx="58">
                  <c:v>4.57</c:v>
                </c:pt>
                <c:pt idx="59">
                  <c:v>4.68</c:v>
                </c:pt>
                <c:pt idx="60">
                  <c:v>4.9400000000000004</c:v>
                </c:pt>
                <c:pt idx="61">
                  <c:v>4.72</c:v>
                </c:pt>
                <c:pt idx="62">
                  <c:v>4.8499999999999996</c:v>
                </c:pt>
                <c:pt idx="63">
                  <c:v>4.59</c:v>
                </c:pt>
                <c:pt idx="64">
                  <c:v>4.57</c:v>
                </c:pt>
                <c:pt idx="65">
                  <c:v>4.6500000000000004</c:v>
                </c:pt>
                <c:pt idx="66">
                  <c:v>4.7</c:v>
                </c:pt>
                <c:pt idx="67">
                  <c:v>4.8600000000000003</c:v>
                </c:pt>
                <c:pt idx="68">
                  <c:v>4.54</c:v>
                </c:pt>
                <c:pt idx="69">
                  <c:v>4.26</c:v>
                </c:pt>
                <c:pt idx="70">
                  <c:v>4.9000000000000004</c:v>
                </c:pt>
                <c:pt idx="71">
                  <c:v>4.78</c:v>
                </c:pt>
                <c:pt idx="72">
                  <c:v>4.75</c:v>
                </c:pt>
                <c:pt idx="73">
                  <c:v>4.55</c:v>
                </c:pt>
                <c:pt idx="74">
                  <c:v>4.3899999999999997</c:v>
                </c:pt>
                <c:pt idx="75">
                  <c:v>4.0599999999999996</c:v>
                </c:pt>
                <c:pt idx="76">
                  <c:v>4.07</c:v>
                </c:pt>
                <c:pt idx="77">
                  <c:v>3.93</c:v>
                </c:pt>
                <c:pt idx="78">
                  <c:v>3.8</c:v>
                </c:pt>
                <c:pt idx="79">
                  <c:v>4.03</c:v>
                </c:pt>
                <c:pt idx="80">
                  <c:v>3.99</c:v>
                </c:pt>
                <c:pt idx="81">
                  <c:v>3.69</c:v>
                </c:pt>
                <c:pt idx="82">
                  <c:v>3.92</c:v>
                </c:pt>
                <c:pt idx="83">
                  <c:v>3.82</c:v>
                </c:pt>
                <c:pt idx="84">
                  <c:v>3.87</c:v>
                </c:pt>
                <c:pt idx="85">
                  <c:v>3.89</c:v>
                </c:pt>
                <c:pt idx="86">
                  <c:v>3.8</c:v>
                </c:pt>
                <c:pt idx="87">
                  <c:v>3.77</c:v>
                </c:pt>
                <c:pt idx="88">
                  <c:v>3.75</c:v>
                </c:pt>
                <c:pt idx="89">
                  <c:v>3.53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B44-40A1-95A2-81F65C6AF9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879616"/>
        <c:axId val="128889600"/>
      </c:lineChart>
      <c:dateAx>
        <c:axId val="128879616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128889600"/>
        <c:crosses val="autoZero"/>
        <c:auto val="1"/>
        <c:lblOffset val="100"/>
        <c:baseTimeUnit val="months"/>
      </c:dateAx>
      <c:valAx>
        <c:axId val="128889600"/>
        <c:scaling>
          <c:orientation val="minMax"/>
          <c:max val="7.5"/>
          <c:min val="0"/>
        </c:scaling>
        <c:delete val="0"/>
        <c:axPos val="l"/>
        <c:majorGridlines/>
        <c:numFmt formatCode="#,##0.0" sourceLinked="0"/>
        <c:majorTickMark val="none"/>
        <c:minorTickMark val="none"/>
        <c:tickLblPos val="nextTo"/>
        <c:crossAx val="128879616"/>
        <c:crosses val="autoZero"/>
        <c:crossBetween val="between"/>
        <c:majorUnit val="1.5"/>
      </c:valAx>
    </c:plotArea>
    <c:legend>
      <c:legendPos val="b"/>
      <c:overlay val="0"/>
    </c:legend>
    <c:plotVisOnly val="1"/>
    <c:dispBlanksAs val="zero"/>
    <c:showDLblsOverMax val="0"/>
  </c:chart>
  <c:txPr>
    <a:bodyPr/>
    <a:lstStyle/>
    <a:p>
      <a:pPr>
        <a:defRPr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s-ES" sz="1200"/>
              <a:t>Crédito direcionado - % de atrasos e inadimplência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Inadimplência</c:v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Crédito!$H$2:$H$91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Crédito!$O$2:$O$91</c:f>
              <c:numCache>
                <c:formatCode>General</c:formatCode>
                <c:ptCount val="90"/>
                <c:pt idx="0">
                  <c:v>1.18</c:v>
                </c:pt>
                <c:pt idx="1">
                  <c:v>1.1299999999999999</c:v>
                </c:pt>
                <c:pt idx="2">
                  <c:v>1.18</c:v>
                </c:pt>
                <c:pt idx="3">
                  <c:v>1.08</c:v>
                </c:pt>
                <c:pt idx="4">
                  <c:v>1.07</c:v>
                </c:pt>
                <c:pt idx="5">
                  <c:v>1.05</c:v>
                </c:pt>
                <c:pt idx="6">
                  <c:v>1.08</c:v>
                </c:pt>
                <c:pt idx="7">
                  <c:v>1.1599999999999999</c:v>
                </c:pt>
                <c:pt idx="8">
                  <c:v>1.1299999999999999</c:v>
                </c:pt>
                <c:pt idx="9">
                  <c:v>1.0900000000000001</c:v>
                </c:pt>
                <c:pt idx="10">
                  <c:v>1.1100000000000001</c:v>
                </c:pt>
                <c:pt idx="11">
                  <c:v>1.0900000000000001</c:v>
                </c:pt>
                <c:pt idx="12">
                  <c:v>1.1200000000000001</c:v>
                </c:pt>
                <c:pt idx="13">
                  <c:v>1.23</c:v>
                </c:pt>
                <c:pt idx="14">
                  <c:v>1.1200000000000001</c:v>
                </c:pt>
                <c:pt idx="15">
                  <c:v>1.1299999999999999</c:v>
                </c:pt>
                <c:pt idx="16">
                  <c:v>1.1200000000000001</c:v>
                </c:pt>
                <c:pt idx="17">
                  <c:v>1.1299999999999999</c:v>
                </c:pt>
                <c:pt idx="18">
                  <c:v>1.1299999999999999</c:v>
                </c:pt>
                <c:pt idx="19">
                  <c:v>1.23</c:v>
                </c:pt>
                <c:pt idx="20">
                  <c:v>1.21</c:v>
                </c:pt>
                <c:pt idx="21">
                  <c:v>1.07</c:v>
                </c:pt>
                <c:pt idx="22">
                  <c:v>1.05</c:v>
                </c:pt>
                <c:pt idx="23">
                  <c:v>1.0900000000000001</c:v>
                </c:pt>
                <c:pt idx="24">
                  <c:v>1.1299999999999999</c:v>
                </c:pt>
                <c:pt idx="25">
                  <c:v>1.21</c:v>
                </c:pt>
                <c:pt idx="26">
                  <c:v>1.2</c:v>
                </c:pt>
                <c:pt idx="27">
                  <c:v>1.0900000000000001</c:v>
                </c:pt>
                <c:pt idx="28">
                  <c:v>1.04</c:v>
                </c:pt>
                <c:pt idx="29">
                  <c:v>1.03</c:v>
                </c:pt>
                <c:pt idx="30">
                  <c:v>1.08</c:v>
                </c:pt>
                <c:pt idx="31">
                  <c:v>1.03</c:v>
                </c:pt>
                <c:pt idx="32">
                  <c:v>1.01</c:v>
                </c:pt>
                <c:pt idx="33">
                  <c:v>0.93</c:v>
                </c:pt>
                <c:pt idx="34">
                  <c:v>0.94</c:v>
                </c:pt>
                <c:pt idx="35">
                  <c:v>1.01</c:v>
                </c:pt>
                <c:pt idx="36">
                  <c:v>1.07</c:v>
                </c:pt>
                <c:pt idx="37">
                  <c:v>1.1299999999999999</c:v>
                </c:pt>
                <c:pt idx="38">
                  <c:v>1.1299999999999999</c:v>
                </c:pt>
                <c:pt idx="39">
                  <c:v>1.06</c:v>
                </c:pt>
                <c:pt idx="40">
                  <c:v>1.0900000000000001</c:v>
                </c:pt>
                <c:pt idx="41">
                  <c:v>1.1100000000000001</c:v>
                </c:pt>
                <c:pt idx="42">
                  <c:v>1.02</c:v>
                </c:pt>
                <c:pt idx="43">
                  <c:v>1.1100000000000001</c:v>
                </c:pt>
                <c:pt idx="44">
                  <c:v>1.08</c:v>
                </c:pt>
                <c:pt idx="45">
                  <c:v>0.98</c:v>
                </c:pt>
                <c:pt idx="46">
                  <c:v>1.0900000000000001</c:v>
                </c:pt>
                <c:pt idx="47">
                  <c:v>1.1599999999999999</c:v>
                </c:pt>
                <c:pt idx="48">
                  <c:v>1.1399999999999999</c:v>
                </c:pt>
                <c:pt idx="49">
                  <c:v>1.23</c:v>
                </c:pt>
                <c:pt idx="50">
                  <c:v>1.25</c:v>
                </c:pt>
                <c:pt idx="51">
                  <c:v>1.1399999999999999</c:v>
                </c:pt>
                <c:pt idx="52">
                  <c:v>1.2</c:v>
                </c:pt>
                <c:pt idx="53">
                  <c:v>1.24</c:v>
                </c:pt>
                <c:pt idx="54">
                  <c:v>1.25</c:v>
                </c:pt>
                <c:pt idx="55">
                  <c:v>1.39</c:v>
                </c:pt>
                <c:pt idx="56">
                  <c:v>1.46</c:v>
                </c:pt>
                <c:pt idx="57">
                  <c:v>1.39</c:v>
                </c:pt>
                <c:pt idx="58">
                  <c:v>1.44</c:v>
                </c:pt>
                <c:pt idx="59">
                  <c:v>1.5</c:v>
                </c:pt>
                <c:pt idx="60">
                  <c:v>1.5</c:v>
                </c:pt>
                <c:pt idx="61">
                  <c:v>1.62</c:v>
                </c:pt>
                <c:pt idx="62">
                  <c:v>1.64</c:v>
                </c:pt>
                <c:pt idx="63">
                  <c:v>1.38</c:v>
                </c:pt>
                <c:pt idx="64">
                  <c:v>1.42</c:v>
                </c:pt>
                <c:pt idx="65">
                  <c:v>1.52</c:v>
                </c:pt>
                <c:pt idx="66">
                  <c:v>1.59</c:v>
                </c:pt>
                <c:pt idx="67">
                  <c:v>1.89</c:v>
                </c:pt>
                <c:pt idx="68">
                  <c:v>1.86</c:v>
                </c:pt>
                <c:pt idx="69">
                  <c:v>1.76</c:v>
                </c:pt>
                <c:pt idx="70">
                  <c:v>1.8</c:v>
                </c:pt>
                <c:pt idx="71">
                  <c:v>1.94</c:v>
                </c:pt>
                <c:pt idx="72">
                  <c:v>2</c:v>
                </c:pt>
                <c:pt idx="73">
                  <c:v>2.15</c:v>
                </c:pt>
                <c:pt idx="74">
                  <c:v>2.17</c:v>
                </c:pt>
                <c:pt idx="75">
                  <c:v>1.93</c:v>
                </c:pt>
                <c:pt idx="76">
                  <c:v>1.76</c:v>
                </c:pt>
                <c:pt idx="77">
                  <c:v>1.8</c:v>
                </c:pt>
                <c:pt idx="78">
                  <c:v>1.78</c:v>
                </c:pt>
                <c:pt idx="79">
                  <c:v>1.84</c:v>
                </c:pt>
                <c:pt idx="80">
                  <c:v>1.78</c:v>
                </c:pt>
                <c:pt idx="81">
                  <c:v>1.49</c:v>
                </c:pt>
                <c:pt idx="82">
                  <c:v>1.7</c:v>
                </c:pt>
                <c:pt idx="83">
                  <c:v>1.79</c:v>
                </c:pt>
                <c:pt idx="84">
                  <c:v>1.7</c:v>
                </c:pt>
                <c:pt idx="85">
                  <c:v>1.89</c:v>
                </c:pt>
                <c:pt idx="86">
                  <c:v>1.9</c:v>
                </c:pt>
                <c:pt idx="87">
                  <c:v>1.55</c:v>
                </c:pt>
                <c:pt idx="88">
                  <c:v>1.64</c:v>
                </c:pt>
                <c:pt idx="89">
                  <c:v>1.72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68-43CF-B35F-A482A6A4711F}"/>
            </c:ext>
          </c:extLst>
        </c:ser>
        <c:ser>
          <c:idx val="0"/>
          <c:order val="1"/>
          <c:tx>
            <c:v>Atrasos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numRef>
              <c:f>Crédito!$H$2:$H$91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Crédito!$J$2:$J$91</c:f>
              <c:numCache>
                <c:formatCode>General</c:formatCode>
                <c:ptCount val="90"/>
                <c:pt idx="0">
                  <c:v>2.29</c:v>
                </c:pt>
                <c:pt idx="1">
                  <c:v>2.13</c:v>
                </c:pt>
                <c:pt idx="2">
                  <c:v>2.3199999999999998</c:v>
                </c:pt>
                <c:pt idx="3">
                  <c:v>2.34</c:v>
                </c:pt>
                <c:pt idx="4">
                  <c:v>2.1</c:v>
                </c:pt>
                <c:pt idx="5">
                  <c:v>2.4500000000000002</c:v>
                </c:pt>
                <c:pt idx="6">
                  <c:v>2.3199999999999998</c:v>
                </c:pt>
                <c:pt idx="7">
                  <c:v>2.27</c:v>
                </c:pt>
                <c:pt idx="8">
                  <c:v>2.1800000000000002</c:v>
                </c:pt>
                <c:pt idx="9">
                  <c:v>2.25</c:v>
                </c:pt>
                <c:pt idx="10">
                  <c:v>2.5099999999999998</c:v>
                </c:pt>
                <c:pt idx="11">
                  <c:v>2.46</c:v>
                </c:pt>
                <c:pt idx="12">
                  <c:v>2.7</c:v>
                </c:pt>
                <c:pt idx="13">
                  <c:v>2.39</c:v>
                </c:pt>
                <c:pt idx="14">
                  <c:v>2.54</c:v>
                </c:pt>
                <c:pt idx="15">
                  <c:v>2.4700000000000002</c:v>
                </c:pt>
                <c:pt idx="16">
                  <c:v>2.62</c:v>
                </c:pt>
                <c:pt idx="17">
                  <c:v>2.62</c:v>
                </c:pt>
                <c:pt idx="18">
                  <c:v>2.54</c:v>
                </c:pt>
                <c:pt idx="19">
                  <c:v>2.65</c:v>
                </c:pt>
                <c:pt idx="20">
                  <c:v>2.38</c:v>
                </c:pt>
                <c:pt idx="21">
                  <c:v>2.25</c:v>
                </c:pt>
                <c:pt idx="22">
                  <c:v>2.71</c:v>
                </c:pt>
                <c:pt idx="23">
                  <c:v>2.76</c:v>
                </c:pt>
                <c:pt idx="24">
                  <c:v>2.86</c:v>
                </c:pt>
                <c:pt idx="25">
                  <c:v>2.91</c:v>
                </c:pt>
                <c:pt idx="26">
                  <c:v>2.69</c:v>
                </c:pt>
                <c:pt idx="27">
                  <c:v>2.66</c:v>
                </c:pt>
                <c:pt idx="28">
                  <c:v>2.91</c:v>
                </c:pt>
                <c:pt idx="29">
                  <c:v>2.6</c:v>
                </c:pt>
                <c:pt idx="30">
                  <c:v>2.4900000000000002</c:v>
                </c:pt>
                <c:pt idx="31">
                  <c:v>2.81</c:v>
                </c:pt>
                <c:pt idx="32">
                  <c:v>2.41</c:v>
                </c:pt>
                <c:pt idx="33">
                  <c:v>2.66</c:v>
                </c:pt>
                <c:pt idx="34">
                  <c:v>2.78</c:v>
                </c:pt>
                <c:pt idx="35">
                  <c:v>2.64</c:v>
                </c:pt>
                <c:pt idx="36">
                  <c:v>2.68</c:v>
                </c:pt>
                <c:pt idx="37">
                  <c:v>3.05</c:v>
                </c:pt>
                <c:pt idx="38">
                  <c:v>3.16</c:v>
                </c:pt>
                <c:pt idx="39">
                  <c:v>2.82</c:v>
                </c:pt>
                <c:pt idx="40">
                  <c:v>2.87</c:v>
                </c:pt>
                <c:pt idx="41">
                  <c:v>2.77</c:v>
                </c:pt>
                <c:pt idx="42">
                  <c:v>3.01</c:v>
                </c:pt>
                <c:pt idx="43">
                  <c:v>2.79</c:v>
                </c:pt>
                <c:pt idx="44">
                  <c:v>2.5299999999999998</c:v>
                </c:pt>
                <c:pt idx="45">
                  <c:v>2.86</c:v>
                </c:pt>
                <c:pt idx="46">
                  <c:v>3.03</c:v>
                </c:pt>
                <c:pt idx="47">
                  <c:v>2.66</c:v>
                </c:pt>
                <c:pt idx="48">
                  <c:v>3.44</c:v>
                </c:pt>
                <c:pt idx="49">
                  <c:v>3.33</c:v>
                </c:pt>
                <c:pt idx="50">
                  <c:v>3.06</c:v>
                </c:pt>
                <c:pt idx="51">
                  <c:v>3.19</c:v>
                </c:pt>
                <c:pt idx="52">
                  <c:v>3.38</c:v>
                </c:pt>
                <c:pt idx="53">
                  <c:v>3.1</c:v>
                </c:pt>
                <c:pt idx="54">
                  <c:v>3.44</c:v>
                </c:pt>
                <c:pt idx="55">
                  <c:v>3.88</c:v>
                </c:pt>
                <c:pt idx="56">
                  <c:v>3.32</c:v>
                </c:pt>
                <c:pt idx="57">
                  <c:v>3.74</c:v>
                </c:pt>
                <c:pt idx="58">
                  <c:v>3.9</c:v>
                </c:pt>
                <c:pt idx="59">
                  <c:v>3.51</c:v>
                </c:pt>
                <c:pt idx="60">
                  <c:v>4.3499999999999996</c:v>
                </c:pt>
                <c:pt idx="61">
                  <c:v>4.1399999999999997</c:v>
                </c:pt>
                <c:pt idx="62">
                  <c:v>4.5199999999999996</c:v>
                </c:pt>
                <c:pt idx="63">
                  <c:v>4.3600000000000003</c:v>
                </c:pt>
                <c:pt idx="64">
                  <c:v>4.6100000000000003</c:v>
                </c:pt>
                <c:pt idx="65">
                  <c:v>4.8099999999999996</c:v>
                </c:pt>
                <c:pt idx="66">
                  <c:v>5.03</c:v>
                </c:pt>
                <c:pt idx="67">
                  <c:v>4.42</c:v>
                </c:pt>
                <c:pt idx="68">
                  <c:v>4.34</c:v>
                </c:pt>
                <c:pt idx="69">
                  <c:v>4.66</c:v>
                </c:pt>
                <c:pt idx="70">
                  <c:v>5.33</c:v>
                </c:pt>
                <c:pt idx="71">
                  <c:v>4.5199999999999996</c:v>
                </c:pt>
                <c:pt idx="72">
                  <c:v>5.3</c:v>
                </c:pt>
                <c:pt idx="73">
                  <c:v>4.68</c:v>
                </c:pt>
                <c:pt idx="74">
                  <c:v>5.55</c:v>
                </c:pt>
                <c:pt idx="75">
                  <c:v>4.54</c:v>
                </c:pt>
                <c:pt idx="76">
                  <c:v>4.84</c:v>
                </c:pt>
                <c:pt idx="77">
                  <c:v>4.96</c:v>
                </c:pt>
                <c:pt idx="78">
                  <c:v>5.61</c:v>
                </c:pt>
                <c:pt idx="79">
                  <c:v>5.91</c:v>
                </c:pt>
                <c:pt idx="80">
                  <c:v>5.27</c:v>
                </c:pt>
                <c:pt idx="81">
                  <c:v>5.1100000000000003</c:v>
                </c:pt>
                <c:pt idx="82">
                  <c:v>5.48</c:v>
                </c:pt>
                <c:pt idx="83">
                  <c:v>4.99</c:v>
                </c:pt>
                <c:pt idx="84">
                  <c:v>5.33</c:v>
                </c:pt>
                <c:pt idx="85">
                  <c:v>5.15</c:v>
                </c:pt>
                <c:pt idx="86">
                  <c:v>5.75</c:v>
                </c:pt>
                <c:pt idx="87">
                  <c:v>5.63</c:v>
                </c:pt>
                <c:pt idx="88">
                  <c:v>6.04</c:v>
                </c:pt>
                <c:pt idx="89">
                  <c:v>5.99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68-43CF-B35F-A482A6A471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999424"/>
        <c:axId val="129000960"/>
      </c:lineChart>
      <c:dateAx>
        <c:axId val="12899942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129000960"/>
        <c:crosses val="autoZero"/>
        <c:auto val="1"/>
        <c:lblOffset val="100"/>
        <c:baseTimeUnit val="months"/>
      </c:dateAx>
      <c:valAx>
        <c:axId val="129000960"/>
        <c:scaling>
          <c:orientation val="minMax"/>
          <c:max val="7.5"/>
          <c:min val="0"/>
        </c:scaling>
        <c:delete val="0"/>
        <c:axPos val="l"/>
        <c:majorGridlines/>
        <c:numFmt formatCode="#,##0.0" sourceLinked="0"/>
        <c:majorTickMark val="none"/>
        <c:minorTickMark val="none"/>
        <c:tickLblPos val="nextTo"/>
        <c:crossAx val="128999424"/>
        <c:crosses val="autoZero"/>
        <c:crossBetween val="between"/>
        <c:majorUnit val="1.5"/>
      </c:valAx>
    </c:plotArea>
    <c:legend>
      <c:legendPos val="b"/>
      <c:overlay val="0"/>
    </c:legend>
    <c:plotVisOnly val="1"/>
    <c:dispBlanksAs val="zero"/>
    <c:showDLblsOverMax val="0"/>
  </c:chart>
  <c:txPr>
    <a:bodyPr/>
    <a:lstStyle/>
    <a:p>
      <a:pPr>
        <a:defRPr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s-ES" sz="1200"/>
              <a:t>Crédito livre - % de atrasos e inadimplência</a:t>
            </a:r>
          </a:p>
        </c:rich>
      </c:tx>
      <c:overlay val="0"/>
    </c:title>
    <c:autoTitleDeleted val="0"/>
    <c:plotArea>
      <c:layout/>
      <c:areaChart>
        <c:grouping val="stacked"/>
        <c:varyColors val="0"/>
        <c:ser>
          <c:idx val="1"/>
          <c:order val="0"/>
          <c:tx>
            <c:v>Inadimplência</c:v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</c:spPr>
          <c:cat>
            <c:numRef>
              <c:f>Crédito!$H$2:$H$91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Crédito!$N$2:$N$91</c:f>
              <c:numCache>
                <c:formatCode>General</c:formatCode>
                <c:ptCount val="90"/>
                <c:pt idx="0">
                  <c:v>4.42</c:v>
                </c:pt>
                <c:pt idx="1">
                  <c:v>4.5599999999999996</c:v>
                </c:pt>
                <c:pt idx="2">
                  <c:v>4.7300000000000004</c:v>
                </c:pt>
                <c:pt idx="3">
                  <c:v>4.72</c:v>
                </c:pt>
                <c:pt idx="4">
                  <c:v>4.9000000000000004</c:v>
                </c:pt>
                <c:pt idx="5">
                  <c:v>4.97</c:v>
                </c:pt>
                <c:pt idx="6">
                  <c:v>4.9800000000000004</c:v>
                </c:pt>
                <c:pt idx="7">
                  <c:v>5.13</c:v>
                </c:pt>
                <c:pt idx="8">
                  <c:v>5.17</c:v>
                </c:pt>
                <c:pt idx="9">
                  <c:v>5.15</c:v>
                </c:pt>
                <c:pt idx="10">
                  <c:v>5.34</c:v>
                </c:pt>
                <c:pt idx="11">
                  <c:v>5.43</c:v>
                </c:pt>
                <c:pt idx="12">
                  <c:v>5.34</c:v>
                </c:pt>
                <c:pt idx="13">
                  <c:v>5.42</c:v>
                </c:pt>
                <c:pt idx="14">
                  <c:v>5.5</c:v>
                </c:pt>
                <c:pt idx="15">
                  <c:v>5.41</c:v>
                </c:pt>
                <c:pt idx="16">
                  <c:v>5.44</c:v>
                </c:pt>
                <c:pt idx="17">
                  <c:v>5.51</c:v>
                </c:pt>
                <c:pt idx="18">
                  <c:v>5.46</c:v>
                </c:pt>
                <c:pt idx="19">
                  <c:v>5.48</c:v>
                </c:pt>
                <c:pt idx="20">
                  <c:v>5.37</c:v>
                </c:pt>
                <c:pt idx="21">
                  <c:v>5.29</c:v>
                </c:pt>
                <c:pt idx="22">
                  <c:v>5.3</c:v>
                </c:pt>
                <c:pt idx="23">
                  <c:v>5.25</c:v>
                </c:pt>
                <c:pt idx="24">
                  <c:v>5.13</c:v>
                </c:pt>
                <c:pt idx="25">
                  <c:v>5.13</c:v>
                </c:pt>
                <c:pt idx="26">
                  <c:v>5.16</c:v>
                </c:pt>
                <c:pt idx="27">
                  <c:v>4.88</c:v>
                </c:pt>
                <c:pt idx="28">
                  <c:v>4.88</c:v>
                </c:pt>
                <c:pt idx="29">
                  <c:v>4.78</c:v>
                </c:pt>
                <c:pt idx="30">
                  <c:v>4.74</c:v>
                </c:pt>
                <c:pt idx="31">
                  <c:v>4.6399999999999997</c:v>
                </c:pt>
                <c:pt idx="32">
                  <c:v>4.51</c:v>
                </c:pt>
                <c:pt idx="33">
                  <c:v>4.41</c:v>
                </c:pt>
                <c:pt idx="34">
                  <c:v>4.41</c:v>
                </c:pt>
                <c:pt idx="35">
                  <c:v>4.3899999999999997</c:v>
                </c:pt>
                <c:pt idx="36">
                  <c:v>4.4000000000000004</c:v>
                </c:pt>
                <c:pt idx="37">
                  <c:v>4.4400000000000004</c:v>
                </c:pt>
                <c:pt idx="38">
                  <c:v>4.59</c:v>
                </c:pt>
                <c:pt idx="39">
                  <c:v>4.47</c:v>
                </c:pt>
                <c:pt idx="40">
                  <c:v>4.57</c:v>
                </c:pt>
                <c:pt idx="41">
                  <c:v>4.6100000000000003</c:v>
                </c:pt>
                <c:pt idx="42">
                  <c:v>4.5999999999999996</c:v>
                </c:pt>
                <c:pt idx="43">
                  <c:v>4.62</c:v>
                </c:pt>
                <c:pt idx="44">
                  <c:v>4.46</c:v>
                </c:pt>
                <c:pt idx="45">
                  <c:v>4.32</c:v>
                </c:pt>
                <c:pt idx="46">
                  <c:v>4.42</c:v>
                </c:pt>
                <c:pt idx="47">
                  <c:v>4.42</c:v>
                </c:pt>
                <c:pt idx="48">
                  <c:v>4.3899999999999997</c:v>
                </c:pt>
                <c:pt idx="49">
                  <c:v>4.58</c:v>
                </c:pt>
                <c:pt idx="50">
                  <c:v>4.6900000000000004</c:v>
                </c:pt>
                <c:pt idx="51">
                  <c:v>4.59</c:v>
                </c:pt>
                <c:pt idx="52">
                  <c:v>4.78</c:v>
                </c:pt>
                <c:pt idx="53">
                  <c:v>4.92</c:v>
                </c:pt>
                <c:pt idx="54">
                  <c:v>4.93</c:v>
                </c:pt>
                <c:pt idx="55">
                  <c:v>5.03</c:v>
                </c:pt>
                <c:pt idx="56">
                  <c:v>5.23</c:v>
                </c:pt>
                <c:pt idx="57">
                  <c:v>5.29</c:v>
                </c:pt>
                <c:pt idx="58">
                  <c:v>5.45</c:v>
                </c:pt>
                <c:pt idx="59">
                  <c:v>5.48</c:v>
                </c:pt>
                <c:pt idx="60">
                  <c:v>5.52</c:v>
                </c:pt>
                <c:pt idx="61">
                  <c:v>5.66</c:v>
                </c:pt>
                <c:pt idx="62">
                  <c:v>5.8</c:v>
                </c:pt>
                <c:pt idx="63">
                  <c:v>5.63</c:v>
                </c:pt>
                <c:pt idx="64">
                  <c:v>5.71</c:v>
                </c:pt>
                <c:pt idx="65">
                  <c:v>5.77</c:v>
                </c:pt>
                <c:pt idx="66">
                  <c:v>5.79</c:v>
                </c:pt>
                <c:pt idx="67">
                  <c:v>5.8</c:v>
                </c:pt>
                <c:pt idx="68">
                  <c:v>5.75</c:v>
                </c:pt>
                <c:pt idx="69">
                  <c:v>5.64</c:v>
                </c:pt>
                <c:pt idx="70">
                  <c:v>5.68</c:v>
                </c:pt>
                <c:pt idx="71">
                  <c:v>5.58</c:v>
                </c:pt>
                <c:pt idx="72">
                  <c:v>5.73</c:v>
                </c:pt>
                <c:pt idx="73">
                  <c:v>5.74</c:v>
                </c:pt>
                <c:pt idx="74">
                  <c:v>5.95</c:v>
                </c:pt>
                <c:pt idx="75">
                  <c:v>5.56</c:v>
                </c:pt>
                <c:pt idx="76">
                  <c:v>5.63</c:v>
                </c:pt>
                <c:pt idx="77">
                  <c:v>5.61</c:v>
                </c:pt>
                <c:pt idx="78">
                  <c:v>5.43</c:v>
                </c:pt>
                <c:pt idx="79">
                  <c:v>5.4</c:v>
                </c:pt>
                <c:pt idx="80">
                  <c:v>5.26</c:v>
                </c:pt>
                <c:pt idx="81">
                  <c:v>4.92</c:v>
                </c:pt>
                <c:pt idx="82">
                  <c:v>5.0599999999999996</c:v>
                </c:pt>
                <c:pt idx="83">
                  <c:v>4.9800000000000004</c:v>
                </c:pt>
                <c:pt idx="84">
                  <c:v>4.7699999999999996</c:v>
                </c:pt>
                <c:pt idx="85">
                  <c:v>4.6500000000000004</c:v>
                </c:pt>
                <c:pt idx="86">
                  <c:v>4.59</c:v>
                </c:pt>
                <c:pt idx="87">
                  <c:v>4.4000000000000004</c:v>
                </c:pt>
                <c:pt idx="88">
                  <c:v>4.28</c:v>
                </c:pt>
                <c:pt idx="89">
                  <c:v>4.21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94-447D-87C6-D905F65DFCFA}"/>
            </c:ext>
          </c:extLst>
        </c:ser>
        <c:ser>
          <c:idx val="0"/>
          <c:order val="1"/>
          <c:tx>
            <c:v>Atrasos</c:v>
          </c:tx>
          <c:cat>
            <c:numRef>
              <c:f>Crédito!$H$2:$H$91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Crédito!$I$2:$I$91</c:f>
              <c:numCache>
                <c:formatCode>General</c:formatCode>
                <c:ptCount val="90"/>
                <c:pt idx="0">
                  <c:v>4.87</c:v>
                </c:pt>
                <c:pt idx="1">
                  <c:v>4.79</c:v>
                </c:pt>
                <c:pt idx="2">
                  <c:v>4.67</c:v>
                </c:pt>
                <c:pt idx="3">
                  <c:v>4.62</c:v>
                </c:pt>
                <c:pt idx="4">
                  <c:v>4.63</c:v>
                </c:pt>
                <c:pt idx="5">
                  <c:v>4.66</c:v>
                </c:pt>
                <c:pt idx="6">
                  <c:v>4.59</c:v>
                </c:pt>
                <c:pt idx="7">
                  <c:v>4.87</c:v>
                </c:pt>
                <c:pt idx="8">
                  <c:v>4.7</c:v>
                </c:pt>
                <c:pt idx="9">
                  <c:v>4.3099999999999996</c:v>
                </c:pt>
                <c:pt idx="10">
                  <c:v>4.76</c:v>
                </c:pt>
                <c:pt idx="11">
                  <c:v>4.93</c:v>
                </c:pt>
                <c:pt idx="12">
                  <c:v>4.87</c:v>
                </c:pt>
                <c:pt idx="13">
                  <c:v>4.8899999999999997</c:v>
                </c:pt>
                <c:pt idx="14">
                  <c:v>4.7</c:v>
                </c:pt>
                <c:pt idx="15">
                  <c:v>4.49</c:v>
                </c:pt>
                <c:pt idx="16">
                  <c:v>4.6399999999999997</c:v>
                </c:pt>
                <c:pt idx="17">
                  <c:v>4.4400000000000004</c:v>
                </c:pt>
                <c:pt idx="18">
                  <c:v>4.46</c:v>
                </c:pt>
                <c:pt idx="19">
                  <c:v>4.45</c:v>
                </c:pt>
                <c:pt idx="20">
                  <c:v>4.37</c:v>
                </c:pt>
                <c:pt idx="21">
                  <c:v>4.1500000000000004</c:v>
                </c:pt>
                <c:pt idx="22">
                  <c:v>4.41</c:v>
                </c:pt>
                <c:pt idx="23">
                  <c:v>4.47</c:v>
                </c:pt>
                <c:pt idx="24">
                  <c:v>4.5</c:v>
                </c:pt>
                <c:pt idx="25">
                  <c:v>4.51</c:v>
                </c:pt>
                <c:pt idx="26">
                  <c:v>4.28</c:v>
                </c:pt>
                <c:pt idx="27">
                  <c:v>3.95</c:v>
                </c:pt>
                <c:pt idx="28">
                  <c:v>4.0999999999999996</c:v>
                </c:pt>
                <c:pt idx="29">
                  <c:v>3.93</c:v>
                </c:pt>
                <c:pt idx="30">
                  <c:v>3.96</c:v>
                </c:pt>
                <c:pt idx="31">
                  <c:v>3.95</c:v>
                </c:pt>
                <c:pt idx="32">
                  <c:v>3.77</c:v>
                </c:pt>
                <c:pt idx="33">
                  <c:v>3.81</c:v>
                </c:pt>
                <c:pt idx="34">
                  <c:v>4.03</c:v>
                </c:pt>
                <c:pt idx="35">
                  <c:v>3.88</c:v>
                </c:pt>
                <c:pt idx="36">
                  <c:v>4.32</c:v>
                </c:pt>
                <c:pt idx="37">
                  <c:v>4.37</c:v>
                </c:pt>
                <c:pt idx="38">
                  <c:v>4.0999999999999996</c:v>
                </c:pt>
                <c:pt idx="39">
                  <c:v>4.0999999999999996</c:v>
                </c:pt>
                <c:pt idx="40">
                  <c:v>3.95</c:v>
                </c:pt>
                <c:pt idx="41">
                  <c:v>3.72</c:v>
                </c:pt>
                <c:pt idx="42">
                  <c:v>3.76</c:v>
                </c:pt>
                <c:pt idx="43">
                  <c:v>3.67</c:v>
                </c:pt>
                <c:pt idx="44">
                  <c:v>3.74</c:v>
                </c:pt>
                <c:pt idx="45">
                  <c:v>3.75</c:v>
                </c:pt>
                <c:pt idx="46">
                  <c:v>4.09</c:v>
                </c:pt>
                <c:pt idx="47">
                  <c:v>4.4000000000000004</c:v>
                </c:pt>
                <c:pt idx="48">
                  <c:v>4.3600000000000003</c:v>
                </c:pt>
                <c:pt idx="49">
                  <c:v>4.34</c:v>
                </c:pt>
                <c:pt idx="50">
                  <c:v>4.2699999999999996</c:v>
                </c:pt>
                <c:pt idx="51">
                  <c:v>4.43</c:v>
                </c:pt>
                <c:pt idx="52">
                  <c:v>4.3099999999999996</c:v>
                </c:pt>
                <c:pt idx="53">
                  <c:v>4.3499999999999996</c:v>
                </c:pt>
                <c:pt idx="54">
                  <c:v>4.46</c:v>
                </c:pt>
                <c:pt idx="55">
                  <c:v>4.76</c:v>
                </c:pt>
                <c:pt idx="56">
                  <c:v>4.45</c:v>
                </c:pt>
                <c:pt idx="57">
                  <c:v>4.26</c:v>
                </c:pt>
                <c:pt idx="58">
                  <c:v>4.57</c:v>
                </c:pt>
                <c:pt idx="59">
                  <c:v>4.68</c:v>
                </c:pt>
                <c:pt idx="60">
                  <c:v>4.9400000000000004</c:v>
                </c:pt>
                <c:pt idx="61">
                  <c:v>4.72</c:v>
                </c:pt>
                <c:pt idx="62">
                  <c:v>4.8499999999999996</c:v>
                </c:pt>
                <c:pt idx="63">
                  <c:v>4.59</c:v>
                </c:pt>
                <c:pt idx="64">
                  <c:v>4.57</c:v>
                </c:pt>
                <c:pt idx="65">
                  <c:v>4.6500000000000004</c:v>
                </c:pt>
                <c:pt idx="66">
                  <c:v>4.7</c:v>
                </c:pt>
                <c:pt idx="67">
                  <c:v>4.8600000000000003</c:v>
                </c:pt>
                <c:pt idx="68">
                  <c:v>4.54</c:v>
                </c:pt>
                <c:pt idx="69">
                  <c:v>4.26</c:v>
                </c:pt>
                <c:pt idx="70">
                  <c:v>4.9000000000000004</c:v>
                </c:pt>
                <c:pt idx="71">
                  <c:v>4.78</c:v>
                </c:pt>
                <c:pt idx="72">
                  <c:v>4.75</c:v>
                </c:pt>
                <c:pt idx="73">
                  <c:v>4.55</c:v>
                </c:pt>
                <c:pt idx="74">
                  <c:v>4.3899999999999997</c:v>
                </c:pt>
                <c:pt idx="75">
                  <c:v>4.0599999999999996</c:v>
                </c:pt>
                <c:pt idx="76">
                  <c:v>4.07</c:v>
                </c:pt>
                <c:pt idx="77">
                  <c:v>3.93</c:v>
                </c:pt>
                <c:pt idx="78">
                  <c:v>3.8</c:v>
                </c:pt>
                <c:pt idx="79">
                  <c:v>4.03</c:v>
                </c:pt>
                <c:pt idx="80">
                  <c:v>3.99</c:v>
                </c:pt>
                <c:pt idx="81">
                  <c:v>3.69</c:v>
                </c:pt>
                <c:pt idx="82">
                  <c:v>3.92</c:v>
                </c:pt>
                <c:pt idx="83">
                  <c:v>3.82</c:v>
                </c:pt>
                <c:pt idx="84">
                  <c:v>3.87</c:v>
                </c:pt>
                <c:pt idx="85">
                  <c:v>3.89</c:v>
                </c:pt>
                <c:pt idx="86">
                  <c:v>3.8</c:v>
                </c:pt>
                <c:pt idx="87">
                  <c:v>3.77</c:v>
                </c:pt>
                <c:pt idx="88">
                  <c:v>3.75</c:v>
                </c:pt>
                <c:pt idx="89">
                  <c:v>3.53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94-447D-87C6-D905F65DFC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041152"/>
        <c:axId val="129042688"/>
      </c:areaChart>
      <c:dateAx>
        <c:axId val="12904115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129042688"/>
        <c:crosses val="autoZero"/>
        <c:auto val="1"/>
        <c:lblOffset val="100"/>
        <c:baseTimeUnit val="months"/>
      </c:dateAx>
      <c:valAx>
        <c:axId val="129042688"/>
        <c:scaling>
          <c:orientation val="minMax"/>
          <c:max val="12"/>
          <c:min val="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crossAx val="129041152"/>
        <c:crosses val="autoZero"/>
        <c:crossBetween val="midCat"/>
        <c:majorUnit val="2"/>
      </c:valAx>
    </c:plotArea>
    <c:legend>
      <c:legendPos val="b"/>
      <c:overlay val="0"/>
    </c:legend>
    <c:plotVisOnly val="1"/>
    <c:dispBlanksAs val="zero"/>
    <c:showDLblsOverMax val="0"/>
  </c:chart>
  <c:txPr>
    <a:bodyPr/>
    <a:lstStyle/>
    <a:p>
      <a:pPr>
        <a:defRPr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s-ES" sz="1200"/>
              <a:t>Crédito direcionado - % de atrasos e inadimplência</a:t>
            </a:r>
          </a:p>
        </c:rich>
      </c:tx>
      <c:overlay val="0"/>
    </c:title>
    <c:autoTitleDeleted val="0"/>
    <c:plotArea>
      <c:layout/>
      <c:areaChart>
        <c:grouping val="stacked"/>
        <c:varyColors val="0"/>
        <c:ser>
          <c:idx val="1"/>
          <c:order val="0"/>
          <c:tx>
            <c:v>Inadimplência</c:v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accent6">
                  <a:lumMod val="75000"/>
                </a:schemeClr>
              </a:solidFill>
            </a:ln>
          </c:spPr>
          <c:cat>
            <c:numRef>
              <c:f>Crédito!$H$2:$H$91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Crédito!$O$2:$O$91</c:f>
              <c:numCache>
                <c:formatCode>General</c:formatCode>
                <c:ptCount val="90"/>
                <c:pt idx="0">
                  <c:v>1.18</c:v>
                </c:pt>
                <c:pt idx="1">
                  <c:v>1.1299999999999999</c:v>
                </c:pt>
                <c:pt idx="2">
                  <c:v>1.18</c:v>
                </c:pt>
                <c:pt idx="3">
                  <c:v>1.08</c:v>
                </c:pt>
                <c:pt idx="4">
                  <c:v>1.07</c:v>
                </c:pt>
                <c:pt idx="5">
                  <c:v>1.05</c:v>
                </c:pt>
                <c:pt idx="6">
                  <c:v>1.08</c:v>
                </c:pt>
                <c:pt idx="7">
                  <c:v>1.1599999999999999</c:v>
                </c:pt>
                <c:pt idx="8">
                  <c:v>1.1299999999999999</c:v>
                </c:pt>
                <c:pt idx="9">
                  <c:v>1.0900000000000001</c:v>
                </c:pt>
                <c:pt idx="10">
                  <c:v>1.1100000000000001</c:v>
                </c:pt>
                <c:pt idx="11">
                  <c:v>1.0900000000000001</c:v>
                </c:pt>
                <c:pt idx="12">
                  <c:v>1.1200000000000001</c:v>
                </c:pt>
                <c:pt idx="13">
                  <c:v>1.23</c:v>
                </c:pt>
                <c:pt idx="14">
                  <c:v>1.1200000000000001</c:v>
                </c:pt>
                <c:pt idx="15">
                  <c:v>1.1299999999999999</c:v>
                </c:pt>
                <c:pt idx="16">
                  <c:v>1.1200000000000001</c:v>
                </c:pt>
                <c:pt idx="17">
                  <c:v>1.1299999999999999</c:v>
                </c:pt>
                <c:pt idx="18">
                  <c:v>1.1299999999999999</c:v>
                </c:pt>
                <c:pt idx="19">
                  <c:v>1.23</c:v>
                </c:pt>
                <c:pt idx="20">
                  <c:v>1.21</c:v>
                </c:pt>
                <c:pt idx="21">
                  <c:v>1.07</c:v>
                </c:pt>
                <c:pt idx="22">
                  <c:v>1.05</c:v>
                </c:pt>
                <c:pt idx="23">
                  <c:v>1.0900000000000001</c:v>
                </c:pt>
                <c:pt idx="24">
                  <c:v>1.1299999999999999</c:v>
                </c:pt>
                <c:pt idx="25">
                  <c:v>1.21</c:v>
                </c:pt>
                <c:pt idx="26">
                  <c:v>1.2</c:v>
                </c:pt>
                <c:pt idx="27">
                  <c:v>1.0900000000000001</c:v>
                </c:pt>
                <c:pt idx="28">
                  <c:v>1.04</c:v>
                </c:pt>
                <c:pt idx="29">
                  <c:v>1.03</c:v>
                </c:pt>
                <c:pt idx="30">
                  <c:v>1.08</c:v>
                </c:pt>
                <c:pt idx="31">
                  <c:v>1.03</c:v>
                </c:pt>
                <c:pt idx="32">
                  <c:v>1.01</c:v>
                </c:pt>
                <c:pt idx="33">
                  <c:v>0.93</c:v>
                </c:pt>
                <c:pt idx="34">
                  <c:v>0.94</c:v>
                </c:pt>
                <c:pt idx="35">
                  <c:v>1.01</c:v>
                </c:pt>
                <c:pt idx="36">
                  <c:v>1.07</c:v>
                </c:pt>
                <c:pt idx="37">
                  <c:v>1.1299999999999999</c:v>
                </c:pt>
                <c:pt idx="38">
                  <c:v>1.1299999999999999</c:v>
                </c:pt>
                <c:pt idx="39">
                  <c:v>1.06</c:v>
                </c:pt>
                <c:pt idx="40">
                  <c:v>1.0900000000000001</c:v>
                </c:pt>
                <c:pt idx="41">
                  <c:v>1.1100000000000001</c:v>
                </c:pt>
                <c:pt idx="42">
                  <c:v>1.02</c:v>
                </c:pt>
                <c:pt idx="43">
                  <c:v>1.1100000000000001</c:v>
                </c:pt>
                <c:pt idx="44">
                  <c:v>1.08</c:v>
                </c:pt>
                <c:pt idx="45">
                  <c:v>0.98</c:v>
                </c:pt>
                <c:pt idx="46">
                  <c:v>1.0900000000000001</c:v>
                </c:pt>
                <c:pt idx="47">
                  <c:v>1.1599999999999999</c:v>
                </c:pt>
                <c:pt idx="48">
                  <c:v>1.1399999999999999</c:v>
                </c:pt>
                <c:pt idx="49">
                  <c:v>1.23</c:v>
                </c:pt>
                <c:pt idx="50">
                  <c:v>1.25</c:v>
                </c:pt>
                <c:pt idx="51">
                  <c:v>1.1399999999999999</c:v>
                </c:pt>
                <c:pt idx="52">
                  <c:v>1.2</c:v>
                </c:pt>
                <c:pt idx="53">
                  <c:v>1.24</c:v>
                </c:pt>
                <c:pt idx="54">
                  <c:v>1.25</c:v>
                </c:pt>
                <c:pt idx="55">
                  <c:v>1.39</c:v>
                </c:pt>
                <c:pt idx="56">
                  <c:v>1.46</c:v>
                </c:pt>
                <c:pt idx="57">
                  <c:v>1.39</c:v>
                </c:pt>
                <c:pt idx="58">
                  <c:v>1.44</c:v>
                </c:pt>
                <c:pt idx="59">
                  <c:v>1.5</c:v>
                </c:pt>
                <c:pt idx="60">
                  <c:v>1.5</c:v>
                </c:pt>
                <c:pt idx="61">
                  <c:v>1.62</c:v>
                </c:pt>
                <c:pt idx="62">
                  <c:v>1.64</c:v>
                </c:pt>
                <c:pt idx="63">
                  <c:v>1.38</c:v>
                </c:pt>
                <c:pt idx="64">
                  <c:v>1.42</c:v>
                </c:pt>
                <c:pt idx="65">
                  <c:v>1.52</c:v>
                </c:pt>
                <c:pt idx="66">
                  <c:v>1.59</c:v>
                </c:pt>
                <c:pt idx="67">
                  <c:v>1.89</c:v>
                </c:pt>
                <c:pt idx="68">
                  <c:v>1.86</c:v>
                </c:pt>
                <c:pt idx="69">
                  <c:v>1.76</c:v>
                </c:pt>
                <c:pt idx="70">
                  <c:v>1.8</c:v>
                </c:pt>
                <c:pt idx="71">
                  <c:v>1.94</c:v>
                </c:pt>
                <c:pt idx="72">
                  <c:v>2</c:v>
                </c:pt>
                <c:pt idx="73">
                  <c:v>2.15</c:v>
                </c:pt>
                <c:pt idx="74">
                  <c:v>2.17</c:v>
                </c:pt>
                <c:pt idx="75">
                  <c:v>1.93</c:v>
                </c:pt>
                <c:pt idx="76">
                  <c:v>1.76</c:v>
                </c:pt>
                <c:pt idx="77">
                  <c:v>1.8</c:v>
                </c:pt>
                <c:pt idx="78">
                  <c:v>1.78</c:v>
                </c:pt>
                <c:pt idx="79">
                  <c:v>1.84</c:v>
                </c:pt>
                <c:pt idx="80">
                  <c:v>1.78</c:v>
                </c:pt>
                <c:pt idx="81">
                  <c:v>1.49</c:v>
                </c:pt>
                <c:pt idx="82">
                  <c:v>1.7</c:v>
                </c:pt>
                <c:pt idx="83">
                  <c:v>1.79</c:v>
                </c:pt>
                <c:pt idx="84">
                  <c:v>1.7</c:v>
                </c:pt>
                <c:pt idx="85">
                  <c:v>1.89</c:v>
                </c:pt>
                <c:pt idx="86">
                  <c:v>1.9</c:v>
                </c:pt>
                <c:pt idx="87">
                  <c:v>1.55</c:v>
                </c:pt>
                <c:pt idx="88">
                  <c:v>1.64</c:v>
                </c:pt>
                <c:pt idx="89">
                  <c:v>1.72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00-4D1C-A9B8-CB52BB69F3B8}"/>
            </c:ext>
          </c:extLst>
        </c:ser>
        <c:ser>
          <c:idx val="0"/>
          <c:order val="1"/>
          <c:tx>
            <c:v>Atrasos</c:v>
          </c:tx>
          <c:spPr>
            <a:solidFill>
              <a:srgbClr val="C00000"/>
            </a:solidFill>
            <a:ln>
              <a:solidFill>
                <a:srgbClr val="C00000"/>
              </a:solidFill>
            </a:ln>
          </c:spPr>
          <c:cat>
            <c:numRef>
              <c:f>Crédito!$H$2:$H$91</c:f>
              <c:numCache>
                <c:formatCode>mmm\-yy</c:formatCode>
                <c:ptCount val="90"/>
                <c:pt idx="0">
                  <c:v>40603</c:v>
                </c:pt>
                <c:pt idx="1">
                  <c:v>40634</c:v>
                </c:pt>
                <c:pt idx="2">
                  <c:v>40664</c:v>
                </c:pt>
                <c:pt idx="3">
                  <c:v>40695</c:v>
                </c:pt>
                <c:pt idx="4">
                  <c:v>40725</c:v>
                </c:pt>
                <c:pt idx="5">
                  <c:v>40756</c:v>
                </c:pt>
                <c:pt idx="6">
                  <c:v>40787</c:v>
                </c:pt>
                <c:pt idx="7">
                  <c:v>40817</c:v>
                </c:pt>
                <c:pt idx="8">
                  <c:v>40848</c:v>
                </c:pt>
                <c:pt idx="9">
                  <c:v>40878</c:v>
                </c:pt>
                <c:pt idx="10">
                  <c:v>40909</c:v>
                </c:pt>
                <c:pt idx="11">
                  <c:v>40940</c:v>
                </c:pt>
                <c:pt idx="12">
                  <c:v>40969</c:v>
                </c:pt>
                <c:pt idx="13">
                  <c:v>41000</c:v>
                </c:pt>
                <c:pt idx="14">
                  <c:v>41030</c:v>
                </c:pt>
                <c:pt idx="15">
                  <c:v>41061</c:v>
                </c:pt>
                <c:pt idx="16">
                  <c:v>41091</c:v>
                </c:pt>
                <c:pt idx="17">
                  <c:v>41122</c:v>
                </c:pt>
                <c:pt idx="18">
                  <c:v>41153</c:v>
                </c:pt>
                <c:pt idx="19">
                  <c:v>41183</c:v>
                </c:pt>
                <c:pt idx="20">
                  <c:v>41214</c:v>
                </c:pt>
                <c:pt idx="21">
                  <c:v>41244</c:v>
                </c:pt>
                <c:pt idx="22">
                  <c:v>41275</c:v>
                </c:pt>
                <c:pt idx="23">
                  <c:v>41306</c:v>
                </c:pt>
                <c:pt idx="24">
                  <c:v>41334</c:v>
                </c:pt>
                <c:pt idx="25">
                  <c:v>41365</c:v>
                </c:pt>
                <c:pt idx="26">
                  <c:v>41395</c:v>
                </c:pt>
                <c:pt idx="27">
                  <c:v>41426</c:v>
                </c:pt>
                <c:pt idx="28">
                  <c:v>41456</c:v>
                </c:pt>
                <c:pt idx="29">
                  <c:v>41487</c:v>
                </c:pt>
                <c:pt idx="30">
                  <c:v>41518</c:v>
                </c:pt>
                <c:pt idx="31">
                  <c:v>41548</c:v>
                </c:pt>
                <c:pt idx="32">
                  <c:v>41579</c:v>
                </c:pt>
                <c:pt idx="33">
                  <c:v>41609</c:v>
                </c:pt>
                <c:pt idx="34">
                  <c:v>41640</c:v>
                </c:pt>
                <c:pt idx="35">
                  <c:v>41671</c:v>
                </c:pt>
                <c:pt idx="36">
                  <c:v>41699</c:v>
                </c:pt>
                <c:pt idx="37">
                  <c:v>41730</c:v>
                </c:pt>
                <c:pt idx="38">
                  <c:v>41760</c:v>
                </c:pt>
                <c:pt idx="39">
                  <c:v>41791</c:v>
                </c:pt>
                <c:pt idx="40">
                  <c:v>41821</c:v>
                </c:pt>
                <c:pt idx="41">
                  <c:v>41852</c:v>
                </c:pt>
                <c:pt idx="42">
                  <c:v>41883</c:v>
                </c:pt>
                <c:pt idx="43">
                  <c:v>41913</c:v>
                </c:pt>
                <c:pt idx="44">
                  <c:v>41944</c:v>
                </c:pt>
                <c:pt idx="45">
                  <c:v>41974</c:v>
                </c:pt>
                <c:pt idx="46">
                  <c:v>42005</c:v>
                </c:pt>
                <c:pt idx="47">
                  <c:v>42036</c:v>
                </c:pt>
                <c:pt idx="48">
                  <c:v>42064</c:v>
                </c:pt>
                <c:pt idx="49">
                  <c:v>42095</c:v>
                </c:pt>
                <c:pt idx="50">
                  <c:v>42125</c:v>
                </c:pt>
                <c:pt idx="51">
                  <c:v>42156</c:v>
                </c:pt>
                <c:pt idx="52">
                  <c:v>42186</c:v>
                </c:pt>
                <c:pt idx="53">
                  <c:v>42217</c:v>
                </c:pt>
                <c:pt idx="54">
                  <c:v>42248</c:v>
                </c:pt>
                <c:pt idx="55">
                  <c:v>42278</c:v>
                </c:pt>
                <c:pt idx="56">
                  <c:v>42309</c:v>
                </c:pt>
                <c:pt idx="57">
                  <c:v>42339</c:v>
                </c:pt>
                <c:pt idx="58">
                  <c:v>42370</c:v>
                </c:pt>
                <c:pt idx="59">
                  <c:v>42401</c:v>
                </c:pt>
                <c:pt idx="60">
                  <c:v>42430</c:v>
                </c:pt>
                <c:pt idx="61">
                  <c:v>42461</c:v>
                </c:pt>
                <c:pt idx="62">
                  <c:v>42491</c:v>
                </c:pt>
                <c:pt idx="63">
                  <c:v>42522</c:v>
                </c:pt>
                <c:pt idx="64">
                  <c:v>42552</c:v>
                </c:pt>
                <c:pt idx="65">
                  <c:v>42583</c:v>
                </c:pt>
                <c:pt idx="66">
                  <c:v>42614</c:v>
                </c:pt>
                <c:pt idx="67">
                  <c:v>42644</c:v>
                </c:pt>
                <c:pt idx="68">
                  <c:v>42675</c:v>
                </c:pt>
                <c:pt idx="69">
                  <c:v>42705</c:v>
                </c:pt>
                <c:pt idx="70">
                  <c:v>42736</c:v>
                </c:pt>
                <c:pt idx="71">
                  <c:v>42767</c:v>
                </c:pt>
                <c:pt idx="72">
                  <c:v>42795</c:v>
                </c:pt>
                <c:pt idx="73">
                  <c:v>42826</c:v>
                </c:pt>
                <c:pt idx="74">
                  <c:v>42856</c:v>
                </c:pt>
                <c:pt idx="75">
                  <c:v>42887</c:v>
                </c:pt>
                <c:pt idx="76">
                  <c:v>42917</c:v>
                </c:pt>
                <c:pt idx="77">
                  <c:v>42948</c:v>
                </c:pt>
                <c:pt idx="78">
                  <c:v>42979</c:v>
                </c:pt>
                <c:pt idx="79">
                  <c:v>43009</c:v>
                </c:pt>
                <c:pt idx="80">
                  <c:v>43040</c:v>
                </c:pt>
                <c:pt idx="81">
                  <c:v>43070</c:v>
                </c:pt>
                <c:pt idx="82">
                  <c:v>43101</c:v>
                </c:pt>
                <c:pt idx="83">
                  <c:v>43132</c:v>
                </c:pt>
                <c:pt idx="84">
                  <c:v>43160</c:v>
                </c:pt>
                <c:pt idx="85">
                  <c:v>43191</c:v>
                </c:pt>
                <c:pt idx="86">
                  <c:v>43221</c:v>
                </c:pt>
                <c:pt idx="87">
                  <c:v>43252</c:v>
                </c:pt>
                <c:pt idx="88">
                  <c:v>43282</c:v>
                </c:pt>
                <c:pt idx="89">
                  <c:v>43313</c:v>
                </c:pt>
              </c:numCache>
            </c:numRef>
          </c:cat>
          <c:val>
            <c:numRef>
              <c:f>Crédito!$J$2:$J$91</c:f>
              <c:numCache>
                <c:formatCode>General</c:formatCode>
                <c:ptCount val="90"/>
                <c:pt idx="0">
                  <c:v>2.29</c:v>
                </c:pt>
                <c:pt idx="1">
                  <c:v>2.13</c:v>
                </c:pt>
                <c:pt idx="2">
                  <c:v>2.3199999999999998</c:v>
                </c:pt>
                <c:pt idx="3">
                  <c:v>2.34</c:v>
                </c:pt>
                <c:pt idx="4">
                  <c:v>2.1</c:v>
                </c:pt>
                <c:pt idx="5">
                  <c:v>2.4500000000000002</c:v>
                </c:pt>
                <c:pt idx="6">
                  <c:v>2.3199999999999998</c:v>
                </c:pt>
                <c:pt idx="7">
                  <c:v>2.27</c:v>
                </c:pt>
                <c:pt idx="8">
                  <c:v>2.1800000000000002</c:v>
                </c:pt>
                <c:pt idx="9">
                  <c:v>2.25</c:v>
                </c:pt>
                <c:pt idx="10">
                  <c:v>2.5099999999999998</c:v>
                </c:pt>
                <c:pt idx="11">
                  <c:v>2.46</c:v>
                </c:pt>
                <c:pt idx="12">
                  <c:v>2.7</c:v>
                </c:pt>
                <c:pt idx="13">
                  <c:v>2.39</c:v>
                </c:pt>
                <c:pt idx="14">
                  <c:v>2.54</c:v>
                </c:pt>
                <c:pt idx="15">
                  <c:v>2.4700000000000002</c:v>
                </c:pt>
                <c:pt idx="16">
                  <c:v>2.62</c:v>
                </c:pt>
                <c:pt idx="17">
                  <c:v>2.62</c:v>
                </c:pt>
                <c:pt idx="18">
                  <c:v>2.54</c:v>
                </c:pt>
                <c:pt idx="19">
                  <c:v>2.65</c:v>
                </c:pt>
                <c:pt idx="20">
                  <c:v>2.38</c:v>
                </c:pt>
                <c:pt idx="21">
                  <c:v>2.25</c:v>
                </c:pt>
                <c:pt idx="22">
                  <c:v>2.71</c:v>
                </c:pt>
                <c:pt idx="23">
                  <c:v>2.76</c:v>
                </c:pt>
                <c:pt idx="24">
                  <c:v>2.86</c:v>
                </c:pt>
                <c:pt idx="25">
                  <c:v>2.91</c:v>
                </c:pt>
                <c:pt idx="26">
                  <c:v>2.69</c:v>
                </c:pt>
                <c:pt idx="27">
                  <c:v>2.66</c:v>
                </c:pt>
                <c:pt idx="28">
                  <c:v>2.91</c:v>
                </c:pt>
                <c:pt idx="29">
                  <c:v>2.6</c:v>
                </c:pt>
                <c:pt idx="30">
                  <c:v>2.4900000000000002</c:v>
                </c:pt>
                <c:pt idx="31">
                  <c:v>2.81</c:v>
                </c:pt>
                <c:pt idx="32">
                  <c:v>2.41</c:v>
                </c:pt>
                <c:pt idx="33">
                  <c:v>2.66</c:v>
                </c:pt>
                <c:pt idx="34">
                  <c:v>2.78</c:v>
                </c:pt>
                <c:pt idx="35">
                  <c:v>2.64</c:v>
                </c:pt>
                <c:pt idx="36">
                  <c:v>2.68</c:v>
                </c:pt>
                <c:pt idx="37">
                  <c:v>3.05</c:v>
                </c:pt>
                <c:pt idx="38">
                  <c:v>3.16</c:v>
                </c:pt>
                <c:pt idx="39">
                  <c:v>2.82</c:v>
                </c:pt>
                <c:pt idx="40">
                  <c:v>2.87</c:v>
                </c:pt>
                <c:pt idx="41">
                  <c:v>2.77</c:v>
                </c:pt>
                <c:pt idx="42">
                  <c:v>3.01</c:v>
                </c:pt>
                <c:pt idx="43">
                  <c:v>2.79</c:v>
                </c:pt>
                <c:pt idx="44">
                  <c:v>2.5299999999999998</c:v>
                </c:pt>
                <c:pt idx="45">
                  <c:v>2.86</c:v>
                </c:pt>
                <c:pt idx="46">
                  <c:v>3.03</c:v>
                </c:pt>
                <c:pt idx="47">
                  <c:v>2.66</c:v>
                </c:pt>
                <c:pt idx="48">
                  <c:v>3.44</c:v>
                </c:pt>
                <c:pt idx="49">
                  <c:v>3.33</c:v>
                </c:pt>
                <c:pt idx="50">
                  <c:v>3.06</c:v>
                </c:pt>
                <c:pt idx="51">
                  <c:v>3.19</c:v>
                </c:pt>
                <c:pt idx="52">
                  <c:v>3.38</c:v>
                </c:pt>
                <c:pt idx="53">
                  <c:v>3.1</c:v>
                </c:pt>
                <c:pt idx="54">
                  <c:v>3.44</c:v>
                </c:pt>
                <c:pt idx="55">
                  <c:v>3.88</c:v>
                </c:pt>
                <c:pt idx="56">
                  <c:v>3.32</c:v>
                </c:pt>
                <c:pt idx="57">
                  <c:v>3.74</c:v>
                </c:pt>
                <c:pt idx="58">
                  <c:v>3.9</c:v>
                </c:pt>
                <c:pt idx="59">
                  <c:v>3.51</c:v>
                </c:pt>
                <c:pt idx="60">
                  <c:v>4.3499999999999996</c:v>
                </c:pt>
                <c:pt idx="61">
                  <c:v>4.1399999999999997</c:v>
                </c:pt>
                <c:pt idx="62">
                  <c:v>4.5199999999999996</c:v>
                </c:pt>
                <c:pt idx="63">
                  <c:v>4.3600000000000003</c:v>
                </c:pt>
                <c:pt idx="64">
                  <c:v>4.6100000000000003</c:v>
                </c:pt>
                <c:pt idx="65">
                  <c:v>4.8099999999999996</c:v>
                </c:pt>
                <c:pt idx="66">
                  <c:v>5.03</c:v>
                </c:pt>
                <c:pt idx="67">
                  <c:v>4.42</c:v>
                </c:pt>
                <c:pt idx="68">
                  <c:v>4.34</c:v>
                </c:pt>
                <c:pt idx="69">
                  <c:v>4.66</c:v>
                </c:pt>
                <c:pt idx="70">
                  <c:v>5.33</c:v>
                </c:pt>
                <c:pt idx="71">
                  <c:v>4.5199999999999996</c:v>
                </c:pt>
                <c:pt idx="72">
                  <c:v>5.3</c:v>
                </c:pt>
                <c:pt idx="73">
                  <c:v>4.68</c:v>
                </c:pt>
                <c:pt idx="74">
                  <c:v>5.55</c:v>
                </c:pt>
                <c:pt idx="75">
                  <c:v>4.54</c:v>
                </c:pt>
                <c:pt idx="76">
                  <c:v>4.84</c:v>
                </c:pt>
                <c:pt idx="77">
                  <c:v>4.96</c:v>
                </c:pt>
                <c:pt idx="78">
                  <c:v>5.61</c:v>
                </c:pt>
                <c:pt idx="79">
                  <c:v>5.91</c:v>
                </c:pt>
                <c:pt idx="80">
                  <c:v>5.27</c:v>
                </c:pt>
                <c:pt idx="81">
                  <c:v>5.1100000000000003</c:v>
                </c:pt>
                <c:pt idx="82">
                  <c:v>5.48</c:v>
                </c:pt>
                <c:pt idx="83">
                  <c:v>4.99</c:v>
                </c:pt>
                <c:pt idx="84">
                  <c:v>5.33</c:v>
                </c:pt>
                <c:pt idx="85">
                  <c:v>5.15</c:v>
                </c:pt>
                <c:pt idx="86">
                  <c:v>5.75</c:v>
                </c:pt>
                <c:pt idx="87">
                  <c:v>5.63</c:v>
                </c:pt>
                <c:pt idx="88">
                  <c:v>6.04</c:v>
                </c:pt>
                <c:pt idx="89">
                  <c:v>5.99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200-4D1C-A9B8-CB52BB69F3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086976"/>
        <c:axId val="129088512"/>
      </c:areaChart>
      <c:dateAx>
        <c:axId val="129086976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129088512"/>
        <c:crosses val="autoZero"/>
        <c:auto val="1"/>
        <c:lblOffset val="100"/>
        <c:baseTimeUnit val="months"/>
      </c:dateAx>
      <c:valAx>
        <c:axId val="129088512"/>
        <c:scaling>
          <c:orientation val="minMax"/>
          <c:max val="12"/>
          <c:min val="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crossAx val="129086976"/>
        <c:crosses val="autoZero"/>
        <c:crossBetween val="midCat"/>
        <c:majorUnit val="2"/>
      </c:valAx>
    </c:plotArea>
    <c:legend>
      <c:legendPos val="b"/>
      <c:overlay val="0"/>
    </c:legend>
    <c:plotVisOnly val="1"/>
    <c:dispBlanksAs val="zero"/>
    <c:showDLblsOverMax val="0"/>
  </c:chart>
  <c:txPr>
    <a:bodyPr/>
    <a:lstStyle/>
    <a:p>
      <a:pPr>
        <a:defRPr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Crédito bancário/PIB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Crédito!$A$2:$A$143</c:f>
              <c:numCache>
                <c:formatCode>mmm\-yy</c:formatCode>
                <c:ptCount val="142"/>
                <c:pt idx="0">
                  <c:v>39142</c:v>
                </c:pt>
                <c:pt idx="1">
                  <c:v>39173</c:v>
                </c:pt>
                <c:pt idx="2">
                  <c:v>39203</c:v>
                </c:pt>
                <c:pt idx="3">
                  <c:v>39234</c:v>
                </c:pt>
                <c:pt idx="4">
                  <c:v>39264</c:v>
                </c:pt>
                <c:pt idx="5">
                  <c:v>39295</c:v>
                </c:pt>
                <c:pt idx="6">
                  <c:v>39326</c:v>
                </c:pt>
                <c:pt idx="7">
                  <c:v>39356</c:v>
                </c:pt>
                <c:pt idx="8">
                  <c:v>39387</c:v>
                </c:pt>
                <c:pt idx="9">
                  <c:v>39417</c:v>
                </c:pt>
                <c:pt idx="10">
                  <c:v>39448</c:v>
                </c:pt>
                <c:pt idx="11">
                  <c:v>39479</c:v>
                </c:pt>
                <c:pt idx="12">
                  <c:v>39508</c:v>
                </c:pt>
                <c:pt idx="13">
                  <c:v>39539</c:v>
                </c:pt>
                <c:pt idx="14">
                  <c:v>39569</c:v>
                </c:pt>
                <c:pt idx="15">
                  <c:v>39600</c:v>
                </c:pt>
                <c:pt idx="16">
                  <c:v>39630</c:v>
                </c:pt>
                <c:pt idx="17">
                  <c:v>39661</c:v>
                </c:pt>
                <c:pt idx="18">
                  <c:v>39692</c:v>
                </c:pt>
                <c:pt idx="19">
                  <c:v>39722</c:v>
                </c:pt>
                <c:pt idx="20">
                  <c:v>39753</c:v>
                </c:pt>
                <c:pt idx="21">
                  <c:v>39783</c:v>
                </c:pt>
                <c:pt idx="22">
                  <c:v>39814</c:v>
                </c:pt>
                <c:pt idx="23">
                  <c:v>39845</c:v>
                </c:pt>
                <c:pt idx="24">
                  <c:v>39873</c:v>
                </c:pt>
                <c:pt idx="25">
                  <c:v>39904</c:v>
                </c:pt>
                <c:pt idx="26">
                  <c:v>39934</c:v>
                </c:pt>
                <c:pt idx="27">
                  <c:v>39965</c:v>
                </c:pt>
                <c:pt idx="28">
                  <c:v>39995</c:v>
                </c:pt>
                <c:pt idx="29">
                  <c:v>40026</c:v>
                </c:pt>
                <c:pt idx="30">
                  <c:v>40057</c:v>
                </c:pt>
                <c:pt idx="31">
                  <c:v>40087</c:v>
                </c:pt>
                <c:pt idx="32">
                  <c:v>40118</c:v>
                </c:pt>
                <c:pt idx="33">
                  <c:v>40148</c:v>
                </c:pt>
                <c:pt idx="34">
                  <c:v>40179</c:v>
                </c:pt>
                <c:pt idx="35">
                  <c:v>40210</c:v>
                </c:pt>
                <c:pt idx="36">
                  <c:v>40238</c:v>
                </c:pt>
                <c:pt idx="37">
                  <c:v>40269</c:v>
                </c:pt>
                <c:pt idx="38">
                  <c:v>40299</c:v>
                </c:pt>
                <c:pt idx="39">
                  <c:v>40330</c:v>
                </c:pt>
                <c:pt idx="40">
                  <c:v>40360</c:v>
                </c:pt>
                <c:pt idx="41">
                  <c:v>40391</c:v>
                </c:pt>
                <c:pt idx="42">
                  <c:v>40422</c:v>
                </c:pt>
                <c:pt idx="43">
                  <c:v>40452</c:v>
                </c:pt>
                <c:pt idx="44">
                  <c:v>40483</c:v>
                </c:pt>
                <c:pt idx="45">
                  <c:v>40513</c:v>
                </c:pt>
                <c:pt idx="46">
                  <c:v>40544</c:v>
                </c:pt>
                <c:pt idx="47">
                  <c:v>40575</c:v>
                </c:pt>
                <c:pt idx="48">
                  <c:v>40603</c:v>
                </c:pt>
                <c:pt idx="49">
                  <c:v>40634</c:v>
                </c:pt>
                <c:pt idx="50">
                  <c:v>40664</c:v>
                </c:pt>
                <c:pt idx="51">
                  <c:v>40695</c:v>
                </c:pt>
                <c:pt idx="52">
                  <c:v>40725</c:v>
                </c:pt>
                <c:pt idx="53">
                  <c:v>40756</c:v>
                </c:pt>
                <c:pt idx="54">
                  <c:v>40787</c:v>
                </c:pt>
                <c:pt idx="55">
                  <c:v>40817</c:v>
                </c:pt>
                <c:pt idx="56">
                  <c:v>40848</c:v>
                </c:pt>
                <c:pt idx="57">
                  <c:v>40878</c:v>
                </c:pt>
                <c:pt idx="58">
                  <c:v>40909</c:v>
                </c:pt>
                <c:pt idx="59">
                  <c:v>40940</c:v>
                </c:pt>
                <c:pt idx="60">
                  <c:v>40969</c:v>
                </c:pt>
                <c:pt idx="61">
                  <c:v>41000</c:v>
                </c:pt>
                <c:pt idx="62">
                  <c:v>41030</c:v>
                </c:pt>
                <c:pt idx="63">
                  <c:v>41061</c:v>
                </c:pt>
                <c:pt idx="64">
                  <c:v>41091</c:v>
                </c:pt>
                <c:pt idx="65">
                  <c:v>41122</c:v>
                </c:pt>
                <c:pt idx="66">
                  <c:v>41153</c:v>
                </c:pt>
                <c:pt idx="67">
                  <c:v>41183</c:v>
                </c:pt>
                <c:pt idx="68">
                  <c:v>41214</c:v>
                </c:pt>
                <c:pt idx="69">
                  <c:v>41244</c:v>
                </c:pt>
                <c:pt idx="70">
                  <c:v>41275</c:v>
                </c:pt>
                <c:pt idx="71">
                  <c:v>41306</c:v>
                </c:pt>
                <c:pt idx="72">
                  <c:v>41334</c:v>
                </c:pt>
                <c:pt idx="73">
                  <c:v>41365</c:v>
                </c:pt>
                <c:pt idx="74">
                  <c:v>41395</c:v>
                </c:pt>
                <c:pt idx="75">
                  <c:v>41426</c:v>
                </c:pt>
                <c:pt idx="76">
                  <c:v>41456</c:v>
                </c:pt>
                <c:pt idx="77">
                  <c:v>41487</c:v>
                </c:pt>
                <c:pt idx="78">
                  <c:v>41518</c:v>
                </c:pt>
                <c:pt idx="79">
                  <c:v>41548</c:v>
                </c:pt>
                <c:pt idx="80">
                  <c:v>41579</c:v>
                </c:pt>
                <c:pt idx="81">
                  <c:v>41609</c:v>
                </c:pt>
                <c:pt idx="82">
                  <c:v>41640</c:v>
                </c:pt>
                <c:pt idx="83">
                  <c:v>41671</c:v>
                </c:pt>
                <c:pt idx="84">
                  <c:v>41699</c:v>
                </c:pt>
                <c:pt idx="85">
                  <c:v>41730</c:v>
                </c:pt>
                <c:pt idx="86">
                  <c:v>41760</c:v>
                </c:pt>
                <c:pt idx="87">
                  <c:v>41791</c:v>
                </c:pt>
                <c:pt idx="88">
                  <c:v>41821</c:v>
                </c:pt>
                <c:pt idx="89">
                  <c:v>41852</c:v>
                </c:pt>
                <c:pt idx="90">
                  <c:v>41883</c:v>
                </c:pt>
                <c:pt idx="91">
                  <c:v>41913</c:v>
                </c:pt>
                <c:pt idx="92">
                  <c:v>41944</c:v>
                </c:pt>
                <c:pt idx="93">
                  <c:v>41974</c:v>
                </c:pt>
                <c:pt idx="94">
                  <c:v>42005</c:v>
                </c:pt>
                <c:pt idx="95">
                  <c:v>42036</c:v>
                </c:pt>
                <c:pt idx="96">
                  <c:v>42064</c:v>
                </c:pt>
                <c:pt idx="97">
                  <c:v>42095</c:v>
                </c:pt>
                <c:pt idx="98">
                  <c:v>42125</c:v>
                </c:pt>
                <c:pt idx="99">
                  <c:v>42156</c:v>
                </c:pt>
                <c:pt idx="100">
                  <c:v>42186</c:v>
                </c:pt>
                <c:pt idx="101">
                  <c:v>42217</c:v>
                </c:pt>
                <c:pt idx="102">
                  <c:v>42248</c:v>
                </c:pt>
                <c:pt idx="103">
                  <c:v>42278</c:v>
                </c:pt>
                <c:pt idx="104">
                  <c:v>42309</c:v>
                </c:pt>
                <c:pt idx="105">
                  <c:v>42339</c:v>
                </c:pt>
                <c:pt idx="106">
                  <c:v>42370</c:v>
                </c:pt>
                <c:pt idx="107">
                  <c:v>42401</c:v>
                </c:pt>
                <c:pt idx="108">
                  <c:v>42430</c:v>
                </c:pt>
                <c:pt idx="109">
                  <c:v>42461</c:v>
                </c:pt>
                <c:pt idx="110">
                  <c:v>42491</c:v>
                </c:pt>
                <c:pt idx="111">
                  <c:v>42522</c:v>
                </c:pt>
                <c:pt idx="112">
                  <c:v>42552</c:v>
                </c:pt>
                <c:pt idx="113">
                  <c:v>42583</c:v>
                </c:pt>
                <c:pt idx="114">
                  <c:v>42614</c:v>
                </c:pt>
                <c:pt idx="115">
                  <c:v>42644</c:v>
                </c:pt>
                <c:pt idx="116">
                  <c:v>42675</c:v>
                </c:pt>
                <c:pt idx="117">
                  <c:v>42705</c:v>
                </c:pt>
                <c:pt idx="118">
                  <c:v>42736</c:v>
                </c:pt>
                <c:pt idx="119">
                  <c:v>42767</c:v>
                </c:pt>
                <c:pt idx="120">
                  <c:v>42795</c:v>
                </c:pt>
                <c:pt idx="121">
                  <c:v>42826</c:v>
                </c:pt>
                <c:pt idx="122">
                  <c:v>42856</c:v>
                </c:pt>
                <c:pt idx="123">
                  <c:v>42887</c:v>
                </c:pt>
                <c:pt idx="124">
                  <c:v>42917</c:v>
                </c:pt>
                <c:pt idx="125">
                  <c:v>42948</c:v>
                </c:pt>
                <c:pt idx="126">
                  <c:v>42979</c:v>
                </c:pt>
                <c:pt idx="127">
                  <c:v>43009</c:v>
                </c:pt>
                <c:pt idx="128">
                  <c:v>43040</c:v>
                </c:pt>
                <c:pt idx="129">
                  <c:v>43070</c:v>
                </c:pt>
                <c:pt idx="130">
                  <c:v>43101</c:v>
                </c:pt>
                <c:pt idx="131">
                  <c:v>43132</c:v>
                </c:pt>
                <c:pt idx="132">
                  <c:v>43160</c:v>
                </c:pt>
                <c:pt idx="133">
                  <c:v>43191</c:v>
                </c:pt>
                <c:pt idx="134">
                  <c:v>43221</c:v>
                </c:pt>
                <c:pt idx="135">
                  <c:v>43252</c:v>
                </c:pt>
                <c:pt idx="136">
                  <c:v>43282</c:v>
                </c:pt>
                <c:pt idx="137">
                  <c:v>43313</c:v>
                </c:pt>
                <c:pt idx="138">
                  <c:v>43344</c:v>
                </c:pt>
                <c:pt idx="139">
                  <c:v>43374</c:v>
                </c:pt>
                <c:pt idx="140">
                  <c:v>43405</c:v>
                </c:pt>
                <c:pt idx="141">
                  <c:v>43435</c:v>
                </c:pt>
              </c:numCache>
            </c:numRef>
          </c:cat>
          <c:val>
            <c:numRef>
              <c:f>Crédito!$F$2:$F$143</c:f>
              <c:numCache>
                <c:formatCode>0.0%</c:formatCode>
                <c:ptCount val="142"/>
                <c:pt idx="0">
                  <c:v>0.30658418464551529</c:v>
                </c:pt>
                <c:pt idx="1">
                  <c:v>0.31067980916600169</c:v>
                </c:pt>
                <c:pt idx="2">
                  <c:v>0.31159908503448841</c:v>
                </c:pt>
                <c:pt idx="3">
                  <c:v>0.31277682666232487</c:v>
                </c:pt>
                <c:pt idx="4">
                  <c:v>0.31683315720837602</c:v>
                </c:pt>
                <c:pt idx="5">
                  <c:v>0.32345678269912637</c:v>
                </c:pt>
                <c:pt idx="6">
                  <c:v>0.32669649491361519</c:v>
                </c:pt>
                <c:pt idx="7">
                  <c:v>0.33210828069686271</c:v>
                </c:pt>
                <c:pt idx="8">
                  <c:v>0.34040725988557186</c:v>
                </c:pt>
                <c:pt idx="9">
                  <c:v>0.34699624069423585</c:v>
                </c:pt>
                <c:pt idx="10">
                  <c:v>0.34715291635663736</c:v>
                </c:pt>
                <c:pt idx="11">
                  <c:v>0.34845759619103867</c:v>
                </c:pt>
                <c:pt idx="12">
                  <c:v>0.35759959887110376</c:v>
                </c:pt>
                <c:pt idx="13">
                  <c:v>0.36225950825064007</c:v>
                </c:pt>
                <c:pt idx="14">
                  <c:v>0.36811139176060376</c:v>
                </c:pt>
                <c:pt idx="15">
                  <c:v>0.37135173960267681</c:v>
                </c:pt>
                <c:pt idx="16">
                  <c:v>0.37172372672015919</c:v>
                </c:pt>
                <c:pt idx="17">
                  <c:v>0.37587680115111699</c:v>
                </c:pt>
                <c:pt idx="18">
                  <c:v>0.38426698587856811</c:v>
                </c:pt>
                <c:pt idx="19">
                  <c:v>0.39000715699432914</c:v>
                </c:pt>
                <c:pt idx="20">
                  <c:v>0.39372824567719689</c:v>
                </c:pt>
                <c:pt idx="21">
                  <c:v>0.39680582992537372</c:v>
                </c:pt>
                <c:pt idx="22">
                  <c:v>0.39559557479648677</c:v>
                </c:pt>
                <c:pt idx="23">
                  <c:v>0.39403115514589226</c:v>
                </c:pt>
                <c:pt idx="24">
                  <c:v>0.39579978267368815</c:v>
                </c:pt>
                <c:pt idx="25">
                  <c:v>0.39643212227523306</c:v>
                </c:pt>
                <c:pt idx="26">
                  <c:v>0.39864982586483022</c:v>
                </c:pt>
                <c:pt idx="27">
                  <c:v>0.40243138543341317</c:v>
                </c:pt>
                <c:pt idx="28">
                  <c:v>0.41108689720173652</c:v>
                </c:pt>
                <c:pt idx="29">
                  <c:v>0.41532878840725185</c:v>
                </c:pt>
                <c:pt idx="30">
                  <c:v>0.4191575531384984</c:v>
                </c:pt>
                <c:pt idx="31">
                  <c:v>0.42228817750786751</c:v>
                </c:pt>
                <c:pt idx="32">
                  <c:v>0.42416529314796114</c:v>
                </c:pt>
                <c:pt idx="33">
                  <c:v>0.42619238164421336</c:v>
                </c:pt>
                <c:pt idx="34">
                  <c:v>0.42423244211590344</c:v>
                </c:pt>
                <c:pt idx="35">
                  <c:v>0.42226147198848346</c:v>
                </c:pt>
                <c:pt idx="36">
                  <c:v>0.42101087352975897</c:v>
                </c:pt>
                <c:pt idx="37">
                  <c:v>0.4199286060700762</c:v>
                </c:pt>
                <c:pt idx="38">
                  <c:v>0.42307110068649711</c:v>
                </c:pt>
                <c:pt idx="39">
                  <c:v>0.42632531576410626</c:v>
                </c:pt>
                <c:pt idx="40">
                  <c:v>0.4262716140332492</c:v>
                </c:pt>
                <c:pt idx="41">
                  <c:v>0.42958728350501257</c:v>
                </c:pt>
                <c:pt idx="42">
                  <c:v>0.43252962961599628</c:v>
                </c:pt>
                <c:pt idx="43">
                  <c:v>0.43560028295072117</c:v>
                </c:pt>
                <c:pt idx="44">
                  <c:v>0.43856991063430933</c:v>
                </c:pt>
                <c:pt idx="45">
                  <c:v>0.44075538743548059</c:v>
                </c:pt>
                <c:pt idx="46">
                  <c:v>0.43730911103669584</c:v>
                </c:pt>
                <c:pt idx="47">
                  <c:v>0.43761149901541008</c:v>
                </c:pt>
                <c:pt idx="48">
                  <c:v>0.43816900387529312</c:v>
                </c:pt>
                <c:pt idx="49">
                  <c:v>0.43948516260416537</c:v>
                </c:pt>
                <c:pt idx="50">
                  <c:v>0.44106443333126039</c:v>
                </c:pt>
                <c:pt idx="51">
                  <c:v>0.44250000985921334</c:v>
                </c:pt>
                <c:pt idx="52">
                  <c:v>0.44329992846133476</c:v>
                </c:pt>
                <c:pt idx="53">
                  <c:v>0.44663555693429902</c:v>
                </c:pt>
                <c:pt idx="54">
                  <c:v>0.4530319574846936</c:v>
                </c:pt>
                <c:pt idx="55">
                  <c:v>0.45292277543362885</c:v>
                </c:pt>
                <c:pt idx="56">
                  <c:v>0.45819519416831589</c:v>
                </c:pt>
                <c:pt idx="57">
                  <c:v>0.46475673284461916</c:v>
                </c:pt>
                <c:pt idx="58">
                  <c:v>0.46095559211477177</c:v>
                </c:pt>
                <c:pt idx="59">
                  <c:v>0.45932729741233214</c:v>
                </c:pt>
                <c:pt idx="60">
                  <c:v>0.4630784445991174</c:v>
                </c:pt>
                <c:pt idx="61">
                  <c:v>0.46578484028974992</c:v>
                </c:pt>
                <c:pt idx="62">
                  <c:v>0.47002619476619889</c:v>
                </c:pt>
                <c:pt idx="63">
                  <c:v>0.47432500708008801</c:v>
                </c:pt>
                <c:pt idx="64">
                  <c:v>0.47385095107369779</c:v>
                </c:pt>
                <c:pt idx="65">
                  <c:v>0.47519106723867138</c:v>
                </c:pt>
                <c:pt idx="66">
                  <c:v>0.47715549866803092</c:v>
                </c:pt>
                <c:pt idx="67">
                  <c:v>0.47937659361967722</c:v>
                </c:pt>
                <c:pt idx="68">
                  <c:v>0.48313955859917018</c:v>
                </c:pt>
                <c:pt idx="69">
                  <c:v>0.4918911846073325</c:v>
                </c:pt>
                <c:pt idx="70">
                  <c:v>0.48670642584784629</c:v>
                </c:pt>
                <c:pt idx="71">
                  <c:v>0.48716116366589851</c:v>
                </c:pt>
                <c:pt idx="72">
                  <c:v>0.49261648555209792</c:v>
                </c:pt>
                <c:pt idx="73">
                  <c:v>0.4914277722581607</c:v>
                </c:pt>
                <c:pt idx="74">
                  <c:v>0.49524826925514498</c:v>
                </c:pt>
                <c:pt idx="75">
                  <c:v>0.4996872384133878</c:v>
                </c:pt>
                <c:pt idx="76">
                  <c:v>0.49801846404503292</c:v>
                </c:pt>
                <c:pt idx="77">
                  <c:v>0.50114204929993567</c:v>
                </c:pt>
                <c:pt idx="78">
                  <c:v>0.50041790959422516</c:v>
                </c:pt>
                <c:pt idx="79">
                  <c:v>0.49745613130434579</c:v>
                </c:pt>
                <c:pt idx="80">
                  <c:v>0.50140210894962312</c:v>
                </c:pt>
                <c:pt idx="81">
                  <c:v>0.50854552810318965</c:v>
                </c:pt>
                <c:pt idx="82">
                  <c:v>0.50454850701007847</c:v>
                </c:pt>
                <c:pt idx="83">
                  <c:v>0.50153003671701712</c:v>
                </c:pt>
                <c:pt idx="84">
                  <c:v>0.50260083228678432</c:v>
                </c:pt>
                <c:pt idx="85">
                  <c:v>0.5026941467897883</c:v>
                </c:pt>
                <c:pt idx="86">
                  <c:v>0.50378112897862071</c:v>
                </c:pt>
                <c:pt idx="87">
                  <c:v>0.50657762011034735</c:v>
                </c:pt>
                <c:pt idx="88">
                  <c:v>0.50491212219834902</c:v>
                </c:pt>
                <c:pt idx="89">
                  <c:v>0.50683579200973916</c:v>
                </c:pt>
                <c:pt idx="90">
                  <c:v>0.50961108737733785</c:v>
                </c:pt>
                <c:pt idx="91">
                  <c:v>0.51056013879793061</c:v>
                </c:pt>
                <c:pt idx="92">
                  <c:v>0.51438845378686182</c:v>
                </c:pt>
                <c:pt idx="93">
                  <c:v>0.52214579353734147</c:v>
                </c:pt>
                <c:pt idx="94">
                  <c:v>0.51953494165095604</c:v>
                </c:pt>
                <c:pt idx="95">
                  <c:v>0.52056364330885785</c:v>
                </c:pt>
                <c:pt idx="96">
                  <c:v>0.52334389492185052</c:v>
                </c:pt>
                <c:pt idx="97">
                  <c:v>0.5218653677603573</c:v>
                </c:pt>
                <c:pt idx="98">
                  <c:v>0.52460346967870142</c:v>
                </c:pt>
                <c:pt idx="99">
                  <c:v>0.5248838700140489</c:v>
                </c:pt>
                <c:pt idx="100">
                  <c:v>0.52463424472882703</c:v>
                </c:pt>
                <c:pt idx="101">
                  <c:v>0.5275246450400628</c:v>
                </c:pt>
                <c:pt idx="102">
                  <c:v>0.53147801528881011</c:v>
                </c:pt>
                <c:pt idx="103">
                  <c:v>0.52900239638267199</c:v>
                </c:pt>
                <c:pt idx="104">
                  <c:v>0.53098557317151429</c:v>
                </c:pt>
                <c:pt idx="105">
                  <c:v>0.53691350276452443</c:v>
                </c:pt>
                <c:pt idx="106">
                  <c:v>0.53266372218848157</c:v>
                </c:pt>
                <c:pt idx="107">
                  <c:v>0.52792641277124419</c:v>
                </c:pt>
                <c:pt idx="108">
                  <c:v>0.52354211090620928</c:v>
                </c:pt>
                <c:pt idx="109">
                  <c:v>0.51897801678155231</c:v>
                </c:pt>
                <c:pt idx="110">
                  <c:v>0.51830753117821815</c:v>
                </c:pt>
                <c:pt idx="111">
                  <c:v>0.51198627795074414</c:v>
                </c:pt>
                <c:pt idx="112">
                  <c:v>0.50812319464475286</c:v>
                </c:pt>
                <c:pt idx="113">
                  <c:v>0.50530455221897408</c:v>
                </c:pt>
                <c:pt idx="114">
                  <c:v>0.50340190970849652</c:v>
                </c:pt>
                <c:pt idx="115">
                  <c:v>0.50029885070069502</c:v>
                </c:pt>
                <c:pt idx="116">
                  <c:v>0.49952287968722731</c:v>
                </c:pt>
                <c:pt idx="117">
                  <c:v>0.49625194980121989</c:v>
                </c:pt>
                <c:pt idx="118">
                  <c:v>0.48834475760646195</c:v>
                </c:pt>
                <c:pt idx="119">
                  <c:v>0.4860365634215944</c:v>
                </c:pt>
                <c:pt idx="120">
                  <c:v>0.48507601141450229</c:v>
                </c:pt>
                <c:pt idx="121">
                  <c:v>0.48257606644989504</c:v>
                </c:pt>
                <c:pt idx="122">
                  <c:v>0.47910031086443727</c:v>
                </c:pt>
                <c:pt idx="123">
                  <c:v>0.47919486691625918</c:v>
                </c:pt>
                <c:pt idx="124">
                  <c:v>0.47349611742563025</c:v>
                </c:pt>
                <c:pt idx="125">
                  <c:v>0.47163017332722024</c:v>
                </c:pt>
                <c:pt idx="126">
                  <c:v>0.47017493916280895</c:v>
                </c:pt>
                <c:pt idx="127">
                  <c:v>0.46931169521055538</c:v>
                </c:pt>
                <c:pt idx="128">
                  <c:v>0.46934018964951618</c:v>
                </c:pt>
                <c:pt idx="129">
                  <c:v>0.4712756303590141</c:v>
                </c:pt>
                <c:pt idx="130">
                  <c:v>0.46584262149997413</c:v>
                </c:pt>
                <c:pt idx="131">
                  <c:v>0.46376969373566301</c:v>
                </c:pt>
                <c:pt idx="132">
                  <c:v>0.4657957652792365</c:v>
                </c:pt>
                <c:pt idx="133">
                  <c:v>0.46470245069787008</c:v>
                </c:pt>
                <c:pt idx="134">
                  <c:v>0.4669907830673512</c:v>
                </c:pt>
                <c:pt idx="135">
                  <c:v>0.4687413128678094</c:v>
                </c:pt>
                <c:pt idx="136">
                  <c:v>0.46504579058086604</c:v>
                </c:pt>
                <c:pt idx="137">
                  <c:v>0.46702515523207394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14A-47EB-810F-D40B4ADCCC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109376"/>
        <c:axId val="129127552"/>
      </c:lineChart>
      <c:dateAx>
        <c:axId val="12910937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129127552"/>
        <c:crosses val="autoZero"/>
        <c:auto val="1"/>
        <c:lblOffset val="100"/>
        <c:baseTimeUnit val="months"/>
      </c:dateAx>
      <c:valAx>
        <c:axId val="129127552"/>
        <c:scaling>
          <c:orientation val="minMax"/>
          <c:max val="0.55000000000000004"/>
          <c:min val="0.30000000000000004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crossAx val="129109376"/>
        <c:crosses val="autoZero"/>
        <c:crossBetween val="between"/>
        <c:majorUnit val="5.000000000000001E-2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Dólar comercial: nominal (esquerda) e efetivo (direita: jun/94 = 100)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Nominal</c:v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Câmbio!$A$2:$A$373</c:f>
              <c:numCache>
                <c:formatCode>mmm\-yy</c:formatCode>
                <c:ptCount val="372"/>
                <c:pt idx="0">
                  <c:v>32143</c:v>
                </c:pt>
                <c:pt idx="1">
                  <c:v>32174</c:v>
                </c:pt>
                <c:pt idx="2">
                  <c:v>32203</c:v>
                </c:pt>
                <c:pt idx="3">
                  <c:v>32234</c:v>
                </c:pt>
                <c:pt idx="4">
                  <c:v>32264</c:v>
                </c:pt>
                <c:pt idx="5">
                  <c:v>32295</c:v>
                </c:pt>
                <c:pt idx="6">
                  <c:v>32325</c:v>
                </c:pt>
                <c:pt idx="7">
                  <c:v>32356</c:v>
                </c:pt>
                <c:pt idx="8">
                  <c:v>32387</c:v>
                </c:pt>
                <c:pt idx="9">
                  <c:v>32417</c:v>
                </c:pt>
                <c:pt idx="10">
                  <c:v>32448</c:v>
                </c:pt>
                <c:pt idx="11">
                  <c:v>32478</c:v>
                </c:pt>
                <c:pt idx="12">
                  <c:v>32509</c:v>
                </c:pt>
                <c:pt idx="13">
                  <c:v>32540</c:v>
                </c:pt>
                <c:pt idx="14">
                  <c:v>32568</c:v>
                </c:pt>
                <c:pt idx="15">
                  <c:v>32599</c:v>
                </c:pt>
                <c:pt idx="16">
                  <c:v>32629</c:v>
                </c:pt>
                <c:pt idx="17">
                  <c:v>32660</c:v>
                </c:pt>
                <c:pt idx="18">
                  <c:v>32690</c:v>
                </c:pt>
                <c:pt idx="19">
                  <c:v>32721</c:v>
                </c:pt>
                <c:pt idx="20">
                  <c:v>32752</c:v>
                </c:pt>
                <c:pt idx="21">
                  <c:v>32782</c:v>
                </c:pt>
                <c:pt idx="22">
                  <c:v>32813</c:v>
                </c:pt>
                <c:pt idx="23">
                  <c:v>32843</c:v>
                </c:pt>
                <c:pt idx="24">
                  <c:v>32874</c:v>
                </c:pt>
                <c:pt idx="25">
                  <c:v>32905</c:v>
                </c:pt>
                <c:pt idx="26">
                  <c:v>32933</c:v>
                </c:pt>
                <c:pt idx="27">
                  <c:v>32964</c:v>
                </c:pt>
                <c:pt idx="28">
                  <c:v>32994</c:v>
                </c:pt>
                <c:pt idx="29">
                  <c:v>33025</c:v>
                </c:pt>
                <c:pt idx="30">
                  <c:v>33055</c:v>
                </c:pt>
                <c:pt idx="31">
                  <c:v>33086</c:v>
                </c:pt>
                <c:pt idx="32">
                  <c:v>33117</c:v>
                </c:pt>
                <c:pt idx="33">
                  <c:v>33147</c:v>
                </c:pt>
                <c:pt idx="34">
                  <c:v>33178</c:v>
                </c:pt>
                <c:pt idx="35">
                  <c:v>33208</c:v>
                </c:pt>
                <c:pt idx="36">
                  <c:v>33239</c:v>
                </c:pt>
                <c:pt idx="37">
                  <c:v>33270</c:v>
                </c:pt>
                <c:pt idx="38">
                  <c:v>33298</c:v>
                </c:pt>
                <c:pt idx="39">
                  <c:v>33329</c:v>
                </c:pt>
                <c:pt idx="40">
                  <c:v>33359</c:v>
                </c:pt>
                <c:pt idx="41">
                  <c:v>33390</c:v>
                </c:pt>
                <c:pt idx="42">
                  <c:v>33420</c:v>
                </c:pt>
                <c:pt idx="43">
                  <c:v>33451</c:v>
                </c:pt>
                <c:pt idx="44">
                  <c:v>33482</c:v>
                </c:pt>
                <c:pt idx="45">
                  <c:v>33512</c:v>
                </c:pt>
                <c:pt idx="46">
                  <c:v>33543</c:v>
                </c:pt>
                <c:pt idx="47">
                  <c:v>33573</c:v>
                </c:pt>
                <c:pt idx="48">
                  <c:v>33604</c:v>
                </c:pt>
                <c:pt idx="49">
                  <c:v>33635</c:v>
                </c:pt>
                <c:pt idx="50">
                  <c:v>33664</c:v>
                </c:pt>
                <c:pt idx="51">
                  <c:v>33695</c:v>
                </c:pt>
                <c:pt idx="52">
                  <c:v>33725</c:v>
                </c:pt>
                <c:pt idx="53">
                  <c:v>33756</c:v>
                </c:pt>
                <c:pt idx="54">
                  <c:v>33786</c:v>
                </c:pt>
                <c:pt idx="55">
                  <c:v>33817</c:v>
                </c:pt>
                <c:pt idx="56">
                  <c:v>33848</c:v>
                </c:pt>
                <c:pt idx="57">
                  <c:v>33878</c:v>
                </c:pt>
                <c:pt idx="58">
                  <c:v>33909</c:v>
                </c:pt>
                <c:pt idx="59">
                  <c:v>33939</c:v>
                </c:pt>
                <c:pt idx="60">
                  <c:v>33970</c:v>
                </c:pt>
                <c:pt idx="61">
                  <c:v>34001</c:v>
                </c:pt>
                <c:pt idx="62">
                  <c:v>34029</c:v>
                </c:pt>
                <c:pt idx="63">
                  <c:v>34060</c:v>
                </c:pt>
                <c:pt idx="64">
                  <c:v>34090</c:v>
                </c:pt>
                <c:pt idx="65">
                  <c:v>34121</c:v>
                </c:pt>
                <c:pt idx="66">
                  <c:v>34151</c:v>
                </c:pt>
                <c:pt idx="67">
                  <c:v>34182</c:v>
                </c:pt>
                <c:pt idx="68">
                  <c:v>34213</c:v>
                </c:pt>
                <c:pt idx="69">
                  <c:v>34243</c:v>
                </c:pt>
                <c:pt idx="70">
                  <c:v>34274</c:v>
                </c:pt>
                <c:pt idx="71">
                  <c:v>34304</c:v>
                </c:pt>
                <c:pt idx="72">
                  <c:v>34335</c:v>
                </c:pt>
                <c:pt idx="73">
                  <c:v>34366</c:v>
                </c:pt>
                <c:pt idx="74">
                  <c:v>34394</c:v>
                </c:pt>
                <c:pt idx="75">
                  <c:v>34425</c:v>
                </c:pt>
                <c:pt idx="76">
                  <c:v>34455</c:v>
                </c:pt>
                <c:pt idx="77">
                  <c:v>34486</c:v>
                </c:pt>
                <c:pt idx="78">
                  <c:v>34516</c:v>
                </c:pt>
                <c:pt idx="79">
                  <c:v>34547</c:v>
                </c:pt>
                <c:pt idx="80">
                  <c:v>34578</c:v>
                </c:pt>
                <c:pt idx="81">
                  <c:v>34608</c:v>
                </c:pt>
                <c:pt idx="82">
                  <c:v>34639</c:v>
                </c:pt>
                <c:pt idx="83">
                  <c:v>34669</c:v>
                </c:pt>
                <c:pt idx="84">
                  <c:v>34700</c:v>
                </c:pt>
                <c:pt idx="85">
                  <c:v>34731</c:v>
                </c:pt>
                <c:pt idx="86">
                  <c:v>34759</c:v>
                </c:pt>
                <c:pt idx="87">
                  <c:v>34790</c:v>
                </c:pt>
                <c:pt idx="88">
                  <c:v>34820</c:v>
                </c:pt>
                <c:pt idx="89">
                  <c:v>34851</c:v>
                </c:pt>
                <c:pt idx="90">
                  <c:v>34881</c:v>
                </c:pt>
                <c:pt idx="91">
                  <c:v>34912</c:v>
                </c:pt>
                <c:pt idx="92">
                  <c:v>34943</c:v>
                </c:pt>
                <c:pt idx="93">
                  <c:v>34973</c:v>
                </c:pt>
                <c:pt idx="94">
                  <c:v>35004</c:v>
                </c:pt>
                <c:pt idx="95">
                  <c:v>35034</c:v>
                </c:pt>
                <c:pt idx="96">
                  <c:v>35065</c:v>
                </c:pt>
                <c:pt idx="97">
                  <c:v>35096</c:v>
                </c:pt>
                <c:pt idx="98">
                  <c:v>35125</c:v>
                </c:pt>
                <c:pt idx="99">
                  <c:v>35156</c:v>
                </c:pt>
                <c:pt idx="100">
                  <c:v>35186</c:v>
                </c:pt>
                <c:pt idx="101">
                  <c:v>35217</c:v>
                </c:pt>
                <c:pt idx="102">
                  <c:v>35247</c:v>
                </c:pt>
                <c:pt idx="103">
                  <c:v>35278</c:v>
                </c:pt>
                <c:pt idx="104">
                  <c:v>35309</c:v>
                </c:pt>
                <c:pt idx="105">
                  <c:v>35339</c:v>
                </c:pt>
                <c:pt idx="106">
                  <c:v>35370</c:v>
                </c:pt>
                <c:pt idx="107">
                  <c:v>35400</c:v>
                </c:pt>
                <c:pt idx="108">
                  <c:v>35431</c:v>
                </c:pt>
                <c:pt idx="109">
                  <c:v>35462</c:v>
                </c:pt>
                <c:pt idx="110">
                  <c:v>35490</c:v>
                </c:pt>
                <c:pt idx="111">
                  <c:v>35521</c:v>
                </c:pt>
                <c:pt idx="112">
                  <c:v>35551</c:v>
                </c:pt>
                <c:pt idx="113">
                  <c:v>35582</c:v>
                </c:pt>
                <c:pt idx="114">
                  <c:v>35612</c:v>
                </c:pt>
                <c:pt idx="115">
                  <c:v>35643</c:v>
                </c:pt>
                <c:pt idx="116">
                  <c:v>35674</c:v>
                </c:pt>
                <c:pt idx="117">
                  <c:v>35704</c:v>
                </c:pt>
                <c:pt idx="118">
                  <c:v>35735</c:v>
                </c:pt>
                <c:pt idx="119">
                  <c:v>35765</c:v>
                </c:pt>
                <c:pt idx="120">
                  <c:v>35796</c:v>
                </c:pt>
                <c:pt idx="121">
                  <c:v>35827</c:v>
                </c:pt>
                <c:pt idx="122">
                  <c:v>35855</c:v>
                </c:pt>
                <c:pt idx="123">
                  <c:v>35886</c:v>
                </c:pt>
                <c:pt idx="124">
                  <c:v>35916</c:v>
                </c:pt>
                <c:pt idx="125">
                  <c:v>35947</c:v>
                </c:pt>
                <c:pt idx="126">
                  <c:v>35977</c:v>
                </c:pt>
                <c:pt idx="127">
                  <c:v>36008</c:v>
                </c:pt>
                <c:pt idx="128">
                  <c:v>36039</c:v>
                </c:pt>
                <c:pt idx="129">
                  <c:v>36069</c:v>
                </c:pt>
                <c:pt idx="130">
                  <c:v>36100</c:v>
                </c:pt>
                <c:pt idx="131">
                  <c:v>36130</c:v>
                </c:pt>
                <c:pt idx="132">
                  <c:v>36161</c:v>
                </c:pt>
                <c:pt idx="133">
                  <c:v>36192</c:v>
                </c:pt>
                <c:pt idx="134">
                  <c:v>36220</c:v>
                </c:pt>
                <c:pt idx="135">
                  <c:v>36251</c:v>
                </c:pt>
                <c:pt idx="136">
                  <c:v>36281</c:v>
                </c:pt>
                <c:pt idx="137">
                  <c:v>36312</c:v>
                </c:pt>
                <c:pt idx="138">
                  <c:v>36342</c:v>
                </c:pt>
                <c:pt idx="139">
                  <c:v>36373</c:v>
                </c:pt>
                <c:pt idx="140">
                  <c:v>36404</c:v>
                </c:pt>
                <c:pt idx="141">
                  <c:v>36434</c:v>
                </c:pt>
                <c:pt idx="142">
                  <c:v>36465</c:v>
                </c:pt>
                <c:pt idx="143">
                  <c:v>36495</c:v>
                </c:pt>
                <c:pt idx="144">
                  <c:v>36526</c:v>
                </c:pt>
                <c:pt idx="145">
                  <c:v>36557</c:v>
                </c:pt>
                <c:pt idx="146">
                  <c:v>36586</c:v>
                </c:pt>
                <c:pt idx="147">
                  <c:v>36617</c:v>
                </c:pt>
                <c:pt idx="148">
                  <c:v>36647</c:v>
                </c:pt>
                <c:pt idx="149">
                  <c:v>36678</c:v>
                </c:pt>
                <c:pt idx="150">
                  <c:v>36708</c:v>
                </c:pt>
                <c:pt idx="151">
                  <c:v>36739</c:v>
                </c:pt>
                <c:pt idx="152">
                  <c:v>36770</c:v>
                </c:pt>
                <c:pt idx="153">
                  <c:v>36800</c:v>
                </c:pt>
                <c:pt idx="154">
                  <c:v>36831</c:v>
                </c:pt>
                <c:pt idx="155">
                  <c:v>36861</c:v>
                </c:pt>
                <c:pt idx="156">
                  <c:v>36892</c:v>
                </c:pt>
                <c:pt idx="157">
                  <c:v>36923</c:v>
                </c:pt>
                <c:pt idx="158">
                  <c:v>36951</c:v>
                </c:pt>
                <c:pt idx="159">
                  <c:v>36982</c:v>
                </c:pt>
                <c:pt idx="160">
                  <c:v>37012</c:v>
                </c:pt>
                <c:pt idx="161">
                  <c:v>37043</c:v>
                </c:pt>
                <c:pt idx="162">
                  <c:v>37073</c:v>
                </c:pt>
                <c:pt idx="163">
                  <c:v>37104</c:v>
                </c:pt>
                <c:pt idx="164">
                  <c:v>37135</c:v>
                </c:pt>
                <c:pt idx="165">
                  <c:v>37165</c:v>
                </c:pt>
                <c:pt idx="166">
                  <c:v>37196</c:v>
                </c:pt>
                <c:pt idx="167">
                  <c:v>37226</c:v>
                </c:pt>
                <c:pt idx="168">
                  <c:v>37257</c:v>
                </c:pt>
                <c:pt idx="169">
                  <c:v>37288</c:v>
                </c:pt>
                <c:pt idx="170">
                  <c:v>37316</c:v>
                </c:pt>
                <c:pt idx="171">
                  <c:v>37347</c:v>
                </c:pt>
                <c:pt idx="172">
                  <c:v>37377</c:v>
                </c:pt>
                <c:pt idx="173">
                  <c:v>37408</c:v>
                </c:pt>
                <c:pt idx="174">
                  <c:v>37438</c:v>
                </c:pt>
                <c:pt idx="175">
                  <c:v>37469</c:v>
                </c:pt>
                <c:pt idx="176">
                  <c:v>37500</c:v>
                </c:pt>
                <c:pt idx="177">
                  <c:v>37530</c:v>
                </c:pt>
                <c:pt idx="178">
                  <c:v>37561</c:v>
                </c:pt>
                <c:pt idx="179">
                  <c:v>37591</c:v>
                </c:pt>
                <c:pt idx="180">
                  <c:v>37622</c:v>
                </c:pt>
                <c:pt idx="181">
                  <c:v>37653</c:v>
                </c:pt>
                <c:pt idx="182">
                  <c:v>37681</c:v>
                </c:pt>
                <c:pt idx="183">
                  <c:v>37712</c:v>
                </c:pt>
                <c:pt idx="184">
                  <c:v>37742</c:v>
                </c:pt>
                <c:pt idx="185">
                  <c:v>37773</c:v>
                </c:pt>
                <c:pt idx="186">
                  <c:v>37803</c:v>
                </c:pt>
                <c:pt idx="187">
                  <c:v>37834</c:v>
                </c:pt>
                <c:pt idx="188">
                  <c:v>37865</c:v>
                </c:pt>
                <c:pt idx="189">
                  <c:v>37895</c:v>
                </c:pt>
                <c:pt idx="190">
                  <c:v>37926</c:v>
                </c:pt>
                <c:pt idx="191">
                  <c:v>37956</c:v>
                </c:pt>
                <c:pt idx="192">
                  <c:v>37987</c:v>
                </c:pt>
                <c:pt idx="193">
                  <c:v>38018</c:v>
                </c:pt>
                <c:pt idx="194">
                  <c:v>38047</c:v>
                </c:pt>
                <c:pt idx="195">
                  <c:v>38078</c:v>
                </c:pt>
                <c:pt idx="196">
                  <c:v>38108</c:v>
                </c:pt>
                <c:pt idx="197">
                  <c:v>38139</c:v>
                </c:pt>
                <c:pt idx="198">
                  <c:v>38169</c:v>
                </c:pt>
                <c:pt idx="199">
                  <c:v>38200</c:v>
                </c:pt>
                <c:pt idx="200">
                  <c:v>38231</c:v>
                </c:pt>
                <c:pt idx="201">
                  <c:v>38261</c:v>
                </c:pt>
                <c:pt idx="202">
                  <c:v>38292</c:v>
                </c:pt>
                <c:pt idx="203">
                  <c:v>38322</c:v>
                </c:pt>
                <c:pt idx="204">
                  <c:v>38353</c:v>
                </c:pt>
                <c:pt idx="205">
                  <c:v>38384</c:v>
                </c:pt>
                <c:pt idx="206">
                  <c:v>38412</c:v>
                </c:pt>
                <c:pt idx="207">
                  <c:v>38443</c:v>
                </c:pt>
                <c:pt idx="208">
                  <c:v>38473</c:v>
                </c:pt>
                <c:pt idx="209">
                  <c:v>38504</c:v>
                </c:pt>
                <c:pt idx="210">
                  <c:v>38534</c:v>
                </c:pt>
                <c:pt idx="211">
                  <c:v>38565</c:v>
                </c:pt>
                <c:pt idx="212">
                  <c:v>38596</c:v>
                </c:pt>
                <c:pt idx="213">
                  <c:v>38626</c:v>
                </c:pt>
                <c:pt idx="214">
                  <c:v>38657</c:v>
                </c:pt>
                <c:pt idx="215">
                  <c:v>38687</c:v>
                </c:pt>
                <c:pt idx="216">
                  <c:v>38718</c:v>
                </c:pt>
                <c:pt idx="217">
                  <c:v>38749</c:v>
                </c:pt>
                <c:pt idx="218">
                  <c:v>38777</c:v>
                </c:pt>
                <c:pt idx="219">
                  <c:v>38808</c:v>
                </c:pt>
                <c:pt idx="220">
                  <c:v>38838</c:v>
                </c:pt>
                <c:pt idx="221">
                  <c:v>38869</c:v>
                </c:pt>
                <c:pt idx="222">
                  <c:v>38899</c:v>
                </c:pt>
                <c:pt idx="223">
                  <c:v>38930</c:v>
                </c:pt>
                <c:pt idx="224">
                  <c:v>38961</c:v>
                </c:pt>
                <c:pt idx="225">
                  <c:v>38991</c:v>
                </c:pt>
                <c:pt idx="226">
                  <c:v>39022</c:v>
                </c:pt>
                <c:pt idx="227">
                  <c:v>39052</c:v>
                </c:pt>
                <c:pt idx="228">
                  <c:v>39083</c:v>
                </c:pt>
                <c:pt idx="229">
                  <c:v>39114</c:v>
                </c:pt>
                <c:pt idx="230">
                  <c:v>39142</c:v>
                </c:pt>
                <c:pt idx="231">
                  <c:v>39173</c:v>
                </c:pt>
                <c:pt idx="232">
                  <c:v>39203</c:v>
                </c:pt>
                <c:pt idx="233">
                  <c:v>39234</c:v>
                </c:pt>
                <c:pt idx="234">
                  <c:v>39264</c:v>
                </c:pt>
                <c:pt idx="235">
                  <c:v>39295</c:v>
                </c:pt>
                <c:pt idx="236">
                  <c:v>39326</c:v>
                </c:pt>
                <c:pt idx="237">
                  <c:v>39356</c:v>
                </c:pt>
                <c:pt idx="238">
                  <c:v>39387</c:v>
                </c:pt>
                <c:pt idx="239">
                  <c:v>39417</c:v>
                </c:pt>
                <c:pt idx="240">
                  <c:v>39448</c:v>
                </c:pt>
                <c:pt idx="241">
                  <c:v>39479</c:v>
                </c:pt>
                <c:pt idx="242">
                  <c:v>39508</c:v>
                </c:pt>
                <c:pt idx="243">
                  <c:v>39539</c:v>
                </c:pt>
                <c:pt idx="244">
                  <c:v>39569</c:v>
                </c:pt>
                <c:pt idx="245">
                  <c:v>39600</c:v>
                </c:pt>
                <c:pt idx="246">
                  <c:v>39630</c:v>
                </c:pt>
                <c:pt idx="247">
                  <c:v>39661</c:v>
                </c:pt>
                <c:pt idx="248">
                  <c:v>39692</c:v>
                </c:pt>
                <c:pt idx="249">
                  <c:v>39722</c:v>
                </c:pt>
                <c:pt idx="250">
                  <c:v>39753</c:v>
                </c:pt>
                <c:pt idx="251">
                  <c:v>39783</c:v>
                </c:pt>
                <c:pt idx="252">
                  <c:v>39814</c:v>
                </c:pt>
                <c:pt idx="253">
                  <c:v>39845</c:v>
                </c:pt>
                <c:pt idx="254">
                  <c:v>39873</c:v>
                </c:pt>
                <c:pt idx="255">
                  <c:v>39904</c:v>
                </c:pt>
                <c:pt idx="256">
                  <c:v>39934</c:v>
                </c:pt>
                <c:pt idx="257">
                  <c:v>39965</c:v>
                </c:pt>
                <c:pt idx="258">
                  <c:v>39995</c:v>
                </c:pt>
                <c:pt idx="259">
                  <c:v>40026</c:v>
                </c:pt>
                <c:pt idx="260">
                  <c:v>40057</c:v>
                </c:pt>
                <c:pt idx="261">
                  <c:v>40087</c:v>
                </c:pt>
                <c:pt idx="262">
                  <c:v>40118</c:v>
                </c:pt>
                <c:pt idx="263">
                  <c:v>40148</c:v>
                </c:pt>
                <c:pt idx="264">
                  <c:v>40179</c:v>
                </c:pt>
                <c:pt idx="265">
                  <c:v>40210</c:v>
                </c:pt>
                <c:pt idx="266">
                  <c:v>40238</c:v>
                </c:pt>
                <c:pt idx="267">
                  <c:v>40269</c:v>
                </c:pt>
                <c:pt idx="268">
                  <c:v>40299</c:v>
                </c:pt>
                <c:pt idx="269">
                  <c:v>40330</c:v>
                </c:pt>
                <c:pt idx="270">
                  <c:v>40360</c:v>
                </c:pt>
                <c:pt idx="271">
                  <c:v>40391</c:v>
                </c:pt>
                <c:pt idx="272">
                  <c:v>40422</c:v>
                </c:pt>
                <c:pt idx="273">
                  <c:v>40452</c:v>
                </c:pt>
                <c:pt idx="274">
                  <c:v>40483</c:v>
                </c:pt>
                <c:pt idx="275">
                  <c:v>40513</c:v>
                </c:pt>
                <c:pt idx="276">
                  <c:v>40544</c:v>
                </c:pt>
                <c:pt idx="277">
                  <c:v>40575</c:v>
                </c:pt>
                <c:pt idx="278">
                  <c:v>40603</c:v>
                </c:pt>
                <c:pt idx="279">
                  <c:v>40634</c:v>
                </c:pt>
                <c:pt idx="280">
                  <c:v>40664</c:v>
                </c:pt>
                <c:pt idx="281">
                  <c:v>40695</c:v>
                </c:pt>
                <c:pt idx="282">
                  <c:v>40725</c:v>
                </c:pt>
                <c:pt idx="283">
                  <c:v>40756</c:v>
                </c:pt>
                <c:pt idx="284">
                  <c:v>40787</c:v>
                </c:pt>
                <c:pt idx="285">
                  <c:v>40817</c:v>
                </c:pt>
                <c:pt idx="286">
                  <c:v>40848</c:v>
                </c:pt>
                <c:pt idx="287">
                  <c:v>40878</c:v>
                </c:pt>
                <c:pt idx="288">
                  <c:v>40909</c:v>
                </c:pt>
                <c:pt idx="289">
                  <c:v>40940</c:v>
                </c:pt>
                <c:pt idx="290">
                  <c:v>40969</c:v>
                </c:pt>
                <c:pt idx="291">
                  <c:v>41000</c:v>
                </c:pt>
                <c:pt idx="292">
                  <c:v>41030</c:v>
                </c:pt>
                <c:pt idx="293">
                  <c:v>41061</c:v>
                </c:pt>
                <c:pt idx="294">
                  <c:v>41091</c:v>
                </c:pt>
                <c:pt idx="295">
                  <c:v>41122</c:v>
                </c:pt>
                <c:pt idx="296">
                  <c:v>41153</c:v>
                </c:pt>
                <c:pt idx="297">
                  <c:v>41183</c:v>
                </c:pt>
                <c:pt idx="298">
                  <c:v>41214</c:v>
                </c:pt>
                <c:pt idx="299">
                  <c:v>41244</c:v>
                </c:pt>
                <c:pt idx="300">
                  <c:v>41275</c:v>
                </c:pt>
                <c:pt idx="301">
                  <c:v>41306</c:v>
                </c:pt>
                <c:pt idx="302">
                  <c:v>41334</c:v>
                </c:pt>
                <c:pt idx="303">
                  <c:v>41365</c:v>
                </c:pt>
                <c:pt idx="304">
                  <c:v>41395</c:v>
                </c:pt>
                <c:pt idx="305">
                  <c:v>41426</c:v>
                </c:pt>
                <c:pt idx="306">
                  <c:v>41456</c:v>
                </c:pt>
                <c:pt idx="307">
                  <c:v>41487</c:v>
                </c:pt>
                <c:pt idx="308">
                  <c:v>41518</c:v>
                </c:pt>
                <c:pt idx="309">
                  <c:v>41548</c:v>
                </c:pt>
                <c:pt idx="310">
                  <c:v>41579</c:v>
                </c:pt>
                <c:pt idx="311">
                  <c:v>41609</c:v>
                </c:pt>
                <c:pt idx="312">
                  <c:v>41640</c:v>
                </c:pt>
                <c:pt idx="313">
                  <c:v>41671</c:v>
                </c:pt>
                <c:pt idx="314">
                  <c:v>41699</c:v>
                </c:pt>
                <c:pt idx="315">
                  <c:v>41730</c:v>
                </c:pt>
                <c:pt idx="316">
                  <c:v>41760</c:v>
                </c:pt>
                <c:pt idx="317">
                  <c:v>41791</c:v>
                </c:pt>
                <c:pt idx="318">
                  <c:v>41821</c:v>
                </c:pt>
                <c:pt idx="319">
                  <c:v>41852</c:v>
                </c:pt>
                <c:pt idx="320">
                  <c:v>41883</c:v>
                </c:pt>
                <c:pt idx="321">
                  <c:v>41913</c:v>
                </c:pt>
                <c:pt idx="322">
                  <c:v>41944</c:v>
                </c:pt>
                <c:pt idx="323">
                  <c:v>41974</c:v>
                </c:pt>
                <c:pt idx="324">
                  <c:v>42005</c:v>
                </c:pt>
                <c:pt idx="325">
                  <c:v>42036</c:v>
                </c:pt>
                <c:pt idx="326">
                  <c:v>42064</c:v>
                </c:pt>
                <c:pt idx="327">
                  <c:v>42095</c:v>
                </c:pt>
                <c:pt idx="328">
                  <c:v>42125</c:v>
                </c:pt>
                <c:pt idx="329">
                  <c:v>42156</c:v>
                </c:pt>
                <c:pt idx="330">
                  <c:v>42186</c:v>
                </c:pt>
                <c:pt idx="331">
                  <c:v>42217</c:v>
                </c:pt>
                <c:pt idx="332">
                  <c:v>42248</c:v>
                </c:pt>
                <c:pt idx="333">
                  <c:v>42278</c:v>
                </c:pt>
                <c:pt idx="334">
                  <c:v>42309</c:v>
                </c:pt>
                <c:pt idx="335">
                  <c:v>42339</c:v>
                </c:pt>
                <c:pt idx="336">
                  <c:v>42370</c:v>
                </c:pt>
                <c:pt idx="337">
                  <c:v>42401</c:v>
                </c:pt>
                <c:pt idx="338">
                  <c:v>42430</c:v>
                </c:pt>
                <c:pt idx="339">
                  <c:v>42461</c:v>
                </c:pt>
                <c:pt idx="340">
                  <c:v>42491</c:v>
                </c:pt>
                <c:pt idx="341">
                  <c:v>42522</c:v>
                </c:pt>
                <c:pt idx="342">
                  <c:v>42552</c:v>
                </c:pt>
                <c:pt idx="343">
                  <c:v>42583</c:v>
                </c:pt>
                <c:pt idx="344">
                  <c:v>42614</c:v>
                </c:pt>
                <c:pt idx="345">
                  <c:v>42644</c:v>
                </c:pt>
                <c:pt idx="346">
                  <c:v>42675</c:v>
                </c:pt>
                <c:pt idx="347">
                  <c:v>42705</c:v>
                </c:pt>
                <c:pt idx="348">
                  <c:v>42736</c:v>
                </c:pt>
                <c:pt idx="349">
                  <c:v>42767</c:v>
                </c:pt>
                <c:pt idx="350">
                  <c:v>42795</c:v>
                </c:pt>
                <c:pt idx="351">
                  <c:v>42826</c:v>
                </c:pt>
                <c:pt idx="352">
                  <c:v>42856</c:v>
                </c:pt>
                <c:pt idx="353">
                  <c:v>42887</c:v>
                </c:pt>
                <c:pt idx="354">
                  <c:v>42917</c:v>
                </c:pt>
                <c:pt idx="355">
                  <c:v>42948</c:v>
                </c:pt>
                <c:pt idx="356">
                  <c:v>42979</c:v>
                </c:pt>
                <c:pt idx="357">
                  <c:v>43009</c:v>
                </c:pt>
                <c:pt idx="358">
                  <c:v>43040</c:v>
                </c:pt>
                <c:pt idx="359">
                  <c:v>43070</c:v>
                </c:pt>
                <c:pt idx="360">
                  <c:v>43101</c:v>
                </c:pt>
                <c:pt idx="361">
                  <c:v>43132</c:v>
                </c:pt>
                <c:pt idx="362">
                  <c:v>43160</c:v>
                </c:pt>
                <c:pt idx="363">
                  <c:v>43191</c:v>
                </c:pt>
                <c:pt idx="364">
                  <c:v>43221</c:v>
                </c:pt>
                <c:pt idx="365">
                  <c:v>43252</c:v>
                </c:pt>
                <c:pt idx="366">
                  <c:v>43282</c:v>
                </c:pt>
                <c:pt idx="367">
                  <c:v>43313</c:v>
                </c:pt>
                <c:pt idx="368">
                  <c:v>43344</c:v>
                </c:pt>
                <c:pt idx="369">
                  <c:v>43374</c:v>
                </c:pt>
                <c:pt idx="370">
                  <c:v>43405</c:v>
                </c:pt>
                <c:pt idx="371">
                  <c:v>43435</c:v>
                </c:pt>
              </c:numCache>
            </c:numRef>
          </c:cat>
          <c:val>
            <c:numRef>
              <c:f>Câmbio!$B$2:$B$373</c:f>
              <c:numCache>
                <c:formatCode>_(* #,##0.00_);_(* \(#,##0.00\);_(* "-"??_);_(@_)</c:formatCode>
                <c:ptCount val="372"/>
                <c:pt idx="77">
                  <c:v>1</c:v>
                </c:pt>
                <c:pt idx="78">
                  <c:v>0.93799999999999994</c:v>
                </c:pt>
                <c:pt idx="79">
                  <c:v>0.88700000000000001</c:v>
                </c:pt>
                <c:pt idx="80">
                  <c:v>0.85099999999999998</c:v>
                </c:pt>
                <c:pt idx="81">
                  <c:v>0.84399999999999997</c:v>
                </c:pt>
                <c:pt idx="82">
                  <c:v>0.84299999999999997</c:v>
                </c:pt>
                <c:pt idx="83">
                  <c:v>0.84399999999999997</c:v>
                </c:pt>
                <c:pt idx="84">
                  <c:v>0.84</c:v>
                </c:pt>
                <c:pt idx="85">
                  <c:v>0.84950000000000003</c:v>
                </c:pt>
                <c:pt idx="86">
                  <c:v>0.89400000000000002</c:v>
                </c:pt>
                <c:pt idx="87">
                  <c:v>0.91100000000000003</c:v>
                </c:pt>
                <c:pt idx="88">
                  <c:v>0.90400000000000003</c:v>
                </c:pt>
                <c:pt idx="89">
                  <c:v>0.92</c:v>
                </c:pt>
                <c:pt idx="90">
                  <c:v>0.93400000000000005</c:v>
                </c:pt>
                <c:pt idx="91">
                  <c:v>0.94899999999999995</c:v>
                </c:pt>
                <c:pt idx="92">
                  <c:v>0.95199999999999996</c:v>
                </c:pt>
                <c:pt idx="93">
                  <c:v>0.96089999999999998</c:v>
                </c:pt>
                <c:pt idx="94">
                  <c:v>0.96560000000000001</c:v>
                </c:pt>
                <c:pt idx="95">
                  <c:v>0.97150000000000003</c:v>
                </c:pt>
                <c:pt idx="96">
                  <c:v>0.97760000000000002</c:v>
                </c:pt>
                <c:pt idx="97">
                  <c:v>0.98319999999999996</c:v>
                </c:pt>
                <c:pt idx="98">
                  <c:v>0.98719999999999997</c:v>
                </c:pt>
                <c:pt idx="99">
                  <c:v>0.99170000000000003</c:v>
                </c:pt>
                <c:pt idx="100">
                  <c:v>0.99760000000000004</c:v>
                </c:pt>
                <c:pt idx="101">
                  <c:v>1.0036</c:v>
                </c:pt>
                <c:pt idx="102">
                  <c:v>1.0104</c:v>
                </c:pt>
                <c:pt idx="103">
                  <c:v>1.0161</c:v>
                </c:pt>
                <c:pt idx="104">
                  <c:v>1.0206999999999999</c:v>
                </c:pt>
                <c:pt idx="105">
                  <c:v>1.0267999999999999</c:v>
                </c:pt>
                <c:pt idx="106">
                  <c:v>1.0324</c:v>
                </c:pt>
                <c:pt idx="107">
                  <c:v>1.0386</c:v>
                </c:pt>
                <c:pt idx="108">
                  <c:v>1.0452999999999999</c:v>
                </c:pt>
                <c:pt idx="109">
                  <c:v>1.0507</c:v>
                </c:pt>
                <c:pt idx="110">
                  <c:v>1.0585</c:v>
                </c:pt>
                <c:pt idx="111">
                  <c:v>1.0629999999999999</c:v>
                </c:pt>
                <c:pt idx="112">
                  <c:v>1.0709</c:v>
                </c:pt>
                <c:pt idx="113">
                  <c:v>1.0761000000000001</c:v>
                </c:pt>
                <c:pt idx="114">
                  <c:v>1.0826</c:v>
                </c:pt>
                <c:pt idx="115">
                  <c:v>1.0908</c:v>
                </c:pt>
                <c:pt idx="116">
                  <c:v>1.0955999999999999</c:v>
                </c:pt>
                <c:pt idx="117">
                  <c:v>1.1023000000000001</c:v>
                </c:pt>
                <c:pt idx="118">
                  <c:v>1.109</c:v>
                </c:pt>
                <c:pt idx="119">
                  <c:v>1.1155999999999999</c:v>
                </c:pt>
                <c:pt idx="120">
                  <c:v>1.1229</c:v>
                </c:pt>
                <c:pt idx="121">
                  <c:v>1.1295999999999999</c:v>
                </c:pt>
                <c:pt idx="122">
                  <c:v>1.1366000000000001</c:v>
                </c:pt>
                <c:pt idx="123">
                  <c:v>1.1435</c:v>
                </c:pt>
                <c:pt idx="124">
                  <c:v>1.1496999999999999</c:v>
                </c:pt>
                <c:pt idx="125">
                  <c:v>1.1560999999999999</c:v>
                </c:pt>
                <c:pt idx="126">
                  <c:v>1.1626000000000001</c:v>
                </c:pt>
                <c:pt idx="127">
                  <c:v>1.1760999999999999</c:v>
                </c:pt>
                <c:pt idx="128">
                  <c:v>1.1848000000000001</c:v>
                </c:pt>
                <c:pt idx="129">
                  <c:v>1.1923999999999999</c:v>
                </c:pt>
                <c:pt idx="130">
                  <c:v>1.2003999999999999</c:v>
                </c:pt>
                <c:pt idx="131">
                  <c:v>1.2079</c:v>
                </c:pt>
                <c:pt idx="132">
                  <c:v>1.9823999999999999</c:v>
                </c:pt>
                <c:pt idx="133">
                  <c:v>2.0640000000000001</c:v>
                </c:pt>
                <c:pt idx="134">
                  <c:v>1.7212000000000001</c:v>
                </c:pt>
                <c:pt idx="135">
                  <c:v>1.6598999999999999</c:v>
                </c:pt>
                <c:pt idx="136">
                  <c:v>1.7232000000000001</c:v>
                </c:pt>
                <c:pt idx="137">
                  <c:v>1.7686999999999999</c:v>
                </c:pt>
                <c:pt idx="138">
                  <c:v>1.7884</c:v>
                </c:pt>
                <c:pt idx="139">
                  <c:v>1.9151</c:v>
                </c:pt>
                <c:pt idx="140">
                  <c:v>1.9215</c:v>
                </c:pt>
                <c:pt idx="141">
                  <c:v>1.9521999999999999</c:v>
                </c:pt>
                <c:pt idx="142">
                  <c:v>1.9218999999999999</c:v>
                </c:pt>
                <c:pt idx="143">
                  <c:v>1.7882</c:v>
                </c:pt>
                <c:pt idx="144">
                  <c:v>1.8016000000000001</c:v>
                </c:pt>
                <c:pt idx="145">
                  <c:v>1.7677</c:v>
                </c:pt>
                <c:pt idx="146">
                  <c:v>1.7464999999999999</c:v>
                </c:pt>
                <c:pt idx="147">
                  <c:v>1.8059000000000001</c:v>
                </c:pt>
                <c:pt idx="148">
                  <c:v>1.8258000000000001</c:v>
                </c:pt>
                <c:pt idx="149">
                  <c:v>1.7991999999999999</c:v>
                </c:pt>
                <c:pt idx="150">
                  <c:v>1.774</c:v>
                </c:pt>
                <c:pt idx="151">
                  <c:v>1.8226</c:v>
                </c:pt>
                <c:pt idx="152">
                  <c:v>1.8429</c:v>
                </c:pt>
                <c:pt idx="153">
                  <c:v>1.9081999999999999</c:v>
                </c:pt>
                <c:pt idx="154">
                  <c:v>1.9588000000000001</c:v>
                </c:pt>
                <c:pt idx="155">
                  <c:v>1.9545999999999999</c:v>
                </c:pt>
                <c:pt idx="156">
                  <c:v>1.9702999999999999</c:v>
                </c:pt>
                <c:pt idx="157">
                  <c:v>2.0444</c:v>
                </c:pt>
                <c:pt idx="158">
                  <c:v>2.1608000000000001</c:v>
                </c:pt>
                <c:pt idx="159">
                  <c:v>2.1839</c:v>
                </c:pt>
                <c:pt idx="160">
                  <c:v>2.3592</c:v>
                </c:pt>
                <c:pt idx="161">
                  <c:v>2.3041</c:v>
                </c:pt>
                <c:pt idx="162">
                  <c:v>2.4304999999999999</c:v>
                </c:pt>
                <c:pt idx="163">
                  <c:v>2.5508999999999999</c:v>
                </c:pt>
                <c:pt idx="164">
                  <c:v>2.6705000000000001</c:v>
                </c:pt>
                <c:pt idx="165">
                  <c:v>2.7063000000000001</c:v>
                </c:pt>
                <c:pt idx="166">
                  <c:v>2.5278999999999998</c:v>
                </c:pt>
                <c:pt idx="167">
                  <c:v>2.3195999999999999</c:v>
                </c:pt>
                <c:pt idx="168">
                  <c:v>2.4175</c:v>
                </c:pt>
                <c:pt idx="169">
                  <c:v>2.3473999999999999</c:v>
                </c:pt>
                <c:pt idx="170">
                  <c:v>2.3228</c:v>
                </c:pt>
                <c:pt idx="171">
                  <c:v>2.3616999999999999</c:v>
                </c:pt>
                <c:pt idx="172">
                  <c:v>2.5211999999999999</c:v>
                </c:pt>
                <c:pt idx="173">
                  <c:v>2.8435999999999999</c:v>
                </c:pt>
                <c:pt idx="174">
                  <c:v>3.4277000000000002</c:v>
                </c:pt>
                <c:pt idx="175">
                  <c:v>3.0215000000000001</c:v>
                </c:pt>
                <c:pt idx="176">
                  <c:v>3.8940999999999999</c:v>
                </c:pt>
                <c:pt idx="177">
                  <c:v>3.6442000000000001</c:v>
                </c:pt>
                <c:pt idx="178">
                  <c:v>3.6356999999999999</c:v>
                </c:pt>
                <c:pt idx="179">
                  <c:v>3.5325000000000002</c:v>
                </c:pt>
                <c:pt idx="180">
                  <c:v>3.5249999999999999</c:v>
                </c:pt>
                <c:pt idx="181">
                  <c:v>3.5623999999999998</c:v>
                </c:pt>
                <c:pt idx="182">
                  <c:v>3.3523000000000001</c:v>
                </c:pt>
                <c:pt idx="183">
                  <c:v>2.8889999999999998</c:v>
                </c:pt>
                <c:pt idx="184">
                  <c:v>2.9647999999999999</c:v>
                </c:pt>
                <c:pt idx="185">
                  <c:v>2.8712</c:v>
                </c:pt>
                <c:pt idx="186">
                  <c:v>2.9647000000000001</c:v>
                </c:pt>
                <c:pt idx="187">
                  <c:v>2.9657</c:v>
                </c:pt>
                <c:pt idx="188">
                  <c:v>2.9226000000000001</c:v>
                </c:pt>
                <c:pt idx="189">
                  <c:v>2.8553999999999999</c:v>
                </c:pt>
                <c:pt idx="190">
                  <c:v>2.9485999999999999</c:v>
                </c:pt>
                <c:pt idx="191">
                  <c:v>2.8883999999999999</c:v>
                </c:pt>
                <c:pt idx="192">
                  <c:v>2.9401000000000002</c:v>
                </c:pt>
                <c:pt idx="193">
                  <c:v>2.9129999999999998</c:v>
                </c:pt>
                <c:pt idx="194">
                  <c:v>2.9077999999999999</c:v>
                </c:pt>
                <c:pt idx="195">
                  <c:v>2.9439000000000002</c:v>
                </c:pt>
                <c:pt idx="196">
                  <c:v>3.1282999999999999</c:v>
                </c:pt>
                <c:pt idx="197">
                  <c:v>3.1067</c:v>
                </c:pt>
                <c:pt idx="198">
                  <c:v>3.0259999999999998</c:v>
                </c:pt>
                <c:pt idx="199">
                  <c:v>2.9329999999999998</c:v>
                </c:pt>
                <c:pt idx="200">
                  <c:v>2.8578000000000001</c:v>
                </c:pt>
                <c:pt idx="201">
                  <c:v>2.8557000000000001</c:v>
                </c:pt>
                <c:pt idx="202">
                  <c:v>2.7299000000000002</c:v>
                </c:pt>
                <c:pt idx="203">
                  <c:v>2.6536</c:v>
                </c:pt>
                <c:pt idx="204">
                  <c:v>2.6240000000000001</c:v>
                </c:pt>
                <c:pt idx="205">
                  <c:v>2.5941999999999998</c:v>
                </c:pt>
                <c:pt idx="206">
                  <c:v>2.6654</c:v>
                </c:pt>
                <c:pt idx="207">
                  <c:v>2.5305</c:v>
                </c:pt>
                <c:pt idx="208">
                  <c:v>2.403</c:v>
                </c:pt>
                <c:pt idx="209">
                  <c:v>2.3496000000000001</c:v>
                </c:pt>
                <c:pt idx="210">
                  <c:v>2.3896999999999999</c:v>
                </c:pt>
                <c:pt idx="211">
                  <c:v>2.3628999999999998</c:v>
                </c:pt>
                <c:pt idx="212">
                  <c:v>2.2214</c:v>
                </c:pt>
                <c:pt idx="213">
                  <c:v>2.2534999999999998</c:v>
                </c:pt>
                <c:pt idx="214">
                  <c:v>2.2061999999999999</c:v>
                </c:pt>
                <c:pt idx="215">
                  <c:v>2.3399000000000001</c:v>
                </c:pt>
                <c:pt idx="216">
                  <c:v>2.2151999999999998</c:v>
                </c:pt>
                <c:pt idx="217">
                  <c:v>2.1347</c:v>
                </c:pt>
                <c:pt idx="218">
                  <c:v>2.1716000000000002</c:v>
                </c:pt>
                <c:pt idx="219">
                  <c:v>2.0884</c:v>
                </c:pt>
                <c:pt idx="220">
                  <c:v>2.2997000000000001</c:v>
                </c:pt>
                <c:pt idx="221">
                  <c:v>2.1635</c:v>
                </c:pt>
                <c:pt idx="222">
                  <c:v>2.1753999999999998</c:v>
                </c:pt>
                <c:pt idx="223">
                  <c:v>2.1379999999999999</c:v>
                </c:pt>
                <c:pt idx="224">
                  <c:v>2.1734</c:v>
                </c:pt>
                <c:pt idx="225">
                  <c:v>2.1421999999999999</c:v>
                </c:pt>
                <c:pt idx="226">
                  <c:v>2.1659999999999999</c:v>
                </c:pt>
                <c:pt idx="227">
                  <c:v>2.1372</c:v>
                </c:pt>
                <c:pt idx="228">
                  <c:v>2.1238999999999999</c:v>
                </c:pt>
                <c:pt idx="229">
                  <c:v>2.1173999999999999</c:v>
                </c:pt>
                <c:pt idx="230">
                  <c:v>2.0495999999999999</c:v>
                </c:pt>
                <c:pt idx="231">
                  <c:v>2.0331000000000001</c:v>
                </c:pt>
                <c:pt idx="232">
                  <c:v>1.9280999999999999</c:v>
                </c:pt>
                <c:pt idx="233">
                  <c:v>1.9254</c:v>
                </c:pt>
                <c:pt idx="234">
                  <c:v>1.8768</c:v>
                </c:pt>
                <c:pt idx="235">
                  <c:v>1.9612000000000001</c:v>
                </c:pt>
                <c:pt idx="236">
                  <c:v>1.8381000000000001</c:v>
                </c:pt>
                <c:pt idx="237">
                  <c:v>1.7432000000000001</c:v>
                </c:pt>
                <c:pt idx="238">
                  <c:v>1.7828999999999999</c:v>
                </c:pt>
                <c:pt idx="239">
                  <c:v>1.7705</c:v>
                </c:pt>
                <c:pt idx="240">
                  <c:v>1.7595000000000001</c:v>
                </c:pt>
                <c:pt idx="241">
                  <c:v>1.6825000000000001</c:v>
                </c:pt>
                <c:pt idx="242">
                  <c:v>1.7483</c:v>
                </c:pt>
                <c:pt idx="243">
                  <c:v>1.6863999999999999</c:v>
                </c:pt>
                <c:pt idx="244">
                  <c:v>1.6286</c:v>
                </c:pt>
                <c:pt idx="245">
                  <c:v>1.5911</c:v>
                </c:pt>
                <c:pt idx="246">
                  <c:v>1.5658000000000001</c:v>
                </c:pt>
                <c:pt idx="247">
                  <c:v>1.6335999999999999</c:v>
                </c:pt>
                <c:pt idx="248">
                  <c:v>1.9135</c:v>
                </c:pt>
                <c:pt idx="249">
                  <c:v>2.1145</c:v>
                </c:pt>
                <c:pt idx="250">
                  <c:v>2.3323</c:v>
                </c:pt>
                <c:pt idx="251">
                  <c:v>2.3361999999999998</c:v>
                </c:pt>
                <c:pt idx="252">
                  <c:v>2.3153999999999999</c:v>
                </c:pt>
                <c:pt idx="253">
                  <c:v>2.3776000000000002</c:v>
                </c:pt>
                <c:pt idx="254">
                  <c:v>2.3144</c:v>
                </c:pt>
                <c:pt idx="255">
                  <c:v>2.1775000000000002</c:v>
                </c:pt>
                <c:pt idx="256">
                  <c:v>1.9722</c:v>
                </c:pt>
                <c:pt idx="257">
                  <c:v>1.9508000000000001</c:v>
                </c:pt>
                <c:pt idx="258">
                  <c:v>1.8717999999999999</c:v>
                </c:pt>
                <c:pt idx="259">
                  <c:v>1.8855999999999999</c:v>
                </c:pt>
                <c:pt idx="260">
                  <c:v>1.7773000000000001</c:v>
                </c:pt>
                <c:pt idx="261">
                  <c:v>1.7432000000000001</c:v>
                </c:pt>
                <c:pt idx="262">
                  <c:v>1.7497</c:v>
                </c:pt>
                <c:pt idx="263">
                  <c:v>1.7403999999999999</c:v>
                </c:pt>
                <c:pt idx="264">
                  <c:v>1.8740000000000001</c:v>
                </c:pt>
                <c:pt idx="265">
                  <c:v>1.8102</c:v>
                </c:pt>
                <c:pt idx="266">
                  <c:v>1.7802</c:v>
                </c:pt>
                <c:pt idx="267">
                  <c:v>1.7298</c:v>
                </c:pt>
                <c:pt idx="268">
                  <c:v>1.8159000000000001</c:v>
                </c:pt>
                <c:pt idx="269">
                  <c:v>1.8007</c:v>
                </c:pt>
                <c:pt idx="270">
                  <c:v>1.7564</c:v>
                </c:pt>
                <c:pt idx="271">
                  <c:v>1.7552000000000001</c:v>
                </c:pt>
                <c:pt idx="272">
                  <c:v>1.6934</c:v>
                </c:pt>
                <c:pt idx="273">
                  <c:v>1.7005999999999999</c:v>
                </c:pt>
                <c:pt idx="274">
                  <c:v>1.7153</c:v>
                </c:pt>
                <c:pt idx="275">
                  <c:v>1.6654</c:v>
                </c:pt>
                <c:pt idx="276">
                  <c:v>1.6726000000000001</c:v>
                </c:pt>
                <c:pt idx="277">
                  <c:v>1.6604000000000001</c:v>
                </c:pt>
                <c:pt idx="278">
                  <c:v>1.6278999999999999</c:v>
                </c:pt>
                <c:pt idx="279">
                  <c:v>1.5725</c:v>
                </c:pt>
                <c:pt idx="280">
                  <c:v>1.5790999999999999</c:v>
                </c:pt>
                <c:pt idx="281">
                  <c:v>1.5603</c:v>
                </c:pt>
                <c:pt idx="282">
                  <c:v>1.5555000000000001</c:v>
                </c:pt>
                <c:pt idx="283">
                  <c:v>1.5864</c:v>
                </c:pt>
                <c:pt idx="284">
                  <c:v>1.8535999999999999</c:v>
                </c:pt>
                <c:pt idx="285">
                  <c:v>1.6878</c:v>
                </c:pt>
                <c:pt idx="286">
                  <c:v>1.8102</c:v>
                </c:pt>
                <c:pt idx="287">
                  <c:v>1.8751</c:v>
                </c:pt>
                <c:pt idx="288">
                  <c:v>1.7384999999999999</c:v>
                </c:pt>
                <c:pt idx="289">
                  <c:v>1.7085999999999999</c:v>
                </c:pt>
                <c:pt idx="290">
                  <c:v>1.8214999999999999</c:v>
                </c:pt>
                <c:pt idx="291">
                  <c:v>1.8912</c:v>
                </c:pt>
                <c:pt idx="292">
                  <c:v>2.0217000000000001</c:v>
                </c:pt>
                <c:pt idx="293">
                  <c:v>2.0207000000000002</c:v>
                </c:pt>
                <c:pt idx="294">
                  <c:v>2.0493999999999999</c:v>
                </c:pt>
                <c:pt idx="295">
                  <c:v>2.0366</c:v>
                </c:pt>
                <c:pt idx="296">
                  <c:v>2.0299999999999998</c:v>
                </c:pt>
                <c:pt idx="297">
                  <c:v>2.0308000000000002</c:v>
                </c:pt>
                <c:pt idx="298">
                  <c:v>2.1067999999999998</c:v>
                </c:pt>
                <c:pt idx="299">
                  <c:v>2.0428999999999999</c:v>
                </c:pt>
                <c:pt idx="300">
                  <c:v>1.9877</c:v>
                </c:pt>
                <c:pt idx="301">
                  <c:v>1.9749000000000001</c:v>
                </c:pt>
                <c:pt idx="302">
                  <c:v>2.0131999999999999</c:v>
                </c:pt>
                <c:pt idx="303">
                  <c:v>2.0011000000000001</c:v>
                </c:pt>
                <c:pt idx="304">
                  <c:v>2.1314000000000002</c:v>
                </c:pt>
                <c:pt idx="305">
                  <c:v>2.2149999999999999</c:v>
                </c:pt>
                <c:pt idx="306">
                  <c:v>2.2896999999999998</c:v>
                </c:pt>
                <c:pt idx="307">
                  <c:v>2.3719000000000001</c:v>
                </c:pt>
                <c:pt idx="308">
                  <c:v>2.2294</c:v>
                </c:pt>
                <c:pt idx="309">
                  <c:v>2.202</c:v>
                </c:pt>
                <c:pt idx="310">
                  <c:v>2.3243</c:v>
                </c:pt>
                <c:pt idx="311">
                  <c:v>2.3420000000000001</c:v>
                </c:pt>
                <c:pt idx="312">
                  <c:v>2.4257</c:v>
                </c:pt>
                <c:pt idx="313">
                  <c:v>2.3327</c:v>
                </c:pt>
                <c:pt idx="314">
                  <c:v>2.2624</c:v>
                </c:pt>
                <c:pt idx="315">
                  <c:v>2.2353999999999998</c:v>
                </c:pt>
                <c:pt idx="316">
                  <c:v>2.2383999999999999</c:v>
                </c:pt>
                <c:pt idx="317">
                  <c:v>2.2019000000000002</c:v>
                </c:pt>
                <c:pt idx="318">
                  <c:v>2.2667999999999999</c:v>
                </c:pt>
                <c:pt idx="319">
                  <c:v>2.2389999999999999</c:v>
                </c:pt>
                <c:pt idx="320">
                  <c:v>2.4504000000000001</c:v>
                </c:pt>
                <c:pt idx="321">
                  <c:v>2.4436</c:v>
                </c:pt>
                <c:pt idx="322">
                  <c:v>2.5594999999999999</c:v>
                </c:pt>
                <c:pt idx="323">
                  <c:v>2.6556000000000002</c:v>
                </c:pt>
                <c:pt idx="324">
                  <c:v>2.6617000000000002</c:v>
                </c:pt>
                <c:pt idx="325">
                  <c:v>2.8776999999999999</c:v>
                </c:pt>
                <c:pt idx="326">
                  <c:v>3.2073999999999998</c:v>
                </c:pt>
                <c:pt idx="327">
                  <c:v>2.9929999999999999</c:v>
                </c:pt>
                <c:pt idx="328">
                  <c:v>3.1781000000000001</c:v>
                </c:pt>
                <c:pt idx="329">
                  <c:v>3.1019000000000001</c:v>
                </c:pt>
                <c:pt idx="330">
                  <c:v>3.3934000000000002</c:v>
                </c:pt>
                <c:pt idx="331">
                  <c:v>3.6461000000000001</c:v>
                </c:pt>
                <c:pt idx="332">
                  <c:v>3.9722</c:v>
                </c:pt>
                <c:pt idx="333">
                  <c:v>3.8582000000000001</c:v>
                </c:pt>
                <c:pt idx="334">
                  <c:v>3.8498999999999999</c:v>
                </c:pt>
                <c:pt idx="335">
                  <c:v>3.9041999999999999</c:v>
                </c:pt>
                <c:pt idx="336">
                  <c:v>4.0422000000000002</c:v>
                </c:pt>
                <c:pt idx="337">
                  <c:v>3.9790000000000001</c:v>
                </c:pt>
                <c:pt idx="338">
                  <c:v>3.5583</c:v>
                </c:pt>
                <c:pt idx="339">
                  <c:v>3.4502000000000002</c:v>
                </c:pt>
                <c:pt idx="340">
                  <c:v>3.5945</c:v>
                </c:pt>
                <c:pt idx="341">
                  <c:v>3.2092000000000001</c:v>
                </c:pt>
                <c:pt idx="342">
                  <c:v>3.2383999999999999</c:v>
                </c:pt>
                <c:pt idx="343">
                  <c:v>3.2397</c:v>
                </c:pt>
                <c:pt idx="344">
                  <c:v>3.2456</c:v>
                </c:pt>
                <c:pt idx="345">
                  <c:v>3.1804999999999999</c:v>
                </c:pt>
                <c:pt idx="346">
                  <c:v>3.3961000000000001</c:v>
                </c:pt>
                <c:pt idx="347">
                  <c:v>3.2585000000000002</c:v>
                </c:pt>
                <c:pt idx="348">
                  <c:v>3.1263999999999998</c:v>
                </c:pt>
                <c:pt idx="349">
                  <c:v>3.0987</c:v>
                </c:pt>
                <c:pt idx="350">
                  <c:v>3.1678000000000002</c:v>
                </c:pt>
                <c:pt idx="351">
                  <c:v>3.1978</c:v>
                </c:pt>
                <c:pt idx="352">
                  <c:v>3.2431000000000001</c:v>
                </c:pt>
                <c:pt idx="353">
                  <c:v>3.3075999999999999</c:v>
                </c:pt>
                <c:pt idx="354">
                  <c:v>3.1301000000000001</c:v>
                </c:pt>
                <c:pt idx="355">
                  <c:v>3.1465000000000001</c:v>
                </c:pt>
                <c:pt idx="356">
                  <c:v>3.1674000000000002</c:v>
                </c:pt>
                <c:pt idx="357">
                  <c:v>3.2763</c:v>
                </c:pt>
                <c:pt idx="358">
                  <c:v>3.2610000000000001</c:v>
                </c:pt>
                <c:pt idx="359" formatCode="0.00">
                  <c:v>3.3073999999999999</c:v>
                </c:pt>
                <c:pt idx="360" formatCode="0.00">
                  <c:v>3.1617999999999999</c:v>
                </c:pt>
                <c:pt idx="361" formatCode="0.00">
                  <c:v>3.2443</c:v>
                </c:pt>
                <c:pt idx="362" formatCode="0.00">
                  <c:v>3.3231999999999999</c:v>
                </c:pt>
                <c:pt idx="363" formatCode="0.00">
                  <c:v>3.4805000000000001</c:v>
                </c:pt>
                <c:pt idx="364" formatCode="0.00">
                  <c:v>3.7364000000000002</c:v>
                </c:pt>
                <c:pt idx="365" formatCode="0.00">
                  <c:v>3.8552</c:v>
                </c:pt>
                <c:pt idx="366" formatCode="0.00">
                  <c:v>3.7543000000000002</c:v>
                </c:pt>
                <c:pt idx="367" formatCode="0.00">
                  <c:v>4.1346999999999996</c:v>
                </c:pt>
                <c:pt idx="368" formatCode="0.00">
                  <c:v>4.0564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26-40AF-81F0-1303900D37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9212416"/>
        <c:axId val="129213952"/>
      </c:lineChart>
      <c:lineChart>
        <c:grouping val="standard"/>
        <c:varyColors val="0"/>
        <c:ser>
          <c:idx val="1"/>
          <c:order val="1"/>
          <c:tx>
            <c:v>Efetiva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Câmbio!$A$2:$A$344</c:f>
              <c:numCache>
                <c:formatCode>mmm\-yy</c:formatCode>
                <c:ptCount val="343"/>
                <c:pt idx="0">
                  <c:v>32143</c:v>
                </c:pt>
                <c:pt idx="1">
                  <c:v>32174</c:v>
                </c:pt>
                <c:pt idx="2">
                  <c:v>32203</c:v>
                </c:pt>
                <c:pt idx="3">
                  <c:v>32234</c:v>
                </c:pt>
                <c:pt idx="4">
                  <c:v>32264</c:v>
                </c:pt>
                <c:pt idx="5">
                  <c:v>32295</c:v>
                </c:pt>
                <c:pt idx="6">
                  <c:v>32325</c:v>
                </c:pt>
                <c:pt idx="7">
                  <c:v>32356</c:v>
                </c:pt>
                <c:pt idx="8">
                  <c:v>32387</c:v>
                </c:pt>
                <c:pt idx="9">
                  <c:v>32417</c:v>
                </c:pt>
                <c:pt idx="10">
                  <c:v>32448</c:v>
                </c:pt>
                <c:pt idx="11">
                  <c:v>32478</c:v>
                </c:pt>
                <c:pt idx="12">
                  <c:v>32509</c:v>
                </c:pt>
                <c:pt idx="13">
                  <c:v>32540</c:v>
                </c:pt>
                <c:pt idx="14">
                  <c:v>32568</c:v>
                </c:pt>
                <c:pt idx="15">
                  <c:v>32599</c:v>
                </c:pt>
                <c:pt idx="16">
                  <c:v>32629</c:v>
                </c:pt>
                <c:pt idx="17">
                  <c:v>32660</c:v>
                </c:pt>
                <c:pt idx="18">
                  <c:v>32690</c:v>
                </c:pt>
                <c:pt idx="19">
                  <c:v>32721</c:v>
                </c:pt>
                <c:pt idx="20">
                  <c:v>32752</c:v>
                </c:pt>
                <c:pt idx="21">
                  <c:v>32782</c:v>
                </c:pt>
                <c:pt idx="22">
                  <c:v>32813</c:v>
                </c:pt>
                <c:pt idx="23">
                  <c:v>32843</c:v>
                </c:pt>
                <c:pt idx="24">
                  <c:v>32874</c:v>
                </c:pt>
                <c:pt idx="25">
                  <c:v>32905</c:v>
                </c:pt>
                <c:pt idx="26">
                  <c:v>32933</c:v>
                </c:pt>
                <c:pt idx="27">
                  <c:v>32964</c:v>
                </c:pt>
                <c:pt idx="28">
                  <c:v>32994</c:v>
                </c:pt>
                <c:pt idx="29">
                  <c:v>33025</c:v>
                </c:pt>
                <c:pt idx="30">
                  <c:v>33055</c:v>
                </c:pt>
                <c:pt idx="31">
                  <c:v>33086</c:v>
                </c:pt>
                <c:pt idx="32">
                  <c:v>33117</c:v>
                </c:pt>
                <c:pt idx="33">
                  <c:v>33147</c:v>
                </c:pt>
                <c:pt idx="34">
                  <c:v>33178</c:v>
                </c:pt>
                <c:pt idx="35">
                  <c:v>33208</c:v>
                </c:pt>
                <c:pt idx="36">
                  <c:v>33239</c:v>
                </c:pt>
                <c:pt idx="37">
                  <c:v>33270</c:v>
                </c:pt>
                <c:pt idx="38">
                  <c:v>33298</c:v>
                </c:pt>
                <c:pt idx="39">
                  <c:v>33329</c:v>
                </c:pt>
                <c:pt idx="40">
                  <c:v>33359</c:v>
                </c:pt>
                <c:pt idx="41">
                  <c:v>33390</c:v>
                </c:pt>
                <c:pt idx="42">
                  <c:v>33420</c:v>
                </c:pt>
                <c:pt idx="43">
                  <c:v>33451</c:v>
                </c:pt>
                <c:pt idx="44">
                  <c:v>33482</c:v>
                </c:pt>
                <c:pt idx="45">
                  <c:v>33512</c:v>
                </c:pt>
                <c:pt idx="46">
                  <c:v>33543</c:v>
                </c:pt>
                <c:pt idx="47">
                  <c:v>33573</c:v>
                </c:pt>
                <c:pt idx="48">
                  <c:v>33604</c:v>
                </c:pt>
                <c:pt idx="49">
                  <c:v>33635</c:v>
                </c:pt>
                <c:pt idx="50">
                  <c:v>33664</c:v>
                </c:pt>
                <c:pt idx="51">
                  <c:v>33695</c:v>
                </c:pt>
                <c:pt idx="52">
                  <c:v>33725</c:v>
                </c:pt>
                <c:pt idx="53">
                  <c:v>33756</c:v>
                </c:pt>
                <c:pt idx="54">
                  <c:v>33786</c:v>
                </c:pt>
                <c:pt idx="55">
                  <c:v>33817</c:v>
                </c:pt>
                <c:pt idx="56">
                  <c:v>33848</c:v>
                </c:pt>
                <c:pt idx="57">
                  <c:v>33878</c:v>
                </c:pt>
                <c:pt idx="58">
                  <c:v>33909</c:v>
                </c:pt>
                <c:pt idx="59">
                  <c:v>33939</c:v>
                </c:pt>
                <c:pt idx="60">
                  <c:v>33970</c:v>
                </c:pt>
                <c:pt idx="61">
                  <c:v>34001</c:v>
                </c:pt>
                <c:pt idx="62">
                  <c:v>34029</c:v>
                </c:pt>
                <c:pt idx="63">
                  <c:v>34060</c:v>
                </c:pt>
                <c:pt idx="64">
                  <c:v>34090</c:v>
                </c:pt>
                <c:pt idx="65">
                  <c:v>34121</c:v>
                </c:pt>
                <c:pt idx="66">
                  <c:v>34151</c:v>
                </c:pt>
                <c:pt idx="67">
                  <c:v>34182</c:v>
                </c:pt>
                <c:pt idx="68">
                  <c:v>34213</c:v>
                </c:pt>
                <c:pt idx="69">
                  <c:v>34243</c:v>
                </c:pt>
                <c:pt idx="70">
                  <c:v>34274</c:v>
                </c:pt>
                <c:pt idx="71">
                  <c:v>34304</c:v>
                </c:pt>
                <c:pt idx="72">
                  <c:v>34335</c:v>
                </c:pt>
                <c:pt idx="73">
                  <c:v>34366</c:v>
                </c:pt>
                <c:pt idx="74">
                  <c:v>34394</c:v>
                </c:pt>
                <c:pt idx="75">
                  <c:v>34425</c:v>
                </c:pt>
                <c:pt idx="76">
                  <c:v>34455</c:v>
                </c:pt>
                <c:pt idx="77">
                  <c:v>34486</c:v>
                </c:pt>
                <c:pt idx="78">
                  <c:v>34516</c:v>
                </c:pt>
                <c:pt idx="79">
                  <c:v>34547</c:v>
                </c:pt>
                <c:pt idx="80">
                  <c:v>34578</c:v>
                </c:pt>
                <c:pt idx="81">
                  <c:v>34608</c:v>
                </c:pt>
                <c:pt idx="82">
                  <c:v>34639</c:v>
                </c:pt>
                <c:pt idx="83">
                  <c:v>34669</c:v>
                </c:pt>
                <c:pt idx="84">
                  <c:v>34700</c:v>
                </c:pt>
                <c:pt idx="85">
                  <c:v>34731</c:v>
                </c:pt>
                <c:pt idx="86">
                  <c:v>34759</c:v>
                </c:pt>
                <c:pt idx="87">
                  <c:v>34790</c:v>
                </c:pt>
                <c:pt idx="88">
                  <c:v>34820</c:v>
                </c:pt>
                <c:pt idx="89">
                  <c:v>34851</c:v>
                </c:pt>
                <c:pt idx="90">
                  <c:v>34881</c:v>
                </c:pt>
                <c:pt idx="91">
                  <c:v>34912</c:v>
                </c:pt>
                <c:pt idx="92">
                  <c:v>34943</c:v>
                </c:pt>
                <c:pt idx="93">
                  <c:v>34973</c:v>
                </c:pt>
                <c:pt idx="94">
                  <c:v>35004</c:v>
                </c:pt>
                <c:pt idx="95">
                  <c:v>35034</c:v>
                </c:pt>
                <c:pt idx="96">
                  <c:v>35065</c:v>
                </c:pt>
                <c:pt idx="97">
                  <c:v>35096</c:v>
                </c:pt>
                <c:pt idx="98">
                  <c:v>35125</c:v>
                </c:pt>
                <c:pt idx="99">
                  <c:v>35156</c:v>
                </c:pt>
                <c:pt idx="100">
                  <c:v>35186</c:v>
                </c:pt>
                <c:pt idx="101">
                  <c:v>35217</c:v>
                </c:pt>
                <c:pt idx="102">
                  <c:v>35247</c:v>
                </c:pt>
                <c:pt idx="103">
                  <c:v>35278</c:v>
                </c:pt>
                <c:pt idx="104">
                  <c:v>35309</c:v>
                </c:pt>
                <c:pt idx="105">
                  <c:v>35339</c:v>
                </c:pt>
                <c:pt idx="106">
                  <c:v>35370</c:v>
                </c:pt>
                <c:pt idx="107">
                  <c:v>35400</c:v>
                </c:pt>
                <c:pt idx="108">
                  <c:v>35431</c:v>
                </c:pt>
                <c:pt idx="109">
                  <c:v>35462</c:v>
                </c:pt>
                <c:pt idx="110">
                  <c:v>35490</c:v>
                </c:pt>
                <c:pt idx="111">
                  <c:v>35521</c:v>
                </c:pt>
                <c:pt idx="112">
                  <c:v>35551</c:v>
                </c:pt>
                <c:pt idx="113">
                  <c:v>35582</c:v>
                </c:pt>
                <c:pt idx="114">
                  <c:v>35612</c:v>
                </c:pt>
                <c:pt idx="115">
                  <c:v>35643</c:v>
                </c:pt>
                <c:pt idx="116">
                  <c:v>35674</c:v>
                </c:pt>
                <c:pt idx="117">
                  <c:v>35704</c:v>
                </c:pt>
                <c:pt idx="118">
                  <c:v>35735</c:v>
                </c:pt>
                <c:pt idx="119">
                  <c:v>35765</c:v>
                </c:pt>
                <c:pt idx="120">
                  <c:v>35796</c:v>
                </c:pt>
                <c:pt idx="121">
                  <c:v>35827</c:v>
                </c:pt>
                <c:pt idx="122">
                  <c:v>35855</c:v>
                </c:pt>
                <c:pt idx="123">
                  <c:v>35886</c:v>
                </c:pt>
                <c:pt idx="124">
                  <c:v>35916</c:v>
                </c:pt>
                <c:pt idx="125">
                  <c:v>35947</c:v>
                </c:pt>
                <c:pt idx="126">
                  <c:v>35977</c:v>
                </c:pt>
                <c:pt idx="127">
                  <c:v>36008</c:v>
                </c:pt>
                <c:pt idx="128">
                  <c:v>36039</c:v>
                </c:pt>
                <c:pt idx="129">
                  <c:v>36069</c:v>
                </c:pt>
                <c:pt idx="130">
                  <c:v>36100</c:v>
                </c:pt>
                <c:pt idx="131">
                  <c:v>36130</c:v>
                </c:pt>
                <c:pt idx="132">
                  <c:v>36161</c:v>
                </c:pt>
                <c:pt idx="133">
                  <c:v>36192</c:v>
                </c:pt>
                <c:pt idx="134">
                  <c:v>36220</c:v>
                </c:pt>
                <c:pt idx="135">
                  <c:v>36251</c:v>
                </c:pt>
                <c:pt idx="136">
                  <c:v>36281</c:v>
                </c:pt>
                <c:pt idx="137">
                  <c:v>36312</c:v>
                </c:pt>
                <c:pt idx="138">
                  <c:v>36342</c:v>
                </c:pt>
                <c:pt idx="139">
                  <c:v>36373</c:v>
                </c:pt>
                <c:pt idx="140">
                  <c:v>36404</c:v>
                </c:pt>
                <c:pt idx="141">
                  <c:v>36434</c:v>
                </c:pt>
                <c:pt idx="142">
                  <c:v>36465</c:v>
                </c:pt>
                <c:pt idx="143">
                  <c:v>36495</c:v>
                </c:pt>
                <c:pt idx="144">
                  <c:v>36526</c:v>
                </c:pt>
                <c:pt idx="145">
                  <c:v>36557</c:v>
                </c:pt>
                <c:pt idx="146">
                  <c:v>36586</c:v>
                </c:pt>
                <c:pt idx="147">
                  <c:v>36617</c:v>
                </c:pt>
                <c:pt idx="148">
                  <c:v>36647</c:v>
                </c:pt>
                <c:pt idx="149">
                  <c:v>36678</c:v>
                </c:pt>
                <c:pt idx="150">
                  <c:v>36708</c:v>
                </c:pt>
                <c:pt idx="151">
                  <c:v>36739</c:v>
                </c:pt>
                <c:pt idx="152">
                  <c:v>36770</c:v>
                </c:pt>
                <c:pt idx="153">
                  <c:v>36800</c:v>
                </c:pt>
                <c:pt idx="154">
                  <c:v>36831</c:v>
                </c:pt>
                <c:pt idx="155">
                  <c:v>36861</c:v>
                </c:pt>
                <c:pt idx="156">
                  <c:v>36892</c:v>
                </c:pt>
                <c:pt idx="157">
                  <c:v>36923</c:v>
                </c:pt>
                <c:pt idx="158">
                  <c:v>36951</c:v>
                </c:pt>
                <c:pt idx="159">
                  <c:v>36982</c:v>
                </c:pt>
                <c:pt idx="160">
                  <c:v>37012</c:v>
                </c:pt>
                <c:pt idx="161">
                  <c:v>37043</c:v>
                </c:pt>
                <c:pt idx="162">
                  <c:v>37073</c:v>
                </c:pt>
                <c:pt idx="163">
                  <c:v>37104</c:v>
                </c:pt>
                <c:pt idx="164">
                  <c:v>37135</c:v>
                </c:pt>
                <c:pt idx="165">
                  <c:v>37165</c:v>
                </c:pt>
                <c:pt idx="166">
                  <c:v>37196</c:v>
                </c:pt>
                <c:pt idx="167">
                  <c:v>37226</c:v>
                </c:pt>
                <c:pt idx="168">
                  <c:v>37257</c:v>
                </c:pt>
                <c:pt idx="169">
                  <c:v>37288</c:v>
                </c:pt>
                <c:pt idx="170">
                  <c:v>37316</c:v>
                </c:pt>
                <c:pt idx="171">
                  <c:v>37347</c:v>
                </c:pt>
                <c:pt idx="172">
                  <c:v>37377</c:v>
                </c:pt>
                <c:pt idx="173">
                  <c:v>37408</c:v>
                </c:pt>
                <c:pt idx="174">
                  <c:v>37438</c:v>
                </c:pt>
                <c:pt idx="175">
                  <c:v>37469</c:v>
                </c:pt>
                <c:pt idx="176">
                  <c:v>37500</c:v>
                </c:pt>
                <c:pt idx="177">
                  <c:v>37530</c:v>
                </c:pt>
                <c:pt idx="178">
                  <c:v>37561</c:v>
                </c:pt>
                <c:pt idx="179">
                  <c:v>37591</c:v>
                </c:pt>
                <c:pt idx="180">
                  <c:v>37622</c:v>
                </c:pt>
                <c:pt idx="181">
                  <c:v>37653</c:v>
                </c:pt>
                <c:pt idx="182">
                  <c:v>37681</c:v>
                </c:pt>
                <c:pt idx="183">
                  <c:v>37712</c:v>
                </c:pt>
                <c:pt idx="184">
                  <c:v>37742</c:v>
                </c:pt>
                <c:pt idx="185">
                  <c:v>37773</c:v>
                </c:pt>
                <c:pt idx="186">
                  <c:v>37803</c:v>
                </c:pt>
                <c:pt idx="187">
                  <c:v>37834</c:v>
                </c:pt>
                <c:pt idx="188">
                  <c:v>37865</c:v>
                </c:pt>
                <c:pt idx="189">
                  <c:v>37895</c:v>
                </c:pt>
                <c:pt idx="190">
                  <c:v>37926</c:v>
                </c:pt>
                <c:pt idx="191">
                  <c:v>37956</c:v>
                </c:pt>
                <c:pt idx="192">
                  <c:v>37987</c:v>
                </c:pt>
                <c:pt idx="193">
                  <c:v>38018</c:v>
                </c:pt>
                <c:pt idx="194">
                  <c:v>38047</c:v>
                </c:pt>
                <c:pt idx="195">
                  <c:v>38078</c:v>
                </c:pt>
                <c:pt idx="196">
                  <c:v>38108</c:v>
                </c:pt>
                <c:pt idx="197">
                  <c:v>38139</c:v>
                </c:pt>
                <c:pt idx="198">
                  <c:v>38169</c:v>
                </c:pt>
                <c:pt idx="199">
                  <c:v>38200</c:v>
                </c:pt>
                <c:pt idx="200">
                  <c:v>38231</c:v>
                </c:pt>
                <c:pt idx="201">
                  <c:v>38261</c:v>
                </c:pt>
                <c:pt idx="202">
                  <c:v>38292</c:v>
                </c:pt>
                <c:pt idx="203">
                  <c:v>38322</c:v>
                </c:pt>
                <c:pt idx="204">
                  <c:v>38353</c:v>
                </c:pt>
                <c:pt idx="205">
                  <c:v>38384</c:v>
                </c:pt>
                <c:pt idx="206">
                  <c:v>38412</c:v>
                </c:pt>
                <c:pt idx="207">
                  <c:v>38443</c:v>
                </c:pt>
                <c:pt idx="208">
                  <c:v>38473</c:v>
                </c:pt>
                <c:pt idx="209">
                  <c:v>38504</c:v>
                </c:pt>
                <c:pt idx="210">
                  <c:v>38534</c:v>
                </c:pt>
                <c:pt idx="211">
                  <c:v>38565</c:v>
                </c:pt>
                <c:pt idx="212">
                  <c:v>38596</c:v>
                </c:pt>
                <c:pt idx="213">
                  <c:v>38626</c:v>
                </c:pt>
                <c:pt idx="214">
                  <c:v>38657</c:v>
                </c:pt>
                <c:pt idx="215">
                  <c:v>38687</c:v>
                </c:pt>
                <c:pt idx="216">
                  <c:v>38718</c:v>
                </c:pt>
                <c:pt idx="217">
                  <c:v>38749</c:v>
                </c:pt>
                <c:pt idx="218">
                  <c:v>38777</c:v>
                </c:pt>
                <c:pt idx="219">
                  <c:v>38808</c:v>
                </c:pt>
                <c:pt idx="220">
                  <c:v>38838</c:v>
                </c:pt>
                <c:pt idx="221">
                  <c:v>38869</c:v>
                </c:pt>
                <c:pt idx="222">
                  <c:v>38899</c:v>
                </c:pt>
                <c:pt idx="223">
                  <c:v>38930</c:v>
                </c:pt>
                <c:pt idx="224">
                  <c:v>38961</c:v>
                </c:pt>
                <c:pt idx="225">
                  <c:v>38991</c:v>
                </c:pt>
                <c:pt idx="226">
                  <c:v>39022</c:v>
                </c:pt>
                <c:pt idx="227">
                  <c:v>39052</c:v>
                </c:pt>
                <c:pt idx="228">
                  <c:v>39083</c:v>
                </c:pt>
                <c:pt idx="229">
                  <c:v>39114</c:v>
                </c:pt>
                <c:pt idx="230">
                  <c:v>39142</c:v>
                </c:pt>
                <c:pt idx="231">
                  <c:v>39173</c:v>
                </c:pt>
                <c:pt idx="232">
                  <c:v>39203</c:v>
                </c:pt>
                <c:pt idx="233">
                  <c:v>39234</c:v>
                </c:pt>
                <c:pt idx="234">
                  <c:v>39264</c:v>
                </c:pt>
                <c:pt idx="235">
                  <c:v>39295</c:v>
                </c:pt>
                <c:pt idx="236">
                  <c:v>39326</c:v>
                </c:pt>
                <c:pt idx="237">
                  <c:v>39356</c:v>
                </c:pt>
                <c:pt idx="238">
                  <c:v>39387</c:v>
                </c:pt>
                <c:pt idx="239">
                  <c:v>39417</c:v>
                </c:pt>
                <c:pt idx="240">
                  <c:v>39448</c:v>
                </c:pt>
                <c:pt idx="241">
                  <c:v>39479</c:v>
                </c:pt>
                <c:pt idx="242">
                  <c:v>39508</c:v>
                </c:pt>
                <c:pt idx="243">
                  <c:v>39539</c:v>
                </c:pt>
                <c:pt idx="244">
                  <c:v>39569</c:v>
                </c:pt>
                <c:pt idx="245">
                  <c:v>39600</c:v>
                </c:pt>
                <c:pt idx="246">
                  <c:v>39630</c:v>
                </c:pt>
                <c:pt idx="247">
                  <c:v>39661</c:v>
                </c:pt>
                <c:pt idx="248">
                  <c:v>39692</c:v>
                </c:pt>
                <c:pt idx="249">
                  <c:v>39722</c:v>
                </c:pt>
                <c:pt idx="250">
                  <c:v>39753</c:v>
                </c:pt>
                <c:pt idx="251">
                  <c:v>39783</c:v>
                </c:pt>
                <c:pt idx="252">
                  <c:v>39814</c:v>
                </c:pt>
                <c:pt idx="253">
                  <c:v>39845</c:v>
                </c:pt>
                <c:pt idx="254">
                  <c:v>39873</c:v>
                </c:pt>
                <c:pt idx="255">
                  <c:v>39904</c:v>
                </c:pt>
                <c:pt idx="256">
                  <c:v>39934</c:v>
                </c:pt>
                <c:pt idx="257">
                  <c:v>39965</c:v>
                </c:pt>
                <c:pt idx="258">
                  <c:v>39995</c:v>
                </c:pt>
                <c:pt idx="259">
                  <c:v>40026</c:v>
                </c:pt>
                <c:pt idx="260">
                  <c:v>40057</c:v>
                </c:pt>
                <c:pt idx="261">
                  <c:v>40087</c:v>
                </c:pt>
                <c:pt idx="262">
                  <c:v>40118</c:v>
                </c:pt>
                <c:pt idx="263">
                  <c:v>40148</c:v>
                </c:pt>
                <c:pt idx="264">
                  <c:v>40179</c:v>
                </c:pt>
                <c:pt idx="265">
                  <c:v>40210</c:v>
                </c:pt>
                <c:pt idx="266">
                  <c:v>40238</c:v>
                </c:pt>
                <c:pt idx="267">
                  <c:v>40269</c:v>
                </c:pt>
                <c:pt idx="268">
                  <c:v>40299</c:v>
                </c:pt>
                <c:pt idx="269">
                  <c:v>40330</c:v>
                </c:pt>
                <c:pt idx="270">
                  <c:v>40360</c:v>
                </c:pt>
                <c:pt idx="271">
                  <c:v>40391</c:v>
                </c:pt>
                <c:pt idx="272">
                  <c:v>40422</c:v>
                </c:pt>
                <c:pt idx="273">
                  <c:v>40452</c:v>
                </c:pt>
                <c:pt idx="274">
                  <c:v>40483</c:v>
                </c:pt>
                <c:pt idx="275">
                  <c:v>40513</c:v>
                </c:pt>
                <c:pt idx="276">
                  <c:v>40544</c:v>
                </c:pt>
                <c:pt idx="277">
                  <c:v>40575</c:v>
                </c:pt>
                <c:pt idx="278">
                  <c:v>40603</c:v>
                </c:pt>
                <c:pt idx="279">
                  <c:v>40634</c:v>
                </c:pt>
                <c:pt idx="280">
                  <c:v>40664</c:v>
                </c:pt>
                <c:pt idx="281">
                  <c:v>40695</c:v>
                </c:pt>
                <c:pt idx="282">
                  <c:v>40725</c:v>
                </c:pt>
                <c:pt idx="283">
                  <c:v>40756</c:v>
                </c:pt>
                <c:pt idx="284">
                  <c:v>40787</c:v>
                </c:pt>
                <c:pt idx="285">
                  <c:v>40817</c:v>
                </c:pt>
                <c:pt idx="286">
                  <c:v>40848</c:v>
                </c:pt>
                <c:pt idx="287">
                  <c:v>40878</c:v>
                </c:pt>
                <c:pt idx="288">
                  <c:v>40909</c:v>
                </c:pt>
                <c:pt idx="289">
                  <c:v>40940</c:v>
                </c:pt>
                <c:pt idx="290">
                  <c:v>40969</c:v>
                </c:pt>
                <c:pt idx="291">
                  <c:v>41000</c:v>
                </c:pt>
                <c:pt idx="292">
                  <c:v>41030</c:v>
                </c:pt>
                <c:pt idx="293">
                  <c:v>41061</c:v>
                </c:pt>
                <c:pt idx="294">
                  <c:v>41091</c:v>
                </c:pt>
                <c:pt idx="295">
                  <c:v>41122</c:v>
                </c:pt>
                <c:pt idx="296">
                  <c:v>41153</c:v>
                </c:pt>
                <c:pt idx="297">
                  <c:v>41183</c:v>
                </c:pt>
                <c:pt idx="298">
                  <c:v>41214</c:v>
                </c:pt>
                <c:pt idx="299">
                  <c:v>41244</c:v>
                </c:pt>
                <c:pt idx="300">
                  <c:v>41275</c:v>
                </c:pt>
                <c:pt idx="301">
                  <c:v>41306</c:v>
                </c:pt>
                <c:pt idx="302">
                  <c:v>41334</c:v>
                </c:pt>
                <c:pt idx="303">
                  <c:v>41365</c:v>
                </c:pt>
                <c:pt idx="304">
                  <c:v>41395</c:v>
                </c:pt>
                <c:pt idx="305">
                  <c:v>41426</c:v>
                </c:pt>
                <c:pt idx="306">
                  <c:v>41456</c:v>
                </c:pt>
                <c:pt idx="307">
                  <c:v>41487</c:v>
                </c:pt>
                <c:pt idx="308">
                  <c:v>41518</c:v>
                </c:pt>
                <c:pt idx="309">
                  <c:v>41548</c:v>
                </c:pt>
                <c:pt idx="310">
                  <c:v>41579</c:v>
                </c:pt>
                <c:pt idx="311">
                  <c:v>41609</c:v>
                </c:pt>
                <c:pt idx="312">
                  <c:v>41640</c:v>
                </c:pt>
                <c:pt idx="313">
                  <c:v>41671</c:v>
                </c:pt>
                <c:pt idx="314">
                  <c:v>41699</c:v>
                </c:pt>
                <c:pt idx="315">
                  <c:v>41730</c:v>
                </c:pt>
                <c:pt idx="316">
                  <c:v>41760</c:v>
                </c:pt>
                <c:pt idx="317">
                  <c:v>41791</c:v>
                </c:pt>
                <c:pt idx="318">
                  <c:v>41821</c:v>
                </c:pt>
                <c:pt idx="319">
                  <c:v>41852</c:v>
                </c:pt>
                <c:pt idx="320">
                  <c:v>41883</c:v>
                </c:pt>
                <c:pt idx="321">
                  <c:v>41913</c:v>
                </c:pt>
                <c:pt idx="322">
                  <c:v>41944</c:v>
                </c:pt>
                <c:pt idx="323">
                  <c:v>41974</c:v>
                </c:pt>
                <c:pt idx="324">
                  <c:v>42005</c:v>
                </c:pt>
                <c:pt idx="325">
                  <c:v>42036</c:v>
                </c:pt>
                <c:pt idx="326">
                  <c:v>42064</c:v>
                </c:pt>
                <c:pt idx="327">
                  <c:v>42095</c:v>
                </c:pt>
                <c:pt idx="328">
                  <c:v>42125</c:v>
                </c:pt>
                <c:pt idx="329">
                  <c:v>42156</c:v>
                </c:pt>
                <c:pt idx="330">
                  <c:v>42186</c:v>
                </c:pt>
                <c:pt idx="331">
                  <c:v>42217</c:v>
                </c:pt>
                <c:pt idx="332">
                  <c:v>42248</c:v>
                </c:pt>
                <c:pt idx="333">
                  <c:v>42278</c:v>
                </c:pt>
                <c:pt idx="334">
                  <c:v>42309</c:v>
                </c:pt>
                <c:pt idx="335">
                  <c:v>42339</c:v>
                </c:pt>
                <c:pt idx="336">
                  <c:v>42370</c:v>
                </c:pt>
                <c:pt idx="337">
                  <c:v>42401</c:v>
                </c:pt>
                <c:pt idx="338">
                  <c:v>42430</c:v>
                </c:pt>
                <c:pt idx="339">
                  <c:v>42461</c:v>
                </c:pt>
                <c:pt idx="340">
                  <c:v>42491</c:v>
                </c:pt>
                <c:pt idx="341">
                  <c:v>42522</c:v>
                </c:pt>
                <c:pt idx="342">
                  <c:v>42552</c:v>
                </c:pt>
              </c:numCache>
            </c:numRef>
          </c:cat>
          <c:val>
            <c:numRef>
              <c:f>Câmbio!$C$2:$C$373</c:f>
              <c:numCache>
                <c:formatCode>General</c:formatCode>
                <c:ptCount val="372"/>
                <c:pt idx="0">
                  <c:v>125.54</c:v>
                </c:pt>
                <c:pt idx="1">
                  <c:v>125.72</c:v>
                </c:pt>
                <c:pt idx="2">
                  <c:v>127.44</c:v>
                </c:pt>
                <c:pt idx="3">
                  <c:v>126.85</c:v>
                </c:pt>
                <c:pt idx="4">
                  <c:v>129.13</c:v>
                </c:pt>
                <c:pt idx="5">
                  <c:v>123.08</c:v>
                </c:pt>
                <c:pt idx="6">
                  <c:v>120.04</c:v>
                </c:pt>
                <c:pt idx="7">
                  <c:v>121.25</c:v>
                </c:pt>
                <c:pt idx="8">
                  <c:v>118.15</c:v>
                </c:pt>
                <c:pt idx="9">
                  <c:v>121.04</c:v>
                </c:pt>
                <c:pt idx="10">
                  <c:v>123.89</c:v>
                </c:pt>
                <c:pt idx="11">
                  <c:v>123.33</c:v>
                </c:pt>
                <c:pt idx="12">
                  <c:v>119.53</c:v>
                </c:pt>
                <c:pt idx="13">
                  <c:v>113.01</c:v>
                </c:pt>
                <c:pt idx="14">
                  <c:v>106.54</c:v>
                </c:pt>
                <c:pt idx="15">
                  <c:v>93.21</c:v>
                </c:pt>
                <c:pt idx="16">
                  <c:v>85.17</c:v>
                </c:pt>
                <c:pt idx="17">
                  <c:v>82.3</c:v>
                </c:pt>
                <c:pt idx="18">
                  <c:v>93.02</c:v>
                </c:pt>
                <c:pt idx="19">
                  <c:v>90.76</c:v>
                </c:pt>
                <c:pt idx="20">
                  <c:v>86.33</c:v>
                </c:pt>
                <c:pt idx="21">
                  <c:v>87.01</c:v>
                </c:pt>
                <c:pt idx="22">
                  <c:v>82.58</c:v>
                </c:pt>
                <c:pt idx="23">
                  <c:v>79.349999999999994</c:v>
                </c:pt>
                <c:pt idx="24">
                  <c:v>80.319999999999993</c:v>
                </c:pt>
                <c:pt idx="25">
                  <c:v>71.47</c:v>
                </c:pt>
                <c:pt idx="26">
                  <c:v>66.319999999999993</c:v>
                </c:pt>
                <c:pt idx="27">
                  <c:v>71.27</c:v>
                </c:pt>
                <c:pt idx="28">
                  <c:v>74.099999999999994</c:v>
                </c:pt>
                <c:pt idx="29">
                  <c:v>72.56</c:v>
                </c:pt>
                <c:pt idx="30">
                  <c:v>76.66</c:v>
                </c:pt>
                <c:pt idx="31">
                  <c:v>75.14</c:v>
                </c:pt>
                <c:pt idx="32">
                  <c:v>71.459999999999994</c:v>
                </c:pt>
                <c:pt idx="33">
                  <c:v>81.02</c:v>
                </c:pt>
                <c:pt idx="34">
                  <c:v>91.26</c:v>
                </c:pt>
                <c:pt idx="35">
                  <c:v>96.86</c:v>
                </c:pt>
                <c:pt idx="36">
                  <c:v>98.61</c:v>
                </c:pt>
                <c:pt idx="37">
                  <c:v>94.15</c:v>
                </c:pt>
                <c:pt idx="38">
                  <c:v>85.37</c:v>
                </c:pt>
                <c:pt idx="39">
                  <c:v>87.1</c:v>
                </c:pt>
                <c:pt idx="40">
                  <c:v>87.79</c:v>
                </c:pt>
                <c:pt idx="41">
                  <c:v>85.03</c:v>
                </c:pt>
                <c:pt idx="42">
                  <c:v>83.97</c:v>
                </c:pt>
                <c:pt idx="43">
                  <c:v>82.83</c:v>
                </c:pt>
                <c:pt idx="44">
                  <c:v>84.37</c:v>
                </c:pt>
                <c:pt idx="45">
                  <c:v>96.91</c:v>
                </c:pt>
                <c:pt idx="46">
                  <c:v>99.93</c:v>
                </c:pt>
                <c:pt idx="47">
                  <c:v>106.25</c:v>
                </c:pt>
                <c:pt idx="48">
                  <c:v>106.19</c:v>
                </c:pt>
                <c:pt idx="49">
                  <c:v>104.1</c:v>
                </c:pt>
                <c:pt idx="50">
                  <c:v>104.4</c:v>
                </c:pt>
                <c:pt idx="51">
                  <c:v>106.33</c:v>
                </c:pt>
                <c:pt idx="52">
                  <c:v>103.07</c:v>
                </c:pt>
                <c:pt idx="53">
                  <c:v>104.52</c:v>
                </c:pt>
                <c:pt idx="54">
                  <c:v>106.81</c:v>
                </c:pt>
                <c:pt idx="55">
                  <c:v>108.15</c:v>
                </c:pt>
                <c:pt idx="56">
                  <c:v>107.69</c:v>
                </c:pt>
                <c:pt idx="57">
                  <c:v>106.09</c:v>
                </c:pt>
                <c:pt idx="58">
                  <c:v>104.66</c:v>
                </c:pt>
                <c:pt idx="59">
                  <c:v>103.21</c:v>
                </c:pt>
                <c:pt idx="60">
                  <c:v>99.28</c:v>
                </c:pt>
                <c:pt idx="61">
                  <c:v>100.47</c:v>
                </c:pt>
                <c:pt idx="62">
                  <c:v>99.5</c:v>
                </c:pt>
                <c:pt idx="63">
                  <c:v>101.73</c:v>
                </c:pt>
                <c:pt idx="64">
                  <c:v>102.95</c:v>
                </c:pt>
                <c:pt idx="65">
                  <c:v>102.43</c:v>
                </c:pt>
                <c:pt idx="66">
                  <c:v>101</c:v>
                </c:pt>
                <c:pt idx="67">
                  <c:v>100.79</c:v>
                </c:pt>
                <c:pt idx="68">
                  <c:v>101.1</c:v>
                </c:pt>
                <c:pt idx="69">
                  <c:v>102.38</c:v>
                </c:pt>
                <c:pt idx="70">
                  <c:v>101.19</c:v>
                </c:pt>
                <c:pt idx="71">
                  <c:v>100.32</c:v>
                </c:pt>
                <c:pt idx="72">
                  <c:v>98.91</c:v>
                </c:pt>
                <c:pt idx="73">
                  <c:v>100.37</c:v>
                </c:pt>
                <c:pt idx="74">
                  <c:v>99.07</c:v>
                </c:pt>
                <c:pt idx="75">
                  <c:v>100.39</c:v>
                </c:pt>
                <c:pt idx="76">
                  <c:v>100.94</c:v>
                </c:pt>
                <c:pt idx="77">
                  <c:v>100</c:v>
                </c:pt>
                <c:pt idx="78">
                  <c:v>88.96</c:v>
                </c:pt>
                <c:pt idx="79">
                  <c:v>84.38</c:v>
                </c:pt>
                <c:pt idx="80">
                  <c:v>80.459999999999994</c:v>
                </c:pt>
                <c:pt idx="81">
                  <c:v>77.62</c:v>
                </c:pt>
                <c:pt idx="82">
                  <c:v>74.849999999999994</c:v>
                </c:pt>
                <c:pt idx="83">
                  <c:v>73.31</c:v>
                </c:pt>
                <c:pt idx="84">
                  <c:v>72.099999999999994</c:v>
                </c:pt>
                <c:pt idx="85">
                  <c:v>71.63</c:v>
                </c:pt>
                <c:pt idx="86">
                  <c:v>76.62</c:v>
                </c:pt>
                <c:pt idx="87">
                  <c:v>77.91</c:v>
                </c:pt>
                <c:pt idx="88">
                  <c:v>74.72</c:v>
                </c:pt>
                <c:pt idx="89">
                  <c:v>74.8</c:v>
                </c:pt>
                <c:pt idx="90">
                  <c:v>74.47</c:v>
                </c:pt>
                <c:pt idx="91">
                  <c:v>73.27</c:v>
                </c:pt>
                <c:pt idx="92">
                  <c:v>72.930000000000007</c:v>
                </c:pt>
                <c:pt idx="93">
                  <c:v>73.260000000000005</c:v>
                </c:pt>
                <c:pt idx="94">
                  <c:v>73.97</c:v>
                </c:pt>
                <c:pt idx="95">
                  <c:v>71.08</c:v>
                </c:pt>
                <c:pt idx="96">
                  <c:v>70.319999999999993</c:v>
                </c:pt>
                <c:pt idx="97">
                  <c:v>70.3</c:v>
                </c:pt>
                <c:pt idx="98">
                  <c:v>70.349999999999994</c:v>
                </c:pt>
                <c:pt idx="99">
                  <c:v>69.62</c:v>
                </c:pt>
                <c:pt idx="100">
                  <c:v>69.08</c:v>
                </c:pt>
                <c:pt idx="101">
                  <c:v>68.709999999999994</c:v>
                </c:pt>
                <c:pt idx="102">
                  <c:v>68.739999999999995</c:v>
                </c:pt>
                <c:pt idx="103">
                  <c:v>69.44</c:v>
                </c:pt>
                <c:pt idx="104">
                  <c:v>69.349999999999994</c:v>
                </c:pt>
                <c:pt idx="105">
                  <c:v>69.36</c:v>
                </c:pt>
                <c:pt idx="106">
                  <c:v>69.94</c:v>
                </c:pt>
                <c:pt idx="107">
                  <c:v>69.53</c:v>
                </c:pt>
                <c:pt idx="108">
                  <c:v>68.349999999999994</c:v>
                </c:pt>
                <c:pt idx="109">
                  <c:v>67.349999999999994</c:v>
                </c:pt>
                <c:pt idx="110">
                  <c:v>67.06</c:v>
                </c:pt>
                <c:pt idx="111">
                  <c:v>66.56</c:v>
                </c:pt>
                <c:pt idx="112">
                  <c:v>67.430000000000007</c:v>
                </c:pt>
                <c:pt idx="113">
                  <c:v>67.400000000000006</c:v>
                </c:pt>
                <c:pt idx="114">
                  <c:v>66.97</c:v>
                </c:pt>
                <c:pt idx="115">
                  <c:v>66.66</c:v>
                </c:pt>
                <c:pt idx="116">
                  <c:v>67.64</c:v>
                </c:pt>
                <c:pt idx="117">
                  <c:v>68.540000000000006</c:v>
                </c:pt>
                <c:pt idx="118">
                  <c:v>68.87</c:v>
                </c:pt>
                <c:pt idx="119">
                  <c:v>68.19</c:v>
                </c:pt>
                <c:pt idx="120">
                  <c:v>67.510000000000005</c:v>
                </c:pt>
                <c:pt idx="121">
                  <c:v>67.94</c:v>
                </c:pt>
                <c:pt idx="122">
                  <c:v>67.86</c:v>
                </c:pt>
                <c:pt idx="123">
                  <c:v>68.41</c:v>
                </c:pt>
                <c:pt idx="124">
                  <c:v>68.97</c:v>
                </c:pt>
                <c:pt idx="125">
                  <c:v>68.81</c:v>
                </c:pt>
                <c:pt idx="126">
                  <c:v>69.27</c:v>
                </c:pt>
                <c:pt idx="127">
                  <c:v>70.010000000000005</c:v>
                </c:pt>
                <c:pt idx="128">
                  <c:v>72.56</c:v>
                </c:pt>
                <c:pt idx="129">
                  <c:v>74.81</c:v>
                </c:pt>
                <c:pt idx="130">
                  <c:v>74.400000000000006</c:v>
                </c:pt>
                <c:pt idx="131">
                  <c:v>75.260000000000005</c:v>
                </c:pt>
                <c:pt idx="132">
                  <c:v>93.04</c:v>
                </c:pt>
                <c:pt idx="133">
                  <c:v>115.55</c:v>
                </c:pt>
                <c:pt idx="134">
                  <c:v>112.06</c:v>
                </c:pt>
                <c:pt idx="135">
                  <c:v>99.7</c:v>
                </c:pt>
                <c:pt idx="136">
                  <c:v>98.35</c:v>
                </c:pt>
                <c:pt idx="137">
                  <c:v>102.06</c:v>
                </c:pt>
                <c:pt idx="138">
                  <c:v>102.97</c:v>
                </c:pt>
                <c:pt idx="139">
                  <c:v>108.5</c:v>
                </c:pt>
                <c:pt idx="140">
                  <c:v>109.72</c:v>
                </c:pt>
                <c:pt idx="141">
                  <c:v>113.32</c:v>
                </c:pt>
                <c:pt idx="142">
                  <c:v>108.98</c:v>
                </c:pt>
                <c:pt idx="143">
                  <c:v>102.78</c:v>
                </c:pt>
                <c:pt idx="144">
                  <c:v>100.17</c:v>
                </c:pt>
                <c:pt idx="145">
                  <c:v>97.34</c:v>
                </c:pt>
                <c:pt idx="146">
                  <c:v>95.28</c:v>
                </c:pt>
                <c:pt idx="147">
                  <c:v>96.02</c:v>
                </c:pt>
                <c:pt idx="148">
                  <c:v>97.52</c:v>
                </c:pt>
                <c:pt idx="149">
                  <c:v>98.44</c:v>
                </c:pt>
                <c:pt idx="150">
                  <c:v>95.77</c:v>
                </c:pt>
                <c:pt idx="151">
                  <c:v>93.46</c:v>
                </c:pt>
                <c:pt idx="152">
                  <c:v>94.05</c:v>
                </c:pt>
                <c:pt idx="153">
                  <c:v>95.61</c:v>
                </c:pt>
                <c:pt idx="154">
                  <c:v>99.08</c:v>
                </c:pt>
                <c:pt idx="155">
                  <c:v>101.06</c:v>
                </c:pt>
                <c:pt idx="156">
                  <c:v>100.36</c:v>
                </c:pt>
                <c:pt idx="157">
                  <c:v>105.96</c:v>
                </c:pt>
                <c:pt idx="158">
                  <c:v>109.46</c:v>
                </c:pt>
                <c:pt idx="159">
                  <c:v>114.17</c:v>
                </c:pt>
                <c:pt idx="160">
                  <c:v>119.14</c:v>
                </c:pt>
                <c:pt idx="161">
                  <c:v>121.73</c:v>
                </c:pt>
                <c:pt idx="162">
                  <c:v>124.71</c:v>
                </c:pt>
                <c:pt idx="163">
                  <c:v>128.03</c:v>
                </c:pt>
                <c:pt idx="164">
                  <c:v>136.35</c:v>
                </c:pt>
                <c:pt idx="165">
                  <c:v>137.79</c:v>
                </c:pt>
                <c:pt idx="166">
                  <c:v>126.16</c:v>
                </c:pt>
                <c:pt idx="167">
                  <c:v>116.85</c:v>
                </c:pt>
                <c:pt idx="168">
                  <c:v>111.75</c:v>
                </c:pt>
                <c:pt idx="169">
                  <c:v>111.03</c:v>
                </c:pt>
                <c:pt idx="170">
                  <c:v>106.76</c:v>
                </c:pt>
                <c:pt idx="171">
                  <c:v>105.39</c:v>
                </c:pt>
                <c:pt idx="172">
                  <c:v>112.89</c:v>
                </c:pt>
                <c:pt idx="173">
                  <c:v>124.7</c:v>
                </c:pt>
                <c:pt idx="174">
                  <c:v>136.62</c:v>
                </c:pt>
                <c:pt idx="175">
                  <c:v>142.66999999999999</c:v>
                </c:pt>
                <c:pt idx="176">
                  <c:v>152.25</c:v>
                </c:pt>
                <c:pt idx="177">
                  <c:v>171.03</c:v>
                </c:pt>
                <c:pt idx="178">
                  <c:v>158.26</c:v>
                </c:pt>
                <c:pt idx="179">
                  <c:v>158.69999999999999</c:v>
                </c:pt>
                <c:pt idx="180">
                  <c:v>149.36000000000001</c:v>
                </c:pt>
                <c:pt idx="181">
                  <c:v>160.19</c:v>
                </c:pt>
                <c:pt idx="182">
                  <c:v>152.85</c:v>
                </c:pt>
                <c:pt idx="183">
                  <c:v>138.13999999999999</c:v>
                </c:pt>
                <c:pt idx="184">
                  <c:v>133.03</c:v>
                </c:pt>
                <c:pt idx="185">
                  <c:v>130.28</c:v>
                </c:pt>
                <c:pt idx="186">
                  <c:v>129.19999999999999</c:v>
                </c:pt>
                <c:pt idx="187">
                  <c:v>132.84</c:v>
                </c:pt>
                <c:pt idx="188">
                  <c:v>129.62</c:v>
                </c:pt>
                <c:pt idx="189">
                  <c:v>129.03</c:v>
                </c:pt>
                <c:pt idx="190">
                  <c:v>130.76</c:v>
                </c:pt>
                <c:pt idx="191">
                  <c:v>133.07</c:v>
                </c:pt>
                <c:pt idx="192">
                  <c:v>130.93</c:v>
                </c:pt>
                <c:pt idx="193">
                  <c:v>137.72999999999999</c:v>
                </c:pt>
                <c:pt idx="194">
                  <c:v>135.51</c:v>
                </c:pt>
                <c:pt idx="195">
                  <c:v>135.1</c:v>
                </c:pt>
                <c:pt idx="196">
                  <c:v>142.57</c:v>
                </c:pt>
                <c:pt idx="197">
                  <c:v>144.1</c:v>
                </c:pt>
                <c:pt idx="198">
                  <c:v>139.4</c:v>
                </c:pt>
                <c:pt idx="199">
                  <c:v>136.65</c:v>
                </c:pt>
                <c:pt idx="200">
                  <c:v>131.58000000000001</c:v>
                </c:pt>
                <c:pt idx="201">
                  <c:v>130.97999999999999</c:v>
                </c:pt>
                <c:pt idx="202">
                  <c:v>129.05000000000001</c:v>
                </c:pt>
                <c:pt idx="203">
                  <c:v>126.88</c:v>
                </c:pt>
                <c:pt idx="204">
                  <c:v>124.02</c:v>
                </c:pt>
                <c:pt idx="205">
                  <c:v>120.05</c:v>
                </c:pt>
                <c:pt idx="206">
                  <c:v>125.3</c:v>
                </c:pt>
                <c:pt idx="207">
                  <c:v>118.26</c:v>
                </c:pt>
                <c:pt idx="208">
                  <c:v>111.64</c:v>
                </c:pt>
                <c:pt idx="209">
                  <c:v>108.35</c:v>
                </c:pt>
                <c:pt idx="210">
                  <c:v>106.38</c:v>
                </c:pt>
                <c:pt idx="211">
                  <c:v>106.82</c:v>
                </c:pt>
                <c:pt idx="212">
                  <c:v>104.03</c:v>
                </c:pt>
                <c:pt idx="213">
                  <c:v>100.88</c:v>
                </c:pt>
                <c:pt idx="214">
                  <c:v>97.21</c:v>
                </c:pt>
                <c:pt idx="215">
                  <c:v>100.9</c:v>
                </c:pt>
                <c:pt idx="216">
                  <c:v>100.68</c:v>
                </c:pt>
                <c:pt idx="217">
                  <c:v>95.44</c:v>
                </c:pt>
                <c:pt idx="218">
                  <c:v>95.29</c:v>
                </c:pt>
                <c:pt idx="219">
                  <c:v>95.14</c:v>
                </c:pt>
                <c:pt idx="220">
                  <c:v>99.31</c:v>
                </c:pt>
                <c:pt idx="221">
                  <c:v>102.35</c:v>
                </c:pt>
                <c:pt idx="222">
                  <c:v>100.12</c:v>
                </c:pt>
                <c:pt idx="223">
                  <c:v>99.2</c:v>
                </c:pt>
                <c:pt idx="224">
                  <c:v>99.14</c:v>
                </c:pt>
                <c:pt idx="225">
                  <c:v>97.72</c:v>
                </c:pt>
                <c:pt idx="226">
                  <c:v>98.62</c:v>
                </c:pt>
                <c:pt idx="227">
                  <c:v>99.29</c:v>
                </c:pt>
                <c:pt idx="228">
                  <c:v>97.85</c:v>
                </c:pt>
                <c:pt idx="229">
                  <c:v>95.85</c:v>
                </c:pt>
                <c:pt idx="230">
                  <c:v>96.14</c:v>
                </c:pt>
                <c:pt idx="231">
                  <c:v>94.59</c:v>
                </c:pt>
                <c:pt idx="232">
                  <c:v>92.5</c:v>
                </c:pt>
                <c:pt idx="233">
                  <c:v>90.12</c:v>
                </c:pt>
                <c:pt idx="234">
                  <c:v>88.84</c:v>
                </c:pt>
                <c:pt idx="235">
                  <c:v>92.25</c:v>
                </c:pt>
                <c:pt idx="236">
                  <c:v>89.92</c:v>
                </c:pt>
                <c:pt idx="237">
                  <c:v>86.17</c:v>
                </c:pt>
                <c:pt idx="238">
                  <c:v>86.19</c:v>
                </c:pt>
                <c:pt idx="239">
                  <c:v>86.66</c:v>
                </c:pt>
                <c:pt idx="240">
                  <c:v>86.19</c:v>
                </c:pt>
                <c:pt idx="241">
                  <c:v>85.36</c:v>
                </c:pt>
                <c:pt idx="242">
                  <c:v>86.32</c:v>
                </c:pt>
                <c:pt idx="243">
                  <c:v>85.97</c:v>
                </c:pt>
                <c:pt idx="244">
                  <c:v>84.12</c:v>
                </c:pt>
                <c:pt idx="245">
                  <c:v>82.11</c:v>
                </c:pt>
                <c:pt idx="246">
                  <c:v>81.06</c:v>
                </c:pt>
                <c:pt idx="247">
                  <c:v>80.55</c:v>
                </c:pt>
                <c:pt idx="248">
                  <c:v>87.61</c:v>
                </c:pt>
                <c:pt idx="249">
                  <c:v>100.24</c:v>
                </c:pt>
                <c:pt idx="250">
                  <c:v>100.66</c:v>
                </c:pt>
                <c:pt idx="251">
                  <c:v>107.19</c:v>
                </c:pt>
                <c:pt idx="252">
                  <c:v>101.33</c:v>
                </c:pt>
                <c:pt idx="253">
                  <c:v>99.54</c:v>
                </c:pt>
                <c:pt idx="254">
                  <c:v>97.4</c:v>
                </c:pt>
                <c:pt idx="255">
                  <c:v>95.38</c:v>
                </c:pt>
                <c:pt idx="256">
                  <c:v>89.91</c:v>
                </c:pt>
                <c:pt idx="257">
                  <c:v>87.38</c:v>
                </c:pt>
                <c:pt idx="258">
                  <c:v>86.38</c:v>
                </c:pt>
                <c:pt idx="259">
                  <c:v>82.86</c:v>
                </c:pt>
                <c:pt idx="260">
                  <c:v>82.13</c:v>
                </c:pt>
                <c:pt idx="261">
                  <c:v>79.150000000000006</c:v>
                </c:pt>
                <c:pt idx="262">
                  <c:v>79.27</c:v>
                </c:pt>
                <c:pt idx="263">
                  <c:v>79.87</c:v>
                </c:pt>
                <c:pt idx="264">
                  <c:v>79.59</c:v>
                </c:pt>
                <c:pt idx="265">
                  <c:v>81.53</c:v>
                </c:pt>
                <c:pt idx="266">
                  <c:v>78.75</c:v>
                </c:pt>
                <c:pt idx="267">
                  <c:v>77.180000000000007</c:v>
                </c:pt>
                <c:pt idx="268">
                  <c:v>77.66</c:v>
                </c:pt>
                <c:pt idx="269">
                  <c:v>76.400000000000006</c:v>
                </c:pt>
                <c:pt idx="270">
                  <c:v>76.44</c:v>
                </c:pt>
                <c:pt idx="271">
                  <c:v>76.819999999999993</c:v>
                </c:pt>
                <c:pt idx="272">
                  <c:v>75.569999999999993</c:v>
                </c:pt>
                <c:pt idx="273">
                  <c:v>75.180000000000007</c:v>
                </c:pt>
                <c:pt idx="274">
                  <c:v>75.739999999999995</c:v>
                </c:pt>
                <c:pt idx="275">
                  <c:v>73.739999999999995</c:v>
                </c:pt>
                <c:pt idx="276">
                  <c:v>73.19</c:v>
                </c:pt>
                <c:pt idx="277">
                  <c:v>74.67</c:v>
                </c:pt>
                <c:pt idx="278">
                  <c:v>74.77</c:v>
                </c:pt>
                <c:pt idx="279">
                  <c:v>72.209999999999994</c:v>
                </c:pt>
                <c:pt idx="280">
                  <c:v>73.42</c:v>
                </c:pt>
                <c:pt idx="281">
                  <c:v>72.38</c:v>
                </c:pt>
                <c:pt idx="282">
                  <c:v>71.760000000000005</c:v>
                </c:pt>
                <c:pt idx="283">
                  <c:v>73.430000000000007</c:v>
                </c:pt>
                <c:pt idx="284">
                  <c:v>78.12</c:v>
                </c:pt>
                <c:pt idx="285">
                  <c:v>78.22</c:v>
                </c:pt>
                <c:pt idx="286">
                  <c:v>78.06</c:v>
                </c:pt>
                <c:pt idx="287">
                  <c:v>79.39</c:v>
                </c:pt>
                <c:pt idx="288">
                  <c:v>76.75</c:v>
                </c:pt>
                <c:pt idx="289">
                  <c:v>75.45</c:v>
                </c:pt>
                <c:pt idx="290">
                  <c:v>79</c:v>
                </c:pt>
                <c:pt idx="291">
                  <c:v>81.099999999999994</c:v>
                </c:pt>
                <c:pt idx="292">
                  <c:v>85.53</c:v>
                </c:pt>
                <c:pt idx="293">
                  <c:v>87</c:v>
                </c:pt>
                <c:pt idx="294">
                  <c:v>85.92</c:v>
                </c:pt>
                <c:pt idx="295">
                  <c:v>86.89</c:v>
                </c:pt>
                <c:pt idx="296">
                  <c:v>87.63</c:v>
                </c:pt>
                <c:pt idx="297">
                  <c:v>87.34</c:v>
                </c:pt>
                <c:pt idx="298">
                  <c:v>87.99</c:v>
                </c:pt>
                <c:pt idx="299">
                  <c:v>88.5</c:v>
                </c:pt>
                <c:pt idx="300">
                  <c:v>86</c:v>
                </c:pt>
                <c:pt idx="301">
                  <c:v>83.58</c:v>
                </c:pt>
                <c:pt idx="302">
                  <c:v>82.97</c:v>
                </c:pt>
                <c:pt idx="303">
                  <c:v>83.3</c:v>
                </c:pt>
                <c:pt idx="304">
                  <c:v>84.33</c:v>
                </c:pt>
                <c:pt idx="305">
                  <c:v>90.18</c:v>
                </c:pt>
                <c:pt idx="306">
                  <c:v>93.45</c:v>
                </c:pt>
                <c:pt idx="307">
                  <c:v>98.06</c:v>
                </c:pt>
                <c:pt idx="308">
                  <c:v>94.79</c:v>
                </c:pt>
                <c:pt idx="309">
                  <c:v>91.47</c:v>
                </c:pt>
                <c:pt idx="310">
                  <c:v>94.71</c:v>
                </c:pt>
                <c:pt idx="311">
                  <c:v>95.87</c:v>
                </c:pt>
                <c:pt idx="312">
                  <c:v>95.6</c:v>
                </c:pt>
                <c:pt idx="313">
                  <c:v>94.72</c:v>
                </c:pt>
                <c:pt idx="314">
                  <c:v>91.68</c:v>
                </c:pt>
                <c:pt idx="315">
                  <c:v>87.63</c:v>
                </c:pt>
                <c:pt idx="316">
                  <c:v>86.9</c:v>
                </c:pt>
                <c:pt idx="317">
                  <c:v>87.05</c:v>
                </c:pt>
                <c:pt idx="318">
                  <c:v>87.49</c:v>
                </c:pt>
                <c:pt idx="319">
                  <c:v>88.77</c:v>
                </c:pt>
                <c:pt idx="320">
                  <c:v>89.59</c:v>
                </c:pt>
                <c:pt idx="321">
                  <c:v>92.87</c:v>
                </c:pt>
                <c:pt idx="322">
                  <c:v>94.97</c:v>
                </c:pt>
                <c:pt idx="323">
                  <c:v>96.66</c:v>
                </c:pt>
                <c:pt idx="324">
                  <c:v>93.33</c:v>
                </c:pt>
                <c:pt idx="325">
                  <c:v>98.7</c:v>
                </c:pt>
                <c:pt idx="326">
                  <c:v>107.01</c:v>
                </c:pt>
                <c:pt idx="327">
                  <c:v>103.69</c:v>
                </c:pt>
                <c:pt idx="328">
                  <c:v>104.16</c:v>
                </c:pt>
                <c:pt idx="329">
                  <c:v>105.09</c:v>
                </c:pt>
                <c:pt idx="330">
                  <c:v>108.4</c:v>
                </c:pt>
                <c:pt idx="331">
                  <c:v>117.68</c:v>
                </c:pt>
                <c:pt idx="332">
                  <c:v>129.36000000000001</c:v>
                </c:pt>
                <c:pt idx="333">
                  <c:v>127.45</c:v>
                </c:pt>
                <c:pt idx="334">
                  <c:v>121.95</c:v>
                </c:pt>
                <c:pt idx="335">
                  <c:v>122.14</c:v>
                </c:pt>
                <c:pt idx="336">
                  <c:v>122.41</c:v>
                </c:pt>
                <c:pt idx="337">
                  <c:v>120.2</c:v>
                </c:pt>
                <c:pt idx="338">
                  <c:v>112.7</c:v>
                </c:pt>
                <c:pt idx="339">
                  <c:v>110.03</c:v>
                </c:pt>
                <c:pt idx="340">
                  <c:v>108.66</c:v>
                </c:pt>
                <c:pt idx="341">
                  <c:v>104.86</c:v>
                </c:pt>
                <c:pt idx="342">
                  <c:v>99.57</c:v>
                </c:pt>
                <c:pt idx="343">
                  <c:v>98.18</c:v>
                </c:pt>
                <c:pt idx="344">
                  <c:v>99.09</c:v>
                </c:pt>
                <c:pt idx="345">
                  <c:v>95.94</c:v>
                </c:pt>
                <c:pt idx="346">
                  <c:v>98.83</c:v>
                </c:pt>
                <c:pt idx="347">
                  <c:v>97.62</c:v>
                </c:pt>
                <c:pt idx="348">
                  <c:v>92.97</c:v>
                </c:pt>
                <c:pt idx="349">
                  <c:v>91.46</c:v>
                </c:pt>
                <c:pt idx="350">
                  <c:v>92.14</c:v>
                </c:pt>
                <c:pt idx="351">
                  <c:v>93.24</c:v>
                </c:pt>
                <c:pt idx="352">
                  <c:v>95.61</c:v>
                </c:pt>
                <c:pt idx="353">
                  <c:v>99.2</c:v>
                </c:pt>
                <c:pt idx="354">
                  <c:v>97.46</c:v>
                </c:pt>
                <c:pt idx="355">
                  <c:v>97.34</c:v>
                </c:pt>
                <c:pt idx="356">
                  <c:v>97.5</c:v>
                </c:pt>
                <c:pt idx="357">
                  <c:v>97.89</c:v>
                </c:pt>
                <c:pt idx="358">
                  <c:v>99.85</c:v>
                </c:pt>
                <c:pt idx="359">
                  <c:v>101.27</c:v>
                </c:pt>
                <c:pt idx="360">
                  <c:v>99.59</c:v>
                </c:pt>
                <c:pt idx="361">
                  <c:v>101.87</c:v>
                </c:pt>
                <c:pt idx="362">
                  <c:v>102.58</c:v>
                </c:pt>
                <c:pt idx="363">
                  <c:v>106.72</c:v>
                </c:pt>
                <c:pt idx="364">
                  <c:v>109.95</c:v>
                </c:pt>
                <c:pt idx="365">
                  <c:v>110.8</c:v>
                </c:pt>
                <c:pt idx="366">
                  <c:v>111.86</c:v>
                </c:pt>
                <c:pt idx="367">
                  <c:v>113.78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326-40AF-81F0-1303900D37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9215488"/>
        <c:axId val="129229568"/>
      </c:lineChart>
      <c:dateAx>
        <c:axId val="129212416"/>
        <c:scaling>
          <c:orientation val="minMax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9213952"/>
        <c:crosses val="autoZero"/>
        <c:auto val="1"/>
        <c:lblOffset val="100"/>
        <c:baseTimeUnit val="months"/>
      </c:dateAx>
      <c:valAx>
        <c:axId val="129213952"/>
        <c:scaling>
          <c:orientation val="minMax"/>
          <c:max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9212416"/>
        <c:crosses val="autoZero"/>
        <c:crossBetween val="between"/>
        <c:majorUnit val="1"/>
      </c:valAx>
      <c:dateAx>
        <c:axId val="129215488"/>
        <c:scaling>
          <c:orientation val="minMax"/>
        </c:scaling>
        <c:delete val="1"/>
        <c:axPos val="b"/>
        <c:numFmt formatCode="mmm\-yy" sourceLinked="1"/>
        <c:majorTickMark val="out"/>
        <c:minorTickMark val="none"/>
        <c:tickLblPos val="nextTo"/>
        <c:crossAx val="129229568"/>
        <c:crosses val="autoZero"/>
        <c:auto val="1"/>
        <c:lblOffset val="100"/>
        <c:baseTimeUnit val="months"/>
      </c:dateAx>
      <c:valAx>
        <c:axId val="129229568"/>
        <c:scaling>
          <c:orientation val="minMax"/>
          <c:max val="200"/>
          <c:min val="0"/>
        </c:scaling>
        <c:delete val="0"/>
        <c:axPos val="r"/>
        <c:numFmt formatCode="#,##0" sourceLinked="0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9215488"/>
        <c:crosses val="max"/>
        <c:crossBetween val="between"/>
        <c:majorUnit val="40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Dólar comercial: nominal (esquerda) e efetivo (direita: jun/94 = 100)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Nominal</c:v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Câmbio!$A$78:$A$373</c:f>
              <c:numCache>
                <c:formatCode>mmm\-yy</c:formatCode>
                <c:ptCount val="296"/>
                <c:pt idx="0">
                  <c:v>34455</c:v>
                </c:pt>
                <c:pt idx="1">
                  <c:v>34486</c:v>
                </c:pt>
                <c:pt idx="2">
                  <c:v>34516</c:v>
                </c:pt>
                <c:pt idx="3">
                  <c:v>34547</c:v>
                </c:pt>
                <c:pt idx="4">
                  <c:v>34578</c:v>
                </c:pt>
                <c:pt idx="5">
                  <c:v>34608</c:v>
                </c:pt>
                <c:pt idx="6">
                  <c:v>34639</c:v>
                </c:pt>
                <c:pt idx="7">
                  <c:v>34669</c:v>
                </c:pt>
                <c:pt idx="8">
                  <c:v>34700</c:v>
                </c:pt>
                <c:pt idx="9">
                  <c:v>34731</c:v>
                </c:pt>
                <c:pt idx="10">
                  <c:v>34759</c:v>
                </c:pt>
                <c:pt idx="11">
                  <c:v>34790</c:v>
                </c:pt>
                <c:pt idx="12">
                  <c:v>34820</c:v>
                </c:pt>
                <c:pt idx="13">
                  <c:v>34851</c:v>
                </c:pt>
                <c:pt idx="14">
                  <c:v>34881</c:v>
                </c:pt>
                <c:pt idx="15">
                  <c:v>34912</c:v>
                </c:pt>
                <c:pt idx="16">
                  <c:v>34943</c:v>
                </c:pt>
                <c:pt idx="17">
                  <c:v>34973</c:v>
                </c:pt>
                <c:pt idx="18">
                  <c:v>35004</c:v>
                </c:pt>
                <c:pt idx="19">
                  <c:v>35034</c:v>
                </c:pt>
                <c:pt idx="20">
                  <c:v>35065</c:v>
                </c:pt>
                <c:pt idx="21">
                  <c:v>35096</c:v>
                </c:pt>
                <c:pt idx="22">
                  <c:v>35125</c:v>
                </c:pt>
                <c:pt idx="23">
                  <c:v>35156</c:v>
                </c:pt>
                <c:pt idx="24">
                  <c:v>35186</c:v>
                </c:pt>
                <c:pt idx="25">
                  <c:v>35217</c:v>
                </c:pt>
                <c:pt idx="26">
                  <c:v>35247</c:v>
                </c:pt>
                <c:pt idx="27">
                  <c:v>35278</c:v>
                </c:pt>
                <c:pt idx="28">
                  <c:v>35309</c:v>
                </c:pt>
                <c:pt idx="29">
                  <c:v>35339</c:v>
                </c:pt>
                <c:pt idx="30">
                  <c:v>35370</c:v>
                </c:pt>
                <c:pt idx="31">
                  <c:v>35400</c:v>
                </c:pt>
                <c:pt idx="32">
                  <c:v>35431</c:v>
                </c:pt>
                <c:pt idx="33">
                  <c:v>35462</c:v>
                </c:pt>
                <c:pt idx="34">
                  <c:v>35490</c:v>
                </c:pt>
                <c:pt idx="35">
                  <c:v>35521</c:v>
                </c:pt>
                <c:pt idx="36">
                  <c:v>35551</c:v>
                </c:pt>
                <c:pt idx="37">
                  <c:v>35582</c:v>
                </c:pt>
                <c:pt idx="38">
                  <c:v>35612</c:v>
                </c:pt>
                <c:pt idx="39">
                  <c:v>35643</c:v>
                </c:pt>
                <c:pt idx="40">
                  <c:v>35674</c:v>
                </c:pt>
                <c:pt idx="41">
                  <c:v>35704</c:v>
                </c:pt>
                <c:pt idx="42">
                  <c:v>35735</c:v>
                </c:pt>
                <c:pt idx="43">
                  <c:v>35765</c:v>
                </c:pt>
                <c:pt idx="44">
                  <c:v>35796</c:v>
                </c:pt>
                <c:pt idx="45">
                  <c:v>35827</c:v>
                </c:pt>
                <c:pt idx="46">
                  <c:v>35855</c:v>
                </c:pt>
                <c:pt idx="47">
                  <c:v>35886</c:v>
                </c:pt>
                <c:pt idx="48">
                  <c:v>35916</c:v>
                </c:pt>
                <c:pt idx="49">
                  <c:v>35947</c:v>
                </c:pt>
                <c:pt idx="50">
                  <c:v>35977</c:v>
                </c:pt>
                <c:pt idx="51">
                  <c:v>36008</c:v>
                </c:pt>
                <c:pt idx="52">
                  <c:v>36039</c:v>
                </c:pt>
                <c:pt idx="53">
                  <c:v>36069</c:v>
                </c:pt>
                <c:pt idx="54">
                  <c:v>36100</c:v>
                </c:pt>
                <c:pt idx="55">
                  <c:v>36130</c:v>
                </c:pt>
                <c:pt idx="56">
                  <c:v>36161</c:v>
                </c:pt>
                <c:pt idx="57">
                  <c:v>36192</c:v>
                </c:pt>
                <c:pt idx="58">
                  <c:v>36220</c:v>
                </c:pt>
                <c:pt idx="59">
                  <c:v>36251</c:v>
                </c:pt>
                <c:pt idx="60">
                  <c:v>36281</c:v>
                </c:pt>
                <c:pt idx="61">
                  <c:v>36312</c:v>
                </c:pt>
                <c:pt idx="62">
                  <c:v>36342</c:v>
                </c:pt>
                <c:pt idx="63">
                  <c:v>36373</c:v>
                </c:pt>
                <c:pt idx="64">
                  <c:v>36404</c:v>
                </c:pt>
                <c:pt idx="65">
                  <c:v>36434</c:v>
                </c:pt>
                <c:pt idx="66">
                  <c:v>36465</c:v>
                </c:pt>
                <c:pt idx="67">
                  <c:v>36495</c:v>
                </c:pt>
                <c:pt idx="68">
                  <c:v>36526</c:v>
                </c:pt>
                <c:pt idx="69">
                  <c:v>36557</c:v>
                </c:pt>
                <c:pt idx="70">
                  <c:v>36586</c:v>
                </c:pt>
                <c:pt idx="71">
                  <c:v>36617</c:v>
                </c:pt>
                <c:pt idx="72">
                  <c:v>36647</c:v>
                </c:pt>
                <c:pt idx="73">
                  <c:v>36678</c:v>
                </c:pt>
                <c:pt idx="74">
                  <c:v>36708</c:v>
                </c:pt>
                <c:pt idx="75">
                  <c:v>36739</c:v>
                </c:pt>
                <c:pt idx="76">
                  <c:v>36770</c:v>
                </c:pt>
                <c:pt idx="77">
                  <c:v>36800</c:v>
                </c:pt>
                <c:pt idx="78">
                  <c:v>36831</c:v>
                </c:pt>
                <c:pt idx="79">
                  <c:v>36861</c:v>
                </c:pt>
                <c:pt idx="80">
                  <c:v>36892</c:v>
                </c:pt>
                <c:pt idx="81">
                  <c:v>36923</c:v>
                </c:pt>
                <c:pt idx="82">
                  <c:v>36951</c:v>
                </c:pt>
                <c:pt idx="83">
                  <c:v>36982</c:v>
                </c:pt>
                <c:pt idx="84">
                  <c:v>37012</c:v>
                </c:pt>
                <c:pt idx="85">
                  <c:v>37043</c:v>
                </c:pt>
                <c:pt idx="86">
                  <c:v>37073</c:v>
                </c:pt>
                <c:pt idx="87">
                  <c:v>37104</c:v>
                </c:pt>
                <c:pt idx="88">
                  <c:v>37135</c:v>
                </c:pt>
                <c:pt idx="89">
                  <c:v>37165</c:v>
                </c:pt>
                <c:pt idx="90">
                  <c:v>37196</c:v>
                </c:pt>
                <c:pt idx="91">
                  <c:v>37226</c:v>
                </c:pt>
                <c:pt idx="92">
                  <c:v>37257</c:v>
                </c:pt>
                <c:pt idx="93">
                  <c:v>37288</c:v>
                </c:pt>
                <c:pt idx="94">
                  <c:v>37316</c:v>
                </c:pt>
                <c:pt idx="95">
                  <c:v>37347</c:v>
                </c:pt>
                <c:pt idx="96">
                  <c:v>37377</c:v>
                </c:pt>
                <c:pt idx="97">
                  <c:v>37408</c:v>
                </c:pt>
                <c:pt idx="98">
                  <c:v>37438</c:v>
                </c:pt>
                <c:pt idx="99">
                  <c:v>37469</c:v>
                </c:pt>
                <c:pt idx="100">
                  <c:v>37500</c:v>
                </c:pt>
                <c:pt idx="101">
                  <c:v>37530</c:v>
                </c:pt>
                <c:pt idx="102">
                  <c:v>37561</c:v>
                </c:pt>
                <c:pt idx="103">
                  <c:v>37591</c:v>
                </c:pt>
                <c:pt idx="104">
                  <c:v>37622</c:v>
                </c:pt>
                <c:pt idx="105">
                  <c:v>37653</c:v>
                </c:pt>
                <c:pt idx="106">
                  <c:v>37681</c:v>
                </c:pt>
                <c:pt idx="107">
                  <c:v>37712</c:v>
                </c:pt>
                <c:pt idx="108">
                  <c:v>37742</c:v>
                </c:pt>
                <c:pt idx="109">
                  <c:v>37773</c:v>
                </c:pt>
                <c:pt idx="110">
                  <c:v>37803</c:v>
                </c:pt>
                <c:pt idx="111">
                  <c:v>37834</c:v>
                </c:pt>
                <c:pt idx="112">
                  <c:v>37865</c:v>
                </c:pt>
                <c:pt idx="113">
                  <c:v>37895</c:v>
                </c:pt>
                <c:pt idx="114">
                  <c:v>37926</c:v>
                </c:pt>
                <c:pt idx="115">
                  <c:v>37956</c:v>
                </c:pt>
                <c:pt idx="116">
                  <c:v>37987</c:v>
                </c:pt>
                <c:pt idx="117">
                  <c:v>38018</c:v>
                </c:pt>
                <c:pt idx="118">
                  <c:v>38047</c:v>
                </c:pt>
                <c:pt idx="119">
                  <c:v>38078</c:v>
                </c:pt>
                <c:pt idx="120">
                  <c:v>38108</c:v>
                </c:pt>
                <c:pt idx="121">
                  <c:v>38139</c:v>
                </c:pt>
                <c:pt idx="122">
                  <c:v>38169</c:v>
                </c:pt>
                <c:pt idx="123">
                  <c:v>38200</c:v>
                </c:pt>
                <c:pt idx="124">
                  <c:v>38231</c:v>
                </c:pt>
                <c:pt idx="125">
                  <c:v>38261</c:v>
                </c:pt>
                <c:pt idx="126">
                  <c:v>38292</c:v>
                </c:pt>
                <c:pt idx="127">
                  <c:v>38322</c:v>
                </c:pt>
                <c:pt idx="128">
                  <c:v>38353</c:v>
                </c:pt>
                <c:pt idx="129">
                  <c:v>38384</c:v>
                </c:pt>
                <c:pt idx="130">
                  <c:v>38412</c:v>
                </c:pt>
                <c:pt idx="131">
                  <c:v>38443</c:v>
                </c:pt>
                <c:pt idx="132">
                  <c:v>38473</c:v>
                </c:pt>
                <c:pt idx="133">
                  <c:v>38504</c:v>
                </c:pt>
                <c:pt idx="134">
                  <c:v>38534</c:v>
                </c:pt>
                <c:pt idx="135">
                  <c:v>38565</c:v>
                </c:pt>
                <c:pt idx="136">
                  <c:v>38596</c:v>
                </c:pt>
                <c:pt idx="137">
                  <c:v>38626</c:v>
                </c:pt>
                <c:pt idx="138">
                  <c:v>38657</c:v>
                </c:pt>
                <c:pt idx="139">
                  <c:v>38687</c:v>
                </c:pt>
                <c:pt idx="140">
                  <c:v>38718</c:v>
                </c:pt>
                <c:pt idx="141">
                  <c:v>38749</c:v>
                </c:pt>
                <c:pt idx="142">
                  <c:v>38777</c:v>
                </c:pt>
                <c:pt idx="143">
                  <c:v>38808</c:v>
                </c:pt>
                <c:pt idx="144">
                  <c:v>38838</c:v>
                </c:pt>
                <c:pt idx="145">
                  <c:v>38869</c:v>
                </c:pt>
                <c:pt idx="146">
                  <c:v>38899</c:v>
                </c:pt>
                <c:pt idx="147">
                  <c:v>38930</c:v>
                </c:pt>
                <c:pt idx="148">
                  <c:v>38961</c:v>
                </c:pt>
                <c:pt idx="149">
                  <c:v>38991</c:v>
                </c:pt>
                <c:pt idx="150">
                  <c:v>39022</c:v>
                </c:pt>
                <c:pt idx="151">
                  <c:v>39052</c:v>
                </c:pt>
                <c:pt idx="152">
                  <c:v>39083</c:v>
                </c:pt>
                <c:pt idx="153">
                  <c:v>39114</c:v>
                </c:pt>
                <c:pt idx="154">
                  <c:v>39142</c:v>
                </c:pt>
                <c:pt idx="155">
                  <c:v>39173</c:v>
                </c:pt>
                <c:pt idx="156">
                  <c:v>39203</c:v>
                </c:pt>
                <c:pt idx="157">
                  <c:v>39234</c:v>
                </c:pt>
                <c:pt idx="158">
                  <c:v>39264</c:v>
                </c:pt>
                <c:pt idx="159">
                  <c:v>39295</c:v>
                </c:pt>
                <c:pt idx="160">
                  <c:v>39326</c:v>
                </c:pt>
                <c:pt idx="161">
                  <c:v>39356</c:v>
                </c:pt>
                <c:pt idx="162">
                  <c:v>39387</c:v>
                </c:pt>
                <c:pt idx="163">
                  <c:v>39417</c:v>
                </c:pt>
                <c:pt idx="164">
                  <c:v>39448</c:v>
                </c:pt>
                <c:pt idx="165">
                  <c:v>39479</c:v>
                </c:pt>
                <c:pt idx="166">
                  <c:v>39508</c:v>
                </c:pt>
                <c:pt idx="167">
                  <c:v>39539</c:v>
                </c:pt>
                <c:pt idx="168">
                  <c:v>39569</c:v>
                </c:pt>
                <c:pt idx="169">
                  <c:v>39600</c:v>
                </c:pt>
                <c:pt idx="170">
                  <c:v>39630</c:v>
                </c:pt>
                <c:pt idx="171">
                  <c:v>39661</c:v>
                </c:pt>
                <c:pt idx="172">
                  <c:v>39692</c:v>
                </c:pt>
                <c:pt idx="173">
                  <c:v>39722</c:v>
                </c:pt>
                <c:pt idx="174">
                  <c:v>39753</c:v>
                </c:pt>
                <c:pt idx="175">
                  <c:v>39783</c:v>
                </c:pt>
                <c:pt idx="176">
                  <c:v>39814</c:v>
                </c:pt>
                <c:pt idx="177">
                  <c:v>39845</c:v>
                </c:pt>
                <c:pt idx="178">
                  <c:v>39873</c:v>
                </c:pt>
                <c:pt idx="179">
                  <c:v>39904</c:v>
                </c:pt>
                <c:pt idx="180">
                  <c:v>39934</c:v>
                </c:pt>
                <c:pt idx="181">
                  <c:v>39965</c:v>
                </c:pt>
                <c:pt idx="182">
                  <c:v>39995</c:v>
                </c:pt>
                <c:pt idx="183">
                  <c:v>40026</c:v>
                </c:pt>
                <c:pt idx="184">
                  <c:v>40057</c:v>
                </c:pt>
                <c:pt idx="185">
                  <c:v>40087</c:v>
                </c:pt>
                <c:pt idx="186">
                  <c:v>40118</c:v>
                </c:pt>
                <c:pt idx="187">
                  <c:v>40148</c:v>
                </c:pt>
                <c:pt idx="188">
                  <c:v>40179</c:v>
                </c:pt>
                <c:pt idx="189">
                  <c:v>40210</c:v>
                </c:pt>
                <c:pt idx="190">
                  <c:v>40238</c:v>
                </c:pt>
                <c:pt idx="191">
                  <c:v>40269</c:v>
                </c:pt>
                <c:pt idx="192">
                  <c:v>40299</c:v>
                </c:pt>
                <c:pt idx="193">
                  <c:v>40330</c:v>
                </c:pt>
                <c:pt idx="194">
                  <c:v>40360</c:v>
                </c:pt>
                <c:pt idx="195">
                  <c:v>40391</c:v>
                </c:pt>
                <c:pt idx="196">
                  <c:v>40422</c:v>
                </c:pt>
                <c:pt idx="197">
                  <c:v>40452</c:v>
                </c:pt>
                <c:pt idx="198">
                  <c:v>40483</c:v>
                </c:pt>
                <c:pt idx="199">
                  <c:v>40513</c:v>
                </c:pt>
                <c:pt idx="200">
                  <c:v>40544</c:v>
                </c:pt>
                <c:pt idx="201">
                  <c:v>40575</c:v>
                </c:pt>
                <c:pt idx="202">
                  <c:v>40603</c:v>
                </c:pt>
                <c:pt idx="203">
                  <c:v>40634</c:v>
                </c:pt>
                <c:pt idx="204">
                  <c:v>40664</c:v>
                </c:pt>
                <c:pt idx="205">
                  <c:v>40695</c:v>
                </c:pt>
                <c:pt idx="206">
                  <c:v>40725</c:v>
                </c:pt>
                <c:pt idx="207">
                  <c:v>40756</c:v>
                </c:pt>
                <c:pt idx="208">
                  <c:v>40787</c:v>
                </c:pt>
                <c:pt idx="209">
                  <c:v>40817</c:v>
                </c:pt>
                <c:pt idx="210">
                  <c:v>40848</c:v>
                </c:pt>
                <c:pt idx="211">
                  <c:v>40878</c:v>
                </c:pt>
                <c:pt idx="212">
                  <c:v>40909</c:v>
                </c:pt>
                <c:pt idx="213">
                  <c:v>40940</c:v>
                </c:pt>
                <c:pt idx="214">
                  <c:v>40969</c:v>
                </c:pt>
                <c:pt idx="215">
                  <c:v>41000</c:v>
                </c:pt>
                <c:pt idx="216">
                  <c:v>41030</c:v>
                </c:pt>
                <c:pt idx="217">
                  <c:v>41061</c:v>
                </c:pt>
                <c:pt idx="218">
                  <c:v>41091</c:v>
                </c:pt>
                <c:pt idx="219">
                  <c:v>41122</c:v>
                </c:pt>
                <c:pt idx="220">
                  <c:v>41153</c:v>
                </c:pt>
                <c:pt idx="221">
                  <c:v>41183</c:v>
                </c:pt>
                <c:pt idx="222">
                  <c:v>41214</c:v>
                </c:pt>
                <c:pt idx="223">
                  <c:v>41244</c:v>
                </c:pt>
                <c:pt idx="224">
                  <c:v>41275</c:v>
                </c:pt>
                <c:pt idx="225">
                  <c:v>41306</c:v>
                </c:pt>
                <c:pt idx="226">
                  <c:v>41334</c:v>
                </c:pt>
                <c:pt idx="227">
                  <c:v>41365</c:v>
                </c:pt>
                <c:pt idx="228">
                  <c:v>41395</c:v>
                </c:pt>
                <c:pt idx="229">
                  <c:v>41426</c:v>
                </c:pt>
                <c:pt idx="230">
                  <c:v>41456</c:v>
                </c:pt>
                <c:pt idx="231">
                  <c:v>41487</c:v>
                </c:pt>
                <c:pt idx="232">
                  <c:v>41518</c:v>
                </c:pt>
                <c:pt idx="233">
                  <c:v>41548</c:v>
                </c:pt>
                <c:pt idx="234">
                  <c:v>41579</c:v>
                </c:pt>
                <c:pt idx="235">
                  <c:v>41609</c:v>
                </c:pt>
                <c:pt idx="236">
                  <c:v>41640</c:v>
                </c:pt>
                <c:pt idx="237">
                  <c:v>41671</c:v>
                </c:pt>
                <c:pt idx="238">
                  <c:v>41699</c:v>
                </c:pt>
                <c:pt idx="239">
                  <c:v>41730</c:v>
                </c:pt>
                <c:pt idx="240">
                  <c:v>41760</c:v>
                </c:pt>
                <c:pt idx="241">
                  <c:v>41791</c:v>
                </c:pt>
                <c:pt idx="242">
                  <c:v>41821</c:v>
                </c:pt>
                <c:pt idx="243">
                  <c:v>41852</c:v>
                </c:pt>
                <c:pt idx="244">
                  <c:v>41883</c:v>
                </c:pt>
                <c:pt idx="245">
                  <c:v>41913</c:v>
                </c:pt>
                <c:pt idx="246">
                  <c:v>41944</c:v>
                </c:pt>
                <c:pt idx="247">
                  <c:v>41974</c:v>
                </c:pt>
                <c:pt idx="248">
                  <c:v>42005</c:v>
                </c:pt>
                <c:pt idx="249">
                  <c:v>42036</c:v>
                </c:pt>
                <c:pt idx="250">
                  <c:v>42064</c:v>
                </c:pt>
                <c:pt idx="251">
                  <c:v>42095</c:v>
                </c:pt>
                <c:pt idx="252">
                  <c:v>42125</c:v>
                </c:pt>
                <c:pt idx="253">
                  <c:v>42156</c:v>
                </c:pt>
                <c:pt idx="254">
                  <c:v>42186</c:v>
                </c:pt>
                <c:pt idx="255">
                  <c:v>42217</c:v>
                </c:pt>
                <c:pt idx="256">
                  <c:v>42248</c:v>
                </c:pt>
                <c:pt idx="257">
                  <c:v>42278</c:v>
                </c:pt>
                <c:pt idx="258">
                  <c:v>42309</c:v>
                </c:pt>
                <c:pt idx="259">
                  <c:v>42339</c:v>
                </c:pt>
                <c:pt idx="260">
                  <c:v>42370</c:v>
                </c:pt>
                <c:pt idx="261">
                  <c:v>42401</c:v>
                </c:pt>
                <c:pt idx="262">
                  <c:v>42430</c:v>
                </c:pt>
                <c:pt idx="263">
                  <c:v>42461</c:v>
                </c:pt>
                <c:pt idx="264">
                  <c:v>42491</c:v>
                </c:pt>
                <c:pt idx="265">
                  <c:v>42522</c:v>
                </c:pt>
                <c:pt idx="266">
                  <c:v>42552</c:v>
                </c:pt>
                <c:pt idx="267">
                  <c:v>42583</c:v>
                </c:pt>
                <c:pt idx="268">
                  <c:v>42614</c:v>
                </c:pt>
                <c:pt idx="269">
                  <c:v>42644</c:v>
                </c:pt>
                <c:pt idx="270">
                  <c:v>42675</c:v>
                </c:pt>
                <c:pt idx="271">
                  <c:v>42705</c:v>
                </c:pt>
                <c:pt idx="272">
                  <c:v>42736</c:v>
                </c:pt>
                <c:pt idx="273">
                  <c:v>42767</c:v>
                </c:pt>
                <c:pt idx="274">
                  <c:v>42795</c:v>
                </c:pt>
                <c:pt idx="275">
                  <c:v>42826</c:v>
                </c:pt>
                <c:pt idx="276">
                  <c:v>42856</c:v>
                </c:pt>
                <c:pt idx="277">
                  <c:v>42887</c:v>
                </c:pt>
                <c:pt idx="278">
                  <c:v>42917</c:v>
                </c:pt>
                <c:pt idx="279">
                  <c:v>42948</c:v>
                </c:pt>
                <c:pt idx="280">
                  <c:v>42979</c:v>
                </c:pt>
                <c:pt idx="281">
                  <c:v>43009</c:v>
                </c:pt>
                <c:pt idx="282">
                  <c:v>43040</c:v>
                </c:pt>
                <c:pt idx="283">
                  <c:v>43070</c:v>
                </c:pt>
                <c:pt idx="284">
                  <c:v>43101</c:v>
                </c:pt>
                <c:pt idx="285">
                  <c:v>43132</c:v>
                </c:pt>
                <c:pt idx="286">
                  <c:v>43160</c:v>
                </c:pt>
                <c:pt idx="287">
                  <c:v>43191</c:v>
                </c:pt>
                <c:pt idx="288">
                  <c:v>43221</c:v>
                </c:pt>
                <c:pt idx="289">
                  <c:v>43252</c:v>
                </c:pt>
                <c:pt idx="290">
                  <c:v>43282</c:v>
                </c:pt>
                <c:pt idx="291">
                  <c:v>43313</c:v>
                </c:pt>
                <c:pt idx="292">
                  <c:v>43344</c:v>
                </c:pt>
                <c:pt idx="293">
                  <c:v>43374</c:v>
                </c:pt>
                <c:pt idx="294">
                  <c:v>43405</c:v>
                </c:pt>
                <c:pt idx="295">
                  <c:v>43435</c:v>
                </c:pt>
              </c:numCache>
            </c:numRef>
          </c:cat>
          <c:val>
            <c:numRef>
              <c:f>Câmbio!$B$78:$B$373</c:f>
              <c:numCache>
                <c:formatCode>_(* #,##0.00_);_(* \(#,##0.00\);_(* "-"??_);_(@_)</c:formatCode>
                <c:ptCount val="296"/>
                <c:pt idx="1">
                  <c:v>1</c:v>
                </c:pt>
                <c:pt idx="2">
                  <c:v>0.93799999999999994</c:v>
                </c:pt>
                <c:pt idx="3">
                  <c:v>0.88700000000000001</c:v>
                </c:pt>
                <c:pt idx="4">
                  <c:v>0.85099999999999998</c:v>
                </c:pt>
                <c:pt idx="5">
                  <c:v>0.84399999999999997</c:v>
                </c:pt>
                <c:pt idx="6">
                  <c:v>0.84299999999999997</c:v>
                </c:pt>
                <c:pt idx="7">
                  <c:v>0.84399999999999997</c:v>
                </c:pt>
                <c:pt idx="8">
                  <c:v>0.84</c:v>
                </c:pt>
                <c:pt idx="9">
                  <c:v>0.84950000000000003</c:v>
                </c:pt>
                <c:pt idx="10">
                  <c:v>0.89400000000000002</c:v>
                </c:pt>
                <c:pt idx="11">
                  <c:v>0.91100000000000003</c:v>
                </c:pt>
                <c:pt idx="12">
                  <c:v>0.90400000000000003</c:v>
                </c:pt>
                <c:pt idx="13">
                  <c:v>0.92</c:v>
                </c:pt>
                <c:pt idx="14">
                  <c:v>0.93400000000000005</c:v>
                </c:pt>
                <c:pt idx="15">
                  <c:v>0.94899999999999995</c:v>
                </c:pt>
                <c:pt idx="16">
                  <c:v>0.95199999999999996</c:v>
                </c:pt>
                <c:pt idx="17">
                  <c:v>0.96089999999999998</c:v>
                </c:pt>
                <c:pt idx="18">
                  <c:v>0.96560000000000001</c:v>
                </c:pt>
                <c:pt idx="19">
                  <c:v>0.97150000000000003</c:v>
                </c:pt>
                <c:pt idx="20">
                  <c:v>0.97760000000000002</c:v>
                </c:pt>
                <c:pt idx="21">
                  <c:v>0.98319999999999996</c:v>
                </c:pt>
                <c:pt idx="22">
                  <c:v>0.98719999999999997</c:v>
                </c:pt>
                <c:pt idx="23">
                  <c:v>0.99170000000000003</c:v>
                </c:pt>
                <c:pt idx="24">
                  <c:v>0.99760000000000004</c:v>
                </c:pt>
                <c:pt idx="25">
                  <c:v>1.0036</c:v>
                </c:pt>
                <c:pt idx="26">
                  <c:v>1.0104</c:v>
                </c:pt>
                <c:pt idx="27">
                  <c:v>1.0161</c:v>
                </c:pt>
                <c:pt idx="28">
                  <c:v>1.0206999999999999</c:v>
                </c:pt>
                <c:pt idx="29">
                  <c:v>1.0267999999999999</c:v>
                </c:pt>
                <c:pt idx="30">
                  <c:v>1.0324</c:v>
                </c:pt>
                <c:pt idx="31">
                  <c:v>1.0386</c:v>
                </c:pt>
                <c:pt idx="32">
                  <c:v>1.0452999999999999</c:v>
                </c:pt>
                <c:pt idx="33">
                  <c:v>1.0507</c:v>
                </c:pt>
                <c:pt idx="34">
                  <c:v>1.0585</c:v>
                </c:pt>
                <c:pt idx="35">
                  <c:v>1.0629999999999999</c:v>
                </c:pt>
                <c:pt idx="36">
                  <c:v>1.0709</c:v>
                </c:pt>
                <c:pt idx="37">
                  <c:v>1.0761000000000001</c:v>
                </c:pt>
                <c:pt idx="38">
                  <c:v>1.0826</c:v>
                </c:pt>
                <c:pt idx="39">
                  <c:v>1.0908</c:v>
                </c:pt>
                <c:pt idx="40">
                  <c:v>1.0955999999999999</c:v>
                </c:pt>
                <c:pt idx="41">
                  <c:v>1.1023000000000001</c:v>
                </c:pt>
                <c:pt idx="42">
                  <c:v>1.109</c:v>
                </c:pt>
                <c:pt idx="43">
                  <c:v>1.1155999999999999</c:v>
                </c:pt>
                <c:pt idx="44">
                  <c:v>1.1229</c:v>
                </c:pt>
                <c:pt idx="45">
                  <c:v>1.1295999999999999</c:v>
                </c:pt>
                <c:pt idx="46">
                  <c:v>1.1366000000000001</c:v>
                </c:pt>
                <c:pt idx="47">
                  <c:v>1.1435</c:v>
                </c:pt>
                <c:pt idx="48">
                  <c:v>1.1496999999999999</c:v>
                </c:pt>
                <c:pt idx="49">
                  <c:v>1.1560999999999999</c:v>
                </c:pt>
                <c:pt idx="50">
                  <c:v>1.1626000000000001</c:v>
                </c:pt>
                <c:pt idx="51">
                  <c:v>1.1760999999999999</c:v>
                </c:pt>
                <c:pt idx="52">
                  <c:v>1.1848000000000001</c:v>
                </c:pt>
                <c:pt idx="53">
                  <c:v>1.1923999999999999</c:v>
                </c:pt>
                <c:pt idx="54">
                  <c:v>1.2003999999999999</c:v>
                </c:pt>
                <c:pt idx="55">
                  <c:v>1.2079</c:v>
                </c:pt>
                <c:pt idx="56">
                  <c:v>1.9823999999999999</c:v>
                </c:pt>
                <c:pt idx="57">
                  <c:v>2.0640000000000001</c:v>
                </c:pt>
                <c:pt idx="58">
                  <c:v>1.7212000000000001</c:v>
                </c:pt>
                <c:pt idx="59">
                  <c:v>1.6598999999999999</c:v>
                </c:pt>
                <c:pt idx="60">
                  <c:v>1.7232000000000001</c:v>
                </c:pt>
                <c:pt idx="61">
                  <c:v>1.7686999999999999</c:v>
                </c:pt>
                <c:pt idx="62">
                  <c:v>1.7884</c:v>
                </c:pt>
                <c:pt idx="63">
                  <c:v>1.9151</c:v>
                </c:pt>
                <c:pt idx="64">
                  <c:v>1.9215</c:v>
                </c:pt>
                <c:pt idx="65">
                  <c:v>1.9521999999999999</c:v>
                </c:pt>
                <c:pt idx="66">
                  <c:v>1.9218999999999999</c:v>
                </c:pt>
                <c:pt idx="67">
                  <c:v>1.7882</c:v>
                </c:pt>
                <c:pt idx="68">
                  <c:v>1.8016000000000001</c:v>
                </c:pt>
                <c:pt idx="69">
                  <c:v>1.7677</c:v>
                </c:pt>
                <c:pt idx="70">
                  <c:v>1.7464999999999999</c:v>
                </c:pt>
                <c:pt idx="71">
                  <c:v>1.8059000000000001</c:v>
                </c:pt>
                <c:pt idx="72">
                  <c:v>1.8258000000000001</c:v>
                </c:pt>
                <c:pt idx="73">
                  <c:v>1.7991999999999999</c:v>
                </c:pt>
                <c:pt idx="74">
                  <c:v>1.774</c:v>
                </c:pt>
                <c:pt idx="75">
                  <c:v>1.8226</c:v>
                </c:pt>
                <c:pt idx="76">
                  <c:v>1.8429</c:v>
                </c:pt>
                <c:pt idx="77">
                  <c:v>1.9081999999999999</c:v>
                </c:pt>
                <c:pt idx="78">
                  <c:v>1.9588000000000001</c:v>
                </c:pt>
                <c:pt idx="79">
                  <c:v>1.9545999999999999</c:v>
                </c:pt>
                <c:pt idx="80">
                  <c:v>1.9702999999999999</c:v>
                </c:pt>
                <c:pt idx="81">
                  <c:v>2.0444</c:v>
                </c:pt>
                <c:pt idx="82">
                  <c:v>2.1608000000000001</c:v>
                </c:pt>
                <c:pt idx="83">
                  <c:v>2.1839</c:v>
                </c:pt>
                <c:pt idx="84">
                  <c:v>2.3592</c:v>
                </c:pt>
                <c:pt idx="85">
                  <c:v>2.3041</c:v>
                </c:pt>
                <c:pt idx="86">
                  <c:v>2.4304999999999999</c:v>
                </c:pt>
                <c:pt idx="87">
                  <c:v>2.5508999999999999</c:v>
                </c:pt>
                <c:pt idx="88">
                  <c:v>2.6705000000000001</c:v>
                </c:pt>
                <c:pt idx="89">
                  <c:v>2.7063000000000001</c:v>
                </c:pt>
                <c:pt idx="90">
                  <c:v>2.5278999999999998</c:v>
                </c:pt>
                <c:pt idx="91">
                  <c:v>2.3195999999999999</c:v>
                </c:pt>
                <c:pt idx="92">
                  <c:v>2.4175</c:v>
                </c:pt>
                <c:pt idx="93">
                  <c:v>2.3473999999999999</c:v>
                </c:pt>
                <c:pt idx="94">
                  <c:v>2.3228</c:v>
                </c:pt>
                <c:pt idx="95">
                  <c:v>2.3616999999999999</c:v>
                </c:pt>
                <c:pt idx="96">
                  <c:v>2.5211999999999999</c:v>
                </c:pt>
                <c:pt idx="97">
                  <c:v>2.8435999999999999</c:v>
                </c:pt>
                <c:pt idx="98">
                  <c:v>3.4277000000000002</c:v>
                </c:pt>
                <c:pt idx="99">
                  <c:v>3.0215000000000001</c:v>
                </c:pt>
                <c:pt idx="100">
                  <c:v>3.8940999999999999</c:v>
                </c:pt>
                <c:pt idx="101">
                  <c:v>3.6442000000000001</c:v>
                </c:pt>
                <c:pt idx="102">
                  <c:v>3.6356999999999999</c:v>
                </c:pt>
                <c:pt idx="103">
                  <c:v>3.5325000000000002</c:v>
                </c:pt>
                <c:pt idx="104">
                  <c:v>3.5249999999999999</c:v>
                </c:pt>
                <c:pt idx="105">
                  <c:v>3.5623999999999998</c:v>
                </c:pt>
                <c:pt idx="106">
                  <c:v>3.3523000000000001</c:v>
                </c:pt>
                <c:pt idx="107">
                  <c:v>2.8889999999999998</c:v>
                </c:pt>
                <c:pt idx="108">
                  <c:v>2.9647999999999999</c:v>
                </c:pt>
                <c:pt idx="109">
                  <c:v>2.8712</c:v>
                </c:pt>
                <c:pt idx="110">
                  <c:v>2.9647000000000001</c:v>
                </c:pt>
                <c:pt idx="111">
                  <c:v>2.9657</c:v>
                </c:pt>
                <c:pt idx="112">
                  <c:v>2.9226000000000001</c:v>
                </c:pt>
                <c:pt idx="113">
                  <c:v>2.8553999999999999</c:v>
                </c:pt>
                <c:pt idx="114">
                  <c:v>2.9485999999999999</c:v>
                </c:pt>
                <c:pt idx="115">
                  <c:v>2.8883999999999999</c:v>
                </c:pt>
                <c:pt idx="116">
                  <c:v>2.9401000000000002</c:v>
                </c:pt>
                <c:pt idx="117">
                  <c:v>2.9129999999999998</c:v>
                </c:pt>
                <c:pt idx="118">
                  <c:v>2.9077999999999999</c:v>
                </c:pt>
                <c:pt idx="119">
                  <c:v>2.9439000000000002</c:v>
                </c:pt>
                <c:pt idx="120">
                  <c:v>3.1282999999999999</c:v>
                </c:pt>
                <c:pt idx="121">
                  <c:v>3.1067</c:v>
                </c:pt>
                <c:pt idx="122">
                  <c:v>3.0259999999999998</c:v>
                </c:pt>
                <c:pt idx="123">
                  <c:v>2.9329999999999998</c:v>
                </c:pt>
                <c:pt idx="124">
                  <c:v>2.8578000000000001</c:v>
                </c:pt>
                <c:pt idx="125">
                  <c:v>2.8557000000000001</c:v>
                </c:pt>
                <c:pt idx="126">
                  <c:v>2.7299000000000002</c:v>
                </c:pt>
                <c:pt idx="127">
                  <c:v>2.6536</c:v>
                </c:pt>
                <c:pt idx="128">
                  <c:v>2.6240000000000001</c:v>
                </c:pt>
                <c:pt idx="129">
                  <c:v>2.5941999999999998</c:v>
                </c:pt>
                <c:pt idx="130">
                  <c:v>2.6654</c:v>
                </c:pt>
                <c:pt idx="131">
                  <c:v>2.5305</c:v>
                </c:pt>
                <c:pt idx="132">
                  <c:v>2.403</c:v>
                </c:pt>
                <c:pt idx="133">
                  <c:v>2.3496000000000001</c:v>
                </c:pt>
                <c:pt idx="134">
                  <c:v>2.3896999999999999</c:v>
                </c:pt>
                <c:pt idx="135">
                  <c:v>2.3628999999999998</c:v>
                </c:pt>
                <c:pt idx="136">
                  <c:v>2.2214</c:v>
                </c:pt>
                <c:pt idx="137">
                  <c:v>2.2534999999999998</c:v>
                </c:pt>
                <c:pt idx="138">
                  <c:v>2.2061999999999999</c:v>
                </c:pt>
                <c:pt idx="139">
                  <c:v>2.3399000000000001</c:v>
                </c:pt>
                <c:pt idx="140">
                  <c:v>2.2151999999999998</c:v>
                </c:pt>
                <c:pt idx="141">
                  <c:v>2.1347</c:v>
                </c:pt>
                <c:pt idx="142">
                  <c:v>2.1716000000000002</c:v>
                </c:pt>
                <c:pt idx="143">
                  <c:v>2.0884</c:v>
                </c:pt>
                <c:pt idx="144">
                  <c:v>2.2997000000000001</c:v>
                </c:pt>
                <c:pt idx="145">
                  <c:v>2.1635</c:v>
                </c:pt>
                <c:pt idx="146">
                  <c:v>2.1753999999999998</c:v>
                </c:pt>
                <c:pt idx="147">
                  <c:v>2.1379999999999999</c:v>
                </c:pt>
                <c:pt idx="148">
                  <c:v>2.1734</c:v>
                </c:pt>
                <c:pt idx="149">
                  <c:v>2.1421999999999999</c:v>
                </c:pt>
                <c:pt idx="150">
                  <c:v>2.1659999999999999</c:v>
                </c:pt>
                <c:pt idx="151">
                  <c:v>2.1372</c:v>
                </c:pt>
                <c:pt idx="152">
                  <c:v>2.1238999999999999</c:v>
                </c:pt>
                <c:pt idx="153">
                  <c:v>2.1173999999999999</c:v>
                </c:pt>
                <c:pt idx="154">
                  <c:v>2.0495999999999999</c:v>
                </c:pt>
                <c:pt idx="155">
                  <c:v>2.0331000000000001</c:v>
                </c:pt>
                <c:pt idx="156">
                  <c:v>1.9280999999999999</c:v>
                </c:pt>
                <c:pt idx="157">
                  <c:v>1.9254</c:v>
                </c:pt>
                <c:pt idx="158">
                  <c:v>1.8768</c:v>
                </c:pt>
                <c:pt idx="159">
                  <c:v>1.9612000000000001</c:v>
                </c:pt>
                <c:pt idx="160">
                  <c:v>1.8381000000000001</c:v>
                </c:pt>
                <c:pt idx="161">
                  <c:v>1.7432000000000001</c:v>
                </c:pt>
                <c:pt idx="162">
                  <c:v>1.7828999999999999</c:v>
                </c:pt>
                <c:pt idx="163">
                  <c:v>1.7705</c:v>
                </c:pt>
                <c:pt idx="164">
                  <c:v>1.7595000000000001</c:v>
                </c:pt>
                <c:pt idx="165">
                  <c:v>1.6825000000000001</c:v>
                </c:pt>
                <c:pt idx="166">
                  <c:v>1.7483</c:v>
                </c:pt>
                <c:pt idx="167">
                  <c:v>1.6863999999999999</c:v>
                </c:pt>
                <c:pt idx="168">
                  <c:v>1.6286</c:v>
                </c:pt>
                <c:pt idx="169">
                  <c:v>1.5911</c:v>
                </c:pt>
                <c:pt idx="170">
                  <c:v>1.5658000000000001</c:v>
                </c:pt>
                <c:pt idx="171">
                  <c:v>1.6335999999999999</c:v>
                </c:pt>
                <c:pt idx="172">
                  <c:v>1.9135</c:v>
                </c:pt>
                <c:pt idx="173">
                  <c:v>2.1145</c:v>
                </c:pt>
                <c:pt idx="174">
                  <c:v>2.3323</c:v>
                </c:pt>
                <c:pt idx="175">
                  <c:v>2.3361999999999998</c:v>
                </c:pt>
                <c:pt idx="176">
                  <c:v>2.3153999999999999</c:v>
                </c:pt>
                <c:pt idx="177">
                  <c:v>2.3776000000000002</c:v>
                </c:pt>
                <c:pt idx="178">
                  <c:v>2.3144</c:v>
                </c:pt>
                <c:pt idx="179">
                  <c:v>2.1775000000000002</c:v>
                </c:pt>
                <c:pt idx="180">
                  <c:v>1.9722</c:v>
                </c:pt>
                <c:pt idx="181">
                  <c:v>1.9508000000000001</c:v>
                </c:pt>
                <c:pt idx="182">
                  <c:v>1.8717999999999999</c:v>
                </c:pt>
                <c:pt idx="183">
                  <c:v>1.8855999999999999</c:v>
                </c:pt>
                <c:pt idx="184">
                  <c:v>1.7773000000000001</c:v>
                </c:pt>
                <c:pt idx="185">
                  <c:v>1.7432000000000001</c:v>
                </c:pt>
                <c:pt idx="186">
                  <c:v>1.7497</c:v>
                </c:pt>
                <c:pt idx="187">
                  <c:v>1.7403999999999999</c:v>
                </c:pt>
                <c:pt idx="188">
                  <c:v>1.8740000000000001</c:v>
                </c:pt>
                <c:pt idx="189">
                  <c:v>1.8102</c:v>
                </c:pt>
                <c:pt idx="190">
                  <c:v>1.7802</c:v>
                </c:pt>
                <c:pt idx="191">
                  <c:v>1.7298</c:v>
                </c:pt>
                <c:pt idx="192">
                  <c:v>1.8159000000000001</c:v>
                </c:pt>
                <c:pt idx="193">
                  <c:v>1.8007</c:v>
                </c:pt>
                <c:pt idx="194">
                  <c:v>1.7564</c:v>
                </c:pt>
                <c:pt idx="195">
                  <c:v>1.7552000000000001</c:v>
                </c:pt>
                <c:pt idx="196">
                  <c:v>1.6934</c:v>
                </c:pt>
                <c:pt idx="197">
                  <c:v>1.7005999999999999</c:v>
                </c:pt>
                <c:pt idx="198">
                  <c:v>1.7153</c:v>
                </c:pt>
                <c:pt idx="199">
                  <c:v>1.6654</c:v>
                </c:pt>
                <c:pt idx="200">
                  <c:v>1.6726000000000001</c:v>
                </c:pt>
                <c:pt idx="201">
                  <c:v>1.6604000000000001</c:v>
                </c:pt>
                <c:pt idx="202">
                  <c:v>1.6278999999999999</c:v>
                </c:pt>
                <c:pt idx="203">
                  <c:v>1.5725</c:v>
                </c:pt>
                <c:pt idx="204">
                  <c:v>1.5790999999999999</c:v>
                </c:pt>
                <c:pt idx="205">
                  <c:v>1.5603</c:v>
                </c:pt>
                <c:pt idx="206">
                  <c:v>1.5555000000000001</c:v>
                </c:pt>
                <c:pt idx="207">
                  <c:v>1.5864</c:v>
                </c:pt>
                <c:pt idx="208">
                  <c:v>1.8535999999999999</c:v>
                </c:pt>
                <c:pt idx="209">
                  <c:v>1.6878</c:v>
                </c:pt>
                <c:pt idx="210">
                  <c:v>1.8102</c:v>
                </c:pt>
                <c:pt idx="211">
                  <c:v>1.8751</c:v>
                </c:pt>
                <c:pt idx="212">
                  <c:v>1.7384999999999999</c:v>
                </c:pt>
                <c:pt idx="213">
                  <c:v>1.7085999999999999</c:v>
                </c:pt>
                <c:pt idx="214">
                  <c:v>1.8214999999999999</c:v>
                </c:pt>
                <c:pt idx="215">
                  <c:v>1.8912</c:v>
                </c:pt>
                <c:pt idx="216">
                  <c:v>2.0217000000000001</c:v>
                </c:pt>
                <c:pt idx="217">
                  <c:v>2.0207000000000002</c:v>
                </c:pt>
                <c:pt idx="218">
                  <c:v>2.0493999999999999</c:v>
                </c:pt>
                <c:pt idx="219">
                  <c:v>2.0366</c:v>
                </c:pt>
                <c:pt idx="220">
                  <c:v>2.0299999999999998</c:v>
                </c:pt>
                <c:pt idx="221">
                  <c:v>2.0308000000000002</c:v>
                </c:pt>
                <c:pt idx="222">
                  <c:v>2.1067999999999998</c:v>
                </c:pt>
                <c:pt idx="223">
                  <c:v>2.0428999999999999</c:v>
                </c:pt>
                <c:pt idx="224">
                  <c:v>1.9877</c:v>
                </c:pt>
                <c:pt idx="225">
                  <c:v>1.9749000000000001</c:v>
                </c:pt>
                <c:pt idx="226">
                  <c:v>2.0131999999999999</c:v>
                </c:pt>
                <c:pt idx="227">
                  <c:v>2.0011000000000001</c:v>
                </c:pt>
                <c:pt idx="228">
                  <c:v>2.1314000000000002</c:v>
                </c:pt>
                <c:pt idx="229">
                  <c:v>2.2149999999999999</c:v>
                </c:pt>
                <c:pt idx="230">
                  <c:v>2.2896999999999998</c:v>
                </c:pt>
                <c:pt idx="231">
                  <c:v>2.3719000000000001</c:v>
                </c:pt>
                <c:pt idx="232">
                  <c:v>2.2294</c:v>
                </c:pt>
                <c:pt idx="233">
                  <c:v>2.202</c:v>
                </c:pt>
                <c:pt idx="234">
                  <c:v>2.3243</c:v>
                </c:pt>
                <c:pt idx="235">
                  <c:v>2.3420000000000001</c:v>
                </c:pt>
                <c:pt idx="236">
                  <c:v>2.4257</c:v>
                </c:pt>
                <c:pt idx="237">
                  <c:v>2.3327</c:v>
                </c:pt>
                <c:pt idx="238">
                  <c:v>2.2624</c:v>
                </c:pt>
                <c:pt idx="239">
                  <c:v>2.2353999999999998</c:v>
                </c:pt>
                <c:pt idx="240">
                  <c:v>2.2383999999999999</c:v>
                </c:pt>
                <c:pt idx="241">
                  <c:v>2.2019000000000002</c:v>
                </c:pt>
                <c:pt idx="242">
                  <c:v>2.2667999999999999</c:v>
                </c:pt>
                <c:pt idx="243">
                  <c:v>2.2389999999999999</c:v>
                </c:pt>
                <c:pt idx="244">
                  <c:v>2.4504000000000001</c:v>
                </c:pt>
                <c:pt idx="245">
                  <c:v>2.4436</c:v>
                </c:pt>
                <c:pt idx="246">
                  <c:v>2.5594999999999999</c:v>
                </c:pt>
                <c:pt idx="247">
                  <c:v>2.6556000000000002</c:v>
                </c:pt>
                <c:pt idx="248">
                  <c:v>2.6617000000000002</c:v>
                </c:pt>
                <c:pt idx="249">
                  <c:v>2.8776999999999999</c:v>
                </c:pt>
                <c:pt idx="250">
                  <c:v>3.2073999999999998</c:v>
                </c:pt>
                <c:pt idx="251">
                  <c:v>2.9929999999999999</c:v>
                </c:pt>
                <c:pt idx="252">
                  <c:v>3.1781000000000001</c:v>
                </c:pt>
                <c:pt idx="253">
                  <c:v>3.1019000000000001</c:v>
                </c:pt>
                <c:pt idx="254">
                  <c:v>3.3934000000000002</c:v>
                </c:pt>
                <c:pt idx="255">
                  <c:v>3.6461000000000001</c:v>
                </c:pt>
                <c:pt idx="256">
                  <c:v>3.9722</c:v>
                </c:pt>
                <c:pt idx="257">
                  <c:v>3.8582000000000001</c:v>
                </c:pt>
                <c:pt idx="258">
                  <c:v>3.8498999999999999</c:v>
                </c:pt>
                <c:pt idx="259">
                  <c:v>3.9041999999999999</c:v>
                </c:pt>
                <c:pt idx="260">
                  <c:v>4.0422000000000002</c:v>
                </c:pt>
                <c:pt idx="261">
                  <c:v>3.9790000000000001</c:v>
                </c:pt>
                <c:pt idx="262">
                  <c:v>3.5583</c:v>
                </c:pt>
                <c:pt idx="263">
                  <c:v>3.4502000000000002</c:v>
                </c:pt>
                <c:pt idx="264">
                  <c:v>3.5945</c:v>
                </c:pt>
                <c:pt idx="265">
                  <c:v>3.2092000000000001</c:v>
                </c:pt>
                <c:pt idx="266">
                  <c:v>3.2383999999999999</c:v>
                </c:pt>
                <c:pt idx="267">
                  <c:v>3.2397</c:v>
                </c:pt>
                <c:pt idx="268">
                  <c:v>3.2456</c:v>
                </c:pt>
                <c:pt idx="269">
                  <c:v>3.1804999999999999</c:v>
                </c:pt>
                <c:pt idx="270">
                  <c:v>3.3961000000000001</c:v>
                </c:pt>
                <c:pt idx="271">
                  <c:v>3.2585000000000002</c:v>
                </c:pt>
                <c:pt idx="272">
                  <c:v>3.1263999999999998</c:v>
                </c:pt>
                <c:pt idx="273">
                  <c:v>3.0987</c:v>
                </c:pt>
                <c:pt idx="274">
                  <c:v>3.1678000000000002</c:v>
                </c:pt>
                <c:pt idx="275">
                  <c:v>3.1978</c:v>
                </c:pt>
                <c:pt idx="276">
                  <c:v>3.2431000000000001</c:v>
                </c:pt>
                <c:pt idx="277">
                  <c:v>3.3075999999999999</c:v>
                </c:pt>
                <c:pt idx="278">
                  <c:v>3.1301000000000001</c:v>
                </c:pt>
                <c:pt idx="279">
                  <c:v>3.1465000000000001</c:v>
                </c:pt>
                <c:pt idx="280">
                  <c:v>3.1674000000000002</c:v>
                </c:pt>
                <c:pt idx="281">
                  <c:v>3.2763</c:v>
                </c:pt>
                <c:pt idx="282">
                  <c:v>3.2610000000000001</c:v>
                </c:pt>
                <c:pt idx="283" formatCode="0.00">
                  <c:v>3.3073999999999999</c:v>
                </c:pt>
                <c:pt idx="284" formatCode="0.00">
                  <c:v>3.1617999999999999</c:v>
                </c:pt>
                <c:pt idx="285" formatCode="0.00">
                  <c:v>3.2443</c:v>
                </c:pt>
                <c:pt idx="286" formatCode="0.00">
                  <c:v>3.3231999999999999</c:v>
                </c:pt>
                <c:pt idx="287" formatCode="0.00">
                  <c:v>3.4805000000000001</c:v>
                </c:pt>
                <c:pt idx="288" formatCode="0.00">
                  <c:v>3.7364000000000002</c:v>
                </c:pt>
                <c:pt idx="289" formatCode="0.00">
                  <c:v>3.8552</c:v>
                </c:pt>
                <c:pt idx="290" formatCode="0.00">
                  <c:v>3.7543000000000002</c:v>
                </c:pt>
                <c:pt idx="291" formatCode="0.00">
                  <c:v>4.1346999999999996</c:v>
                </c:pt>
                <c:pt idx="292" formatCode="0.00">
                  <c:v>4.0564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90-4431-8766-6B1D8CCA5E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8547456"/>
        <c:axId val="128561536"/>
      </c:lineChart>
      <c:lineChart>
        <c:grouping val="standard"/>
        <c:varyColors val="0"/>
        <c:ser>
          <c:idx val="1"/>
          <c:order val="1"/>
          <c:tx>
            <c:v>Efetiva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Câmbio!$A$79:$A$344</c:f>
              <c:numCache>
                <c:formatCode>mmm\-yy</c:formatCode>
                <c:ptCount val="266"/>
                <c:pt idx="0">
                  <c:v>34486</c:v>
                </c:pt>
                <c:pt idx="1">
                  <c:v>34516</c:v>
                </c:pt>
                <c:pt idx="2">
                  <c:v>34547</c:v>
                </c:pt>
                <c:pt idx="3">
                  <c:v>34578</c:v>
                </c:pt>
                <c:pt idx="4">
                  <c:v>34608</c:v>
                </c:pt>
                <c:pt idx="5">
                  <c:v>34639</c:v>
                </c:pt>
                <c:pt idx="6">
                  <c:v>34669</c:v>
                </c:pt>
                <c:pt idx="7">
                  <c:v>34700</c:v>
                </c:pt>
                <c:pt idx="8">
                  <c:v>34731</c:v>
                </c:pt>
                <c:pt idx="9">
                  <c:v>34759</c:v>
                </c:pt>
                <c:pt idx="10">
                  <c:v>34790</c:v>
                </c:pt>
                <c:pt idx="11">
                  <c:v>34820</c:v>
                </c:pt>
                <c:pt idx="12">
                  <c:v>34851</c:v>
                </c:pt>
                <c:pt idx="13">
                  <c:v>34881</c:v>
                </c:pt>
                <c:pt idx="14">
                  <c:v>34912</c:v>
                </c:pt>
                <c:pt idx="15">
                  <c:v>34943</c:v>
                </c:pt>
                <c:pt idx="16">
                  <c:v>34973</c:v>
                </c:pt>
                <c:pt idx="17">
                  <c:v>35004</c:v>
                </c:pt>
                <c:pt idx="18">
                  <c:v>35034</c:v>
                </c:pt>
                <c:pt idx="19">
                  <c:v>35065</c:v>
                </c:pt>
                <c:pt idx="20">
                  <c:v>35096</c:v>
                </c:pt>
                <c:pt idx="21">
                  <c:v>35125</c:v>
                </c:pt>
                <c:pt idx="22">
                  <c:v>35156</c:v>
                </c:pt>
                <c:pt idx="23">
                  <c:v>35186</c:v>
                </c:pt>
                <c:pt idx="24">
                  <c:v>35217</c:v>
                </c:pt>
                <c:pt idx="25">
                  <c:v>35247</c:v>
                </c:pt>
                <c:pt idx="26">
                  <c:v>35278</c:v>
                </c:pt>
                <c:pt idx="27">
                  <c:v>35309</c:v>
                </c:pt>
                <c:pt idx="28">
                  <c:v>35339</c:v>
                </c:pt>
                <c:pt idx="29">
                  <c:v>35370</c:v>
                </c:pt>
                <c:pt idx="30">
                  <c:v>35400</c:v>
                </c:pt>
                <c:pt idx="31">
                  <c:v>35431</c:v>
                </c:pt>
                <c:pt idx="32">
                  <c:v>35462</c:v>
                </c:pt>
                <c:pt idx="33">
                  <c:v>35490</c:v>
                </c:pt>
                <c:pt idx="34">
                  <c:v>35521</c:v>
                </c:pt>
                <c:pt idx="35">
                  <c:v>35551</c:v>
                </c:pt>
                <c:pt idx="36">
                  <c:v>35582</c:v>
                </c:pt>
                <c:pt idx="37">
                  <c:v>35612</c:v>
                </c:pt>
                <c:pt idx="38">
                  <c:v>35643</c:v>
                </c:pt>
                <c:pt idx="39">
                  <c:v>35674</c:v>
                </c:pt>
                <c:pt idx="40">
                  <c:v>35704</c:v>
                </c:pt>
                <c:pt idx="41">
                  <c:v>35735</c:v>
                </c:pt>
                <c:pt idx="42">
                  <c:v>35765</c:v>
                </c:pt>
                <c:pt idx="43">
                  <c:v>35796</c:v>
                </c:pt>
                <c:pt idx="44">
                  <c:v>35827</c:v>
                </c:pt>
                <c:pt idx="45">
                  <c:v>35855</c:v>
                </c:pt>
                <c:pt idx="46">
                  <c:v>35886</c:v>
                </c:pt>
                <c:pt idx="47">
                  <c:v>35916</c:v>
                </c:pt>
                <c:pt idx="48">
                  <c:v>35947</c:v>
                </c:pt>
                <c:pt idx="49">
                  <c:v>35977</c:v>
                </c:pt>
                <c:pt idx="50">
                  <c:v>36008</c:v>
                </c:pt>
                <c:pt idx="51">
                  <c:v>36039</c:v>
                </c:pt>
                <c:pt idx="52">
                  <c:v>36069</c:v>
                </c:pt>
                <c:pt idx="53">
                  <c:v>36100</c:v>
                </c:pt>
                <c:pt idx="54">
                  <c:v>36130</c:v>
                </c:pt>
                <c:pt idx="55">
                  <c:v>36161</c:v>
                </c:pt>
                <c:pt idx="56">
                  <c:v>36192</c:v>
                </c:pt>
                <c:pt idx="57">
                  <c:v>36220</c:v>
                </c:pt>
                <c:pt idx="58">
                  <c:v>36251</c:v>
                </c:pt>
                <c:pt idx="59">
                  <c:v>36281</c:v>
                </c:pt>
                <c:pt idx="60">
                  <c:v>36312</c:v>
                </c:pt>
                <c:pt idx="61">
                  <c:v>36342</c:v>
                </c:pt>
                <c:pt idx="62">
                  <c:v>36373</c:v>
                </c:pt>
                <c:pt idx="63">
                  <c:v>36404</c:v>
                </c:pt>
                <c:pt idx="64">
                  <c:v>36434</c:v>
                </c:pt>
                <c:pt idx="65">
                  <c:v>36465</c:v>
                </c:pt>
                <c:pt idx="66">
                  <c:v>36495</c:v>
                </c:pt>
                <c:pt idx="67">
                  <c:v>36526</c:v>
                </c:pt>
                <c:pt idx="68">
                  <c:v>36557</c:v>
                </c:pt>
                <c:pt idx="69">
                  <c:v>36586</c:v>
                </c:pt>
                <c:pt idx="70">
                  <c:v>36617</c:v>
                </c:pt>
                <c:pt idx="71">
                  <c:v>36647</c:v>
                </c:pt>
                <c:pt idx="72">
                  <c:v>36678</c:v>
                </c:pt>
                <c:pt idx="73">
                  <c:v>36708</c:v>
                </c:pt>
                <c:pt idx="74">
                  <c:v>36739</c:v>
                </c:pt>
                <c:pt idx="75">
                  <c:v>36770</c:v>
                </c:pt>
                <c:pt idx="76">
                  <c:v>36800</c:v>
                </c:pt>
                <c:pt idx="77">
                  <c:v>36831</c:v>
                </c:pt>
                <c:pt idx="78">
                  <c:v>36861</c:v>
                </c:pt>
                <c:pt idx="79">
                  <c:v>36892</c:v>
                </c:pt>
                <c:pt idx="80">
                  <c:v>36923</c:v>
                </c:pt>
                <c:pt idx="81">
                  <c:v>36951</c:v>
                </c:pt>
                <c:pt idx="82">
                  <c:v>36982</c:v>
                </c:pt>
                <c:pt idx="83">
                  <c:v>37012</c:v>
                </c:pt>
                <c:pt idx="84">
                  <c:v>37043</c:v>
                </c:pt>
                <c:pt idx="85">
                  <c:v>37073</c:v>
                </c:pt>
                <c:pt idx="86">
                  <c:v>37104</c:v>
                </c:pt>
                <c:pt idx="87">
                  <c:v>37135</c:v>
                </c:pt>
                <c:pt idx="88">
                  <c:v>37165</c:v>
                </c:pt>
                <c:pt idx="89">
                  <c:v>37196</c:v>
                </c:pt>
                <c:pt idx="90">
                  <c:v>37226</c:v>
                </c:pt>
                <c:pt idx="91">
                  <c:v>37257</c:v>
                </c:pt>
                <c:pt idx="92">
                  <c:v>37288</c:v>
                </c:pt>
                <c:pt idx="93">
                  <c:v>37316</c:v>
                </c:pt>
                <c:pt idx="94">
                  <c:v>37347</c:v>
                </c:pt>
                <c:pt idx="95">
                  <c:v>37377</c:v>
                </c:pt>
                <c:pt idx="96">
                  <c:v>37408</c:v>
                </c:pt>
                <c:pt idx="97">
                  <c:v>37438</c:v>
                </c:pt>
                <c:pt idx="98">
                  <c:v>37469</c:v>
                </c:pt>
                <c:pt idx="99">
                  <c:v>37500</c:v>
                </c:pt>
                <c:pt idx="100">
                  <c:v>37530</c:v>
                </c:pt>
                <c:pt idx="101">
                  <c:v>37561</c:v>
                </c:pt>
                <c:pt idx="102">
                  <c:v>37591</c:v>
                </c:pt>
                <c:pt idx="103">
                  <c:v>37622</c:v>
                </c:pt>
                <c:pt idx="104">
                  <c:v>37653</c:v>
                </c:pt>
                <c:pt idx="105">
                  <c:v>37681</c:v>
                </c:pt>
                <c:pt idx="106">
                  <c:v>37712</c:v>
                </c:pt>
                <c:pt idx="107">
                  <c:v>37742</c:v>
                </c:pt>
                <c:pt idx="108">
                  <c:v>37773</c:v>
                </c:pt>
                <c:pt idx="109">
                  <c:v>37803</c:v>
                </c:pt>
                <c:pt idx="110">
                  <c:v>37834</c:v>
                </c:pt>
                <c:pt idx="111">
                  <c:v>37865</c:v>
                </c:pt>
                <c:pt idx="112">
                  <c:v>37895</c:v>
                </c:pt>
                <c:pt idx="113">
                  <c:v>37926</c:v>
                </c:pt>
                <c:pt idx="114">
                  <c:v>37956</c:v>
                </c:pt>
                <c:pt idx="115">
                  <c:v>37987</c:v>
                </c:pt>
                <c:pt idx="116">
                  <c:v>38018</c:v>
                </c:pt>
                <c:pt idx="117">
                  <c:v>38047</c:v>
                </c:pt>
                <c:pt idx="118">
                  <c:v>38078</c:v>
                </c:pt>
                <c:pt idx="119">
                  <c:v>38108</c:v>
                </c:pt>
                <c:pt idx="120">
                  <c:v>38139</c:v>
                </c:pt>
                <c:pt idx="121">
                  <c:v>38169</c:v>
                </c:pt>
                <c:pt idx="122">
                  <c:v>38200</c:v>
                </c:pt>
                <c:pt idx="123">
                  <c:v>38231</c:v>
                </c:pt>
                <c:pt idx="124">
                  <c:v>38261</c:v>
                </c:pt>
                <c:pt idx="125">
                  <c:v>38292</c:v>
                </c:pt>
                <c:pt idx="126">
                  <c:v>38322</c:v>
                </c:pt>
                <c:pt idx="127">
                  <c:v>38353</c:v>
                </c:pt>
                <c:pt idx="128">
                  <c:v>38384</c:v>
                </c:pt>
                <c:pt idx="129">
                  <c:v>38412</c:v>
                </c:pt>
                <c:pt idx="130">
                  <c:v>38443</c:v>
                </c:pt>
                <c:pt idx="131">
                  <c:v>38473</c:v>
                </c:pt>
                <c:pt idx="132">
                  <c:v>38504</c:v>
                </c:pt>
                <c:pt idx="133">
                  <c:v>38534</c:v>
                </c:pt>
                <c:pt idx="134">
                  <c:v>38565</c:v>
                </c:pt>
                <c:pt idx="135">
                  <c:v>38596</c:v>
                </c:pt>
                <c:pt idx="136">
                  <c:v>38626</c:v>
                </c:pt>
                <c:pt idx="137">
                  <c:v>38657</c:v>
                </c:pt>
                <c:pt idx="138">
                  <c:v>38687</c:v>
                </c:pt>
                <c:pt idx="139">
                  <c:v>38718</c:v>
                </c:pt>
                <c:pt idx="140">
                  <c:v>38749</c:v>
                </c:pt>
                <c:pt idx="141">
                  <c:v>38777</c:v>
                </c:pt>
                <c:pt idx="142">
                  <c:v>38808</c:v>
                </c:pt>
                <c:pt idx="143">
                  <c:v>38838</c:v>
                </c:pt>
                <c:pt idx="144">
                  <c:v>38869</c:v>
                </c:pt>
                <c:pt idx="145">
                  <c:v>38899</c:v>
                </c:pt>
                <c:pt idx="146">
                  <c:v>38930</c:v>
                </c:pt>
                <c:pt idx="147">
                  <c:v>38961</c:v>
                </c:pt>
                <c:pt idx="148">
                  <c:v>38991</c:v>
                </c:pt>
                <c:pt idx="149">
                  <c:v>39022</c:v>
                </c:pt>
                <c:pt idx="150">
                  <c:v>39052</c:v>
                </c:pt>
                <c:pt idx="151">
                  <c:v>39083</c:v>
                </c:pt>
                <c:pt idx="152">
                  <c:v>39114</c:v>
                </c:pt>
                <c:pt idx="153">
                  <c:v>39142</c:v>
                </c:pt>
                <c:pt idx="154">
                  <c:v>39173</c:v>
                </c:pt>
                <c:pt idx="155">
                  <c:v>39203</c:v>
                </c:pt>
                <c:pt idx="156">
                  <c:v>39234</c:v>
                </c:pt>
                <c:pt idx="157">
                  <c:v>39264</c:v>
                </c:pt>
                <c:pt idx="158">
                  <c:v>39295</c:v>
                </c:pt>
                <c:pt idx="159">
                  <c:v>39326</c:v>
                </c:pt>
                <c:pt idx="160">
                  <c:v>39356</c:v>
                </c:pt>
                <c:pt idx="161">
                  <c:v>39387</c:v>
                </c:pt>
                <c:pt idx="162">
                  <c:v>39417</c:v>
                </c:pt>
                <c:pt idx="163">
                  <c:v>39448</c:v>
                </c:pt>
                <c:pt idx="164">
                  <c:v>39479</c:v>
                </c:pt>
                <c:pt idx="165">
                  <c:v>39508</c:v>
                </c:pt>
                <c:pt idx="166">
                  <c:v>39539</c:v>
                </c:pt>
                <c:pt idx="167">
                  <c:v>39569</c:v>
                </c:pt>
                <c:pt idx="168">
                  <c:v>39600</c:v>
                </c:pt>
                <c:pt idx="169">
                  <c:v>39630</c:v>
                </c:pt>
                <c:pt idx="170">
                  <c:v>39661</c:v>
                </c:pt>
                <c:pt idx="171">
                  <c:v>39692</c:v>
                </c:pt>
                <c:pt idx="172">
                  <c:v>39722</c:v>
                </c:pt>
                <c:pt idx="173">
                  <c:v>39753</c:v>
                </c:pt>
                <c:pt idx="174">
                  <c:v>39783</c:v>
                </c:pt>
                <c:pt idx="175">
                  <c:v>39814</c:v>
                </c:pt>
                <c:pt idx="176">
                  <c:v>39845</c:v>
                </c:pt>
                <c:pt idx="177">
                  <c:v>39873</c:v>
                </c:pt>
                <c:pt idx="178">
                  <c:v>39904</c:v>
                </c:pt>
                <c:pt idx="179">
                  <c:v>39934</c:v>
                </c:pt>
                <c:pt idx="180">
                  <c:v>39965</c:v>
                </c:pt>
                <c:pt idx="181">
                  <c:v>39995</c:v>
                </c:pt>
                <c:pt idx="182">
                  <c:v>40026</c:v>
                </c:pt>
                <c:pt idx="183">
                  <c:v>40057</c:v>
                </c:pt>
                <c:pt idx="184">
                  <c:v>40087</c:v>
                </c:pt>
                <c:pt idx="185">
                  <c:v>40118</c:v>
                </c:pt>
                <c:pt idx="186">
                  <c:v>40148</c:v>
                </c:pt>
                <c:pt idx="187">
                  <c:v>40179</c:v>
                </c:pt>
                <c:pt idx="188">
                  <c:v>40210</c:v>
                </c:pt>
                <c:pt idx="189">
                  <c:v>40238</c:v>
                </c:pt>
                <c:pt idx="190">
                  <c:v>40269</c:v>
                </c:pt>
                <c:pt idx="191">
                  <c:v>40299</c:v>
                </c:pt>
                <c:pt idx="192">
                  <c:v>40330</c:v>
                </c:pt>
                <c:pt idx="193">
                  <c:v>40360</c:v>
                </c:pt>
                <c:pt idx="194">
                  <c:v>40391</c:v>
                </c:pt>
                <c:pt idx="195">
                  <c:v>40422</c:v>
                </c:pt>
                <c:pt idx="196">
                  <c:v>40452</c:v>
                </c:pt>
                <c:pt idx="197">
                  <c:v>40483</c:v>
                </c:pt>
                <c:pt idx="198">
                  <c:v>40513</c:v>
                </c:pt>
                <c:pt idx="199">
                  <c:v>40544</c:v>
                </c:pt>
                <c:pt idx="200">
                  <c:v>40575</c:v>
                </c:pt>
                <c:pt idx="201">
                  <c:v>40603</c:v>
                </c:pt>
                <c:pt idx="202">
                  <c:v>40634</c:v>
                </c:pt>
                <c:pt idx="203">
                  <c:v>40664</c:v>
                </c:pt>
                <c:pt idx="204">
                  <c:v>40695</c:v>
                </c:pt>
                <c:pt idx="205">
                  <c:v>40725</c:v>
                </c:pt>
                <c:pt idx="206">
                  <c:v>40756</c:v>
                </c:pt>
                <c:pt idx="207">
                  <c:v>40787</c:v>
                </c:pt>
                <c:pt idx="208">
                  <c:v>40817</c:v>
                </c:pt>
                <c:pt idx="209">
                  <c:v>40848</c:v>
                </c:pt>
                <c:pt idx="210">
                  <c:v>40878</c:v>
                </c:pt>
                <c:pt idx="211">
                  <c:v>40909</c:v>
                </c:pt>
                <c:pt idx="212">
                  <c:v>40940</c:v>
                </c:pt>
                <c:pt idx="213">
                  <c:v>40969</c:v>
                </c:pt>
                <c:pt idx="214">
                  <c:v>41000</c:v>
                </c:pt>
                <c:pt idx="215">
                  <c:v>41030</c:v>
                </c:pt>
                <c:pt idx="216">
                  <c:v>41061</c:v>
                </c:pt>
                <c:pt idx="217">
                  <c:v>41091</c:v>
                </c:pt>
                <c:pt idx="218">
                  <c:v>41122</c:v>
                </c:pt>
                <c:pt idx="219">
                  <c:v>41153</c:v>
                </c:pt>
                <c:pt idx="220">
                  <c:v>41183</c:v>
                </c:pt>
                <c:pt idx="221">
                  <c:v>41214</c:v>
                </c:pt>
                <c:pt idx="222">
                  <c:v>41244</c:v>
                </c:pt>
                <c:pt idx="223">
                  <c:v>41275</c:v>
                </c:pt>
                <c:pt idx="224">
                  <c:v>41306</c:v>
                </c:pt>
                <c:pt idx="225">
                  <c:v>41334</c:v>
                </c:pt>
                <c:pt idx="226">
                  <c:v>41365</c:v>
                </c:pt>
                <c:pt idx="227">
                  <c:v>41395</c:v>
                </c:pt>
                <c:pt idx="228">
                  <c:v>41426</c:v>
                </c:pt>
                <c:pt idx="229">
                  <c:v>41456</c:v>
                </c:pt>
                <c:pt idx="230">
                  <c:v>41487</c:v>
                </c:pt>
                <c:pt idx="231">
                  <c:v>41518</c:v>
                </c:pt>
                <c:pt idx="232">
                  <c:v>41548</c:v>
                </c:pt>
                <c:pt idx="233">
                  <c:v>41579</c:v>
                </c:pt>
                <c:pt idx="234">
                  <c:v>41609</c:v>
                </c:pt>
                <c:pt idx="235">
                  <c:v>41640</c:v>
                </c:pt>
                <c:pt idx="236">
                  <c:v>41671</c:v>
                </c:pt>
                <c:pt idx="237">
                  <c:v>41699</c:v>
                </c:pt>
                <c:pt idx="238">
                  <c:v>41730</c:v>
                </c:pt>
                <c:pt idx="239">
                  <c:v>41760</c:v>
                </c:pt>
                <c:pt idx="240">
                  <c:v>41791</c:v>
                </c:pt>
                <c:pt idx="241">
                  <c:v>41821</c:v>
                </c:pt>
                <c:pt idx="242">
                  <c:v>41852</c:v>
                </c:pt>
                <c:pt idx="243">
                  <c:v>41883</c:v>
                </c:pt>
                <c:pt idx="244">
                  <c:v>41913</c:v>
                </c:pt>
                <c:pt idx="245">
                  <c:v>41944</c:v>
                </c:pt>
                <c:pt idx="246">
                  <c:v>41974</c:v>
                </c:pt>
                <c:pt idx="247">
                  <c:v>42005</c:v>
                </c:pt>
                <c:pt idx="248">
                  <c:v>42036</c:v>
                </c:pt>
                <c:pt idx="249">
                  <c:v>42064</c:v>
                </c:pt>
                <c:pt idx="250">
                  <c:v>42095</c:v>
                </c:pt>
                <c:pt idx="251">
                  <c:v>42125</c:v>
                </c:pt>
                <c:pt idx="252">
                  <c:v>42156</c:v>
                </c:pt>
                <c:pt idx="253">
                  <c:v>42186</c:v>
                </c:pt>
                <c:pt idx="254">
                  <c:v>42217</c:v>
                </c:pt>
                <c:pt idx="255">
                  <c:v>42248</c:v>
                </c:pt>
                <c:pt idx="256">
                  <c:v>42278</c:v>
                </c:pt>
                <c:pt idx="257">
                  <c:v>42309</c:v>
                </c:pt>
                <c:pt idx="258">
                  <c:v>42339</c:v>
                </c:pt>
                <c:pt idx="259">
                  <c:v>42370</c:v>
                </c:pt>
                <c:pt idx="260">
                  <c:v>42401</c:v>
                </c:pt>
                <c:pt idx="261">
                  <c:v>42430</c:v>
                </c:pt>
                <c:pt idx="262">
                  <c:v>42461</c:v>
                </c:pt>
                <c:pt idx="263">
                  <c:v>42491</c:v>
                </c:pt>
                <c:pt idx="264">
                  <c:v>42522</c:v>
                </c:pt>
                <c:pt idx="265">
                  <c:v>42552</c:v>
                </c:pt>
              </c:numCache>
            </c:numRef>
          </c:cat>
          <c:val>
            <c:numRef>
              <c:f>Câmbio!$C$79:$C$373</c:f>
              <c:numCache>
                <c:formatCode>General</c:formatCode>
                <c:ptCount val="295"/>
                <c:pt idx="0">
                  <c:v>100</c:v>
                </c:pt>
                <c:pt idx="1">
                  <c:v>88.96</c:v>
                </c:pt>
                <c:pt idx="2">
                  <c:v>84.38</c:v>
                </c:pt>
                <c:pt idx="3">
                  <c:v>80.459999999999994</c:v>
                </c:pt>
                <c:pt idx="4">
                  <c:v>77.62</c:v>
                </c:pt>
                <c:pt idx="5">
                  <c:v>74.849999999999994</c:v>
                </c:pt>
                <c:pt idx="6">
                  <c:v>73.31</c:v>
                </c:pt>
                <c:pt idx="7">
                  <c:v>72.099999999999994</c:v>
                </c:pt>
                <c:pt idx="8">
                  <c:v>71.63</c:v>
                </c:pt>
                <c:pt idx="9">
                  <c:v>76.62</c:v>
                </c:pt>
                <c:pt idx="10">
                  <c:v>77.91</c:v>
                </c:pt>
                <c:pt idx="11">
                  <c:v>74.72</c:v>
                </c:pt>
                <c:pt idx="12">
                  <c:v>74.8</c:v>
                </c:pt>
                <c:pt idx="13">
                  <c:v>74.47</c:v>
                </c:pt>
                <c:pt idx="14">
                  <c:v>73.27</c:v>
                </c:pt>
                <c:pt idx="15">
                  <c:v>72.930000000000007</c:v>
                </c:pt>
                <c:pt idx="16">
                  <c:v>73.260000000000005</c:v>
                </c:pt>
                <c:pt idx="17">
                  <c:v>73.97</c:v>
                </c:pt>
                <c:pt idx="18">
                  <c:v>71.08</c:v>
                </c:pt>
                <c:pt idx="19">
                  <c:v>70.319999999999993</c:v>
                </c:pt>
                <c:pt idx="20">
                  <c:v>70.3</c:v>
                </c:pt>
                <c:pt idx="21">
                  <c:v>70.349999999999994</c:v>
                </c:pt>
                <c:pt idx="22">
                  <c:v>69.62</c:v>
                </c:pt>
                <c:pt idx="23">
                  <c:v>69.08</c:v>
                </c:pt>
                <c:pt idx="24">
                  <c:v>68.709999999999994</c:v>
                </c:pt>
                <c:pt idx="25">
                  <c:v>68.739999999999995</c:v>
                </c:pt>
                <c:pt idx="26">
                  <c:v>69.44</c:v>
                </c:pt>
                <c:pt idx="27">
                  <c:v>69.349999999999994</c:v>
                </c:pt>
                <c:pt idx="28">
                  <c:v>69.36</c:v>
                </c:pt>
                <c:pt idx="29">
                  <c:v>69.94</c:v>
                </c:pt>
                <c:pt idx="30">
                  <c:v>69.53</c:v>
                </c:pt>
                <c:pt idx="31">
                  <c:v>68.349999999999994</c:v>
                </c:pt>
                <c:pt idx="32">
                  <c:v>67.349999999999994</c:v>
                </c:pt>
                <c:pt idx="33">
                  <c:v>67.06</c:v>
                </c:pt>
                <c:pt idx="34">
                  <c:v>66.56</c:v>
                </c:pt>
                <c:pt idx="35">
                  <c:v>67.430000000000007</c:v>
                </c:pt>
                <c:pt idx="36">
                  <c:v>67.400000000000006</c:v>
                </c:pt>
                <c:pt idx="37">
                  <c:v>66.97</c:v>
                </c:pt>
                <c:pt idx="38">
                  <c:v>66.66</c:v>
                </c:pt>
                <c:pt idx="39">
                  <c:v>67.64</c:v>
                </c:pt>
                <c:pt idx="40">
                  <c:v>68.540000000000006</c:v>
                </c:pt>
                <c:pt idx="41">
                  <c:v>68.87</c:v>
                </c:pt>
                <c:pt idx="42">
                  <c:v>68.19</c:v>
                </c:pt>
                <c:pt idx="43">
                  <c:v>67.510000000000005</c:v>
                </c:pt>
                <c:pt idx="44">
                  <c:v>67.94</c:v>
                </c:pt>
                <c:pt idx="45">
                  <c:v>67.86</c:v>
                </c:pt>
                <c:pt idx="46">
                  <c:v>68.41</c:v>
                </c:pt>
                <c:pt idx="47">
                  <c:v>68.97</c:v>
                </c:pt>
                <c:pt idx="48">
                  <c:v>68.81</c:v>
                </c:pt>
                <c:pt idx="49">
                  <c:v>69.27</c:v>
                </c:pt>
                <c:pt idx="50">
                  <c:v>70.010000000000005</c:v>
                </c:pt>
                <c:pt idx="51">
                  <c:v>72.56</c:v>
                </c:pt>
                <c:pt idx="52">
                  <c:v>74.81</c:v>
                </c:pt>
                <c:pt idx="53">
                  <c:v>74.400000000000006</c:v>
                </c:pt>
                <c:pt idx="54">
                  <c:v>75.260000000000005</c:v>
                </c:pt>
                <c:pt idx="55">
                  <c:v>93.04</c:v>
                </c:pt>
                <c:pt idx="56">
                  <c:v>115.55</c:v>
                </c:pt>
                <c:pt idx="57">
                  <c:v>112.06</c:v>
                </c:pt>
                <c:pt idx="58">
                  <c:v>99.7</c:v>
                </c:pt>
                <c:pt idx="59">
                  <c:v>98.35</c:v>
                </c:pt>
                <c:pt idx="60">
                  <c:v>102.06</c:v>
                </c:pt>
                <c:pt idx="61">
                  <c:v>102.97</c:v>
                </c:pt>
                <c:pt idx="62">
                  <c:v>108.5</c:v>
                </c:pt>
                <c:pt idx="63">
                  <c:v>109.72</c:v>
                </c:pt>
                <c:pt idx="64">
                  <c:v>113.32</c:v>
                </c:pt>
                <c:pt idx="65">
                  <c:v>108.98</c:v>
                </c:pt>
                <c:pt idx="66">
                  <c:v>102.78</c:v>
                </c:pt>
                <c:pt idx="67">
                  <c:v>100.17</c:v>
                </c:pt>
                <c:pt idx="68">
                  <c:v>97.34</c:v>
                </c:pt>
                <c:pt idx="69">
                  <c:v>95.28</c:v>
                </c:pt>
                <c:pt idx="70">
                  <c:v>96.02</c:v>
                </c:pt>
                <c:pt idx="71">
                  <c:v>97.52</c:v>
                </c:pt>
                <c:pt idx="72">
                  <c:v>98.44</c:v>
                </c:pt>
                <c:pt idx="73">
                  <c:v>95.77</c:v>
                </c:pt>
                <c:pt idx="74">
                  <c:v>93.46</c:v>
                </c:pt>
                <c:pt idx="75">
                  <c:v>94.05</c:v>
                </c:pt>
                <c:pt idx="76">
                  <c:v>95.61</c:v>
                </c:pt>
                <c:pt idx="77">
                  <c:v>99.08</c:v>
                </c:pt>
                <c:pt idx="78">
                  <c:v>101.06</c:v>
                </c:pt>
                <c:pt idx="79">
                  <c:v>100.36</c:v>
                </c:pt>
                <c:pt idx="80">
                  <c:v>105.96</c:v>
                </c:pt>
                <c:pt idx="81">
                  <c:v>109.46</c:v>
                </c:pt>
                <c:pt idx="82">
                  <c:v>114.17</c:v>
                </c:pt>
                <c:pt idx="83">
                  <c:v>119.14</c:v>
                </c:pt>
                <c:pt idx="84">
                  <c:v>121.73</c:v>
                </c:pt>
                <c:pt idx="85">
                  <c:v>124.71</c:v>
                </c:pt>
                <c:pt idx="86">
                  <c:v>128.03</c:v>
                </c:pt>
                <c:pt idx="87">
                  <c:v>136.35</c:v>
                </c:pt>
                <c:pt idx="88">
                  <c:v>137.79</c:v>
                </c:pt>
                <c:pt idx="89">
                  <c:v>126.16</c:v>
                </c:pt>
                <c:pt idx="90">
                  <c:v>116.85</c:v>
                </c:pt>
                <c:pt idx="91">
                  <c:v>111.75</c:v>
                </c:pt>
                <c:pt idx="92">
                  <c:v>111.03</c:v>
                </c:pt>
                <c:pt idx="93">
                  <c:v>106.76</c:v>
                </c:pt>
                <c:pt idx="94">
                  <c:v>105.39</c:v>
                </c:pt>
                <c:pt idx="95">
                  <c:v>112.89</c:v>
                </c:pt>
                <c:pt idx="96">
                  <c:v>124.7</c:v>
                </c:pt>
                <c:pt idx="97">
                  <c:v>136.62</c:v>
                </c:pt>
                <c:pt idx="98">
                  <c:v>142.66999999999999</c:v>
                </c:pt>
                <c:pt idx="99">
                  <c:v>152.25</c:v>
                </c:pt>
                <c:pt idx="100">
                  <c:v>171.03</c:v>
                </c:pt>
                <c:pt idx="101">
                  <c:v>158.26</c:v>
                </c:pt>
                <c:pt idx="102">
                  <c:v>158.69999999999999</c:v>
                </c:pt>
                <c:pt idx="103">
                  <c:v>149.36000000000001</c:v>
                </c:pt>
                <c:pt idx="104">
                  <c:v>160.19</c:v>
                </c:pt>
                <c:pt idx="105">
                  <c:v>152.85</c:v>
                </c:pt>
                <c:pt idx="106">
                  <c:v>138.13999999999999</c:v>
                </c:pt>
                <c:pt idx="107">
                  <c:v>133.03</c:v>
                </c:pt>
                <c:pt idx="108">
                  <c:v>130.28</c:v>
                </c:pt>
                <c:pt idx="109">
                  <c:v>129.19999999999999</c:v>
                </c:pt>
                <c:pt idx="110">
                  <c:v>132.84</c:v>
                </c:pt>
                <c:pt idx="111">
                  <c:v>129.62</c:v>
                </c:pt>
                <c:pt idx="112">
                  <c:v>129.03</c:v>
                </c:pt>
                <c:pt idx="113">
                  <c:v>130.76</c:v>
                </c:pt>
                <c:pt idx="114">
                  <c:v>133.07</c:v>
                </c:pt>
                <c:pt idx="115">
                  <c:v>130.93</c:v>
                </c:pt>
                <c:pt idx="116">
                  <c:v>137.72999999999999</c:v>
                </c:pt>
                <c:pt idx="117">
                  <c:v>135.51</c:v>
                </c:pt>
                <c:pt idx="118">
                  <c:v>135.1</c:v>
                </c:pt>
                <c:pt idx="119">
                  <c:v>142.57</c:v>
                </c:pt>
                <c:pt idx="120">
                  <c:v>144.1</c:v>
                </c:pt>
                <c:pt idx="121">
                  <c:v>139.4</c:v>
                </c:pt>
                <c:pt idx="122">
                  <c:v>136.65</c:v>
                </c:pt>
                <c:pt idx="123">
                  <c:v>131.58000000000001</c:v>
                </c:pt>
                <c:pt idx="124">
                  <c:v>130.97999999999999</c:v>
                </c:pt>
                <c:pt idx="125">
                  <c:v>129.05000000000001</c:v>
                </c:pt>
                <c:pt idx="126">
                  <c:v>126.88</c:v>
                </c:pt>
                <c:pt idx="127">
                  <c:v>124.02</c:v>
                </c:pt>
                <c:pt idx="128">
                  <c:v>120.05</c:v>
                </c:pt>
                <c:pt idx="129">
                  <c:v>125.3</c:v>
                </c:pt>
                <c:pt idx="130">
                  <c:v>118.26</c:v>
                </c:pt>
                <c:pt idx="131">
                  <c:v>111.64</c:v>
                </c:pt>
                <c:pt idx="132">
                  <c:v>108.35</c:v>
                </c:pt>
                <c:pt idx="133">
                  <c:v>106.38</c:v>
                </c:pt>
                <c:pt idx="134">
                  <c:v>106.82</c:v>
                </c:pt>
                <c:pt idx="135">
                  <c:v>104.03</c:v>
                </c:pt>
                <c:pt idx="136">
                  <c:v>100.88</c:v>
                </c:pt>
                <c:pt idx="137">
                  <c:v>97.21</c:v>
                </c:pt>
                <c:pt idx="138">
                  <c:v>100.9</c:v>
                </c:pt>
                <c:pt idx="139">
                  <c:v>100.68</c:v>
                </c:pt>
                <c:pt idx="140">
                  <c:v>95.44</c:v>
                </c:pt>
                <c:pt idx="141">
                  <c:v>95.29</c:v>
                </c:pt>
                <c:pt idx="142">
                  <c:v>95.14</c:v>
                </c:pt>
                <c:pt idx="143">
                  <c:v>99.31</c:v>
                </c:pt>
                <c:pt idx="144">
                  <c:v>102.35</c:v>
                </c:pt>
                <c:pt idx="145">
                  <c:v>100.12</c:v>
                </c:pt>
                <c:pt idx="146">
                  <c:v>99.2</c:v>
                </c:pt>
                <c:pt idx="147">
                  <c:v>99.14</c:v>
                </c:pt>
                <c:pt idx="148">
                  <c:v>97.72</c:v>
                </c:pt>
                <c:pt idx="149">
                  <c:v>98.62</c:v>
                </c:pt>
                <c:pt idx="150">
                  <c:v>99.29</c:v>
                </c:pt>
                <c:pt idx="151">
                  <c:v>97.85</c:v>
                </c:pt>
                <c:pt idx="152">
                  <c:v>95.85</c:v>
                </c:pt>
                <c:pt idx="153">
                  <c:v>96.14</c:v>
                </c:pt>
                <c:pt idx="154">
                  <c:v>94.59</c:v>
                </c:pt>
                <c:pt idx="155">
                  <c:v>92.5</c:v>
                </c:pt>
                <c:pt idx="156">
                  <c:v>90.12</c:v>
                </c:pt>
                <c:pt idx="157">
                  <c:v>88.84</c:v>
                </c:pt>
                <c:pt idx="158">
                  <c:v>92.25</c:v>
                </c:pt>
                <c:pt idx="159">
                  <c:v>89.92</c:v>
                </c:pt>
                <c:pt idx="160">
                  <c:v>86.17</c:v>
                </c:pt>
                <c:pt idx="161">
                  <c:v>86.19</c:v>
                </c:pt>
                <c:pt idx="162">
                  <c:v>86.66</c:v>
                </c:pt>
                <c:pt idx="163">
                  <c:v>86.19</c:v>
                </c:pt>
                <c:pt idx="164">
                  <c:v>85.36</c:v>
                </c:pt>
                <c:pt idx="165">
                  <c:v>86.32</c:v>
                </c:pt>
                <c:pt idx="166">
                  <c:v>85.97</c:v>
                </c:pt>
                <c:pt idx="167">
                  <c:v>84.12</c:v>
                </c:pt>
                <c:pt idx="168">
                  <c:v>82.11</c:v>
                </c:pt>
                <c:pt idx="169">
                  <c:v>81.06</c:v>
                </c:pt>
                <c:pt idx="170">
                  <c:v>80.55</c:v>
                </c:pt>
                <c:pt idx="171">
                  <c:v>87.61</c:v>
                </c:pt>
                <c:pt idx="172">
                  <c:v>100.24</c:v>
                </c:pt>
                <c:pt idx="173">
                  <c:v>100.66</c:v>
                </c:pt>
                <c:pt idx="174">
                  <c:v>107.19</c:v>
                </c:pt>
                <c:pt idx="175">
                  <c:v>101.33</c:v>
                </c:pt>
                <c:pt idx="176">
                  <c:v>99.54</c:v>
                </c:pt>
                <c:pt idx="177">
                  <c:v>97.4</c:v>
                </c:pt>
                <c:pt idx="178">
                  <c:v>95.38</c:v>
                </c:pt>
                <c:pt idx="179">
                  <c:v>89.91</c:v>
                </c:pt>
                <c:pt idx="180">
                  <c:v>87.38</c:v>
                </c:pt>
                <c:pt idx="181">
                  <c:v>86.38</c:v>
                </c:pt>
                <c:pt idx="182">
                  <c:v>82.86</c:v>
                </c:pt>
                <c:pt idx="183">
                  <c:v>82.13</c:v>
                </c:pt>
                <c:pt idx="184">
                  <c:v>79.150000000000006</c:v>
                </c:pt>
                <c:pt idx="185">
                  <c:v>79.27</c:v>
                </c:pt>
                <c:pt idx="186">
                  <c:v>79.87</c:v>
                </c:pt>
                <c:pt idx="187">
                  <c:v>79.59</c:v>
                </c:pt>
                <c:pt idx="188">
                  <c:v>81.53</c:v>
                </c:pt>
                <c:pt idx="189">
                  <c:v>78.75</c:v>
                </c:pt>
                <c:pt idx="190">
                  <c:v>77.180000000000007</c:v>
                </c:pt>
                <c:pt idx="191">
                  <c:v>77.66</c:v>
                </c:pt>
                <c:pt idx="192">
                  <c:v>76.400000000000006</c:v>
                </c:pt>
                <c:pt idx="193">
                  <c:v>76.44</c:v>
                </c:pt>
                <c:pt idx="194">
                  <c:v>76.819999999999993</c:v>
                </c:pt>
                <c:pt idx="195">
                  <c:v>75.569999999999993</c:v>
                </c:pt>
                <c:pt idx="196">
                  <c:v>75.180000000000007</c:v>
                </c:pt>
                <c:pt idx="197">
                  <c:v>75.739999999999995</c:v>
                </c:pt>
                <c:pt idx="198">
                  <c:v>73.739999999999995</c:v>
                </c:pt>
                <c:pt idx="199">
                  <c:v>73.19</c:v>
                </c:pt>
                <c:pt idx="200">
                  <c:v>74.67</c:v>
                </c:pt>
                <c:pt idx="201">
                  <c:v>74.77</c:v>
                </c:pt>
                <c:pt idx="202">
                  <c:v>72.209999999999994</c:v>
                </c:pt>
                <c:pt idx="203">
                  <c:v>73.42</c:v>
                </c:pt>
                <c:pt idx="204">
                  <c:v>72.38</c:v>
                </c:pt>
                <c:pt idx="205">
                  <c:v>71.760000000000005</c:v>
                </c:pt>
                <c:pt idx="206">
                  <c:v>73.430000000000007</c:v>
                </c:pt>
                <c:pt idx="207">
                  <c:v>78.12</c:v>
                </c:pt>
                <c:pt idx="208">
                  <c:v>78.22</c:v>
                </c:pt>
                <c:pt idx="209">
                  <c:v>78.06</c:v>
                </c:pt>
                <c:pt idx="210">
                  <c:v>79.39</c:v>
                </c:pt>
                <c:pt idx="211">
                  <c:v>76.75</c:v>
                </c:pt>
                <c:pt idx="212">
                  <c:v>75.45</c:v>
                </c:pt>
                <c:pt idx="213">
                  <c:v>79</c:v>
                </c:pt>
                <c:pt idx="214">
                  <c:v>81.099999999999994</c:v>
                </c:pt>
                <c:pt idx="215">
                  <c:v>85.53</c:v>
                </c:pt>
                <c:pt idx="216">
                  <c:v>87</c:v>
                </c:pt>
                <c:pt idx="217">
                  <c:v>85.92</c:v>
                </c:pt>
                <c:pt idx="218">
                  <c:v>86.89</c:v>
                </c:pt>
                <c:pt idx="219">
                  <c:v>87.63</c:v>
                </c:pt>
                <c:pt idx="220">
                  <c:v>87.34</c:v>
                </c:pt>
                <c:pt idx="221">
                  <c:v>87.99</c:v>
                </c:pt>
                <c:pt idx="222">
                  <c:v>88.5</c:v>
                </c:pt>
                <c:pt idx="223">
                  <c:v>86</c:v>
                </c:pt>
                <c:pt idx="224">
                  <c:v>83.58</c:v>
                </c:pt>
                <c:pt idx="225">
                  <c:v>82.97</c:v>
                </c:pt>
                <c:pt idx="226">
                  <c:v>83.3</c:v>
                </c:pt>
                <c:pt idx="227">
                  <c:v>84.33</c:v>
                </c:pt>
                <c:pt idx="228">
                  <c:v>90.18</c:v>
                </c:pt>
                <c:pt idx="229">
                  <c:v>93.45</c:v>
                </c:pt>
                <c:pt idx="230">
                  <c:v>98.06</c:v>
                </c:pt>
                <c:pt idx="231">
                  <c:v>94.79</c:v>
                </c:pt>
                <c:pt idx="232">
                  <c:v>91.47</c:v>
                </c:pt>
                <c:pt idx="233">
                  <c:v>94.71</c:v>
                </c:pt>
                <c:pt idx="234">
                  <c:v>95.87</c:v>
                </c:pt>
                <c:pt idx="235">
                  <c:v>95.6</c:v>
                </c:pt>
                <c:pt idx="236">
                  <c:v>94.72</c:v>
                </c:pt>
                <c:pt idx="237">
                  <c:v>91.68</c:v>
                </c:pt>
                <c:pt idx="238">
                  <c:v>87.63</c:v>
                </c:pt>
                <c:pt idx="239">
                  <c:v>86.9</c:v>
                </c:pt>
                <c:pt idx="240">
                  <c:v>87.05</c:v>
                </c:pt>
                <c:pt idx="241">
                  <c:v>87.49</c:v>
                </c:pt>
                <c:pt idx="242">
                  <c:v>88.77</c:v>
                </c:pt>
                <c:pt idx="243">
                  <c:v>89.59</c:v>
                </c:pt>
                <c:pt idx="244">
                  <c:v>92.87</c:v>
                </c:pt>
                <c:pt idx="245">
                  <c:v>94.97</c:v>
                </c:pt>
                <c:pt idx="246">
                  <c:v>96.66</c:v>
                </c:pt>
                <c:pt idx="247">
                  <c:v>93.33</c:v>
                </c:pt>
                <c:pt idx="248">
                  <c:v>98.7</c:v>
                </c:pt>
                <c:pt idx="249">
                  <c:v>107.01</c:v>
                </c:pt>
                <c:pt idx="250">
                  <c:v>103.69</c:v>
                </c:pt>
                <c:pt idx="251">
                  <c:v>104.16</c:v>
                </c:pt>
                <c:pt idx="252">
                  <c:v>105.09</c:v>
                </c:pt>
                <c:pt idx="253">
                  <c:v>108.4</c:v>
                </c:pt>
                <c:pt idx="254">
                  <c:v>117.68</c:v>
                </c:pt>
                <c:pt idx="255">
                  <c:v>129.36000000000001</c:v>
                </c:pt>
                <c:pt idx="256">
                  <c:v>127.45</c:v>
                </c:pt>
                <c:pt idx="257">
                  <c:v>121.95</c:v>
                </c:pt>
                <c:pt idx="258">
                  <c:v>122.14</c:v>
                </c:pt>
                <c:pt idx="259">
                  <c:v>122.41</c:v>
                </c:pt>
                <c:pt idx="260">
                  <c:v>120.2</c:v>
                </c:pt>
                <c:pt idx="261">
                  <c:v>112.7</c:v>
                </c:pt>
                <c:pt idx="262">
                  <c:v>110.03</c:v>
                </c:pt>
                <c:pt idx="263">
                  <c:v>108.66</c:v>
                </c:pt>
                <c:pt idx="264">
                  <c:v>104.86</c:v>
                </c:pt>
                <c:pt idx="265">
                  <c:v>99.57</c:v>
                </c:pt>
                <c:pt idx="266">
                  <c:v>98.18</c:v>
                </c:pt>
                <c:pt idx="267">
                  <c:v>99.09</c:v>
                </c:pt>
                <c:pt idx="268">
                  <c:v>95.94</c:v>
                </c:pt>
                <c:pt idx="269">
                  <c:v>98.83</c:v>
                </c:pt>
                <c:pt idx="270">
                  <c:v>97.62</c:v>
                </c:pt>
                <c:pt idx="271">
                  <c:v>92.97</c:v>
                </c:pt>
                <c:pt idx="272">
                  <c:v>91.46</c:v>
                </c:pt>
                <c:pt idx="273">
                  <c:v>92.14</c:v>
                </c:pt>
                <c:pt idx="274">
                  <c:v>93.24</c:v>
                </c:pt>
                <c:pt idx="275">
                  <c:v>95.61</c:v>
                </c:pt>
                <c:pt idx="276">
                  <c:v>99.2</c:v>
                </c:pt>
                <c:pt idx="277">
                  <c:v>97.46</c:v>
                </c:pt>
                <c:pt idx="278">
                  <c:v>97.34</c:v>
                </c:pt>
                <c:pt idx="279">
                  <c:v>97.5</c:v>
                </c:pt>
                <c:pt idx="280">
                  <c:v>97.89</c:v>
                </c:pt>
                <c:pt idx="281">
                  <c:v>99.85</c:v>
                </c:pt>
                <c:pt idx="282">
                  <c:v>101.27</c:v>
                </c:pt>
                <c:pt idx="283">
                  <c:v>99.59</c:v>
                </c:pt>
                <c:pt idx="284">
                  <c:v>101.87</c:v>
                </c:pt>
                <c:pt idx="285">
                  <c:v>102.58</c:v>
                </c:pt>
                <c:pt idx="286">
                  <c:v>106.72</c:v>
                </c:pt>
                <c:pt idx="287">
                  <c:v>109.95</c:v>
                </c:pt>
                <c:pt idx="288">
                  <c:v>110.8</c:v>
                </c:pt>
                <c:pt idx="289">
                  <c:v>111.86</c:v>
                </c:pt>
                <c:pt idx="290">
                  <c:v>113.78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490-4431-8766-6B1D8CCA5E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2172616"/>
        <c:axId val="622171960"/>
      </c:lineChart>
      <c:dateAx>
        <c:axId val="12854745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128561536"/>
        <c:crosses val="autoZero"/>
        <c:auto val="1"/>
        <c:lblOffset val="100"/>
        <c:baseTimeUnit val="months"/>
      </c:dateAx>
      <c:valAx>
        <c:axId val="128561536"/>
        <c:scaling>
          <c:orientation val="minMax"/>
          <c:max val="5"/>
          <c:min val="0"/>
        </c:scaling>
        <c:delete val="0"/>
        <c:axPos val="r"/>
        <c:majorGridlines/>
        <c:numFmt formatCode="#,##0.00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8547456"/>
        <c:crosses val="max"/>
        <c:crossBetween val="between"/>
        <c:majorUnit val="1"/>
      </c:valAx>
      <c:valAx>
        <c:axId val="622171960"/>
        <c:scaling>
          <c:orientation val="minMax"/>
          <c:max val="200"/>
        </c:scaling>
        <c:delete val="0"/>
        <c:axPos val="l"/>
        <c:numFmt formatCode="General" sourceLinked="1"/>
        <c:majorTickMark val="out"/>
        <c:minorTickMark val="none"/>
        <c:tickLblPos val="nextTo"/>
        <c:crossAx val="622172616"/>
        <c:crosses val="autoZero"/>
        <c:crossBetween val="between"/>
        <c:majorUnit val="40"/>
      </c:valAx>
      <c:dateAx>
        <c:axId val="622172616"/>
        <c:scaling>
          <c:orientation val="minMax"/>
        </c:scaling>
        <c:delete val="1"/>
        <c:axPos val="b"/>
        <c:numFmt formatCode="mmm\-yy" sourceLinked="1"/>
        <c:majorTickMark val="out"/>
        <c:minorTickMark val="none"/>
        <c:tickLblPos val="nextTo"/>
        <c:crossAx val="622171960"/>
        <c:crosses val="autoZero"/>
        <c:auto val="1"/>
        <c:lblOffset val="100"/>
        <c:baseTimeUnit val="months"/>
        <c:majorUnit val="1"/>
        <c:minorUnit val="1"/>
      </c:date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Dívida externa - USD Bilhões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Bruta</c:v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cat>
            <c:strRef>
              <c:f>'Dívida Externa'!$G$2:$G$139</c:f>
              <c:strCache>
                <c:ptCount val="138"/>
                <c:pt idx="0">
                  <c:v>4° Trim.1971</c:v>
                </c:pt>
                <c:pt idx="1">
                  <c:v>4° Trim.1972</c:v>
                </c:pt>
                <c:pt idx="2">
                  <c:v>4° Trim.1973</c:v>
                </c:pt>
                <c:pt idx="3">
                  <c:v>4° Trim.1974</c:v>
                </c:pt>
                <c:pt idx="4">
                  <c:v>4° Trim.1975</c:v>
                </c:pt>
                <c:pt idx="5">
                  <c:v>4° Trim.1976</c:v>
                </c:pt>
                <c:pt idx="6">
                  <c:v>4° Trim.1977</c:v>
                </c:pt>
                <c:pt idx="7">
                  <c:v>4° Trim.1978</c:v>
                </c:pt>
                <c:pt idx="8">
                  <c:v>4° Trim.1979</c:v>
                </c:pt>
                <c:pt idx="9">
                  <c:v>4° Trim.1980</c:v>
                </c:pt>
                <c:pt idx="10">
                  <c:v>1° Trim.1981</c:v>
                </c:pt>
                <c:pt idx="11">
                  <c:v>2° Trim.1981</c:v>
                </c:pt>
                <c:pt idx="12">
                  <c:v>3° Trim.1981</c:v>
                </c:pt>
                <c:pt idx="13">
                  <c:v>4° Trim.1981</c:v>
                </c:pt>
                <c:pt idx="14">
                  <c:v>1° Trim.1982</c:v>
                </c:pt>
                <c:pt idx="15">
                  <c:v>2° Trim.1982</c:v>
                </c:pt>
                <c:pt idx="16">
                  <c:v>3° Trim.1982</c:v>
                </c:pt>
                <c:pt idx="17">
                  <c:v>4° Trim.1982</c:v>
                </c:pt>
                <c:pt idx="18">
                  <c:v>1° Trim.1983</c:v>
                </c:pt>
                <c:pt idx="19">
                  <c:v>2° Trim.1983</c:v>
                </c:pt>
                <c:pt idx="20">
                  <c:v>3° Trim.1983</c:v>
                </c:pt>
                <c:pt idx="21">
                  <c:v>4° Trim.1983</c:v>
                </c:pt>
                <c:pt idx="22">
                  <c:v>1° Trim.1984</c:v>
                </c:pt>
                <c:pt idx="23">
                  <c:v>2° Trim.1984</c:v>
                </c:pt>
                <c:pt idx="24">
                  <c:v>3° Trim.1984</c:v>
                </c:pt>
                <c:pt idx="25">
                  <c:v>4° Trim.1984</c:v>
                </c:pt>
                <c:pt idx="26">
                  <c:v>1° Trim.1985</c:v>
                </c:pt>
                <c:pt idx="27">
                  <c:v>2° Trim.1985</c:v>
                </c:pt>
                <c:pt idx="28">
                  <c:v>3° Trim.1985</c:v>
                </c:pt>
                <c:pt idx="29">
                  <c:v>4° Trim.1985</c:v>
                </c:pt>
                <c:pt idx="30">
                  <c:v>1° Trim.1986</c:v>
                </c:pt>
                <c:pt idx="31">
                  <c:v>2° Trim.1986</c:v>
                </c:pt>
                <c:pt idx="32">
                  <c:v>3° Trim.1986</c:v>
                </c:pt>
                <c:pt idx="33">
                  <c:v>4° Trim.1986</c:v>
                </c:pt>
                <c:pt idx="34">
                  <c:v>1° Trim.1987</c:v>
                </c:pt>
                <c:pt idx="35">
                  <c:v>2° Trim.1987</c:v>
                </c:pt>
                <c:pt idx="36">
                  <c:v>3° Trim.1987</c:v>
                </c:pt>
                <c:pt idx="37">
                  <c:v>4° Trim.1987</c:v>
                </c:pt>
                <c:pt idx="38">
                  <c:v>1° Trim.1988</c:v>
                </c:pt>
                <c:pt idx="39">
                  <c:v>2° Trim.1988</c:v>
                </c:pt>
                <c:pt idx="40">
                  <c:v>3° Trim.1988</c:v>
                </c:pt>
                <c:pt idx="41">
                  <c:v>4° Trim.1988</c:v>
                </c:pt>
                <c:pt idx="42">
                  <c:v>4° Trim.1989</c:v>
                </c:pt>
                <c:pt idx="43">
                  <c:v>1° Trim.1990</c:v>
                </c:pt>
                <c:pt idx="44">
                  <c:v>2° Trim.1990</c:v>
                </c:pt>
                <c:pt idx="45">
                  <c:v>3° Trim.1990</c:v>
                </c:pt>
                <c:pt idx="46">
                  <c:v>4° Trim.1990</c:v>
                </c:pt>
                <c:pt idx="47">
                  <c:v>1° Trim.1991</c:v>
                </c:pt>
                <c:pt idx="48">
                  <c:v>2° Trim.1991</c:v>
                </c:pt>
                <c:pt idx="49">
                  <c:v>3° Trim.1991</c:v>
                </c:pt>
                <c:pt idx="50">
                  <c:v>4° Trim.1991</c:v>
                </c:pt>
                <c:pt idx="51">
                  <c:v>1° Trim.1992</c:v>
                </c:pt>
                <c:pt idx="52">
                  <c:v>4° Trim.1992</c:v>
                </c:pt>
                <c:pt idx="53">
                  <c:v>4° Trim.1993</c:v>
                </c:pt>
                <c:pt idx="54">
                  <c:v>2° Trim.1994</c:v>
                </c:pt>
                <c:pt idx="55">
                  <c:v>4° Trim.1994</c:v>
                </c:pt>
                <c:pt idx="56">
                  <c:v>2° Trim.1995</c:v>
                </c:pt>
                <c:pt idx="57">
                  <c:v>4° Trim.1995</c:v>
                </c:pt>
                <c:pt idx="58">
                  <c:v>2° Trim.1996</c:v>
                </c:pt>
                <c:pt idx="59">
                  <c:v>4° Trim.1996</c:v>
                </c:pt>
                <c:pt idx="60">
                  <c:v>4° Trim.1997</c:v>
                </c:pt>
                <c:pt idx="61">
                  <c:v>4° Trim.1998</c:v>
                </c:pt>
                <c:pt idx="62">
                  <c:v>4° Trim.1999</c:v>
                </c:pt>
                <c:pt idx="63">
                  <c:v>1° Trim.2000</c:v>
                </c:pt>
                <c:pt idx="64">
                  <c:v>2° Trim.2000</c:v>
                </c:pt>
                <c:pt idx="65">
                  <c:v>3° Trim.2000</c:v>
                </c:pt>
                <c:pt idx="66">
                  <c:v>4° Trim.2000</c:v>
                </c:pt>
                <c:pt idx="67">
                  <c:v>1° Trim.2001</c:v>
                </c:pt>
                <c:pt idx="68">
                  <c:v>2° Trim.2001</c:v>
                </c:pt>
                <c:pt idx="69">
                  <c:v>3° Trim.2001</c:v>
                </c:pt>
                <c:pt idx="70">
                  <c:v>4° Trim.2001</c:v>
                </c:pt>
                <c:pt idx="71">
                  <c:v>1° Trim.2002</c:v>
                </c:pt>
                <c:pt idx="72">
                  <c:v>2° Trim.2002</c:v>
                </c:pt>
                <c:pt idx="73">
                  <c:v>3° Trim.2002</c:v>
                </c:pt>
                <c:pt idx="74">
                  <c:v>4° Trim.2002</c:v>
                </c:pt>
                <c:pt idx="75">
                  <c:v>1° Trim.2003</c:v>
                </c:pt>
                <c:pt idx="76">
                  <c:v>2° Trim.2003</c:v>
                </c:pt>
                <c:pt idx="77">
                  <c:v>3° Trim.2003</c:v>
                </c:pt>
                <c:pt idx="78">
                  <c:v>4° Trim.2003</c:v>
                </c:pt>
                <c:pt idx="79">
                  <c:v>1° Trim.2004</c:v>
                </c:pt>
                <c:pt idx="80">
                  <c:v>2° Trim.2004</c:v>
                </c:pt>
                <c:pt idx="81">
                  <c:v>3° Trim.2004</c:v>
                </c:pt>
                <c:pt idx="82">
                  <c:v>4° Trim.2004</c:v>
                </c:pt>
                <c:pt idx="83">
                  <c:v>1° Trim.2005</c:v>
                </c:pt>
                <c:pt idx="84">
                  <c:v>2° Trim.2005</c:v>
                </c:pt>
                <c:pt idx="85">
                  <c:v>3° Trim.2005</c:v>
                </c:pt>
                <c:pt idx="86">
                  <c:v>4° Trim.2005</c:v>
                </c:pt>
                <c:pt idx="87">
                  <c:v>1° Trim.2006</c:v>
                </c:pt>
                <c:pt idx="88">
                  <c:v>2° Trim.2006</c:v>
                </c:pt>
                <c:pt idx="89">
                  <c:v>3° Trim.2006</c:v>
                </c:pt>
                <c:pt idx="90">
                  <c:v>4° Trim.2006</c:v>
                </c:pt>
                <c:pt idx="91">
                  <c:v>1° Trim.2007</c:v>
                </c:pt>
                <c:pt idx="92">
                  <c:v>2° Trim.2007</c:v>
                </c:pt>
                <c:pt idx="93">
                  <c:v>3° Trim.2007</c:v>
                </c:pt>
                <c:pt idx="94">
                  <c:v>4° Trim.2007</c:v>
                </c:pt>
                <c:pt idx="95">
                  <c:v>1° Trim.2008</c:v>
                </c:pt>
                <c:pt idx="96">
                  <c:v>2° Trim.2008</c:v>
                </c:pt>
                <c:pt idx="97">
                  <c:v>3° Trim.2008</c:v>
                </c:pt>
                <c:pt idx="98">
                  <c:v>4° Trim.2008</c:v>
                </c:pt>
                <c:pt idx="99">
                  <c:v>1° Trim.2009</c:v>
                </c:pt>
                <c:pt idx="100">
                  <c:v>2° Trim.2009</c:v>
                </c:pt>
                <c:pt idx="101">
                  <c:v>3° Trim.2009</c:v>
                </c:pt>
                <c:pt idx="102">
                  <c:v>4° Trim.2009</c:v>
                </c:pt>
                <c:pt idx="103">
                  <c:v>1° Trim.2010</c:v>
                </c:pt>
                <c:pt idx="104">
                  <c:v>2° Trim.2010</c:v>
                </c:pt>
                <c:pt idx="105">
                  <c:v>3° Trim.2010</c:v>
                </c:pt>
                <c:pt idx="106">
                  <c:v>4° Trim.2010</c:v>
                </c:pt>
                <c:pt idx="107">
                  <c:v>1° Trim.2011</c:v>
                </c:pt>
                <c:pt idx="108">
                  <c:v>2° Trim.2011</c:v>
                </c:pt>
                <c:pt idx="109">
                  <c:v>3° Trim.2011</c:v>
                </c:pt>
                <c:pt idx="110">
                  <c:v>4° Trim.2011</c:v>
                </c:pt>
                <c:pt idx="111">
                  <c:v>1° Trim.2012</c:v>
                </c:pt>
                <c:pt idx="112">
                  <c:v>2° Trim.2012</c:v>
                </c:pt>
                <c:pt idx="113">
                  <c:v>3° Trim.2012</c:v>
                </c:pt>
                <c:pt idx="114">
                  <c:v>4° Trim.2012</c:v>
                </c:pt>
                <c:pt idx="115">
                  <c:v>1° Trim.2013</c:v>
                </c:pt>
                <c:pt idx="116">
                  <c:v>2° Trim.2013</c:v>
                </c:pt>
                <c:pt idx="117">
                  <c:v>3° Trim.2013</c:v>
                </c:pt>
                <c:pt idx="118">
                  <c:v>4° Trim.2013</c:v>
                </c:pt>
                <c:pt idx="119">
                  <c:v>1° Trim.2014</c:v>
                </c:pt>
                <c:pt idx="120">
                  <c:v>2° Trim.2014</c:v>
                </c:pt>
                <c:pt idx="121">
                  <c:v>3° Trim.2014</c:v>
                </c:pt>
                <c:pt idx="122">
                  <c:v>4° Trim.2014</c:v>
                </c:pt>
                <c:pt idx="123">
                  <c:v>1° Trim.2015</c:v>
                </c:pt>
                <c:pt idx="124">
                  <c:v>2° Trim.2015</c:v>
                </c:pt>
                <c:pt idx="125">
                  <c:v>3° Trim.2015</c:v>
                </c:pt>
                <c:pt idx="126">
                  <c:v>4° Trim.2015</c:v>
                </c:pt>
                <c:pt idx="127">
                  <c:v>1° Trim.2016</c:v>
                </c:pt>
                <c:pt idx="128">
                  <c:v>2° Trim.2016</c:v>
                </c:pt>
                <c:pt idx="129">
                  <c:v>3° Trim.2016</c:v>
                </c:pt>
                <c:pt idx="130">
                  <c:v>4° Trim.2016</c:v>
                </c:pt>
                <c:pt idx="131">
                  <c:v>1° Trim.2017</c:v>
                </c:pt>
                <c:pt idx="132">
                  <c:v>2° Trim.2017</c:v>
                </c:pt>
                <c:pt idx="133">
                  <c:v>3° Trim.2017</c:v>
                </c:pt>
                <c:pt idx="134">
                  <c:v>4° Trim.2017</c:v>
                </c:pt>
                <c:pt idx="135">
                  <c:v>1° Trim.2018</c:v>
                </c:pt>
                <c:pt idx="136">
                  <c:v>2° Trim.2018</c:v>
                </c:pt>
                <c:pt idx="137">
                  <c:v>ago/18</c:v>
                </c:pt>
              </c:strCache>
            </c:strRef>
          </c:cat>
          <c:val>
            <c:numRef>
              <c:f>'Dívida Externa'!$H$2:$H$139</c:f>
              <c:numCache>
                <c:formatCode>#,##0.00</c:formatCode>
                <c:ptCount val="138"/>
                <c:pt idx="0">
                  <c:v>8283.4</c:v>
                </c:pt>
                <c:pt idx="1">
                  <c:v>11463.9</c:v>
                </c:pt>
                <c:pt idx="2">
                  <c:v>14857.2</c:v>
                </c:pt>
                <c:pt idx="3">
                  <c:v>20032.400000000001</c:v>
                </c:pt>
                <c:pt idx="4">
                  <c:v>25115.599999999999</c:v>
                </c:pt>
                <c:pt idx="5">
                  <c:v>32145.1</c:v>
                </c:pt>
                <c:pt idx="6">
                  <c:v>37950.699999999997</c:v>
                </c:pt>
                <c:pt idx="7">
                  <c:v>52186.400000000001</c:v>
                </c:pt>
                <c:pt idx="8">
                  <c:v>55802.9</c:v>
                </c:pt>
                <c:pt idx="9">
                  <c:v>64259.5</c:v>
                </c:pt>
                <c:pt idx="10">
                  <c:v>65743.3</c:v>
                </c:pt>
                <c:pt idx="11">
                  <c:v>67003.600000000006</c:v>
                </c:pt>
                <c:pt idx="12">
                  <c:v>69739</c:v>
                </c:pt>
                <c:pt idx="13">
                  <c:v>73962.8</c:v>
                </c:pt>
                <c:pt idx="14">
                  <c:v>75731.7</c:v>
                </c:pt>
                <c:pt idx="15">
                  <c:v>77341</c:v>
                </c:pt>
                <c:pt idx="16">
                  <c:v>79784.5</c:v>
                </c:pt>
                <c:pt idx="17">
                  <c:v>85487.5</c:v>
                </c:pt>
                <c:pt idx="18">
                  <c:v>88735.1</c:v>
                </c:pt>
                <c:pt idx="19">
                  <c:v>89915.6</c:v>
                </c:pt>
                <c:pt idx="20">
                  <c:v>91241.600000000006</c:v>
                </c:pt>
                <c:pt idx="21">
                  <c:v>93745.2</c:v>
                </c:pt>
                <c:pt idx="22">
                  <c:v>96454.8</c:v>
                </c:pt>
                <c:pt idx="23">
                  <c:v>99152.1</c:v>
                </c:pt>
                <c:pt idx="24">
                  <c:v>100281.7</c:v>
                </c:pt>
                <c:pt idx="25">
                  <c:v>102127</c:v>
                </c:pt>
                <c:pt idx="26">
                  <c:v>101443.6</c:v>
                </c:pt>
                <c:pt idx="27">
                  <c:v>101311.9</c:v>
                </c:pt>
                <c:pt idx="28">
                  <c:v>103282.6</c:v>
                </c:pt>
                <c:pt idx="29">
                  <c:v>105170.6</c:v>
                </c:pt>
                <c:pt idx="30">
                  <c:v>107942.1</c:v>
                </c:pt>
                <c:pt idx="31">
                  <c:v>109354.3</c:v>
                </c:pt>
                <c:pt idx="32">
                  <c:v>110782.6</c:v>
                </c:pt>
                <c:pt idx="33">
                  <c:v>111202.7</c:v>
                </c:pt>
                <c:pt idx="34">
                  <c:v>114516.4</c:v>
                </c:pt>
                <c:pt idx="35">
                  <c:v>115492.4</c:v>
                </c:pt>
                <c:pt idx="36">
                  <c:v>117039</c:v>
                </c:pt>
                <c:pt idx="37">
                  <c:v>121188.2</c:v>
                </c:pt>
                <c:pt idx="38">
                  <c:v>119313.8</c:v>
                </c:pt>
                <c:pt idx="39">
                  <c:v>115968.7</c:v>
                </c:pt>
                <c:pt idx="40">
                  <c:v>114157.4</c:v>
                </c:pt>
                <c:pt idx="41">
                  <c:v>113511</c:v>
                </c:pt>
                <c:pt idx="42">
                  <c:v>115505.9</c:v>
                </c:pt>
                <c:pt idx="43">
                  <c:v>117595.9</c:v>
                </c:pt>
                <c:pt idx="44">
                  <c:v>118304.9</c:v>
                </c:pt>
                <c:pt idx="45">
                  <c:v>121132.1</c:v>
                </c:pt>
                <c:pt idx="46">
                  <c:v>123438.5</c:v>
                </c:pt>
                <c:pt idx="47">
                  <c:v>120520.1</c:v>
                </c:pt>
                <c:pt idx="48">
                  <c:v>118374.1</c:v>
                </c:pt>
                <c:pt idx="49">
                  <c:v>120098.1</c:v>
                </c:pt>
                <c:pt idx="50">
                  <c:v>123910.39999999999</c:v>
                </c:pt>
                <c:pt idx="51">
                  <c:v>132259.6</c:v>
                </c:pt>
                <c:pt idx="52">
                  <c:v>135948.79999999999</c:v>
                </c:pt>
                <c:pt idx="53">
                  <c:v>145725.9</c:v>
                </c:pt>
                <c:pt idx="54">
                  <c:v>150295.70000000001</c:v>
                </c:pt>
                <c:pt idx="55">
                  <c:v>148295.20000000001</c:v>
                </c:pt>
                <c:pt idx="56">
                  <c:v>157142.9</c:v>
                </c:pt>
                <c:pt idx="57">
                  <c:v>159256.20000000001</c:v>
                </c:pt>
                <c:pt idx="58">
                  <c:v>168513.7</c:v>
                </c:pt>
                <c:pt idx="59">
                  <c:v>179934.4</c:v>
                </c:pt>
                <c:pt idx="60">
                  <c:v>199997.3</c:v>
                </c:pt>
                <c:pt idx="61">
                  <c:v>241643.63</c:v>
                </c:pt>
                <c:pt idx="62">
                  <c:v>241468.84</c:v>
                </c:pt>
                <c:pt idx="63">
                  <c:v>242536.72</c:v>
                </c:pt>
                <c:pt idx="64">
                  <c:v>232288.06</c:v>
                </c:pt>
                <c:pt idx="65">
                  <c:v>232388.15</c:v>
                </c:pt>
                <c:pt idx="66">
                  <c:v>236156.61</c:v>
                </c:pt>
                <c:pt idx="67">
                  <c:v>204095.04</c:v>
                </c:pt>
                <c:pt idx="68">
                  <c:v>207741.42</c:v>
                </c:pt>
                <c:pt idx="69">
                  <c:v>216523.92</c:v>
                </c:pt>
                <c:pt idx="70">
                  <c:v>209934.26</c:v>
                </c:pt>
                <c:pt idx="71">
                  <c:v>210776.81</c:v>
                </c:pt>
                <c:pt idx="72">
                  <c:v>219038.16</c:v>
                </c:pt>
                <c:pt idx="73">
                  <c:v>212872.85</c:v>
                </c:pt>
                <c:pt idx="74">
                  <c:v>210711.32</c:v>
                </c:pt>
                <c:pt idx="75">
                  <c:v>215293.81</c:v>
                </c:pt>
                <c:pt idx="76">
                  <c:v>218853.37</c:v>
                </c:pt>
                <c:pt idx="77">
                  <c:v>219723.84</c:v>
                </c:pt>
                <c:pt idx="78">
                  <c:v>214929.64</c:v>
                </c:pt>
                <c:pt idx="79">
                  <c:v>213462.63</c:v>
                </c:pt>
                <c:pt idx="80">
                  <c:v>205557.58</c:v>
                </c:pt>
                <c:pt idx="81">
                  <c:v>202187.22</c:v>
                </c:pt>
                <c:pt idx="82">
                  <c:v>201374.11</c:v>
                </c:pt>
                <c:pt idx="83">
                  <c:v>201921.92000000001</c:v>
                </c:pt>
                <c:pt idx="84">
                  <c:v>191401.37</c:v>
                </c:pt>
                <c:pt idx="85">
                  <c:v>183254.44</c:v>
                </c:pt>
                <c:pt idx="86">
                  <c:v>169561.56</c:v>
                </c:pt>
                <c:pt idx="87">
                  <c:v>166753.26</c:v>
                </c:pt>
                <c:pt idx="88">
                  <c:v>156731.62</c:v>
                </c:pt>
                <c:pt idx="89">
                  <c:v>159640.98000000001</c:v>
                </c:pt>
                <c:pt idx="90">
                  <c:v>172672.14</c:v>
                </c:pt>
                <c:pt idx="91">
                  <c:v>182204.01</c:v>
                </c:pt>
                <c:pt idx="92">
                  <c:v>191433.02</c:v>
                </c:pt>
                <c:pt idx="93">
                  <c:v>195419.07</c:v>
                </c:pt>
                <c:pt idx="94">
                  <c:v>193345.22</c:v>
                </c:pt>
                <c:pt idx="95">
                  <c:v>201760.27</c:v>
                </c:pt>
                <c:pt idx="96">
                  <c:v>205610.87</c:v>
                </c:pt>
                <c:pt idx="97">
                  <c:v>211460.24</c:v>
                </c:pt>
                <c:pt idx="98">
                  <c:v>198519.17</c:v>
                </c:pt>
                <c:pt idx="99">
                  <c:v>192798.16</c:v>
                </c:pt>
                <c:pt idx="100">
                  <c:v>199077.5</c:v>
                </c:pt>
                <c:pt idx="101">
                  <c:v>205016.81</c:v>
                </c:pt>
                <c:pt idx="102">
                  <c:v>198339.46</c:v>
                </c:pt>
                <c:pt idx="103">
                  <c:v>211622.18</c:v>
                </c:pt>
                <c:pt idx="104">
                  <c:v>228703.59</c:v>
                </c:pt>
                <c:pt idx="105">
                  <c:v>247869.63</c:v>
                </c:pt>
                <c:pt idx="106">
                  <c:v>256909.97</c:v>
                </c:pt>
                <c:pt idx="107">
                  <c:v>276028.75</c:v>
                </c:pt>
                <c:pt idx="108">
                  <c:v>291699.34000000003</c:v>
                </c:pt>
                <c:pt idx="109">
                  <c:v>298264.89</c:v>
                </c:pt>
                <c:pt idx="110">
                  <c:v>309647.62</c:v>
                </c:pt>
                <c:pt idx="111">
                  <c:v>313160.43</c:v>
                </c:pt>
                <c:pt idx="112">
                  <c:v>315610.31</c:v>
                </c:pt>
                <c:pt idx="113">
                  <c:v>323953.23</c:v>
                </c:pt>
                <c:pt idx="114">
                  <c:v>327668.78000000003</c:v>
                </c:pt>
                <c:pt idx="115">
                  <c:v>336398.67</c:v>
                </c:pt>
                <c:pt idx="116">
                  <c:v>324981.19</c:v>
                </c:pt>
                <c:pt idx="117">
                  <c:v>314052.84999999998</c:v>
                </c:pt>
                <c:pt idx="118">
                  <c:v>312649.53000000003</c:v>
                </c:pt>
                <c:pt idx="119">
                  <c:v>324793.44</c:v>
                </c:pt>
                <c:pt idx="120">
                  <c:v>339094.3</c:v>
                </c:pt>
                <c:pt idx="121">
                  <c:v>342478.53</c:v>
                </c:pt>
                <c:pt idx="122">
                  <c:v>352821.21</c:v>
                </c:pt>
                <c:pt idx="123">
                  <c:v>348703.6</c:v>
                </c:pt>
                <c:pt idx="124">
                  <c:v>349320.79</c:v>
                </c:pt>
                <c:pt idx="125">
                  <c:v>345012.75</c:v>
                </c:pt>
                <c:pt idx="126">
                  <c:v>334745.08</c:v>
                </c:pt>
                <c:pt idx="127">
                  <c:v>334607.59000000003</c:v>
                </c:pt>
                <c:pt idx="128">
                  <c:v>336413.14</c:v>
                </c:pt>
                <c:pt idx="129">
                  <c:v>338320.15</c:v>
                </c:pt>
                <c:pt idx="130">
                  <c:v>321297.37</c:v>
                </c:pt>
                <c:pt idx="131">
                  <c:v>314215.95</c:v>
                </c:pt>
                <c:pt idx="132">
                  <c:v>314857.93</c:v>
                </c:pt>
                <c:pt idx="133">
                  <c:v>318395.34999999998</c:v>
                </c:pt>
                <c:pt idx="134">
                  <c:v>317305</c:v>
                </c:pt>
                <c:pt idx="135">
                  <c:v>323097.56</c:v>
                </c:pt>
                <c:pt idx="136">
                  <c:v>301159.79217550997</c:v>
                </c:pt>
                <c:pt idx="137">
                  <c:v>298571.28926779999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28-4947-A5D9-93ED9B68B7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8731776"/>
        <c:axId val="128733568"/>
      </c:barChart>
      <c:lineChart>
        <c:grouping val="standard"/>
        <c:varyColors val="0"/>
        <c:ser>
          <c:idx val="1"/>
          <c:order val="1"/>
          <c:tx>
            <c:v>Líquida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'Dívida Externa'!$G$2:$G$127</c:f>
              <c:strCache>
                <c:ptCount val="126"/>
                <c:pt idx="0">
                  <c:v>4° Trim.1971</c:v>
                </c:pt>
                <c:pt idx="1">
                  <c:v>4° Trim.1972</c:v>
                </c:pt>
                <c:pt idx="2">
                  <c:v>4° Trim.1973</c:v>
                </c:pt>
                <c:pt idx="3">
                  <c:v>4° Trim.1974</c:v>
                </c:pt>
                <c:pt idx="4">
                  <c:v>4° Trim.1975</c:v>
                </c:pt>
                <c:pt idx="5">
                  <c:v>4° Trim.1976</c:v>
                </c:pt>
                <c:pt idx="6">
                  <c:v>4° Trim.1977</c:v>
                </c:pt>
                <c:pt idx="7">
                  <c:v>4° Trim.1978</c:v>
                </c:pt>
                <c:pt idx="8">
                  <c:v>4° Trim.1979</c:v>
                </c:pt>
                <c:pt idx="9">
                  <c:v>4° Trim.1980</c:v>
                </c:pt>
                <c:pt idx="10">
                  <c:v>1° Trim.1981</c:v>
                </c:pt>
                <c:pt idx="11">
                  <c:v>2° Trim.1981</c:v>
                </c:pt>
                <c:pt idx="12">
                  <c:v>3° Trim.1981</c:v>
                </c:pt>
                <c:pt idx="13">
                  <c:v>4° Trim.1981</c:v>
                </c:pt>
                <c:pt idx="14">
                  <c:v>1° Trim.1982</c:v>
                </c:pt>
                <c:pt idx="15">
                  <c:v>2° Trim.1982</c:v>
                </c:pt>
                <c:pt idx="16">
                  <c:v>3° Trim.1982</c:v>
                </c:pt>
                <c:pt idx="17">
                  <c:v>4° Trim.1982</c:v>
                </c:pt>
                <c:pt idx="18">
                  <c:v>1° Trim.1983</c:v>
                </c:pt>
                <c:pt idx="19">
                  <c:v>2° Trim.1983</c:v>
                </c:pt>
                <c:pt idx="20">
                  <c:v>3° Trim.1983</c:v>
                </c:pt>
                <c:pt idx="21">
                  <c:v>4° Trim.1983</c:v>
                </c:pt>
                <c:pt idx="22">
                  <c:v>1° Trim.1984</c:v>
                </c:pt>
                <c:pt idx="23">
                  <c:v>2° Trim.1984</c:v>
                </c:pt>
                <c:pt idx="24">
                  <c:v>3° Trim.1984</c:v>
                </c:pt>
                <c:pt idx="25">
                  <c:v>4° Trim.1984</c:v>
                </c:pt>
                <c:pt idx="26">
                  <c:v>1° Trim.1985</c:v>
                </c:pt>
                <c:pt idx="27">
                  <c:v>2° Trim.1985</c:v>
                </c:pt>
                <c:pt idx="28">
                  <c:v>3° Trim.1985</c:v>
                </c:pt>
                <c:pt idx="29">
                  <c:v>4° Trim.1985</c:v>
                </c:pt>
                <c:pt idx="30">
                  <c:v>1° Trim.1986</c:v>
                </c:pt>
                <c:pt idx="31">
                  <c:v>2° Trim.1986</c:v>
                </c:pt>
                <c:pt idx="32">
                  <c:v>3° Trim.1986</c:v>
                </c:pt>
                <c:pt idx="33">
                  <c:v>4° Trim.1986</c:v>
                </c:pt>
                <c:pt idx="34">
                  <c:v>1° Trim.1987</c:v>
                </c:pt>
                <c:pt idx="35">
                  <c:v>2° Trim.1987</c:v>
                </c:pt>
                <c:pt idx="36">
                  <c:v>3° Trim.1987</c:v>
                </c:pt>
                <c:pt idx="37">
                  <c:v>4° Trim.1987</c:v>
                </c:pt>
                <c:pt idx="38">
                  <c:v>1° Trim.1988</c:v>
                </c:pt>
                <c:pt idx="39">
                  <c:v>2° Trim.1988</c:v>
                </c:pt>
                <c:pt idx="40">
                  <c:v>3° Trim.1988</c:v>
                </c:pt>
                <c:pt idx="41">
                  <c:v>4° Trim.1988</c:v>
                </c:pt>
                <c:pt idx="42">
                  <c:v>4° Trim.1989</c:v>
                </c:pt>
                <c:pt idx="43">
                  <c:v>1° Trim.1990</c:v>
                </c:pt>
                <c:pt idx="44">
                  <c:v>2° Trim.1990</c:v>
                </c:pt>
                <c:pt idx="45">
                  <c:v>3° Trim.1990</c:v>
                </c:pt>
                <c:pt idx="46">
                  <c:v>4° Trim.1990</c:v>
                </c:pt>
                <c:pt idx="47">
                  <c:v>1° Trim.1991</c:v>
                </c:pt>
                <c:pt idx="48">
                  <c:v>2° Trim.1991</c:v>
                </c:pt>
                <c:pt idx="49">
                  <c:v>3° Trim.1991</c:v>
                </c:pt>
                <c:pt idx="50">
                  <c:v>4° Trim.1991</c:v>
                </c:pt>
                <c:pt idx="51">
                  <c:v>1° Trim.1992</c:v>
                </c:pt>
                <c:pt idx="52">
                  <c:v>4° Trim.1992</c:v>
                </c:pt>
                <c:pt idx="53">
                  <c:v>4° Trim.1993</c:v>
                </c:pt>
                <c:pt idx="54">
                  <c:v>2° Trim.1994</c:v>
                </c:pt>
                <c:pt idx="55">
                  <c:v>4° Trim.1994</c:v>
                </c:pt>
                <c:pt idx="56">
                  <c:v>2° Trim.1995</c:v>
                </c:pt>
                <c:pt idx="57">
                  <c:v>4° Trim.1995</c:v>
                </c:pt>
                <c:pt idx="58">
                  <c:v>2° Trim.1996</c:v>
                </c:pt>
                <c:pt idx="59">
                  <c:v>4° Trim.1996</c:v>
                </c:pt>
                <c:pt idx="60">
                  <c:v>4° Trim.1997</c:v>
                </c:pt>
                <c:pt idx="61">
                  <c:v>4° Trim.1998</c:v>
                </c:pt>
                <c:pt idx="62">
                  <c:v>4° Trim.1999</c:v>
                </c:pt>
                <c:pt idx="63">
                  <c:v>1° Trim.2000</c:v>
                </c:pt>
                <c:pt idx="64">
                  <c:v>2° Trim.2000</c:v>
                </c:pt>
                <c:pt idx="65">
                  <c:v>3° Trim.2000</c:v>
                </c:pt>
                <c:pt idx="66">
                  <c:v>4° Trim.2000</c:v>
                </c:pt>
                <c:pt idx="67">
                  <c:v>1° Trim.2001</c:v>
                </c:pt>
                <c:pt idx="68">
                  <c:v>2° Trim.2001</c:v>
                </c:pt>
                <c:pt idx="69">
                  <c:v>3° Trim.2001</c:v>
                </c:pt>
                <c:pt idx="70">
                  <c:v>4° Trim.2001</c:v>
                </c:pt>
                <c:pt idx="71">
                  <c:v>1° Trim.2002</c:v>
                </c:pt>
                <c:pt idx="72">
                  <c:v>2° Trim.2002</c:v>
                </c:pt>
                <c:pt idx="73">
                  <c:v>3° Trim.2002</c:v>
                </c:pt>
                <c:pt idx="74">
                  <c:v>4° Trim.2002</c:v>
                </c:pt>
                <c:pt idx="75">
                  <c:v>1° Trim.2003</c:v>
                </c:pt>
                <c:pt idx="76">
                  <c:v>2° Trim.2003</c:v>
                </c:pt>
                <c:pt idx="77">
                  <c:v>3° Trim.2003</c:v>
                </c:pt>
                <c:pt idx="78">
                  <c:v>4° Trim.2003</c:v>
                </c:pt>
                <c:pt idx="79">
                  <c:v>1° Trim.2004</c:v>
                </c:pt>
                <c:pt idx="80">
                  <c:v>2° Trim.2004</c:v>
                </c:pt>
                <c:pt idx="81">
                  <c:v>3° Trim.2004</c:v>
                </c:pt>
                <c:pt idx="82">
                  <c:v>4° Trim.2004</c:v>
                </c:pt>
                <c:pt idx="83">
                  <c:v>1° Trim.2005</c:v>
                </c:pt>
                <c:pt idx="84">
                  <c:v>2° Trim.2005</c:v>
                </c:pt>
                <c:pt idx="85">
                  <c:v>3° Trim.2005</c:v>
                </c:pt>
                <c:pt idx="86">
                  <c:v>4° Trim.2005</c:v>
                </c:pt>
                <c:pt idx="87">
                  <c:v>1° Trim.2006</c:v>
                </c:pt>
                <c:pt idx="88">
                  <c:v>2° Trim.2006</c:v>
                </c:pt>
                <c:pt idx="89">
                  <c:v>3° Trim.2006</c:v>
                </c:pt>
                <c:pt idx="90">
                  <c:v>4° Trim.2006</c:v>
                </c:pt>
                <c:pt idx="91">
                  <c:v>1° Trim.2007</c:v>
                </c:pt>
                <c:pt idx="92">
                  <c:v>2° Trim.2007</c:v>
                </c:pt>
                <c:pt idx="93">
                  <c:v>3° Trim.2007</c:v>
                </c:pt>
                <c:pt idx="94">
                  <c:v>4° Trim.2007</c:v>
                </c:pt>
                <c:pt idx="95">
                  <c:v>1° Trim.2008</c:v>
                </c:pt>
                <c:pt idx="96">
                  <c:v>2° Trim.2008</c:v>
                </c:pt>
                <c:pt idx="97">
                  <c:v>3° Trim.2008</c:v>
                </c:pt>
                <c:pt idx="98">
                  <c:v>4° Trim.2008</c:v>
                </c:pt>
                <c:pt idx="99">
                  <c:v>1° Trim.2009</c:v>
                </c:pt>
                <c:pt idx="100">
                  <c:v>2° Trim.2009</c:v>
                </c:pt>
                <c:pt idx="101">
                  <c:v>3° Trim.2009</c:v>
                </c:pt>
                <c:pt idx="102">
                  <c:v>4° Trim.2009</c:v>
                </c:pt>
                <c:pt idx="103">
                  <c:v>1° Trim.2010</c:v>
                </c:pt>
                <c:pt idx="104">
                  <c:v>2° Trim.2010</c:v>
                </c:pt>
                <c:pt idx="105">
                  <c:v>3° Trim.2010</c:v>
                </c:pt>
                <c:pt idx="106">
                  <c:v>4° Trim.2010</c:v>
                </c:pt>
                <c:pt idx="107">
                  <c:v>1° Trim.2011</c:v>
                </c:pt>
                <c:pt idx="108">
                  <c:v>2° Trim.2011</c:v>
                </c:pt>
                <c:pt idx="109">
                  <c:v>3° Trim.2011</c:v>
                </c:pt>
                <c:pt idx="110">
                  <c:v>4° Trim.2011</c:v>
                </c:pt>
                <c:pt idx="111">
                  <c:v>1° Trim.2012</c:v>
                </c:pt>
                <c:pt idx="112">
                  <c:v>2° Trim.2012</c:v>
                </c:pt>
                <c:pt idx="113">
                  <c:v>3° Trim.2012</c:v>
                </c:pt>
                <c:pt idx="114">
                  <c:v>4° Trim.2012</c:v>
                </c:pt>
                <c:pt idx="115">
                  <c:v>1° Trim.2013</c:v>
                </c:pt>
                <c:pt idx="116">
                  <c:v>2° Trim.2013</c:v>
                </c:pt>
                <c:pt idx="117">
                  <c:v>3° Trim.2013</c:v>
                </c:pt>
                <c:pt idx="118">
                  <c:v>4° Trim.2013</c:v>
                </c:pt>
                <c:pt idx="119">
                  <c:v>1° Trim.2014</c:v>
                </c:pt>
                <c:pt idx="120">
                  <c:v>2° Trim.2014</c:v>
                </c:pt>
                <c:pt idx="121">
                  <c:v>3° Trim.2014</c:v>
                </c:pt>
                <c:pt idx="122">
                  <c:v>4° Trim.2014</c:v>
                </c:pt>
                <c:pt idx="123">
                  <c:v>1° Trim.2015</c:v>
                </c:pt>
                <c:pt idx="124">
                  <c:v>2° Trim.2015</c:v>
                </c:pt>
                <c:pt idx="125">
                  <c:v>3° Trim.2015</c:v>
                </c:pt>
              </c:strCache>
            </c:strRef>
          </c:cat>
          <c:val>
            <c:numRef>
              <c:f>'Dívida Externa'!$I$2:$I$139</c:f>
              <c:numCache>
                <c:formatCode>General</c:formatCode>
                <c:ptCount val="138"/>
                <c:pt idx="34" formatCode="#,##0.00">
                  <c:v>101793.1</c:v>
                </c:pt>
                <c:pt idx="35" formatCode="#,##0.00">
                  <c:v>101952</c:v>
                </c:pt>
                <c:pt idx="36" formatCode="#,##0.00">
                  <c:v>101323.5</c:v>
                </c:pt>
                <c:pt idx="37" formatCode="#,##0.00">
                  <c:v>106346.1</c:v>
                </c:pt>
                <c:pt idx="38" formatCode="#,##0.00">
                  <c:v>104051.2</c:v>
                </c:pt>
                <c:pt idx="39" formatCode="#,##0.00">
                  <c:v>101132</c:v>
                </c:pt>
                <c:pt idx="40" formatCode="#,##0.00">
                  <c:v>96246.2</c:v>
                </c:pt>
                <c:pt idx="41" formatCode="#,##0.00">
                  <c:v>96069.3</c:v>
                </c:pt>
                <c:pt idx="42" formatCode="#,##0.00">
                  <c:v>96977.8</c:v>
                </c:pt>
                <c:pt idx="43" formatCode="#,##0.00">
                  <c:v>100656.5</c:v>
                </c:pt>
                <c:pt idx="44" formatCode="#,##0.00">
                  <c:v>98938.1</c:v>
                </c:pt>
                <c:pt idx="45" formatCode="#,##0.00">
                  <c:v>102450.8</c:v>
                </c:pt>
                <c:pt idx="46" formatCode="#,##0.00">
                  <c:v>104889</c:v>
                </c:pt>
                <c:pt idx="47" formatCode="#,##0.00">
                  <c:v>102287.8</c:v>
                </c:pt>
                <c:pt idx="48" formatCode="#,##0.00">
                  <c:v>99302.399999999994</c:v>
                </c:pt>
                <c:pt idx="49" formatCode="#,##0.00">
                  <c:v>103262.6</c:v>
                </c:pt>
                <c:pt idx="50" formatCode="#,##0.00">
                  <c:v>107869.8</c:v>
                </c:pt>
                <c:pt idx="51" formatCode="#,##0.00">
                  <c:v>104263.7</c:v>
                </c:pt>
                <c:pt idx="52" formatCode="#,##0.00">
                  <c:v>99626.1</c:v>
                </c:pt>
                <c:pt idx="53" formatCode="#,##0.00">
                  <c:v>98645.2</c:v>
                </c:pt>
                <c:pt idx="54" formatCode="#,##0.00">
                  <c:v>90097.4</c:v>
                </c:pt>
                <c:pt idx="55" formatCode="#,##0.00">
                  <c:v>88203.5</c:v>
                </c:pt>
                <c:pt idx="56" formatCode="#,##0.00">
                  <c:v>104717.4</c:v>
                </c:pt>
                <c:pt idx="57" formatCode="#,##0.00">
                  <c:v>92347.6</c:v>
                </c:pt>
                <c:pt idx="58" formatCode="#,##0.00">
                  <c:v>91257.2</c:v>
                </c:pt>
                <c:pt idx="59" formatCode="#,##0.00">
                  <c:v>100562.2</c:v>
                </c:pt>
                <c:pt idx="60" formatCode="#,##0.00">
                  <c:v>130854.5</c:v>
                </c:pt>
                <c:pt idx="61" formatCode="#,##0.00">
                  <c:v>182267.03</c:v>
                </c:pt>
                <c:pt idx="62" formatCode="#,##0.00">
                  <c:v>190318.67</c:v>
                </c:pt>
                <c:pt idx="63" formatCode="#,##0.00">
                  <c:v>190179.4</c:v>
                </c:pt>
                <c:pt idx="64" formatCode="#,##0.00">
                  <c:v>190475.48</c:v>
                </c:pt>
                <c:pt idx="65" formatCode="#,##0.00">
                  <c:v>188580.79</c:v>
                </c:pt>
                <c:pt idx="66" formatCode="#,##0.00">
                  <c:v>190316.99</c:v>
                </c:pt>
                <c:pt idx="67" formatCode="#,##0.00">
                  <c:v>157526</c:v>
                </c:pt>
                <c:pt idx="68" formatCode="#,##0.00">
                  <c:v>158324.60999999999</c:v>
                </c:pt>
                <c:pt idx="69" formatCode="#,##0.00">
                  <c:v>163152.91</c:v>
                </c:pt>
                <c:pt idx="70" formatCode="#,##0.00">
                  <c:v>162704.1</c:v>
                </c:pt>
                <c:pt idx="71" formatCode="#,##0.00">
                  <c:v>163397.92000000001</c:v>
                </c:pt>
                <c:pt idx="72" formatCode="#,##0.00">
                  <c:v>166731.74</c:v>
                </c:pt>
                <c:pt idx="73" formatCode="#,##0.00">
                  <c:v>165337.94</c:v>
                </c:pt>
                <c:pt idx="74" formatCode="#,##0.00">
                  <c:v>164999.14000000001</c:v>
                </c:pt>
                <c:pt idx="75" formatCode="#,##0.00">
                  <c:v>165225.01999999999</c:v>
                </c:pt>
                <c:pt idx="76" formatCode="#,##0.00">
                  <c:v>163084.13</c:v>
                </c:pt>
                <c:pt idx="77" formatCode="#,##0.00">
                  <c:v>158378.12</c:v>
                </c:pt>
                <c:pt idx="78" formatCode="#,##0.00">
                  <c:v>150992.59</c:v>
                </c:pt>
                <c:pt idx="79" formatCode="#,##0.00">
                  <c:v>147526.66</c:v>
                </c:pt>
                <c:pt idx="80" formatCode="#,##0.00">
                  <c:v>145419.06</c:v>
                </c:pt>
                <c:pt idx="81" formatCode="#,##0.00">
                  <c:v>141085.18</c:v>
                </c:pt>
                <c:pt idx="82" formatCode="#,##0.00">
                  <c:v>135702.18</c:v>
                </c:pt>
                <c:pt idx="83" formatCode="#,##0.00">
                  <c:v>127788.28</c:v>
                </c:pt>
                <c:pt idx="84" formatCode="#,##0.00">
                  <c:v>121222.65</c:v>
                </c:pt>
                <c:pt idx="85" formatCode="#,##0.00">
                  <c:v>109979.35</c:v>
                </c:pt>
                <c:pt idx="86" formatCode="#,##0.00">
                  <c:v>101082.34</c:v>
                </c:pt>
                <c:pt idx="87" formatCode="#,##0.00">
                  <c:v>88339.19</c:v>
                </c:pt>
                <c:pt idx="88" formatCode="#,##0.00">
                  <c:v>79408.03</c:v>
                </c:pt>
                <c:pt idx="89" formatCode="#,##0.00">
                  <c:v>70830.05</c:v>
                </c:pt>
                <c:pt idx="90" formatCode="#,##0.00">
                  <c:v>74821.37</c:v>
                </c:pt>
                <c:pt idx="91" formatCode="#,##0.00">
                  <c:v>60028.9</c:v>
                </c:pt>
                <c:pt idx="92" formatCode="#,##0.00">
                  <c:v>28856.46</c:v>
                </c:pt>
                <c:pt idx="93" formatCode="#,##0.00">
                  <c:v>16952.53</c:v>
                </c:pt>
                <c:pt idx="94" formatCode="#,##0.00">
                  <c:v>-11947.61</c:v>
                </c:pt>
                <c:pt idx="95" formatCode="#,##0.00">
                  <c:v>-16474.900000000001</c:v>
                </c:pt>
                <c:pt idx="96" formatCode="#,##0.00">
                  <c:v>-19209.14</c:v>
                </c:pt>
                <c:pt idx="97" formatCode="#,##0.00">
                  <c:v>-20601.88</c:v>
                </c:pt>
                <c:pt idx="98" formatCode="#,##0.00">
                  <c:v>-27683.08</c:v>
                </c:pt>
                <c:pt idx="99" formatCode="#,##0.00">
                  <c:v>-26307.47</c:v>
                </c:pt>
                <c:pt idx="100" formatCode="#,##0.00">
                  <c:v>-27974.720000000001</c:v>
                </c:pt>
                <c:pt idx="101" formatCode="#,##0.00">
                  <c:v>-37780.11</c:v>
                </c:pt>
                <c:pt idx="102" formatCode="#,##0.00">
                  <c:v>-61771.21</c:v>
                </c:pt>
                <c:pt idx="103" formatCode="#,##0.00">
                  <c:v>-49543.96</c:v>
                </c:pt>
                <c:pt idx="104" formatCode="#,##0.00">
                  <c:v>-42246.71</c:v>
                </c:pt>
                <c:pt idx="105" formatCode="#,##0.00">
                  <c:v>-44914.96</c:v>
                </c:pt>
                <c:pt idx="106" formatCode="#,##0.00">
                  <c:v>-50627.77</c:v>
                </c:pt>
                <c:pt idx="107" formatCode="#,##0.00">
                  <c:v>-64555.8</c:v>
                </c:pt>
                <c:pt idx="108" formatCode="#,##0.00">
                  <c:v>-64523.81</c:v>
                </c:pt>
                <c:pt idx="109" formatCode="#,##0.00">
                  <c:v>-75345.62</c:v>
                </c:pt>
                <c:pt idx="110" formatCode="#,##0.00">
                  <c:v>-61424.88</c:v>
                </c:pt>
                <c:pt idx="111" formatCode="#,##0.00">
                  <c:v>-74205.539999999994</c:v>
                </c:pt>
                <c:pt idx="112" formatCode="#,##0.00">
                  <c:v>-81457.47</c:v>
                </c:pt>
                <c:pt idx="113" formatCode="#,##0.00">
                  <c:v>-76216.05</c:v>
                </c:pt>
                <c:pt idx="114" formatCode="#,##0.00">
                  <c:v>-74890.14</c:v>
                </c:pt>
                <c:pt idx="115" formatCode="#,##0.00">
                  <c:v>-60748.72</c:v>
                </c:pt>
                <c:pt idx="116" formatCode="#,##0.00">
                  <c:v>-71134.34</c:v>
                </c:pt>
                <c:pt idx="117" formatCode="#,##0.00">
                  <c:v>-84446.22</c:v>
                </c:pt>
                <c:pt idx="118" formatCode="#,##0.00">
                  <c:v>-90411.49</c:v>
                </c:pt>
                <c:pt idx="119" formatCode="#,##0.00">
                  <c:v>-82643.09</c:v>
                </c:pt>
                <c:pt idx="120" formatCode="#,##0.00">
                  <c:v>-70909.350000000006</c:v>
                </c:pt>
                <c:pt idx="121" formatCode="#,##0.00">
                  <c:v>-57007.37</c:v>
                </c:pt>
                <c:pt idx="122" formatCode="#,##0.00">
                  <c:v>-45746.59</c:v>
                </c:pt>
                <c:pt idx="123" formatCode="#,##0.00">
                  <c:v>-44105.96</c:v>
                </c:pt>
                <c:pt idx="124" formatCode="#,##0.00">
                  <c:v>-44274.89</c:v>
                </c:pt>
                <c:pt idx="125" formatCode="#,##0.00">
                  <c:v>-48206.59</c:v>
                </c:pt>
                <c:pt idx="126" formatCode="#,##0.00">
                  <c:v>-57769.37</c:v>
                </c:pt>
                <c:pt idx="127" formatCode="#,##0.00">
                  <c:v>-62526.51</c:v>
                </c:pt>
                <c:pt idx="128" formatCode="#,##0.00">
                  <c:v>-68460.34</c:v>
                </c:pt>
                <c:pt idx="129" formatCode="#,##0.00">
                  <c:v>-58056.72</c:v>
                </c:pt>
                <c:pt idx="130" formatCode="#,##0.00">
                  <c:v>-72413.38</c:v>
                </c:pt>
                <c:pt idx="131" formatCode="#,##0.00">
                  <c:v>-77448.53</c:v>
                </c:pt>
                <c:pt idx="132" formatCode="#,##0.00">
                  <c:v>-78344.12</c:v>
                </c:pt>
                <c:pt idx="133" formatCode="#,##0.00">
                  <c:v>-77057.210000000006</c:v>
                </c:pt>
                <c:pt idx="134" formatCode="#,##0.00">
                  <c:v>-78789.929999999993</c:v>
                </c:pt>
                <c:pt idx="135" formatCode="#,##0.00">
                  <c:v>-75130.7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28-4947-A5D9-93ED9B68B7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8731776"/>
        <c:axId val="128733568"/>
      </c:lineChart>
      <c:catAx>
        <c:axId val="128731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8733568"/>
        <c:crosses val="autoZero"/>
        <c:auto val="1"/>
        <c:lblAlgn val="ctr"/>
        <c:lblOffset val="100"/>
        <c:noMultiLvlLbl val="0"/>
      </c:catAx>
      <c:valAx>
        <c:axId val="128733568"/>
        <c:scaling>
          <c:orientation val="minMax"/>
          <c:max val="350000"/>
          <c:min val="-1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8731776"/>
        <c:crosses val="autoZero"/>
        <c:crossBetween val="between"/>
        <c:dispUnits>
          <c:builtInUnit val="thousands"/>
        </c:dispUnits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000"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pt-BR"/>
              <a:t>Dívida externa por devedor - USD Bilhões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Governo</c:v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cat>
            <c:strRef>
              <c:f>'Dívida Externa'!$A$2:$A$69</c:f>
              <c:strCache>
                <c:ptCount val="68"/>
                <c:pt idx="0">
                  <c:v>4° Trim.2001</c:v>
                </c:pt>
                <c:pt idx="1">
                  <c:v>1° Trim.2002</c:v>
                </c:pt>
                <c:pt idx="2">
                  <c:v>2° Trim.2002</c:v>
                </c:pt>
                <c:pt idx="3">
                  <c:v>3° Trim.2002</c:v>
                </c:pt>
                <c:pt idx="4">
                  <c:v>4° Trim.2002</c:v>
                </c:pt>
                <c:pt idx="5">
                  <c:v>1° Trim.2003</c:v>
                </c:pt>
                <c:pt idx="6">
                  <c:v>2° Trim.2003</c:v>
                </c:pt>
                <c:pt idx="7">
                  <c:v>3° Trim.2003</c:v>
                </c:pt>
                <c:pt idx="8">
                  <c:v>4° Trim.2003</c:v>
                </c:pt>
                <c:pt idx="9">
                  <c:v>1° Trim.2004</c:v>
                </c:pt>
                <c:pt idx="10">
                  <c:v>2° Trim.2004</c:v>
                </c:pt>
                <c:pt idx="11">
                  <c:v>3° Trim.2004</c:v>
                </c:pt>
                <c:pt idx="12">
                  <c:v>4° Trim.2004</c:v>
                </c:pt>
                <c:pt idx="13">
                  <c:v>1° Trim.2005</c:v>
                </c:pt>
                <c:pt idx="14">
                  <c:v>2° Trim.2005</c:v>
                </c:pt>
                <c:pt idx="15">
                  <c:v>3° Trim.2005</c:v>
                </c:pt>
                <c:pt idx="16">
                  <c:v>4° Trim.2005</c:v>
                </c:pt>
                <c:pt idx="17">
                  <c:v>1° Trim.2006</c:v>
                </c:pt>
                <c:pt idx="18">
                  <c:v>2° Trim.2006</c:v>
                </c:pt>
                <c:pt idx="19">
                  <c:v>3° Trim.2006</c:v>
                </c:pt>
                <c:pt idx="20">
                  <c:v>4° Trim.2006</c:v>
                </c:pt>
                <c:pt idx="21">
                  <c:v>1° Trim.2007</c:v>
                </c:pt>
                <c:pt idx="22">
                  <c:v>2° Trim.2007</c:v>
                </c:pt>
                <c:pt idx="23">
                  <c:v>3° Trim.2007</c:v>
                </c:pt>
                <c:pt idx="24">
                  <c:v>4° Trim.2007</c:v>
                </c:pt>
                <c:pt idx="25">
                  <c:v>1° Trim.2008</c:v>
                </c:pt>
                <c:pt idx="26">
                  <c:v>2° Trim.2008</c:v>
                </c:pt>
                <c:pt idx="27">
                  <c:v>3° Trim.2008</c:v>
                </c:pt>
                <c:pt idx="28">
                  <c:v>4° Trim.2008</c:v>
                </c:pt>
                <c:pt idx="29">
                  <c:v>1° Trim.2009</c:v>
                </c:pt>
                <c:pt idx="30">
                  <c:v>2° Trim.2009</c:v>
                </c:pt>
                <c:pt idx="31">
                  <c:v>3° Trim.2009</c:v>
                </c:pt>
                <c:pt idx="32">
                  <c:v>4° Trim.2009</c:v>
                </c:pt>
                <c:pt idx="33">
                  <c:v>1° Trim.2010</c:v>
                </c:pt>
                <c:pt idx="34">
                  <c:v>2° Trim.2010</c:v>
                </c:pt>
                <c:pt idx="35">
                  <c:v>3° Trim.2010</c:v>
                </c:pt>
                <c:pt idx="36">
                  <c:v>4° Trim.2010</c:v>
                </c:pt>
                <c:pt idx="37">
                  <c:v>1° Trim.2011</c:v>
                </c:pt>
                <c:pt idx="38">
                  <c:v>2° Trim.2011</c:v>
                </c:pt>
                <c:pt idx="39">
                  <c:v>3° Trim.2011</c:v>
                </c:pt>
                <c:pt idx="40">
                  <c:v>4° Trim.2011</c:v>
                </c:pt>
                <c:pt idx="41">
                  <c:v>1° Trim.2012</c:v>
                </c:pt>
                <c:pt idx="42">
                  <c:v>2° Trim.2012</c:v>
                </c:pt>
                <c:pt idx="43">
                  <c:v>3° Trim.2012</c:v>
                </c:pt>
                <c:pt idx="44">
                  <c:v>4° Trim.2012</c:v>
                </c:pt>
                <c:pt idx="45">
                  <c:v>1° Trim.2013</c:v>
                </c:pt>
                <c:pt idx="46">
                  <c:v>2° Trim.2013</c:v>
                </c:pt>
                <c:pt idx="47">
                  <c:v>3° Trim.2013</c:v>
                </c:pt>
                <c:pt idx="48">
                  <c:v>4° Trim.2013</c:v>
                </c:pt>
                <c:pt idx="49">
                  <c:v>1° Trim.2014</c:v>
                </c:pt>
                <c:pt idx="50">
                  <c:v>2° Trim.2014</c:v>
                </c:pt>
                <c:pt idx="51">
                  <c:v>3° Trim.2014</c:v>
                </c:pt>
                <c:pt idx="52">
                  <c:v>4° Trim.2014</c:v>
                </c:pt>
                <c:pt idx="53">
                  <c:v>1° Trim.2015</c:v>
                </c:pt>
                <c:pt idx="54">
                  <c:v>2° Trim.2015</c:v>
                </c:pt>
                <c:pt idx="55">
                  <c:v>3° Trim.2015</c:v>
                </c:pt>
                <c:pt idx="56">
                  <c:v>4° Trim.2015</c:v>
                </c:pt>
                <c:pt idx="57">
                  <c:v>1° Trim.2016</c:v>
                </c:pt>
                <c:pt idx="58">
                  <c:v>2° Trim.2016</c:v>
                </c:pt>
                <c:pt idx="59">
                  <c:v>3° Trim.2016</c:v>
                </c:pt>
                <c:pt idx="60">
                  <c:v>4° Trim.2016</c:v>
                </c:pt>
                <c:pt idx="61">
                  <c:v>1° Trim.2017</c:v>
                </c:pt>
                <c:pt idx="62">
                  <c:v>2° Trim.2017</c:v>
                </c:pt>
                <c:pt idx="63">
                  <c:v>3° Trim.2017</c:v>
                </c:pt>
                <c:pt idx="64">
                  <c:v>4° Trim.2017</c:v>
                </c:pt>
                <c:pt idx="65">
                  <c:v>1° Trim.2018</c:v>
                </c:pt>
                <c:pt idx="66">
                  <c:v>2° Trim.2018</c:v>
                </c:pt>
                <c:pt idx="67">
                  <c:v>ago/18</c:v>
                </c:pt>
              </c:strCache>
            </c:strRef>
          </c:cat>
          <c:val>
            <c:numRef>
              <c:f>'Dívida Externa'!$B$2:$B$69</c:f>
              <c:numCache>
                <c:formatCode>#,##0.00</c:formatCode>
                <c:ptCount val="68"/>
                <c:pt idx="0">
                  <c:v>76626.899999999994</c:v>
                </c:pt>
                <c:pt idx="1">
                  <c:v>79375.600000000006</c:v>
                </c:pt>
                <c:pt idx="2">
                  <c:v>82013</c:v>
                </c:pt>
                <c:pt idx="3">
                  <c:v>81554.600000000006</c:v>
                </c:pt>
                <c:pt idx="4">
                  <c:v>81471.7</c:v>
                </c:pt>
                <c:pt idx="5">
                  <c:v>81181.399999999994</c:v>
                </c:pt>
                <c:pt idx="6">
                  <c:v>82653.8</c:v>
                </c:pt>
                <c:pt idx="7">
                  <c:v>82344.5</c:v>
                </c:pt>
                <c:pt idx="8">
                  <c:v>83093.399999999994</c:v>
                </c:pt>
                <c:pt idx="9">
                  <c:v>84454</c:v>
                </c:pt>
                <c:pt idx="10">
                  <c:v>80590</c:v>
                </c:pt>
                <c:pt idx="11">
                  <c:v>81673</c:v>
                </c:pt>
                <c:pt idx="12">
                  <c:v>82251</c:v>
                </c:pt>
                <c:pt idx="13">
                  <c:v>84392.2</c:v>
                </c:pt>
                <c:pt idx="14">
                  <c:v>83022.5</c:v>
                </c:pt>
                <c:pt idx="15">
                  <c:v>82760.399999999994</c:v>
                </c:pt>
                <c:pt idx="16">
                  <c:v>81634.7</c:v>
                </c:pt>
                <c:pt idx="17">
                  <c:v>76710.3</c:v>
                </c:pt>
                <c:pt idx="18">
                  <c:v>69577.8</c:v>
                </c:pt>
                <c:pt idx="19">
                  <c:v>69061.899999999994</c:v>
                </c:pt>
                <c:pt idx="20">
                  <c:v>70756.899999999994</c:v>
                </c:pt>
                <c:pt idx="21">
                  <c:v>69603.600000000006</c:v>
                </c:pt>
                <c:pt idx="22">
                  <c:v>68797.600000000006</c:v>
                </c:pt>
                <c:pt idx="23">
                  <c:v>67291.8</c:v>
                </c:pt>
                <c:pt idx="24">
                  <c:v>66042.8</c:v>
                </c:pt>
                <c:pt idx="25">
                  <c:v>65377.2</c:v>
                </c:pt>
                <c:pt idx="26">
                  <c:v>64820.7</c:v>
                </c:pt>
                <c:pt idx="27">
                  <c:v>63050.2</c:v>
                </c:pt>
                <c:pt idx="28">
                  <c:v>62555.3</c:v>
                </c:pt>
                <c:pt idx="29">
                  <c:v>62689</c:v>
                </c:pt>
                <c:pt idx="30">
                  <c:v>63995.4</c:v>
                </c:pt>
                <c:pt idx="31">
                  <c:v>64837.2</c:v>
                </c:pt>
                <c:pt idx="32">
                  <c:v>64371.7</c:v>
                </c:pt>
                <c:pt idx="33">
                  <c:v>62033.5</c:v>
                </c:pt>
                <c:pt idx="34">
                  <c:v>63069.7</c:v>
                </c:pt>
                <c:pt idx="35">
                  <c:v>65599.600000000006</c:v>
                </c:pt>
                <c:pt idx="36">
                  <c:v>65126.8</c:v>
                </c:pt>
                <c:pt idx="37">
                  <c:v>63029.4</c:v>
                </c:pt>
                <c:pt idx="38">
                  <c:v>60272.9</c:v>
                </c:pt>
                <c:pt idx="39">
                  <c:v>58678.400000000001</c:v>
                </c:pt>
                <c:pt idx="40">
                  <c:v>69220.600000000006</c:v>
                </c:pt>
                <c:pt idx="41">
                  <c:v>70607.3</c:v>
                </c:pt>
                <c:pt idx="42">
                  <c:v>71870.7</c:v>
                </c:pt>
                <c:pt idx="43">
                  <c:v>74480.3</c:v>
                </c:pt>
                <c:pt idx="44">
                  <c:v>77923.399999999994</c:v>
                </c:pt>
                <c:pt idx="45">
                  <c:v>75622.5</c:v>
                </c:pt>
                <c:pt idx="46">
                  <c:v>68102.100000000006</c:v>
                </c:pt>
                <c:pt idx="47">
                  <c:v>69089.2</c:v>
                </c:pt>
                <c:pt idx="48">
                  <c:v>67794.5</c:v>
                </c:pt>
                <c:pt idx="49">
                  <c:v>68248.5</c:v>
                </c:pt>
                <c:pt idx="50">
                  <c:v>73240</c:v>
                </c:pt>
                <c:pt idx="51">
                  <c:v>73934.3</c:v>
                </c:pt>
                <c:pt idx="52">
                  <c:v>75475.5</c:v>
                </c:pt>
                <c:pt idx="53">
                  <c:v>72082.3</c:v>
                </c:pt>
                <c:pt idx="54">
                  <c:v>71755.199999999997</c:v>
                </c:pt>
                <c:pt idx="55">
                  <c:v>65648.100000000006</c:v>
                </c:pt>
                <c:pt idx="56">
                  <c:v>64098</c:v>
                </c:pt>
                <c:pt idx="57">
                  <c:v>67653.399999999994</c:v>
                </c:pt>
                <c:pt idx="58">
                  <c:v>70435.100000000006</c:v>
                </c:pt>
                <c:pt idx="59">
                  <c:v>72808</c:v>
                </c:pt>
                <c:pt idx="60">
                  <c:v>70363.600000000006</c:v>
                </c:pt>
                <c:pt idx="61">
                  <c:v>71036.399999999994</c:v>
                </c:pt>
                <c:pt idx="62">
                  <c:v>70440.899999999994</c:v>
                </c:pt>
                <c:pt idx="63">
                  <c:v>71977.7</c:v>
                </c:pt>
                <c:pt idx="64">
                  <c:v>71569.3</c:v>
                </c:pt>
                <c:pt idx="65">
                  <c:v>71812.600000000006</c:v>
                </c:pt>
                <c:pt idx="66">
                  <c:v>68596.405772070008</c:v>
                </c:pt>
                <c:pt idx="67">
                  <c:v>68304.386868469999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0E-4989-B357-26A40330346E}"/>
            </c:ext>
          </c:extLst>
        </c:ser>
        <c:ser>
          <c:idx val="1"/>
          <c:order val="1"/>
          <c:tx>
            <c:v>Banco Central</c:v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accent6">
                  <a:lumMod val="75000"/>
                </a:schemeClr>
              </a:solidFill>
            </a:ln>
            <a:effectLst/>
          </c:spPr>
          <c:invertIfNegative val="0"/>
          <c:cat>
            <c:strRef>
              <c:f>'Dívida Externa'!$A$2:$A$69</c:f>
              <c:strCache>
                <c:ptCount val="68"/>
                <c:pt idx="0">
                  <c:v>4° Trim.2001</c:v>
                </c:pt>
                <c:pt idx="1">
                  <c:v>1° Trim.2002</c:v>
                </c:pt>
                <c:pt idx="2">
                  <c:v>2° Trim.2002</c:v>
                </c:pt>
                <c:pt idx="3">
                  <c:v>3° Trim.2002</c:v>
                </c:pt>
                <c:pt idx="4">
                  <c:v>4° Trim.2002</c:v>
                </c:pt>
                <c:pt idx="5">
                  <c:v>1° Trim.2003</c:v>
                </c:pt>
                <c:pt idx="6">
                  <c:v>2° Trim.2003</c:v>
                </c:pt>
                <c:pt idx="7">
                  <c:v>3° Trim.2003</c:v>
                </c:pt>
                <c:pt idx="8">
                  <c:v>4° Trim.2003</c:v>
                </c:pt>
                <c:pt idx="9">
                  <c:v>1° Trim.2004</c:v>
                </c:pt>
                <c:pt idx="10">
                  <c:v>2° Trim.2004</c:v>
                </c:pt>
                <c:pt idx="11">
                  <c:v>3° Trim.2004</c:v>
                </c:pt>
                <c:pt idx="12">
                  <c:v>4° Trim.2004</c:v>
                </c:pt>
                <c:pt idx="13">
                  <c:v>1° Trim.2005</c:v>
                </c:pt>
                <c:pt idx="14">
                  <c:v>2° Trim.2005</c:v>
                </c:pt>
                <c:pt idx="15">
                  <c:v>3° Trim.2005</c:v>
                </c:pt>
                <c:pt idx="16">
                  <c:v>4° Trim.2005</c:v>
                </c:pt>
                <c:pt idx="17">
                  <c:v>1° Trim.2006</c:v>
                </c:pt>
                <c:pt idx="18">
                  <c:v>2° Trim.2006</c:v>
                </c:pt>
                <c:pt idx="19">
                  <c:v>3° Trim.2006</c:v>
                </c:pt>
                <c:pt idx="20">
                  <c:v>4° Trim.2006</c:v>
                </c:pt>
                <c:pt idx="21">
                  <c:v>1° Trim.2007</c:v>
                </c:pt>
                <c:pt idx="22">
                  <c:v>2° Trim.2007</c:v>
                </c:pt>
                <c:pt idx="23">
                  <c:v>3° Trim.2007</c:v>
                </c:pt>
                <c:pt idx="24">
                  <c:v>4° Trim.2007</c:v>
                </c:pt>
                <c:pt idx="25">
                  <c:v>1° Trim.2008</c:v>
                </c:pt>
                <c:pt idx="26">
                  <c:v>2° Trim.2008</c:v>
                </c:pt>
                <c:pt idx="27">
                  <c:v>3° Trim.2008</c:v>
                </c:pt>
                <c:pt idx="28">
                  <c:v>4° Trim.2008</c:v>
                </c:pt>
                <c:pt idx="29">
                  <c:v>1° Trim.2009</c:v>
                </c:pt>
                <c:pt idx="30">
                  <c:v>2° Trim.2009</c:v>
                </c:pt>
                <c:pt idx="31">
                  <c:v>3° Trim.2009</c:v>
                </c:pt>
                <c:pt idx="32">
                  <c:v>4° Trim.2009</c:v>
                </c:pt>
                <c:pt idx="33">
                  <c:v>1° Trim.2010</c:v>
                </c:pt>
                <c:pt idx="34">
                  <c:v>2° Trim.2010</c:v>
                </c:pt>
                <c:pt idx="35">
                  <c:v>3° Trim.2010</c:v>
                </c:pt>
                <c:pt idx="36">
                  <c:v>4° Trim.2010</c:v>
                </c:pt>
                <c:pt idx="37">
                  <c:v>1° Trim.2011</c:v>
                </c:pt>
                <c:pt idx="38">
                  <c:v>2° Trim.2011</c:v>
                </c:pt>
                <c:pt idx="39">
                  <c:v>3° Trim.2011</c:v>
                </c:pt>
                <c:pt idx="40">
                  <c:v>4° Trim.2011</c:v>
                </c:pt>
                <c:pt idx="41">
                  <c:v>1° Trim.2012</c:v>
                </c:pt>
                <c:pt idx="42">
                  <c:v>2° Trim.2012</c:v>
                </c:pt>
                <c:pt idx="43">
                  <c:v>3° Trim.2012</c:v>
                </c:pt>
                <c:pt idx="44">
                  <c:v>4° Trim.2012</c:v>
                </c:pt>
                <c:pt idx="45">
                  <c:v>1° Trim.2013</c:v>
                </c:pt>
                <c:pt idx="46">
                  <c:v>2° Trim.2013</c:v>
                </c:pt>
                <c:pt idx="47">
                  <c:v>3° Trim.2013</c:v>
                </c:pt>
                <c:pt idx="48">
                  <c:v>4° Trim.2013</c:v>
                </c:pt>
                <c:pt idx="49">
                  <c:v>1° Trim.2014</c:v>
                </c:pt>
                <c:pt idx="50">
                  <c:v>2° Trim.2014</c:v>
                </c:pt>
                <c:pt idx="51">
                  <c:v>3° Trim.2014</c:v>
                </c:pt>
                <c:pt idx="52">
                  <c:v>4° Trim.2014</c:v>
                </c:pt>
                <c:pt idx="53">
                  <c:v>1° Trim.2015</c:v>
                </c:pt>
                <c:pt idx="54">
                  <c:v>2° Trim.2015</c:v>
                </c:pt>
                <c:pt idx="55">
                  <c:v>3° Trim.2015</c:v>
                </c:pt>
                <c:pt idx="56">
                  <c:v>4° Trim.2015</c:v>
                </c:pt>
                <c:pt idx="57">
                  <c:v>1° Trim.2016</c:v>
                </c:pt>
                <c:pt idx="58">
                  <c:v>2° Trim.2016</c:v>
                </c:pt>
                <c:pt idx="59">
                  <c:v>3° Trim.2016</c:v>
                </c:pt>
                <c:pt idx="60">
                  <c:v>4° Trim.2016</c:v>
                </c:pt>
                <c:pt idx="61">
                  <c:v>1° Trim.2017</c:v>
                </c:pt>
                <c:pt idx="62">
                  <c:v>2° Trim.2017</c:v>
                </c:pt>
                <c:pt idx="63">
                  <c:v>3° Trim.2017</c:v>
                </c:pt>
                <c:pt idx="64">
                  <c:v>4° Trim.2017</c:v>
                </c:pt>
                <c:pt idx="65">
                  <c:v>1° Trim.2018</c:v>
                </c:pt>
                <c:pt idx="66">
                  <c:v>2° Trim.2018</c:v>
                </c:pt>
                <c:pt idx="67">
                  <c:v>ago/18</c:v>
                </c:pt>
              </c:strCache>
            </c:strRef>
          </c:cat>
          <c:val>
            <c:numRef>
              <c:f>'Dívida Externa'!$C$2:$C$69</c:f>
              <c:numCache>
                <c:formatCode>#,##0.00</c:formatCode>
                <c:ptCount val="68"/>
                <c:pt idx="0">
                  <c:v>9199.7000000000007</c:v>
                </c:pt>
                <c:pt idx="1">
                  <c:v>8987.2999999999993</c:v>
                </c:pt>
                <c:pt idx="2">
                  <c:v>15335</c:v>
                </c:pt>
                <c:pt idx="3">
                  <c:v>18096.599999999999</c:v>
                </c:pt>
                <c:pt idx="4">
                  <c:v>21540.5</c:v>
                </c:pt>
                <c:pt idx="5">
                  <c:v>25715.9</c:v>
                </c:pt>
                <c:pt idx="6">
                  <c:v>30510</c:v>
                </c:pt>
                <c:pt idx="7">
                  <c:v>34051.300000000003</c:v>
                </c:pt>
                <c:pt idx="8">
                  <c:v>28850.2</c:v>
                </c:pt>
                <c:pt idx="9">
                  <c:v>27419.9</c:v>
                </c:pt>
                <c:pt idx="10">
                  <c:v>25821.3</c:v>
                </c:pt>
                <c:pt idx="11">
                  <c:v>25086</c:v>
                </c:pt>
                <c:pt idx="12">
                  <c:v>25394</c:v>
                </c:pt>
                <c:pt idx="13">
                  <c:v>23619.1</c:v>
                </c:pt>
                <c:pt idx="14">
                  <c:v>21167.5</c:v>
                </c:pt>
                <c:pt idx="15">
                  <c:v>16043.8</c:v>
                </c:pt>
                <c:pt idx="16" formatCode="General">
                  <c:v>412.1</c:v>
                </c:pt>
                <c:pt idx="17" formatCode="General">
                  <c:v>330.7</c:v>
                </c:pt>
                <c:pt idx="18" formatCode="General">
                  <c:v>300.60000000000002</c:v>
                </c:pt>
                <c:pt idx="19" formatCode="General">
                  <c:v>238</c:v>
                </c:pt>
                <c:pt idx="20" formatCode="General">
                  <c:v>240.3</c:v>
                </c:pt>
                <c:pt idx="21" formatCode="General">
                  <c:v>207.8</c:v>
                </c:pt>
                <c:pt idx="22" formatCode="General">
                  <c:v>159.5</c:v>
                </c:pt>
                <c:pt idx="23" formatCode="General">
                  <c:v>101.6</c:v>
                </c:pt>
                <c:pt idx="24" formatCode="General">
                  <c:v>140.5</c:v>
                </c:pt>
                <c:pt idx="25" formatCode="General">
                  <c:v>136.19999999999999</c:v>
                </c:pt>
                <c:pt idx="26" formatCode="General">
                  <c:v>86.6</c:v>
                </c:pt>
                <c:pt idx="27" formatCode="General">
                  <c:v>88.3</c:v>
                </c:pt>
                <c:pt idx="28" formatCode="General">
                  <c:v>188.8</c:v>
                </c:pt>
                <c:pt idx="29" formatCode="General">
                  <c:v>128.6</c:v>
                </c:pt>
                <c:pt idx="30" formatCode="General">
                  <c:v>88</c:v>
                </c:pt>
                <c:pt idx="31">
                  <c:v>4660.3999999999996</c:v>
                </c:pt>
                <c:pt idx="32">
                  <c:v>4660.7</c:v>
                </c:pt>
                <c:pt idx="33">
                  <c:v>4473.5</c:v>
                </c:pt>
                <c:pt idx="34">
                  <c:v>4324.1000000000004</c:v>
                </c:pt>
                <c:pt idx="35">
                  <c:v>4550.8</c:v>
                </c:pt>
                <c:pt idx="36">
                  <c:v>4552.3999999999996</c:v>
                </c:pt>
                <c:pt idx="37">
                  <c:v>4658.8</c:v>
                </c:pt>
                <c:pt idx="38">
                  <c:v>4671.8</c:v>
                </c:pt>
                <c:pt idx="39">
                  <c:v>4554.2</c:v>
                </c:pt>
                <c:pt idx="40">
                  <c:v>4493.3</c:v>
                </c:pt>
                <c:pt idx="41">
                  <c:v>4544.8999999999996</c:v>
                </c:pt>
                <c:pt idx="42">
                  <c:v>4426.3</c:v>
                </c:pt>
                <c:pt idx="43">
                  <c:v>4506.1000000000004</c:v>
                </c:pt>
                <c:pt idx="44">
                  <c:v>4515.6000000000004</c:v>
                </c:pt>
                <c:pt idx="45">
                  <c:v>4429.5</c:v>
                </c:pt>
                <c:pt idx="46">
                  <c:v>4476.7</c:v>
                </c:pt>
                <c:pt idx="47">
                  <c:v>4517.3</c:v>
                </c:pt>
                <c:pt idx="48">
                  <c:v>4578.3</c:v>
                </c:pt>
                <c:pt idx="49">
                  <c:v>4600.1000000000004</c:v>
                </c:pt>
                <c:pt idx="50">
                  <c:v>4576.7</c:v>
                </c:pt>
                <c:pt idx="51">
                  <c:v>4394.7</c:v>
                </c:pt>
                <c:pt idx="52">
                  <c:v>4320.3</c:v>
                </c:pt>
                <c:pt idx="53">
                  <c:v>4080</c:v>
                </c:pt>
                <c:pt idx="54">
                  <c:v>4156.5</c:v>
                </c:pt>
                <c:pt idx="55">
                  <c:v>4151.5</c:v>
                </c:pt>
                <c:pt idx="56">
                  <c:v>4110</c:v>
                </c:pt>
                <c:pt idx="57">
                  <c:v>4175.2</c:v>
                </c:pt>
                <c:pt idx="58">
                  <c:v>4142</c:v>
                </c:pt>
                <c:pt idx="59">
                  <c:v>4137</c:v>
                </c:pt>
                <c:pt idx="60">
                  <c:v>4015.5</c:v>
                </c:pt>
                <c:pt idx="61">
                  <c:v>4030.6</c:v>
                </c:pt>
                <c:pt idx="62">
                  <c:v>4153.7</c:v>
                </c:pt>
                <c:pt idx="63">
                  <c:v>4182.8999999999996</c:v>
                </c:pt>
                <c:pt idx="64">
                  <c:v>4222</c:v>
                </c:pt>
                <c:pt idx="65">
                  <c:v>4292.8</c:v>
                </c:pt>
                <c:pt idx="66">
                  <c:v>4154.7774104900009</c:v>
                </c:pt>
                <c:pt idx="67">
                  <c:v>4140.0142167399999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0E-4989-B357-26A40330346E}"/>
            </c:ext>
          </c:extLst>
        </c:ser>
        <c:ser>
          <c:idx val="2"/>
          <c:order val="2"/>
          <c:tx>
            <c:v>Bancos</c:v>
          </c:tx>
          <c:spPr>
            <a:solidFill>
              <a:srgbClr val="00B050"/>
            </a:solidFill>
            <a:ln>
              <a:solidFill>
                <a:srgbClr val="00B050"/>
              </a:solidFill>
            </a:ln>
            <a:effectLst/>
          </c:spPr>
          <c:invertIfNegative val="0"/>
          <c:cat>
            <c:strRef>
              <c:f>'Dívida Externa'!$A$2:$A$69</c:f>
              <c:strCache>
                <c:ptCount val="68"/>
                <c:pt idx="0">
                  <c:v>4° Trim.2001</c:v>
                </c:pt>
                <c:pt idx="1">
                  <c:v>1° Trim.2002</c:v>
                </c:pt>
                <c:pt idx="2">
                  <c:v>2° Trim.2002</c:v>
                </c:pt>
                <c:pt idx="3">
                  <c:v>3° Trim.2002</c:v>
                </c:pt>
                <c:pt idx="4">
                  <c:v>4° Trim.2002</c:v>
                </c:pt>
                <c:pt idx="5">
                  <c:v>1° Trim.2003</c:v>
                </c:pt>
                <c:pt idx="6">
                  <c:v>2° Trim.2003</c:v>
                </c:pt>
                <c:pt idx="7">
                  <c:v>3° Trim.2003</c:v>
                </c:pt>
                <c:pt idx="8">
                  <c:v>4° Trim.2003</c:v>
                </c:pt>
                <c:pt idx="9">
                  <c:v>1° Trim.2004</c:v>
                </c:pt>
                <c:pt idx="10">
                  <c:v>2° Trim.2004</c:v>
                </c:pt>
                <c:pt idx="11">
                  <c:v>3° Trim.2004</c:v>
                </c:pt>
                <c:pt idx="12">
                  <c:v>4° Trim.2004</c:v>
                </c:pt>
                <c:pt idx="13">
                  <c:v>1° Trim.2005</c:v>
                </c:pt>
                <c:pt idx="14">
                  <c:v>2° Trim.2005</c:v>
                </c:pt>
                <c:pt idx="15">
                  <c:v>3° Trim.2005</c:v>
                </c:pt>
                <c:pt idx="16">
                  <c:v>4° Trim.2005</c:v>
                </c:pt>
                <c:pt idx="17">
                  <c:v>1° Trim.2006</c:v>
                </c:pt>
                <c:pt idx="18">
                  <c:v>2° Trim.2006</c:v>
                </c:pt>
                <c:pt idx="19">
                  <c:v>3° Trim.2006</c:v>
                </c:pt>
                <c:pt idx="20">
                  <c:v>4° Trim.2006</c:v>
                </c:pt>
                <c:pt idx="21">
                  <c:v>1° Trim.2007</c:v>
                </c:pt>
                <c:pt idx="22">
                  <c:v>2° Trim.2007</c:v>
                </c:pt>
                <c:pt idx="23">
                  <c:v>3° Trim.2007</c:v>
                </c:pt>
                <c:pt idx="24">
                  <c:v>4° Trim.2007</c:v>
                </c:pt>
                <c:pt idx="25">
                  <c:v>1° Trim.2008</c:v>
                </c:pt>
                <c:pt idx="26">
                  <c:v>2° Trim.2008</c:v>
                </c:pt>
                <c:pt idx="27">
                  <c:v>3° Trim.2008</c:v>
                </c:pt>
                <c:pt idx="28">
                  <c:v>4° Trim.2008</c:v>
                </c:pt>
                <c:pt idx="29">
                  <c:v>1° Trim.2009</c:v>
                </c:pt>
                <c:pt idx="30">
                  <c:v>2° Trim.2009</c:v>
                </c:pt>
                <c:pt idx="31">
                  <c:v>3° Trim.2009</c:v>
                </c:pt>
                <c:pt idx="32">
                  <c:v>4° Trim.2009</c:v>
                </c:pt>
                <c:pt idx="33">
                  <c:v>1° Trim.2010</c:v>
                </c:pt>
                <c:pt idx="34">
                  <c:v>2° Trim.2010</c:v>
                </c:pt>
                <c:pt idx="35">
                  <c:v>3° Trim.2010</c:v>
                </c:pt>
                <c:pt idx="36">
                  <c:v>4° Trim.2010</c:v>
                </c:pt>
                <c:pt idx="37">
                  <c:v>1° Trim.2011</c:v>
                </c:pt>
                <c:pt idx="38">
                  <c:v>2° Trim.2011</c:v>
                </c:pt>
                <c:pt idx="39">
                  <c:v>3° Trim.2011</c:v>
                </c:pt>
                <c:pt idx="40">
                  <c:v>4° Trim.2011</c:v>
                </c:pt>
                <c:pt idx="41">
                  <c:v>1° Trim.2012</c:v>
                </c:pt>
                <c:pt idx="42">
                  <c:v>2° Trim.2012</c:v>
                </c:pt>
                <c:pt idx="43">
                  <c:v>3° Trim.2012</c:v>
                </c:pt>
                <c:pt idx="44">
                  <c:v>4° Trim.2012</c:v>
                </c:pt>
                <c:pt idx="45">
                  <c:v>1° Trim.2013</c:v>
                </c:pt>
                <c:pt idx="46">
                  <c:v>2° Trim.2013</c:v>
                </c:pt>
                <c:pt idx="47">
                  <c:v>3° Trim.2013</c:v>
                </c:pt>
                <c:pt idx="48">
                  <c:v>4° Trim.2013</c:v>
                </c:pt>
                <c:pt idx="49">
                  <c:v>1° Trim.2014</c:v>
                </c:pt>
                <c:pt idx="50">
                  <c:v>2° Trim.2014</c:v>
                </c:pt>
                <c:pt idx="51">
                  <c:v>3° Trim.2014</c:v>
                </c:pt>
                <c:pt idx="52">
                  <c:v>4° Trim.2014</c:v>
                </c:pt>
                <c:pt idx="53">
                  <c:v>1° Trim.2015</c:v>
                </c:pt>
                <c:pt idx="54">
                  <c:v>2° Trim.2015</c:v>
                </c:pt>
                <c:pt idx="55">
                  <c:v>3° Trim.2015</c:v>
                </c:pt>
                <c:pt idx="56">
                  <c:v>4° Trim.2015</c:v>
                </c:pt>
                <c:pt idx="57">
                  <c:v>1° Trim.2016</c:v>
                </c:pt>
                <c:pt idx="58">
                  <c:v>2° Trim.2016</c:v>
                </c:pt>
                <c:pt idx="59">
                  <c:v>3° Trim.2016</c:v>
                </c:pt>
                <c:pt idx="60">
                  <c:v>4° Trim.2016</c:v>
                </c:pt>
                <c:pt idx="61">
                  <c:v>1° Trim.2017</c:v>
                </c:pt>
                <c:pt idx="62">
                  <c:v>2° Trim.2017</c:v>
                </c:pt>
                <c:pt idx="63">
                  <c:v>3° Trim.2017</c:v>
                </c:pt>
                <c:pt idx="64">
                  <c:v>4° Trim.2017</c:v>
                </c:pt>
                <c:pt idx="65">
                  <c:v>1° Trim.2018</c:v>
                </c:pt>
                <c:pt idx="66">
                  <c:v>2° Trim.2018</c:v>
                </c:pt>
                <c:pt idx="67">
                  <c:v>ago/18</c:v>
                </c:pt>
              </c:strCache>
            </c:strRef>
          </c:cat>
          <c:val>
            <c:numRef>
              <c:f>'Dívida Externa'!$D$2:$D$69</c:f>
              <c:numCache>
                <c:formatCode>#,##0.00</c:formatCode>
                <c:ptCount val="68"/>
                <c:pt idx="0">
                  <c:v>50729.4</c:v>
                </c:pt>
                <c:pt idx="1">
                  <c:v>50727.1</c:v>
                </c:pt>
                <c:pt idx="2">
                  <c:v>51234.1</c:v>
                </c:pt>
                <c:pt idx="3">
                  <c:v>46554.5</c:v>
                </c:pt>
                <c:pt idx="4">
                  <c:v>43354.9</c:v>
                </c:pt>
                <c:pt idx="5">
                  <c:v>45874.9</c:v>
                </c:pt>
                <c:pt idx="6">
                  <c:v>44482.8</c:v>
                </c:pt>
                <c:pt idx="7">
                  <c:v>42328</c:v>
                </c:pt>
                <c:pt idx="8">
                  <c:v>42135.9</c:v>
                </c:pt>
                <c:pt idx="9">
                  <c:v>41354</c:v>
                </c:pt>
                <c:pt idx="10">
                  <c:v>40359</c:v>
                </c:pt>
                <c:pt idx="11">
                  <c:v>38373.199999999997</c:v>
                </c:pt>
                <c:pt idx="12">
                  <c:v>39400</c:v>
                </c:pt>
                <c:pt idx="13">
                  <c:v>41009.699999999997</c:v>
                </c:pt>
                <c:pt idx="14">
                  <c:v>35895</c:v>
                </c:pt>
                <c:pt idx="15">
                  <c:v>35032.1</c:v>
                </c:pt>
                <c:pt idx="16">
                  <c:v>39090.5</c:v>
                </c:pt>
                <c:pt idx="17">
                  <c:v>40956.800000000003</c:v>
                </c:pt>
                <c:pt idx="18">
                  <c:v>39024.800000000003</c:v>
                </c:pt>
                <c:pt idx="19">
                  <c:v>41580.6</c:v>
                </c:pt>
                <c:pt idx="20">
                  <c:v>44522.2</c:v>
                </c:pt>
                <c:pt idx="21">
                  <c:v>49913</c:v>
                </c:pt>
                <c:pt idx="22">
                  <c:v>75448.399999999994</c:v>
                </c:pt>
                <c:pt idx="23">
                  <c:v>77486.899999999994</c:v>
                </c:pt>
                <c:pt idx="24">
                  <c:v>75009.2</c:v>
                </c:pt>
                <c:pt idx="25">
                  <c:v>80778.2</c:v>
                </c:pt>
                <c:pt idx="26">
                  <c:v>82086.2</c:v>
                </c:pt>
                <c:pt idx="27">
                  <c:v>88998.1</c:v>
                </c:pt>
                <c:pt idx="28">
                  <c:v>74236.899999999994</c:v>
                </c:pt>
                <c:pt idx="29">
                  <c:v>68118.2</c:v>
                </c:pt>
                <c:pt idx="30">
                  <c:v>72266.600000000006</c:v>
                </c:pt>
                <c:pt idx="31">
                  <c:v>72090.5</c:v>
                </c:pt>
                <c:pt idx="32">
                  <c:v>63622.7</c:v>
                </c:pt>
                <c:pt idx="33">
                  <c:v>71461.7</c:v>
                </c:pt>
                <c:pt idx="34">
                  <c:v>84582.8</c:v>
                </c:pt>
                <c:pt idx="35">
                  <c:v>98721.600000000006</c:v>
                </c:pt>
                <c:pt idx="36">
                  <c:v>103143.2</c:v>
                </c:pt>
                <c:pt idx="37">
                  <c:v>119473.9</c:v>
                </c:pt>
                <c:pt idx="38">
                  <c:v>134159.20000000001</c:v>
                </c:pt>
                <c:pt idx="39">
                  <c:v>139649.4</c:v>
                </c:pt>
                <c:pt idx="40">
                  <c:v>138250.29999999999</c:v>
                </c:pt>
                <c:pt idx="41">
                  <c:v>138013.4</c:v>
                </c:pt>
                <c:pt idx="42">
                  <c:v>139409.70000000001</c:v>
                </c:pt>
                <c:pt idx="43">
                  <c:v>140549.1</c:v>
                </c:pt>
                <c:pt idx="44">
                  <c:v>139735.29999999999</c:v>
                </c:pt>
                <c:pt idx="45">
                  <c:v>149394.5</c:v>
                </c:pt>
                <c:pt idx="46">
                  <c:v>141985.9</c:v>
                </c:pt>
                <c:pt idx="47">
                  <c:v>133202.70000000001</c:v>
                </c:pt>
                <c:pt idx="48">
                  <c:v>129975.4</c:v>
                </c:pt>
                <c:pt idx="49">
                  <c:v>139092.29999999999</c:v>
                </c:pt>
                <c:pt idx="50">
                  <c:v>145740.6</c:v>
                </c:pt>
                <c:pt idx="51">
                  <c:v>148280.5</c:v>
                </c:pt>
                <c:pt idx="52">
                  <c:v>156739.6</c:v>
                </c:pt>
                <c:pt idx="53">
                  <c:v>154066.79999999999</c:v>
                </c:pt>
                <c:pt idx="54">
                  <c:v>152191.1</c:v>
                </c:pt>
                <c:pt idx="55">
                  <c:v>155582</c:v>
                </c:pt>
                <c:pt idx="56">
                  <c:v>147361.1</c:v>
                </c:pt>
                <c:pt idx="57">
                  <c:v>145145.1</c:v>
                </c:pt>
                <c:pt idx="58">
                  <c:v>144683.29999999999</c:v>
                </c:pt>
                <c:pt idx="59">
                  <c:v>147363.29999999999</c:v>
                </c:pt>
                <c:pt idx="60">
                  <c:v>137177.20000000001</c:v>
                </c:pt>
                <c:pt idx="61">
                  <c:v>134372.4</c:v>
                </c:pt>
                <c:pt idx="62">
                  <c:v>132881.4</c:v>
                </c:pt>
                <c:pt idx="63">
                  <c:v>137102.6</c:v>
                </c:pt>
                <c:pt idx="64">
                  <c:v>133249.4</c:v>
                </c:pt>
                <c:pt idx="65">
                  <c:v>140463.70000000001</c:v>
                </c:pt>
                <c:pt idx="66">
                  <c:v>96506.650181810008</c:v>
                </c:pt>
                <c:pt idx="67">
                  <c:v>91980.784854840007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0E-4989-B357-26A40330346E}"/>
            </c:ext>
          </c:extLst>
        </c:ser>
        <c:ser>
          <c:idx val="3"/>
          <c:order val="3"/>
          <c:tx>
            <c:v>Outros setores</c:v>
          </c:tx>
          <c:spPr>
            <a:solidFill>
              <a:schemeClr val="accent5"/>
            </a:solidFill>
            <a:ln>
              <a:solidFill>
                <a:schemeClr val="accent5"/>
              </a:solidFill>
            </a:ln>
            <a:effectLst/>
          </c:spPr>
          <c:invertIfNegative val="0"/>
          <c:cat>
            <c:strRef>
              <c:f>'Dívida Externa'!$A$2:$A$69</c:f>
              <c:strCache>
                <c:ptCount val="68"/>
                <c:pt idx="0">
                  <c:v>4° Trim.2001</c:v>
                </c:pt>
                <c:pt idx="1">
                  <c:v>1° Trim.2002</c:v>
                </c:pt>
                <c:pt idx="2">
                  <c:v>2° Trim.2002</c:v>
                </c:pt>
                <c:pt idx="3">
                  <c:v>3° Trim.2002</c:v>
                </c:pt>
                <c:pt idx="4">
                  <c:v>4° Trim.2002</c:v>
                </c:pt>
                <c:pt idx="5">
                  <c:v>1° Trim.2003</c:v>
                </c:pt>
                <c:pt idx="6">
                  <c:v>2° Trim.2003</c:v>
                </c:pt>
                <c:pt idx="7">
                  <c:v>3° Trim.2003</c:v>
                </c:pt>
                <c:pt idx="8">
                  <c:v>4° Trim.2003</c:v>
                </c:pt>
                <c:pt idx="9">
                  <c:v>1° Trim.2004</c:v>
                </c:pt>
                <c:pt idx="10">
                  <c:v>2° Trim.2004</c:v>
                </c:pt>
                <c:pt idx="11">
                  <c:v>3° Trim.2004</c:v>
                </c:pt>
                <c:pt idx="12">
                  <c:v>4° Trim.2004</c:v>
                </c:pt>
                <c:pt idx="13">
                  <c:v>1° Trim.2005</c:v>
                </c:pt>
                <c:pt idx="14">
                  <c:v>2° Trim.2005</c:v>
                </c:pt>
                <c:pt idx="15">
                  <c:v>3° Trim.2005</c:v>
                </c:pt>
                <c:pt idx="16">
                  <c:v>4° Trim.2005</c:v>
                </c:pt>
                <c:pt idx="17">
                  <c:v>1° Trim.2006</c:v>
                </c:pt>
                <c:pt idx="18">
                  <c:v>2° Trim.2006</c:v>
                </c:pt>
                <c:pt idx="19">
                  <c:v>3° Trim.2006</c:v>
                </c:pt>
                <c:pt idx="20">
                  <c:v>4° Trim.2006</c:v>
                </c:pt>
                <c:pt idx="21">
                  <c:v>1° Trim.2007</c:v>
                </c:pt>
                <c:pt idx="22">
                  <c:v>2° Trim.2007</c:v>
                </c:pt>
                <c:pt idx="23">
                  <c:v>3° Trim.2007</c:v>
                </c:pt>
                <c:pt idx="24">
                  <c:v>4° Trim.2007</c:v>
                </c:pt>
                <c:pt idx="25">
                  <c:v>1° Trim.2008</c:v>
                </c:pt>
                <c:pt idx="26">
                  <c:v>2° Trim.2008</c:v>
                </c:pt>
                <c:pt idx="27">
                  <c:v>3° Trim.2008</c:v>
                </c:pt>
                <c:pt idx="28">
                  <c:v>4° Trim.2008</c:v>
                </c:pt>
                <c:pt idx="29">
                  <c:v>1° Trim.2009</c:v>
                </c:pt>
                <c:pt idx="30">
                  <c:v>2° Trim.2009</c:v>
                </c:pt>
                <c:pt idx="31">
                  <c:v>3° Trim.2009</c:v>
                </c:pt>
                <c:pt idx="32">
                  <c:v>4° Trim.2009</c:v>
                </c:pt>
                <c:pt idx="33">
                  <c:v>1° Trim.2010</c:v>
                </c:pt>
                <c:pt idx="34">
                  <c:v>2° Trim.2010</c:v>
                </c:pt>
                <c:pt idx="35">
                  <c:v>3° Trim.2010</c:v>
                </c:pt>
                <c:pt idx="36">
                  <c:v>4° Trim.2010</c:v>
                </c:pt>
                <c:pt idx="37">
                  <c:v>1° Trim.2011</c:v>
                </c:pt>
                <c:pt idx="38">
                  <c:v>2° Trim.2011</c:v>
                </c:pt>
                <c:pt idx="39">
                  <c:v>3° Trim.2011</c:v>
                </c:pt>
                <c:pt idx="40">
                  <c:v>4° Trim.2011</c:v>
                </c:pt>
                <c:pt idx="41">
                  <c:v>1° Trim.2012</c:v>
                </c:pt>
                <c:pt idx="42">
                  <c:v>2° Trim.2012</c:v>
                </c:pt>
                <c:pt idx="43">
                  <c:v>3° Trim.2012</c:v>
                </c:pt>
                <c:pt idx="44">
                  <c:v>4° Trim.2012</c:v>
                </c:pt>
                <c:pt idx="45">
                  <c:v>1° Trim.2013</c:v>
                </c:pt>
                <c:pt idx="46">
                  <c:v>2° Trim.2013</c:v>
                </c:pt>
                <c:pt idx="47">
                  <c:v>3° Trim.2013</c:v>
                </c:pt>
                <c:pt idx="48">
                  <c:v>4° Trim.2013</c:v>
                </c:pt>
                <c:pt idx="49">
                  <c:v>1° Trim.2014</c:v>
                </c:pt>
                <c:pt idx="50">
                  <c:v>2° Trim.2014</c:v>
                </c:pt>
                <c:pt idx="51">
                  <c:v>3° Trim.2014</c:v>
                </c:pt>
                <c:pt idx="52">
                  <c:v>4° Trim.2014</c:v>
                </c:pt>
                <c:pt idx="53">
                  <c:v>1° Trim.2015</c:v>
                </c:pt>
                <c:pt idx="54">
                  <c:v>2° Trim.2015</c:v>
                </c:pt>
                <c:pt idx="55">
                  <c:v>3° Trim.2015</c:v>
                </c:pt>
                <c:pt idx="56">
                  <c:v>4° Trim.2015</c:v>
                </c:pt>
                <c:pt idx="57">
                  <c:v>1° Trim.2016</c:v>
                </c:pt>
                <c:pt idx="58">
                  <c:v>2° Trim.2016</c:v>
                </c:pt>
                <c:pt idx="59">
                  <c:v>3° Trim.2016</c:v>
                </c:pt>
                <c:pt idx="60">
                  <c:v>4° Trim.2016</c:v>
                </c:pt>
                <c:pt idx="61">
                  <c:v>1° Trim.2017</c:v>
                </c:pt>
                <c:pt idx="62">
                  <c:v>2° Trim.2017</c:v>
                </c:pt>
                <c:pt idx="63">
                  <c:v>3° Trim.2017</c:v>
                </c:pt>
                <c:pt idx="64">
                  <c:v>4° Trim.2017</c:v>
                </c:pt>
                <c:pt idx="65">
                  <c:v>1° Trim.2018</c:v>
                </c:pt>
                <c:pt idx="66">
                  <c:v>2° Trim.2018</c:v>
                </c:pt>
                <c:pt idx="67">
                  <c:v>ago/18</c:v>
                </c:pt>
              </c:strCache>
            </c:strRef>
          </c:cat>
          <c:val>
            <c:numRef>
              <c:f>'Dívida Externa'!$E$2:$E$69</c:f>
              <c:numCache>
                <c:formatCode>#,##0.00</c:formatCode>
                <c:ptCount val="68"/>
                <c:pt idx="0">
                  <c:v>73378.3</c:v>
                </c:pt>
                <c:pt idx="1">
                  <c:v>71686.899999999994</c:v>
                </c:pt>
                <c:pt idx="2">
                  <c:v>70456.100000000006</c:v>
                </c:pt>
                <c:pt idx="3">
                  <c:v>66667.199999999997</c:v>
                </c:pt>
                <c:pt idx="4">
                  <c:v>64344.2</c:v>
                </c:pt>
                <c:pt idx="5">
                  <c:v>62521.3</c:v>
                </c:pt>
                <c:pt idx="6">
                  <c:v>61206.8</c:v>
                </c:pt>
                <c:pt idx="7">
                  <c:v>61000</c:v>
                </c:pt>
                <c:pt idx="8">
                  <c:v>60850.1</c:v>
                </c:pt>
                <c:pt idx="9">
                  <c:v>60234.6</c:v>
                </c:pt>
                <c:pt idx="10">
                  <c:v>58787.199999999997</c:v>
                </c:pt>
                <c:pt idx="11">
                  <c:v>57055</c:v>
                </c:pt>
                <c:pt idx="12">
                  <c:v>54328.9</c:v>
                </c:pt>
                <c:pt idx="13">
                  <c:v>52900.6</c:v>
                </c:pt>
                <c:pt idx="14">
                  <c:v>51316.3</c:v>
                </c:pt>
                <c:pt idx="15">
                  <c:v>49418.1</c:v>
                </c:pt>
                <c:pt idx="16">
                  <c:v>48424.3</c:v>
                </c:pt>
                <c:pt idx="17">
                  <c:v>48755.4</c:v>
                </c:pt>
                <c:pt idx="18">
                  <c:v>47828.4</c:v>
                </c:pt>
                <c:pt idx="19">
                  <c:v>48760.5</c:v>
                </c:pt>
                <c:pt idx="20">
                  <c:v>57152.7</c:v>
                </c:pt>
                <c:pt idx="21">
                  <c:v>62479.7</c:v>
                </c:pt>
                <c:pt idx="22">
                  <c:v>47027.5</c:v>
                </c:pt>
                <c:pt idx="23">
                  <c:v>50538.8</c:v>
                </c:pt>
                <c:pt idx="24">
                  <c:v>52152.7</c:v>
                </c:pt>
                <c:pt idx="25">
                  <c:v>55468.7</c:v>
                </c:pt>
                <c:pt idx="26">
                  <c:v>58617.4</c:v>
                </c:pt>
                <c:pt idx="27">
                  <c:v>59323.7</c:v>
                </c:pt>
                <c:pt idx="28">
                  <c:v>61538.2</c:v>
                </c:pt>
                <c:pt idx="29">
                  <c:v>61862.400000000001</c:v>
                </c:pt>
                <c:pt idx="30">
                  <c:v>62727.6</c:v>
                </c:pt>
                <c:pt idx="31">
                  <c:v>63428.800000000003</c:v>
                </c:pt>
                <c:pt idx="32">
                  <c:v>65684.3</c:v>
                </c:pt>
                <c:pt idx="33">
                  <c:v>73653.5</c:v>
                </c:pt>
                <c:pt idx="34">
                  <c:v>76727</c:v>
                </c:pt>
                <c:pt idx="35">
                  <c:v>78997.7</c:v>
                </c:pt>
                <c:pt idx="36">
                  <c:v>84087.6</c:v>
                </c:pt>
                <c:pt idx="37">
                  <c:v>88866.6</c:v>
                </c:pt>
                <c:pt idx="38">
                  <c:v>92595.4</c:v>
                </c:pt>
                <c:pt idx="39">
                  <c:v>95382.9</c:v>
                </c:pt>
                <c:pt idx="40">
                  <c:v>97683.4</c:v>
                </c:pt>
                <c:pt idx="41">
                  <c:v>99903.6</c:v>
                </c:pt>
                <c:pt idx="42">
                  <c:v>99994.8</c:v>
                </c:pt>
                <c:pt idx="43">
                  <c:v>104417.7</c:v>
                </c:pt>
                <c:pt idx="44">
                  <c:v>105494.5</c:v>
                </c:pt>
                <c:pt idx="45">
                  <c:v>106952.2</c:v>
                </c:pt>
                <c:pt idx="46">
                  <c:v>110416.5</c:v>
                </c:pt>
                <c:pt idx="47">
                  <c:v>107243.6</c:v>
                </c:pt>
                <c:pt idx="48">
                  <c:v>110301.3</c:v>
                </c:pt>
                <c:pt idx="49">
                  <c:v>112852.5</c:v>
                </c:pt>
                <c:pt idx="50">
                  <c:v>115537.1</c:v>
                </c:pt>
                <c:pt idx="51">
                  <c:v>115869</c:v>
                </c:pt>
                <c:pt idx="52">
                  <c:v>116285.8</c:v>
                </c:pt>
                <c:pt idx="53">
                  <c:v>118474.5</c:v>
                </c:pt>
                <c:pt idx="54">
                  <c:v>121218</c:v>
                </c:pt>
                <c:pt idx="55">
                  <c:v>119631.2</c:v>
                </c:pt>
                <c:pt idx="56">
                  <c:v>119176</c:v>
                </c:pt>
                <c:pt idx="57">
                  <c:v>117633.9</c:v>
                </c:pt>
                <c:pt idx="58">
                  <c:v>117152.7</c:v>
                </c:pt>
                <c:pt idx="59">
                  <c:v>114011.9</c:v>
                </c:pt>
                <c:pt idx="60">
                  <c:v>109741.1</c:v>
                </c:pt>
                <c:pt idx="61">
                  <c:v>104776.5</c:v>
                </c:pt>
                <c:pt idx="62">
                  <c:v>107381.9</c:v>
                </c:pt>
                <c:pt idx="63">
                  <c:v>105132.1</c:v>
                </c:pt>
                <c:pt idx="64">
                  <c:v>108264.3</c:v>
                </c:pt>
                <c:pt idx="65">
                  <c:v>106528.5</c:v>
                </c:pt>
                <c:pt idx="66">
                  <c:v>131901.95881113998</c:v>
                </c:pt>
                <c:pt idx="67">
                  <c:v>134146.10332775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A0E-4989-B357-26A4033034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8774912"/>
        <c:axId val="128776448"/>
      </c:barChart>
      <c:catAx>
        <c:axId val="12877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 sz="800"/>
            </a:pPr>
            <a:endParaRPr lang="pt-BR"/>
          </a:p>
        </c:txPr>
        <c:crossAx val="128776448"/>
        <c:crosses val="autoZero"/>
        <c:auto val="1"/>
        <c:lblAlgn val="ctr"/>
        <c:lblOffset val="100"/>
        <c:noMultiLvlLbl val="0"/>
      </c:catAx>
      <c:valAx>
        <c:axId val="128776448"/>
        <c:scaling>
          <c:orientation val="minMax"/>
          <c:max val="3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vert="horz"/>
          <a:lstStyle/>
          <a:p>
            <a:pPr>
              <a:defRPr/>
            </a:pPr>
            <a:endParaRPr lang="pt-BR"/>
          </a:p>
        </c:txPr>
        <c:crossAx val="128774912"/>
        <c:crosses val="autoZero"/>
        <c:crossBetween val="between"/>
        <c:dispUnits>
          <c:builtInUnit val="thousands"/>
        </c:dispUnits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vert="horz"/>
        <a:lstStyle/>
        <a:p>
          <a:pPr>
            <a:defRPr/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95000"/>
          <a:lumOff val="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pt-BR"/>
              <a:t>Saldo em Transações Correntes ac. 12 meses/</a:t>
            </a:r>
            <a:r>
              <a:rPr lang="pt-BR" baseline="0"/>
              <a:t> </a:t>
            </a:r>
            <a:r>
              <a:rPr lang="pt-BR"/>
              <a:t>PIB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Antiga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BTC!$A$134:$A$470</c:f>
              <c:numCache>
                <c:formatCode>mmm\-yy</c:formatCode>
                <c:ptCount val="337"/>
                <c:pt idx="0">
                  <c:v>33208</c:v>
                </c:pt>
                <c:pt idx="1">
                  <c:v>33239</c:v>
                </c:pt>
                <c:pt idx="2">
                  <c:v>33270</c:v>
                </c:pt>
                <c:pt idx="3">
                  <c:v>33298</c:v>
                </c:pt>
                <c:pt idx="4">
                  <c:v>33329</c:v>
                </c:pt>
                <c:pt idx="5">
                  <c:v>33359</c:v>
                </c:pt>
                <c:pt idx="6">
                  <c:v>33390</c:v>
                </c:pt>
                <c:pt idx="7">
                  <c:v>33420</c:v>
                </c:pt>
                <c:pt idx="8">
                  <c:v>33451</c:v>
                </c:pt>
                <c:pt idx="9">
                  <c:v>33482</c:v>
                </c:pt>
                <c:pt idx="10">
                  <c:v>33512</c:v>
                </c:pt>
                <c:pt idx="11">
                  <c:v>33543</c:v>
                </c:pt>
                <c:pt idx="12">
                  <c:v>33573</c:v>
                </c:pt>
                <c:pt idx="13">
                  <c:v>33604</c:v>
                </c:pt>
                <c:pt idx="14">
                  <c:v>33635</c:v>
                </c:pt>
                <c:pt idx="15">
                  <c:v>33664</c:v>
                </c:pt>
                <c:pt idx="16">
                  <c:v>33695</c:v>
                </c:pt>
                <c:pt idx="17">
                  <c:v>33725</c:v>
                </c:pt>
                <c:pt idx="18">
                  <c:v>33756</c:v>
                </c:pt>
                <c:pt idx="19">
                  <c:v>33786</c:v>
                </c:pt>
                <c:pt idx="20">
                  <c:v>33817</c:v>
                </c:pt>
                <c:pt idx="21">
                  <c:v>33848</c:v>
                </c:pt>
                <c:pt idx="22">
                  <c:v>33878</c:v>
                </c:pt>
                <c:pt idx="23">
                  <c:v>33909</c:v>
                </c:pt>
                <c:pt idx="24">
                  <c:v>33939</c:v>
                </c:pt>
                <c:pt idx="25">
                  <c:v>33970</c:v>
                </c:pt>
                <c:pt idx="26">
                  <c:v>34001</c:v>
                </c:pt>
                <c:pt idx="27">
                  <c:v>34029</c:v>
                </c:pt>
                <c:pt idx="28">
                  <c:v>34060</c:v>
                </c:pt>
                <c:pt idx="29">
                  <c:v>34090</c:v>
                </c:pt>
                <c:pt idx="30">
                  <c:v>34121</c:v>
                </c:pt>
                <c:pt idx="31">
                  <c:v>34151</c:v>
                </c:pt>
                <c:pt idx="32">
                  <c:v>34182</c:v>
                </c:pt>
                <c:pt idx="33">
                  <c:v>34213</c:v>
                </c:pt>
                <c:pt idx="34">
                  <c:v>34243</c:v>
                </c:pt>
                <c:pt idx="35">
                  <c:v>34274</c:v>
                </c:pt>
                <c:pt idx="36">
                  <c:v>34304</c:v>
                </c:pt>
                <c:pt idx="37">
                  <c:v>34335</c:v>
                </c:pt>
                <c:pt idx="38">
                  <c:v>34366</c:v>
                </c:pt>
                <c:pt idx="39">
                  <c:v>34394</c:v>
                </c:pt>
                <c:pt idx="40">
                  <c:v>34425</c:v>
                </c:pt>
                <c:pt idx="41">
                  <c:v>34455</c:v>
                </c:pt>
                <c:pt idx="42">
                  <c:v>34486</c:v>
                </c:pt>
                <c:pt idx="43">
                  <c:v>34516</c:v>
                </c:pt>
                <c:pt idx="44">
                  <c:v>34547</c:v>
                </c:pt>
                <c:pt idx="45">
                  <c:v>34578</c:v>
                </c:pt>
                <c:pt idx="46">
                  <c:v>34608</c:v>
                </c:pt>
                <c:pt idx="47">
                  <c:v>34639</c:v>
                </c:pt>
                <c:pt idx="48">
                  <c:v>34669</c:v>
                </c:pt>
                <c:pt idx="49">
                  <c:v>34700</c:v>
                </c:pt>
                <c:pt idx="50">
                  <c:v>34731</c:v>
                </c:pt>
                <c:pt idx="51">
                  <c:v>34759</c:v>
                </c:pt>
                <c:pt idx="52">
                  <c:v>34790</c:v>
                </c:pt>
                <c:pt idx="53">
                  <c:v>34820</c:v>
                </c:pt>
                <c:pt idx="54">
                  <c:v>34851</c:v>
                </c:pt>
                <c:pt idx="55">
                  <c:v>34881</c:v>
                </c:pt>
                <c:pt idx="56">
                  <c:v>34912</c:v>
                </c:pt>
                <c:pt idx="57">
                  <c:v>34943</c:v>
                </c:pt>
                <c:pt idx="58">
                  <c:v>34973</c:v>
                </c:pt>
                <c:pt idx="59">
                  <c:v>35004</c:v>
                </c:pt>
                <c:pt idx="60">
                  <c:v>35034</c:v>
                </c:pt>
                <c:pt idx="61">
                  <c:v>35065</c:v>
                </c:pt>
                <c:pt idx="62">
                  <c:v>35096</c:v>
                </c:pt>
                <c:pt idx="63">
                  <c:v>35125</c:v>
                </c:pt>
                <c:pt idx="64">
                  <c:v>35156</c:v>
                </c:pt>
                <c:pt idx="65">
                  <c:v>35186</c:v>
                </c:pt>
                <c:pt idx="66">
                  <c:v>35217</c:v>
                </c:pt>
                <c:pt idx="67">
                  <c:v>35247</c:v>
                </c:pt>
                <c:pt idx="68">
                  <c:v>35278</c:v>
                </c:pt>
                <c:pt idx="69">
                  <c:v>35309</c:v>
                </c:pt>
                <c:pt idx="70">
                  <c:v>35339</c:v>
                </c:pt>
                <c:pt idx="71">
                  <c:v>35370</c:v>
                </c:pt>
                <c:pt idx="72">
                  <c:v>35400</c:v>
                </c:pt>
                <c:pt idx="73">
                  <c:v>35431</c:v>
                </c:pt>
                <c:pt idx="74">
                  <c:v>35462</c:v>
                </c:pt>
                <c:pt idx="75">
                  <c:v>35490</c:v>
                </c:pt>
                <c:pt idx="76">
                  <c:v>35521</c:v>
                </c:pt>
                <c:pt idx="77">
                  <c:v>35551</c:v>
                </c:pt>
                <c:pt idx="78">
                  <c:v>35582</c:v>
                </c:pt>
                <c:pt idx="79">
                  <c:v>35612</c:v>
                </c:pt>
                <c:pt idx="80">
                  <c:v>35643</c:v>
                </c:pt>
                <c:pt idx="81">
                  <c:v>35674</c:v>
                </c:pt>
                <c:pt idx="82">
                  <c:v>35704</c:v>
                </c:pt>
                <c:pt idx="83">
                  <c:v>35735</c:v>
                </c:pt>
                <c:pt idx="84">
                  <c:v>35765</c:v>
                </c:pt>
                <c:pt idx="85">
                  <c:v>35796</c:v>
                </c:pt>
                <c:pt idx="86">
                  <c:v>35827</c:v>
                </c:pt>
                <c:pt idx="87">
                  <c:v>35855</c:v>
                </c:pt>
                <c:pt idx="88">
                  <c:v>35886</c:v>
                </c:pt>
                <c:pt idx="89">
                  <c:v>35916</c:v>
                </c:pt>
                <c:pt idx="90">
                  <c:v>35947</c:v>
                </c:pt>
                <c:pt idx="91">
                  <c:v>35977</c:v>
                </c:pt>
                <c:pt idx="92">
                  <c:v>36008</c:v>
                </c:pt>
                <c:pt idx="93">
                  <c:v>36039</c:v>
                </c:pt>
                <c:pt idx="94">
                  <c:v>36069</c:v>
                </c:pt>
                <c:pt idx="95">
                  <c:v>36100</c:v>
                </c:pt>
                <c:pt idx="96">
                  <c:v>36130</c:v>
                </c:pt>
                <c:pt idx="97">
                  <c:v>36161</c:v>
                </c:pt>
                <c:pt idx="98">
                  <c:v>36192</c:v>
                </c:pt>
                <c:pt idx="99">
                  <c:v>36220</c:v>
                </c:pt>
                <c:pt idx="100">
                  <c:v>36251</c:v>
                </c:pt>
                <c:pt idx="101">
                  <c:v>36281</c:v>
                </c:pt>
                <c:pt idx="102">
                  <c:v>36312</c:v>
                </c:pt>
                <c:pt idx="103">
                  <c:v>36342</c:v>
                </c:pt>
                <c:pt idx="104">
                  <c:v>36373</c:v>
                </c:pt>
                <c:pt idx="105">
                  <c:v>36404</c:v>
                </c:pt>
                <c:pt idx="106">
                  <c:v>36434</c:v>
                </c:pt>
                <c:pt idx="107">
                  <c:v>36465</c:v>
                </c:pt>
                <c:pt idx="108">
                  <c:v>36495</c:v>
                </c:pt>
                <c:pt idx="109">
                  <c:v>36526</c:v>
                </c:pt>
                <c:pt idx="110">
                  <c:v>36557</c:v>
                </c:pt>
                <c:pt idx="111">
                  <c:v>36586</c:v>
                </c:pt>
                <c:pt idx="112">
                  <c:v>36617</c:v>
                </c:pt>
                <c:pt idx="113">
                  <c:v>36647</c:v>
                </c:pt>
                <c:pt idx="114">
                  <c:v>36678</c:v>
                </c:pt>
                <c:pt idx="115">
                  <c:v>36708</c:v>
                </c:pt>
                <c:pt idx="116">
                  <c:v>36739</c:v>
                </c:pt>
                <c:pt idx="117">
                  <c:v>36770</c:v>
                </c:pt>
                <c:pt idx="118">
                  <c:v>36800</c:v>
                </c:pt>
                <c:pt idx="119">
                  <c:v>36831</c:v>
                </c:pt>
                <c:pt idx="120">
                  <c:v>36861</c:v>
                </c:pt>
                <c:pt idx="121">
                  <c:v>36892</c:v>
                </c:pt>
                <c:pt idx="122">
                  <c:v>36923</c:v>
                </c:pt>
                <c:pt idx="123">
                  <c:v>36951</c:v>
                </c:pt>
                <c:pt idx="124">
                  <c:v>36982</c:v>
                </c:pt>
                <c:pt idx="125">
                  <c:v>37012</c:v>
                </c:pt>
                <c:pt idx="126">
                  <c:v>37043</c:v>
                </c:pt>
                <c:pt idx="127">
                  <c:v>37073</c:v>
                </c:pt>
                <c:pt idx="128">
                  <c:v>37104</c:v>
                </c:pt>
                <c:pt idx="129">
                  <c:v>37135</c:v>
                </c:pt>
                <c:pt idx="130">
                  <c:v>37165</c:v>
                </c:pt>
                <c:pt idx="131">
                  <c:v>37196</c:v>
                </c:pt>
                <c:pt idx="132">
                  <c:v>37226</c:v>
                </c:pt>
                <c:pt idx="133">
                  <c:v>37257</c:v>
                </c:pt>
                <c:pt idx="134">
                  <c:v>37288</c:v>
                </c:pt>
                <c:pt idx="135">
                  <c:v>37316</c:v>
                </c:pt>
                <c:pt idx="136">
                  <c:v>37347</c:v>
                </c:pt>
                <c:pt idx="137">
                  <c:v>37377</c:v>
                </c:pt>
                <c:pt idx="138">
                  <c:v>37408</c:v>
                </c:pt>
                <c:pt idx="139">
                  <c:v>37438</c:v>
                </c:pt>
                <c:pt idx="140">
                  <c:v>37469</c:v>
                </c:pt>
                <c:pt idx="141">
                  <c:v>37500</c:v>
                </c:pt>
                <c:pt idx="142">
                  <c:v>37530</c:v>
                </c:pt>
                <c:pt idx="143">
                  <c:v>37561</c:v>
                </c:pt>
                <c:pt idx="144">
                  <c:v>37591</c:v>
                </c:pt>
                <c:pt idx="145">
                  <c:v>37622</c:v>
                </c:pt>
                <c:pt idx="146">
                  <c:v>37653</c:v>
                </c:pt>
                <c:pt idx="147">
                  <c:v>37681</c:v>
                </c:pt>
                <c:pt idx="148">
                  <c:v>37712</c:v>
                </c:pt>
                <c:pt idx="149">
                  <c:v>37742</c:v>
                </c:pt>
                <c:pt idx="150">
                  <c:v>37773</c:v>
                </c:pt>
                <c:pt idx="151">
                  <c:v>37803</c:v>
                </c:pt>
                <c:pt idx="152">
                  <c:v>37834</c:v>
                </c:pt>
                <c:pt idx="153">
                  <c:v>37865</c:v>
                </c:pt>
                <c:pt idx="154">
                  <c:v>37895</c:v>
                </c:pt>
                <c:pt idx="155">
                  <c:v>37926</c:v>
                </c:pt>
                <c:pt idx="156">
                  <c:v>37956</c:v>
                </c:pt>
                <c:pt idx="157">
                  <c:v>37987</c:v>
                </c:pt>
                <c:pt idx="158">
                  <c:v>38018</c:v>
                </c:pt>
                <c:pt idx="159">
                  <c:v>38047</c:v>
                </c:pt>
                <c:pt idx="160">
                  <c:v>38078</c:v>
                </c:pt>
                <c:pt idx="161">
                  <c:v>38108</c:v>
                </c:pt>
                <c:pt idx="162">
                  <c:v>38139</c:v>
                </c:pt>
                <c:pt idx="163">
                  <c:v>38169</c:v>
                </c:pt>
                <c:pt idx="164">
                  <c:v>38200</c:v>
                </c:pt>
                <c:pt idx="165">
                  <c:v>38231</c:v>
                </c:pt>
                <c:pt idx="166">
                  <c:v>38261</c:v>
                </c:pt>
                <c:pt idx="167">
                  <c:v>38292</c:v>
                </c:pt>
                <c:pt idx="168">
                  <c:v>38322</c:v>
                </c:pt>
                <c:pt idx="169">
                  <c:v>38353</c:v>
                </c:pt>
                <c:pt idx="170">
                  <c:v>38384</c:v>
                </c:pt>
                <c:pt idx="171">
                  <c:v>38412</c:v>
                </c:pt>
                <c:pt idx="172">
                  <c:v>38443</c:v>
                </c:pt>
                <c:pt idx="173">
                  <c:v>38473</c:v>
                </c:pt>
                <c:pt idx="174">
                  <c:v>38504</c:v>
                </c:pt>
                <c:pt idx="175">
                  <c:v>38534</c:v>
                </c:pt>
                <c:pt idx="176">
                  <c:v>38565</c:v>
                </c:pt>
                <c:pt idx="177">
                  <c:v>38596</c:v>
                </c:pt>
                <c:pt idx="178">
                  <c:v>38626</c:v>
                </c:pt>
                <c:pt idx="179">
                  <c:v>38657</c:v>
                </c:pt>
                <c:pt idx="180">
                  <c:v>38687</c:v>
                </c:pt>
                <c:pt idx="181">
                  <c:v>38718</c:v>
                </c:pt>
                <c:pt idx="182">
                  <c:v>38749</c:v>
                </c:pt>
                <c:pt idx="183">
                  <c:v>38777</c:v>
                </c:pt>
                <c:pt idx="184">
                  <c:v>38808</c:v>
                </c:pt>
                <c:pt idx="185">
                  <c:v>38838</c:v>
                </c:pt>
                <c:pt idx="186">
                  <c:v>38869</c:v>
                </c:pt>
                <c:pt idx="187">
                  <c:v>38899</c:v>
                </c:pt>
                <c:pt idx="188">
                  <c:v>38930</c:v>
                </c:pt>
                <c:pt idx="189">
                  <c:v>38961</c:v>
                </c:pt>
                <c:pt idx="190">
                  <c:v>38991</c:v>
                </c:pt>
                <c:pt idx="191">
                  <c:v>39022</c:v>
                </c:pt>
                <c:pt idx="192">
                  <c:v>39052</c:v>
                </c:pt>
                <c:pt idx="193">
                  <c:v>39083</c:v>
                </c:pt>
                <c:pt idx="194">
                  <c:v>39114</c:v>
                </c:pt>
                <c:pt idx="195">
                  <c:v>39142</c:v>
                </c:pt>
                <c:pt idx="196">
                  <c:v>39173</c:v>
                </c:pt>
                <c:pt idx="197">
                  <c:v>39203</c:v>
                </c:pt>
                <c:pt idx="198">
                  <c:v>39234</c:v>
                </c:pt>
                <c:pt idx="199">
                  <c:v>39264</c:v>
                </c:pt>
                <c:pt idx="200">
                  <c:v>39295</c:v>
                </c:pt>
                <c:pt idx="201">
                  <c:v>39326</c:v>
                </c:pt>
                <c:pt idx="202">
                  <c:v>39356</c:v>
                </c:pt>
                <c:pt idx="203">
                  <c:v>39387</c:v>
                </c:pt>
                <c:pt idx="204">
                  <c:v>39417</c:v>
                </c:pt>
                <c:pt idx="205">
                  <c:v>39448</c:v>
                </c:pt>
                <c:pt idx="206">
                  <c:v>39479</c:v>
                </c:pt>
                <c:pt idx="207">
                  <c:v>39508</c:v>
                </c:pt>
                <c:pt idx="208">
                  <c:v>39539</c:v>
                </c:pt>
                <c:pt idx="209">
                  <c:v>39569</c:v>
                </c:pt>
                <c:pt idx="210">
                  <c:v>39600</c:v>
                </c:pt>
                <c:pt idx="211">
                  <c:v>39630</c:v>
                </c:pt>
                <c:pt idx="212">
                  <c:v>39661</c:v>
                </c:pt>
                <c:pt idx="213">
                  <c:v>39692</c:v>
                </c:pt>
                <c:pt idx="214">
                  <c:v>39722</c:v>
                </c:pt>
                <c:pt idx="215">
                  <c:v>39753</c:v>
                </c:pt>
                <c:pt idx="216">
                  <c:v>39783</c:v>
                </c:pt>
                <c:pt idx="217">
                  <c:v>39814</c:v>
                </c:pt>
                <c:pt idx="218">
                  <c:v>39845</c:v>
                </c:pt>
                <c:pt idx="219">
                  <c:v>39873</c:v>
                </c:pt>
                <c:pt idx="220">
                  <c:v>39904</c:v>
                </c:pt>
                <c:pt idx="221">
                  <c:v>39934</c:v>
                </c:pt>
                <c:pt idx="222">
                  <c:v>39965</c:v>
                </c:pt>
                <c:pt idx="223">
                  <c:v>39995</c:v>
                </c:pt>
                <c:pt idx="224">
                  <c:v>40026</c:v>
                </c:pt>
                <c:pt idx="225">
                  <c:v>40057</c:v>
                </c:pt>
                <c:pt idx="226">
                  <c:v>40087</c:v>
                </c:pt>
                <c:pt idx="227">
                  <c:v>40118</c:v>
                </c:pt>
                <c:pt idx="228">
                  <c:v>40148</c:v>
                </c:pt>
                <c:pt idx="229">
                  <c:v>40179</c:v>
                </c:pt>
                <c:pt idx="230">
                  <c:v>40210</c:v>
                </c:pt>
                <c:pt idx="231">
                  <c:v>40238</c:v>
                </c:pt>
                <c:pt idx="232">
                  <c:v>40269</c:v>
                </c:pt>
                <c:pt idx="233">
                  <c:v>40299</c:v>
                </c:pt>
                <c:pt idx="234">
                  <c:v>40330</c:v>
                </c:pt>
                <c:pt idx="235">
                  <c:v>40360</c:v>
                </c:pt>
                <c:pt idx="236">
                  <c:v>40391</c:v>
                </c:pt>
                <c:pt idx="237">
                  <c:v>40422</c:v>
                </c:pt>
                <c:pt idx="238">
                  <c:v>40452</c:v>
                </c:pt>
                <c:pt idx="239">
                  <c:v>40483</c:v>
                </c:pt>
                <c:pt idx="240">
                  <c:v>40513</c:v>
                </c:pt>
                <c:pt idx="241">
                  <c:v>40544</c:v>
                </c:pt>
                <c:pt idx="242">
                  <c:v>40575</c:v>
                </c:pt>
                <c:pt idx="243">
                  <c:v>40603</c:v>
                </c:pt>
                <c:pt idx="244">
                  <c:v>40634</c:v>
                </c:pt>
                <c:pt idx="245">
                  <c:v>40664</c:v>
                </c:pt>
                <c:pt idx="246">
                  <c:v>40695</c:v>
                </c:pt>
                <c:pt idx="247">
                  <c:v>40725</c:v>
                </c:pt>
                <c:pt idx="248">
                  <c:v>40756</c:v>
                </c:pt>
                <c:pt idx="249">
                  <c:v>40787</c:v>
                </c:pt>
                <c:pt idx="250">
                  <c:v>40817</c:v>
                </c:pt>
                <c:pt idx="251">
                  <c:v>40848</c:v>
                </c:pt>
                <c:pt idx="252">
                  <c:v>40878</c:v>
                </c:pt>
                <c:pt idx="253">
                  <c:v>40909</c:v>
                </c:pt>
                <c:pt idx="254">
                  <c:v>40940</c:v>
                </c:pt>
                <c:pt idx="255">
                  <c:v>40969</c:v>
                </c:pt>
                <c:pt idx="256">
                  <c:v>41000</c:v>
                </c:pt>
                <c:pt idx="257">
                  <c:v>41030</c:v>
                </c:pt>
                <c:pt idx="258">
                  <c:v>41061</c:v>
                </c:pt>
                <c:pt idx="259">
                  <c:v>41091</c:v>
                </c:pt>
                <c:pt idx="260">
                  <c:v>41122</c:v>
                </c:pt>
                <c:pt idx="261">
                  <c:v>41153</c:v>
                </c:pt>
                <c:pt idx="262">
                  <c:v>41183</c:v>
                </c:pt>
                <c:pt idx="263">
                  <c:v>41214</c:v>
                </c:pt>
                <c:pt idx="264">
                  <c:v>41244</c:v>
                </c:pt>
                <c:pt idx="265">
                  <c:v>41275</c:v>
                </c:pt>
                <c:pt idx="266">
                  <c:v>41306</c:v>
                </c:pt>
                <c:pt idx="267">
                  <c:v>41334</c:v>
                </c:pt>
                <c:pt idx="268">
                  <c:v>41365</c:v>
                </c:pt>
                <c:pt idx="269">
                  <c:v>41395</c:v>
                </c:pt>
                <c:pt idx="270">
                  <c:v>41426</c:v>
                </c:pt>
                <c:pt idx="271">
                  <c:v>41456</c:v>
                </c:pt>
                <c:pt idx="272">
                  <c:v>41487</c:v>
                </c:pt>
                <c:pt idx="273">
                  <c:v>41518</c:v>
                </c:pt>
                <c:pt idx="274">
                  <c:v>41548</c:v>
                </c:pt>
                <c:pt idx="275">
                  <c:v>41579</c:v>
                </c:pt>
                <c:pt idx="276">
                  <c:v>41609</c:v>
                </c:pt>
                <c:pt idx="277">
                  <c:v>41640</c:v>
                </c:pt>
                <c:pt idx="278">
                  <c:v>41671</c:v>
                </c:pt>
                <c:pt idx="279">
                  <c:v>41699</c:v>
                </c:pt>
                <c:pt idx="280">
                  <c:v>41730</c:v>
                </c:pt>
                <c:pt idx="281">
                  <c:v>41760</c:v>
                </c:pt>
                <c:pt idx="282">
                  <c:v>41791</c:v>
                </c:pt>
                <c:pt idx="283">
                  <c:v>41821</c:v>
                </c:pt>
                <c:pt idx="284">
                  <c:v>41852</c:v>
                </c:pt>
                <c:pt idx="285">
                  <c:v>41883</c:v>
                </c:pt>
                <c:pt idx="286">
                  <c:v>41913</c:v>
                </c:pt>
                <c:pt idx="287">
                  <c:v>41944</c:v>
                </c:pt>
                <c:pt idx="288">
                  <c:v>41974</c:v>
                </c:pt>
                <c:pt idx="289">
                  <c:v>42005</c:v>
                </c:pt>
                <c:pt idx="290">
                  <c:v>42036</c:v>
                </c:pt>
                <c:pt idx="291">
                  <c:v>42064</c:v>
                </c:pt>
                <c:pt idx="292">
                  <c:v>42095</c:v>
                </c:pt>
                <c:pt idx="293">
                  <c:v>42125</c:v>
                </c:pt>
                <c:pt idx="294">
                  <c:v>42156</c:v>
                </c:pt>
                <c:pt idx="295">
                  <c:v>42186</c:v>
                </c:pt>
                <c:pt idx="296">
                  <c:v>42217</c:v>
                </c:pt>
                <c:pt idx="297">
                  <c:v>42248</c:v>
                </c:pt>
                <c:pt idx="298">
                  <c:v>42278</c:v>
                </c:pt>
                <c:pt idx="299">
                  <c:v>42309</c:v>
                </c:pt>
                <c:pt idx="300">
                  <c:v>42339</c:v>
                </c:pt>
                <c:pt idx="301">
                  <c:v>42370</c:v>
                </c:pt>
                <c:pt idx="302">
                  <c:v>42401</c:v>
                </c:pt>
                <c:pt idx="303">
                  <c:v>42430</c:v>
                </c:pt>
                <c:pt idx="304">
                  <c:v>42461</c:v>
                </c:pt>
                <c:pt idx="305">
                  <c:v>42491</c:v>
                </c:pt>
                <c:pt idx="306">
                  <c:v>42522</c:v>
                </c:pt>
                <c:pt idx="307">
                  <c:v>42552</c:v>
                </c:pt>
                <c:pt idx="308">
                  <c:v>42583</c:v>
                </c:pt>
                <c:pt idx="309">
                  <c:v>42614</c:v>
                </c:pt>
                <c:pt idx="310">
                  <c:v>42644</c:v>
                </c:pt>
                <c:pt idx="311">
                  <c:v>42675</c:v>
                </c:pt>
                <c:pt idx="312">
                  <c:v>42705</c:v>
                </c:pt>
                <c:pt idx="313">
                  <c:v>42736</c:v>
                </c:pt>
                <c:pt idx="314">
                  <c:v>42767</c:v>
                </c:pt>
                <c:pt idx="315">
                  <c:v>42795</c:v>
                </c:pt>
                <c:pt idx="316">
                  <c:v>42826</c:v>
                </c:pt>
                <c:pt idx="317">
                  <c:v>42856</c:v>
                </c:pt>
                <c:pt idx="318">
                  <c:v>42887</c:v>
                </c:pt>
                <c:pt idx="319">
                  <c:v>42917</c:v>
                </c:pt>
                <c:pt idx="320">
                  <c:v>42948</c:v>
                </c:pt>
                <c:pt idx="321">
                  <c:v>42979</c:v>
                </c:pt>
                <c:pt idx="322">
                  <c:v>43009</c:v>
                </c:pt>
                <c:pt idx="323">
                  <c:v>43040</c:v>
                </c:pt>
                <c:pt idx="324">
                  <c:v>43070</c:v>
                </c:pt>
                <c:pt idx="325">
                  <c:v>43101</c:v>
                </c:pt>
                <c:pt idx="326">
                  <c:v>43132</c:v>
                </c:pt>
                <c:pt idx="327">
                  <c:v>43160</c:v>
                </c:pt>
                <c:pt idx="328">
                  <c:v>43191</c:v>
                </c:pt>
                <c:pt idx="329">
                  <c:v>43221</c:v>
                </c:pt>
                <c:pt idx="330">
                  <c:v>43252</c:v>
                </c:pt>
                <c:pt idx="331">
                  <c:v>43282</c:v>
                </c:pt>
                <c:pt idx="332">
                  <c:v>43313</c:v>
                </c:pt>
                <c:pt idx="333">
                  <c:v>43344</c:v>
                </c:pt>
                <c:pt idx="334">
                  <c:v>43374</c:v>
                </c:pt>
                <c:pt idx="335">
                  <c:v>43405</c:v>
                </c:pt>
                <c:pt idx="336">
                  <c:v>43435</c:v>
                </c:pt>
              </c:numCache>
            </c:numRef>
          </c:cat>
          <c:val>
            <c:numRef>
              <c:f>BTC!$B$134:$B$448</c:f>
              <c:numCache>
                <c:formatCode>0.0%</c:formatCode>
                <c:ptCount val="315"/>
                <c:pt idx="0">
                  <c:v>-8.0621241887163918E-3</c:v>
                </c:pt>
                <c:pt idx="1">
                  <c:v>-5.7142795274226516E-3</c:v>
                </c:pt>
                <c:pt idx="2">
                  <c:v>-4.0441386964506715E-3</c:v>
                </c:pt>
                <c:pt idx="3">
                  <c:v>-2.3135625100764914E-3</c:v>
                </c:pt>
                <c:pt idx="4">
                  <c:v>-1.8643158676688086E-3</c:v>
                </c:pt>
                <c:pt idx="5">
                  <c:v>-2.8364363929365213E-3</c:v>
                </c:pt>
                <c:pt idx="6">
                  <c:v>-4.0464225125407547E-3</c:v>
                </c:pt>
                <c:pt idx="7">
                  <c:v>-4.7148776432990305E-3</c:v>
                </c:pt>
                <c:pt idx="8">
                  <c:v>-6.0959904438834794E-3</c:v>
                </c:pt>
                <c:pt idx="9">
                  <c:v>-6.6281867876801228E-3</c:v>
                </c:pt>
                <c:pt idx="10">
                  <c:v>-5.4485802538766712E-3</c:v>
                </c:pt>
                <c:pt idx="11">
                  <c:v>-4.8771454469254683E-3</c:v>
                </c:pt>
                <c:pt idx="12">
                  <c:v>-3.4689988882835926E-3</c:v>
                </c:pt>
                <c:pt idx="13">
                  <c:v>-2.7038776079809711E-3</c:v>
                </c:pt>
                <c:pt idx="14">
                  <c:v>-2.4649145064381908E-3</c:v>
                </c:pt>
                <c:pt idx="15">
                  <c:v>-4.6907425371759694E-4</c:v>
                </c:pt>
                <c:pt idx="16">
                  <c:v>3.6942684583950966E-4</c:v>
                </c:pt>
                <c:pt idx="17">
                  <c:v>1.0493205463412696E-3</c:v>
                </c:pt>
                <c:pt idx="18">
                  <c:v>3.1513700253177185E-3</c:v>
                </c:pt>
                <c:pt idx="19">
                  <c:v>4.2100820915768203E-3</c:v>
                </c:pt>
                <c:pt idx="20">
                  <c:v>5.790574640278638E-3</c:v>
                </c:pt>
                <c:pt idx="21">
                  <c:v>8.1582253912474978E-3</c:v>
                </c:pt>
                <c:pt idx="22">
                  <c:v>1.1366894623999096E-2</c:v>
                </c:pt>
                <c:pt idx="23">
                  <c:v>1.3810759518184283E-2</c:v>
                </c:pt>
                <c:pt idx="24">
                  <c:v>1.577350598381079E-2</c:v>
                </c:pt>
                <c:pt idx="25">
                  <c:v>1.3888561154400561E-2</c:v>
                </c:pt>
                <c:pt idx="26">
                  <c:v>1.270720349049591E-2</c:v>
                </c:pt>
                <c:pt idx="27">
                  <c:v>1.1841925753005201E-2</c:v>
                </c:pt>
                <c:pt idx="28">
                  <c:v>9.5294273495514729E-3</c:v>
                </c:pt>
                <c:pt idx="29">
                  <c:v>8.601162995071257E-3</c:v>
                </c:pt>
                <c:pt idx="30">
                  <c:v>5.7726733606889491E-3</c:v>
                </c:pt>
                <c:pt idx="31">
                  <c:v>3.196350366740429E-3</c:v>
                </c:pt>
                <c:pt idx="32">
                  <c:v>2.0662819694250018E-3</c:v>
                </c:pt>
                <c:pt idx="33">
                  <c:v>4.2002733863407034E-3</c:v>
                </c:pt>
                <c:pt idx="34">
                  <c:v>3.3003878215973328E-3</c:v>
                </c:pt>
                <c:pt idx="35">
                  <c:v>1.6435610567794839E-3</c:v>
                </c:pt>
                <c:pt idx="36">
                  <c:v>-1.572780059811257E-3</c:v>
                </c:pt>
                <c:pt idx="37">
                  <c:v>-6.3458934374008096E-4</c:v>
                </c:pt>
                <c:pt idx="38">
                  <c:v>-1.1970467905852975E-3</c:v>
                </c:pt>
                <c:pt idx="39">
                  <c:v>-3.8202435432813976E-4</c:v>
                </c:pt>
                <c:pt idx="40">
                  <c:v>9.6773703260602875E-4</c:v>
                </c:pt>
                <c:pt idx="41">
                  <c:v>1.0492852570940902E-3</c:v>
                </c:pt>
                <c:pt idx="42">
                  <c:v>1.4974041504273361E-3</c:v>
                </c:pt>
                <c:pt idx="43">
                  <c:v>4.3519797729813644E-3</c:v>
                </c:pt>
                <c:pt idx="44">
                  <c:v>6.0146831281026368E-3</c:v>
                </c:pt>
                <c:pt idx="45">
                  <c:v>5.5729371896918586E-3</c:v>
                </c:pt>
                <c:pt idx="46">
                  <c:v>1.9288841841890007E-3</c:v>
                </c:pt>
                <c:pt idx="47">
                  <c:v>-1.4026739648879763E-3</c:v>
                </c:pt>
                <c:pt idx="48">
                  <c:v>-3.3350089396358227E-3</c:v>
                </c:pt>
                <c:pt idx="49">
                  <c:v>-6.5443428332144522E-3</c:v>
                </c:pt>
                <c:pt idx="50">
                  <c:v>-9.4600519259883387E-3</c:v>
                </c:pt>
                <c:pt idx="51">
                  <c:v>-1.2830986473372547E-2</c:v>
                </c:pt>
                <c:pt idx="52">
                  <c:v>-1.7707730635158205E-2</c:v>
                </c:pt>
                <c:pt idx="53">
                  <c:v>-2.029041943464481E-2</c:v>
                </c:pt>
                <c:pt idx="54">
                  <c:v>-2.2981255641149431E-2</c:v>
                </c:pt>
                <c:pt idx="55">
                  <c:v>-2.5108597673832729E-2</c:v>
                </c:pt>
                <c:pt idx="56">
                  <c:v>-2.6742532207604915E-2</c:v>
                </c:pt>
                <c:pt idx="57">
                  <c:v>-2.7219251336898398E-2</c:v>
                </c:pt>
                <c:pt idx="58">
                  <c:v>-2.7023275967123887E-2</c:v>
                </c:pt>
                <c:pt idx="59">
                  <c:v>-2.5465937941974576E-2</c:v>
                </c:pt>
                <c:pt idx="60">
                  <c:v>-2.3852358728638844E-2</c:v>
                </c:pt>
                <c:pt idx="61">
                  <c:v>-2.3564631296241298E-2</c:v>
                </c:pt>
                <c:pt idx="62">
                  <c:v>-2.1635015350300917E-2</c:v>
                </c:pt>
                <c:pt idx="63">
                  <c:v>-2.0656805609422523E-2</c:v>
                </c:pt>
                <c:pt idx="64">
                  <c:v>-1.9108844426565894E-2</c:v>
                </c:pt>
                <c:pt idx="65">
                  <c:v>-1.8306413247853568E-2</c:v>
                </c:pt>
                <c:pt idx="66">
                  <c:v>-1.7324369007495444E-2</c:v>
                </c:pt>
                <c:pt idx="67">
                  <c:v>-1.8691924261872609E-2</c:v>
                </c:pt>
                <c:pt idx="68">
                  <c:v>-1.9172419024501255E-2</c:v>
                </c:pt>
                <c:pt idx="69">
                  <c:v>-2.0928272290621604E-2</c:v>
                </c:pt>
                <c:pt idx="70">
                  <c:v>-2.2896811333224777E-2</c:v>
                </c:pt>
                <c:pt idx="71">
                  <c:v>-2.4142014080864121E-2</c:v>
                </c:pt>
                <c:pt idx="72">
                  <c:v>-2.7616187182659849E-2</c:v>
                </c:pt>
                <c:pt idx="73">
                  <c:v>-2.6507284648988987E-2</c:v>
                </c:pt>
                <c:pt idx="74">
                  <c:v>-2.8030634190694341E-2</c:v>
                </c:pt>
                <c:pt idx="75">
                  <c:v>-2.8748723578956675E-2</c:v>
                </c:pt>
                <c:pt idx="76">
                  <c:v>-3.0993207206268133E-2</c:v>
                </c:pt>
                <c:pt idx="77">
                  <c:v>-3.1668831131351258E-2</c:v>
                </c:pt>
                <c:pt idx="78">
                  <c:v>-3.248265911226602E-2</c:v>
                </c:pt>
                <c:pt idx="79">
                  <c:v>-3.3231995870020369E-2</c:v>
                </c:pt>
                <c:pt idx="80">
                  <c:v>-3.3748812303220563E-2</c:v>
                </c:pt>
                <c:pt idx="81">
                  <c:v>-3.3932078938437756E-2</c:v>
                </c:pt>
                <c:pt idx="82">
                  <c:v>-3.3793437269555075E-2</c:v>
                </c:pt>
                <c:pt idx="83">
                  <c:v>-3.5068517983492239E-2</c:v>
                </c:pt>
                <c:pt idx="84">
                  <c:v>-3.4476418629610928E-2</c:v>
                </c:pt>
                <c:pt idx="85">
                  <c:v>-3.65311430558092E-2</c:v>
                </c:pt>
                <c:pt idx="86">
                  <c:v>-3.6016731931048984E-2</c:v>
                </c:pt>
                <c:pt idx="87">
                  <c:v>-3.6258134021860434E-2</c:v>
                </c:pt>
                <c:pt idx="88">
                  <c:v>-3.5241406449030101E-2</c:v>
                </c:pt>
                <c:pt idx="89">
                  <c:v>-3.5771642821634912E-2</c:v>
                </c:pt>
                <c:pt idx="90">
                  <c:v>-3.5864372716407911E-2</c:v>
                </c:pt>
                <c:pt idx="91">
                  <c:v>-3.4716335710742806E-2</c:v>
                </c:pt>
                <c:pt idx="92">
                  <c:v>-3.4834801221215704E-2</c:v>
                </c:pt>
                <c:pt idx="93">
                  <c:v>-3.7729636465497388E-2</c:v>
                </c:pt>
                <c:pt idx="94">
                  <c:v>-3.9263532317219262E-2</c:v>
                </c:pt>
                <c:pt idx="95">
                  <c:v>-3.8766947908939434E-2</c:v>
                </c:pt>
                <c:pt idx="96">
                  <c:v>-3.8681540783819829E-2</c:v>
                </c:pt>
                <c:pt idx="97">
                  <c:v>-3.9950018274420081E-2</c:v>
                </c:pt>
                <c:pt idx="98">
                  <c:v>-4.0357696681484548E-2</c:v>
                </c:pt>
                <c:pt idx="99">
                  <c:v>-4.0948258101411075E-2</c:v>
                </c:pt>
                <c:pt idx="100">
                  <c:v>-4.1813295204993307E-2</c:v>
                </c:pt>
                <c:pt idx="101">
                  <c:v>-4.2491052425375112E-2</c:v>
                </c:pt>
                <c:pt idx="102">
                  <c:v>-4.440995483012198E-2</c:v>
                </c:pt>
                <c:pt idx="103">
                  <c:v>-4.5258453523776485E-2</c:v>
                </c:pt>
                <c:pt idx="104">
                  <c:v>-4.711882101972404E-2</c:v>
                </c:pt>
                <c:pt idx="105">
                  <c:v>-4.3489493003881871E-2</c:v>
                </c:pt>
                <c:pt idx="106">
                  <c:v>-4.1192618551739973E-2</c:v>
                </c:pt>
                <c:pt idx="107">
                  <c:v>-4.2038192872388594E-2</c:v>
                </c:pt>
                <c:pt idx="108">
                  <c:v>-4.2274691718533597E-2</c:v>
                </c:pt>
                <c:pt idx="109">
                  <c:v>-3.9547580867388445E-2</c:v>
                </c:pt>
                <c:pt idx="110">
                  <c:v>-3.9398248535651527E-2</c:v>
                </c:pt>
                <c:pt idx="111">
                  <c:v>-3.8911764321726189E-2</c:v>
                </c:pt>
                <c:pt idx="112">
                  <c:v>-3.931413808231643E-2</c:v>
                </c:pt>
                <c:pt idx="113">
                  <c:v>-3.9046251345827773E-2</c:v>
                </c:pt>
                <c:pt idx="114">
                  <c:v>-3.7896139843957254E-2</c:v>
                </c:pt>
                <c:pt idx="115">
                  <c:v>-3.7146673130760054E-2</c:v>
                </c:pt>
                <c:pt idx="116">
                  <c:v>-3.5986396160764073E-2</c:v>
                </c:pt>
                <c:pt idx="117">
                  <c:v>-3.6129577051488365E-2</c:v>
                </c:pt>
                <c:pt idx="118">
                  <c:v>-3.731470089834954E-2</c:v>
                </c:pt>
                <c:pt idx="119">
                  <c:v>-3.7294226596082877E-2</c:v>
                </c:pt>
                <c:pt idx="120">
                  <c:v>-3.694393989998581E-2</c:v>
                </c:pt>
                <c:pt idx="121">
                  <c:v>-3.9388571621875118E-2</c:v>
                </c:pt>
                <c:pt idx="122">
                  <c:v>-4.0732622939352245E-2</c:v>
                </c:pt>
                <c:pt idx="123">
                  <c:v>-4.2272475899601578E-2</c:v>
                </c:pt>
                <c:pt idx="124">
                  <c:v>-4.1675777598200001E-2</c:v>
                </c:pt>
                <c:pt idx="125">
                  <c:v>-4.3033483450322166E-2</c:v>
                </c:pt>
                <c:pt idx="126">
                  <c:v>-4.3247349397982325E-2</c:v>
                </c:pt>
                <c:pt idx="127">
                  <c:v>-4.5070870973915003E-2</c:v>
                </c:pt>
                <c:pt idx="128">
                  <c:v>-4.5205082702738909E-2</c:v>
                </c:pt>
                <c:pt idx="129">
                  <c:v>-4.4717041407248317E-2</c:v>
                </c:pt>
                <c:pt idx="130">
                  <c:v>-4.3722203984311564E-2</c:v>
                </c:pt>
                <c:pt idx="131">
                  <c:v>-4.2793217600519837E-2</c:v>
                </c:pt>
                <c:pt idx="132">
                  <c:v>-4.1486838836735103E-2</c:v>
                </c:pt>
                <c:pt idx="133">
                  <c:v>-3.9825640637201593E-2</c:v>
                </c:pt>
                <c:pt idx="134">
                  <c:v>-3.8964593036594115E-2</c:v>
                </c:pt>
                <c:pt idx="135">
                  <c:v>-3.6416620979700269E-2</c:v>
                </c:pt>
                <c:pt idx="136">
                  <c:v>-3.5942478081365678E-2</c:v>
                </c:pt>
                <c:pt idx="137">
                  <c:v>-3.5803597056169534E-2</c:v>
                </c:pt>
                <c:pt idx="138">
                  <c:v>-3.4506397069796343E-2</c:v>
                </c:pt>
                <c:pt idx="139">
                  <c:v>-3.193093195415514E-2</c:v>
                </c:pt>
                <c:pt idx="140">
                  <c:v>-2.940256430431587E-2</c:v>
                </c:pt>
                <c:pt idx="141">
                  <c:v>-2.5457720833276985E-2</c:v>
                </c:pt>
                <c:pt idx="142">
                  <c:v>-2.0917872423975567E-2</c:v>
                </c:pt>
                <c:pt idx="143">
                  <c:v>-1.8280390660168708E-2</c:v>
                </c:pt>
                <c:pt idx="144">
                  <c:v>-1.503008260168746E-2</c:v>
                </c:pt>
                <c:pt idx="145">
                  <c:v>-1.2274449956480502E-2</c:v>
                </c:pt>
                <c:pt idx="146">
                  <c:v>-1.0446456145768992E-2</c:v>
                </c:pt>
                <c:pt idx="147">
                  <c:v>-8.0799545782139822E-3</c:v>
                </c:pt>
                <c:pt idx="148">
                  <c:v>-6.0864194256135869E-3</c:v>
                </c:pt>
                <c:pt idx="149">
                  <c:v>-8.0043824558695409E-4</c:v>
                </c:pt>
                <c:pt idx="150">
                  <c:v>2.5314562696630897E-3</c:v>
                </c:pt>
                <c:pt idx="151">
                  <c:v>4.9152105790808897E-3</c:v>
                </c:pt>
                <c:pt idx="152">
                  <c:v>6.5732707009302747E-3</c:v>
                </c:pt>
                <c:pt idx="153">
                  <c:v>6.7094659648751004E-3</c:v>
                </c:pt>
                <c:pt idx="154">
                  <c:v>6.8221852544577497E-3</c:v>
                </c:pt>
                <c:pt idx="155">
                  <c:v>6.7625289615318735E-3</c:v>
                </c:pt>
                <c:pt idx="156">
                  <c:v>7.4665975530194013E-3</c:v>
                </c:pt>
                <c:pt idx="157">
                  <c:v>8.2837476856105052E-3</c:v>
                </c:pt>
                <c:pt idx="158">
                  <c:v>8.8878317020785365E-3</c:v>
                </c:pt>
                <c:pt idx="159">
                  <c:v>9.7165803990600236E-3</c:v>
                </c:pt>
                <c:pt idx="160">
                  <c:v>9.884221297588874E-3</c:v>
                </c:pt>
                <c:pt idx="161">
                  <c:v>1.0725030410529636E-2</c:v>
                </c:pt>
                <c:pt idx="162">
                  <c:v>1.305114320293615E-2</c:v>
                </c:pt>
                <c:pt idx="163">
                  <c:v>1.4521118900068714E-2</c:v>
                </c:pt>
                <c:pt idx="164">
                  <c:v>1.5111893825808961E-2</c:v>
                </c:pt>
                <c:pt idx="165">
                  <c:v>1.5543196839923345E-2</c:v>
                </c:pt>
                <c:pt idx="166">
                  <c:v>1.6827355661566904E-2</c:v>
                </c:pt>
                <c:pt idx="167">
                  <c:v>1.6425165508624967E-2</c:v>
                </c:pt>
                <c:pt idx="168">
                  <c:v>1.744883019093435E-2</c:v>
                </c:pt>
                <c:pt idx="169">
                  <c:v>1.7169721203719613E-2</c:v>
                </c:pt>
                <c:pt idx="170">
                  <c:v>1.6647116963083724E-2</c:v>
                </c:pt>
                <c:pt idx="171">
                  <c:v>1.7565995426696415E-2</c:v>
                </c:pt>
                <c:pt idx="172">
                  <c:v>1.9089411355820096E-2</c:v>
                </c:pt>
                <c:pt idx="173">
                  <c:v>1.7450781531217895E-2</c:v>
                </c:pt>
                <c:pt idx="174">
                  <c:v>1.6092836927543444E-2</c:v>
                </c:pt>
                <c:pt idx="175">
                  <c:v>1.6665997868204902E-2</c:v>
                </c:pt>
                <c:pt idx="176">
                  <c:v>1.5067356752193225E-2</c:v>
                </c:pt>
                <c:pt idx="177">
                  <c:v>1.5464869643653973E-2</c:v>
                </c:pt>
                <c:pt idx="178">
                  <c:v>1.4903856276890181E-2</c:v>
                </c:pt>
                <c:pt idx="179">
                  <c:v>1.6787943276220886E-2</c:v>
                </c:pt>
                <c:pt idx="180">
                  <c:v>1.5677110600168378E-2</c:v>
                </c:pt>
                <c:pt idx="181">
                  <c:v>1.4148233297873276E-2</c:v>
                </c:pt>
                <c:pt idx="182">
                  <c:v>1.4427829022052065E-2</c:v>
                </c:pt>
                <c:pt idx="183">
                  <c:v>1.3709609131553989E-2</c:v>
                </c:pt>
                <c:pt idx="184">
                  <c:v>1.2894533575030048E-2</c:v>
                </c:pt>
                <c:pt idx="185">
                  <c:v>1.2423505613845101E-2</c:v>
                </c:pt>
                <c:pt idx="186">
                  <c:v>1.155648204491733E-2</c:v>
                </c:pt>
                <c:pt idx="187">
                  <c:v>1.1850487457434231E-2</c:v>
                </c:pt>
                <c:pt idx="188">
                  <c:v>1.2987494532297824E-2</c:v>
                </c:pt>
                <c:pt idx="189">
                  <c:v>1.2670004710745055E-2</c:v>
                </c:pt>
                <c:pt idx="190">
                  <c:v>1.3094341559465652E-2</c:v>
                </c:pt>
                <c:pt idx="191">
                  <c:v>1.2601466754871367E-2</c:v>
                </c:pt>
                <c:pt idx="192">
                  <c:v>1.2322480356886403E-2</c:v>
                </c:pt>
                <c:pt idx="193">
                  <c:v>1.2043690155177702E-2</c:v>
                </c:pt>
                <c:pt idx="194">
                  <c:v>1.1610555034203225E-2</c:v>
                </c:pt>
                <c:pt idx="195">
                  <c:v>1.0460756270394996E-2</c:v>
                </c:pt>
                <c:pt idx="196">
                  <c:v>1.1644697117949798E-2</c:v>
                </c:pt>
                <c:pt idx="197">
                  <c:v>1.0971093099815105E-2</c:v>
                </c:pt>
                <c:pt idx="198">
                  <c:v>1.0681208851969963E-2</c:v>
                </c:pt>
                <c:pt idx="199">
                  <c:v>7.4676312284766393E-3</c:v>
                </c:pt>
                <c:pt idx="200">
                  <c:v>6.6626091300760132E-3</c:v>
                </c:pt>
                <c:pt idx="201">
                  <c:v>5.2516165393259795E-3</c:v>
                </c:pt>
                <c:pt idx="202">
                  <c:v>3.8883791753346881E-3</c:v>
                </c:pt>
                <c:pt idx="203">
                  <c:v>1.8131634602836933E-3</c:v>
                </c:pt>
                <c:pt idx="204">
                  <c:v>1.1101827967843572E-3</c:v>
                </c:pt>
                <c:pt idx="205">
                  <c:v>-1.4825196857038577E-3</c:v>
                </c:pt>
                <c:pt idx="206">
                  <c:v>-3.0201752345078462E-3</c:v>
                </c:pt>
                <c:pt idx="207">
                  <c:v>-6.0820613812444914E-3</c:v>
                </c:pt>
                <c:pt idx="208">
                  <c:v>-9.1993359536795011E-3</c:v>
                </c:pt>
                <c:pt idx="209">
                  <c:v>-9.4643392843896858E-3</c:v>
                </c:pt>
                <c:pt idx="210">
                  <c:v>-1.1431726917981578E-2</c:v>
                </c:pt>
                <c:pt idx="211">
                  <c:v>-1.210130508666162E-2</c:v>
                </c:pt>
                <c:pt idx="212">
                  <c:v>-1.3390483178787884E-2</c:v>
                </c:pt>
                <c:pt idx="213">
                  <c:v>-1.5153502961643294E-2</c:v>
                </c:pt>
                <c:pt idx="214">
                  <c:v>-1.5581753808289829E-2</c:v>
                </c:pt>
                <c:pt idx="215">
                  <c:v>-1.5202236743856444E-2</c:v>
                </c:pt>
                <c:pt idx="216">
                  <c:v>-1.6650651124798965E-2</c:v>
                </c:pt>
                <c:pt idx="217">
                  <c:v>-1.5964957732651237E-2</c:v>
                </c:pt>
                <c:pt idx="218">
                  <c:v>-1.5264913922834919E-2</c:v>
                </c:pt>
                <c:pt idx="219">
                  <c:v>-1.3615325904078549E-2</c:v>
                </c:pt>
                <c:pt idx="220">
                  <c:v>-1.178367260843767E-2</c:v>
                </c:pt>
                <c:pt idx="221">
                  <c:v>-1.2406961421910515E-2</c:v>
                </c:pt>
                <c:pt idx="222">
                  <c:v>-1.1121759876094872E-2</c:v>
                </c:pt>
                <c:pt idx="223">
                  <c:v>-1.0841993255647669E-2</c:v>
                </c:pt>
                <c:pt idx="224">
                  <c:v>-1.0704962732727441E-2</c:v>
                </c:pt>
                <c:pt idx="225">
                  <c:v>-1.0542294635806729E-2</c:v>
                </c:pt>
                <c:pt idx="226">
                  <c:v>-1.1621709216621185E-2</c:v>
                </c:pt>
                <c:pt idx="227">
                  <c:v>-1.296034276483932E-2</c:v>
                </c:pt>
                <c:pt idx="228">
                  <c:v>-1.4529377475524996E-2</c:v>
                </c:pt>
                <c:pt idx="229">
                  <c:v>-1.4794889979656969E-2</c:v>
                </c:pt>
                <c:pt idx="230">
                  <c:v>-1.5831458852903286E-2</c:v>
                </c:pt>
                <c:pt idx="231">
                  <c:v>-1.728793926136998E-2</c:v>
                </c:pt>
                <c:pt idx="232">
                  <c:v>-1.9380361110632655E-2</c:v>
                </c:pt>
                <c:pt idx="233">
                  <c:v>-1.9035168943387568E-2</c:v>
                </c:pt>
                <c:pt idx="234">
                  <c:v>-2.102984651479075E-2</c:v>
                </c:pt>
                <c:pt idx="235">
                  <c:v>-2.2046557398449088E-2</c:v>
                </c:pt>
                <c:pt idx="236">
                  <c:v>-2.2625765244755586E-2</c:v>
                </c:pt>
                <c:pt idx="237">
                  <c:v>-2.2878035086639849E-2</c:v>
                </c:pt>
                <c:pt idx="238">
                  <c:v>-2.274904453796165E-2</c:v>
                </c:pt>
                <c:pt idx="239">
                  <c:v>-2.294424904642537E-2</c:v>
                </c:pt>
                <c:pt idx="240">
                  <c:v>-2.1392998577667802E-2</c:v>
                </c:pt>
                <c:pt idx="241">
                  <c:v>-2.1861744879035246E-2</c:v>
                </c:pt>
                <c:pt idx="242">
                  <c:v>-2.1686586210060133E-2</c:v>
                </c:pt>
                <c:pt idx="243">
                  <c:v>-2.1729107752315943E-2</c:v>
                </c:pt>
                <c:pt idx="244">
                  <c:v>-2.0999786662699194E-2</c:v>
                </c:pt>
                <c:pt idx="245">
                  <c:v>-2.1578751194755195E-2</c:v>
                </c:pt>
                <c:pt idx="246">
                  <c:v>-2.0507701792941601E-2</c:v>
                </c:pt>
                <c:pt idx="247">
                  <c:v>-1.9804128926595138E-2</c:v>
                </c:pt>
                <c:pt idx="248">
                  <c:v>-2.0248810512558026E-2</c:v>
                </c:pt>
                <c:pt idx="249">
                  <c:v>-1.9299209230450289E-2</c:v>
                </c:pt>
                <c:pt idx="250">
                  <c:v>-1.8836751550732663E-2</c:v>
                </c:pt>
                <c:pt idx="251">
                  <c:v>-1.934025739934063E-2</c:v>
                </c:pt>
                <c:pt idx="252">
                  <c:v>-2.0070323681708267E-2</c:v>
                </c:pt>
                <c:pt idx="253">
                  <c:v>-2.0713430395924923E-2</c:v>
                </c:pt>
                <c:pt idx="254">
                  <c:v>-2.0142709285284711E-2</c:v>
                </c:pt>
                <c:pt idx="255">
                  <c:v>-1.9273466348982665E-2</c:v>
                </c:pt>
                <c:pt idx="256">
                  <c:v>-2.0073132751995744E-2</c:v>
                </c:pt>
                <c:pt idx="257">
                  <c:v>-1.9888315999747705E-2</c:v>
                </c:pt>
                <c:pt idx="258">
                  <c:v>-2.0370094468723791E-2</c:v>
                </c:pt>
                <c:pt idx="259">
                  <c:v>-2.0539700867493772E-2</c:v>
                </c:pt>
                <c:pt idx="260">
                  <c:v>-1.9721241356159252E-2</c:v>
                </c:pt>
                <c:pt idx="261">
                  <c:v>-1.998294890352088E-2</c:v>
                </c:pt>
                <c:pt idx="262">
                  <c:v>-2.0955049777953254E-2</c:v>
                </c:pt>
                <c:pt idx="263">
                  <c:v>-2.0914881885603264E-2</c:v>
                </c:pt>
                <c:pt idx="264">
                  <c:v>-2.2020467220258255E-2</c:v>
                </c:pt>
                <c:pt idx="265">
                  <c:v>-2.371377595418549E-2</c:v>
                </c:pt>
                <c:pt idx="266">
                  <c:v>-2.5690010127473187E-2</c:v>
                </c:pt>
                <c:pt idx="267">
                  <c:v>-2.714979455825867E-2</c:v>
                </c:pt>
                <c:pt idx="268">
                  <c:v>-2.8220655259309634E-2</c:v>
                </c:pt>
                <c:pt idx="269">
                  <c:v>-2.9424518780553414E-2</c:v>
                </c:pt>
                <c:pt idx="270">
                  <c:v>-2.9227133568451115E-2</c:v>
                </c:pt>
                <c:pt idx="271">
                  <c:v>-3.13222580454737E-2</c:v>
                </c:pt>
                <c:pt idx="272">
                  <c:v>-3.2504337814324546E-2</c:v>
                </c:pt>
                <c:pt idx="273">
                  <c:v>-3.2555094880683054E-2</c:v>
                </c:pt>
                <c:pt idx="274">
                  <c:v>-3.3269516150458964E-2</c:v>
                </c:pt>
                <c:pt idx="275">
                  <c:v>-3.2836975471315623E-2</c:v>
                </c:pt>
                <c:pt idx="276">
                  <c:v>-3.2905913656147812E-2</c:v>
                </c:pt>
                <c:pt idx="277">
                  <c:v>-3.2953827971141526E-2</c:v>
                </c:pt>
                <c:pt idx="278">
                  <c:v>-3.3172168832142503E-2</c:v>
                </c:pt>
                <c:pt idx="279">
                  <c:v>-3.294940133286102E-2</c:v>
                </c:pt>
                <c:pt idx="280">
                  <c:v>-3.299802786005672E-2</c:v>
                </c:pt>
                <c:pt idx="281">
                  <c:v>-3.308282076240876E-2</c:v>
                </c:pt>
                <c:pt idx="282">
                  <c:v>-3.3148253349742987E-2</c:v>
                </c:pt>
                <c:pt idx="283">
                  <c:v>-3.1973210557154373E-2</c:v>
                </c:pt>
                <c:pt idx="284">
                  <c:v>-3.2104395740350053E-2</c:v>
                </c:pt>
                <c:pt idx="285">
                  <c:v>-3.4197369317684002E-2</c:v>
                </c:pt>
                <c:pt idx="286">
                  <c:v>-3.466740260404863E-2</c:v>
                </c:pt>
                <c:pt idx="287">
                  <c:v>-3.6467741968302547E-2</c:v>
                </c:pt>
                <c:pt idx="288">
                  <c:v>-3.7187017026729989E-2</c:v>
                </c:pt>
                <c:pt idx="289">
                  <c:v>-3.7594335324712388E-2</c:v>
                </c:pt>
                <c:pt idx="290">
                  <c:v>-3.8252908562137665E-2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69-4BA5-B533-3962D9D0E820}"/>
            </c:ext>
          </c:extLst>
        </c:ser>
        <c:ser>
          <c:idx val="1"/>
          <c:order val="1"/>
          <c:tx>
            <c:v>Nova</c:v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BTC!$A$134:$A$470</c:f>
              <c:numCache>
                <c:formatCode>mmm\-yy</c:formatCode>
                <c:ptCount val="337"/>
                <c:pt idx="0">
                  <c:v>33208</c:v>
                </c:pt>
                <c:pt idx="1">
                  <c:v>33239</c:v>
                </c:pt>
                <c:pt idx="2">
                  <c:v>33270</c:v>
                </c:pt>
                <c:pt idx="3">
                  <c:v>33298</c:v>
                </c:pt>
                <c:pt idx="4">
                  <c:v>33329</c:v>
                </c:pt>
                <c:pt idx="5">
                  <c:v>33359</c:v>
                </c:pt>
                <c:pt idx="6">
                  <c:v>33390</c:v>
                </c:pt>
                <c:pt idx="7">
                  <c:v>33420</c:v>
                </c:pt>
                <c:pt idx="8">
                  <c:v>33451</c:v>
                </c:pt>
                <c:pt idx="9">
                  <c:v>33482</c:v>
                </c:pt>
                <c:pt idx="10">
                  <c:v>33512</c:v>
                </c:pt>
                <c:pt idx="11">
                  <c:v>33543</c:v>
                </c:pt>
                <c:pt idx="12">
                  <c:v>33573</c:v>
                </c:pt>
                <c:pt idx="13">
                  <c:v>33604</c:v>
                </c:pt>
                <c:pt idx="14">
                  <c:v>33635</c:v>
                </c:pt>
                <c:pt idx="15">
                  <c:v>33664</c:v>
                </c:pt>
                <c:pt idx="16">
                  <c:v>33695</c:v>
                </c:pt>
                <c:pt idx="17">
                  <c:v>33725</c:v>
                </c:pt>
                <c:pt idx="18">
                  <c:v>33756</c:v>
                </c:pt>
                <c:pt idx="19">
                  <c:v>33786</c:v>
                </c:pt>
                <c:pt idx="20">
                  <c:v>33817</c:v>
                </c:pt>
                <c:pt idx="21">
                  <c:v>33848</c:v>
                </c:pt>
                <c:pt idx="22">
                  <c:v>33878</c:v>
                </c:pt>
                <c:pt idx="23">
                  <c:v>33909</c:v>
                </c:pt>
                <c:pt idx="24">
                  <c:v>33939</c:v>
                </c:pt>
                <c:pt idx="25">
                  <c:v>33970</c:v>
                </c:pt>
                <c:pt idx="26">
                  <c:v>34001</c:v>
                </c:pt>
                <c:pt idx="27">
                  <c:v>34029</c:v>
                </c:pt>
                <c:pt idx="28">
                  <c:v>34060</c:v>
                </c:pt>
                <c:pt idx="29">
                  <c:v>34090</c:v>
                </c:pt>
                <c:pt idx="30">
                  <c:v>34121</c:v>
                </c:pt>
                <c:pt idx="31">
                  <c:v>34151</c:v>
                </c:pt>
                <c:pt idx="32">
                  <c:v>34182</c:v>
                </c:pt>
                <c:pt idx="33">
                  <c:v>34213</c:v>
                </c:pt>
                <c:pt idx="34">
                  <c:v>34243</c:v>
                </c:pt>
                <c:pt idx="35">
                  <c:v>34274</c:v>
                </c:pt>
                <c:pt idx="36">
                  <c:v>34304</c:v>
                </c:pt>
                <c:pt idx="37">
                  <c:v>34335</c:v>
                </c:pt>
                <c:pt idx="38">
                  <c:v>34366</c:v>
                </c:pt>
                <c:pt idx="39">
                  <c:v>34394</c:v>
                </c:pt>
                <c:pt idx="40">
                  <c:v>34425</c:v>
                </c:pt>
                <c:pt idx="41">
                  <c:v>34455</c:v>
                </c:pt>
                <c:pt idx="42">
                  <c:v>34486</c:v>
                </c:pt>
                <c:pt idx="43">
                  <c:v>34516</c:v>
                </c:pt>
                <c:pt idx="44">
                  <c:v>34547</c:v>
                </c:pt>
                <c:pt idx="45">
                  <c:v>34578</c:v>
                </c:pt>
                <c:pt idx="46">
                  <c:v>34608</c:v>
                </c:pt>
                <c:pt idx="47">
                  <c:v>34639</c:v>
                </c:pt>
                <c:pt idx="48">
                  <c:v>34669</c:v>
                </c:pt>
                <c:pt idx="49">
                  <c:v>34700</c:v>
                </c:pt>
                <c:pt idx="50">
                  <c:v>34731</c:v>
                </c:pt>
                <c:pt idx="51">
                  <c:v>34759</c:v>
                </c:pt>
                <c:pt idx="52">
                  <c:v>34790</c:v>
                </c:pt>
                <c:pt idx="53">
                  <c:v>34820</c:v>
                </c:pt>
                <c:pt idx="54">
                  <c:v>34851</c:v>
                </c:pt>
                <c:pt idx="55">
                  <c:v>34881</c:v>
                </c:pt>
                <c:pt idx="56">
                  <c:v>34912</c:v>
                </c:pt>
                <c:pt idx="57">
                  <c:v>34943</c:v>
                </c:pt>
                <c:pt idx="58">
                  <c:v>34973</c:v>
                </c:pt>
                <c:pt idx="59">
                  <c:v>35004</c:v>
                </c:pt>
                <c:pt idx="60">
                  <c:v>35034</c:v>
                </c:pt>
                <c:pt idx="61">
                  <c:v>35065</c:v>
                </c:pt>
                <c:pt idx="62">
                  <c:v>35096</c:v>
                </c:pt>
                <c:pt idx="63">
                  <c:v>35125</c:v>
                </c:pt>
                <c:pt idx="64">
                  <c:v>35156</c:v>
                </c:pt>
                <c:pt idx="65">
                  <c:v>35186</c:v>
                </c:pt>
                <c:pt idx="66">
                  <c:v>35217</c:v>
                </c:pt>
                <c:pt idx="67">
                  <c:v>35247</c:v>
                </c:pt>
                <c:pt idx="68">
                  <c:v>35278</c:v>
                </c:pt>
                <c:pt idx="69">
                  <c:v>35309</c:v>
                </c:pt>
                <c:pt idx="70">
                  <c:v>35339</c:v>
                </c:pt>
                <c:pt idx="71">
                  <c:v>35370</c:v>
                </c:pt>
                <c:pt idx="72">
                  <c:v>35400</c:v>
                </c:pt>
                <c:pt idx="73">
                  <c:v>35431</c:v>
                </c:pt>
                <c:pt idx="74">
                  <c:v>35462</c:v>
                </c:pt>
                <c:pt idx="75">
                  <c:v>35490</c:v>
                </c:pt>
                <c:pt idx="76">
                  <c:v>35521</c:v>
                </c:pt>
                <c:pt idx="77">
                  <c:v>35551</c:v>
                </c:pt>
                <c:pt idx="78">
                  <c:v>35582</c:v>
                </c:pt>
                <c:pt idx="79">
                  <c:v>35612</c:v>
                </c:pt>
                <c:pt idx="80">
                  <c:v>35643</c:v>
                </c:pt>
                <c:pt idx="81">
                  <c:v>35674</c:v>
                </c:pt>
                <c:pt idx="82">
                  <c:v>35704</c:v>
                </c:pt>
                <c:pt idx="83">
                  <c:v>35735</c:v>
                </c:pt>
                <c:pt idx="84">
                  <c:v>35765</c:v>
                </c:pt>
                <c:pt idx="85">
                  <c:v>35796</c:v>
                </c:pt>
                <c:pt idx="86">
                  <c:v>35827</c:v>
                </c:pt>
                <c:pt idx="87">
                  <c:v>35855</c:v>
                </c:pt>
                <c:pt idx="88">
                  <c:v>35886</c:v>
                </c:pt>
                <c:pt idx="89">
                  <c:v>35916</c:v>
                </c:pt>
                <c:pt idx="90">
                  <c:v>35947</c:v>
                </c:pt>
                <c:pt idx="91">
                  <c:v>35977</c:v>
                </c:pt>
                <c:pt idx="92">
                  <c:v>36008</c:v>
                </c:pt>
                <c:pt idx="93">
                  <c:v>36039</c:v>
                </c:pt>
                <c:pt idx="94">
                  <c:v>36069</c:v>
                </c:pt>
                <c:pt idx="95">
                  <c:v>36100</c:v>
                </c:pt>
                <c:pt idx="96">
                  <c:v>36130</c:v>
                </c:pt>
                <c:pt idx="97">
                  <c:v>36161</c:v>
                </c:pt>
                <c:pt idx="98">
                  <c:v>36192</c:v>
                </c:pt>
                <c:pt idx="99">
                  <c:v>36220</c:v>
                </c:pt>
                <c:pt idx="100">
                  <c:v>36251</c:v>
                </c:pt>
                <c:pt idx="101">
                  <c:v>36281</c:v>
                </c:pt>
                <c:pt idx="102">
                  <c:v>36312</c:v>
                </c:pt>
                <c:pt idx="103">
                  <c:v>36342</c:v>
                </c:pt>
                <c:pt idx="104">
                  <c:v>36373</c:v>
                </c:pt>
                <c:pt idx="105">
                  <c:v>36404</c:v>
                </c:pt>
                <c:pt idx="106">
                  <c:v>36434</c:v>
                </c:pt>
                <c:pt idx="107">
                  <c:v>36465</c:v>
                </c:pt>
                <c:pt idx="108">
                  <c:v>36495</c:v>
                </c:pt>
                <c:pt idx="109">
                  <c:v>36526</c:v>
                </c:pt>
                <c:pt idx="110">
                  <c:v>36557</c:v>
                </c:pt>
                <c:pt idx="111">
                  <c:v>36586</c:v>
                </c:pt>
                <c:pt idx="112">
                  <c:v>36617</c:v>
                </c:pt>
                <c:pt idx="113">
                  <c:v>36647</c:v>
                </c:pt>
                <c:pt idx="114">
                  <c:v>36678</c:v>
                </c:pt>
                <c:pt idx="115">
                  <c:v>36708</c:v>
                </c:pt>
                <c:pt idx="116">
                  <c:v>36739</c:v>
                </c:pt>
                <c:pt idx="117">
                  <c:v>36770</c:v>
                </c:pt>
                <c:pt idx="118">
                  <c:v>36800</c:v>
                </c:pt>
                <c:pt idx="119">
                  <c:v>36831</c:v>
                </c:pt>
                <c:pt idx="120">
                  <c:v>36861</c:v>
                </c:pt>
                <c:pt idx="121">
                  <c:v>36892</c:v>
                </c:pt>
                <c:pt idx="122">
                  <c:v>36923</c:v>
                </c:pt>
                <c:pt idx="123">
                  <c:v>36951</c:v>
                </c:pt>
                <c:pt idx="124">
                  <c:v>36982</c:v>
                </c:pt>
                <c:pt idx="125">
                  <c:v>37012</c:v>
                </c:pt>
                <c:pt idx="126">
                  <c:v>37043</c:v>
                </c:pt>
                <c:pt idx="127">
                  <c:v>37073</c:v>
                </c:pt>
                <c:pt idx="128">
                  <c:v>37104</c:v>
                </c:pt>
                <c:pt idx="129">
                  <c:v>37135</c:v>
                </c:pt>
                <c:pt idx="130">
                  <c:v>37165</c:v>
                </c:pt>
                <c:pt idx="131">
                  <c:v>37196</c:v>
                </c:pt>
                <c:pt idx="132">
                  <c:v>37226</c:v>
                </c:pt>
                <c:pt idx="133">
                  <c:v>37257</c:v>
                </c:pt>
                <c:pt idx="134">
                  <c:v>37288</c:v>
                </c:pt>
                <c:pt idx="135">
                  <c:v>37316</c:v>
                </c:pt>
                <c:pt idx="136">
                  <c:v>37347</c:v>
                </c:pt>
                <c:pt idx="137">
                  <c:v>37377</c:v>
                </c:pt>
                <c:pt idx="138">
                  <c:v>37408</c:v>
                </c:pt>
                <c:pt idx="139">
                  <c:v>37438</c:v>
                </c:pt>
                <c:pt idx="140">
                  <c:v>37469</c:v>
                </c:pt>
                <c:pt idx="141">
                  <c:v>37500</c:v>
                </c:pt>
                <c:pt idx="142">
                  <c:v>37530</c:v>
                </c:pt>
                <c:pt idx="143">
                  <c:v>37561</c:v>
                </c:pt>
                <c:pt idx="144">
                  <c:v>37591</c:v>
                </c:pt>
                <c:pt idx="145">
                  <c:v>37622</c:v>
                </c:pt>
                <c:pt idx="146">
                  <c:v>37653</c:v>
                </c:pt>
                <c:pt idx="147">
                  <c:v>37681</c:v>
                </c:pt>
                <c:pt idx="148">
                  <c:v>37712</c:v>
                </c:pt>
                <c:pt idx="149">
                  <c:v>37742</c:v>
                </c:pt>
                <c:pt idx="150">
                  <c:v>37773</c:v>
                </c:pt>
                <c:pt idx="151">
                  <c:v>37803</c:v>
                </c:pt>
                <c:pt idx="152">
                  <c:v>37834</c:v>
                </c:pt>
                <c:pt idx="153">
                  <c:v>37865</c:v>
                </c:pt>
                <c:pt idx="154">
                  <c:v>37895</c:v>
                </c:pt>
                <c:pt idx="155">
                  <c:v>37926</c:v>
                </c:pt>
                <c:pt idx="156">
                  <c:v>37956</c:v>
                </c:pt>
                <c:pt idx="157">
                  <c:v>37987</c:v>
                </c:pt>
                <c:pt idx="158">
                  <c:v>38018</c:v>
                </c:pt>
                <c:pt idx="159">
                  <c:v>38047</c:v>
                </c:pt>
                <c:pt idx="160">
                  <c:v>38078</c:v>
                </c:pt>
                <c:pt idx="161">
                  <c:v>38108</c:v>
                </c:pt>
                <c:pt idx="162">
                  <c:v>38139</c:v>
                </c:pt>
                <c:pt idx="163">
                  <c:v>38169</c:v>
                </c:pt>
                <c:pt idx="164">
                  <c:v>38200</c:v>
                </c:pt>
                <c:pt idx="165">
                  <c:v>38231</c:v>
                </c:pt>
                <c:pt idx="166">
                  <c:v>38261</c:v>
                </c:pt>
                <c:pt idx="167">
                  <c:v>38292</c:v>
                </c:pt>
                <c:pt idx="168">
                  <c:v>38322</c:v>
                </c:pt>
                <c:pt idx="169">
                  <c:v>38353</c:v>
                </c:pt>
                <c:pt idx="170">
                  <c:v>38384</c:v>
                </c:pt>
                <c:pt idx="171">
                  <c:v>38412</c:v>
                </c:pt>
                <c:pt idx="172">
                  <c:v>38443</c:v>
                </c:pt>
                <c:pt idx="173">
                  <c:v>38473</c:v>
                </c:pt>
                <c:pt idx="174">
                  <c:v>38504</c:v>
                </c:pt>
                <c:pt idx="175">
                  <c:v>38534</c:v>
                </c:pt>
                <c:pt idx="176">
                  <c:v>38565</c:v>
                </c:pt>
                <c:pt idx="177">
                  <c:v>38596</c:v>
                </c:pt>
                <c:pt idx="178">
                  <c:v>38626</c:v>
                </c:pt>
                <c:pt idx="179">
                  <c:v>38657</c:v>
                </c:pt>
                <c:pt idx="180">
                  <c:v>38687</c:v>
                </c:pt>
                <c:pt idx="181">
                  <c:v>38718</c:v>
                </c:pt>
                <c:pt idx="182">
                  <c:v>38749</c:v>
                </c:pt>
                <c:pt idx="183">
                  <c:v>38777</c:v>
                </c:pt>
                <c:pt idx="184">
                  <c:v>38808</c:v>
                </c:pt>
                <c:pt idx="185">
                  <c:v>38838</c:v>
                </c:pt>
                <c:pt idx="186">
                  <c:v>38869</c:v>
                </c:pt>
                <c:pt idx="187">
                  <c:v>38899</c:v>
                </c:pt>
                <c:pt idx="188">
                  <c:v>38930</c:v>
                </c:pt>
                <c:pt idx="189">
                  <c:v>38961</c:v>
                </c:pt>
                <c:pt idx="190">
                  <c:v>38991</c:v>
                </c:pt>
                <c:pt idx="191">
                  <c:v>39022</c:v>
                </c:pt>
                <c:pt idx="192">
                  <c:v>39052</c:v>
                </c:pt>
                <c:pt idx="193">
                  <c:v>39083</c:v>
                </c:pt>
                <c:pt idx="194">
                  <c:v>39114</c:v>
                </c:pt>
                <c:pt idx="195">
                  <c:v>39142</c:v>
                </c:pt>
                <c:pt idx="196">
                  <c:v>39173</c:v>
                </c:pt>
                <c:pt idx="197">
                  <c:v>39203</c:v>
                </c:pt>
                <c:pt idx="198">
                  <c:v>39234</c:v>
                </c:pt>
                <c:pt idx="199">
                  <c:v>39264</c:v>
                </c:pt>
                <c:pt idx="200">
                  <c:v>39295</c:v>
                </c:pt>
                <c:pt idx="201">
                  <c:v>39326</c:v>
                </c:pt>
                <c:pt idx="202">
                  <c:v>39356</c:v>
                </c:pt>
                <c:pt idx="203">
                  <c:v>39387</c:v>
                </c:pt>
                <c:pt idx="204">
                  <c:v>39417</c:v>
                </c:pt>
                <c:pt idx="205">
                  <c:v>39448</c:v>
                </c:pt>
                <c:pt idx="206">
                  <c:v>39479</c:v>
                </c:pt>
                <c:pt idx="207">
                  <c:v>39508</c:v>
                </c:pt>
                <c:pt idx="208">
                  <c:v>39539</c:v>
                </c:pt>
                <c:pt idx="209">
                  <c:v>39569</c:v>
                </c:pt>
                <c:pt idx="210">
                  <c:v>39600</c:v>
                </c:pt>
                <c:pt idx="211">
                  <c:v>39630</c:v>
                </c:pt>
                <c:pt idx="212">
                  <c:v>39661</c:v>
                </c:pt>
                <c:pt idx="213">
                  <c:v>39692</c:v>
                </c:pt>
                <c:pt idx="214">
                  <c:v>39722</c:v>
                </c:pt>
                <c:pt idx="215">
                  <c:v>39753</c:v>
                </c:pt>
                <c:pt idx="216">
                  <c:v>39783</c:v>
                </c:pt>
                <c:pt idx="217">
                  <c:v>39814</c:v>
                </c:pt>
                <c:pt idx="218">
                  <c:v>39845</c:v>
                </c:pt>
                <c:pt idx="219">
                  <c:v>39873</c:v>
                </c:pt>
                <c:pt idx="220">
                  <c:v>39904</c:v>
                </c:pt>
                <c:pt idx="221">
                  <c:v>39934</c:v>
                </c:pt>
                <c:pt idx="222">
                  <c:v>39965</c:v>
                </c:pt>
                <c:pt idx="223">
                  <c:v>39995</c:v>
                </c:pt>
                <c:pt idx="224">
                  <c:v>40026</c:v>
                </c:pt>
                <c:pt idx="225">
                  <c:v>40057</c:v>
                </c:pt>
                <c:pt idx="226">
                  <c:v>40087</c:v>
                </c:pt>
                <c:pt idx="227">
                  <c:v>40118</c:v>
                </c:pt>
                <c:pt idx="228">
                  <c:v>40148</c:v>
                </c:pt>
                <c:pt idx="229">
                  <c:v>40179</c:v>
                </c:pt>
                <c:pt idx="230">
                  <c:v>40210</c:v>
                </c:pt>
                <c:pt idx="231">
                  <c:v>40238</c:v>
                </c:pt>
                <c:pt idx="232">
                  <c:v>40269</c:v>
                </c:pt>
                <c:pt idx="233">
                  <c:v>40299</c:v>
                </c:pt>
                <c:pt idx="234">
                  <c:v>40330</c:v>
                </c:pt>
                <c:pt idx="235">
                  <c:v>40360</c:v>
                </c:pt>
                <c:pt idx="236">
                  <c:v>40391</c:v>
                </c:pt>
                <c:pt idx="237">
                  <c:v>40422</c:v>
                </c:pt>
                <c:pt idx="238">
                  <c:v>40452</c:v>
                </c:pt>
                <c:pt idx="239">
                  <c:v>40483</c:v>
                </c:pt>
                <c:pt idx="240">
                  <c:v>40513</c:v>
                </c:pt>
                <c:pt idx="241">
                  <c:v>40544</c:v>
                </c:pt>
                <c:pt idx="242">
                  <c:v>40575</c:v>
                </c:pt>
                <c:pt idx="243">
                  <c:v>40603</c:v>
                </c:pt>
                <c:pt idx="244">
                  <c:v>40634</c:v>
                </c:pt>
                <c:pt idx="245">
                  <c:v>40664</c:v>
                </c:pt>
                <c:pt idx="246">
                  <c:v>40695</c:v>
                </c:pt>
                <c:pt idx="247">
                  <c:v>40725</c:v>
                </c:pt>
                <c:pt idx="248">
                  <c:v>40756</c:v>
                </c:pt>
                <c:pt idx="249">
                  <c:v>40787</c:v>
                </c:pt>
                <c:pt idx="250">
                  <c:v>40817</c:v>
                </c:pt>
                <c:pt idx="251">
                  <c:v>40848</c:v>
                </c:pt>
                <c:pt idx="252">
                  <c:v>40878</c:v>
                </c:pt>
                <c:pt idx="253">
                  <c:v>40909</c:v>
                </c:pt>
                <c:pt idx="254">
                  <c:v>40940</c:v>
                </c:pt>
                <c:pt idx="255">
                  <c:v>40969</c:v>
                </c:pt>
                <c:pt idx="256">
                  <c:v>41000</c:v>
                </c:pt>
                <c:pt idx="257">
                  <c:v>41030</c:v>
                </c:pt>
                <c:pt idx="258">
                  <c:v>41061</c:v>
                </c:pt>
                <c:pt idx="259">
                  <c:v>41091</c:v>
                </c:pt>
                <c:pt idx="260">
                  <c:v>41122</c:v>
                </c:pt>
                <c:pt idx="261">
                  <c:v>41153</c:v>
                </c:pt>
                <c:pt idx="262">
                  <c:v>41183</c:v>
                </c:pt>
                <c:pt idx="263">
                  <c:v>41214</c:v>
                </c:pt>
                <c:pt idx="264">
                  <c:v>41244</c:v>
                </c:pt>
                <c:pt idx="265">
                  <c:v>41275</c:v>
                </c:pt>
                <c:pt idx="266">
                  <c:v>41306</c:v>
                </c:pt>
                <c:pt idx="267">
                  <c:v>41334</c:v>
                </c:pt>
                <c:pt idx="268">
                  <c:v>41365</c:v>
                </c:pt>
                <c:pt idx="269">
                  <c:v>41395</c:v>
                </c:pt>
                <c:pt idx="270">
                  <c:v>41426</c:v>
                </c:pt>
                <c:pt idx="271">
                  <c:v>41456</c:v>
                </c:pt>
                <c:pt idx="272">
                  <c:v>41487</c:v>
                </c:pt>
                <c:pt idx="273">
                  <c:v>41518</c:v>
                </c:pt>
                <c:pt idx="274">
                  <c:v>41548</c:v>
                </c:pt>
                <c:pt idx="275">
                  <c:v>41579</c:v>
                </c:pt>
                <c:pt idx="276">
                  <c:v>41609</c:v>
                </c:pt>
                <c:pt idx="277">
                  <c:v>41640</c:v>
                </c:pt>
                <c:pt idx="278">
                  <c:v>41671</c:v>
                </c:pt>
                <c:pt idx="279">
                  <c:v>41699</c:v>
                </c:pt>
                <c:pt idx="280">
                  <c:v>41730</c:v>
                </c:pt>
                <c:pt idx="281">
                  <c:v>41760</c:v>
                </c:pt>
                <c:pt idx="282">
                  <c:v>41791</c:v>
                </c:pt>
                <c:pt idx="283">
                  <c:v>41821</c:v>
                </c:pt>
                <c:pt idx="284">
                  <c:v>41852</c:v>
                </c:pt>
                <c:pt idx="285">
                  <c:v>41883</c:v>
                </c:pt>
                <c:pt idx="286">
                  <c:v>41913</c:v>
                </c:pt>
                <c:pt idx="287">
                  <c:v>41944</c:v>
                </c:pt>
                <c:pt idx="288">
                  <c:v>41974</c:v>
                </c:pt>
                <c:pt idx="289">
                  <c:v>42005</c:v>
                </c:pt>
                <c:pt idx="290">
                  <c:v>42036</c:v>
                </c:pt>
                <c:pt idx="291">
                  <c:v>42064</c:v>
                </c:pt>
                <c:pt idx="292">
                  <c:v>42095</c:v>
                </c:pt>
                <c:pt idx="293">
                  <c:v>42125</c:v>
                </c:pt>
                <c:pt idx="294">
                  <c:v>42156</c:v>
                </c:pt>
                <c:pt idx="295">
                  <c:v>42186</c:v>
                </c:pt>
                <c:pt idx="296">
                  <c:v>42217</c:v>
                </c:pt>
                <c:pt idx="297">
                  <c:v>42248</c:v>
                </c:pt>
                <c:pt idx="298">
                  <c:v>42278</c:v>
                </c:pt>
                <c:pt idx="299">
                  <c:v>42309</c:v>
                </c:pt>
                <c:pt idx="300">
                  <c:v>42339</c:v>
                </c:pt>
                <c:pt idx="301">
                  <c:v>42370</c:v>
                </c:pt>
                <c:pt idx="302">
                  <c:v>42401</c:v>
                </c:pt>
                <c:pt idx="303">
                  <c:v>42430</c:v>
                </c:pt>
                <c:pt idx="304">
                  <c:v>42461</c:v>
                </c:pt>
                <c:pt idx="305">
                  <c:v>42491</c:v>
                </c:pt>
                <c:pt idx="306">
                  <c:v>42522</c:v>
                </c:pt>
                <c:pt idx="307">
                  <c:v>42552</c:v>
                </c:pt>
                <c:pt idx="308">
                  <c:v>42583</c:v>
                </c:pt>
                <c:pt idx="309">
                  <c:v>42614</c:v>
                </c:pt>
                <c:pt idx="310">
                  <c:v>42644</c:v>
                </c:pt>
                <c:pt idx="311">
                  <c:v>42675</c:v>
                </c:pt>
                <c:pt idx="312">
                  <c:v>42705</c:v>
                </c:pt>
                <c:pt idx="313">
                  <c:v>42736</c:v>
                </c:pt>
                <c:pt idx="314">
                  <c:v>42767</c:v>
                </c:pt>
                <c:pt idx="315">
                  <c:v>42795</c:v>
                </c:pt>
                <c:pt idx="316">
                  <c:v>42826</c:v>
                </c:pt>
                <c:pt idx="317">
                  <c:v>42856</c:v>
                </c:pt>
                <c:pt idx="318">
                  <c:v>42887</c:v>
                </c:pt>
                <c:pt idx="319">
                  <c:v>42917</c:v>
                </c:pt>
                <c:pt idx="320">
                  <c:v>42948</c:v>
                </c:pt>
                <c:pt idx="321">
                  <c:v>42979</c:v>
                </c:pt>
                <c:pt idx="322">
                  <c:v>43009</c:v>
                </c:pt>
                <c:pt idx="323">
                  <c:v>43040</c:v>
                </c:pt>
                <c:pt idx="324">
                  <c:v>43070</c:v>
                </c:pt>
                <c:pt idx="325">
                  <c:v>43101</c:v>
                </c:pt>
                <c:pt idx="326">
                  <c:v>43132</c:v>
                </c:pt>
                <c:pt idx="327">
                  <c:v>43160</c:v>
                </c:pt>
                <c:pt idx="328">
                  <c:v>43191</c:v>
                </c:pt>
                <c:pt idx="329">
                  <c:v>43221</c:v>
                </c:pt>
                <c:pt idx="330">
                  <c:v>43252</c:v>
                </c:pt>
                <c:pt idx="331">
                  <c:v>43282</c:v>
                </c:pt>
                <c:pt idx="332">
                  <c:v>43313</c:v>
                </c:pt>
                <c:pt idx="333">
                  <c:v>43344</c:v>
                </c:pt>
                <c:pt idx="334">
                  <c:v>43374</c:v>
                </c:pt>
                <c:pt idx="335">
                  <c:v>43405</c:v>
                </c:pt>
                <c:pt idx="336">
                  <c:v>43435</c:v>
                </c:pt>
              </c:numCache>
            </c:numRef>
          </c:cat>
          <c:val>
            <c:numRef>
              <c:f>BTC!$C$134:$C$470</c:f>
              <c:numCache>
                <c:formatCode>_(* #,##0.0_);_(* \(#,##0.0\);_(* "-"??_);_(@_)</c:formatCode>
                <c:ptCount val="337"/>
                <c:pt idx="60" formatCode="0.0%">
                  <c:v>-2.4278576368210521E-2</c:v>
                </c:pt>
                <c:pt idx="61" formatCode="0.0%">
                  <c:v>-2.3996410448435705E-2</c:v>
                </c:pt>
                <c:pt idx="62" formatCode="0.0%">
                  <c:v>-2.2067259314331865E-2</c:v>
                </c:pt>
                <c:pt idx="63" formatCode="0.0%">
                  <c:v>-2.1084069893241346E-2</c:v>
                </c:pt>
                <c:pt idx="64" formatCode="0.0%">
                  <c:v>-1.9525578243550713E-2</c:v>
                </c:pt>
                <c:pt idx="65" formatCode="0.0%">
                  <c:v>-1.8723114524260797E-2</c:v>
                </c:pt>
                <c:pt idx="66" formatCode="0.0%">
                  <c:v>-1.7752393872986751E-2</c:v>
                </c:pt>
                <c:pt idx="67" formatCode="0.0%">
                  <c:v>-1.9119086904265316E-2</c:v>
                </c:pt>
                <c:pt idx="68" formatCode="0.0%">
                  <c:v>-1.9600267206299413E-2</c:v>
                </c:pt>
                <c:pt idx="69" formatCode="0.0%">
                  <c:v>-2.1346580986452805E-2</c:v>
                </c:pt>
                <c:pt idx="70" formatCode="0.0%">
                  <c:v>-2.3308086129443201E-2</c:v>
                </c:pt>
                <c:pt idx="71" formatCode="0.0%">
                  <c:v>-2.4545646535666064E-2</c:v>
                </c:pt>
                <c:pt idx="72" formatCode="0.0%">
                  <c:v>-2.8017000795516903E-2</c:v>
                </c:pt>
                <c:pt idx="73" formatCode="0.0%">
                  <c:v>-2.689621230984687E-2</c:v>
                </c:pt>
                <c:pt idx="74" formatCode="0.0%">
                  <c:v>-2.8417291765021304E-2</c:v>
                </c:pt>
                <c:pt idx="75" formatCode="0.0%">
                  <c:v>-2.9141826369521274E-2</c:v>
                </c:pt>
                <c:pt idx="76" formatCode="0.0%">
                  <c:v>-3.1394173138062226E-2</c:v>
                </c:pt>
                <c:pt idx="77" formatCode="0.0%">
                  <c:v>-3.2095836724328003E-2</c:v>
                </c:pt>
                <c:pt idx="78" formatCode="0.0%">
                  <c:v>-3.2908513175398571E-2</c:v>
                </c:pt>
                <c:pt idx="79" formatCode="0.0%">
                  <c:v>-3.3667479278400782E-2</c:v>
                </c:pt>
                <c:pt idx="80" formatCode="0.0%">
                  <c:v>-3.4185151182768332E-2</c:v>
                </c:pt>
                <c:pt idx="81" formatCode="0.0%">
                  <c:v>-3.4367769204136825E-2</c:v>
                </c:pt>
                <c:pt idx="82" formatCode="0.0%">
                  <c:v>-3.4235209768080796E-2</c:v>
                </c:pt>
                <c:pt idx="83" formatCode="0.0%">
                  <c:v>-3.5527381700968141E-2</c:v>
                </c:pt>
                <c:pt idx="84" formatCode="0.0%">
                  <c:v>-3.4928709064602242E-2</c:v>
                </c:pt>
                <c:pt idx="85" formatCode="0.0%">
                  <c:v>-3.6986114907899673E-2</c:v>
                </c:pt>
                <c:pt idx="86" formatCode="0.0%">
                  <c:v>-3.6497433944677776E-2</c:v>
                </c:pt>
                <c:pt idx="87" formatCode="0.0%">
                  <c:v>-3.67349814647717E-2</c:v>
                </c:pt>
                <c:pt idx="88" formatCode="0.0%">
                  <c:v>-3.5718055100629614E-2</c:v>
                </c:pt>
                <c:pt idx="89" formatCode="0.0%">
                  <c:v>-3.6245206631030882E-2</c:v>
                </c:pt>
                <c:pt idx="90" formatCode="0.0%">
                  <c:v>-3.6337411661230286E-2</c:v>
                </c:pt>
                <c:pt idx="91" formatCode="0.0%">
                  <c:v>-3.5198545048203828E-2</c:v>
                </c:pt>
                <c:pt idx="92" formatCode="0.0%">
                  <c:v>-3.5324566743687467E-2</c:v>
                </c:pt>
                <c:pt idx="93" formatCode="0.0%">
                  <c:v>-3.8247825793065682E-2</c:v>
                </c:pt>
                <c:pt idx="94" formatCode="0.0%">
                  <c:v>-3.9789366741001496E-2</c:v>
                </c:pt>
                <c:pt idx="95" formatCode="0.0%">
                  <c:v>-3.9304705319569339E-2</c:v>
                </c:pt>
                <c:pt idx="96" formatCode="0.0%">
                  <c:v>-3.923289561416507E-2</c:v>
                </c:pt>
                <c:pt idx="97" formatCode="0.0%">
                  <c:v>-4.0550344840680284E-2</c:v>
                </c:pt>
                <c:pt idx="98" formatCode="0.0%">
                  <c:v>-4.096374991638338E-2</c:v>
                </c:pt>
                <c:pt idx="99" formatCode="0.0%">
                  <c:v>-4.1590052929343882E-2</c:v>
                </c:pt>
                <c:pt idx="100" formatCode="0.0%">
                  <c:v>-4.2494188979147064E-2</c:v>
                </c:pt>
                <c:pt idx="101" formatCode="0.0%">
                  <c:v>-4.3207123116509066E-2</c:v>
                </c:pt>
                <c:pt idx="102" formatCode="0.0%">
                  <c:v>-4.5157467213651346E-2</c:v>
                </c:pt>
                <c:pt idx="103" formatCode="0.0%">
                  <c:v>-4.6011256792223197E-2</c:v>
                </c:pt>
                <c:pt idx="104" formatCode="0.0%">
                  <c:v>-4.7899500301102488E-2</c:v>
                </c:pt>
                <c:pt idx="105" formatCode="0.0%">
                  <c:v>-4.4272503249975115E-2</c:v>
                </c:pt>
                <c:pt idx="106" formatCode="0.0%">
                  <c:v>-4.2003040449224024E-2</c:v>
                </c:pt>
                <c:pt idx="107" formatCode="0.0%">
                  <c:v>-4.2872065196300359E-2</c:v>
                </c:pt>
                <c:pt idx="108" formatCode="0.0%">
                  <c:v>-4.3166747317659224E-2</c:v>
                </c:pt>
                <c:pt idx="109" formatCode="0.0%">
                  <c:v>-4.040796406410295E-2</c:v>
                </c:pt>
                <c:pt idx="110" formatCode="0.0%">
                  <c:v>-4.0240608524538424E-2</c:v>
                </c:pt>
                <c:pt idx="111" formatCode="0.0%">
                  <c:v>-3.9736259502102883E-2</c:v>
                </c:pt>
                <c:pt idx="112" formatCode="0.0%">
                  <c:v>-4.0103992330565628E-2</c:v>
                </c:pt>
                <c:pt idx="113" formatCode="0.0%">
                  <c:v>-3.9794434881277041E-2</c:v>
                </c:pt>
                <c:pt idx="114" formatCode="0.0%">
                  <c:v>-3.8640555131159639E-2</c:v>
                </c:pt>
                <c:pt idx="115" formatCode="0.0%">
                  <c:v>-3.7936464933085542E-2</c:v>
                </c:pt>
                <c:pt idx="116" formatCode="0.0%">
                  <c:v>-3.6771523048768039E-2</c:v>
                </c:pt>
                <c:pt idx="117" formatCode="0.0%">
                  <c:v>-3.6954652090236927E-2</c:v>
                </c:pt>
                <c:pt idx="118" formatCode="0.0%">
                  <c:v>-3.8161052949232811E-2</c:v>
                </c:pt>
                <c:pt idx="119" formatCode="0.0%">
                  <c:v>-3.8198946157591063E-2</c:v>
                </c:pt>
                <c:pt idx="120" formatCode="0.0%">
                  <c:v>-3.781201054739388E-2</c:v>
                </c:pt>
                <c:pt idx="121" formatCode="0.0%">
                  <c:v>-4.0263182982596957E-2</c:v>
                </c:pt>
                <c:pt idx="122" formatCode="0.0%">
                  <c:v>-4.1610589067394156E-2</c:v>
                </c:pt>
                <c:pt idx="123" formatCode="0.0%">
                  <c:v>-4.3159980141523065E-2</c:v>
                </c:pt>
                <c:pt idx="124" formatCode="0.0%">
                  <c:v>-4.2580849614171849E-2</c:v>
                </c:pt>
                <c:pt idx="125" formatCode="0.0%">
                  <c:v>-4.4000761787704484E-2</c:v>
                </c:pt>
                <c:pt idx="126" formatCode="0.0%">
                  <c:v>-4.4230813024793168E-2</c:v>
                </c:pt>
                <c:pt idx="127" formatCode="0.0%">
                  <c:v>-4.6027200200603129E-2</c:v>
                </c:pt>
                <c:pt idx="128" formatCode="0.0%">
                  <c:v>-4.6178430322105404E-2</c:v>
                </c:pt>
                <c:pt idx="129" formatCode="0.0%">
                  <c:v>-4.5652646746961748E-2</c:v>
                </c:pt>
                <c:pt idx="130" formatCode="0.0%">
                  <c:v>-4.4643640824507148E-2</c:v>
                </c:pt>
                <c:pt idx="131" formatCode="0.0%">
                  <c:v>-4.3630041358236081E-2</c:v>
                </c:pt>
                <c:pt idx="132" formatCode="0.0%">
                  <c:v>-4.2392903033259877E-2</c:v>
                </c:pt>
                <c:pt idx="133" formatCode="0.0%">
                  <c:v>-4.0732064051997613E-2</c:v>
                </c:pt>
                <c:pt idx="134" formatCode="0.0%">
                  <c:v>-3.9899747639353694E-2</c:v>
                </c:pt>
                <c:pt idx="135" formatCode="0.0%">
                  <c:v>-3.7368688299598572E-2</c:v>
                </c:pt>
                <c:pt idx="136" formatCode="0.0%">
                  <c:v>-3.693872060119683E-2</c:v>
                </c:pt>
                <c:pt idx="137" formatCode="0.0%">
                  <c:v>-3.675060548131779E-2</c:v>
                </c:pt>
                <c:pt idx="138" formatCode="0.0%">
                  <c:v>-3.5428224933554721E-2</c:v>
                </c:pt>
                <c:pt idx="139" formatCode="0.0%">
                  <c:v>-3.2861572666688238E-2</c:v>
                </c:pt>
                <c:pt idx="140" formatCode="0.0%">
                  <c:v>-3.033217739412793E-2</c:v>
                </c:pt>
                <c:pt idx="141" formatCode="0.0%">
                  <c:v>-2.639644217078585E-2</c:v>
                </c:pt>
                <c:pt idx="142" formatCode="0.0%">
                  <c:v>-2.184690332752082E-2</c:v>
                </c:pt>
                <c:pt idx="143" formatCode="0.0%">
                  <c:v>-1.9241579081283156E-2</c:v>
                </c:pt>
                <c:pt idx="144" formatCode="0.0%">
                  <c:v>-1.593580803816564E-2</c:v>
                </c:pt>
                <c:pt idx="145" formatCode="0.0%">
                  <c:v>-1.3168063323796773E-2</c:v>
                </c:pt>
                <c:pt idx="146" formatCode="0.0%">
                  <c:v>-1.1318329215565161E-2</c:v>
                </c:pt>
                <c:pt idx="147" formatCode="0.0%">
                  <c:v>-8.9251133155036234E-3</c:v>
                </c:pt>
                <c:pt idx="148" formatCode="0.0%">
                  <c:v>-6.8683473601643058E-3</c:v>
                </c:pt>
                <c:pt idx="149" formatCode="0.0%">
                  <c:v>-1.5524962867722498E-3</c:v>
                </c:pt>
                <c:pt idx="150" formatCode="0.0%">
                  <c:v>1.7554944490035501E-3</c:v>
                </c:pt>
                <c:pt idx="151" formatCode="0.0%">
                  <c:v>4.1532083961077102E-3</c:v>
                </c:pt>
                <c:pt idx="152" formatCode="0.0%">
                  <c:v>5.8214976512848855E-3</c:v>
                </c:pt>
                <c:pt idx="153" formatCode="0.0%">
                  <c:v>5.9324650459203349E-3</c:v>
                </c:pt>
                <c:pt idx="154" formatCode="0.0%">
                  <c:v>6.0638824739537517E-3</c:v>
                </c:pt>
                <c:pt idx="155" formatCode="0.0%">
                  <c:v>6.0238183244232498E-3</c:v>
                </c:pt>
                <c:pt idx="156" formatCode="0.0%">
                  <c:v>6.7207063891396249E-3</c:v>
                </c:pt>
                <c:pt idx="157" formatCode="0.0%">
                  <c:v>7.5463231241078123E-3</c:v>
                </c:pt>
                <c:pt idx="158" formatCode="0.0%">
                  <c:v>8.1777286496848272E-3</c:v>
                </c:pt>
                <c:pt idx="159" formatCode="0.0%">
                  <c:v>9.0404784457046999E-3</c:v>
                </c:pt>
                <c:pt idx="160" formatCode="0.0%">
                  <c:v>9.2277353862000745E-3</c:v>
                </c:pt>
                <c:pt idx="161" formatCode="0.0%">
                  <c:v>1.0054413573191347E-2</c:v>
                </c:pt>
                <c:pt idx="162" formatCode="0.0%">
                  <c:v>1.2437969228145327E-2</c:v>
                </c:pt>
                <c:pt idx="163" formatCode="0.0%">
                  <c:v>1.3928505756767304E-2</c:v>
                </c:pt>
                <c:pt idx="164" formatCode="0.0%">
                  <c:v>1.4532949380042362E-2</c:v>
                </c:pt>
                <c:pt idx="165" formatCode="0.0%">
                  <c:v>1.5016778129766515E-2</c:v>
                </c:pt>
                <c:pt idx="166" formatCode="0.0%">
                  <c:v>1.6310640353490068E-2</c:v>
                </c:pt>
                <c:pt idx="167" formatCode="0.0%">
                  <c:v>1.5941201742148116E-2</c:v>
                </c:pt>
                <c:pt idx="168" formatCode="0.0%">
                  <c:v>1.6952221591418414E-2</c:v>
                </c:pt>
                <c:pt idx="169" formatCode="0.0%">
                  <c:v>1.6677248091703099E-2</c:v>
                </c:pt>
                <c:pt idx="170" formatCode="0.0%">
                  <c:v>1.6166705482058771E-2</c:v>
                </c:pt>
                <c:pt idx="171" formatCode="0.0%">
                  <c:v>1.7103270064228217E-2</c:v>
                </c:pt>
                <c:pt idx="172" formatCode="0.0%">
                  <c:v>1.8630991751680179E-2</c:v>
                </c:pt>
                <c:pt idx="173" formatCode="0.0%">
                  <c:v>1.6937905774844393E-2</c:v>
                </c:pt>
                <c:pt idx="174" formatCode="0.0%">
                  <c:v>1.5573998581722171E-2</c:v>
                </c:pt>
                <c:pt idx="175" formatCode="0.0%">
                  <c:v>1.615073045331996E-2</c:v>
                </c:pt>
                <c:pt idx="176" formatCode="0.0%">
                  <c:v>1.4558479854152139E-2</c:v>
                </c:pt>
                <c:pt idx="177" formatCode="0.0%">
                  <c:v>1.4940764516372154E-2</c:v>
                </c:pt>
                <c:pt idx="178" formatCode="0.0%">
                  <c:v>1.4383306857449004E-2</c:v>
                </c:pt>
                <c:pt idx="179" formatCode="0.0%">
                  <c:v>1.6263130345343404E-2</c:v>
                </c:pt>
                <c:pt idx="180" formatCode="0.0%">
                  <c:v>1.5186769996177272E-2</c:v>
                </c:pt>
                <c:pt idx="181" formatCode="0.0%">
                  <c:v>1.3660510976499653E-2</c:v>
                </c:pt>
                <c:pt idx="182" formatCode="0.0%">
                  <c:v>1.3928754872042782E-2</c:v>
                </c:pt>
                <c:pt idx="183" formatCode="0.0%">
                  <c:v>1.3183659903807069E-2</c:v>
                </c:pt>
                <c:pt idx="184" formatCode="0.0%">
                  <c:v>1.2351966843491647E-2</c:v>
                </c:pt>
                <c:pt idx="185" formatCode="0.0%">
                  <c:v>1.194374916992736E-2</c:v>
                </c:pt>
                <c:pt idx="186" formatCode="0.0%">
                  <c:v>1.105230179721531E-2</c:v>
                </c:pt>
                <c:pt idx="187" formatCode="0.0%">
                  <c:v>1.1328819893264393E-2</c:v>
                </c:pt>
                <c:pt idx="188" formatCode="0.0%">
                  <c:v>1.2456704971963845E-2</c:v>
                </c:pt>
                <c:pt idx="189" formatCode="0.0%">
                  <c:v>1.2140900664063094E-2</c:v>
                </c:pt>
                <c:pt idx="190" formatCode="0.0%">
                  <c:v>1.2563445736922408E-2</c:v>
                </c:pt>
                <c:pt idx="191" formatCode="0.0%">
                  <c:v>1.2063522065091032E-2</c:v>
                </c:pt>
                <c:pt idx="192" formatCode="0.0%">
                  <c:v>1.1769067978405446E-2</c:v>
                </c:pt>
                <c:pt idx="193" formatCode="0.0%">
                  <c:v>1.1487901174159623E-2</c:v>
                </c:pt>
                <c:pt idx="194" formatCode="0.0%">
                  <c:v>1.1056722166024505E-2</c:v>
                </c:pt>
                <c:pt idx="195" formatCode="0.0%">
                  <c:v>9.9186248139703174E-3</c:v>
                </c:pt>
                <c:pt idx="196" formatCode="0.0%">
                  <c:v>1.1109466391691882E-2</c:v>
                </c:pt>
                <c:pt idx="197" formatCode="0.0%">
                  <c:v>1.0434525932576532E-2</c:v>
                </c:pt>
                <c:pt idx="198" formatCode="0.0%">
                  <c:v>1.0097662277543462E-2</c:v>
                </c:pt>
                <c:pt idx="199" formatCode="0.0%">
                  <c:v>6.7687967406636872E-3</c:v>
                </c:pt>
                <c:pt idx="200" formatCode="0.0%">
                  <c:v>5.9486476725490638E-3</c:v>
                </c:pt>
                <c:pt idx="201" formatCode="0.0%">
                  <c:v>4.5399822414239673E-3</c:v>
                </c:pt>
                <c:pt idx="202" formatCode="0.0%">
                  <c:v>3.1718640100759717E-3</c:v>
                </c:pt>
                <c:pt idx="203" formatCode="0.0%">
                  <c:v>9.9147694342238929E-4</c:v>
                </c:pt>
                <c:pt idx="204" formatCode="0.0%">
                  <c:v>2.920968472870433E-4</c:v>
                </c:pt>
                <c:pt idx="205" formatCode="0.0%">
                  <c:v>-2.7253017114976319E-3</c:v>
                </c:pt>
                <c:pt idx="206" formatCode="0.0%">
                  <c:v>-4.2697100849937763E-3</c:v>
                </c:pt>
                <c:pt idx="207" formatCode="0.0%">
                  <c:v>-7.3199339203306431E-3</c:v>
                </c:pt>
                <c:pt idx="208" formatCode="0.0%">
                  <c:v>-1.0421245213577334E-2</c:v>
                </c:pt>
                <c:pt idx="209" formatCode="0.0%">
                  <c:v>-1.0760084050438139E-2</c:v>
                </c:pt>
                <c:pt idx="210" formatCode="0.0%">
                  <c:v>-1.2660057321655937E-2</c:v>
                </c:pt>
                <c:pt idx="211" formatCode="0.0%">
                  <c:v>-1.374676127971366E-2</c:v>
                </c:pt>
                <c:pt idx="212" formatCode="0.0%">
                  <c:v>-1.5031290875082953E-2</c:v>
                </c:pt>
                <c:pt idx="213" formatCode="0.0%">
                  <c:v>-1.6744232789730942E-2</c:v>
                </c:pt>
                <c:pt idx="214" formatCode="0.0%">
                  <c:v>-1.7104229753169903E-2</c:v>
                </c:pt>
                <c:pt idx="215" formatCode="0.0%">
                  <c:v>-1.6679091700315327E-2</c:v>
                </c:pt>
                <c:pt idx="216" formatCode="0.0%">
                  <c:v>-1.8096833883886044E-2</c:v>
                </c:pt>
                <c:pt idx="217" formatCode="0.0%">
                  <c:v>-1.7416021100771121E-2</c:v>
                </c:pt>
                <c:pt idx="218" formatCode="0.0%">
                  <c:v>-1.6685658724911887E-2</c:v>
                </c:pt>
                <c:pt idx="219" formatCode="0.0%">
                  <c:v>-1.5003875770540093E-2</c:v>
                </c:pt>
                <c:pt idx="220" formatCode="0.0%">
                  <c:v>-1.3126890104026305E-2</c:v>
                </c:pt>
                <c:pt idx="221" formatCode="0.0%">
                  <c:v>-1.3704542853324881E-2</c:v>
                </c:pt>
                <c:pt idx="222" formatCode="0.0%">
                  <c:v>-1.2397427140802594E-2</c:v>
                </c:pt>
                <c:pt idx="223" formatCode="0.0%">
                  <c:v>-1.2129205557810115E-2</c:v>
                </c:pt>
                <c:pt idx="224" formatCode="0.0%">
                  <c:v>-1.1930310896673166E-2</c:v>
                </c:pt>
                <c:pt idx="225" formatCode="0.0%">
                  <c:v>-1.1743333982773449E-2</c:v>
                </c:pt>
                <c:pt idx="226" formatCode="0.0%">
                  <c:v>-1.2828653485729823E-2</c:v>
                </c:pt>
                <c:pt idx="227" formatCode="0.0%">
                  <c:v>-1.4169895077161928E-2</c:v>
                </c:pt>
                <c:pt idx="228" formatCode="0.0%">
                  <c:v>-1.5700590389358046E-2</c:v>
                </c:pt>
                <c:pt idx="229" formatCode="0.0%">
                  <c:v>-1.6789125342938728E-2</c:v>
                </c:pt>
                <c:pt idx="230" formatCode="0.0%">
                  <c:v>-1.8433228210764589E-2</c:v>
                </c:pt>
                <c:pt idx="231" formatCode="0.0%">
                  <c:v>-2.1099412089144925E-2</c:v>
                </c:pt>
                <c:pt idx="232" formatCode="0.0%">
                  <c:v>-2.430714642506502E-2</c:v>
                </c:pt>
                <c:pt idx="233" formatCode="0.0%">
                  <c:v>-2.4822464089715182E-2</c:v>
                </c:pt>
                <c:pt idx="234" formatCode="0.0%">
                  <c:v>-2.7546650587459452E-2</c:v>
                </c:pt>
                <c:pt idx="235" formatCode="0.0%">
                  <c:v>-2.974702959982126E-2</c:v>
                </c:pt>
                <c:pt idx="236" formatCode="0.0%">
                  <c:v>-3.1152371460973129E-2</c:v>
                </c:pt>
                <c:pt idx="237" formatCode="0.0%">
                  <c:v>-3.2328335422739406E-2</c:v>
                </c:pt>
                <c:pt idx="238" formatCode="0.0%">
                  <c:v>-3.3467231539907917E-2</c:v>
                </c:pt>
                <c:pt idx="239" formatCode="0.0%">
                  <c:v>-3.4692906752005079E-2</c:v>
                </c:pt>
                <c:pt idx="240" formatCode="0.0%">
                  <c:v>-3.4313368338785684E-2</c:v>
                </c:pt>
                <c:pt idx="241" formatCode="0.0%">
                  <c:v>-3.4920372265124275E-2</c:v>
                </c:pt>
                <c:pt idx="242" formatCode="0.0%">
                  <c:v>-3.4296190521759327E-2</c:v>
                </c:pt>
                <c:pt idx="243" formatCode="0.0%">
                  <c:v>-3.3614865377322722E-2</c:v>
                </c:pt>
                <c:pt idx="244" formatCode="0.0%">
                  <c:v>-3.2337745011904569E-2</c:v>
                </c:pt>
                <c:pt idx="245" formatCode="0.0%">
                  <c:v>-3.2664649044868946E-2</c:v>
                </c:pt>
                <c:pt idx="246" formatCode="0.0%">
                  <c:v>-3.1374986326707162E-2</c:v>
                </c:pt>
                <c:pt idx="247" formatCode="0.0%">
                  <c:v>-3.0851348998987425E-2</c:v>
                </c:pt>
                <c:pt idx="248" formatCode="0.0%">
                  <c:v>-3.1224206310882768E-2</c:v>
                </c:pt>
                <c:pt idx="249" formatCode="0.0%">
                  <c:v>-3.0291982253655488E-2</c:v>
                </c:pt>
                <c:pt idx="250" formatCode="0.0%">
                  <c:v>-2.9149383489925674E-2</c:v>
                </c:pt>
                <c:pt idx="251" formatCode="0.0%">
                  <c:v>-2.9180726175230386E-2</c:v>
                </c:pt>
                <c:pt idx="252" formatCode="0.0%">
                  <c:v>-2.9463580166166764E-2</c:v>
                </c:pt>
                <c:pt idx="253" formatCode="0.0%">
                  <c:v>-2.995940816466779E-2</c:v>
                </c:pt>
                <c:pt idx="254" formatCode="0.0%">
                  <c:v>-2.9326769698907865E-2</c:v>
                </c:pt>
                <c:pt idx="255" formatCode="0.0%">
                  <c:v>-2.8600740393267588E-2</c:v>
                </c:pt>
                <c:pt idx="256" formatCode="0.0%">
                  <c:v>-2.96101937051759E-2</c:v>
                </c:pt>
                <c:pt idx="257" formatCode="0.0%">
                  <c:v>-2.9585016448199625E-2</c:v>
                </c:pt>
                <c:pt idx="258" formatCode="0.0%">
                  <c:v>-3.0348274589931324E-2</c:v>
                </c:pt>
                <c:pt idx="259" formatCode="0.0%">
                  <c:v>-3.0414550200440631E-2</c:v>
                </c:pt>
                <c:pt idx="260" formatCode="0.0%">
                  <c:v>-2.9351710949488068E-2</c:v>
                </c:pt>
                <c:pt idx="261" formatCode="0.0%">
                  <c:v>-2.9013828911330301E-2</c:v>
                </c:pt>
                <c:pt idx="262" formatCode="0.0%">
                  <c:v>-2.9781909489669658E-2</c:v>
                </c:pt>
                <c:pt idx="263" formatCode="0.0%">
                  <c:v>-2.9554998307955358E-2</c:v>
                </c:pt>
                <c:pt idx="264" formatCode="0.0%">
                  <c:v>-3.0126658735020087E-2</c:v>
                </c:pt>
                <c:pt idx="265" formatCode="0.0%">
                  <c:v>-3.100659215650052E-2</c:v>
                </c:pt>
                <c:pt idx="266" formatCode="0.0%">
                  <c:v>-3.2152862409884547E-2</c:v>
                </c:pt>
                <c:pt idx="267" formatCode="0.0%">
                  <c:v>-3.2626753314515547E-2</c:v>
                </c:pt>
                <c:pt idx="268" formatCode="0.0%">
                  <c:v>-3.2307970339200617E-2</c:v>
                </c:pt>
                <c:pt idx="269" formatCode="0.0%">
                  <c:v>-3.2205225910711718E-2</c:v>
                </c:pt>
                <c:pt idx="270" formatCode="0.0%">
                  <c:v>-3.0656087040780943E-2</c:v>
                </c:pt>
                <c:pt idx="271" formatCode="0.0%">
                  <c:v>-3.1804861126273322E-2</c:v>
                </c:pt>
                <c:pt idx="272" formatCode="0.0%">
                  <c:v>-3.2283014147387719E-2</c:v>
                </c:pt>
                <c:pt idx="273" formatCode="0.0%">
                  <c:v>-3.1738138700896854E-2</c:v>
                </c:pt>
                <c:pt idx="274" formatCode="0.0%">
                  <c:v>-3.2073865385300798E-2</c:v>
                </c:pt>
                <c:pt idx="275" formatCode="0.0%">
                  <c:v>-3.1386904520575708E-2</c:v>
                </c:pt>
                <c:pt idx="276" formatCode="0.0%">
                  <c:v>-3.0318142190908007E-2</c:v>
                </c:pt>
                <c:pt idx="277" formatCode="0.0%">
                  <c:v>-3.083603758543017E-2</c:v>
                </c:pt>
                <c:pt idx="278" formatCode="0.0%">
                  <c:v>-3.1794565041263219E-2</c:v>
                </c:pt>
                <c:pt idx="279" formatCode="0.0%">
                  <c:v>-3.216723105920017E-2</c:v>
                </c:pt>
                <c:pt idx="280" formatCode="0.0%">
                  <c:v>-3.3237879447349031E-2</c:v>
                </c:pt>
                <c:pt idx="281" formatCode="0.0%">
                  <c:v>-3.4288152091426473E-2</c:v>
                </c:pt>
                <c:pt idx="282" formatCode="0.0%">
                  <c:v>-3.5324727693228926E-2</c:v>
                </c:pt>
                <c:pt idx="283" formatCode="0.0%">
                  <c:v>-3.4831778938133884E-2</c:v>
                </c:pt>
                <c:pt idx="284" formatCode="0.0%">
                  <c:v>-3.5625385099337881E-2</c:v>
                </c:pt>
                <c:pt idx="285" formatCode="0.0%">
                  <c:v>-3.8083320623939307E-2</c:v>
                </c:pt>
                <c:pt idx="286" formatCode="0.0%">
                  <c:v>-3.8954075395403881E-2</c:v>
                </c:pt>
                <c:pt idx="287" formatCode="0.0%">
                  <c:v>-4.0347088973851329E-2</c:v>
                </c:pt>
                <c:pt idx="288" formatCode="0.0%">
                  <c:v>-4.2448161717680045E-2</c:v>
                </c:pt>
                <c:pt idx="289" formatCode="0.0%">
                  <c:v>-4.2943183080531237E-2</c:v>
                </c:pt>
                <c:pt idx="290" formatCode="0.0%">
                  <c:v>-4.3802283764631161E-2</c:v>
                </c:pt>
                <c:pt idx="291" formatCode="0.0%">
                  <c:v>-4.4345916124290008E-2</c:v>
                </c:pt>
                <c:pt idx="292" formatCode="0.0%">
                  <c:v>-4.4390214144623769E-2</c:v>
                </c:pt>
                <c:pt idx="293" formatCode="0.0%">
                  <c:v>-4.3743870491799536E-2</c:v>
                </c:pt>
                <c:pt idx="294" formatCode="0.0%">
                  <c:v>-4.3564611319175023E-2</c:v>
                </c:pt>
                <c:pt idx="295" formatCode="0.0%">
                  <c:v>-4.2993534027897691E-2</c:v>
                </c:pt>
                <c:pt idx="296" formatCode="0.0%">
                  <c:v>-4.2033887444393785E-2</c:v>
                </c:pt>
                <c:pt idx="297" formatCode="0.0%">
                  <c:v>-4.0568188451961862E-2</c:v>
                </c:pt>
                <c:pt idx="298" formatCode="0.0%">
                  <c:v>-3.9187460967334796E-2</c:v>
                </c:pt>
                <c:pt idx="299" formatCode="0.0%">
                  <c:v>-3.7049995575230789E-2</c:v>
                </c:pt>
                <c:pt idx="300" formatCode="0.0%">
                  <c:v>-3.3098407275934098E-2</c:v>
                </c:pt>
                <c:pt idx="301" formatCode="0.0%">
                  <c:v>-2.9094189770785331E-2</c:v>
                </c:pt>
                <c:pt idx="302" formatCode="0.0%">
                  <c:v>-2.6162804657751944E-2</c:v>
                </c:pt>
                <c:pt idx="303" formatCode="0.0%">
                  <c:v>-2.347765606176163E-2</c:v>
                </c:pt>
                <c:pt idx="304" formatCode="0.0%">
                  <c:v>-1.9442487835741921E-2</c:v>
                </c:pt>
                <c:pt idx="305" formatCode="0.0%">
                  <c:v>-1.6593342066543476E-2</c:v>
                </c:pt>
                <c:pt idx="306" formatCode="0.0%">
                  <c:v>-1.6531406162640566E-2</c:v>
                </c:pt>
                <c:pt idx="307" formatCode="0.0%">
                  <c:v>-1.5587241160265249E-2</c:v>
                </c:pt>
                <c:pt idx="308" formatCode="0.0%">
                  <c:v>-1.4486270843142801E-2</c:v>
                </c:pt>
                <c:pt idx="309" formatCode="0.0%">
                  <c:v>-1.3060989418282022E-2</c:v>
                </c:pt>
                <c:pt idx="310" formatCode="0.0%">
                  <c:v>-1.2530440755875338E-2</c:v>
                </c:pt>
                <c:pt idx="311" formatCode="0.0%">
                  <c:v>-1.1273316388807686E-2</c:v>
                </c:pt>
                <c:pt idx="312" formatCode="0.0%">
                  <c:v>-1.3178139296274163E-2</c:v>
                </c:pt>
                <c:pt idx="313" formatCode="0.0%">
                  <c:v>-1.3159909871473814E-2</c:v>
                </c:pt>
                <c:pt idx="314" formatCode="0.0%">
                  <c:v>-1.2512147146844356E-2</c:v>
                </c:pt>
                <c:pt idx="315" formatCode="0.0%">
                  <c:v>-1.115857095102521E-2</c:v>
                </c:pt>
                <c:pt idx="316" formatCode="0.0%">
                  <c:v>-1.063117079447796E-2</c:v>
                </c:pt>
                <c:pt idx="317" formatCode="0.0%">
                  <c:v>-9.689326717459975E-3</c:v>
                </c:pt>
                <c:pt idx="318" formatCode="0.0%">
                  <c:v>-7.614644031461843E-3</c:v>
                </c:pt>
                <c:pt idx="319" formatCode="0.0%">
                  <c:v>-7.2282015109351311E-3</c:v>
                </c:pt>
                <c:pt idx="320" formatCode="0.0%">
                  <c:v>-6.9637245948133463E-3</c:v>
                </c:pt>
                <c:pt idx="321" formatCode="0.0%">
                  <c:v>-6.4089626935638832E-3</c:v>
                </c:pt>
                <c:pt idx="322" formatCode="0.0%">
                  <c:v>-4.8420203669637995E-3</c:v>
                </c:pt>
                <c:pt idx="323" formatCode="0.0%">
                  <c:v>-5.6091920989836596E-3</c:v>
                </c:pt>
                <c:pt idx="324" formatCode="0.0%">
                  <c:v>-4.77086236560814E-3</c:v>
                </c:pt>
                <c:pt idx="325" formatCode="0.0%">
                  <c:v>-4.427676293639226E-3</c:v>
                </c:pt>
                <c:pt idx="326" formatCode="0.0%">
                  <c:v>-4.8492842686092864E-3</c:v>
                </c:pt>
                <c:pt idx="327" formatCode="0.0%">
                  <c:v>-5.1793320636817405E-3</c:v>
                </c:pt>
                <c:pt idx="328" formatCode="0.0%">
                  <c:v>-5.5626161747267889E-3</c:v>
                </c:pt>
                <c:pt idx="329" formatCode="0.0%">
                  <c:v>-6.7046520350280631E-3</c:v>
                </c:pt>
                <c:pt idx="330" formatCode="0.0%">
                  <c:v>-7.162025849392145E-3</c:v>
                </c:pt>
                <c:pt idx="331" formatCode="0.0%">
                  <c:v>-7.7766090005208137E-3</c:v>
                </c:pt>
                <c:pt idx="332" formatCode="0.0%">
                  <c:v>-8.0451325193035654E-3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369-4BA5-B533-3962D9D0E8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811200"/>
        <c:axId val="129812736"/>
      </c:lineChart>
      <c:dateAx>
        <c:axId val="129811200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pt-BR"/>
          </a:p>
        </c:txPr>
        <c:crossAx val="129812736"/>
        <c:crosses val="autoZero"/>
        <c:auto val="1"/>
        <c:lblOffset val="100"/>
        <c:baseTimeUnit val="months"/>
      </c:dateAx>
      <c:valAx>
        <c:axId val="129812736"/>
        <c:scaling>
          <c:orientation val="minMax"/>
          <c:max val="2.0000000000000004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vert="horz"/>
          <a:lstStyle/>
          <a:p>
            <a:pPr>
              <a:defRPr/>
            </a:pPr>
            <a:endParaRPr lang="pt-BR"/>
          </a:p>
        </c:txPr>
        <c:crossAx val="12981120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000"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Saldo em transações correntes acumulado</a:t>
            </a:r>
            <a:r>
              <a:rPr lang="pt-BR" baseline="0"/>
              <a:t> em 12 meses</a:t>
            </a:r>
            <a:r>
              <a:rPr lang="pt-BR"/>
              <a:t> - USD Bilhões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Antiga</c:v>
          </c:tx>
          <c:marker>
            <c:symbol val="none"/>
          </c:marker>
          <c:cat>
            <c:numRef>
              <c:f>BTC!$M$14:$M$470</c:f>
              <c:numCache>
                <c:formatCode>mmm\-yy</c:formatCode>
                <c:ptCount val="457"/>
                <c:pt idx="0">
                  <c:v>29556</c:v>
                </c:pt>
                <c:pt idx="1">
                  <c:v>29587</c:v>
                </c:pt>
                <c:pt idx="2">
                  <c:v>29618</c:v>
                </c:pt>
                <c:pt idx="3">
                  <c:v>29646</c:v>
                </c:pt>
                <c:pt idx="4">
                  <c:v>29677</c:v>
                </c:pt>
                <c:pt idx="5">
                  <c:v>29707</c:v>
                </c:pt>
                <c:pt idx="6">
                  <c:v>29738</c:v>
                </c:pt>
                <c:pt idx="7">
                  <c:v>29768</c:v>
                </c:pt>
                <c:pt idx="8">
                  <c:v>29799</c:v>
                </c:pt>
                <c:pt idx="9">
                  <c:v>29830</c:v>
                </c:pt>
                <c:pt idx="10">
                  <c:v>29860</c:v>
                </c:pt>
                <c:pt idx="11">
                  <c:v>29891</c:v>
                </c:pt>
                <c:pt idx="12">
                  <c:v>29921</c:v>
                </c:pt>
                <c:pt idx="13">
                  <c:v>29952</c:v>
                </c:pt>
                <c:pt idx="14">
                  <c:v>29983</c:v>
                </c:pt>
                <c:pt idx="15">
                  <c:v>30011</c:v>
                </c:pt>
                <c:pt idx="16">
                  <c:v>30042</c:v>
                </c:pt>
                <c:pt idx="17">
                  <c:v>30072</c:v>
                </c:pt>
                <c:pt idx="18">
                  <c:v>30103</c:v>
                </c:pt>
                <c:pt idx="19">
                  <c:v>30133</c:v>
                </c:pt>
                <c:pt idx="20">
                  <c:v>30164</c:v>
                </c:pt>
                <c:pt idx="21">
                  <c:v>30195</c:v>
                </c:pt>
                <c:pt idx="22">
                  <c:v>30225</c:v>
                </c:pt>
                <c:pt idx="23">
                  <c:v>30256</c:v>
                </c:pt>
                <c:pt idx="24">
                  <c:v>30286</c:v>
                </c:pt>
                <c:pt idx="25">
                  <c:v>30317</c:v>
                </c:pt>
                <c:pt idx="26">
                  <c:v>30348</c:v>
                </c:pt>
                <c:pt idx="27">
                  <c:v>30376</c:v>
                </c:pt>
                <c:pt idx="28">
                  <c:v>30407</c:v>
                </c:pt>
                <c:pt idx="29">
                  <c:v>30437</c:v>
                </c:pt>
                <c:pt idx="30">
                  <c:v>30468</c:v>
                </c:pt>
                <c:pt idx="31">
                  <c:v>30498</c:v>
                </c:pt>
                <c:pt idx="32">
                  <c:v>30529</c:v>
                </c:pt>
                <c:pt idx="33">
                  <c:v>30560</c:v>
                </c:pt>
                <c:pt idx="34">
                  <c:v>30590</c:v>
                </c:pt>
                <c:pt idx="35">
                  <c:v>30621</c:v>
                </c:pt>
                <c:pt idx="36">
                  <c:v>30651</c:v>
                </c:pt>
                <c:pt idx="37">
                  <c:v>30682</c:v>
                </c:pt>
                <c:pt idx="38">
                  <c:v>30713</c:v>
                </c:pt>
                <c:pt idx="39">
                  <c:v>30742</c:v>
                </c:pt>
                <c:pt idx="40">
                  <c:v>30773</c:v>
                </c:pt>
                <c:pt idx="41">
                  <c:v>30803</c:v>
                </c:pt>
                <c:pt idx="42">
                  <c:v>30834</c:v>
                </c:pt>
                <c:pt idx="43">
                  <c:v>30864</c:v>
                </c:pt>
                <c:pt idx="44">
                  <c:v>30895</c:v>
                </c:pt>
                <c:pt idx="45">
                  <c:v>30926</c:v>
                </c:pt>
                <c:pt idx="46">
                  <c:v>30956</c:v>
                </c:pt>
                <c:pt idx="47">
                  <c:v>30987</c:v>
                </c:pt>
                <c:pt idx="48">
                  <c:v>31017</c:v>
                </c:pt>
                <c:pt idx="49">
                  <c:v>31048</c:v>
                </c:pt>
                <c:pt idx="50">
                  <c:v>31079</c:v>
                </c:pt>
                <c:pt idx="51">
                  <c:v>31107</c:v>
                </c:pt>
                <c:pt idx="52">
                  <c:v>31138</c:v>
                </c:pt>
                <c:pt idx="53">
                  <c:v>31168</c:v>
                </c:pt>
                <c:pt idx="54">
                  <c:v>31199</c:v>
                </c:pt>
                <c:pt idx="55">
                  <c:v>31229</c:v>
                </c:pt>
                <c:pt idx="56">
                  <c:v>31260</c:v>
                </c:pt>
                <c:pt idx="57">
                  <c:v>31291</c:v>
                </c:pt>
                <c:pt idx="58">
                  <c:v>31321</c:v>
                </c:pt>
                <c:pt idx="59">
                  <c:v>31352</c:v>
                </c:pt>
                <c:pt idx="60">
                  <c:v>31382</c:v>
                </c:pt>
                <c:pt idx="61">
                  <c:v>31413</c:v>
                </c:pt>
                <c:pt idx="62">
                  <c:v>31444</c:v>
                </c:pt>
                <c:pt idx="63">
                  <c:v>31472</c:v>
                </c:pt>
                <c:pt idx="64">
                  <c:v>31503</c:v>
                </c:pt>
                <c:pt idx="65">
                  <c:v>31533</c:v>
                </c:pt>
                <c:pt idx="66">
                  <c:v>31564</c:v>
                </c:pt>
                <c:pt idx="67">
                  <c:v>31594</c:v>
                </c:pt>
                <c:pt idx="68">
                  <c:v>31625</c:v>
                </c:pt>
                <c:pt idx="69">
                  <c:v>31656</c:v>
                </c:pt>
                <c:pt idx="70">
                  <c:v>31686</c:v>
                </c:pt>
                <c:pt idx="71">
                  <c:v>31717</c:v>
                </c:pt>
                <c:pt idx="72">
                  <c:v>31747</c:v>
                </c:pt>
                <c:pt idx="73">
                  <c:v>31778</c:v>
                </c:pt>
                <c:pt idx="74">
                  <c:v>31809</c:v>
                </c:pt>
                <c:pt idx="75">
                  <c:v>31837</c:v>
                </c:pt>
                <c:pt idx="76">
                  <c:v>31868</c:v>
                </c:pt>
                <c:pt idx="77">
                  <c:v>31898</c:v>
                </c:pt>
                <c:pt idx="78">
                  <c:v>31929</c:v>
                </c:pt>
                <c:pt idx="79">
                  <c:v>31959</c:v>
                </c:pt>
                <c:pt idx="80">
                  <c:v>31990</c:v>
                </c:pt>
                <c:pt idx="81">
                  <c:v>32021</c:v>
                </c:pt>
                <c:pt idx="82">
                  <c:v>32051</c:v>
                </c:pt>
                <c:pt idx="83">
                  <c:v>32082</c:v>
                </c:pt>
                <c:pt idx="84">
                  <c:v>32112</c:v>
                </c:pt>
                <c:pt idx="85">
                  <c:v>32143</c:v>
                </c:pt>
                <c:pt idx="86">
                  <c:v>32174</c:v>
                </c:pt>
                <c:pt idx="87">
                  <c:v>32203</c:v>
                </c:pt>
                <c:pt idx="88">
                  <c:v>32234</c:v>
                </c:pt>
                <c:pt idx="89">
                  <c:v>32264</c:v>
                </c:pt>
                <c:pt idx="90">
                  <c:v>32295</c:v>
                </c:pt>
                <c:pt idx="91">
                  <c:v>32325</c:v>
                </c:pt>
                <c:pt idx="92">
                  <c:v>32356</c:v>
                </c:pt>
                <c:pt idx="93">
                  <c:v>32387</c:v>
                </c:pt>
                <c:pt idx="94">
                  <c:v>32417</c:v>
                </c:pt>
                <c:pt idx="95">
                  <c:v>32448</c:v>
                </c:pt>
                <c:pt idx="96">
                  <c:v>32478</c:v>
                </c:pt>
                <c:pt idx="97">
                  <c:v>32509</c:v>
                </c:pt>
                <c:pt idx="98">
                  <c:v>32540</c:v>
                </c:pt>
                <c:pt idx="99">
                  <c:v>32568</c:v>
                </c:pt>
                <c:pt idx="100">
                  <c:v>32599</c:v>
                </c:pt>
                <c:pt idx="101">
                  <c:v>32629</c:v>
                </c:pt>
                <c:pt idx="102">
                  <c:v>32660</c:v>
                </c:pt>
                <c:pt idx="103">
                  <c:v>32690</c:v>
                </c:pt>
                <c:pt idx="104">
                  <c:v>32721</c:v>
                </c:pt>
                <c:pt idx="105">
                  <c:v>32752</c:v>
                </c:pt>
                <c:pt idx="106">
                  <c:v>32782</c:v>
                </c:pt>
                <c:pt idx="107">
                  <c:v>32813</c:v>
                </c:pt>
                <c:pt idx="108">
                  <c:v>32843</c:v>
                </c:pt>
                <c:pt idx="109">
                  <c:v>32874</c:v>
                </c:pt>
                <c:pt idx="110">
                  <c:v>32905</c:v>
                </c:pt>
                <c:pt idx="111">
                  <c:v>32933</c:v>
                </c:pt>
                <c:pt idx="112">
                  <c:v>32964</c:v>
                </c:pt>
                <c:pt idx="113">
                  <c:v>32994</c:v>
                </c:pt>
                <c:pt idx="114">
                  <c:v>33025</c:v>
                </c:pt>
                <c:pt idx="115">
                  <c:v>33055</c:v>
                </c:pt>
                <c:pt idx="116">
                  <c:v>33086</c:v>
                </c:pt>
                <c:pt idx="117">
                  <c:v>33117</c:v>
                </c:pt>
                <c:pt idx="118">
                  <c:v>33147</c:v>
                </c:pt>
                <c:pt idx="119">
                  <c:v>33178</c:v>
                </c:pt>
                <c:pt idx="120">
                  <c:v>33208</c:v>
                </c:pt>
                <c:pt idx="121">
                  <c:v>33239</c:v>
                </c:pt>
                <c:pt idx="122">
                  <c:v>33270</c:v>
                </c:pt>
                <c:pt idx="123">
                  <c:v>33298</c:v>
                </c:pt>
                <c:pt idx="124">
                  <c:v>33329</c:v>
                </c:pt>
                <c:pt idx="125">
                  <c:v>33359</c:v>
                </c:pt>
                <c:pt idx="126">
                  <c:v>33390</c:v>
                </c:pt>
                <c:pt idx="127">
                  <c:v>33420</c:v>
                </c:pt>
                <c:pt idx="128">
                  <c:v>33451</c:v>
                </c:pt>
                <c:pt idx="129">
                  <c:v>33482</c:v>
                </c:pt>
                <c:pt idx="130">
                  <c:v>33512</c:v>
                </c:pt>
                <c:pt idx="131">
                  <c:v>33543</c:v>
                </c:pt>
                <c:pt idx="132">
                  <c:v>33573</c:v>
                </c:pt>
                <c:pt idx="133">
                  <c:v>33604</c:v>
                </c:pt>
                <c:pt idx="134">
                  <c:v>33635</c:v>
                </c:pt>
                <c:pt idx="135">
                  <c:v>33664</c:v>
                </c:pt>
                <c:pt idx="136">
                  <c:v>33695</c:v>
                </c:pt>
                <c:pt idx="137">
                  <c:v>33725</c:v>
                </c:pt>
                <c:pt idx="138">
                  <c:v>33756</c:v>
                </c:pt>
                <c:pt idx="139">
                  <c:v>33786</c:v>
                </c:pt>
                <c:pt idx="140">
                  <c:v>33817</c:v>
                </c:pt>
                <c:pt idx="141">
                  <c:v>33848</c:v>
                </c:pt>
                <c:pt idx="142">
                  <c:v>33878</c:v>
                </c:pt>
                <c:pt idx="143">
                  <c:v>33909</c:v>
                </c:pt>
                <c:pt idx="144">
                  <c:v>33939</c:v>
                </c:pt>
                <c:pt idx="145">
                  <c:v>33970</c:v>
                </c:pt>
                <c:pt idx="146">
                  <c:v>34001</c:v>
                </c:pt>
                <c:pt idx="147">
                  <c:v>34029</c:v>
                </c:pt>
                <c:pt idx="148">
                  <c:v>34060</c:v>
                </c:pt>
                <c:pt idx="149">
                  <c:v>34090</c:v>
                </c:pt>
                <c:pt idx="150">
                  <c:v>34121</c:v>
                </c:pt>
                <c:pt idx="151">
                  <c:v>34151</c:v>
                </c:pt>
                <c:pt idx="152">
                  <c:v>34182</c:v>
                </c:pt>
                <c:pt idx="153">
                  <c:v>34213</c:v>
                </c:pt>
                <c:pt idx="154">
                  <c:v>34243</c:v>
                </c:pt>
                <c:pt idx="155">
                  <c:v>34274</c:v>
                </c:pt>
                <c:pt idx="156">
                  <c:v>34304</c:v>
                </c:pt>
                <c:pt idx="157">
                  <c:v>34335</c:v>
                </c:pt>
                <c:pt idx="158">
                  <c:v>34366</c:v>
                </c:pt>
                <c:pt idx="159">
                  <c:v>34394</c:v>
                </c:pt>
                <c:pt idx="160">
                  <c:v>34425</c:v>
                </c:pt>
                <c:pt idx="161">
                  <c:v>34455</c:v>
                </c:pt>
                <c:pt idx="162">
                  <c:v>34486</c:v>
                </c:pt>
                <c:pt idx="163">
                  <c:v>34516</c:v>
                </c:pt>
                <c:pt idx="164">
                  <c:v>34547</c:v>
                </c:pt>
                <c:pt idx="165">
                  <c:v>34578</c:v>
                </c:pt>
                <c:pt idx="166">
                  <c:v>34608</c:v>
                </c:pt>
                <c:pt idx="167">
                  <c:v>34639</c:v>
                </c:pt>
                <c:pt idx="168">
                  <c:v>34669</c:v>
                </c:pt>
                <c:pt idx="169">
                  <c:v>34700</c:v>
                </c:pt>
                <c:pt idx="170">
                  <c:v>34731</c:v>
                </c:pt>
                <c:pt idx="171">
                  <c:v>34759</c:v>
                </c:pt>
                <c:pt idx="172">
                  <c:v>34790</c:v>
                </c:pt>
                <c:pt idx="173">
                  <c:v>34820</c:v>
                </c:pt>
                <c:pt idx="174">
                  <c:v>34851</c:v>
                </c:pt>
                <c:pt idx="175">
                  <c:v>34881</c:v>
                </c:pt>
                <c:pt idx="176">
                  <c:v>34912</c:v>
                </c:pt>
                <c:pt idx="177">
                  <c:v>34943</c:v>
                </c:pt>
                <c:pt idx="178">
                  <c:v>34973</c:v>
                </c:pt>
                <c:pt idx="179">
                  <c:v>35004</c:v>
                </c:pt>
                <c:pt idx="180">
                  <c:v>35034</c:v>
                </c:pt>
                <c:pt idx="181">
                  <c:v>35065</c:v>
                </c:pt>
                <c:pt idx="182">
                  <c:v>35096</c:v>
                </c:pt>
                <c:pt idx="183">
                  <c:v>35125</c:v>
                </c:pt>
                <c:pt idx="184">
                  <c:v>35156</c:v>
                </c:pt>
                <c:pt idx="185">
                  <c:v>35186</c:v>
                </c:pt>
                <c:pt idx="186">
                  <c:v>35217</c:v>
                </c:pt>
                <c:pt idx="187">
                  <c:v>35247</c:v>
                </c:pt>
                <c:pt idx="188">
                  <c:v>35278</c:v>
                </c:pt>
                <c:pt idx="189">
                  <c:v>35309</c:v>
                </c:pt>
                <c:pt idx="190">
                  <c:v>35339</c:v>
                </c:pt>
                <c:pt idx="191">
                  <c:v>35370</c:v>
                </c:pt>
                <c:pt idx="192">
                  <c:v>35400</c:v>
                </c:pt>
                <c:pt idx="193">
                  <c:v>35431</c:v>
                </c:pt>
                <c:pt idx="194">
                  <c:v>35462</c:v>
                </c:pt>
                <c:pt idx="195">
                  <c:v>35490</c:v>
                </c:pt>
                <c:pt idx="196">
                  <c:v>35521</c:v>
                </c:pt>
                <c:pt idx="197">
                  <c:v>35551</c:v>
                </c:pt>
                <c:pt idx="198">
                  <c:v>35582</c:v>
                </c:pt>
                <c:pt idx="199">
                  <c:v>35612</c:v>
                </c:pt>
                <c:pt idx="200">
                  <c:v>35643</c:v>
                </c:pt>
                <c:pt idx="201">
                  <c:v>35674</c:v>
                </c:pt>
                <c:pt idx="202">
                  <c:v>35704</c:v>
                </c:pt>
                <c:pt idx="203">
                  <c:v>35735</c:v>
                </c:pt>
                <c:pt idx="204">
                  <c:v>35765</c:v>
                </c:pt>
                <c:pt idx="205">
                  <c:v>35796</c:v>
                </c:pt>
                <c:pt idx="206">
                  <c:v>35827</c:v>
                </c:pt>
                <c:pt idx="207">
                  <c:v>35855</c:v>
                </c:pt>
                <c:pt idx="208">
                  <c:v>35886</c:v>
                </c:pt>
                <c:pt idx="209">
                  <c:v>35916</c:v>
                </c:pt>
                <c:pt idx="210">
                  <c:v>35947</c:v>
                </c:pt>
                <c:pt idx="211">
                  <c:v>35977</c:v>
                </c:pt>
                <c:pt idx="212">
                  <c:v>36008</c:v>
                </c:pt>
                <c:pt idx="213">
                  <c:v>36039</c:v>
                </c:pt>
                <c:pt idx="214">
                  <c:v>36069</c:v>
                </c:pt>
                <c:pt idx="215">
                  <c:v>36100</c:v>
                </c:pt>
                <c:pt idx="216">
                  <c:v>36130</c:v>
                </c:pt>
                <c:pt idx="217">
                  <c:v>36161</c:v>
                </c:pt>
                <c:pt idx="218">
                  <c:v>36192</c:v>
                </c:pt>
                <c:pt idx="219">
                  <c:v>36220</c:v>
                </c:pt>
                <c:pt idx="220">
                  <c:v>36251</c:v>
                </c:pt>
                <c:pt idx="221">
                  <c:v>36281</c:v>
                </c:pt>
                <c:pt idx="222">
                  <c:v>36312</c:v>
                </c:pt>
                <c:pt idx="223">
                  <c:v>36342</c:v>
                </c:pt>
                <c:pt idx="224">
                  <c:v>36373</c:v>
                </c:pt>
                <c:pt idx="225">
                  <c:v>36404</c:v>
                </c:pt>
                <c:pt idx="226">
                  <c:v>36434</c:v>
                </c:pt>
                <c:pt idx="227">
                  <c:v>36465</c:v>
                </c:pt>
                <c:pt idx="228">
                  <c:v>36495</c:v>
                </c:pt>
                <c:pt idx="229">
                  <c:v>36526</c:v>
                </c:pt>
                <c:pt idx="230">
                  <c:v>36557</c:v>
                </c:pt>
                <c:pt idx="231">
                  <c:v>36586</c:v>
                </c:pt>
                <c:pt idx="232">
                  <c:v>36617</c:v>
                </c:pt>
                <c:pt idx="233">
                  <c:v>36647</c:v>
                </c:pt>
                <c:pt idx="234">
                  <c:v>36678</c:v>
                </c:pt>
                <c:pt idx="235">
                  <c:v>36708</c:v>
                </c:pt>
                <c:pt idx="236">
                  <c:v>36739</c:v>
                </c:pt>
                <c:pt idx="237">
                  <c:v>36770</c:v>
                </c:pt>
                <c:pt idx="238">
                  <c:v>36800</c:v>
                </c:pt>
                <c:pt idx="239">
                  <c:v>36831</c:v>
                </c:pt>
                <c:pt idx="240">
                  <c:v>36861</c:v>
                </c:pt>
                <c:pt idx="241">
                  <c:v>36892</c:v>
                </c:pt>
                <c:pt idx="242">
                  <c:v>36923</c:v>
                </c:pt>
                <c:pt idx="243">
                  <c:v>36951</c:v>
                </c:pt>
                <c:pt idx="244">
                  <c:v>36982</c:v>
                </c:pt>
                <c:pt idx="245">
                  <c:v>37012</c:v>
                </c:pt>
                <c:pt idx="246">
                  <c:v>37043</c:v>
                </c:pt>
                <c:pt idx="247">
                  <c:v>37073</c:v>
                </c:pt>
                <c:pt idx="248">
                  <c:v>37104</c:v>
                </c:pt>
                <c:pt idx="249">
                  <c:v>37135</c:v>
                </c:pt>
                <c:pt idx="250">
                  <c:v>37165</c:v>
                </c:pt>
                <c:pt idx="251">
                  <c:v>37196</c:v>
                </c:pt>
                <c:pt idx="252">
                  <c:v>37226</c:v>
                </c:pt>
                <c:pt idx="253">
                  <c:v>37257</c:v>
                </c:pt>
                <c:pt idx="254">
                  <c:v>37288</c:v>
                </c:pt>
                <c:pt idx="255">
                  <c:v>37316</c:v>
                </c:pt>
                <c:pt idx="256">
                  <c:v>37347</c:v>
                </c:pt>
                <c:pt idx="257">
                  <c:v>37377</c:v>
                </c:pt>
                <c:pt idx="258">
                  <c:v>37408</c:v>
                </c:pt>
                <c:pt idx="259">
                  <c:v>37438</c:v>
                </c:pt>
                <c:pt idx="260">
                  <c:v>37469</c:v>
                </c:pt>
                <c:pt idx="261">
                  <c:v>37500</c:v>
                </c:pt>
                <c:pt idx="262">
                  <c:v>37530</c:v>
                </c:pt>
                <c:pt idx="263">
                  <c:v>37561</c:v>
                </c:pt>
                <c:pt idx="264">
                  <c:v>37591</c:v>
                </c:pt>
                <c:pt idx="265">
                  <c:v>37622</c:v>
                </c:pt>
                <c:pt idx="266">
                  <c:v>37653</c:v>
                </c:pt>
                <c:pt idx="267">
                  <c:v>37681</c:v>
                </c:pt>
                <c:pt idx="268">
                  <c:v>37712</c:v>
                </c:pt>
                <c:pt idx="269">
                  <c:v>37742</c:v>
                </c:pt>
                <c:pt idx="270">
                  <c:v>37773</c:v>
                </c:pt>
                <c:pt idx="271">
                  <c:v>37803</c:v>
                </c:pt>
                <c:pt idx="272">
                  <c:v>37834</c:v>
                </c:pt>
                <c:pt idx="273">
                  <c:v>37865</c:v>
                </c:pt>
                <c:pt idx="274">
                  <c:v>37895</c:v>
                </c:pt>
                <c:pt idx="275">
                  <c:v>37926</c:v>
                </c:pt>
                <c:pt idx="276">
                  <c:v>37956</c:v>
                </c:pt>
                <c:pt idx="277">
                  <c:v>37987</c:v>
                </c:pt>
                <c:pt idx="278">
                  <c:v>38018</c:v>
                </c:pt>
                <c:pt idx="279">
                  <c:v>38047</c:v>
                </c:pt>
                <c:pt idx="280">
                  <c:v>38078</c:v>
                </c:pt>
                <c:pt idx="281">
                  <c:v>38108</c:v>
                </c:pt>
                <c:pt idx="282">
                  <c:v>38139</c:v>
                </c:pt>
                <c:pt idx="283">
                  <c:v>38169</c:v>
                </c:pt>
                <c:pt idx="284">
                  <c:v>38200</c:v>
                </c:pt>
                <c:pt idx="285">
                  <c:v>38231</c:v>
                </c:pt>
                <c:pt idx="286">
                  <c:v>38261</c:v>
                </c:pt>
                <c:pt idx="287">
                  <c:v>38292</c:v>
                </c:pt>
                <c:pt idx="288">
                  <c:v>38322</c:v>
                </c:pt>
                <c:pt idx="289">
                  <c:v>38353</c:v>
                </c:pt>
                <c:pt idx="290">
                  <c:v>38384</c:v>
                </c:pt>
                <c:pt idx="291">
                  <c:v>38412</c:v>
                </c:pt>
                <c:pt idx="292">
                  <c:v>38443</c:v>
                </c:pt>
                <c:pt idx="293">
                  <c:v>38473</c:v>
                </c:pt>
                <c:pt idx="294">
                  <c:v>38504</c:v>
                </c:pt>
                <c:pt idx="295">
                  <c:v>38534</c:v>
                </c:pt>
                <c:pt idx="296">
                  <c:v>38565</c:v>
                </c:pt>
                <c:pt idx="297">
                  <c:v>38596</c:v>
                </c:pt>
                <c:pt idx="298">
                  <c:v>38626</c:v>
                </c:pt>
                <c:pt idx="299">
                  <c:v>38657</c:v>
                </c:pt>
                <c:pt idx="300">
                  <c:v>38687</c:v>
                </c:pt>
                <c:pt idx="301">
                  <c:v>38718</c:v>
                </c:pt>
                <c:pt idx="302">
                  <c:v>38749</c:v>
                </c:pt>
                <c:pt idx="303">
                  <c:v>38777</c:v>
                </c:pt>
                <c:pt idx="304">
                  <c:v>38808</c:v>
                </c:pt>
                <c:pt idx="305">
                  <c:v>38838</c:v>
                </c:pt>
                <c:pt idx="306">
                  <c:v>38869</c:v>
                </c:pt>
                <c:pt idx="307">
                  <c:v>38899</c:v>
                </c:pt>
                <c:pt idx="308">
                  <c:v>38930</c:v>
                </c:pt>
                <c:pt idx="309">
                  <c:v>38961</c:v>
                </c:pt>
                <c:pt idx="310">
                  <c:v>38991</c:v>
                </c:pt>
                <c:pt idx="311">
                  <c:v>39022</c:v>
                </c:pt>
                <c:pt idx="312">
                  <c:v>39052</c:v>
                </c:pt>
                <c:pt idx="313">
                  <c:v>39083</c:v>
                </c:pt>
                <c:pt idx="314">
                  <c:v>39114</c:v>
                </c:pt>
                <c:pt idx="315">
                  <c:v>39142</c:v>
                </c:pt>
                <c:pt idx="316">
                  <c:v>39173</c:v>
                </c:pt>
                <c:pt idx="317">
                  <c:v>39203</c:v>
                </c:pt>
                <c:pt idx="318">
                  <c:v>39234</c:v>
                </c:pt>
                <c:pt idx="319">
                  <c:v>39264</c:v>
                </c:pt>
                <c:pt idx="320">
                  <c:v>39295</c:v>
                </c:pt>
                <c:pt idx="321">
                  <c:v>39326</c:v>
                </c:pt>
                <c:pt idx="322">
                  <c:v>39356</c:v>
                </c:pt>
                <c:pt idx="323">
                  <c:v>39387</c:v>
                </c:pt>
                <c:pt idx="324">
                  <c:v>39417</c:v>
                </c:pt>
                <c:pt idx="325">
                  <c:v>39448</c:v>
                </c:pt>
                <c:pt idx="326">
                  <c:v>39479</c:v>
                </c:pt>
                <c:pt idx="327">
                  <c:v>39508</c:v>
                </c:pt>
                <c:pt idx="328">
                  <c:v>39539</c:v>
                </c:pt>
                <c:pt idx="329">
                  <c:v>39569</c:v>
                </c:pt>
                <c:pt idx="330">
                  <c:v>39600</c:v>
                </c:pt>
                <c:pt idx="331">
                  <c:v>39630</c:v>
                </c:pt>
                <c:pt idx="332">
                  <c:v>39661</c:v>
                </c:pt>
                <c:pt idx="333">
                  <c:v>39692</c:v>
                </c:pt>
                <c:pt idx="334">
                  <c:v>39722</c:v>
                </c:pt>
                <c:pt idx="335">
                  <c:v>39753</c:v>
                </c:pt>
                <c:pt idx="336">
                  <c:v>39783</c:v>
                </c:pt>
                <c:pt idx="337">
                  <c:v>39814</c:v>
                </c:pt>
                <c:pt idx="338">
                  <c:v>39845</c:v>
                </c:pt>
                <c:pt idx="339">
                  <c:v>39873</c:v>
                </c:pt>
                <c:pt idx="340">
                  <c:v>39904</c:v>
                </c:pt>
                <c:pt idx="341">
                  <c:v>39934</c:v>
                </c:pt>
                <c:pt idx="342">
                  <c:v>39965</c:v>
                </c:pt>
                <c:pt idx="343">
                  <c:v>39995</c:v>
                </c:pt>
                <c:pt idx="344">
                  <c:v>40026</c:v>
                </c:pt>
                <c:pt idx="345">
                  <c:v>40057</c:v>
                </c:pt>
                <c:pt idx="346">
                  <c:v>40087</c:v>
                </c:pt>
                <c:pt idx="347">
                  <c:v>40118</c:v>
                </c:pt>
                <c:pt idx="348">
                  <c:v>40148</c:v>
                </c:pt>
                <c:pt idx="349">
                  <c:v>40179</c:v>
                </c:pt>
                <c:pt idx="350">
                  <c:v>40210</c:v>
                </c:pt>
                <c:pt idx="351">
                  <c:v>40238</c:v>
                </c:pt>
                <c:pt idx="352">
                  <c:v>40269</c:v>
                </c:pt>
                <c:pt idx="353">
                  <c:v>40299</c:v>
                </c:pt>
                <c:pt idx="354">
                  <c:v>40330</c:v>
                </c:pt>
                <c:pt idx="355">
                  <c:v>40360</c:v>
                </c:pt>
                <c:pt idx="356">
                  <c:v>40391</c:v>
                </c:pt>
                <c:pt idx="357">
                  <c:v>40422</c:v>
                </c:pt>
                <c:pt idx="358">
                  <c:v>40452</c:v>
                </c:pt>
                <c:pt idx="359">
                  <c:v>40483</c:v>
                </c:pt>
                <c:pt idx="360">
                  <c:v>40513</c:v>
                </c:pt>
                <c:pt idx="361">
                  <c:v>40544</c:v>
                </c:pt>
                <c:pt idx="362">
                  <c:v>40575</c:v>
                </c:pt>
                <c:pt idx="363">
                  <c:v>40603</c:v>
                </c:pt>
                <c:pt idx="364">
                  <c:v>40634</c:v>
                </c:pt>
                <c:pt idx="365">
                  <c:v>40664</c:v>
                </c:pt>
                <c:pt idx="366">
                  <c:v>40695</c:v>
                </c:pt>
                <c:pt idx="367">
                  <c:v>40725</c:v>
                </c:pt>
                <c:pt idx="368">
                  <c:v>40756</c:v>
                </c:pt>
                <c:pt idx="369">
                  <c:v>40787</c:v>
                </c:pt>
                <c:pt idx="370">
                  <c:v>40817</c:v>
                </c:pt>
                <c:pt idx="371">
                  <c:v>40848</c:v>
                </c:pt>
                <c:pt idx="372">
                  <c:v>40878</c:v>
                </c:pt>
                <c:pt idx="373">
                  <c:v>40909</c:v>
                </c:pt>
                <c:pt idx="374">
                  <c:v>40940</c:v>
                </c:pt>
                <c:pt idx="375">
                  <c:v>40969</c:v>
                </c:pt>
                <c:pt idx="376">
                  <c:v>41000</c:v>
                </c:pt>
                <c:pt idx="377">
                  <c:v>41030</c:v>
                </c:pt>
                <c:pt idx="378">
                  <c:v>41061</c:v>
                </c:pt>
                <c:pt idx="379">
                  <c:v>41091</c:v>
                </c:pt>
                <c:pt idx="380">
                  <c:v>41122</c:v>
                </c:pt>
                <c:pt idx="381">
                  <c:v>41153</c:v>
                </c:pt>
                <c:pt idx="382">
                  <c:v>41183</c:v>
                </c:pt>
                <c:pt idx="383">
                  <c:v>41214</c:v>
                </c:pt>
                <c:pt idx="384">
                  <c:v>41244</c:v>
                </c:pt>
                <c:pt idx="385">
                  <c:v>41275</c:v>
                </c:pt>
                <c:pt idx="386">
                  <c:v>41306</c:v>
                </c:pt>
                <c:pt idx="387">
                  <c:v>41334</c:v>
                </c:pt>
                <c:pt idx="388">
                  <c:v>41365</c:v>
                </c:pt>
                <c:pt idx="389">
                  <c:v>41395</c:v>
                </c:pt>
                <c:pt idx="390">
                  <c:v>41426</c:v>
                </c:pt>
                <c:pt idx="391">
                  <c:v>41456</c:v>
                </c:pt>
                <c:pt idx="392">
                  <c:v>41487</c:v>
                </c:pt>
                <c:pt idx="393">
                  <c:v>41518</c:v>
                </c:pt>
                <c:pt idx="394">
                  <c:v>41548</c:v>
                </c:pt>
                <c:pt idx="395">
                  <c:v>41579</c:v>
                </c:pt>
                <c:pt idx="396">
                  <c:v>41609</c:v>
                </c:pt>
                <c:pt idx="397">
                  <c:v>41640</c:v>
                </c:pt>
                <c:pt idx="398">
                  <c:v>41671</c:v>
                </c:pt>
                <c:pt idx="399">
                  <c:v>41699</c:v>
                </c:pt>
                <c:pt idx="400">
                  <c:v>41730</c:v>
                </c:pt>
                <c:pt idx="401">
                  <c:v>41760</c:v>
                </c:pt>
                <c:pt idx="402">
                  <c:v>41791</c:v>
                </c:pt>
                <c:pt idx="403">
                  <c:v>41821</c:v>
                </c:pt>
                <c:pt idx="404">
                  <c:v>41852</c:v>
                </c:pt>
                <c:pt idx="405">
                  <c:v>41883</c:v>
                </c:pt>
                <c:pt idx="406">
                  <c:v>41913</c:v>
                </c:pt>
                <c:pt idx="407">
                  <c:v>41944</c:v>
                </c:pt>
                <c:pt idx="408">
                  <c:v>41974</c:v>
                </c:pt>
                <c:pt idx="409">
                  <c:v>42005</c:v>
                </c:pt>
                <c:pt idx="410">
                  <c:v>42036</c:v>
                </c:pt>
                <c:pt idx="411">
                  <c:v>42064</c:v>
                </c:pt>
                <c:pt idx="412">
                  <c:v>42095</c:v>
                </c:pt>
                <c:pt idx="413">
                  <c:v>42125</c:v>
                </c:pt>
                <c:pt idx="414">
                  <c:v>42156</c:v>
                </c:pt>
                <c:pt idx="415">
                  <c:v>42186</c:v>
                </c:pt>
                <c:pt idx="416">
                  <c:v>42217</c:v>
                </c:pt>
                <c:pt idx="417">
                  <c:v>42248</c:v>
                </c:pt>
                <c:pt idx="418">
                  <c:v>42278</c:v>
                </c:pt>
                <c:pt idx="419">
                  <c:v>42309</c:v>
                </c:pt>
                <c:pt idx="420">
                  <c:v>42339</c:v>
                </c:pt>
                <c:pt idx="421">
                  <c:v>42370</c:v>
                </c:pt>
                <c:pt idx="422">
                  <c:v>42401</c:v>
                </c:pt>
                <c:pt idx="423">
                  <c:v>42430</c:v>
                </c:pt>
                <c:pt idx="424">
                  <c:v>42461</c:v>
                </c:pt>
                <c:pt idx="425">
                  <c:v>42491</c:v>
                </c:pt>
                <c:pt idx="426">
                  <c:v>42522</c:v>
                </c:pt>
                <c:pt idx="427">
                  <c:v>42552</c:v>
                </c:pt>
                <c:pt idx="428">
                  <c:v>42583</c:v>
                </c:pt>
                <c:pt idx="429">
                  <c:v>42614</c:v>
                </c:pt>
                <c:pt idx="430">
                  <c:v>42644</c:v>
                </c:pt>
                <c:pt idx="431">
                  <c:v>42675</c:v>
                </c:pt>
                <c:pt idx="432">
                  <c:v>42705</c:v>
                </c:pt>
                <c:pt idx="433">
                  <c:v>42736</c:v>
                </c:pt>
                <c:pt idx="434">
                  <c:v>42767</c:v>
                </c:pt>
                <c:pt idx="435">
                  <c:v>42795</c:v>
                </c:pt>
                <c:pt idx="436">
                  <c:v>42826</c:v>
                </c:pt>
                <c:pt idx="437">
                  <c:v>42856</c:v>
                </c:pt>
                <c:pt idx="438">
                  <c:v>42887</c:v>
                </c:pt>
                <c:pt idx="439">
                  <c:v>42917</c:v>
                </c:pt>
                <c:pt idx="440">
                  <c:v>42948</c:v>
                </c:pt>
                <c:pt idx="441">
                  <c:v>42979</c:v>
                </c:pt>
                <c:pt idx="442">
                  <c:v>43009</c:v>
                </c:pt>
                <c:pt idx="443">
                  <c:v>43040</c:v>
                </c:pt>
                <c:pt idx="444">
                  <c:v>43070</c:v>
                </c:pt>
                <c:pt idx="445">
                  <c:v>43101</c:v>
                </c:pt>
                <c:pt idx="446">
                  <c:v>43132</c:v>
                </c:pt>
                <c:pt idx="447">
                  <c:v>43160</c:v>
                </c:pt>
                <c:pt idx="448">
                  <c:v>43191</c:v>
                </c:pt>
                <c:pt idx="449">
                  <c:v>43221</c:v>
                </c:pt>
                <c:pt idx="450">
                  <c:v>43252</c:v>
                </c:pt>
                <c:pt idx="451">
                  <c:v>43282</c:v>
                </c:pt>
                <c:pt idx="452">
                  <c:v>43313</c:v>
                </c:pt>
                <c:pt idx="453">
                  <c:v>43344</c:v>
                </c:pt>
                <c:pt idx="454">
                  <c:v>43374</c:v>
                </c:pt>
                <c:pt idx="455">
                  <c:v>43405</c:v>
                </c:pt>
                <c:pt idx="456">
                  <c:v>43435</c:v>
                </c:pt>
              </c:numCache>
            </c:numRef>
          </c:cat>
          <c:val>
            <c:numRef>
              <c:f>BTC!$O$14:$O$442</c:f>
              <c:numCache>
                <c:formatCode>_(* #,##0.00_);_(* \(#,##0.00\);_(* "-"??_);_(@_)</c:formatCode>
                <c:ptCount val="429"/>
                <c:pt idx="0">
                  <c:v>-12739.299999999997</c:v>
                </c:pt>
                <c:pt idx="1">
                  <c:v>-12306.199999999999</c:v>
                </c:pt>
                <c:pt idx="2">
                  <c:v>-12146.3</c:v>
                </c:pt>
                <c:pt idx="3">
                  <c:v>-11967.6</c:v>
                </c:pt>
                <c:pt idx="4">
                  <c:v>-11740.199999999999</c:v>
                </c:pt>
                <c:pt idx="5">
                  <c:v>-11826.5</c:v>
                </c:pt>
                <c:pt idx="6">
                  <c:v>-11843.7</c:v>
                </c:pt>
                <c:pt idx="7">
                  <c:v>-11801.6</c:v>
                </c:pt>
                <c:pt idx="8">
                  <c:v>-11842.2</c:v>
                </c:pt>
                <c:pt idx="9">
                  <c:v>-11458.199999999999</c:v>
                </c:pt>
                <c:pt idx="10">
                  <c:v>-11204.699999999999</c:v>
                </c:pt>
                <c:pt idx="11">
                  <c:v>-11348.6</c:v>
                </c:pt>
                <c:pt idx="12">
                  <c:v>-11706.099999999997</c:v>
                </c:pt>
                <c:pt idx="13">
                  <c:v>-11992.699999999999</c:v>
                </c:pt>
                <c:pt idx="14">
                  <c:v>-12267.9</c:v>
                </c:pt>
                <c:pt idx="15">
                  <c:v>-12475.300000000001</c:v>
                </c:pt>
                <c:pt idx="16">
                  <c:v>-12731.300000000001</c:v>
                </c:pt>
                <c:pt idx="17">
                  <c:v>-13190.8</c:v>
                </c:pt>
                <c:pt idx="18">
                  <c:v>-13605.999999999998</c:v>
                </c:pt>
                <c:pt idx="19">
                  <c:v>-14004.999999999998</c:v>
                </c:pt>
                <c:pt idx="20">
                  <c:v>-14406.599999999999</c:v>
                </c:pt>
                <c:pt idx="21">
                  <c:v>-14984.3</c:v>
                </c:pt>
                <c:pt idx="22">
                  <c:v>-15405.299999999997</c:v>
                </c:pt>
                <c:pt idx="23">
                  <c:v>-15878.099999999999</c:v>
                </c:pt>
                <c:pt idx="24">
                  <c:v>-16273.300000000001</c:v>
                </c:pt>
                <c:pt idx="25">
                  <c:v>-16353.300000000001</c:v>
                </c:pt>
                <c:pt idx="26">
                  <c:v>-16232.100000000002</c:v>
                </c:pt>
                <c:pt idx="27">
                  <c:v>-15760.100000000002</c:v>
                </c:pt>
                <c:pt idx="28">
                  <c:v>-15010.2</c:v>
                </c:pt>
                <c:pt idx="29">
                  <c:v>-13984.000000000002</c:v>
                </c:pt>
                <c:pt idx="30">
                  <c:v>-12987.1</c:v>
                </c:pt>
                <c:pt idx="31">
                  <c:v>-11833.599999999999</c:v>
                </c:pt>
                <c:pt idx="32">
                  <c:v>-10733.499999999998</c:v>
                </c:pt>
                <c:pt idx="33">
                  <c:v>-9220.6999999999971</c:v>
                </c:pt>
                <c:pt idx="34">
                  <c:v>-8335.1999999999971</c:v>
                </c:pt>
                <c:pt idx="35">
                  <c:v>-7594.0999999999985</c:v>
                </c:pt>
                <c:pt idx="36">
                  <c:v>-6773.0999999999995</c:v>
                </c:pt>
                <c:pt idx="37">
                  <c:v>-5850.1</c:v>
                </c:pt>
                <c:pt idx="38">
                  <c:v>-4758.5</c:v>
                </c:pt>
                <c:pt idx="39">
                  <c:v>-4153.3999999999996</c:v>
                </c:pt>
                <c:pt idx="40">
                  <c:v>-3698.6</c:v>
                </c:pt>
                <c:pt idx="41">
                  <c:v>-3180.2</c:v>
                </c:pt>
                <c:pt idx="42">
                  <c:v>-2631.6</c:v>
                </c:pt>
                <c:pt idx="43">
                  <c:v>-2231.2999999999997</c:v>
                </c:pt>
                <c:pt idx="44">
                  <c:v>-1338.1000000000004</c:v>
                </c:pt>
                <c:pt idx="45">
                  <c:v>-1290.5000000000002</c:v>
                </c:pt>
                <c:pt idx="46">
                  <c:v>-616.79999999999984</c:v>
                </c:pt>
                <c:pt idx="47">
                  <c:v>-96.499999999999957</c:v>
                </c:pt>
                <c:pt idx="48">
                  <c:v>94.899999999999977</c:v>
                </c:pt>
                <c:pt idx="49">
                  <c:v>-293.29999999999995</c:v>
                </c:pt>
                <c:pt idx="50">
                  <c:v>-826.9</c:v>
                </c:pt>
                <c:pt idx="51">
                  <c:v>-803.19999999999993</c:v>
                </c:pt>
                <c:pt idx="52">
                  <c:v>-733.19999999999982</c:v>
                </c:pt>
                <c:pt idx="53">
                  <c:v>-479.29999999999995</c:v>
                </c:pt>
                <c:pt idx="54">
                  <c:v>-505.9</c:v>
                </c:pt>
                <c:pt idx="55">
                  <c:v>-486.09999999999985</c:v>
                </c:pt>
                <c:pt idx="56">
                  <c:v>-808.20000000000027</c:v>
                </c:pt>
                <c:pt idx="57">
                  <c:v>-505.60000000000008</c:v>
                </c:pt>
                <c:pt idx="58">
                  <c:v>-657.10000000000025</c:v>
                </c:pt>
                <c:pt idx="59">
                  <c:v>-531.60000000000014</c:v>
                </c:pt>
                <c:pt idx="60">
                  <c:v>-248.10000000000011</c:v>
                </c:pt>
                <c:pt idx="61">
                  <c:v>6.4999999999998295</c:v>
                </c:pt>
                <c:pt idx="62">
                  <c:v>311.89999999999986</c:v>
                </c:pt>
                <c:pt idx="63">
                  <c:v>434.00000000000006</c:v>
                </c:pt>
                <c:pt idx="64">
                  <c:v>708.60000000000014</c:v>
                </c:pt>
                <c:pt idx="65">
                  <c:v>646.59999999999991</c:v>
                </c:pt>
                <c:pt idx="66">
                  <c:v>292.19999999999976</c:v>
                </c:pt>
                <c:pt idx="67">
                  <c:v>-85.900000000000205</c:v>
                </c:pt>
                <c:pt idx="68">
                  <c:v>-421.20000000000005</c:v>
                </c:pt>
                <c:pt idx="69">
                  <c:v>-1359.3000000000002</c:v>
                </c:pt>
                <c:pt idx="70">
                  <c:v>-2656.5</c:v>
                </c:pt>
                <c:pt idx="71">
                  <c:v>-4126.5</c:v>
                </c:pt>
                <c:pt idx="72">
                  <c:v>-5323.2</c:v>
                </c:pt>
                <c:pt idx="73">
                  <c:v>-6405.9000000000005</c:v>
                </c:pt>
                <c:pt idx="74">
                  <c:v>-6730.3</c:v>
                </c:pt>
                <c:pt idx="75">
                  <c:v>-7127</c:v>
                </c:pt>
                <c:pt idx="76">
                  <c:v>-8245.9</c:v>
                </c:pt>
                <c:pt idx="77">
                  <c:v>-8553.9000000000015</c:v>
                </c:pt>
                <c:pt idx="78">
                  <c:v>-7833.9000000000005</c:v>
                </c:pt>
                <c:pt idx="79">
                  <c:v>-7472</c:v>
                </c:pt>
                <c:pt idx="80">
                  <c:v>-6693.7999999999993</c:v>
                </c:pt>
                <c:pt idx="81">
                  <c:v>-5373.6999999999989</c:v>
                </c:pt>
                <c:pt idx="82">
                  <c:v>-4203.2999999999993</c:v>
                </c:pt>
                <c:pt idx="83">
                  <c:v>-2762.1000000000004</c:v>
                </c:pt>
                <c:pt idx="84">
                  <c:v>-1438.0000000000005</c:v>
                </c:pt>
                <c:pt idx="85">
                  <c:v>-390.70000000000005</c:v>
                </c:pt>
                <c:pt idx="86">
                  <c:v>-16.699999999999989</c:v>
                </c:pt>
                <c:pt idx="87">
                  <c:v>555.79999999999995</c:v>
                </c:pt>
                <c:pt idx="88">
                  <c:v>1966</c:v>
                </c:pt>
                <c:pt idx="89">
                  <c:v>2687.7</c:v>
                </c:pt>
                <c:pt idx="90">
                  <c:v>2978.9</c:v>
                </c:pt>
                <c:pt idx="91">
                  <c:v>3208.7000000000003</c:v>
                </c:pt>
                <c:pt idx="92">
                  <c:v>3485.3</c:v>
                </c:pt>
                <c:pt idx="93">
                  <c:v>3710.6</c:v>
                </c:pt>
                <c:pt idx="94">
                  <c:v>3991.1999999999994</c:v>
                </c:pt>
                <c:pt idx="95">
                  <c:v>4114</c:v>
                </c:pt>
                <c:pt idx="96">
                  <c:v>4179.8</c:v>
                </c:pt>
                <c:pt idx="97">
                  <c:v>4735.5000000000009</c:v>
                </c:pt>
                <c:pt idx="98">
                  <c:v>5097.0000000000009</c:v>
                </c:pt>
                <c:pt idx="99">
                  <c:v>5523.8000000000011</c:v>
                </c:pt>
                <c:pt idx="100">
                  <c:v>4052.8000000000011</c:v>
                </c:pt>
                <c:pt idx="101">
                  <c:v>3394</c:v>
                </c:pt>
                <c:pt idx="102">
                  <c:v>3946.1999999999994</c:v>
                </c:pt>
                <c:pt idx="103">
                  <c:v>3682.2999999999997</c:v>
                </c:pt>
                <c:pt idx="104">
                  <c:v>3202.8999999999996</c:v>
                </c:pt>
                <c:pt idx="105">
                  <c:v>1436.1999999999998</c:v>
                </c:pt>
                <c:pt idx="106">
                  <c:v>1130.0999999999999</c:v>
                </c:pt>
                <c:pt idx="107">
                  <c:v>737.49999999999989</c:v>
                </c:pt>
                <c:pt idx="108">
                  <c:v>1031.7999999999997</c:v>
                </c:pt>
                <c:pt idx="109">
                  <c:v>317.1999999999997</c:v>
                </c:pt>
                <c:pt idx="110">
                  <c:v>-321.00000000000028</c:v>
                </c:pt>
                <c:pt idx="111">
                  <c:v>-2498.2000000000003</c:v>
                </c:pt>
                <c:pt idx="112">
                  <c:v>-1345.7000000000003</c:v>
                </c:pt>
                <c:pt idx="113">
                  <c:v>-498.40000000000032</c:v>
                </c:pt>
                <c:pt idx="114">
                  <c:v>-1194.9000000000001</c:v>
                </c:pt>
                <c:pt idx="115">
                  <c:v>-964.7</c:v>
                </c:pt>
                <c:pt idx="116">
                  <c:v>-984.80000000000018</c:v>
                </c:pt>
                <c:pt idx="117">
                  <c:v>-1300.2000000000003</c:v>
                </c:pt>
                <c:pt idx="118">
                  <c:v>-2375.3999999999996</c:v>
                </c:pt>
                <c:pt idx="119">
                  <c:v>-2568.1999999999998</c:v>
                </c:pt>
                <c:pt idx="120">
                  <c:v>-3783.6999999999994</c:v>
                </c:pt>
                <c:pt idx="121">
                  <c:v>-2638.9</c:v>
                </c:pt>
                <c:pt idx="122">
                  <c:v>-1836.5000000000002</c:v>
                </c:pt>
                <c:pt idx="123">
                  <c:v>-1033.1999999999998</c:v>
                </c:pt>
                <c:pt idx="124">
                  <c:v>-830.7</c:v>
                </c:pt>
                <c:pt idx="125">
                  <c:v>-1253.1999999999998</c:v>
                </c:pt>
                <c:pt idx="126">
                  <c:v>-1769.8000000000002</c:v>
                </c:pt>
                <c:pt idx="127">
                  <c:v>-2044.8</c:v>
                </c:pt>
                <c:pt idx="128">
                  <c:v>-2612.9</c:v>
                </c:pt>
                <c:pt idx="129">
                  <c:v>-2798.5</c:v>
                </c:pt>
                <c:pt idx="130">
                  <c:v>-2270.1999999999998</c:v>
                </c:pt>
                <c:pt idx="131">
                  <c:v>-2001.6</c:v>
                </c:pt>
                <c:pt idx="132">
                  <c:v>-1407.2999999999995</c:v>
                </c:pt>
                <c:pt idx="133">
                  <c:v>-1094.6999999999998</c:v>
                </c:pt>
                <c:pt idx="134">
                  <c:v>-1000.5999999999999</c:v>
                </c:pt>
                <c:pt idx="135">
                  <c:v>-190.99999999999972</c:v>
                </c:pt>
                <c:pt idx="136">
                  <c:v>149.8000000000003</c:v>
                </c:pt>
                <c:pt idx="137">
                  <c:v>422.99999999999989</c:v>
                </c:pt>
                <c:pt idx="138">
                  <c:v>1263.3999999999999</c:v>
                </c:pt>
                <c:pt idx="139">
                  <c:v>1675.9999999999995</c:v>
                </c:pt>
                <c:pt idx="140">
                  <c:v>2281</c:v>
                </c:pt>
                <c:pt idx="141">
                  <c:v>3194.5</c:v>
                </c:pt>
                <c:pt idx="142">
                  <c:v>4416.3000000000011</c:v>
                </c:pt>
                <c:pt idx="143">
                  <c:v>5348.7</c:v>
                </c:pt>
                <c:pt idx="144">
                  <c:v>6109</c:v>
                </c:pt>
                <c:pt idx="145">
                  <c:v>5414.9</c:v>
                </c:pt>
                <c:pt idx="146">
                  <c:v>4974.4000000000005</c:v>
                </c:pt>
                <c:pt idx="147">
                  <c:v>4687.2000000000007</c:v>
                </c:pt>
                <c:pt idx="148">
                  <c:v>3812.6000000000004</c:v>
                </c:pt>
                <c:pt idx="149">
                  <c:v>3474.5</c:v>
                </c:pt>
                <c:pt idx="150">
                  <c:v>2350.8000000000002</c:v>
                </c:pt>
                <c:pt idx="151">
                  <c:v>1313.0000000000002</c:v>
                </c:pt>
                <c:pt idx="152">
                  <c:v>857.59999999999991</c:v>
                </c:pt>
                <c:pt idx="153">
                  <c:v>1760.7000000000003</c:v>
                </c:pt>
                <c:pt idx="154">
                  <c:v>1394.8</c:v>
                </c:pt>
                <c:pt idx="155">
                  <c:v>700.3</c:v>
                </c:pt>
                <c:pt idx="156">
                  <c:v>-675.8</c:v>
                </c:pt>
                <c:pt idx="157">
                  <c:v>-277.89999999999998</c:v>
                </c:pt>
                <c:pt idx="158">
                  <c:v>-533.09999999999991</c:v>
                </c:pt>
                <c:pt idx="159">
                  <c:v>-173.3</c:v>
                </c:pt>
                <c:pt idx="160">
                  <c:v>445.7</c:v>
                </c:pt>
                <c:pt idx="161">
                  <c:v>491.80000000000007</c:v>
                </c:pt>
                <c:pt idx="162">
                  <c:v>715</c:v>
                </c:pt>
                <c:pt idx="163">
                  <c:v>2113.6999999999998</c:v>
                </c:pt>
                <c:pt idx="164">
                  <c:v>2985.4</c:v>
                </c:pt>
                <c:pt idx="165">
                  <c:v>2828.6</c:v>
                </c:pt>
                <c:pt idx="166">
                  <c:v>1002.2</c:v>
                </c:pt>
                <c:pt idx="167">
                  <c:v>-745.2</c:v>
                </c:pt>
                <c:pt idx="168">
                  <c:v>-1811.2</c:v>
                </c:pt>
                <c:pt idx="169">
                  <c:v>-3688.3</c:v>
                </c:pt>
                <c:pt idx="170">
                  <c:v>-5523.7999999999993</c:v>
                </c:pt>
                <c:pt idx="171">
                  <c:v>-7774.5</c:v>
                </c:pt>
                <c:pt idx="172">
                  <c:v>-11109.6</c:v>
                </c:pt>
                <c:pt idx="173">
                  <c:v>-13130.6</c:v>
                </c:pt>
                <c:pt idx="174">
                  <c:v>-15327.900000000001</c:v>
                </c:pt>
                <c:pt idx="175">
                  <c:v>-17242.3</c:v>
                </c:pt>
                <c:pt idx="176">
                  <c:v>-18839.900000000001</c:v>
                </c:pt>
                <c:pt idx="177">
                  <c:v>-19647.400000000001</c:v>
                </c:pt>
                <c:pt idx="178">
                  <c:v>-19957.500000000004</c:v>
                </c:pt>
                <c:pt idx="179">
                  <c:v>-19248.200000000004</c:v>
                </c:pt>
                <c:pt idx="180">
                  <c:v>-18383.800000000003</c:v>
                </c:pt>
                <c:pt idx="181">
                  <c:v>-18250.099999999999</c:v>
                </c:pt>
                <c:pt idx="182">
                  <c:v>-16877.8</c:v>
                </c:pt>
                <c:pt idx="183">
                  <c:v>-16191.3</c:v>
                </c:pt>
                <c:pt idx="184">
                  <c:v>-15058.400000000001</c:v>
                </c:pt>
                <c:pt idx="185">
                  <c:v>-14545.800000000001</c:v>
                </c:pt>
                <c:pt idx="186">
                  <c:v>-13842.500000000002</c:v>
                </c:pt>
                <c:pt idx="187">
                  <c:v>-15101</c:v>
                </c:pt>
                <c:pt idx="188">
                  <c:v>-15670.500000000004</c:v>
                </c:pt>
                <c:pt idx="189">
                  <c:v>-17280.600000000002</c:v>
                </c:pt>
                <c:pt idx="190">
                  <c:v>-19123.599999999999</c:v>
                </c:pt>
                <c:pt idx="191">
                  <c:v>-20348</c:v>
                </c:pt>
                <c:pt idx="192">
                  <c:v>-23501.9</c:v>
                </c:pt>
                <c:pt idx="193">
                  <c:v>-22675.1</c:v>
                </c:pt>
                <c:pt idx="194">
                  <c:v>-24046.5</c:v>
                </c:pt>
                <c:pt idx="195">
                  <c:v>-24718.9</c:v>
                </c:pt>
                <c:pt idx="196">
                  <c:v>-26760</c:v>
                </c:pt>
                <c:pt idx="197">
                  <c:v>-27433.599999999999</c:v>
                </c:pt>
                <c:pt idx="198">
                  <c:v>-28275.7</c:v>
                </c:pt>
                <c:pt idx="199">
                  <c:v>-28967.500000000004</c:v>
                </c:pt>
                <c:pt idx="200">
                  <c:v>-29445.399999999998</c:v>
                </c:pt>
                <c:pt idx="201">
                  <c:v>-29696.1</c:v>
                </c:pt>
                <c:pt idx="202">
                  <c:v>-29741.299999999996</c:v>
                </c:pt>
                <c:pt idx="203">
                  <c:v>-30952</c:v>
                </c:pt>
                <c:pt idx="204">
                  <c:v>-30452.399999999998</c:v>
                </c:pt>
                <c:pt idx="205">
                  <c:v>-32205.599999999999</c:v>
                </c:pt>
                <c:pt idx="206">
                  <c:v>-31685.9</c:v>
                </c:pt>
                <c:pt idx="207">
                  <c:v>-31905.200000000001</c:v>
                </c:pt>
                <c:pt idx="208">
                  <c:v>-30986.5</c:v>
                </c:pt>
                <c:pt idx="209">
                  <c:v>-31446.1</c:v>
                </c:pt>
                <c:pt idx="210">
                  <c:v>-31479.199999999997</c:v>
                </c:pt>
                <c:pt idx="211">
                  <c:v>-30446.399999999994</c:v>
                </c:pt>
                <c:pt idx="212">
                  <c:v>-30498.599999999995</c:v>
                </c:pt>
                <c:pt idx="213">
                  <c:v>-32932.199999999997</c:v>
                </c:pt>
                <c:pt idx="214">
                  <c:v>-34086.400000000001</c:v>
                </c:pt>
                <c:pt idx="215">
                  <c:v>-33550.699999999997</c:v>
                </c:pt>
                <c:pt idx="216">
                  <c:v>-33415.9</c:v>
                </c:pt>
                <c:pt idx="217">
                  <c:v>-33666.199999999997</c:v>
                </c:pt>
                <c:pt idx="218">
                  <c:v>-33182.300000000003</c:v>
                </c:pt>
                <c:pt idx="219">
                  <c:v>-32794.6</c:v>
                </c:pt>
                <c:pt idx="220">
                  <c:v>-32577.7</c:v>
                </c:pt>
                <c:pt idx="221">
                  <c:v>-32102.5</c:v>
                </c:pt>
                <c:pt idx="222">
                  <c:v>-32562.799999999999</c:v>
                </c:pt>
                <c:pt idx="223">
                  <c:v>-32092</c:v>
                </c:pt>
                <c:pt idx="224">
                  <c:v>-32314.7</c:v>
                </c:pt>
                <c:pt idx="225">
                  <c:v>-28837.1</c:v>
                </c:pt>
                <c:pt idx="226">
                  <c:v>-26364.799999999999</c:v>
                </c:pt>
                <c:pt idx="227">
                  <c:v>-25998.100000000002</c:v>
                </c:pt>
                <c:pt idx="228">
                  <c:v>-25334.799999999999</c:v>
                </c:pt>
                <c:pt idx="229">
                  <c:v>-23823.700000000004</c:v>
                </c:pt>
                <c:pt idx="230">
                  <c:v>-23965.600000000002</c:v>
                </c:pt>
                <c:pt idx="231">
                  <c:v>-23833.300000000003</c:v>
                </c:pt>
                <c:pt idx="232">
                  <c:v>-24195.100000000002</c:v>
                </c:pt>
                <c:pt idx="233">
                  <c:v>-24225.7</c:v>
                </c:pt>
                <c:pt idx="234">
                  <c:v>-23712.6</c:v>
                </c:pt>
                <c:pt idx="235">
                  <c:v>-23446.2</c:v>
                </c:pt>
                <c:pt idx="236">
                  <c:v>-22908.399999999998</c:v>
                </c:pt>
                <c:pt idx="237">
                  <c:v>-23147.1</c:v>
                </c:pt>
                <c:pt idx="238">
                  <c:v>-24112.199999999997</c:v>
                </c:pt>
                <c:pt idx="239">
                  <c:v>-24283.8</c:v>
                </c:pt>
                <c:pt idx="240">
                  <c:v>-24224.399999999998</c:v>
                </c:pt>
                <c:pt idx="241">
                  <c:v>-25616.199999999997</c:v>
                </c:pt>
                <c:pt idx="242">
                  <c:v>-26203.499999999996</c:v>
                </c:pt>
                <c:pt idx="243">
                  <c:v>-26906.600000000002</c:v>
                </c:pt>
                <c:pt idx="244">
                  <c:v>-26302.000000000004</c:v>
                </c:pt>
                <c:pt idx="245">
                  <c:v>-26889.300000000003</c:v>
                </c:pt>
                <c:pt idx="246">
                  <c:v>-26587.000000000004</c:v>
                </c:pt>
                <c:pt idx="247">
                  <c:v>-27320.700000000004</c:v>
                </c:pt>
                <c:pt idx="248">
                  <c:v>-27001.900000000005</c:v>
                </c:pt>
                <c:pt idx="249">
                  <c:v>-26315.800000000007</c:v>
                </c:pt>
                <c:pt idx="250">
                  <c:v>-25305.100000000002</c:v>
                </c:pt>
                <c:pt idx="251">
                  <c:v>-24367.100000000002</c:v>
                </c:pt>
                <c:pt idx="252">
                  <c:v>-23214.500000000004</c:v>
                </c:pt>
                <c:pt idx="253">
                  <c:v>-22082.799999999999</c:v>
                </c:pt>
                <c:pt idx="254">
                  <c:v>-21399.9</c:v>
                </c:pt>
                <c:pt idx="255">
                  <c:v>-19794.400000000001</c:v>
                </c:pt>
                <c:pt idx="256">
                  <c:v>-19370.3</c:v>
                </c:pt>
                <c:pt idx="257">
                  <c:v>-19085</c:v>
                </c:pt>
                <c:pt idx="258">
                  <c:v>-18267.099999999999</c:v>
                </c:pt>
                <c:pt idx="259">
                  <c:v>-16774.5</c:v>
                </c:pt>
                <c:pt idx="260">
                  <c:v>-15321</c:v>
                </c:pt>
                <c:pt idx="261">
                  <c:v>-13177.4</c:v>
                </c:pt>
                <c:pt idx="262">
                  <c:v>-10760.3</c:v>
                </c:pt>
                <c:pt idx="263">
                  <c:v>-9339.9999999999982</c:v>
                </c:pt>
                <c:pt idx="264">
                  <c:v>-7636.8</c:v>
                </c:pt>
                <c:pt idx="265">
                  <c:v>-6289.6</c:v>
                </c:pt>
                <c:pt idx="266">
                  <c:v>-5412.0999999999995</c:v>
                </c:pt>
                <c:pt idx="267">
                  <c:v>-4226.5999999999995</c:v>
                </c:pt>
                <c:pt idx="268">
                  <c:v>-3212.4</c:v>
                </c:pt>
                <c:pt idx="269">
                  <c:v>-425.20000000000027</c:v>
                </c:pt>
                <c:pt idx="270">
                  <c:v>1354.2000000000003</c:v>
                </c:pt>
                <c:pt idx="271">
                  <c:v>2652.3999999999996</c:v>
                </c:pt>
                <c:pt idx="272">
                  <c:v>3568.2999999999997</c:v>
                </c:pt>
                <c:pt idx="273">
                  <c:v>3672.5</c:v>
                </c:pt>
                <c:pt idx="274">
                  <c:v>3760.6</c:v>
                </c:pt>
                <c:pt idx="275">
                  <c:v>3750.6</c:v>
                </c:pt>
                <c:pt idx="276">
                  <c:v>4177.2999999999993</c:v>
                </c:pt>
                <c:pt idx="277">
                  <c:v>4688.8</c:v>
                </c:pt>
                <c:pt idx="278">
                  <c:v>5081.5999999999995</c:v>
                </c:pt>
                <c:pt idx="279">
                  <c:v>5652.3</c:v>
                </c:pt>
                <c:pt idx="280">
                  <c:v>5834.2999999999993</c:v>
                </c:pt>
                <c:pt idx="281">
                  <c:v>6427.5</c:v>
                </c:pt>
                <c:pt idx="282">
                  <c:v>7958.2999999999993</c:v>
                </c:pt>
                <c:pt idx="283">
                  <c:v>9002.6</c:v>
                </c:pt>
                <c:pt idx="284">
                  <c:v>9524.8000000000011</c:v>
                </c:pt>
                <c:pt idx="285">
                  <c:v>9935.6</c:v>
                </c:pt>
                <c:pt idx="286">
                  <c:v>10903.099999999999</c:v>
                </c:pt>
                <c:pt idx="287">
                  <c:v>10819.699999999999</c:v>
                </c:pt>
                <c:pt idx="288">
                  <c:v>11679.199999999999</c:v>
                </c:pt>
                <c:pt idx="289">
                  <c:v>11791.099999999999</c:v>
                </c:pt>
                <c:pt idx="290">
                  <c:v>11722.7</c:v>
                </c:pt>
                <c:pt idx="291">
                  <c:v>12698.3</c:v>
                </c:pt>
                <c:pt idx="292">
                  <c:v>14170.699999999999</c:v>
                </c:pt>
                <c:pt idx="293">
                  <c:v>13283.5</c:v>
                </c:pt>
                <c:pt idx="294">
                  <c:v>12549.5</c:v>
                </c:pt>
                <c:pt idx="295">
                  <c:v>13290.3</c:v>
                </c:pt>
                <c:pt idx="296">
                  <c:v>12314.400000000001</c:v>
                </c:pt>
                <c:pt idx="297">
                  <c:v>12927.1</c:v>
                </c:pt>
                <c:pt idx="298">
                  <c:v>12740.800000000001</c:v>
                </c:pt>
                <c:pt idx="299">
                  <c:v>14657.099999999999</c:v>
                </c:pt>
                <c:pt idx="300">
                  <c:v>13984.5</c:v>
                </c:pt>
                <c:pt idx="301">
                  <c:v>12874.1</c:v>
                </c:pt>
                <c:pt idx="302">
                  <c:v>13370.500000000002</c:v>
                </c:pt>
                <c:pt idx="303">
                  <c:v>12952.4</c:v>
                </c:pt>
                <c:pt idx="304">
                  <c:v>12370.1</c:v>
                </c:pt>
                <c:pt idx="305">
                  <c:v>12160.5</c:v>
                </c:pt>
                <c:pt idx="306">
                  <c:v>11508.800000000001</c:v>
                </c:pt>
                <c:pt idx="307">
                  <c:v>12037.5</c:v>
                </c:pt>
                <c:pt idx="308">
                  <c:v>13450.199999999999</c:v>
                </c:pt>
                <c:pt idx="309">
                  <c:v>13340.399999999998</c:v>
                </c:pt>
                <c:pt idx="310">
                  <c:v>14031.7</c:v>
                </c:pt>
                <c:pt idx="311">
                  <c:v>13734.199999999999</c:v>
                </c:pt>
                <c:pt idx="312">
                  <c:v>13642.6</c:v>
                </c:pt>
                <c:pt idx="313">
                  <c:v>13586.8</c:v>
                </c:pt>
                <c:pt idx="314">
                  <c:v>13337.299999999997</c:v>
                </c:pt>
                <c:pt idx="315">
                  <c:v>12258.499999999998</c:v>
                </c:pt>
                <c:pt idx="316">
                  <c:v>13924.099999999999</c:v>
                </c:pt>
                <c:pt idx="317">
                  <c:v>13380.400000000001</c:v>
                </c:pt>
                <c:pt idx="318">
                  <c:v>13290.5</c:v>
                </c:pt>
                <c:pt idx="319">
                  <c:v>9476.2000000000007</c:v>
                </c:pt>
                <c:pt idx="320">
                  <c:v>8615.2000000000007</c:v>
                </c:pt>
                <c:pt idx="321">
                  <c:v>6914</c:v>
                </c:pt>
                <c:pt idx="322">
                  <c:v>5229.7999999999993</c:v>
                </c:pt>
                <c:pt idx="323">
                  <c:v>2487.0999999999995</c:v>
                </c:pt>
                <c:pt idx="324">
                  <c:v>1550.6999999999998</c:v>
                </c:pt>
                <c:pt idx="325">
                  <c:v>-2108.1000000000004</c:v>
                </c:pt>
                <c:pt idx="326">
                  <c:v>-4374.6000000000004</c:v>
                </c:pt>
                <c:pt idx="327">
                  <c:v>-8950.1</c:v>
                </c:pt>
                <c:pt idx="328">
                  <c:v>-13792.5</c:v>
                </c:pt>
                <c:pt idx="329">
                  <c:v>-14417.7</c:v>
                </c:pt>
                <c:pt idx="330">
                  <c:v>-17741.400000000001</c:v>
                </c:pt>
                <c:pt idx="331">
                  <c:v>-19163.300000000003</c:v>
                </c:pt>
                <c:pt idx="332">
                  <c:v>-21570.1</c:v>
                </c:pt>
                <c:pt idx="333">
                  <c:v>-24879.4</c:v>
                </c:pt>
                <c:pt idx="334">
                  <c:v>-25970</c:v>
                </c:pt>
                <c:pt idx="335">
                  <c:v>-25571.5</c:v>
                </c:pt>
                <c:pt idx="336">
                  <c:v>-28191.999999999996</c:v>
                </c:pt>
                <c:pt idx="337">
                  <c:v>-26929.1</c:v>
                </c:pt>
                <c:pt idx="338">
                  <c:v>-25653.1</c:v>
                </c:pt>
                <c:pt idx="339">
                  <c:v>-22869.200000000001</c:v>
                </c:pt>
                <c:pt idx="340">
                  <c:v>-19720.2</c:v>
                </c:pt>
                <c:pt idx="341">
                  <c:v>-20704.7</c:v>
                </c:pt>
                <c:pt idx="342">
                  <c:v>-18497.8</c:v>
                </c:pt>
                <c:pt idx="343">
                  <c:v>-17953.3</c:v>
                </c:pt>
                <c:pt idx="344">
                  <c:v>-17678.7</c:v>
                </c:pt>
                <c:pt idx="345">
                  <c:v>-17369.2</c:v>
                </c:pt>
                <c:pt idx="346">
                  <c:v>-19148.299999999996</c:v>
                </c:pt>
                <c:pt idx="347">
                  <c:v>-21470.7</c:v>
                </c:pt>
                <c:pt idx="348">
                  <c:v>-24302.199999999997</c:v>
                </c:pt>
                <c:pt idx="349">
                  <c:v>-25367.200000000001</c:v>
                </c:pt>
                <c:pt idx="350">
                  <c:v>-27835.899999999998</c:v>
                </c:pt>
                <c:pt idx="351">
                  <c:v>-31281.8</c:v>
                </c:pt>
                <c:pt idx="352">
                  <c:v>-36005.300000000003</c:v>
                </c:pt>
                <c:pt idx="353">
                  <c:v>-36242.600000000006</c:v>
                </c:pt>
                <c:pt idx="354">
                  <c:v>-40945.700000000004</c:v>
                </c:pt>
                <c:pt idx="355">
                  <c:v>-43910.899999999994</c:v>
                </c:pt>
                <c:pt idx="356">
                  <c:v>-46087.1</c:v>
                </c:pt>
                <c:pt idx="357">
                  <c:v>-47594</c:v>
                </c:pt>
                <c:pt idx="358">
                  <c:v>-48273.700000000004</c:v>
                </c:pt>
                <c:pt idx="359">
                  <c:v>-49728.700000000004</c:v>
                </c:pt>
                <c:pt idx="360">
                  <c:v>-47273.200000000004</c:v>
                </c:pt>
                <c:pt idx="361">
                  <c:v>-49015.3</c:v>
                </c:pt>
                <c:pt idx="362">
                  <c:v>-49403.799999999996</c:v>
                </c:pt>
                <c:pt idx="363">
                  <c:v>-50137.2</c:v>
                </c:pt>
                <c:pt idx="364">
                  <c:v>-49118.9</c:v>
                </c:pt>
                <c:pt idx="365">
                  <c:v>-51293.9</c:v>
                </c:pt>
                <c:pt idx="366">
                  <c:v>-49494.600000000006</c:v>
                </c:pt>
                <c:pt idx="367">
                  <c:v>-48465.100000000006</c:v>
                </c:pt>
                <c:pt idx="368">
                  <c:v>-50320.4</c:v>
                </c:pt>
                <c:pt idx="369">
                  <c:v>-48594</c:v>
                </c:pt>
                <c:pt idx="370">
                  <c:v>-48050.499999999993</c:v>
                </c:pt>
                <c:pt idx="371">
                  <c:v>-49957.2</c:v>
                </c:pt>
                <c:pt idx="372">
                  <c:v>-52473.499999999993</c:v>
                </c:pt>
                <c:pt idx="373">
                  <c:v>-53952.5</c:v>
                </c:pt>
                <c:pt idx="374">
                  <c:v>-52215.200000000004</c:v>
                </c:pt>
                <c:pt idx="375">
                  <c:v>-49756.4</c:v>
                </c:pt>
                <c:pt idx="376">
                  <c:v>-51524.5</c:v>
                </c:pt>
                <c:pt idx="377">
                  <c:v>-50766.1</c:v>
                </c:pt>
                <c:pt idx="378">
                  <c:v>-51681.700000000004</c:v>
                </c:pt>
                <c:pt idx="379">
                  <c:v>-51871.700000000004</c:v>
                </c:pt>
                <c:pt idx="380">
                  <c:v>-49583.5</c:v>
                </c:pt>
                <c:pt idx="381">
                  <c:v>-49948.3</c:v>
                </c:pt>
                <c:pt idx="382">
                  <c:v>-52225.599999999999</c:v>
                </c:pt>
                <c:pt idx="383">
                  <c:v>-51853.200000000004</c:v>
                </c:pt>
                <c:pt idx="384">
                  <c:v>-54248.5</c:v>
                </c:pt>
                <c:pt idx="385">
                  <c:v>-58534.80000000001</c:v>
                </c:pt>
                <c:pt idx="386">
                  <c:v>-63365.900000000009</c:v>
                </c:pt>
                <c:pt idx="387">
                  <c:v>-66915.8</c:v>
                </c:pt>
                <c:pt idx="388">
                  <c:v>-69801.900000000009</c:v>
                </c:pt>
                <c:pt idx="389">
                  <c:v>-72740.5</c:v>
                </c:pt>
                <c:pt idx="390">
                  <c:v>-72239.8</c:v>
                </c:pt>
                <c:pt idx="391">
                  <c:v>-77467.900000000009</c:v>
                </c:pt>
                <c:pt idx="392">
                  <c:v>-80290.200000000012</c:v>
                </c:pt>
                <c:pt idx="393">
                  <c:v>-80467.600000000006</c:v>
                </c:pt>
                <c:pt idx="394">
                  <c:v>-82143.5</c:v>
                </c:pt>
                <c:pt idx="395">
                  <c:v>-80992.39999999998</c:v>
                </c:pt>
                <c:pt idx="396">
                  <c:v>-81226.8</c:v>
                </c:pt>
                <c:pt idx="397">
                  <c:v>-81473.100000000006</c:v>
                </c:pt>
                <c:pt idx="398">
                  <c:v>-82296.899999999994</c:v>
                </c:pt>
                <c:pt idx="399">
                  <c:v>-81761.599999999991</c:v>
                </c:pt>
                <c:pt idx="400">
                  <c:v>-81803.199999999997</c:v>
                </c:pt>
                <c:pt idx="401">
                  <c:v>-82044.800000000003</c:v>
                </c:pt>
                <c:pt idx="402">
                  <c:v>-82040.800000000003</c:v>
                </c:pt>
                <c:pt idx="403">
                  <c:v>-79014.5</c:v>
                </c:pt>
                <c:pt idx="404">
                  <c:v>-79146.099999999991</c:v>
                </c:pt>
                <c:pt idx="405">
                  <c:v>-84309.099999999977</c:v>
                </c:pt>
                <c:pt idx="406">
                  <c:v>-85356.9</c:v>
                </c:pt>
                <c:pt idx="407">
                  <c:v>-89612</c:v>
                </c:pt>
                <c:pt idx="408">
                  <c:v>-91288.400000000009</c:v>
                </c:pt>
                <c:pt idx="409">
                  <c:v>-90359</c:v>
                </c:pt>
                <c:pt idx="410">
                  <c:v>-89850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47C-4AC6-A2BA-2AD7D0753ACC}"/>
            </c:ext>
          </c:extLst>
        </c:ser>
        <c:ser>
          <c:idx val="1"/>
          <c:order val="1"/>
          <c:tx>
            <c:v>Nova</c:v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BTC!$M$14:$M$470</c:f>
              <c:numCache>
                <c:formatCode>mmm\-yy</c:formatCode>
                <c:ptCount val="457"/>
                <c:pt idx="0">
                  <c:v>29556</c:v>
                </c:pt>
                <c:pt idx="1">
                  <c:v>29587</c:v>
                </c:pt>
                <c:pt idx="2">
                  <c:v>29618</c:v>
                </c:pt>
                <c:pt idx="3">
                  <c:v>29646</c:v>
                </c:pt>
                <c:pt idx="4">
                  <c:v>29677</c:v>
                </c:pt>
                <c:pt idx="5">
                  <c:v>29707</c:v>
                </c:pt>
                <c:pt idx="6">
                  <c:v>29738</c:v>
                </c:pt>
                <c:pt idx="7">
                  <c:v>29768</c:v>
                </c:pt>
                <c:pt idx="8">
                  <c:v>29799</c:v>
                </c:pt>
                <c:pt idx="9">
                  <c:v>29830</c:v>
                </c:pt>
                <c:pt idx="10">
                  <c:v>29860</c:v>
                </c:pt>
                <c:pt idx="11">
                  <c:v>29891</c:v>
                </c:pt>
                <c:pt idx="12">
                  <c:v>29921</c:v>
                </c:pt>
                <c:pt idx="13">
                  <c:v>29952</c:v>
                </c:pt>
                <c:pt idx="14">
                  <c:v>29983</c:v>
                </c:pt>
                <c:pt idx="15">
                  <c:v>30011</c:v>
                </c:pt>
                <c:pt idx="16">
                  <c:v>30042</c:v>
                </c:pt>
                <c:pt idx="17">
                  <c:v>30072</c:v>
                </c:pt>
                <c:pt idx="18">
                  <c:v>30103</c:v>
                </c:pt>
                <c:pt idx="19">
                  <c:v>30133</c:v>
                </c:pt>
                <c:pt idx="20">
                  <c:v>30164</c:v>
                </c:pt>
                <c:pt idx="21">
                  <c:v>30195</c:v>
                </c:pt>
                <c:pt idx="22">
                  <c:v>30225</c:v>
                </c:pt>
                <c:pt idx="23">
                  <c:v>30256</c:v>
                </c:pt>
                <c:pt idx="24">
                  <c:v>30286</c:v>
                </c:pt>
                <c:pt idx="25">
                  <c:v>30317</c:v>
                </c:pt>
                <c:pt idx="26">
                  <c:v>30348</c:v>
                </c:pt>
                <c:pt idx="27">
                  <c:v>30376</c:v>
                </c:pt>
                <c:pt idx="28">
                  <c:v>30407</c:v>
                </c:pt>
                <c:pt idx="29">
                  <c:v>30437</c:v>
                </c:pt>
                <c:pt idx="30">
                  <c:v>30468</c:v>
                </c:pt>
                <c:pt idx="31">
                  <c:v>30498</c:v>
                </c:pt>
                <c:pt idx="32">
                  <c:v>30529</c:v>
                </c:pt>
                <c:pt idx="33">
                  <c:v>30560</c:v>
                </c:pt>
                <c:pt idx="34">
                  <c:v>30590</c:v>
                </c:pt>
                <c:pt idx="35">
                  <c:v>30621</c:v>
                </c:pt>
                <c:pt idx="36">
                  <c:v>30651</c:v>
                </c:pt>
                <c:pt idx="37">
                  <c:v>30682</c:v>
                </c:pt>
                <c:pt idx="38">
                  <c:v>30713</c:v>
                </c:pt>
                <c:pt idx="39">
                  <c:v>30742</c:v>
                </c:pt>
                <c:pt idx="40">
                  <c:v>30773</c:v>
                </c:pt>
                <c:pt idx="41">
                  <c:v>30803</c:v>
                </c:pt>
                <c:pt idx="42">
                  <c:v>30834</c:v>
                </c:pt>
                <c:pt idx="43">
                  <c:v>30864</c:v>
                </c:pt>
                <c:pt idx="44">
                  <c:v>30895</c:v>
                </c:pt>
                <c:pt idx="45">
                  <c:v>30926</c:v>
                </c:pt>
                <c:pt idx="46">
                  <c:v>30956</c:v>
                </c:pt>
                <c:pt idx="47">
                  <c:v>30987</c:v>
                </c:pt>
                <c:pt idx="48">
                  <c:v>31017</c:v>
                </c:pt>
                <c:pt idx="49">
                  <c:v>31048</c:v>
                </c:pt>
                <c:pt idx="50">
                  <c:v>31079</c:v>
                </c:pt>
                <c:pt idx="51">
                  <c:v>31107</c:v>
                </c:pt>
                <c:pt idx="52">
                  <c:v>31138</c:v>
                </c:pt>
                <c:pt idx="53">
                  <c:v>31168</c:v>
                </c:pt>
                <c:pt idx="54">
                  <c:v>31199</c:v>
                </c:pt>
                <c:pt idx="55">
                  <c:v>31229</c:v>
                </c:pt>
                <c:pt idx="56">
                  <c:v>31260</c:v>
                </c:pt>
                <c:pt idx="57">
                  <c:v>31291</c:v>
                </c:pt>
                <c:pt idx="58">
                  <c:v>31321</c:v>
                </c:pt>
                <c:pt idx="59">
                  <c:v>31352</c:v>
                </c:pt>
                <c:pt idx="60">
                  <c:v>31382</c:v>
                </c:pt>
                <c:pt idx="61">
                  <c:v>31413</c:v>
                </c:pt>
                <c:pt idx="62">
                  <c:v>31444</c:v>
                </c:pt>
                <c:pt idx="63">
                  <c:v>31472</c:v>
                </c:pt>
                <c:pt idx="64">
                  <c:v>31503</c:v>
                </c:pt>
                <c:pt idx="65">
                  <c:v>31533</c:v>
                </c:pt>
                <c:pt idx="66">
                  <c:v>31564</c:v>
                </c:pt>
                <c:pt idx="67">
                  <c:v>31594</c:v>
                </c:pt>
                <c:pt idx="68">
                  <c:v>31625</c:v>
                </c:pt>
                <c:pt idx="69">
                  <c:v>31656</c:v>
                </c:pt>
                <c:pt idx="70">
                  <c:v>31686</c:v>
                </c:pt>
                <c:pt idx="71">
                  <c:v>31717</c:v>
                </c:pt>
                <c:pt idx="72">
                  <c:v>31747</c:v>
                </c:pt>
                <c:pt idx="73">
                  <c:v>31778</c:v>
                </c:pt>
                <c:pt idx="74">
                  <c:v>31809</c:v>
                </c:pt>
                <c:pt idx="75">
                  <c:v>31837</c:v>
                </c:pt>
                <c:pt idx="76">
                  <c:v>31868</c:v>
                </c:pt>
                <c:pt idx="77">
                  <c:v>31898</c:v>
                </c:pt>
                <c:pt idx="78">
                  <c:v>31929</c:v>
                </c:pt>
                <c:pt idx="79">
                  <c:v>31959</c:v>
                </c:pt>
                <c:pt idx="80">
                  <c:v>31990</c:v>
                </c:pt>
                <c:pt idx="81">
                  <c:v>32021</c:v>
                </c:pt>
                <c:pt idx="82">
                  <c:v>32051</c:v>
                </c:pt>
                <c:pt idx="83">
                  <c:v>32082</c:v>
                </c:pt>
                <c:pt idx="84">
                  <c:v>32112</c:v>
                </c:pt>
                <c:pt idx="85">
                  <c:v>32143</c:v>
                </c:pt>
                <c:pt idx="86">
                  <c:v>32174</c:v>
                </c:pt>
                <c:pt idx="87">
                  <c:v>32203</c:v>
                </c:pt>
                <c:pt idx="88">
                  <c:v>32234</c:v>
                </c:pt>
                <c:pt idx="89">
                  <c:v>32264</c:v>
                </c:pt>
                <c:pt idx="90">
                  <c:v>32295</c:v>
                </c:pt>
                <c:pt idx="91">
                  <c:v>32325</c:v>
                </c:pt>
                <c:pt idx="92">
                  <c:v>32356</c:v>
                </c:pt>
                <c:pt idx="93">
                  <c:v>32387</c:v>
                </c:pt>
                <c:pt idx="94">
                  <c:v>32417</c:v>
                </c:pt>
                <c:pt idx="95">
                  <c:v>32448</c:v>
                </c:pt>
                <c:pt idx="96">
                  <c:v>32478</c:v>
                </c:pt>
                <c:pt idx="97">
                  <c:v>32509</c:v>
                </c:pt>
                <c:pt idx="98">
                  <c:v>32540</c:v>
                </c:pt>
                <c:pt idx="99">
                  <c:v>32568</c:v>
                </c:pt>
                <c:pt idx="100">
                  <c:v>32599</c:v>
                </c:pt>
                <c:pt idx="101">
                  <c:v>32629</c:v>
                </c:pt>
                <c:pt idx="102">
                  <c:v>32660</c:v>
                </c:pt>
                <c:pt idx="103">
                  <c:v>32690</c:v>
                </c:pt>
                <c:pt idx="104">
                  <c:v>32721</c:v>
                </c:pt>
                <c:pt idx="105">
                  <c:v>32752</c:v>
                </c:pt>
                <c:pt idx="106">
                  <c:v>32782</c:v>
                </c:pt>
                <c:pt idx="107">
                  <c:v>32813</c:v>
                </c:pt>
                <c:pt idx="108">
                  <c:v>32843</c:v>
                </c:pt>
                <c:pt idx="109">
                  <c:v>32874</c:v>
                </c:pt>
                <c:pt idx="110">
                  <c:v>32905</c:v>
                </c:pt>
                <c:pt idx="111">
                  <c:v>32933</c:v>
                </c:pt>
                <c:pt idx="112">
                  <c:v>32964</c:v>
                </c:pt>
                <c:pt idx="113">
                  <c:v>32994</c:v>
                </c:pt>
                <c:pt idx="114">
                  <c:v>33025</c:v>
                </c:pt>
                <c:pt idx="115">
                  <c:v>33055</c:v>
                </c:pt>
                <c:pt idx="116">
                  <c:v>33086</c:v>
                </c:pt>
                <c:pt idx="117">
                  <c:v>33117</c:v>
                </c:pt>
                <c:pt idx="118">
                  <c:v>33147</c:v>
                </c:pt>
                <c:pt idx="119">
                  <c:v>33178</c:v>
                </c:pt>
                <c:pt idx="120">
                  <c:v>33208</c:v>
                </c:pt>
                <c:pt idx="121">
                  <c:v>33239</c:v>
                </c:pt>
                <c:pt idx="122">
                  <c:v>33270</c:v>
                </c:pt>
                <c:pt idx="123">
                  <c:v>33298</c:v>
                </c:pt>
                <c:pt idx="124">
                  <c:v>33329</c:v>
                </c:pt>
                <c:pt idx="125">
                  <c:v>33359</c:v>
                </c:pt>
                <c:pt idx="126">
                  <c:v>33390</c:v>
                </c:pt>
                <c:pt idx="127">
                  <c:v>33420</c:v>
                </c:pt>
                <c:pt idx="128">
                  <c:v>33451</c:v>
                </c:pt>
                <c:pt idx="129">
                  <c:v>33482</c:v>
                </c:pt>
                <c:pt idx="130">
                  <c:v>33512</c:v>
                </c:pt>
                <c:pt idx="131">
                  <c:v>33543</c:v>
                </c:pt>
                <c:pt idx="132">
                  <c:v>33573</c:v>
                </c:pt>
                <c:pt idx="133">
                  <c:v>33604</c:v>
                </c:pt>
                <c:pt idx="134">
                  <c:v>33635</c:v>
                </c:pt>
                <c:pt idx="135">
                  <c:v>33664</c:v>
                </c:pt>
                <c:pt idx="136">
                  <c:v>33695</c:v>
                </c:pt>
                <c:pt idx="137">
                  <c:v>33725</c:v>
                </c:pt>
                <c:pt idx="138">
                  <c:v>33756</c:v>
                </c:pt>
                <c:pt idx="139">
                  <c:v>33786</c:v>
                </c:pt>
                <c:pt idx="140">
                  <c:v>33817</c:v>
                </c:pt>
                <c:pt idx="141">
                  <c:v>33848</c:v>
                </c:pt>
                <c:pt idx="142">
                  <c:v>33878</c:v>
                </c:pt>
                <c:pt idx="143">
                  <c:v>33909</c:v>
                </c:pt>
                <c:pt idx="144">
                  <c:v>33939</c:v>
                </c:pt>
                <c:pt idx="145">
                  <c:v>33970</c:v>
                </c:pt>
                <c:pt idx="146">
                  <c:v>34001</c:v>
                </c:pt>
                <c:pt idx="147">
                  <c:v>34029</c:v>
                </c:pt>
                <c:pt idx="148">
                  <c:v>34060</c:v>
                </c:pt>
                <c:pt idx="149">
                  <c:v>34090</c:v>
                </c:pt>
                <c:pt idx="150">
                  <c:v>34121</c:v>
                </c:pt>
                <c:pt idx="151">
                  <c:v>34151</c:v>
                </c:pt>
                <c:pt idx="152">
                  <c:v>34182</c:v>
                </c:pt>
                <c:pt idx="153">
                  <c:v>34213</c:v>
                </c:pt>
                <c:pt idx="154">
                  <c:v>34243</c:v>
                </c:pt>
                <c:pt idx="155">
                  <c:v>34274</c:v>
                </c:pt>
                <c:pt idx="156">
                  <c:v>34304</c:v>
                </c:pt>
                <c:pt idx="157">
                  <c:v>34335</c:v>
                </c:pt>
                <c:pt idx="158">
                  <c:v>34366</c:v>
                </c:pt>
                <c:pt idx="159">
                  <c:v>34394</c:v>
                </c:pt>
                <c:pt idx="160">
                  <c:v>34425</c:v>
                </c:pt>
                <c:pt idx="161">
                  <c:v>34455</c:v>
                </c:pt>
                <c:pt idx="162">
                  <c:v>34486</c:v>
                </c:pt>
                <c:pt idx="163">
                  <c:v>34516</c:v>
                </c:pt>
                <c:pt idx="164">
                  <c:v>34547</c:v>
                </c:pt>
                <c:pt idx="165">
                  <c:v>34578</c:v>
                </c:pt>
                <c:pt idx="166">
                  <c:v>34608</c:v>
                </c:pt>
                <c:pt idx="167">
                  <c:v>34639</c:v>
                </c:pt>
                <c:pt idx="168">
                  <c:v>34669</c:v>
                </c:pt>
                <c:pt idx="169">
                  <c:v>34700</c:v>
                </c:pt>
                <c:pt idx="170">
                  <c:v>34731</c:v>
                </c:pt>
                <c:pt idx="171">
                  <c:v>34759</c:v>
                </c:pt>
                <c:pt idx="172">
                  <c:v>34790</c:v>
                </c:pt>
                <c:pt idx="173">
                  <c:v>34820</c:v>
                </c:pt>
                <c:pt idx="174">
                  <c:v>34851</c:v>
                </c:pt>
                <c:pt idx="175">
                  <c:v>34881</c:v>
                </c:pt>
                <c:pt idx="176">
                  <c:v>34912</c:v>
                </c:pt>
                <c:pt idx="177">
                  <c:v>34943</c:v>
                </c:pt>
                <c:pt idx="178">
                  <c:v>34973</c:v>
                </c:pt>
                <c:pt idx="179">
                  <c:v>35004</c:v>
                </c:pt>
                <c:pt idx="180">
                  <c:v>35034</c:v>
                </c:pt>
                <c:pt idx="181">
                  <c:v>35065</c:v>
                </c:pt>
                <c:pt idx="182">
                  <c:v>35096</c:v>
                </c:pt>
                <c:pt idx="183">
                  <c:v>35125</c:v>
                </c:pt>
                <c:pt idx="184">
                  <c:v>35156</c:v>
                </c:pt>
                <c:pt idx="185">
                  <c:v>35186</c:v>
                </c:pt>
                <c:pt idx="186">
                  <c:v>35217</c:v>
                </c:pt>
                <c:pt idx="187">
                  <c:v>35247</c:v>
                </c:pt>
                <c:pt idx="188">
                  <c:v>35278</c:v>
                </c:pt>
                <c:pt idx="189">
                  <c:v>35309</c:v>
                </c:pt>
                <c:pt idx="190">
                  <c:v>35339</c:v>
                </c:pt>
                <c:pt idx="191">
                  <c:v>35370</c:v>
                </c:pt>
                <c:pt idx="192">
                  <c:v>35400</c:v>
                </c:pt>
                <c:pt idx="193">
                  <c:v>35431</c:v>
                </c:pt>
                <c:pt idx="194">
                  <c:v>35462</c:v>
                </c:pt>
                <c:pt idx="195">
                  <c:v>35490</c:v>
                </c:pt>
                <c:pt idx="196">
                  <c:v>35521</c:v>
                </c:pt>
                <c:pt idx="197">
                  <c:v>35551</c:v>
                </c:pt>
                <c:pt idx="198">
                  <c:v>35582</c:v>
                </c:pt>
                <c:pt idx="199">
                  <c:v>35612</c:v>
                </c:pt>
                <c:pt idx="200">
                  <c:v>35643</c:v>
                </c:pt>
                <c:pt idx="201">
                  <c:v>35674</c:v>
                </c:pt>
                <c:pt idx="202">
                  <c:v>35704</c:v>
                </c:pt>
                <c:pt idx="203">
                  <c:v>35735</c:v>
                </c:pt>
                <c:pt idx="204">
                  <c:v>35765</c:v>
                </c:pt>
                <c:pt idx="205">
                  <c:v>35796</c:v>
                </c:pt>
                <c:pt idx="206">
                  <c:v>35827</c:v>
                </c:pt>
                <c:pt idx="207">
                  <c:v>35855</c:v>
                </c:pt>
                <c:pt idx="208">
                  <c:v>35886</c:v>
                </c:pt>
                <c:pt idx="209">
                  <c:v>35916</c:v>
                </c:pt>
                <c:pt idx="210">
                  <c:v>35947</c:v>
                </c:pt>
                <c:pt idx="211">
                  <c:v>35977</c:v>
                </c:pt>
                <c:pt idx="212">
                  <c:v>36008</c:v>
                </c:pt>
                <c:pt idx="213">
                  <c:v>36039</c:v>
                </c:pt>
                <c:pt idx="214">
                  <c:v>36069</c:v>
                </c:pt>
                <c:pt idx="215">
                  <c:v>36100</c:v>
                </c:pt>
                <c:pt idx="216">
                  <c:v>36130</c:v>
                </c:pt>
                <c:pt idx="217">
                  <c:v>36161</c:v>
                </c:pt>
                <c:pt idx="218">
                  <c:v>36192</c:v>
                </c:pt>
                <c:pt idx="219">
                  <c:v>36220</c:v>
                </c:pt>
                <c:pt idx="220">
                  <c:v>36251</c:v>
                </c:pt>
                <c:pt idx="221">
                  <c:v>36281</c:v>
                </c:pt>
                <c:pt idx="222">
                  <c:v>36312</c:v>
                </c:pt>
                <c:pt idx="223">
                  <c:v>36342</c:v>
                </c:pt>
                <c:pt idx="224">
                  <c:v>36373</c:v>
                </c:pt>
                <c:pt idx="225">
                  <c:v>36404</c:v>
                </c:pt>
                <c:pt idx="226">
                  <c:v>36434</c:v>
                </c:pt>
                <c:pt idx="227">
                  <c:v>36465</c:v>
                </c:pt>
                <c:pt idx="228">
                  <c:v>36495</c:v>
                </c:pt>
                <c:pt idx="229">
                  <c:v>36526</c:v>
                </c:pt>
                <c:pt idx="230">
                  <c:v>36557</c:v>
                </c:pt>
                <c:pt idx="231">
                  <c:v>36586</c:v>
                </c:pt>
                <c:pt idx="232">
                  <c:v>36617</c:v>
                </c:pt>
                <c:pt idx="233">
                  <c:v>36647</c:v>
                </c:pt>
                <c:pt idx="234">
                  <c:v>36678</c:v>
                </c:pt>
                <c:pt idx="235">
                  <c:v>36708</c:v>
                </c:pt>
                <c:pt idx="236">
                  <c:v>36739</c:v>
                </c:pt>
                <c:pt idx="237">
                  <c:v>36770</c:v>
                </c:pt>
                <c:pt idx="238">
                  <c:v>36800</c:v>
                </c:pt>
                <c:pt idx="239">
                  <c:v>36831</c:v>
                </c:pt>
                <c:pt idx="240">
                  <c:v>36861</c:v>
                </c:pt>
                <c:pt idx="241">
                  <c:v>36892</c:v>
                </c:pt>
                <c:pt idx="242">
                  <c:v>36923</c:v>
                </c:pt>
                <c:pt idx="243">
                  <c:v>36951</c:v>
                </c:pt>
                <c:pt idx="244">
                  <c:v>36982</c:v>
                </c:pt>
                <c:pt idx="245">
                  <c:v>37012</c:v>
                </c:pt>
                <c:pt idx="246">
                  <c:v>37043</c:v>
                </c:pt>
                <c:pt idx="247">
                  <c:v>37073</c:v>
                </c:pt>
                <c:pt idx="248">
                  <c:v>37104</c:v>
                </c:pt>
                <c:pt idx="249">
                  <c:v>37135</c:v>
                </c:pt>
                <c:pt idx="250">
                  <c:v>37165</c:v>
                </c:pt>
                <c:pt idx="251">
                  <c:v>37196</c:v>
                </c:pt>
                <c:pt idx="252">
                  <c:v>37226</c:v>
                </c:pt>
                <c:pt idx="253">
                  <c:v>37257</c:v>
                </c:pt>
                <c:pt idx="254">
                  <c:v>37288</c:v>
                </c:pt>
                <c:pt idx="255">
                  <c:v>37316</c:v>
                </c:pt>
                <c:pt idx="256">
                  <c:v>37347</c:v>
                </c:pt>
                <c:pt idx="257">
                  <c:v>37377</c:v>
                </c:pt>
                <c:pt idx="258">
                  <c:v>37408</c:v>
                </c:pt>
                <c:pt idx="259">
                  <c:v>37438</c:v>
                </c:pt>
                <c:pt idx="260">
                  <c:v>37469</c:v>
                </c:pt>
                <c:pt idx="261">
                  <c:v>37500</c:v>
                </c:pt>
                <c:pt idx="262">
                  <c:v>37530</c:v>
                </c:pt>
                <c:pt idx="263">
                  <c:v>37561</c:v>
                </c:pt>
                <c:pt idx="264">
                  <c:v>37591</c:v>
                </c:pt>
                <c:pt idx="265">
                  <c:v>37622</c:v>
                </c:pt>
                <c:pt idx="266">
                  <c:v>37653</c:v>
                </c:pt>
                <c:pt idx="267">
                  <c:v>37681</c:v>
                </c:pt>
                <c:pt idx="268">
                  <c:v>37712</c:v>
                </c:pt>
                <c:pt idx="269">
                  <c:v>37742</c:v>
                </c:pt>
                <c:pt idx="270">
                  <c:v>37773</c:v>
                </c:pt>
                <c:pt idx="271">
                  <c:v>37803</c:v>
                </c:pt>
                <c:pt idx="272">
                  <c:v>37834</c:v>
                </c:pt>
                <c:pt idx="273">
                  <c:v>37865</c:v>
                </c:pt>
                <c:pt idx="274">
                  <c:v>37895</c:v>
                </c:pt>
                <c:pt idx="275">
                  <c:v>37926</c:v>
                </c:pt>
                <c:pt idx="276">
                  <c:v>37956</c:v>
                </c:pt>
                <c:pt idx="277">
                  <c:v>37987</c:v>
                </c:pt>
                <c:pt idx="278">
                  <c:v>38018</c:v>
                </c:pt>
                <c:pt idx="279">
                  <c:v>38047</c:v>
                </c:pt>
                <c:pt idx="280">
                  <c:v>38078</c:v>
                </c:pt>
                <c:pt idx="281">
                  <c:v>38108</c:v>
                </c:pt>
                <c:pt idx="282">
                  <c:v>38139</c:v>
                </c:pt>
                <c:pt idx="283">
                  <c:v>38169</c:v>
                </c:pt>
                <c:pt idx="284">
                  <c:v>38200</c:v>
                </c:pt>
                <c:pt idx="285">
                  <c:v>38231</c:v>
                </c:pt>
                <c:pt idx="286">
                  <c:v>38261</c:v>
                </c:pt>
                <c:pt idx="287">
                  <c:v>38292</c:v>
                </c:pt>
                <c:pt idx="288">
                  <c:v>38322</c:v>
                </c:pt>
                <c:pt idx="289">
                  <c:v>38353</c:v>
                </c:pt>
                <c:pt idx="290">
                  <c:v>38384</c:v>
                </c:pt>
                <c:pt idx="291">
                  <c:v>38412</c:v>
                </c:pt>
                <c:pt idx="292">
                  <c:v>38443</c:v>
                </c:pt>
                <c:pt idx="293">
                  <c:v>38473</c:v>
                </c:pt>
                <c:pt idx="294">
                  <c:v>38504</c:v>
                </c:pt>
                <c:pt idx="295">
                  <c:v>38534</c:v>
                </c:pt>
                <c:pt idx="296">
                  <c:v>38565</c:v>
                </c:pt>
                <c:pt idx="297">
                  <c:v>38596</c:v>
                </c:pt>
                <c:pt idx="298">
                  <c:v>38626</c:v>
                </c:pt>
                <c:pt idx="299">
                  <c:v>38657</c:v>
                </c:pt>
                <c:pt idx="300">
                  <c:v>38687</c:v>
                </c:pt>
                <c:pt idx="301">
                  <c:v>38718</c:v>
                </c:pt>
                <c:pt idx="302">
                  <c:v>38749</c:v>
                </c:pt>
                <c:pt idx="303">
                  <c:v>38777</c:v>
                </c:pt>
                <c:pt idx="304">
                  <c:v>38808</c:v>
                </c:pt>
                <c:pt idx="305">
                  <c:v>38838</c:v>
                </c:pt>
                <c:pt idx="306">
                  <c:v>38869</c:v>
                </c:pt>
                <c:pt idx="307">
                  <c:v>38899</c:v>
                </c:pt>
                <c:pt idx="308">
                  <c:v>38930</c:v>
                </c:pt>
                <c:pt idx="309">
                  <c:v>38961</c:v>
                </c:pt>
                <c:pt idx="310">
                  <c:v>38991</c:v>
                </c:pt>
                <c:pt idx="311">
                  <c:v>39022</c:v>
                </c:pt>
                <c:pt idx="312">
                  <c:v>39052</c:v>
                </c:pt>
                <c:pt idx="313">
                  <c:v>39083</c:v>
                </c:pt>
                <c:pt idx="314">
                  <c:v>39114</c:v>
                </c:pt>
                <c:pt idx="315">
                  <c:v>39142</c:v>
                </c:pt>
                <c:pt idx="316">
                  <c:v>39173</c:v>
                </c:pt>
                <c:pt idx="317">
                  <c:v>39203</c:v>
                </c:pt>
                <c:pt idx="318">
                  <c:v>39234</c:v>
                </c:pt>
                <c:pt idx="319">
                  <c:v>39264</c:v>
                </c:pt>
                <c:pt idx="320">
                  <c:v>39295</c:v>
                </c:pt>
                <c:pt idx="321">
                  <c:v>39326</c:v>
                </c:pt>
                <c:pt idx="322">
                  <c:v>39356</c:v>
                </c:pt>
                <c:pt idx="323">
                  <c:v>39387</c:v>
                </c:pt>
                <c:pt idx="324">
                  <c:v>39417</c:v>
                </c:pt>
                <c:pt idx="325">
                  <c:v>39448</c:v>
                </c:pt>
                <c:pt idx="326">
                  <c:v>39479</c:v>
                </c:pt>
                <c:pt idx="327">
                  <c:v>39508</c:v>
                </c:pt>
                <c:pt idx="328">
                  <c:v>39539</c:v>
                </c:pt>
                <c:pt idx="329">
                  <c:v>39569</c:v>
                </c:pt>
                <c:pt idx="330">
                  <c:v>39600</c:v>
                </c:pt>
                <c:pt idx="331">
                  <c:v>39630</c:v>
                </c:pt>
                <c:pt idx="332">
                  <c:v>39661</c:v>
                </c:pt>
                <c:pt idx="333">
                  <c:v>39692</c:v>
                </c:pt>
                <c:pt idx="334">
                  <c:v>39722</c:v>
                </c:pt>
                <c:pt idx="335">
                  <c:v>39753</c:v>
                </c:pt>
                <c:pt idx="336">
                  <c:v>39783</c:v>
                </c:pt>
                <c:pt idx="337">
                  <c:v>39814</c:v>
                </c:pt>
                <c:pt idx="338">
                  <c:v>39845</c:v>
                </c:pt>
                <c:pt idx="339">
                  <c:v>39873</c:v>
                </c:pt>
                <c:pt idx="340">
                  <c:v>39904</c:v>
                </c:pt>
                <c:pt idx="341">
                  <c:v>39934</c:v>
                </c:pt>
                <c:pt idx="342">
                  <c:v>39965</c:v>
                </c:pt>
                <c:pt idx="343">
                  <c:v>39995</c:v>
                </c:pt>
                <c:pt idx="344">
                  <c:v>40026</c:v>
                </c:pt>
                <c:pt idx="345">
                  <c:v>40057</c:v>
                </c:pt>
                <c:pt idx="346">
                  <c:v>40087</c:v>
                </c:pt>
                <c:pt idx="347">
                  <c:v>40118</c:v>
                </c:pt>
                <c:pt idx="348">
                  <c:v>40148</c:v>
                </c:pt>
                <c:pt idx="349">
                  <c:v>40179</c:v>
                </c:pt>
                <c:pt idx="350">
                  <c:v>40210</c:v>
                </c:pt>
                <c:pt idx="351">
                  <c:v>40238</c:v>
                </c:pt>
                <c:pt idx="352">
                  <c:v>40269</c:v>
                </c:pt>
                <c:pt idx="353">
                  <c:v>40299</c:v>
                </c:pt>
                <c:pt idx="354">
                  <c:v>40330</c:v>
                </c:pt>
                <c:pt idx="355">
                  <c:v>40360</c:v>
                </c:pt>
                <c:pt idx="356">
                  <c:v>40391</c:v>
                </c:pt>
                <c:pt idx="357">
                  <c:v>40422</c:v>
                </c:pt>
                <c:pt idx="358">
                  <c:v>40452</c:v>
                </c:pt>
                <c:pt idx="359">
                  <c:v>40483</c:v>
                </c:pt>
                <c:pt idx="360">
                  <c:v>40513</c:v>
                </c:pt>
                <c:pt idx="361">
                  <c:v>40544</c:v>
                </c:pt>
                <c:pt idx="362">
                  <c:v>40575</c:v>
                </c:pt>
                <c:pt idx="363">
                  <c:v>40603</c:v>
                </c:pt>
                <c:pt idx="364">
                  <c:v>40634</c:v>
                </c:pt>
                <c:pt idx="365">
                  <c:v>40664</c:v>
                </c:pt>
                <c:pt idx="366">
                  <c:v>40695</c:v>
                </c:pt>
                <c:pt idx="367">
                  <c:v>40725</c:v>
                </c:pt>
                <c:pt idx="368">
                  <c:v>40756</c:v>
                </c:pt>
                <c:pt idx="369">
                  <c:v>40787</c:v>
                </c:pt>
                <c:pt idx="370">
                  <c:v>40817</c:v>
                </c:pt>
                <c:pt idx="371">
                  <c:v>40848</c:v>
                </c:pt>
                <c:pt idx="372">
                  <c:v>40878</c:v>
                </c:pt>
                <c:pt idx="373">
                  <c:v>40909</c:v>
                </c:pt>
                <c:pt idx="374">
                  <c:v>40940</c:v>
                </c:pt>
                <c:pt idx="375">
                  <c:v>40969</c:v>
                </c:pt>
                <c:pt idx="376">
                  <c:v>41000</c:v>
                </c:pt>
                <c:pt idx="377">
                  <c:v>41030</c:v>
                </c:pt>
                <c:pt idx="378">
                  <c:v>41061</c:v>
                </c:pt>
                <c:pt idx="379">
                  <c:v>41091</c:v>
                </c:pt>
                <c:pt idx="380">
                  <c:v>41122</c:v>
                </c:pt>
                <c:pt idx="381">
                  <c:v>41153</c:v>
                </c:pt>
                <c:pt idx="382">
                  <c:v>41183</c:v>
                </c:pt>
                <c:pt idx="383">
                  <c:v>41214</c:v>
                </c:pt>
                <c:pt idx="384">
                  <c:v>41244</c:v>
                </c:pt>
                <c:pt idx="385">
                  <c:v>41275</c:v>
                </c:pt>
                <c:pt idx="386">
                  <c:v>41306</c:v>
                </c:pt>
                <c:pt idx="387">
                  <c:v>41334</c:v>
                </c:pt>
                <c:pt idx="388">
                  <c:v>41365</c:v>
                </c:pt>
                <c:pt idx="389">
                  <c:v>41395</c:v>
                </c:pt>
                <c:pt idx="390">
                  <c:v>41426</c:v>
                </c:pt>
                <c:pt idx="391">
                  <c:v>41456</c:v>
                </c:pt>
                <c:pt idx="392">
                  <c:v>41487</c:v>
                </c:pt>
                <c:pt idx="393">
                  <c:v>41518</c:v>
                </c:pt>
                <c:pt idx="394">
                  <c:v>41548</c:v>
                </c:pt>
                <c:pt idx="395">
                  <c:v>41579</c:v>
                </c:pt>
                <c:pt idx="396">
                  <c:v>41609</c:v>
                </c:pt>
                <c:pt idx="397">
                  <c:v>41640</c:v>
                </c:pt>
                <c:pt idx="398">
                  <c:v>41671</c:v>
                </c:pt>
                <c:pt idx="399">
                  <c:v>41699</c:v>
                </c:pt>
                <c:pt idx="400">
                  <c:v>41730</c:v>
                </c:pt>
                <c:pt idx="401">
                  <c:v>41760</c:v>
                </c:pt>
                <c:pt idx="402">
                  <c:v>41791</c:v>
                </c:pt>
                <c:pt idx="403">
                  <c:v>41821</c:v>
                </c:pt>
                <c:pt idx="404">
                  <c:v>41852</c:v>
                </c:pt>
                <c:pt idx="405">
                  <c:v>41883</c:v>
                </c:pt>
                <c:pt idx="406">
                  <c:v>41913</c:v>
                </c:pt>
                <c:pt idx="407">
                  <c:v>41944</c:v>
                </c:pt>
                <c:pt idx="408">
                  <c:v>41974</c:v>
                </c:pt>
                <c:pt idx="409">
                  <c:v>42005</c:v>
                </c:pt>
                <c:pt idx="410">
                  <c:v>42036</c:v>
                </c:pt>
                <c:pt idx="411">
                  <c:v>42064</c:v>
                </c:pt>
                <c:pt idx="412">
                  <c:v>42095</c:v>
                </c:pt>
                <c:pt idx="413">
                  <c:v>42125</c:v>
                </c:pt>
                <c:pt idx="414">
                  <c:v>42156</c:v>
                </c:pt>
                <c:pt idx="415">
                  <c:v>42186</c:v>
                </c:pt>
                <c:pt idx="416">
                  <c:v>42217</c:v>
                </c:pt>
                <c:pt idx="417">
                  <c:v>42248</c:v>
                </c:pt>
                <c:pt idx="418">
                  <c:v>42278</c:v>
                </c:pt>
                <c:pt idx="419">
                  <c:v>42309</c:v>
                </c:pt>
                <c:pt idx="420">
                  <c:v>42339</c:v>
                </c:pt>
                <c:pt idx="421">
                  <c:v>42370</c:v>
                </c:pt>
                <c:pt idx="422">
                  <c:v>42401</c:v>
                </c:pt>
                <c:pt idx="423">
                  <c:v>42430</c:v>
                </c:pt>
                <c:pt idx="424">
                  <c:v>42461</c:v>
                </c:pt>
                <c:pt idx="425">
                  <c:v>42491</c:v>
                </c:pt>
                <c:pt idx="426">
                  <c:v>42522</c:v>
                </c:pt>
                <c:pt idx="427">
                  <c:v>42552</c:v>
                </c:pt>
                <c:pt idx="428">
                  <c:v>42583</c:v>
                </c:pt>
                <c:pt idx="429">
                  <c:v>42614</c:v>
                </c:pt>
                <c:pt idx="430">
                  <c:v>42644</c:v>
                </c:pt>
                <c:pt idx="431">
                  <c:v>42675</c:v>
                </c:pt>
                <c:pt idx="432">
                  <c:v>42705</c:v>
                </c:pt>
                <c:pt idx="433">
                  <c:v>42736</c:v>
                </c:pt>
                <c:pt idx="434">
                  <c:v>42767</c:v>
                </c:pt>
                <c:pt idx="435">
                  <c:v>42795</c:v>
                </c:pt>
                <c:pt idx="436">
                  <c:v>42826</c:v>
                </c:pt>
                <c:pt idx="437">
                  <c:v>42856</c:v>
                </c:pt>
                <c:pt idx="438">
                  <c:v>42887</c:v>
                </c:pt>
                <c:pt idx="439">
                  <c:v>42917</c:v>
                </c:pt>
                <c:pt idx="440">
                  <c:v>42948</c:v>
                </c:pt>
                <c:pt idx="441">
                  <c:v>42979</c:v>
                </c:pt>
                <c:pt idx="442">
                  <c:v>43009</c:v>
                </c:pt>
                <c:pt idx="443">
                  <c:v>43040</c:v>
                </c:pt>
                <c:pt idx="444">
                  <c:v>43070</c:v>
                </c:pt>
                <c:pt idx="445">
                  <c:v>43101</c:v>
                </c:pt>
                <c:pt idx="446">
                  <c:v>43132</c:v>
                </c:pt>
                <c:pt idx="447">
                  <c:v>43160</c:v>
                </c:pt>
                <c:pt idx="448">
                  <c:v>43191</c:v>
                </c:pt>
                <c:pt idx="449">
                  <c:v>43221</c:v>
                </c:pt>
                <c:pt idx="450">
                  <c:v>43252</c:v>
                </c:pt>
                <c:pt idx="451">
                  <c:v>43282</c:v>
                </c:pt>
                <c:pt idx="452">
                  <c:v>43313</c:v>
                </c:pt>
                <c:pt idx="453">
                  <c:v>43344</c:v>
                </c:pt>
                <c:pt idx="454">
                  <c:v>43374</c:v>
                </c:pt>
                <c:pt idx="455">
                  <c:v>43405</c:v>
                </c:pt>
                <c:pt idx="456">
                  <c:v>43435</c:v>
                </c:pt>
              </c:numCache>
            </c:numRef>
          </c:cat>
          <c:val>
            <c:numRef>
              <c:f>BTC!$Q$14:$Q$470</c:f>
              <c:numCache>
                <c:formatCode>General</c:formatCode>
                <c:ptCount val="457"/>
                <c:pt idx="180" formatCode="#,##0.00">
                  <c:v>-18712.3</c:v>
                </c:pt>
                <c:pt idx="181" formatCode="#,##0.00">
                  <c:v>-18584.5</c:v>
                </c:pt>
                <c:pt idx="182" formatCode="#,##0.00">
                  <c:v>-17215.000000000004</c:v>
                </c:pt>
                <c:pt idx="183" formatCode="#,##0.00">
                  <c:v>-16526.200000000004</c:v>
                </c:pt>
                <c:pt idx="184" formatCode="#,##0.00">
                  <c:v>-15386.8</c:v>
                </c:pt>
                <c:pt idx="185" formatCode="#,##0.00">
                  <c:v>-14876.9</c:v>
                </c:pt>
                <c:pt idx="186" formatCode="#,##0.00">
                  <c:v>-14184.500000000002</c:v>
                </c:pt>
                <c:pt idx="187" formatCode="#,##0.00">
                  <c:v>-15446.100000000002</c:v>
                </c:pt>
                <c:pt idx="188" formatCode="#,##0.00">
                  <c:v>-16020.2</c:v>
                </c:pt>
                <c:pt idx="189" formatCode="#,##0.00">
                  <c:v>-17626</c:v>
                </c:pt>
                <c:pt idx="190" formatCode="#,##0.00">
                  <c:v>-19467.099999999999</c:v>
                </c:pt>
                <c:pt idx="191" formatCode="#,##0.00">
                  <c:v>-20688.2</c:v>
                </c:pt>
                <c:pt idx="192" formatCode="#,##0.00">
                  <c:v>-23843</c:v>
                </c:pt>
                <c:pt idx="193" formatCode="#,##0.00">
                  <c:v>-23007.8</c:v>
                </c:pt>
                <c:pt idx="194" formatCode="#,##0.00">
                  <c:v>-24378.2</c:v>
                </c:pt>
                <c:pt idx="195" formatCode="#,##0.00">
                  <c:v>-25056.899999999998</c:v>
                </c:pt>
                <c:pt idx="196" formatCode="#,##0.00">
                  <c:v>-27106.199999999997</c:v>
                </c:pt>
                <c:pt idx="197" formatCode="#,##0.00">
                  <c:v>-27803.5</c:v>
                </c:pt>
                <c:pt idx="198" formatCode="#,##0.00">
                  <c:v>-28646.399999999998</c:v>
                </c:pt>
                <c:pt idx="199" formatCode="#,##0.00">
                  <c:v>-29347.1</c:v>
                </c:pt>
                <c:pt idx="200" formatCode="#,##0.00">
                  <c:v>-29826.099999999995</c:v>
                </c:pt>
                <c:pt idx="201" formatCode="#,##0.00">
                  <c:v>-30077.399999999994</c:v>
                </c:pt>
                <c:pt idx="202" formatCode="#,##0.00">
                  <c:v>-30130.1</c:v>
                </c:pt>
                <c:pt idx="203" formatCode="#,##0.00">
                  <c:v>-31356.999999999996</c:v>
                </c:pt>
                <c:pt idx="204" formatCode="#,##0.00">
                  <c:v>-30851.899999999998</c:v>
                </c:pt>
                <c:pt idx="205" formatCode="#,##0.00">
                  <c:v>-32606.699999999997</c:v>
                </c:pt>
                <c:pt idx="206" formatCode="#,##0.00">
                  <c:v>-32108.799999999999</c:v>
                </c:pt>
                <c:pt idx="207" formatCode="#,##0.00">
                  <c:v>-32324.799999999999</c:v>
                </c:pt>
                <c:pt idx="208" formatCode="#,##0.00">
                  <c:v>-31405.599999999999</c:v>
                </c:pt>
                <c:pt idx="209" formatCode="#,##0.00">
                  <c:v>-31862.399999999998</c:v>
                </c:pt>
                <c:pt idx="210" formatCode="#,##0.00">
                  <c:v>-31894.399999999998</c:v>
                </c:pt>
                <c:pt idx="211" formatCode="#,##0.00">
                  <c:v>-30869.3</c:v>
                </c:pt>
                <c:pt idx="212" formatCode="#,##0.00">
                  <c:v>-30927.399999999998</c:v>
                </c:pt>
                <c:pt idx="213" formatCode="#,##0.00">
                  <c:v>-33384.5</c:v>
                </c:pt>
                <c:pt idx="214" formatCode="#,##0.00">
                  <c:v>-34542.9</c:v>
                </c:pt>
                <c:pt idx="215" formatCode="#,##0.00">
                  <c:v>-34016.100000000006</c:v>
                </c:pt>
                <c:pt idx="216" formatCode="#,##0.00">
                  <c:v>-33892.200000000004</c:v>
                </c:pt>
                <c:pt idx="217" formatCode="#,##0.00">
                  <c:v>-34172.1</c:v>
                </c:pt>
                <c:pt idx="218" formatCode="#,##0.00">
                  <c:v>-33680.6</c:v>
                </c:pt>
                <c:pt idx="219" formatCode="#,##0.00">
                  <c:v>-33308.6</c:v>
                </c:pt>
                <c:pt idx="220" formatCode="#,##0.00">
                  <c:v>-33108.199999999997</c:v>
                </c:pt>
                <c:pt idx="221" formatCode="#,##0.00">
                  <c:v>-32643.5</c:v>
                </c:pt>
                <c:pt idx="222" formatCode="#,##0.00">
                  <c:v>-33110.9</c:v>
                </c:pt>
                <c:pt idx="223" formatCode="#,##0.00">
                  <c:v>-32625.8</c:v>
                </c:pt>
                <c:pt idx="224" formatCode="#,##0.00">
                  <c:v>-32850.1</c:v>
                </c:pt>
                <c:pt idx="225" formatCode="#,##0.00">
                  <c:v>-29356.3</c:v>
                </c:pt>
                <c:pt idx="226" formatCode="#,##0.00">
                  <c:v>-26883.499999999996</c:v>
                </c:pt>
                <c:pt idx="227" formatCode="#,##0.00">
                  <c:v>-26513.799999999992</c:v>
                </c:pt>
                <c:pt idx="228" formatCode="#,##0.00">
                  <c:v>-25869.399999999998</c:v>
                </c:pt>
                <c:pt idx="229" formatCode="#,##0.00">
                  <c:v>-24342</c:v>
                </c:pt>
                <c:pt idx="230" formatCode="#,##0.00">
                  <c:v>-24478.000000000004</c:v>
                </c:pt>
                <c:pt idx="231" formatCode="#,##0.00">
                  <c:v>-24338.300000000007</c:v>
                </c:pt>
                <c:pt idx="232" formatCode="#,##0.00">
                  <c:v>-24681.200000000004</c:v>
                </c:pt>
                <c:pt idx="233" formatCode="#,##0.00">
                  <c:v>-24689.9</c:v>
                </c:pt>
                <c:pt idx="234" formatCode="#,##0.00">
                  <c:v>-24178.399999999998</c:v>
                </c:pt>
                <c:pt idx="235" formatCode="#,##0.00">
                  <c:v>-23944.7</c:v>
                </c:pt>
                <c:pt idx="236" formatCode="#,##0.00">
                  <c:v>-23408.2</c:v>
                </c:pt>
                <c:pt idx="237" formatCode="#,##0.00">
                  <c:v>-23675.7</c:v>
                </c:pt>
                <c:pt idx="238" formatCode="#,##0.00">
                  <c:v>-24659.100000000002</c:v>
                </c:pt>
                <c:pt idx="239" formatCode="#,##0.00">
                  <c:v>-24872.9</c:v>
                </c:pt>
                <c:pt idx="240" formatCode="#,##0.00">
                  <c:v>-24793.599999999999</c:v>
                </c:pt>
                <c:pt idx="241" formatCode="#,##0.00">
                  <c:v>-26185</c:v>
                </c:pt>
                <c:pt idx="242" formatCode="#,##0.00">
                  <c:v>-26768.3</c:v>
                </c:pt>
                <c:pt idx="243" formatCode="#,##0.00">
                  <c:v>-27471.499999999996</c:v>
                </c:pt>
                <c:pt idx="244" formatCode="#,##0.00">
                  <c:v>-26873.199999999997</c:v>
                </c:pt>
                <c:pt idx="245" formatCode="#,##0.00">
                  <c:v>-27493.699999999997</c:v>
                </c:pt>
                <c:pt idx="246" formatCode="#,##0.00">
                  <c:v>-27191.599999999999</c:v>
                </c:pt>
                <c:pt idx="247" formatCode="#,##0.00">
                  <c:v>-27900.400000000001</c:v>
                </c:pt>
                <c:pt idx="248" formatCode="#,##0.00">
                  <c:v>-27583.3</c:v>
                </c:pt>
                <c:pt idx="249" formatCode="#,##0.00">
                  <c:v>-26866.400000000001</c:v>
                </c:pt>
                <c:pt idx="250" formatCode="#,##0.00">
                  <c:v>-25838.400000000001</c:v>
                </c:pt>
                <c:pt idx="251" formatCode="#,##0.00">
                  <c:v>-24843.599999999999</c:v>
                </c:pt>
                <c:pt idx="252" formatCode="#,##0.00">
                  <c:v>-23721.499999999996</c:v>
                </c:pt>
                <c:pt idx="253" formatCode="#,##0.00">
                  <c:v>-22585.4</c:v>
                </c:pt>
                <c:pt idx="254" formatCode="#,##0.00">
                  <c:v>-21913.5</c:v>
                </c:pt>
                <c:pt idx="255" formatCode="#,##0.00">
                  <c:v>-20311.900000000001</c:v>
                </c:pt>
                <c:pt idx="256" formatCode="#,##0.00">
                  <c:v>-19907.2</c:v>
                </c:pt>
                <c:pt idx="257" formatCode="#,##0.00">
                  <c:v>-19589.800000000003</c:v>
                </c:pt>
                <c:pt idx="258" formatCode="#,##0.00">
                  <c:v>-18755.099999999999</c:v>
                </c:pt>
                <c:pt idx="259" formatCode="#,##0.00">
                  <c:v>-17263.399999999998</c:v>
                </c:pt>
                <c:pt idx="260" formatCode="#,##0.00">
                  <c:v>-15805.4</c:v>
                </c:pt>
                <c:pt idx="261" formatCode="#,##0.00">
                  <c:v>-13663.300000000001</c:v>
                </c:pt>
                <c:pt idx="262" formatCode="#,##0.00">
                  <c:v>-11238.200000000003</c:v>
                </c:pt>
                <c:pt idx="263" formatCode="#,##0.00">
                  <c:v>-9831.1000000000022</c:v>
                </c:pt>
                <c:pt idx="264" formatCode="#,##0.00">
                  <c:v>-8097</c:v>
                </c:pt>
                <c:pt idx="265" formatCode="#,##0.00">
                  <c:v>-6747.5</c:v>
                </c:pt>
                <c:pt idx="266" formatCode="#,##0.00">
                  <c:v>-5863.7999999999993</c:v>
                </c:pt>
                <c:pt idx="267" formatCode="#,##0.00">
                  <c:v>-4668.6999999999989</c:v>
                </c:pt>
                <c:pt idx="268" formatCode="#,##0.00">
                  <c:v>-3625.1000000000004</c:v>
                </c:pt>
                <c:pt idx="269" formatCode="#,##0.00">
                  <c:v>-824.7</c:v>
                </c:pt>
                <c:pt idx="270" formatCode="#,##0.00">
                  <c:v>939.10000000000014</c:v>
                </c:pt>
                <c:pt idx="271" formatCode="#,##0.00">
                  <c:v>2241.1999999999998</c:v>
                </c:pt>
                <c:pt idx="272" formatCode="#,##0.00">
                  <c:v>3160.2000000000003</c:v>
                </c:pt>
                <c:pt idx="273" formatCode="#,##0.00">
                  <c:v>3247.2000000000003</c:v>
                </c:pt>
                <c:pt idx="274" formatCode="#,##0.00">
                  <c:v>3342.6000000000004</c:v>
                </c:pt>
                <c:pt idx="275" formatCode="#,##0.00">
                  <c:v>3340.9000000000005</c:v>
                </c:pt>
                <c:pt idx="276" formatCode="#,##0.00">
                  <c:v>3760.0000000000005</c:v>
                </c:pt>
                <c:pt idx="277" formatCode="#,##0.00">
                  <c:v>4271.4000000000005</c:v>
                </c:pt>
                <c:pt idx="278" formatCode="#,##0.00">
                  <c:v>4675.6000000000004</c:v>
                </c:pt>
                <c:pt idx="279" formatCode="#,##0.00">
                  <c:v>5259.0000000000009</c:v>
                </c:pt>
                <c:pt idx="280" formatCode="#,##0.00">
                  <c:v>5446.8000000000011</c:v>
                </c:pt>
                <c:pt idx="281" formatCode="#,##0.00">
                  <c:v>6025.6000000000013</c:v>
                </c:pt>
                <c:pt idx="282" formatCode="#,##0.00">
                  <c:v>7584.4000000000015</c:v>
                </c:pt>
                <c:pt idx="283" formatCode="#,##0.00">
                  <c:v>8635.1999999999989</c:v>
                </c:pt>
                <c:pt idx="284" formatCode="#,##0.00">
                  <c:v>9159.9</c:v>
                </c:pt>
                <c:pt idx="285" formatCode="#,##0.00">
                  <c:v>9599.1</c:v>
                </c:pt>
                <c:pt idx="286" formatCode="#,##0.00">
                  <c:v>10568.300000000001</c:v>
                </c:pt>
                <c:pt idx="287" formatCode="#,##0.00">
                  <c:v>10500.900000000001</c:v>
                </c:pt>
                <c:pt idx="288" formatCode="#,##0.00">
                  <c:v>11346.800000000001</c:v>
                </c:pt>
                <c:pt idx="289" formatCode="#,##0.00">
                  <c:v>11452.900000000001</c:v>
                </c:pt>
                <c:pt idx="290" formatCode="#,##0.00">
                  <c:v>11384.400000000001</c:v>
                </c:pt>
                <c:pt idx="291" formatCode="#,##0.00">
                  <c:v>12363.800000000001</c:v>
                </c:pt>
                <c:pt idx="292" formatCode="#,##0.00">
                  <c:v>13830.400000000001</c:v>
                </c:pt>
                <c:pt idx="293" formatCode="#,##0.00">
                  <c:v>12893.100000000002</c:v>
                </c:pt>
                <c:pt idx="294" formatCode="#,##0.00">
                  <c:v>12144.900000000001</c:v>
                </c:pt>
                <c:pt idx="295" formatCode="#,##0.00">
                  <c:v>12879.400000000001</c:v>
                </c:pt>
                <c:pt idx="296" formatCode="#,##0.00">
                  <c:v>11898.500000000002</c:v>
                </c:pt>
                <c:pt idx="297" formatCode="#,##0.00">
                  <c:v>12489</c:v>
                </c:pt>
                <c:pt idx="298" formatCode="#,##0.00">
                  <c:v>12295.800000000001</c:v>
                </c:pt>
                <c:pt idx="299" formatCode="#,##0.00">
                  <c:v>14198.900000000001</c:v>
                </c:pt>
                <c:pt idx="300" formatCode="#,##0.00">
                  <c:v>13547.1</c:v>
                </c:pt>
                <c:pt idx="301" formatCode="#,##0.00">
                  <c:v>12430.3</c:v>
                </c:pt>
                <c:pt idx="302" formatCode="#,##0.00">
                  <c:v>12907.999999999998</c:v>
                </c:pt>
                <c:pt idx="303" formatCode="#,##0.00">
                  <c:v>12455.499999999998</c:v>
                </c:pt>
                <c:pt idx="304" formatCode="#,##0.00">
                  <c:v>11849.599999999999</c:v>
                </c:pt>
                <c:pt idx="305" formatCode="#,##0.00">
                  <c:v>11690.899999999998</c:v>
                </c:pt>
                <c:pt idx="306" formatCode="#,##0.00">
                  <c:v>11006.699999999999</c:v>
                </c:pt>
                <c:pt idx="307" formatCode="#,##0.00">
                  <c:v>11507.599999999999</c:v>
                </c:pt>
                <c:pt idx="308" formatCode="#,##0.00">
                  <c:v>12900.500000000002</c:v>
                </c:pt>
                <c:pt idx="309" formatCode="#,##0.00">
                  <c:v>12783.300000000001</c:v>
                </c:pt>
                <c:pt idx="310" formatCode="#,##0.00">
                  <c:v>13462.8</c:v>
                </c:pt>
                <c:pt idx="311" formatCode="#,##0.00">
                  <c:v>13147.9</c:v>
                </c:pt>
                <c:pt idx="312" formatCode="#,##0.00">
                  <c:v>13029.9</c:v>
                </c:pt>
                <c:pt idx="313" formatCode="#,##0.00">
                  <c:v>12959.8</c:v>
                </c:pt>
                <c:pt idx="314" formatCode="#,##0.00">
                  <c:v>12701.1</c:v>
                </c:pt>
                <c:pt idx="315" formatCode="#,##0.00">
                  <c:v>11623.2</c:v>
                </c:pt>
                <c:pt idx="316" formatCode="#,##0.00">
                  <c:v>13284.1</c:v>
                </c:pt>
                <c:pt idx="317" formatCode="#,##0.00">
                  <c:v>12726</c:v>
                </c:pt>
                <c:pt idx="318" formatCode="#,##0.00">
                  <c:v>12564.4</c:v>
                </c:pt>
                <c:pt idx="319" formatCode="#,##0.00">
                  <c:v>8589.4</c:v>
                </c:pt>
                <c:pt idx="320" formatCode="#,##0.00">
                  <c:v>7692</c:v>
                </c:pt>
                <c:pt idx="321" formatCode="#,##0.00">
                  <c:v>5977.0999999999995</c:v>
                </c:pt>
                <c:pt idx="322" formatCode="#,##0.00">
                  <c:v>4266.1000000000004</c:v>
                </c:pt>
                <c:pt idx="323" formatCode="#,##0.00">
                  <c:v>1360.0000000000005</c:v>
                </c:pt>
                <c:pt idx="324" formatCode="#,##0.00">
                  <c:v>408.00000000000023</c:v>
                </c:pt>
                <c:pt idx="325" formatCode="#,##0.00">
                  <c:v>-3875.2999999999993</c:v>
                </c:pt>
                <c:pt idx="326" formatCode="#,##0.00">
                  <c:v>-6184.5</c:v>
                </c:pt>
                <c:pt idx="327" formatCode="#,##0.00">
                  <c:v>-10771.7</c:v>
                </c:pt>
                <c:pt idx="328" formatCode="#,##0.00">
                  <c:v>-15624.500000000002</c:v>
                </c:pt>
                <c:pt idx="329" formatCode="#,##0.00">
                  <c:v>-16391.599999999999</c:v>
                </c:pt>
                <c:pt idx="330" formatCode="#,##0.00">
                  <c:v>-19647.7</c:v>
                </c:pt>
                <c:pt idx="331" formatCode="#,##0.00">
                  <c:v>-21769</c:v>
                </c:pt>
                <c:pt idx="332" formatCode="#,##0.00">
                  <c:v>-24213.200000000001</c:v>
                </c:pt>
                <c:pt idx="333" formatCode="#,##0.00">
                  <c:v>-27491.100000000002</c:v>
                </c:pt>
                <c:pt idx="334" formatCode="#,##0.00">
                  <c:v>-28507.500000000004</c:v>
                </c:pt>
                <c:pt idx="335" formatCode="#,##0.00">
                  <c:v>-28055.700000000004</c:v>
                </c:pt>
                <c:pt idx="336" formatCode="#,##0.00">
                  <c:v>-30640.600000000002</c:v>
                </c:pt>
                <c:pt idx="337" formatCode="#,##0.00">
                  <c:v>-29376.7</c:v>
                </c:pt>
                <c:pt idx="338" formatCode="#,##0.00">
                  <c:v>-28040.7</c:v>
                </c:pt>
                <c:pt idx="339" formatCode="#,##0.00">
                  <c:v>-25201.499999999996</c:v>
                </c:pt>
                <c:pt idx="340" formatCode="#,##0.00">
                  <c:v>-21968.1</c:v>
                </c:pt>
                <c:pt idx="341" formatCode="#,##0.00">
                  <c:v>-22870.100000000002</c:v>
                </c:pt>
                <c:pt idx="342" formatCode="#,##0.00">
                  <c:v>-20619.5</c:v>
                </c:pt>
                <c:pt idx="343" formatCode="#,##0.00">
                  <c:v>-20084.8</c:v>
                </c:pt>
                <c:pt idx="344" formatCode="#,##0.00">
                  <c:v>-19702.300000000003</c:v>
                </c:pt>
                <c:pt idx="345" formatCode="#,##0.00">
                  <c:v>-19348</c:v>
                </c:pt>
                <c:pt idx="346" formatCode="#,##0.00">
                  <c:v>-21136.9</c:v>
                </c:pt>
                <c:pt idx="347" formatCode="#,##0.00">
                  <c:v>-23474.5</c:v>
                </c:pt>
                <c:pt idx="348" formatCode="#,##0.00">
                  <c:v>-26261.200000000001</c:v>
                </c:pt>
                <c:pt idx="349" formatCode="#,##0.00">
                  <c:v>-28786.5</c:v>
                </c:pt>
                <c:pt idx="350" formatCode="#,##0.00">
                  <c:v>-32410.5</c:v>
                </c:pt>
                <c:pt idx="351" formatCode="#,##0.00">
                  <c:v>-38178.5</c:v>
                </c:pt>
                <c:pt idx="352" formatCode="#,##0.00">
                  <c:v>-45158.399999999994</c:v>
                </c:pt>
                <c:pt idx="353" formatCode="#,##0.00">
                  <c:v>-47261.5</c:v>
                </c:pt>
                <c:pt idx="354" formatCode="#,##0.00">
                  <c:v>-53634.1</c:v>
                </c:pt>
                <c:pt idx="355" formatCode="#,##0.00">
                  <c:v>-59248.2</c:v>
                </c:pt>
                <c:pt idx="356" formatCode="#,##0.00">
                  <c:v>-63455.199999999997</c:v>
                </c:pt>
                <c:pt idx="357" formatCode="#,##0.00">
                  <c:v>-67253.8</c:v>
                </c:pt>
                <c:pt idx="358" formatCode="#,##0.00">
                  <c:v>-71017.8</c:v>
                </c:pt>
                <c:pt idx="359" formatCode="#,##0.00">
                  <c:v>-75192.399999999994</c:v>
                </c:pt>
                <c:pt idx="360" formatCode="#,##0.00">
                  <c:v>-75824</c:v>
                </c:pt>
                <c:pt idx="361" formatCode="#,##0.00">
                  <c:v>-78293.5</c:v>
                </c:pt>
                <c:pt idx="362" formatCode="#,##0.00">
                  <c:v>-78129.500000000015</c:v>
                </c:pt>
                <c:pt idx="363" formatCode="#,##0.00">
                  <c:v>-77562.10000000002</c:v>
                </c:pt>
                <c:pt idx="364" formatCode="#,##0.00">
                  <c:v>-75638.600000000006</c:v>
                </c:pt>
                <c:pt idx="365" formatCode="#,##0.00">
                  <c:v>-77645.7</c:v>
                </c:pt>
                <c:pt idx="366" formatCode="#,##0.00">
                  <c:v>-75722.39999999998</c:v>
                </c:pt>
                <c:pt idx="367" formatCode="#,##0.00">
                  <c:v>-75500.100000000006</c:v>
                </c:pt>
                <c:pt idx="368" formatCode="#,##0.00">
                  <c:v>-77595.400000000009</c:v>
                </c:pt>
                <c:pt idx="369" formatCode="#,##0.00">
                  <c:v>-76273</c:v>
                </c:pt>
                <c:pt idx="370" formatCode="#,##0.00">
                  <c:v>-74356.899999999994</c:v>
                </c:pt>
                <c:pt idx="371" formatCode="#,##0.00">
                  <c:v>-75375.8</c:v>
                </c:pt>
                <c:pt idx="372" formatCode="#,##0.00">
                  <c:v>-77032.000000000015</c:v>
                </c:pt>
                <c:pt idx="373" formatCode="#,##0.00">
                  <c:v>-78035.600000000006</c:v>
                </c:pt>
                <c:pt idx="374" formatCode="#,##0.00">
                  <c:v>-76022.7</c:v>
                </c:pt>
                <c:pt idx="375" formatCode="#,##0.00">
                  <c:v>-73835.7</c:v>
                </c:pt>
                <c:pt idx="376" formatCode="#,##0.00">
                  <c:v>-76004.600000000006</c:v>
                </c:pt>
                <c:pt idx="377" formatCode="#,##0.00">
                  <c:v>-75517.499999999985</c:v>
                </c:pt>
                <c:pt idx="378" formatCode="#,##0.00">
                  <c:v>-76997.7</c:v>
                </c:pt>
                <c:pt idx="379" formatCode="#,##0.00">
                  <c:v>-76809.999999999985</c:v>
                </c:pt>
                <c:pt idx="380" formatCode="#,##0.00">
                  <c:v>-73796.599999999991</c:v>
                </c:pt>
                <c:pt idx="381" formatCode="#,##0.00">
                  <c:v>-72521.400000000009</c:v>
                </c:pt>
                <c:pt idx="382" formatCode="#,##0.00">
                  <c:v>-74224.500000000015</c:v>
                </c:pt>
                <c:pt idx="383" formatCode="#,##0.00">
                  <c:v>-73274.200000000012</c:v>
                </c:pt>
                <c:pt idx="384" formatCode="#,##0.00">
                  <c:v>-74218.5</c:v>
                </c:pt>
                <c:pt idx="385" formatCode="#,##0.00">
                  <c:v>-76536.3</c:v>
                </c:pt>
                <c:pt idx="386" formatCode="#,##0.00">
                  <c:v>-79306.900000000009</c:v>
                </c:pt>
                <c:pt idx="387" formatCode="#,##0.00">
                  <c:v>-80414.8</c:v>
                </c:pt>
                <c:pt idx="388" formatCode="#,##0.00">
                  <c:v>-79911.600000000006</c:v>
                </c:pt>
                <c:pt idx="389" formatCode="#,##0.00">
                  <c:v>-79614.7</c:v>
                </c:pt>
                <c:pt idx="390" formatCode="#,##0.00">
                  <c:v>-75771.7</c:v>
                </c:pt>
                <c:pt idx="391" formatCode="#,##0.00">
                  <c:v>-78661.5</c:v>
                </c:pt>
                <c:pt idx="392" formatCode="#,##0.00">
                  <c:v>-79743.5</c:v>
                </c:pt>
                <c:pt idx="393" formatCode="#,##0.00">
                  <c:v>-78448.299999999988</c:v>
                </c:pt>
                <c:pt idx="394" formatCode="#,##0.00">
                  <c:v>-79191.399999999994</c:v>
                </c:pt>
                <c:pt idx="395" formatCode="#,##0.00">
                  <c:v>-77415.799999999988</c:v>
                </c:pt>
                <c:pt idx="396" formatCode="#,##0.00">
                  <c:v>-74839.000000000015</c:v>
                </c:pt>
                <c:pt idx="397" formatCode="#,##0.00">
                  <c:v>-76237.200000000012</c:v>
                </c:pt>
                <c:pt idx="398" formatCode="#,##0.00">
                  <c:v>-78879.199999999997</c:v>
                </c:pt>
                <c:pt idx="399" formatCode="#,##0.00">
                  <c:v>-79820.700000000012</c:v>
                </c:pt>
                <c:pt idx="400" formatCode="#,##0.00">
                  <c:v>-82397.8</c:v>
                </c:pt>
                <c:pt idx="401" formatCode="#,##0.00">
                  <c:v>-85034</c:v>
                </c:pt>
                <c:pt idx="402" formatCode="#,##0.00">
                  <c:v>-87427.500000000015</c:v>
                </c:pt>
                <c:pt idx="403" formatCode="#,##0.00">
                  <c:v>-86078.8</c:v>
                </c:pt>
                <c:pt idx="404" formatCode="#,##0.00">
                  <c:v>-87826.3</c:v>
                </c:pt>
                <c:pt idx="405" formatCode="#,##0.00">
                  <c:v>-93889.400000000009</c:v>
                </c:pt>
                <c:pt idx="406" formatCode="#,##0.00">
                  <c:v>-95911.4</c:v>
                </c:pt>
                <c:pt idx="407" formatCode="#,##0.00">
                  <c:v>-99144.7</c:v>
                </c:pt>
                <c:pt idx="408" formatCode="#,##0.00">
                  <c:v>-104203.7</c:v>
                </c:pt>
                <c:pt idx="409" formatCode="#,##0.00">
                  <c:v>-103215.1</c:v>
                </c:pt>
                <c:pt idx="410" formatCode="#,##0.00">
                  <c:v>-102884.60000000002</c:v>
                </c:pt>
                <c:pt idx="411" formatCode="#,##0.00">
                  <c:v>-102018.80000000002</c:v>
                </c:pt>
                <c:pt idx="412" formatCode="#,##0.00">
                  <c:v>-99690.3</c:v>
                </c:pt>
                <c:pt idx="413" formatCode="#,##0.00">
                  <c:v>-95764.3</c:v>
                </c:pt>
                <c:pt idx="414" formatCode="#,##0.00">
                  <c:v>-93244.3</c:v>
                </c:pt>
                <c:pt idx="415" formatCode="#,##0.00">
                  <c:v>-89631.2</c:v>
                </c:pt>
                <c:pt idx="416" formatCode="#,##0.00">
                  <c:v>-85277.3</c:v>
                </c:pt>
                <c:pt idx="417" formatCode="#,##0.00">
                  <c:v>-79917.100000000006</c:v>
                </c:pt>
                <c:pt idx="418" formatCode="#,##0.00">
                  <c:v>-74858.2</c:v>
                </c:pt>
                <c:pt idx="419" formatCode="#,##0.00">
                  <c:v>-68661.2</c:v>
                </c:pt>
                <c:pt idx="420" formatCode="#,##0.00">
                  <c:v>-59450.299999999996</c:v>
                </c:pt>
                <c:pt idx="421" formatCode="#,##0.00">
                  <c:v>-52113.599999999999</c:v>
                </c:pt>
                <c:pt idx="422" formatCode="_(* #,##0.00_);_(* \(#,##0.00\);_(* &quot;-&quot;??_);_(@_)">
                  <c:v>-46852.899999999994</c:v>
                </c:pt>
                <c:pt idx="423" formatCode="_(* #,##0.00_);_(* \(#,##0.00\);_(* &quot;-&quot;??_);_(@_)">
                  <c:v>-41957.599999999999</c:v>
                </c:pt>
                <c:pt idx="424" formatCode="_(* #,##0.00_);_(* \(#,##0.00\);_(* &quot;-&quot;??_);_(@_)">
                  <c:v>-34723.699999999997</c:v>
                </c:pt>
                <c:pt idx="425" formatCode="_(* #,##0.00_);_(* \(#,##0.00\);_(* &quot;-&quot;??_);_(@_)">
                  <c:v>-29615.1</c:v>
                </c:pt>
                <c:pt idx="426" formatCode="_(* #,##0.00_);_(* \(#,##0.00\);_(* &quot;-&quot;??_);_(@_)">
                  <c:v>-29538.3</c:v>
                </c:pt>
                <c:pt idx="427" formatCode="_(* #,##0.00_);_(* \(#,##0.00\);_(* &quot;-&quot;??_);_(@_)">
                  <c:v>-27825.999999999996</c:v>
                </c:pt>
                <c:pt idx="428" formatCode="_(* #,##0.00_);_(* \(#,##0.00\);_(* &quot;-&quot;??_);_(@_)">
                  <c:v>-25904.899999999998</c:v>
                </c:pt>
                <c:pt idx="429" formatCode="_(* #,##0.00_);_(* \(#,##0.00\);_(* &quot;-&quot;??_);_(@_)">
                  <c:v>-23381.3</c:v>
                </c:pt>
                <c:pt idx="430" formatCode="_(* #,##0.00_);_(* \(#,##0.00\);_(* &quot;-&quot;??_);_(@_)">
                  <c:v>-22418.6</c:v>
                </c:pt>
                <c:pt idx="431" formatCode="_(* #,##0.00_);_(* \(#,##0.00\);_(* &quot;-&quot;??_);_(@_)">
                  <c:v>-20207.599999999999</c:v>
                </c:pt>
                <c:pt idx="432" formatCode="_(* #,##0.00_);_(* \(#,##0.00\);_(* &quot;-&quot;??_);_(@_)">
                  <c:v>-23684.2</c:v>
                </c:pt>
                <c:pt idx="433" formatCode="_(* #,##0.00_);_(* \(#,##0.00\);_(* &quot;-&quot;??_);_(@_)">
                  <c:v>-23905.199999999997</c:v>
                </c:pt>
                <c:pt idx="434" formatCode="_(* #,##0.00_);_(* \(#,##0.00\);_(* &quot;-&quot;??_);_(@_)">
                  <c:v>-22957.199999999997</c:v>
                </c:pt>
                <c:pt idx="435" formatCode="_(* #,##0.00_);_(* \(#,##0.00\);_(* &quot;-&quot;??_);_(@_)">
                  <c:v>-20729.399999999994</c:v>
                </c:pt>
                <c:pt idx="436" formatCode="_(* #,##0.00_);_(* \(#,##0.00\);_(* &quot;-&quot;??_);_(@_)">
                  <c:v>-19943.799999999996</c:v>
                </c:pt>
                <c:pt idx="437" formatCode="_(* #,##0.00_);_(* \(#,##0.00\);_(* &quot;-&quot;??_);_(@_)">
                  <c:v>-18400.699999999997</c:v>
                </c:pt>
                <c:pt idx="438" formatCode="_(* #,##0.00_);_(* \(#,##0.00\);_(* &quot;-&quot;??_);_(@_)">
                  <c:v>-14605.9</c:v>
                </c:pt>
                <c:pt idx="439" formatCode="_(* #,##0.00_);_(* \(#,##0.00\);_(* &quot;-&quot;??_);_(@_)">
                  <c:v>-14023.599999999999</c:v>
                </c:pt>
                <c:pt idx="440" formatCode="_(* #,##0.00_);_(* \(#,##0.00\);_(* &quot;-&quot;??_);_(@_)">
                  <c:v>-13671.400000000001</c:v>
                </c:pt>
                <c:pt idx="441" formatCode="_(* #,##0.00_);_(* \(#,##0.00\);_(* &quot;-&quot;??_);_(@_)">
                  <c:v>-12721.400000000001</c:v>
                </c:pt>
                <c:pt idx="442" formatCode="_(* #,##0.00_);_(* \(#,##0.00\);_(* &quot;-&quot;??_);_(@_)">
                  <c:v>-9725.9000000000015</c:v>
                </c:pt>
                <c:pt idx="443" formatCode="_(* #,##0.00_);_(* \(#,##0.00\);_(* &quot;-&quot;??_);_(@_)">
                  <c:v>-11398.400000000001</c:v>
                </c:pt>
                <c:pt idx="444" formatCode="_(* #,##0.00_);_(* \(#,##0.00\);_(* &quot;-&quot;??_);_(@_)">
                  <c:v>-9805</c:v>
                </c:pt>
                <c:pt idx="445" formatCode="_(* #,##0.00_);_(* \(#,##0.00\);_(* &quot;-&quot;??_);_(@_)">
                  <c:v>-9044.0999999999985</c:v>
                </c:pt>
                <c:pt idx="446" formatCode="_(* #,##0.00_);_(* \(#,##0.00\);_(* &quot;-&quot;??_);_(@_)">
                  <c:v>-9830.5999999999985</c:v>
                </c:pt>
                <c:pt idx="447" formatCode="_(* #,##0.00_);_(* \(#,##0.00\);_(* &quot;-&quot;??_);_(@_)">
                  <c:v>-10402.299999999999</c:v>
                </c:pt>
                <c:pt idx="448" formatCode="_(* #,##0.00_);_(* \(#,##0.00\);_(* &quot;-&quot;??_);_(@_)">
                  <c:v>-11108.5</c:v>
                </c:pt>
                <c:pt idx="449" formatCode="_(* #,##0.00_);_(* \(#,##0.00\);_(* &quot;-&quot;??_);_(@_)">
                  <c:v>-13246.199999999999</c:v>
                </c:pt>
                <c:pt idx="450" formatCode="_(* #,##0.00_);_(* \(#,##0.00\);_(* &quot;-&quot;??_);_(@_)">
                  <c:v>-14051.199999999997</c:v>
                </c:pt>
                <c:pt idx="451" formatCode="_(* #,##0.00_);_(* \(#,##0.00\);_(* &quot;-&quot;??_);_(@_)">
                  <c:v>-15140.7</c:v>
                </c:pt>
                <c:pt idx="452" formatCode="_(* #,##0.00_);_(* \(#,##0.00\);_(* &quot;-&quot;??_);_(@_)">
                  <c:v>-15538.2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47C-4AC6-A2BA-2AD7D0753A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720704"/>
        <c:axId val="129722240"/>
      </c:lineChart>
      <c:dateAx>
        <c:axId val="12972070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crossAx val="129722240"/>
        <c:crosses val="autoZero"/>
        <c:auto val="1"/>
        <c:lblOffset val="100"/>
        <c:baseTimeUnit val="months"/>
      </c:dateAx>
      <c:valAx>
        <c:axId val="129722240"/>
        <c:scaling>
          <c:orientation val="minMax"/>
          <c:max val="2000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crossAx val="129720704"/>
        <c:crosses val="autoZero"/>
        <c:crossBetween val="between"/>
        <c:majorUnit val="20000"/>
        <c:dispUnits>
          <c:builtInUnit val="thousands"/>
        </c:dispUnits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NFSP (verde) x Déficit em BTC (azul): % do PIB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'BTC x NFSP e Cambio efetivo'!$A$57:$A$332</c:f>
              <c:numCache>
                <c:formatCode>mmm\-yy</c:formatCode>
                <c:ptCount val="276"/>
                <c:pt idx="0">
                  <c:v>34881</c:v>
                </c:pt>
                <c:pt idx="1">
                  <c:v>34912</c:v>
                </c:pt>
                <c:pt idx="2">
                  <c:v>34943</c:v>
                </c:pt>
                <c:pt idx="3">
                  <c:v>34973</c:v>
                </c:pt>
                <c:pt idx="4">
                  <c:v>35004</c:v>
                </c:pt>
                <c:pt idx="5">
                  <c:v>35034</c:v>
                </c:pt>
                <c:pt idx="6">
                  <c:v>35065</c:v>
                </c:pt>
                <c:pt idx="7">
                  <c:v>35096</c:v>
                </c:pt>
                <c:pt idx="8">
                  <c:v>35125</c:v>
                </c:pt>
                <c:pt idx="9">
                  <c:v>35156</c:v>
                </c:pt>
                <c:pt idx="10">
                  <c:v>35186</c:v>
                </c:pt>
                <c:pt idx="11">
                  <c:v>35217</c:v>
                </c:pt>
                <c:pt idx="12">
                  <c:v>35247</c:v>
                </c:pt>
                <c:pt idx="13">
                  <c:v>35278</c:v>
                </c:pt>
                <c:pt idx="14">
                  <c:v>35309</c:v>
                </c:pt>
                <c:pt idx="15">
                  <c:v>35339</c:v>
                </c:pt>
                <c:pt idx="16">
                  <c:v>35370</c:v>
                </c:pt>
                <c:pt idx="17">
                  <c:v>35400</c:v>
                </c:pt>
                <c:pt idx="18">
                  <c:v>35431</c:v>
                </c:pt>
                <c:pt idx="19">
                  <c:v>35462</c:v>
                </c:pt>
                <c:pt idx="20">
                  <c:v>35490</c:v>
                </c:pt>
                <c:pt idx="21">
                  <c:v>35521</c:v>
                </c:pt>
                <c:pt idx="22">
                  <c:v>35551</c:v>
                </c:pt>
                <c:pt idx="23">
                  <c:v>35582</c:v>
                </c:pt>
                <c:pt idx="24">
                  <c:v>35612</c:v>
                </c:pt>
                <c:pt idx="25">
                  <c:v>35643</c:v>
                </c:pt>
                <c:pt idx="26">
                  <c:v>35674</c:v>
                </c:pt>
                <c:pt idx="27">
                  <c:v>35704</c:v>
                </c:pt>
                <c:pt idx="28">
                  <c:v>35735</c:v>
                </c:pt>
                <c:pt idx="29">
                  <c:v>35765</c:v>
                </c:pt>
                <c:pt idx="30">
                  <c:v>35796</c:v>
                </c:pt>
                <c:pt idx="31">
                  <c:v>35827</c:v>
                </c:pt>
                <c:pt idx="32">
                  <c:v>35855</c:v>
                </c:pt>
                <c:pt idx="33">
                  <c:v>35886</c:v>
                </c:pt>
                <c:pt idx="34">
                  <c:v>35916</c:v>
                </c:pt>
                <c:pt idx="35">
                  <c:v>35947</c:v>
                </c:pt>
                <c:pt idx="36">
                  <c:v>35977</c:v>
                </c:pt>
                <c:pt idx="37">
                  <c:v>36008</c:v>
                </c:pt>
                <c:pt idx="38">
                  <c:v>36039</c:v>
                </c:pt>
                <c:pt idx="39">
                  <c:v>36069</c:v>
                </c:pt>
                <c:pt idx="40">
                  <c:v>36100</c:v>
                </c:pt>
                <c:pt idx="41">
                  <c:v>36130</c:v>
                </c:pt>
                <c:pt idx="42">
                  <c:v>36161</c:v>
                </c:pt>
                <c:pt idx="43">
                  <c:v>36192</c:v>
                </c:pt>
                <c:pt idx="44">
                  <c:v>36220</c:v>
                </c:pt>
                <c:pt idx="45">
                  <c:v>36251</c:v>
                </c:pt>
                <c:pt idx="46">
                  <c:v>36281</c:v>
                </c:pt>
                <c:pt idx="47">
                  <c:v>36312</c:v>
                </c:pt>
                <c:pt idx="48">
                  <c:v>36342</c:v>
                </c:pt>
                <c:pt idx="49">
                  <c:v>36373</c:v>
                </c:pt>
                <c:pt idx="50">
                  <c:v>36404</c:v>
                </c:pt>
                <c:pt idx="51">
                  <c:v>36434</c:v>
                </c:pt>
                <c:pt idx="52">
                  <c:v>36465</c:v>
                </c:pt>
                <c:pt idx="53">
                  <c:v>36495</c:v>
                </c:pt>
                <c:pt idx="54">
                  <c:v>36526</c:v>
                </c:pt>
                <c:pt idx="55">
                  <c:v>36557</c:v>
                </c:pt>
                <c:pt idx="56">
                  <c:v>36586</c:v>
                </c:pt>
                <c:pt idx="57">
                  <c:v>36617</c:v>
                </c:pt>
                <c:pt idx="58">
                  <c:v>36647</c:v>
                </c:pt>
                <c:pt idx="59">
                  <c:v>36678</c:v>
                </c:pt>
                <c:pt idx="60">
                  <c:v>36708</c:v>
                </c:pt>
                <c:pt idx="61">
                  <c:v>36739</c:v>
                </c:pt>
                <c:pt idx="62">
                  <c:v>36770</c:v>
                </c:pt>
                <c:pt idx="63">
                  <c:v>36800</c:v>
                </c:pt>
                <c:pt idx="64">
                  <c:v>36831</c:v>
                </c:pt>
                <c:pt idx="65">
                  <c:v>36861</c:v>
                </c:pt>
                <c:pt idx="66">
                  <c:v>36892</c:v>
                </c:pt>
                <c:pt idx="67">
                  <c:v>36923</c:v>
                </c:pt>
                <c:pt idx="68">
                  <c:v>36951</c:v>
                </c:pt>
                <c:pt idx="69">
                  <c:v>36982</c:v>
                </c:pt>
                <c:pt idx="70">
                  <c:v>37012</c:v>
                </c:pt>
                <c:pt idx="71">
                  <c:v>37043</c:v>
                </c:pt>
                <c:pt idx="72">
                  <c:v>37073</c:v>
                </c:pt>
                <c:pt idx="73">
                  <c:v>37104</c:v>
                </c:pt>
                <c:pt idx="74">
                  <c:v>37135</c:v>
                </c:pt>
                <c:pt idx="75">
                  <c:v>37165</c:v>
                </c:pt>
                <c:pt idx="76">
                  <c:v>37196</c:v>
                </c:pt>
                <c:pt idx="77">
                  <c:v>37226</c:v>
                </c:pt>
                <c:pt idx="78">
                  <c:v>37257</c:v>
                </c:pt>
                <c:pt idx="79">
                  <c:v>37288</c:v>
                </c:pt>
                <c:pt idx="80">
                  <c:v>37316</c:v>
                </c:pt>
                <c:pt idx="81">
                  <c:v>37347</c:v>
                </c:pt>
                <c:pt idx="82">
                  <c:v>37377</c:v>
                </c:pt>
                <c:pt idx="83">
                  <c:v>37408</c:v>
                </c:pt>
                <c:pt idx="84">
                  <c:v>37438</c:v>
                </c:pt>
                <c:pt idx="85">
                  <c:v>37469</c:v>
                </c:pt>
                <c:pt idx="86">
                  <c:v>37500</c:v>
                </c:pt>
                <c:pt idx="87">
                  <c:v>37530</c:v>
                </c:pt>
                <c:pt idx="88">
                  <c:v>37561</c:v>
                </c:pt>
                <c:pt idx="89">
                  <c:v>37591</c:v>
                </c:pt>
                <c:pt idx="90">
                  <c:v>37622</c:v>
                </c:pt>
                <c:pt idx="91">
                  <c:v>37653</c:v>
                </c:pt>
                <c:pt idx="92">
                  <c:v>37681</c:v>
                </c:pt>
                <c:pt idx="93">
                  <c:v>37712</c:v>
                </c:pt>
                <c:pt idx="94">
                  <c:v>37742</c:v>
                </c:pt>
                <c:pt idx="95">
                  <c:v>37773</c:v>
                </c:pt>
                <c:pt idx="96">
                  <c:v>37803</c:v>
                </c:pt>
                <c:pt idx="97">
                  <c:v>37834</c:v>
                </c:pt>
                <c:pt idx="98">
                  <c:v>37865</c:v>
                </c:pt>
                <c:pt idx="99">
                  <c:v>37895</c:v>
                </c:pt>
                <c:pt idx="100">
                  <c:v>37926</c:v>
                </c:pt>
                <c:pt idx="101">
                  <c:v>37956</c:v>
                </c:pt>
                <c:pt idx="102">
                  <c:v>37987</c:v>
                </c:pt>
                <c:pt idx="103">
                  <c:v>38018</c:v>
                </c:pt>
                <c:pt idx="104">
                  <c:v>38047</c:v>
                </c:pt>
                <c:pt idx="105">
                  <c:v>38078</c:v>
                </c:pt>
                <c:pt idx="106">
                  <c:v>38108</c:v>
                </c:pt>
                <c:pt idx="107">
                  <c:v>38139</c:v>
                </c:pt>
                <c:pt idx="108">
                  <c:v>38169</c:v>
                </c:pt>
                <c:pt idx="109">
                  <c:v>38200</c:v>
                </c:pt>
                <c:pt idx="110">
                  <c:v>38231</c:v>
                </c:pt>
                <c:pt idx="111">
                  <c:v>38261</c:v>
                </c:pt>
                <c:pt idx="112">
                  <c:v>38292</c:v>
                </c:pt>
                <c:pt idx="113">
                  <c:v>38322</c:v>
                </c:pt>
                <c:pt idx="114">
                  <c:v>38353</c:v>
                </c:pt>
                <c:pt idx="115">
                  <c:v>38384</c:v>
                </c:pt>
                <c:pt idx="116">
                  <c:v>38412</c:v>
                </c:pt>
                <c:pt idx="117">
                  <c:v>38443</c:v>
                </c:pt>
                <c:pt idx="118">
                  <c:v>38473</c:v>
                </c:pt>
                <c:pt idx="119">
                  <c:v>38504</c:v>
                </c:pt>
                <c:pt idx="120">
                  <c:v>38534</c:v>
                </c:pt>
                <c:pt idx="121">
                  <c:v>38565</c:v>
                </c:pt>
                <c:pt idx="122">
                  <c:v>38596</c:v>
                </c:pt>
                <c:pt idx="123">
                  <c:v>38626</c:v>
                </c:pt>
                <c:pt idx="124">
                  <c:v>38657</c:v>
                </c:pt>
                <c:pt idx="125">
                  <c:v>38687</c:v>
                </c:pt>
                <c:pt idx="126">
                  <c:v>38718</c:v>
                </c:pt>
                <c:pt idx="127">
                  <c:v>38749</c:v>
                </c:pt>
                <c:pt idx="128">
                  <c:v>38777</c:v>
                </c:pt>
                <c:pt idx="129">
                  <c:v>38808</c:v>
                </c:pt>
                <c:pt idx="130">
                  <c:v>38838</c:v>
                </c:pt>
                <c:pt idx="131">
                  <c:v>38869</c:v>
                </c:pt>
                <c:pt idx="132">
                  <c:v>38899</c:v>
                </c:pt>
                <c:pt idx="133">
                  <c:v>38930</c:v>
                </c:pt>
                <c:pt idx="134">
                  <c:v>38961</c:v>
                </c:pt>
                <c:pt idx="135">
                  <c:v>38991</c:v>
                </c:pt>
                <c:pt idx="136">
                  <c:v>39022</c:v>
                </c:pt>
                <c:pt idx="137">
                  <c:v>39052</c:v>
                </c:pt>
                <c:pt idx="138">
                  <c:v>39083</c:v>
                </c:pt>
                <c:pt idx="139">
                  <c:v>39114</c:v>
                </c:pt>
                <c:pt idx="140">
                  <c:v>39142</c:v>
                </c:pt>
                <c:pt idx="141">
                  <c:v>39173</c:v>
                </c:pt>
                <c:pt idx="142">
                  <c:v>39203</c:v>
                </c:pt>
                <c:pt idx="143">
                  <c:v>39234</c:v>
                </c:pt>
                <c:pt idx="144">
                  <c:v>39264</c:v>
                </c:pt>
                <c:pt idx="145">
                  <c:v>39295</c:v>
                </c:pt>
                <c:pt idx="146">
                  <c:v>39326</c:v>
                </c:pt>
                <c:pt idx="147">
                  <c:v>39356</c:v>
                </c:pt>
                <c:pt idx="148">
                  <c:v>39387</c:v>
                </c:pt>
                <c:pt idx="149">
                  <c:v>39417</c:v>
                </c:pt>
                <c:pt idx="150">
                  <c:v>39448</c:v>
                </c:pt>
                <c:pt idx="151">
                  <c:v>39479</c:v>
                </c:pt>
                <c:pt idx="152">
                  <c:v>39508</c:v>
                </c:pt>
                <c:pt idx="153">
                  <c:v>39539</c:v>
                </c:pt>
                <c:pt idx="154">
                  <c:v>39569</c:v>
                </c:pt>
                <c:pt idx="155">
                  <c:v>39600</c:v>
                </c:pt>
                <c:pt idx="156">
                  <c:v>39630</c:v>
                </c:pt>
                <c:pt idx="157">
                  <c:v>39661</c:v>
                </c:pt>
                <c:pt idx="158">
                  <c:v>39692</c:v>
                </c:pt>
                <c:pt idx="159">
                  <c:v>39722</c:v>
                </c:pt>
                <c:pt idx="160">
                  <c:v>39753</c:v>
                </c:pt>
                <c:pt idx="161">
                  <c:v>39783</c:v>
                </c:pt>
                <c:pt idx="162">
                  <c:v>39814</c:v>
                </c:pt>
                <c:pt idx="163">
                  <c:v>39845</c:v>
                </c:pt>
                <c:pt idx="164">
                  <c:v>39873</c:v>
                </c:pt>
                <c:pt idx="165">
                  <c:v>39904</c:v>
                </c:pt>
                <c:pt idx="166">
                  <c:v>39934</c:v>
                </c:pt>
                <c:pt idx="167">
                  <c:v>39965</c:v>
                </c:pt>
                <c:pt idx="168">
                  <c:v>39995</c:v>
                </c:pt>
                <c:pt idx="169">
                  <c:v>40026</c:v>
                </c:pt>
                <c:pt idx="170">
                  <c:v>40057</c:v>
                </c:pt>
                <c:pt idx="171">
                  <c:v>40087</c:v>
                </c:pt>
                <c:pt idx="172">
                  <c:v>40118</c:v>
                </c:pt>
                <c:pt idx="173">
                  <c:v>40148</c:v>
                </c:pt>
                <c:pt idx="174">
                  <c:v>40179</c:v>
                </c:pt>
                <c:pt idx="175">
                  <c:v>40210</c:v>
                </c:pt>
                <c:pt idx="176">
                  <c:v>40238</c:v>
                </c:pt>
                <c:pt idx="177">
                  <c:v>40269</c:v>
                </c:pt>
                <c:pt idx="178">
                  <c:v>40299</c:v>
                </c:pt>
                <c:pt idx="179">
                  <c:v>40330</c:v>
                </c:pt>
                <c:pt idx="180">
                  <c:v>40360</c:v>
                </c:pt>
                <c:pt idx="181">
                  <c:v>40391</c:v>
                </c:pt>
                <c:pt idx="182">
                  <c:v>40422</c:v>
                </c:pt>
                <c:pt idx="183">
                  <c:v>40452</c:v>
                </c:pt>
                <c:pt idx="184">
                  <c:v>40483</c:v>
                </c:pt>
                <c:pt idx="185">
                  <c:v>40513</c:v>
                </c:pt>
                <c:pt idx="186">
                  <c:v>40544</c:v>
                </c:pt>
                <c:pt idx="187">
                  <c:v>40575</c:v>
                </c:pt>
                <c:pt idx="188">
                  <c:v>40603</c:v>
                </c:pt>
                <c:pt idx="189">
                  <c:v>40634</c:v>
                </c:pt>
                <c:pt idx="190">
                  <c:v>40664</c:v>
                </c:pt>
                <c:pt idx="191">
                  <c:v>40695</c:v>
                </c:pt>
                <c:pt idx="192">
                  <c:v>40725</c:v>
                </c:pt>
                <c:pt idx="193">
                  <c:v>40756</c:v>
                </c:pt>
                <c:pt idx="194">
                  <c:v>40787</c:v>
                </c:pt>
                <c:pt idx="195">
                  <c:v>40817</c:v>
                </c:pt>
                <c:pt idx="196">
                  <c:v>40848</c:v>
                </c:pt>
                <c:pt idx="197">
                  <c:v>40878</c:v>
                </c:pt>
                <c:pt idx="198">
                  <c:v>40909</c:v>
                </c:pt>
                <c:pt idx="199">
                  <c:v>40940</c:v>
                </c:pt>
                <c:pt idx="200">
                  <c:v>40969</c:v>
                </c:pt>
                <c:pt idx="201">
                  <c:v>41000</c:v>
                </c:pt>
                <c:pt idx="202">
                  <c:v>41030</c:v>
                </c:pt>
                <c:pt idx="203">
                  <c:v>41061</c:v>
                </c:pt>
                <c:pt idx="204">
                  <c:v>41091</c:v>
                </c:pt>
                <c:pt idx="205">
                  <c:v>41122</c:v>
                </c:pt>
                <c:pt idx="206">
                  <c:v>41153</c:v>
                </c:pt>
                <c:pt idx="207">
                  <c:v>41183</c:v>
                </c:pt>
                <c:pt idx="208">
                  <c:v>41214</c:v>
                </c:pt>
                <c:pt idx="209">
                  <c:v>41244</c:v>
                </c:pt>
                <c:pt idx="210">
                  <c:v>41275</c:v>
                </c:pt>
                <c:pt idx="211">
                  <c:v>41306</c:v>
                </c:pt>
                <c:pt idx="212">
                  <c:v>41334</c:v>
                </c:pt>
                <c:pt idx="213">
                  <c:v>41365</c:v>
                </c:pt>
                <c:pt idx="214">
                  <c:v>41395</c:v>
                </c:pt>
                <c:pt idx="215">
                  <c:v>41426</c:v>
                </c:pt>
                <c:pt idx="216">
                  <c:v>41456</c:v>
                </c:pt>
                <c:pt idx="217">
                  <c:v>41487</c:v>
                </c:pt>
                <c:pt idx="218">
                  <c:v>41518</c:v>
                </c:pt>
                <c:pt idx="219">
                  <c:v>41548</c:v>
                </c:pt>
                <c:pt idx="220">
                  <c:v>41579</c:v>
                </c:pt>
                <c:pt idx="221">
                  <c:v>41609</c:v>
                </c:pt>
                <c:pt idx="222">
                  <c:v>41640</c:v>
                </c:pt>
                <c:pt idx="223">
                  <c:v>41671</c:v>
                </c:pt>
                <c:pt idx="224">
                  <c:v>41699</c:v>
                </c:pt>
                <c:pt idx="225">
                  <c:v>41730</c:v>
                </c:pt>
                <c:pt idx="226">
                  <c:v>41760</c:v>
                </c:pt>
                <c:pt idx="227">
                  <c:v>41791</c:v>
                </c:pt>
                <c:pt idx="228">
                  <c:v>41821</c:v>
                </c:pt>
                <c:pt idx="229">
                  <c:v>41852</c:v>
                </c:pt>
                <c:pt idx="230">
                  <c:v>41883</c:v>
                </c:pt>
                <c:pt idx="231">
                  <c:v>41913</c:v>
                </c:pt>
                <c:pt idx="232">
                  <c:v>41944</c:v>
                </c:pt>
                <c:pt idx="233">
                  <c:v>41974</c:v>
                </c:pt>
                <c:pt idx="234">
                  <c:v>42005</c:v>
                </c:pt>
                <c:pt idx="235">
                  <c:v>42036</c:v>
                </c:pt>
                <c:pt idx="236">
                  <c:v>42064</c:v>
                </c:pt>
                <c:pt idx="237">
                  <c:v>42095</c:v>
                </c:pt>
                <c:pt idx="238">
                  <c:v>42125</c:v>
                </c:pt>
                <c:pt idx="239">
                  <c:v>42156</c:v>
                </c:pt>
                <c:pt idx="240">
                  <c:v>42186</c:v>
                </c:pt>
                <c:pt idx="241">
                  <c:v>42217</c:v>
                </c:pt>
                <c:pt idx="242">
                  <c:v>42248</c:v>
                </c:pt>
                <c:pt idx="243">
                  <c:v>42278</c:v>
                </c:pt>
                <c:pt idx="244">
                  <c:v>42309</c:v>
                </c:pt>
                <c:pt idx="245">
                  <c:v>42339</c:v>
                </c:pt>
                <c:pt idx="246">
                  <c:v>42370</c:v>
                </c:pt>
                <c:pt idx="247">
                  <c:v>42401</c:v>
                </c:pt>
                <c:pt idx="248">
                  <c:v>42430</c:v>
                </c:pt>
                <c:pt idx="249">
                  <c:v>42461</c:v>
                </c:pt>
                <c:pt idx="250">
                  <c:v>42491</c:v>
                </c:pt>
                <c:pt idx="251">
                  <c:v>42522</c:v>
                </c:pt>
                <c:pt idx="252">
                  <c:v>42552</c:v>
                </c:pt>
                <c:pt idx="253">
                  <c:v>42583</c:v>
                </c:pt>
                <c:pt idx="254">
                  <c:v>42614</c:v>
                </c:pt>
                <c:pt idx="255">
                  <c:v>42644</c:v>
                </c:pt>
                <c:pt idx="256">
                  <c:v>42675</c:v>
                </c:pt>
                <c:pt idx="257">
                  <c:v>42705</c:v>
                </c:pt>
                <c:pt idx="258">
                  <c:v>42736</c:v>
                </c:pt>
                <c:pt idx="259">
                  <c:v>42767</c:v>
                </c:pt>
                <c:pt idx="260">
                  <c:v>42795</c:v>
                </c:pt>
                <c:pt idx="261">
                  <c:v>42826</c:v>
                </c:pt>
                <c:pt idx="262">
                  <c:v>42856</c:v>
                </c:pt>
                <c:pt idx="263">
                  <c:v>42887</c:v>
                </c:pt>
                <c:pt idx="264">
                  <c:v>42917</c:v>
                </c:pt>
                <c:pt idx="265">
                  <c:v>42948</c:v>
                </c:pt>
                <c:pt idx="266">
                  <c:v>42979</c:v>
                </c:pt>
                <c:pt idx="267">
                  <c:v>43009</c:v>
                </c:pt>
                <c:pt idx="268">
                  <c:v>43040</c:v>
                </c:pt>
                <c:pt idx="269">
                  <c:v>43070</c:v>
                </c:pt>
                <c:pt idx="270">
                  <c:v>43101</c:v>
                </c:pt>
                <c:pt idx="271">
                  <c:v>43132</c:v>
                </c:pt>
                <c:pt idx="272">
                  <c:v>43160</c:v>
                </c:pt>
                <c:pt idx="273">
                  <c:v>43191</c:v>
                </c:pt>
                <c:pt idx="274">
                  <c:v>43221</c:v>
                </c:pt>
                <c:pt idx="275">
                  <c:v>43252</c:v>
                </c:pt>
              </c:numCache>
            </c:numRef>
          </c:cat>
          <c:val>
            <c:numRef>
              <c:f>'BTC x NFSP e Cambio efetivo'!$B$57:$B$332</c:f>
              <c:numCache>
                <c:formatCode>0%</c:formatCode>
                <c:ptCount val="276"/>
                <c:pt idx="0">
                  <c:v>-4.4400000000000002E-2</c:v>
                </c:pt>
                <c:pt idx="1">
                  <c:v>-4.9699999999999994E-2</c:v>
                </c:pt>
                <c:pt idx="2">
                  <c:v>-5.4900000000000004E-2</c:v>
                </c:pt>
                <c:pt idx="3">
                  <c:v>-5.8700000000000002E-2</c:v>
                </c:pt>
                <c:pt idx="4">
                  <c:v>-6.0999999999999999E-2</c:v>
                </c:pt>
                <c:pt idx="5">
                  <c:v>-6.59E-2</c:v>
                </c:pt>
                <c:pt idx="6">
                  <c:v>-7.2300000000000003E-2</c:v>
                </c:pt>
                <c:pt idx="7">
                  <c:v>-6.7299999999999999E-2</c:v>
                </c:pt>
                <c:pt idx="8">
                  <c:v>-6.6100000000000006E-2</c:v>
                </c:pt>
                <c:pt idx="9">
                  <c:v>-7.0400000000000004E-2</c:v>
                </c:pt>
                <c:pt idx="10">
                  <c:v>-7.1800000000000003E-2</c:v>
                </c:pt>
                <c:pt idx="11">
                  <c:v>-6.9699999999999998E-2</c:v>
                </c:pt>
                <c:pt idx="12">
                  <c:v>-6.7299999999999999E-2</c:v>
                </c:pt>
                <c:pt idx="13">
                  <c:v>-6.5700000000000008E-2</c:v>
                </c:pt>
                <c:pt idx="14">
                  <c:v>-6.4100000000000004E-2</c:v>
                </c:pt>
                <c:pt idx="15">
                  <c:v>-6.3200000000000006E-2</c:v>
                </c:pt>
                <c:pt idx="16">
                  <c:v>-5.9000000000000004E-2</c:v>
                </c:pt>
                <c:pt idx="17">
                  <c:v>-5.4299999999999994E-2</c:v>
                </c:pt>
                <c:pt idx="18">
                  <c:v>-5.2000000000000005E-2</c:v>
                </c:pt>
                <c:pt idx="19">
                  <c:v>-5.0599999999999999E-2</c:v>
                </c:pt>
                <c:pt idx="20">
                  <c:v>-5.3399999999999996E-2</c:v>
                </c:pt>
                <c:pt idx="21">
                  <c:v>-4.9599999999999998E-2</c:v>
                </c:pt>
                <c:pt idx="22">
                  <c:v>-4.8499999999999995E-2</c:v>
                </c:pt>
                <c:pt idx="23">
                  <c:v>-4.2900000000000001E-2</c:v>
                </c:pt>
                <c:pt idx="24">
                  <c:v>-4.3099999999999999E-2</c:v>
                </c:pt>
                <c:pt idx="25">
                  <c:v>-4.0099999999999997E-2</c:v>
                </c:pt>
                <c:pt idx="26">
                  <c:v>-4.07E-2</c:v>
                </c:pt>
                <c:pt idx="27">
                  <c:v>-4.4999999999999998E-2</c:v>
                </c:pt>
                <c:pt idx="28">
                  <c:v>-4.6799999999999994E-2</c:v>
                </c:pt>
                <c:pt idx="29">
                  <c:v>-5.6299999999999996E-2</c:v>
                </c:pt>
                <c:pt idx="30">
                  <c:v>-5.7200000000000001E-2</c:v>
                </c:pt>
                <c:pt idx="31">
                  <c:v>-6.0299999999999999E-2</c:v>
                </c:pt>
                <c:pt idx="32">
                  <c:v>-6.0100000000000001E-2</c:v>
                </c:pt>
                <c:pt idx="33">
                  <c:v>-6.1699999999999998E-2</c:v>
                </c:pt>
                <c:pt idx="34">
                  <c:v>-6.4299999999999996E-2</c:v>
                </c:pt>
                <c:pt idx="35">
                  <c:v>-7.17E-2</c:v>
                </c:pt>
                <c:pt idx="36">
                  <c:v>-7.1500000000000008E-2</c:v>
                </c:pt>
                <c:pt idx="37">
                  <c:v>-7.1900000000000006E-2</c:v>
                </c:pt>
                <c:pt idx="38">
                  <c:v>-7.6600000000000001E-2</c:v>
                </c:pt>
                <c:pt idx="39">
                  <c:v>-7.7100000000000002E-2</c:v>
                </c:pt>
                <c:pt idx="40">
                  <c:v>-8.0700000000000008E-2</c:v>
                </c:pt>
                <c:pt idx="41">
                  <c:v>-7.400000000000001E-2</c:v>
                </c:pt>
                <c:pt idx="42">
                  <c:v>-0.1206</c:v>
                </c:pt>
                <c:pt idx="43">
                  <c:v>-0.1275</c:v>
                </c:pt>
                <c:pt idx="44">
                  <c:v>-0.11320000000000001</c:v>
                </c:pt>
                <c:pt idx="45">
                  <c:v>-0.111</c:v>
                </c:pt>
                <c:pt idx="46">
                  <c:v>-0.11449999999999999</c:v>
                </c:pt>
                <c:pt idx="47">
                  <c:v>-0.11019999999999999</c:v>
                </c:pt>
                <c:pt idx="48">
                  <c:v>-0.1106</c:v>
                </c:pt>
                <c:pt idx="49">
                  <c:v>-0.1186</c:v>
                </c:pt>
                <c:pt idx="50">
                  <c:v>-0.109</c:v>
                </c:pt>
                <c:pt idx="51">
                  <c:v>-0.10769999999999999</c:v>
                </c:pt>
                <c:pt idx="52">
                  <c:v>-9.9900000000000003E-2</c:v>
                </c:pt>
                <c:pt idx="53">
                  <c:v>-9.4899999999999998E-2</c:v>
                </c:pt>
                <c:pt idx="54">
                  <c:v>-4.3899999999999995E-2</c:v>
                </c:pt>
                <c:pt idx="55">
                  <c:v>-3.44E-2</c:v>
                </c:pt>
                <c:pt idx="56">
                  <c:v>-4.5199999999999997E-2</c:v>
                </c:pt>
                <c:pt idx="57">
                  <c:v>-4.7199999999999999E-2</c:v>
                </c:pt>
                <c:pt idx="58">
                  <c:v>-4.0999999999999995E-2</c:v>
                </c:pt>
                <c:pt idx="59">
                  <c:v>-3.8599999999999995E-2</c:v>
                </c:pt>
                <c:pt idx="60">
                  <c:v>-3.7499999999999999E-2</c:v>
                </c:pt>
                <c:pt idx="61">
                  <c:v>-3.1600000000000003E-2</c:v>
                </c:pt>
                <c:pt idx="62">
                  <c:v>-3.5200000000000002E-2</c:v>
                </c:pt>
                <c:pt idx="63">
                  <c:v>-3.5900000000000001E-2</c:v>
                </c:pt>
                <c:pt idx="64">
                  <c:v>-3.7200000000000004E-2</c:v>
                </c:pt>
                <c:pt idx="65">
                  <c:v>-4.1399999999999999E-2</c:v>
                </c:pt>
                <c:pt idx="66">
                  <c:v>-4.1799999999999997E-2</c:v>
                </c:pt>
                <c:pt idx="67">
                  <c:v>-4.4000000000000004E-2</c:v>
                </c:pt>
                <c:pt idx="68">
                  <c:v>-4.8799999999999996E-2</c:v>
                </c:pt>
                <c:pt idx="69">
                  <c:v>-4.58E-2</c:v>
                </c:pt>
                <c:pt idx="70">
                  <c:v>-5.1900000000000002E-2</c:v>
                </c:pt>
                <c:pt idx="71">
                  <c:v>-4.9500000000000002E-2</c:v>
                </c:pt>
                <c:pt idx="72">
                  <c:v>-5.7000000000000002E-2</c:v>
                </c:pt>
                <c:pt idx="73">
                  <c:v>-6.3299999999999995E-2</c:v>
                </c:pt>
                <c:pt idx="74">
                  <c:v>-6.7799999999999999E-2</c:v>
                </c:pt>
                <c:pt idx="75">
                  <c:v>-6.6299999999999998E-2</c:v>
                </c:pt>
                <c:pt idx="76">
                  <c:v>-5.7699999999999994E-2</c:v>
                </c:pt>
                <c:pt idx="77">
                  <c:v>-4.9699999999999994E-2</c:v>
                </c:pt>
                <c:pt idx="78">
                  <c:v>-5.33E-2</c:v>
                </c:pt>
                <c:pt idx="79">
                  <c:v>-4.7E-2</c:v>
                </c:pt>
                <c:pt idx="80">
                  <c:v>-4.3700000000000003E-2</c:v>
                </c:pt>
                <c:pt idx="81">
                  <c:v>-4.3799999999999999E-2</c:v>
                </c:pt>
                <c:pt idx="82">
                  <c:v>-4.6399999999999997E-2</c:v>
                </c:pt>
                <c:pt idx="83">
                  <c:v>-6.4600000000000005E-2</c:v>
                </c:pt>
                <c:pt idx="84">
                  <c:v>-7.7699999999999991E-2</c:v>
                </c:pt>
                <c:pt idx="85">
                  <c:v>-5.8499999999999996E-2</c:v>
                </c:pt>
                <c:pt idx="86">
                  <c:v>-8.1500000000000003E-2</c:v>
                </c:pt>
                <c:pt idx="87">
                  <c:v>-7.3099999999999998E-2</c:v>
                </c:pt>
                <c:pt idx="88">
                  <c:v>-8.2424380343100859E-2</c:v>
                </c:pt>
                <c:pt idx="89">
                  <c:v>-9.5652867126385155E-2</c:v>
                </c:pt>
                <c:pt idx="90">
                  <c:v>-9.5117774189353341E-2</c:v>
                </c:pt>
                <c:pt idx="91">
                  <c:v>-0.10088337977769297</c:v>
                </c:pt>
                <c:pt idx="92">
                  <c:v>-9.9135001023222619E-2</c:v>
                </c:pt>
                <c:pt idx="93">
                  <c:v>-8.2213551966933474E-2</c:v>
                </c:pt>
                <c:pt idx="94">
                  <c:v>-7.7861036118638371E-2</c:v>
                </c:pt>
                <c:pt idx="95">
                  <c:v>-6.3573234380925242E-2</c:v>
                </c:pt>
                <c:pt idx="96">
                  <c:v>-4.9114713159565733E-2</c:v>
                </c:pt>
                <c:pt idx="97">
                  <c:v>-6.295318802899269E-2</c:v>
                </c:pt>
                <c:pt idx="98">
                  <c:v>-3.656195890270908E-2</c:v>
                </c:pt>
                <c:pt idx="99">
                  <c:v>-3.8698323117698309E-2</c:v>
                </c:pt>
                <c:pt idx="100">
                  <c:v>-4.1746213481541443E-2</c:v>
                </c:pt>
                <c:pt idx="101">
                  <c:v>-3.8586049601160438E-2</c:v>
                </c:pt>
                <c:pt idx="102">
                  <c:v>-3.3971463974449209E-2</c:v>
                </c:pt>
                <c:pt idx="103">
                  <c:v>-2.9996104019669685E-2</c:v>
                </c:pt>
                <c:pt idx="104">
                  <c:v>-3.1242049093349114E-2</c:v>
                </c:pt>
                <c:pt idx="105">
                  <c:v>-4.3818757124551355E-2</c:v>
                </c:pt>
                <c:pt idx="106">
                  <c:v>-4.1945400550182949E-2</c:v>
                </c:pt>
                <c:pt idx="107">
                  <c:v>-4.0113605933845241E-2</c:v>
                </c:pt>
                <c:pt idx="108">
                  <c:v>-3.396820105233906E-2</c:v>
                </c:pt>
                <c:pt idx="109">
                  <c:v>-3.0644476368910649E-2</c:v>
                </c:pt>
                <c:pt idx="110">
                  <c:v>-3.0054405320377627E-2</c:v>
                </c:pt>
                <c:pt idx="111">
                  <c:v>-3.1541602591381009E-2</c:v>
                </c:pt>
                <c:pt idx="112">
                  <c:v>-2.8083313996776847E-2</c:v>
                </c:pt>
                <c:pt idx="113">
                  <c:v>-2.7057004724323867E-2</c:v>
                </c:pt>
                <c:pt idx="114">
                  <c:v>-2.5201560633972241E-2</c:v>
                </c:pt>
                <c:pt idx="115">
                  <c:v>-2.6924646250669738E-2</c:v>
                </c:pt>
                <c:pt idx="116">
                  <c:v>-2.7953754104818908E-2</c:v>
                </c:pt>
                <c:pt idx="117">
                  <c:v>-2.4263099689816416E-2</c:v>
                </c:pt>
                <c:pt idx="118">
                  <c:v>-2.2848772700190471E-2</c:v>
                </c:pt>
                <c:pt idx="119">
                  <c:v>-2.4937597107001178E-2</c:v>
                </c:pt>
                <c:pt idx="120">
                  <c:v>-2.6382693379456153E-2</c:v>
                </c:pt>
                <c:pt idx="121">
                  <c:v>-2.7215867256791301E-2</c:v>
                </c:pt>
                <c:pt idx="122">
                  <c:v>-2.8664899827699285E-2</c:v>
                </c:pt>
                <c:pt idx="123">
                  <c:v>-2.902067577961509E-2</c:v>
                </c:pt>
                <c:pt idx="124">
                  <c:v>-3.1090342432322553E-2</c:v>
                </c:pt>
                <c:pt idx="125">
                  <c:v>-3.328766933245713E-2</c:v>
                </c:pt>
                <c:pt idx="126">
                  <c:v>-3.7984220445164689E-2</c:v>
                </c:pt>
                <c:pt idx="127">
                  <c:v>-3.8385045986891041E-2</c:v>
                </c:pt>
                <c:pt idx="128">
                  <c:v>-3.8126895311583101E-2</c:v>
                </c:pt>
                <c:pt idx="129">
                  <c:v>-3.7714382843750553E-2</c:v>
                </c:pt>
                <c:pt idx="130">
                  <c:v>-3.6398947836369662E-2</c:v>
                </c:pt>
                <c:pt idx="131">
                  <c:v>-3.6165656841762504E-2</c:v>
                </c:pt>
                <c:pt idx="132">
                  <c:v>-3.67579274160841E-2</c:v>
                </c:pt>
                <c:pt idx="133">
                  <c:v>-3.5863022243255424E-2</c:v>
                </c:pt>
                <c:pt idx="134">
                  <c:v>-3.6297550863589066E-2</c:v>
                </c:pt>
                <c:pt idx="135">
                  <c:v>-3.4595625211492585E-2</c:v>
                </c:pt>
                <c:pt idx="136">
                  <c:v>-3.3979678699176986E-2</c:v>
                </c:pt>
                <c:pt idx="137">
                  <c:v>-3.4774454976401414E-2</c:v>
                </c:pt>
                <c:pt idx="138">
                  <c:v>-2.9701360672654116E-2</c:v>
                </c:pt>
                <c:pt idx="139">
                  <c:v>-2.8471213173065467E-2</c:v>
                </c:pt>
                <c:pt idx="140">
                  <c:v>-2.8673032563138828E-2</c:v>
                </c:pt>
                <c:pt idx="141">
                  <c:v>-2.8235442168091165E-2</c:v>
                </c:pt>
                <c:pt idx="142">
                  <c:v>-2.9592628410521835E-2</c:v>
                </c:pt>
                <c:pt idx="143">
                  <c:v>-2.7538900267089543E-2</c:v>
                </c:pt>
                <c:pt idx="144">
                  <c:v>-2.6964641188289208E-2</c:v>
                </c:pt>
                <c:pt idx="145">
                  <c:v>-2.6627535856639788E-2</c:v>
                </c:pt>
                <c:pt idx="146">
                  <c:v>-2.7594204763659778E-2</c:v>
                </c:pt>
                <c:pt idx="147">
                  <c:v>-2.7605215115430744E-2</c:v>
                </c:pt>
                <c:pt idx="148">
                  <c:v>-2.6097313840398276E-2</c:v>
                </c:pt>
                <c:pt idx="149">
                  <c:v>-2.6478407721602787E-2</c:v>
                </c:pt>
                <c:pt idx="150">
                  <c:v>-2.410997536664438E-2</c:v>
                </c:pt>
                <c:pt idx="151">
                  <c:v>-2.4508410871799995E-2</c:v>
                </c:pt>
                <c:pt idx="152">
                  <c:v>-2.1423113529111512E-2</c:v>
                </c:pt>
                <c:pt idx="153">
                  <c:v>-2.169184904677661E-2</c:v>
                </c:pt>
                <c:pt idx="154">
                  <c:v>-2.1152101315876123E-2</c:v>
                </c:pt>
                <c:pt idx="155">
                  <c:v>-2.2291035886247076E-2</c:v>
                </c:pt>
                <c:pt idx="156">
                  <c:v>-2.2101715198324115E-2</c:v>
                </c:pt>
                <c:pt idx="157">
                  <c:v>-2.14604958352256E-2</c:v>
                </c:pt>
                <c:pt idx="158">
                  <c:v>-1.746252442488052E-2</c:v>
                </c:pt>
                <c:pt idx="159">
                  <c:v>-1.3839062596372839E-2</c:v>
                </c:pt>
                <c:pt idx="160">
                  <c:v>-1.6187751581212335E-2</c:v>
                </c:pt>
                <c:pt idx="161">
                  <c:v>-2.0936138217424016E-2</c:v>
                </c:pt>
                <c:pt idx="162">
                  <c:v>-2.5629727775863604E-2</c:v>
                </c:pt>
                <c:pt idx="163">
                  <c:v>-2.5578858756362295E-2</c:v>
                </c:pt>
                <c:pt idx="164">
                  <c:v>-2.778844163023516E-2</c:v>
                </c:pt>
                <c:pt idx="165">
                  <c:v>-2.9404897819262595E-2</c:v>
                </c:pt>
                <c:pt idx="166">
                  <c:v>-2.9884609054939001E-2</c:v>
                </c:pt>
                <c:pt idx="167">
                  <c:v>-3.0894103260904349E-2</c:v>
                </c:pt>
                <c:pt idx="168">
                  <c:v>-3.2473880201533974E-2</c:v>
                </c:pt>
                <c:pt idx="169">
                  <c:v>-3.372332660259688E-2</c:v>
                </c:pt>
                <c:pt idx="170">
                  <c:v>-3.9909787581715012E-2</c:v>
                </c:pt>
                <c:pt idx="171">
                  <c:v>-4.2188596619737249E-2</c:v>
                </c:pt>
                <c:pt idx="172">
                  <c:v>-3.8627805747051977E-2</c:v>
                </c:pt>
                <c:pt idx="173">
                  <c:v>-3.0851178306933635E-2</c:v>
                </c:pt>
                <c:pt idx="174">
                  <c:v>-2.68742023791773E-2</c:v>
                </c:pt>
                <c:pt idx="175">
                  <c:v>-2.793343378467213E-2</c:v>
                </c:pt>
                <c:pt idx="176">
                  <c:v>-3.0823977991391603E-2</c:v>
                </c:pt>
                <c:pt idx="177">
                  <c:v>-2.895737617021104E-2</c:v>
                </c:pt>
                <c:pt idx="178">
                  <c:v>-2.9894440684900225E-2</c:v>
                </c:pt>
                <c:pt idx="179">
                  <c:v>-3.057265120011636E-2</c:v>
                </c:pt>
                <c:pt idx="180">
                  <c:v>-3.0955821332448182E-2</c:v>
                </c:pt>
                <c:pt idx="181">
                  <c:v>-3.1289922930762645E-2</c:v>
                </c:pt>
                <c:pt idx="182">
                  <c:v>-2.225381514494143E-2</c:v>
                </c:pt>
                <c:pt idx="183">
                  <c:v>-2.337481143302203E-2</c:v>
                </c:pt>
                <c:pt idx="184">
                  <c:v>-2.5930842427710311E-2</c:v>
                </c:pt>
                <c:pt idx="185">
                  <c:v>-2.449569588173402E-2</c:v>
                </c:pt>
                <c:pt idx="186">
                  <c:v>-2.5714819622210228E-2</c:v>
                </c:pt>
                <c:pt idx="187">
                  <c:v>-2.5181182800306935E-2</c:v>
                </c:pt>
                <c:pt idx="188">
                  <c:v>-2.2432449180707539E-2</c:v>
                </c:pt>
                <c:pt idx="189">
                  <c:v>-2.4030068609832263E-2</c:v>
                </c:pt>
                <c:pt idx="190">
                  <c:v>-2.3820153277994662E-2</c:v>
                </c:pt>
                <c:pt idx="191">
                  <c:v>-2.1618417905645566E-2</c:v>
                </c:pt>
                <c:pt idx="192">
                  <c:v>-1.8740106636890443E-2</c:v>
                </c:pt>
                <c:pt idx="193">
                  <c:v>-1.9926004379735227E-2</c:v>
                </c:pt>
                <c:pt idx="194">
                  <c:v>-2.3363325764621058E-2</c:v>
                </c:pt>
                <c:pt idx="195">
                  <c:v>-2.3879383879779083E-2</c:v>
                </c:pt>
                <c:pt idx="196">
                  <c:v>-2.2301054549929332E-2</c:v>
                </c:pt>
                <c:pt idx="197">
                  <c:v>-2.3891341241577674E-2</c:v>
                </c:pt>
                <c:pt idx="198">
                  <c:v>-2.252457177108641E-2</c:v>
                </c:pt>
                <c:pt idx="199">
                  <c:v>-2.1878522487509707E-2</c:v>
                </c:pt>
                <c:pt idx="200">
                  <c:v>-2.1851163377786063E-2</c:v>
                </c:pt>
                <c:pt idx="201">
                  <c:v>-2.1352624411041157E-2</c:v>
                </c:pt>
                <c:pt idx="202">
                  <c:v>-2.1094537084764099E-2</c:v>
                </c:pt>
                <c:pt idx="203">
                  <c:v>-2.2566834210949415E-2</c:v>
                </c:pt>
                <c:pt idx="204">
                  <c:v>-2.3708301173911598E-2</c:v>
                </c:pt>
                <c:pt idx="205">
                  <c:v>-2.3445943965521646E-2</c:v>
                </c:pt>
                <c:pt idx="206">
                  <c:v>-2.4953196834480183E-2</c:v>
                </c:pt>
                <c:pt idx="207">
                  <c:v>-2.3741530901232585E-2</c:v>
                </c:pt>
                <c:pt idx="208">
                  <c:v>-2.6150291334640249E-2</c:v>
                </c:pt>
                <c:pt idx="209">
                  <c:v>-2.1961842448092114E-2</c:v>
                </c:pt>
                <c:pt idx="210">
                  <c:v>-2.1197003614513679E-2</c:v>
                </c:pt>
                <c:pt idx="211">
                  <c:v>-2.3969002520663755E-2</c:v>
                </c:pt>
                <c:pt idx="212">
                  <c:v>-2.5144564601683423E-2</c:v>
                </c:pt>
                <c:pt idx="213">
                  <c:v>-2.6205647917384261E-2</c:v>
                </c:pt>
                <c:pt idx="214">
                  <c:v>-2.5616091398034172E-2</c:v>
                </c:pt>
                <c:pt idx="215">
                  <c:v>-2.4886936119998496E-2</c:v>
                </c:pt>
                <c:pt idx="216">
                  <c:v>-2.6350506666489096E-2</c:v>
                </c:pt>
                <c:pt idx="217">
                  <c:v>-2.7072197657908106E-2</c:v>
                </c:pt>
                <c:pt idx="218">
                  <c:v>-2.926319124261037E-2</c:v>
                </c:pt>
                <c:pt idx="219">
                  <c:v>-3.0389369509825431E-2</c:v>
                </c:pt>
                <c:pt idx="220">
                  <c:v>-2.6067704251477281E-2</c:v>
                </c:pt>
                <c:pt idx="221">
                  <c:v>-2.867917881468228E-2</c:v>
                </c:pt>
                <c:pt idx="222">
                  <c:v>-3.141413729254975E-2</c:v>
                </c:pt>
                <c:pt idx="223">
                  <c:v>-2.8699924445491798E-2</c:v>
                </c:pt>
                <c:pt idx="224">
                  <c:v>-2.8222047147903429E-2</c:v>
                </c:pt>
                <c:pt idx="225">
                  <c:v>-2.7479398040069568E-2</c:v>
                </c:pt>
                <c:pt idx="226">
                  <c:v>-3.0928550578506363E-2</c:v>
                </c:pt>
                <c:pt idx="227">
                  <c:v>-3.265787532674945E-2</c:v>
                </c:pt>
                <c:pt idx="228">
                  <c:v>-3.4667297504353961E-2</c:v>
                </c:pt>
                <c:pt idx="229">
                  <c:v>-3.6381548577072806E-2</c:v>
                </c:pt>
                <c:pt idx="230">
                  <c:v>-4.3565152731923421E-2</c:v>
                </c:pt>
                <c:pt idx="231">
                  <c:v>-4.4360336690742748E-2</c:v>
                </c:pt>
                <c:pt idx="232">
                  <c:v>-5.138058472112142E-2</c:v>
                </c:pt>
                <c:pt idx="233">
                  <c:v>-5.9021280199730609E-2</c:v>
                </c:pt>
                <c:pt idx="234">
                  <c:v>-5.6637063821968321E-2</c:v>
                </c:pt>
                <c:pt idx="235">
                  <c:v>-6.4444899741065584E-2</c:v>
                </c:pt>
                <c:pt idx="236">
                  <c:v>-7.2963562086562669E-2</c:v>
                </c:pt>
                <c:pt idx="237">
                  <c:v>-7.0370445881305407E-2</c:v>
                </c:pt>
                <c:pt idx="238">
                  <c:v>-7.4484564571049627E-2</c:v>
                </c:pt>
                <c:pt idx="239">
                  <c:v>-7.6866386750783819E-2</c:v>
                </c:pt>
                <c:pt idx="240">
                  <c:v>-8.270088580291407E-2</c:v>
                </c:pt>
                <c:pt idx="241">
                  <c:v>-8.6098636598850059E-2</c:v>
                </c:pt>
                <c:pt idx="242">
                  <c:v>-8.6773681238143191E-2</c:v>
                </c:pt>
                <c:pt idx="243">
                  <c:v>-8.8784391130642612E-2</c:v>
                </c:pt>
                <c:pt idx="244">
                  <c:v>-8.9010567782742314E-2</c:v>
                </c:pt>
                <c:pt idx="245">
                  <c:v>-9.94809772891036E-2</c:v>
                </c:pt>
                <c:pt idx="246">
                  <c:v>-0.10432017855943486</c:v>
                </c:pt>
                <c:pt idx="247">
                  <c:v>-0.10336603939577763</c:v>
                </c:pt>
                <c:pt idx="248">
                  <c:v>-9.4454754762947402E-2</c:v>
                </c:pt>
                <c:pt idx="249">
                  <c:v>-9.8035808011544726E-2</c:v>
                </c:pt>
                <c:pt idx="250">
                  <c:v>-9.8057981342980091E-2</c:v>
                </c:pt>
                <c:pt idx="251">
                  <c:v>-9.7035857155906943E-2</c:v>
                </c:pt>
                <c:pt idx="252">
                  <c:v>-9.4246076631996203E-2</c:v>
                </c:pt>
                <c:pt idx="253">
                  <c:v>-9.5345990827812838E-2</c:v>
                </c:pt>
                <c:pt idx="254">
                  <c:v>-9.425885352742619E-2</c:v>
                </c:pt>
                <c:pt idx="255">
                  <c:v>-8.864652171912768E-2</c:v>
                </c:pt>
                <c:pt idx="256">
                  <c:v>-9.3993875408872218E-2</c:v>
                </c:pt>
                <c:pt idx="257">
                  <c:v>-9.060560011289083E-2</c:v>
                </c:pt>
                <c:pt idx="258">
                  <c:v>-8.5907728009487649E-2</c:v>
                </c:pt>
                <c:pt idx="259">
                  <c:v>-8.576932404006464E-2</c:v>
                </c:pt>
                <c:pt idx="260">
                  <c:v>-9.1835029344948443E-2</c:v>
                </c:pt>
                <c:pt idx="261">
                  <c:v>-9.1803673155461465E-2</c:v>
                </c:pt>
                <c:pt idx="262">
                  <c:v>-9.2412110063077951E-2</c:v>
                </c:pt>
                <c:pt idx="263">
                  <c:v>-9.4550268385569791E-2</c:v>
                </c:pt>
                <c:pt idx="264">
                  <c:v>-9.2940952862962986E-2</c:v>
                </c:pt>
                <c:pt idx="265">
                  <c:v>-8.991593920507239E-2</c:v>
                </c:pt>
                <c:pt idx="266">
                  <c:v>-8.7550339866474536E-2</c:v>
                </c:pt>
                <c:pt idx="267">
                  <c:v>-9.2326905319845678E-2</c:v>
                </c:pt>
                <c:pt idx="268">
                  <c:v>-8.4502657052018648E-2</c:v>
                </c:pt>
                <c:pt idx="269">
                  <c:v>-7.8022454588058177E-2</c:v>
                </c:pt>
                <c:pt idx="270">
                  <c:v>-7.4809070842395603E-2</c:v>
                </c:pt>
                <c:pt idx="271">
                  <c:v>-7.3319040720004225E-2</c:v>
                </c:pt>
                <c:pt idx="272">
                  <c:v>-7.3723644434434743E-2</c:v>
                </c:pt>
                <c:pt idx="273">
                  <c:v>-7.4951562324206508E-2</c:v>
                </c:pt>
                <c:pt idx="274">
                  <c:v>-7.1999118133660139E-2</c:v>
                </c:pt>
                <c:pt idx="275">
                  <c:v>-7.2971435748547767E-2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4E-4E37-AB7E-850014332B96}"/>
            </c:ext>
          </c:extLst>
        </c:ser>
        <c:ser>
          <c:idx val="1"/>
          <c:order val="1"/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'BTC x NFSP e Cambio efetivo'!$A$57:$A$332</c:f>
              <c:numCache>
                <c:formatCode>mmm\-yy</c:formatCode>
                <c:ptCount val="276"/>
                <c:pt idx="0">
                  <c:v>34881</c:v>
                </c:pt>
                <c:pt idx="1">
                  <c:v>34912</c:v>
                </c:pt>
                <c:pt idx="2">
                  <c:v>34943</c:v>
                </c:pt>
                <c:pt idx="3">
                  <c:v>34973</c:v>
                </c:pt>
                <c:pt idx="4">
                  <c:v>35004</c:v>
                </c:pt>
                <c:pt idx="5">
                  <c:v>35034</c:v>
                </c:pt>
                <c:pt idx="6">
                  <c:v>35065</c:v>
                </c:pt>
                <c:pt idx="7">
                  <c:v>35096</c:v>
                </c:pt>
                <c:pt idx="8">
                  <c:v>35125</c:v>
                </c:pt>
                <c:pt idx="9">
                  <c:v>35156</c:v>
                </c:pt>
                <c:pt idx="10">
                  <c:v>35186</c:v>
                </c:pt>
                <c:pt idx="11">
                  <c:v>35217</c:v>
                </c:pt>
                <c:pt idx="12">
                  <c:v>35247</c:v>
                </c:pt>
                <c:pt idx="13">
                  <c:v>35278</c:v>
                </c:pt>
                <c:pt idx="14">
                  <c:v>35309</c:v>
                </c:pt>
                <c:pt idx="15">
                  <c:v>35339</c:v>
                </c:pt>
                <c:pt idx="16">
                  <c:v>35370</c:v>
                </c:pt>
                <c:pt idx="17">
                  <c:v>35400</c:v>
                </c:pt>
                <c:pt idx="18">
                  <c:v>35431</c:v>
                </c:pt>
                <c:pt idx="19">
                  <c:v>35462</c:v>
                </c:pt>
                <c:pt idx="20">
                  <c:v>35490</c:v>
                </c:pt>
                <c:pt idx="21">
                  <c:v>35521</c:v>
                </c:pt>
                <c:pt idx="22">
                  <c:v>35551</c:v>
                </c:pt>
                <c:pt idx="23">
                  <c:v>35582</c:v>
                </c:pt>
                <c:pt idx="24">
                  <c:v>35612</c:v>
                </c:pt>
                <c:pt idx="25">
                  <c:v>35643</c:v>
                </c:pt>
                <c:pt idx="26">
                  <c:v>35674</c:v>
                </c:pt>
                <c:pt idx="27">
                  <c:v>35704</c:v>
                </c:pt>
                <c:pt idx="28">
                  <c:v>35735</c:v>
                </c:pt>
                <c:pt idx="29">
                  <c:v>35765</c:v>
                </c:pt>
                <c:pt idx="30">
                  <c:v>35796</c:v>
                </c:pt>
                <c:pt idx="31">
                  <c:v>35827</c:v>
                </c:pt>
                <c:pt idx="32">
                  <c:v>35855</c:v>
                </c:pt>
                <c:pt idx="33">
                  <c:v>35886</c:v>
                </c:pt>
                <c:pt idx="34">
                  <c:v>35916</c:v>
                </c:pt>
                <c:pt idx="35">
                  <c:v>35947</c:v>
                </c:pt>
                <c:pt idx="36">
                  <c:v>35977</c:v>
                </c:pt>
                <c:pt idx="37">
                  <c:v>36008</c:v>
                </c:pt>
                <c:pt idx="38">
                  <c:v>36039</c:v>
                </c:pt>
                <c:pt idx="39">
                  <c:v>36069</c:v>
                </c:pt>
                <c:pt idx="40">
                  <c:v>36100</c:v>
                </c:pt>
                <c:pt idx="41">
                  <c:v>36130</c:v>
                </c:pt>
                <c:pt idx="42">
                  <c:v>36161</c:v>
                </c:pt>
                <c:pt idx="43">
                  <c:v>36192</c:v>
                </c:pt>
                <c:pt idx="44">
                  <c:v>36220</c:v>
                </c:pt>
                <c:pt idx="45">
                  <c:v>36251</c:v>
                </c:pt>
                <c:pt idx="46">
                  <c:v>36281</c:v>
                </c:pt>
                <c:pt idx="47">
                  <c:v>36312</c:v>
                </c:pt>
                <c:pt idx="48">
                  <c:v>36342</c:v>
                </c:pt>
                <c:pt idx="49">
                  <c:v>36373</c:v>
                </c:pt>
                <c:pt idx="50">
                  <c:v>36404</c:v>
                </c:pt>
                <c:pt idx="51">
                  <c:v>36434</c:v>
                </c:pt>
                <c:pt idx="52">
                  <c:v>36465</c:v>
                </c:pt>
                <c:pt idx="53">
                  <c:v>36495</c:v>
                </c:pt>
                <c:pt idx="54">
                  <c:v>36526</c:v>
                </c:pt>
                <c:pt idx="55">
                  <c:v>36557</c:v>
                </c:pt>
                <c:pt idx="56">
                  <c:v>36586</c:v>
                </c:pt>
                <c:pt idx="57">
                  <c:v>36617</c:v>
                </c:pt>
                <c:pt idx="58">
                  <c:v>36647</c:v>
                </c:pt>
                <c:pt idx="59">
                  <c:v>36678</c:v>
                </c:pt>
                <c:pt idx="60">
                  <c:v>36708</c:v>
                </c:pt>
                <c:pt idx="61">
                  <c:v>36739</c:v>
                </c:pt>
                <c:pt idx="62">
                  <c:v>36770</c:v>
                </c:pt>
                <c:pt idx="63">
                  <c:v>36800</c:v>
                </c:pt>
                <c:pt idx="64">
                  <c:v>36831</c:v>
                </c:pt>
                <c:pt idx="65">
                  <c:v>36861</c:v>
                </c:pt>
                <c:pt idx="66">
                  <c:v>36892</c:v>
                </c:pt>
                <c:pt idx="67">
                  <c:v>36923</c:v>
                </c:pt>
                <c:pt idx="68">
                  <c:v>36951</c:v>
                </c:pt>
                <c:pt idx="69">
                  <c:v>36982</c:v>
                </c:pt>
                <c:pt idx="70">
                  <c:v>37012</c:v>
                </c:pt>
                <c:pt idx="71">
                  <c:v>37043</c:v>
                </c:pt>
                <c:pt idx="72">
                  <c:v>37073</c:v>
                </c:pt>
                <c:pt idx="73">
                  <c:v>37104</c:v>
                </c:pt>
                <c:pt idx="74">
                  <c:v>37135</c:v>
                </c:pt>
                <c:pt idx="75">
                  <c:v>37165</c:v>
                </c:pt>
                <c:pt idx="76">
                  <c:v>37196</c:v>
                </c:pt>
                <c:pt idx="77">
                  <c:v>37226</c:v>
                </c:pt>
                <c:pt idx="78">
                  <c:v>37257</c:v>
                </c:pt>
                <c:pt idx="79">
                  <c:v>37288</c:v>
                </c:pt>
                <c:pt idx="80">
                  <c:v>37316</c:v>
                </c:pt>
                <c:pt idx="81">
                  <c:v>37347</c:v>
                </c:pt>
                <c:pt idx="82">
                  <c:v>37377</c:v>
                </c:pt>
                <c:pt idx="83">
                  <c:v>37408</c:v>
                </c:pt>
                <c:pt idx="84">
                  <c:v>37438</c:v>
                </c:pt>
                <c:pt idx="85">
                  <c:v>37469</c:v>
                </c:pt>
                <c:pt idx="86">
                  <c:v>37500</c:v>
                </c:pt>
                <c:pt idx="87">
                  <c:v>37530</c:v>
                </c:pt>
                <c:pt idx="88">
                  <c:v>37561</c:v>
                </c:pt>
                <c:pt idx="89">
                  <c:v>37591</c:v>
                </c:pt>
                <c:pt idx="90">
                  <c:v>37622</c:v>
                </c:pt>
                <c:pt idx="91">
                  <c:v>37653</c:v>
                </c:pt>
                <c:pt idx="92">
                  <c:v>37681</c:v>
                </c:pt>
                <c:pt idx="93">
                  <c:v>37712</c:v>
                </c:pt>
                <c:pt idx="94">
                  <c:v>37742</c:v>
                </c:pt>
                <c:pt idx="95">
                  <c:v>37773</c:v>
                </c:pt>
                <c:pt idx="96">
                  <c:v>37803</c:v>
                </c:pt>
                <c:pt idx="97">
                  <c:v>37834</c:v>
                </c:pt>
                <c:pt idx="98">
                  <c:v>37865</c:v>
                </c:pt>
                <c:pt idx="99">
                  <c:v>37895</c:v>
                </c:pt>
                <c:pt idx="100">
                  <c:v>37926</c:v>
                </c:pt>
                <c:pt idx="101">
                  <c:v>37956</c:v>
                </c:pt>
                <c:pt idx="102">
                  <c:v>37987</c:v>
                </c:pt>
                <c:pt idx="103">
                  <c:v>38018</c:v>
                </c:pt>
                <c:pt idx="104">
                  <c:v>38047</c:v>
                </c:pt>
                <c:pt idx="105">
                  <c:v>38078</c:v>
                </c:pt>
                <c:pt idx="106">
                  <c:v>38108</c:v>
                </c:pt>
                <c:pt idx="107">
                  <c:v>38139</c:v>
                </c:pt>
                <c:pt idx="108">
                  <c:v>38169</c:v>
                </c:pt>
                <c:pt idx="109">
                  <c:v>38200</c:v>
                </c:pt>
                <c:pt idx="110">
                  <c:v>38231</c:v>
                </c:pt>
                <c:pt idx="111">
                  <c:v>38261</c:v>
                </c:pt>
                <c:pt idx="112">
                  <c:v>38292</c:v>
                </c:pt>
                <c:pt idx="113">
                  <c:v>38322</c:v>
                </c:pt>
                <c:pt idx="114">
                  <c:v>38353</c:v>
                </c:pt>
                <c:pt idx="115">
                  <c:v>38384</c:v>
                </c:pt>
                <c:pt idx="116">
                  <c:v>38412</c:v>
                </c:pt>
                <c:pt idx="117">
                  <c:v>38443</c:v>
                </c:pt>
                <c:pt idx="118">
                  <c:v>38473</c:v>
                </c:pt>
                <c:pt idx="119">
                  <c:v>38504</c:v>
                </c:pt>
                <c:pt idx="120">
                  <c:v>38534</c:v>
                </c:pt>
                <c:pt idx="121">
                  <c:v>38565</c:v>
                </c:pt>
                <c:pt idx="122">
                  <c:v>38596</c:v>
                </c:pt>
                <c:pt idx="123">
                  <c:v>38626</c:v>
                </c:pt>
                <c:pt idx="124">
                  <c:v>38657</c:v>
                </c:pt>
                <c:pt idx="125">
                  <c:v>38687</c:v>
                </c:pt>
                <c:pt idx="126">
                  <c:v>38718</c:v>
                </c:pt>
                <c:pt idx="127">
                  <c:v>38749</c:v>
                </c:pt>
                <c:pt idx="128">
                  <c:v>38777</c:v>
                </c:pt>
                <c:pt idx="129">
                  <c:v>38808</c:v>
                </c:pt>
                <c:pt idx="130">
                  <c:v>38838</c:v>
                </c:pt>
                <c:pt idx="131">
                  <c:v>38869</c:v>
                </c:pt>
                <c:pt idx="132">
                  <c:v>38899</c:v>
                </c:pt>
                <c:pt idx="133">
                  <c:v>38930</c:v>
                </c:pt>
                <c:pt idx="134">
                  <c:v>38961</c:v>
                </c:pt>
                <c:pt idx="135">
                  <c:v>38991</c:v>
                </c:pt>
                <c:pt idx="136">
                  <c:v>39022</c:v>
                </c:pt>
                <c:pt idx="137">
                  <c:v>39052</c:v>
                </c:pt>
                <c:pt idx="138">
                  <c:v>39083</c:v>
                </c:pt>
                <c:pt idx="139">
                  <c:v>39114</c:v>
                </c:pt>
                <c:pt idx="140">
                  <c:v>39142</c:v>
                </c:pt>
                <c:pt idx="141">
                  <c:v>39173</c:v>
                </c:pt>
                <c:pt idx="142">
                  <c:v>39203</c:v>
                </c:pt>
                <c:pt idx="143">
                  <c:v>39234</c:v>
                </c:pt>
                <c:pt idx="144">
                  <c:v>39264</c:v>
                </c:pt>
                <c:pt idx="145">
                  <c:v>39295</c:v>
                </c:pt>
                <c:pt idx="146">
                  <c:v>39326</c:v>
                </c:pt>
                <c:pt idx="147">
                  <c:v>39356</c:v>
                </c:pt>
                <c:pt idx="148">
                  <c:v>39387</c:v>
                </c:pt>
                <c:pt idx="149">
                  <c:v>39417</c:v>
                </c:pt>
                <c:pt idx="150">
                  <c:v>39448</c:v>
                </c:pt>
                <c:pt idx="151">
                  <c:v>39479</c:v>
                </c:pt>
                <c:pt idx="152">
                  <c:v>39508</c:v>
                </c:pt>
                <c:pt idx="153">
                  <c:v>39539</c:v>
                </c:pt>
                <c:pt idx="154">
                  <c:v>39569</c:v>
                </c:pt>
                <c:pt idx="155">
                  <c:v>39600</c:v>
                </c:pt>
                <c:pt idx="156">
                  <c:v>39630</c:v>
                </c:pt>
                <c:pt idx="157">
                  <c:v>39661</c:v>
                </c:pt>
                <c:pt idx="158">
                  <c:v>39692</c:v>
                </c:pt>
                <c:pt idx="159">
                  <c:v>39722</c:v>
                </c:pt>
                <c:pt idx="160">
                  <c:v>39753</c:v>
                </c:pt>
                <c:pt idx="161">
                  <c:v>39783</c:v>
                </c:pt>
                <c:pt idx="162">
                  <c:v>39814</c:v>
                </c:pt>
                <c:pt idx="163">
                  <c:v>39845</c:v>
                </c:pt>
                <c:pt idx="164">
                  <c:v>39873</c:v>
                </c:pt>
                <c:pt idx="165">
                  <c:v>39904</c:v>
                </c:pt>
                <c:pt idx="166">
                  <c:v>39934</c:v>
                </c:pt>
                <c:pt idx="167">
                  <c:v>39965</c:v>
                </c:pt>
                <c:pt idx="168">
                  <c:v>39995</c:v>
                </c:pt>
                <c:pt idx="169">
                  <c:v>40026</c:v>
                </c:pt>
                <c:pt idx="170">
                  <c:v>40057</c:v>
                </c:pt>
                <c:pt idx="171">
                  <c:v>40087</c:v>
                </c:pt>
                <c:pt idx="172">
                  <c:v>40118</c:v>
                </c:pt>
                <c:pt idx="173">
                  <c:v>40148</c:v>
                </c:pt>
                <c:pt idx="174">
                  <c:v>40179</c:v>
                </c:pt>
                <c:pt idx="175">
                  <c:v>40210</c:v>
                </c:pt>
                <c:pt idx="176">
                  <c:v>40238</c:v>
                </c:pt>
                <c:pt idx="177">
                  <c:v>40269</c:v>
                </c:pt>
                <c:pt idx="178">
                  <c:v>40299</c:v>
                </c:pt>
                <c:pt idx="179">
                  <c:v>40330</c:v>
                </c:pt>
                <c:pt idx="180">
                  <c:v>40360</c:v>
                </c:pt>
                <c:pt idx="181">
                  <c:v>40391</c:v>
                </c:pt>
                <c:pt idx="182">
                  <c:v>40422</c:v>
                </c:pt>
                <c:pt idx="183">
                  <c:v>40452</c:v>
                </c:pt>
                <c:pt idx="184">
                  <c:v>40483</c:v>
                </c:pt>
                <c:pt idx="185">
                  <c:v>40513</c:v>
                </c:pt>
                <c:pt idx="186">
                  <c:v>40544</c:v>
                </c:pt>
                <c:pt idx="187">
                  <c:v>40575</c:v>
                </c:pt>
                <c:pt idx="188">
                  <c:v>40603</c:v>
                </c:pt>
                <c:pt idx="189">
                  <c:v>40634</c:v>
                </c:pt>
                <c:pt idx="190">
                  <c:v>40664</c:v>
                </c:pt>
                <c:pt idx="191">
                  <c:v>40695</c:v>
                </c:pt>
                <c:pt idx="192">
                  <c:v>40725</c:v>
                </c:pt>
                <c:pt idx="193">
                  <c:v>40756</c:v>
                </c:pt>
                <c:pt idx="194">
                  <c:v>40787</c:v>
                </c:pt>
                <c:pt idx="195">
                  <c:v>40817</c:v>
                </c:pt>
                <c:pt idx="196">
                  <c:v>40848</c:v>
                </c:pt>
                <c:pt idx="197">
                  <c:v>40878</c:v>
                </c:pt>
                <c:pt idx="198">
                  <c:v>40909</c:v>
                </c:pt>
                <c:pt idx="199">
                  <c:v>40940</c:v>
                </c:pt>
                <c:pt idx="200">
                  <c:v>40969</c:v>
                </c:pt>
                <c:pt idx="201">
                  <c:v>41000</c:v>
                </c:pt>
                <c:pt idx="202">
                  <c:v>41030</c:v>
                </c:pt>
                <c:pt idx="203">
                  <c:v>41061</c:v>
                </c:pt>
                <c:pt idx="204">
                  <c:v>41091</c:v>
                </c:pt>
                <c:pt idx="205">
                  <c:v>41122</c:v>
                </c:pt>
                <c:pt idx="206">
                  <c:v>41153</c:v>
                </c:pt>
                <c:pt idx="207">
                  <c:v>41183</c:v>
                </c:pt>
                <c:pt idx="208">
                  <c:v>41214</c:v>
                </c:pt>
                <c:pt idx="209">
                  <c:v>41244</c:v>
                </c:pt>
                <c:pt idx="210">
                  <c:v>41275</c:v>
                </c:pt>
                <c:pt idx="211">
                  <c:v>41306</c:v>
                </c:pt>
                <c:pt idx="212">
                  <c:v>41334</c:v>
                </c:pt>
                <c:pt idx="213">
                  <c:v>41365</c:v>
                </c:pt>
                <c:pt idx="214">
                  <c:v>41395</c:v>
                </c:pt>
                <c:pt idx="215">
                  <c:v>41426</c:v>
                </c:pt>
                <c:pt idx="216">
                  <c:v>41456</c:v>
                </c:pt>
                <c:pt idx="217">
                  <c:v>41487</c:v>
                </c:pt>
                <c:pt idx="218">
                  <c:v>41518</c:v>
                </c:pt>
                <c:pt idx="219">
                  <c:v>41548</c:v>
                </c:pt>
                <c:pt idx="220">
                  <c:v>41579</c:v>
                </c:pt>
                <c:pt idx="221">
                  <c:v>41609</c:v>
                </c:pt>
                <c:pt idx="222">
                  <c:v>41640</c:v>
                </c:pt>
                <c:pt idx="223">
                  <c:v>41671</c:v>
                </c:pt>
                <c:pt idx="224">
                  <c:v>41699</c:v>
                </c:pt>
                <c:pt idx="225">
                  <c:v>41730</c:v>
                </c:pt>
                <c:pt idx="226">
                  <c:v>41760</c:v>
                </c:pt>
                <c:pt idx="227">
                  <c:v>41791</c:v>
                </c:pt>
                <c:pt idx="228">
                  <c:v>41821</c:v>
                </c:pt>
                <c:pt idx="229">
                  <c:v>41852</c:v>
                </c:pt>
                <c:pt idx="230">
                  <c:v>41883</c:v>
                </c:pt>
                <c:pt idx="231">
                  <c:v>41913</c:v>
                </c:pt>
                <c:pt idx="232">
                  <c:v>41944</c:v>
                </c:pt>
                <c:pt idx="233">
                  <c:v>41974</c:v>
                </c:pt>
                <c:pt idx="234">
                  <c:v>42005</c:v>
                </c:pt>
                <c:pt idx="235">
                  <c:v>42036</c:v>
                </c:pt>
                <c:pt idx="236">
                  <c:v>42064</c:v>
                </c:pt>
                <c:pt idx="237">
                  <c:v>42095</c:v>
                </c:pt>
                <c:pt idx="238">
                  <c:v>42125</c:v>
                </c:pt>
                <c:pt idx="239">
                  <c:v>42156</c:v>
                </c:pt>
                <c:pt idx="240">
                  <c:v>42186</c:v>
                </c:pt>
                <c:pt idx="241">
                  <c:v>42217</c:v>
                </c:pt>
                <c:pt idx="242">
                  <c:v>42248</c:v>
                </c:pt>
                <c:pt idx="243">
                  <c:v>42278</c:v>
                </c:pt>
                <c:pt idx="244">
                  <c:v>42309</c:v>
                </c:pt>
                <c:pt idx="245">
                  <c:v>42339</c:v>
                </c:pt>
                <c:pt idx="246">
                  <c:v>42370</c:v>
                </c:pt>
                <c:pt idx="247">
                  <c:v>42401</c:v>
                </c:pt>
                <c:pt idx="248">
                  <c:v>42430</c:v>
                </c:pt>
                <c:pt idx="249">
                  <c:v>42461</c:v>
                </c:pt>
                <c:pt idx="250">
                  <c:v>42491</c:v>
                </c:pt>
                <c:pt idx="251">
                  <c:v>42522</c:v>
                </c:pt>
                <c:pt idx="252">
                  <c:v>42552</c:v>
                </c:pt>
                <c:pt idx="253">
                  <c:v>42583</c:v>
                </c:pt>
                <c:pt idx="254">
                  <c:v>42614</c:v>
                </c:pt>
                <c:pt idx="255">
                  <c:v>42644</c:v>
                </c:pt>
                <c:pt idx="256">
                  <c:v>42675</c:v>
                </c:pt>
                <c:pt idx="257">
                  <c:v>42705</c:v>
                </c:pt>
                <c:pt idx="258">
                  <c:v>42736</c:v>
                </c:pt>
                <c:pt idx="259">
                  <c:v>42767</c:v>
                </c:pt>
                <c:pt idx="260">
                  <c:v>42795</c:v>
                </c:pt>
                <c:pt idx="261">
                  <c:v>42826</c:v>
                </c:pt>
                <c:pt idx="262">
                  <c:v>42856</c:v>
                </c:pt>
                <c:pt idx="263">
                  <c:v>42887</c:v>
                </c:pt>
                <c:pt idx="264">
                  <c:v>42917</c:v>
                </c:pt>
                <c:pt idx="265">
                  <c:v>42948</c:v>
                </c:pt>
                <c:pt idx="266">
                  <c:v>42979</c:v>
                </c:pt>
                <c:pt idx="267">
                  <c:v>43009</c:v>
                </c:pt>
                <c:pt idx="268">
                  <c:v>43040</c:v>
                </c:pt>
                <c:pt idx="269">
                  <c:v>43070</c:v>
                </c:pt>
                <c:pt idx="270">
                  <c:v>43101</c:v>
                </c:pt>
                <c:pt idx="271">
                  <c:v>43132</c:v>
                </c:pt>
                <c:pt idx="272">
                  <c:v>43160</c:v>
                </c:pt>
                <c:pt idx="273">
                  <c:v>43191</c:v>
                </c:pt>
                <c:pt idx="274">
                  <c:v>43221</c:v>
                </c:pt>
                <c:pt idx="275">
                  <c:v>43252</c:v>
                </c:pt>
              </c:numCache>
            </c:numRef>
          </c:cat>
          <c:val>
            <c:numRef>
              <c:f>'BTC x NFSP e Cambio efetivo'!$C$57:$C$332</c:f>
              <c:numCache>
                <c:formatCode>0%</c:formatCode>
                <c:ptCount val="276"/>
                <c:pt idx="0">
                  <c:v>-2.5108597673832729E-2</c:v>
                </c:pt>
                <c:pt idx="1">
                  <c:v>-2.6742532207604915E-2</c:v>
                </c:pt>
                <c:pt idx="2">
                  <c:v>-2.7219251336898398E-2</c:v>
                </c:pt>
                <c:pt idx="3">
                  <c:v>-2.7023275967123887E-2</c:v>
                </c:pt>
                <c:pt idx="4">
                  <c:v>-2.5465937941974576E-2</c:v>
                </c:pt>
                <c:pt idx="5">
                  <c:v>-2.3852358728638844E-2</c:v>
                </c:pt>
                <c:pt idx="6">
                  <c:v>-2.3564631296241298E-2</c:v>
                </c:pt>
                <c:pt idx="7">
                  <c:v>-2.1635015350300917E-2</c:v>
                </c:pt>
                <c:pt idx="8">
                  <c:v>-2.0656805609422523E-2</c:v>
                </c:pt>
                <c:pt idx="9">
                  <c:v>-1.9108844426565894E-2</c:v>
                </c:pt>
                <c:pt idx="10">
                  <c:v>-1.8306413247853568E-2</c:v>
                </c:pt>
                <c:pt idx="11">
                  <c:v>-1.7324369007495444E-2</c:v>
                </c:pt>
                <c:pt idx="12">
                  <c:v>-1.8691924261872609E-2</c:v>
                </c:pt>
                <c:pt idx="13">
                  <c:v>-1.9172419024501255E-2</c:v>
                </c:pt>
                <c:pt idx="14">
                  <c:v>-2.0928272290621604E-2</c:v>
                </c:pt>
                <c:pt idx="15">
                  <c:v>-2.2896811333224777E-2</c:v>
                </c:pt>
                <c:pt idx="16">
                  <c:v>-2.4142014080864121E-2</c:v>
                </c:pt>
                <c:pt idx="17">
                  <c:v>-2.7616187182659849E-2</c:v>
                </c:pt>
                <c:pt idx="18">
                  <c:v>-2.6507284648988987E-2</c:v>
                </c:pt>
                <c:pt idx="19">
                  <c:v>-2.8030634190694341E-2</c:v>
                </c:pt>
                <c:pt idx="20">
                  <c:v>-2.8748723578956675E-2</c:v>
                </c:pt>
                <c:pt idx="21">
                  <c:v>-3.0993207206268133E-2</c:v>
                </c:pt>
                <c:pt idx="22">
                  <c:v>-3.1668831131351258E-2</c:v>
                </c:pt>
                <c:pt idx="23">
                  <c:v>-3.248265911226602E-2</c:v>
                </c:pt>
                <c:pt idx="24">
                  <c:v>-3.3231995870020369E-2</c:v>
                </c:pt>
                <c:pt idx="25">
                  <c:v>-3.3748812303220563E-2</c:v>
                </c:pt>
                <c:pt idx="26">
                  <c:v>-3.3932078938437756E-2</c:v>
                </c:pt>
                <c:pt idx="27">
                  <c:v>-3.3793437269555075E-2</c:v>
                </c:pt>
                <c:pt idx="28">
                  <c:v>-3.5068517983492239E-2</c:v>
                </c:pt>
                <c:pt idx="29">
                  <c:v>-3.4476418629610928E-2</c:v>
                </c:pt>
                <c:pt idx="30">
                  <c:v>-3.65311430558092E-2</c:v>
                </c:pt>
                <c:pt idx="31">
                  <c:v>-3.6016731931048984E-2</c:v>
                </c:pt>
                <c:pt idx="32">
                  <c:v>-3.6258134021860434E-2</c:v>
                </c:pt>
                <c:pt idx="33">
                  <c:v>-3.5241406449030101E-2</c:v>
                </c:pt>
                <c:pt idx="34">
                  <c:v>-3.5771642821634912E-2</c:v>
                </c:pt>
                <c:pt idx="35">
                  <c:v>-3.5864372716407911E-2</c:v>
                </c:pt>
                <c:pt idx="36">
                  <c:v>-3.4716335710742806E-2</c:v>
                </c:pt>
                <c:pt idx="37">
                  <c:v>-3.4834801221215704E-2</c:v>
                </c:pt>
                <c:pt idx="38">
                  <c:v>-3.7729636465497388E-2</c:v>
                </c:pt>
                <c:pt idx="39">
                  <c:v>-3.9263532317219262E-2</c:v>
                </c:pt>
                <c:pt idx="40">
                  <c:v>-3.8766947908939434E-2</c:v>
                </c:pt>
                <c:pt idx="41">
                  <c:v>-3.8681540783819829E-2</c:v>
                </c:pt>
                <c:pt idx="42">
                  <c:v>-3.9950018274420081E-2</c:v>
                </c:pt>
                <c:pt idx="43">
                  <c:v>-4.0357696681484548E-2</c:v>
                </c:pt>
                <c:pt idx="44">
                  <c:v>-4.0948258101411075E-2</c:v>
                </c:pt>
                <c:pt idx="45">
                  <c:v>-4.1813295204993307E-2</c:v>
                </c:pt>
                <c:pt idx="46">
                  <c:v>-4.2491052425375112E-2</c:v>
                </c:pt>
                <c:pt idx="47">
                  <c:v>-4.440995483012198E-2</c:v>
                </c:pt>
                <c:pt idx="48">
                  <c:v>-4.5258453523776485E-2</c:v>
                </c:pt>
                <c:pt idx="49">
                  <c:v>-4.711882101972404E-2</c:v>
                </c:pt>
                <c:pt idx="50">
                  <c:v>-4.3489493003881871E-2</c:v>
                </c:pt>
                <c:pt idx="51">
                  <c:v>-4.1192618551739973E-2</c:v>
                </c:pt>
                <c:pt idx="52">
                  <c:v>-4.2038192872388594E-2</c:v>
                </c:pt>
                <c:pt idx="53">
                  <c:v>-4.2274691718533597E-2</c:v>
                </c:pt>
                <c:pt idx="54">
                  <c:v>-3.9547580867388445E-2</c:v>
                </c:pt>
                <c:pt idx="55">
                  <c:v>-3.9398248535651527E-2</c:v>
                </c:pt>
                <c:pt idx="56">
                  <c:v>-3.8911764321726189E-2</c:v>
                </c:pt>
                <c:pt idx="57">
                  <c:v>-3.931413808231643E-2</c:v>
                </c:pt>
                <c:pt idx="58">
                  <c:v>-3.9046251345827773E-2</c:v>
                </c:pt>
                <c:pt idx="59">
                  <c:v>-3.7896139843957254E-2</c:v>
                </c:pt>
                <c:pt idx="60">
                  <c:v>-3.7146673130760054E-2</c:v>
                </c:pt>
                <c:pt idx="61">
                  <c:v>-3.5986396160764073E-2</c:v>
                </c:pt>
                <c:pt idx="62">
                  <c:v>-3.6129577051488365E-2</c:v>
                </c:pt>
                <c:pt idx="63">
                  <c:v>-3.731470089834954E-2</c:v>
                </c:pt>
                <c:pt idx="64">
                  <c:v>-3.7294226596082877E-2</c:v>
                </c:pt>
                <c:pt idx="65">
                  <c:v>-3.694393989998581E-2</c:v>
                </c:pt>
                <c:pt idx="66">
                  <c:v>-3.9388571621875118E-2</c:v>
                </c:pt>
                <c:pt idx="67">
                  <c:v>-4.0732622939352245E-2</c:v>
                </c:pt>
                <c:pt idx="68">
                  <c:v>-4.2272475899601578E-2</c:v>
                </c:pt>
                <c:pt idx="69">
                  <c:v>-4.1675777598200001E-2</c:v>
                </c:pt>
                <c:pt idx="70">
                  <c:v>-4.3033483450322166E-2</c:v>
                </c:pt>
                <c:pt idx="71">
                  <c:v>-4.3247349397982325E-2</c:v>
                </c:pt>
                <c:pt idx="72">
                  <c:v>-4.5070870973915003E-2</c:v>
                </c:pt>
                <c:pt idx="73">
                  <c:v>-4.5205082702738909E-2</c:v>
                </c:pt>
                <c:pt idx="74">
                  <c:v>-4.4717041407248317E-2</c:v>
                </c:pt>
                <c:pt idx="75">
                  <c:v>-4.3722203984311564E-2</c:v>
                </c:pt>
                <c:pt idx="76">
                  <c:v>-4.2793217600519837E-2</c:v>
                </c:pt>
                <c:pt idx="77">
                  <c:v>-4.1486838836735103E-2</c:v>
                </c:pt>
                <c:pt idx="78">
                  <c:v>-3.9825640637201593E-2</c:v>
                </c:pt>
                <c:pt idx="79">
                  <c:v>-3.8964593036594115E-2</c:v>
                </c:pt>
                <c:pt idx="80">
                  <c:v>-3.6416620979700269E-2</c:v>
                </c:pt>
                <c:pt idx="81">
                  <c:v>-3.5942478081365678E-2</c:v>
                </c:pt>
                <c:pt idx="82">
                  <c:v>-3.5803597056169534E-2</c:v>
                </c:pt>
                <c:pt idx="83">
                  <c:v>-3.4506397069796343E-2</c:v>
                </c:pt>
                <c:pt idx="84">
                  <c:v>-3.193093195415514E-2</c:v>
                </c:pt>
                <c:pt idx="85">
                  <c:v>-2.940256430431587E-2</c:v>
                </c:pt>
                <c:pt idx="86">
                  <c:v>-2.5457720833276985E-2</c:v>
                </c:pt>
                <c:pt idx="87">
                  <c:v>-2.0917872423975567E-2</c:v>
                </c:pt>
                <c:pt idx="88">
                  <c:v>-1.8280390660168708E-2</c:v>
                </c:pt>
                <c:pt idx="89">
                  <c:v>-1.503008260168746E-2</c:v>
                </c:pt>
                <c:pt idx="90">
                  <c:v>-1.2274449956480502E-2</c:v>
                </c:pt>
                <c:pt idx="91">
                  <c:v>-1.0446456145768992E-2</c:v>
                </c:pt>
                <c:pt idx="92">
                  <c:v>-8.0799545782139822E-3</c:v>
                </c:pt>
                <c:pt idx="93">
                  <c:v>-6.0864194256135869E-3</c:v>
                </c:pt>
                <c:pt idx="94">
                  <c:v>-8.0043824558695409E-4</c:v>
                </c:pt>
                <c:pt idx="95">
                  <c:v>2.5314562696630897E-3</c:v>
                </c:pt>
                <c:pt idx="96">
                  <c:v>4.9152105790808897E-3</c:v>
                </c:pt>
                <c:pt idx="97">
                  <c:v>6.5732707009302747E-3</c:v>
                </c:pt>
                <c:pt idx="98">
                  <c:v>6.7094659648751004E-3</c:v>
                </c:pt>
                <c:pt idx="99">
                  <c:v>6.8221852544577497E-3</c:v>
                </c:pt>
                <c:pt idx="100">
                  <c:v>6.7625289615318735E-3</c:v>
                </c:pt>
                <c:pt idx="101">
                  <c:v>7.4665975530194013E-3</c:v>
                </c:pt>
                <c:pt idx="102">
                  <c:v>8.2837476856105052E-3</c:v>
                </c:pt>
                <c:pt idx="103">
                  <c:v>8.8878317020785365E-3</c:v>
                </c:pt>
                <c:pt idx="104">
                  <c:v>9.7165803990600236E-3</c:v>
                </c:pt>
                <c:pt idx="105">
                  <c:v>9.884221297588874E-3</c:v>
                </c:pt>
                <c:pt idx="106">
                  <c:v>1.0725030410529636E-2</c:v>
                </c:pt>
                <c:pt idx="107">
                  <c:v>1.305114320293615E-2</c:v>
                </c:pt>
                <c:pt idx="108">
                  <c:v>1.4521118900068714E-2</c:v>
                </c:pt>
                <c:pt idx="109">
                  <c:v>1.5111893825808961E-2</c:v>
                </c:pt>
                <c:pt idx="110">
                  <c:v>1.5543196839923345E-2</c:v>
                </c:pt>
                <c:pt idx="111">
                  <c:v>1.6827355661566904E-2</c:v>
                </c:pt>
                <c:pt idx="112">
                  <c:v>1.6425165508624967E-2</c:v>
                </c:pt>
                <c:pt idx="113">
                  <c:v>1.744883019093435E-2</c:v>
                </c:pt>
                <c:pt idx="114">
                  <c:v>1.7169721203719613E-2</c:v>
                </c:pt>
                <c:pt idx="115">
                  <c:v>1.6647116963083724E-2</c:v>
                </c:pt>
                <c:pt idx="116">
                  <c:v>1.7565995426696415E-2</c:v>
                </c:pt>
                <c:pt idx="117">
                  <c:v>1.9089411355820096E-2</c:v>
                </c:pt>
                <c:pt idx="118">
                  <c:v>1.7450781531217895E-2</c:v>
                </c:pt>
                <c:pt idx="119">
                  <c:v>1.6092836927543444E-2</c:v>
                </c:pt>
                <c:pt idx="120">
                  <c:v>1.6665997868204902E-2</c:v>
                </c:pt>
                <c:pt idx="121">
                  <c:v>1.5067356752193225E-2</c:v>
                </c:pt>
                <c:pt idx="122">
                  <c:v>1.5464869643653973E-2</c:v>
                </c:pt>
                <c:pt idx="123">
                  <c:v>1.4903856276890181E-2</c:v>
                </c:pt>
                <c:pt idx="124">
                  <c:v>1.6787943276220886E-2</c:v>
                </c:pt>
                <c:pt idx="125">
                  <c:v>1.5677110600168378E-2</c:v>
                </c:pt>
                <c:pt idx="126">
                  <c:v>1.4148233297873276E-2</c:v>
                </c:pt>
                <c:pt idx="127">
                  <c:v>1.4427829022052065E-2</c:v>
                </c:pt>
                <c:pt idx="128">
                  <c:v>1.3709609131553989E-2</c:v>
                </c:pt>
                <c:pt idx="129">
                  <c:v>1.2894533575030048E-2</c:v>
                </c:pt>
                <c:pt idx="130">
                  <c:v>1.2423505613845101E-2</c:v>
                </c:pt>
                <c:pt idx="131">
                  <c:v>1.155648204491733E-2</c:v>
                </c:pt>
                <c:pt idx="132">
                  <c:v>1.1850487457434231E-2</c:v>
                </c:pt>
                <c:pt idx="133">
                  <c:v>1.2987494532297824E-2</c:v>
                </c:pt>
                <c:pt idx="134">
                  <c:v>1.2670004710745055E-2</c:v>
                </c:pt>
                <c:pt idx="135">
                  <c:v>1.3094341559465652E-2</c:v>
                </c:pt>
                <c:pt idx="136">
                  <c:v>1.2601466754871367E-2</c:v>
                </c:pt>
                <c:pt idx="137">
                  <c:v>1.2322480356886403E-2</c:v>
                </c:pt>
                <c:pt idx="138">
                  <c:v>1.2043690155177702E-2</c:v>
                </c:pt>
                <c:pt idx="139">
                  <c:v>1.1610555034203225E-2</c:v>
                </c:pt>
                <c:pt idx="140">
                  <c:v>1.0460756270394996E-2</c:v>
                </c:pt>
                <c:pt idx="141">
                  <c:v>1.1644697117949798E-2</c:v>
                </c:pt>
                <c:pt idx="142">
                  <c:v>1.0971093099815105E-2</c:v>
                </c:pt>
                <c:pt idx="143">
                  <c:v>1.0681208851969963E-2</c:v>
                </c:pt>
                <c:pt idx="144">
                  <c:v>7.4676312284766393E-3</c:v>
                </c:pt>
                <c:pt idx="145">
                  <c:v>6.6626091300760132E-3</c:v>
                </c:pt>
                <c:pt idx="146">
                  <c:v>5.2516165393259795E-3</c:v>
                </c:pt>
                <c:pt idx="147">
                  <c:v>3.8883791753346881E-3</c:v>
                </c:pt>
                <c:pt idx="148">
                  <c:v>1.8131634602836933E-3</c:v>
                </c:pt>
                <c:pt idx="149">
                  <c:v>1.1101827967843572E-3</c:v>
                </c:pt>
                <c:pt idx="150">
                  <c:v>-1.4825196857038577E-3</c:v>
                </c:pt>
                <c:pt idx="151">
                  <c:v>-3.0201752345078462E-3</c:v>
                </c:pt>
                <c:pt idx="152">
                  <c:v>-6.0820613812444914E-3</c:v>
                </c:pt>
                <c:pt idx="153">
                  <c:v>-9.1993359536795011E-3</c:v>
                </c:pt>
                <c:pt idx="154">
                  <c:v>-9.4643392843896858E-3</c:v>
                </c:pt>
                <c:pt idx="155">
                  <c:v>-1.1431726917981578E-2</c:v>
                </c:pt>
                <c:pt idx="156">
                  <c:v>-1.210130508666162E-2</c:v>
                </c:pt>
                <c:pt idx="157">
                  <c:v>-1.3390483178787884E-2</c:v>
                </c:pt>
                <c:pt idx="158">
                  <c:v>-1.5153502961643294E-2</c:v>
                </c:pt>
                <c:pt idx="159">
                  <c:v>-1.5581753808289829E-2</c:v>
                </c:pt>
                <c:pt idx="160">
                  <c:v>-1.5202236743856444E-2</c:v>
                </c:pt>
                <c:pt idx="161">
                  <c:v>-1.6650651124798965E-2</c:v>
                </c:pt>
                <c:pt idx="162">
                  <c:v>-1.5964957732651237E-2</c:v>
                </c:pt>
                <c:pt idx="163">
                  <c:v>-1.5264913922834919E-2</c:v>
                </c:pt>
                <c:pt idx="164">
                  <c:v>-1.3615325904078549E-2</c:v>
                </c:pt>
                <c:pt idx="165">
                  <c:v>-1.178367260843767E-2</c:v>
                </c:pt>
                <c:pt idx="166">
                  <c:v>-1.2406961421910515E-2</c:v>
                </c:pt>
                <c:pt idx="167">
                  <c:v>-1.1121759876094872E-2</c:v>
                </c:pt>
                <c:pt idx="168">
                  <c:v>-1.0841993255647669E-2</c:v>
                </c:pt>
                <c:pt idx="169">
                  <c:v>-1.0704962732727441E-2</c:v>
                </c:pt>
                <c:pt idx="170">
                  <c:v>-1.0542294635806729E-2</c:v>
                </c:pt>
                <c:pt idx="171">
                  <c:v>-1.1621709216621185E-2</c:v>
                </c:pt>
                <c:pt idx="172">
                  <c:v>-1.296034276483932E-2</c:v>
                </c:pt>
                <c:pt idx="173">
                  <c:v>-1.4529377475524996E-2</c:v>
                </c:pt>
                <c:pt idx="174">
                  <c:v>-1.4794889979656969E-2</c:v>
                </c:pt>
                <c:pt idx="175">
                  <c:v>-1.5831458852903286E-2</c:v>
                </c:pt>
                <c:pt idx="176">
                  <c:v>-1.728793926136998E-2</c:v>
                </c:pt>
                <c:pt idx="177">
                  <c:v>-1.9380361110632655E-2</c:v>
                </c:pt>
                <c:pt idx="178">
                  <c:v>-1.9035168943387568E-2</c:v>
                </c:pt>
                <c:pt idx="179">
                  <c:v>-2.102984651479075E-2</c:v>
                </c:pt>
                <c:pt idx="180">
                  <c:v>-2.2046557398449088E-2</c:v>
                </c:pt>
                <c:pt idx="181">
                  <c:v>-2.2625765244755586E-2</c:v>
                </c:pt>
                <c:pt idx="182">
                  <c:v>-2.2878035086639849E-2</c:v>
                </c:pt>
                <c:pt idx="183">
                  <c:v>-2.274904453796165E-2</c:v>
                </c:pt>
                <c:pt idx="184">
                  <c:v>-2.294424904642537E-2</c:v>
                </c:pt>
                <c:pt idx="185">
                  <c:v>-3.4313368338785684E-2</c:v>
                </c:pt>
                <c:pt idx="186">
                  <c:v>-3.4920372265124275E-2</c:v>
                </c:pt>
                <c:pt idx="187">
                  <c:v>-3.4296190521759327E-2</c:v>
                </c:pt>
                <c:pt idx="188">
                  <c:v>-3.3614865377322722E-2</c:v>
                </c:pt>
                <c:pt idx="189">
                  <c:v>-3.2337745011904569E-2</c:v>
                </c:pt>
                <c:pt idx="190">
                  <c:v>-3.2664649044868946E-2</c:v>
                </c:pt>
                <c:pt idx="191">
                  <c:v>-3.1374986326707162E-2</c:v>
                </c:pt>
                <c:pt idx="192">
                  <c:v>-3.0851348998987425E-2</c:v>
                </c:pt>
                <c:pt idx="193">
                  <c:v>-3.1224206310882768E-2</c:v>
                </c:pt>
                <c:pt idx="194">
                  <c:v>-3.0291982253655488E-2</c:v>
                </c:pt>
                <c:pt idx="195">
                  <c:v>-2.9149383489925674E-2</c:v>
                </c:pt>
                <c:pt idx="196">
                  <c:v>-2.9180726175230386E-2</c:v>
                </c:pt>
                <c:pt idx="197">
                  <c:v>-2.9463580166166764E-2</c:v>
                </c:pt>
                <c:pt idx="198">
                  <c:v>-2.995940816466779E-2</c:v>
                </c:pt>
                <c:pt idx="199">
                  <c:v>-2.9326769698907865E-2</c:v>
                </c:pt>
                <c:pt idx="200">
                  <c:v>-2.8600740393267588E-2</c:v>
                </c:pt>
                <c:pt idx="201">
                  <c:v>-2.96101937051759E-2</c:v>
                </c:pt>
                <c:pt idx="202">
                  <c:v>-2.9585016448199625E-2</c:v>
                </c:pt>
                <c:pt idx="203">
                  <c:v>-3.0348274589931324E-2</c:v>
                </c:pt>
                <c:pt idx="204">
                  <c:v>-3.0414550200440631E-2</c:v>
                </c:pt>
                <c:pt idx="205">
                  <c:v>-2.9351710949488068E-2</c:v>
                </c:pt>
                <c:pt idx="206">
                  <c:v>-2.9013828911330301E-2</c:v>
                </c:pt>
                <c:pt idx="207">
                  <c:v>-2.9781909489669658E-2</c:v>
                </c:pt>
                <c:pt idx="208">
                  <c:v>-2.9554998307955358E-2</c:v>
                </c:pt>
                <c:pt idx="209">
                  <c:v>-3.0126658735020087E-2</c:v>
                </c:pt>
                <c:pt idx="210">
                  <c:v>-3.100659215650052E-2</c:v>
                </c:pt>
                <c:pt idx="211">
                  <c:v>-3.2152862409884547E-2</c:v>
                </c:pt>
                <c:pt idx="212">
                  <c:v>-3.2626753314515547E-2</c:v>
                </c:pt>
                <c:pt idx="213">
                  <c:v>-3.2307970339200617E-2</c:v>
                </c:pt>
                <c:pt idx="214">
                  <c:v>-3.2205225910711718E-2</c:v>
                </c:pt>
                <c:pt idx="215">
                  <c:v>-3.0656087040780943E-2</c:v>
                </c:pt>
                <c:pt idx="216">
                  <c:v>-3.1804861126273322E-2</c:v>
                </c:pt>
                <c:pt idx="217">
                  <c:v>-3.2283014147387719E-2</c:v>
                </c:pt>
                <c:pt idx="218">
                  <c:v>-3.1738138700896854E-2</c:v>
                </c:pt>
                <c:pt idx="219">
                  <c:v>-3.2073865385300798E-2</c:v>
                </c:pt>
                <c:pt idx="220">
                  <c:v>-3.1386904520575708E-2</c:v>
                </c:pt>
                <c:pt idx="221">
                  <c:v>-3.0318142190908007E-2</c:v>
                </c:pt>
                <c:pt idx="222">
                  <c:v>-3.083603758543017E-2</c:v>
                </c:pt>
                <c:pt idx="223">
                  <c:v>-3.1794565041263219E-2</c:v>
                </c:pt>
                <c:pt idx="224">
                  <c:v>-3.216723105920017E-2</c:v>
                </c:pt>
                <c:pt idx="225">
                  <c:v>-3.3237879447349031E-2</c:v>
                </c:pt>
                <c:pt idx="226">
                  <c:v>-3.4288152091426473E-2</c:v>
                </c:pt>
                <c:pt idx="227">
                  <c:v>-3.5324727693228926E-2</c:v>
                </c:pt>
                <c:pt idx="228">
                  <c:v>-3.4831778938133884E-2</c:v>
                </c:pt>
                <c:pt idx="229">
                  <c:v>-3.5625385099337881E-2</c:v>
                </c:pt>
                <c:pt idx="230">
                  <c:v>-3.8083320623939307E-2</c:v>
                </c:pt>
                <c:pt idx="231">
                  <c:v>-3.8954075395403881E-2</c:v>
                </c:pt>
                <c:pt idx="232">
                  <c:v>-4.0347088973851329E-2</c:v>
                </c:pt>
                <c:pt idx="233">
                  <c:v>-4.2448161717680045E-2</c:v>
                </c:pt>
                <c:pt idx="234">
                  <c:v>-4.2943183080531237E-2</c:v>
                </c:pt>
                <c:pt idx="235">
                  <c:v>-4.3802283764631161E-2</c:v>
                </c:pt>
                <c:pt idx="236">
                  <c:v>-4.4345916124290008E-2</c:v>
                </c:pt>
                <c:pt idx="237">
                  <c:v>-4.4390214144623769E-2</c:v>
                </c:pt>
                <c:pt idx="238">
                  <c:v>-4.3743870491799536E-2</c:v>
                </c:pt>
                <c:pt idx="239">
                  <c:v>-4.3564611319175023E-2</c:v>
                </c:pt>
                <c:pt idx="240">
                  <c:v>-4.2993534027897691E-2</c:v>
                </c:pt>
                <c:pt idx="241">
                  <c:v>-4.2033887444393785E-2</c:v>
                </c:pt>
                <c:pt idx="242">
                  <c:v>-4.0568188451961862E-2</c:v>
                </c:pt>
                <c:pt idx="243">
                  <c:v>-3.9187460967334796E-2</c:v>
                </c:pt>
                <c:pt idx="244">
                  <c:v>-3.7049995575230789E-2</c:v>
                </c:pt>
                <c:pt idx="245">
                  <c:v>-3.3098407275934098E-2</c:v>
                </c:pt>
                <c:pt idx="246">
                  <c:v>-2.9094189770785331E-2</c:v>
                </c:pt>
                <c:pt idx="247">
                  <c:v>-2.6162804657751944E-2</c:v>
                </c:pt>
                <c:pt idx="248">
                  <c:v>-2.347765606176163E-2</c:v>
                </c:pt>
                <c:pt idx="249">
                  <c:v>-1.9442487835741921E-2</c:v>
                </c:pt>
                <c:pt idx="250">
                  <c:v>-1.6593342066543476E-2</c:v>
                </c:pt>
                <c:pt idx="251">
                  <c:v>-1.6531406162640566E-2</c:v>
                </c:pt>
                <c:pt idx="252">
                  <c:v>-1.5587241160265249E-2</c:v>
                </c:pt>
                <c:pt idx="253">
                  <c:v>-1.4486270843142801E-2</c:v>
                </c:pt>
                <c:pt idx="254">
                  <c:v>-1.3060989418282022E-2</c:v>
                </c:pt>
                <c:pt idx="255">
                  <c:v>-1.2530440755875338E-2</c:v>
                </c:pt>
                <c:pt idx="256">
                  <c:v>-1.1273316388807686E-2</c:v>
                </c:pt>
                <c:pt idx="257">
                  <c:v>-1.3178139296274163E-2</c:v>
                </c:pt>
                <c:pt idx="258">
                  <c:v>-1.3159909871473814E-2</c:v>
                </c:pt>
                <c:pt idx="259">
                  <c:v>-1.2512147146844356E-2</c:v>
                </c:pt>
                <c:pt idx="260">
                  <c:v>-1.115857095102521E-2</c:v>
                </c:pt>
                <c:pt idx="261">
                  <c:v>-1.063117079447796E-2</c:v>
                </c:pt>
                <c:pt idx="262">
                  <c:v>-9.689326717459975E-3</c:v>
                </c:pt>
                <c:pt idx="263">
                  <c:v>-7.614644031461843E-3</c:v>
                </c:pt>
                <c:pt idx="264">
                  <c:v>-7.2282015109351311E-3</c:v>
                </c:pt>
                <c:pt idx="265">
                  <c:v>-6.9637245948133463E-3</c:v>
                </c:pt>
                <c:pt idx="266">
                  <c:v>-6.4089626935638832E-3</c:v>
                </c:pt>
                <c:pt idx="267">
                  <c:v>-4.8420203669637995E-3</c:v>
                </c:pt>
                <c:pt idx="268">
                  <c:v>-5.6091920989836596E-3</c:v>
                </c:pt>
                <c:pt idx="269">
                  <c:v>-4.77086236560814E-3</c:v>
                </c:pt>
                <c:pt idx="270">
                  <c:v>-4.427676293639226E-3</c:v>
                </c:pt>
                <c:pt idx="271">
                  <c:v>-4.8492842686092864E-3</c:v>
                </c:pt>
                <c:pt idx="272">
                  <c:v>-5.1793320636817405E-3</c:v>
                </c:pt>
                <c:pt idx="273">
                  <c:v>-5.5626161747267889E-3</c:v>
                </c:pt>
                <c:pt idx="274">
                  <c:v>-6.7046520350280631E-3</c:v>
                </c:pt>
                <c:pt idx="275">
                  <c:v>-7.162025849392145E-3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14E-4E37-AB7E-850014332B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0007808"/>
        <c:axId val="130009344"/>
      </c:lineChart>
      <c:dateAx>
        <c:axId val="13000780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crossAx val="130009344"/>
        <c:crosses val="autoZero"/>
        <c:auto val="1"/>
        <c:lblOffset val="100"/>
        <c:baseTimeUnit val="months"/>
      </c:dateAx>
      <c:valAx>
        <c:axId val="130009344"/>
        <c:scaling>
          <c:orientation val="minMax"/>
          <c:max val="3.0000000000000006E-2"/>
          <c:min val="-0.15000000000000002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crossAx val="130007808"/>
        <c:crosses val="autoZero"/>
        <c:crossBetween val="between"/>
        <c:majorUnit val="3.0000000000000006E-2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Taxa de câmbio</a:t>
            </a:r>
            <a:r>
              <a:rPr lang="pt-BR" baseline="0"/>
              <a:t> efetiva (esquerda) x Saldo em transações correntes (direita)</a:t>
            </a:r>
            <a:endParaRPr lang="pt-BR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'BTC x NFSP e Cambio efetivo'!$F$1</c:f>
              <c:strCache>
                <c:ptCount val="1"/>
                <c:pt idx="0">
                  <c:v>Câmbio efetivo (jun/94 = 100)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'BTC x NFSP e Cambio efetivo'!$E$2:$E$290</c:f>
              <c:numCache>
                <c:formatCode>mmm\-yy</c:formatCode>
                <c:ptCount val="289"/>
                <c:pt idx="0">
                  <c:v>34486</c:v>
                </c:pt>
                <c:pt idx="1">
                  <c:v>34516</c:v>
                </c:pt>
                <c:pt idx="2">
                  <c:v>34547</c:v>
                </c:pt>
                <c:pt idx="3">
                  <c:v>34578</c:v>
                </c:pt>
                <c:pt idx="4">
                  <c:v>34608</c:v>
                </c:pt>
                <c:pt idx="5">
                  <c:v>34639</c:v>
                </c:pt>
                <c:pt idx="6">
                  <c:v>34669</c:v>
                </c:pt>
                <c:pt idx="7">
                  <c:v>34700</c:v>
                </c:pt>
                <c:pt idx="8">
                  <c:v>34731</c:v>
                </c:pt>
                <c:pt idx="9">
                  <c:v>34759</c:v>
                </c:pt>
                <c:pt idx="10">
                  <c:v>34790</c:v>
                </c:pt>
                <c:pt idx="11">
                  <c:v>34820</c:v>
                </c:pt>
                <c:pt idx="12">
                  <c:v>34851</c:v>
                </c:pt>
                <c:pt idx="13">
                  <c:v>34881</c:v>
                </c:pt>
                <c:pt idx="14">
                  <c:v>34912</c:v>
                </c:pt>
                <c:pt idx="15">
                  <c:v>34943</c:v>
                </c:pt>
                <c:pt idx="16">
                  <c:v>34973</c:v>
                </c:pt>
                <c:pt idx="17">
                  <c:v>35004</c:v>
                </c:pt>
                <c:pt idx="18">
                  <c:v>35034</c:v>
                </c:pt>
                <c:pt idx="19">
                  <c:v>35065</c:v>
                </c:pt>
                <c:pt idx="20">
                  <c:v>35096</c:v>
                </c:pt>
                <c:pt idx="21">
                  <c:v>35125</c:v>
                </c:pt>
                <c:pt idx="22">
                  <c:v>35156</c:v>
                </c:pt>
                <c:pt idx="23">
                  <c:v>35186</c:v>
                </c:pt>
                <c:pt idx="24">
                  <c:v>35217</c:v>
                </c:pt>
                <c:pt idx="25">
                  <c:v>35247</c:v>
                </c:pt>
                <c:pt idx="26">
                  <c:v>35278</c:v>
                </c:pt>
                <c:pt idx="27">
                  <c:v>35309</c:v>
                </c:pt>
                <c:pt idx="28">
                  <c:v>35339</c:v>
                </c:pt>
                <c:pt idx="29">
                  <c:v>35370</c:v>
                </c:pt>
                <c:pt idx="30">
                  <c:v>35400</c:v>
                </c:pt>
                <c:pt idx="31">
                  <c:v>35431</c:v>
                </c:pt>
                <c:pt idx="32">
                  <c:v>35462</c:v>
                </c:pt>
                <c:pt idx="33">
                  <c:v>35490</c:v>
                </c:pt>
                <c:pt idx="34">
                  <c:v>35521</c:v>
                </c:pt>
                <c:pt idx="35">
                  <c:v>35551</c:v>
                </c:pt>
                <c:pt idx="36">
                  <c:v>35582</c:v>
                </c:pt>
                <c:pt idx="37">
                  <c:v>35612</c:v>
                </c:pt>
                <c:pt idx="38">
                  <c:v>35643</c:v>
                </c:pt>
                <c:pt idx="39">
                  <c:v>35674</c:v>
                </c:pt>
                <c:pt idx="40">
                  <c:v>35704</c:v>
                </c:pt>
                <c:pt idx="41">
                  <c:v>35735</c:v>
                </c:pt>
                <c:pt idx="42">
                  <c:v>35765</c:v>
                </c:pt>
                <c:pt idx="43">
                  <c:v>35796</c:v>
                </c:pt>
                <c:pt idx="44">
                  <c:v>35827</c:v>
                </c:pt>
                <c:pt idx="45">
                  <c:v>35855</c:v>
                </c:pt>
                <c:pt idx="46">
                  <c:v>35886</c:v>
                </c:pt>
                <c:pt idx="47">
                  <c:v>35916</c:v>
                </c:pt>
                <c:pt idx="48">
                  <c:v>35947</c:v>
                </c:pt>
                <c:pt idx="49">
                  <c:v>35977</c:v>
                </c:pt>
                <c:pt idx="50">
                  <c:v>36008</c:v>
                </c:pt>
                <c:pt idx="51">
                  <c:v>36039</c:v>
                </c:pt>
                <c:pt idx="52">
                  <c:v>36069</c:v>
                </c:pt>
                <c:pt idx="53">
                  <c:v>36100</c:v>
                </c:pt>
                <c:pt idx="54">
                  <c:v>36130</c:v>
                </c:pt>
                <c:pt idx="55">
                  <c:v>36161</c:v>
                </c:pt>
                <c:pt idx="56">
                  <c:v>36192</c:v>
                </c:pt>
                <c:pt idx="57">
                  <c:v>36220</c:v>
                </c:pt>
                <c:pt idx="58">
                  <c:v>36251</c:v>
                </c:pt>
                <c:pt idx="59">
                  <c:v>36281</c:v>
                </c:pt>
                <c:pt idx="60">
                  <c:v>36312</c:v>
                </c:pt>
                <c:pt idx="61">
                  <c:v>36342</c:v>
                </c:pt>
                <c:pt idx="62">
                  <c:v>36373</c:v>
                </c:pt>
                <c:pt idx="63">
                  <c:v>36404</c:v>
                </c:pt>
                <c:pt idx="64">
                  <c:v>36434</c:v>
                </c:pt>
                <c:pt idx="65">
                  <c:v>36465</c:v>
                </c:pt>
                <c:pt idx="66">
                  <c:v>36495</c:v>
                </c:pt>
                <c:pt idx="67">
                  <c:v>36526</c:v>
                </c:pt>
                <c:pt idx="68">
                  <c:v>36557</c:v>
                </c:pt>
                <c:pt idx="69">
                  <c:v>36586</c:v>
                </c:pt>
                <c:pt idx="70">
                  <c:v>36617</c:v>
                </c:pt>
                <c:pt idx="71">
                  <c:v>36647</c:v>
                </c:pt>
                <c:pt idx="72">
                  <c:v>36678</c:v>
                </c:pt>
                <c:pt idx="73">
                  <c:v>36708</c:v>
                </c:pt>
                <c:pt idx="74">
                  <c:v>36739</c:v>
                </c:pt>
                <c:pt idx="75">
                  <c:v>36770</c:v>
                </c:pt>
                <c:pt idx="76">
                  <c:v>36800</c:v>
                </c:pt>
                <c:pt idx="77">
                  <c:v>36831</c:v>
                </c:pt>
                <c:pt idx="78">
                  <c:v>36861</c:v>
                </c:pt>
                <c:pt idx="79">
                  <c:v>36892</c:v>
                </c:pt>
                <c:pt idx="80">
                  <c:v>36923</c:v>
                </c:pt>
                <c:pt idx="81">
                  <c:v>36951</c:v>
                </c:pt>
                <c:pt idx="82">
                  <c:v>36982</c:v>
                </c:pt>
                <c:pt idx="83">
                  <c:v>37012</c:v>
                </c:pt>
                <c:pt idx="84">
                  <c:v>37043</c:v>
                </c:pt>
                <c:pt idx="85">
                  <c:v>37073</c:v>
                </c:pt>
                <c:pt idx="86">
                  <c:v>37104</c:v>
                </c:pt>
                <c:pt idx="87">
                  <c:v>37135</c:v>
                </c:pt>
                <c:pt idx="88">
                  <c:v>37165</c:v>
                </c:pt>
                <c:pt idx="89">
                  <c:v>37196</c:v>
                </c:pt>
                <c:pt idx="90">
                  <c:v>37226</c:v>
                </c:pt>
                <c:pt idx="91">
                  <c:v>37257</c:v>
                </c:pt>
                <c:pt idx="92">
                  <c:v>37288</c:v>
                </c:pt>
                <c:pt idx="93">
                  <c:v>37316</c:v>
                </c:pt>
                <c:pt idx="94">
                  <c:v>37347</c:v>
                </c:pt>
                <c:pt idx="95">
                  <c:v>37377</c:v>
                </c:pt>
                <c:pt idx="96">
                  <c:v>37408</c:v>
                </c:pt>
                <c:pt idx="97">
                  <c:v>37438</c:v>
                </c:pt>
                <c:pt idx="98">
                  <c:v>37469</c:v>
                </c:pt>
                <c:pt idx="99">
                  <c:v>37500</c:v>
                </c:pt>
                <c:pt idx="100">
                  <c:v>37530</c:v>
                </c:pt>
                <c:pt idx="101">
                  <c:v>37561</c:v>
                </c:pt>
                <c:pt idx="102">
                  <c:v>37591</c:v>
                </c:pt>
                <c:pt idx="103">
                  <c:v>37622</c:v>
                </c:pt>
                <c:pt idx="104">
                  <c:v>37653</c:v>
                </c:pt>
                <c:pt idx="105">
                  <c:v>37681</c:v>
                </c:pt>
                <c:pt idx="106">
                  <c:v>37712</c:v>
                </c:pt>
                <c:pt idx="107">
                  <c:v>37742</c:v>
                </c:pt>
                <c:pt idx="108">
                  <c:v>37773</c:v>
                </c:pt>
                <c:pt idx="109">
                  <c:v>37803</c:v>
                </c:pt>
                <c:pt idx="110">
                  <c:v>37834</c:v>
                </c:pt>
                <c:pt idx="111">
                  <c:v>37865</c:v>
                </c:pt>
                <c:pt idx="112">
                  <c:v>37895</c:v>
                </c:pt>
                <c:pt idx="113">
                  <c:v>37926</c:v>
                </c:pt>
                <c:pt idx="114">
                  <c:v>37956</c:v>
                </c:pt>
                <c:pt idx="115">
                  <c:v>37987</c:v>
                </c:pt>
                <c:pt idx="116">
                  <c:v>38018</c:v>
                </c:pt>
                <c:pt idx="117">
                  <c:v>38047</c:v>
                </c:pt>
                <c:pt idx="118">
                  <c:v>38078</c:v>
                </c:pt>
                <c:pt idx="119">
                  <c:v>38108</c:v>
                </c:pt>
                <c:pt idx="120">
                  <c:v>38139</c:v>
                </c:pt>
                <c:pt idx="121">
                  <c:v>38169</c:v>
                </c:pt>
                <c:pt idx="122">
                  <c:v>38200</c:v>
                </c:pt>
                <c:pt idx="123">
                  <c:v>38231</c:v>
                </c:pt>
                <c:pt idx="124">
                  <c:v>38261</c:v>
                </c:pt>
                <c:pt idx="125">
                  <c:v>38292</c:v>
                </c:pt>
                <c:pt idx="126">
                  <c:v>38322</c:v>
                </c:pt>
                <c:pt idx="127">
                  <c:v>38353</c:v>
                </c:pt>
                <c:pt idx="128">
                  <c:v>38384</c:v>
                </c:pt>
                <c:pt idx="129">
                  <c:v>38412</c:v>
                </c:pt>
                <c:pt idx="130">
                  <c:v>38443</c:v>
                </c:pt>
                <c:pt idx="131">
                  <c:v>38473</c:v>
                </c:pt>
                <c:pt idx="132">
                  <c:v>38504</c:v>
                </c:pt>
                <c:pt idx="133">
                  <c:v>38534</c:v>
                </c:pt>
                <c:pt idx="134">
                  <c:v>38565</c:v>
                </c:pt>
                <c:pt idx="135">
                  <c:v>38596</c:v>
                </c:pt>
                <c:pt idx="136">
                  <c:v>38626</c:v>
                </c:pt>
                <c:pt idx="137">
                  <c:v>38657</c:v>
                </c:pt>
                <c:pt idx="138">
                  <c:v>38687</c:v>
                </c:pt>
                <c:pt idx="139">
                  <c:v>38718</c:v>
                </c:pt>
                <c:pt idx="140">
                  <c:v>38749</c:v>
                </c:pt>
                <c:pt idx="141">
                  <c:v>38777</c:v>
                </c:pt>
                <c:pt idx="142">
                  <c:v>38808</c:v>
                </c:pt>
                <c:pt idx="143">
                  <c:v>38838</c:v>
                </c:pt>
                <c:pt idx="144">
                  <c:v>38869</c:v>
                </c:pt>
                <c:pt idx="145">
                  <c:v>38899</c:v>
                </c:pt>
                <c:pt idx="146">
                  <c:v>38930</c:v>
                </c:pt>
                <c:pt idx="147">
                  <c:v>38961</c:v>
                </c:pt>
                <c:pt idx="148">
                  <c:v>38991</c:v>
                </c:pt>
                <c:pt idx="149">
                  <c:v>39022</c:v>
                </c:pt>
                <c:pt idx="150">
                  <c:v>39052</c:v>
                </c:pt>
                <c:pt idx="151">
                  <c:v>39083</c:v>
                </c:pt>
                <c:pt idx="152">
                  <c:v>39114</c:v>
                </c:pt>
                <c:pt idx="153">
                  <c:v>39142</c:v>
                </c:pt>
                <c:pt idx="154">
                  <c:v>39173</c:v>
                </c:pt>
                <c:pt idx="155">
                  <c:v>39203</c:v>
                </c:pt>
                <c:pt idx="156">
                  <c:v>39234</c:v>
                </c:pt>
                <c:pt idx="157">
                  <c:v>39264</c:v>
                </c:pt>
                <c:pt idx="158">
                  <c:v>39295</c:v>
                </c:pt>
                <c:pt idx="159">
                  <c:v>39326</c:v>
                </c:pt>
                <c:pt idx="160">
                  <c:v>39356</c:v>
                </c:pt>
                <c:pt idx="161">
                  <c:v>39387</c:v>
                </c:pt>
                <c:pt idx="162">
                  <c:v>39417</c:v>
                </c:pt>
                <c:pt idx="163">
                  <c:v>39448</c:v>
                </c:pt>
                <c:pt idx="164">
                  <c:v>39479</c:v>
                </c:pt>
                <c:pt idx="165">
                  <c:v>39508</c:v>
                </c:pt>
                <c:pt idx="166">
                  <c:v>39539</c:v>
                </c:pt>
                <c:pt idx="167">
                  <c:v>39569</c:v>
                </c:pt>
                <c:pt idx="168">
                  <c:v>39600</c:v>
                </c:pt>
                <c:pt idx="169">
                  <c:v>39630</c:v>
                </c:pt>
                <c:pt idx="170">
                  <c:v>39661</c:v>
                </c:pt>
                <c:pt idx="171">
                  <c:v>39692</c:v>
                </c:pt>
                <c:pt idx="172">
                  <c:v>39722</c:v>
                </c:pt>
                <c:pt idx="173">
                  <c:v>39753</c:v>
                </c:pt>
                <c:pt idx="174">
                  <c:v>39783</c:v>
                </c:pt>
                <c:pt idx="175">
                  <c:v>39814</c:v>
                </c:pt>
                <c:pt idx="176">
                  <c:v>39845</c:v>
                </c:pt>
                <c:pt idx="177">
                  <c:v>39873</c:v>
                </c:pt>
                <c:pt idx="178">
                  <c:v>39904</c:v>
                </c:pt>
                <c:pt idx="179">
                  <c:v>39934</c:v>
                </c:pt>
                <c:pt idx="180">
                  <c:v>39965</c:v>
                </c:pt>
                <c:pt idx="181">
                  <c:v>39995</c:v>
                </c:pt>
                <c:pt idx="182">
                  <c:v>40026</c:v>
                </c:pt>
                <c:pt idx="183">
                  <c:v>40057</c:v>
                </c:pt>
                <c:pt idx="184">
                  <c:v>40087</c:v>
                </c:pt>
                <c:pt idx="185">
                  <c:v>40118</c:v>
                </c:pt>
                <c:pt idx="186">
                  <c:v>40148</c:v>
                </c:pt>
                <c:pt idx="187">
                  <c:v>40179</c:v>
                </c:pt>
                <c:pt idx="188">
                  <c:v>40210</c:v>
                </c:pt>
                <c:pt idx="189">
                  <c:v>40238</c:v>
                </c:pt>
                <c:pt idx="190">
                  <c:v>40269</c:v>
                </c:pt>
                <c:pt idx="191">
                  <c:v>40299</c:v>
                </c:pt>
                <c:pt idx="192">
                  <c:v>40330</c:v>
                </c:pt>
                <c:pt idx="193">
                  <c:v>40360</c:v>
                </c:pt>
                <c:pt idx="194">
                  <c:v>40391</c:v>
                </c:pt>
                <c:pt idx="195">
                  <c:v>40422</c:v>
                </c:pt>
                <c:pt idx="196">
                  <c:v>40452</c:v>
                </c:pt>
                <c:pt idx="197">
                  <c:v>40483</c:v>
                </c:pt>
                <c:pt idx="198">
                  <c:v>40513</c:v>
                </c:pt>
                <c:pt idx="199">
                  <c:v>40544</c:v>
                </c:pt>
                <c:pt idx="200">
                  <c:v>40575</c:v>
                </c:pt>
                <c:pt idx="201">
                  <c:v>40603</c:v>
                </c:pt>
                <c:pt idx="202">
                  <c:v>40634</c:v>
                </c:pt>
                <c:pt idx="203">
                  <c:v>40664</c:v>
                </c:pt>
                <c:pt idx="204">
                  <c:v>40695</c:v>
                </c:pt>
                <c:pt idx="205">
                  <c:v>40725</c:v>
                </c:pt>
                <c:pt idx="206">
                  <c:v>40756</c:v>
                </c:pt>
                <c:pt idx="207">
                  <c:v>40787</c:v>
                </c:pt>
                <c:pt idx="208">
                  <c:v>40817</c:v>
                </c:pt>
                <c:pt idx="209">
                  <c:v>40848</c:v>
                </c:pt>
                <c:pt idx="210">
                  <c:v>40878</c:v>
                </c:pt>
                <c:pt idx="211">
                  <c:v>40909</c:v>
                </c:pt>
                <c:pt idx="212">
                  <c:v>40940</c:v>
                </c:pt>
                <c:pt idx="213">
                  <c:v>40969</c:v>
                </c:pt>
                <c:pt idx="214">
                  <c:v>41000</c:v>
                </c:pt>
                <c:pt idx="215">
                  <c:v>41030</c:v>
                </c:pt>
                <c:pt idx="216">
                  <c:v>41061</c:v>
                </c:pt>
                <c:pt idx="217">
                  <c:v>41091</c:v>
                </c:pt>
                <c:pt idx="218">
                  <c:v>41122</c:v>
                </c:pt>
                <c:pt idx="219">
                  <c:v>41153</c:v>
                </c:pt>
                <c:pt idx="220">
                  <c:v>41183</c:v>
                </c:pt>
                <c:pt idx="221">
                  <c:v>41214</c:v>
                </c:pt>
                <c:pt idx="222">
                  <c:v>41244</c:v>
                </c:pt>
                <c:pt idx="223">
                  <c:v>41275</c:v>
                </c:pt>
                <c:pt idx="224">
                  <c:v>41306</c:v>
                </c:pt>
                <c:pt idx="225">
                  <c:v>41334</c:v>
                </c:pt>
                <c:pt idx="226">
                  <c:v>41365</c:v>
                </c:pt>
                <c:pt idx="227">
                  <c:v>41395</c:v>
                </c:pt>
                <c:pt idx="228">
                  <c:v>41426</c:v>
                </c:pt>
                <c:pt idx="229">
                  <c:v>41456</c:v>
                </c:pt>
                <c:pt idx="230">
                  <c:v>41487</c:v>
                </c:pt>
                <c:pt idx="231">
                  <c:v>41518</c:v>
                </c:pt>
                <c:pt idx="232">
                  <c:v>41548</c:v>
                </c:pt>
                <c:pt idx="233">
                  <c:v>41579</c:v>
                </c:pt>
                <c:pt idx="234">
                  <c:v>41609</c:v>
                </c:pt>
                <c:pt idx="235">
                  <c:v>41640</c:v>
                </c:pt>
                <c:pt idx="236">
                  <c:v>41671</c:v>
                </c:pt>
                <c:pt idx="237">
                  <c:v>41699</c:v>
                </c:pt>
                <c:pt idx="238">
                  <c:v>41730</c:v>
                </c:pt>
                <c:pt idx="239">
                  <c:v>41760</c:v>
                </c:pt>
                <c:pt idx="240">
                  <c:v>41791</c:v>
                </c:pt>
                <c:pt idx="241">
                  <c:v>41821</c:v>
                </c:pt>
                <c:pt idx="242">
                  <c:v>41852</c:v>
                </c:pt>
                <c:pt idx="243">
                  <c:v>41883</c:v>
                </c:pt>
                <c:pt idx="244">
                  <c:v>41913</c:v>
                </c:pt>
                <c:pt idx="245">
                  <c:v>41944</c:v>
                </c:pt>
                <c:pt idx="246">
                  <c:v>41974</c:v>
                </c:pt>
                <c:pt idx="247">
                  <c:v>42005</c:v>
                </c:pt>
                <c:pt idx="248">
                  <c:v>42036</c:v>
                </c:pt>
                <c:pt idx="249">
                  <c:v>42064</c:v>
                </c:pt>
                <c:pt idx="250">
                  <c:v>42095</c:v>
                </c:pt>
                <c:pt idx="251">
                  <c:v>42125</c:v>
                </c:pt>
                <c:pt idx="252">
                  <c:v>42156</c:v>
                </c:pt>
                <c:pt idx="253">
                  <c:v>42186</c:v>
                </c:pt>
                <c:pt idx="254">
                  <c:v>42217</c:v>
                </c:pt>
                <c:pt idx="255">
                  <c:v>42248</c:v>
                </c:pt>
                <c:pt idx="256">
                  <c:v>42278</c:v>
                </c:pt>
                <c:pt idx="257">
                  <c:v>42309</c:v>
                </c:pt>
                <c:pt idx="258">
                  <c:v>42339</c:v>
                </c:pt>
                <c:pt idx="259">
                  <c:v>42370</c:v>
                </c:pt>
                <c:pt idx="260">
                  <c:v>42401</c:v>
                </c:pt>
                <c:pt idx="261">
                  <c:v>42430</c:v>
                </c:pt>
                <c:pt idx="262">
                  <c:v>42461</c:v>
                </c:pt>
                <c:pt idx="263">
                  <c:v>42491</c:v>
                </c:pt>
                <c:pt idx="264">
                  <c:v>42522</c:v>
                </c:pt>
                <c:pt idx="265">
                  <c:v>42552</c:v>
                </c:pt>
                <c:pt idx="266">
                  <c:v>42583</c:v>
                </c:pt>
                <c:pt idx="267">
                  <c:v>42614</c:v>
                </c:pt>
                <c:pt idx="268">
                  <c:v>42644</c:v>
                </c:pt>
                <c:pt idx="269">
                  <c:v>42675</c:v>
                </c:pt>
                <c:pt idx="270">
                  <c:v>42705</c:v>
                </c:pt>
                <c:pt idx="271">
                  <c:v>42736</c:v>
                </c:pt>
                <c:pt idx="272">
                  <c:v>42767</c:v>
                </c:pt>
                <c:pt idx="273">
                  <c:v>42795</c:v>
                </c:pt>
                <c:pt idx="274">
                  <c:v>42826</c:v>
                </c:pt>
                <c:pt idx="275">
                  <c:v>42856</c:v>
                </c:pt>
                <c:pt idx="276">
                  <c:v>42887</c:v>
                </c:pt>
                <c:pt idx="277">
                  <c:v>42917</c:v>
                </c:pt>
                <c:pt idx="278">
                  <c:v>42948</c:v>
                </c:pt>
                <c:pt idx="279">
                  <c:v>42979</c:v>
                </c:pt>
                <c:pt idx="280">
                  <c:v>43009</c:v>
                </c:pt>
                <c:pt idx="281">
                  <c:v>43040</c:v>
                </c:pt>
                <c:pt idx="282">
                  <c:v>43070</c:v>
                </c:pt>
                <c:pt idx="283">
                  <c:v>43101</c:v>
                </c:pt>
                <c:pt idx="284">
                  <c:v>43132</c:v>
                </c:pt>
                <c:pt idx="285">
                  <c:v>43160</c:v>
                </c:pt>
                <c:pt idx="286">
                  <c:v>43191</c:v>
                </c:pt>
                <c:pt idx="287">
                  <c:v>43221</c:v>
                </c:pt>
                <c:pt idx="288">
                  <c:v>43252</c:v>
                </c:pt>
              </c:numCache>
            </c:numRef>
          </c:cat>
          <c:val>
            <c:numRef>
              <c:f>'BTC x NFSP e Cambio efetivo'!$F$2:$F$290</c:f>
              <c:numCache>
                <c:formatCode>_(* #,##0_);_(* \(#,##0\);_(* "-"??_);_(@_)</c:formatCode>
                <c:ptCount val="289"/>
                <c:pt idx="0">
                  <c:v>100</c:v>
                </c:pt>
                <c:pt idx="1">
                  <c:v>88.96</c:v>
                </c:pt>
                <c:pt idx="2">
                  <c:v>84.38</c:v>
                </c:pt>
                <c:pt idx="3">
                  <c:v>80.459999999999994</c:v>
                </c:pt>
                <c:pt idx="4">
                  <c:v>77.62</c:v>
                </c:pt>
                <c:pt idx="5">
                  <c:v>74.849999999999994</c:v>
                </c:pt>
                <c:pt idx="6">
                  <c:v>73.31</c:v>
                </c:pt>
                <c:pt idx="7">
                  <c:v>72.099999999999994</c:v>
                </c:pt>
                <c:pt idx="8">
                  <c:v>71.63</c:v>
                </c:pt>
                <c:pt idx="9">
                  <c:v>76.62</c:v>
                </c:pt>
                <c:pt idx="10">
                  <c:v>77.91</c:v>
                </c:pt>
                <c:pt idx="11">
                  <c:v>74.72</c:v>
                </c:pt>
                <c:pt idx="12">
                  <c:v>74.8</c:v>
                </c:pt>
                <c:pt idx="13">
                  <c:v>74.47</c:v>
                </c:pt>
                <c:pt idx="14">
                  <c:v>73.27</c:v>
                </c:pt>
                <c:pt idx="15">
                  <c:v>72.930000000000007</c:v>
                </c:pt>
                <c:pt idx="16">
                  <c:v>73.260000000000005</c:v>
                </c:pt>
                <c:pt idx="17">
                  <c:v>73.97</c:v>
                </c:pt>
                <c:pt idx="18">
                  <c:v>71.08</c:v>
                </c:pt>
                <c:pt idx="19">
                  <c:v>70.319999999999993</c:v>
                </c:pt>
                <c:pt idx="20">
                  <c:v>70.3</c:v>
                </c:pt>
                <c:pt idx="21">
                  <c:v>70.349999999999994</c:v>
                </c:pt>
                <c:pt idx="22">
                  <c:v>69.62</c:v>
                </c:pt>
                <c:pt idx="23">
                  <c:v>69.08</c:v>
                </c:pt>
                <c:pt idx="24">
                  <c:v>68.709999999999994</c:v>
                </c:pt>
                <c:pt idx="25">
                  <c:v>68.739999999999995</c:v>
                </c:pt>
                <c:pt idx="26">
                  <c:v>69.44</c:v>
                </c:pt>
                <c:pt idx="27">
                  <c:v>69.349999999999994</c:v>
                </c:pt>
                <c:pt idx="28">
                  <c:v>69.36</c:v>
                </c:pt>
                <c:pt idx="29">
                  <c:v>69.94</c:v>
                </c:pt>
                <c:pt idx="30">
                  <c:v>69.53</c:v>
                </c:pt>
                <c:pt idx="31">
                  <c:v>68.349999999999994</c:v>
                </c:pt>
                <c:pt idx="32">
                  <c:v>67.349999999999994</c:v>
                </c:pt>
                <c:pt idx="33">
                  <c:v>67.06</c:v>
                </c:pt>
                <c:pt idx="34">
                  <c:v>66.56</c:v>
                </c:pt>
                <c:pt idx="35">
                  <c:v>67.430000000000007</c:v>
                </c:pt>
                <c:pt idx="36">
                  <c:v>67.400000000000006</c:v>
                </c:pt>
                <c:pt idx="37">
                  <c:v>66.97</c:v>
                </c:pt>
                <c:pt idx="38">
                  <c:v>66.66</c:v>
                </c:pt>
                <c:pt idx="39">
                  <c:v>67.64</c:v>
                </c:pt>
                <c:pt idx="40">
                  <c:v>68.540000000000006</c:v>
                </c:pt>
                <c:pt idx="41">
                  <c:v>68.87</c:v>
                </c:pt>
                <c:pt idx="42">
                  <c:v>68.19</c:v>
                </c:pt>
                <c:pt idx="43">
                  <c:v>67.510000000000005</c:v>
                </c:pt>
                <c:pt idx="44">
                  <c:v>67.94</c:v>
                </c:pt>
                <c:pt idx="45">
                  <c:v>67.86</c:v>
                </c:pt>
                <c:pt idx="46">
                  <c:v>68.41</c:v>
                </c:pt>
                <c:pt idx="47">
                  <c:v>68.97</c:v>
                </c:pt>
                <c:pt idx="48">
                  <c:v>68.81</c:v>
                </c:pt>
                <c:pt idx="49">
                  <c:v>69.27</c:v>
                </c:pt>
                <c:pt idx="50">
                  <c:v>70.010000000000005</c:v>
                </c:pt>
                <c:pt idx="51">
                  <c:v>72.56</c:v>
                </c:pt>
                <c:pt idx="52">
                  <c:v>74.81</c:v>
                </c:pt>
                <c:pt idx="53">
                  <c:v>74.400000000000006</c:v>
                </c:pt>
                <c:pt idx="54">
                  <c:v>75.260000000000005</c:v>
                </c:pt>
                <c:pt idx="55">
                  <c:v>93.04</c:v>
                </c:pt>
                <c:pt idx="56">
                  <c:v>115.55</c:v>
                </c:pt>
                <c:pt idx="57">
                  <c:v>112.06</c:v>
                </c:pt>
                <c:pt idx="58">
                  <c:v>99.7</c:v>
                </c:pt>
                <c:pt idx="59">
                  <c:v>98.35</c:v>
                </c:pt>
                <c:pt idx="60">
                  <c:v>102.06</c:v>
                </c:pt>
                <c:pt idx="61">
                  <c:v>102.97</c:v>
                </c:pt>
                <c:pt idx="62">
                  <c:v>108.5</c:v>
                </c:pt>
                <c:pt idx="63">
                  <c:v>109.72</c:v>
                </c:pt>
                <c:pt idx="64">
                  <c:v>113.32</c:v>
                </c:pt>
                <c:pt idx="65">
                  <c:v>108.98</c:v>
                </c:pt>
                <c:pt idx="66">
                  <c:v>102.78</c:v>
                </c:pt>
                <c:pt idx="67">
                  <c:v>100.17</c:v>
                </c:pt>
                <c:pt idx="68">
                  <c:v>97.34</c:v>
                </c:pt>
                <c:pt idx="69">
                  <c:v>95.28</c:v>
                </c:pt>
                <c:pt idx="70">
                  <c:v>96.02</c:v>
                </c:pt>
                <c:pt idx="71">
                  <c:v>97.52</c:v>
                </c:pt>
                <c:pt idx="72">
                  <c:v>98.44</c:v>
                </c:pt>
                <c:pt idx="73">
                  <c:v>95.77</c:v>
                </c:pt>
                <c:pt idx="74">
                  <c:v>93.46</c:v>
                </c:pt>
                <c:pt idx="75">
                  <c:v>94.05</c:v>
                </c:pt>
                <c:pt idx="76">
                  <c:v>95.61</c:v>
                </c:pt>
                <c:pt idx="77">
                  <c:v>99.08</c:v>
                </c:pt>
                <c:pt idx="78">
                  <c:v>101.06</c:v>
                </c:pt>
                <c:pt idx="79">
                  <c:v>100.36</c:v>
                </c:pt>
                <c:pt idx="80">
                  <c:v>105.96</c:v>
                </c:pt>
                <c:pt idx="81">
                  <c:v>109.46</c:v>
                </c:pt>
                <c:pt idx="82">
                  <c:v>114.17</c:v>
                </c:pt>
                <c:pt idx="83">
                  <c:v>119.14</c:v>
                </c:pt>
                <c:pt idx="84">
                  <c:v>121.73</c:v>
                </c:pt>
                <c:pt idx="85">
                  <c:v>124.71</c:v>
                </c:pt>
                <c:pt idx="86">
                  <c:v>128.03</c:v>
                </c:pt>
                <c:pt idx="87">
                  <c:v>136.35</c:v>
                </c:pt>
                <c:pt idx="88">
                  <c:v>137.79</c:v>
                </c:pt>
                <c:pt idx="89">
                  <c:v>126.16</c:v>
                </c:pt>
                <c:pt idx="90">
                  <c:v>116.85</c:v>
                </c:pt>
                <c:pt idx="91">
                  <c:v>111.75</c:v>
                </c:pt>
                <c:pt idx="92">
                  <c:v>111.03</c:v>
                </c:pt>
                <c:pt idx="93">
                  <c:v>106.76</c:v>
                </c:pt>
                <c:pt idx="94">
                  <c:v>105.39</c:v>
                </c:pt>
                <c:pt idx="95">
                  <c:v>112.89</c:v>
                </c:pt>
                <c:pt idx="96">
                  <c:v>124.7</c:v>
                </c:pt>
                <c:pt idx="97">
                  <c:v>136.62</c:v>
                </c:pt>
                <c:pt idx="98">
                  <c:v>142.66999999999999</c:v>
                </c:pt>
                <c:pt idx="99">
                  <c:v>152.25</c:v>
                </c:pt>
                <c:pt idx="100">
                  <c:v>171.03</c:v>
                </c:pt>
                <c:pt idx="101">
                  <c:v>158.26</c:v>
                </c:pt>
                <c:pt idx="102">
                  <c:v>158.69999999999999</c:v>
                </c:pt>
                <c:pt idx="103">
                  <c:v>149.36000000000001</c:v>
                </c:pt>
                <c:pt idx="104">
                  <c:v>160.19</c:v>
                </c:pt>
                <c:pt idx="105">
                  <c:v>152.85</c:v>
                </c:pt>
                <c:pt idx="106">
                  <c:v>138.13999999999999</c:v>
                </c:pt>
                <c:pt idx="107">
                  <c:v>133.03</c:v>
                </c:pt>
                <c:pt idx="108">
                  <c:v>130.28</c:v>
                </c:pt>
                <c:pt idx="109">
                  <c:v>129.19999999999999</c:v>
                </c:pt>
                <c:pt idx="110">
                  <c:v>132.84</c:v>
                </c:pt>
                <c:pt idx="111">
                  <c:v>129.62</c:v>
                </c:pt>
                <c:pt idx="112">
                  <c:v>129.03</c:v>
                </c:pt>
                <c:pt idx="113">
                  <c:v>130.76</c:v>
                </c:pt>
                <c:pt idx="114">
                  <c:v>133.07</c:v>
                </c:pt>
                <c:pt idx="115">
                  <c:v>130.93</c:v>
                </c:pt>
                <c:pt idx="116">
                  <c:v>137.72999999999999</c:v>
                </c:pt>
                <c:pt idx="117">
                  <c:v>135.51</c:v>
                </c:pt>
                <c:pt idx="118">
                  <c:v>135.1</c:v>
                </c:pt>
                <c:pt idx="119">
                  <c:v>142.57</c:v>
                </c:pt>
                <c:pt idx="120">
                  <c:v>144.1</c:v>
                </c:pt>
                <c:pt idx="121">
                  <c:v>139.4</c:v>
                </c:pt>
                <c:pt idx="122">
                  <c:v>136.65</c:v>
                </c:pt>
                <c:pt idx="123">
                  <c:v>131.58000000000001</c:v>
                </c:pt>
                <c:pt idx="124">
                  <c:v>130.97999999999999</c:v>
                </c:pt>
                <c:pt idx="125">
                  <c:v>129.05000000000001</c:v>
                </c:pt>
                <c:pt idx="126">
                  <c:v>126.88</c:v>
                </c:pt>
                <c:pt idx="127">
                  <c:v>124.02</c:v>
                </c:pt>
                <c:pt idx="128">
                  <c:v>120.05</c:v>
                </c:pt>
                <c:pt idx="129">
                  <c:v>125.3</c:v>
                </c:pt>
                <c:pt idx="130">
                  <c:v>118.26</c:v>
                </c:pt>
                <c:pt idx="131">
                  <c:v>111.64</c:v>
                </c:pt>
                <c:pt idx="132">
                  <c:v>108.35</c:v>
                </c:pt>
                <c:pt idx="133">
                  <c:v>106.38</c:v>
                </c:pt>
                <c:pt idx="134">
                  <c:v>106.82</c:v>
                </c:pt>
                <c:pt idx="135">
                  <c:v>104.03</c:v>
                </c:pt>
                <c:pt idx="136">
                  <c:v>100.88</c:v>
                </c:pt>
                <c:pt idx="137">
                  <c:v>97.21</c:v>
                </c:pt>
                <c:pt idx="138">
                  <c:v>100.9</c:v>
                </c:pt>
                <c:pt idx="139">
                  <c:v>100.68</c:v>
                </c:pt>
                <c:pt idx="140">
                  <c:v>95.44</c:v>
                </c:pt>
                <c:pt idx="141">
                  <c:v>95.29</c:v>
                </c:pt>
                <c:pt idx="142">
                  <c:v>95.14</c:v>
                </c:pt>
                <c:pt idx="143">
                  <c:v>99.31</c:v>
                </c:pt>
                <c:pt idx="144">
                  <c:v>102.35</c:v>
                </c:pt>
                <c:pt idx="145">
                  <c:v>100.12</c:v>
                </c:pt>
                <c:pt idx="146">
                  <c:v>99.2</c:v>
                </c:pt>
                <c:pt idx="147">
                  <c:v>99.14</c:v>
                </c:pt>
                <c:pt idx="148">
                  <c:v>97.72</c:v>
                </c:pt>
                <c:pt idx="149">
                  <c:v>98.62</c:v>
                </c:pt>
                <c:pt idx="150">
                  <c:v>99.29</c:v>
                </c:pt>
                <c:pt idx="151">
                  <c:v>97.85</c:v>
                </c:pt>
                <c:pt idx="152">
                  <c:v>95.85</c:v>
                </c:pt>
                <c:pt idx="153">
                  <c:v>96.14</c:v>
                </c:pt>
                <c:pt idx="154">
                  <c:v>94.59</c:v>
                </c:pt>
                <c:pt idx="155">
                  <c:v>92.5</c:v>
                </c:pt>
                <c:pt idx="156">
                  <c:v>90.12</c:v>
                </c:pt>
                <c:pt idx="157">
                  <c:v>88.84</c:v>
                </c:pt>
                <c:pt idx="158">
                  <c:v>92.25</c:v>
                </c:pt>
                <c:pt idx="159">
                  <c:v>89.92</c:v>
                </c:pt>
                <c:pt idx="160">
                  <c:v>86.17</c:v>
                </c:pt>
                <c:pt idx="161">
                  <c:v>86.19</c:v>
                </c:pt>
                <c:pt idx="162">
                  <c:v>86.66</c:v>
                </c:pt>
                <c:pt idx="163">
                  <c:v>86.19</c:v>
                </c:pt>
                <c:pt idx="164">
                  <c:v>85.36</c:v>
                </c:pt>
                <c:pt idx="165">
                  <c:v>86.32</c:v>
                </c:pt>
                <c:pt idx="166">
                  <c:v>85.97</c:v>
                </c:pt>
                <c:pt idx="167">
                  <c:v>84.12</c:v>
                </c:pt>
                <c:pt idx="168">
                  <c:v>82.11</c:v>
                </c:pt>
                <c:pt idx="169">
                  <c:v>81.06</c:v>
                </c:pt>
                <c:pt idx="170">
                  <c:v>80.55</c:v>
                </c:pt>
                <c:pt idx="171">
                  <c:v>87.61</c:v>
                </c:pt>
                <c:pt idx="172">
                  <c:v>100.24</c:v>
                </c:pt>
                <c:pt idx="173">
                  <c:v>100.66</c:v>
                </c:pt>
                <c:pt idx="174">
                  <c:v>107.19</c:v>
                </c:pt>
                <c:pt idx="175">
                  <c:v>101.33</c:v>
                </c:pt>
                <c:pt idx="176">
                  <c:v>99.54</c:v>
                </c:pt>
                <c:pt idx="177">
                  <c:v>97.4</c:v>
                </c:pt>
                <c:pt idx="178">
                  <c:v>95.38</c:v>
                </c:pt>
                <c:pt idx="179">
                  <c:v>89.91</c:v>
                </c:pt>
                <c:pt idx="180">
                  <c:v>87.38</c:v>
                </c:pt>
                <c:pt idx="181">
                  <c:v>86.38</c:v>
                </c:pt>
                <c:pt idx="182">
                  <c:v>82.86</c:v>
                </c:pt>
                <c:pt idx="183">
                  <c:v>82.13</c:v>
                </c:pt>
                <c:pt idx="184">
                  <c:v>79.150000000000006</c:v>
                </c:pt>
                <c:pt idx="185">
                  <c:v>79.27</c:v>
                </c:pt>
                <c:pt idx="186">
                  <c:v>79.87</c:v>
                </c:pt>
                <c:pt idx="187">
                  <c:v>79.59</c:v>
                </c:pt>
                <c:pt idx="188">
                  <c:v>81.53</c:v>
                </c:pt>
                <c:pt idx="189">
                  <c:v>78.75</c:v>
                </c:pt>
                <c:pt idx="190">
                  <c:v>77.180000000000007</c:v>
                </c:pt>
                <c:pt idx="191">
                  <c:v>77.66</c:v>
                </c:pt>
                <c:pt idx="192">
                  <c:v>76.400000000000006</c:v>
                </c:pt>
                <c:pt idx="193">
                  <c:v>76.44</c:v>
                </c:pt>
                <c:pt idx="194">
                  <c:v>76.819999999999993</c:v>
                </c:pt>
                <c:pt idx="195">
                  <c:v>75.569999999999993</c:v>
                </c:pt>
                <c:pt idx="196">
                  <c:v>75.180000000000007</c:v>
                </c:pt>
                <c:pt idx="197">
                  <c:v>75.739999999999995</c:v>
                </c:pt>
                <c:pt idx="198">
                  <c:v>73.739999999999995</c:v>
                </c:pt>
                <c:pt idx="199">
                  <c:v>73.19</c:v>
                </c:pt>
                <c:pt idx="200">
                  <c:v>74.67</c:v>
                </c:pt>
                <c:pt idx="201">
                  <c:v>74.77</c:v>
                </c:pt>
                <c:pt idx="202">
                  <c:v>72.209999999999994</c:v>
                </c:pt>
                <c:pt idx="203">
                  <c:v>73.42</c:v>
                </c:pt>
                <c:pt idx="204">
                  <c:v>72.38</c:v>
                </c:pt>
                <c:pt idx="205">
                  <c:v>71.760000000000005</c:v>
                </c:pt>
                <c:pt idx="206">
                  <c:v>73.430000000000007</c:v>
                </c:pt>
                <c:pt idx="207">
                  <c:v>78.12</c:v>
                </c:pt>
                <c:pt idx="208">
                  <c:v>78.22</c:v>
                </c:pt>
                <c:pt idx="209">
                  <c:v>78.06</c:v>
                </c:pt>
                <c:pt idx="210">
                  <c:v>79.39</c:v>
                </c:pt>
                <c:pt idx="211">
                  <c:v>76.75</c:v>
                </c:pt>
                <c:pt idx="212">
                  <c:v>75.45</c:v>
                </c:pt>
                <c:pt idx="213">
                  <c:v>79</c:v>
                </c:pt>
                <c:pt idx="214">
                  <c:v>81.099999999999994</c:v>
                </c:pt>
                <c:pt idx="215">
                  <c:v>85.53</c:v>
                </c:pt>
                <c:pt idx="216">
                  <c:v>87</c:v>
                </c:pt>
                <c:pt idx="217">
                  <c:v>85.92</c:v>
                </c:pt>
                <c:pt idx="218">
                  <c:v>86.89</c:v>
                </c:pt>
                <c:pt idx="219">
                  <c:v>87.63</c:v>
                </c:pt>
                <c:pt idx="220">
                  <c:v>87.34</c:v>
                </c:pt>
                <c:pt idx="221">
                  <c:v>87.99</c:v>
                </c:pt>
                <c:pt idx="222">
                  <c:v>88.5</c:v>
                </c:pt>
                <c:pt idx="223">
                  <c:v>86</c:v>
                </c:pt>
                <c:pt idx="224">
                  <c:v>83.58</c:v>
                </c:pt>
                <c:pt idx="225">
                  <c:v>82.97</c:v>
                </c:pt>
                <c:pt idx="226">
                  <c:v>83.3</c:v>
                </c:pt>
                <c:pt idx="227">
                  <c:v>84.33</c:v>
                </c:pt>
                <c:pt idx="228">
                  <c:v>90.18</c:v>
                </c:pt>
                <c:pt idx="229">
                  <c:v>93.45</c:v>
                </c:pt>
                <c:pt idx="230">
                  <c:v>98.06</c:v>
                </c:pt>
                <c:pt idx="231">
                  <c:v>94.79</c:v>
                </c:pt>
                <c:pt idx="232">
                  <c:v>91.47</c:v>
                </c:pt>
                <c:pt idx="233">
                  <c:v>94.71</c:v>
                </c:pt>
                <c:pt idx="234">
                  <c:v>95.87</c:v>
                </c:pt>
                <c:pt idx="235">
                  <c:v>95.6</c:v>
                </c:pt>
                <c:pt idx="236">
                  <c:v>94.72</c:v>
                </c:pt>
                <c:pt idx="237">
                  <c:v>91.68</c:v>
                </c:pt>
                <c:pt idx="238">
                  <c:v>87.63</c:v>
                </c:pt>
                <c:pt idx="239">
                  <c:v>86.9</c:v>
                </c:pt>
                <c:pt idx="240">
                  <c:v>87.05</c:v>
                </c:pt>
                <c:pt idx="241">
                  <c:v>87.49</c:v>
                </c:pt>
                <c:pt idx="242">
                  <c:v>88.77</c:v>
                </c:pt>
                <c:pt idx="243">
                  <c:v>89.59</c:v>
                </c:pt>
                <c:pt idx="244">
                  <c:v>92.87</c:v>
                </c:pt>
                <c:pt idx="245">
                  <c:v>94.97</c:v>
                </c:pt>
                <c:pt idx="246">
                  <c:v>96.66</c:v>
                </c:pt>
                <c:pt idx="247">
                  <c:v>93.33</c:v>
                </c:pt>
                <c:pt idx="248">
                  <c:v>98.7</c:v>
                </c:pt>
                <c:pt idx="249">
                  <c:v>107.01</c:v>
                </c:pt>
                <c:pt idx="250">
                  <c:v>103.69</c:v>
                </c:pt>
                <c:pt idx="251">
                  <c:v>104.16</c:v>
                </c:pt>
                <c:pt idx="252">
                  <c:v>105.09</c:v>
                </c:pt>
                <c:pt idx="253">
                  <c:v>108.4</c:v>
                </c:pt>
                <c:pt idx="254">
                  <c:v>117.68</c:v>
                </c:pt>
                <c:pt idx="255">
                  <c:v>129.36000000000001</c:v>
                </c:pt>
                <c:pt idx="256">
                  <c:v>127.45</c:v>
                </c:pt>
                <c:pt idx="257">
                  <c:v>121.95</c:v>
                </c:pt>
                <c:pt idx="258">
                  <c:v>122.14</c:v>
                </c:pt>
                <c:pt idx="259">
                  <c:v>122.41</c:v>
                </c:pt>
                <c:pt idx="260">
                  <c:v>120.2</c:v>
                </c:pt>
                <c:pt idx="261">
                  <c:v>112.7</c:v>
                </c:pt>
                <c:pt idx="262">
                  <c:v>110.03</c:v>
                </c:pt>
                <c:pt idx="263">
                  <c:v>108.66</c:v>
                </c:pt>
                <c:pt idx="264">
                  <c:v>104.86</c:v>
                </c:pt>
                <c:pt idx="265">
                  <c:v>99.57</c:v>
                </c:pt>
                <c:pt idx="266">
                  <c:v>98.18</c:v>
                </c:pt>
                <c:pt idx="267">
                  <c:v>99.09</c:v>
                </c:pt>
                <c:pt idx="268">
                  <c:v>95.94</c:v>
                </c:pt>
                <c:pt idx="269">
                  <c:v>98.83</c:v>
                </c:pt>
                <c:pt idx="270">
                  <c:v>97.62</c:v>
                </c:pt>
                <c:pt idx="271">
                  <c:v>92.97</c:v>
                </c:pt>
                <c:pt idx="272">
                  <c:v>91.46</c:v>
                </c:pt>
                <c:pt idx="273">
                  <c:v>92.14</c:v>
                </c:pt>
                <c:pt idx="274">
                  <c:v>93.24</c:v>
                </c:pt>
                <c:pt idx="275">
                  <c:v>95.61</c:v>
                </c:pt>
                <c:pt idx="276">
                  <c:v>99.2</c:v>
                </c:pt>
                <c:pt idx="277">
                  <c:v>97.46</c:v>
                </c:pt>
                <c:pt idx="278">
                  <c:v>97.34</c:v>
                </c:pt>
                <c:pt idx="279">
                  <c:v>97.5</c:v>
                </c:pt>
                <c:pt idx="280">
                  <c:v>97.89</c:v>
                </c:pt>
                <c:pt idx="281">
                  <c:v>99.85</c:v>
                </c:pt>
                <c:pt idx="282">
                  <c:v>101.27</c:v>
                </c:pt>
                <c:pt idx="283">
                  <c:v>99.59</c:v>
                </c:pt>
                <c:pt idx="284">
                  <c:v>101.87</c:v>
                </c:pt>
                <c:pt idx="285">
                  <c:v>102.58</c:v>
                </c:pt>
                <c:pt idx="286">
                  <c:v>106.72</c:v>
                </c:pt>
                <c:pt idx="287">
                  <c:v>109.95</c:v>
                </c:pt>
                <c:pt idx="288">
                  <c:v>110.8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66-408D-A23C-229C624AEF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9504000"/>
        <c:axId val="129505536"/>
      </c:lineChart>
      <c:lineChart>
        <c:grouping val="standard"/>
        <c:varyColors val="0"/>
        <c:ser>
          <c:idx val="1"/>
          <c:order val="1"/>
          <c:tx>
            <c:strRef>
              <c:f>'BTC x NFSP e Cambio efetivo'!$G$1</c:f>
              <c:strCache>
                <c:ptCount val="1"/>
                <c:pt idx="0">
                  <c:v>Balanço de transações correntes (% do PIB)</c:v>
                </c:pt>
              </c:strCache>
            </c:strRef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'BTC x NFSP e Cambio efetivo'!$E$2:$E$279</c:f>
              <c:numCache>
                <c:formatCode>mmm\-yy</c:formatCode>
                <c:ptCount val="278"/>
                <c:pt idx="0">
                  <c:v>34486</c:v>
                </c:pt>
                <c:pt idx="1">
                  <c:v>34516</c:v>
                </c:pt>
                <c:pt idx="2">
                  <c:v>34547</c:v>
                </c:pt>
                <c:pt idx="3">
                  <c:v>34578</c:v>
                </c:pt>
                <c:pt idx="4">
                  <c:v>34608</c:v>
                </c:pt>
                <c:pt idx="5">
                  <c:v>34639</c:v>
                </c:pt>
                <c:pt idx="6">
                  <c:v>34669</c:v>
                </c:pt>
                <c:pt idx="7">
                  <c:v>34700</c:v>
                </c:pt>
                <c:pt idx="8">
                  <c:v>34731</c:v>
                </c:pt>
                <c:pt idx="9">
                  <c:v>34759</c:v>
                </c:pt>
                <c:pt idx="10">
                  <c:v>34790</c:v>
                </c:pt>
                <c:pt idx="11">
                  <c:v>34820</c:v>
                </c:pt>
                <c:pt idx="12">
                  <c:v>34851</c:v>
                </c:pt>
                <c:pt idx="13">
                  <c:v>34881</c:v>
                </c:pt>
                <c:pt idx="14">
                  <c:v>34912</c:v>
                </c:pt>
                <c:pt idx="15">
                  <c:v>34943</c:v>
                </c:pt>
                <c:pt idx="16">
                  <c:v>34973</c:v>
                </c:pt>
                <c:pt idx="17">
                  <c:v>35004</c:v>
                </c:pt>
                <c:pt idx="18">
                  <c:v>35034</c:v>
                </c:pt>
                <c:pt idx="19">
                  <c:v>35065</c:v>
                </c:pt>
                <c:pt idx="20">
                  <c:v>35096</c:v>
                </c:pt>
                <c:pt idx="21">
                  <c:v>35125</c:v>
                </c:pt>
                <c:pt idx="22">
                  <c:v>35156</c:v>
                </c:pt>
                <c:pt idx="23">
                  <c:v>35186</c:v>
                </c:pt>
                <c:pt idx="24">
                  <c:v>35217</c:v>
                </c:pt>
                <c:pt idx="25">
                  <c:v>35247</c:v>
                </c:pt>
                <c:pt idx="26">
                  <c:v>35278</c:v>
                </c:pt>
                <c:pt idx="27">
                  <c:v>35309</c:v>
                </c:pt>
                <c:pt idx="28">
                  <c:v>35339</c:v>
                </c:pt>
                <c:pt idx="29">
                  <c:v>35370</c:v>
                </c:pt>
                <c:pt idx="30">
                  <c:v>35400</c:v>
                </c:pt>
                <c:pt idx="31">
                  <c:v>35431</c:v>
                </c:pt>
                <c:pt idx="32">
                  <c:v>35462</c:v>
                </c:pt>
                <c:pt idx="33">
                  <c:v>35490</c:v>
                </c:pt>
                <c:pt idx="34">
                  <c:v>35521</c:v>
                </c:pt>
                <c:pt idx="35">
                  <c:v>35551</c:v>
                </c:pt>
                <c:pt idx="36">
                  <c:v>35582</c:v>
                </c:pt>
                <c:pt idx="37">
                  <c:v>35612</c:v>
                </c:pt>
                <c:pt idx="38">
                  <c:v>35643</c:v>
                </c:pt>
                <c:pt idx="39">
                  <c:v>35674</c:v>
                </c:pt>
                <c:pt idx="40">
                  <c:v>35704</c:v>
                </c:pt>
                <c:pt idx="41">
                  <c:v>35735</c:v>
                </c:pt>
                <c:pt idx="42">
                  <c:v>35765</c:v>
                </c:pt>
                <c:pt idx="43">
                  <c:v>35796</c:v>
                </c:pt>
                <c:pt idx="44">
                  <c:v>35827</c:v>
                </c:pt>
                <c:pt idx="45">
                  <c:v>35855</c:v>
                </c:pt>
                <c:pt idx="46">
                  <c:v>35886</c:v>
                </c:pt>
                <c:pt idx="47">
                  <c:v>35916</c:v>
                </c:pt>
                <c:pt idx="48">
                  <c:v>35947</c:v>
                </c:pt>
                <c:pt idx="49">
                  <c:v>35977</c:v>
                </c:pt>
                <c:pt idx="50">
                  <c:v>36008</c:v>
                </c:pt>
                <c:pt idx="51">
                  <c:v>36039</c:v>
                </c:pt>
                <c:pt idx="52">
                  <c:v>36069</c:v>
                </c:pt>
                <c:pt idx="53">
                  <c:v>36100</c:v>
                </c:pt>
                <c:pt idx="54">
                  <c:v>36130</c:v>
                </c:pt>
                <c:pt idx="55">
                  <c:v>36161</c:v>
                </c:pt>
                <c:pt idx="56">
                  <c:v>36192</c:v>
                </c:pt>
                <c:pt idx="57">
                  <c:v>36220</c:v>
                </c:pt>
                <c:pt idx="58">
                  <c:v>36251</c:v>
                </c:pt>
                <c:pt idx="59">
                  <c:v>36281</c:v>
                </c:pt>
                <c:pt idx="60">
                  <c:v>36312</c:v>
                </c:pt>
                <c:pt idx="61">
                  <c:v>36342</c:v>
                </c:pt>
                <c:pt idx="62">
                  <c:v>36373</c:v>
                </c:pt>
                <c:pt idx="63">
                  <c:v>36404</c:v>
                </c:pt>
                <c:pt idx="64">
                  <c:v>36434</c:v>
                </c:pt>
                <c:pt idx="65">
                  <c:v>36465</c:v>
                </c:pt>
                <c:pt idx="66">
                  <c:v>36495</c:v>
                </c:pt>
                <c:pt idx="67">
                  <c:v>36526</c:v>
                </c:pt>
                <c:pt idx="68">
                  <c:v>36557</c:v>
                </c:pt>
                <c:pt idx="69">
                  <c:v>36586</c:v>
                </c:pt>
                <c:pt idx="70">
                  <c:v>36617</c:v>
                </c:pt>
                <c:pt idx="71">
                  <c:v>36647</c:v>
                </c:pt>
                <c:pt idx="72">
                  <c:v>36678</c:v>
                </c:pt>
                <c:pt idx="73">
                  <c:v>36708</c:v>
                </c:pt>
                <c:pt idx="74">
                  <c:v>36739</c:v>
                </c:pt>
                <c:pt idx="75">
                  <c:v>36770</c:v>
                </c:pt>
                <c:pt idx="76">
                  <c:v>36800</c:v>
                </c:pt>
                <c:pt idx="77">
                  <c:v>36831</c:v>
                </c:pt>
                <c:pt idx="78">
                  <c:v>36861</c:v>
                </c:pt>
                <c:pt idx="79">
                  <c:v>36892</c:v>
                </c:pt>
                <c:pt idx="80">
                  <c:v>36923</c:v>
                </c:pt>
                <c:pt idx="81">
                  <c:v>36951</c:v>
                </c:pt>
                <c:pt idx="82">
                  <c:v>36982</c:v>
                </c:pt>
                <c:pt idx="83">
                  <c:v>37012</c:v>
                </c:pt>
                <c:pt idx="84">
                  <c:v>37043</c:v>
                </c:pt>
                <c:pt idx="85">
                  <c:v>37073</c:v>
                </c:pt>
                <c:pt idx="86">
                  <c:v>37104</c:v>
                </c:pt>
                <c:pt idx="87">
                  <c:v>37135</c:v>
                </c:pt>
                <c:pt idx="88">
                  <c:v>37165</c:v>
                </c:pt>
                <c:pt idx="89">
                  <c:v>37196</c:v>
                </c:pt>
                <c:pt idx="90">
                  <c:v>37226</c:v>
                </c:pt>
                <c:pt idx="91">
                  <c:v>37257</c:v>
                </c:pt>
                <c:pt idx="92">
                  <c:v>37288</c:v>
                </c:pt>
                <c:pt idx="93">
                  <c:v>37316</c:v>
                </c:pt>
                <c:pt idx="94">
                  <c:v>37347</c:v>
                </c:pt>
                <c:pt idx="95">
                  <c:v>37377</c:v>
                </c:pt>
                <c:pt idx="96">
                  <c:v>37408</c:v>
                </c:pt>
                <c:pt idx="97">
                  <c:v>37438</c:v>
                </c:pt>
                <c:pt idx="98">
                  <c:v>37469</c:v>
                </c:pt>
                <c:pt idx="99">
                  <c:v>37500</c:v>
                </c:pt>
                <c:pt idx="100">
                  <c:v>37530</c:v>
                </c:pt>
                <c:pt idx="101">
                  <c:v>37561</c:v>
                </c:pt>
                <c:pt idx="102">
                  <c:v>37591</c:v>
                </c:pt>
                <c:pt idx="103">
                  <c:v>37622</c:v>
                </c:pt>
                <c:pt idx="104">
                  <c:v>37653</c:v>
                </c:pt>
                <c:pt idx="105">
                  <c:v>37681</c:v>
                </c:pt>
                <c:pt idx="106">
                  <c:v>37712</c:v>
                </c:pt>
                <c:pt idx="107">
                  <c:v>37742</c:v>
                </c:pt>
                <c:pt idx="108">
                  <c:v>37773</c:v>
                </c:pt>
                <c:pt idx="109">
                  <c:v>37803</c:v>
                </c:pt>
                <c:pt idx="110">
                  <c:v>37834</c:v>
                </c:pt>
                <c:pt idx="111">
                  <c:v>37865</c:v>
                </c:pt>
                <c:pt idx="112">
                  <c:v>37895</c:v>
                </c:pt>
                <c:pt idx="113">
                  <c:v>37926</c:v>
                </c:pt>
                <c:pt idx="114">
                  <c:v>37956</c:v>
                </c:pt>
                <c:pt idx="115">
                  <c:v>37987</c:v>
                </c:pt>
                <c:pt idx="116">
                  <c:v>38018</c:v>
                </c:pt>
                <c:pt idx="117">
                  <c:v>38047</c:v>
                </c:pt>
                <c:pt idx="118">
                  <c:v>38078</c:v>
                </c:pt>
                <c:pt idx="119">
                  <c:v>38108</c:v>
                </c:pt>
                <c:pt idx="120">
                  <c:v>38139</c:v>
                </c:pt>
                <c:pt idx="121">
                  <c:v>38169</c:v>
                </c:pt>
                <c:pt idx="122">
                  <c:v>38200</c:v>
                </c:pt>
                <c:pt idx="123">
                  <c:v>38231</c:v>
                </c:pt>
                <c:pt idx="124">
                  <c:v>38261</c:v>
                </c:pt>
                <c:pt idx="125">
                  <c:v>38292</c:v>
                </c:pt>
                <c:pt idx="126">
                  <c:v>38322</c:v>
                </c:pt>
                <c:pt idx="127">
                  <c:v>38353</c:v>
                </c:pt>
                <c:pt idx="128">
                  <c:v>38384</c:v>
                </c:pt>
                <c:pt idx="129">
                  <c:v>38412</c:v>
                </c:pt>
                <c:pt idx="130">
                  <c:v>38443</c:v>
                </c:pt>
                <c:pt idx="131">
                  <c:v>38473</c:v>
                </c:pt>
                <c:pt idx="132">
                  <c:v>38504</c:v>
                </c:pt>
                <c:pt idx="133">
                  <c:v>38534</c:v>
                </c:pt>
                <c:pt idx="134">
                  <c:v>38565</c:v>
                </c:pt>
                <c:pt idx="135">
                  <c:v>38596</c:v>
                </c:pt>
                <c:pt idx="136">
                  <c:v>38626</c:v>
                </c:pt>
                <c:pt idx="137">
                  <c:v>38657</c:v>
                </c:pt>
                <c:pt idx="138">
                  <c:v>38687</c:v>
                </c:pt>
                <c:pt idx="139">
                  <c:v>38718</c:v>
                </c:pt>
                <c:pt idx="140">
                  <c:v>38749</c:v>
                </c:pt>
                <c:pt idx="141">
                  <c:v>38777</c:v>
                </c:pt>
                <c:pt idx="142">
                  <c:v>38808</c:v>
                </c:pt>
                <c:pt idx="143">
                  <c:v>38838</c:v>
                </c:pt>
                <c:pt idx="144">
                  <c:v>38869</c:v>
                </c:pt>
                <c:pt idx="145">
                  <c:v>38899</c:v>
                </c:pt>
                <c:pt idx="146">
                  <c:v>38930</c:v>
                </c:pt>
                <c:pt idx="147">
                  <c:v>38961</c:v>
                </c:pt>
                <c:pt idx="148">
                  <c:v>38991</c:v>
                </c:pt>
                <c:pt idx="149">
                  <c:v>39022</c:v>
                </c:pt>
                <c:pt idx="150">
                  <c:v>39052</c:v>
                </c:pt>
                <c:pt idx="151">
                  <c:v>39083</c:v>
                </c:pt>
                <c:pt idx="152">
                  <c:v>39114</c:v>
                </c:pt>
                <c:pt idx="153">
                  <c:v>39142</c:v>
                </c:pt>
                <c:pt idx="154">
                  <c:v>39173</c:v>
                </c:pt>
                <c:pt idx="155">
                  <c:v>39203</c:v>
                </c:pt>
                <c:pt idx="156">
                  <c:v>39234</c:v>
                </c:pt>
                <c:pt idx="157">
                  <c:v>39264</c:v>
                </c:pt>
                <c:pt idx="158">
                  <c:v>39295</c:v>
                </c:pt>
                <c:pt idx="159">
                  <c:v>39326</c:v>
                </c:pt>
                <c:pt idx="160">
                  <c:v>39356</c:v>
                </c:pt>
                <c:pt idx="161">
                  <c:v>39387</c:v>
                </c:pt>
                <c:pt idx="162">
                  <c:v>39417</c:v>
                </c:pt>
                <c:pt idx="163">
                  <c:v>39448</c:v>
                </c:pt>
                <c:pt idx="164">
                  <c:v>39479</c:v>
                </c:pt>
                <c:pt idx="165">
                  <c:v>39508</c:v>
                </c:pt>
                <c:pt idx="166">
                  <c:v>39539</c:v>
                </c:pt>
                <c:pt idx="167">
                  <c:v>39569</c:v>
                </c:pt>
                <c:pt idx="168">
                  <c:v>39600</c:v>
                </c:pt>
                <c:pt idx="169">
                  <c:v>39630</c:v>
                </c:pt>
                <c:pt idx="170">
                  <c:v>39661</c:v>
                </c:pt>
                <c:pt idx="171">
                  <c:v>39692</c:v>
                </c:pt>
                <c:pt idx="172">
                  <c:v>39722</c:v>
                </c:pt>
                <c:pt idx="173">
                  <c:v>39753</c:v>
                </c:pt>
                <c:pt idx="174">
                  <c:v>39783</c:v>
                </c:pt>
                <c:pt idx="175">
                  <c:v>39814</c:v>
                </c:pt>
                <c:pt idx="176">
                  <c:v>39845</c:v>
                </c:pt>
                <c:pt idx="177">
                  <c:v>39873</c:v>
                </c:pt>
                <c:pt idx="178">
                  <c:v>39904</c:v>
                </c:pt>
                <c:pt idx="179">
                  <c:v>39934</c:v>
                </c:pt>
                <c:pt idx="180">
                  <c:v>39965</c:v>
                </c:pt>
                <c:pt idx="181">
                  <c:v>39995</c:v>
                </c:pt>
                <c:pt idx="182">
                  <c:v>40026</c:v>
                </c:pt>
                <c:pt idx="183">
                  <c:v>40057</c:v>
                </c:pt>
                <c:pt idx="184">
                  <c:v>40087</c:v>
                </c:pt>
                <c:pt idx="185">
                  <c:v>40118</c:v>
                </c:pt>
                <c:pt idx="186">
                  <c:v>40148</c:v>
                </c:pt>
                <c:pt idx="187">
                  <c:v>40179</c:v>
                </c:pt>
                <c:pt idx="188">
                  <c:v>40210</c:v>
                </c:pt>
                <c:pt idx="189">
                  <c:v>40238</c:v>
                </c:pt>
                <c:pt idx="190">
                  <c:v>40269</c:v>
                </c:pt>
                <c:pt idx="191">
                  <c:v>40299</c:v>
                </c:pt>
                <c:pt idx="192">
                  <c:v>40330</c:v>
                </c:pt>
                <c:pt idx="193">
                  <c:v>40360</c:v>
                </c:pt>
                <c:pt idx="194">
                  <c:v>40391</c:v>
                </c:pt>
                <c:pt idx="195">
                  <c:v>40422</c:v>
                </c:pt>
                <c:pt idx="196">
                  <c:v>40452</c:v>
                </c:pt>
                <c:pt idx="197">
                  <c:v>40483</c:v>
                </c:pt>
                <c:pt idx="198">
                  <c:v>40513</c:v>
                </c:pt>
                <c:pt idx="199">
                  <c:v>40544</c:v>
                </c:pt>
                <c:pt idx="200">
                  <c:v>40575</c:v>
                </c:pt>
                <c:pt idx="201">
                  <c:v>40603</c:v>
                </c:pt>
                <c:pt idx="202">
                  <c:v>40634</c:v>
                </c:pt>
                <c:pt idx="203">
                  <c:v>40664</c:v>
                </c:pt>
                <c:pt idx="204">
                  <c:v>40695</c:v>
                </c:pt>
                <c:pt idx="205">
                  <c:v>40725</c:v>
                </c:pt>
                <c:pt idx="206">
                  <c:v>40756</c:v>
                </c:pt>
                <c:pt idx="207">
                  <c:v>40787</c:v>
                </c:pt>
                <c:pt idx="208">
                  <c:v>40817</c:v>
                </c:pt>
                <c:pt idx="209">
                  <c:v>40848</c:v>
                </c:pt>
                <c:pt idx="210">
                  <c:v>40878</c:v>
                </c:pt>
                <c:pt idx="211">
                  <c:v>40909</c:v>
                </c:pt>
                <c:pt idx="212">
                  <c:v>40940</c:v>
                </c:pt>
                <c:pt idx="213">
                  <c:v>40969</c:v>
                </c:pt>
                <c:pt idx="214">
                  <c:v>41000</c:v>
                </c:pt>
                <c:pt idx="215">
                  <c:v>41030</c:v>
                </c:pt>
                <c:pt idx="216">
                  <c:v>41061</c:v>
                </c:pt>
                <c:pt idx="217">
                  <c:v>41091</c:v>
                </c:pt>
                <c:pt idx="218">
                  <c:v>41122</c:v>
                </c:pt>
                <c:pt idx="219">
                  <c:v>41153</c:v>
                </c:pt>
                <c:pt idx="220">
                  <c:v>41183</c:v>
                </c:pt>
                <c:pt idx="221">
                  <c:v>41214</c:v>
                </c:pt>
                <c:pt idx="222">
                  <c:v>41244</c:v>
                </c:pt>
                <c:pt idx="223">
                  <c:v>41275</c:v>
                </c:pt>
                <c:pt idx="224">
                  <c:v>41306</c:v>
                </c:pt>
                <c:pt idx="225">
                  <c:v>41334</c:v>
                </c:pt>
                <c:pt idx="226">
                  <c:v>41365</c:v>
                </c:pt>
                <c:pt idx="227">
                  <c:v>41395</c:v>
                </c:pt>
                <c:pt idx="228">
                  <c:v>41426</c:v>
                </c:pt>
                <c:pt idx="229">
                  <c:v>41456</c:v>
                </c:pt>
                <c:pt idx="230">
                  <c:v>41487</c:v>
                </c:pt>
                <c:pt idx="231">
                  <c:v>41518</c:v>
                </c:pt>
                <c:pt idx="232">
                  <c:v>41548</c:v>
                </c:pt>
                <c:pt idx="233">
                  <c:v>41579</c:v>
                </c:pt>
                <c:pt idx="234">
                  <c:v>41609</c:v>
                </c:pt>
                <c:pt idx="235">
                  <c:v>41640</c:v>
                </c:pt>
                <c:pt idx="236">
                  <c:v>41671</c:v>
                </c:pt>
                <c:pt idx="237">
                  <c:v>41699</c:v>
                </c:pt>
                <c:pt idx="238">
                  <c:v>41730</c:v>
                </c:pt>
                <c:pt idx="239">
                  <c:v>41760</c:v>
                </c:pt>
                <c:pt idx="240">
                  <c:v>41791</c:v>
                </c:pt>
                <c:pt idx="241">
                  <c:v>41821</c:v>
                </c:pt>
                <c:pt idx="242">
                  <c:v>41852</c:v>
                </c:pt>
                <c:pt idx="243">
                  <c:v>41883</c:v>
                </c:pt>
                <c:pt idx="244">
                  <c:v>41913</c:v>
                </c:pt>
                <c:pt idx="245">
                  <c:v>41944</c:v>
                </c:pt>
                <c:pt idx="246">
                  <c:v>41974</c:v>
                </c:pt>
                <c:pt idx="247">
                  <c:v>42005</c:v>
                </c:pt>
                <c:pt idx="248">
                  <c:v>42036</c:v>
                </c:pt>
                <c:pt idx="249">
                  <c:v>42064</c:v>
                </c:pt>
                <c:pt idx="250">
                  <c:v>42095</c:v>
                </c:pt>
                <c:pt idx="251">
                  <c:v>42125</c:v>
                </c:pt>
                <c:pt idx="252">
                  <c:v>42156</c:v>
                </c:pt>
                <c:pt idx="253">
                  <c:v>42186</c:v>
                </c:pt>
                <c:pt idx="254">
                  <c:v>42217</c:v>
                </c:pt>
                <c:pt idx="255">
                  <c:v>42248</c:v>
                </c:pt>
                <c:pt idx="256">
                  <c:v>42278</c:v>
                </c:pt>
                <c:pt idx="257">
                  <c:v>42309</c:v>
                </c:pt>
                <c:pt idx="258">
                  <c:v>42339</c:v>
                </c:pt>
                <c:pt idx="259">
                  <c:v>42370</c:v>
                </c:pt>
                <c:pt idx="260">
                  <c:v>42401</c:v>
                </c:pt>
                <c:pt idx="261">
                  <c:v>42430</c:v>
                </c:pt>
                <c:pt idx="262">
                  <c:v>42461</c:v>
                </c:pt>
                <c:pt idx="263">
                  <c:v>42491</c:v>
                </c:pt>
                <c:pt idx="264">
                  <c:v>42522</c:v>
                </c:pt>
                <c:pt idx="265">
                  <c:v>42552</c:v>
                </c:pt>
                <c:pt idx="266">
                  <c:v>42583</c:v>
                </c:pt>
                <c:pt idx="267">
                  <c:v>42614</c:v>
                </c:pt>
                <c:pt idx="268">
                  <c:v>42644</c:v>
                </c:pt>
                <c:pt idx="269">
                  <c:v>42675</c:v>
                </c:pt>
                <c:pt idx="270">
                  <c:v>42705</c:v>
                </c:pt>
                <c:pt idx="271">
                  <c:v>42736</c:v>
                </c:pt>
                <c:pt idx="272">
                  <c:v>42767</c:v>
                </c:pt>
                <c:pt idx="273">
                  <c:v>42795</c:v>
                </c:pt>
                <c:pt idx="274">
                  <c:v>42826</c:v>
                </c:pt>
                <c:pt idx="275">
                  <c:v>42856</c:v>
                </c:pt>
                <c:pt idx="276">
                  <c:v>42887</c:v>
                </c:pt>
                <c:pt idx="277">
                  <c:v>42917</c:v>
                </c:pt>
              </c:numCache>
            </c:numRef>
          </c:cat>
          <c:val>
            <c:numRef>
              <c:f>'BTC x NFSP e Cambio efetivo'!$G$2:$G$290</c:f>
              <c:numCache>
                <c:formatCode>0.0%</c:formatCode>
                <c:ptCount val="289"/>
                <c:pt idx="0">
                  <c:v>1.4974041504273361E-3</c:v>
                </c:pt>
                <c:pt idx="1">
                  <c:v>4.3519797729813644E-3</c:v>
                </c:pt>
                <c:pt idx="2">
                  <c:v>6.0146831281026368E-3</c:v>
                </c:pt>
                <c:pt idx="3">
                  <c:v>5.5729371896918586E-3</c:v>
                </c:pt>
                <c:pt idx="4">
                  <c:v>1.9288841841890007E-3</c:v>
                </c:pt>
                <c:pt idx="5">
                  <c:v>-1.4026739648879763E-3</c:v>
                </c:pt>
                <c:pt idx="6">
                  <c:v>-3.3350089396358227E-3</c:v>
                </c:pt>
                <c:pt idx="7">
                  <c:v>-6.5443428332144522E-3</c:v>
                </c:pt>
                <c:pt idx="8">
                  <c:v>-9.4600519259883387E-3</c:v>
                </c:pt>
                <c:pt idx="9">
                  <c:v>-1.2830986473372547E-2</c:v>
                </c:pt>
                <c:pt idx="10">
                  <c:v>-1.7707730635158205E-2</c:v>
                </c:pt>
                <c:pt idx="11">
                  <c:v>-2.029041943464481E-2</c:v>
                </c:pt>
                <c:pt idx="12">
                  <c:v>-2.2981255641149431E-2</c:v>
                </c:pt>
                <c:pt idx="13">
                  <c:v>-2.5108597673832729E-2</c:v>
                </c:pt>
                <c:pt idx="14">
                  <c:v>-2.6742532207604915E-2</c:v>
                </c:pt>
                <c:pt idx="15">
                  <c:v>-2.7219251336898398E-2</c:v>
                </c:pt>
                <c:pt idx="16">
                  <c:v>-2.7023275967123887E-2</c:v>
                </c:pt>
                <c:pt idx="17">
                  <c:v>-2.5465937941974576E-2</c:v>
                </c:pt>
                <c:pt idx="18">
                  <c:v>-2.4278576368210521E-2</c:v>
                </c:pt>
                <c:pt idx="19">
                  <c:v>-2.3996410448435705E-2</c:v>
                </c:pt>
                <c:pt idx="20">
                  <c:v>-2.2067259314331865E-2</c:v>
                </c:pt>
                <c:pt idx="21">
                  <c:v>-2.1084069893241346E-2</c:v>
                </c:pt>
                <c:pt idx="22">
                  <c:v>-1.9525578243550713E-2</c:v>
                </c:pt>
                <c:pt idx="23">
                  <c:v>-1.8723114524260797E-2</c:v>
                </c:pt>
                <c:pt idx="24">
                  <c:v>-1.7752393872986751E-2</c:v>
                </c:pt>
                <c:pt idx="25">
                  <c:v>-1.9119086904265316E-2</c:v>
                </c:pt>
                <c:pt idx="26">
                  <c:v>-1.9600267206299413E-2</c:v>
                </c:pt>
                <c:pt idx="27">
                  <c:v>-2.1346580986452805E-2</c:v>
                </c:pt>
                <c:pt idx="28">
                  <c:v>-2.3308086129443201E-2</c:v>
                </c:pt>
                <c:pt idx="29">
                  <c:v>-2.4545646535666064E-2</c:v>
                </c:pt>
                <c:pt idx="30">
                  <c:v>-2.8017000795516903E-2</c:v>
                </c:pt>
                <c:pt idx="31">
                  <c:v>-2.689621230984687E-2</c:v>
                </c:pt>
                <c:pt idx="32">
                  <c:v>-2.8417291765021304E-2</c:v>
                </c:pt>
                <c:pt idx="33">
                  <c:v>-2.9141826369521274E-2</c:v>
                </c:pt>
                <c:pt idx="34">
                  <c:v>-3.1394173138062226E-2</c:v>
                </c:pt>
                <c:pt idx="35">
                  <c:v>-3.2095836724328003E-2</c:v>
                </c:pt>
                <c:pt idx="36">
                  <c:v>-3.2908513175398571E-2</c:v>
                </c:pt>
                <c:pt idx="37">
                  <c:v>-3.3667479278400782E-2</c:v>
                </c:pt>
                <c:pt idx="38">
                  <c:v>-3.4185151182768332E-2</c:v>
                </c:pt>
                <c:pt idx="39">
                  <c:v>-3.4367769204136825E-2</c:v>
                </c:pt>
                <c:pt idx="40">
                  <c:v>-3.4235209768080796E-2</c:v>
                </c:pt>
                <c:pt idx="41">
                  <c:v>-3.5527381700968141E-2</c:v>
                </c:pt>
                <c:pt idx="42">
                  <c:v>-3.4928709064602242E-2</c:v>
                </c:pt>
                <c:pt idx="43">
                  <c:v>-3.6986114907899673E-2</c:v>
                </c:pt>
                <c:pt idx="44">
                  <c:v>-3.6497433944677776E-2</c:v>
                </c:pt>
                <c:pt idx="45">
                  <c:v>-3.67349814647717E-2</c:v>
                </c:pt>
                <c:pt idx="46">
                  <c:v>-3.5718055100629614E-2</c:v>
                </c:pt>
                <c:pt idx="47">
                  <c:v>-3.6245206631030882E-2</c:v>
                </c:pt>
                <c:pt idx="48">
                  <c:v>-3.6337411661230286E-2</c:v>
                </c:pt>
                <c:pt idx="49">
                  <c:v>-3.5198545048203828E-2</c:v>
                </c:pt>
                <c:pt idx="50">
                  <c:v>-3.5324566743687467E-2</c:v>
                </c:pt>
                <c:pt idx="51">
                  <c:v>-3.8247825793065682E-2</c:v>
                </c:pt>
                <c:pt idx="52">
                  <c:v>-3.9789366741001496E-2</c:v>
                </c:pt>
                <c:pt idx="53">
                  <c:v>-3.9304705319569339E-2</c:v>
                </c:pt>
                <c:pt idx="54">
                  <c:v>-3.923289561416507E-2</c:v>
                </c:pt>
                <c:pt idx="55">
                  <c:v>-4.0550344840680284E-2</c:v>
                </c:pt>
                <c:pt idx="56">
                  <c:v>-4.096374991638338E-2</c:v>
                </c:pt>
                <c:pt idx="57">
                  <c:v>-4.1590052929343882E-2</c:v>
                </c:pt>
                <c:pt idx="58">
                  <c:v>-4.2494188979147064E-2</c:v>
                </c:pt>
                <c:pt idx="59">
                  <c:v>-4.3207123116509066E-2</c:v>
                </c:pt>
                <c:pt idx="60">
                  <c:v>-4.5157467213651346E-2</c:v>
                </c:pt>
                <c:pt idx="61">
                  <c:v>-4.6011256792223197E-2</c:v>
                </c:pt>
                <c:pt idx="62">
                  <c:v>-4.7899500301102488E-2</c:v>
                </c:pt>
                <c:pt idx="63">
                  <c:v>-4.4272503249975115E-2</c:v>
                </c:pt>
                <c:pt idx="64">
                  <c:v>-4.2003040449224024E-2</c:v>
                </c:pt>
                <c:pt idx="65">
                  <c:v>-4.2872065196300359E-2</c:v>
                </c:pt>
                <c:pt idx="66">
                  <c:v>-4.3166747317659224E-2</c:v>
                </c:pt>
                <c:pt idx="67">
                  <c:v>-4.040796406410295E-2</c:v>
                </c:pt>
                <c:pt idx="68">
                  <c:v>-4.0240608524538424E-2</c:v>
                </c:pt>
                <c:pt idx="69">
                  <c:v>-3.9736259502102883E-2</c:v>
                </c:pt>
                <c:pt idx="70">
                  <c:v>-4.0103992330565628E-2</c:v>
                </c:pt>
                <c:pt idx="71">
                  <c:v>-3.9794434881277041E-2</c:v>
                </c:pt>
                <c:pt idx="72">
                  <c:v>-3.8640555131159639E-2</c:v>
                </c:pt>
                <c:pt idx="73">
                  <c:v>-3.7936464933085542E-2</c:v>
                </c:pt>
                <c:pt idx="74">
                  <c:v>-3.6771523048768039E-2</c:v>
                </c:pt>
                <c:pt idx="75">
                  <c:v>-3.6954652090236927E-2</c:v>
                </c:pt>
                <c:pt idx="76">
                  <c:v>-3.8161052949232811E-2</c:v>
                </c:pt>
                <c:pt idx="77">
                  <c:v>-3.8198946157591063E-2</c:v>
                </c:pt>
                <c:pt idx="78">
                  <c:v>-3.781201054739388E-2</c:v>
                </c:pt>
                <c:pt idx="79">
                  <c:v>-4.0263182982596957E-2</c:v>
                </c:pt>
                <c:pt idx="80">
                  <c:v>-4.1610589067394156E-2</c:v>
                </c:pt>
                <c:pt idx="81">
                  <c:v>-4.3159980141523065E-2</c:v>
                </c:pt>
                <c:pt idx="82">
                  <c:v>-4.2580849614171849E-2</c:v>
                </c:pt>
                <c:pt idx="83">
                  <c:v>-4.4000761787704484E-2</c:v>
                </c:pt>
                <c:pt idx="84">
                  <c:v>-4.4230813024793168E-2</c:v>
                </c:pt>
                <c:pt idx="85">
                  <c:v>-4.6027200200603129E-2</c:v>
                </c:pt>
                <c:pt idx="86">
                  <c:v>-4.6178430322105404E-2</c:v>
                </c:pt>
                <c:pt idx="87">
                  <c:v>-4.5652646746961748E-2</c:v>
                </c:pt>
                <c:pt idx="88">
                  <c:v>-4.4643640824507148E-2</c:v>
                </c:pt>
                <c:pt idx="89">
                  <c:v>-4.3630041358236081E-2</c:v>
                </c:pt>
                <c:pt idx="90">
                  <c:v>-4.2392903033259877E-2</c:v>
                </c:pt>
                <c:pt idx="91">
                  <c:v>-4.0732064051997613E-2</c:v>
                </c:pt>
                <c:pt idx="92">
                  <c:v>-3.9899747639353694E-2</c:v>
                </c:pt>
                <c:pt idx="93">
                  <c:v>-3.7368688299598572E-2</c:v>
                </c:pt>
                <c:pt idx="94">
                  <c:v>-3.693872060119683E-2</c:v>
                </c:pt>
                <c:pt idx="95">
                  <c:v>-3.675060548131779E-2</c:v>
                </c:pt>
                <c:pt idx="96">
                  <c:v>-3.5428224933554721E-2</c:v>
                </c:pt>
                <c:pt idx="97">
                  <c:v>-3.2861572666688238E-2</c:v>
                </c:pt>
                <c:pt idx="98">
                  <c:v>-3.033217739412793E-2</c:v>
                </c:pt>
                <c:pt idx="99">
                  <c:v>-2.639644217078585E-2</c:v>
                </c:pt>
                <c:pt idx="100">
                  <c:v>-2.184690332752082E-2</c:v>
                </c:pt>
                <c:pt idx="101">
                  <c:v>-1.9241579081283156E-2</c:v>
                </c:pt>
                <c:pt idx="102">
                  <c:v>-1.593580803816564E-2</c:v>
                </c:pt>
                <c:pt idx="103">
                  <c:v>-1.3168063323796773E-2</c:v>
                </c:pt>
                <c:pt idx="104">
                  <c:v>-1.1318329215565161E-2</c:v>
                </c:pt>
                <c:pt idx="105">
                  <c:v>-8.9251133155036234E-3</c:v>
                </c:pt>
                <c:pt idx="106">
                  <c:v>-6.8683473601643058E-3</c:v>
                </c:pt>
                <c:pt idx="107">
                  <c:v>-1.5524962867722498E-3</c:v>
                </c:pt>
                <c:pt idx="108">
                  <c:v>1.7554944490035501E-3</c:v>
                </c:pt>
                <c:pt idx="109">
                  <c:v>4.1532083961077102E-3</c:v>
                </c:pt>
                <c:pt idx="110">
                  <c:v>5.8214976512848855E-3</c:v>
                </c:pt>
                <c:pt idx="111">
                  <c:v>5.9324650459203349E-3</c:v>
                </c:pt>
                <c:pt idx="112">
                  <c:v>6.0638824739537517E-3</c:v>
                </c:pt>
                <c:pt idx="113">
                  <c:v>6.0238183244232498E-3</c:v>
                </c:pt>
                <c:pt idx="114">
                  <c:v>6.7207063891396249E-3</c:v>
                </c:pt>
                <c:pt idx="115">
                  <c:v>7.5463231241078123E-3</c:v>
                </c:pt>
                <c:pt idx="116">
                  <c:v>8.1777286496848272E-3</c:v>
                </c:pt>
                <c:pt idx="117">
                  <c:v>9.0404784457046999E-3</c:v>
                </c:pt>
                <c:pt idx="118">
                  <c:v>9.2277353862000745E-3</c:v>
                </c:pt>
                <c:pt idx="119">
                  <c:v>1.0054413573191347E-2</c:v>
                </c:pt>
                <c:pt idx="120">
                  <c:v>1.2437969228145327E-2</c:v>
                </c:pt>
                <c:pt idx="121">
                  <c:v>1.3928505756767304E-2</c:v>
                </c:pt>
                <c:pt idx="122">
                  <c:v>1.4532949380042362E-2</c:v>
                </c:pt>
                <c:pt idx="123">
                  <c:v>1.5016778129766515E-2</c:v>
                </c:pt>
                <c:pt idx="124">
                  <c:v>1.6310640353490068E-2</c:v>
                </c:pt>
                <c:pt idx="125">
                  <c:v>1.5941201742148116E-2</c:v>
                </c:pt>
                <c:pt idx="126">
                  <c:v>1.6952221591418414E-2</c:v>
                </c:pt>
                <c:pt idx="127">
                  <c:v>1.6677248091703099E-2</c:v>
                </c:pt>
                <c:pt idx="128">
                  <c:v>1.6166705482058771E-2</c:v>
                </c:pt>
                <c:pt idx="129">
                  <c:v>1.7103270064228217E-2</c:v>
                </c:pt>
                <c:pt idx="130">
                  <c:v>1.8630991751680179E-2</c:v>
                </c:pt>
                <c:pt idx="131">
                  <c:v>1.6937905774844393E-2</c:v>
                </c:pt>
                <c:pt idx="132">
                  <c:v>1.5573998581722171E-2</c:v>
                </c:pt>
                <c:pt idx="133">
                  <c:v>1.615073045331996E-2</c:v>
                </c:pt>
                <c:pt idx="134">
                  <c:v>1.4558479854152139E-2</c:v>
                </c:pt>
                <c:pt idx="135">
                  <c:v>1.4940764516372154E-2</c:v>
                </c:pt>
                <c:pt idx="136">
                  <c:v>1.4383306857449004E-2</c:v>
                </c:pt>
                <c:pt idx="137">
                  <c:v>1.6263130345343404E-2</c:v>
                </c:pt>
                <c:pt idx="138">
                  <c:v>1.5186769996177272E-2</c:v>
                </c:pt>
                <c:pt idx="139">
                  <c:v>1.3660510976499653E-2</c:v>
                </c:pt>
                <c:pt idx="140">
                  <c:v>1.3928754872042782E-2</c:v>
                </c:pt>
                <c:pt idx="141">
                  <c:v>1.3183659903807069E-2</c:v>
                </c:pt>
                <c:pt idx="142">
                  <c:v>1.2351966843491647E-2</c:v>
                </c:pt>
                <c:pt idx="143">
                  <c:v>1.194374916992736E-2</c:v>
                </c:pt>
                <c:pt idx="144">
                  <c:v>1.105230179721531E-2</c:v>
                </c:pt>
                <c:pt idx="145">
                  <c:v>1.1328819893264393E-2</c:v>
                </c:pt>
                <c:pt idx="146">
                  <c:v>1.2456704971963845E-2</c:v>
                </c:pt>
                <c:pt idx="147">
                  <c:v>1.2140900664063094E-2</c:v>
                </c:pt>
                <c:pt idx="148">
                  <c:v>1.2563445736922408E-2</c:v>
                </c:pt>
                <c:pt idx="149">
                  <c:v>1.2063522065091032E-2</c:v>
                </c:pt>
                <c:pt idx="150">
                  <c:v>1.1769067978405446E-2</c:v>
                </c:pt>
                <c:pt idx="151">
                  <c:v>1.1487901174159623E-2</c:v>
                </c:pt>
                <c:pt idx="152">
                  <c:v>1.1056722166024505E-2</c:v>
                </c:pt>
                <c:pt idx="153">
                  <c:v>9.9186248139703174E-3</c:v>
                </c:pt>
                <c:pt idx="154">
                  <c:v>1.1109466391691882E-2</c:v>
                </c:pt>
                <c:pt idx="155">
                  <c:v>1.0434525932576532E-2</c:v>
                </c:pt>
                <c:pt idx="156">
                  <c:v>1.0097662277543462E-2</c:v>
                </c:pt>
                <c:pt idx="157">
                  <c:v>6.7687967406636872E-3</c:v>
                </c:pt>
                <c:pt idx="158">
                  <c:v>5.9486476725490638E-3</c:v>
                </c:pt>
                <c:pt idx="159">
                  <c:v>4.5399822414239673E-3</c:v>
                </c:pt>
                <c:pt idx="160">
                  <c:v>3.1718640100759717E-3</c:v>
                </c:pt>
                <c:pt idx="161">
                  <c:v>9.9147694342238929E-4</c:v>
                </c:pt>
                <c:pt idx="162">
                  <c:v>2.920968472870433E-4</c:v>
                </c:pt>
                <c:pt idx="163">
                  <c:v>-2.7253017114976319E-3</c:v>
                </c:pt>
                <c:pt idx="164">
                  <c:v>-4.2697100849937763E-3</c:v>
                </c:pt>
                <c:pt idx="165">
                  <c:v>-7.3199339203306431E-3</c:v>
                </c:pt>
                <c:pt idx="166">
                  <c:v>-1.0421245213577334E-2</c:v>
                </c:pt>
                <c:pt idx="167">
                  <c:v>-1.0760084050438139E-2</c:v>
                </c:pt>
                <c:pt idx="168">
                  <c:v>-1.2660057321655937E-2</c:v>
                </c:pt>
                <c:pt idx="169">
                  <c:v>-1.374676127971366E-2</c:v>
                </c:pt>
                <c:pt idx="170">
                  <c:v>-1.5031290875082953E-2</c:v>
                </c:pt>
                <c:pt idx="171">
                  <c:v>-1.6744232789730942E-2</c:v>
                </c:pt>
                <c:pt idx="172">
                  <c:v>-1.7104229753169903E-2</c:v>
                </c:pt>
                <c:pt idx="173">
                  <c:v>-1.6679091700315327E-2</c:v>
                </c:pt>
                <c:pt idx="174">
                  <c:v>-1.8096833883886044E-2</c:v>
                </c:pt>
                <c:pt idx="175">
                  <c:v>-1.7416021100771121E-2</c:v>
                </c:pt>
                <c:pt idx="176">
                  <c:v>-1.6685658724911887E-2</c:v>
                </c:pt>
                <c:pt idx="177">
                  <c:v>-1.5003875770540093E-2</c:v>
                </c:pt>
                <c:pt idx="178">
                  <c:v>-1.3126890104026305E-2</c:v>
                </c:pt>
                <c:pt idx="179">
                  <c:v>-1.3704542853324881E-2</c:v>
                </c:pt>
                <c:pt idx="180">
                  <c:v>-1.2397427140802594E-2</c:v>
                </c:pt>
                <c:pt idx="181">
                  <c:v>-1.2129205557810115E-2</c:v>
                </c:pt>
                <c:pt idx="182">
                  <c:v>-1.1930310896673166E-2</c:v>
                </c:pt>
                <c:pt idx="183">
                  <c:v>-1.1743333982773449E-2</c:v>
                </c:pt>
                <c:pt idx="184">
                  <c:v>-1.2828653485729823E-2</c:v>
                </c:pt>
                <c:pt idx="185">
                  <c:v>-1.4169895077161928E-2</c:v>
                </c:pt>
                <c:pt idx="186">
                  <c:v>-1.5700590389358046E-2</c:v>
                </c:pt>
                <c:pt idx="187">
                  <c:v>-1.6789125342938728E-2</c:v>
                </c:pt>
                <c:pt idx="188">
                  <c:v>-1.8433228210764589E-2</c:v>
                </c:pt>
                <c:pt idx="189">
                  <c:v>-2.1099412089144925E-2</c:v>
                </c:pt>
                <c:pt idx="190">
                  <c:v>-2.430714642506502E-2</c:v>
                </c:pt>
                <c:pt idx="191">
                  <c:v>-2.4822464089715182E-2</c:v>
                </c:pt>
                <c:pt idx="192">
                  <c:v>-2.7546650587459452E-2</c:v>
                </c:pt>
                <c:pt idx="193">
                  <c:v>-2.974702959982126E-2</c:v>
                </c:pt>
                <c:pt idx="194">
                  <c:v>-3.1152371460973129E-2</c:v>
                </c:pt>
                <c:pt idx="195">
                  <c:v>-3.2328335422739406E-2</c:v>
                </c:pt>
                <c:pt idx="196">
                  <c:v>-3.3467231539907917E-2</c:v>
                </c:pt>
                <c:pt idx="197">
                  <c:v>-3.4692906752005079E-2</c:v>
                </c:pt>
                <c:pt idx="198">
                  <c:v>-3.4313368338785684E-2</c:v>
                </c:pt>
                <c:pt idx="199">
                  <c:v>-3.4920372265124275E-2</c:v>
                </c:pt>
                <c:pt idx="200">
                  <c:v>-3.4296190521759327E-2</c:v>
                </c:pt>
                <c:pt idx="201">
                  <c:v>-3.3614865377322722E-2</c:v>
                </c:pt>
                <c:pt idx="202">
                  <c:v>-3.2337745011904569E-2</c:v>
                </c:pt>
                <c:pt idx="203">
                  <c:v>-3.2664649044868946E-2</c:v>
                </c:pt>
                <c:pt idx="204">
                  <c:v>-3.1374986326707162E-2</c:v>
                </c:pt>
                <c:pt idx="205">
                  <c:v>-3.0851348998987425E-2</c:v>
                </c:pt>
                <c:pt idx="206">
                  <c:v>-3.1224206310882768E-2</c:v>
                </c:pt>
                <c:pt idx="207">
                  <c:v>-3.0291982253655488E-2</c:v>
                </c:pt>
                <c:pt idx="208">
                  <c:v>-2.9149383489925674E-2</c:v>
                </c:pt>
                <c:pt idx="209">
                  <c:v>-2.9180726175230386E-2</c:v>
                </c:pt>
                <c:pt idx="210">
                  <c:v>-2.9463580166166764E-2</c:v>
                </c:pt>
                <c:pt idx="211">
                  <c:v>-2.995940816466779E-2</c:v>
                </c:pt>
                <c:pt idx="212">
                  <c:v>-2.9326769698907865E-2</c:v>
                </c:pt>
                <c:pt idx="213">
                  <c:v>-2.8600740393267588E-2</c:v>
                </c:pt>
                <c:pt idx="214">
                  <c:v>-2.96101937051759E-2</c:v>
                </c:pt>
                <c:pt idx="215">
                  <c:v>-2.9585016448199625E-2</c:v>
                </c:pt>
                <c:pt idx="216">
                  <c:v>-3.0348274589931324E-2</c:v>
                </c:pt>
                <c:pt idx="217">
                  <c:v>-3.0414550200440631E-2</c:v>
                </c:pt>
                <c:pt idx="218">
                  <c:v>-2.9351710949488068E-2</c:v>
                </c:pt>
                <c:pt idx="219">
                  <c:v>-2.9013828911330301E-2</c:v>
                </c:pt>
                <c:pt idx="220">
                  <c:v>-2.9781909489669658E-2</c:v>
                </c:pt>
                <c:pt idx="221">
                  <c:v>-2.9554998307955358E-2</c:v>
                </c:pt>
                <c:pt idx="222">
                  <c:v>-3.0126658735020087E-2</c:v>
                </c:pt>
                <c:pt idx="223">
                  <c:v>-3.100659215650052E-2</c:v>
                </c:pt>
                <c:pt idx="224">
                  <c:v>-3.2152862409884547E-2</c:v>
                </c:pt>
                <c:pt idx="225">
                  <c:v>-3.2626753314515547E-2</c:v>
                </c:pt>
                <c:pt idx="226">
                  <c:v>-3.2307970339200617E-2</c:v>
                </c:pt>
                <c:pt idx="227">
                  <c:v>-3.2205225910711718E-2</c:v>
                </c:pt>
                <c:pt idx="228">
                  <c:v>-3.0656087040780943E-2</c:v>
                </c:pt>
                <c:pt idx="229">
                  <c:v>-3.1804861126273322E-2</c:v>
                </c:pt>
                <c:pt idx="230">
                  <c:v>-3.2283014147387719E-2</c:v>
                </c:pt>
                <c:pt idx="231">
                  <c:v>-3.1738138700896854E-2</c:v>
                </c:pt>
                <c:pt idx="232">
                  <c:v>-3.2073865385300798E-2</c:v>
                </c:pt>
                <c:pt idx="233">
                  <c:v>-3.1386904520575708E-2</c:v>
                </c:pt>
                <c:pt idx="234">
                  <c:v>-3.0318142190908007E-2</c:v>
                </c:pt>
                <c:pt idx="235">
                  <c:v>-3.083603758543017E-2</c:v>
                </c:pt>
                <c:pt idx="236">
                  <c:v>-3.1794565041263219E-2</c:v>
                </c:pt>
                <c:pt idx="237">
                  <c:v>-3.216723105920017E-2</c:v>
                </c:pt>
                <c:pt idx="238">
                  <c:v>-3.3237879447349031E-2</c:v>
                </c:pt>
                <c:pt idx="239">
                  <c:v>-3.4288152091426473E-2</c:v>
                </c:pt>
                <c:pt idx="240">
                  <c:v>-3.5324727693228926E-2</c:v>
                </c:pt>
                <c:pt idx="241">
                  <c:v>-3.4831778938133884E-2</c:v>
                </c:pt>
                <c:pt idx="242">
                  <c:v>-3.5625385099337881E-2</c:v>
                </c:pt>
                <c:pt idx="243">
                  <c:v>-3.8083320623939307E-2</c:v>
                </c:pt>
                <c:pt idx="244">
                  <c:v>-3.8954075395403881E-2</c:v>
                </c:pt>
                <c:pt idx="245">
                  <c:v>-4.0347088973851329E-2</c:v>
                </c:pt>
                <c:pt idx="246">
                  <c:v>-4.2448161717680045E-2</c:v>
                </c:pt>
                <c:pt idx="247">
                  <c:v>-4.2943183080531237E-2</c:v>
                </c:pt>
                <c:pt idx="248">
                  <c:v>-4.3802283764631161E-2</c:v>
                </c:pt>
                <c:pt idx="249">
                  <c:v>-4.4345916124290008E-2</c:v>
                </c:pt>
                <c:pt idx="250">
                  <c:v>-4.4390214144623769E-2</c:v>
                </c:pt>
                <c:pt idx="251">
                  <c:v>-4.3743870491799536E-2</c:v>
                </c:pt>
                <c:pt idx="252">
                  <c:v>-4.3564611319175023E-2</c:v>
                </c:pt>
                <c:pt idx="253">
                  <c:v>-4.2993534027897691E-2</c:v>
                </c:pt>
                <c:pt idx="254">
                  <c:v>-4.2033887444393785E-2</c:v>
                </c:pt>
                <c:pt idx="255">
                  <c:v>-4.0568188451961862E-2</c:v>
                </c:pt>
                <c:pt idx="256">
                  <c:v>-3.9187460967334796E-2</c:v>
                </c:pt>
                <c:pt idx="257">
                  <c:v>-3.7049995575230789E-2</c:v>
                </c:pt>
                <c:pt idx="258">
                  <c:v>-3.3098407275934098E-2</c:v>
                </c:pt>
                <c:pt idx="259">
                  <c:v>-2.9094189770785331E-2</c:v>
                </c:pt>
                <c:pt idx="260">
                  <c:v>-2.6162804657751944E-2</c:v>
                </c:pt>
                <c:pt idx="261">
                  <c:v>-2.347765606176163E-2</c:v>
                </c:pt>
                <c:pt idx="262">
                  <c:v>-1.9442487835741921E-2</c:v>
                </c:pt>
                <c:pt idx="263">
                  <c:v>-1.6593342066543476E-2</c:v>
                </c:pt>
                <c:pt idx="264">
                  <c:v>-1.6531406162640566E-2</c:v>
                </c:pt>
                <c:pt idx="265">
                  <c:v>-1.5587241160265249E-2</c:v>
                </c:pt>
                <c:pt idx="266">
                  <c:v>-1.4486270843142801E-2</c:v>
                </c:pt>
                <c:pt idx="267">
                  <c:v>-1.3060989418282022E-2</c:v>
                </c:pt>
                <c:pt idx="268">
                  <c:v>-1.2530440755875338E-2</c:v>
                </c:pt>
                <c:pt idx="269">
                  <c:v>-1.1273316388807686E-2</c:v>
                </c:pt>
                <c:pt idx="270">
                  <c:v>-1.3178139296274163E-2</c:v>
                </c:pt>
                <c:pt idx="271">
                  <c:v>-1.3159909871473814E-2</c:v>
                </c:pt>
                <c:pt idx="272">
                  <c:v>-1.2512147146844356E-2</c:v>
                </c:pt>
                <c:pt idx="273">
                  <c:v>-1.115857095102521E-2</c:v>
                </c:pt>
                <c:pt idx="274">
                  <c:v>-1.063117079447796E-2</c:v>
                </c:pt>
                <c:pt idx="275">
                  <c:v>-9.689326717459975E-3</c:v>
                </c:pt>
                <c:pt idx="276">
                  <c:v>-7.614644031461843E-3</c:v>
                </c:pt>
                <c:pt idx="277">
                  <c:v>-7.2282015109351311E-3</c:v>
                </c:pt>
                <c:pt idx="278">
                  <c:v>-6.9637245948133463E-3</c:v>
                </c:pt>
                <c:pt idx="279">
                  <c:v>-6.4089626935638832E-3</c:v>
                </c:pt>
                <c:pt idx="280">
                  <c:v>-4.8420203669637995E-3</c:v>
                </c:pt>
                <c:pt idx="281">
                  <c:v>-5.6091920989836596E-3</c:v>
                </c:pt>
                <c:pt idx="282">
                  <c:v>-4.77086236560814E-3</c:v>
                </c:pt>
                <c:pt idx="283">
                  <c:v>-4.427676293639226E-3</c:v>
                </c:pt>
                <c:pt idx="284">
                  <c:v>-4.8492842686092864E-3</c:v>
                </c:pt>
                <c:pt idx="285">
                  <c:v>-5.1793320636817405E-3</c:v>
                </c:pt>
                <c:pt idx="286">
                  <c:v>-5.5626161747267889E-3</c:v>
                </c:pt>
                <c:pt idx="287">
                  <c:v>-6.7046520350280631E-3</c:v>
                </c:pt>
                <c:pt idx="288">
                  <c:v>-7.162025849392145E-3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66-408D-A23C-229C624AEF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9515520"/>
        <c:axId val="129517056"/>
      </c:lineChart>
      <c:dateAx>
        <c:axId val="129504000"/>
        <c:scaling>
          <c:orientation val="minMax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9505536"/>
        <c:crosses val="autoZero"/>
        <c:auto val="1"/>
        <c:lblOffset val="100"/>
        <c:baseTimeUnit val="months"/>
      </c:dateAx>
      <c:valAx>
        <c:axId val="129505536"/>
        <c:scaling>
          <c:orientation val="minMax"/>
          <c:max val="172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9504000"/>
        <c:crosses val="autoZero"/>
        <c:crossBetween val="between"/>
        <c:majorUnit val="16"/>
      </c:valAx>
      <c:dateAx>
        <c:axId val="129515520"/>
        <c:scaling>
          <c:orientation val="minMax"/>
        </c:scaling>
        <c:delete val="1"/>
        <c:axPos val="b"/>
        <c:numFmt formatCode="mmm\-yy" sourceLinked="1"/>
        <c:majorTickMark val="out"/>
        <c:minorTickMark val="none"/>
        <c:tickLblPos val="nextTo"/>
        <c:crossAx val="129517056"/>
        <c:crosses val="autoZero"/>
        <c:auto val="1"/>
        <c:lblOffset val="100"/>
        <c:baseTimeUnit val="months"/>
      </c:dateAx>
      <c:valAx>
        <c:axId val="129517056"/>
        <c:scaling>
          <c:orientation val="minMax"/>
          <c:max val="2.0000000000000004E-2"/>
          <c:min val="-5.000000000000001E-2"/>
        </c:scaling>
        <c:delete val="0"/>
        <c:axPos val="r"/>
        <c:numFmt formatCode="0%" sourceLinked="0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29515520"/>
        <c:crosses val="max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b="1"/>
            </a:pPr>
            <a:r>
              <a:rPr lang="pt-BR" b="1"/>
              <a:t>Dívida Mobiliária Federal por indexador (sem Swaps)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'Dívida por indexador'!$Q$11</c:f>
              <c:strCache>
                <c:ptCount val="1"/>
                <c:pt idx="0">
                  <c:v>Selic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 w="25400">
              <a:noFill/>
            </a:ln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indexador'!$Q$12:$Q$295</c:f>
              <c:numCache>
                <c:formatCode>0.0</c:formatCode>
                <c:ptCount val="284"/>
                <c:pt idx="0">
                  <c:v>16.323008163239681</c:v>
                </c:pt>
                <c:pt idx="1">
                  <c:v>18.826541822736122</c:v>
                </c:pt>
                <c:pt idx="2">
                  <c:v>24.497337773871443</c:v>
                </c:pt>
                <c:pt idx="3">
                  <c:v>24.624867399854331</c:v>
                </c:pt>
                <c:pt idx="4">
                  <c:v>22.350460215541659</c:v>
                </c:pt>
                <c:pt idx="5">
                  <c:v>15.919855239681024</c:v>
                </c:pt>
                <c:pt idx="6">
                  <c:v>14.646411352400571</c:v>
                </c:pt>
                <c:pt idx="7">
                  <c:v>18.095473920275857</c:v>
                </c:pt>
                <c:pt idx="8">
                  <c:v>24.140639902191392</c:v>
                </c:pt>
                <c:pt idx="9">
                  <c:v>24.636367002925898</c:v>
                </c:pt>
                <c:pt idx="10">
                  <c:v>24.258586078150451</c:v>
                </c:pt>
                <c:pt idx="11">
                  <c:v>25.725011179833857</c:v>
                </c:pt>
                <c:pt idx="12">
                  <c:v>28.813995125416263</c:v>
                </c:pt>
                <c:pt idx="13">
                  <c:v>38.58721755061184</c:v>
                </c:pt>
                <c:pt idx="14">
                  <c:v>41.118367684654459</c:v>
                </c:pt>
                <c:pt idx="15">
                  <c:v>40.700687022442324</c:v>
                </c:pt>
                <c:pt idx="16">
                  <c:v>39.289508509331803</c:v>
                </c:pt>
                <c:pt idx="17">
                  <c:v>38.933981296501052</c:v>
                </c:pt>
                <c:pt idx="18">
                  <c:v>33.870240317076558</c:v>
                </c:pt>
                <c:pt idx="19">
                  <c:v>30.278870391256866</c:v>
                </c:pt>
                <c:pt idx="20">
                  <c:v>25.575037211042545</c:v>
                </c:pt>
                <c:pt idx="21">
                  <c:v>23.615209782225605</c:v>
                </c:pt>
                <c:pt idx="22">
                  <c:v>20.080803429999374</c:v>
                </c:pt>
                <c:pt idx="23">
                  <c:v>18.864471115648346</c:v>
                </c:pt>
                <c:pt idx="24">
                  <c:v>18.975180817975236</c:v>
                </c:pt>
                <c:pt idx="25">
                  <c:v>18.897777777514616</c:v>
                </c:pt>
                <c:pt idx="26">
                  <c:v>17.875924183968614</c:v>
                </c:pt>
                <c:pt idx="27">
                  <c:v>19.223591811962311</c:v>
                </c:pt>
                <c:pt idx="28">
                  <c:v>18.80217252248416</c:v>
                </c:pt>
                <c:pt idx="29">
                  <c:v>18.991484130142712</c:v>
                </c:pt>
                <c:pt idx="30">
                  <c:v>19.350216297322426</c:v>
                </c:pt>
                <c:pt idx="31">
                  <c:v>18.782776208384039</c:v>
                </c:pt>
                <c:pt idx="32">
                  <c:v>19.097813068974201</c:v>
                </c:pt>
                <c:pt idx="33">
                  <c:v>19.844944596009579</c:v>
                </c:pt>
                <c:pt idx="34">
                  <c:v>19.264390066927977</c:v>
                </c:pt>
                <c:pt idx="35">
                  <c:v>19.662035460324205</c:v>
                </c:pt>
                <c:pt idx="36">
                  <c:v>19.537717067221799</c:v>
                </c:pt>
                <c:pt idx="37">
                  <c:v>19.196021722241603</c:v>
                </c:pt>
                <c:pt idx="38">
                  <c:v>18.822832952565356</c:v>
                </c:pt>
                <c:pt idx="39">
                  <c:v>19.621705219396997</c:v>
                </c:pt>
                <c:pt idx="40">
                  <c:v>19.907631320673222</c:v>
                </c:pt>
                <c:pt idx="41">
                  <c:v>35.134090799324106</c:v>
                </c:pt>
                <c:pt idx="42">
                  <c:v>35.424583790087382</c:v>
                </c:pt>
                <c:pt idx="43">
                  <c:v>31.152477428779484</c:v>
                </c:pt>
                <c:pt idx="44">
                  <c:v>27.309887120597399</c:v>
                </c:pt>
                <c:pt idx="45">
                  <c:v>23.539509606612473</c:v>
                </c:pt>
                <c:pt idx="46">
                  <c:v>20.407092466685757</c:v>
                </c:pt>
                <c:pt idx="47">
                  <c:v>41.903819043675604</c:v>
                </c:pt>
                <c:pt idx="48">
                  <c:v>51.965793110365809</c:v>
                </c:pt>
                <c:pt idx="49">
                  <c:v>60.862360849513394</c:v>
                </c:pt>
                <c:pt idx="50">
                  <c:v>63.934250479613922</c:v>
                </c:pt>
                <c:pt idx="51">
                  <c:v>60.9374963367719</c:v>
                </c:pt>
                <c:pt idx="52">
                  <c:v>62.633587141038326</c:v>
                </c:pt>
                <c:pt idx="53">
                  <c:v>70.634775575754134</c:v>
                </c:pt>
                <c:pt idx="54">
                  <c:v>57.846615630967968</c:v>
                </c:pt>
                <c:pt idx="55">
                  <c:v>55.072651507316728</c:v>
                </c:pt>
                <c:pt idx="56">
                  <c:v>63.084136357369566</c:v>
                </c:pt>
                <c:pt idx="57">
                  <c:v>64.103527306174328</c:v>
                </c:pt>
                <c:pt idx="58">
                  <c:v>63.430694488196195</c:v>
                </c:pt>
                <c:pt idx="59">
                  <c:v>62.016173458316423</c:v>
                </c:pt>
                <c:pt idx="60">
                  <c:v>60.339691186969461</c:v>
                </c:pt>
                <c:pt idx="61">
                  <c:v>57.592942511512611</c:v>
                </c:pt>
                <c:pt idx="62">
                  <c:v>58.61121985977065</c:v>
                </c:pt>
                <c:pt idx="63">
                  <c:v>57.97538161435233</c:v>
                </c:pt>
                <c:pt idx="64">
                  <c:v>58.873247925766428</c:v>
                </c:pt>
                <c:pt idx="65">
                  <c:v>61.070953088191501</c:v>
                </c:pt>
                <c:pt idx="66">
                  <c:v>58.602315341546237</c:v>
                </c:pt>
                <c:pt idx="67">
                  <c:v>58.845425387423425</c:v>
                </c:pt>
                <c:pt idx="68">
                  <c:v>57.83509294467617</c:v>
                </c:pt>
                <c:pt idx="69">
                  <c:v>53.970943597757582</c:v>
                </c:pt>
                <c:pt idx="70">
                  <c:v>54.543896325254181</c:v>
                </c:pt>
                <c:pt idx="71">
                  <c:v>54.203050133040009</c:v>
                </c:pt>
                <c:pt idx="72">
                  <c:v>54.072161814756946</c:v>
                </c:pt>
                <c:pt idx="73">
                  <c:v>52.78226139564913</c:v>
                </c:pt>
                <c:pt idx="74">
                  <c:v>52.623769196044165</c:v>
                </c:pt>
                <c:pt idx="75">
                  <c:v>51.597502620235858</c:v>
                </c:pt>
                <c:pt idx="76">
                  <c:v>51.762508828474353</c:v>
                </c:pt>
                <c:pt idx="77">
                  <c:v>52.656195146941243</c:v>
                </c:pt>
                <c:pt idx="78">
                  <c:v>50.278915427944796</c:v>
                </c:pt>
                <c:pt idx="79">
                  <c:v>50.641850424446645</c:v>
                </c:pt>
                <c:pt idx="80">
                  <c:v>49.920868166668207</c:v>
                </c:pt>
                <c:pt idx="81">
                  <c:v>51.08408973367424</c:v>
                </c:pt>
                <c:pt idx="82">
                  <c:v>49.405036848163803</c:v>
                </c:pt>
                <c:pt idx="83">
                  <c:v>51.07934097867917</c:v>
                </c:pt>
                <c:pt idx="84">
                  <c:v>51.255468007073567</c:v>
                </c:pt>
                <c:pt idx="85">
                  <c:v>50.985510565945027</c:v>
                </c:pt>
                <c:pt idx="86">
                  <c:v>50.712588927521175</c:v>
                </c:pt>
                <c:pt idx="87">
                  <c:v>50.174845941597681</c:v>
                </c:pt>
                <c:pt idx="88">
                  <c:v>52.189103555016267</c:v>
                </c:pt>
                <c:pt idx="89">
                  <c:v>54.417735871656824</c:v>
                </c:pt>
                <c:pt idx="90">
                  <c:v>53.450305696344493</c:v>
                </c:pt>
                <c:pt idx="91">
                  <c:v>53.182301406895526</c:v>
                </c:pt>
                <c:pt idx="92">
                  <c:v>51.013051415304659</c:v>
                </c:pt>
                <c:pt idx="93">
                  <c:v>50.732275733967313</c:v>
                </c:pt>
                <c:pt idx="94">
                  <c:v>50.463345901013682</c:v>
                </c:pt>
                <c:pt idx="95">
                  <c:v>48.786272108676094</c:v>
                </c:pt>
                <c:pt idx="96">
                  <c:v>51.138624735640803</c:v>
                </c:pt>
                <c:pt idx="97">
                  <c:v>52.179492123403939</c:v>
                </c:pt>
                <c:pt idx="98">
                  <c:v>49.126247466934061</c:v>
                </c:pt>
                <c:pt idx="99">
                  <c:v>49.901080916786682</c:v>
                </c:pt>
                <c:pt idx="100">
                  <c:v>52.547642640158422</c:v>
                </c:pt>
                <c:pt idx="101">
                  <c:v>55.153063555072492</c:v>
                </c:pt>
                <c:pt idx="102">
                  <c:v>55.398720309323203</c:v>
                </c:pt>
                <c:pt idx="103">
                  <c:v>56.054554203765591</c:v>
                </c:pt>
                <c:pt idx="104">
                  <c:v>57.578926670121767</c:v>
                </c:pt>
                <c:pt idx="105">
                  <c:v>62.618287480908755</c:v>
                </c:pt>
                <c:pt idx="106">
                  <c:v>62.595962401075496</c:v>
                </c:pt>
                <c:pt idx="107">
                  <c:v>62.662421358695894</c:v>
                </c:pt>
                <c:pt idx="108">
                  <c:v>62.359836849359382</c:v>
                </c:pt>
                <c:pt idx="109">
                  <c:v>60.778986667608869</c:v>
                </c:pt>
                <c:pt idx="110">
                  <c:v>59.639717381453082</c:v>
                </c:pt>
                <c:pt idx="111">
                  <c:v>59.704439960663876</c:v>
                </c:pt>
                <c:pt idx="112">
                  <c:v>58.380024931592779</c:v>
                </c:pt>
                <c:pt idx="113">
                  <c:v>57.013883388433463</c:v>
                </c:pt>
                <c:pt idx="114">
                  <c:v>55.539120952868849</c:v>
                </c:pt>
                <c:pt idx="115">
                  <c:v>55.281363847296227</c:v>
                </c:pt>
                <c:pt idx="116">
                  <c:v>55.173701199185132</c:v>
                </c:pt>
                <c:pt idx="117">
                  <c:v>55.468592573900743</c:v>
                </c:pt>
                <c:pt idx="118">
                  <c:v>51.960013661194814</c:v>
                </c:pt>
                <c:pt idx="119">
                  <c:v>52.089812473977574</c:v>
                </c:pt>
                <c:pt idx="120">
                  <c:v>53.916710180243122</c:v>
                </c:pt>
                <c:pt idx="121">
                  <c:v>52.971522631734224</c:v>
                </c:pt>
                <c:pt idx="122">
                  <c:v>53.176912682669467</c:v>
                </c:pt>
                <c:pt idx="123">
                  <c:v>53.904865876007889</c:v>
                </c:pt>
                <c:pt idx="124">
                  <c:v>53.770759134713842</c:v>
                </c:pt>
                <c:pt idx="125">
                  <c:v>53.994603477057332</c:v>
                </c:pt>
                <c:pt idx="126">
                  <c:v>55.634578084706241</c:v>
                </c:pt>
                <c:pt idx="127">
                  <c:v>54.794023301140527</c:v>
                </c:pt>
                <c:pt idx="128">
                  <c:v>54.81813300559277</c:v>
                </c:pt>
                <c:pt idx="129">
                  <c:v>56.272139917686715</c:v>
                </c:pt>
                <c:pt idx="130">
                  <c:v>55.541420849282297</c:v>
                </c:pt>
                <c:pt idx="131">
                  <c:v>55.102005569643111</c:v>
                </c:pt>
                <c:pt idx="132">
                  <c:v>55.719918188946096</c:v>
                </c:pt>
                <c:pt idx="133">
                  <c:v>53.845340737566737</c:v>
                </c:pt>
                <c:pt idx="134">
                  <c:v>52.505176615553182</c:v>
                </c:pt>
                <c:pt idx="135">
                  <c:v>53.430004929051776</c:v>
                </c:pt>
                <c:pt idx="136">
                  <c:v>51.87071228114867</c:v>
                </c:pt>
                <c:pt idx="137">
                  <c:v>50.588269185778159</c:v>
                </c:pt>
                <c:pt idx="138">
                  <c:v>46.762161776010473</c:v>
                </c:pt>
                <c:pt idx="139">
                  <c:v>45.435854852454469</c:v>
                </c:pt>
                <c:pt idx="140">
                  <c:v>43.673544633167957</c:v>
                </c:pt>
                <c:pt idx="141">
                  <c:v>43.039160164971257</c:v>
                </c:pt>
                <c:pt idx="142">
                  <c:v>40.450503961545238</c:v>
                </c:pt>
                <c:pt idx="143">
                  <c:v>39.778698428219741</c:v>
                </c:pt>
                <c:pt idx="144">
                  <c:v>39.454154315824958</c:v>
                </c:pt>
                <c:pt idx="145">
                  <c:v>39.513414213460145</c:v>
                </c:pt>
                <c:pt idx="146">
                  <c:v>38.832381299633276</c:v>
                </c:pt>
                <c:pt idx="147">
                  <c:v>38.092595362935697</c:v>
                </c:pt>
                <c:pt idx="148">
                  <c:v>36.471754521569778</c:v>
                </c:pt>
                <c:pt idx="149">
                  <c:v>35.860765005953759</c:v>
                </c:pt>
                <c:pt idx="150">
                  <c:v>35.629200919123683</c:v>
                </c:pt>
                <c:pt idx="151">
                  <c:v>35.324808411846611</c:v>
                </c:pt>
                <c:pt idx="152">
                  <c:v>33.431683382866282</c:v>
                </c:pt>
                <c:pt idx="153">
                  <c:v>33.643989175467453</c:v>
                </c:pt>
                <c:pt idx="154">
                  <c:v>32.824266557849924</c:v>
                </c:pt>
                <c:pt idx="155">
                  <c:v>30.572598979019755</c:v>
                </c:pt>
                <c:pt idx="156">
                  <c:v>30.410804597481679</c:v>
                </c:pt>
                <c:pt idx="157">
                  <c:v>30.566775646694179</c:v>
                </c:pt>
                <c:pt idx="158">
                  <c:v>29.849365696882003</c:v>
                </c:pt>
                <c:pt idx="159">
                  <c:v>30.637320335880059</c:v>
                </c:pt>
                <c:pt idx="160">
                  <c:v>30.480025840706361</c:v>
                </c:pt>
                <c:pt idx="161">
                  <c:v>29.411723223779902</c:v>
                </c:pt>
                <c:pt idx="162">
                  <c:v>29.230539988959965</c:v>
                </c:pt>
                <c:pt idx="163">
                  <c:v>29.655200779666153</c:v>
                </c:pt>
                <c:pt idx="164">
                  <c:v>28.650788724271536</c:v>
                </c:pt>
                <c:pt idx="165">
                  <c:v>29.401664871859197</c:v>
                </c:pt>
                <c:pt idx="166">
                  <c:v>29.996995745013429</c:v>
                </c:pt>
                <c:pt idx="167">
                  <c:v>29.029297235643714</c:v>
                </c:pt>
                <c:pt idx="168">
                  <c:v>29.481278196084919</c:v>
                </c:pt>
                <c:pt idx="169">
                  <c:v>30.052369969513993</c:v>
                </c:pt>
                <c:pt idx="170">
                  <c:v>29.041200532282097</c:v>
                </c:pt>
                <c:pt idx="171">
                  <c:v>29.179817390235673</c:v>
                </c:pt>
                <c:pt idx="172">
                  <c:v>30.102334901057425</c:v>
                </c:pt>
                <c:pt idx="173">
                  <c:v>28.94827229936211</c:v>
                </c:pt>
                <c:pt idx="174">
                  <c:v>29.371482037403968</c:v>
                </c:pt>
                <c:pt idx="175">
                  <c:v>29.887116765340991</c:v>
                </c:pt>
                <c:pt idx="176">
                  <c:v>28.764106662655781</c:v>
                </c:pt>
                <c:pt idx="177">
                  <c:v>29.637239588047805</c:v>
                </c:pt>
                <c:pt idx="178">
                  <c:v>30.184968239333315</c:v>
                </c:pt>
                <c:pt idx="179">
                  <c:v>29.236453672401773</c:v>
                </c:pt>
                <c:pt idx="180">
                  <c:v>30.572344817448823</c:v>
                </c:pt>
                <c:pt idx="181">
                  <c:v>30.319450772532125</c:v>
                </c:pt>
                <c:pt idx="182">
                  <c:v>28.165573675014361</c:v>
                </c:pt>
                <c:pt idx="183">
                  <c:v>28.100570074569458</c:v>
                </c:pt>
                <c:pt idx="184">
                  <c:v>28.376730091096512</c:v>
                </c:pt>
                <c:pt idx="185">
                  <c:v>27.390183953600612</c:v>
                </c:pt>
                <c:pt idx="186">
                  <c:v>27.740059680145091</c:v>
                </c:pt>
                <c:pt idx="187">
                  <c:v>28.157400655203979</c:v>
                </c:pt>
                <c:pt idx="188">
                  <c:v>27.723906786855984</c:v>
                </c:pt>
                <c:pt idx="189">
                  <c:v>29.36404595647879</c:v>
                </c:pt>
                <c:pt idx="190">
                  <c:v>29.383652595493842</c:v>
                </c:pt>
                <c:pt idx="191">
                  <c:v>27.264201698918168</c:v>
                </c:pt>
                <c:pt idx="192">
                  <c:v>27.414778394065088</c:v>
                </c:pt>
                <c:pt idx="193">
                  <c:v>27.744035853579589</c:v>
                </c:pt>
                <c:pt idx="194">
                  <c:v>26.285840899474973</c:v>
                </c:pt>
                <c:pt idx="195">
                  <c:v>26.651064504500056</c:v>
                </c:pt>
                <c:pt idx="196">
                  <c:v>26.710078085859411</c:v>
                </c:pt>
                <c:pt idx="197">
                  <c:v>28.000677810710567</c:v>
                </c:pt>
                <c:pt idx="198">
                  <c:v>27.795112317139314</c:v>
                </c:pt>
                <c:pt idx="199">
                  <c:v>27.960683488216638</c:v>
                </c:pt>
                <c:pt idx="200">
                  <c:v>27.045121721123305</c:v>
                </c:pt>
                <c:pt idx="201">
                  <c:v>27.160534755158949</c:v>
                </c:pt>
                <c:pt idx="202">
                  <c:v>27.487899491696098</c:v>
                </c:pt>
                <c:pt idx="203">
                  <c:v>26.569831049915642</c:v>
                </c:pt>
                <c:pt idx="204">
                  <c:v>26.614756036206948</c:v>
                </c:pt>
                <c:pt idx="205">
                  <c:v>26.872114939797676</c:v>
                </c:pt>
                <c:pt idx="206">
                  <c:v>26.935823095168352</c:v>
                </c:pt>
                <c:pt idx="207">
                  <c:v>27.012005679768826</c:v>
                </c:pt>
                <c:pt idx="208">
                  <c:v>26.868254883414007</c:v>
                </c:pt>
                <c:pt idx="209">
                  <c:v>26.190088887791834</c:v>
                </c:pt>
                <c:pt idx="210">
                  <c:v>25.875862423018457</c:v>
                </c:pt>
                <c:pt idx="211">
                  <c:v>22.743378792757277</c:v>
                </c:pt>
                <c:pt idx="212">
                  <c:v>21.351233759345945</c:v>
                </c:pt>
                <c:pt idx="213">
                  <c:v>21.123766568782685</c:v>
                </c:pt>
                <c:pt idx="214">
                  <c:v>21.216117168913748</c:v>
                </c:pt>
                <c:pt idx="215">
                  <c:v>19.483539427481183</c:v>
                </c:pt>
                <c:pt idx="216">
                  <c:v>19.299879613259264</c:v>
                </c:pt>
                <c:pt idx="217">
                  <c:v>19.246165996390783</c:v>
                </c:pt>
                <c:pt idx="218">
                  <c:v>17.730073490057794</c:v>
                </c:pt>
                <c:pt idx="219">
                  <c:v>17.888943349850798</c:v>
                </c:pt>
                <c:pt idx="220">
                  <c:v>17.23544279552948</c:v>
                </c:pt>
                <c:pt idx="221">
                  <c:v>17.602566216292907</c:v>
                </c:pt>
                <c:pt idx="222">
                  <c:v>17.494403208308153</c:v>
                </c:pt>
                <c:pt idx="223">
                  <c:v>17.678453941411671</c:v>
                </c:pt>
                <c:pt idx="224">
                  <c:v>15.587042327972354</c:v>
                </c:pt>
                <c:pt idx="225">
                  <c:v>15.756180679659321</c:v>
                </c:pt>
                <c:pt idx="226">
                  <c:v>15.987785379165494</c:v>
                </c:pt>
                <c:pt idx="227">
                  <c:v>16.370679802876822</c:v>
                </c:pt>
                <c:pt idx="228">
                  <c:v>16.745409325474114</c:v>
                </c:pt>
                <c:pt idx="229">
                  <c:v>17.23842070773884</c:v>
                </c:pt>
                <c:pt idx="230">
                  <c:v>15.173780497426275</c:v>
                </c:pt>
                <c:pt idx="231">
                  <c:v>15.177013208645821</c:v>
                </c:pt>
                <c:pt idx="232">
                  <c:v>15.385787138269984</c:v>
                </c:pt>
                <c:pt idx="233">
                  <c:v>15.574159612748423</c:v>
                </c:pt>
                <c:pt idx="234">
                  <c:v>15.507344488542552</c:v>
                </c:pt>
                <c:pt idx="235">
                  <c:v>15.998572621918633</c:v>
                </c:pt>
                <c:pt idx="236">
                  <c:v>14.360461539982763</c:v>
                </c:pt>
                <c:pt idx="237">
                  <c:v>14.678506783508974</c:v>
                </c:pt>
                <c:pt idx="238">
                  <c:v>14.99616851938759</c:v>
                </c:pt>
                <c:pt idx="239">
                  <c:v>15.080801798622423</c:v>
                </c:pt>
                <c:pt idx="240">
                  <c:v>15.221943067682558</c:v>
                </c:pt>
                <c:pt idx="241">
                  <c:v>15.258333138842053</c:v>
                </c:pt>
                <c:pt idx="242">
                  <c:v>13.54376285148035</c:v>
                </c:pt>
                <c:pt idx="243">
                  <c:v>13.710699805343351</c:v>
                </c:pt>
                <c:pt idx="244">
                  <c:v>13.799473778310405</c:v>
                </c:pt>
                <c:pt idx="245">
                  <c:v>14.06928677217193</c:v>
                </c:pt>
                <c:pt idx="246">
                  <c:v>14.337357654567581</c:v>
                </c:pt>
                <c:pt idx="247">
                  <c:v>14.749642589843761</c:v>
                </c:pt>
                <c:pt idx="248">
                  <c:v>14.446602186082529</c:v>
                </c:pt>
                <c:pt idx="249">
                  <c:v>15.251703137036612</c:v>
                </c:pt>
                <c:pt idx="250">
                  <c:v>15.35505406390452</c:v>
                </c:pt>
                <c:pt idx="251">
                  <c:v>15.591586586182407</c:v>
                </c:pt>
                <c:pt idx="252">
                  <c:v>15.714367820019303</c:v>
                </c:pt>
                <c:pt idx="253">
                  <c:v>16.524389651098335</c:v>
                </c:pt>
                <c:pt idx="254">
                  <c:v>16.829067812040915</c:v>
                </c:pt>
                <c:pt idx="255">
                  <c:v>17.096991695422652</c:v>
                </c:pt>
                <c:pt idx="256">
                  <c:v>17.346524274111498</c:v>
                </c:pt>
                <c:pt idx="257">
                  <c:v>17.665536238691345</c:v>
                </c:pt>
                <c:pt idx="258">
                  <c:v>18.572906779158718</c:v>
                </c:pt>
                <c:pt idx="259">
                  <c:v>19.170253815806714</c:v>
                </c:pt>
                <c:pt idx="260">
                  <c:v>19.460031925002681</c:v>
                </c:pt>
                <c:pt idx="261">
                  <c:v>19.608404251512663</c:v>
                </c:pt>
                <c:pt idx="262">
                  <c:v>19.597967997790803</c:v>
                </c:pt>
                <c:pt idx="263">
                  <c:v>19.755073128495933</c:v>
                </c:pt>
                <c:pt idx="264">
                  <c:v>19.698960397561187</c:v>
                </c:pt>
                <c:pt idx="265">
                  <c:v>20.023465396498281</c:v>
                </c:pt>
                <c:pt idx="266">
                  <c:v>20.070504007556337</c:v>
                </c:pt>
                <c:pt idx="267">
                  <c:v>20.805576002058089</c:v>
                </c:pt>
                <c:pt idx="268">
                  <c:v>20.988823929925189</c:v>
                </c:pt>
                <c:pt idx="269">
                  <c:v>21.642732389507419</c:v>
                </c:pt>
                <c:pt idx="270">
                  <c:v>22.044739221724409</c:v>
                </c:pt>
                <c:pt idx="271">
                  <c:v>22.390043958524004</c:v>
                </c:pt>
                <c:pt idx="272">
                  <c:v>22.418887478645214</c:v>
                </c:pt>
                <c:pt idx="273">
                  <c:v>22.933149130174776</c:v>
                </c:pt>
                <c:pt idx="274">
                  <c:v>22.941585960992576</c:v>
                </c:pt>
                <c:pt idx="275">
                  <c:v>23.78134987185814</c:v>
                </c:pt>
                <c:pt idx="276">
                  <c:v>24.057846844730825</c:v>
                </c:pt>
                <c:pt idx="277">
                  <c:v>24.342303294340915</c:v>
                </c:pt>
                <c:pt idx="278">
                  <c:v>23.793983101373765</c:v>
                </c:pt>
                <c:pt idx="279">
                  <c:v>24.096545525428297</c:v>
                </c:pt>
                <c:pt idx="280">
                  <c:v>24.407447683427343</c:v>
                </c:pt>
                <c:pt idx="281">
                  <c:v>24.843257893758196</c:v>
                </c:pt>
                <c:pt idx="282">
                  <c:v>25.008733631377922</c:v>
                </c:pt>
                <c:pt idx="283">
                  <c:v>25.128752173763651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C1-4851-A053-45DEEBD38B03}"/>
            </c:ext>
          </c:extLst>
        </c:ser>
        <c:ser>
          <c:idx val="1"/>
          <c:order val="1"/>
          <c:tx>
            <c:strRef>
              <c:f>'Dívida por indexador'!$R$11</c:f>
              <c:strCache>
                <c:ptCount val="1"/>
                <c:pt idx="0">
                  <c:v>Mercado aberto</c:v>
                </c:pt>
              </c:strCache>
            </c:strRef>
          </c:tx>
          <c:spPr>
            <a:solidFill>
              <a:srgbClr val="F79646"/>
            </a:solidFill>
            <a:ln w="25400">
              <a:noFill/>
            </a:ln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indexador'!$R$12:$R$295</c:f>
              <c:numCache>
                <c:formatCode>0.0</c:formatCode>
                <c:ptCount val="284"/>
                <c:pt idx="0">
                  <c:v>7.0315031817452827</c:v>
                </c:pt>
                <c:pt idx="1">
                  <c:v>2.5886792271689254</c:v>
                </c:pt>
                <c:pt idx="2">
                  <c:v>-3.7582300958376789</c:v>
                </c:pt>
                <c:pt idx="3">
                  <c:v>-3.4012279662421987</c:v>
                </c:pt>
                <c:pt idx="4">
                  <c:v>-9.4051340569301818</c:v>
                </c:pt>
                <c:pt idx="5">
                  <c:v>-22.104491911081993</c:v>
                </c:pt>
                <c:pt idx="6">
                  <c:v>-30.383167080970974</c:v>
                </c:pt>
                <c:pt idx="7">
                  <c:v>-28.032611612819309</c:v>
                </c:pt>
                <c:pt idx="8">
                  <c:v>-24.582433770249608</c:v>
                </c:pt>
                <c:pt idx="9">
                  <c:v>-25.468559529251163</c:v>
                </c:pt>
                <c:pt idx="10">
                  <c:v>-26.989400066634339</c:v>
                </c:pt>
                <c:pt idx="11">
                  <c:v>-34.186655853176042</c:v>
                </c:pt>
                <c:pt idx="12">
                  <c:v>-14.308941128003996</c:v>
                </c:pt>
                <c:pt idx="13">
                  <c:v>-8.2132325303243761</c:v>
                </c:pt>
                <c:pt idx="14">
                  <c:v>-1.2446142237511915</c:v>
                </c:pt>
                <c:pt idx="15">
                  <c:v>0.72734562419317261</c:v>
                </c:pt>
                <c:pt idx="16">
                  <c:v>1.9864469527009165</c:v>
                </c:pt>
                <c:pt idx="17">
                  <c:v>-3.0608506794166548</c:v>
                </c:pt>
                <c:pt idx="18">
                  <c:v>-2.4031460358614689</c:v>
                </c:pt>
                <c:pt idx="19">
                  <c:v>0.60270121098995277</c:v>
                </c:pt>
                <c:pt idx="20">
                  <c:v>1.9328358498191656</c:v>
                </c:pt>
                <c:pt idx="21">
                  <c:v>2.0088544023571147</c:v>
                </c:pt>
                <c:pt idx="22">
                  <c:v>1.927853424596462</c:v>
                </c:pt>
                <c:pt idx="23">
                  <c:v>0</c:v>
                </c:pt>
                <c:pt idx="24">
                  <c:v>-2.6541197939918835</c:v>
                </c:pt>
                <c:pt idx="25">
                  <c:v>-0.64258943310436811</c:v>
                </c:pt>
                <c:pt idx="26">
                  <c:v>-9.9232408387069468E-2</c:v>
                </c:pt>
                <c:pt idx="27">
                  <c:v>-2.3153307277614465</c:v>
                </c:pt>
                <c:pt idx="28">
                  <c:v>-2.2827723615357018</c:v>
                </c:pt>
                <c:pt idx="29">
                  <c:v>-2.0621539479640143</c:v>
                </c:pt>
                <c:pt idx="30">
                  <c:v>-4.1851695154824409</c:v>
                </c:pt>
                <c:pt idx="31">
                  <c:v>-0.24282416368041215</c:v>
                </c:pt>
                <c:pt idx="32">
                  <c:v>0.16312906114345577</c:v>
                </c:pt>
                <c:pt idx="33">
                  <c:v>-3.1118391002108194</c:v>
                </c:pt>
                <c:pt idx="34">
                  <c:v>-5.4065868052952645E-2</c:v>
                </c:pt>
                <c:pt idx="35">
                  <c:v>-1.4205909230481146</c:v>
                </c:pt>
                <c:pt idx="36">
                  <c:v>-0.63466343684488702</c:v>
                </c:pt>
                <c:pt idx="37">
                  <c:v>-3.1135303402470969E-2</c:v>
                </c:pt>
                <c:pt idx="38">
                  <c:v>0</c:v>
                </c:pt>
                <c:pt idx="39">
                  <c:v>-2.7897252553124754</c:v>
                </c:pt>
                <c:pt idx="40">
                  <c:v>-2.751132066084909E-2</c:v>
                </c:pt>
                <c:pt idx="41">
                  <c:v>-1.9952073202505842</c:v>
                </c:pt>
                <c:pt idx="42">
                  <c:v>-2.4300577717124838</c:v>
                </c:pt>
                <c:pt idx="43">
                  <c:v>1.1524499799747228</c:v>
                </c:pt>
                <c:pt idx="44">
                  <c:v>0.71539998354306689</c:v>
                </c:pt>
                <c:pt idx="45">
                  <c:v>-1.0669133284342705E-2</c:v>
                </c:pt>
                <c:pt idx="46">
                  <c:v>2.3898872571024814</c:v>
                </c:pt>
                <c:pt idx="47">
                  <c:v>0.98044945994040389</c:v>
                </c:pt>
                <c:pt idx="48">
                  <c:v>5.1951710960850068</c:v>
                </c:pt>
                <c:pt idx="49">
                  <c:v>0.76340919632386972</c:v>
                </c:pt>
                <c:pt idx="50">
                  <c:v>1.6546174421140105</c:v>
                </c:pt>
                <c:pt idx="51">
                  <c:v>7.1574029597239548</c:v>
                </c:pt>
                <c:pt idx="52">
                  <c:v>5.4198208624607256</c:v>
                </c:pt>
                <c:pt idx="53">
                  <c:v>-0.48698898625524467</c:v>
                </c:pt>
                <c:pt idx="54">
                  <c:v>2.5065980931633947</c:v>
                </c:pt>
                <c:pt idx="55">
                  <c:v>7.3154450490394956</c:v>
                </c:pt>
                <c:pt idx="56">
                  <c:v>6.991721817769105</c:v>
                </c:pt>
                <c:pt idx="57">
                  <c:v>3.9102313351127562</c:v>
                </c:pt>
                <c:pt idx="58">
                  <c:v>1.6520622166462953</c:v>
                </c:pt>
                <c:pt idx="59">
                  <c:v>2.3029737730579316</c:v>
                </c:pt>
                <c:pt idx="60">
                  <c:v>0.77016370866023931</c:v>
                </c:pt>
                <c:pt idx="61">
                  <c:v>1.3100845480020753</c:v>
                </c:pt>
                <c:pt idx="62">
                  <c:v>0.70652581994559605</c:v>
                </c:pt>
                <c:pt idx="63">
                  <c:v>0</c:v>
                </c:pt>
                <c:pt idx="64">
                  <c:v>0</c:v>
                </c:pt>
                <c:pt idx="65">
                  <c:v>-0.62575137333452979</c:v>
                </c:pt>
                <c:pt idx="66">
                  <c:v>1.5024500167316444</c:v>
                </c:pt>
                <c:pt idx="67">
                  <c:v>0.87967889418629863</c:v>
                </c:pt>
                <c:pt idx="68">
                  <c:v>0</c:v>
                </c:pt>
                <c:pt idx="69">
                  <c:v>-0.69388828926138235</c:v>
                </c:pt>
                <c:pt idx="70">
                  <c:v>0.61033260790244515</c:v>
                </c:pt>
                <c:pt idx="71">
                  <c:v>0.86371466315636436</c:v>
                </c:pt>
                <c:pt idx="72">
                  <c:v>0.53748394286141143</c:v>
                </c:pt>
                <c:pt idx="73">
                  <c:v>0.69619052889983435</c:v>
                </c:pt>
                <c:pt idx="74">
                  <c:v>9.3546637538303529E-2</c:v>
                </c:pt>
                <c:pt idx="75">
                  <c:v>0.73446365685265247</c:v>
                </c:pt>
                <c:pt idx="76">
                  <c:v>0.74924630879502174</c:v>
                </c:pt>
                <c:pt idx="77">
                  <c:v>-0.78726948123736051</c:v>
                </c:pt>
                <c:pt idx="78">
                  <c:v>2.129602646547601</c:v>
                </c:pt>
                <c:pt idx="79">
                  <c:v>0.93742096780799655</c:v>
                </c:pt>
                <c:pt idx="80">
                  <c:v>0.43794078329811903</c:v>
                </c:pt>
                <c:pt idx="81">
                  <c:v>-0.59139927888730026</c:v>
                </c:pt>
                <c:pt idx="82">
                  <c:v>3.8972119855151942E-2</c:v>
                </c:pt>
                <c:pt idx="83">
                  <c:v>-1.4757802686142429</c:v>
                </c:pt>
                <c:pt idx="84">
                  <c:v>0.53372358128468911</c:v>
                </c:pt>
                <c:pt idx="85">
                  <c:v>5.5834052790895379E-2</c:v>
                </c:pt>
                <c:pt idx="86">
                  <c:v>-2.8465187603416671</c:v>
                </c:pt>
                <c:pt idx="87">
                  <c:v>-2.8984576125290427</c:v>
                </c:pt>
                <c:pt idx="88">
                  <c:v>-3.6642566458994197</c:v>
                </c:pt>
                <c:pt idx="89">
                  <c:v>-3.0814643806857873</c:v>
                </c:pt>
                <c:pt idx="90">
                  <c:v>-1.6055828942398702</c:v>
                </c:pt>
                <c:pt idx="91">
                  <c:v>-0.87433366814950386</c:v>
                </c:pt>
                <c:pt idx="92">
                  <c:v>0.3006893920365426</c:v>
                </c:pt>
                <c:pt idx="93">
                  <c:v>0.83106691214805872</c:v>
                </c:pt>
                <c:pt idx="94">
                  <c:v>1.368095566725831</c:v>
                </c:pt>
                <c:pt idx="95">
                  <c:v>3.1134863992755513</c:v>
                </c:pt>
                <c:pt idx="96">
                  <c:v>3.5262253870476683</c:v>
                </c:pt>
                <c:pt idx="97">
                  <c:v>6.4580761475312762</c:v>
                </c:pt>
                <c:pt idx="98">
                  <c:v>7.1347996195650465</c:v>
                </c:pt>
                <c:pt idx="99">
                  <c:v>7.9626580900231616</c:v>
                </c:pt>
                <c:pt idx="100">
                  <c:v>8.8893623734584093</c:v>
                </c:pt>
                <c:pt idx="101">
                  <c:v>9.3278524644331373</c:v>
                </c:pt>
                <c:pt idx="102">
                  <c:v>11.246833827510779</c:v>
                </c:pt>
                <c:pt idx="103">
                  <c:v>10.523298944602475</c:v>
                </c:pt>
                <c:pt idx="104">
                  <c:v>9.9314607133222772</c:v>
                </c:pt>
                <c:pt idx="105">
                  <c:v>7.4851448639622324</c:v>
                </c:pt>
                <c:pt idx="106">
                  <c:v>6.8572312752949447</c:v>
                </c:pt>
                <c:pt idx="107">
                  <c:v>6.7407582922778886</c:v>
                </c:pt>
                <c:pt idx="108">
                  <c:v>6.1706524734707848</c:v>
                </c:pt>
                <c:pt idx="109">
                  <c:v>7.6406017218039981</c:v>
                </c:pt>
                <c:pt idx="110">
                  <c:v>7.68610005902379</c:v>
                </c:pt>
                <c:pt idx="111">
                  <c:v>7.0854311349620085</c:v>
                </c:pt>
                <c:pt idx="112">
                  <c:v>7.0340860953235689</c:v>
                </c:pt>
                <c:pt idx="113">
                  <c:v>7.074445184443384</c:v>
                </c:pt>
                <c:pt idx="114">
                  <c:v>9.3637526150000188</c:v>
                </c:pt>
                <c:pt idx="115">
                  <c:v>8.8868270215301308</c:v>
                </c:pt>
                <c:pt idx="116">
                  <c:v>8.0094412680906828</c:v>
                </c:pt>
                <c:pt idx="117">
                  <c:v>7.0452901081024697</c:v>
                </c:pt>
                <c:pt idx="118">
                  <c:v>10.23657097094345</c:v>
                </c:pt>
                <c:pt idx="119">
                  <c:v>9.4458496636070084</c:v>
                </c:pt>
                <c:pt idx="120">
                  <c:v>9.4888437492463762</c:v>
                </c:pt>
                <c:pt idx="121">
                  <c:v>9.4332176897003759</c:v>
                </c:pt>
                <c:pt idx="122">
                  <c:v>8.7638389679830393</c:v>
                </c:pt>
                <c:pt idx="123">
                  <c:v>8.6584999813981103</c:v>
                </c:pt>
                <c:pt idx="124">
                  <c:v>7.870391720166416</c:v>
                </c:pt>
                <c:pt idx="125">
                  <c:v>5.5053544548646771</c:v>
                </c:pt>
                <c:pt idx="126">
                  <c:v>6.4307028507284922</c:v>
                </c:pt>
                <c:pt idx="127">
                  <c:v>6.114223100757787</c:v>
                </c:pt>
                <c:pt idx="128">
                  <c:v>4.9786502597795188</c:v>
                </c:pt>
                <c:pt idx="129">
                  <c:v>4.8909655170862303</c:v>
                </c:pt>
                <c:pt idx="130">
                  <c:v>3.9715527632169247</c:v>
                </c:pt>
                <c:pt idx="131">
                  <c:v>3.5433257440994765</c:v>
                </c:pt>
                <c:pt idx="132">
                  <c:v>3.7353343137089206</c:v>
                </c:pt>
                <c:pt idx="133">
                  <c:v>4.5360207693519641</c:v>
                </c:pt>
                <c:pt idx="134">
                  <c:v>4.280572898083018</c:v>
                </c:pt>
                <c:pt idx="135">
                  <c:v>5.2826681005563234</c:v>
                </c:pt>
                <c:pt idx="136">
                  <c:v>3.7781739772242098</c:v>
                </c:pt>
                <c:pt idx="137">
                  <c:v>2.2798782982730534</c:v>
                </c:pt>
                <c:pt idx="138">
                  <c:v>5.4939146946452055</c:v>
                </c:pt>
                <c:pt idx="139">
                  <c:v>3.7282022405632165</c:v>
                </c:pt>
                <c:pt idx="140">
                  <c:v>4.3099294815296538</c:v>
                </c:pt>
                <c:pt idx="141">
                  <c:v>6.6722446413415959</c:v>
                </c:pt>
                <c:pt idx="142">
                  <c:v>8.2132603930250934</c:v>
                </c:pt>
                <c:pt idx="143">
                  <c:v>6.4504243995210446</c:v>
                </c:pt>
                <c:pt idx="144">
                  <c:v>8.630479618002644</c:v>
                </c:pt>
                <c:pt idx="145">
                  <c:v>7.0208549512854974</c:v>
                </c:pt>
                <c:pt idx="146">
                  <c:v>6.3416475475906191</c:v>
                </c:pt>
                <c:pt idx="147">
                  <c:v>7.5442384011350976</c:v>
                </c:pt>
                <c:pt idx="148">
                  <c:v>6.2907783291936497</c:v>
                </c:pt>
                <c:pt idx="149">
                  <c:v>5.2040674681814707</c:v>
                </c:pt>
                <c:pt idx="150">
                  <c:v>8.4047912730920693</c:v>
                </c:pt>
                <c:pt idx="151">
                  <c:v>8.0718349022581606</c:v>
                </c:pt>
                <c:pt idx="152">
                  <c:v>8.4845817982575618</c:v>
                </c:pt>
                <c:pt idx="153">
                  <c:v>9.1304663666930868</c:v>
                </c:pt>
                <c:pt idx="154">
                  <c:v>10.50759622556405</c:v>
                </c:pt>
                <c:pt idx="155">
                  <c:v>10.23909983085071</c:v>
                </c:pt>
                <c:pt idx="156">
                  <c:v>13.979316728535229</c:v>
                </c:pt>
                <c:pt idx="157">
                  <c:v>13.435030282358989</c:v>
                </c:pt>
                <c:pt idx="158">
                  <c:v>12.788406483692752</c:v>
                </c:pt>
                <c:pt idx="159">
                  <c:v>13.70479612439763</c:v>
                </c:pt>
                <c:pt idx="160">
                  <c:v>12.422160477543835</c:v>
                </c:pt>
                <c:pt idx="161">
                  <c:v>11.923155825785264</c:v>
                </c:pt>
                <c:pt idx="162">
                  <c:v>15.942539002802222</c:v>
                </c:pt>
                <c:pt idx="163">
                  <c:v>13.838163461290995</c:v>
                </c:pt>
                <c:pt idx="164">
                  <c:v>14.088584812781383</c:v>
                </c:pt>
                <c:pt idx="165">
                  <c:v>16.796036672614409</c:v>
                </c:pt>
                <c:pt idx="166">
                  <c:v>15.308007581638867</c:v>
                </c:pt>
                <c:pt idx="167">
                  <c:v>15.747487984406197</c:v>
                </c:pt>
                <c:pt idx="168">
                  <c:v>19.929977189318564</c:v>
                </c:pt>
                <c:pt idx="169">
                  <c:v>18.545699385505138</c:v>
                </c:pt>
                <c:pt idx="170">
                  <c:v>18.73580850883382</c:v>
                </c:pt>
                <c:pt idx="171">
                  <c:v>19.535917103666357</c:v>
                </c:pt>
                <c:pt idx="172">
                  <c:v>17.84904645286263</c:v>
                </c:pt>
                <c:pt idx="173">
                  <c:v>19.196847748509057</c:v>
                </c:pt>
                <c:pt idx="174">
                  <c:v>23.791805599236739</c:v>
                </c:pt>
                <c:pt idx="175">
                  <c:v>22.696363901245995</c:v>
                </c:pt>
                <c:pt idx="176">
                  <c:v>22.635916431522929</c:v>
                </c:pt>
                <c:pt idx="177">
                  <c:v>22.719438072622015</c:v>
                </c:pt>
                <c:pt idx="178">
                  <c:v>23.19125941874141</c:v>
                </c:pt>
                <c:pt idx="179">
                  <c:v>22.584114645690974</c:v>
                </c:pt>
                <c:pt idx="180">
                  <c:v>23.277672898015513</c:v>
                </c:pt>
                <c:pt idx="181">
                  <c:v>22.102798923572305</c:v>
                </c:pt>
                <c:pt idx="182">
                  <c:v>23.66622889475267</c:v>
                </c:pt>
                <c:pt idx="183">
                  <c:v>25.379931138985722</c:v>
                </c:pt>
                <c:pt idx="184">
                  <c:v>24.106796052561052</c:v>
                </c:pt>
                <c:pt idx="185">
                  <c:v>23.428616354559008</c:v>
                </c:pt>
                <c:pt idx="186">
                  <c:v>27.284834024105503</c:v>
                </c:pt>
                <c:pt idx="187">
                  <c:v>25.238787382178351</c:v>
                </c:pt>
                <c:pt idx="188">
                  <c:v>22.422931178459741</c:v>
                </c:pt>
                <c:pt idx="189">
                  <c:v>18.320172583547155</c:v>
                </c:pt>
                <c:pt idx="190">
                  <c:v>17.704320569226816</c:v>
                </c:pt>
                <c:pt idx="191">
                  <c:v>18.783397803769336</c:v>
                </c:pt>
                <c:pt idx="192">
                  <c:v>19.941375007710747</c:v>
                </c:pt>
                <c:pt idx="193">
                  <c:v>19.213852071383791</c:v>
                </c:pt>
                <c:pt idx="194">
                  <c:v>19.752616808942815</c:v>
                </c:pt>
                <c:pt idx="195">
                  <c:v>20.026135593546353</c:v>
                </c:pt>
                <c:pt idx="196">
                  <c:v>19.258644993920111</c:v>
                </c:pt>
                <c:pt idx="197">
                  <c:v>13.914223380004623</c:v>
                </c:pt>
                <c:pt idx="198">
                  <c:v>19.566550184366985</c:v>
                </c:pt>
                <c:pt idx="199">
                  <c:v>18.478957722714949</c:v>
                </c:pt>
                <c:pt idx="200">
                  <c:v>18.541516034887621</c:v>
                </c:pt>
                <c:pt idx="201">
                  <c:v>17.494343333141249</c:v>
                </c:pt>
                <c:pt idx="202">
                  <c:v>17.34840231362335</c:v>
                </c:pt>
                <c:pt idx="203">
                  <c:v>15.677241018156845</c:v>
                </c:pt>
                <c:pt idx="204">
                  <c:v>20.049509955132987</c:v>
                </c:pt>
                <c:pt idx="205">
                  <c:v>18.825267829153312</c:v>
                </c:pt>
                <c:pt idx="206">
                  <c:v>17.170429386875146</c:v>
                </c:pt>
                <c:pt idx="207">
                  <c:v>17.188642765767433</c:v>
                </c:pt>
                <c:pt idx="208">
                  <c:v>16.615406434679674</c:v>
                </c:pt>
                <c:pt idx="209">
                  <c:v>14.886868109404444</c:v>
                </c:pt>
                <c:pt idx="210">
                  <c:v>19.755188237882486</c:v>
                </c:pt>
                <c:pt idx="211">
                  <c:v>19.572961012913932</c:v>
                </c:pt>
                <c:pt idx="212">
                  <c:v>20.256625715368521</c:v>
                </c:pt>
                <c:pt idx="213">
                  <c:v>20.671723394275894</c:v>
                </c:pt>
                <c:pt idx="214">
                  <c:v>19.340460231165121</c:v>
                </c:pt>
                <c:pt idx="215">
                  <c:v>18.057841551764795</c:v>
                </c:pt>
                <c:pt idx="216">
                  <c:v>23.001997899987376</c:v>
                </c:pt>
                <c:pt idx="217">
                  <c:v>23.758026443191323</c:v>
                </c:pt>
                <c:pt idx="218">
                  <c:v>23.778496370053702</c:v>
                </c:pt>
                <c:pt idx="219">
                  <c:v>23.692603881482658</c:v>
                </c:pt>
                <c:pt idx="220">
                  <c:v>23.601617953516371</c:v>
                </c:pt>
                <c:pt idx="221">
                  <c:v>20.604517120192963</c:v>
                </c:pt>
                <c:pt idx="222">
                  <c:v>25.236147411585115</c:v>
                </c:pt>
                <c:pt idx="223">
                  <c:v>24.675079700072608</c:v>
                </c:pt>
                <c:pt idx="224">
                  <c:v>25.740790155370842</c:v>
                </c:pt>
                <c:pt idx="225">
                  <c:v>26.3353425096421</c:v>
                </c:pt>
                <c:pt idx="226">
                  <c:v>27.167873915731484</c:v>
                </c:pt>
                <c:pt idx="227">
                  <c:v>25.216168037420321</c:v>
                </c:pt>
                <c:pt idx="228">
                  <c:v>27.005253490698422</c:v>
                </c:pt>
                <c:pt idx="229">
                  <c:v>25.801290225310471</c:v>
                </c:pt>
                <c:pt idx="230">
                  <c:v>25.78149903204433</c:v>
                </c:pt>
                <c:pt idx="231">
                  <c:v>25.296944502504154</c:v>
                </c:pt>
                <c:pt idx="232">
                  <c:v>23.420862437993652</c:v>
                </c:pt>
                <c:pt idx="233">
                  <c:v>20.047611244878009</c:v>
                </c:pt>
                <c:pt idx="234">
                  <c:v>25.389424359345153</c:v>
                </c:pt>
                <c:pt idx="235">
                  <c:v>24.09499081288428</c:v>
                </c:pt>
                <c:pt idx="236">
                  <c:v>24.074201661542961</c:v>
                </c:pt>
                <c:pt idx="237">
                  <c:v>25.969032124922446</c:v>
                </c:pt>
                <c:pt idx="238">
                  <c:v>24.163001019017671</c:v>
                </c:pt>
                <c:pt idx="239">
                  <c:v>22.564042335425537</c:v>
                </c:pt>
                <c:pt idx="240">
                  <c:v>24.79784917764065</c:v>
                </c:pt>
                <c:pt idx="241">
                  <c:v>26.103199332472578</c:v>
                </c:pt>
                <c:pt idx="242">
                  <c:v>27.923235987301481</c:v>
                </c:pt>
                <c:pt idx="243">
                  <c:v>29.7616109902145</c:v>
                </c:pt>
                <c:pt idx="244">
                  <c:v>28.961207531981049</c:v>
                </c:pt>
                <c:pt idx="245">
                  <c:v>26.605860013767003</c:v>
                </c:pt>
                <c:pt idx="246">
                  <c:v>29.652839150910125</c:v>
                </c:pt>
                <c:pt idx="247">
                  <c:v>28.486280477831201</c:v>
                </c:pt>
                <c:pt idx="248">
                  <c:v>26.817896814454766</c:v>
                </c:pt>
                <c:pt idx="249">
                  <c:v>26.288153137760791</c:v>
                </c:pt>
                <c:pt idx="250">
                  <c:v>26.419246308821105</c:v>
                </c:pt>
                <c:pt idx="251">
                  <c:v>24.893122495647528</c:v>
                </c:pt>
                <c:pt idx="252">
                  <c:v>26.33213490701965</c:v>
                </c:pt>
                <c:pt idx="253">
                  <c:v>25.021492736919278</c:v>
                </c:pt>
                <c:pt idx="254">
                  <c:v>24.419246354535925</c:v>
                </c:pt>
                <c:pt idx="255">
                  <c:v>27.482532224707317</c:v>
                </c:pt>
                <c:pt idx="256">
                  <c:v>26.024084359244998</c:v>
                </c:pt>
                <c:pt idx="257">
                  <c:v>25.235992019988991</c:v>
                </c:pt>
                <c:pt idx="258">
                  <c:v>27.892223524785916</c:v>
                </c:pt>
                <c:pt idx="259">
                  <c:v>26.404840316464085</c:v>
                </c:pt>
                <c:pt idx="260">
                  <c:v>24.492252472738802</c:v>
                </c:pt>
                <c:pt idx="261">
                  <c:v>27.543433295341252</c:v>
                </c:pt>
                <c:pt idx="262">
                  <c:v>26.743013340552956</c:v>
                </c:pt>
                <c:pt idx="263">
                  <c:v>25.061141214734477</c:v>
                </c:pt>
                <c:pt idx="264">
                  <c:v>26.860205453633906</c:v>
                </c:pt>
                <c:pt idx="265">
                  <c:v>27.859203326704485</c:v>
                </c:pt>
                <c:pt idx="266">
                  <c:v>26.53259096067535</c:v>
                </c:pt>
                <c:pt idx="267">
                  <c:v>26.865120863176053</c:v>
                </c:pt>
                <c:pt idx="268">
                  <c:v>26.831002039799529</c:v>
                </c:pt>
                <c:pt idx="269">
                  <c:v>25.577862646278088</c:v>
                </c:pt>
                <c:pt idx="270">
                  <c:v>27.644810879912523</c:v>
                </c:pt>
                <c:pt idx="271">
                  <c:v>26.551061323352336</c:v>
                </c:pt>
                <c:pt idx="272">
                  <c:v>25.513700130946116</c:v>
                </c:pt>
                <c:pt idx="273">
                  <c:v>25.604317497627687</c:v>
                </c:pt>
                <c:pt idx="274">
                  <c:v>26.79630051518896</c:v>
                </c:pt>
                <c:pt idx="275">
                  <c:v>25.021640871916745</c:v>
                </c:pt>
                <c:pt idx="276">
                  <c:v>26.407228733415284</c:v>
                </c:pt>
                <c:pt idx="277">
                  <c:v>25.696753575088259</c:v>
                </c:pt>
                <c:pt idx="278">
                  <c:v>25.383887502754991</c:v>
                </c:pt>
                <c:pt idx="279">
                  <c:v>25.899324659455235</c:v>
                </c:pt>
                <c:pt idx="280">
                  <c:v>24.818639759638206</c:v>
                </c:pt>
                <c:pt idx="281">
                  <c:v>23.295853459865885</c:v>
                </c:pt>
                <c:pt idx="282">
                  <c:v>25.002202252114131</c:v>
                </c:pt>
                <c:pt idx="283">
                  <c:v>24.56609786400286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C1-4851-A053-45DEEBD38B03}"/>
            </c:ext>
          </c:extLst>
        </c:ser>
        <c:ser>
          <c:idx val="2"/>
          <c:order val="2"/>
          <c:tx>
            <c:strRef>
              <c:f>'Dívida por indexador'!$S$11</c:f>
              <c:strCache>
                <c:ptCount val="1"/>
                <c:pt idx="0">
                  <c:v>Câmbio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 w="25400">
              <a:noFill/>
            </a:ln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indexador'!$S$12:$S$295</c:f>
              <c:numCache>
                <c:formatCode>0.0_)</c:formatCode>
                <c:ptCount val="284"/>
                <c:pt idx="0">
                  <c:v>11.138093509413208</c:v>
                </c:pt>
                <c:pt idx="1">
                  <c:v>10.467949905190222</c:v>
                </c:pt>
                <c:pt idx="2">
                  <c:v>9.0025926016457998</c:v>
                </c:pt>
                <c:pt idx="3">
                  <c:v>9.4187341912946163</c:v>
                </c:pt>
                <c:pt idx="4">
                  <c:v>9.5780004564705035</c:v>
                </c:pt>
                <c:pt idx="5">
                  <c:v>12.341693638091485</c:v>
                </c:pt>
                <c:pt idx="6">
                  <c:v>14.946100836705481</c:v>
                </c:pt>
                <c:pt idx="7">
                  <c:v>13.090253046755057</c:v>
                </c:pt>
                <c:pt idx="8">
                  <c:v>14.740954085869628</c:v>
                </c:pt>
                <c:pt idx="9">
                  <c:v>13.553909261330318</c:v>
                </c:pt>
                <c:pt idx="10">
                  <c:v>12.830154795143548</c:v>
                </c:pt>
                <c:pt idx="11">
                  <c:v>15.409382770605474</c:v>
                </c:pt>
                <c:pt idx="12">
                  <c:v>12.978836738336719</c:v>
                </c:pt>
                <c:pt idx="13">
                  <c:v>9.4285164985532948</c:v>
                </c:pt>
                <c:pt idx="14">
                  <c:v>6.0026217651215266</c:v>
                </c:pt>
                <c:pt idx="15">
                  <c:v>5.9993767359081085</c:v>
                </c:pt>
                <c:pt idx="16">
                  <c:v>6.239875912975001</c:v>
                </c:pt>
                <c:pt idx="17">
                  <c:v>5.4417385148942818</c:v>
                </c:pt>
                <c:pt idx="18">
                  <c:v>5.9526464443849481</c:v>
                </c:pt>
                <c:pt idx="19">
                  <c:v>6.1206308508319678</c:v>
                </c:pt>
                <c:pt idx="20">
                  <c:v>7.780662882158822</c:v>
                </c:pt>
                <c:pt idx="21">
                  <c:v>8.7153106148756425</c:v>
                </c:pt>
                <c:pt idx="22">
                  <c:v>7.6711478812534502</c:v>
                </c:pt>
                <c:pt idx="23">
                  <c:v>8.0249162616038792</c:v>
                </c:pt>
                <c:pt idx="24">
                  <c:v>8.4537049247163853</c:v>
                </c:pt>
                <c:pt idx="25">
                  <c:v>7.6856405014085336</c:v>
                </c:pt>
                <c:pt idx="26">
                  <c:v>7.8583821746270894</c:v>
                </c:pt>
                <c:pt idx="27">
                  <c:v>8.2914920787862165</c:v>
                </c:pt>
                <c:pt idx="28">
                  <c:v>9.2164902750336175</c:v>
                </c:pt>
                <c:pt idx="29">
                  <c:v>9.5756368419774702</c:v>
                </c:pt>
                <c:pt idx="30">
                  <c:v>13.319442019973884</c:v>
                </c:pt>
                <c:pt idx="31">
                  <c:v>13.139398500238158</c:v>
                </c:pt>
                <c:pt idx="32">
                  <c:v>12.450793555818338</c:v>
                </c:pt>
                <c:pt idx="33">
                  <c:v>11.280221342874203</c:v>
                </c:pt>
                <c:pt idx="34">
                  <c:v>9.8668783108495681</c:v>
                </c:pt>
                <c:pt idx="35">
                  <c:v>9.4140663592220122</c:v>
                </c:pt>
                <c:pt idx="36">
                  <c:v>9.3652458945270833</c:v>
                </c:pt>
                <c:pt idx="37">
                  <c:v>9.1137945699777809</c:v>
                </c:pt>
                <c:pt idx="38">
                  <c:v>9.7205574197155507</c:v>
                </c:pt>
                <c:pt idx="39">
                  <c:v>12.964164972326056</c:v>
                </c:pt>
                <c:pt idx="40">
                  <c:v>15.086277129149767</c:v>
                </c:pt>
                <c:pt idx="41">
                  <c:v>15.512221750358332</c:v>
                </c:pt>
                <c:pt idx="42">
                  <c:v>15.933135871564911</c:v>
                </c:pt>
                <c:pt idx="43">
                  <c:v>15.487879693591204</c:v>
                </c:pt>
                <c:pt idx="44">
                  <c:v>14.876484689829232</c:v>
                </c:pt>
                <c:pt idx="45">
                  <c:v>16.720393597201909</c:v>
                </c:pt>
                <c:pt idx="46">
                  <c:v>17.070548288038662</c:v>
                </c:pt>
                <c:pt idx="47">
                  <c:v>16.168670151515705</c:v>
                </c:pt>
                <c:pt idx="48">
                  <c:v>16.138351003917904</c:v>
                </c:pt>
                <c:pt idx="49">
                  <c:v>19.041167087426381</c:v>
                </c:pt>
                <c:pt idx="50">
                  <c:v>20.803339290828145</c:v>
                </c:pt>
                <c:pt idx="51">
                  <c:v>19.418197144559276</c:v>
                </c:pt>
                <c:pt idx="52">
                  <c:v>19.650126390444747</c:v>
                </c:pt>
                <c:pt idx="53">
                  <c:v>20.805074651301435</c:v>
                </c:pt>
                <c:pt idx="54">
                  <c:v>28.976032088730957</c:v>
                </c:pt>
                <c:pt idx="55">
                  <c:v>27.146432321235558</c:v>
                </c:pt>
                <c:pt idx="56">
                  <c:v>23.271324294525847</c:v>
                </c:pt>
                <c:pt idx="57">
                  <c:v>23.415084346823598</c:v>
                </c:pt>
                <c:pt idx="58">
                  <c:v>24.18853406241341</c:v>
                </c:pt>
                <c:pt idx="59">
                  <c:v>23.230132617785348</c:v>
                </c:pt>
                <c:pt idx="60">
                  <c:v>23.928548986242955</c:v>
                </c:pt>
                <c:pt idx="61">
                  <c:v>25.543813727649617</c:v>
                </c:pt>
                <c:pt idx="62">
                  <c:v>25.886513362531264</c:v>
                </c:pt>
                <c:pt idx="63">
                  <c:v>26.474511028600784</c:v>
                </c:pt>
                <c:pt idx="64">
                  <c:v>25.76877236572307</c:v>
                </c:pt>
                <c:pt idx="65">
                  <c:v>24.164374153470767</c:v>
                </c:pt>
                <c:pt idx="66">
                  <c:v>23.810162875873115</c:v>
                </c:pt>
                <c:pt idx="67">
                  <c:v>22.937576695523855</c:v>
                </c:pt>
                <c:pt idx="68">
                  <c:v>22.615560497735192</c:v>
                </c:pt>
                <c:pt idx="69">
                  <c:v>21.619955094174205</c:v>
                </c:pt>
                <c:pt idx="70">
                  <c:v>21.341664201158206</c:v>
                </c:pt>
                <c:pt idx="71">
                  <c:v>20.901217928267677</c:v>
                </c:pt>
                <c:pt idx="72">
                  <c:v>20.605662049743348</c:v>
                </c:pt>
                <c:pt idx="73">
                  <c:v>21.097130135322477</c:v>
                </c:pt>
                <c:pt idx="74">
                  <c:v>21.076435378634159</c:v>
                </c:pt>
                <c:pt idx="75">
                  <c:v>21.517482120573494</c:v>
                </c:pt>
                <c:pt idx="76">
                  <c:v>22.273971362091896</c:v>
                </c:pt>
                <c:pt idx="77">
                  <c:v>22.453491600112294</c:v>
                </c:pt>
                <c:pt idx="78">
                  <c:v>22.00761895881179</c:v>
                </c:pt>
                <c:pt idx="79">
                  <c:v>22.85649957407373</c:v>
                </c:pt>
                <c:pt idx="80">
                  <c:v>23.960643620182225</c:v>
                </c:pt>
                <c:pt idx="81">
                  <c:v>24.930259163285683</c:v>
                </c:pt>
                <c:pt idx="82">
                  <c:v>26.875773672375068</c:v>
                </c:pt>
                <c:pt idx="83">
                  <c:v>27.248977975830346</c:v>
                </c:pt>
                <c:pt idx="84">
                  <c:v>27.610318214453304</c:v>
                </c:pt>
                <c:pt idx="85">
                  <c:v>28.809863538246411</c:v>
                </c:pt>
                <c:pt idx="86">
                  <c:v>32.260801620314631</c:v>
                </c:pt>
                <c:pt idx="87">
                  <c:v>33.804567516751135</c:v>
                </c:pt>
                <c:pt idx="88">
                  <c:v>32.213361339750264</c:v>
                </c:pt>
                <c:pt idx="89">
                  <c:v>29.496726488166875</c:v>
                </c:pt>
                <c:pt idx="90">
                  <c:v>29.828612048465171</c:v>
                </c:pt>
                <c:pt idx="91">
                  <c:v>28.953727983405265</c:v>
                </c:pt>
                <c:pt idx="92">
                  <c:v>28.589115049900698</c:v>
                </c:pt>
                <c:pt idx="93">
                  <c:v>27.521826200449119</c:v>
                </c:pt>
                <c:pt idx="94">
                  <c:v>27.668793085381786</c:v>
                </c:pt>
                <c:pt idx="95">
                  <c:v>28.951541939880116</c:v>
                </c:pt>
                <c:pt idx="96">
                  <c:v>27.496115078326611</c:v>
                </c:pt>
                <c:pt idx="97">
                  <c:v>22.993609287658391</c:v>
                </c:pt>
                <c:pt idx="98">
                  <c:v>26.967518995294594</c:v>
                </c:pt>
                <c:pt idx="99">
                  <c:v>24.498804778398156</c:v>
                </c:pt>
                <c:pt idx="100">
                  <c:v>21.545142681474456</c:v>
                </c:pt>
                <c:pt idx="101">
                  <c:v>20.29243777898278</c:v>
                </c:pt>
                <c:pt idx="102">
                  <c:v>18.797637358431345</c:v>
                </c:pt>
                <c:pt idx="103">
                  <c:v>18.437782434135862</c:v>
                </c:pt>
                <c:pt idx="104">
                  <c:v>16.850862656102116</c:v>
                </c:pt>
                <c:pt idx="105">
                  <c:v>13.959948762123547</c:v>
                </c:pt>
                <c:pt idx="106">
                  <c:v>13.4430011538728</c:v>
                </c:pt>
                <c:pt idx="107">
                  <c:v>12.578693633097654</c:v>
                </c:pt>
                <c:pt idx="108">
                  <c:v>12.100740461807524</c:v>
                </c:pt>
                <c:pt idx="109">
                  <c:v>11.562622287770465</c:v>
                </c:pt>
                <c:pt idx="110">
                  <c:v>10.858055435740516</c:v>
                </c:pt>
                <c:pt idx="111">
                  <c:v>10.311701218974424</c:v>
                </c:pt>
                <c:pt idx="112">
                  <c:v>10.426018668921044</c:v>
                </c:pt>
                <c:pt idx="113">
                  <c:v>10.029027633040988</c:v>
                </c:pt>
                <c:pt idx="114">
                  <c:v>9.7895032764978804</c:v>
                </c:pt>
                <c:pt idx="115">
                  <c:v>9.2748007988093182</c:v>
                </c:pt>
                <c:pt idx="116">
                  <c:v>8.4949335701456068</c:v>
                </c:pt>
                <c:pt idx="117">
                  <c:v>8.2402146699336232</c:v>
                </c:pt>
                <c:pt idx="118">
                  <c:v>8.3189175302720333</c:v>
                </c:pt>
                <c:pt idx="119">
                  <c:v>8.0468566437309157</c:v>
                </c:pt>
                <c:pt idx="120">
                  <c:v>7.5274169276127356</c:v>
                </c:pt>
                <c:pt idx="121">
                  <c:v>6.8768810381129013</c:v>
                </c:pt>
                <c:pt idx="122">
                  <c:v>6.4200948184427107</c:v>
                </c:pt>
                <c:pt idx="123">
                  <c:v>5.8202483876701168</c:v>
                </c:pt>
                <c:pt idx="124">
                  <c:v>5.3454341438311905</c:v>
                </c:pt>
                <c:pt idx="125">
                  <c:v>4.8682992797918905</c:v>
                </c:pt>
                <c:pt idx="126">
                  <c:v>4.2819241786554683</c:v>
                </c:pt>
                <c:pt idx="127">
                  <c:v>3.9960535747731201</c:v>
                </c:pt>
                <c:pt idx="128">
                  <c:v>4.0176541795707248</c:v>
                </c:pt>
                <c:pt idx="129">
                  <c:v>3.7581104046763221</c:v>
                </c:pt>
                <c:pt idx="130">
                  <c:v>3.527925780755818</c:v>
                </c:pt>
                <c:pt idx="131">
                  <c:v>3.4260034931233045</c:v>
                </c:pt>
                <c:pt idx="132">
                  <c:v>3.4498735090071548</c:v>
                </c:pt>
                <c:pt idx="133">
                  <c:v>3.3923080642536663</c:v>
                </c:pt>
                <c:pt idx="134">
                  <c:v>3.1553296843407637</c:v>
                </c:pt>
                <c:pt idx="135">
                  <c:v>2.8938975349095561</c:v>
                </c:pt>
                <c:pt idx="136">
                  <c:v>2.4828564726631663</c:v>
                </c:pt>
                <c:pt idx="137">
                  <c:v>2.6340151033144918</c:v>
                </c:pt>
                <c:pt idx="138">
                  <c:v>2.4121288689658118</c:v>
                </c:pt>
                <c:pt idx="139">
                  <c:v>2.3004181230237721</c:v>
                </c:pt>
                <c:pt idx="140">
                  <c:v>2.2252269448990241</c:v>
                </c:pt>
                <c:pt idx="141">
                  <c:v>2.083848011709565</c:v>
                </c:pt>
                <c:pt idx="142">
                  <c:v>2.2603676130033259</c:v>
                </c:pt>
                <c:pt idx="143">
                  <c:v>2.1432645187260388</c:v>
                </c:pt>
                <c:pt idx="144">
                  <c:v>2.1231295399422239</c:v>
                </c:pt>
                <c:pt idx="145">
                  <c:v>2.0793220599933648</c:v>
                </c:pt>
                <c:pt idx="146">
                  <c:v>1.8611696825705761</c:v>
                </c:pt>
                <c:pt idx="147">
                  <c:v>1.4679812532811574</c:v>
                </c:pt>
                <c:pt idx="148">
                  <c:v>1.2397227378890474</c:v>
                </c:pt>
                <c:pt idx="149">
                  <c:v>1.2283364543254378</c:v>
                </c:pt>
                <c:pt idx="150">
                  <c:v>1.1923728216702612</c:v>
                </c:pt>
                <c:pt idx="151">
                  <c:v>1.1614561729283071</c:v>
                </c:pt>
                <c:pt idx="152">
                  <c:v>1.0996801116891044</c:v>
                </c:pt>
                <c:pt idx="153">
                  <c:v>1.0552694778159646</c:v>
                </c:pt>
                <c:pt idx="154">
                  <c:v>0.9691020080559829</c:v>
                </c:pt>
                <c:pt idx="155">
                  <c:v>0.95483487858981053</c:v>
                </c:pt>
                <c:pt idx="156">
                  <c:v>0.90882263078789305</c:v>
                </c:pt>
                <c:pt idx="157">
                  <c:v>0.94481104091533819</c:v>
                </c:pt>
                <c:pt idx="158">
                  <c:v>0.88660318436058327</c:v>
                </c:pt>
                <c:pt idx="159">
                  <c:v>0.81648965310029531</c:v>
                </c:pt>
                <c:pt idx="160">
                  <c:v>0.83778106629054516</c:v>
                </c:pt>
                <c:pt idx="161">
                  <c:v>0.83471861562434191</c:v>
                </c:pt>
                <c:pt idx="162">
                  <c:v>0.80711746256702921</c:v>
                </c:pt>
                <c:pt idx="163">
                  <c:v>0.76932373220147487</c:v>
                </c:pt>
                <c:pt idx="164">
                  <c:v>0.79728410874894351</c:v>
                </c:pt>
                <c:pt idx="165">
                  <c:v>0.75067146986035871</c:v>
                </c:pt>
                <c:pt idx="166">
                  <c:v>0.72762345007652773</c:v>
                </c:pt>
                <c:pt idx="167">
                  <c:v>0.70213389743935106</c:v>
                </c:pt>
                <c:pt idx="168">
                  <c:v>0.61593227351640689</c:v>
                </c:pt>
                <c:pt idx="169">
                  <c:v>0.64648949560930824</c:v>
                </c:pt>
                <c:pt idx="170">
                  <c:v>0.74230021704233962</c:v>
                </c:pt>
                <c:pt idx="171">
                  <c:v>0.79386785225341927</c:v>
                </c:pt>
                <c:pt idx="172">
                  <c:v>0.88575456036631994</c:v>
                </c:pt>
                <c:pt idx="173">
                  <c:v>0.85951720469870907</c:v>
                </c:pt>
                <c:pt idx="174">
                  <c:v>0.83620029950369301</c:v>
                </c:pt>
                <c:pt idx="175">
                  <c:v>0.85548332558544449</c:v>
                </c:pt>
                <c:pt idx="176">
                  <c:v>0.8185657095844926</c:v>
                </c:pt>
                <c:pt idx="177">
                  <c:v>0.7565847340117734</c:v>
                </c:pt>
                <c:pt idx="178">
                  <c:v>0.6773037135346972</c:v>
                </c:pt>
                <c:pt idx="179">
                  <c:v>0.65266895024788141</c:v>
                </c:pt>
                <c:pt idx="180">
                  <c:v>0.61028614561790639</c:v>
                </c:pt>
                <c:pt idx="181">
                  <c:v>0.60427266548708436</c:v>
                </c:pt>
                <c:pt idx="182">
                  <c:v>0.56421814986526742</c:v>
                </c:pt>
                <c:pt idx="183">
                  <c:v>0.53498211906832216</c:v>
                </c:pt>
                <c:pt idx="184">
                  <c:v>0.53931097173708586</c:v>
                </c:pt>
                <c:pt idx="185">
                  <c:v>0.53896011481401607</c:v>
                </c:pt>
                <c:pt idx="186">
                  <c:v>0.5707136452741689</c:v>
                </c:pt>
                <c:pt idx="187">
                  <c:v>0.55010976356459973</c:v>
                </c:pt>
                <c:pt idx="188">
                  <c:v>0.55837113642526282</c:v>
                </c:pt>
                <c:pt idx="189">
                  <c:v>0.52551610385964742</c:v>
                </c:pt>
                <c:pt idx="190">
                  <c:v>0.54612520211751703</c:v>
                </c:pt>
                <c:pt idx="191">
                  <c:v>0.53670481396054859</c:v>
                </c:pt>
                <c:pt idx="192">
                  <c:v>0.52037050148667841</c:v>
                </c:pt>
                <c:pt idx="193">
                  <c:v>0.52249489970841501</c:v>
                </c:pt>
                <c:pt idx="194">
                  <c:v>0.49658798695787876</c:v>
                </c:pt>
                <c:pt idx="195">
                  <c:v>0.48161501693207026</c:v>
                </c:pt>
                <c:pt idx="196">
                  <c:v>0.48355039028213415</c:v>
                </c:pt>
                <c:pt idx="197">
                  <c:v>0.49218271819516873</c:v>
                </c:pt>
                <c:pt idx="198">
                  <c:v>0.48199684490093664</c:v>
                </c:pt>
                <c:pt idx="199">
                  <c:v>0.47394006025670221</c:v>
                </c:pt>
                <c:pt idx="200">
                  <c:v>0.45615213745249067</c:v>
                </c:pt>
                <c:pt idx="201">
                  <c:v>0.42687962565467047</c:v>
                </c:pt>
                <c:pt idx="202">
                  <c:v>0.42700945075042385</c:v>
                </c:pt>
                <c:pt idx="203">
                  <c:v>0.4148192847218084</c:v>
                </c:pt>
                <c:pt idx="204">
                  <c:v>0.41146523640987581</c:v>
                </c:pt>
                <c:pt idx="205">
                  <c:v>0.41893723197993549</c:v>
                </c:pt>
                <c:pt idx="206">
                  <c:v>0.48965316122097596</c:v>
                </c:pt>
                <c:pt idx="207">
                  <c:v>0.43704898920449753</c:v>
                </c:pt>
                <c:pt idx="208">
                  <c:v>0.46733659655834742</c:v>
                </c:pt>
                <c:pt idx="209">
                  <c:v>0.48762729307296737</c:v>
                </c:pt>
                <c:pt idx="210">
                  <c:v>0.43638104115411191</c:v>
                </c:pt>
                <c:pt idx="211">
                  <c:v>0.42292039167704754</c:v>
                </c:pt>
                <c:pt idx="212">
                  <c:v>0.44524107688211417</c:v>
                </c:pt>
                <c:pt idx="213">
                  <c:v>0.44408966943591088</c:v>
                </c:pt>
                <c:pt idx="214">
                  <c:v>0.4738132053695463</c:v>
                </c:pt>
                <c:pt idx="215">
                  <c:v>0.47096442974554265</c:v>
                </c:pt>
                <c:pt idx="216">
                  <c:v>0.47391575430106719</c:v>
                </c:pt>
                <c:pt idx="217">
                  <c:v>0.47008397799512869</c:v>
                </c:pt>
                <c:pt idx="218">
                  <c:v>0.46326103483122821</c:v>
                </c:pt>
                <c:pt idx="219">
                  <c:v>0.4425045929265638</c:v>
                </c:pt>
                <c:pt idx="220">
                  <c:v>0.45738702169771078</c:v>
                </c:pt>
                <c:pt idx="221">
                  <c:v>0.4537444014195019</c:v>
                </c:pt>
                <c:pt idx="222">
                  <c:v>0.43387489831688814</c:v>
                </c:pt>
                <c:pt idx="223">
                  <c:v>0.43267390539044515</c:v>
                </c:pt>
                <c:pt idx="224">
                  <c:v>0.4388034327368065</c:v>
                </c:pt>
                <c:pt idx="225">
                  <c:v>0.42201891047258394</c:v>
                </c:pt>
                <c:pt idx="226">
                  <c:v>0.45046064351465859</c:v>
                </c:pt>
                <c:pt idx="227">
                  <c:v>0.46831401273548112</c:v>
                </c:pt>
                <c:pt idx="228">
                  <c:v>0.47679338754059841</c:v>
                </c:pt>
                <c:pt idx="229">
                  <c:v>0.47879766019208447</c:v>
                </c:pt>
                <c:pt idx="230">
                  <c:v>0.44980300295949932</c:v>
                </c:pt>
                <c:pt idx="231">
                  <c:v>0.42699916435967494</c:v>
                </c:pt>
                <c:pt idx="232">
                  <c:v>0.44412756615047438</c:v>
                </c:pt>
                <c:pt idx="233">
                  <c:v>0.45233412497171316</c:v>
                </c:pt>
                <c:pt idx="234">
                  <c:v>0.45846692553722812</c:v>
                </c:pt>
                <c:pt idx="235">
                  <c:v>0.44357490130464217</c:v>
                </c:pt>
                <c:pt idx="236">
                  <c:v>0.42801195134010717</c:v>
                </c:pt>
                <c:pt idx="237">
                  <c:v>0.40805318913439959</c:v>
                </c:pt>
                <c:pt idx="238">
                  <c:v>0.40484686288917704</c:v>
                </c:pt>
                <c:pt idx="239">
                  <c:v>0.39235816904553816</c:v>
                </c:pt>
                <c:pt idx="240">
                  <c:v>0.40241287486964633</c:v>
                </c:pt>
                <c:pt idx="241">
                  <c:v>0.39356505611633369</c:v>
                </c:pt>
                <c:pt idx="242">
                  <c:v>0.4190677475470127</c:v>
                </c:pt>
                <c:pt idx="243">
                  <c:v>0.40510129839250236</c:v>
                </c:pt>
                <c:pt idx="244">
                  <c:v>0.41839706214512268</c:v>
                </c:pt>
                <c:pt idx="245">
                  <c:v>0.43543297411625365</c:v>
                </c:pt>
                <c:pt idx="246">
                  <c:v>0.42854988570184582</c:v>
                </c:pt>
                <c:pt idx="247">
                  <c:v>0.45503311113232625</c:v>
                </c:pt>
                <c:pt idx="248">
                  <c:v>0.47873490789307482</c:v>
                </c:pt>
                <c:pt idx="249">
                  <c:v>0.43837390193369802</c:v>
                </c:pt>
                <c:pt idx="250">
                  <c:v>0.45567649676692346</c:v>
                </c:pt>
                <c:pt idx="251">
                  <c:v>0.43831231517686092</c:v>
                </c:pt>
                <c:pt idx="252">
                  <c:v>0.46939872189053122</c:v>
                </c:pt>
                <c:pt idx="253">
                  <c:v>0.5008866907570253</c:v>
                </c:pt>
                <c:pt idx="254">
                  <c:v>0.54310505353475524</c:v>
                </c:pt>
                <c:pt idx="255">
                  <c:v>0.51145657440718928</c:v>
                </c:pt>
                <c:pt idx="256">
                  <c:v>0.50780651738076354</c:v>
                </c:pt>
                <c:pt idx="257">
                  <c:v>0.50969165196100497</c:v>
                </c:pt>
                <c:pt idx="258">
                  <c:v>0.51866288355964851</c:v>
                </c:pt>
                <c:pt idx="259">
                  <c:v>0.50888366363801973</c:v>
                </c:pt>
                <c:pt idx="260">
                  <c:v>0.45745897321859114</c:v>
                </c:pt>
                <c:pt idx="261">
                  <c:v>0.42985453277005403</c:v>
                </c:pt>
                <c:pt idx="262">
                  <c:v>0.44186445333091723</c:v>
                </c:pt>
                <c:pt idx="263">
                  <c:v>0.39239348485279113</c:v>
                </c:pt>
                <c:pt idx="264">
                  <c:v>0.38833858619387407</c:v>
                </c:pt>
                <c:pt idx="265">
                  <c:v>0.38386933767372938</c:v>
                </c:pt>
                <c:pt idx="266">
                  <c:v>0.38265625157237082</c:v>
                </c:pt>
                <c:pt idx="267">
                  <c:v>0.36710777779634463</c:v>
                </c:pt>
                <c:pt idx="268">
                  <c:v>0.38649959087572044</c:v>
                </c:pt>
                <c:pt idx="269">
                  <c:v>0.37545202722362342</c:v>
                </c:pt>
                <c:pt idx="270">
                  <c:v>0.35715720550610497</c:v>
                </c:pt>
                <c:pt idx="271">
                  <c:v>0.35038556132479814</c:v>
                </c:pt>
                <c:pt idx="272">
                  <c:v>0.3539023029431041</c:v>
                </c:pt>
                <c:pt idx="273">
                  <c:v>0.3484949255929487</c:v>
                </c:pt>
                <c:pt idx="274">
                  <c:v>0.34899828944657985</c:v>
                </c:pt>
                <c:pt idx="275">
                  <c:v>0.34783427680376844</c:v>
                </c:pt>
                <c:pt idx="276">
                  <c:v>0.32869663700816465</c:v>
                </c:pt>
                <c:pt idx="277">
                  <c:v>0.32852097185566131</c:v>
                </c:pt>
                <c:pt idx="278">
                  <c:v>0.32933786980356683</c:v>
                </c:pt>
                <c:pt idx="279">
                  <c:v>0.32862127131279212</c:v>
                </c:pt>
                <c:pt idx="280">
                  <c:v>0.32477102390164464</c:v>
                </c:pt>
                <c:pt idx="281">
                  <c:v>0.33598832127018657</c:v>
                </c:pt>
                <c:pt idx="282">
                  <c:v>0.3185323386969679</c:v>
                </c:pt>
                <c:pt idx="283">
                  <c:v>0.32395403440824661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AC1-4851-A053-45DEEBD38B03}"/>
            </c:ext>
          </c:extLst>
        </c:ser>
        <c:ser>
          <c:idx val="3"/>
          <c:order val="3"/>
          <c:tx>
            <c:strRef>
              <c:f>'Dívida por indexador'!$T$11</c:f>
              <c:strCache>
                <c:ptCount val="1"/>
                <c:pt idx="0">
                  <c:v>Pré Fixado</c:v>
                </c:pt>
              </c:strCache>
            </c:strRef>
          </c:tx>
          <c:spPr>
            <a:solidFill>
              <a:srgbClr val="00B050"/>
            </a:solidFill>
            <a:ln w="25400">
              <a:noFill/>
            </a:ln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indexador'!$T$12:$T$295</c:f>
              <c:numCache>
                <c:formatCode>0.0_)</c:formatCode>
                <c:ptCount val="284"/>
                <c:pt idx="0">
                  <c:v>29.047384229076638</c:v>
                </c:pt>
                <c:pt idx="1">
                  <c:v>32.939370475297657</c:v>
                </c:pt>
                <c:pt idx="2">
                  <c:v>38.19095954228824</c:v>
                </c:pt>
                <c:pt idx="3">
                  <c:v>38.782396703546191</c:v>
                </c:pt>
                <c:pt idx="4">
                  <c:v>42.240443491355279</c:v>
                </c:pt>
                <c:pt idx="5">
                  <c:v>53.152661587486904</c:v>
                </c:pt>
                <c:pt idx="6">
                  <c:v>56.489804688293454</c:v>
                </c:pt>
                <c:pt idx="7">
                  <c:v>56.880122452315241</c:v>
                </c:pt>
                <c:pt idx="8">
                  <c:v>49.235557707218966</c:v>
                </c:pt>
                <c:pt idx="9">
                  <c:v>45.916987347034066</c:v>
                </c:pt>
                <c:pt idx="10">
                  <c:v>43.216031483204034</c:v>
                </c:pt>
                <c:pt idx="11">
                  <c:v>43.728800359807799</c:v>
                </c:pt>
                <c:pt idx="12">
                  <c:v>37.661258240761427</c:v>
                </c:pt>
                <c:pt idx="13">
                  <c:v>35.256196346258385</c:v>
                </c:pt>
                <c:pt idx="14">
                  <c:v>32.889688528498226</c:v>
                </c:pt>
                <c:pt idx="15">
                  <c:v>33.617365136907523</c:v>
                </c:pt>
                <c:pt idx="16">
                  <c:v>37.602316988492547</c:v>
                </c:pt>
                <c:pt idx="17">
                  <c:v>44.008302728326271</c:v>
                </c:pt>
                <c:pt idx="18">
                  <c:v>48.427143244558955</c:v>
                </c:pt>
                <c:pt idx="19">
                  <c:v>49.508180076822626</c:v>
                </c:pt>
                <c:pt idx="20">
                  <c:v>50.287049132565507</c:v>
                </c:pt>
                <c:pt idx="21">
                  <c:v>50.881073426548959</c:v>
                </c:pt>
                <c:pt idx="22">
                  <c:v>57.605007666502928</c:v>
                </c:pt>
                <c:pt idx="23">
                  <c:v>59.951918708178731</c:v>
                </c:pt>
                <c:pt idx="24">
                  <c:v>62.289195040377621</c:v>
                </c:pt>
                <c:pt idx="25">
                  <c:v>62.454081346847509</c:v>
                </c:pt>
                <c:pt idx="26">
                  <c:v>62.433146117261707</c:v>
                </c:pt>
                <c:pt idx="27">
                  <c:v>63.231859056678566</c:v>
                </c:pt>
                <c:pt idx="28">
                  <c:v>63.068549523626501</c:v>
                </c:pt>
                <c:pt idx="29">
                  <c:v>62.259191081619448</c:v>
                </c:pt>
                <c:pt idx="30">
                  <c:v>61.229974852897669</c:v>
                </c:pt>
                <c:pt idx="31">
                  <c:v>57.771601503034674</c:v>
                </c:pt>
                <c:pt idx="32">
                  <c:v>57.881780987783657</c:v>
                </c:pt>
                <c:pt idx="33">
                  <c:v>59.643231832051121</c:v>
                </c:pt>
                <c:pt idx="34">
                  <c:v>59.462472811523206</c:v>
                </c:pt>
                <c:pt idx="35">
                  <c:v>60.89816609022138</c:v>
                </c:pt>
                <c:pt idx="36">
                  <c:v>60.557237533975929</c:v>
                </c:pt>
                <c:pt idx="37">
                  <c:v>61.161039575299149</c:v>
                </c:pt>
                <c:pt idx="38">
                  <c:v>58.380126578461912</c:v>
                </c:pt>
                <c:pt idx="39">
                  <c:v>56.207012695813241</c:v>
                </c:pt>
                <c:pt idx="40">
                  <c:v>52.476912827630308</c:v>
                </c:pt>
                <c:pt idx="41">
                  <c:v>41.322102537985252</c:v>
                </c:pt>
                <c:pt idx="42">
                  <c:v>41.869517802377395</c:v>
                </c:pt>
                <c:pt idx="43">
                  <c:v>43.809201015776708</c:v>
                </c:pt>
                <c:pt idx="44">
                  <c:v>49.827533568351633</c:v>
                </c:pt>
                <c:pt idx="45">
                  <c:v>53.110509448368781</c:v>
                </c:pt>
                <c:pt idx="46">
                  <c:v>53.702544343114688</c:v>
                </c:pt>
                <c:pt idx="47">
                  <c:v>34.450850378722414</c:v>
                </c:pt>
                <c:pt idx="48">
                  <c:v>20.597907689349121</c:v>
                </c:pt>
                <c:pt idx="49">
                  <c:v>12.817080540318992</c:v>
                </c:pt>
                <c:pt idx="50">
                  <c:v>6.8595516049883205</c:v>
                </c:pt>
                <c:pt idx="51">
                  <c:v>6.1264997768217535</c:v>
                </c:pt>
                <c:pt idx="52">
                  <c:v>5.2885526564370062</c:v>
                </c:pt>
                <c:pt idx="53">
                  <c:v>1.6708388402500847</c:v>
                </c:pt>
                <c:pt idx="54">
                  <c:v>4.3349047310685602</c:v>
                </c:pt>
                <c:pt idx="55">
                  <c:v>4.6368230237553929</c:v>
                </c:pt>
                <c:pt idx="56">
                  <c:v>1.1239996082156212</c:v>
                </c:pt>
                <c:pt idx="57">
                  <c:v>2.8533042588657831</c:v>
                </c:pt>
                <c:pt idx="58">
                  <c:v>5.0008296337361475</c:v>
                </c:pt>
                <c:pt idx="59">
                  <c:v>7.8901880209868533</c:v>
                </c:pt>
                <c:pt idx="60">
                  <c:v>10.488936401633667</c:v>
                </c:pt>
                <c:pt idx="61">
                  <c:v>11.443228238728741</c:v>
                </c:pt>
                <c:pt idx="62">
                  <c:v>10.623585976303142</c:v>
                </c:pt>
                <c:pt idx="63">
                  <c:v>11.460537760100033</c:v>
                </c:pt>
                <c:pt idx="64">
                  <c:v>11.223343675480352</c:v>
                </c:pt>
                <c:pt idx="65">
                  <c:v>9.1606476342369643</c:v>
                </c:pt>
                <c:pt idx="66">
                  <c:v>9.9973980630798742</c:v>
                </c:pt>
                <c:pt idx="67">
                  <c:v>11.013171531576857</c:v>
                </c:pt>
                <c:pt idx="68">
                  <c:v>13.065862626330373</c:v>
                </c:pt>
                <c:pt idx="69">
                  <c:v>13.771070653951719</c:v>
                </c:pt>
                <c:pt idx="70">
                  <c:v>12.500726989147504</c:v>
                </c:pt>
                <c:pt idx="71">
                  <c:v>13.190348796570653</c:v>
                </c:pt>
                <c:pt idx="72">
                  <c:v>13.788956177025542</c:v>
                </c:pt>
                <c:pt idx="73">
                  <c:v>14.585566829585767</c:v>
                </c:pt>
                <c:pt idx="74">
                  <c:v>15.390453803369242</c:v>
                </c:pt>
                <c:pt idx="75">
                  <c:v>15.582518508245039</c:v>
                </c:pt>
                <c:pt idx="76">
                  <c:v>14.593583038055138</c:v>
                </c:pt>
                <c:pt idx="77">
                  <c:v>14.880214208123338</c:v>
                </c:pt>
                <c:pt idx="78">
                  <c:v>14.135709090381962</c:v>
                </c:pt>
                <c:pt idx="79">
                  <c:v>13.722250730155888</c:v>
                </c:pt>
                <c:pt idx="80">
                  <c:v>14.006040824999888</c:v>
                </c:pt>
                <c:pt idx="81">
                  <c:v>12.467807915726302</c:v>
                </c:pt>
                <c:pt idx="82">
                  <c:v>11.385904742253727</c:v>
                </c:pt>
                <c:pt idx="83">
                  <c:v>11.011398127149779</c:v>
                </c:pt>
                <c:pt idx="84">
                  <c:v>10.102156959454115</c:v>
                </c:pt>
                <c:pt idx="85">
                  <c:v>9.5844312630649515</c:v>
                </c:pt>
                <c:pt idx="86">
                  <c:v>9.3511963647453218</c:v>
                </c:pt>
                <c:pt idx="87">
                  <c:v>8.5435377380459165</c:v>
                </c:pt>
                <c:pt idx="88">
                  <c:v>8.4645304090279225</c:v>
                </c:pt>
                <c:pt idx="89">
                  <c:v>8.0589662557118835</c:v>
                </c:pt>
                <c:pt idx="90">
                  <c:v>7.689125988284756</c:v>
                </c:pt>
                <c:pt idx="91">
                  <c:v>7.5855742130415473</c:v>
                </c:pt>
                <c:pt idx="92">
                  <c:v>9.0655525400255321</c:v>
                </c:pt>
                <c:pt idx="93">
                  <c:v>9.7117126600580175</c:v>
                </c:pt>
                <c:pt idx="94">
                  <c:v>9.4255550608238448</c:v>
                </c:pt>
                <c:pt idx="95">
                  <c:v>8.3452098837852482</c:v>
                </c:pt>
                <c:pt idx="96">
                  <c:v>7.4184090910575682</c:v>
                </c:pt>
                <c:pt idx="97">
                  <c:v>7.2584309644565064</c:v>
                </c:pt>
                <c:pt idx="98">
                  <c:v>6.0891359619285668</c:v>
                </c:pt>
                <c:pt idx="99">
                  <c:v>5.9826408750004685</c:v>
                </c:pt>
                <c:pt idx="100">
                  <c:v>4.0274546874692012</c:v>
                </c:pt>
                <c:pt idx="101">
                  <c:v>1.9841320199446955</c:v>
                </c:pt>
                <c:pt idx="102">
                  <c:v>1.6935579147868827</c:v>
                </c:pt>
                <c:pt idx="103">
                  <c:v>1.7734780984368708</c:v>
                </c:pt>
                <c:pt idx="104">
                  <c:v>2.1734254751564119</c:v>
                </c:pt>
                <c:pt idx="105">
                  <c:v>1.7686282122888894</c:v>
                </c:pt>
                <c:pt idx="106">
                  <c:v>3.0434497556464115</c:v>
                </c:pt>
                <c:pt idx="107">
                  <c:v>4.1774330700988056</c:v>
                </c:pt>
                <c:pt idx="108">
                  <c:v>5.9180592759719959</c:v>
                </c:pt>
                <c:pt idx="109">
                  <c:v>6.8511495246018805</c:v>
                </c:pt>
                <c:pt idx="110">
                  <c:v>8.349994279145081</c:v>
                </c:pt>
                <c:pt idx="111">
                  <c:v>9.1858953904362117</c:v>
                </c:pt>
                <c:pt idx="112">
                  <c:v>10.477233270677527</c:v>
                </c:pt>
                <c:pt idx="113">
                  <c:v>11.621762230501385</c:v>
                </c:pt>
                <c:pt idx="114">
                  <c:v>11.395673868717566</c:v>
                </c:pt>
                <c:pt idx="115">
                  <c:v>12.378867089721805</c:v>
                </c:pt>
                <c:pt idx="116">
                  <c:v>14.172496143621347</c:v>
                </c:pt>
                <c:pt idx="117">
                  <c:v>14.681277181896284</c:v>
                </c:pt>
                <c:pt idx="118">
                  <c:v>14.695737256077537</c:v>
                </c:pt>
                <c:pt idx="119">
                  <c:v>15.233571085337791</c:v>
                </c:pt>
                <c:pt idx="120">
                  <c:v>13.698315865180161</c:v>
                </c:pt>
                <c:pt idx="121">
                  <c:v>15.084076256175811</c:v>
                </c:pt>
                <c:pt idx="122">
                  <c:v>15.930925368242915</c:v>
                </c:pt>
                <c:pt idx="123">
                  <c:v>15.898925058172731</c:v>
                </c:pt>
                <c:pt idx="124">
                  <c:v>17.235277025191063</c:v>
                </c:pt>
                <c:pt idx="125">
                  <c:v>18.98129434914496</c:v>
                </c:pt>
                <c:pt idx="126">
                  <c:v>17.505574353188454</c:v>
                </c:pt>
                <c:pt idx="127">
                  <c:v>19.184924892671102</c:v>
                </c:pt>
                <c:pt idx="128">
                  <c:v>20.450223229685811</c:v>
                </c:pt>
                <c:pt idx="129">
                  <c:v>19.260349541010836</c:v>
                </c:pt>
                <c:pt idx="130">
                  <c:v>21.177129348293626</c:v>
                </c:pt>
                <c:pt idx="131">
                  <c:v>22.136995232628944</c:v>
                </c:pt>
                <c:pt idx="132">
                  <c:v>21.53531430729063</c:v>
                </c:pt>
                <c:pt idx="133">
                  <c:v>22.787196707633395</c:v>
                </c:pt>
                <c:pt idx="134">
                  <c:v>24.656870033013405</c:v>
                </c:pt>
                <c:pt idx="135">
                  <c:v>23.184771394189948</c:v>
                </c:pt>
                <c:pt idx="136">
                  <c:v>25.861077517200602</c:v>
                </c:pt>
                <c:pt idx="137">
                  <c:v>27.221741210634505</c:v>
                </c:pt>
                <c:pt idx="138">
                  <c:v>25.236168577684055</c:v>
                </c:pt>
                <c:pt idx="139">
                  <c:v>26.841980550451005</c:v>
                </c:pt>
                <c:pt idx="140">
                  <c:v>27.507068788560034</c:v>
                </c:pt>
                <c:pt idx="141">
                  <c:v>25.769331747499869</c:v>
                </c:pt>
                <c:pt idx="142">
                  <c:v>27.120435650760804</c:v>
                </c:pt>
                <c:pt idx="143">
                  <c:v>29.423916486899849</c:v>
                </c:pt>
                <c:pt idx="144">
                  <c:v>27.73654512469102</c:v>
                </c:pt>
                <c:pt idx="145">
                  <c:v>29.28331140968784</c:v>
                </c:pt>
                <c:pt idx="146">
                  <c:v>30.748943151535464</c:v>
                </c:pt>
                <c:pt idx="147">
                  <c:v>30.368478266243347</c:v>
                </c:pt>
                <c:pt idx="148">
                  <c:v>32.948785018170035</c:v>
                </c:pt>
                <c:pt idx="149">
                  <c:v>34.246167864236185</c:v>
                </c:pt>
                <c:pt idx="150">
                  <c:v>31.623286807995783</c:v>
                </c:pt>
                <c:pt idx="151">
                  <c:v>32.528978553649985</c:v>
                </c:pt>
                <c:pt idx="152">
                  <c:v>34.102287370332846</c:v>
                </c:pt>
                <c:pt idx="153">
                  <c:v>32.871871350658843</c:v>
                </c:pt>
                <c:pt idx="154">
                  <c:v>33.131268436449531</c:v>
                </c:pt>
                <c:pt idx="155">
                  <c:v>34.743422301666357</c:v>
                </c:pt>
                <c:pt idx="156">
                  <c:v>31.241500610475736</c:v>
                </c:pt>
                <c:pt idx="157">
                  <c:v>31.538019729521238</c:v>
                </c:pt>
                <c:pt idx="158">
                  <c:v>32.131088210137648</c:v>
                </c:pt>
                <c:pt idx="159">
                  <c:v>30.360167992836178</c:v>
                </c:pt>
                <c:pt idx="160">
                  <c:v>31.624152698348812</c:v>
                </c:pt>
                <c:pt idx="161">
                  <c:v>32.859565057997912</c:v>
                </c:pt>
                <c:pt idx="162">
                  <c:v>29.349269395641624</c:v>
                </c:pt>
                <c:pt idx="163">
                  <c:v>30.750096649426993</c:v>
                </c:pt>
                <c:pt idx="164">
                  <c:v>31.153060002668109</c:v>
                </c:pt>
                <c:pt idx="165">
                  <c:v>28.286107114349431</c:v>
                </c:pt>
                <c:pt idx="166">
                  <c:v>29.05353328016411</c:v>
                </c:pt>
                <c:pt idx="167">
                  <c:v>29.292538108506438</c:v>
                </c:pt>
                <c:pt idx="168">
                  <c:v>24.727795918074566</c:v>
                </c:pt>
                <c:pt idx="169">
                  <c:v>25.613698165794958</c:v>
                </c:pt>
                <c:pt idx="170">
                  <c:v>26.345325551205189</c:v>
                </c:pt>
                <c:pt idx="171">
                  <c:v>25.348597229988464</c:v>
                </c:pt>
                <c:pt idx="172">
                  <c:v>25.969323344672318</c:v>
                </c:pt>
                <c:pt idx="173">
                  <c:v>26.011678395753979</c:v>
                </c:pt>
                <c:pt idx="174">
                  <c:v>21.369771352162694</c:v>
                </c:pt>
                <c:pt idx="175">
                  <c:v>21.952212912287404</c:v>
                </c:pt>
                <c:pt idx="176">
                  <c:v>23.279342832548299</c:v>
                </c:pt>
                <c:pt idx="177">
                  <c:v>22.035886965841435</c:v>
                </c:pt>
                <c:pt idx="178">
                  <c:v>22.914460958831619</c:v>
                </c:pt>
                <c:pt idx="179">
                  <c:v>24.572218925705616</c:v>
                </c:pt>
                <c:pt idx="180">
                  <c:v>23.063242889394864</c:v>
                </c:pt>
                <c:pt idx="181">
                  <c:v>24.35417847387281</c:v>
                </c:pt>
                <c:pt idx="182">
                  <c:v>24.939390752660522</c:v>
                </c:pt>
                <c:pt idx="183">
                  <c:v>23.301433988116319</c:v>
                </c:pt>
                <c:pt idx="184">
                  <c:v>24.645978544123356</c:v>
                </c:pt>
                <c:pt idx="185">
                  <c:v>25.816033853281656</c:v>
                </c:pt>
                <c:pt idx="186">
                  <c:v>21.511219164827043</c:v>
                </c:pt>
                <c:pt idx="187">
                  <c:v>22.626815914884883</c:v>
                </c:pt>
                <c:pt idx="188">
                  <c:v>24.462903369870006</c:v>
                </c:pt>
                <c:pt idx="189">
                  <c:v>26.895762965476322</c:v>
                </c:pt>
                <c:pt idx="190">
                  <c:v>27.691364114022821</c:v>
                </c:pt>
                <c:pt idx="191">
                  <c:v>28.641187178785522</c:v>
                </c:pt>
                <c:pt idx="192">
                  <c:v>27.323997652262744</c:v>
                </c:pt>
                <c:pt idx="193">
                  <c:v>29.125346406251772</c:v>
                </c:pt>
                <c:pt idx="194">
                  <c:v>30.120781853641059</c:v>
                </c:pt>
                <c:pt idx="195">
                  <c:v>29.374219816007042</c:v>
                </c:pt>
                <c:pt idx="196">
                  <c:v>30.163682581311352</c:v>
                </c:pt>
                <c:pt idx="197">
                  <c:v>32.651268355019468</c:v>
                </c:pt>
                <c:pt idx="198">
                  <c:v>27.516018054043784</c:v>
                </c:pt>
                <c:pt idx="199">
                  <c:v>28.306531516085421</c:v>
                </c:pt>
                <c:pt idx="200">
                  <c:v>29.016921434336385</c:v>
                </c:pt>
                <c:pt idx="201">
                  <c:v>29.55097014663377</c:v>
                </c:pt>
                <c:pt idx="202">
                  <c:v>30.936918475284468</c:v>
                </c:pt>
                <c:pt idx="203">
                  <c:v>32.973860755402342</c:v>
                </c:pt>
                <c:pt idx="204">
                  <c:v>28.259351384276428</c:v>
                </c:pt>
                <c:pt idx="205">
                  <c:v>28.965828117906721</c:v>
                </c:pt>
                <c:pt idx="206">
                  <c:v>30.066588710045139</c:v>
                </c:pt>
                <c:pt idx="207">
                  <c:v>29.683213839842082</c:v>
                </c:pt>
                <c:pt idx="208">
                  <c:v>30.826297590573137</c:v>
                </c:pt>
                <c:pt idx="209">
                  <c:v>32.584816681406615</c:v>
                </c:pt>
                <c:pt idx="210">
                  <c:v>28.225172000834821</c:v>
                </c:pt>
                <c:pt idx="211">
                  <c:v>30.335801864033861</c:v>
                </c:pt>
                <c:pt idx="212">
                  <c:v>30.948108648875756</c:v>
                </c:pt>
                <c:pt idx="213">
                  <c:v>30.58355119333438</c:v>
                </c:pt>
                <c:pt idx="214">
                  <c:v>31.647924851302566</c:v>
                </c:pt>
                <c:pt idx="215">
                  <c:v>33.256309426680097</c:v>
                </c:pt>
                <c:pt idx="216">
                  <c:v>28.401240808537004</c:v>
                </c:pt>
                <c:pt idx="217">
                  <c:v>29.332493620158324</c:v>
                </c:pt>
                <c:pt idx="218">
                  <c:v>30.428059010020252</c:v>
                </c:pt>
                <c:pt idx="219">
                  <c:v>30.43145671451073</c:v>
                </c:pt>
                <c:pt idx="220">
                  <c:v>31.163822874895043</c:v>
                </c:pt>
                <c:pt idx="221">
                  <c:v>32.695181197159471</c:v>
                </c:pt>
                <c:pt idx="222">
                  <c:v>28.18817764789992</c:v>
                </c:pt>
                <c:pt idx="223">
                  <c:v>28.745692998665827</c:v>
                </c:pt>
                <c:pt idx="224">
                  <c:v>29.606104217329605</c:v>
                </c:pt>
                <c:pt idx="225">
                  <c:v>28.675130611832351</c:v>
                </c:pt>
                <c:pt idx="226">
                  <c:v>29.442086141419942</c:v>
                </c:pt>
                <c:pt idx="227">
                  <c:v>30.807465342248648</c:v>
                </c:pt>
                <c:pt idx="228">
                  <c:v>28.429010277444089</c:v>
                </c:pt>
                <c:pt idx="229">
                  <c:v>29.262904312695138</c:v>
                </c:pt>
                <c:pt idx="230">
                  <c:v>30.869869831159626</c:v>
                </c:pt>
                <c:pt idx="231">
                  <c:v>31.306607566195389</c:v>
                </c:pt>
                <c:pt idx="232">
                  <c:v>32.668041484499369</c:v>
                </c:pt>
                <c:pt idx="233">
                  <c:v>34.617145945169177</c:v>
                </c:pt>
                <c:pt idx="234">
                  <c:v>29.775165622686188</c:v>
                </c:pt>
                <c:pt idx="235">
                  <c:v>30.52586274595015</c:v>
                </c:pt>
                <c:pt idx="236">
                  <c:v>31.914124707785568</c:v>
                </c:pt>
                <c:pt idx="237">
                  <c:v>29.459230919245304</c:v>
                </c:pt>
                <c:pt idx="238">
                  <c:v>30.959843307760337</c:v>
                </c:pt>
                <c:pt idx="239">
                  <c:v>32.4048483232705</c:v>
                </c:pt>
                <c:pt idx="240">
                  <c:v>30.159279391614213</c:v>
                </c:pt>
                <c:pt idx="241">
                  <c:v>30.994736042237047</c:v>
                </c:pt>
                <c:pt idx="242">
                  <c:v>31.209185312523562</c:v>
                </c:pt>
                <c:pt idx="243">
                  <c:v>29.175848213374607</c:v>
                </c:pt>
                <c:pt idx="244">
                  <c:v>30.049437601360772</c:v>
                </c:pt>
                <c:pt idx="245">
                  <c:v>31.621275286559637</c:v>
                </c:pt>
                <c:pt idx="246">
                  <c:v>28.418302547137426</c:v>
                </c:pt>
                <c:pt idx="247">
                  <c:v>29.459256507873178</c:v>
                </c:pt>
                <c:pt idx="248">
                  <c:v>31.254536913305653</c:v>
                </c:pt>
                <c:pt idx="249">
                  <c:v>30.302420893790444</c:v>
                </c:pt>
                <c:pt idx="250">
                  <c:v>32.035097662402158</c:v>
                </c:pt>
                <c:pt idx="251">
                  <c:v>33.08193661390272</c:v>
                </c:pt>
                <c:pt idx="252">
                  <c:v>31.627612568958696</c:v>
                </c:pt>
                <c:pt idx="253">
                  <c:v>32.434722628590102</c:v>
                </c:pt>
                <c:pt idx="254">
                  <c:v>32.633437500444231</c:v>
                </c:pt>
                <c:pt idx="255">
                  <c:v>29.070793645354509</c:v>
                </c:pt>
                <c:pt idx="256">
                  <c:v>30.224977328097953</c:v>
                </c:pt>
                <c:pt idx="257">
                  <c:v>30.679040221103993</c:v>
                </c:pt>
                <c:pt idx="258">
                  <c:v>27.157885163783686</c:v>
                </c:pt>
                <c:pt idx="259">
                  <c:v>28.040442799710185</c:v>
                </c:pt>
                <c:pt idx="260">
                  <c:v>29.134447142036045</c:v>
                </c:pt>
                <c:pt idx="261">
                  <c:v>25.903840236709264</c:v>
                </c:pt>
                <c:pt idx="262">
                  <c:v>26.856689837675766</c:v>
                </c:pt>
                <c:pt idx="263">
                  <c:v>28.077225522643289</c:v>
                </c:pt>
                <c:pt idx="264">
                  <c:v>26.626623159220742</c:v>
                </c:pt>
                <c:pt idx="265">
                  <c:v>27.493156673478531</c:v>
                </c:pt>
                <c:pt idx="266">
                  <c:v>28.631622043724171</c:v>
                </c:pt>
                <c:pt idx="267">
                  <c:v>27.111708926659801</c:v>
                </c:pt>
                <c:pt idx="268">
                  <c:v>27.208249552462512</c:v>
                </c:pt>
                <c:pt idx="269">
                  <c:v>27.446225986015488</c:v>
                </c:pt>
                <c:pt idx="270">
                  <c:v>24.829212128942821</c:v>
                </c:pt>
                <c:pt idx="271">
                  <c:v>25.775619205327153</c:v>
                </c:pt>
                <c:pt idx="272">
                  <c:v>26.719289447419548</c:v>
                </c:pt>
                <c:pt idx="273">
                  <c:v>25.982852976857725</c:v>
                </c:pt>
                <c:pt idx="274">
                  <c:v>26.352042760029555</c:v>
                </c:pt>
                <c:pt idx="275">
                  <c:v>27.065383219292599</c:v>
                </c:pt>
                <c:pt idx="276">
                  <c:v>25.891441767665874</c:v>
                </c:pt>
                <c:pt idx="277">
                  <c:v>26.575021464390613</c:v>
                </c:pt>
                <c:pt idx="278">
                  <c:v>27.321372882858093</c:v>
                </c:pt>
                <c:pt idx="279">
                  <c:v>26.401030081249289</c:v>
                </c:pt>
                <c:pt idx="280">
                  <c:v>27.143661910198492</c:v>
                </c:pt>
                <c:pt idx="281">
                  <c:v>27.84078135182898</c:v>
                </c:pt>
                <c:pt idx="282">
                  <c:v>26.038017772864329</c:v>
                </c:pt>
                <c:pt idx="283">
                  <c:v>26.61236896953524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AC1-4851-A053-45DEEBD38B03}"/>
            </c:ext>
          </c:extLst>
        </c:ser>
        <c:ser>
          <c:idx val="4"/>
          <c:order val="4"/>
          <c:tx>
            <c:strRef>
              <c:f>'Dívida por indexador'!$U$11</c:f>
              <c:strCache>
                <c:ptCount val="1"/>
                <c:pt idx="0">
                  <c:v>Preços</c:v>
                </c:pt>
              </c:strCache>
            </c:strRef>
          </c:tx>
          <c:spPr>
            <a:solidFill>
              <a:srgbClr val="C00000"/>
            </a:solidFill>
            <a:ln w="25400">
              <a:noFill/>
            </a:ln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indexador'!$U$12:$U$295</c:f>
              <c:numCache>
                <c:formatCode>0.0_)</c:formatCode>
                <c:ptCount val="284"/>
                <c:pt idx="0">
                  <c:v>28.296219311017612</c:v>
                </c:pt>
                <c:pt idx="1">
                  <c:v>25.84693505602802</c:v>
                </c:pt>
                <c:pt idx="2">
                  <c:v>19.87404586987688</c:v>
                </c:pt>
                <c:pt idx="3">
                  <c:v>15.513215040501926</c:v>
                </c:pt>
                <c:pt idx="4">
                  <c:v>13.496436764552886</c:v>
                </c:pt>
                <c:pt idx="5">
                  <c:v>12.419923927403023</c:v>
                </c:pt>
                <c:pt idx="6">
                  <c:v>14.792860673063901</c:v>
                </c:pt>
                <c:pt idx="7">
                  <c:v>14.150438846667809</c:v>
                </c:pt>
                <c:pt idx="8">
                  <c:v>11.839803673153609</c:v>
                </c:pt>
                <c:pt idx="9">
                  <c:v>12.106263774866646</c:v>
                </c:pt>
                <c:pt idx="10">
                  <c:v>11.522218640565315</c:v>
                </c:pt>
                <c:pt idx="11">
                  <c:v>12.189870981958331</c:v>
                </c:pt>
                <c:pt idx="12">
                  <c:v>10.593728674186007</c:v>
                </c:pt>
                <c:pt idx="13">
                  <c:v>10.577818204371294</c:v>
                </c:pt>
                <c:pt idx="14">
                  <c:v>8.9097608823562471</c:v>
                </c:pt>
                <c:pt idx="15">
                  <c:v>8.8767082645240851</c:v>
                </c:pt>
                <c:pt idx="16">
                  <c:v>6.0811629025175895</c:v>
                </c:pt>
                <c:pt idx="17">
                  <c:v>5.4201708981947885</c:v>
                </c:pt>
                <c:pt idx="18">
                  <c:v>3.8164369512585692</c:v>
                </c:pt>
                <c:pt idx="19">
                  <c:v>3.3142380630366319</c:v>
                </c:pt>
                <c:pt idx="20">
                  <c:v>2.8619789604482988</c:v>
                </c:pt>
                <c:pt idx="21">
                  <c:v>2.653104239267567</c:v>
                </c:pt>
                <c:pt idx="22">
                  <c:v>2.2462979313673967</c:v>
                </c:pt>
                <c:pt idx="23">
                  <c:v>2.3537719889551312</c:v>
                </c:pt>
                <c:pt idx="24">
                  <c:v>2.2933998331090115</c:v>
                </c:pt>
                <c:pt idx="25">
                  <c:v>1.9756728678261615</c:v>
                </c:pt>
                <c:pt idx="26">
                  <c:v>1.9556354696194818</c:v>
                </c:pt>
                <c:pt idx="27">
                  <c:v>1.8665680534017373</c:v>
                </c:pt>
                <c:pt idx="28">
                  <c:v>1.7919479502726277</c:v>
                </c:pt>
                <c:pt idx="29">
                  <c:v>1.789476129603063</c:v>
                </c:pt>
                <c:pt idx="30">
                  <c:v>0.67987813257091512</c:v>
                </c:pt>
                <c:pt idx="31">
                  <c:v>1.2345139253570294</c:v>
                </c:pt>
                <c:pt idx="32">
                  <c:v>1.5403995863838373</c:v>
                </c:pt>
                <c:pt idx="33">
                  <c:v>3.0180317557322573</c:v>
                </c:pt>
                <c:pt idx="34">
                  <c:v>2.5965275312890554</c:v>
                </c:pt>
                <c:pt idx="35">
                  <c:v>2.3643982776843324</c:v>
                </c:pt>
                <c:pt idx="36">
                  <c:v>2.0282756795529244</c:v>
                </c:pt>
                <c:pt idx="37">
                  <c:v>1.5300402542693508</c:v>
                </c:pt>
                <c:pt idx="38">
                  <c:v>0.96782406047498104</c:v>
                </c:pt>
                <c:pt idx="39">
                  <c:v>1.188797924387984</c:v>
                </c:pt>
                <c:pt idx="40">
                  <c:v>0.53260438134930665</c:v>
                </c:pt>
                <c:pt idx="41">
                  <c:v>0.34363070713650812</c:v>
                </c:pt>
                <c:pt idx="42">
                  <c:v>0.34192992691500912</c:v>
                </c:pt>
                <c:pt idx="43">
                  <c:v>0.33415569116521487</c:v>
                </c:pt>
                <c:pt idx="44">
                  <c:v>0.31313797567977697</c:v>
                </c:pt>
                <c:pt idx="45">
                  <c:v>0.41445353566871984</c:v>
                </c:pt>
                <c:pt idx="46">
                  <c:v>0.39849183825187534</c:v>
                </c:pt>
                <c:pt idx="47">
                  <c:v>0.41008404446969615</c:v>
                </c:pt>
                <c:pt idx="48">
                  <c:v>0.43466533009817793</c:v>
                </c:pt>
                <c:pt idx="49">
                  <c:v>0.47510430242349688</c:v>
                </c:pt>
                <c:pt idx="50">
                  <c:v>0.61645045175328628</c:v>
                </c:pt>
                <c:pt idx="51">
                  <c:v>0.9177004682275135</c:v>
                </c:pt>
                <c:pt idx="52">
                  <c:v>0.80728896612022416</c:v>
                </c:pt>
                <c:pt idx="53">
                  <c:v>0.36134053719159404</c:v>
                </c:pt>
                <c:pt idx="54">
                  <c:v>0.28809899072821477</c:v>
                </c:pt>
                <c:pt idx="55">
                  <c:v>0.27542130664460857</c:v>
                </c:pt>
                <c:pt idx="56">
                  <c:v>0.20964937510708193</c:v>
                </c:pt>
                <c:pt idx="57">
                  <c:v>0.21154386221023913</c:v>
                </c:pt>
                <c:pt idx="58">
                  <c:v>0.21812403063506397</c:v>
                </c:pt>
                <c:pt idx="59">
                  <c:v>0.21532728092335637</c:v>
                </c:pt>
                <c:pt idx="60">
                  <c:v>0.22329386573720186</c:v>
                </c:pt>
                <c:pt idx="61">
                  <c:v>0.17221508047499609</c:v>
                </c:pt>
                <c:pt idx="62">
                  <c:v>0.2803769641404153</c:v>
                </c:pt>
                <c:pt idx="63">
                  <c:v>0.23663444966826436</c:v>
                </c:pt>
                <c:pt idx="64">
                  <c:v>0.23841351016122575</c:v>
                </c:pt>
                <c:pt idx="65">
                  <c:v>2.367583248847184</c:v>
                </c:pt>
                <c:pt idx="66">
                  <c:v>2.329978836111211</c:v>
                </c:pt>
                <c:pt idx="67">
                  <c:v>2.5599187355123423</c:v>
                </c:pt>
                <c:pt idx="68">
                  <c:v>2.7457514814780706</c:v>
                </c:pt>
                <c:pt idx="69">
                  <c:v>5.5807439506250889</c:v>
                </c:pt>
                <c:pt idx="70">
                  <c:v>5.4512567755441186</c:v>
                </c:pt>
                <c:pt idx="71">
                  <c:v>5.3861322192364618</c:v>
                </c:pt>
                <c:pt idx="72">
                  <c:v>5.5796742672097883</c:v>
                </c:pt>
                <c:pt idx="73">
                  <c:v>5.729905276060939</c:v>
                </c:pt>
                <c:pt idx="74">
                  <c:v>5.7499627352921312</c:v>
                </c:pt>
                <c:pt idx="75">
                  <c:v>5.7928496914677527</c:v>
                </c:pt>
                <c:pt idx="76">
                  <c:v>5.8437282502448058</c:v>
                </c:pt>
                <c:pt idx="77">
                  <c:v>5.9828927260203066</c:v>
                </c:pt>
                <c:pt idx="78">
                  <c:v>6.7746561416313966</c:v>
                </c:pt>
                <c:pt idx="79">
                  <c:v>7.1629975951123956</c:v>
                </c:pt>
                <c:pt idx="80">
                  <c:v>7.1110059583273095</c:v>
                </c:pt>
                <c:pt idx="81">
                  <c:v>7.1442597321562884</c:v>
                </c:pt>
                <c:pt idx="82">
                  <c:v>7.378772196994059</c:v>
                </c:pt>
                <c:pt idx="83">
                  <c:v>7.0705443932377081</c:v>
                </c:pt>
                <c:pt idx="84">
                  <c:v>6.6623397319111852</c:v>
                </c:pt>
                <c:pt idx="85">
                  <c:v>6.8117867324165537</c:v>
                </c:pt>
                <c:pt idx="86">
                  <c:v>6.8311480109382217</c:v>
                </c:pt>
                <c:pt idx="87">
                  <c:v>6.8968467399877982</c:v>
                </c:pt>
                <c:pt idx="88">
                  <c:v>7.2224070960892162</c:v>
                </c:pt>
                <c:pt idx="89">
                  <c:v>7.2061974745292741</c:v>
                </c:pt>
                <c:pt idx="90">
                  <c:v>8.2253487394423725</c:v>
                </c:pt>
                <c:pt idx="91">
                  <c:v>8.645891887381584</c:v>
                </c:pt>
                <c:pt idx="92">
                  <c:v>8.6161656112564931</c:v>
                </c:pt>
                <c:pt idx="93">
                  <c:v>8.822948942230429</c:v>
                </c:pt>
                <c:pt idx="94">
                  <c:v>8.8015904628414816</c:v>
                </c:pt>
                <c:pt idx="95">
                  <c:v>8.6198948220800631</c:v>
                </c:pt>
                <c:pt idx="96">
                  <c:v>8.6471026694349593</c:v>
                </c:pt>
                <c:pt idx="97">
                  <c:v>9.232749344422178</c:v>
                </c:pt>
                <c:pt idx="98">
                  <c:v>8.8978602938462998</c:v>
                </c:pt>
                <c:pt idx="99">
                  <c:v>9.827996059444029</c:v>
                </c:pt>
                <c:pt idx="100">
                  <c:v>11.168618748783505</c:v>
                </c:pt>
                <c:pt idx="101">
                  <c:v>11.373195605894097</c:v>
                </c:pt>
                <c:pt idx="102">
                  <c:v>11.064569901800441</c:v>
                </c:pt>
                <c:pt idx="103">
                  <c:v>11.409921713569306</c:v>
                </c:pt>
                <c:pt idx="104">
                  <c:v>11.659466112395048</c:v>
                </c:pt>
                <c:pt idx="105">
                  <c:v>12.281984735144727</c:v>
                </c:pt>
                <c:pt idx="106">
                  <c:v>12.179783744523492</c:v>
                </c:pt>
                <c:pt idx="107">
                  <c:v>11.962348612305759</c:v>
                </c:pt>
                <c:pt idx="108">
                  <c:v>11.602533863631743</c:v>
                </c:pt>
                <c:pt idx="109">
                  <c:v>11.451813502100752</c:v>
                </c:pt>
                <c:pt idx="110">
                  <c:v>11.770937148599925</c:v>
                </c:pt>
                <c:pt idx="111">
                  <c:v>12.068506847153285</c:v>
                </c:pt>
                <c:pt idx="112">
                  <c:v>12.034525781586895</c:v>
                </c:pt>
                <c:pt idx="113">
                  <c:v>12.579620486186508</c:v>
                </c:pt>
                <c:pt idx="114">
                  <c:v>12.278313196676248</c:v>
                </c:pt>
                <c:pt idx="115">
                  <c:v>12.538490535943705</c:v>
                </c:pt>
                <c:pt idx="116">
                  <c:v>12.515814970346067</c:v>
                </c:pt>
                <c:pt idx="117">
                  <c:v>12.925254467144182</c:v>
                </c:pt>
                <c:pt idx="118">
                  <c:v>13.149353684737196</c:v>
                </c:pt>
                <c:pt idx="119">
                  <c:v>13.530560632889621</c:v>
                </c:pt>
                <c:pt idx="120">
                  <c:v>13.680881273075068</c:v>
                </c:pt>
                <c:pt idx="121">
                  <c:v>13.914878051770231</c:v>
                </c:pt>
                <c:pt idx="122">
                  <c:v>13.974544319403057</c:v>
                </c:pt>
                <c:pt idx="123">
                  <c:v>13.969335824747739</c:v>
                </c:pt>
                <c:pt idx="124">
                  <c:v>14.061194339354005</c:v>
                </c:pt>
                <c:pt idx="125">
                  <c:v>14.077695163703424</c:v>
                </c:pt>
                <c:pt idx="126">
                  <c:v>13.625119518687818</c:v>
                </c:pt>
                <c:pt idx="127">
                  <c:v>13.426482510897845</c:v>
                </c:pt>
                <c:pt idx="128">
                  <c:v>13.29475404376578</c:v>
                </c:pt>
                <c:pt idx="129">
                  <c:v>13.411361837243611</c:v>
                </c:pt>
                <c:pt idx="130">
                  <c:v>13.370867096931544</c:v>
                </c:pt>
                <c:pt idx="131">
                  <c:v>13.3916350192788</c:v>
                </c:pt>
                <c:pt idx="132">
                  <c:v>13.184391953832828</c:v>
                </c:pt>
                <c:pt idx="133">
                  <c:v>13.086485569342537</c:v>
                </c:pt>
                <c:pt idx="134">
                  <c:v>13.050834858606711</c:v>
                </c:pt>
                <c:pt idx="135">
                  <c:v>13.119435541212008</c:v>
                </c:pt>
                <c:pt idx="136">
                  <c:v>13.908937470522389</c:v>
                </c:pt>
                <c:pt idx="137">
                  <c:v>15.18032079145113</c:v>
                </c:pt>
                <c:pt idx="138">
                  <c:v>18.095237750870403</c:v>
                </c:pt>
                <c:pt idx="139">
                  <c:v>19.699756220605632</c:v>
                </c:pt>
                <c:pt idx="140">
                  <c:v>20.316888011748112</c:v>
                </c:pt>
                <c:pt idx="141">
                  <c:v>20.47891707025882</c:v>
                </c:pt>
                <c:pt idx="142">
                  <c:v>20.095296920759605</c:v>
                </c:pt>
                <c:pt idx="143">
                  <c:v>20.329288519889481</c:v>
                </c:pt>
                <c:pt idx="144">
                  <c:v>20.020807914811119</c:v>
                </c:pt>
                <c:pt idx="145">
                  <c:v>20.05063911333928</c:v>
                </c:pt>
                <c:pt idx="146">
                  <c:v>20.14554453191564</c:v>
                </c:pt>
                <c:pt idx="147">
                  <c:v>20.459358447632308</c:v>
                </c:pt>
                <c:pt idx="148">
                  <c:v>20.987946778526901</c:v>
                </c:pt>
                <c:pt idx="149">
                  <c:v>21.36363509648767</c:v>
                </c:pt>
                <c:pt idx="150">
                  <c:v>21.109198810943425</c:v>
                </c:pt>
                <c:pt idx="151">
                  <c:v>20.76650869257805</c:v>
                </c:pt>
                <c:pt idx="152">
                  <c:v>20.735302214728222</c:v>
                </c:pt>
                <c:pt idx="153">
                  <c:v>21.190522747554159</c:v>
                </c:pt>
                <c:pt idx="154">
                  <c:v>20.531612204082318</c:v>
                </c:pt>
                <c:pt idx="155">
                  <c:v>21.435547581117152</c:v>
                </c:pt>
                <c:pt idx="156">
                  <c:v>21.427715911337856</c:v>
                </c:pt>
                <c:pt idx="157">
                  <c:v>21.510070897454924</c:v>
                </c:pt>
                <c:pt idx="158">
                  <c:v>22.375904578945889</c:v>
                </c:pt>
                <c:pt idx="159">
                  <c:v>22.510379373744826</c:v>
                </c:pt>
                <c:pt idx="160">
                  <c:v>22.668547599102919</c:v>
                </c:pt>
                <c:pt idx="161">
                  <c:v>23.12862664753262</c:v>
                </c:pt>
                <c:pt idx="162">
                  <c:v>22.883702986757225</c:v>
                </c:pt>
                <c:pt idx="163">
                  <c:v>23.200766093107362</c:v>
                </c:pt>
                <c:pt idx="164">
                  <c:v>23.530435073492693</c:v>
                </c:pt>
                <c:pt idx="165">
                  <c:v>22.988340272184654</c:v>
                </c:pt>
                <c:pt idx="166">
                  <c:v>23.179384676208585</c:v>
                </c:pt>
                <c:pt idx="167">
                  <c:v>23.504911787814663</c:v>
                </c:pt>
                <c:pt idx="168">
                  <c:v>23.600063492905658</c:v>
                </c:pt>
                <c:pt idx="169">
                  <c:v>23.722067548127264</c:v>
                </c:pt>
                <c:pt idx="170">
                  <c:v>23.92897871214474</c:v>
                </c:pt>
                <c:pt idx="171">
                  <c:v>23.93772845230988</c:v>
                </c:pt>
                <c:pt idx="172">
                  <c:v>23.949745792418014</c:v>
                </c:pt>
                <c:pt idx="173">
                  <c:v>23.709603660900029</c:v>
                </c:pt>
                <c:pt idx="174">
                  <c:v>23.392610953959441</c:v>
                </c:pt>
                <c:pt idx="175">
                  <c:v>23.385294846585218</c:v>
                </c:pt>
                <c:pt idx="176">
                  <c:v>23.290175752042007</c:v>
                </c:pt>
                <c:pt idx="177">
                  <c:v>23.641715686375537</c:v>
                </c:pt>
                <c:pt idx="178">
                  <c:v>21.84068873121862</c:v>
                </c:pt>
                <c:pt idx="179">
                  <c:v>21.796322866423875</c:v>
                </c:pt>
                <c:pt idx="180">
                  <c:v>21.386487913271214</c:v>
                </c:pt>
                <c:pt idx="181">
                  <c:v>21.675813502963152</c:v>
                </c:pt>
                <c:pt idx="182">
                  <c:v>21.732524533250029</c:v>
                </c:pt>
                <c:pt idx="183">
                  <c:v>21.756281609449498</c:v>
                </c:pt>
                <c:pt idx="184">
                  <c:v>21.41033797243524</c:v>
                </c:pt>
                <c:pt idx="185">
                  <c:v>21.910490107321113</c:v>
                </c:pt>
                <c:pt idx="186">
                  <c:v>22.00097926592527</c:v>
                </c:pt>
                <c:pt idx="187">
                  <c:v>22.542267910195569</c:v>
                </c:pt>
                <c:pt idx="188">
                  <c:v>23.912953403581753</c:v>
                </c:pt>
                <c:pt idx="189">
                  <c:v>24.021328941002167</c:v>
                </c:pt>
                <c:pt idx="190">
                  <c:v>23.808700185098374</c:v>
                </c:pt>
                <c:pt idx="191">
                  <c:v>23.92458315613278</c:v>
                </c:pt>
                <c:pt idx="192">
                  <c:v>23.946299696518921</c:v>
                </c:pt>
                <c:pt idx="193">
                  <c:v>22.599984890973545</c:v>
                </c:pt>
                <c:pt idx="194">
                  <c:v>22.564903716602458</c:v>
                </c:pt>
                <c:pt idx="195">
                  <c:v>22.686778504447666</c:v>
                </c:pt>
                <c:pt idx="196">
                  <c:v>22.673322292744977</c:v>
                </c:pt>
                <c:pt idx="197">
                  <c:v>24.22218385012496</c:v>
                </c:pt>
                <c:pt idx="198">
                  <c:v>23.948188267113906</c:v>
                </c:pt>
                <c:pt idx="199">
                  <c:v>24.101570024685351</c:v>
                </c:pt>
                <c:pt idx="200">
                  <c:v>24.275759563695701</c:v>
                </c:pt>
                <c:pt idx="201">
                  <c:v>24.711305641589469</c:v>
                </c:pt>
                <c:pt idx="202">
                  <c:v>23.114388430615758</c:v>
                </c:pt>
                <c:pt idx="203">
                  <c:v>23.727862641060792</c:v>
                </c:pt>
                <c:pt idx="204">
                  <c:v>24.036445720832329</c:v>
                </c:pt>
                <c:pt idx="205">
                  <c:v>24.238478458577493</c:v>
                </c:pt>
                <c:pt idx="206">
                  <c:v>24.714369271179638</c:v>
                </c:pt>
                <c:pt idx="207">
                  <c:v>25.056101498779888</c:v>
                </c:pt>
                <c:pt idx="208">
                  <c:v>24.609097223830446</c:v>
                </c:pt>
                <c:pt idx="209">
                  <c:v>25.19307895878422</c:v>
                </c:pt>
                <c:pt idx="210">
                  <c:v>25.076091013904865</c:v>
                </c:pt>
                <c:pt idx="211">
                  <c:v>26.308987289841003</c:v>
                </c:pt>
                <c:pt idx="212">
                  <c:v>26.402399994524878</c:v>
                </c:pt>
                <c:pt idx="213">
                  <c:v>26.58772022871857</c:v>
                </c:pt>
                <c:pt idx="214">
                  <c:v>26.74023755544097</c:v>
                </c:pt>
                <c:pt idx="215">
                  <c:v>28.162489337394604</c:v>
                </c:pt>
                <c:pt idx="216">
                  <c:v>28.265580067457613</c:v>
                </c:pt>
                <c:pt idx="217">
                  <c:v>26.689653005438519</c:v>
                </c:pt>
                <c:pt idx="218">
                  <c:v>27.112079016678798</c:v>
                </c:pt>
                <c:pt idx="219">
                  <c:v>27.066892761958954</c:v>
                </c:pt>
                <c:pt idx="220">
                  <c:v>27.07205179164275</c:v>
                </c:pt>
                <c:pt idx="221">
                  <c:v>28.172296621490055</c:v>
                </c:pt>
                <c:pt idx="222">
                  <c:v>28.186497042545653</c:v>
                </c:pt>
                <c:pt idx="223">
                  <c:v>28.004968461363255</c:v>
                </c:pt>
                <c:pt idx="224">
                  <c:v>28.171662272556546</c:v>
                </c:pt>
                <c:pt idx="225">
                  <c:v>28.364814613942187</c:v>
                </c:pt>
                <c:pt idx="226">
                  <c:v>26.510813971003294</c:v>
                </c:pt>
                <c:pt idx="227">
                  <c:v>26.70139955180943</c:v>
                </c:pt>
                <c:pt idx="228">
                  <c:v>26.913234146544408</c:v>
                </c:pt>
                <c:pt idx="229">
                  <c:v>26.793575982152738</c:v>
                </c:pt>
                <c:pt idx="230">
                  <c:v>27.305928792370139</c:v>
                </c:pt>
                <c:pt idx="231">
                  <c:v>27.380545875781507</c:v>
                </c:pt>
                <c:pt idx="232">
                  <c:v>27.669707261273391</c:v>
                </c:pt>
                <c:pt idx="233">
                  <c:v>28.894539819003324</c:v>
                </c:pt>
                <c:pt idx="234">
                  <c:v>28.469723568823213</c:v>
                </c:pt>
                <c:pt idx="235">
                  <c:v>28.536257125724084</c:v>
                </c:pt>
                <c:pt idx="236">
                  <c:v>28.830594811790249</c:v>
                </c:pt>
                <c:pt idx="237">
                  <c:v>29.094918730261842</c:v>
                </c:pt>
                <c:pt idx="238">
                  <c:v>29.089158740045097</c:v>
                </c:pt>
                <c:pt idx="239">
                  <c:v>29.1820187053574</c:v>
                </c:pt>
                <c:pt idx="240">
                  <c:v>29.051954470130099</c:v>
                </c:pt>
                <c:pt idx="241">
                  <c:v>26.890622079021913</c:v>
                </c:pt>
                <c:pt idx="242">
                  <c:v>26.551361949779839</c:v>
                </c:pt>
                <c:pt idx="243">
                  <c:v>26.603764385767313</c:v>
                </c:pt>
                <c:pt idx="244">
                  <c:v>26.434491915972785</c:v>
                </c:pt>
                <c:pt idx="245">
                  <c:v>26.937552056798737</c:v>
                </c:pt>
                <c:pt idx="246">
                  <c:v>26.841508041772798</c:v>
                </c:pt>
                <c:pt idx="247">
                  <c:v>26.536441672622317</c:v>
                </c:pt>
                <c:pt idx="248">
                  <c:v>26.697776760457536</c:v>
                </c:pt>
                <c:pt idx="249">
                  <c:v>27.417718170173167</c:v>
                </c:pt>
                <c:pt idx="250">
                  <c:v>25.440043447816084</c:v>
                </c:pt>
                <c:pt idx="251">
                  <c:v>25.707225599288702</c:v>
                </c:pt>
                <c:pt idx="252">
                  <c:v>25.57676093195721</c:v>
                </c:pt>
                <c:pt idx="253">
                  <c:v>25.244566874249909</c:v>
                </c:pt>
                <c:pt idx="254">
                  <c:v>25.304336940258249</c:v>
                </c:pt>
                <c:pt idx="255">
                  <c:v>25.499039138577643</c:v>
                </c:pt>
                <c:pt idx="256">
                  <c:v>25.568014830735525</c:v>
                </c:pt>
                <c:pt idx="257">
                  <c:v>25.626532067684526</c:v>
                </c:pt>
                <c:pt idx="258">
                  <c:v>25.582183881935833</c:v>
                </c:pt>
                <c:pt idx="259">
                  <c:v>25.603388170641082</c:v>
                </c:pt>
                <c:pt idx="260">
                  <c:v>26.186036863922414</c:v>
                </c:pt>
                <c:pt idx="261">
                  <c:v>26.248694960745254</c:v>
                </c:pt>
                <c:pt idx="262">
                  <c:v>26.100312850186441</c:v>
                </c:pt>
                <c:pt idx="263">
                  <c:v>26.352273347048609</c:v>
                </c:pt>
                <c:pt idx="264">
                  <c:v>26.147625617575855</c:v>
                </c:pt>
                <c:pt idx="265">
                  <c:v>23.967581127421745</c:v>
                </c:pt>
                <c:pt idx="266">
                  <c:v>24.115737730269686</c:v>
                </c:pt>
                <c:pt idx="267">
                  <c:v>24.585179630115164</c:v>
                </c:pt>
                <c:pt idx="268">
                  <c:v>24.325348244046268</c:v>
                </c:pt>
                <c:pt idx="269">
                  <c:v>24.695460555107939</c:v>
                </c:pt>
                <c:pt idx="270">
                  <c:v>24.87038116760603</c:v>
                </c:pt>
                <c:pt idx="271">
                  <c:v>24.686109256794513</c:v>
                </c:pt>
                <c:pt idx="272">
                  <c:v>24.732675781028799</c:v>
                </c:pt>
                <c:pt idx="273">
                  <c:v>24.887022925830173</c:v>
                </c:pt>
                <c:pt idx="274">
                  <c:v>23.323545402007749</c:v>
                </c:pt>
                <c:pt idx="275">
                  <c:v>23.549989911170773</c:v>
                </c:pt>
                <c:pt idx="276">
                  <c:v>23.086835563141989</c:v>
                </c:pt>
                <c:pt idx="277">
                  <c:v>22.833774611715725</c:v>
                </c:pt>
                <c:pt idx="278">
                  <c:v>22.950811208773654</c:v>
                </c:pt>
                <c:pt idx="279">
                  <c:v>23.058090931413648</c:v>
                </c:pt>
                <c:pt idx="280">
                  <c:v>23.098725488157868</c:v>
                </c:pt>
                <c:pt idx="281">
                  <c:v>23.48565957493463</c:v>
                </c:pt>
                <c:pt idx="282">
                  <c:v>23.443777048209846</c:v>
                </c:pt>
                <c:pt idx="283">
                  <c:v>23.188663526918198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AC1-4851-A053-45DEEBD38B03}"/>
            </c:ext>
          </c:extLst>
        </c:ser>
        <c:ser>
          <c:idx val="5"/>
          <c:order val="5"/>
          <c:tx>
            <c:strRef>
              <c:f>'Dívida por indexador'!$V$11</c:f>
              <c:strCache>
                <c:ptCount val="1"/>
                <c:pt idx="0">
                  <c:v>TR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indexador'!$V$12:$V$295</c:f>
              <c:numCache>
                <c:formatCode>0.0_)</c:formatCode>
                <c:ptCount val="284"/>
                <c:pt idx="0">
                  <c:v>8.162419504221365</c:v>
                </c:pt>
                <c:pt idx="1">
                  <c:v>9.3121465306216322</c:v>
                </c:pt>
                <c:pt idx="2">
                  <c:v>12.191856384932219</c:v>
                </c:pt>
                <c:pt idx="3">
                  <c:v>15.059272904771156</c:v>
                </c:pt>
                <c:pt idx="4">
                  <c:v>18.732250330700843</c:v>
                </c:pt>
                <c:pt idx="5">
                  <c:v>22.801475664805132</c:v>
                </c:pt>
                <c:pt idx="6">
                  <c:v>23.016555992005692</c:v>
                </c:pt>
                <c:pt idx="7">
                  <c:v>18.93367026345495</c:v>
                </c:pt>
                <c:pt idx="8">
                  <c:v>17.366485901078939</c:v>
                </c:pt>
                <c:pt idx="9">
                  <c:v>21.832185059501487</c:v>
                </c:pt>
                <c:pt idx="10">
                  <c:v>27.893428003889113</c:v>
                </c:pt>
                <c:pt idx="11">
                  <c:v>29.325449861607389</c:v>
                </c:pt>
                <c:pt idx="12">
                  <c:v>18.537443444811281</c:v>
                </c:pt>
                <c:pt idx="13">
                  <c:v>14.363483930529553</c:v>
                </c:pt>
                <c:pt idx="14">
                  <c:v>12.324175363120739</c:v>
                </c:pt>
                <c:pt idx="15">
                  <c:v>10.078517216024785</c:v>
                </c:pt>
                <c:pt idx="16">
                  <c:v>8.800688733982124</c:v>
                </c:pt>
                <c:pt idx="17">
                  <c:v>9.2566572415002533</c:v>
                </c:pt>
                <c:pt idx="18">
                  <c:v>9.233197371474688</c:v>
                </c:pt>
                <c:pt idx="19">
                  <c:v>9.1808347905574745</c:v>
                </c:pt>
                <c:pt idx="20">
                  <c:v>10.613956199310991</c:v>
                </c:pt>
                <c:pt idx="21">
                  <c:v>11.196866847037402</c:v>
                </c:pt>
                <c:pt idx="22">
                  <c:v>9.595401411790812</c:v>
                </c:pt>
                <c:pt idx="23">
                  <c:v>9.9544265112627368</c:v>
                </c:pt>
                <c:pt idx="24">
                  <c:v>9.8266216737939072</c:v>
                </c:pt>
                <c:pt idx="25">
                  <c:v>8.8665802450733224</c:v>
                </c:pt>
                <c:pt idx="26">
                  <c:v>8.563087902801561</c:v>
                </c:pt>
                <c:pt idx="27">
                  <c:v>8.3024065629993675</c:v>
                </c:pt>
                <c:pt idx="28">
                  <c:v>8.0218561483262985</c:v>
                </c:pt>
                <c:pt idx="29">
                  <c:v>8.0606205437688274</c:v>
                </c:pt>
                <c:pt idx="30">
                  <c:v>8.2025235149989442</c:v>
                </c:pt>
                <c:pt idx="31">
                  <c:v>8.0147257358718473</c:v>
                </c:pt>
                <c:pt idx="32">
                  <c:v>7.6501410215010583</c:v>
                </c:pt>
                <c:pt idx="33">
                  <c:v>8.1221597834740162</c:v>
                </c:pt>
                <c:pt idx="34">
                  <c:v>7.7658656500236232</c:v>
                </c:pt>
                <c:pt idx="35">
                  <c:v>8.0212934124677968</c:v>
                </c:pt>
                <c:pt idx="36">
                  <c:v>8.151311064264819</c:v>
                </c:pt>
                <c:pt idx="37">
                  <c:v>8.1098641779882872</c:v>
                </c:pt>
                <c:pt idx="38">
                  <c:v>11.260995563137625</c:v>
                </c:pt>
                <c:pt idx="39">
                  <c:v>11.982947327487137</c:v>
                </c:pt>
                <c:pt idx="40">
                  <c:v>11.258344861847435</c:v>
                </c:pt>
                <c:pt idx="41">
                  <c:v>9.0905090684806975</c:v>
                </c:pt>
                <c:pt idx="42">
                  <c:v>8.3197879561166044</c:v>
                </c:pt>
                <c:pt idx="43">
                  <c:v>7.5960977595804415</c:v>
                </c:pt>
                <c:pt idx="44">
                  <c:v>6.5422322780792106</c:v>
                </c:pt>
                <c:pt idx="45">
                  <c:v>5.8478288422806113</c:v>
                </c:pt>
                <c:pt idx="46">
                  <c:v>5.7026141622492705</c:v>
                </c:pt>
                <c:pt idx="47">
                  <c:v>5.7930473535782685</c:v>
                </c:pt>
                <c:pt idx="48">
                  <c:v>5.4305811551014438</c:v>
                </c:pt>
                <c:pt idx="49">
                  <c:v>5.7957438368306393</c:v>
                </c:pt>
                <c:pt idx="50">
                  <c:v>5.8196715446192151</c:v>
                </c:pt>
                <c:pt idx="51">
                  <c:v>5.1738128373787537</c:v>
                </c:pt>
                <c:pt idx="52">
                  <c:v>5.9391470880930664</c:v>
                </c:pt>
                <c:pt idx="53">
                  <c:v>6.3222748174025307</c:v>
                </c:pt>
                <c:pt idx="54">
                  <c:v>5.2465265546104973</c:v>
                </c:pt>
                <c:pt idx="55">
                  <c:v>4.8041340769889089</c:v>
                </c:pt>
                <c:pt idx="56">
                  <c:v>4.517974163201667</c:v>
                </c:pt>
                <c:pt idx="57">
                  <c:v>4.6572636460625612</c:v>
                </c:pt>
                <c:pt idx="58">
                  <c:v>4.6403242431281218</c:v>
                </c:pt>
                <c:pt idx="59">
                  <c:v>4.0756750894184552</c:v>
                </c:pt>
                <c:pt idx="60">
                  <c:v>4.083900311105829</c:v>
                </c:pt>
                <c:pt idx="61">
                  <c:v>3.7852422136492425</c:v>
                </c:pt>
                <c:pt idx="62">
                  <c:v>3.7442645385296314</c:v>
                </c:pt>
                <c:pt idx="63">
                  <c:v>3.7127344482086198</c:v>
                </c:pt>
                <c:pt idx="64">
                  <c:v>3.7620627058220459</c:v>
                </c:pt>
                <c:pt idx="65">
                  <c:v>3.7338612043847994</c:v>
                </c:pt>
                <c:pt idx="66">
                  <c:v>3.6389235622311862</c:v>
                </c:pt>
                <c:pt idx="67">
                  <c:v>3.6520182618154644</c:v>
                </c:pt>
                <c:pt idx="68">
                  <c:v>3.6329906512768808</c:v>
                </c:pt>
                <c:pt idx="69">
                  <c:v>5.6002962502207962</c:v>
                </c:pt>
                <c:pt idx="70">
                  <c:v>5.4128376292194229</c:v>
                </c:pt>
                <c:pt idx="71">
                  <c:v>5.3232941135260816</c:v>
                </c:pt>
                <c:pt idx="72">
                  <c:v>5.2937538730858487</c:v>
                </c:pt>
                <c:pt idx="73">
                  <c:v>4.9922615250971401</c:v>
                </c:pt>
                <c:pt idx="74">
                  <c:v>4.9561824819936202</c:v>
                </c:pt>
                <c:pt idx="75">
                  <c:v>4.6927594466523654</c:v>
                </c:pt>
                <c:pt idx="76">
                  <c:v>4.7006787534165646</c:v>
                </c:pt>
                <c:pt idx="77">
                  <c:v>4.7437217653689956</c:v>
                </c:pt>
                <c:pt idx="78">
                  <c:v>4.6138455524189306</c:v>
                </c:pt>
                <c:pt idx="79">
                  <c:v>4.6254718838196904</c:v>
                </c:pt>
                <c:pt idx="80">
                  <c:v>4.5175285261941482</c:v>
                </c:pt>
                <c:pt idx="81">
                  <c:v>4.9255933003238859</c:v>
                </c:pt>
                <c:pt idx="82">
                  <c:v>4.8827772047585221</c:v>
                </c:pt>
                <c:pt idx="83">
                  <c:v>5.0334748101994133</c:v>
                </c:pt>
                <c:pt idx="84">
                  <c:v>3.8077140811592365</c:v>
                </c:pt>
                <c:pt idx="85">
                  <c:v>3.7243805939830552</c:v>
                </c:pt>
                <c:pt idx="86">
                  <c:v>3.6626375040642154</c:v>
                </c:pt>
                <c:pt idx="87">
                  <c:v>3.4626577769386246</c:v>
                </c:pt>
                <c:pt idx="88">
                  <c:v>3.558358509820736</c:v>
                </c:pt>
                <c:pt idx="89">
                  <c:v>3.8852417650954365</c:v>
                </c:pt>
                <c:pt idx="90">
                  <c:v>2.3895688784836508</c:v>
                </c:pt>
                <c:pt idx="91">
                  <c:v>2.4921636086998515</c:v>
                </c:pt>
                <c:pt idx="92">
                  <c:v>2.4007001399831021</c:v>
                </c:pt>
                <c:pt idx="93">
                  <c:v>2.3655923022818461</c:v>
                </c:pt>
                <c:pt idx="94">
                  <c:v>2.2581652236930894</c:v>
                </c:pt>
                <c:pt idx="95">
                  <c:v>2.1696168610027682</c:v>
                </c:pt>
                <c:pt idx="96">
                  <c:v>1.7613883099483165</c:v>
                </c:pt>
                <c:pt idx="97">
                  <c:v>1.8648204601545049</c:v>
                </c:pt>
                <c:pt idx="98">
                  <c:v>1.7723332139953956</c:v>
                </c:pt>
                <c:pt idx="99">
                  <c:v>1.8176162102241624</c:v>
                </c:pt>
                <c:pt idx="100">
                  <c:v>1.8125937714518303</c:v>
                </c:pt>
                <c:pt idx="101">
                  <c:v>1.8599693467144094</c:v>
                </c:pt>
                <c:pt idx="102">
                  <c:v>1.7908302671830425</c:v>
                </c:pt>
                <c:pt idx="103">
                  <c:v>1.7930776819672385</c:v>
                </c:pt>
                <c:pt idx="104">
                  <c:v>1.8005641112387165</c:v>
                </c:pt>
                <c:pt idx="105">
                  <c:v>1.8804486334359505</c:v>
                </c:pt>
                <c:pt idx="106">
                  <c:v>1.8750383884169151</c:v>
                </c:pt>
                <c:pt idx="107">
                  <c:v>1.8740181205964201</c:v>
                </c:pt>
                <c:pt idx="108">
                  <c:v>1.8438948634140866</c:v>
                </c:pt>
                <c:pt idx="109">
                  <c:v>1.7105890137475761</c:v>
                </c:pt>
                <c:pt idx="110">
                  <c:v>1.6909745370329348</c:v>
                </c:pt>
                <c:pt idx="111">
                  <c:v>1.6397816474462452</c:v>
                </c:pt>
                <c:pt idx="112">
                  <c:v>1.6438722944632895</c:v>
                </c:pt>
                <c:pt idx="113">
                  <c:v>1.6769887863171244</c:v>
                </c:pt>
                <c:pt idx="114">
                  <c:v>1.6305715487673906</c:v>
                </c:pt>
                <c:pt idx="115">
                  <c:v>1.6365580589118818</c:v>
                </c:pt>
                <c:pt idx="116">
                  <c:v>1.6305213560922536</c:v>
                </c:pt>
                <c:pt idx="117">
                  <c:v>1.6362421261032953</c:v>
                </c:pt>
                <c:pt idx="118">
                  <c:v>1.6362698324014939</c:v>
                </c:pt>
                <c:pt idx="119">
                  <c:v>1.6501887051196096</c:v>
                </c:pt>
                <c:pt idx="120">
                  <c:v>1.6857543221714664</c:v>
                </c:pt>
                <c:pt idx="121">
                  <c:v>1.7173272436717311</c:v>
                </c:pt>
                <c:pt idx="122">
                  <c:v>1.7315724772372587</c:v>
                </c:pt>
                <c:pt idx="123">
                  <c:v>1.7459998068893507</c:v>
                </c:pt>
                <c:pt idx="124">
                  <c:v>1.7147980334695112</c:v>
                </c:pt>
                <c:pt idx="125">
                  <c:v>2.5706213840778274</c:v>
                </c:pt>
                <c:pt idx="126">
                  <c:v>2.5208082180841984</c:v>
                </c:pt>
                <c:pt idx="127">
                  <c:v>2.4830096805678736</c:v>
                </c:pt>
                <c:pt idx="128">
                  <c:v>2.4393134990508649</c:v>
                </c:pt>
                <c:pt idx="129">
                  <c:v>2.4057850076662954</c:v>
                </c:pt>
                <c:pt idx="130">
                  <c:v>2.4098090448532878</c:v>
                </c:pt>
                <c:pt idx="131">
                  <c:v>2.3987439983894383</c:v>
                </c:pt>
                <c:pt idx="132">
                  <c:v>2.3746643775492826</c:v>
                </c:pt>
                <c:pt idx="133">
                  <c:v>2.3521457838572251</c:v>
                </c:pt>
                <c:pt idx="134">
                  <c:v>2.3507129876055672</c:v>
                </c:pt>
                <c:pt idx="135">
                  <c:v>2.0887209695235964</c:v>
                </c:pt>
                <c:pt idx="136">
                  <c:v>2.0977386524856612</c:v>
                </c:pt>
                <c:pt idx="137">
                  <c:v>2.0952684849057555</c:v>
                </c:pt>
                <c:pt idx="138">
                  <c:v>2.0001476638252793</c:v>
                </c:pt>
                <c:pt idx="139">
                  <c:v>1.9935462861183659</c:v>
                </c:pt>
                <c:pt idx="140">
                  <c:v>1.9671018168280607</c:v>
                </c:pt>
                <c:pt idx="141">
                  <c:v>1.9562571375631406</c:v>
                </c:pt>
                <c:pt idx="142">
                  <c:v>1.8598947430300297</c:v>
                </c:pt>
                <c:pt idx="143">
                  <c:v>1.8741638074867062</c:v>
                </c:pt>
                <c:pt idx="144">
                  <c:v>2.0348834867280634</c:v>
                </c:pt>
                <c:pt idx="145">
                  <c:v>2.0524582522338775</c:v>
                </c:pt>
                <c:pt idx="146">
                  <c:v>2.0703137867544266</c:v>
                </c:pt>
                <c:pt idx="147">
                  <c:v>2.0673482687723745</c:v>
                </c:pt>
                <c:pt idx="148">
                  <c:v>2.0610126146505907</c:v>
                </c:pt>
                <c:pt idx="149">
                  <c:v>2.0970281108154909</c:v>
                </c:pt>
                <c:pt idx="150">
                  <c:v>2.0411493671747936</c:v>
                </c:pt>
                <c:pt idx="151">
                  <c:v>2.1464132667388904</c:v>
                </c:pt>
                <c:pt idx="152">
                  <c:v>2.146465122125977</c:v>
                </c:pt>
                <c:pt idx="153">
                  <c:v>2.1078808818104826</c:v>
                </c:pt>
                <c:pt idx="154">
                  <c:v>2.0361545679982043</c:v>
                </c:pt>
                <c:pt idx="155">
                  <c:v>2.0544964287562126</c:v>
                </c:pt>
                <c:pt idx="156">
                  <c:v>2.0318395213816154</c:v>
                </c:pt>
                <c:pt idx="157">
                  <c:v>2.0052924030553263</c:v>
                </c:pt>
                <c:pt idx="158">
                  <c:v>1.9686318459811323</c:v>
                </c:pt>
                <c:pt idx="159">
                  <c:v>1.9708465200410166</c:v>
                </c:pt>
                <c:pt idx="160">
                  <c:v>1.9673323180075224</c:v>
                </c:pt>
                <c:pt idx="161">
                  <c:v>1.8422106292799476</c:v>
                </c:pt>
                <c:pt idx="162">
                  <c:v>1.7868311632719351</c:v>
                </c:pt>
                <c:pt idx="163">
                  <c:v>1.786449284307015</c:v>
                </c:pt>
                <c:pt idx="164">
                  <c:v>1.7798472780373455</c:v>
                </c:pt>
                <c:pt idx="165">
                  <c:v>1.7771795991319548</c:v>
                </c:pt>
                <c:pt idx="166">
                  <c:v>1.7344552668984718</c:v>
                </c:pt>
                <c:pt idx="167">
                  <c:v>1.7236309861896331</c:v>
                </c:pt>
                <c:pt idx="168">
                  <c:v>1.644952930099886</c:v>
                </c:pt>
                <c:pt idx="169">
                  <c:v>1.4196754354493493</c:v>
                </c:pt>
                <c:pt idx="170">
                  <c:v>1.2063864784918228</c:v>
                </c:pt>
                <c:pt idx="171">
                  <c:v>1.2040719715462163</c:v>
                </c:pt>
                <c:pt idx="172">
                  <c:v>1.243794948623306</c:v>
                </c:pt>
                <c:pt idx="173">
                  <c:v>1.2740806907761164</c:v>
                </c:pt>
                <c:pt idx="174">
                  <c:v>1.2381297577334802</c:v>
                </c:pt>
                <c:pt idx="175">
                  <c:v>1.223528248954961</c:v>
                </c:pt>
                <c:pt idx="176">
                  <c:v>1.2118926116464959</c:v>
                </c:pt>
                <c:pt idx="177">
                  <c:v>1.2091349531014424</c:v>
                </c:pt>
                <c:pt idx="178">
                  <c:v>1.1913189383403369</c:v>
                </c:pt>
                <c:pt idx="179">
                  <c:v>1.1582209395298777</c:v>
                </c:pt>
                <c:pt idx="180">
                  <c:v>1.089965336251677</c:v>
                </c:pt>
                <c:pt idx="181">
                  <c:v>0.94348566157252434</c:v>
                </c:pt>
                <c:pt idx="182">
                  <c:v>0.93206399445714105</c:v>
                </c:pt>
                <c:pt idx="183">
                  <c:v>0.92680106981067256</c:v>
                </c:pt>
                <c:pt idx="184">
                  <c:v>0.92084636804673803</c:v>
                </c:pt>
                <c:pt idx="185">
                  <c:v>0.91571561642358157</c:v>
                </c:pt>
                <c:pt idx="186">
                  <c:v>0.89219421972291046</c:v>
                </c:pt>
                <c:pt idx="187">
                  <c:v>0.88461837397261889</c:v>
                </c:pt>
                <c:pt idx="188">
                  <c:v>0.91893412480725245</c:v>
                </c:pt>
                <c:pt idx="189">
                  <c:v>0.87317344963592258</c:v>
                </c:pt>
                <c:pt idx="190">
                  <c:v>0.8658373340406218</c:v>
                </c:pt>
                <c:pt idx="191">
                  <c:v>0.8499253484336472</c:v>
                </c:pt>
                <c:pt idx="192">
                  <c:v>0.85317874795584614</c:v>
                </c:pt>
                <c:pt idx="193">
                  <c:v>0.79428587810289419</c:v>
                </c:pt>
                <c:pt idx="194">
                  <c:v>0.77926873438080679</c:v>
                </c:pt>
                <c:pt idx="195">
                  <c:v>0.78018656456681224</c:v>
                </c:pt>
                <c:pt idx="196">
                  <c:v>0.71072165588200709</c:v>
                </c:pt>
                <c:pt idx="197">
                  <c:v>0.71946388594521382</c:v>
                </c:pt>
                <c:pt idx="198">
                  <c:v>0.6921343324350584</c:v>
                </c:pt>
                <c:pt idx="199">
                  <c:v>0.67831718804095731</c:v>
                </c:pt>
                <c:pt idx="200">
                  <c:v>0.6645291085045002</c:v>
                </c:pt>
                <c:pt idx="201">
                  <c:v>0.65596649782189254</c:v>
                </c:pt>
                <c:pt idx="202">
                  <c:v>0.68538183802990083</c:v>
                </c:pt>
                <c:pt idx="203">
                  <c:v>0.63638525074256536</c:v>
                </c:pt>
                <c:pt idx="204">
                  <c:v>0.62847166714143332</c:v>
                </c:pt>
                <c:pt idx="205">
                  <c:v>0.67937342258486033</c:v>
                </c:pt>
                <c:pt idx="206">
                  <c:v>0.62313637551073364</c:v>
                </c:pt>
                <c:pt idx="207">
                  <c:v>0.6229872266372678</c:v>
                </c:pt>
                <c:pt idx="208">
                  <c:v>0.6136072709443815</c:v>
                </c:pt>
                <c:pt idx="209">
                  <c:v>0.65752006953990494</c:v>
                </c:pt>
                <c:pt idx="210">
                  <c:v>0.63130528320525681</c:v>
                </c:pt>
                <c:pt idx="211">
                  <c:v>0.61595064877688799</c:v>
                </c:pt>
                <c:pt idx="212">
                  <c:v>0.59639080500277997</c:v>
                </c:pt>
                <c:pt idx="213">
                  <c:v>0.58914894545257535</c:v>
                </c:pt>
                <c:pt idx="214">
                  <c:v>0.58144698780805082</c:v>
                </c:pt>
                <c:pt idx="215">
                  <c:v>0.56885582693378733</c:v>
                </c:pt>
                <c:pt idx="216">
                  <c:v>0.55738585645767202</c:v>
                </c:pt>
                <c:pt idx="217">
                  <c:v>0.5035769568259203</c:v>
                </c:pt>
                <c:pt idx="218">
                  <c:v>0.48803107835823739</c:v>
                </c:pt>
                <c:pt idx="219">
                  <c:v>0.47759869927030535</c:v>
                </c:pt>
                <c:pt idx="220">
                  <c:v>0.46967756271865402</c:v>
                </c:pt>
                <c:pt idx="221">
                  <c:v>0.47169444344510741</c:v>
                </c:pt>
                <c:pt idx="222">
                  <c:v>0.46089979134426634</c:v>
                </c:pt>
                <c:pt idx="223">
                  <c:v>0.46313099309619254</c:v>
                </c:pt>
                <c:pt idx="224">
                  <c:v>0.45559759403386085</c:v>
                </c:pt>
                <c:pt idx="225">
                  <c:v>0.44651267445147785</c:v>
                </c:pt>
                <c:pt idx="226">
                  <c:v>0.44097994916511174</c:v>
                </c:pt>
                <c:pt idx="227">
                  <c:v>0.43597325290927974</c:v>
                </c:pt>
                <c:pt idx="228">
                  <c:v>0.43029937229836562</c:v>
                </c:pt>
                <c:pt idx="229">
                  <c:v>0.42501111191073132</c:v>
                </c:pt>
                <c:pt idx="230">
                  <c:v>0.41911884404012434</c:v>
                </c:pt>
                <c:pt idx="231">
                  <c:v>0.41188968251345937</c:v>
                </c:pt>
                <c:pt idx="232">
                  <c:v>0.41147411181313442</c:v>
                </c:pt>
                <c:pt idx="233">
                  <c:v>0.41420925322933883</c:v>
                </c:pt>
                <c:pt idx="234">
                  <c:v>0.39987503506566702</c:v>
                </c:pt>
                <c:pt idx="235">
                  <c:v>0.40074179221821166</c:v>
                </c:pt>
                <c:pt idx="236">
                  <c:v>0.39260532755835753</c:v>
                </c:pt>
                <c:pt idx="237">
                  <c:v>0.39025825292702926</c:v>
                </c:pt>
                <c:pt idx="238">
                  <c:v>0.38698155090011571</c:v>
                </c:pt>
                <c:pt idx="239">
                  <c:v>0.37593066827859634</c:v>
                </c:pt>
                <c:pt idx="240">
                  <c:v>0.36656101806284624</c:v>
                </c:pt>
                <c:pt idx="241">
                  <c:v>0.35954435131006818</c:v>
                </c:pt>
                <c:pt idx="242">
                  <c:v>0.35338615136774709</c:v>
                </c:pt>
                <c:pt idx="243">
                  <c:v>0.34297530690772965</c:v>
                </c:pt>
                <c:pt idx="244">
                  <c:v>0.33699211022986703</c:v>
                </c:pt>
                <c:pt idx="245">
                  <c:v>0.33059289658643998</c:v>
                </c:pt>
                <c:pt idx="246">
                  <c:v>0.3214427199102286</c:v>
                </c:pt>
                <c:pt idx="247">
                  <c:v>0.31334564069720067</c:v>
                </c:pt>
                <c:pt idx="248">
                  <c:v>0.30445241780644411</c:v>
                </c:pt>
                <c:pt idx="249">
                  <c:v>0.30163075930529959</c:v>
                </c:pt>
                <c:pt idx="250">
                  <c:v>0.29488202028921529</c:v>
                </c:pt>
                <c:pt idx="251">
                  <c:v>0.28781638980177926</c:v>
                </c:pt>
                <c:pt idx="252">
                  <c:v>0.27972505015462212</c:v>
                </c:pt>
                <c:pt idx="253">
                  <c:v>0.27394141838535974</c:v>
                </c:pt>
                <c:pt idx="254">
                  <c:v>0.2708063391859461</c:v>
                </c:pt>
                <c:pt idx="255">
                  <c:v>0.33918672153068657</c:v>
                </c:pt>
                <c:pt idx="256">
                  <c:v>0.32859269042925576</c:v>
                </c:pt>
                <c:pt idx="257">
                  <c:v>0.28320780057014028</c:v>
                </c:pt>
                <c:pt idx="258">
                  <c:v>0.276137766776205</c:v>
                </c:pt>
                <c:pt idx="259">
                  <c:v>0.27219123373991067</c:v>
                </c:pt>
                <c:pt idx="260">
                  <c:v>0.26977262308145683</c:v>
                </c:pt>
                <c:pt idx="261">
                  <c:v>0.26577272292151005</c:v>
                </c:pt>
                <c:pt idx="262">
                  <c:v>0.26015152046312001</c:v>
                </c:pt>
                <c:pt idx="263">
                  <c:v>0.36189330222489224</c:v>
                </c:pt>
                <c:pt idx="264">
                  <c:v>0.27824678581442941</c:v>
                </c:pt>
                <c:pt idx="265">
                  <c:v>0.27272413822323538</c:v>
                </c:pt>
                <c:pt idx="266">
                  <c:v>0.26688900620208639</c:v>
                </c:pt>
                <c:pt idx="267">
                  <c:v>0.26530680019456415</c:v>
                </c:pt>
                <c:pt idx="268">
                  <c:v>0.26007664289077481</c:v>
                </c:pt>
                <c:pt idx="269">
                  <c:v>0.26226639586745271</c:v>
                </c:pt>
                <c:pt idx="270">
                  <c:v>0.25369939630811156</c:v>
                </c:pt>
                <c:pt idx="271">
                  <c:v>0.2467806946771893</c:v>
                </c:pt>
                <c:pt idx="272">
                  <c:v>0.26154485901721369</c:v>
                </c:pt>
                <c:pt idx="273">
                  <c:v>0.2441625439166985</c:v>
                </c:pt>
                <c:pt idx="274">
                  <c:v>0.2375270723345905</c:v>
                </c:pt>
                <c:pt idx="275">
                  <c:v>0.23380184895797174</c:v>
                </c:pt>
                <c:pt idx="276">
                  <c:v>0.2279504540378707</c:v>
                </c:pt>
                <c:pt idx="277">
                  <c:v>0.22362608260882347</c:v>
                </c:pt>
                <c:pt idx="278">
                  <c:v>0.22060743443593744</c:v>
                </c:pt>
                <c:pt idx="279">
                  <c:v>0.21638753114073206</c:v>
                </c:pt>
                <c:pt idx="280">
                  <c:v>0.20675413467645498</c:v>
                </c:pt>
                <c:pt idx="281">
                  <c:v>0.19845939834212939</c:v>
                </c:pt>
                <c:pt idx="282">
                  <c:v>0.18873695673679244</c:v>
                </c:pt>
                <c:pt idx="283">
                  <c:v>0.18016343137180763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AC1-4851-A053-45DEEBD38B03}"/>
            </c:ext>
          </c:extLst>
        </c:ser>
        <c:ser>
          <c:idx val="6"/>
          <c:order val="6"/>
          <c:tx>
            <c:strRef>
              <c:f>'Dívida por indexador'!$W$11</c:f>
              <c:strCache>
                <c:ptCount val="1"/>
                <c:pt idx="0">
                  <c:v>Outros</c:v>
                </c:pt>
              </c:strCache>
            </c:strRef>
          </c:tx>
          <c:spPr>
            <a:solidFill>
              <a:schemeClr val="tx1">
                <a:lumMod val="95000"/>
                <a:lumOff val="5000"/>
              </a:schemeClr>
            </a:solidFill>
            <a:ln>
              <a:noFill/>
            </a:ln>
            <a:effectLst/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indexador'!$W$12:$W$295</c:f>
              <c:numCache>
                <c:formatCode>0.0_)</c:formatCode>
                <c:ptCount val="284"/>
                <c:pt idx="0">
                  <c:v>1.3721012862105168E-3</c:v>
                </c:pt>
                <c:pt idx="1">
                  <c:v>1.8357704543379469E-2</c:v>
                </c:pt>
                <c:pt idx="2">
                  <c:v>1.4253558604547809E-3</c:v>
                </c:pt>
                <c:pt idx="3">
                  <c:v>2.7417262739827118E-3</c:v>
                </c:pt>
                <c:pt idx="4">
                  <c:v>3.0075427983090268</c:v>
                </c:pt>
                <c:pt idx="5">
                  <c:v>5.4688818536144286</c:v>
                </c:pt>
                <c:pt idx="6">
                  <c:v>6.4914335385018358</c:v>
                </c:pt>
                <c:pt idx="7">
                  <c:v>6.8826530833503874</c:v>
                </c:pt>
                <c:pt idx="8">
                  <c:v>7.2589925007370839</c:v>
                </c:pt>
                <c:pt idx="9">
                  <c:v>7.4228470835927514</c:v>
                </c:pt>
                <c:pt idx="10">
                  <c:v>7.268981065681877</c:v>
                </c:pt>
                <c:pt idx="11">
                  <c:v>7.8081406993631921</c:v>
                </c:pt>
                <c:pt idx="12">
                  <c:v>5.7236789044922922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1.1034817071077392</c:v>
                </c:pt>
                <c:pt idx="19">
                  <c:v>0.9945446165044759</c:v>
                </c:pt>
                <c:pt idx="20">
                  <c:v>0.94847976465467809</c:v>
                </c:pt>
                <c:pt idx="21">
                  <c:v>0.92958068768769953</c:v>
                </c:pt>
                <c:pt idx="22">
                  <c:v>0.8734882544895739</c:v>
                </c:pt>
                <c:pt idx="23">
                  <c:v>0.85049541435117948</c:v>
                </c:pt>
                <c:pt idx="24">
                  <c:v>0.81601750401972051</c:v>
                </c:pt>
                <c:pt idx="25">
                  <c:v>0.76283669443422319</c:v>
                </c:pt>
                <c:pt idx="26">
                  <c:v>1.413056560108616</c:v>
                </c:pt>
                <c:pt idx="27">
                  <c:v>1.3994131639332608</c:v>
                </c:pt>
                <c:pt idx="28">
                  <c:v>1.3817559417924954</c:v>
                </c:pt>
                <c:pt idx="29">
                  <c:v>1.3857452208524981</c:v>
                </c:pt>
                <c:pt idx="30">
                  <c:v>1.4031346977186057</c:v>
                </c:pt>
                <c:pt idx="31">
                  <c:v>1.2998082907946467</c:v>
                </c:pt>
                <c:pt idx="32">
                  <c:v>1.2159427183954437</c:v>
                </c:pt>
                <c:pt idx="33">
                  <c:v>1.2032497900696324</c:v>
                </c:pt>
                <c:pt idx="34">
                  <c:v>1.0979314974395256</c:v>
                </c:pt>
                <c:pt idx="35">
                  <c:v>1.060631323128387</c:v>
                </c:pt>
                <c:pt idx="36">
                  <c:v>0.99487619730234089</c:v>
                </c:pt>
                <c:pt idx="37">
                  <c:v>0.92037500362630797</c:v>
                </c:pt>
                <c:pt idx="38">
                  <c:v>0.84766342564456287</c:v>
                </c:pt>
                <c:pt idx="39">
                  <c:v>0.82509711590106616</c:v>
                </c:pt>
                <c:pt idx="40">
                  <c:v>0.76574080001081224</c:v>
                </c:pt>
                <c:pt idx="41">
                  <c:v>0.59265245696568591</c:v>
                </c:pt>
                <c:pt idx="42">
                  <c:v>0.54110242465119973</c:v>
                </c:pt>
                <c:pt idx="43">
                  <c:v>0.46773843113224495</c:v>
                </c:pt>
                <c:pt idx="44">
                  <c:v>0.41532438391966869</c:v>
                </c:pt>
                <c:pt idx="45">
                  <c:v>0.37797410315185681</c:v>
                </c:pt>
                <c:pt idx="46">
                  <c:v>0.32882164455726248</c:v>
                </c:pt>
                <c:pt idx="47">
                  <c:v>0.2930795680979012</c:v>
                </c:pt>
                <c:pt idx="48">
                  <c:v>0.23753061508252937</c:v>
                </c:pt>
                <c:pt idx="49">
                  <c:v>0.24513418716322721</c:v>
                </c:pt>
                <c:pt idx="50">
                  <c:v>0.31211918608312555</c:v>
                </c:pt>
                <c:pt idx="51">
                  <c:v>0.26889047651686693</c:v>
                </c:pt>
                <c:pt idx="52">
                  <c:v>0.26147689540590285</c:v>
                </c:pt>
                <c:pt idx="53">
                  <c:v>0.69268456435547643</c:v>
                </c:pt>
                <c:pt idx="54">
                  <c:v>0.80122391073040011</c:v>
                </c:pt>
                <c:pt idx="55">
                  <c:v>0.74909271501931463</c:v>
                </c:pt>
                <c:pt idx="56">
                  <c:v>0.80119438381110675</c:v>
                </c:pt>
                <c:pt idx="57">
                  <c:v>0.84904524475072574</c:v>
                </c:pt>
                <c:pt idx="58">
                  <c:v>0.86943132524473865</c:v>
                </c:pt>
                <c:pt idx="59">
                  <c:v>0.2695297595116295</c:v>
                </c:pt>
                <c:pt idx="60">
                  <c:v>0.1654655396506462</c:v>
                </c:pt>
                <c:pt idx="61">
                  <c:v>0.15247367998272066</c:v>
                </c:pt>
                <c:pt idx="62">
                  <c:v>0.14751347877929372</c:v>
                </c:pt>
                <c:pt idx="63">
                  <c:v>0.1402006990699825</c:v>
                </c:pt>
                <c:pt idx="64">
                  <c:v>0.13415981704689672</c:v>
                </c:pt>
                <c:pt idx="65">
                  <c:v>0.12833204420329922</c:v>
                </c:pt>
                <c:pt idx="66">
                  <c:v>0.11877130442672335</c:v>
                </c:pt>
                <c:pt idx="67">
                  <c:v>0.11221049396176737</c:v>
                </c:pt>
                <c:pt idx="68">
                  <c:v>0.10474179850330813</c:v>
                </c:pt>
                <c:pt idx="69">
                  <c:v>0.15087874253197886</c:v>
                </c:pt>
                <c:pt idx="70">
                  <c:v>0.13928547177413725</c:v>
                </c:pt>
                <c:pt idx="71">
                  <c:v>0.13224214620276759</c:v>
                </c:pt>
                <c:pt idx="72">
                  <c:v>0.1223078753170722</c:v>
                </c:pt>
                <c:pt idx="73">
                  <c:v>0.11668430938470348</c:v>
                </c:pt>
                <c:pt idx="74">
                  <c:v>0.10964976712837408</c:v>
                </c:pt>
                <c:pt idx="75">
                  <c:v>8.2423955972824842E-2</c:v>
                </c:pt>
                <c:pt idx="76">
                  <c:v>7.6283458922241573E-2</c:v>
                </c:pt>
                <c:pt idx="77">
                  <c:v>7.07540346711997E-2</c:v>
                </c:pt>
                <c:pt idx="78">
                  <c:v>5.9652182263541173E-2</c:v>
                </c:pt>
                <c:pt idx="79">
                  <c:v>5.3508824583654496E-2</c:v>
                </c:pt>
                <c:pt idx="80">
                  <c:v>4.5972120330138359E-2</c:v>
                </c:pt>
                <c:pt idx="81">
                  <c:v>3.9389433720904435E-2</c:v>
                </c:pt>
                <c:pt idx="82">
                  <c:v>3.2763215599687694E-2</c:v>
                </c:pt>
                <c:pt idx="83">
                  <c:v>3.2043983517778589E-2</c:v>
                </c:pt>
                <c:pt idx="84">
                  <c:v>2.8279424663913852E-2</c:v>
                </c:pt>
                <c:pt idx="85">
                  <c:v>2.8193253553076909E-2</c:v>
                </c:pt>
                <c:pt idx="86">
                  <c:v>2.8146332758095603E-2</c:v>
                </c:pt>
                <c:pt idx="87">
                  <c:v>1.6001899207899191E-2</c:v>
                </c:pt>
                <c:pt idx="88">
                  <c:v>1.6495736195010741E-2</c:v>
                </c:pt>
                <c:pt idx="89">
                  <c:v>1.6596525525543738E-2</c:v>
                </c:pt>
                <c:pt idx="90">
                  <c:v>2.2621543219409776E-2</c:v>
                </c:pt>
                <c:pt idx="91">
                  <c:v>1.467456872576434E-2</c:v>
                </c:pt>
                <c:pt idx="92">
                  <c:v>1.4725851492979608E-2</c:v>
                </c:pt>
                <c:pt idx="93">
                  <c:v>1.4577248865184082E-2</c:v>
                </c:pt>
                <c:pt idx="94">
                  <c:v>1.4454699520269322E-2</c:v>
                </c:pt>
                <c:pt idx="95">
                  <c:v>1.3977985300147003E-2</c:v>
                </c:pt>
                <c:pt idx="96">
                  <c:v>1.2134728544074337E-2</c:v>
                </c:pt>
                <c:pt idx="97">
                  <c:v>1.2821672373177192E-2</c:v>
                </c:pt>
                <c:pt idx="98">
                  <c:v>1.2104448436045476E-2</c:v>
                </c:pt>
                <c:pt idx="99">
                  <c:v>9.2030701233573233E-3</c:v>
                </c:pt>
                <c:pt idx="100">
                  <c:v>9.185097204161349E-3</c:v>
                </c:pt>
                <c:pt idx="101">
                  <c:v>9.3492289584089644E-3</c:v>
                </c:pt>
                <c:pt idx="102">
                  <c:v>7.8504209642785375E-3</c:v>
                </c:pt>
                <c:pt idx="103">
                  <c:v>7.886923522623962E-3</c:v>
                </c:pt>
                <c:pt idx="104">
                  <c:v>5.2942616636632786E-3</c:v>
                </c:pt>
                <c:pt idx="105">
                  <c:v>5.5573121358871002E-3</c:v>
                </c:pt>
                <c:pt idx="106">
                  <c:v>5.5332811699396103E-3</c:v>
                </c:pt>
                <c:pt idx="107">
                  <c:v>4.3269129275804816E-3</c:v>
                </c:pt>
                <c:pt idx="108">
                  <c:v>4.2822123444980981E-3</c:v>
                </c:pt>
                <c:pt idx="109">
                  <c:v>4.237282366460109E-3</c:v>
                </c:pt>
                <c:pt idx="110">
                  <c:v>4.2211590046419009E-3</c:v>
                </c:pt>
                <c:pt idx="111">
                  <c:v>4.2438003639548357E-3</c:v>
                </c:pt>
                <c:pt idx="112">
                  <c:v>4.2389574348786182E-3</c:v>
                </c:pt>
                <c:pt idx="113">
                  <c:v>4.2722910771588879E-3</c:v>
                </c:pt>
                <c:pt idx="114">
                  <c:v>3.0645414720561824E-3</c:v>
                </c:pt>
                <c:pt idx="115">
                  <c:v>3.0926477869200214E-3</c:v>
                </c:pt>
                <c:pt idx="116">
                  <c:v>3.0914925189087479E-3</c:v>
                </c:pt>
                <c:pt idx="117">
                  <c:v>3.1288729194127339E-3</c:v>
                </c:pt>
                <c:pt idx="118">
                  <c:v>3.1370643734793193E-3</c:v>
                </c:pt>
                <c:pt idx="119">
                  <c:v>3.1607953374983948E-3</c:v>
                </c:pt>
                <c:pt idx="120">
                  <c:v>2.0776824710736267E-3</c:v>
                </c:pt>
                <c:pt idx="121">
                  <c:v>2.0970888347305503E-3</c:v>
                </c:pt>
                <c:pt idx="122">
                  <c:v>2.1113660215292939E-3</c:v>
                </c:pt>
                <c:pt idx="123">
                  <c:v>2.1250651140555313E-3</c:v>
                </c:pt>
                <c:pt idx="124">
                  <c:v>2.1456032739849869E-3</c:v>
                </c:pt>
                <c:pt idx="125">
                  <c:v>2.1318913598778111E-3</c:v>
                </c:pt>
                <c:pt idx="126">
                  <c:v>1.2927959493142891E-3</c:v>
                </c:pt>
                <c:pt idx="127">
                  <c:v>1.2829391917592631E-3</c:v>
                </c:pt>
                <c:pt idx="128">
                  <c:v>1.2717825545196027E-3</c:v>
                </c:pt>
                <c:pt idx="129">
                  <c:v>1.2877746300037751E-3</c:v>
                </c:pt>
                <c:pt idx="130">
                  <c:v>1.2951166664862347E-3</c:v>
                </c:pt>
                <c:pt idx="131">
                  <c:v>1.2909428369326783E-3</c:v>
                </c:pt>
                <c:pt idx="132">
                  <c:v>5.0334966509407784E-4</c:v>
                </c:pt>
                <c:pt idx="133">
                  <c:v>5.0236799445456599E-4</c:v>
                </c:pt>
                <c:pt idx="134">
                  <c:v>5.029227973156903E-4</c:v>
                </c:pt>
                <c:pt idx="135">
                  <c:v>5.0153055680123991E-4</c:v>
                </c:pt>
                <c:pt idx="136">
                  <c:v>5.0362875531228082E-4</c:v>
                </c:pt>
                <c:pt idx="137">
                  <c:v>5.0692564291556852E-4</c:v>
                </c:pt>
                <c:pt idx="138">
                  <c:v>2.4066799879753962E-4</c:v>
                </c:pt>
                <c:pt idx="139">
                  <c:v>2.417267835564783E-4</c:v>
                </c:pt>
                <c:pt idx="140">
                  <c:v>2.4032326718354704E-4</c:v>
                </c:pt>
                <c:pt idx="141">
                  <c:v>2.4122665575206426E-4</c:v>
                </c:pt>
                <c:pt idx="142">
                  <c:v>2.4071787594060577E-4</c:v>
                </c:pt>
                <c:pt idx="143">
                  <c:v>2.438392571151802E-4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AC1-4851-A053-45DEEBD38B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439040"/>
        <c:axId val="130440576"/>
      </c:areaChart>
      <c:dateAx>
        <c:axId val="130439040"/>
        <c:scaling>
          <c:orientation val="minMax"/>
        </c:scaling>
        <c:delete val="0"/>
        <c:axPos val="b"/>
        <c:numFmt formatCode="mmm\-yy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 b="1"/>
            </a:pPr>
            <a:endParaRPr lang="pt-BR"/>
          </a:p>
        </c:txPr>
        <c:crossAx val="130440576"/>
        <c:crosses val="autoZero"/>
        <c:auto val="1"/>
        <c:lblOffset val="100"/>
        <c:baseTimeUnit val="months"/>
      </c:dateAx>
      <c:valAx>
        <c:axId val="130440576"/>
        <c:scaling>
          <c:orientation val="minMax"/>
          <c:max val="100"/>
          <c:min val="-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low"/>
        <c:spPr>
          <a:ln w="9525">
            <a:noFill/>
          </a:ln>
        </c:spPr>
        <c:txPr>
          <a:bodyPr rot="-60000000" vert="horz"/>
          <a:lstStyle/>
          <a:p>
            <a:pPr>
              <a:defRPr b="1"/>
            </a:pPr>
            <a:endParaRPr lang="pt-BR"/>
          </a:p>
        </c:txPr>
        <c:crossAx val="130439040"/>
        <c:crosses val="autoZero"/>
        <c:crossBetween val="midCat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b="1"/>
            </a:pPr>
            <a:r>
              <a:rPr lang="pt-BR" b="1"/>
              <a:t>Dívida Mobiliária Federal por indexador (com Swaps)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'Dívida por indexador'!$Q$11</c:f>
              <c:strCache>
                <c:ptCount val="1"/>
                <c:pt idx="0">
                  <c:v>Selic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 w="25400">
              <a:noFill/>
            </a:ln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indexador'!$E$12:$E$295</c:f>
              <c:numCache>
                <c:formatCode>0.0_)</c:formatCode>
                <c:ptCount val="284"/>
                <c:pt idx="0">
                  <c:v>16.323008163239681</c:v>
                </c:pt>
                <c:pt idx="1">
                  <c:v>18.826541822736122</c:v>
                </c:pt>
                <c:pt idx="2">
                  <c:v>24.497337773871443</c:v>
                </c:pt>
                <c:pt idx="3">
                  <c:v>24.624867399854331</c:v>
                </c:pt>
                <c:pt idx="4">
                  <c:v>22.350460215541659</c:v>
                </c:pt>
                <c:pt idx="5">
                  <c:v>15.919855239681024</c:v>
                </c:pt>
                <c:pt idx="6">
                  <c:v>14.646411352400571</c:v>
                </c:pt>
                <c:pt idx="7">
                  <c:v>18.095473920275857</c:v>
                </c:pt>
                <c:pt idx="8">
                  <c:v>24.140639902191392</c:v>
                </c:pt>
                <c:pt idx="9">
                  <c:v>24.636367002925898</c:v>
                </c:pt>
                <c:pt idx="10">
                  <c:v>24.258586078150451</c:v>
                </c:pt>
                <c:pt idx="11">
                  <c:v>25.725011179833857</c:v>
                </c:pt>
                <c:pt idx="12">
                  <c:v>28.813995125416263</c:v>
                </c:pt>
                <c:pt idx="13">
                  <c:v>38.58721755061184</c:v>
                </c:pt>
                <c:pt idx="14">
                  <c:v>41.118367684654459</c:v>
                </c:pt>
                <c:pt idx="15">
                  <c:v>40.700687022442324</c:v>
                </c:pt>
                <c:pt idx="16">
                  <c:v>39.289508509331803</c:v>
                </c:pt>
                <c:pt idx="17">
                  <c:v>38.933981296501052</c:v>
                </c:pt>
                <c:pt idx="18">
                  <c:v>33.870240317076558</c:v>
                </c:pt>
                <c:pt idx="19">
                  <c:v>30.278870391256866</c:v>
                </c:pt>
                <c:pt idx="20">
                  <c:v>25.575037211042545</c:v>
                </c:pt>
                <c:pt idx="21">
                  <c:v>23.615209782225605</c:v>
                </c:pt>
                <c:pt idx="22">
                  <c:v>20.080803429999374</c:v>
                </c:pt>
                <c:pt idx="23">
                  <c:v>18.864471115648346</c:v>
                </c:pt>
                <c:pt idx="24">
                  <c:v>18.975180817975236</c:v>
                </c:pt>
                <c:pt idx="25">
                  <c:v>18.897777777514616</c:v>
                </c:pt>
                <c:pt idx="26">
                  <c:v>17.875924183968614</c:v>
                </c:pt>
                <c:pt idx="27">
                  <c:v>19.223591811962311</c:v>
                </c:pt>
                <c:pt idx="28">
                  <c:v>18.80217252248416</c:v>
                </c:pt>
                <c:pt idx="29">
                  <c:v>18.991484130142712</c:v>
                </c:pt>
                <c:pt idx="30">
                  <c:v>19.350216297322426</c:v>
                </c:pt>
                <c:pt idx="31">
                  <c:v>18.782776208384039</c:v>
                </c:pt>
                <c:pt idx="32">
                  <c:v>19.097813068974201</c:v>
                </c:pt>
                <c:pt idx="33">
                  <c:v>19.844944596009579</c:v>
                </c:pt>
                <c:pt idx="34">
                  <c:v>19.264390066927977</c:v>
                </c:pt>
                <c:pt idx="35">
                  <c:v>19.662035460324205</c:v>
                </c:pt>
                <c:pt idx="36">
                  <c:v>19.537717067221799</c:v>
                </c:pt>
                <c:pt idx="37">
                  <c:v>19.196021722241603</c:v>
                </c:pt>
                <c:pt idx="38">
                  <c:v>18.822832952565356</c:v>
                </c:pt>
                <c:pt idx="39">
                  <c:v>19.621705219396997</c:v>
                </c:pt>
                <c:pt idx="40">
                  <c:v>19.907631320673222</c:v>
                </c:pt>
                <c:pt idx="41">
                  <c:v>35.134090799324106</c:v>
                </c:pt>
                <c:pt idx="42">
                  <c:v>35.424583790087382</c:v>
                </c:pt>
                <c:pt idx="43">
                  <c:v>31.152477428779484</c:v>
                </c:pt>
                <c:pt idx="44">
                  <c:v>27.309887120597399</c:v>
                </c:pt>
                <c:pt idx="45">
                  <c:v>23.539509606612473</c:v>
                </c:pt>
                <c:pt idx="46">
                  <c:v>20.407092466685757</c:v>
                </c:pt>
                <c:pt idx="47">
                  <c:v>41.903819043675604</c:v>
                </c:pt>
                <c:pt idx="48">
                  <c:v>51.965793110365809</c:v>
                </c:pt>
                <c:pt idx="49">
                  <c:v>60.862360849513394</c:v>
                </c:pt>
                <c:pt idx="50">
                  <c:v>63.934250479613922</c:v>
                </c:pt>
                <c:pt idx="51">
                  <c:v>60.9374963367719</c:v>
                </c:pt>
                <c:pt idx="52">
                  <c:v>62.633587141038326</c:v>
                </c:pt>
                <c:pt idx="53">
                  <c:v>70.634775575754134</c:v>
                </c:pt>
                <c:pt idx="54">
                  <c:v>57.846615630967968</c:v>
                </c:pt>
                <c:pt idx="55">
                  <c:v>55.072651507316728</c:v>
                </c:pt>
                <c:pt idx="56">
                  <c:v>63.084136357369566</c:v>
                </c:pt>
                <c:pt idx="57">
                  <c:v>64.103527306174328</c:v>
                </c:pt>
                <c:pt idx="58">
                  <c:v>63.430694488196195</c:v>
                </c:pt>
                <c:pt idx="59">
                  <c:v>62.016173458316423</c:v>
                </c:pt>
                <c:pt idx="60">
                  <c:v>60.339691186969461</c:v>
                </c:pt>
                <c:pt idx="61">
                  <c:v>57.592942511512611</c:v>
                </c:pt>
                <c:pt idx="62">
                  <c:v>58.61121985977065</c:v>
                </c:pt>
                <c:pt idx="63">
                  <c:v>57.97538161435233</c:v>
                </c:pt>
                <c:pt idx="64">
                  <c:v>58.873247925766428</c:v>
                </c:pt>
                <c:pt idx="65">
                  <c:v>61.070953088191501</c:v>
                </c:pt>
                <c:pt idx="66">
                  <c:v>58.602315341546237</c:v>
                </c:pt>
                <c:pt idx="67">
                  <c:v>58.845425387423425</c:v>
                </c:pt>
                <c:pt idx="68">
                  <c:v>57.83509294467617</c:v>
                </c:pt>
                <c:pt idx="69">
                  <c:v>53.970943597757582</c:v>
                </c:pt>
                <c:pt idx="70">
                  <c:v>54.543896325254181</c:v>
                </c:pt>
                <c:pt idx="71">
                  <c:v>54.203050133040009</c:v>
                </c:pt>
                <c:pt idx="72">
                  <c:v>54.072161814756946</c:v>
                </c:pt>
                <c:pt idx="73">
                  <c:v>52.78226139564913</c:v>
                </c:pt>
                <c:pt idx="74">
                  <c:v>52.623769196044165</c:v>
                </c:pt>
                <c:pt idx="75">
                  <c:v>51.597502620235858</c:v>
                </c:pt>
                <c:pt idx="76">
                  <c:v>51.762508828474353</c:v>
                </c:pt>
                <c:pt idx="77">
                  <c:v>52.656195146941243</c:v>
                </c:pt>
                <c:pt idx="78">
                  <c:v>50.278915427944796</c:v>
                </c:pt>
                <c:pt idx="79">
                  <c:v>50.641850424446645</c:v>
                </c:pt>
                <c:pt idx="80">
                  <c:v>49.920868166668207</c:v>
                </c:pt>
                <c:pt idx="81">
                  <c:v>51.08408973367424</c:v>
                </c:pt>
                <c:pt idx="82">
                  <c:v>49.405036848163803</c:v>
                </c:pt>
                <c:pt idx="83">
                  <c:v>51.07934097867917</c:v>
                </c:pt>
                <c:pt idx="84">
                  <c:v>51.255468007073567</c:v>
                </c:pt>
                <c:pt idx="85">
                  <c:v>50.985510565945027</c:v>
                </c:pt>
                <c:pt idx="86">
                  <c:v>50.712588927521175</c:v>
                </c:pt>
                <c:pt idx="87">
                  <c:v>50.174845941597681</c:v>
                </c:pt>
                <c:pt idx="88">
                  <c:v>52.189103555016267</c:v>
                </c:pt>
                <c:pt idx="89">
                  <c:v>54.417735871656824</c:v>
                </c:pt>
                <c:pt idx="90">
                  <c:v>53.450305696344479</c:v>
                </c:pt>
                <c:pt idx="91">
                  <c:v>53.18230140689554</c:v>
                </c:pt>
                <c:pt idx="92">
                  <c:v>51.013051415304666</c:v>
                </c:pt>
                <c:pt idx="93">
                  <c:v>49.65390013860943</c:v>
                </c:pt>
                <c:pt idx="94">
                  <c:v>48.237076639143311</c:v>
                </c:pt>
                <c:pt idx="95">
                  <c:v>45.588462206709742</c:v>
                </c:pt>
                <c:pt idx="96">
                  <c:v>42.885837450410222</c:v>
                </c:pt>
                <c:pt idx="97">
                  <c:v>42.448905485078761</c:v>
                </c:pt>
                <c:pt idx="98">
                  <c:v>38.32607493981795</c:v>
                </c:pt>
                <c:pt idx="99">
                  <c:v>39.45180265944893</c:v>
                </c:pt>
                <c:pt idx="100">
                  <c:v>39.761153319116609</c:v>
                </c:pt>
                <c:pt idx="101">
                  <c:v>41.89868081109632</c:v>
                </c:pt>
                <c:pt idx="102">
                  <c:v>41.920675409612073</c:v>
                </c:pt>
                <c:pt idx="103">
                  <c:v>41.623345517271936</c:v>
                </c:pt>
                <c:pt idx="104">
                  <c:v>43.177114566858009</c:v>
                </c:pt>
                <c:pt idx="105">
                  <c:v>48.487882042838173</c:v>
                </c:pt>
                <c:pt idx="106">
                  <c:v>47.483059247095596</c:v>
                </c:pt>
                <c:pt idx="107">
                  <c:v>48.145464676962305</c:v>
                </c:pt>
                <c:pt idx="108">
                  <c:v>47.776584883055882</c:v>
                </c:pt>
                <c:pt idx="109">
                  <c:v>46.489642530661925</c:v>
                </c:pt>
                <c:pt idx="110">
                  <c:v>46.156057200194198</c:v>
                </c:pt>
                <c:pt idx="111">
                  <c:v>47.503753315971828</c:v>
                </c:pt>
                <c:pt idx="112">
                  <c:v>46.724121291682131</c:v>
                </c:pt>
                <c:pt idx="113">
                  <c:v>46.566839805760978</c:v>
                </c:pt>
                <c:pt idx="114">
                  <c:v>46.318756835862757</c:v>
                </c:pt>
                <c:pt idx="115">
                  <c:v>47.262476936646827</c:v>
                </c:pt>
                <c:pt idx="116">
                  <c:v>47.418516651436136</c:v>
                </c:pt>
                <c:pt idx="117">
                  <c:v>48.587517146871726</c:v>
                </c:pt>
                <c:pt idx="118">
                  <c:v>45.490939778836221</c:v>
                </c:pt>
                <c:pt idx="119">
                  <c:v>45.907953860977216</c:v>
                </c:pt>
                <c:pt idx="120">
                  <c:v>48.723391389830908</c:v>
                </c:pt>
                <c:pt idx="121">
                  <c:v>47.969692547432629</c:v>
                </c:pt>
                <c:pt idx="122">
                  <c:v>48.383768878546242</c:v>
                </c:pt>
                <c:pt idx="123">
                  <c:v>49.486632365434311</c:v>
                </c:pt>
                <c:pt idx="124">
                  <c:v>49.591261315974123</c:v>
                </c:pt>
                <c:pt idx="125">
                  <c:v>49.52293622291365</c:v>
                </c:pt>
                <c:pt idx="126">
                  <c:v>52.386345395885236</c:v>
                </c:pt>
                <c:pt idx="127">
                  <c:v>53.12108532809966</c:v>
                </c:pt>
                <c:pt idx="128">
                  <c:v>54.133527728211639</c:v>
                </c:pt>
                <c:pt idx="129">
                  <c:v>55.612350284226117</c:v>
                </c:pt>
                <c:pt idx="130">
                  <c:v>54.929923368584923</c:v>
                </c:pt>
                <c:pt idx="131">
                  <c:v>54.512875971479161</c:v>
                </c:pt>
                <c:pt idx="132">
                  <c:v>55.141494045186455</c:v>
                </c:pt>
                <c:pt idx="133">
                  <c:v>53.265274456611223</c:v>
                </c:pt>
                <c:pt idx="134">
                  <c:v>51.948771996385382</c:v>
                </c:pt>
                <c:pt idx="135">
                  <c:v>52.697782607304354</c:v>
                </c:pt>
                <c:pt idx="136">
                  <c:v>51.181113209883868</c:v>
                </c:pt>
                <c:pt idx="137">
                  <c:v>52.069069780860723</c:v>
                </c:pt>
                <c:pt idx="138">
                  <c:v>49.687982219827184</c:v>
                </c:pt>
                <c:pt idx="139">
                  <c:v>49.029687342133506</c:v>
                </c:pt>
                <c:pt idx="140">
                  <c:v>47.396407554066997</c:v>
                </c:pt>
                <c:pt idx="141">
                  <c:v>46.618548518491309</c:v>
                </c:pt>
                <c:pt idx="142">
                  <c:v>44.345751113578942</c:v>
                </c:pt>
                <c:pt idx="143">
                  <c:v>43.2467945908788</c:v>
                </c:pt>
                <c:pt idx="144">
                  <c:v>42.872363081176893</c:v>
                </c:pt>
                <c:pt idx="145">
                  <c:v>42.87640229897584</c:v>
                </c:pt>
                <c:pt idx="146">
                  <c:v>41.928122765549688</c:v>
                </c:pt>
                <c:pt idx="147">
                  <c:v>40.648958754528579</c:v>
                </c:pt>
                <c:pt idx="148">
                  <c:v>38.777617148726492</c:v>
                </c:pt>
                <c:pt idx="149">
                  <c:v>38.133561286401438</c:v>
                </c:pt>
                <c:pt idx="150">
                  <c:v>37.82000385101847</c:v>
                </c:pt>
                <c:pt idx="151">
                  <c:v>37.461503462661625</c:v>
                </c:pt>
                <c:pt idx="152">
                  <c:v>35.459529459264559</c:v>
                </c:pt>
                <c:pt idx="153">
                  <c:v>35.959061796026631</c:v>
                </c:pt>
                <c:pt idx="154">
                  <c:v>35.112807502796713</c:v>
                </c:pt>
                <c:pt idx="155">
                  <c:v>33.438604020449532</c:v>
                </c:pt>
                <c:pt idx="156">
                  <c:v>33.463738409314367</c:v>
                </c:pt>
                <c:pt idx="157">
                  <c:v>33.704005366662905</c:v>
                </c:pt>
                <c:pt idx="158">
                  <c:v>32.741754876880002</c:v>
                </c:pt>
                <c:pt idx="159">
                  <c:v>33.36234302562206</c:v>
                </c:pt>
                <c:pt idx="160">
                  <c:v>33.290659060236024</c:v>
                </c:pt>
                <c:pt idx="161">
                  <c:v>32.259839317200075</c:v>
                </c:pt>
                <c:pt idx="162">
                  <c:v>31.955420753626939</c:v>
                </c:pt>
                <c:pt idx="163">
                  <c:v>32.294058653763685</c:v>
                </c:pt>
                <c:pt idx="164">
                  <c:v>31.369639634580114</c:v>
                </c:pt>
                <c:pt idx="165">
                  <c:v>31.955605223253063</c:v>
                </c:pt>
                <c:pt idx="166">
                  <c:v>32.481452200768004</c:v>
                </c:pt>
                <c:pt idx="167">
                  <c:v>31.445331584777094</c:v>
                </c:pt>
                <c:pt idx="168">
                  <c:v>31.757985116994647</c:v>
                </c:pt>
                <c:pt idx="169">
                  <c:v>32.432719308640294</c:v>
                </c:pt>
                <c:pt idx="170">
                  <c:v>31.695083068196801</c:v>
                </c:pt>
                <c:pt idx="171">
                  <c:v>28.914057504889463</c:v>
                </c:pt>
                <c:pt idx="172">
                  <c:v>28.384138972306083</c:v>
                </c:pt>
                <c:pt idx="173">
                  <c:v>27.175559373793647</c:v>
                </c:pt>
                <c:pt idx="174">
                  <c:v>27.596107264117297</c:v>
                </c:pt>
                <c:pt idx="175">
                  <c:v>28.184511211188877</c:v>
                </c:pt>
                <c:pt idx="176">
                  <c:v>27.210297796510218</c:v>
                </c:pt>
                <c:pt idx="177">
                  <c:v>28.643023183021487</c:v>
                </c:pt>
                <c:pt idx="178">
                  <c:v>30.141892152737025</c:v>
                </c:pt>
                <c:pt idx="179">
                  <c:v>29.194568876154385</c:v>
                </c:pt>
                <c:pt idx="180">
                  <c:v>30.572344817448823</c:v>
                </c:pt>
                <c:pt idx="181">
                  <c:v>30.319450772532125</c:v>
                </c:pt>
                <c:pt idx="182">
                  <c:v>28.165573675014361</c:v>
                </c:pt>
                <c:pt idx="183">
                  <c:v>28.100570074569458</c:v>
                </c:pt>
                <c:pt idx="184">
                  <c:v>28.376730091096512</c:v>
                </c:pt>
                <c:pt idx="185">
                  <c:v>27.390183953600612</c:v>
                </c:pt>
                <c:pt idx="186">
                  <c:v>27.740059680145091</c:v>
                </c:pt>
                <c:pt idx="187">
                  <c:v>28.157400655203979</c:v>
                </c:pt>
                <c:pt idx="188">
                  <c:v>27.723906786855984</c:v>
                </c:pt>
                <c:pt idx="189">
                  <c:v>29.36404595647879</c:v>
                </c:pt>
                <c:pt idx="190">
                  <c:v>29.383652595493842</c:v>
                </c:pt>
                <c:pt idx="191">
                  <c:v>27.264201698918168</c:v>
                </c:pt>
                <c:pt idx="192">
                  <c:v>27.414778394065088</c:v>
                </c:pt>
                <c:pt idx="193">
                  <c:v>27.744035853579589</c:v>
                </c:pt>
                <c:pt idx="194">
                  <c:v>26.285840899474973</c:v>
                </c:pt>
                <c:pt idx="195">
                  <c:v>26.651064504500056</c:v>
                </c:pt>
                <c:pt idx="196">
                  <c:v>26.710078085859411</c:v>
                </c:pt>
                <c:pt idx="197">
                  <c:v>28.000677810710567</c:v>
                </c:pt>
                <c:pt idx="198">
                  <c:v>28.096811053712152</c:v>
                </c:pt>
                <c:pt idx="199">
                  <c:v>28.66485605560964</c:v>
                </c:pt>
                <c:pt idx="200">
                  <c:v>27.848773558772997</c:v>
                </c:pt>
                <c:pt idx="201">
                  <c:v>28.032141141314405</c:v>
                </c:pt>
                <c:pt idx="202">
                  <c:v>28.359137470859459</c:v>
                </c:pt>
                <c:pt idx="203">
                  <c:v>27.295398108618407</c:v>
                </c:pt>
                <c:pt idx="204">
                  <c:v>27.376760580844326</c:v>
                </c:pt>
                <c:pt idx="205">
                  <c:v>27.591758444378513</c:v>
                </c:pt>
                <c:pt idx="206">
                  <c:v>27.441621795720984</c:v>
                </c:pt>
                <c:pt idx="207">
                  <c:v>27.083702970559749</c:v>
                </c:pt>
                <c:pt idx="208">
                  <c:v>27.002966179469347</c:v>
                </c:pt>
                <c:pt idx="209">
                  <c:v>26.334065753527554</c:v>
                </c:pt>
                <c:pt idx="210">
                  <c:v>25.990349391564717</c:v>
                </c:pt>
                <c:pt idx="211">
                  <c:v>22.868660742942392</c:v>
                </c:pt>
                <c:pt idx="212">
                  <c:v>21.604774441929845</c:v>
                </c:pt>
                <c:pt idx="213">
                  <c:v>21.386772720233687</c:v>
                </c:pt>
                <c:pt idx="214">
                  <c:v>21.009828414993184</c:v>
                </c:pt>
                <c:pt idx="215">
                  <c:v>19.080622801014723</c:v>
                </c:pt>
                <c:pt idx="216">
                  <c:v>18.338062374362675</c:v>
                </c:pt>
                <c:pt idx="217">
                  <c:v>18.735596829747873</c:v>
                </c:pt>
                <c:pt idx="218">
                  <c:v>18.061987628484744</c:v>
                </c:pt>
                <c:pt idx="219">
                  <c:v>18.301171344656598</c:v>
                </c:pt>
                <c:pt idx="220">
                  <c:v>17.529246204968029</c:v>
                </c:pt>
                <c:pt idx="221">
                  <c:v>17.428417486955382</c:v>
                </c:pt>
                <c:pt idx="222">
                  <c:v>17.344928508148989</c:v>
                </c:pt>
                <c:pt idx="223">
                  <c:v>17.678453941411671</c:v>
                </c:pt>
                <c:pt idx="224">
                  <c:v>15.587042327972354</c:v>
                </c:pt>
                <c:pt idx="225">
                  <c:v>15.756180679659321</c:v>
                </c:pt>
                <c:pt idx="226">
                  <c:v>15.987785379165494</c:v>
                </c:pt>
                <c:pt idx="227">
                  <c:v>14.774698489199489</c:v>
                </c:pt>
                <c:pt idx="228">
                  <c:v>14.358544271843479</c:v>
                </c:pt>
                <c:pt idx="229">
                  <c:v>13.218680272516892</c:v>
                </c:pt>
                <c:pt idx="230">
                  <c:v>10.598019403378741</c:v>
                </c:pt>
                <c:pt idx="231">
                  <c:v>9.736842102537091</c:v>
                </c:pt>
                <c:pt idx="232">
                  <c:v>9.2343418678966653</c:v>
                </c:pt>
                <c:pt idx="233">
                  <c:v>8.6587094459293255</c:v>
                </c:pt>
                <c:pt idx="234">
                  <c:v>8.1569912488282306</c:v>
                </c:pt>
                <c:pt idx="235">
                  <c:v>8.5333412026424433</c:v>
                </c:pt>
                <c:pt idx="236">
                  <c:v>6.8209987441813462</c:v>
                </c:pt>
                <c:pt idx="237">
                  <c:v>7.1720925040484858</c:v>
                </c:pt>
                <c:pt idx="238">
                  <c:v>7.3814641052363417</c:v>
                </c:pt>
                <c:pt idx="239">
                  <c:v>7.8008763068426443</c:v>
                </c:pt>
                <c:pt idx="240">
                  <c:v>7.5840502434028174</c:v>
                </c:pt>
                <c:pt idx="241">
                  <c:v>7.8132322539364765</c:v>
                </c:pt>
                <c:pt idx="242">
                  <c:v>5.33325069979416</c:v>
                </c:pt>
                <c:pt idx="243">
                  <c:v>5.0270819738801533</c:v>
                </c:pt>
                <c:pt idx="244">
                  <c:v>4.4603074551781123</c:v>
                </c:pt>
                <c:pt idx="245">
                  <c:v>4.4914237600527427</c:v>
                </c:pt>
                <c:pt idx="246" formatCode="##0.0_);\-##0.0_);0_)">
                  <c:v>4.3309728326878867</c:v>
                </c:pt>
                <c:pt idx="247" formatCode="##0.0_);\-##0.0_);0_)">
                  <c:v>4.4103028273069196</c:v>
                </c:pt>
                <c:pt idx="248" formatCode="##0.0_);\-##0.0_);0_)">
                  <c:v>3.1296233420153072</c:v>
                </c:pt>
                <c:pt idx="249" formatCode="##0.0_);\-##0.0_);0_)">
                  <c:v>4.4380817744826278</c:v>
                </c:pt>
                <c:pt idx="250" formatCode="##0.0_);\-##0.0_);0_)">
                  <c:v>4.2933529663837451</c:v>
                </c:pt>
                <c:pt idx="251" formatCode="##0.0_);\-##0.0_);0_)">
                  <c:v>5.3145521241564149</c:v>
                </c:pt>
                <c:pt idx="252" formatCode="##0.0_);\-##0.0_);0_)">
                  <c:v>4.7301709207484803</c:v>
                </c:pt>
                <c:pt idx="253" formatCode="##0.0_);\-##0.0_);0_)">
                  <c:v>5.3580585971767407</c:v>
                </c:pt>
                <c:pt idx="254" formatCode="##0.0_);\-##0.0_);0_)">
                  <c:v>4.9571237172127907</c:v>
                </c:pt>
                <c:pt idx="255" formatCode="##0.0_);\-##0.0_);0_)">
                  <c:v>5.4457126451847202</c:v>
                </c:pt>
                <c:pt idx="256" formatCode="##0.0_);\-##0.0_);0_)">
                  <c:v>5.1276910076007418</c:v>
                </c:pt>
                <c:pt idx="257" formatCode="##0.0_);\-##0.0_);0_)">
                  <c:v>5.6258970072570511</c:v>
                </c:pt>
                <c:pt idx="258" formatCode="##0.0_);\-##0.0_);0_)">
                  <c:v>6.8934868469743282</c:v>
                </c:pt>
                <c:pt idx="259" formatCode="##0.0_);\-##0.0_);0_)">
                  <c:v>7.4458442882372129</c:v>
                </c:pt>
                <c:pt idx="260" formatCode="##0.0_);\-##0.0_);0_)">
                  <c:v>9.3579343209257129</c:v>
                </c:pt>
                <c:pt idx="261" formatCode="##0.0_);\-##0.0_);0_)">
                  <c:v>13.175210155323896</c:v>
                </c:pt>
                <c:pt idx="262" formatCode="##0.0_);\-##0.0_);0_)">
                  <c:v>13.687244388228176</c:v>
                </c:pt>
                <c:pt idx="263" formatCode="##0.0_);\-##0.0_);0_)">
                  <c:v>14.59985773546069</c:v>
                </c:pt>
                <c:pt idx="264" formatCode="##0.0_);\-##0.0_);0_)">
                  <c:v>15.368375962804691</c:v>
                </c:pt>
                <c:pt idx="265" formatCode="##0.0_);\-##0.0_);0_)">
                  <c:v>16.755302759476979</c:v>
                </c:pt>
                <c:pt idx="266" formatCode="##0.0_);\-##0.0_);0_)">
                  <c:v>17.366662917100939</c:v>
                </c:pt>
                <c:pt idx="267" formatCode="##0.0_);\-##0.0_);0_)">
                  <c:v>18.550206969455626</c:v>
                </c:pt>
                <c:pt idx="268" formatCode="##0.0_);\-##0.0_);0_)">
                  <c:v>18.779192617340559</c:v>
                </c:pt>
                <c:pt idx="269" formatCode="##0.0_);\-##0.0_);0_)">
                  <c:v>19.511942714965905</c:v>
                </c:pt>
                <c:pt idx="270" formatCode="##0.0_);\-##0.0_);0_)">
                  <c:v>19.994885885266363</c:v>
                </c:pt>
                <c:pt idx="271" formatCode="##0.0_);\-##0.0_);0_)">
                  <c:v>20.36859961844285</c:v>
                </c:pt>
                <c:pt idx="272" formatCode="##0.0_);\-##0.0_);0_)">
                  <c:v>20.745055305305698</c:v>
                </c:pt>
                <c:pt idx="273" formatCode="##0.0_);\-##0.0_);0_)">
                  <c:v>21.578757589581794</c:v>
                </c:pt>
                <c:pt idx="274" formatCode="##0.0_);\-##0.0_);0_)">
                  <c:v>20.862000088414888</c:v>
                </c:pt>
                <c:pt idx="275" formatCode="##0.0_);\-##0.0_);0_)">
                  <c:v>21.655104909480745</c:v>
                </c:pt>
                <c:pt idx="276" formatCode="##0.0_);\-##0.0_);0_)">
                  <c:v>22.104173416871646</c:v>
                </c:pt>
                <c:pt idx="277" formatCode="##0.0_);\-##0.0_);0_)">
                  <c:v>22.392564272434239</c:v>
                </c:pt>
                <c:pt idx="278" formatCode="##0.0_);\-##0.0_);0_)">
                  <c:v>21.836628467843731</c:v>
                </c:pt>
                <c:pt idx="279" formatCode="##0.0_);\-##0.0_);0_)">
                  <c:v>22.353001134746776</c:v>
                </c:pt>
                <c:pt idx="280" formatCode="##0.0_);\-##0.0_);0_)">
                  <c:v>22.655626293323657</c:v>
                </c:pt>
                <c:pt idx="281" formatCode="##0.0_);\-##0.0_);0_)">
                  <c:v>23.09433452447168</c:v>
                </c:pt>
                <c:pt idx="282">
                  <c:v>23.349949650507963</c:v>
                </c:pt>
                <c:pt idx="283">
                  <c:v>23.449409915172545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69-46B2-B9A9-A6FAD8A00F16}"/>
            </c:ext>
          </c:extLst>
        </c:ser>
        <c:ser>
          <c:idx val="1"/>
          <c:order val="1"/>
          <c:tx>
            <c:strRef>
              <c:f>'Dívida por indexador'!$R$11</c:f>
              <c:strCache>
                <c:ptCount val="1"/>
                <c:pt idx="0">
                  <c:v>Mercado aberto</c:v>
                </c:pt>
              </c:strCache>
            </c:strRef>
          </c:tx>
          <c:spPr>
            <a:solidFill>
              <a:srgbClr val="F79646"/>
            </a:solidFill>
            <a:ln w="25400">
              <a:noFill/>
            </a:ln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indexador'!$R$12:$R$295</c:f>
              <c:numCache>
                <c:formatCode>0.0</c:formatCode>
                <c:ptCount val="284"/>
                <c:pt idx="0">
                  <c:v>7.0315031817452827</c:v>
                </c:pt>
                <c:pt idx="1">
                  <c:v>2.5886792271689254</c:v>
                </c:pt>
                <c:pt idx="2">
                  <c:v>-3.7582300958376789</c:v>
                </c:pt>
                <c:pt idx="3">
                  <c:v>-3.4012279662421987</c:v>
                </c:pt>
                <c:pt idx="4">
                  <c:v>-9.4051340569301818</c:v>
                </c:pt>
                <c:pt idx="5">
                  <c:v>-22.104491911081993</c:v>
                </c:pt>
                <c:pt idx="6">
                  <c:v>-30.383167080970974</c:v>
                </c:pt>
                <c:pt idx="7">
                  <c:v>-28.032611612819309</c:v>
                </c:pt>
                <c:pt idx="8">
                  <c:v>-24.582433770249608</c:v>
                </c:pt>
                <c:pt idx="9">
                  <c:v>-25.468559529251163</c:v>
                </c:pt>
                <c:pt idx="10">
                  <c:v>-26.989400066634339</c:v>
                </c:pt>
                <c:pt idx="11">
                  <c:v>-34.186655853176042</c:v>
                </c:pt>
                <c:pt idx="12">
                  <c:v>-14.308941128003996</c:v>
                </c:pt>
                <c:pt idx="13">
                  <c:v>-8.2132325303243761</c:v>
                </c:pt>
                <c:pt idx="14">
                  <c:v>-1.2446142237511915</c:v>
                </c:pt>
                <c:pt idx="15">
                  <c:v>0.72734562419317261</c:v>
                </c:pt>
                <c:pt idx="16">
                  <c:v>1.9864469527009165</c:v>
                </c:pt>
                <c:pt idx="17">
                  <c:v>-3.0608506794166548</c:v>
                </c:pt>
                <c:pt idx="18">
                  <c:v>-2.4031460358614689</c:v>
                </c:pt>
                <c:pt idx="19">
                  <c:v>0.60270121098995277</c:v>
                </c:pt>
                <c:pt idx="20">
                  <c:v>1.9328358498191656</c:v>
                </c:pt>
                <c:pt idx="21">
                  <c:v>2.0088544023571147</c:v>
                </c:pt>
                <c:pt idx="22">
                  <c:v>1.927853424596462</c:v>
                </c:pt>
                <c:pt idx="23">
                  <c:v>0</c:v>
                </c:pt>
                <c:pt idx="24">
                  <c:v>-2.6541197939918835</c:v>
                </c:pt>
                <c:pt idx="25">
                  <c:v>-0.64258943310436811</c:v>
                </c:pt>
                <c:pt idx="26">
                  <c:v>-9.9232408387069468E-2</c:v>
                </c:pt>
                <c:pt idx="27">
                  <c:v>-2.3153307277614465</c:v>
                </c:pt>
                <c:pt idx="28">
                  <c:v>-2.2827723615357018</c:v>
                </c:pt>
                <c:pt idx="29">
                  <c:v>-2.0621539479640143</c:v>
                </c:pt>
                <c:pt idx="30">
                  <c:v>-4.1851695154824409</c:v>
                </c:pt>
                <c:pt idx="31">
                  <c:v>-0.24282416368041215</c:v>
                </c:pt>
                <c:pt idx="32">
                  <c:v>0.16312906114345577</c:v>
                </c:pt>
                <c:pt idx="33">
                  <c:v>-3.1118391002108194</c:v>
                </c:pt>
                <c:pt idx="34">
                  <c:v>-5.4065868052952645E-2</c:v>
                </c:pt>
                <c:pt idx="35">
                  <c:v>-1.4205909230481146</c:v>
                </c:pt>
                <c:pt idx="36">
                  <c:v>-0.63466343684488702</c:v>
                </c:pt>
                <c:pt idx="37">
                  <c:v>-3.1135303402470969E-2</c:v>
                </c:pt>
                <c:pt idx="38">
                  <c:v>0</c:v>
                </c:pt>
                <c:pt idx="39">
                  <c:v>-2.7897252553124754</c:v>
                </c:pt>
                <c:pt idx="40">
                  <c:v>-2.751132066084909E-2</c:v>
                </c:pt>
                <c:pt idx="41">
                  <c:v>-1.9952073202505842</c:v>
                </c:pt>
                <c:pt idx="42">
                  <c:v>-2.4300577717124838</c:v>
                </c:pt>
                <c:pt idx="43">
                  <c:v>1.1524499799747228</c:v>
                </c:pt>
                <c:pt idx="44">
                  <c:v>0.71539998354306689</c:v>
                </c:pt>
                <c:pt idx="45">
                  <c:v>-1.0669133284342705E-2</c:v>
                </c:pt>
                <c:pt idx="46">
                  <c:v>2.3898872571024814</c:v>
                </c:pt>
                <c:pt idx="47">
                  <c:v>0.98044945994040389</c:v>
                </c:pt>
                <c:pt idx="48">
                  <c:v>5.1951710960850068</c:v>
                </c:pt>
                <c:pt idx="49">
                  <c:v>0.76340919632386972</c:v>
                </c:pt>
                <c:pt idx="50">
                  <c:v>1.6546174421140105</c:v>
                </c:pt>
                <c:pt idx="51">
                  <c:v>7.1574029597239548</c:v>
                </c:pt>
                <c:pt idx="52">
                  <c:v>5.4198208624607256</c:v>
                </c:pt>
                <c:pt idx="53">
                  <c:v>-0.48698898625524467</c:v>
                </c:pt>
                <c:pt idx="54">
                  <c:v>2.5065980931633947</c:v>
                </c:pt>
                <c:pt idx="55">
                  <c:v>7.3154450490394956</c:v>
                </c:pt>
                <c:pt idx="56">
                  <c:v>6.991721817769105</c:v>
                </c:pt>
                <c:pt idx="57">
                  <c:v>3.9102313351127562</c:v>
                </c:pt>
                <c:pt idx="58">
                  <c:v>1.6520622166462953</c:v>
                </c:pt>
                <c:pt idx="59">
                  <c:v>2.3029737730579316</c:v>
                </c:pt>
                <c:pt idx="60">
                  <c:v>0.77016370866023931</c:v>
                </c:pt>
                <c:pt idx="61">
                  <c:v>1.3100845480020753</c:v>
                </c:pt>
                <c:pt idx="62">
                  <c:v>0.70652581994559605</c:v>
                </c:pt>
                <c:pt idx="63">
                  <c:v>0</c:v>
                </c:pt>
                <c:pt idx="64">
                  <c:v>0</c:v>
                </c:pt>
                <c:pt idx="65">
                  <c:v>-0.62575137333452979</c:v>
                </c:pt>
                <c:pt idx="66">
                  <c:v>1.5024500167316444</c:v>
                </c:pt>
                <c:pt idx="67">
                  <c:v>0.87967889418629863</c:v>
                </c:pt>
                <c:pt idx="68">
                  <c:v>0</c:v>
                </c:pt>
                <c:pt idx="69">
                  <c:v>-0.69388828926138235</c:v>
                </c:pt>
                <c:pt idx="70">
                  <c:v>0.61033260790244515</c:v>
                </c:pt>
                <c:pt idx="71">
                  <c:v>0.86371466315636436</c:v>
                </c:pt>
                <c:pt idx="72">
                  <c:v>0.53748394286141143</c:v>
                </c:pt>
                <c:pt idx="73">
                  <c:v>0.69619052889983435</c:v>
                </c:pt>
                <c:pt idx="74">
                  <c:v>9.3546637538303529E-2</c:v>
                </c:pt>
                <c:pt idx="75">
                  <c:v>0.73446365685265247</c:v>
                </c:pt>
                <c:pt idx="76">
                  <c:v>0.74924630879502174</c:v>
                </c:pt>
                <c:pt idx="77">
                  <c:v>-0.78726948123736051</c:v>
                </c:pt>
                <c:pt idx="78">
                  <c:v>2.129602646547601</c:v>
                </c:pt>
                <c:pt idx="79">
                  <c:v>0.93742096780799655</c:v>
                </c:pt>
                <c:pt idx="80">
                  <c:v>0.43794078329811903</c:v>
                </c:pt>
                <c:pt idx="81">
                  <c:v>-0.59139927888730026</c:v>
                </c:pt>
                <c:pt idx="82">
                  <c:v>3.8972119855151942E-2</c:v>
                </c:pt>
                <c:pt idx="83">
                  <c:v>-1.4757802686142429</c:v>
                </c:pt>
                <c:pt idx="84">
                  <c:v>0.53372358128468911</c:v>
                </c:pt>
                <c:pt idx="85">
                  <c:v>5.5834052790895379E-2</c:v>
                </c:pt>
                <c:pt idx="86">
                  <c:v>-2.8465187603416671</c:v>
                </c:pt>
                <c:pt idx="87">
                  <c:v>-2.8984576125290427</c:v>
                </c:pt>
                <c:pt idx="88">
                  <c:v>-3.6642566458994197</c:v>
                </c:pt>
                <c:pt idx="89">
                  <c:v>-3.0814643806857873</c:v>
                </c:pt>
                <c:pt idx="90">
                  <c:v>-1.6055828942398702</c:v>
                </c:pt>
                <c:pt idx="91">
                  <c:v>-0.87433366814950386</c:v>
                </c:pt>
                <c:pt idx="92">
                  <c:v>0.3006893920365426</c:v>
                </c:pt>
                <c:pt idx="93">
                  <c:v>0.83106691214805872</c:v>
                </c:pt>
                <c:pt idx="94">
                  <c:v>1.368095566725831</c:v>
                </c:pt>
                <c:pt idx="95">
                  <c:v>3.1134863992755513</c:v>
                </c:pt>
                <c:pt idx="96">
                  <c:v>3.5262253870476683</c:v>
                </c:pt>
                <c:pt idx="97">
                  <c:v>6.4580761475312762</c:v>
                </c:pt>
                <c:pt idx="98">
                  <c:v>7.1347996195650465</c:v>
                </c:pt>
                <c:pt idx="99">
                  <c:v>7.9626580900231616</c:v>
                </c:pt>
                <c:pt idx="100">
                  <c:v>8.8893623734584093</c:v>
                </c:pt>
                <c:pt idx="101">
                  <c:v>9.3278524644331373</c:v>
                </c:pt>
                <c:pt idx="102">
                  <c:v>11.246833827510779</c:v>
                </c:pt>
                <c:pt idx="103">
                  <c:v>10.523298944602475</c:v>
                </c:pt>
                <c:pt idx="104">
                  <c:v>9.9314607133222772</c:v>
                </c:pt>
                <c:pt idx="105">
                  <c:v>7.4851448639622324</c:v>
                </c:pt>
                <c:pt idx="106">
                  <c:v>6.8572312752949447</c:v>
                </c:pt>
                <c:pt idx="107">
                  <c:v>6.7407582922778886</c:v>
                </c:pt>
                <c:pt idx="108">
                  <c:v>6.1706524734707848</c:v>
                </c:pt>
                <c:pt idx="109">
                  <c:v>7.6406017218039981</c:v>
                </c:pt>
                <c:pt idx="110">
                  <c:v>7.68610005902379</c:v>
                </c:pt>
                <c:pt idx="111">
                  <c:v>7.0854311349620085</c:v>
                </c:pt>
                <c:pt idx="112">
                  <c:v>7.0340860953235689</c:v>
                </c:pt>
                <c:pt idx="113">
                  <c:v>7.074445184443384</c:v>
                </c:pt>
                <c:pt idx="114">
                  <c:v>9.3637526150000188</c:v>
                </c:pt>
                <c:pt idx="115">
                  <c:v>8.8868270215301308</c:v>
                </c:pt>
                <c:pt idx="116">
                  <c:v>8.0094412680906828</c:v>
                </c:pt>
                <c:pt idx="117">
                  <c:v>7.0452901081024697</c:v>
                </c:pt>
                <c:pt idx="118">
                  <c:v>10.23657097094345</c:v>
                </c:pt>
                <c:pt idx="119">
                  <c:v>9.4458496636070084</c:v>
                </c:pt>
                <c:pt idx="120">
                  <c:v>9.4888437492463762</c:v>
                </c:pt>
                <c:pt idx="121">
                  <c:v>9.4332176897003759</c:v>
                </c:pt>
                <c:pt idx="122">
                  <c:v>8.7638389679830393</c:v>
                </c:pt>
                <c:pt idx="123">
                  <c:v>8.6584999813981103</c:v>
                </c:pt>
                <c:pt idx="124">
                  <c:v>7.870391720166416</c:v>
                </c:pt>
                <c:pt idx="125">
                  <c:v>5.5053544548646771</c:v>
                </c:pt>
                <c:pt idx="126">
                  <c:v>6.4307028507284922</c:v>
                </c:pt>
                <c:pt idx="127">
                  <c:v>6.114223100757787</c:v>
                </c:pt>
                <c:pt idx="128">
                  <c:v>4.9786502597795188</c:v>
                </c:pt>
                <c:pt idx="129">
                  <c:v>4.8909655170862303</c:v>
                </c:pt>
                <c:pt idx="130">
                  <c:v>3.9715527632169247</c:v>
                </c:pt>
                <c:pt idx="131">
                  <c:v>3.5433257440994765</c:v>
                </c:pt>
                <c:pt idx="132">
                  <c:v>3.7353343137089206</c:v>
                </c:pt>
                <c:pt idx="133">
                  <c:v>4.5360207693519641</c:v>
                </c:pt>
                <c:pt idx="134">
                  <c:v>4.280572898083018</c:v>
                </c:pt>
                <c:pt idx="135">
                  <c:v>5.2826681005563234</c:v>
                </c:pt>
                <c:pt idx="136">
                  <c:v>3.7781739772242098</c:v>
                </c:pt>
                <c:pt idx="137">
                  <c:v>2.2798782982730534</c:v>
                </c:pt>
                <c:pt idx="138">
                  <c:v>5.4939146946452055</c:v>
                </c:pt>
                <c:pt idx="139">
                  <c:v>3.7282022405632165</c:v>
                </c:pt>
                <c:pt idx="140">
                  <c:v>4.3099294815296538</c:v>
                </c:pt>
                <c:pt idx="141">
                  <c:v>6.6722446413415959</c:v>
                </c:pt>
                <c:pt idx="142">
                  <c:v>8.2132603930250934</c:v>
                </c:pt>
                <c:pt idx="143">
                  <c:v>6.4504243995210446</c:v>
                </c:pt>
                <c:pt idx="144">
                  <c:v>8.630479618002644</c:v>
                </c:pt>
                <c:pt idx="145">
                  <c:v>7.0208549512854974</c:v>
                </c:pt>
                <c:pt idx="146">
                  <c:v>6.3416475475906191</c:v>
                </c:pt>
                <c:pt idx="147">
                  <c:v>7.5442384011350976</c:v>
                </c:pt>
                <c:pt idx="148">
                  <c:v>6.2907783291936497</c:v>
                </c:pt>
                <c:pt idx="149">
                  <c:v>5.2040674681814707</c:v>
                </c:pt>
                <c:pt idx="150">
                  <c:v>8.4047912730920693</c:v>
                </c:pt>
                <c:pt idx="151">
                  <c:v>8.0718349022581606</c:v>
                </c:pt>
                <c:pt idx="152">
                  <c:v>8.4845817982575618</c:v>
                </c:pt>
                <c:pt idx="153">
                  <c:v>9.1304663666930868</c:v>
                </c:pt>
                <c:pt idx="154">
                  <c:v>10.50759622556405</c:v>
                </c:pt>
                <c:pt idx="155">
                  <c:v>10.23909983085071</c:v>
                </c:pt>
                <c:pt idx="156">
                  <c:v>13.979316728535229</c:v>
                </c:pt>
                <c:pt idx="157">
                  <c:v>13.435030282358989</c:v>
                </c:pt>
                <c:pt idx="158">
                  <c:v>12.788406483692752</c:v>
                </c:pt>
                <c:pt idx="159">
                  <c:v>13.70479612439763</c:v>
                </c:pt>
                <c:pt idx="160">
                  <c:v>12.422160477543835</c:v>
                </c:pt>
                <c:pt idx="161">
                  <c:v>11.923155825785264</c:v>
                </c:pt>
                <c:pt idx="162">
                  <c:v>15.942539002802222</c:v>
                </c:pt>
                <c:pt idx="163">
                  <c:v>13.838163461290995</c:v>
                </c:pt>
                <c:pt idx="164">
                  <c:v>14.088584812781383</c:v>
                </c:pt>
                <c:pt idx="165">
                  <c:v>16.796036672614409</c:v>
                </c:pt>
                <c:pt idx="166">
                  <c:v>15.308007581638867</c:v>
                </c:pt>
                <c:pt idx="167">
                  <c:v>15.747487984406197</c:v>
                </c:pt>
                <c:pt idx="168">
                  <c:v>19.929977189318564</c:v>
                </c:pt>
                <c:pt idx="169">
                  <c:v>18.545699385505138</c:v>
                </c:pt>
                <c:pt idx="170">
                  <c:v>18.73580850883382</c:v>
                </c:pt>
                <c:pt idx="171">
                  <c:v>19.535917103666357</c:v>
                </c:pt>
                <c:pt idx="172">
                  <c:v>17.84904645286263</c:v>
                </c:pt>
                <c:pt idx="173">
                  <c:v>19.196847748509057</c:v>
                </c:pt>
                <c:pt idx="174">
                  <c:v>23.791805599236739</c:v>
                </c:pt>
                <c:pt idx="175">
                  <c:v>22.696363901245995</c:v>
                </c:pt>
                <c:pt idx="176">
                  <c:v>22.635916431522929</c:v>
                </c:pt>
                <c:pt idx="177">
                  <c:v>22.719438072622015</c:v>
                </c:pt>
                <c:pt idx="178">
                  <c:v>23.19125941874141</c:v>
                </c:pt>
                <c:pt idx="179">
                  <c:v>22.584114645690974</c:v>
                </c:pt>
                <c:pt idx="180">
                  <c:v>23.277672898015513</c:v>
                </c:pt>
                <c:pt idx="181">
                  <c:v>22.102798923572305</c:v>
                </c:pt>
                <c:pt idx="182">
                  <c:v>23.66622889475267</c:v>
                </c:pt>
                <c:pt idx="183">
                  <c:v>25.379931138985722</c:v>
                </c:pt>
                <c:pt idx="184">
                  <c:v>24.106796052561052</c:v>
                </c:pt>
                <c:pt idx="185">
                  <c:v>23.428616354559008</c:v>
                </c:pt>
                <c:pt idx="186">
                  <c:v>27.284834024105503</c:v>
                </c:pt>
                <c:pt idx="187">
                  <c:v>25.238787382178351</c:v>
                </c:pt>
                <c:pt idx="188">
                  <c:v>22.422931178459741</c:v>
                </c:pt>
                <c:pt idx="189">
                  <c:v>18.320172583547155</c:v>
                </c:pt>
                <c:pt idx="190">
                  <c:v>17.704320569226816</c:v>
                </c:pt>
                <c:pt idx="191">
                  <c:v>18.783397803769336</c:v>
                </c:pt>
                <c:pt idx="192">
                  <c:v>19.941375007710747</c:v>
                </c:pt>
                <c:pt idx="193">
                  <c:v>19.213852071383791</c:v>
                </c:pt>
                <c:pt idx="194">
                  <c:v>19.752616808942815</c:v>
                </c:pt>
                <c:pt idx="195">
                  <c:v>20.026135593546353</c:v>
                </c:pt>
                <c:pt idx="196">
                  <c:v>19.258644993920111</c:v>
                </c:pt>
                <c:pt idx="197">
                  <c:v>13.914223380004623</c:v>
                </c:pt>
                <c:pt idx="198">
                  <c:v>19.566550184366985</c:v>
                </c:pt>
                <c:pt idx="199">
                  <c:v>18.478957722714949</c:v>
                </c:pt>
                <c:pt idx="200">
                  <c:v>18.541516034887621</c:v>
                </c:pt>
                <c:pt idx="201">
                  <c:v>17.494343333141249</c:v>
                </c:pt>
                <c:pt idx="202">
                  <c:v>17.34840231362335</c:v>
                </c:pt>
                <c:pt idx="203">
                  <c:v>15.677241018156845</c:v>
                </c:pt>
                <c:pt idx="204">
                  <c:v>20.049509955132987</c:v>
                </c:pt>
                <c:pt idx="205">
                  <c:v>18.825267829153312</c:v>
                </c:pt>
                <c:pt idx="206">
                  <c:v>17.170429386875146</c:v>
                </c:pt>
                <c:pt idx="207">
                  <c:v>17.188642765767433</c:v>
                </c:pt>
                <c:pt idx="208">
                  <c:v>16.615406434679674</c:v>
                </c:pt>
                <c:pt idx="209">
                  <c:v>14.886868109404444</c:v>
                </c:pt>
                <c:pt idx="210">
                  <c:v>19.755188237882486</c:v>
                </c:pt>
                <c:pt idx="211">
                  <c:v>19.572961012913932</c:v>
                </c:pt>
                <c:pt idx="212">
                  <c:v>20.256625715368521</c:v>
                </c:pt>
                <c:pt idx="213">
                  <c:v>20.671723394275894</c:v>
                </c:pt>
                <c:pt idx="214">
                  <c:v>19.340460231165121</c:v>
                </c:pt>
                <c:pt idx="215">
                  <c:v>18.057841551764795</c:v>
                </c:pt>
                <c:pt idx="216">
                  <c:v>23.001997899987376</c:v>
                </c:pt>
                <c:pt idx="217">
                  <c:v>23.758026443191323</c:v>
                </c:pt>
                <c:pt idx="218">
                  <c:v>23.778496370053702</c:v>
                </c:pt>
                <c:pt idx="219">
                  <c:v>23.692603881482658</c:v>
                </c:pt>
                <c:pt idx="220">
                  <c:v>23.601617953516371</c:v>
                </c:pt>
                <c:pt idx="221">
                  <c:v>20.604517120192963</c:v>
                </c:pt>
                <c:pt idx="222">
                  <c:v>25.236147411585115</c:v>
                </c:pt>
                <c:pt idx="223">
                  <c:v>24.675079700072608</c:v>
                </c:pt>
                <c:pt idx="224">
                  <c:v>25.740790155370842</c:v>
                </c:pt>
                <c:pt idx="225">
                  <c:v>26.3353425096421</c:v>
                </c:pt>
                <c:pt idx="226">
                  <c:v>27.167873915731484</c:v>
                </c:pt>
                <c:pt idx="227">
                  <c:v>25.216168037420321</c:v>
                </c:pt>
                <c:pt idx="228">
                  <c:v>27.005253490698422</c:v>
                </c:pt>
                <c:pt idx="229">
                  <c:v>25.801290225310471</c:v>
                </c:pt>
                <c:pt idx="230">
                  <c:v>25.78149903204433</c:v>
                </c:pt>
                <c:pt idx="231">
                  <c:v>25.296944502504154</c:v>
                </c:pt>
                <c:pt idx="232">
                  <c:v>23.420862437993652</c:v>
                </c:pt>
                <c:pt idx="233">
                  <c:v>20.047611244878009</c:v>
                </c:pt>
                <c:pt idx="234">
                  <c:v>25.389424359345153</c:v>
                </c:pt>
                <c:pt idx="235">
                  <c:v>24.09499081288428</c:v>
                </c:pt>
                <c:pt idx="236">
                  <c:v>24.074201661542961</c:v>
                </c:pt>
                <c:pt idx="237">
                  <c:v>25.969032124922446</c:v>
                </c:pt>
                <c:pt idx="238">
                  <c:v>24.163001019017671</c:v>
                </c:pt>
                <c:pt idx="239">
                  <c:v>22.564042335425537</c:v>
                </c:pt>
                <c:pt idx="240">
                  <c:v>24.79784917764065</c:v>
                </c:pt>
                <c:pt idx="241">
                  <c:v>26.103199332472578</c:v>
                </c:pt>
                <c:pt idx="242">
                  <c:v>27.923235987301481</c:v>
                </c:pt>
                <c:pt idx="243">
                  <c:v>29.7616109902145</c:v>
                </c:pt>
                <c:pt idx="244">
                  <c:v>28.961207531981049</c:v>
                </c:pt>
                <c:pt idx="245">
                  <c:v>26.605860013767003</c:v>
                </c:pt>
                <c:pt idx="246">
                  <c:v>29.652839150910125</c:v>
                </c:pt>
                <c:pt idx="247">
                  <c:v>28.486280477831201</c:v>
                </c:pt>
                <c:pt idx="248">
                  <c:v>26.817896814454766</c:v>
                </c:pt>
                <c:pt idx="249">
                  <c:v>26.288153137760791</c:v>
                </c:pt>
                <c:pt idx="250">
                  <c:v>26.419246308821105</c:v>
                </c:pt>
                <c:pt idx="251">
                  <c:v>24.893122495647528</c:v>
                </c:pt>
                <c:pt idx="252">
                  <c:v>26.33213490701965</c:v>
                </c:pt>
                <c:pt idx="253">
                  <c:v>25.021492736919278</c:v>
                </c:pt>
                <c:pt idx="254">
                  <c:v>24.419246354535925</c:v>
                </c:pt>
                <c:pt idx="255">
                  <c:v>27.482532224707317</c:v>
                </c:pt>
                <c:pt idx="256">
                  <c:v>26.024084359244998</c:v>
                </c:pt>
                <c:pt idx="257">
                  <c:v>25.235992019988991</c:v>
                </c:pt>
                <c:pt idx="258">
                  <c:v>27.892223524785916</c:v>
                </c:pt>
                <c:pt idx="259">
                  <c:v>26.404840316464085</c:v>
                </c:pt>
                <c:pt idx="260">
                  <c:v>24.492252472738802</c:v>
                </c:pt>
                <c:pt idx="261">
                  <c:v>27.543433295341252</c:v>
                </c:pt>
                <c:pt idx="262">
                  <c:v>26.743013340552956</c:v>
                </c:pt>
                <c:pt idx="263">
                  <c:v>25.061141214734477</c:v>
                </c:pt>
                <c:pt idx="264">
                  <c:v>26.860205453633906</c:v>
                </c:pt>
                <c:pt idx="265">
                  <c:v>27.859203326704485</c:v>
                </c:pt>
                <c:pt idx="266">
                  <c:v>26.53259096067535</c:v>
                </c:pt>
                <c:pt idx="267">
                  <c:v>26.865120863176053</c:v>
                </c:pt>
                <c:pt idx="268">
                  <c:v>26.831002039799529</c:v>
                </c:pt>
                <c:pt idx="269">
                  <c:v>25.577862646278088</c:v>
                </c:pt>
                <c:pt idx="270">
                  <c:v>27.644810879912523</c:v>
                </c:pt>
                <c:pt idx="271">
                  <c:v>26.551061323352336</c:v>
                </c:pt>
                <c:pt idx="272">
                  <c:v>25.513700130946116</c:v>
                </c:pt>
                <c:pt idx="273">
                  <c:v>25.604317497627687</c:v>
                </c:pt>
                <c:pt idx="274">
                  <c:v>26.79630051518896</c:v>
                </c:pt>
                <c:pt idx="275">
                  <c:v>25.021640871916745</c:v>
                </c:pt>
                <c:pt idx="276">
                  <c:v>26.407228733415284</c:v>
                </c:pt>
                <c:pt idx="277">
                  <c:v>25.696753575088259</c:v>
                </c:pt>
                <c:pt idx="278">
                  <c:v>25.383887502754991</c:v>
                </c:pt>
                <c:pt idx="279">
                  <c:v>25.899324659455235</c:v>
                </c:pt>
                <c:pt idx="280">
                  <c:v>24.818639759638206</c:v>
                </c:pt>
                <c:pt idx="281">
                  <c:v>23.295853459865885</c:v>
                </c:pt>
                <c:pt idx="282">
                  <c:v>25.002202252114131</c:v>
                </c:pt>
                <c:pt idx="283">
                  <c:v>24.56609786400286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69-46B2-B9A9-A6FAD8A00F16}"/>
            </c:ext>
          </c:extLst>
        </c:ser>
        <c:ser>
          <c:idx val="2"/>
          <c:order val="2"/>
          <c:tx>
            <c:strRef>
              <c:f>'Dívida por indexador'!$S$11</c:f>
              <c:strCache>
                <c:ptCount val="1"/>
                <c:pt idx="0">
                  <c:v>Câmbio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 w="25400">
              <a:noFill/>
            </a:ln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indexador'!$G$12:$G$295</c:f>
              <c:numCache>
                <c:formatCode>0.0_)</c:formatCode>
                <c:ptCount val="284"/>
                <c:pt idx="0">
                  <c:v>11.138093509413208</c:v>
                </c:pt>
                <c:pt idx="1">
                  <c:v>10.467949905190222</c:v>
                </c:pt>
                <c:pt idx="2">
                  <c:v>9.0025926016457998</c:v>
                </c:pt>
                <c:pt idx="3">
                  <c:v>9.4187341912946163</c:v>
                </c:pt>
                <c:pt idx="4">
                  <c:v>9.5780004564705035</c:v>
                </c:pt>
                <c:pt idx="5">
                  <c:v>12.341693638091485</c:v>
                </c:pt>
                <c:pt idx="6">
                  <c:v>14.946100836705481</c:v>
                </c:pt>
                <c:pt idx="7">
                  <c:v>13.090253046755057</c:v>
                </c:pt>
                <c:pt idx="8">
                  <c:v>14.740954085869628</c:v>
                </c:pt>
                <c:pt idx="9">
                  <c:v>13.553909261330318</c:v>
                </c:pt>
                <c:pt idx="10">
                  <c:v>12.830154795143548</c:v>
                </c:pt>
                <c:pt idx="11">
                  <c:v>15.409382770605474</c:v>
                </c:pt>
                <c:pt idx="12">
                  <c:v>12.978836738336719</c:v>
                </c:pt>
                <c:pt idx="13">
                  <c:v>9.4285164985532948</c:v>
                </c:pt>
                <c:pt idx="14">
                  <c:v>6.0026217651215266</c:v>
                </c:pt>
                <c:pt idx="15">
                  <c:v>5.9993767359081085</c:v>
                </c:pt>
                <c:pt idx="16">
                  <c:v>6.239875912975001</c:v>
                </c:pt>
                <c:pt idx="17">
                  <c:v>5.4417385148942818</c:v>
                </c:pt>
                <c:pt idx="18">
                  <c:v>5.9526464443849481</c:v>
                </c:pt>
                <c:pt idx="19">
                  <c:v>6.1206308508319678</c:v>
                </c:pt>
                <c:pt idx="20">
                  <c:v>7.780662882158822</c:v>
                </c:pt>
                <c:pt idx="21">
                  <c:v>8.7153106148756425</c:v>
                </c:pt>
                <c:pt idx="22">
                  <c:v>7.6711478812534502</c:v>
                </c:pt>
                <c:pt idx="23">
                  <c:v>8.0249162616038792</c:v>
                </c:pt>
                <c:pt idx="24">
                  <c:v>8.4537049247163853</c:v>
                </c:pt>
                <c:pt idx="25">
                  <c:v>7.6856405014085336</c:v>
                </c:pt>
                <c:pt idx="26">
                  <c:v>7.8583821746270894</c:v>
                </c:pt>
                <c:pt idx="27">
                  <c:v>8.2914920787862165</c:v>
                </c:pt>
                <c:pt idx="28">
                  <c:v>9.2164902750336175</c:v>
                </c:pt>
                <c:pt idx="29">
                  <c:v>9.5756368419774702</c:v>
                </c:pt>
                <c:pt idx="30">
                  <c:v>13.319442019973884</c:v>
                </c:pt>
                <c:pt idx="31">
                  <c:v>13.139398500238158</c:v>
                </c:pt>
                <c:pt idx="32">
                  <c:v>12.450793555818338</c:v>
                </c:pt>
                <c:pt idx="33">
                  <c:v>11.280221342874203</c:v>
                </c:pt>
                <c:pt idx="34">
                  <c:v>9.8668783108495681</c:v>
                </c:pt>
                <c:pt idx="35">
                  <c:v>9.4140663592220122</c:v>
                </c:pt>
                <c:pt idx="36">
                  <c:v>9.3652458945270833</c:v>
                </c:pt>
                <c:pt idx="37">
                  <c:v>9.1137945699777809</c:v>
                </c:pt>
                <c:pt idx="38">
                  <c:v>9.7205574197155507</c:v>
                </c:pt>
                <c:pt idx="39">
                  <c:v>12.964164972326056</c:v>
                </c:pt>
                <c:pt idx="40">
                  <c:v>15.086277129149767</c:v>
                </c:pt>
                <c:pt idx="41">
                  <c:v>15.512221750358332</c:v>
                </c:pt>
                <c:pt idx="42">
                  <c:v>15.933135871564911</c:v>
                </c:pt>
                <c:pt idx="43">
                  <c:v>15.487879693591204</c:v>
                </c:pt>
                <c:pt idx="44">
                  <c:v>14.876484689829232</c:v>
                </c:pt>
                <c:pt idx="45">
                  <c:v>16.720393597201909</c:v>
                </c:pt>
                <c:pt idx="46">
                  <c:v>17.070548288038662</c:v>
                </c:pt>
                <c:pt idx="47">
                  <c:v>16.168670151515705</c:v>
                </c:pt>
                <c:pt idx="48">
                  <c:v>16.138351003917904</c:v>
                </c:pt>
                <c:pt idx="49">
                  <c:v>19.041167087426381</c:v>
                </c:pt>
                <c:pt idx="50">
                  <c:v>20.803339290828145</c:v>
                </c:pt>
                <c:pt idx="51">
                  <c:v>19.418197144559276</c:v>
                </c:pt>
                <c:pt idx="52">
                  <c:v>19.650126390444747</c:v>
                </c:pt>
                <c:pt idx="53">
                  <c:v>20.805074651301435</c:v>
                </c:pt>
                <c:pt idx="54">
                  <c:v>28.976032088730957</c:v>
                </c:pt>
                <c:pt idx="55">
                  <c:v>27.146432321235558</c:v>
                </c:pt>
                <c:pt idx="56">
                  <c:v>23.271324294525847</c:v>
                </c:pt>
                <c:pt idx="57">
                  <c:v>23.415084346823598</c:v>
                </c:pt>
                <c:pt idx="58">
                  <c:v>24.18853406241341</c:v>
                </c:pt>
                <c:pt idx="59">
                  <c:v>23.230132617785348</c:v>
                </c:pt>
                <c:pt idx="60">
                  <c:v>23.928548986242955</c:v>
                </c:pt>
                <c:pt idx="61">
                  <c:v>25.543813727649617</c:v>
                </c:pt>
                <c:pt idx="62">
                  <c:v>25.886513362531264</c:v>
                </c:pt>
                <c:pt idx="63">
                  <c:v>26.474511028600784</c:v>
                </c:pt>
                <c:pt idx="64">
                  <c:v>25.76877236572307</c:v>
                </c:pt>
                <c:pt idx="65">
                  <c:v>24.164374153470767</c:v>
                </c:pt>
                <c:pt idx="66">
                  <c:v>23.810162875873115</c:v>
                </c:pt>
                <c:pt idx="67">
                  <c:v>22.937576695523855</c:v>
                </c:pt>
                <c:pt idx="68">
                  <c:v>22.615560497735192</c:v>
                </c:pt>
                <c:pt idx="69">
                  <c:v>21.619955094174205</c:v>
                </c:pt>
                <c:pt idx="70">
                  <c:v>21.341664201158206</c:v>
                </c:pt>
                <c:pt idx="71">
                  <c:v>20.901217928267677</c:v>
                </c:pt>
                <c:pt idx="72">
                  <c:v>20.605662049743348</c:v>
                </c:pt>
                <c:pt idx="73">
                  <c:v>21.097130135322477</c:v>
                </c:pt>
                <c:pt idx="74">
                  <c:v>21.076435378634159</c:v>
                </c:pt>
                <c:pt idx="75">
                  <c:v>21.517482120573494</c:v>
                </c:pt>
                <c:pt idx="76">
                  <c:v>22.273971362091896</c:v>
                </c:pt>
                <c:pt idx="77">
                  <c:v>22.453491600112294</c:v>
                </c:pt>
                <c:pt idx="78">
                  <c:v>22.00761895881179</c:v>
                </c:pt>
                <c:pt idx="79">
                  <c:v>22.85649957407373</c:v>
                </c:pt>
                <c:pt idx="80">
                  <c:v>23.960643620182225</c:v>
                </c:pt>
                <c:pt idx="81">
                  <c:v>24.930259163285683</c:v>
                </c:pt>
                <c:pt idx="82">
                  <c:v>26.875773672375068</c:v>
                </c:pt>
                <c:pt idx="83">
                  <c:v>27.248977975830346</c:v>
                </c:pt>
                <c:pt idx="84">
                  <c:v>27.610318214453304</c:v>
                </c:pt>
                <c:pt idx="85">
                  <c:v>28.809863538246411</c:v>
                </c:pt>
                <c:pt idx="86">
                  <c:v>32.260801620314631</c:v>
                </c:pt>
                <c:pt idx="87">
                  <c:v>33.804567516751135</c:v>
                </c:pt>
                <c:pt idx="88">
                  <c:v>32.213361339750264</c:v>
                </c:pt>
                <c:pt idx="89">
                  <c:v>29.496726488166875</c:v>
                </c:pt>
                <c:pt idx="90">
                  <c:v>29.828612048465164</c:v>
                </c:pt>
                <c:pt idx="91">
                  <c:v>28.953727983405265</c:v>
                </c:pt>
                <c:pt idx="92">
                  <c:v>28.589115049900698</c:v>
                </c:pt>
                <c:pt idx="93">
                  <c:v>28.600201795807024</c:v>
                </c:pt>
                <c:pt idx="94">
                  <c:v>29.895062347252154</c:v>
                </c:pt>
                <c:pt idx="95">
                  <c:v>32.149351841846453</c:v>
                </c:pt>
                <c:pt idx="96">
                  <c:v>35.748902363557185</c:v>
                </c:pt>
                <c:pt idx="97">
                  <c:v>32.724195925983572</c:v>
                </c:pt>
                <c:pt idx="98">
                  <c:v>37.767691522410693</c:v>
                </c:pt>
                <c:pt idx="99">
                  <c:v>34.948083035735891</c:v>
                </c:pt>
                <c:pt idx="100">
                  <c:v>34.331632002516265</c:v>
                </c:pt>
                <c:pt idx="101">
                  <c:v>33.546820522958967</c:v>
                </c:pt>
                <c:pt idx="102">
                  <c:v>32.275682258142488</c:v>
                </c:pt>
                <c:pt idx="103">
                  <c:v>32.868991120629524</c:v>
                </c:pt>
                <c:pt idx="104">
                  <c:v>31.25267475936586</c:v>
                </c:pt>
                <c:pt idx="105">
                  <c:v>28.090354200194135</c:v>
                </c:pt>
                <c:pt idx="106">
                  <c:v>28.555904307852721</c:v>
                </c:pt>
                <c:pt idx="107">
                  <c:v>27.09565031483125</c:v>
                </c:pt>
                <c:pt idx="108">
                  <c:v>26.683992428111015</c:v>
                </c:pt>
                <c:pt idx="109">
                  <c:v>25.851966424717403</c:v>
                </c:pt>
                <c:pt idx="110">
                  <c:v>24.341715616999402</c:v>
                </c:pt>
                <c:pt idx="111">
                  <c:v>22.512387863666483</c:v>
                </c:pt>
                <c:pt idx="112">
                  <c:v>22.081922308831693</c:v>
                </c:pt>
                <c:pt idx="113">
                  <c:v>20.47607121571345</c:v>
                </c:pt>
                <c:pt idx="114">
                  <c:v>19.009867393503981</c:v>
                </c:pt>
                <c:pt idx="115">
                  <c:v>17.293687709458723</c:v>
                </c:pt>
                <c:pt idx="116">
                  <c:v>16.250118117894612</c:v>
                </c:pt>
                <c:pt idx="117">
                  <c:v>15.121290096962644</c:v>
                </c:pt>
                <c:pt idx="118">
                  <c:v>14.787991412630616</c:v>
                </c:pt>
                <c:pt idx="119">
                  <c:v>14.22871525673127</c:v>
                </c:pt>
                <c:pt idx="120">
                  <c:v>12.720735718024962</c:v>
                </c:pt>
                <c:pt idx="121">
                  <c:v>11.878711122414488</c:v>
                </c:pt>
                <c:pt idx="122">
                  <c:v>11.213238622565935</c:v>
                </c:pt>
                <c:pt idx="123">
                  <c:v>10.238481898243684</c:v>
                </c:pt>
                <c:pt idx="124">
                  <c:v>9.5249319625708999</c:v>
                </c:pt>
                <c:pt idx="125">
                  <c:v>9.3399665339355753</c:v>
                </c:pt>
                <c:pt idx="126">
                  <c:v>7.5301568674764772</c:v>
                </c:pt>
                <c:pt idx="127">
                  <c:v>5.6689915478139845</c:v>
                </c:pt>
                <c:pt idx="128">
                  <c:v>4.7022594569518565</c:v>
                </c:pt>
                <c:pt idx="129">
                  <c:v>4.4179000381369171</c:v>
                </c:pt>
                <c:pt idx="130">
                  <c:v>4.1394232614531932</c:v>
                </c:pt>
                <c:pt idx="131">
                  <c:v>4.0151330912872538</c:v>
                </c:pt>
                <c:pt idx="132">
                  <c:v>4.0282976527667884</c:v>
                </c:pt>
                <c:pt idx="133">
                  <c:v>3.9723743452091758</c:v>
                </c:pt>
                <c:pt idx="134">
                  <c:v>3.7117343035085772</c:v>
                </c:pt>
                <c:pt idx="135">
                  <c:v>3.6261198566569801</c:v>
                </c:pt>
                <c:pt idx="136">
                  <c:v>3.1724555439279607</c:v>
                </c:pt>
                <c:pt idx="137">
                  <c:v>1.1532145082319361</c:v>
                </c:pt>
                <c:pt idx="138">
                  <c:v>-0.51369157485090833</c:v>
                </c:pt>
                <c:pt idx="139">
                  <c:v>-1.2934143666552722</c:v>
                </c:pt>
                <c:pt idx="140">
                  <c:v>-1.4976359760000377</c:v>
                </c:pt>
                <c:pt idx="141">
                  <c:v>-1.4955403418104816</c:v>
                </c:pt>
                <c:pt idx="142">
                  <c:v>-1.6348795390303879</c:v>
                </c:pt>
                <c:pt idx="143">
                  <c:v>-1.3248316439330232</c:v>
                </c:pt>
                <c:pt idx="144">
                  <c:v>-1.2950792254097168</c:v>
                </c:pt>
                <c:pt idx="145">
                  <c:v>-1.2836660255223185</c:v>
                </c:pt>
                <c:pt idx="146">
                  <c:v>-1.2345717833458376</c:v>
                </c:pt>
                <c:pt idx="147">
                  <c:v>-1.0883821383117231</c:v>
                </c:pt>
                <c:pt idx="148">
                  <c:v>-1.0661398892676703</c:v>
                </c:pt>
                <c:pt idx="149">
                  <c:v>-1.044459826122256</c:v>
                </c:pt>
                <c:pt idx="150">
                  <c:v>-0.99843011022452388</c:v>
                </c:pt>
                <c:pt idx="151">
                  <c:v>-0.97523887788670494</c:v>
                </c:pt>
                <c:pt idx="152">
                  <c:v>-0.92816596470916979</c:v>
                </c:pt>
                <c:pt idx="153">
                  <c:v>-1.2598031427432079</c:v>
                </c:pt>
                <c:pt idx="154">
                  <c:v>-1.3194389368908037</c:v>
                </c:pt>
                <c:pt idx="155">
                  <c:v>-1.9111701628399647</c:v>
                </c:pt>
                <c:pt idx="156">
                  <c:v>-2.1441111810448019</c:v>
                </c:pt>
                <c:pt idx="157">
                  <c:v>-2.1924186790533886</c:v>
                </c:pt>
                <c:pt idx="158">
                  <c:v>-2.0057859956374213</c:v>
                </c:pt>
                <c:pt idx="159">
                  <c:v>-1.9085330366417055</c:v>
                </c:pt>
                <c:pt idx="160">
                  <c:v>-1.9728521532391197</c:v>
                </c:pt>
                <c:pt idx="161">
                  <c:v>-2.0133974777958255</c:v>
                </c:pt>
                <c:pt idx="162">
                  <c:v>-1.9177633020999438</c:v>
                </c:pt>
                <c:pt idx="163">
                  <c:v>-1.8695341418960589</c:v>
                </c:pt>
                <c:pt idx="164">
                  <c:v>-1.9215668015596352</c:v>
                </c:pt>
                <c:pt idx="165">
                  <c:v>-1.8032688815335107</c:v>
                </c:pt>
                <c:pt idx="166">
                  <c:v>-1.7568330056780441</c:v>
                </c:pt>
                <c:pt idx="167">
                  <c:v>-1.7139004516940264</c:v>
                </c:pt>
                <c:pt idx="168">
                  <c:v>-1.6607746473933194</c:v>
                </c:pt>
                <c:pt idx="169">
                  <c:v>-1.7338598435169912</c:v>
                </c:pt>
                <c:pt idx="170">
                  <c:v>-1.9115823188723686</c:v>
                </c:pt>
                <c:pt idx="171">
                  <c:v>1.059627737599631</c:v>
                </c:pt>
                <c:pt idx="172">
                  <c:v>2.603950489117659</c:v>
                </c:pt>
                <c:pt idx="173">
                  <c:v>2.6322301302671733</c:v>
                </c:pt>
                <c:pt idx="174">
                  <c:v>2.6115750727903642</c:v>
                </c:pt>
                <c:pt idx="175">
                  <c:v>2.5580888797375572</c:v>
                </c:pt>
                <c:pt idx="176">
                  <c:v>2.3723745757300545</c:v>
                </c:pt>
                <c:pt idx="177">
                  <c:v>1.7508011390380898</c:v>
                </c:pt>
                <c:pt idx="178">
                  <c:v>0.72037980013098557</c:v>
                </c:pt>
                <c:pt idx="179">
                  <c:v>0.69455374649526613</c:v>
                </c:pt>
                <c:pt idx="180">
                  <c:v>0.61028614561790639</c:v>
                </c:pt>
                <c:pt idx="181">
                  <c:v>0.60427266548708436</c:v>
                </c:pt>
                <c:pt idx="182">
                  <c:v>0.56421814986526742</c:v>
                </c:pt>
                <c:pt idx="183">
                  <c:v>0.53498211906832216</c:v>
                </c:pt>
                <c:pt idx="184">
                  <c:v>0.53931097173708586</c:v>
                </c:pt>
                <c:pt idx="185">
                  <c:v>0.53896011481401607</c:v>
                </c:pt>
                <c:pt idx="186">
                  <c:v>0.5707136452741689</c:v>
                </c:pt>
                <c:pt idx="187">
                  <c:v>0.55010976356459973</c:v>
                </c:pt>
                <c:pt idx="188">
                  <c:v>0.55837113642526282</c:v>
                </c:pt>
                <c:pt idx="189">
                  <c:v>0.52551610385964742</c:v>
                </c:pt>
                <c:pt idx="190">
                  <c:v>0.54612520211751703</c:v>
                </c:pt>
                <c:pt idx="191">
                  <c:v>0.53670481396054859</c:v>
                </c:pt>
                <c:pt idx="192">
                  <c:v>0.52037050148667841</c:v>
                </c:pt>
                <c:pt idx="193">
                  <c:v>0.52249489970841501</c:v>
                </c:pt>
                <c:pt idx="194">
                  <c:v>0.49658798695787876</c:v>
                </c:pt>
                <c:pt idx="195">
                  <c:v>0.48161501693207026</c:v>
                </c:pt>
                <c:pt idx="196">
                  <c:v>0.48355039028213415</c:v>
                </c:pt>
                <c:pt idx="197">
                  <c:v>0.49218271819516873</c:v>
                </c:pt>
                <c:pt idx="198">
                  <c:v>0.18029810832809945</c:v>
                </c:pt>
                <c:pt idx="199">
                  <c:v>-0.23023250713629936</c:v>
                </c:pt>
                <c:pt idx="200">
                  <c:v>-0.34749970019720694</c:v>
                </c:pt>
                <c:pt idx="201">
                  <c:v>-0.44472676050078497</c:v>
                </c:pt>
                <c:pt idx="202">
                  <c:v>-0.44422852841293736</c:v>
                </c:pt>
                <c:pt idx="203">
                  <c:v>-0.31074777398095865</c:v>
                </c:pt>
                <c:pt idx="204">
                  <c:v>-0.35053930822750623</c:v>
                </c:pt>
                <c:pt idx="205">
                  <c:v>-0.30070627260090438</c:v>
                </c:pt>
                <c:pt idx="206">
                  <c:v>-1.6145539331651252E-2</c:v>
                </c:pt>
                <c:pt idx="207">
                  <c:v>0.36535169841357285</c:v>
                </c:pt>
                <c:pt idx="208">
                  <c:v>0.33262530050301176</c:v>
                </c:pt>
                <c:pt idx="209">
                  <c:v>0.34365042733725509</c:v>
                </c:pt>
                <c:pt idx="210">
                  <c:v>0.32189407260785186</c:v>
                </c:pt>
                <c:pt idx="211">
                  <c:v>0.29763844149193064</c:v>
                </c:pt>
                <c:pt idx="212">
                  <c:v>0.19170039429821537</c:v>
                </c:pt>
                <c:pt idx="213">
                  <c:v>0.18108351798491171</c:v>
                </c:pt>
                <c:pt idx="214">
                  <c:v>0.68010195929011252</c:v>
                </c:pt>
                <c:pt idx="215">
                  <c:v>0.87388105621200274</c:v>
                </c:pt>
                <c:pt idx="216">
                  <c:v>1.4357329931976548</c:v>
                </c:pt>
                <c:pt idx="217">
                  <c:v>0.98065314463803532</c:v>
                </c:pt>
                <c:pt idx="218">
                  <c:v>0.13134689640427916</c:v>
                </c:pt>
                <c:pt idx="219">
                  <c:v>3.0276598120761035E-2</c:v>
                </c:pt>
                <c:pt idx="220">
                  <c:v>0.16358361225916215</c:v>
                </c:pt>
                <c:pt idx="221">
                  <c:v>0.62789313075702213</c:v>
                </c:pt>
                <c:pt idx="222">
                  <c:v>0.58334959847605006</c:v>
                </c:pt>
                <c:pt idx="223">
                  <c:v>0.43267390539044515</c:v>
                </c:pt>
                <c:pt idx="224">
                  <c:v>0.4388034327368065</c:v>
                </c:pt>
                <c:pt idx="225">
                  <c:v>0.42201891047258394</c:v>
                </c:pt>
                <c:pt idx="226">
                  <c:v>0.45046064351465859</c:v>
                </c:pt>
                <c:pt idx="227">
                  <c:v>2.0642953264128141</c:v>
                </c:pt>
                <c:pt idx="228">
                  <c:v>2.8636584411712329</c:v>
                </c:pt>
                <c:pt idx="229">
                  <c:v>4.4985380954140322</c:v>
                </c:pt>
                <c:pt idx="230">
                  <c:v>5.0255640970070372</c:v>
                </c:pt>
                <c:pt idx="231">
                  <c:v>5.8671702704684048</c:v>
                </c:pt>
                <c:pt idx="232">
                  <c:v>6.595572836523794</c:v>
                </c:pt>
                <c:pt idx="233">
                  <c:v>7.3677842917908114</c:v>
                </c:pt>
                <c:pt idx="234">
                  <c:v>7.8088201652515492</c:v>
                </c:pt>
                <c:pt idx="235">
                  <c:v>7.9088063205808332</c:v>
                </c:pt>
                <c:pt idx="236">
                  <c:v>7.9674747471415248</c:v>
                </c:pt>
                <c:pt idx="237">
                  <c:v>7.9144674685948893</c:v>
                </c:pt>
                <c:pt idx="238">
                  <c:v>8.019551277040426</c:v>
                </c:pt>
                <c:pt idx="239">
                  <c:v>7.6722836608253155</c:v>
                </c:pt>
                <c:pt idx="240">
                  <c:v>8.0403056991493873</c:v>
                </c:pt>
                <c:pt idx="241">
                  <c:v>7.8386659410219117</c:v>
                </c:pt>
                <c:pt idx="242">
                  <c:v>8.6295798992332031</c:v>
                </c:pt>
                <c:pt idx="243">
                  <c:v>9.0887191298557024</c:v>
                </c:pt>
                <c:pt idx="244">
                  <c:v>9.7575633852774146</c:v>
                </c:pt>
                <c:pt idx="245">
                  <c:v>10.013295986235439</c:v>
                </c:pt>
                <c:pt idx="246" formatCode="##0.0_);\-##0.0_);0_)">
                  <c:v>10.434934707581542</c:v>
                </c:pt>
                <c:pt idx="247" formatCode="##0.0_);\-##0.0_);0_)">
                  <c:v>10.794372873669168</c:v>
                </c:pt>
                <c:pt idx="248" formatCode="##0.0_);\-##0.0_);0_)">
                  <c:v>11.795713751960298</c:v>
                </c:pt>
                <c:pt idx="249" formatCode="##0.0_);\-##0.0_);0_)">
                  <c:v>11.251995264487682</c:v>
                </c:pt>
                <c:pt idx="250" formatCode="##0.0_);\-##0.0_);0_)">
                  <c:v>11.517377594287698</c:v>
                </c:pt>
                <c:pt idx="251" formatCode="##0.0_);\-##0.0_);0_)">
                  <c:v>10.715346777202853</c:v>
                </c:pt>
                <c:pt idx="252" formatCode="##0.0_);\-##0.0_);0_)">
                  <c:v>11.453595621161355</c:v>
                </c:pt>
                <c:pt idx="253" formatCode="##0.0_);\-##0.0_);0_)">
                  <c:v>11.667217744678618</c:v>
                </c:pt>
                <c:pt idx="254" formatCode="##0.0_);\-##0.0_);0_)">
                  <c:v>12.415049148362879</c:v>
                </c:pt>
                <c:pt idx="255" formatCode="##0.0_);\-##0.0_);0_)">
                  <c:v>12.162735624645119</c:v>
                </c:pt>
                <c:pt idx="256" formatCode="##0.0_);\-##0.0_);0_)">
                  <c:v>12.726639783891521</c:v>
                </c:pt>
                <c:pt idx="257" formatCode="##0.0_);\-##0.0_);0_)">
                  <c:v>12.549330883395299</c:v>
                </c:pt>
                <c:pt idx="258" formatCode="##0.0_);\-##0.0_);0_)">
                  <c:v>12.198082815744037</c:v>
                </c:pt>
                <c:pt idx="259" formatCode="##0.0_);\-##0.0_);0_)">
                  <c:v>12.233293191207521</c:v>
                </c:pt>
                <c:pt idx="260" formatCode="##0.0_);\-##0.0_);0_)">
                  <c:v>10.559556577295563</c:v>
                </c:pt>
                <c:pt idx="261" formatCode="##0.0_);\-##0.0_);0_)">
                  <c:v>6.8630486289588202</c:v>
                </c:pt>
                <c:pt idx="262" formatCode="##0.0_);\-##0.0_);0_)">
                  <c:v>6.3525880628935436</c:v>
                </c:pt>
                <c:pt idx="263" formatCode="##0.0_);\-##0.0_);0_)">
                  <c:v>5.5476088778880346</c:v>
                </c:pt>
                <c:pt idx="264" formatCode="##0.0_);\-##0.0_);0_)">
                  <c:v>4.7189230209503705</c:v>
                </c:pt>
                <c:pt idx="265" formatCode="##0.0_);\-##0.0_);0_)">
                  <c:v>3.6520319746950318</c:v>
                </c:pt>
                <c:pt idx="266" formatCode="##0.0_);\-##0.0_);0_)">
                  <c:v>3.0864973420277697</c:v>
                </c:pt>
                <c:pt idx="267" formatCode="##0.0_);\-##0.0_);0_)">
                  <c:v>2.6224768103988114</c:v>
                </c:pt>
                <c:pt idx="268" formatCode="##0.0_);\-##0.0_);0_)">
                  <c:v>2.5961309034603484</c:v>
                </c:pt>
                <c:pt idx="269" formatCode="##0.0_);\-##0.0_);0_)">
                  <c:v>2.5062417017651377</c:v>
                </c:pt>
                <c:pt idx="270" formatCode="##0.0_);\-##0.0_);0_)">
                  <c:v>2.4070105419641519</c:v>
                </c:pt>
                <c:pt idx="271" formatCode="##0.0_);\-##0.0_);0_)">
                  <c:v>2.3718299014059507</c:v>
                </c:pt>
                <c:pt idx="272" formatCode="##0.0_);\-##0.0_);0_)">
                  <c:v>2.0277344762826219</c:v>
                </c:pt>
                <c:pt idx="273" formatCode="##0.0_);\-##0.0_);0_)">
                  <c:v>1.7028864661859309</c:v>
                </c:pt>
                <c:pt idx="274" formatCode="##0.0_);\-##0.0_);0_)">
                  <c:v>2.4285841620242716</c:v>
                </c:pt>
                <c:pt idx="275" formatCode="##0.0_);\-##0.0_);0_)">
                  <c:v>2.4740792391811639</c:v>
                </c:pt>
                <c:pt idx="276" formatCode="##0.0_);\-##0.0_);0_)">
                  <c:v>2.2823700648673433</c:v>
                </c:pt>
                <c:pt idx="277" formatCode="##0.0_);\-##0.0_);0_)">
                  <c:v>2.2782599937623313</c:v>
                </c:pt>
                <c:pt idx="278" formatCode="##0.0_);\-##0.0_);0_)">
                  <c:v>2.2866925033336041</c:v>
                </c:pt>
                <c:pt idx="279" formatCode="##0.0_);\-##0.0_);0_)">
                  <c:v>2.0721656619943145</c:v>
                </c:pt>
                <c:pt idx="280" formatCode="##0.0_);\-##0.0_);0_)">
                  <c:v>2.076592414005332</c:v>
                </c:pt>
                <c:pt idx="281" formatCode="##0.0_);\-##0.0_);0_)">
                  <c:v>2.0849116905567024</c:v>
                </c:pt>
                <c:pt idx="282">
                  <c:v>1.9773163195669292</c:v>
                </c:pt>
                <c:pt idx="283">
                  <c:v>2.0032962929993516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D69-46B2-B9A9-A6FAD8A00F16}"/>
            </c:ext>
          </c:extLst>
        </c:ser>
        <c:ser>
          <c:idx val="3"/>
          <c:order val="3"/>
          <c:tx>
            <c:strRef>
              <c:f>'Dívida por indexador'!$T$11</c:f>
              <c:strCache>
                <c:ptCount val="1"/>
                <c:pt idx="0">
                  <c:v>Pré Fixado</c:v>
                </c:pt>
              </c:strCache>
            </c:strRef>
          </c:tx>
          <c:spPr>
            <a:solidFill>
              <a:srgbClr val="00B050"/>
            </a:solidFill>
            <a:ln w="25400">
              <a:noFill/>
            </a:ln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indexador'!$T$12:$T$295</c:f>
              <c:numCache>
                <c:formatCode>0.0_)</c:formatCode>
                <c:ptCount val="284"/>
                <c:pt idx="0">
                  <c:v>29.047384229076638</c:v>
                </c:pt>
                <c:pt idx="1">
                  <c:v>32.939370475297657</c:v>
                </c:pt>
                <c:pt idx="2">
                  <c:v>38.19095954228824</c:v>
                </c:pt>
                <c:pt idx="3">
                  <c:v>38.782396703546191</c:v>
                </c:pt>
                <c:pt idx="4">
                  <c:v>42.240443491355279</c:v>
                </c:pt>
                <c:pt idx="5">
                  <c:v>53.152661587486904</c:v>
                </c:pt>
                <c:pt idx="6">
                  <c:v>56.489804688293454</c:v>
                </c:pt>
                <c:pt idx="7">
                  <c:v>56.880122452315241</c:v>
                </c:pt>
                <c:pt idx="8">
                  <c:v>49.235557707218966</c:v>
                </c:pt>
                <c:pt idx="9">
                  <c:v>45.916987347034066</c:v>
                </c:pt>
                <c:pt idx="10">
                  <c:v>43.216031483204034</c:v>
                </c:pt>
                <c:pt idx="11">
                  <c:v>43.728800359807799</c:v>
                </c:pt>
                <c:pt idx="12">
                  <c:v>37.661258240761427</c:v>
                </c:pt>
                <c:pt idx="13">
                  <c:v>35.256196346258385</c:v>
                </c:pt>
                <c:pt idx="14">
                  <c:v>32.889688528498226</c:v>
                </c:pt>
                <c:pt idx="15">
                  <c:v>33.617365136907523</c:v>
                </c:pt>
                <c:pt idx="16">
                  <c:v>37.602316988492547</c:v>
                </c:pt>
                <c:pt idx="17">
                  <c:v>44.008302728326271</c:v>
                </c:pt>
                <c:pt idx="18">
                  <c:v>48.427143244558955</c:v>
                </c:pt>
                <c:pt idx="19">
                  <c:v>49.508180076822626</c:v>
                </c:pt>
                <c:pt idx="20">
                  <c:v>50.287049132565507</c:v>
                </c:pt>
                <c:pt idx="21">
                  <c:v>50.881073426548959</c:v>
                </c:pt>
                <c:pt idx="22">
                  <c:v>57.605007666502928</c:v>
                </c:pt>
                <c:pt idx="23">
                  <c:v>59.951918708178731</c:v>
                </c:pt>
                <c:pt idx="24">
                  <c:v>62.289195040377621</c:v>
                </c:pt>
                <c:pt idx="25">
                  <c:v>62.454081346847509</c:v>
                </c:pt>
                <c:pt idx="26">
                  <c:v>62.433146117261707</c:v>
                </c:pt>
                <c:pt idx="27">
                  <c:v>63.231859056678566</c:v>
                </c:pt>
                <c:pt idx="28">
                  <c:v>63.068549523626501</c:v>
                </c:pt>
                <c:pt idx="29">
                  <c:v>62.259191081619448</c:v>
                </c:pt>
                <c:pt idx="30">
                  <c:v>61.229974852897669</c:v>
                </c:pt>
                <c:pt idx="31">
                  <c:v>57.771601503034674</c:v>
                </c:pt>
                <c:pt idx="32">
                  <c:v>57.881780987783657</c:v>
                </c:pt>
                <c:pt idx="33">
                  <c:v>59.643231832051121</c:v>
                </c:pt>
                <c:pt idx="34">
                  <c:v>59.462472811523206</c:v>
                </c:pt>
                <c:pt idx="35">
                  <c:v>60.89816609022138</c:v>
                </c:pt>
                <c:pt idx="36">
                  <c:v>60.557237533975929</c:v>
                </c:pt>
                <c:pt idx="37">
                  <c:v>61.161039575299149</c:v>
                </c:pt>
                <c:pt idx="38">
                  <c:v>58.380126578461912</c:v>
                </c:pt>
                <c:pt idx="39">
                  <c:v>56.207012695813241</c:v>
                </c:pt>
                <c:pt idx="40">
                  <c:v>52.476912827630308</c:v>
                </c:pt>
                <c:pt idx="41">
                  <c:v>41.322102537985252</c:v>
                </c:pt>
                <c:pt idx="42">
                  <c:v>41.869517802377395</c:v>
                </c:pt>
                <c:pt idx="43">
                  <c:v>43.809201015776708</c:v>
                </c:pt>
                <c:pt idx="44">
                  <c:v>49.827533568351633</c:v>
                </c:pt>
                <c:pt idx="45">
                  <c:v>53.110509448368781</c:v>
                </c:pt>
                <c:pt idx="46">
                  <c:v>53.702544343114688</c:v>
                </c:pt>
                <c:pt idx="47">
                  <c:v>34.450850378722414</c:v>
                </c:pt>
                <c:pt idx="48">
                  <c:v>20.597907689349121</c:v>
                </c:pt>
                <c:pt idx="49">
                  <c:v>12.817080540318992</c:v>
                </c:pt>
                <c:pt idx="50">
                  <c:v>6.8595516049883205</c:v>
                </c:pt>
                <c:pt idx="51">
                  <c:v>6.1264997768217535</c:v>
                </c:pt>
                <c:pt idx="52">
                  <c:v>5.2885526564370062</c:v>
                </c:pt>
                <c:pt idx="53">
                  <c:v>1.6708388402500847</c:v>
                </c:pt>
                <c:pt idx="54">
                  <c:v>4.3349047310685602</c:v>
                </c:pt>
                <c:pt idx="55">
                  <c:v>4.6368230237553929</c:v>
                </c:pt>
                <c:pt idx="56">
                  <c:v>1.1239996082156212</c:v>
                </c:pt>
                <c:pt idx="57">
                  <c:v>2.8533042588657831</c:v>
                </c:pt>
                <c:pt idx="58">
                  <c:v>5.0008296337361475</c:v>
                </c:pt>
                <c:pt idx="59">
                  <c:v>7.8901880209868533</c:v>
                </c:pt>
                <c:pt idx="60">
                  <c:v>10.488936401633667</c:v>
                </c:pt>
                <c:pt idx="61">
                  <c:v>11.443228238728741</c:v>
                </c:pt>
                <c:pt idx="62">
                  <c:v>10.623585976303142</c:v>
                </c:pt>
                <c:pt idx="63">
                  <c:v>11.460537760100033</c:v>
                </c:pt>
                <c:pt idx="64">
                  <c:v>11.223343675480352</c:v>
                </c:pt>
                <c:pt idx="65">
                  <c:v>9.1606476342369643</c:v>
                </c:pt>
                <c:pt idx="66">
                  <c:v>9.9973980630798742</c:v>
                </c:pt>
                <c:pt idx="67">
                  <c:v>11.013171531576857</c:v>
                </c:pt>
                <c:pt idx="68">
                  <c:v>13.065862626330373</c:v>
                </c:pt>
                <c:pt idx="69">
                  <c:v>13.771070653951719</c:v>
                </c:pt>
                <c:pt idx="70">
                  <c:v>12.500726989147504</c:v>
                </c:pt>
                <c:pt idx="71">
                  <c:v>13.190348796570653</c:v>
                </c:pt>
                <c:pt idx="72">
                  <c:v>13.788956177025542</c:v>
                </c:pt>
                <c:pt idx="73">
                  <c:v>14.585566829585767</c:v>
                </c:pt>
                <c:pt idx="74">
                  <c:v>15.390453803369242</c:v>
                </c:pt>
                <c:pt idx="75">
                  <c:v>15.582518508245039</c:v>
                </c:pt>
                <c:pt idx="76">
                  <c:v>14.593583038055138</c:v>
                </c:pt>
                <c:pt idx="77">
                  <c:v>14.880214208123338</c:v>
                </c:pt>
                <c:pt idx="78">
                  <c:v>14.135709090381962</c:v>
                </c:pt>
                <c:pt idx="79">
                  <c:v>13.722250730155888</c:v>
                </c:pt>
                <c:pt idx="80">
                  <c:v>14.006040824999888</c:v>
                </c:pt>
                <c:pt idx="81">
                  <c:v>12.467807915726302</c:v>
                </c:pt>
                <c:pt idx="82">
                  <c:v>11.385904742253727</c:v>
                </c:pt>
                <c:pt idx="83">
                  <c:v>11.011398127149779</c:v>
                </c:pt>
                <c:pt idx="84">
                  <c:v>10.102156959454115</c:v>
                </c:pt>
                <c:pt idx="85">
                  <c:v>9.5844312630649515</c:v>
                </c:pt>
                <c:pt idx="86">
                  <c:v>9.3511963647453218</c:v>
                </c:pt>
                <c:pt idx="87">
                  <c:v>8.5435377380459165</c:v>
                </c:pt>
                <c:pt idx="88">
                  <c:v>8.4645304090279225</c:v>
                </c:pt>
                <c:pt idx="89">
                  <c:v>8.0589662557118835</c:v>
                </c:pt>
                <c:pt idx="90">
                  <c:v>7.689125988284756</c:v>
                </c:pt>
                <c:pt idx="91">
                  <c:v>7.5855742130415473</c:v>
                </c:pt>
                <c:pt idx="92">
                  <c:v>9.0655525400255321</c:v>
                </c:pt>
                <c:pt idx="93">
                  <c:v>9.7117126600580175</c:v>
                </c:pt>
                <c:pt idx="94">
                  <c:v>9.4255550608238448</c:v>
                </c:pt>
                <c:pt idx="95">
                  <c:v>8.3452098837852482</c:v>
                </c:pt>
                <c:pt idx="96">
                  <c:v>7.4184090910575682</c:v>
                </c:pt>
                <c:pt idx="97">
                  <c:v>7.2584309644565064</c:v>
                </c:pt>
                <c:pt idx="98">
                  <c:v>6.0891359619285668</c:v>
                </c:pt>
                <c:pt idx="99">
                  <c:v>5.9826408750004685</c:v>
                </c:pt>
                <c:pt idx="100">
                  <c:v>4.0274546874692012</c:v>
                </c:pt>
                <c:pt idx="101">
                  <c:v>1.9841320199446955</c:v>
                </c:pt>
                <c:pt idx="102">
                  <c:v>1.6935579147868827</c:v>
                </c:pt>
                <c:pt idx="103">
                  <c:v>1.7734780984368708</c:v>
                </c:pt>
                <c:pt idx="104">
                  <c:v>2.1734254751564119</c:v>
                </c:pt>
                <c:pt idx="105">
                  <c:v>1.7686282122888894</c:v>
                </c:pt>
                <c:pt idx="106">
                  <c:v>3.0434497556464115</c:v>
                </c:pt>
                <c:pt idx="107">
                  <c:v>4.1774330700988056</c:v>
                </c:pt>
                <c:pt idx="108">
                  <c:v>5.9180592759719959</c:v>
                </c:pt>
                <c:pt idx="109">
                  <c:v>6.8511495246018805</c:v>
                </c:pt>
                <c:pt idx="110">
                  <c:v>8.349994279145081</c:v>
                </c:pt>
                <c:pt idx="111">
                  <c:v>9.1858953904362117</c:v>
                </c:pt>
                <c:pt idx="112">
                  <c:v>10.477233270677527</c:v>
                </c:pt>
                <c:pt idx="113">
                  <c:v>11.621762230501385</c:v>
                </c:pt>
                <c:pt idx="114">
                  <c:v>11.395673868717566</c:v>
                </c:pt>
                <c:pt idx="115">
                  <c:v>12.378867089721805</c:v>
                </c:pt>
                <c:pt idx="116">
                  <c:v>14.172496143621347</c:v>
                </c:pt>
                <c:pt idx="117">
                  <c:v>14.681277181896284</c:v>
                </c:pt>
                <c:pt idx="118">
                  <c:v>14.695737256077537</c:v>
                </c:pt>
                <c:pt idx="119">
                  <c:v>15.233571085337791</c:v>
                </c:pt>
                <c:pt idx="120">
                  <c:v>13.698315865180161</c:v>
                </c:pt>
                <c:pt idx="121">
                  <c:v>15.084076256175811</c:v>
                </c:pt>
                <c:pt idx="122">
                  <c:v>15.930925368242915</c:v>
                </c:pt>
                <c:pt idx="123">
                  <c:v>15.898925058172731</c:v>
                </c:pt>
                <c:pt idx="124">
                  <c:v>17.235277025191063</c:v>
                </c:pt>
                <c:pt idx="125">
                  <c:v>18.98129434914496</c:v>
                </c:pt>
                <c:pt idx="126">
                  <c:v>17.505574353188454</c:v>
                </c:pt>
                <c:pt idx="127">
                  <c:v>19.184924892671102</c:v>
                </c:pt>
                <c:pt idx="128">
                  <c:v>20.450223229685811</c:v>
                </c:pt>
                <c:pt idx="129">
                  <c:v>19.260349541010836</c:v>
                </c:pt>
                <c:pt idx="130">
                  <c:v>21.177129348293626</c:v>
                </c:pt>
                <c:pt idx="131">
                  <c:v>22.136995232628944</c:v>
                </c:pt>
                <c:pt idx="132">
                  <c:v>21.53531430729063</c:v>
                </c:pt>
                <c:pt idx="133">
                  <c:v>22.787196707633395</c:v>
                </c:pt>
                <c:pt idx="134">
                  <c:v>24.656870033013405</c:v>
                </c:pt>
                <c:pt idx="135">
                  <c:v>23.184771394189948</c:v>
                </c:pt>
                <c:pt idx="136">
                  <c:v>25.861077517200602</c:v>
                </c:pt>
                <c:pt idx="137">
                  <c:v>27.221741210634505</c:v>
                </c:pt>
                <c:pt idx="138">
                  <c:v>25.236168577684055</c:v>
                </c:pt>
                <c:pt idx="139">
                  <c:v>26.841980550451005</c:v>
                </c:pt>
                <c:pt idx="140">
                  <c:v>27.507068788560034</c:v>
                </c:pt>
                <c:pt idx="141">
                  <c:v>25.769331747499869</c:v>
                </c:pt>
                <c:pt idx="142">
                  <c:v>27.120435650760804</c:v>
                </c:pt>
                <c:pt idx="143">
                  <c:v>29.423916486899849</c:v>
                </c:pt>
                <c:pt idx="144">
                  <c:v>27.73654512469102</c:v>
                </c:pt>
                <c:pt idx="145">
                  <c:v>29.28331140968784</c:v>
                </c:pt>
                <c:pt idx="146">
                  <c:v>30.748943151535464</c:v>
                </c:pt>
                <c:pt idx="147">
                  <c:v>30.368478266243347</c:v>
                </c:pt>
                <c:pt idx="148">
                  <c:v>32.948785018170035</c:v>
                </c:pt>
                <c:pt idx="149">
                  <c:v>34.246167864236185</c:v>
                </c:pt>
                <c:pt idx="150">
                  <c:v>31.623286807995783</c:v>
                </c:pt>
                <c:pt idx="151">
                  <c:v>32.528978553649985</c:v>
                </c:pt>
                <c:pt idx="152">
                  <c:v>34.102287370332846</c:v>
                </c:pt>
                <c:pt idx="153">
                  <c:v>32.871871350658843</c:v>
                </c:pt>
                <c:pt idx="154">
                  <c:v>33.131268436449531</c:v>
                </c:pt>
                <c:pt idx="155">
                  <c:v>34.743422301666357</c:v>
                </c:pt>
                <c:pt idx="156">
                  <c:v>31.241500610475736</c:v>
                </c:pt>
                <c:pt idx="157">
                  <c:v>31.538019729521238</c:v>
                </c:pt>
                <c:pt idx="158">
                  <c:v>32.131088210137648</c:v>
                </c:pt>
                <c:pt idx="159">
                  <c:v>30.360167992836178</c:v>
                </c:pt>
                <c:pt idx="160">
                  <c:v>31.624152698348812</c:v>
                </c:pt>
                <c:pt idx="161">
                  <c:v>32.859565057997912</c:v>
                </c:pt>
                <c:pt idx="162">
                  <c:v>29.349269395641624</c:v>
                </c:pt>
                <c:pt idx="163">
                  <c:v>30.750096649426993</c:v>
                </c:pt>
                <c:pt idx="164">
                  <c:v>31.153060002668109</c:v>
                </c:pt>
                <c:pt idx="165">
                  <c:v>28.286107114349431</c:v>
                </c:pt>
                <c:pt idx="166">
                  <c:v>29.05353328016411</c:v>
                </c:pt>
                <c:pt idx="167">
                  <c:v>29.292538108506438</c:v>
                </c:pt>
                <c:pt idx="168">
                  <c:v>24.727795918074566</c:v>
                </c:pt>
                <c:pt idx="169">
                  <c:v>25.613698165794958</c:v>
                </c:pt>
                <c:pt idx="170">
                  <c:v>26.345325551205189</c:v>
                </c:pt>
                <c:pt idx="171">
                  <c:v>25.348597229988464</c:v>
                </c:pt>
                <c:pt idx="172">
                  <c:v>25.969323344672318</c:v>
                </c:pt>
                <c:pt idx="173">
                  <c:v>26.011678395753979</c:v>
                </c:pt>
                <c:pt idx="174">
                  <c:v>21.369771352162694</c:v>
                </c:pt>
                <c:pt idx="175">
                  <c:v>21.952212912287404</c:v>
                </c:pt>
                <c:pt idx="176">
                  <c:v>23.279342832548299</c:v>
                </c:pt>
                <c:pt idx="177">
                  <c:v>22.035886965841435</c:v>
                </c:pt>
                <c:pt idx="178">
                  <c:v>22.914460958831619</c:v>
                </c:pt>
                <c:pt idx="179">
                  <c:v>24.572218925705616</c:v>
                </c:pt>
                <c:pt idx="180">
                  <c:v>23.063242889394864</c:v>
                </c:pt>
                <c:pt idx="181">
                  <c:v>24.35417847387281</c:v>
                </c:pt>
                <c:pt idx="182">
                  <c:v>24.939390752660522</c:v>
                </c:pt>
                <c:pt idx="183">
                  <c:v>23.301433988116319</c:v>
                </c:pt>
                <c:pt idx="184">
                  <c:v>24.645978544123356</c:v>
                </c:pt>
                <c:pt idx="185">
                  <c:v>25.816033853281656</c:v>
                </c:pt>
                <c:pt idx="186">
                  <c:v>21.511219164827043</c:v>
                </c:pt>
                <c:pt idx="187">
                  <c:v>22.626815914884883</c:v>
                </c:pt>
                <c:pt idx="188">
                  <c:v>24.462903369870006</c:v>
                </c:pt>
                <c:pt idx="189">
                  <c:v>26.895762965476322</c:v>
                </c:pt>
                <c:pt idx="190">
                  <c:v>27.691364114022821</c:v>
                </c:pt>
                <c:pt idx="191">
                  <c:v>28.641187178785522</c:v>
                </c:pt>
                <c:pt idx="192">
                  <c:v>27.323997652262744</c:v>
                </c:pt>
                <c:pt idx="193">
                  <c:v>29.125346406251772</c:v>
                </c:pt>
                <c:pt idx="194">
                  <c:v>30.120781853641059</c:v>
                </c:pt>
                <c:pt idx="195">
                  <c:v>29.374219816007042</c:v>
                </c:pt>
                <c:pt idx="196">
                  <c:v>30.163682581311352</c:v>
                </c:pt>
                <c:pt idx="197">
                  <c:v>32.651268355019468</c:v>
                </c:pt>
                <c:pt idx="198">
                  <c:v>27.516018054043784</c:v>
                </c:pt>
                <c:pt idx="199">
                  <c:v>28.306531516085421</c:v>
                </c:pt>
                <c:pt idx="200">
                  <c:v>29.016921434336385</c:v>
                </c:pt>
                <c:pt idx="201">
                  <c:v>29.55097014663377</c:v>
                </c:pt>
                <c:pt idx="202">
                  <c:v>30.936918475284468</c:v>
                </c:pt>
                <c:pt idx="203">
                  <c:v>32.973860755402342</c:v>
                </c:pt>
                <c:pt idx="204">
                  <c:v>28.259351384276428</c:v>
                </c:pt>
                <c:pt idx="205">
                  <c:v>28.965828117906721</c:v>
                </c:pt>
                <c:pt idx="206">
                  <c:v>30.066588710045139</c:v>
                </c:pt>
                <c:pt idx="207">
                  <c:v>29.683213839842082</c:v>
                </c:pt>
                <c:pt idx="208">
                  <c:v>30.826297590573137</c:v>
                </c:pt>
                <c:pt idx="209">
                  <c:v>32.584816681406615</c:v>
                </c:pt>
                <c:pt idx="210">
                  <c:v>28.225172000834821</c:v>
                </c:pt>
                <c:pt idx="211">
                  <c:v>30.335801864033861</c:v>
                </c:pt>
                <c:pt idx="212">
                  <c:v>30.948108648875756</c:v>
                </c:pt>
                <c:pt idx="213">
                  <c:v>30.58355119333438</c:v>
                </c:pt>
                <c:pt idx="214">
                  <c:v>31.647924851302566</c:v>
                </c:pt>
                <c:pt idx="215">
                  <c:v>33.256309426680097</c:v>
                </c:pt>
                <c:pt idx="216">
                  <c:v>28.401240808537004</c:v>
                </c:pt>
                <c:pt idx="217">
                  <c:v>29.332493620158324</c:v>
                </c:pt>
                <c:pt idx="218">
                  <c:v>30.428059010020252</c:v>
                </c:pt>
                <c:pt idx="219">
                  <c:v>30.43145671451073</c:v>
                </c:pt>
                <c:pt idx="220">
                  <c:v>31.163822874895043</c:v>
                </c:pt>
                <c:pt idx="221">
                  <c:v>32.695181197159471</c:v>
                </c:pt>
                <c:pt idx="222">
                  <c:v>28.18817764789992</c:v>
                </c:pt>
                <c:pt idx="223">
                  <c:v>28.745692998665827</c:v>
                </c:pt>
                <c:pt idx="224">
                  <c:v>29.606104217329605</c:v>
                </c:pt>
                <c:pt idx="225">
                  <c:v>28.675130611832351</c:v>
                </c:pt>
                <c:pt idx="226">
                  <c:v>29.442086141419942</c:v>
                </c:pt>
                <c:pt idx="227">
                  <c:v>30.807465342248648</c:v>
                </c:pt>
                <c:pt idx="228">
                  <c:v>28.429010277444089</c:v>
                </c:pt>
                <c:pt idx="229">
                  <c:v>29.262904312695138</c:v>
                </c:pt>
                <c:pt idx="230">
                  <c:v>30.869869831159626</c:v>
                </c:pt>
                <c:pt idx="231">
                  <c:v>31.306607566195389</c:v>
                </c:pt>
                <c:pt idx="232">
                  <c:v>32.668041484499369</c:v>
                </c:pt>
                <c:pt idx="233">
                  <c:v>34.617145945169177</c:v>
                </c:pt>
                <c:pt idx="234">
                  <c:v>29.775165622686188</c:v>
                </c:pt>
                <c:pt idx="235">
                  <c:v>30.52586274595015</c:v>
                </c:pt>
                <c:pt idx="236">
                  <c:v>31.914124707785568</c:v>
                </c:pt>
                <c:pt idx="237">
                  <c:v>29.459230919245304</c:v>
                </c:pt>
                <c:pt idx="238">
                  <c:v>30.959843307760337</c:v>
                </c:pt>
                <c:pt idx="239">
                  <c:v>32.4048483232705</c:v>
                </c:pt>
                <c:pt idx="240">
                  <c:v>30.159279391614213</c:v>
                </c:pt>
                <c:pt idx="241">
                  <c:v>30.994736042237047</c:v>
                </c:pt>
                <c:pt idx="242">
                  <c:v>31.209185312523562</c:v>
                </c:pt>
                <c:pt idx="243">
                  <c:v>29.175848213374607</c:v>
                </c:pt>
                <c:pt idx="244">
                  <c:v>30.049437601360772</c:v>
                </c:pt>
                <c:pt idx="245">
                  <c:v>31.621275286559637</c:v>
                </c:pt>
                <c:pt idx="246">
                  <c:v>28.418302547137426</c:v>
                </c:pt>
                <c:pt idx="247">
                  <c:v>29.459256507873178</c:v>
                </c:pt>
                <c:pt idx="248">
                  <c:v>31.254536913305653</c:v>
                </c:pt>
                <c:pt idx="249">
                  <c:v>30.302420893790444</c:v>
                </c:pt>
                <c:pt idx="250">
                  <c:v>32.035097662402158</c:v>
                </c:pt>
                <c:pt idx="251">
                  <c:v>33.08193661390272</c:v>
                </c:pt>
                <c:pt idx="252">
                  <c:v>31.627612568958696</c:v>
                </c:pt>
                <c:pt idx="253">
                  <c:v>32.434722628590102</c:v>
                </c:pt>
                <c:pt idx="254">
                  <c:v>32.633437500444231</c:v>
                </c:pt>
                <c:pt idx="255">
                  <c:v>29.070793645354509</c:v>
                </c:pt>
                <c:pt idx="256">
                  <c:v>30.224977328097953</c:v>
                </c:pt>
                <c:pt idx="257">
                  <c:v>30.679040221103993</c:v>
                </c:pt>
                <c:pt idx="258">
                  <c:v>27.157885163783686</c:v>
                </c:pt>
                <c:pt idx="259">
                  <c:v>28.040442799710185</c:v>
                </c:pt>
                <c:pt idx="260">
                  <c:v>29.134447142036045</c:v>
                </c:pt>
                <c:pt idx="261">
                  <c:v>25.903840236709264</c:v>
                </c:pt>
                <c:pt idx="262">
                  <c:v>26.856689837675766</c:v>
                </c:pt>
                <c:pt idx="263">
                  <c:v>28.077225522643289</c:v>
                </c:pt>
                <c:pt idx="264">
                  <c:v>26.626623159220742</c:v>
                </c:pt>
                <c:pt idx="265">
                  <c:v>27.493156673478531</c:v>
                </c:pt>
                <c:pt idx="266">
                  <c:v>28.631622043724171</c:v>
                </c:pt>
                <c:pt idx="267">
                  <c:v>27.111708926659801</c:v>
                </c:pt>
                <c:pt idx="268">
                  <c:v>27.208249552462512</c:v>
                </c:pt>
                <c:pt idx="269">
                  <c:v>27.446225986015488</c:v>
                </c:pt>
                <c:pt idx="270">
                  <c:v>24.829212128942821</c:v>
                </c:pt>
                <c:pt idx="271">
                  <c:v>25.775619205327153</c:v>
                </c:pt>
                <c:pt idx="272">
                  <c:v>26.719289447419548</c:v>
                </c:pt>
                <c:pt idx="273">
                  <c:v>25.982852976857725</c:v>
                </c:pt>
                <c:pt idx="274">
                  <c:v>26.352042760029555</c:v>
                </c:pt>
                <c:pt idx="275">
                  <c:v>27.065383219292599</c:v>
                </c:pt>
                <c:pt idx="276">
                  <c:v>25.891441767665874</c:v>
                </c:pt>
                <c:pt idx="277">
                  <c:v>26.575021464390613</c:v>
                </c:pt>
                <c:pt idx="278">
                  <c:v>27.321372882858093</c:v>
                </c:pt>
                <c:pt idx="279">
                  <c:v>26.401030081249289</c:v>
                </c:pt>
                <c:pt idx="280">
                  <c:v>27.143661910198492</c:v>
                </c:pt>
                <c:pt idx="281">
                  <c:v>27.84078135182898</c:v>
                </c:pt>
                <c:pt idx="282">
                  <c:v>26.038017772864329</c:v>
                </c:pt>
                <c:pt idx="283">
                  <c:v>26.61236896953524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D69-46B2-B9A9-A6FAD8A00F16}"/>
            </c:ext>
          </c:extLst>
        </c:ser>
        <c:ser>
          <c:idx val="4"/>
          <c:order val="4"/>
          <c:tx>
            <c:strRef>
              <c:f>'Dívida por indexador'!$U$11</c:f>
              <c:strCache>
                <c:ptCount val="1"/>
                <c:pt idx="0">
                  <c:v>Preços</c:v>
                </c:pt>
              </c:strCache>
            </c:strRef>
          </c:tx>
          <c:spPr>
            <a:solidFill>
              <a:srgbClr val="C00000"/>
            </a:solidFill>
            <a:ln w="25400">
              <a:noFill/>
            </a:ln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indexador'!$U$12:$U$295</c:f>
              <c:numCache>
                <c:formatCode>0.0_)</c:formatCode>
                <c:ptCount val="284"/>
                <c:pt idx="0">
                  <c:v>28.296219311017612</c:v>
                </c:pt>
                <c:pt idx="1">
                  <c:v>25.84693505602802</c:v>
                </c:pt>
                <c:pt idx="2">
                  <c:v>19.87404586987688</c:v>
                </c:pt>
                <c:pt idx="3">
                  <c:v>15.513215040501926</c:v>
                </c:pt>
                <c:pt idx="4">
                  <c:v>13.496436764552886</c:v>
                </c:pt>
                <c:pt idx="5">
                  <c:v>12.419923927403023</c:v>
                </c:pt>
                <c:pt idx="6">
                  <c:v>14.792860673063901</c:v>
                </c:pt>
                <c:pt idx="7">
                  <c:v>14.150438846667809</c:v>
                </c:pt>
                <c:pt idx="8">
                  <c:v>11.839803673153609</c:v>
                </c:pt>
                <c:pt idx="9">
                  <c:v>12.106263774866646</c:v>
                </c:pt>
                <c:pt idx="10">
                  <c:v>11.522218640565315</c:v>
                </c:pt>
                <c:pt idx="11">
                  <c:v>12.189870981958331</c:v>
                </c:pt>
                <c:pt idx="12">
                  <c:v>10.593728674186007</c:v>
                </c:pt>
                <c:pt idx="13">
                  <c:v>10.577818204371294</c:v>
                </c:pt>
                <c:pt idx="14">
                  <c:v>8.9097608823562471</c:v>
                </c:pt>
                <c:pt idx="15">
                  <c:v>8.8767082645240851</c:v>
                </c:pt>
                <c:pt idx="16">
                  <c:v>6.0811629025175895</c:v>
                </c:pt>
                <c:pt idx="17">
                  <c:v>5.4201708981947885</c:v>
                </c:pt>
                <c:pt idx="18">
                  <c:v>3.8164369512585692</c:v>
                </c:pt>
                <c:pt idx="19">
                  <c:v>3.3142380630366319</c:v>
                </c:pt>
                <c:pt idx="20">
                  <c:v>2.8619789604482988</c:v>
                </c:pt>
                <c:pt idx="21">
                  <c:v>2.653104239267567</c:v>
                </c:pt>
                <c:pt idx="22">
                  <c:v>2.2462979313673967</c:v>
                </c:pt>
                <c:pt idx="23">
                  <c:v>2.3537719889551312</c:v>
                </c:pt>
                <c:pt idx="24">
                  <c:v>2.2933998331090115</c:v>
                </c:pt>
                <c:pt idx="25">
                  <c:v>1.9756728678261615</c:v>
                </c:pt>
                <c:pt idx="26">
                  <c:v>1.9556354696194818</c:v>
                </c:pt>
                <c:pt idx="27">
                  <c:v>1.8665680534017373</c:v>
                </c:pt>
                <c:pt idx="28">
                  <c:v>1.7919479502726277</c:v>
                </c:pt>
                <c:pt idx="29">
                  <c:v>1.789476129603063</c:v>
                </c:pt>
                <c:pt idx="30">
                  <c:v>0.67987813257091512</c:v>
                </c:pt>
                <c:pt idx="31">
                  <c:v>1.2345139253570294</c:v>
                </c:pt>
                <c:pt idx="32">
                  <c:v>1.5403995863838373</c:v>
                </c:pt>
                <c:pt idx="33">
                  <c:v>3.0180317557322573</c:v>
                </c:pt>
                <c:pt idx="34">
                  <c:v>2.5965275312890554</c:v>
                </c:pt>
                <c:pt idx="35">
                  <c:v>2.3643982776843324</c:v>
                </c:pt>
                <c:pt idx="36">
                  <c:v>2.0282756795529244</c:v>
                </c:pt>
                <c:pt idx="37">
                  <c:v>1.5300402542693508</c:v>
                </c:pt>
                <c:pt idx="38">
                  <c:v>0.96782406047498104</c:v>
                </c:pt>
                <c:pt idx="39">
                  <c:v>1.188797924387984</c:v>
                </c:pt>
                <c:pt idx="40">
                  <c:v>0.53260438134930665</c:v>
                </c:pt>
                <c:pt idx="41">
                  <c:v>0.34363070713650812</c:v>
                </c:pt>
                <c:pt idx="42">
                  <c:v>0.34192992691500912</c:v>
                </c:pt>
                <c:pt idx="43">
                  <c:v>0.33415569116521487</c:v>
                </c:pt>
                <c:pt idx="44">
                  <c:v>0.31313797567977697</c:v>
                </c:pt>
                <c:pt idx="45">
                  <c:v>0.41445353566871984</c:v>
                </c:pt>
                <c:pt idx="46">
                  <c:v>0.39849183825187534</c:v>
                </c:pt>
                <c:pt idx="47">
                  <c:v>0.41008404446969615</c:v>
                </c:pt>
                <c:pt idx="48">
                  <c:v>0.43466533009817793</c:v>
                </c:pt>
                <c:pt idx="49">
                  <c:v>0.47510430242349688</c:v>
                </c:pt>
                <c:pt idx="50">
                  <c:v>0.61645045175328628</c:v>
                </c:pt>
                <c:pt idx="51">
                  <c:v>0.9177004682275135</c:v>
                </c:pt>
                <c:pt idx="52">
                  <c:v>0.80728896612022416</c:v>
                </c:pt>
                <c:pt idx="53">
                  <c:v>0.36134053719159404</c:v>
                </c:pt>
                <c:pt idx="54">
                  <c:v>0.28809899072821477</c:v>
                </c:pt>
                <c:pt idx="55">
                  <c:v>0.27542130664460857</c:v>
                </c:pt>
                <c:pt idx="56">
                  <c:v>0.20964937510708193</c:v>
                </c:pt>
                <c:pt idx="57">
                  <c:v>0.21154386221023913</c:v>
                </c:pt>
                <c:pt idx="58">
                  <c:v>0.21812403063506397</c:v>
                </c:pt>
                <c:pt idx="59">
                  <c:v>0.21532728092335637</c:v>
                </c:pt>
                <c:pt idx="60">
                  <c:v>0.22329386573720186</c:v>
                </c:pt>
                <c:pt idx="61">
                  <c:v>0.17221508047499609</c:v>
                </c:pt>
                <c:pt idx="62">
                  <c:v>0.2803769641404153</c:v>
                </c:pt>
                <c:pt idx="63">
                  <c:v>0.23663444966826436</c:v>
                </c:pt>
                <c:pt idx="64">
                  <c:v>0.23841351016122575</c:v>
                </c:pt>
                <c:pt idx="65">
                  <c:v>2.367583248847184</c:v>
                </c:pt>
                <c:pt idx="66">
                  <c:v>2.329978836111211</c:v>
                </c:pt>
                <c:pt idx="67">
                  <c:v>2.5599187355123423</c:v>
                </c:pt>
                <c:pt idx="68">
                  <c:v>2.7457514814780706</c:v>
                </c:pt>
                <c:pt idx="69">
                  <c:v>5.5807439506250889</c:v>
                </c:pt>
                <c:pt idx="70">
                  <c:v>5.4512567755441186</c:v>
                </c:pt>
                <c:pt idx="71">
                  <c:v>5.3861322192364618</c:v>
                </c:pt>
                <c:pt idx="72">
                  <c:v>5.5796742672097883</c:v>
                </c:pt>
                <c:pt idx="73">
                  <c:v>5.729905276060939</c:v>
                </c:pt>
                <c:pt idx="74">
                  <c:v>5.7499627352921312</c:v>
                </c:pt>
                <c:pt idx="75">
                  <c:v>5.7928496914677527</c:v>
                </c:pt>
                <c:pt idx="76">
                  <c:v>5.8437282502448058</c:v>
                </c:pt>
                <c:pt idx="77">
                  <c:v>5.9828927260203066</c:v>
                </c:pt>
                <c:pt idx="78">
                  <c:v>6.7746561416313966</c:v>
                </c:pt>
                <c:pt idx="79">
                  <c:v>7.1629975951123956</c:v>
                </c:pt>
                <c:pt idx="80">
                  <c:v>7.1110059583273095</c:v>
                </c:pt>
                <c:pt idx="81">
                  <c:v>7.1442597321562884</c:v>
                </c:pt>
                <c:pt idx="82">
                  <c:v>7.378772196994059</c:v>
                </c:pt>
                <c:pt idx="83">
                  <c:v>7.0705443932377081</c:v>
                </c:pt>
                <c:pt idx="84">
                  <c:v>6.6623397319111852</c:v>
                </c:pt>
                <c:pt idx="85">
                  <c:v>6.8117867324165537</c:v>
                </c:pt>
                <c:pt idx="86">
                  <c:v>6.8311480109382217</c:v>
                </c:pt>
                <c:pt idx="87">
                  <c:v>6.8968467399877982</c:v>
                </c:pt>
                <c:pt idx="88">
                  <c:v>7.2224070960892162</c:v>
                </c:pt>
                <c:pt idx="89">
                  <c:v>7.2061974745292741</c:v>
                </c:pt>
                <c:pt idx="90">
                  <c:v>8.2253487394423725</c:v>
                </c:pt>
                <c:pt idx="91">
                  <c:v>8.645891887381584</c:v>
                </c:pt>
                <c:pt idx="92">
                  <c:v>8.6161656112564931</c:v>
                </c:pt>
                <c:pt idx="93">
                  <c:v>8.822948942230429</c:v>
                </c:pt>
                <c:pt idx="94">
                  <c:v>8.8015904628414816</c:v>
                </c:pt>
                <c:pt idx="95">
                  <c:v>8.6198948220800631</c:v>
                </c:pt>
                <c:pt idx="96">
                  <c:v>8.6471026694349593</c:v>
                </c:pt>
                <c:pt idx="97">
                  <c:v>9.232749344422178</c:v>
                </c:pt>
                <c:pt idx="98">
                  <c:v>8.8978602938462998</c:v>
                </c:pt>
                <c:pt idx="99">
                  <c:v>9.827996059444029</c:v>
                </c:pt>
                <c:pt idx="100">
                  <c:v>11.168618748783505</c:v>
                </c:pt>
                <c:pt idx="101">
                  <c:v>11.373195605894097</c:v>
                </c:pt>
                <c:pt idx="102">
                  <c:v>11.064569901800441</c:v>
                </c:pt>
                <c:pt idx="103">
                  <c:v>11.409921713569306</c:v>
                </c:pt>
                <c:pt idx="104">
                  <c:v>11.659466112395048</c:v>
                </c:pt>
                <c:pt idx="105">
                  <c:v>12.281984735144727</c:v>
                </c:pt>
                <c:pt idx="106">
                  <c:v>12.179783744523492</c:v>
                </c:pt>
                <c:pt idx="107">
                  <c:v>11.962348612305759</c:v>
                </c:pt>
                <c:pt idx="108">
                  <c:v>11.602533863631743</c:v>
                </c:pt>
                <c:pt idx="109">
                  <c:v>11.451813502100752</c:v>
                </c:pt>
                <c:pt idx="110">
                  <c:v>11.770937148599925</c:v>
                </c:pt>
                <c:pt idx="111">
                  <c:v>12.068506847153285</c:v>
                </c:pt>
                <c:pt idx="112">
                  <c:v>12.034525781586895</c:v>
                </c:pt>
                <c:pt idx="113">
                  <c:v>12.579620486186508</c:v>
                </c:pt>
                <c:pt idx="114">
                  <c:v>12.278313196676248</c:v>
                </c:pt>
                <c:pt idx="115">
                  <c:v>12.538490535943705</c:v>
                </c:pt>
                <c:pt idx="116">
                  <c:v>12.515814970346067</c:v>
                </c:pt>
                <c:pt idx="117">
                  <c:v>12.925254467144182</c:v>
                </c:pt>
                <c:pt idx="118">
                  <c:v>13.149353684737196</c:v>
                </c:pt>
                <c:pt idx="119">
                  <c:v>13.530560632889621</c:v>
                </c:pt>
                <c:pt idx="120">
                  <c:v>13.680881273075068</c:v>
                </c:pt>
                <c:pt idx="121">
                  <c:v>13.914878051770231</c:v>
                </c:pt>
                <c:pt idx="122">
                  <c:v>13.974544319403057</c:v>
                </c:pt>
                <c:pt idx="123">
                  <c:v>13.969335824747739</c:v>
                </c:pt>
                <c:pt idx="124">
                  <c:v>14.061194339354005</c:v>
                </c:pt>
                <c:pt idx="125">
                  <c:v>14.077695163703424</c:v>
                </c:pt>
                <c:pt idx="126">
                  <c:v>13.625119518687818</c:v>
                </c:pt>
                <c:pt idx="127">
                  <c:v>13.426482510897845</c:v>
                </c:pt>
                <c:pt idx="128">
                  <c:v>13.29475404376578</c:v>
                </c:pt>
                <c:pt idx="129">
                  <c:v>13.411361837243611</c:v>
                </c:pt>
                <c:pt idx="130">
                  <c:v>13.370867096931544</c:v>
                </c:pt>
                <c:pt idx="131">
                  <c:v>13.3916350192788</c:v>
                </c:pt>
                <c:pt idx="132">
                  <c:v>13.184391953832828</c:v>
                </c:pt>
                <c:pt idx="133">
                  <c:v>13.086485569342537</c:v>
                </c:pt>
                <c:pt idx="134">
                  <c:v>13.050834858606711</c:v>
                </c:pt>
                <c:pt idx="135">
                  <c:v>13.119435541212008</c:v>
                </c:pt>
                <c:pt idx="136">
                  <c:v>13.908937470522389</c:v>
                </c:pt>
                <c:pt idx="137">
                  <c:v>15.18032079145113</c:v>
                </c:pt>
                <c:pt idx="138">
                  <c:v>18.095237750870403</c:v>
                </c:pt>
                <c:pt idx="139">
                  <c:v>19.699756220605632</c:v>
                </c:pt>
                <c:pt idx="140">
                  <c:v>20.316888011748112</c:v>
                </c:pt>
                <c:pt idx="141">
                  <c:v>20.47891707025882</c:v>
                </c:pt>
                <c:pt idx="142">
                  <c:v>20.095296920759605</c:v>
                </c:pt>
                <c:pt idx="143">
                  <c:v>20.329288519889481</c:v>
                </c:pt>
                <c:pt idx="144">
                  <c:v>20.020807914811119</c:v>
                </c:pt>
                <c:pt idx="145">
                  <c:v>20.05063911333928</c:v>
                </c:pt>
                <c:pt idx="146">
                  <c:v>20.14554453191564</c:v>
                </c:pt>
                <c:pt idx="147">
                  <c:v>20.459358447632308</c:v>
                </c:pt>
                <c:pt idx="148">
                  <c:v>20.987946778526901</c:v>
                </c:pt>
                <c:pt idx="149">
                  <c:v>21.36363509648767</c:v>
                </c:pt>
                <c:pt idx="150">
                  <c:v>21.109198810943425</c:v>
                </c:pt>
                <c:pt idx="151">
                  <c:v>20.76650869257805</c:v>
                </c:pt>
                <c:pt idx="152">
                  <c:v>20.735302214728222</c:v>
                </c:pt>
                <c:pt idx="153">
                  <c:v>21.190522747554159</c:v>
                </c:pt>
                <c:pt idx="154">
                  <c:v>20.531612204082318</c:v>
                </c:pt>
                <c:pt idx="155">
                  <c:v>21.435547581117152</c:v>
                </c:pt>
                <c:pt idx="156">
                  <c:v>21.427715911337856</c:v>
                </c:pt>
                <c:pt idx="157">
                  <c:v>21.510070897454924</c:v>
                </c:pt>
                <c:pt idx="158">
                  <c:v>22.375904578945889</c:v>
                </c:pt>
                <c:pt idx="159">
                  <c:v>22.510379373744826</c:v>
                </c:pt>
                <c:pt idx="160">
                  <c:v>22.668547599102919</c:v>
                </c:pt>
                <c:pt idx="161">
                  <c:v>23.12862664753262</c:v>
                </c:pt>
                <c:pt idx="162">
                  <c:v>22.883702986757225</c:v>
                </c:pt>
                <c:pt idx="163">
                  <c:v>23.200766093107362</c:v>
                </c:pt>
                <c:pt idx="164">
                  <c:v>23.530435073492693</c:v>
                </c:pt>
                <c:pt idx="165">
                  <c:v>22.988340272184654</c:v>
                </c:pt>
                <c:pt idx="166">
                  <c:v>23.179384676208585</c:v>
                </c:pt>
                <c:pt idx="167">
                  <c:v>23.504911787814663</c:v>
                </c:pt>
                <c:pt idx="168">
                  <c:v>23.600063492905658</c:v>
                </c:pt>
                <c:pt idx="169">
                  <c:v>23.722067548127264</c:v>
                </c:pt>
                <c:pt idx="170">
                  <c:v>23.92897871214474</c:v>
                </c:pt>
                <c:pt idx="171">
                  <c:v>23.93772845230988</c:v>
                </c:pt>
                <c:pt idx="172">
                  <c:v>23.949745792418014</c:v>
                </c:pt>
                <c:pt idx="173">
                  <c:v>23.709603660900029</c:v>
                </c:pt>
                <c:pt idx="174">
                  <c:v>23.392610953959441</c:v>
                </c:pt>
                <c:pt idx="175">
                  <c:v>23.385294846585218</c:v>
                </c:pt>
                <c:pt idx="176">
                  <c:v>23.290175752042007</c:v>
                </c:pt>
                <c:pt idx="177">
                  <c:v>23.641715686375537</c:v>
                </c:pt>
                <c:pt idx="178">
                  <c:v>21.84068873121862</c:v>
                </c:pt>
                <c:pt idx="179">
                  <c:v>21.796322866423875</c:v>
                </c:pt>
                <c:pt idx="180">
                  <c:v>21.386487913271214</c:v>
                </c:pt>
                <c:pt idx="181">
                  <c:v>21.675813502963152</c:v>
                </c:pt>
                <c:pt idx="182">
                  <c:v>21.732524533250029</c:v>
                </c:pt>
                <c:pt idx="183">
                  <c:v>21.756281609449498</c:v>
                </c:pt>
                <c:pt idx="184">
                  <c:v>21.41033797243524</c:v>
                </c:pt>
                <c:pt idx="185">
                  <c:v>21.910490107321113</c:v>
                </c:pt>
                <c:pt idx="186">
                  <c:v>22.00097926592527</c:v>
                </c:pt>
                <c:pt idx="187">
                  <c:v>22.542267910195569</c:v>
                </c:pt>
                <c:pt idx="188">
                  <c:v>23.912953403581753</c:v>
                </c:pt>
                <c:pt idx="189">
                  <c:v>24.021328941002167</c:v>
                </c:pt>
                <c:pt idx="190">
                  <c:v>23.808700185098374</c:v>
                </c:pt>
                <c:pt idx="191">
                  <c:v>23.92458315613278</c:v>
                </c:pt>
                <c:pt idx="192">
                  <c:v>23.946299696518921</c:v>
                </c:pt>
                <c:pt idx="193">
                  <c:v>22.599984890973545</c:v>
                </c:pt>
                <c:pt idx="194">
                  <c:v>22.564903716602458</c:v>
                </c:pt>
                <c:pt idx="195">
                  <c:v>22.686778504447666</c:v>
                </c:pt>
                <c:pt idx="196">
                  <c:v>22.673322292744977</c:v>
                </c:pt>
                <c:pt idx="197">
                  <c:v>24.22218385012496</c:v>
                </c:pt>
                <c:pt idx="198">
                  <c:v>23.948188267113906</c:v>
                </c:pt>
                <c:pt idx="199">
                  <c:v>24.101570024685351</c:v>
                </c:pt>
                <c:pt idx="200">
                  <c:v>24.275759563695701</c:v>
                </c:pt>
                <c:pt idx="201">
                  <c:v>24.711305641589469</c:v>
                </c:pt>
                <c:pt idx="202">
                  <c:v>23.114388430615758</c:v>
                </c:pt>
                <c:pt idx="203">
                  <c:v>23.727862641060792</c:v>
                </c:pt>
                <c:pt idx="204">
                  <c:v>24.036445720832329</c:v>
                </c:pt>
                <c:pt idx="205">
                  <c:v>24.238478458577493</c:v>
                </c:pt>
                <c:pt idx="206">
                  <c:v>24.714369271179638</c:v>
                </c:pt>
                <c:pt idx="207">
                  <c:v>25.056101498779888</c:v>
                </c:pt>
                <c:pt idx="208">
                  <c:v>24.609097223830446</c:v>
                </c:pt>
                <c:pt idx="209">
                  <c:v>25.19307895878422</c:v>
                </c:pt>
                <c:pt idx="210">
                  <c:v>25.076091013904865</c:v>
                </c:pt>
                <c:pt idx="211">
                  <c:v>26.308987289841003</c:v>
                </c:pt>
                <c:pt idx="212">
                  <c:v>26.402399994524878</c:v>
                </c:pt>
                <c:pt idx="213">
                  <c:v>26.58772022871857</c:v>
                </c:pt>
                <c:pt idx="214">
                  <c:v>26.74023755544097</c:v>
                </c:pt>
                <c:pt idx="215">
                  <c:v>28.162489337394604</c:v>
                </c:pt>
                <c:pt idx="216">
                  <c:v>28.265580067457613</c:v>
                </c:pt>
                <c:pt idx="217">
                  <c:v>26.689653005438519</c:v>
                </c:pt>
                <c:pt idx="218">
                  <c:v>27.112079016678798</c:v>
                </c:pt>
                <c:pt idx="219">
                  <c:v>27.066892761958954</c:v>
                </c:pt>
                <c:pt idx="220">
                  <c:v>27.07205179164275</c:v>
                </c:pt>
                <c:pt idx="221">
                  <c:v>28.172296621490055</c:v>
                </c:pt>
                <c:pt idx="222">
                  <c:v>28.186497042545653</c:v>
                </c:pt>
                <c:pt idx="223">
                  <c:v>28.004968461363255</c:v>
                </c:pt>
                <c:pt idx="224">
                  <c:v>28.171662272556546</c:v>
                </c:pt>
                <c:pt idx="225">
                  <c:v>28.364814613942187</c:v>
                </c:pt>
                <c:pt idx="226">
                  <c:v>26.510813971003294</c:v>
                </c:pt>
                <c:pt idx="227">
                  <c:v>26.70139955180943</c:v>
                </c:pt>
                <c:pt idx="228">
                  <c:v>26.913234146544408</c:v>
                </c:pt>
                <c:pt idx="229">
                  <c:v>26.793575982152738</c:v>
                </c:pt>
                <c:pt idx="230">
                  <c:v>27.305928792370139</c:v>
                </c:pt>
                <c:pt idx="231">
                  <c:v>27.380545875781507</c:v>
                </c:pt>
                <c:pt idx="232">
                  <c:v>27.669707261273391</c:v>
                </c:pt>
                <c:pt idx="233">
                  <c:v>28.894539819003324</c:v>
                </c:pt>
                <c:pt idx="234">
                  <c:v>28.469723568823213</c:v>
                </c:pt>
                <c:pt idx="235">
                  <c:v>28.536257125724084</c:v>
                </c:pt>
                <c:pt idx="236">
                  <c:v>28.830594811790249</c:v>
                </c:pt>
                <c:pt idx="237">
                  <c:v>29.094918730261842</c:v>
                </c:pt>
                <c:pt idx="238">
                  <c:v>29.089158740045097</c:v>
                </c:pt>
                <c:pt idx="239">
                  <c:v>29.1820187053574</c:v>
                </c:pt>
                <c:pt idx="240">
                  <c:v>29.051954470130099</c:v>
                </c:pt>
                <c:pt idx="241">
                  <c:v>26.890622079021913</c:v>
                </c:pt>
                <c:pt idx="242">
                  <c:v>26.551361949779839</c:v>
                </c:pt>
                <c:pt idx="243">
                  <c:v>26.603764385767313</c:v>
                </c:pt>
                <c:pt idx="244">
                  <c:v>26.434491915972785</c:v>
                </c:pt>
                <c:pt idx="245">
                  <c:v>26.937552056798737</c:v>
                </c:pt>
                <c:pt idx="246">
                  <c:v>26.841508041772798</c:v>
                </c:pt>
                <c:pt idx="247">
                  <c:v>26.536441672622317</c:v>
                </c:pt>
                <c:pt idx="248">
                  <c:v>26.697776760457536</c:v>
                </c:pt>
                <c:pt idx="249">
                  <c:v>27.417718170173167</c:v>
                </c:pt>
                <c:pt idx="250">
                  <c:v>25.440043447816084</c:v>
                </c:pt>
                <c:pt idx="251">
                  <c:v>25.707225599288702</c:v>
                </c:pt>
                <c:pt idx="252">
                  <c:v>25.57676093195721</c:v>
                </c:pt>
                <c:pt idx="253">
                  <c:v>25.244566874249909</c:v>
                </c:pt>
                <c:pt idx="254">
                  <c:v>25.304336940258249</c:v>
                </c:pt>
                <c:pt idx="255">
                  <c:v>25.499039138577643</c:v>
                </c:pt>
                <c:pt idx="256">
                  <c:v>25.568014830735525</c:v>
                </c:pt>
                <c:pt idx="257">
                  <c:v>25.626532067684526</c:v>
                </c:pt>
                <c:pt idx="258">
                  <c:v>25.582183881935833</c:v>
                </c:pt>
                <c:pt idx="259">
                  <c:v>25.603388170641082</c:v>
                </c:pt>
                <c:pt idx="260">
                  <c:v>26.186036863922414</c:v>
                </c:pt>
                <c:pt idx="261">
                  <c:v>26.248694960745254</c:v>
                </c:pt>
                <c:pt idx="262">
                  <c:v>26.100312850186441</c:v>
                </c:pt>
                <c:pt idx="263">
                  <c:v>26.352273347048609</c:v>
                </c:pt>
                <c:pt idx="264">
                  <c:v>26.147625617575855</c:v>
                </c:pt>
                <c:pt idx="265">
                  <c:v>23.967581127421745</c:v>
                </c:pt>
                <c:pt idx="266">
                  <c:v>24.115737730269686</c:v>
                </c:pt>
                <c:pt idx="267">
                  <c:v>24.585179630115164</c:v>
                </c:pt>
                <c:pt idx="268">
                  <c:v>24.325348244046268</c:v>
                </c:pt>
                <c:pt idx="269">
                  <c:v>24.695460555107939</c:v>
                </c:pt>
                <c:pt idx="270">
                  <c:v>24.87038116760603</c:v>
                </c:pt>
                <c:pt idx="271">
                  <c:v>24.686109256794513</c:v>
                </c:pt>
                <c:pt idx="272">
                  <c:v>24.732675781028799</c:v>
                </c:pt>
                <c:pt idx="273">
                  <c:v>24.887022925830173</c:v>
                </c:pt>
                <c:pt idx="274">
                  <c:v>23.323545402007749</c:v>
                </c:pt>
                <c:pt idx="275">
                  <c:v>23.549989911170773</c:v>
                </c:pt>
                <c:pt idx="276">
                  <c:v>23.086835563141989</c:v>
                </c:pt>
                <c:pt idx="277">
                  <c:v>22.833774611715725</c:v>
                </c:pt>
                <c:pt idx="278">
                  <c:v>22.950811208773654</c:v>
                </c:pt>
                <c:pt idx="279">
                  <c:v>23.058090931413648</c:v>
                </c:pt>
                <c:pt idx="280">
                  <c:v>23.098725488157868</c:v>
                </c:pt>
                <c:pt idx="281">
                  <c:v>23.48565957493463</c:v>
                </c:pt>
                <c:pt idx="282">
                  <c:v>23.443777048209846</c:v>
                </c:pt>
                <c:pt idx="283">
                  <c:v>23.188663526918198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D69-46B2-B9A9-A6FAD8A00F16}"/>
            </c:ext>
          </c:extLst>
        </c:ser>
        <c:ser>
          <c:idx val="5"/>
          <c:order val="5"/>
          <c:tx>
            <c:strRef>
              <c:f>'Dívida por indexador'!$V$11</c:f>
              <c:strCache>
                <c:ptCount val="1"/>
                <c:pt idx="0">
                  <c:v>TR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indexador'!$V$12:$V$295</c:f>
              <c:numCache>
                <c:formatCode>0.0_)</c:formatCode>
                <c:ptCount val="284"/>
                <c:pt idx="0">
                  <c:v>8.162419504221365</c:v>
                </c:pt>
                <c:pt idx="1">
                  <c:v>9.3121465306216322</c:v>
                </c:pt>
                <c:pt idx="2">
                  <c:v>12.191856384932219</c:v>
                </c:pt>
                <c:pt idx="3">
                  <c:v>15.059272904771156</c:v>
                </c:pt>
                <c:pt idx="4">
                  <c:v>18.732250330700843</c:v>
                </c:pt>
                <c:pt idx="5">
                  <c:v>22.801475664805132</c:v>
                </c:pt>
                <c:pt idx="6">
                  <c:v>23.016555992005692</c:v>
                </c:pt>
                <c:pt idx="7">
                  <c:v>18.93367026345495</c:v>
                </c:pt>
                <c:pt idx="8">
                  <c:v>17.366485901078939</c:v>
                </c:pt>
                <c:pt idx="9">
                  <c:v>21.832185059501487</c:v>
                </c:pt>
                <c:pt idx="10">
                  <c:v>27.893428003889113</c:v>
                </c:pt>
                <c:pt idx="11">
                  <c:v>29.325449861607389</c:v>
                </c:pt>
                <c:pt idx="12">
                  <c:v>18.537443444811281</c:v>
                </c:pt>
                <c:pt idx="13">
                  <c:v>14.363483930529553</c:v>
                </c:pt>
                <c:pt idx="14">
                  <c:v>12.324175363120739</c:v>
                </c:pt>
                <c:pt idx="15">
                  <c:v>10.078517216024785</c:v>
                </c:pt>
                <c:pt idx="16">
                  <c:v>8.800688733982124</c:v>
                </c:pt>
                <c:pt idx="17">
                  <c:v>9.2566572415002533</c:v>
                </c:pt>
                <c:pt idx="18">
                  <c:v>9.233197371474688</c:v>
                </c:pt>
                <c:pt idx="19">
                  <c:v>9.1808347905574745</c:v>
                </c:pt>
                <c:pt idx="20">
                  <c:v>10.613956199310991</c:v>
                </c:pt>
                <c:pt idx="21">
                  <c:v>11.196866847037402</c:v>
                </c:pt>
                <c:pt idx="22">
                  <c:v>9.595401411790812</c:v>
                </c:pt>
                <c:pt idx="23">
                  <c:v>9.9544265112627368</c:v>
                </c:pt>
                <c:pt idx="24">
                  <c:v>9.8266216737939072</c:v>
                </c:pt>
                <c:pt idx="25">
                  <c:v>8.8665802450733224</c:v>
                </c:pt>
                <c:pt idx="26">
                  <c:v>8.563087902801561</c:v>
                </c:pt>
                <c:pt idx="27">
                  <c:v>8.3024065629993675</c:v>
                </c:pt>
                <c:pt idx="28">
                  <c:v>8.0218561483262985</c:v>
                </c:pt>
                <c:pt idx="29">
                  <c:v>8.0606205437688274</c:v>
                </c:pt>
                <c:pt idx="30">
                  <c:v>8.2025235149989442</c:v>
                </c:pt>
                <c:pt idx="31">
                  <c:v>8.0147257358718473</c:v>
                </c:pt>
                <c:pt idx="32">
                  <c:v>7.6501410215010583</c:v>
                </c:pt>
                <c:pt idx="33">
                  <c:v>8.1221597834740162</c:v>
                </c:pt>
                <c:pt idx="34">
                  <c:v>7.7658656500236232</c:v>
                </c:pt>
                <c:pt idx="35">
                  <c:v>8.0212934124677968</c:v>
                </c:pt>
                <c:pt idx="36">
                  <c:v>8.151311064264819</c:v>
                </c:pt>
                <c:pt idx="37">
                  <c:v>8.1098641779882872</c:v>
                </c:pt>
                <c:pt idx="38">
                  <c:v>11.260995563137625</c:v>
                </c:pt>
                <c:pt idx="39">
                  <c:v>11.982947327487137</c:v>
                </c:pt>
                <c:pt idx="40">
                  <c:v>11.258344861847435</c:v>
                </c:pt>
                <c:pt idx="41">
                  <c:v>9.0905090684806975</c:v>
                </c:pt>
                <c:pt idx="42">
                  <c:v>8.3197879561166044</c:v>
                </c:pt>
                <c:pt idx="43">
                  <c:v>7.5960977595804415</c:v>
                </c:pt>
                <c:pt idx="44">
                  <c:v>6.5422322780792106</c:v>
                </c:pt>
                <c:pt idx="45">
                  <c:v>5.8478288422806113</c:v>
                </c:pt>
                <c:pt idx="46">
                  <c:v>5.7026141622492705</c:v>
                </c:pt>
                <c:pt idx="47">
                  <c:v>5.7930473535782685</c:v>
                </c:pt>
                <c:pt idx="48">
                  <c:v>5.4305811551014438</c:v>
                </c:pt>
                <c:pt idx="49">
                  <c:v>5.7957438368306393</c:v>
                </c:pt>
                <c:pt idx="50">
                  <c:v>5.8196715446192151</c:v>
                </c:pt>
                <c:pt idx="51">
                  <c:v>5.1738128373787537</c:v>
                </c:pt>
                <c:pt idx="52">
                  <c:v>5.9391470880930664</c:v>
                </c:pt>
                <c:pt idx="53">
                  <c:v>6.3222748174025307</c:v>
                </c:pt>
                <c:pt idx="54">
                  <c:v>5.2465265546104973</c:v>
                </c:pt>
                <c:pt idx="55">
                  <c:v>4.8041340769889089</c:v>
                </c:pt>
                <c:pt idx="56">
                  <c:v>4.517974163201667</c:v>
                </c:pt>
                <c:pt idx="57">
                  <c:v>4.6572636460625612</c:v>
                </c:pt>
                <c:pt idx="58">
                  <c:v>4.6403242431281218</c:v>
                </c:pt>
                <c:pt idx="59">
                  <c:v>4.0756750894184552</c:v>
                </c:pt>
                <c:pt idx="60">
                  <c:v>4.083900311105829</c:v>
                </c:pt>
                <c:pt idx="61">
                  <c:v>3.7852422136492425</c:v>
                </c:pt>
                <c:pt idx="62">
                  <c:v>3.7442645385296314</c:v>
                </c:pt>
                <c:pt idx="63">
                  <c:v>3.7127344482086198</c:v>
                </c:pt>
                <c:pt idx="64">
                  <c:v>3.7620627058220459</c:v>
                </c:pt>
                <c:pt idx="65">
                  <c:v>3.7338612043847994</c:v>
                </c:pt>
                <c:pt idx="66">
                  <c:v>3.6389235622311862</c:v>
                </c:pt>
                <c:pt idx="67">
                  <c:v>3.6520182618154644</c:v>
                </c:pt>
                <c:pt idx="68">
                  <c:v>3.6329906512768808</c:v>
                </c:pt>
                <c:pt idx="69">
                  <c:v>5.6002962502207962</c:v>
                </c:pt>
                <c:pt idx="70">
                  <c:v>5.4128376292194229</c:v>
                </c:pt>
                <c:pt idx="71">
                  <c:v>5.3232941135260816</c:v>
                </c:pt>
                <c:pt idx="72">
                  <c:v>5.2937538730858487</c:v>
                </c:pt>
                <c:pt idx="73">
                  <c:v>4.9922615250971401</c:v>
                </c:pt>
                <c:pt idx="74">
                  <c:v>4.9561824819936202</c:v>
                </c:pt>
                <c:pt idx="75">
                  <c:v>4.6927594466523654</c:v>
                </c:pt>
                <c:pt idx="76">
                  <c:v>4.7006787534165646</c:v>
                </c:pt>
                <c:pt idx="77">
                  <c:v>4.7437217653689956</c:v>
                </c:pt>
                <c:pt idx="78">
                  <c:v>4.6138455524189306</c:v>
                </c:pt>
                <c:pt idx="79">
                  <c:v>4.6254718838196904</c:v>
                </c:pt>
                <c:pt idx="80">
                  <c:v>4.5175285261941482</c:v>
                </c:pt>
                <c:pt idx="81">
                  <c:v>4.9255933003238859</c:v>
                </c:pt>
                <c:pt idx="82">
                  <c:v>4.8827772047585221</c:v>
                </c:pt>
                <c:pt idx="83">
                  <c:v>5.0334748101994133</c:v>
                </c:pt>
                <c:pt idx="84">
                  <c:v>3.8077140811592365</c:v>
                </c:pt>
                <c:pt idx="85">
                  <c:v>3.7243805939830552</c:v>
                </c:pt>
                <c:pt idx="86">
                  <c:v>3.6626375040642154</c:v>
                </c:pt>
                <c:pt idx="87">
                  <c:v>3.4626577769386246</c:v>
                </c:pt>
                <c:pt idx="88">
                  <c:v>3.558358509820736</c:v>
                </c:pt>
                <c:pt idx="89">
                  <c:v>3.8852417650954365</c:v>
                </c:pt>
                <c:pt idx="90">
                  <c:v>2.3895688784836508</c:v>
                </c:pt>
                <c:pt idx="91">
                  <c:v>2.4921636086998515</c:v>
                </c:pt>
                <c:pt idx="92">
                  <c:v>2.4007001399831021</c:v>
                </c:pt>
                <c:pt idx="93">
                  <c:v>2.3655923022818461</c:v>
                </c:pt>
                <c:pt idx="94">
                  <c:v>2.2581652236930894</c:v>
                </c:pt>
                <c:pt idx="95">
                  <c:v>2.1696168610027682</c:v>
                </c:pt>
                <c:pt idx="96">
                  <c:v>1.7613883099483165</c:v>
                </c:pt>
                <c:pt idx="97">
                  <c:v>1.8648204601545049</c:v>
                </c:pt>
                <c:pt idx="98">
                  <c:v>1.7723332139953956</c:v>
                </c:pt>
                <c:pt idx="99">
                  <c:v>1.8176162102241624</c:v>
                </c:pt>
                <c:pt idx="100">
                  <c:v>1.8125937714518303</c:v>
                </c:pt>
                <c:pt idx="101">
                  <c:v>1.8599693467144094</c:v>
                </c:pt>
                <c:pt idx="102">
                  <c:v>1.7908302671830425</c:v>
                </c:pt>
                <c:pt idx="103">
                  <c:v>1.7930776819672385</c:v>
                </c:pt>
                <c:pt idx="104">
                  <c:v>1.8005641112387165</c:v>
                </c:pt>
                <c:pt idx="105">
                  <c:v>1.8804486334359505</c:v>
                </c:pt>
                <c:pt idx="106">
                  <c:v>1.8750383884169151</c:v>
                </c:pt>
                <c:pt idx="107">
                  <c:v>1.8740181205964201</c:v>
                </c:pt>
                <c:pt idx="108">
                  <c:v>1.8438948634140866</c:v>
                </c:pt>
                <c:pt idx="109">
                  <c:v>1.7105890137475761</c:v>
                </c:pt>
                <c:pt idx="110">
                  <c:v>1.6909745370329348</c:v>
                </c:pt>
                <c:pt idx="111">
                  <c:v>1.6397816474462452</c:v>
                </c:pt>
                <c:pt idx="112">
                  <c:v>1.6438722944632895</c:v>
                </c:pt>
                <c:pt idx="113">
                  <c:v>1.6769887863171244</c:v>
                </c:pt>
                <c:pt idx="114">
                  <c:v>1.6305715487673906</c:v>
                </c:pt>
                <c:pt idx="115">
                  <c:v>1.6365580589118818</c:v>
                </c:pt>
                <c:pt idx="116">
                  <c:v>1.6305213560922536</c:v>
                </c:pt>
                <c:pt idx="117">
                  <c:v>1.6362421261032953</c:v>
                </c:pt>
                <c:pt idx="118">
                  <c:v>1.6362698324014939</c:v>
                </c:pt>
                <c:pt idx="119">
                  <c:v>1.6501887051196096</c:v>
                </c:pt>
                <c:pt idx="120">
                  <c:v>1.6857543221714664</c:v>
                </c:pt>
                <c:pt idx="121">
                  <c:v>1.7173272436717311</c:v>
                </c:pt>
                <c:pt idx="122">
                  <c:v>1.7315724772372587</c:v>
                </c:pt>
                <c:pt idx="123">
                  <c:v>1.7459998068893507</c:v>
                </c:pt>
                <c:pt idx="124">
                  <c:v>1.7147980334695112</c:v>
                </c:pt>
                <c:pt idx="125">
                  <c:v>2.5706213840778274</c:v>
                </c:pt>
                <c:pt idx="126">
                  <c:v>2.5208082180841984</c:v>
                </c:pt>
                <c:pt idx="127">
                  <c:v>2.4830096805678736</c:v>
                </c:pt>
                <c:pt idx="128">
                  <c:v>2.4393134990508649</c:v>
                </c:pt>
                <c:pt idx="129">
                  <c:v>2.4057850076662954</c:v>
                </c:pt>
                <c:pt idx="130">
                  <c:v>2.4098090448532878</c:v>
                </c:pt>
                <c:pt idx="131">
                  <c:v>2.3987439983894383</c:v>
                </c:pt>
                <c:pt idx="132">
                  <c:v>2.3746643775492826</c:v>
                </c:pt>
                <c:pt idx="133">
                  <c:v>2.3521457838572251</c:v>
                </c:pt>
                <c:pt idx="134">
                  <c:v>2.3507129876055672</c:v>
                </c:pt>
                <c:pt idx="135">
                  <c:v>2.0887209695235964</c:v>
                </c:pt>
                <c:pt idx="136">
                  <c:v>2.0977386524856612</c:v>
                </c:pt>
                <c:pt idx="137">
                  <c:v>2.0952684849057555</c:v>
                </c:pt>
                <c:pt idx="138">
                  <c:v>2.0001476638252793</c:v>
                </c:pt>
                <c:pt idx="139">
                  <c:v>1.9935462861183659</c:v>
                </c:pt>
                <c:pt idx="140">
                  <c:v>1.9671018168280607</c:v>
                </c:pt>
                <c:pt idx="141">
                  <c:v>1.9562571375631406</c:v>
                </c:pt>
                <c:pt idx="142">
                  <c:v>1.8598947430300297</c:v>
                </c:pt>
                <c:pt idx="143">
                  <c:v>1.8741638074867062</c:v>
                </c:pt>
                <c:pt idx="144">
                  <c:v>2.0348834867280634</c:v>
                </c:pt>
                <c:pt idx="145">
                  <c:v>2.0524582522338775</c:v>
                </c:pt>
                <c:pt idx="146">
                  <c:v>2.0703137867544266</c:v>
                </c:pt>
                <c:pt idx="147">
                  <c:v>2.0673482687723745</c:v>
                </c:pt>
                <c:pt idx="148">
                  <c:v>2.0610126146505907</c:v>
                </c:pt>
                <c:pt idx="149">
                  <c:v>2.0970281108154909</c:v>
                </c:pt>
                <c:pt idx="150">
                  <c:v>2.0411493671747936</c:v>
                </c:pt>
                <c:pt idx="151">
                  <c:v>2.1464132667388904</c:v>
                </c:pt>
                <c:pt idx="152">
                  <c:v>2.146465122125977</c:v>
                </c:pt>
                <c:pt idx="153">
                  <c:v>2.1078808818104826</c:v>
                </c:pt>
                <c:pt idx="154">
                  <c:v>2.0361545679982043</c:v>
                </c:pt>
                <c:pt idx="155">
                  <c:v>2.0544964287562126</c:v>
                </c:pt>
                <c:pt idx="156">
                  <c:v>2.0318395213816154</c:v>
                </c:pt>
                <c:pt idx="157">
                  <c:v>2.0052924030553263</c:v>
                </c:pt>
                <c:pt idx="158">
                  <c:v>1.9686318459811323</c:v>
                </c:pt>
                <c:pt idx="159">
                  <c:v>1.9708465200410166</c:v>
                </c:pt>
                <c:pt idx="160">
                  <c:v>1.9673323180075224</c:v>
                </c:pt>
                <c:pt idx="161">
                  <c:v>1.8422106292799476</c:v>
                </c:pt>
                <c:pt idx="162">
                  <c:v>1.7868311632719351</c:v>
                </c:pt>
                <c:pt idx="163">
                  <c:v>1.786449284307015</c:v>
                </c:pt>
                <c:pt idx="164">
                  <c:v>1.7798472780373455</c:v>
                </c:pt>
                <c:pt idx="165">
                  <c:v>1.7771795991319548</c:v>
                </c:pt>
                <c:pt idx="166">
                  <c:v>1.7344552668984718</c:v>
                </c:pt>
                <c:pt idx="167">
                  <c:v>1.7236309861896331</c:v>
                </c:pt>
                <c:pt idx="168">
                  <c:v>1.644952930099886</c:v>
                </c:pt>
                <c:pt idx="169">
                  <c:v>1.4196754354493493</c:v>
                </c:pt>
                <c:pt idx="170">
                  <c:v>1.2063864784918228</c:v>
                </c:pt>
                <c:pt idx="171">
                  <c:v>1.2040719715462163</c:v>
                </c:pt>
                <c:pt idx="172">
                  <c:v>1.243794948623306</c:v>
                </c:pt>
                <c:pt idx="173">
                  <c:v>1.2740806907761164</c:v>
                </c:pt>
                <c:pt idx="174">
                  <c:v>1.2381297577334802</c:v>
                </c:pt>
                <c:pt idx="175">
                  <c:v>1.223528248954961</c:v>
                </c:pt>
                <c:pt idx="176">
                  <c:v>1.2118926116464959</c:v>
                </c:pt>
                <c:pt idx="177">
                  <c:v>1.2091349531014424</c:v>
                </c:pt>
                <c:pt idx="178">
                  <c:v>1.1913189383403369</c:v>
                </c:pt>
                <c:pt idx="179">
                  <c:v>1.1582209395298777</c:v>
                </c:pt>
                <c:pt idx="180">
                  <c:v>1.089965336251677</c:v>
                </c:pt>
                <c:pt idx="181">
                  <c:v>0.94348566157252434</c:v>
                </c:pt>
                <c:pt idx="182">
                  <c:v>0.93206399445714105</c:v>
                </c:pt>
                <c:pt idx="183">
                  <c:v>0.92680106981067256</c:v>
                </c:pt>
                <c:pt idx="184">
                  <c:v>0.92084636804673803</c:v>
                </c:pt>
                <c:pt idx="185">
                  <c:v>0.91571561642358157</c:v>
                </c:pt>
                <c:pt idx="186">
                  <c:v>0.89219421972291046</c:v>
                </c:pt>
                <c:pt idx="187">
                  <c:v>0.88461837397261889</c:v>
                </c:pt>
                <c:pt idx="188">
                  <c:v>0.91893412480725245</c:v>
                </c:pt>
                <c:pt idx="189">
                  <c:v>0.87317344963592258</c:v>
                </c:pt>
                <c:pt idx="190">
                  <c:v>0.8658373340406218</c:v>
                </c:pt>
                <c:pt idx="191">
                  <c:v>0.8499253484336472</c:v>
                </c:pt>
                <c:pt idx="192">
                  <c:v>0.85317874795584614</c:v>
                </c:pt>
                <c:pt idx="193">
                  <c:v>0.79428587810289419</c:v>
                </c:pt>
                <c:pt idx="194">
                  <c:v>0.77926873438080679</c:v>
                </c:pt>
                <c:pt idx="195">
                  <c:v>0.78018656456681224</c:v>
                </c:pt>
                <c:pt idx="196">
                  <c:v>0.71072165588200709</c:v>
                </c:pt>
                <c:pt idx="197">
                  <c:v>0.71946388594521382</c:v>
                </c:pt>
                <c:pt idx="198">
                  <c:v>0.6921343324350584</c:v>
                </c:pt>
                <c:pt idx="199">
                  <c:v>0.67831718804095731</c:v>
                </c:pt>
                <c:pt idx="200">
                  <c:v>0.6645291085045002</c:v>
                </c:pt>
                <c:pt idx="201">
                  <c:v>0.65596649782189254</c:v>
                </c:pt>
                <c:pt idx="202">
                  <c:v>0.68538183802990083</c:v>
                </c:pt>
                <c:pt idx="203">
                  <c:v>0.63638525074256536</c:v>
                </c:pt>
                <c:pt idx="204">
                  <c:v>0.62847166714143332</c:v>
                </c:pt>
                <c:pt idx="205">
                  <c:v>0.67937342258486033</c:v>
                </c:pt>
                <c:pt idx="206">
                  <c:v>0.62313637551073364</c:v>
                </c:pt>
                <c:pt idx="207">
                  <c:v>0.6229872266372678</c:v>
                </c:pt>
                <c:pt idx="208">
                  <c:v>0.6136072709443815</c:v>
                </c:pt>
                <c:pt idx="209">
                  <c:v>0.65752006953990494</c:v>
                </c:pt>
                <c:pt idx="210">
                  <c:v>0.63130528320525681</c:v>
                </c:pt>
                <c:pt idx="211">
                  <c:v>0.61595064877688799</c:v>
                </c:pt>
                <c:pt idx="212">
                  <c:v>0.59639080500277997</c:v>
                </c:pt>
                <c:pt idx="213">
                  <c:v>0.58914894545257535</c:v>
                </c:pt>
                <c:pt idx="214">
                  <c:v>0.58144698780805082</c:v>
                </c:pt>
                <c:pt idx="215">
                  <c:v>0.56885582693378733</c:v>
                </c:pt>
                <c:pt idx="216">
                  <c:v>0.55738585645767202</c:v>
                </c:pt>
                <c:pt idx="217">
                  <c:v>0.5035769568259203</c:v>
                </c:pt>
                <c:pt idx="218">
                  <c:v>0.48803107835823739</c:v>
                </c:pt>
                <c:pt idx="219">
                  <c:v>0.47759869927030535</c:v>
                </c:pt>
                <c:pt idx="220">
                  <c:v>0.46967756271865402</c:v>
                </c:pt>
                <c:pt idx="221">
                  <c:v>0.47169444344510741</c:v>
                </c:pt>
                <c:pt idx="222">
                  <c:v>0.46089979134426634</c:v>
                </c:pt>
                <c:pt idx="223">
                  <c:v>0.46313099309619254</c:v>
                </c:pt>
                <c:pt idx="224">
                  <c:v>0.45559759403386085</c:v>
                </c:pt>
                <c:pt idx="225">
                  <c:v>0.44651267445147785</c:v>
                </c:pt>
                <c:pt idx="226">
                  <c:v>0.44097994916511174</c:v>
                </c:pt>
                <c:pt idx="227">
                  <c:v>0.43597325290927974</c:v>
                </c:pt>
                <c:pt idx="228">
                  <c:v>0.43029937229836562</c:v>
                </c:pt>
                <c:pt idx="229">
                  <c:v>0.42501111191073132</c:v>
                </c:pt>
                <c:pt idx="230">
                  <c:v>0.41911884404012434</c:v>
                </c:pt>
                <c:pt idx="231">
                  <c:v>0.41188968251345937</c:v>
                </c:pt>
                <c:pt idx="232">
                  <c:v>0.41147411181313442</c:v>
                </c:pt>
                <c:pt idx="233">
                  <c:v>0.41420925322933883</c:v>
                </c:pt>
                <c:pt idx="234">
                  <c:v>0.39987503506566702</c:v>
                </c:pt>
                <c:pt idx="235">
                  <c:v>0.40074179221821166</c:v>
                </c:pt>
                <c:pt idx="236">
                  <c:v>0.39260532755835753</c:v>
                </c:pt>
                <c:pt idx="237">
                  <c:v>0.39025825292702926</c:v>
                </c:pt>
                <c:pt idx="238">
                  <c:v>0.38698155090011571</c:v>
                </c:pt>
                <c:pt idx="239">
                  <c:v>0.37593066827859634</c:v>
                </c:pt>
                <c:pt idx="240">
                  <c:v>0.36656101806284624</c:v>
                </c:pt>
                <c:pt idx="241">
                  <c:v>0.35954435131006818</c:v>
                </c:pt>
                <c:pt idx="242">
                  <c:v>0.35338615136774709</c:v>
                </c:pt>
                <c:pt idx="243">
                  <c:v>0.34297530690772965</c:v>
                </c:pt>
                <c:pt idx="244">
                  <c:v>0.33699211022986703</c:v>
                </c:pt>
                <c:pt idx="245">
                  <c:v>0.33059289658643998</c:v>
                </c:pt>
                <c:pt idx="246">
                  <c:v>0.3214427199102286</c:v>
                </c:pt>
                <c:pt idx="247">
                  <c:v>0.31334564069720067</c:v>
                </c:pt>
                <c:pt idx="248">
                  <c:v>0.30445241780644411</c:v>
                </c:pt>
                <c:pt idx="249">
                  <c:v>0.30163075930529959</c:v>
                </c:pt>
                <c:pt idx="250">
                  <c:v>0.29488202028921529</c:v>
                </c:pt>
                <c:pt idx="251">
                  <c:v>0.28781638980177926</c:v>
                </c:pt>
                <c:pt idx="252">
                  <c:v>0.27972505015462212</c:v>
                </c:pt>
                <c:pt idx="253">
                  <c:v>0.27394141838535974</c:v>
                </c:pt>
                <c:pt idx="254">
                  <c:v>0.2708063391859461</c:v>
                </c:pt>
                <c:pt idx="255">
                  <c:v>0.33918672153068657</c:v>
                </c:pt>
                <c:pt idx="256">
                  <c:v>0.32859269042925576</c:v>
                </c:pt>
                <c:pt idx="257">
                  <c:v>0.28320780057014028</c:v>
                </c:pt>
                <c:pt idx="258">
                  <c:v>0.276137766776205</c:v>
                </c:pt>
                <c:pt idx="259">
                  <c:v>0.27219123373991067</c:v>
                </c:pt>
                <c:pt idx="260">
                  <c:v>0.26977262308145683</c:v>
                </c:pt>
                <c:pt idx="261">
                  <c:v>0.26577272292151005</c:v>
                </c:pt>
                <c:pt idx="262">
                  <c:v>0.26015152046312001</c:v>
                </c:pt>
                <c:pt idx="263">
                  <c:v>0.36189330222489224</c:v>
                </c:pt>
                <c:pt idx="264">
                  <c:v>0.27824678581442941</c:v>
                </c:pt>
                <c:pt idx="265">
                  <c:v>0.27272413822323538</c:v>
                </c:pt>
                <c:pt idx="266">
                  <c:v>0.26688900620208639</c:v>
                </c:pt>
                <c:pt idx="267">
                  <c:v>0.26530680019456415</c:v>
                </c:pt>
                <c:pt idx="268">
                  <c:v>0.26007664289077481</c:v>
                </c:pt>
                <c:pt idx="269">
                  <c:v>0.26226639586745271</c:v>
                </c:pt>
                <c:pt idx="270">
                  <c:v>0.25369939630811156</c:v>
                </c:pt>
                <c:pt idx="271">
                  <c:v>0.2467806946771893</c:v>
                </c:pt>
                <c:pt idx="272">
                  <c:v>0.26154485901721369</c:v>
                </c:pt>
                <c:pt idx="273">
                  <c:v>0.2441625439166985</c:v>
                </c:pt>
                <c:pt idx="274">
                  <c:v>0.2375270723345905</c:v>
                </c:pt>
                <c:pt idx="275">
                  <c:v>0.23380184895797174</c:v>
                </c:pt>
                <c:pt idx="276">
                  <c:v>0.2279504540378707</c:v>
                </c:pt>
                <c:pt idx="277">
                  <c:v>0.22362608260882347</c:v>
                </c:pt>
                <c:pt idx="278">
                  <c:v>0.22060743443593744</c:v>
                </c:pt>
                <c:pt idx="279">
                  <c:v>0.21638753114073206</c:v>
                </c:pt>
                <c:pt idx="280">
                  <c:v>0.20675413467645498</c:v>
                </c:pt>
                <c:pt idx="281">
                  <c:v>0.19845939834212939</c:v>
                </c:pt>
                <c:pt idx="282">
                  <c:v>0.18873695673679244</c:v>
                </c:pt>
                <c:pt idx="283">
                  <c:v>0.18016343137180763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D69-46B2-B9A9-A6FAD8A00F16}"/>
            </c:ext>
          </c:extLst>
        </c:ser>
        <c:ser>
          <c:idx val="6"/>
          <c:order val="6"/>
          <c:tx>
            <c:strRef>
              <c:f>'Dívida por indexador'!$W$11</c:f>
              <c:strCache>
                <c:ptCount val="1"/>
                <c:pt idx="0">
                  <c:v>Outros</c:v>
                </c:pt>
              </c:strCache>
            </c:strRef>
          </c:tx>
          <c:spPr>
            <a:solidFill>
              <a:schemeClr val="tx1">
                <a:lumMod val="95000"/>
                <a:lumOff val="5000"/>
              </a:schemeClr>
            </a:solidFill>
            <a:ln>
              <a:noFill/>
            </a:ln>
            <a:effectLst/>
          </c:spPr>
          <c:cat>
            <c:numRef>
              <c:f>'Dívida por indexador'!$P$12:$P$295</c:f>
              <c:numCache>
                <c:formatCode>[$-416]mmm\-yy;@</c:formatCode>
                <c:ptCount val="284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42340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42492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42645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42768</c:v>
                </c:pt>
                <c:pt idx="272">
                  <c:v>42795</c:v>
                </c:pt>
                <c:pt idx="273">
                  <c:v>42827</c:v>
                </c:pt>
                <c:pt idx="274">
                  <c:v>42858</c:v>
                </c:pt>
                <c:pt idx="275">
                  <c:v>42887</c:v>
                </c:pt>
                <c:pt idx="276">
                  <c:v>42918</c:v>
                </c:pt>
                <c:pt idx="277">
                  <c:v>42950</c:v>
                </c:pt>
                <c:pt idx="278">
                  <c:v>42982</c:v>
                </c:pt>
                <c:pt idx="279">
                  <c:v>43009</c:v>
                </c:pt>
                <c:pt idx="280">
                  <c:v>43041</c:v>
                </c:pt>
                <c:pt idx="281">
                  <c:v>43072</c:v>
                </c:pt>
                <c:pt idx="282">
                  <c:v>43101</c:v>
                </c:pt>
                <c:pt idx="283">
                  <c:v>43132</c:v>
                </c:pt>
              </c:numCache>
            </c:numRef>
          </c:cat>
          <c:val>
            <c:numRef>
              <c:f>'Dívida por indexador'!$W$12:$W$295</c:f>
              <c:numCache>
                <c:formatCode>0.0_)</c:formatCode>
                <c:ptCount val="284"/>
                <c:pt idx="0">
                  <c:v>1.3721012862105168E-3</c:v>
                </c:pt>
                <c:pt idx="1">
                  <c:v>1.8357704543379469E-2</c:v>
                </c:pt>
                <c:pt idx="2">
                  <c:v>1.4253558604547809E-3</c:v>
                </c:pt>
                <c:pt idx="3">
                  <c:v>2.7417262739827118E-3</c:v>
                </c:pt>
                <c:pt idx="4">
                  <c:v>3.0075427983090268</c:v>
                </c:pt>
                <c:pt idx="5">
                  <c:v>5.4688818536144286</c:v>
                </c:pt>
                <c:pt idx="6">
                  <c:v>6.4914335385018358</c:v>
                </c:pt>
                <c:pt idx="7">
                  <c:v>6.8826530833503874</c:v>
                </c:pt>
                <c:pt idx="8">
                  <c:v>7.2589925007370839</c:v>
                </c:pt>
                <c:pt idx="9">
                  <c:v>7.4228470835927514</c:v>
                </c:pt>
                <c:pt idx="10">
                  <c:v>7.268981065681877</c:v>
                </c:pt>
                <c:pt idx="11">
                  <c:v>7.8081406993631921</c:v>
                </c:pt>
                <c:pt idx="12">
                  <c:v>5.7236789044922922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1.1034817071077392</c:v>
                </c:pt>
                <c:pt idx="19">
                  <c:v>0.9945446165044759</c:v>
                </c:pt>
                <c:pt idx="20">
                  <c:v>0.94847976465467809</c:v>
                </c:pt>
                <c:pt idx="21">
                  <c:v>0.92958068768769953</c:v>
                </c:pt>
                <c:pt idx="22">
                  <c:v>0.8734882544895739</c:v>
                </c:pt>
                <c:pt idx="23">
                  <c:v>0.85049541435117948</c:v>
                </c:pt>
                <c:pt idx="24">
                  <c:v>0.81601750401972051</c:v>
                </c:pt>
                <c:pt idx="25">
                  <c:v>0.76283669443422319</c:v>
                </c:pt>
                <c:pt idx="26">
                  <c:v>1.413056560108616</c:v>
                </c:pt>
                <c:pt idx="27">
                  <c:v>1.3994131639332608</c:v>
                </c:pt>
                <c:pt idx="28">
                  <c:v>1.3817559417924954</c:v>
                </c:pt>
                <c:pt idx="29">
                  <c:v>1.3857452208524981</c:v>
                </c:pt>
                <c:pt idx="30">
                  <c:v>1.4031346977186057</c:v>
                </c:pt>
                <c:pt idx="31">
                  <c:v>1.2998082907946467</c:v>
                </c:pt>
                <c:pt idx="32">
                  <c:v>1.2159427183954437</c:v>
                </c:pt>
                <c:pt idx="33">
                  <c:v>1.2032497900696324</c:v>
                </c:pt>
                <c:pt idx="34">
                  <c:v>1.0979314974395256</c:v>
                </c:pt>
                <c:pt idx="35">
                  <c:v>1.060631323128387</c:v>
                </c:pt>
                <c:pt idx="36">
                  <c:v>0.99487619730234089</c:v>
                </c:pt>
                <c:pt idx="37">
                  <c:v>0.92037500362630797</c:v>
                </c:pt>
                <c:pt idx="38">
                  <c:v>0.84766342564456287</c:v>
                </c:pt>
                <c:pt idx="39">
                  <c:v>0.82509711590106616</c:v>
                </c:pt>
                <c:pt idx="40">
                  <c:v>0.76574080001081224</c:v>
                </c:pt>
                <c:pt idx="41">
                  <c:v>0.59265245696568591</c:v>
                </c:pt>
                <c:pt idx="42">
                  <c:v>0.54110242465119973</c:v>
                </c:pt>
                <c:pt idx="43">
                  <c:v>0.46773843113224495</c:v>
                </c:pt>
                <c:pt idx="44">
                  <c:v>0.41532438391966869</c:v>
                </c:pt>
                <c:pt idx="45">
                  <c:v>0.37797410315185681</c:v>
                </c:pt>
                <c:pt idx="46">
                  <c:v>0.32882164455726248</c:v>
                </c:pt>
                <c:pt idx="47">
                  <c:v>0.2930795680979012</c:v>
                </c:pt>
                <c:pt idx="48">
                  <c:v>0.23753061508252937</c:v>
                </c:pt>
                <c:pt idx="49">
                  <c:v>0.24513418716322721</c:v>
                </c:pt>
                <c:pt idx="50">
                  <c:v>0.31211918608312555</c:v>
                </c:pt>
                <c:pt idx="51">
                  <c:v>0.26889047651686693</c:v>
                </c:pt>
                <c:pt idx="52">
                  <c:v>0.26147689540590285</c:v>
                </c:pt>
                <c:pt idx="53">
                  <c:v>0.69268456435547643</c:v>
                </c:pt>
                <c:pt idx="54">
                  <c:v>0.80122391073040011</c:v>
                </c:pt>
                <c:pt idx="55">
                  <c:v>0.74909271501931463</c:v>
                </c:pt>
                <c:pt idx="56">
                  <c:v>0.80119438381110675</c:v>
                </c:pt>
                <c:pt idx="57">
                  <c:v>0.84904524475072574</c:v>
                </c:pt>
                <c:pt idx="58">
                  <c:v>0.86943132524473865</c:v>
                </c:pt>
                <c:pt idx="59">
                  <c:v>0.2695297595116295</c:v>
                </c:pt>
                <c:pt idx="60">
                  <c:v>0.1654655396506462</c:v>
                </c:pt>
                <c:pt idx="61">
                  <c:v>0.15247367998272066</c:v>
                </c:pt>
                <c:pt idx="62">
                  <c:v>0.14751347877929372</c:v>
                </c:pt>
                <c:pt idx="63">
                  <c:v>0.1402006990699825</c:v>
                </c:pt>
                <c:pt idx="64">
                  <c:v>0.13415981704689672</c:v>
                </c:pt>
                <c:pt idx="65">
                  <c:v>0.12833204420329922</c:v>
                </c:pt>
                <c:pt idx="66">
                  <c:v>0.11877130442672335</c:v>
                </c:pt>
                <c:pt idx="67">
                  <c:v>0.11221049396176737</c:v>
                </c:pt>
                <c:pt idx="68">
                  <c:v>0.10474179850330813</c:v>
                </c:pt>
                <c:pt idx="69">
                  <c:v>0.15087874253197886</c:v>
                </c:pt>
                <c:pt idx="70">
                  <c:v>0.13928547177413725</c:v>
                </c:pt>
                <c:pt idx="71">
                  <c:v>0.13224214620276759</c:v>
                </c:pt>
                <c:pt idx="72">
                  <c:v>0.1223078753170722</c:v>
                </c:pt>
                <c:pt idx="73">
                  <c:v>0.11668430938470348</c:v>
                </c:pt>
                <c:pt idx="74">
                  <c:v>0.10964976712837408</c:v>
                </c:pt>
                <c:pt idx="75">
                  <c:v>8.2423955972824842E-2</c:v>
                </c:pt>
                <c:pt idx="76">
                  <c:v>7.6283458922241573E-2</c:v>
                </c:pt>
                <c:pt idx="77">
                  <c:v>7.07540346711997E-2</c:v>
                </c:pt>
                <c:pt idx="78">
                  <c:v>5.9652182263541173E-2</c:v>
                </c:pt>
                <c:pt idx="79">
                  <c:v>5.3508824583654496E-2</c:v>
                </c:pt>
                <c:pt idx="80">
                  <c:v>4.5972120330138359E-2</c:v>
                </c:pt>
                <c:pt idx="81">
                  <c:v>3.9389433720904435E-2</c:v>
                </c:pt>
                <c:pt idx="82">
                  <c:v>3.2763215599687694E-2</c:v>
                </c:pt>
                <c:pt idx="83">
                  <c:v>3.2043983517778589E-2</c:v>
                </c:pt>
                <c:pt idx="84">
                  <c:v>2.8279424663913852E-2</c:v>
                </c:pt>
                <c:pt idx="85">
                  <c:v>2.8193253553076909E-2</c:v>
                </c:pt>
                <c:pt idx="86">
                  <c:v>2.8146332758095603E-2</c:v>
                </c:pt>
                <c:pt idx="87">
                  <c:v>1.6001899207899191E-2</c:v>
                </c:pt>
                <c:pt idx="88">
                  <c:v>1.6495736195010741E-2</c:v>
                </c:pt>
                <c:pt idx="89">
                  <c:v>1.6596525525543738E-2</c:v>
                </c:pt>
                <c:pt idx="90">
                  <c:v>2.2621543219409776E-2</c:v>
                </c:pt>
                <c:pt idx="91">
                  <c:v>1.467456872576434E-2</c:v>
                </c:pt>
                <c:pt idx="92">
                  <c:v>1.4725851492979608E-2</c:v>
                </c:pt>
                <c:pt idx="93">
                  <c:v>1.4577248865184082E-2</c:v>
                </c:pt>
                <c:pt idx="94">
                  <c:v>1.4454699520269322E-2</c:v>
                </c:pt>
                <c:pt idx="95">
                  <c:v>1.3977985300147003E-2</c:v>
                </c:pt>
                <c:pt idx="96">
                  <c:v>1.2134728544074337E-2</c:v>
                </c:pt>
                <c:pt idx="97">
                  <c:v>1.2821672373177192E-2</c:v>
                </c:pt>
                <c:pt idx="98">
                  <c:v>1.2104448436045476E-2</c:v>
                </c:pt>
                <c:pt idx="99">
                  <c:v>9.2030701233573233E-3</c:v>
                </c:pt>
                <c:pt idx="100">
                  <c:v>9.185097204161349E-3</c:v>
                </c:pt>
                <c:pt idx="101">
                  <c:v>9.3492289584089644E-3</c:v>
                </c:pt>
                <c:pt idx="102">
                  <c:v>7.8504209642785375E-3</c:v>
                </c:pt>
                <c:pt idx="103">
                  <c:v>7.886923522623962E-3</c:v>
                </c:pt>
                <c:pt idx="104">
                  <c:v>5.2942616636632786E-3</c:v>
                </c:pt>
                <c:pt idx="105">
                  <c:v>5.5573121358871002E-3</c:v>
                </c:pt>
                <c:pt idx="106">
                  <c:v>5.5332811699396103E-3</c:v>
                </c:pt>
                <c:pt idx="107">
                  <c:v>4.3269129275804816E-3</c:v>
                </c:pt>
                <c:pt idx="108">
                  <c:v>4.2822123444980981E-3</c:v>
                </c:pt>
                <c:pt idx="109">
                  <c:v>4.237282366460109E-3</c:v>
                </c:pt>
                <c:pt idx="110">
                  <c:v>4.2211590046419009E-3</c:v>
                </c:pt>
                <c:pt idx="111">
                  <c:v>4.2438003639548357E-3</c:v>
                </c:pt>
                <c:pt idx="112">
                  <c:v>4.2389574348786182E-3</c:v>
                </c:pt>
                <c:pt idx="113">
                  <c:v>4.2722910771588879E-3</c:v>
                </c:pt>
                <c:pt idx="114">
                  <c:v>3.0645414720561824E-3</c:v>
                </c:pt>
                <c:pt idx="115">
                  <c:v>3.0926477869200214E-3</c:v>
                </c:pt>
                <c:pt idx="116">
                  <c:v>3.0914925189087479E-3</c:v>
                </c:pt>
                <c:pt idx="117">
                  <c:v>3.1288729194127339E-3</c:v>
                </c:pt>
                <c:pt idx="118">
                  <c:v>3.1370643734793193E-3</c:v>
                </c:pt>
                <c:pt idx="119">
                  <c:v>3.1607953374983948E-3</c:v>
                </c:pt>
                <c:pt idx="120">
                  <c:v>2.0776824710736267E-3</c:v>
                </c:pt>
                <c:pt idx="121">
                  <c:v>2.0970888347305503E-3</c:v>
                </c:pt>
                <c:pt idx="122">
                  <c:v>2.1113660215292939E-3</c:v>
                </c:pt>
                <c:pt idx="123">
                  <c:v>2.1250651140555313E-3</c:v>
                </c:pt>
                <c:pt idx="124">
                  <c:v>2.1456032739849869E-3</c:v>
                </c:pt>
                <c:pt idx="125">
                  <c:v>2.1318913598778111E-3</c:v>
                </c:pt>
                <c:pt idx="126">
                  <c:v>1.2927959493142891E-3</c:v>
                </c:pt>
                <c:pt idx="127">
                  <c:v>1.2829391917592631E-3</c:v>
                </c:pt>
                <c:pt idx="128">
                  <c:v>1.2717825545196027E-3</c:v>
                </c:pt>
                <c:pt idx="129">
                  <c:v>1.2877746300037751E-3</c:v>
                </c:pt>
                <c:pt idx="130">
                  <c:v>1.2951166664862347E-3</c:v>
                </c:pt>
                <c:pt idx="131">
                  <c:v>1.2909428369326783E-3</c:v>
                </c:pt>
                <c:pt idx="132">
                  <c:v>5.0334966509407784E-4</c:v>
                </c:pt>
                <c:pt idx="133">
                  <c:v>5.0236799445456599E-4</c:v>
                </c:pt>
                <c:pt idx="134">
                  <c:v>5.029227973156903E-4</c:v>
                </c:pt>
                <c:pt idx="135">
                  <c:v>5.0153055680123991E-4</c:v>
                </c:pt>
                <c:pt idx="136">
                  <c:v>5.0362875531228082E-4</c:v>
                </c:pt>
                <c:pt idx="137">
                  <c:v>5.0692564291556852E-4</c:v>
                </c:pt>
                <c:pt idx="138">
                  <c:v>2.4066799879753962E-4</c:v>
                </c:pt>
                <c:pt idx="139">
                  <c:v>2.417267835564783E-4</c:v>
                </c:pt>
                <c:pt idx="140">
                  <c:v>2.4032326718354704E-4</c:v>
                </c:pt>
                <c:pt idx="141">
                  <c:v>2.4122665575206426E-4</c:v>
                </c:pt>
                <c:pt idx="142">
                  <c:v>2.4071787594060577E-4</c:v>
                </c:pt>
                <c:pt idx="143">
                  <c:v>2.438392571151802E-4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D69-46B2-B9A9-A6FAD8A00F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653184"/>
        <c:axId val="130654976"/>
      </c:areaChart>
      <c:dateAx>
        <c:axId val="130653184"/>
        <c:scaling>
          <c:orientation val="minMax"/>
        </c:scaling>
        <c:delete val="0"/>
        <c:axPos val="b"/>
        <c:numFmt formatCode="mmm\-yy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 b="1"/>
            </a:pPr>
            <a:endParaRPr lang="pt-BR"/>
          </a:p>
        </c:txPr>
        <c:crossAx val="130654976"/>
        <c:crosses val="autoZero"/>
        <c:auto val="1"/>
        <c:lblOffset val="100"/>
        <c:baseTimeUnit val="months"/>
      </c:dateAx>
      <c:valAx>
        <c:axId val="130654976"/>
        <c:scaling>
          <c:orientation val="minMax"/>
          <c:max val="100"/>
          <c:min val="-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low"/>
        <c:spPr>
          <a:ln w="9525">
            <a:noFill/>
          </a:ln>
        </c:spPr>
        <c:txPr>
          <a:bodyPr rot="-60000000" vert="horz"/>
          <a:lstStyle/>
          <a:p>
            <a:pPr>
              <a:defRPr b="1"/>
            </a:pPr>
            <a:endParaRPr lang="pt-BR"/>
          </a:p>
        </c:txPr>
        <c:crossAx val="130653184"/>
        <c:crosses val="autoZero"/>
        <c:crossBetween val="midCat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pt-BR" sz="1200"/>
              <a:t>DLSP por indexador (%)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'DLSP -  Indexadores'!$T$11</c:f>
              <c:strCache>
                <c:ptCount val="1"/>
                <c:pt idx="0">
                  <c:v>Câmbio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numRef>
              <c:f>'DLSP -  Indexadores'!$S$12:$S$210</c:f>
              <c:numCache>
                <c:formatCode>mmm\-yy</c:formatCode>
                <c:ptCount val="19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  <c:pt idx="169">
                  <c:v>42370</c:v>
                </c:pt>
                <c:pt idx="170">
                  <c:v>42401</c:v>
                </c:pt>
                <c:pt idx="171">
                  <c:v>42430</c:v>
                </c:pt>
                <c:pt idx="172">
                  <c:v>42461</c:v>
                </c:pt>
                <c:pt idx="173">
                  <c:v>42491</c:v>
                </c:pt>
                <c:pt idx="174">
                  <c:v>42522</c:v>
                </c:pt>
                <c:pt idx="175">
                  <c:v>42552</c:v>
                </c:pt>
                <c:pt idx="176">
                  <c:v>42583</c:v>
                </c:pt>
                <c:pt idx="177">
                  <c:v>42614</c:v>
                </c:pt>
                <c:pt idx="178">
                  <c:v>42644</c:v>
                </c:pt>
                <c:pt idx="179">
                  <c:v>42675</c:v>
                </c:pt>
                <c:pt idx="180">
                  <c:v>42705</c:v>
                </c:pt>
                <c:pt idx="181">
                  <c:v>42736</c:v>
                </c:pt>
                <c:pt idx="182">
                  <c:v>42767</c:v>
                </c:pt>
                <c:pt idx="183">
                  <c:v>42795</c:v>
                </c:pt>
                <c:pt idx="184">
                  <c:v>42826</c:v>
                </c:pt>
                <c:pt idx="185">
                  <c:v>42856</c:v>
                </c:pt>
                <c:pt idx="186">
                  <c:v>42887</c:v>
                </c:pt>
                <c:pt idx="187">
                  <c:v>42917</c:v>
                </c:pt>
                <c:pt idx="188">
                  <c:v>42948</c:v>
                </c:pt>
                <c:pt idx="189">
                  <c:v>42979</c:v>
                </c:pt>
                <c:pt idx="190">
                  <c:v>43009</c:v>
                </c:pt>
                <c:pt idx="191">
                  <c:v>43040</c:v>
                </c:pt>
                <c:pt idx="192">
                  <c:v>43070</c:v>
                </c:pt>
                <c:pt idx="193">
                  <c:v>43101</c:v>
                </c:pt>
                <c:pt idx="194">
                  <c:v>43132</c:v>
                </c:pt>
                <c:pt idx="195">
                  <c:v>43160</c:v>
                </c:pt>
                <c:pt idx="196">
                  <c:v>43191</c:v>
                </c:pt>
                <c:pt idx="197">
                  <c:v>43221</c:v>
                </c:pt>
                <c:pt idx="198">
                  <c:v>43252</c:v>
                </c:pt>
              </c:numCache>
            </c:numRef>
          </c:cat>
          <c:val>
            <c:numRef>
              <c:f>'DLSP -  Indexadores'!$T$12:$T$210</c:f>
              <c:numCache>
                <c:formatCode>0.0%</c:formatCode>
                <c:ptCount val="199"/>
                <c:pt idx="0">
                  <c:v>0.43670744340445827</c:v>
                </c:pt>
                <c:pt idx="1">
                  <c:v>0.44674852881013083</c:v>
                </c:pt>
                <c:pt idx="2">
                  <c:v>0.43302278961676605</c:v>
                </c:pt>
                <c:pt idx="3">
                  <c:v>0.43015404745926489</c:v>
                </c:pt>
                <c:pt idx="4">
                  <c:v>0.42592432503073696</c:v>
                </c:pt>
                <c:pt idx="5">
                  <c:v>0.4276920760783311</c:v>
                </c:pt>
                <c:pt idx="6">
                  <c:v>0.44517127463578204</c:v>
                </c:pt>
                <c:pt idx="7">
                  <c:v>0.4492230237505011</c:v>
                </c:pt>
                <c:pt idx="8">
                  <c:v>0.40610739115916034</c:v>
                </c:pt>
                <c:pt idx="9">
                  <c:v>0.4644148300103092</c:v>
                </c:pt>
                <c:pt idx="10">
                  <c:v>0.44014409571835167</c:v>
                </c:pt>
                <c:pt idx="11">
                  <c:v>0.41607490928995555</c:v>
                </c:pt>
                <c:pt idx="12">
                  <c:v>0.39115141144637944</c:v>
                </c:pt>
                <c:pt idx="13">
                  <c:v>0.37857448719866055</c:v>
                </c:pt>
                <c:pt idx="14">
                  <c:v>0.3773192685900949</c:v>
                </c:pt>
                <c:pt idx="15">
                  <c:v>0.35419997022187549</c:v>
                </c:pt>
                <c:pt idx="16">
                  <c:v>0.31666175833522664</c:v>
                </c:pt>
                <c:pt idx="17">
                  <c:v>0.3134596455201738</c:v>
                </c:pt>
                <c:pt idx="18">
                  <c:v>0.30133568537172745</c:v>
                </c:pt>
                <c:pt idx="19">
                  <c:v>0.29987700368091713</c:v>
                </c:pt>
                <c:pt idx="20">
                  <c:v>0.293771885851773</c:v>
                </c:pt>
                <c:pt idx="21">
                  <c:v>0.28678529478951448</c:v>
                </c:pt>
                <c:pt idx="22">
                  <c:v>0.27701328329022135</c:v>
                </c:pt>
                <c:pt idx="23">
                  <c:v>0.27965894625000864</c:v>
                </c:pt>
                <c:pt idx="24">
                  <c:v>0.26902155249778825</c:v>
                </c:pt>
                <c:pt idx="25">
                  <c:v>0.26101674626391275</c:v>
                </c:pt>
                <c:pt idx="26">
                  <c:v>0.25440609965606498</c:v>
                </c:pt>
                <c:pt idx="27">
                  <c:v>0.24607060998951297</c:v>
                </c:pt>
                <c:pt idx="28">
                  <c:v>0.23211896786623598</c:v>
                </c:pt>
                <c:pt idx="29">
                  <c:v>0.23996694474738001</c:v>
                </c:pt>
                <c:pt idx="30">
                  <c:v>0.23766479926836959</c:v>
                </c:pt>
                <c:pt idx="31">
                  <c:v>0.23012916010044335</c:v>
                </c:pt>
                <c:pt idx="32">
                  <c:v>0.22137111513886826</c:v>
                </c:pt>
                <c:pt idx="33">
                  <c:v>0.21396150973069056</c:v>
                </c:pt>
                <c:pt idx="34">
                  <c:v>0.20903053293643251</c:v>
                </c:pt>
                <c:pt idx="35">
                  <c:v>0.19978061181099213</c:v>
                </c:pt>
                <c:pt idx="36">
                  <c:v>0.17865342019063554</c:v>
                </c:pt>
                <c:pt idx="37">
                  <c:v>0.16518080522355594</c:v>
                </c:pt>
                <c:pt idx="38">
                  <c:v>0.15100120346220047</c:v>
                </c:pt>
                <c:pt idx="39">
                  <c:v>0.14289088658851853</c:v>
                </c:pt>
                <c:pt idx="40">
                  <c:v>0.13458401199405012</c:v>
                </c:pt>
                <c:pt idx="41">
                  <c:v>0.12824910868161077</c:v>
                </c:pt>
                <c:pt idx="42">
                  <c:v>0.12244176407710619</c:v>
                </c:pt>
                <c:pt idx="43">
                  <c:v>0.11752324513920767</c:v>
                </c:pt>
                <c:pt idx="44">
                  <c:v>0.11418355693911866</c:v>
                </c:pt>
                <c:pt idx="45">
                  <c:v>0.10374931651180778</c:v>
                </c:pt>
                <c:pt idx="46">
                  <c:v>9.0961869302513612E-2</c:v>
                </c:pt>
                <c:pt idx="47">
                  <c:v>7.4487673977184726E-2</c:v>
                </c:pt>
                <c:pt idx="48">
                  <c:v>6.7771703672181244E-2</c:v>
                </c:pt>
                <c:pt idx="49">
                  <c:v>5.5388882995548734E-2</c:v>
                </c:pt>
                <c:pt idx="50">
                  <c:v>4.6770720490724178E-2</c:v>
                </c:pt>
                <c:pt idx="51">
                  <c:v>3.8646387957903788E-2</c:v>
                </c:pt>
                <c:pt idx="52">
                  <c:v>2.9524051955233763E-2</c:v>
                </c:pt>
                <c:pt idx="53">
                  <c:v>2.1937986891552387E-2</c:v>
                </c:pt>
                <c:pt idx="54">
                  <c:v>2.0383858617787545E-2</c:v>
                </c:pt>
                <c:pt idx="55">
                  <c:v>9.4452905203506535E-3</c:v>
                </c:pt>
                <c:pt idx="56">
                  <c:v>-4.7460007114630279E-5</c:v>
                </c:pt>
                <c:pt idx="57">
                  <c:v>-7.445837217182099E-3</c:v>
                </c:pt>
                <c:pt idx="58">
                  <c:v>-2.0492191976984292E-2</c:v>
                </c:pt>
                <c:pt idx="59">
                  <c:v>-3.1635903213466585E-2</c:v>
                </c:pt>
                <c:pt idx="60">
                  <c:v>-3.6115883889127252E-2</c:v>
                </c:pt>
                <c:pt idx="61">
                  <c:v>-4.5539533982717921E-2</c:v>
                </c:pt>
                <c:pt idx="62">
                  <c:v>-6.5295046526286246E-2</c:v>
                </c:pt>
                <c:pt idx="63">
                  <c:v>-7.9857214240786262E-2</c:v>
                </c:pt>
                <c:pt idx="64">
                  <c:v>-0.10351261392646088</c:v>
                </c:pt>
                <c:pt idx="65">
                  <c:v>-0.12179298936808651</c:v>
                </c:pt>
                <c:pt idx="66">
                  <c:v>-0.13896518376622102</c:v>
                </c:pt>
                <c:pt idx="67">
                  <c:v>-0.15041844129933699</c:v>
                </c:pt>
                <c:pt idx="68">
                  <c:v>-0.16761869993980419</c:v>
                </c:pt>
                <c:pt idx="69">
                  <c:v>-0.15714654113121712</c:v>
                </c:pt>
                <c:pt idx="70">
                  <c:v>-0.15654829023660977</c:v>
                </c:pt>
                <c:pt idx="71">
                  <c:v>-0.17440569213143983</c:v>
                </c:pt>
                <c:pt idx="72">
                  <c:v>-0.17527005804539111</c:v>
                </c:pt>
                <c:pt idx="73">
                  <c:v>-0.1862463349426754</c:v>
                </c:pt>
                <c:pt idx="74">
                  <c:v>-0.18329309637540864</c:v>
                </c:pt>
                <c:pt idx="75">
                  <c:v>-0.19701892127863677</c:v>
                </c:pt>
                <c:pt idx="76">
                  <c:v>-0.19203635761903609</c:v>
                </c:pt>
                <c:pt idx="77">
                  <c:v>-0.18436208651683172</c:v>
                </c:pt>
                <c:pt idx="78">
                  <c:v>-0.18421508503843445</c:v>
                </c:pt>
                <c:pt idx="79">
                  <c:v>-0.18364147869585706</c:v>
                </c:pt>
                <c:pt idx="80">
                  <c:v>-0.19505258428376404</c:v>
                </c:pt>
                <c:pt idx="81">
                  <c:v>-0.23891120363119317</c:v>
                </c:pt>
                <c:pt idx="82">
                  <c:v>-0.2669688409929647</c:v>
                </c:pt>
                <c:pt idx="83">
                  <c:v>-0.30916462086146701</c:v>
                </c:pt>
                <c:pt idx="84">
                  <c:v>-0.30256263239003173</c:v>
                </c:pt>
                <c:pt idx="85">
                  <c:v>-0.28223816118479211</c:v>
                </c:pt>
                <c:pt idx="86">
                  <c:v>-0.28555001804324126</c:v>
                </c:pt>
                <c:pt idx="87">
                  <c:v>-0.2820736008839439</c:v>
                </c:pt>
                <c:pt idx="88">
                  <c:v>-0.26009280279794583</c:v>
                </c:pt>
                <c:pt idx="89">
                  <c:v>-0.23445169618420406</c:v>
                </c:pt>
                <c:pt idx="90">
                  <c:v>-0.2339603577170066</c:v>
                </c:pt>
                <c:pt idx="91">
                  <c:v>-0.24398982963860674</c:v>
                </c:pt>
                <c:pt idx="92">
                  <c:v>-0.2482962975340148</c:v>
                </c:pt>
                <c:pt idx="93">
                  <c:v>-0.23426621678952275</c:v>
                </c:pt>
                <c:pt idx="94">
                  <c:v>-0.23983412178515176</c:v>
                </c:pt>
                <c:pt idx="95">
                  <c:v>-0.24776407801166983</c:v>
                </c:pt>
                <c:pt idx="96">
                  <c:v>-0.24683367632084835</c:v>
                </c:pt>
                <c:pt idx="97">
                  <c:v>-0.27461977042354568</c:v>
                </c:pt>
                <c:pt idx="98">
                  <c:v>-0.26260528463030652</c:v>
                </c:pt>
                <c:pt idx="99">
                  <c:v>-0.25785442056802366</c:v>
                </c:pt>
                <c:pt idx="100">
                  <c:v>-0.25502516273172787</c:v>
                </c:pt>
                <c:pt idx="101">
                  <c:v>-0.27051148581706669</c:v>
                </c:pt>
                <c:pt idx="102">
                  <c:v>-0.27097786107041766</c:v>
                </c:pt>
                <c:pt idx="103">
                  <c:v>-0.2642112648350875</c:v>
                </c:pt>
                <c:pt idx="104">
                  <c:v>-0.26484297914101002</c:v>
                </c:pt>
                <c:pt idx="105">
                  <c:v>-0.27180300981007877</c:v>
                </c:pt>
                <c:pt idx="106">
                  <c:v>-0.28537679458795934</c:v>
                </c:pt>
                <c:pt idx="107">
                  <c:v>-0.28656033266673675</c:v>
                </c:pt>
                <c:pt idx="108">
                  <c:v>-0.27546094743206184</c:v>
                </c:pt>
                <c:pt idx="109">
                  <c:v>-0.28838311910804737</c:v>
                </c:pt>
                <c:pt idx="110">
                  <c:v>-0.29493746660418352</c:v>
                </c:pt>
                <c:pt idx="111">
                  <c:v>-0.29738154716960824</c:v>
                </c:pt>
                <c:pt idx="112">
                  <c:v>-0.29620629117739183</c:v>
                </c:pt>
                <c:pt idx="113">
                  <c:v>-0.3002949777522978</c:v>
                </c:pt>
                <c:pt idx="114">
                  <c:v>-0.30063984270923139</c:v>
                </c:pt>
                <c:pt idx="115">
                  <c:v>-0.30672132223073328</c:v>
                </c:pt>
                <c:pt idx="116">
                  <c:v>-0.31912995452197113</c:v>
                </c:pt>
                <c:pt idx="117">
                  <c:v>-0.38641015614067981</c:v>
                </c:pt>
                <c:pt idx="118">
                  <c:v>-0.34590313248896065</c:v>
                </c:pt>
                <c:pt idx="119">
                  <c:v>-0.37468628007401866</c:v>
                </c:pt>
                <c:pt idx="120">
                  <c:v>-0.38875954681786895</c:v>
                </c:pt>
                <c:pt idx="121">
                  <c:v>-0.3553748743298577</c:v>
                </c:pt>
                <c:pt idx="122">
                  <c:v>-0.34660180474404323</c:v>
                </c:pt>
                <c:pt idx="123">
                  <c:v>-0.38640918265257396</c:v>
                </c:pt>
                <c:pt idx="124">
                  <c:v>-0.43546426237369285</c:v>
                </c:pt>
                <c:pt idx="125">
                  <c:v>-0.45107460062593896</c:v>
                </c:pt>
                <c:pt idx="126">
                  <c:v>-0.44911177304139011</c:v>
                </c:pt>
                <c:pt idx="127">
                  <c:v>-0.45850046302792885</c:v>
                </c:pt>
                <c:pt idx="128">
                  <c:v>-0.4518291051698759</c:v>
                </c:pt>
                <c:pt idx="129">
                  <c:v>-0.44818171531625828</c:v>
                </c:pt>
                <c:pt idx="130">
                  <c:v>-0.44560313451221267</c:v>
                </c:pt>
                <c:pt idx="131">
                  <c:v>-0.46472601501111477</c:v>
                </c:pt>
                <c:pt idx="132">
                  <c:v>-0.43565827844995042</c:v>
                </c:pt>
                <c:pt idx="133">
                  <c:v>-0.42071531469718382</c:v>
                </c:pt>
                <c:pt idx="134">
                  <c:v>-0.40895806425403497</c:v>
                </c:pt>
                <c:pt idx="135">
                  <c:v>-0.42045653949983175</c:v>
                </c:pt>
                <c:pt idx="136">
                  <c:v>-0.41881871041702995</c:v>
                </c:pt>
                <c:pt idx="137">
                  <c:v>-0.44146560120047468</c:v>
                </c:pt>
                <c:pt idx="138">
                  <c:v>-0.45690383171237625</c:v>
                </c:pt>
                <c:pt idx="139">
                  <c:v>-0.47681934868391584</c:v>
                </c:pt>
                <c:pt idx="140">
                  <c:v>-0.49274579625092374</c:v>
                </c:pt>
                <c:pt idx="141">
                  <c:v>-0.44121132967862137</c:v>
                </c:pt>
                <c:pt idx="142">
                  <c:v>-0.43295995889232947</c:v>
                </c:pt>
                <c:pt idx="143">
                  <c:v>-0.46542915047173666</c:v>
                </c:pt>
                <c:pt idx="144">
                  <c:v>-0.46607121570007509</c:v>
                </c:pt>
                <c:pt idx="145">
                  <c:v>-0.48537415314207522</c:v>
                </c:pt>
                <c:pt idx="146">
                  <c:v>-0.45958813330206966</c:v>
                </c:pt>
                <c:pt idx="147">
                  <c:v>-0.43272203033952911</c:v>
                </c:pt>
                <c:pt idx="148">
                  <c:v>-0.42248324809354004</c:v>
                </c:pt>
                <c:pt idx="149">
                  <c:v>-0.4164636014473268</c:v>
                </c:pt>
                <c:pt idx="150">
                  <c:v>-0.40429248347021796</c:v>
                </c:pt>
                <c:pt idx="151">
                  <c:v>-0.41107517463377663</c:v>
                </c:pt>
                <c:pt idx="152">
                  <c:v>-0.39340463818971655</c:v>
                </c:pt>
                <c:pt idx="153">
                  <c:v>-0.42174744588470309</c:v>
                </c:pt>
                <c:pt idx="154">
                  <c:v>-0.41606408267299172</c:v>
                </c:pt>
                <c:pt idx="155">
                  <c:v>-0.43203117424055187</c:v>
                </c:pt>
                <c:pt idx="156">
                  <c:v>-0.4382075023779331</c:v>
                </c:pt>
                <c:pt idx="157">
                  <c:v>-0.43661819879852698</c:v>
                </c:pt>
                <c:pt idx="158">
                  <c:v>-0.4749057702108761</c:v>
                </c:pt>
                <c:pt idx="159">
                  <c:v>-0.53800159619958632</c:v>
                </c:pt>
                <c:pt idx="160">
                  <c:v>-0.49136236740945449</c:v>
                </c:pt>
                <c:pt idx="161">
                  <c:v>-0.51838677237855879</c:v>
                </c:pt>
                <c:pt idx="162">
                  <c:v>-0.4917664531689791</c:v>
                </c:pt>
                <c:pt idx="163">
                  <c:v>-0.53917134311774173</c:v>
                </c:pt>
                <c:pt idx="164">
                  <c:v>-0.58723523514362452</c:v>
                </c:pt>
                <c:pt idx="165">
                  <c:v>-0.64777305749973213</c:v>
                </c:pt>
                <c:pt idx="166">
                  <c:v>-0.60868281932476376</c:v>
                </c:pt>
                <c:pt idx="167">
                  <c:v>-0.58759801553105673</c:v>
                </c:pt>
                <c:pt idx="168">
                  <c:v>-0.55682881903678083</c:v>
                </c:pt>
                <c:pt idx="169">
                  <c:v>-0.57642550547367377</c:v>
                </c:pt>
                <c:pt idx="170">
                  <c:v>-0.55375127057508211</c:v>
                </c:pt>
                <c:pt idx="171">
                  <c:v>-0.47049792617043179</c:v>
                </c:pt>
                <c:pt idx="172">
                  <c:v>-0.45013155621406448</c:v>
                </c:pt>
                <c:pt idx="173">
                  <c:v>-0.46128428988402115</c:v>
                </c:pt>
                <c:pt idx="174">
                  <c:v>-0.389939874237761</c:v>
                </c:pt>
                <c:pt idx="175">
                  <c:v>-0.38624258699883007</c:v>
                </c:pt>
                <c:pt idx="176">
                  <c:v>-0.37609236624100867</c:v>
                </c:pt>
                <c:pt idx="177">
                  <c:v>-0.36880927640306443</c:v>
                </c:pt>
                <c:pt idx="178">
                  <c:v>-0.35525914001127701</c:v>
                </c:pt>
                <c:pt idx="179">
                  <c:v>-0.37326253394493447</c:v>
                </c:pt>
                <c:pt idx="180">
                  <c:v>-0.33895800466271903</c:v>
                </c:pt>
                <c:pt idx="181">
                  <c:v>-0.32599841986434769</c:v>
                </c:pt>
                <c:pt idx="182">
                  <c:v>-0.3166055684232324</c:v>
                </c:pt>
                <c:pt idx="183">
                  <c:v>-0.31871962724904912</c:v>
                </c:pt>
                <c:pt idx="184">
                  <c:v>-0.3214675929886146</c:v>
                </c:pt>
                <c:pt idx="185">
                  <c:v>-0.32130510632713166</c:v>
                </c:pt>
                <c:pt idx="186">
                  <c:v>-0.32475087124674135</c:v>
                </c:pt>
                <c:pt idx="187">
                  <c:v>-0.30033649512100113</c:v>
                </c:pt>
                <c:pt idx="188">
                  <c:v>-0.29839410898041274</c:v>
                </c:pt>
                <c:pt idx="189">
                  <c:v>-0.29453538863454476</c:v>
                </c:pt>
                <c:pt idx="190">
                  <c:v>-0.3019457390006664</c:v>
                </c:pt>
                <c:pt idx="191">
                  <c:v>-0.2990803204525721</c:v>
                </c:pt>
                <c:pt idx="192">
                  <c:v>-0.29797823710090932</c:v>
                </c:pt>
                <c:pt idx="193">
                  <c:v>-0.28263190051524051</c:v>
                </c:pt>
                <c:pt idx="194">
                  <c:v>-0.28632278570998299</c:v>
                </c:pt>
                <c:pt idx="195">
                  <c:v>-0.29134150346891163</c:v>
                </c:pt>
                <c:pt idx="196">
                  <c:v>-0.30455428005359825</c:v>
                </c:pt>
                <c:pt idx="197">
                  <c:v>-0.33071742847971686</c:v>
                </c:pt>
                <c:pt idx="198">
                  <c:v>-0.33930934926264639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EE-4DFB-95EE-5FAD6A0E7A1A}"/>
            </c:ext>
          </c:extLst>
        </c:ser>
        <c:ser>
          <c:idx val="1"/>
          <c:order val="1"/>
          <c:tx>
            <c:strRef>
              <c:f>'DLSP -  Indexadores'!$U$11</c:f>
              <c:strCache>
                <c:ptCount val="1"/>
                <c:pt idx="0">
                  <c:v>TR/ TJLP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numRef>
              <c:f>'DLSP -  Indexadores'!$S$12:$S$210</c:f>
              <c:numCache>
                <c:formatCode>mmm\-yy</c:formatCode>
                <c:ptCount val="19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  <c:pt idx="169">
                  <c:v>42370</c:v>
                </c:pt>
                <c:pt idx="170">
                  <c:v>42401</c:v>
                </c:pt>
                <c:pt idx="171">
                  <c:v>42430</c:v>
                </c:pt>
                <c:pt idx="172">
                  <c:v>42461</c:v>
                </c:pt>
                <c:pt idx="173">
                  <c:v>42491</c:v>
                </c:pt>
                <c:pt idx="174">
                  <c:v>42522</c:v>
                </c:pt>
                <c:pt idx="175">
                  <c:v>42552</c:v>
                </c:pt>
                <c:pt idx="176">
                  <c:v>42583</c:v>
                </c:pt>
                <c:pt idx="177">
                  <c:v>42614</c:v>
                </c:pt>
                <c:pt idx="178">
                  <c:v>42644</c:v>
                </c:pt>
                <c:pt idx="179">
                  <c:v>42675</c:v>
                </c:pt>
                <c:pt idx="180">
                  <c:v>42705</c:v>
                </c:pt>
                <c:pt idx="181">
                  <c:v>42736</c:v>
                </c:pt>
                <c:pt idx="182">
                  <c:v>42767</c:v>
                </c:pt>
                <c:pt idx="183">
                  <c:v>42795</c:v>
                </c:pt>
                <c:pt idx="184">
                  <c:v>42826</c:v>
                </c:pt>
                <c:pt idx="185">
                  <c:v>42856</c:v>
                </c:pt>
                <c:pt idx="186">
                  <c:v>42887</c:v>
                </c:pt>
                <c:pt idx="187">
                  <c:v>42917</c:v>
                </c:pt>
                <c:pt idx="188">
                  <c:v>42948</c:v>
                </c:pt>
                <c:pt idx="189">
                  <c:v>42979</c:v>
                </c:pt>
                <c:pt idx="190">
                  <c:v>43009</c:v>
                </c:pt>
                <c:pt idx="191">
                  <c:v>43040</c:v>
                </c:pt>
                <c:pt idx="192">
                  <c:v>43070</c:v>
                </c:pt>
                <c:pt idx="193">
                  <c:v>43101</c:v>
                </c:pt>
                <c:pt idx="194">
                  <c:v>43132</c:v>
                </c:pt>
                <c:pt idx="195">
                  <c:v>43160</c:v>
                </c:pt>
                <c:pt idx="196">
                  <c:v>43191</c:v>
                </c:pt>
                <c:pt idx="197">
                  <c:v>43221</c:v>
                </c:pt>
                <c:pt idx="198">
                  <c:v>43252</c:v>
                </c:pt>
              </c:numCache>
            </c:numRef>
          </c:cat>
          <c:val>
            <c:numRef>
              <c:f>'DLSP -  Indexadores'!$U$12:$U$210</c:f>
              <c:numCache>
                <c:formatCode>0.0%</c:formatCode>
                <c:ptCount val="199"/>
                <c:pt idx="0">
                  <c:v>-3.9413528866706848E-2</c:v>
                </c:pt>
                <c:pt idx="1">
                  <c:v>-5.4773323606657806E-2</c:v>
                </c:pt>
                <c:pt idx="2">
                  <c:v>-5.0826514158574539E-2</c:v>
                </c:pt>
                <c:pt idx="3">
                  <c:v>-5.4741978341552554E-2</c:v>
                </c:pt>
                <c:pt idx="4">
                  <c:v>-5.8810573912691219E-2</c:v>
                </c:pt>
                <c:pt idx="5">
                  <c:v>-5.6580465979032456E-2</c:v>
                </c:pt>
                <c:pt idx="6">
                  <c:v>-5.8012515546961706E-2</c:v>
                </c:pt>
                <c:pt idx="7">
                  <c:v>-4.5483140118686233E-2</c:v>
                </c:pt>
                <c:pt idx="8">
                  <c:v>-4.7477083139610604E-2</c:v>
                </c:pt>
                <c:pt idx="9">
                  <c:v>-4.4085345437420112E-2</c:v>
                </c:pt>
                <c:pt idx="10">
                  <c:v>-5.0786097066859825E-2</c:v>
                </c:pt>
                <c:pt idx="11">
                  <c:v>-5.4377316136931454E-2</c:v>
                </c:pt>
                <c:pt idx="12">
                  <c:v>-4.6392583620208414E-2</c:v>
                </c:pt>
                <c:pt idx="13">
                  <c:v>-4.6465272445839506E-2</c:v>
                </c:pt>
                <c:pt idx="14">
                  <c:v>-4.4085496213243563E-2</c:v>
                </c:pt>
                <c:pt idx="15">
                  <c:v>-4.3465387214214252E-2</c:v>
                </c:pt>
                <c:pt idx="16">
                  <c:v>-4.4663234103805599E-2</c:v>
                </c:pt>
                <c:pt idx="17">
                  <c:v>-4.3834500933194027E-2</c:v>
                </c:pt>
                <c:pt idx="18">
                  <c:v>-5.0094509243570708E-2</c:v>
                </c:pt>
                <c:pt idx="19">
                  <c:v>-5.2080723686697021E-2</c:v>
                </c:pt>
                <c:pt idx="20">
                  <c:v>-5.0855164952570371E-2</c:v>
                </c:pt>
                <c:pt idx="21">
                  <c:v>-5.6690282167644546E-2</c:v>
                </c:pt>
                <c:pt idx="22">
                  <c:v>-5.9826947850588279E-2</c:v>
                </c:pt>
                <c:pt idx="23">
                  <c:v>-6.3604813963070495E-2</c:v>
                </c:pt>
                <c:pt idx="24">
                  <c:v>-7.3155989944839697E-2</c:v>
                </c:pt>
                <c:pt idx="25">
                  <c:v>-7.3206192028689568E-2</c:v>
                </c:pt>
                <c:pt idx="26">
                  <c:v>-7.4557629822950999E-2</c:v>
                </c:pt>
                <c:pt idx="27">
                  <c:v>-7.7003292463238684E-2</c:v>
                </c:pt>
                <c:pt idx="28">
                  <c:v>-6.5245493701208218E-2</c:v>
                </c:pt>
                <c:pt idx="29">
                  <c:v>-6.6308564948003954E-2</c:v>
                </c:pt>
                <c:pt idx="30">
                  <c:v>-6.7404081523192619E-2</c:v>
                </c:pt>
                <c:pt idx="31">
                  <c:v>-6.9459292795670841E-2</c:v>
                </c:pt>
                <c:pt idx="32">
                  <c:v>-6.846114927852183E-2</c:v>
                </c:pt>
                <c:pt idx="33">
                  <c:v>-6.9621736768717246E-2</c:v>
                </c:pt>
                <c:pt idx="34">
                  <c:v>-6.9325091165810954E-2</c:v>
                </c:pt>
                <c:pt idx="35">
                  <c:v>-7.2007362158503035E-2</c:v>
                </c:pt>
                <c:pt idx="36">
                  <c:v>-6.3270511450449374E-2</c:v>
                </c:pt>
                <c:pt idx="37">
                  <c:v>-6.2589330702933432E-2</c:v>
                </c:pt>
                <c:pt idx="38">
                  <c:v>-6.211609977931716E-2</c:v>
                </c:pt>
                <c:pt idx="39">
                  <c:v>-6.2236557495629258E-2</c:v>
                </c:pt>
                <c:pt idx="40">
                  <c:v>-6.1515878381755949E-2</c:v>
                </c:pt>
                <c:pt idx="41">
                  <c:v>-6.5068457155064457E-2</c:v>
                </c:pt>
                <c:pt idx="42">
                  <c:v>-6.287714751781226E-2</c:v>
                </c:pt>
                <c:pt idx="43">
                  <c:v>-6.241665954485201E-2</c:v>
                </c:pt>
                <c:pt idx="44">
                  <c:v>-6.8842834401502226E-2</c:v>
                </c:pt>
                <c:pt idx="45">
                  <c:v>-7.4501883165754984E-2</c:v>
                </c:pt>
                <c:pt idx="46">
                  <c:v>-7.2370370628788566E-2</c:v>
                </c:pt>
                <c:pt idx="47">
                  <c:v>-7.1181371125621326E-2</c:v>
                </c:pt>
                <c:pt idx="48">
                  <c:v>-7.6062308602859618E-2</c:v>
                </c:pt>
                <c:pt idx="49">
                  <c:v>-7.0405599123172083E-2</c:v>
                </c:pt>
                <c:pt idx="50">
                  <c:v>-6.8409376109704156E-2</c:v>
                </c:pt>
                <c:pt idx="51">
                  <c:v>-6.8138857302630737E-2</c:v>
                </c:pt>
                <c:pt idx="52">
                  <c:v>-6.7358972523654775E-2</c:v>
                </c:pt>
                <c:pt idx="53">
                  <c:v>-6.8547316456115587E-2</c:v>
                </c:pt>
                <c:pt idx="54">
                  <c:v>-7.0556318869199885E-2</c:v>
                </c:pt>
                <c:pt idx="55">
                  <c:v>-6.7203796067510937E-2</c:v>
                </c:pt>
                <c:pt idx="56">
                  <c:v>-7.4838814155956557E-2</c:v>
                </c:pt>
                <c:pt idx="57">
                  <c:v>-7.8315235606552125E-2</c:v>
                </c:pt>
                <c:pt idx="58">
                  <c:v>-7.955855196547526E-2</c:v>
                </c:pt>
                <c:pt idx="59">
                  <c:v>-7.8093080071957685E-2</c:v>
                </c:pt>
                <c:pt idx="60">
                  <c:v>-7.7793800774147687E-2</c:v>
                </c:pt>
                <c:pt idx="61">
                  <c:v>-7.4960367845854831E-2</c:v>
                </c:pt>
                <c:pt idx="62">
                  <c:v>-7.4535444944893198E-2</c:v>
                </c:pt>
                <c:pt idx="63">
                  <c:v>-7.4929853086703441E-2</c:v>
                </c:pt>
                <c:pt idx="64">
                  <c:v>-7.5428016483990626E-2</c:v>
                </c:pt>
                <c:pt idx="65">
                  <c:v>-7.8015690816151839E-2</c:v>
                </c:pt>
                <c:pt idx="66">
                  <c:v>-7.9405828705451931E-2</c:v>
                </c:pt>
                <c:pt idx="67">
                  <c:v>-7.5141026314428636E-2</c:v>
                </c:pt>
                <c:pt idx="68">
                  <c:v>-7.5909074788260936E-2</c:v>
                </c:pt>
                <c:pt idx="69">
                  <c:v>-7.3075708077739096E-2</c:v>
                </c:pt>
                <c:pt idx="70">
                  <c:v>-7.2362051679184136E-2</c:v>
                </c:pt>
                <c:pt idx="71">
                  <c:v>-7.2132378251791168E-2</c:v>
                </c:pt>
                <c:pt idx="72">
                  <c:v>-7.1922239391124812E-2</c:v>
                </c:pt>
                <c:pt idx="73">
                  <c:v>-7.2006517106158893E-2</c:v>
                </c:pt>
                <c:pt idx="74">
                  <c:v>-7.1345147727565103E-2</c:v>
                </c:pt>
                <c:pt idx="75">
                  <c:v>-8.0133492913242038E-2</c:v>
                </c:pt>
                <c:pt idx="76">
                  <c:v>-7.74318149385122E-2</c:v>
                </c:pt>
                <c:pt idx="77">
                  <c:v>-7.8489126173386978E-2</c:v>
                </c:pt>
                <c:pt idx="78">
                  <c:v>-7.8489922520019156E-2</c:v>
                </c:pt>
                <c:pt idx="79">
                  <c:v>-7.9165597414325897E-2</c:v>
                </c:pt>
                <c:pt idx="80">
                  <c:v>-8.3917359270594016E-2</c:v>
                </c:pt>
                <c:pt idx="81">
                  <c:v>-8.8314564595462705E-2</c:v>
                </c:pt>
                <c:pt idx="82">
                  <c:v>-8.1409741556192933E-2</c:v>
                </c:pt>
                <c:pt idx="83">
                  <c:v>-7.1313606552619271E-2</c:v>
                </c:pt>
                <c:pt idx="84">
                  <c:v>-7.4538340111231088E-2</c:v>
                </c:pt>
                <c:pt idx="85">
                  <c:v>-7.4695147908658277E-2</c:v>
                </c:pt>
                <c:pt idx="86">
                  <c:v>-7.9806978029639583E-2</c:v>
                </c:pt>
                <c:pt idx="87">
                  <c:v>-8.0960113044654211E-2</c:v>
                </c:pt>
                <c:pt idx="88">
                  <c:v>-8.9795552820488525E-2</c:v>
                </c:pt>
                <c:pt idx="89">
                  <c:v>-9.2216620505883709E-2</c:v>
                </c:pt>
                <c:pt idx="90">
                  <c:v>-0.11853303499136075</c:v>
                </c:pt>
                <c:pt idx="91">
                  <c:v>-0.12979246091030958</c:v>
                </c:pt>
                <c:pt idx="92">
                  <c:v>-0.15710734785296601</c:v>
                </c:pt>
                <c:pt idx="93">
                  <c:v>-0.15253831014295458</c:v>
                </c:pt>
                <c:pt idx="94">
                  <c:v>-0.14639054052066575</c:v>
                </c:pt>
                <c:pt idx="95">
                  <c:v>-0.14514353077280312</c:v>
                </c:pt>
                <c:pt idx="96">
                  <c:v>-0.14391439193360828</c:v>
                </c:pt>
                <c:pt idx="97">
                  <c:v>-0.14284111109352898</c:v>
                </c:pt>
                <c:pt idx="98">
                  <c:v>-0.14022039417818769</c:v>
                </c:pt>
                <c:pt idx="99">
                  <c:v>-0.13824461696448387</c:v>
                </c:pt>
                <c:pt idx="100">
                  <c:v>-0.191352609313168</c:v>
                </c:pt>
                <c:pt idx="101">
                  <c:v>-0.19635063473341957</c:v>
                </c:pt>
                <c:pt idx="102">
                  <c:v>-0.19561501598703945</c:v>
                </c:pt>
                <c:pt idx="103">
                  <c:v>-0.19155751407622112</c:v>
                </c:pt>
                <c:pt idx="104">
                  <c:v>-0.19352190653040335</c:v>
                </c:pt>
                <c:pt idx="105">
                  <c:v>-0.21282703277528184</c:v>
                </c:pt>
                <c:pt idx="106">
                  <c:v>-0.21355630793217967</c:v>
                </c:pt>
                <c:pt idx="107">
                  <c:v>-0.21405503096353712</c:v>
                </c:pt>
                <c:pt idx="108">
                  <c:v>-0.21275101470095972</c:v>
                </c:pt>
                <c:pt idx="109">
                  <c:v>-0.21358469136704675</c:v>
                </c:pt>
                <c:pt idx="110">
                  <c:v>-0.21337077822792433</c:v>
                </c:pt>
                <c:pt idx="111">
                  <c:v>-0.21311197334416002</c:v>
                </c:pt>
                <c:pt idx="112">
                  <c:v>-0.21240177714413094</c:v>
                </c:pt>
                <c:pt idx="113">
                  <c:v>-0.21304126076946076</c:v>
                </c:pt>
                <c:pt idx="114">
                  <c:v>-0.22918188449751942</c:v>
                </c:pt>
                <c:pt idx="115">
                  <c:v>-0.23003344194366321</c:v>
                </c:pt>
                <c:pt idx="116">
                  <c:v>-0.22867652226556781</c:v>
                </c:pt>
                <c:pt idx="117">
                  <c:v>-0.24285918368570922</c:v>
                </c:pt>
                <c:pt idx="118">
                  <c:v>-0.23231571411841756</c:v>
                </c:pt>
                <c:pt idx="119">
                  <c:v>-0.23969330718430532</c:v>
                </c:pt>
                <c:pt idx="120">
                  <c:v>-0.24896834327029893</c:v>
                </c:pt>
                <c:pt idx="121">
                  <c:v>-0.24867990177006358</c:v>
                </c:pt>
                <c:pt idx="122">
                  <c:v>-0.24782405052928017</c:v>
                </c:pt>
                <c:pt idx="123">
                  <c:v>-0.25296426038810821</c:v>
                </c:pt>
                <c:pt idx="124">
                  <c:v>-0.25772371089060997</c:v>
                </c:pt>
                <c:pt idx="125">
                  <c:v>-0.26281163220177367</c:v>
                </c:pt>
                <c:pt idx="126">
                  <c:v>-0.26720546684312024</c:v>
                </c:pt>
                <c:pt idx="127">
                  <c:v>-0.26477118429785468</c:v>
                </c:pt>
                <c:pt idx="128">
                  <c:v>-0.26331073541175642</c:v>
                </c:pt>
                <c:pt idx="129">
                  <c:v>-0.26162645073706048</c:v>
                </c:pt>
                <c:pt idx="130">
                  <c:v>-0.27397099705955957</c:v>
                </c:pt>
                <c:pt idx="131">
                  <c:v>-0.27519801921347847</c:v>
                </c:pt>
                <c:pt idx="132">
                  <c:v>-0.27777885826374021</c:v>
                </c:pt>
                <c:pt idx="133">
                  <c:v>-0.27296134093163626</c:v>
                </c:pt>
                <c:pt idx="134">
                  <c:v>-0.26846333315838516</c:v>
                </c:pt>
                <c:pt idx="135">
                  <c:v>-0.26767167979864276</c:v>
                </c:pt>
                <c:pt idx="136">
                  <c:v>-0.26716027660714053</c:v>
                </c:pt>
                <c:pt idx="137">
                  <c:v>-0.28309399140806846</c:v>
                </c:pt>
                <c:pt idx="138">
                  <c:v>-0.28369790987007137</c:v>
                </c:pt>
                <c:pt idx="139">
                  <c:v>-0.2821982769207611</c:v>
                </c:pt>
                <c:pt idx="140">
                  <c:v>-0.27201971240644396</c:v>
                </c:pt>
                <c:pt idx="141">
                  <c:v>-0.26590098150575525</c:v>
                </c:pt>
                <c:pt idx="142">
                  <c:v>-0.25673897232504378</c:v>
                </c:pt>
                <c:pt idx="143">
                  <c:v>-0.26253967667215217</c:v>
                </c:pt>
                <c:pt idx="144">
                  <c:v>-0.26712672735625526</c:v>
                </c:pt>
                <c:pt idx="145">
                  <c:v>-0.27075144761758152</c:v>
                </c:pt>
                <c:pt idx="146">
                  <c:v>-0.26864940245204311</c:v>
                </c:pt>
                <c:pt idx="147">
                  <c:v>-0.27371513289966237</c:v>
                </c:pt>
                <c:pt idx="148">
                  <c:v>-0.27831981098188285</c:v>
                </c:pt>
                <c:pt idx="149">
                  <c:v>-0.27584502321415949</c:v>
                </c:pt>
                <c:pt idx="150">
                  <c:v>-0.29339546820499351</c:v>
                </c:pt>
                <c:pt idx="151">
                  <c:v>-0.29240604014082794</c:v>
                </c:pt>
                <c:pt idx="152">
                  <c:v>-0.30182866026178473</c:v>
                </c:pt>
                <c:pt idx="153">
                  <c:v>-0.30255512164816978</c:v>
                </c:pt>
                <c:pt idx="154">
                  <c:v>-0.29980461477437897</c:v>
                </c:pt>
                <c:pt idx="155">
                  <c:v>-0.30173775047953044</c:v>
                </c:pt>
                <c:pt idx="156">
                  <c:v>-0.29863255072108186</c:v>
                </c:pt>
                <c:pt idx="157">
                  <c:v>-0.29718625446040403</c:v>
                </c:pt>
                <c:pt idx="158">
                  <c:v>-0.30083411101325858</c:v>
                </c:pt>
                <c:pt idx="159">
                  <c:v>-0.31430601198922298</c:v>
                </c:pt>
                <c:pt idx="160">
                  <c:v>-0.30656229212306729</c:v>
                </c:pt>
                <c:pt idx="161">
                  <c:v>-0.31353301355590629</c:v>
                </c:pt>
                <c:pt idx="162">
                  <c:v>-0.29651817759965687</c:v>
                </c:pt>
                <c:pt idx="163">
                  <c:v>-0.30011089047243078</c:v>
                </c:pt>
                <c:pt idx="164">
                  <c:v>-0.30869831331743058</c:v>
                </c:pt>
                <c:pt idx="165">
                  <c:v>-0.30236091972138263</c:v>
                </c:pt>
                <c:pt idx="166">
                  <c:v>-0.29452160291232621</c:v>
                </c:pt>
                <c:pt idx="167">
                  <c:v>-0.28721471733957865</c:v>
                </c:pt>
                <c:pt idx="168">
                  <c:v>-0.27102279633023862</c:v>
                </c:pt>
                <c:pt idx="169">
                  <c:v>-0.27427135225687588</c:v>
                </c:pt>
                <c:pt idx="170">
                  <c:v>-0.27059822931316901</c:v>
                </c:pt>
                <c:pt idx="171">
                  <c:v>-0.25131092083226209</c:v>
                </c:pt>
                <c:pt idx="172">
                  <c:v>-0.25344117482483947</c:v>
                </c:pt>
                <c:pt idx="173">
                  <c:v>-0.25938486464160071</c:v>
                </c:pt>
                <c:pt idx="174">
                  <c:v>-0.24466142487645151</c:v>
                </c:pt>
                <c:pt idx="175">
                  <c:v>-0.25329573383383469</c:v>
                </c:pt>
                <c:pt idx="176">
                  <c:v>-0.25030947738801573</c:v>
                </c:pt>
                <c:pt idx="177">
                  <c:v>-0.24600891922882362</c:v>
                </c:pt>
                <c:pt idx="178">
                  <c:v>-0.2437056298436352</c:v>
                </c:pt>
                <c:pt idx="179">
                  <c:v>-0.24312396418388496</c:v>
                </c:pt>
                <c:pt idx="180">
                  <c:v>-0.1970256300182528</c:v>
                </c:pt>
                <c:pt idx="181">
                  <c:v>-0.19215294199820263</c:v>
                </c:pt>
                <c:pt idx="182">
                  <c:v>-0.19062675741723503</c:v>
                </c:pt>
                <c:pt idx="183">
                  <c:v>-0.1910212536654787</c:v>
                </c:pt>
                <c:pt idx="184">
                  <c:v>-0.19648284720040188</c:v>
                </c:pt>
                <c:pt idx="185">
                  <c:v>-0.19484313265097655</c:v>
                </c:pt>
                <c:pt idx="186">
                  <c:v>-0.19390562574544087</c:v>
                </c:pt>
                <c:pt idx="187">
                  <c:v>-0.18059873306025273</c:v>
                </c:pt>
                <c:pt idx="188">
                  <c:v>-0.17890110133980738</c:v>
                </c:pt>
                <c:pt idx="189">
                  <c:v>-0.16672961273269218</c:v>
                </c:pt>
                <c:pt idx="190">
                  <c:v>-0.16328456278866429</c:v>
                </c:pt>
                <c:pt idx="191">
                  <c:v>-0.16199093337200218</c:v>
                </c:pt>
                <c:pt idx="192">
                  <c:v>-0.15405303442515081</c:v>
                </c:pt>
                <c:pt idx="193">
                  <c:v>-0.15431523959942262</c:v>
                </c:pt>
                <c:pt idx="194">
                  <c:v>-0.15654211629027845</c:v>
                </c:pt>
                <c:pt idx="195">
                  <c:v>-0.14146786721007781</c:v>
                </c:pt>
                <c:pt idx="196">
                  <c:v>-0.14419223108290588</c:v>
                </c:pt>
                <c:pt idx="197">
                  <c:v>-0.15718096546799867</c:v>
                </c:pt>
                <c:pt idx="198">
                  <c:v>-0.14551904523070772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EE-4DFB-95EE-5FAD6A0E7A1A}"/>
            </c:ext>
          </c:extLst>
        </c:ser>
        <c:ser>
          <c:idx val="2"/>
          <c:order val="2"/>
          <c:tx>
            <c:strRef>
              <c:f>'DLSP -  Indexadores'!$V$11</c:f>
              <c:strCache>
                <c:ptCount val="1"/>
                <c:pt idx="0">
                  <c:v>Selic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numRef>
              <c:f>'DLSP -  Indexadores'!$S$12:$S$210</c:f>
              <c:numCache>
                <c:formatCode>mmm\-yy</c:formatCode>
                <c:ptCount val="19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  <c:pt idx="169">
                  <c:v>42370</c:v>
                </c:pt>
                <c:pt idx="170">
                  <c:v>42401</c:v>
                </c:pt>
                <c:pt idx="171">
                  <c:v>42430</c:v>
                </c:pt>
                <c:pt idx="172">
                  <c:v>42461</c:v>
                </c:pt>
                <c:pt idx="173">
                  <c:v>42491</c:v>
                </c:pt>
                <c:pt idx="174">
                  <c:v>42522</c:v>
                </c:pt>
                <c:pt idx="175">
                  <c:v>42552</c:v>
                </c:pt>
                <c:pt idx="176">
                  <c:v>42583</c:v>
                </c:pt>
                <c:pt idx="177">
                  <c:v>42614</c:v>
                </c:pt>
                <c:pt idx="178">
                  <c:v>42644</c:v>
                </c:pt>
                <c:pt idx="179">
                  <c:v>42675</c:v>
                </c:pt>
                <c:pt idx="180">
                  <c:v>42705</c:v>
                </c:pt>
                <c:pt idx="181">
                  <c:v>42736</c:v>
                </c:pt>
                <c:pt idx="182">
                  <c:v>42767</c:v>
                </c:pt>
                <c:pt idx="183">
                  <c:v>42795</c:v>
                </c:pt>
                <c:pt idx="184">
                  <c:v>42826</c:v>
                </c:pt>
                <c:pt idx="185">
                  <c:v>42856</c:v>
                </c:pt>
                <c:pt idx="186">
                  <c:v>42887</c:v>
                </c:pt>
                <c:pt idx="187">
                  <c:v>42917</c:v>
                </c:pt>
                <c:pt idx="188">
                  <c:v>42948</c:v>
                </c:pt>
                <c:pt idx="189">
                  <c:v>42979</c:v>
                </c:pt>
                <c:pt idx="190">
                  <c:v>43009</c:v>
                </c:pt>
                <c:pt idx="191">
                  <c:v>43040</c:v>
                </c:pt>
                <c:pt idx="192">
                  <c:v>43070</c:v>
                </c:pt>
                <c:pt idx="193">
                  <c:v>43101</c:v>
                </c:pt>
                <c:pt idx="194">
                  <c:v>43132</c:v>
                </c:pt>
                <c:pt idx="195">
                  <c:v>43160</c:v>
                </c:pt>
                <c:pt idx="196">
                  <c:v>43191</c:v>
                </c:pt>
                <c:pt idx="197">
                  <c:v>43221</c:v>
                </c:pt>
                <c:pt idx="198">
                  <c:v>43252</c:v>
                </c:pt>
              </c:numCache>
            </c:numRef>
          </c:cat>
          <c:val>
            <c:numRef>
              <c:f>'DLSP -  Indexadores'!$V$12:$V$210</c:f>
              <c:numCache>
                <c:formatCode>0.0%</c:formatCode>
                <c:ptCount val="199"/>
                <c:pt idx="0">
                  <c:v>0.37168186137647524</c:v>
                </c:pt>
                <c:pt idx="1">
                  <c:v>0.38037117966647377</c:v>
                </c:pt>
                <c:pt idx="2">
                  <c:v>0.38505537210765389</c:v>
                </c:pt>
                <c:pt idx="3">
                  <c:v>0.37634289246835373</c:v>
                </c:pt>
                <c:pt idx="4">
                  <c:v>0.3800406848342387</c:v>
                </c:pt>
                <c:pt idx="5">
                  <c:v>0.37221834038349561</c:v>
                </c:pt>
                <c:pt idx="6">
                  <c:v>0.37758288990985878</c:v>
                </c:pt>
                <c:pt idx="7">
                  <c:v>0.38432845792095499</c:v>
                </c:pt>
                <c:pt idx="8">
                  <c:v>0.41689755471746004</c:v>
                </c:pt>
                <c:pt idx="9">
                  <c:v>0.38111727763542158</c:v>
                </c:pt>
                <c:pt idx="10">
                  <c:v>0.40512038699419867</c:v>
                </c:pt>
                <c:pt idx="11">
                  <c:v>0.44479355299607964</c:v>
                </c:pt>
                <c:pt idx="12">
                  <c:v>0.46167216691009716</c:v>
                </c:pt>
                <c:pt idx="13">
                  <c:v>0.49349154139033202</c:v>
                </c:pt>
                <c:pt idx="14">
                  <c:v>0.48688581954800653</c:v>
                </c:pt>
                <c:pt idx="15">
                  <c:v>0.50166011213060069</c:v>
                </c:pt>
                <c:pt idx="16">
                  <c:v>0.53296862370313469</c:v>
                </c:pt>
                <c:pt idx="17">
                  <c:v>0.52592532011212356</c:v>
                </c:pt>
                <c:pt idx="18">
                  <c:v>0.53495115216433919</c:v>
                </c:pt>
                <c:pt idx="19">
                  <c:v>0.5260231792257668</c:v>
                </c:pt>
                <c:pt idx="20">
                  <c:v>0.53233754395563537</c:v>
                </c:pt>
                <c:pt idx="21">
                  <c:v>0.53131083737714468</c:v>
                </c:pt>
                <c:pt idx="22">
                  <c:v>0.53394732987345639</c:v>
                </c:pt>
                <c:pt idx="23">
                  <c:v>0.51990427439883324</c:v>
                </c:pt>
                <c:pt idx="24">
                  <c:v>0.51069169383700541</c:v>
                </c:pt>
                <c:pt idx="25">
                  <c:v>0.53009368775484822</c:v>
                </c:pt>
                <c:pt idx="26">
                  <c:v>0.52623211138686188</c:v>
                </c:pt>
                <c:pt idx="27">
                  <c:v>0.52417894026047718</c:v>
                </c:pt>
                <c:pt idx="28">
                  <c:v>0.51897889656831275</c:v>
                </c:pt>
                <c:pt idx="29">
                  <c:v>0.50952540585279527</c:v>
                </c:pt>
                <c:pt idx="30">
                  <c:v>0.50464581952181453</c:v>
                </c:pt>
                <c:pt idx="31">
                  <c:v>0.52204676066499411</c:v>
                </c:pt>
                <c:pt idx="32">
                  <c:v>0.51538099050855724</c:v>
                </c:pt>
                <c:pt idx="33">
                  <c:v>0.51503718690646738</c:v>
                </c:pt>
                <c:pt idx="34">
                  <c:v>0.52261670582447561</c:v>
                </c:pt>
                <c:pt idx="35">
                  <c:v>0.51462838661925547</c:v>
                </c:pt>
                <c:pt idx="36">
                  <c:v>0.49511603780939401</c:v>
                </c:pt>
                <c:pt idx="37">
                  <c:v>0.53243164779400121</c:v>
                </c:pt>
                <c:pt idx="38">
                  <c:v>0.53049313226696659</c:v>
                </c:pt>
                <c:pt idx="39">
                  <c:v>0.52495454273914866</c:v>
                </c:pt>
                <c:pt idx="40">
                  <c:v>0.54308858180010988</c:v>
                </c:pt>
                <c:pt idx="41">
                  <c:v>0.52800914664166276</c:v>
                </c:pt>
                <c:pt idx="42">
                  <c:v>0.5235597325297956</c:v>
                </c:pt>
                <c:pt idx="43">
                  <c:v>0.53485470124096346</c:v>
                </c:pt>
                <c:pt idx="44">
                  <c:v>0.52947006069165581</c:v>
                </c:pt>
                <c:pt idx="45">
                  <c:v>0.52065353074908904</c:v>
                </c:pt>
                <c:pt idx="46">
                  <c:v>0.54676720319414662</c:v>
                </c:pt>
                <c:pt idx="47">
                  <c:v>0.51855008648349066</c:v>
                </c:pt>
                <c:pt idx="48">
                  <c:v>0.49026986328767758</c:v>
                </c:pt>
                <c:pt idx="49">
                  <c:v>0.49858246352206281</c:v>
                </c:pt>
                <c:pt idx="50">
                  <c:v>0.46885886520408881</c:v>
                </c:pt>
                <c:pt idx="51">
                  <c:v>0.46335972162911349</c:v>
                </c:pt>
                <c:pt idx="52">
                  <c:v>0.48632833236453943</c:v>
                </c:pt>
                <c:pt idx="53">
                  <c:v>0.47961958417287515</c:v>
                </c:pt>
                <c:pt idx="54">
                  <c:v>0.45468711203272255</c:v>
                </c:pt>
                <c:pt idx="55">
                  <c:v>0.47872360183598972</c:v>
                </c:pt>
                <c:pt idx="56">
                  <c:v>0.47033054882713576</c:v>
                </c:pt>
                <c:pt idx="57">
                  <c:v>0.4611500372788534</c:v>
                </c:pt>
                <c:pt idx="58">
                  <c:v>0.47399249243418817</c:v>
                </c:pt>
                <c:pt idx="59">
                  <c:v>0.44316277713069885</c:v>
                </c:pt>
                <c:pt idx="60">
                  <c:v>0.42280705494086901</c:v>
                </c:pt>
                <c:pt idx="61">
                  <c:v>0.46345417035459158</c:v>
                </c:pt>
                <c:pt idx="62">
                  <c:v>0.46677579350230564</c:v>
                </c:pt>
                <c:pt idx="63">
                  <c:v>0.45697535708778708</c:v>
                </c:pt>
                <c:pt idx="64">
                  <c:v>0.47391351892537381</c:v>
                </c:pt>
                <c:pt idx="65">
                  <c:v>0.48923210517934562</c:v>
                </c:pt>
                <c:pt idx="66">
                  <c:v>0.46976702731774816</c:v>
                </c:pt>
                <c:pt idx="67">
                  <c:v>0.51466555172163486</c:v>
                </c:pt>
                <c:pt idx="68">
                  <c:v>0.51798218375427318</c:v>
                </c:pt>
                <c:pt idx="69">
                  <c:v>0.49471741349613491</c:v>
                </c:pt>
                <c:pt idx="70">
                  <c:v>0.51596104560367217</c:v>
                </c:pt>
                <c:pt idx="71">
                  <c:v>0.50337169966207163</c:v>
                </c:pt>
                <c:pt idx="72">
                  <c:v>0.47826131161199387</c:v>
                </c:pt>
                <c:pt idx="73">
                  <c:v>0.53571687909335375</c:v>
                </c:pt>
                <c:pt idx="74">
                  <c:v>0.5138287365557257</c:v>
                </c:pt>
                <c:pt idx="75">
                  <c:v>0.51401543244905923</c:v>
                </c:pt>
                <c:pt idx="76">
                  <c:v>0.55631260251429326</c:v>
                </c:pt>
                <c:pt idx="77">
                  <c:v>0.53719229471220709</c:v>
                </c:pt>
                <c:pt idx="78">
                  <c:v>0.53308980132526662</c:v>
                </c:pt>
                <c:pt idx="79">
                  <c:v>0.59154682904161815</c:v>
                </c:pt>
                <c:pt idx="80">
                  <c:v>0.58546364750601254</c:v>
                </c:pt>
                <c:pt idx="81">
                  <c:v>0.59462128715547191</c:v>
                </c:pt>
                <c:pt idx="82">
                  <c:v>0.61258186682758142</c:v>
                </c:pt>
                <c:pt idx="83">
                  <c:v>0.61338313956196222</c:v>
                </c:pt>
                <c:pt idx="84">
                  <c:v>0.5902944701708831</c:v>
                </c:pt>
                <c:pt idx="85">
                  <c:v>0.65753742149945849</c:v>
                </c:pt>
                <c:pt idx="86">
                  <c:v>0.65233563673329831</c:v>
                </c:pt>
                <c:pt idx="87">
                  <c:v>0.64250722612351685</c:v>
                </c:pt>
                <c:pt idx="88">
                  <c:v>0.64090909420053022</c:v>
                </c:pt>
                <c:pt idx="89">
                  <c:v>0.64590131881984225</c:v>
                </c:pt>
                <c:pt idx="90">
                  <c:v>0.63804357120773914</c:v>
                </c:pt>
                <c:pt idx="91">
                  <c:v>0.67604052434019413</c:v>
                </c:pt>
                <c:pt idx="92">
                  <c:v>0.66935429482168007</c:v>
                </c:pt>
                <c:pt idx="93">
                  <c:v>0.65066518127872186</c:v>
                </c:pt>
                <c:pt idx="94">
                  <c:v>0.67399006662276695</c:v>
                </c:pt>
                <c:pt idx="95">
                  <c:v>0.65962649451114164</c:v>
                </c:pt>
                <c:pt idx="96">
                  <c:v>0.62844245352820771</c:v>
                </c:pt>
                <c:pt idx="97">
                  <c:v>0.71151977291508373</c:v>
                </c:pt>
                <c:pt idx="98">
                  <c:v>0.67692477613382085</c:v>
                </c:pt>
                <c:pt idx="99">
                  <c:v>0.66102837227097444</c:v>
                </c:pt>
                <c:pt idx="100">
                  <c:v>0.67881035644698084</c:v>
                </c:pt>
                <c:pt idx="101">
                  <c:v>0.67659596685618306</c:v>
                </c:pt>
                <c:pt idx="102">
                  <c:v>0.6635836749894084</c:v>
                </c:pt>
                <c:pt idx="103">
                  <c:v>0.67886441511369133</c:v>
                </c:pt>
                <c:pt idx="104">
                  <c:v>0.66939374484617831</c:v>
                </c:pt>
                <c:pt idx="105">
                  <c:v>0.67065391779852757</c:v>
                </c:pt>
                <c:pt idx="106">
                  <c:v>0.68767513222518706</c:v>
                </c:pt>
                <c:pt idx="107">
                  <c:v>0.67821872950511519</c:v>
                </c:pt>
                <c:pt idx="108">
                  <c:v>0.63468737062755409</c:v>
                </c:pt>
                <c:pt idx="109">
                  <c:v>0.72408159829826257</c:v>
                </c:pt>
                <c:pt idx="110">
                  <c:v>0.7129262946766759</c:v>
                </c:pt>
                <c:pt idx="111">
                  <c:v>0.70571570811719864</c:v>
                </c:pt>
                <c:pt idx="112">
                  <c:v>0.69750218362740357</c:v>
                </c:pt>
                <c:pt idx="113">
                  <c:v>0.69729405042592463</c:v>
                </c:pt>
                <c:pt idx="114">
                  <c:v>0.66842715391133778</c:v>
                </c:pt>
                <c:pt idx="115">
                  <c:v>0.7373546762995109</c:v>
                </c:pt>
                <c:pt idx="116">
                  <c:v>0.72682155575548579</c:v>
                </c:pt>
                <c:pt idx="117">
                  <c:v>0.7435502536809383</c:v>
                </c:pt>
                <c:pt idx="118">
                  <c:v>0.72800660134053941</c:v>
                </c:pt>
                <c:pt idx="119">
                  <c:v>0.7326418252024931</c:v>
                </c:pt>
                <c:pt idx="120">
                  <c:v>0.69792565455779287</c:v>
                </c:pt>
                <c:pt idx="121">
                  <c:v>0.74849007378108756</c:v>
                </c:pt>
                <c:pt idx="122">
                  <c:v>0.69309555465826389</c:v>
                </c:pt>
                <c:pt idx="123">
                  <c:v>0.6937720672087786</c:v>
                </c:pt>
                <c:pt idx="124">
                  <c:v>0.72896019946932444</c:v>
                </c:pt>
                <c:pt idx="125">
                  <c:v>0.70615884330514778</c:v>
                </c:pt>
                <c:pt idx="126">
                  <c:v>0.65830874190290767</c:v>
                </c:pt>
                <c:pt idx="127">
                  <c:v>0.7304793371621916</c:v>
                </c:pt>
                <c:pt idx="128">
                  <c:v>0.73583635595273889</c:v>
                </c:pt>
                <c:pt idx="129">
                  <c:v>0.71375280419087372</c:v>
                </c:pt>
                <c:pt idx="130">
                  <c:v>0.71508455260068782</c:v>
                </c:pt>
                <c:pt idx="131">
                  <c:v>0.70489673205434589</c:v>
                </c:pt>
                <c:pt idx="132">
                  <c:v>0.63992078123868112</c:v>
                </c:pt>
                <c:pt idx="133">
                  <c:v>0.71383981218205761</c:v>
                </c:pt>
                <c:pt idx="134">
                  <c:v>0.69696697809117136</c:v>
                </c:pt>
                <c:pt idx="135">
                  <c:v>0.68457951161881359</c:v>
                </c:pt>
                <c:pt idx="136">
                  <c:v>0.69610098914238416</c:v>
                </c:pt>
                <c:pt idx="137">
                  <c:v>0.73175613847199072</c:v>
                </c:pt>
                <c:pt idx="138">
                  <c:v>0.72554228456308645</c:v>
                </c:pt>
                <c:pt idx="139">
                  <c:v>0.77214668630226857</c:v>
                </c:pt>
                <c:pt idx="140">
                  <c:v>0.76011209776859556</c:v>
                </c:pt>
                <c:pt idx="141">
                  <c:v>0.69615007478837176</c:v>
                </c:pt>
                <c:pt idx="142">
                  <c:v>0.69025389381339697</c:v>
                </c:pt>
                <c:pt idx="143">
                  <c:v>0.68238062175723146</c:v>
                </c:pt>
                <c:pt idx="144">
                  <c:v>0.62193758313825587</c:v>
                </c:pt>
                <c:pt idx="145">
                  <c:v>0.72938969042146284</c:v>
                </c:pt>
                <c:pt idx="146">
                  <c:v>0.70083150885222123</c:v>
                </c:pt>
                <c:pt idx="147">
                  <c:v>0.66702172894803402</c:v>
                </c:pt>
                <c:pt idx="148">
                  <c:v>0.70293303577547417</c:v>
                </c:pt>
                <c:pt idx="149">
                  <c:v>0.67563586356633887</c:v>
                </c:pt>
                <c:pt idx="150">
                  <c:v>0.65253063539906397</c:v>
                </c:pt>
                <c:pt idx="151">
                  <c:v>0.69557755895232698</c:v>
                </c:pt>
                <c:pt idx="152">
                  <c:v>0.69777636490915451</c:v>
                </c:pt>
                <c:pt idx="153">
                  <c:v>0.70583542833230983</c:v>
                </c:pt>
                <c:pt idx="154">
                  <c:v>0.737267744314553</c:v>
                </c:pt>
                <c:pt idx="155">
                  <c:v>0.72860505878218451</c:v>
                </c:pt>
                <c:pt idx="156">
                  <c:v>0.6876993467897935</c:v>
                </c:pt>
                <c:pt idx="157">
                  <c:v>0.74985388601180913</c:v>
                </c:pt>
                <c:pt idx="158">
                  <c:v>0.75103685479285998</c:v>
                </c:pt>
                <c:pt idx="159">
                  <c:v>0.75212297941650674</c:v>
                </c:pt>
                <c:pt idx="160">
                  <c:v>0.73649545945657491</c:v>
                </c:pt>
                <c:pt idx="161">
                  <c:v>0.75260476021907596</c:v>
                </c:pt>
                <c:pt idx="162">
                  <c:v>0.70686495858643072</c:v>
                </c:pt>
                <c:pt idx="163">
                  <c:v>0.7607134803466209</c:v>
                </c:pt>
                <c:pt idx="164">
                  <c:v>0.77798132327212299</c:v>
                </c:pt>
                <c:pt idx="165">
                  <c:v>0.80779443929310202</c:v>
                </c:pt>
                <c:pt idx="166">
                  <c:v>0.84772067839296628</c:v>
                </c:pt>
                <c:pt idx="167">
                  <c:v>0.81432321016743858</c:v>
                </c:pt>
                <c:pt idx="168">
                  <c:v>0.78489557969995127</c:v>
                </c:pt>
                <c:pt idx="169">
                  <c:v>0.86370993510073835</c:v>
                </c:pt>
                <c:pt idx="170">
                  <c:v>0.83104459243838913</c:v>
                </c:pt>
                <c:pt idx="171">
                  <c:v>0.7605342298590223</c:v>
                </c:pt>
                <c:pt idx="172">
                  <c:v>0.80346968734628543</c:v>
                </c:pt>
                <c:pt idx="173">
                  <c:v>0.79957368847379928</c:v>
                </c:pt>
                <c:pt idx="174">
                  <c:v>0.73971482721592163</c:v>
                </c:pt>
                <c:pt idx="175">
                  <c:v>0.76743968500441229</c:v>
                </c:pt>
                <c:pt idx="176">
                  <c:v>0.78276124964554583</c:v>
                </c:pt>
                <c:pt idx="177">
                  <c:v>0.75826582534083731</c:v>
                </c:pt>
                <c:pt idx="178">
                  <c:v>0.76889622767169641</c:v>
                </c:pt>
                <c:pt idx="179">
                  <c:v>0.77869838037489347</c:v>
                </c:pt>
                <c:pt idx="180">
                  <c:v>0.72626488730893624</c:v>
                </c:pt>
                <c:pt idx="181">
                  <c:v>0.75706103423970428</c:v>
                </c:pt>
                <c:pt idx="182">
                  <c:v>0.73888777949627482</c:v>
                </c:pt>
                <c:pt idx="183">
                  <c:v>0.72849809892723494</c:v>
                </c:pt>
                <c:pt idx="184">
                  <c:v>0.73815787088520513</c:v>
                </c:pt>
                <c:pt idx="185">
                  <c:v>0.75783825906979263</c:v>
                </c:pt>
                <c:pt idx="186">
                  <c:v>0.74243644562529842</c:v>
                </c:pt>
                <c:pt idx="187">
                  <c:v>0.74296128010373363</c:v>
                </c:pt>
                <c:pt idx="188">
                  <c:v>0.73559668186823823</c:v>
                </c:pt>
                <c:pt idx="189">
                  <c:v>0.71495134142767869</c:v>
                </c:pt>
                <c:pt idx="190">
                  <c:v>0.73173544590104977</c:v>
                </c:pt>
                <c:pt idx="191">
                  <c:v>0.71647035757217514</c:v>
                </c:pt>
                <c:pt idx="192">
                  <c:v>0.69099644288557105</c:v>
                </c:pt>
                <c:pt idx="193">
                  <c:v>0.7147328780477048</c:v>
                </c:pt>
                <c:pt idx="194">
                  <c:v>0.71120346874636742</c:v>
                </c:pt>
                <c:pt idx="195">
                  <c:v>0.68151296668172856</c:v>
                </c:pt>
                <c:pt idx="196">
                  <c:v>0.70612910693856779</c:v>
                </c:pt>
                <c:pt idx="197">
                  <c:v>0.72328718947644877</c:v>
                </c:pt>
                <c:pt idx="198">
                  <c:v>0.72337299825436918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7EE-4DFB-95EE-5FAD6A0E7A1A}"/>
            </c:ext>
          </c:extLst>
        </c:ser>
        <c:ser>
          <c:idx val="3"/>
          <c:order val="3"/>
          <c:tx>
            <c:strRef>
              <c:f>'DLSP -  Indexadores'!$W$11</c:f>
              <c:strCache>
                <c:ptCount val="1"/>
                <c:pt idx="0">
                  <c:v>Preços</c:v>
                </c:pt>
              </c:strCache>
            </c:strRef>
          </c:tx>
          <c:spPr>
            <a:solidFill>
              <a:srgbClr val="C00000"/>
            </a:solidFill>
          </c:spPr>
          <c:invertIfNegative val="0"/>
          <c:cat>
            <c:numRef>
              <c:f>'DLSP -  Indexadores'!$S$12:$S$210</c:f>
              <c:numCache>
                <c:formatCode>mmm\-yy</c:formatCode>
                <c:ptCount val="19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  <c:pt idx="169">
                  <c:v>42370</c:v>
                </c:pt>
                <c:pt idx="170">
                  <c:v>42401</c:v>
                </c:pt>
                <c:pt idx="171">
                  <c:v>42430</c:v>
                </c:pt>
                <c:pt idx="172">
                  <c:v>42461</c:v>
                </c:pt>
                <c:pt idx="173">
                  <c:v>42491</c:v>
                </c:pt>
                <c:pt idx="174">
                  <c:v>42522</c:v>
                </c:pt>
                <c:pt idx="175">
                  <c:v>42552</c:v>
                </c:pt>
                <c:pt idx="176">
                  <c:v>42583</c:v>
                </c:pt>
                <c:pt idx="177">
                  <c:v>42614</c:v>
                </c:pt>
                <c:pt idx="178">
                  <c:v>42644</c:v>
                </c:pt>
                <c:pt idx="179">
                  <c:v>42675</c:v>
                </c:pt>
                <c:pt idx="180">
                  <c:v>42705</c:v>
                </c:pt>
                <c:pt idx="181">
                  <c:v>42736</c:v>
                </c:pt>
                <c:pt idx="182">
                  <c:v>42767</c:v>
                </c:pt>
                <c:pt idx="183">
                  <c:v>42795</c:v>
                </c:pt>
                <c:pt idx="184">
                  <c:v>42826</c:v>
                </c:pt>
                <c:pt idx="185">
                  <c:v>42856</c:v>
                </c:pt>
                <c:pt idx="186">
                  <c:v>42887</c:v>
                </c:pt>
                <c:pt idx="187">
                  <c:v>42917</c:v>
                </c:pt>
                <c:pt idx="188">
                  <c:v>42948</c:v>
                </c:pt>
                <c:pt idx="189">
                  <c:v>42979</c:v>
                </c:pt>
                <c:pt idx="190">
                  <c:v>43009</c:v>
                </c:pt>
                <c:pt idx="191">
                  <c:v>43040</c:v>
                </c:pt>
                <c:pt idx="192">
                  <c:v>43070</c:v>
                </c:pt>
                <c:pt idx="193">
                  <c:v>43101</c:v>
                </c:pt>
                <c:pt idx="194">
                  <c:v>43132</c:v>
                </c:pt>
                <c:pt idx="195">
                  <c:v>43160</c:v>
                </c:pt>
                <c:pt idx="196">
                  <c:v>43191</c:v>
                </c:pt>
                <c:pt idx="197">
                  <c:v>43221</c:v>
                </c:pt>
                <c:pt idx="198">
                  <c:v>43252</c:v>
                </c:pt>
              </c:numCache>
            </c:numRef>
          </c:cat>
          <c:val>
            <c:numRef>
              <c:f>'DLSP -  Indexadores'!$W$12:$W$210</c:f>
              <c:numCache>
                <c:formatCode>0.0%</c:formatCode>
                <c:ptCount val="199"/>
                <c:pt idx="0">
                  <c:v>9.427084674723453E-2</c:v>
                </c:pt>
                <c:pt idx="1">
                  <c:v>0.10938943728898023</c:v>
                </c:pt>
                <c:pt idx="2">
                  <c:v>0.11434590982433729</c:v>
                </c:pt>
                <c:pt idx="3">
                  <c:v>0.11440373424017292</c:v>
                </c:pt>
                <c:pt idx="4">
                  <c:v>0.1166814266117864</c:v>
                </c:pt>
                <c:pt idx="5">
                  <c:v>0.11396426065901982</c:v>
                </c:pt>
                <c:pt idx="6">
                  <c:v>0.10904001818341692</c:v>
                </c:pt>
                <c:pt idx="7">
                  <c:v>0.1023646130437017</c:v>
                </c:pt>
                <c:pt idx="8">
                  <c:v>0.10784227142534787</c:v>
                </c:pt>
                <c:pt idx="9">
                  <c:v>9.7616697425893906E-2</c:v>
                </c:pt>
                <c:pt idx="10">
                  <c:v>0.10432329021073895</c:v>
                </c:pt>
                <c:pt idx="11">
                  <c:v>0.10533690963509848</c:v>
                </c:pt>
                <c:pt idx="12">
                  <c:v>0.10451627410262321</c:v>
                </c:pt>
                <c:pt idx="13">
                  <c:v>0.10467578354711332</c:v>
                </c:pt>
                <c:pt idx="14">
                  <c:v>0.10581698902306078</c:v>
                </c:pt>
                <c:pt idx="15">
                  <c:v>0.10960505819534562</c:v>
                </c:pt>
                <c:pt idx="16">
                  <c:v>0.11785312945901724</c:v>
                </c:pt>
                <c:pt idx="17">
                  <c:v>0.11667351322280081</c:v>
                </c:pt>
                <c:pt idx="18">
                  <c:v>0.11633352191045379</c:v>
                </c:pt>
                <c:pt idx="19">
                  <c:v>0.11323554327926534</c:v>
                </c:pt>
                <c:pt idx="20">
                  <c:v>0.11251095431280163</c:v>
                </c:pt>
                <c:pt idx="21">
                  <c:v>0.11671782344111696</c:v>
                </c:pt>
                <c:pt idx="22">
                  <c:v>0.12021816975432854</c:v>
                </c:pt>
                <c:pt idx="23">
                  <c:v>0.1192178124666271</c:v>
                </c:pt>
                <c:pt idx="24">
                  <c:v>0.12348032983681322</c:v>
                </c:pt>
                <c:pt idx="25">
                  <c:v>0.12373946614770738</c:v>
                </c:pt>
                <c:pt idx="26">
                  <c:v>0.12606934201449574</c:v>
                </c:pt>
                <c:pt idx="27">
                  <c:v>0.12712643037064525</c:v>
                </c:pt>
                <c:pt idx="28">
                  <c:v>0.13002086537879473</c:v>
                </c:pt>
                <c:pt idx="29">
                  <c:v>0.13020415826185061</c:v>
                </c:pt>
                <c:pt idx="30">
                  <c:v>0.13366803175352032</c:v>
                </c:pt>
                <c:pt idx="31">
                  <c:v>0.13556537376728525</c:v>
                </c:pt>
                <c:pt idx="32">
                  <c:v>0.13779832629844468</c:v>
                </c:pt>
                <c:pt idx="33">
                  <c:v>0.13912048218485673</c:v>
                </c:pt>
                <c:pt idx="34">
                  <c:v>0.13911112407851611</c:v>
                </c:pt>
                <c:pt idx="35">
                  <c:v>0.14045209843499304</c:v>
                </c:pt>
                <c:pt idx="36">
                  <c:v>0.13915948128420982</c:v>
                </c:pt>
                <c:pt idx="37">
                  <c:v>0.13950791128211418</c:v>
                </c:pt>
                <c:pt idx="38">
                  <c:v>0.13950899170577041</c:v>
                </c:pt>
                <c:pt idx="39">
                  <c:v>0.13959718509630251</c:v>
                </c:pt>
                <c:pt idx="40">
                  <c:v>0.14213864404431439</c:v>
                </c:pt>
                <c:pt idx="41">
                  <c:v>0.1424750613569338</c:v>
                </c:pt>
                <c:pt idx="42">
                  <c:v>0.14249622785174398</c:v>
                </c:pt>
                <c:pt idx="43">
                  <c:v>0.14111744794162023</c:v>
                </c:pt>
                <c:pt idx="44">
                  <c:v>0.14133231259759169</c:v>
                </c:pt>
                <c:pt idx="45">
                  <c:v>0.14229640203154814</c:v>
                </c:pt>
                <c:pt idx="46">
                  <c:v>0.14402877658240673</c:v>
                </c:pt>
                <c:pt idx="47">
                  <c:v>0.15182630440456343</c:v>
                </c:pt>
                <c:pt idx="48">
                  <c:v>0.16187080676545004</c:v>
                </c:pt>
                <c:pt idx="49">
                  <c:v>0.1954706371778861</c:v>
                </c:pt>
                <c:pt idx="50">
                  <c:v>0.21131676536646601</c:v>
                </c:pt>
                <c:pt idx="51">
                  <c:v>0.21974667708763762</c:v>
                </c:pt>
                <c:pt idx="52">
                  <c:v>0.22420372894091564</c:v>
                </c:pt>
                <c:pt idx="53">
                  <c:v>0.22148349824471431</c:v>
                </c:pt>
                <c:pt idx="54">
                  <c:v>0.22221475354606363</c:v>
                </c:pt>
                <c:pt idx="55">
                  <c:v>0.2219623831324633</c:v>
                </c:pt>
                <c:pt idx="56">
                  <c:v>0.2216186094284972</c:v>
                </c:pt>
                <c:pt idx="57">
                  <c:v>0.22393274496024176</c:v>
                </c:pt>
                <c:pt idx="58">
                  <c:v>0.22965736391820904</c:v>
                </c:pt>
                <c:pt idx="59">
                  <c:v>0.23445940152443548</c:v>
                </c:pt>
                <c:pt idx="60">
                  <c:v>0.23358905759345888</c:v>
                </c:pt>
                <c:pt idx="61">
                  <c:v>0.23764655857899641</c:v>
                </c:pt>
                <c:pt idx="62">
                  <c:v>0.23773113197796142</c:v>
                </c:pt>
                <c:pt idx="63">
                  <c:v>0.2403527249785723</c:v>
                </c:pt>
                <c:pt idx="64">
                  <c:v>0.24971699302222247</c:v>
                </c:pt>
                <c:pt idx="65">
                  <c:v>0.24672288285007937</c:v>
                </c:pt>
                <c:pt idx="66">
                  <c:v>0.25427502899196081</c:v>
                </c:pt>
                <c:pt idx="67">
                  <c:v>0.2565429145527911</c:v>
                </c:pt>
                <c:pt idx="68">
                  <c:v>0.26084059186037079</c:v>
                </c:pt>
                <c:pt idx="69">
                  <c:v>0.26665430357305064</c:v>
                </c:pt>
                <c:pt idx="70">
                  <c:v>0.26791865661016018</c:v>
                </c:pt>
                <c:pt idx="71">
                  <c:v>0.27121332442566493</c:v>
                </c:pt>
                <c:pt idx="72">
                  <c:v>0.27117715055003316</c:v>
                </c:pt>
                <c:pt idx="73">
                  <c:v>0.27878640441410324</c:v>
                </c:pt>
                <c:pt idx="74">
                  <c:v>0.28057052475357269</c:v>
                </c:pt>
                <c:pt idx="75">
                  <c:v>0.28982417501199514</c:v>
                </c:pt>
                <c:pt idx="76">
                  <c:v>0.28267501549930218</c:v>
                </c:pt>
                <c:pt idx="77">
                  <c:v>0.28054335305364547</c:v>
                </c:pt>
                <c:pt idx="78">
                  <c:v>0.28470839688431732</c:v>
                </c:pt>
                <c:pt idx="79">
                  <c:v>0.28710210199204772</c:v>
                </c:pt>
                <c:pt idx="80">
                  <c:v>0.28943692888853867</c:v>
                </c:pt>
                <c:pt idx="81">
                  <c:v>0.30358212467139201</c:v>
                </c:pt>
                <c:pt idx="82">
                  <c:v>0.31611567241263988</c:v>
                </c:pt>
                <c:pt idx="83">
                  <c:v>0.32279844122532547</c:v>
                </c:pt>
                <c:pt idx="84">
                  <c:v>0.32240074685670594</c:v>
                </c:pt>
                <c:pt idx="85">
                  <c:v>0.31984396863677944</c:v>
                </c:pt>
                <c:pt idx="86">
                  <c:v>0.32097160178113066</c:v>
                </c:pt>
                <c:pt idx="87">
                  <c:v>0.32197024436746557</c:v>
                </c:pt>
                <c:pt idx="88">
                  <c:v>0.31929524277416005</c:v>
                </c:pt>
                <c:pt idx="89">
                  <c:v>0.29102043512134629</c:v>
                </c:pt>
                <c:pt idx="90">
                  <c:v>0.29532327953351156</c:v>
                </c:pt>
                <c:pt idx="91">
                  <c:v>0.29299141443260551</c:v>
                </c:pt>
                <c:pt idx="92">
                  <c:v>0.30209561467981005</c:v>
                </c:pt>
                <c:pt idx="93">
                  <c:v>0.29740416124811658</c:v>
                </c:pt>
                <c:pt idx="94">
                  <c:v>0.29842235578233184</c:v>
                </c:pt>
                <c:pt idx="95">
                  <c:v>0.2929453022196874</c:v>
                </c:pt>
                <c:pt idx="96">
                  <c:v>0.29527288934488144</c:v>
                </c:pt>
                <c:pt idx="97">
                  <c:v>0.30589919434249302</c:v>
                </c:pt>
                <c:pt idx="98">
                  <c:v>0.30846356335880398</c:v>
                </c:pt>
                <c:pt idx="99">
                  <c:v>0.3104871895263861</c:v>
                </c:pt>
                <c:pt idx="100">
                  <c:v>0.31484816439462804</c:v>
                </c:pt>
                <c:pt idx="101">
                  <c:v>0.3150134913016599</c:v>
                </c:pt>
                <c:pt idx="102">
                  <c:v>0.3167374755870761</c:v>
                </c:pt>
                <c:pt idx="103">
                  <c:v>0.31504598526800953</c:v>
                </c:pt>
                <c:pt idx="104">
                  <c:v>0.29525274113986344</c:v>
                </c:pt>
                <c:pt idx="105">
                  <c:v>0.29923318385385467</c:v>
                </c:pt>
                <c:pt idx="106">
                  <c:v>0.30472306597572552</c:v>
                </c:pt>
                <c:pt idx="107">
                  <c:v>0.30291763804875205</c:v>
                </c:pt>
                <c:pt idx="108">
                  <c:v>0.30306156554308616</c:v>
                </c:pt>
                <c:pt idx="109">
                  <c:v>0.30826071994533666</c:v>
                </c:pt>
                <c:pt idx="110">
                  <c:v>0.31134380168641301</c:v>
                </c:pt>
                <c:pt idx="111">
                  <c:v>0.31576986579712502</c:v>
                </c:pt>
                <c:pt idx="112">
                  <c:v>0.3239621693195866</c:v>
                </c:pt>
                <c:pt idx="113">
                  <c:v>0.30203514327807435</c:v>
                </c:pt>
                <c:pt idx="114">
                  <c:v>0.31349860707085836</c:v>
                </c:pt>
                <c:pt idx="115">
                  <c:v>0.32136213976201261</c:v>
                </c:pt>
                <c:pt idx="116">
                  <c:v>0.3247151023475463</c:v>
                </c:pt>
                <c:pt idx="117">
                  <c:v>0.34561807485873713</c:v>
                </c:pt>
                <c:pt idx="118">
                  <c:v>0.33984306255596103</c:v>
                </c:pt>
                <c:pt idx="119">
                  <c:v>0.34124375123190404</c:v>
                </c:pt>
                <c:pt idx="120">
                  <c:v>0.34768667758041288</c:v>
                </c:pt>
                <c:pt idx="121">
                  <c:v>0.34670958804962226</c:v>
                </c:pt>
                <c:pt idx="122">
                  <c:v>0.36526190534993047</c:v>
                </c:pt>
                <c:pt idx="123">
                  <c:v>0.37975513534458932</c:v>
                </c:pt>
                <c:pt idx="124">
                  <c:v>0.3955397431489388</c:v>
                </c:pt>
                <c:pt idx="125">
                  <c:v>0.40569334848321698</c:v>
                </c:pt>
                <c:pt idx="126">
                  <c:v>0.42868924138652464</c:v>
                </c:pt>
                <c:pt idx="127">
                  <c:v>0.43478823947055034</c:v>
                </c:pt>
                <c:pt idx="128">
                  <c:v>0.40671518905330906</c:v>
                </c:pt>
                <c:pt idx="129">
                  <c:v>0.41530846425040713</c:v>
                </c:pt>
                <c:pt idx="130">
                  <c:v>0.42106204096704664</c:v>
                </c:pt>
                <c:pt idx="131">
                  <c:v>0.42566238655931249</c:v>
                </c:pt>
                <c:pt idx="132">
                  <c:v>0.43191740618030566</c:v>
                </c:pt>
                <c:pt idx="133">
                  <c:v>0.43652292220861288</c:v>
                </c:pt>
                <c:pt idx="134">
                  <c:v>0.42812282590059553</c:v>
                </c:pt>
                <c:pt idx="135">
                  <c:v>0.43384603629164942</c:v>
                </c:pt>
                <c:pt idx="136">
                  <c:v>0.43866373004161835</c:v>
                </c:pt>
                <c:pt idx="137">
                  <c:v>0.42039315410472455</c:v>
                </c:pt>
                <c:pt idx="138">
                  <c:v>0.4254343948066841</c:v>
                </c:pt>
                <c:pt idx="139">
                  <c:v>0.4343654015267191</c:v>
                </c:pt>
                <c:pt idx="140">
                  <c:v>0.43278715821775932</c:v>
                </c:pt>
                <c:pt idx="141">
                  <c:v>0.42499784291950321</c:v>
                </c:pt>
                <c:pt idx="142">
                  <c:v>0.42625364711371122</c:v>
                </c:pt>
                <c:pt idx="143">
                  <c:v>0.43948698252279533</c:v>
                </c:pt>
                <c:pt idx="144">
                  <c:v>0.44873322780007657</c:v>
                </c:pt>
                <c:pt idx="145">
                  <c:v>0.45899064783638055</c:v>
                </c:pt>
                <c:pt idx="146">
                  <c:v>0.44784243890223197</c:v>
                </c:pt>
                <c:pt idx="147">
                  <c:v>0.4460270441998887</c:v>
                </c:pt>
                <c:pt idx="148">
                  <c:v>0.45178072607084074</c:v>
                </c:pt>
                <c:pt idx="149">
                  <c:v>0.44884089525924237</c:v>
                </c:pt>
                <c:pt idx="150">
                  <c:v>0.45192057311754846</c:v>
                </c:pt>
                <c:pt idx="151">
                  <c:v>0.45222577692877491</c:v>
                </c:pt>
                <c:pt idx="152">
                  <c:v>0.40976257174896957</c:v>
                </c:pt>
                <c:pt idx="153">
                  <c:v>0.41343394791779936</c:v>
                </c:pt>
                <c:pt idx="154">
                  <c:v>0.41518819107170191</c:v>
                </c:pt>
                <c:pt idx="155">
                  <c:v>0.41628891460510486</c:v>
                </c:pt>
                <c:pt idx="156">
                  <c:v>0.4186466330294667</c:v>
                </c:pt>
                <c:pt idx="157">
                  <c:v>0.42560968396329846</c:v>
                </c:pt>
                <c:pt idx="158">
                  <c:v>0.43030236788737658</c:v>
                </c:pt>
                <c:pt idx="159">
                  <c:v>0.45168106475311376</c:v>
                </c:pt>
                <c:pt idx="160">
                  <c:v>0.45231087851662116</c:v>
                </c:pt>
                <c:pt idx="161">
                  <c:v>0.42591539129444961</c:v>
                </c:pt>
                <c:pt idx="162">
                  <c:v>0.42486072592641039</c:v>
                </c:pt>
                <c:pt idx="163">
                  <c:v>0.43599603019622563</c:v>
                </c:pt>
                <c:pt idx="164">
                  <c:v>0.44077089410770171</c:v>
                </c:pt>
                <c:pt idx="165">
                  <c:v>0.45027561840863939</c:v>
                </c:pt>
                <c:pt idx="166">
                  <c:v>0.44216515243833421</c:v>
                </c:pt>
                <c:pt idx="167">
                  <c:v>0.43512003730848647</c:v>
                </c:pt>
                <c:pt idx="168">
                  <c:v>0.42158300945021027</c:v>
                </c:pt>
                <c:pt idx="169">
                  <c:v>0.43272232486505202</c:v>
                </c:pt>
                <c:pt idx="170">
                  <c:v>0.42328467990750612</c:v>
                </c:pt>
                <c:pt idx="171">
                  <c:v>0.41014778177101485</c:v>
                </c:pt>
                <c:pt idx="172">
                  <c:v>0.40850768892979888</c:v>
                </c:pt>
                <c:pt idx="173">
                  <c:v>0.40911186774944608</c:v>
                </c:pt>
                <c:pt idx="174">
                  <c:v>0.39290129839231952</c:v>
                </c:pt>
                <c:pt idx="175">
                  <c:v>0.39218925757628553</c:v>
                </c:pt>
                <c:pt idx="176">
                  <c:v>0.35502676102375091</c:v>
                </c:pt>
                <c:pt idx="177">
                  <c:v>0.3538433101176176</c:v>
                </c:pt>
                <c:pt idx="178">
                  <c:v>0.35792585214527611</c:v>
                </c:pt>
                <c:pt idx="179">
                  <c:v>0.35763002867559879</c:v>
                </c:pt>
                <c:pt idx="180">
                  <c:v>0.34125267432593526</c:v>
                </c:pt>
                <c:pt idx="181">
                  <c:v>0.34379596163630888</c:v>
                </c:pt>
                <c:pt idx="182">
                  <c:v>0.33854777749930143</c:v>
                </c:pt>
                <c:pt idx="183">
                  <c:v>0.34110098137954464</c:v>
                </c:pt>
                <c:pt idx="184">
                  <c:v>0.34432212337120743</c:v>
                </c:pt>
                <c:pt idx="185">
                  <c:v>0.32332205100475858</c:v>
                </c:pt>
                <c:pt idx="186">
                  <c:v>0.32537506021788415</c:v>
                </c:pt>
                <c:pt idx="187">
                  <c:v>0.31469552220700581</c:v>
                </c:pt>
                <c:pt idx="188">
                  <c:v>0.31033722225876126</c:v>
                </c:pt>
                <c:pt idx="189">
                  <c:v>0.30804125661007009</c:v>
                </c:pt>
                <c:pt idx="190">
                  <c:v>0.31169313145985245</c:v>
                </c:pt>
                <c:pt idx="191">
                  <c:v>0.31009744663340255</c:v>
                </c:pt>
                <c:pt idx="192">
                  <c:v>0.31003206379045922</c:v>
                </c:pt>
                <c:pt idx="193">
                  <c:v>0.31157167938012126</c:v>
                </c:pt>
                <c:pt idx="194">
                  <c:v>0.30849325729730631</c:v>
                </c:pt>
                <c:pt idx="195">
                  <c:v>0.31011502920162309</c:v>
                </c:pt>
                <c:pt idx="196">
                  <c:v>0.3142169634696288</c:v>
                </c:pt>
                <c:pt idx="197">
                  <c:v>0.31779084313179956</c:v>
                </c:pt>
                <c:pt idx="198">
                  <c:v>0.31829530990459021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7EE-4DFB-95EE-5FAD6A0E7A1A}"/>
            </c:ext>
          </c:extLst>
        </c:ser>
        <c:ser>
          <c:idx val="4"/>
          <c:order val="4"/>
          <c:tx>
            <c:strRef>
              <c:f>'DLSP -  Indexadores'!$X$11</c:f>
              <c:strCache>
                <c:ptCount val="1"/>
                <c:pt idx="0">
                  <c:v>Sem remuneração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numRef>
              <c:f>'DLSP -  Indexadores'!$S$12:$S$210</c:f>
              <c:numCache>
                <c:formatCode>mmm\-yy</c:formatCode>
                <c:ptCount val="19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  <c:pt idx="169">
                  <c:v>42370</c:v>
                </c:pt>
                <c:pt idx="170">
                  <c:v>42401</c:v>
                </c:pt>
                <c:pt idx="171">
                  <c:v>42430</c:v>
                </c:pt>
                <c:pt idx="172">
                  <c:v>42461</c:v>
                </c:pt>
                <c:pt idx="173">
                  <c:v>42491</c:v>
                </c:pt>
                <c:pt idx="174">
                  <c:v>42522</c:v>
                </c:pt>
                <c:pt idx="175">
                  <c:v>42552</c:v>
                </c:pt>
                <c:pt idx="176">
                  <c:v>42583</c:v>
                </c:pt>
                <c:pt idx="177">
                  <c:v>42614</c:v>
                </c:pt>
                <c:pt idx="178">
                  <c:v>42644</c:v>
                </c:pt>
                <c:pt idx="179">
                  <c:v>42675</c:v>
                </c:pt>
                <c:pt idx="180">
                  <c:v>42705</c:v>
                </c:pt>
                <c:pt idx="181">
                  <c:v>42736</c:v>
                </c:pt>
                <c:pt idx="182">
                  <c:v>42767</c:v>
                </c:pt>
                <c:pt idx="183">
                  <c:v>42795</c:v>
                </c:pt>
                <c:pt idx="184">
                  <c:v>42826</c:v>
                </c:pt>
                <c:pt idx="185">
                  <c:v>42856</c:v>
                </c:pt>
                <c:pt idx="186">
                  <c:v>42887</c:v>
                </c:pt>
                <c:pt idx="187">
                  <c:v>42917</c:v>
                </c:pt>
                <c:pt idx="188">
                  <c:v>42948</c:v>
                </c:pt>
                <c:pt idx="189">
                  <c:v>42979</c:v>
                </c:pt>
                <c:pt idx="190">
                  <c:v>43009</c:v>
                </c:pt>
                <c:pt idx="191">
                  <c:v>43040</c:v>
                </c:pt>
                <c:pt idx="192">
                  <c:v>43070</c:v>
                </c:pt>
                <c:pt idx="193">
                  <c:v>43101</c:v>
                </c:pt>
                <c:pt idx="194">
                  <c:v>43132</c:v>
                </c:pt>
                <c:pt idx="195">
                  <c:v>43160</c:v>
                </c:pt>
                <c:pt idx="196">
                  <c:v>43191</c:v>
                </c:pt>
                <c:pt idx="197">
                  <c:v>43221</c:v>
                </c:pt>
                <c:pt idx="198">
                  <c:v>43252</c:v>
                </c:pt>
              </c:numCache>
            </c:numRef>
          </c:cat>
          <c:val>
            <c:numRef>
              <c:f>'DLSP -  Indexadores'!$X$12:$X$210</c:f>
              <c:numCache>
                <c:formatCode>0.0%</c:formatCode>
                <c:ptCount val="199"/>
                <c:pt idx="0">
                  <c:v>6.4729398128404073E-2</c:v>
                </c:pt>
                <c:pt idx="1">
                  <c:v>4.8911367140017516E-2</c:v>
                </c:pt>
                <c:pt idx="2">
                  <c:v>4.9413955743620924E-2</c:v>
                </c:pt>
                <c:pt idx="3">
                  <c:v>5.1033549303260498E-2</c:v>
                </c:pt>
                <c:pt idx="4">
                  <c:v>4.6725845725787689E-2</c:v>
                </c:pt>
                <c:pt idx="5">
                  <c:v>5.7429019848044029E-2</c:v>
                </c:pt>
                <c:pt idx="6">
                  <c:v>5.205067565244028E-2</c:v>
                </c:pt>
                <c:pt idx="7">
                  <c:v>4.6947038528820019E-2</c:v>
                </c:pt>
                <c:pt idx="8">
                  <c:v>5.5956376243970103E-2</c:v>
                </c:pt>
                <c:pt idx="9">
                  <c:v>5.2971652074605212E-2</c:v>
                </c:pt>
                <c:pt idx="10">
                  <c:v>5.436062092199917E-2</c:v>
                </c:pt>
                <c:pt idx="11">
                  <c:v>5.6522283403149437E-2</c:v>
                </c:pt>
                <c:pt idx="12">
                  <c:v>7.3815138047184814E-2</c:v>
                </c:pt>
                <c:pt idx="13">
                  <c:v>5.6204093884121863E-2</c:v>
                </c:pt>
                <c:pt idx="14">
                  <c:v>6.0099141378294398E-2</c:v>
                </c:pt>
                <c:pt idx="15">
                  <c:v>6.0597746465482258E-2</c:v>
                </c:pt>
                <c:pt idx="16">
                  <c:v>6.2681562051164291E-2</c:v>
                </c:pt>
                <c:pt idx="17">
                  <c:v>6.2893800932466576E-2</c:v>
                </c:pt>
                <c:pt idx="18">
                  <c:v>6.2904215824242826E-2</c:v>
                </c:pt>
                <c:pt idx="19">
                  <c:v>6.396192705830718E-2</c:v>
                </c:pt>
                <c:pt idx="20">
                  <c:v>5.5119676123483001E-2</c:v>
                </c:pt>
                <c:pt idx="21">
                  <c:v>5.1170503013495058E-2</c:v>
                </c:pt>
                <c:pt idx="22">
                  <c:v>5.0154640177889925E-2</c:v>
                </c:pt>
                <c:pt idx="23">
                  <c:v>5.5682716075791755E-2</c:v>
                </c:pt>
                <c:pt idx="24">
                  <c:v>7.1739963997434819E-2</c:v>
                </c:pt>
                <c:pt idx="25">
                  <c:v>5.9459685412545676E-2</c:v>
                </c:pt>
                <c:pt idx="26">
                  <c:v>6.0279886724540488E-2</c:v>
                </c:pt>
                <c:pt idx="27">
                  <c:v>5.4940252211171839E-2</c:v>
                </c:pt>
                <c:pt idx="28">
                  <c:v>5.5620779933274453E-2</c:v>
                </c:pt>
                <c:pt idx="29">
                  <c:v>5.9489240096982927E-2</c:v>
                </c:pt>
                <c:pt idx="30">
                  <c:v>5.9339613002722162E-2</c:v>
                </c:pt>
                <c:pt idx="31">
                  <c:v>6.2538648155445187E-2</c:v>
                </c:pt>
                <c:pt idx="32">
                  <c:v>6.2382767718144348E-2</c:v>
                </c:pt>
                <c:pt idx="33">
                  <c:v>6.1669642261437348E-2</c:v>
                </c:pt>
                <c:pt idx="34">
                  <c:v>5.9122822702021335E-2</c:v>
                </c:pt>
                <c:pt idx="35">
                  <c:v>6.5389031478374757E-2</c:v>
                </c:pt>
                <c:pt idx="36">
                  <c:v>8.4660417971597901E-2</c:v>
                </c:pt>
                <c:pt idx="37">
                  <c:v>6.7596523262761929E-2</c:v>
                </c:pt>
                <c:pt idx="38">
                  <c:v>6.5481504563535881E-2</c:v>
                </c:pt>
                <c:pt idx="39">
                  <c:v>6.5317750168999142E-2</c:v>
                </c:pt>
                <c:pt idx="40">
                  <c:v>6.1406014732343958E-2</c:v>
                </c:pt>
                <c:pt idx="41">
                  <c:v>6.702314389653842E-2</c:v>
                </c:pt>
                <c:pt idx="42">
                  <c:v>6.4996628579521931E-2</c:v>
                </c:pt>
                <c:pt idx="43">
                  <c:v>6.4302270641024686E-2</c:v>
                </c:pt>
                <c:pt idx="44">
                  <c:v>6.5423179720094565E-2</c:v>
                </c:pt>
                <c:pt idx="45">
                  <c:v>6.5948974552719766E-2</c:v>
                </c:pt>
                <c:pt idx="46">
                  <c:v>6.1014268662677881E-2</c:v>
                </c:pt>
                <c:pt idx="47">
                  <c:v>7.0335195104143627E-2</c:v>
                </c:pt>
                <c:pt idx="48">
                  <c:v>9.0466000365087312E-2</c:v>
                </c:pt>
                <c:pt idx="49">
                  <c:v>6.6650641151332762E-2</c:v>
                </c:pt>
                <c:pt idx="50">
                  <c:v>7.1214879444991275E-2</c:v>
                </c:pt>
                <c:pt idx="51">
                  <c:v>6.629521565730602E-2</c:v>
                </c:pt>
                <c:pt idx="52">
                  <c:v>6.1488164729926249E-2</c:v>
                </c:pt>
                <c:pt idx="53">
                  <c:v>6.4053940324542522E-2</c:v>
                </c:pt>
                <c:pt idx="54">
                  <c:v>7.0458260414901955E-2</c:v>
                </c:pt>
                <c:pt idx="55">
                  <c:v>6.7320684870356945E-2</c:v>
                </c:pt>
                <c:pt idx="56">
                  <c:v>7.6668741437957225E-2</c:v>
                </c:pt>
                <c:pt idx="57">
                  <c:v>7.5694344177619305E-2</c:v>
                </c:pt>
                <c:pt idx="58">
                  <c:v>7.1286400574987321E-2</c:v>
                </c:pt>
                <c:pt idx="59">
                  <c:v>8.0652043713335203E-2</c:v>
                </c:pt>
                <c:pt idx="60">
                  <c:v>9.9089634334309049E-2</c:v>
                </c:pt>
                <c:pt idx="61">
                  <c:v>7.7891428578841224E-2</c:v>
                </c:pt>
                <c:pt idx="62">
                  <c:v>7.6829814533176791E-2</c:v>
                </c:pt>
                <c:pt idx="63">
                  <c:v>7.6057753376425202E-2</c:v>
                </c:pt>
                <c:pt idx="64">
                  <c:v>8.0583596726199247E-2</c:v>
                </c:pt>
                <c:pt idx="65">
                  <c:v>7.8228901362535297E-2</c:v>
                </c:pt>
                <c:pt idx="66">
                  <c:v>8.3267759346634426E-2</c:v>
                </c:pt>
                <c:pt idx="67">
                  <c:v>8.0234327002124961E-2</c:v>
                </c:pt>
                <c:pt idx="68">
                  <c:v>8.2024552522699412E-2</c:v>
                </c:pt>
                <c:pt idx="69">
                  <c:v>8.5662968541177623E-2</c:v>
                </c:pt>
                <c:pt idx="70">
                  <c:v>8.3057327215043178E-2</c:v>
                </c:pt>
                <c:pt idx="71">
                  <c:v>9.3332325381536976E-2</c:v>
                </c:pt>
                <c:pt idx="72">
                  <c:v>0.11222360818091526</c:v>
                </c:pt>
                <c:pt idx="73">
                  <c:v>8.5073051280531539E-2</c:v>
                </c:pt>
                <c:pt idx="74">
                  <c:v>8.7288081321140243E-2</c:v>
                </c:pt>
                <c:pt idx="75">
                  <c:v>8.8482553637707892E-2</c:v>
                </c:pt>
                <c:pt idx="76">
                  <c:v>8.0767189130525649E-2</c:v>
                </c:pt>
                <c:pt idx="77">
                  <c:v>9.1676771028702073E-2</c:v>
                </c:pt>
                <c:pt idx="78">
                  <c:v>8.8011631330821682E-2</c:v>
                </c:pt>
                <c:pt idx="79">
                  <c:v>8.0059790772446335E-2</c:v>
                </c:pt>
                <c:pt idx="80">
                  <c:v>8.8236820511073649E-2</c:v>
                </c:pt>
                <c:pt idx="81">
                  <c:v>9.5752199354675216E-2</c:v>
                </c:pt>
                <c:pt idx="82">
                  <c:v>8.9895210313268775E-2</c:v>
                </c:pt>
                <c:pt idx="83">
                  <c:v>9.9477036604641661E-2</c:v>
                </c:pt>
                <c:pt idx="84">
                  <c:v>0.11592444229637508</c:v>
                </c:pt>
                <c:pt idx="85">
                  <c:v>9.3141800808097613E-2</c:v>
                </c:pt>
                <c:pt idx="86">
                  <c:v>9.6464415542151141E-2</c:v>
                </c:pt>
                <c:pt idx="87">
                  <c:v>9.3518133562319014E-2</c:v>
                </c:pt>
                <c:pt idx="88">
                  <c:v>9.7588815419768687E-2</c:v>
                </c:pt>
                <c:pt idx="89">
                  <c:v>9.0100756247297575E-2</c:v>
                </c:pt>
                <c:pt idx="90">
                  <c:v>9.2170417976058905E-2</c:v>
                </c:pt>
                <c:pt idx="91">
                  <c:v>8.4708357704638859E-2</c:v>
                </c:pt>
                <c:pt idx="92">
                  <c:v>9.0538829629019657E-2</c:v>
                </c:pt>
                <c:pt idx="93">
                  <c:v>9.3638048592603995E-2</c:v>
                </c:pt>
                <c:pt idx="94">
                  <c:v>8.8501666459954997E-2</c:v>
                </c:pt>
                <c:pt idx="95">
                  <c:v>9.7447887434153918E-2</c:v>
                </c:pt>
                <c:pt idx="96">
                  <c:v>0.11356764207491231</c:v>
                </c:pt>
                <c:pt idx="97">
                  <c:v>9.2027141822767819E-2</c:v>
                </c:pt>
                <c:pt idx="98">
                  <c:v>9.8708309336193789E-2</c:v>
                </c:pt>
                <c:pt idx="99">
                  <c:v>9.8080905428184442E-2</c:v>
                </c:pt>
                <c:pt idx="100">
                  <c:v>9.0673934529523464E-2</c:v>
                </c:pt>
                <c:pt idx="101">
                  <c:v>9.9260547479550515E-2</c:v>
                </c:pt>
                <c:pt idx="102">
                  <c:v>9.9248165054273085E-2</c:v>
                </c:pt>
                <c:pt idx="103">
                  <c:v>9.4690598645449278E-2</c:v>
                </c:pt>
                <c:pt idx="104">
                  <c:v>0.10524617926295815</c:v>
                </c:pt>
                <c:pt idx="105">
                  <c:v>0.10750290221203063</c:v>
                </c:pt>
                <c:pt idx="106">
                  <c:v>0.10341050230912627</c:v>
                </c:pt>
                <c:pt idx="107">
                  <c:v>0.10801770444420013</c:v>
                </c:pt>
                <c:pt idx="108">
                  <c:v>0.13247671834790747</c:v>
                </c:pt>
                <c:pt idx="109">
                  <c:v>0.10629270202991771</c:v>
                </c:pt>
                <c:pt idx="110">
                  <c:v>0.1090124994536496</c:v>
                </c:pt>
                <c:pt idx="111">
                  <c:v>0.10246738595771994</c:v>
                </c:pt>
                <c:pt idx="112">
                  <c:v>9.1634666675319193E-2</c:v>
                </c:pt>
                <c:pt idx="113">
                  <c:v>0.10147638804526277</c:v>
                </c:pt>
                <c:pt idx="114">
                  <c:v>0.10384620146007578</c:v>
                </c:pt>
                <c:pt idx="115">
                  <c:v>9.2812653865448971E-2</c:v>
                </c:pt>
                <c:pt idx="116">
                  <c:v>0.10083235377507509</c:v>
                </c:pt>
                <c:pt idx="117">
                  <c:v>0.11186183015373921</c:v>
                </c:pt>
                <c:pt idx="118">
                  <c:v>0.10020677590760903</c:v>
                </c:pt>
                <c:pt idx="119">
                  <c:v>0.1053096933520859</c:v>
                </c:pt>
                <c:pt idx="120">
                  <c:v>0.13398851006603696</c:v>
                </c:pt>
                <c:pt idx="121">
                  <c:v>0.11062494272212152</c:v>
                </c:pt>
                <c:pt idx="122">
                  <c:v>0.10598785501501369</c:v>
                </c:pt>
                <c:pt idx="123">
                  <c:v>0.11222201650737512</c:v>
                </c:pt>
                <c:pt idx="124">
                  <c:v>0.10499289254128139</c:v>
                </c:pt>
                <c:pt idx="125">
                  <c:v>0.1129034900626581</c:v>
                </c:pt>
                <c:pt idx="126">
                  <c:v>0.1161761885903673</c:v>
                </c:pt>
                <c:pt idx="127">
                  <c:v>0.11419457869385978</c:v>
                </c:pt>
                <c:pt idx="128">
                  <c:v>0.11957634792923583</c:v>
                </c:pt>
                <c:pt idx="129">
                  <c:v>0.11610169603282722</c:v>
                </c:pt>
                <c:pt idx="130">
                  <c:v>0.11139796625985003</c:v>
                </c:pt>
                <c:pt idx="131">
                  <c:v>0.12015889826172438</c:v>
                </c:pt>
                <c:pt idx="132">
                  <c:v>0.14143545376741062</c:v>
                </c:pt>
                <c:pt idx="133">
                  <c:v>0.10714925366719769</c:v>
                </c:pt>
                <c:pt idx="134">
                  <c:v>0.11240410340779744</c:v>
                </c:pt>
                <c:pt idx="135">
                  <c:v>0.11355554164398955</c:v>
                </c:pt>
                <c:pt idx="136">
                  <c:v>0.10764216717496744</c:v>
                </c:pt>
                <c:pt idx="137">
                  <c:v>0.10821429681486917</c:v>
                </c:pt>
                <c:pt idx="138">
                  <c:v>0.11963095181942464</c:v>
                </c:pt>
                <c:pt idx="139">
                  <c:v>0.11371495035172857</c:v>
                </c:pt>
                <c:pt idx="140">
                  <c:v>0.1184093021448351</c:v>
                </c:pt>
                <c:pt idx="141">
                  <c:v>0.12560620999280386</c:v>
                </c:pt>
                <c:pt idx="142">
                  <c:v>0.1056314725032028</c:v>
                </c:pt>
                <c:pt idx="143">
                  <c:v>0.10846670606865501</c:v>
                </c:pt>
                <c:pt idx="144">
                  <c:v>0.14553715591730662</c:v>
                </c:pt>
                <c:pt idx="145">
                  <c:v>0.10888992072446711</c:v>
                </c:pt>
                <c:pt idx="146">
                  <c:v>0.12103841960444946</c:v>
                </c:pt>
                <c:pt idx="147">
                  <c:v>0.11963675941559991</c:v>
                </c:pt>
                <c:pt idx="148">
                  <c:v>0.10869321646129043</c:v>
                </c:pt>
                <c:pt idx="149">
                  <c:v>0.10978779234352525</c:v>
                </c:pt>
                <c:pt idx="150">
                  <c:v>0.11206731709637059</c:v>
                </c:pt>
                <c:pt idx="151">
                  <c:v>0.10659570689838044</c:v>
                </c:pt>
                <c:pt idx="152">
                  <c:v>0.11491780078303709</c:v>
                </c:pt>
                <c:pt idx="153">
                  <c:v>0.11771669149914227</c:v>
                </c:pt>
                <c:pt idx="154">
                  <c:v>0.10744558642811923</c:v>
                </c:pt>
                <c:pt idx="155">
                  <c:v>0.1148997690945727</c:v>
                </c:pt>
                <c:pt idx="156">
                  <c:v>0.13491512534803254</c:v>
                </c:pt>
                <c:pt idx="157">
                  <c:v>0.10403479339240614</c:v>
                </c:pt>
                <c:pt idx="158">
                  <c:v>0.11258716186536581</c:v>
                </c:pt>
                <c:pt idx="159">
                  <c:v>0.116289678268358</c:v>
                </c:pt>
                <c:pt idx="160">
                  <c:v>0.10654339496783091</c:v>
                </c:pt>
                <c:pt idx="161">
                  <c:v>0.11387811015888244</c:v>
                </c:pt>
                <c:pt idx="162">
                  <c:v>0.10669807080444528</c:v>
                </c:pt>
                <c:pt idx="163">
                  <c:v>0.10041612487450119</c:v>
                </c:pt>
                <c:pt idx="164">
                  <c:v>0.10776342183871729</c:v>
                </c:pt>
                <c:pt idx="165">
                  <c:v>0.10825070654831173</c:v>
                </c:pt>
                <c:pt idx="166">
                  <c:v>0.10628370372346403</c:v>
                </c:pt>
                <c:pt idx="167">
                  <c:v>0.10817413524392813</c:v>
                </c:pt>
                <c:pt idx="168">
                  <c:v>0.11363735443469332</c:v>
                </c:pt>
                <c:pt idx="169">
                  <c:v>9.3973329744419465E-2</c:v>
                </c:pt>
                <c:pt idx="170">
                  <c:v>0.1059791616070738</c:v>
                </c:pt>
                <c:pt idx="171">
                  <c:v>9.4461714714650938E-2</c:v>
                </c:pt>
                <c:pt idx="172">
                  <c:v>8.8684031988591136E-2</c:v>
                </c:pt>
                <c:pt idx="173">
                  <c:v>9.1231226059806006E-2</c:v>
                </c:pt>
                <c:pt idx="174">
                  <c:v>8.3618406167798864E-2</c:v>
                </c:pt>
                <c:pt idx="175">
                  <c:v>8.0958530534810488E-2</c:v>
                </c:pt>
                <c:pt idx="176">
                  <c:v>8.165821278417075E-2</c:v>
                </c:pt>
                <c:pt idx="177">
                  <c:v>8.288961276262001E-2</c:v>
                </c:pt>
                <c:pt idx="178">
                  <c:v>7.7851851459651483E-2</c:v>
                </c:pt>
                <c:pt idx="179">
                  <c:v>8.0510558536347462E-2</c:v>
                </c:pt>
                <c:pt idx="180">
                  <c:v>8.9481699762939335E-2</c:v>
                </c:pt>
                <c:pt idx="181">
                  <c:v>7.4515505014105476E-2</c:v>
                </c:pt>
                <c:pt idx="182">
                  <c:v>7.6650646649026807E-2</c:v>
                </c:pt>
                <c:pt idx="183">
                  <c:v>7.1929959079817973E-2</c:v>
                </c:pt>
                <c:pt idx="184">
                  <c:v>7.6282061776904039E-2</c:v>
                </c:pt>
                <c:pt idx="185">
                  <c:v>6.9920605560148619E-2</c:v>
                </c:pt>
                <c:pt idx="186">
                  <c:v>7.7124987699465283E-2</c:v>
                </c:pt>
                <c:pt idx="187">
                  <c:v>7.0498297475971722E-2</c:v>
                </c:pt>
                <c:pt idx="188">
                  <c:v>7.0314067019992155E-2</c:v>
                </c:pt>
                <c:pt idx="189">
                  <c:v>7.2129091819125218E-2</c:v>
                </c:pt>
                <c:pt idx="190">
                  <c:v>6.6380484837668355E-2</c:v>
                </c:pt>
                <c:pt idx="191">
                  <c:v>7.1530612922960049E-2</c:v>
                </c:pt>
                <c:pt idx="192">
                  <c:v>8.4549130612426235E-2</c:v>
                </c:pt>
                <c:pt idx="193">
                  <c:v>6.5297829832408547E-2</c:v>
                </c:pt>
                <c:pt idx="194">
                  <c:v>6.9404188994227622E-2</c:v>
                </c:pt>
                <c:pt idx="195">
                  <c:v>7.254290803662504E-2</c:v>
                </c:pt>
                <c:pt idx="196">
                  <c:v>6.5805518543727806E-2</c:v>
                </c:pt>
                <c:pt idx="197">
                  <c:v>7.2481761455008703E-2</c:v>
                </c:pt>
                <c:pt idx="198">
                  <c:v>7.1781489737235776E-2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7EE-4DFB-95EE-5FAD6A0E7A1A}"/>
            </c:ext>
          </c:extLst>
        </c:ser>
        <c:ser>
          <c:idx val="5"/>
          <c:order val="5"/>
          <c:tx>
            <c:strRef>
              <c:f>'DLSP -  Indexadores'!$Y$11</c:f>
              <c:strCache>
                <c:ptCount val="1"/>
                <c:pt idx="0">
                  <c:v>Pré Fixado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numRef>
              <c:f>'DLSP -  Indexadores'!$S$12:$S$210</c:f>
              <c:numCache>
                <c:formatCode>mmm\-yy</c:formatCode>
                <c:ptCount val="19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  <c:pt idx="169">
                  <c:v>42370</c:v>
                </c:pt>
                <c:pt idx="170">
                  <c:v>42401</c:v>
                </c:pt>
                <c:pt idx="171">
                  <c:v>42430</c:v>
                </c:pt>
                <c:pt idx="172">
                  <c:v>42461</c:v>
                </c:pt>
                <c:pt idx="173">
                  <c:v>42491</c:v>
                </c:pt>
                <c:pt idx="174">
                  <c:v>42522</c:v>
                </c:pt>
                <c:pt idx="175">
                  <c:v>42552</c:v>
                </c:pt>
                <c:pt idx="176">
                  <c:v>42583</c:v>
                </c:pt>
                <c:pt idx="177">
                  <c:v>42614</c:v>
                </c:pt>
                <c:pt idx="178">
                  <c:v>42644</c:v>
                </c:pt>
                <c:pt idx="179">
                  <c:v>42675</c:v>
                </c:pt>
                <c:pt idx="180">
                  <c:v>42705</c:v>
                </c:pt>
                <c:pt idx="181">
                  <c:v>42736</c:v>
                </c:pt>
                <c:pt idx="182">
                  <c:v>42767</c:v>
                </c:pt>
                <c:pt idx="183">
                  <c:v>42795</c:v>
                </c:pt>
                <c:pt idx="184">
                  <c:v>42826</c:v>
                </c:pt>
                <c:pt idx="185">
                  <c:v>42856</c:v>
                </c:pt>
                <c:pt idx="186">
                  <c:v>42887</c:v>
                </c:pt>
                <c:pt idx="187">
                  <c:v>42917</c:v>
                </c:pt>
                <c:pt idx="188">
                  <c:v>42948</c:v>
                </c:pt>
                <c:pt idx="189">
                  <c:v>42979</c:v>
                </c:pt>
                <c:pt idx="190">
                  <c:v>43009</c:v>
                </c:pt>
                <c:pt idx="191">
                  <c:v>43040</c:v>
                </c:pt>
                <c:pt idx="192">
                  <c:v>43070</c:v>
                </c:pt>
                <c:pt idx="193">
                  <c:v>43101</c:v>
                </c:pt>
                <c:pt idx="194">
                  <c:v>43132</c:v>
                </c:pt>
                <c:pt idx="195">
                  <c:v>43160</c:v>
                </c:pt>
                <c:pt idx="196">
                  <c:v>43191</c:v>
                </c:pt>
                <c:pt idx="197">
                  <c:v>43221</c:v>
                </c:pt>
                <c:pt idx="198">
                  <c:v>43252</c:v>
                </c:pt>
              </c:numCache>
            </c:numRef>
          </c:cat>
          <c:val>
            <c:numRef>
              <c:f>'DLSP -  Indexadores'!$Y$12:$Y$210</c:f>
              <c:numCache>
                <c:formatCode>0.0%</c:formatCode>
                <c:ptCount val="199"/>
                <c:pt idx="0">
                  <c:v>7.2023979210135314E-2</c:v>
                </c:pt>
                <c:pt idx="1">
                  <c:v>6.9352810701056242E-2</c:v>
                </c:pt>
                <c:pt idx="2">
                  <c:v>6.8988486866196505E-2</c:v>
                </c:pt>
                <c:pt idx="3">
                  <c:v>8.2807754870499128E-2</c:v>
                </c:pt>
                <c:pt idx="4">
                  <c:v>8.9438291710141768E-2</c:v>
                </c:pt>
                <c:pt idx="5">
                  <c:v>8.5276769010142861E-2</c:v>
                </c:pt>
                <c:pt idx="6">
                  <c:v>7.4167657165463474E-2</c:v>
                </c:pt>
                <c:pt idx="7">
                  <c:v>6.2620006874708145E-2</c:v>
                </c:pt>
                <c:pt idx="8">
                  <c:v>6.0673489593671137E-2</c:v>
                </c:pt>
                <c:pt idx="9">
                  <c:v>4.7964888291189854E-2</c:v>
                </c:pt>
                <c:pt idx="10">
                  <c:v>4.6806323230775375E-2</c:v>
                </c:pt>
                <c:pt idx="11">
                  <c:v>3.1649660812649395E-2</c:v>
                </c:pt>
                <c:pt idx="12">
                  <c:v>1.5237593113923267E-2</c:v>
                </c:pt>
                <c:pt idx="13">
                  <c:v>1.3489883520800282E-2</c:v>
                </c:pt>
                <c:pt idx="14">
                  <c:v>1.393449012952966E-2</c:v>
                </c:pt>
                <c:pt idx="15">
                  <c:v>1.7371659648363919E-2</c:v>
                </c:pt>
                <c:pt idx="16">
                  <c:v>1.4464897617409845E-2</c:v>
                </c:pt>
                <c:pt idx="17">
                  <c:v>2.4849018544960733E-2</c:v>
                </c:pt>
                <c:pt idx="18">
                  <c:v>3.453636242139576E-2</c:v>
                </c:pt>
                <c:pt idx="19">
                  <c:v>4.8954222033109278E-2</c:v>
                </c:pt>
                <c:pt idx="20">
                  <c:v>5.7086587643656268E-2</c:v>
                </c:pt>
                <c:pt idx="21">
                  <c:v>7.0677109309065358E-2</c:v>
                </c:pt>
                <c:pt idx="22">
                  <c:v>7.8464432258403646E-2</c:v>
                </c:pt>
                <c:pt idx="23">
                  <c:v>8.9112253101379449E-2</c:v>
                </c:pt>
                <c:pt idx="24">
                  <c:v>9.8193717961155627E-2</c:v>
                </c:pt>
                <c:pt idx="25">
                  <c:v>9.8870913269130861E-2</c:v>
                </c:pt>
                <c:pt idx="26">
                  <c:v>0.10754421827118912</c:v>
                </c:pt>
                <c:pt idx="27">
                  <c:v>0.12466084683383186</c:v>
                </c:pt>
                <c:pt idx="28">
                  <c:v>0.12847961732785049</c:v>
                </c:pt>
                <c:pt idx="29">
                  <c:v>0.12709672571225938</c:v>
                </c:pt>
                <c:pt idx="30">
                  <c:v>0.13205956831430227</c:v>
                </c:pt>
                <c:pt idx="31">
                  <c:v>0.11915592779320755</c:v>
                </c:pt>
                <c:pt idx="32">
                  <c:v>0.13150425368134738</c:v>
                </c:pt>
                <c:pt idx="33">
                  <c:v>0.13980895490144329</c:v>
                </c:pt>
                <c:pt idx="34">
                  <c:v>0.13941993965705171</c:v>
                </c:pt>
                <c:pt idx="35">
                  <c:v>0.15173307168871317</c:v>
                </c:pt>
                <c:pt idx="36">
                  <c:v>0.16565712301503621</c:v>
                </c:pt>
                <c:pt idx="37">
                  <c:v>0.15785026566178362</c:v>
                </c:pt>
                <c:pt idx="38">
                  <c:v>0.17560899701007318</c:v>
                </c:pt>
                <c:pt idx="39">
                  <c:v>0.1894539005042985</c:v>
                </c:pt>
                <c:pt idx="40">
                  <c:v>0.18027579734513374</c:v>
                </c:pt>
                <c:pt idx="41">
                  <c:v>0.19928889149428483</c:v>
                </c:pt>
                <c:pt idx="42">
                  <c:v>0.20935969355652109</c:v>
                </c:pt>
                <c:pt idx="43">
                  <c:v>0.20459822996657137</c:v>
                </c:pt>
                <c:pt idx="44">
                  <c:v>0.21841296831108553</c:v>
                </c:pt>
                <c:pt idx="45">
                  <c:v>0.24183284896943555</c:v>
                </c:pt>
                <c:pt idx="46">
                  <c:v>0.22957739131438856</c:v>
                </c:pt>
                <c:pt idx="47">
                  <c:v>0.25596116713887468</c:v>
                </c:pt>
                <c:pt idx="48">
                  <c:v>0.26566319703331742</c:v>
                </c:pt>
                <c:pt idx="49">
                  <c:v>0.2542943231154387</c:v>
                </c:pt>
                <c:pt idx="50">
                  <c:v>0.27022949740054919</c:v>
                </c:pt>
                <c:pt idx="51">
                  <c:v>0.2800721543362939</c:v>
                </c:pt>
                <c:pt idx="52">
                  <c:v>0.26579576595836124</c:v>
                </c:pt>
                <c:pt idx="53">
                  <c:v>0.28143335418541637</c:v>
                </c:pt>
                <c:pt idx="54">
                  <c:v>0.30279335642595884</c:v>
                </c:pt>
                <c:pt idx="55">
                  <c:v>0.28973500149846865</c:v>
                </c:pt>
                <c:pt idx="56">
                  <c:v>0.30625152336724959</c:v>
                </c:pt>
                <c:pt idx="57">
                  <c:v>0.32496715674965854</c:v>
                </c:pt>
                <c:pt idx="58">
                  <c:v>0.32509762306320972</c:v>
                </c:pt>
                <c:pt idx="59">
                  <c:v>0.35143785727055288</c:v>
                </c:pt>
                <c:pt idx="60">
                  <c:v>0.358407204542177</c:v>
                </c:pt>
                <c:pt idx="61">
                  <c:v>0.34149098361285801</c:v>
                </c:pt>
                <c:pt idx="62">
                  <c:v>0.3584787836258167</c:v>
                </c:pt>
                <c:pt idx="63">
                  <c:v>0.38138626876917509</c:v>
                </c:pt>
                <c:pt idx="64">
                  <c:v>0.3747113731923094</c:v>
                </c:pt>
                <c:pt idx="65">
                  <c:v>0.38560974177198226</c:v>
                </c:pt>
                <c:pt idx="66">
                  <c:v>0.4110460656987357</c:v>
                </c:pt>
                <c:pt idx="67">
                  <c:v>0.37410345982350518</c:v>
                </c:pt>
                <c:pt idx="68">
                  <c:v>0.38266705320230515</c:v>
                </c:pt>
                <c:pt idx="69">
                  <c:v>0.38317426833200841</c:v>
                </c:pt>
                <c:pt idx="70">
                  <c:v>0.36196008137592278</c:v>
                </c:pt>
                <c:pt idx="71">
                  <c:v>0.37860734005788804</c:v>
                </c:pt>
                <c:pt idx="72">
                  <c:v>0.38551692794096004</c:v>
                </c:pt>
                <c:pt idx="73">
                  <c:v>0.35866477509637401</c:v>
                </c:pt>
                <c:pt idx="74">
                  <c:v>0.37293919388142061</c:v>
                </c:pt>
                <c:pt idx="75">
                  <c:v>0.38481830557323404</c:v>
                </c:pt>
                <c:pt idx="76">
                  <c:v>0.34970139861966876</c:v>
                </c:pt>
                <c:pt idx="77">
                  <c:v>0.35342684200428315</c:v>
                </c:pt>
                <c:pt idx="78">
                  <c:v>0.35688316321932878</c:v>
                </c:pt>
                <c:pt idx="79">
                  <c:v>0.30408810578509216</c:v>
                </c:pt>
                <c:pt idx="80">
                  <c:v>0.31582217060287232</c:v>
                </c:pt>
                <c:pt idx="81">
                  <c:v>0.33325933931586266</c:v>
                </c:pt>
                <c:pt idx="82">
                  <c:v>0.32977459725670921</c:v>
                </c:pt>
                <c:pt idx="83">
                  <c:v>0.34480797752727776</c:v>
                </c:pt>
                <c:pt idx="84">
                  <c:v>0.34846985973366729</c:v>
                </c:pt>
                <c:pt idx="85">
                  <c:v>0.28639986294192477</c:v>
                </c:pt>
                <c:pt idx="86">
                  <c:v>0.29557501228158539</c:v>
                </c:pt>
                <c:pt idx="87">
                  <c:v>0.3050277907615892</c:v>
                </c:pt>
                <c:pt idx="88">
                  <c:v>0.29208499858215525</c:v>
                </c:pt>
                <c:pt idx="89">
                  <c:v>0.29963579629308235</c:v>
                </c:pt>
                <c:pt idx="90">
                  <c:v>0.3269461199153943</c:v>
                </c:pt>
                <c:pt idx="91">
                  <c:v>0.32003312566068653</c:v>
                </c:pt>
                <c:pt idx="92">
                  <c:v>0.34340606120790651</c:v>
                </c:pt>
                <c:pt idx="93">
                  <c:v>0.34508841833742049</c:v>
                </c:pt>
                <c:pt idx="94">
                  <c:v>0.32530184159106168</c:v>
                </c:pt>
                <c:pt idx="95">
                  <c:v>0.34287912179674346</c:v>
                </c:pt>
                <c:pt idx="96">
                  <c:v>0.3534563190561496</c:v>
                </c:pt>
                <c:pt idx="97">
                  <c:v>0.3080067298431759</c:v>
                </c:pt>
                <c:pt idx="98">
                  <c:v>0.31872103212759306</c:v>
                </c:pt>
                <c:pt idx="99">
                  <c:v>0.32649460369394623</c:v>
                </c:pt>
                <c:pt idx="100">
                  <c:v>0.36203727917300627</c:v>
                </c:pt>
                <c:pt idx="101">
                  <c:v>0.37598398794911747</c:v>
                </c:pt>
                <c:pt idx="102">
                  <c:v>0.38701545475112875</c:v>
                </c:pt>
                <c:pt idx="103">
                  <c:v>0.36716070645532101</c:v>
                </c:pt>
                <c:pt idx="104">
                  <c:v>0.38846517125015317</c:v>
                </c:pt>
                <c:pt idx="105">
                  <c:v>0.4072329442492425</c:v>
                </c:pt>
                <c:pt idx="106">
                  <c:v>0.40311724308025054</c:v>
                </c:pt>
                <c:pt idx="107">
                  <c:v>0.4114541049254643</c:v>
                </c:pt>
                <c:pt idx="108">
                  <c:v>0.41797913965586764</c:v>
                </c:pt>
                <c:pt idx="109">
                  <c:v>0.36332645235993249</c:v>
                </c:pt>
                <c:pt idx="110">
                  <c:v>0.37501929762532471</c:v>
                </c:pt>
                <c:pt idx="111">
                  <c:v>0.38653420438995667</c:v>
                </c:pt>
                <c:pt idx="112">
                  <c:v>0.39550266862971944</c:v>
                </c:pt>
                <c:pt idx="113">
                  <c:v>0.41252425412002508</c:v>
                </c:pt>
                <c:pt idx="114">
                  <c:v>0.44404334476818674</c:v>
                </c:pt>
                <c:pt idx="115">
                  <c:v>0.38521972511997032</c:v>
                </c:pt>
                <c:pt idx="116">
                  <c:v>0.39543188351205594</c:v>
                </c:pt>
                <c:pt idx="117">
                  <c:v>0.42823328546116068</c:v>
                </c:pt>
                <c:pt idx="118">
                  <c:v>0.41015666435327963</c:v>
                </c:pt>
                <c:pt idx="119">
                  <c:v>0.43517842475846558</c:v>
                </c:pt>
                <c:pt idx="120">
                  <c:v>0.458121089736925</c:v>
                </c:pt>
                <c:pt idx="121">
                  <c:v>0.39822517884687841</c:v>
                </c:pt>
                <c:pt idx="122">
                  <c:v>0.43007556297143223</c:v>
                </c:pt>
                <c:pt idx="123">
                  <c:v>0.45361911987869358</c:v>
                </c:pt>
                <c:pt idx="124">
                  <c:v>0.46368991606068527</c:v>
                </c:pt>
                <c:pt idx="125">
                  <c:v>0.48912519039729152</c:v>
                </c:pt>
                <c:pt idx="126">
                  <c:v>0.51313769648301732</c:v>
                </c:pt>
                <c:pt idx="127">
                  <c:v>0.44380498717352912</c:v>
                </c:pt>
                <c:pt idx="128">
                  <c:v>0.45300745615978605</c:v>
                </c:pt>
                <c:pt idx="129">
                  <c:v>0.46464070196852331</c:v>
                </c:pt>
                <c:pt idx="130">
                  <c:v>0.47202503917061761</c:v>
                </c:pt>
                <c:pt idx="131">
                  <c:v>0.48920141623506114</c:v>
                </c:pt>
                <c:pt idx="132">
                  <c:v>0.50015888767973948</c:v>
                </c:pt>
                <c:pt idx="133">
                  <c:v>0.43616092255946382</c:v>
                </c:pt>
                <c:pt idx="134">
                  <c:v>0.43992377125146959</c:v>
                </c:pt>
                <c:pt idx="135">
                  <c:v>0.45614337547261452</c:v>
                </c:pt>
                <c:pt idx="136">
                  <c:v>0.44356832242839722</c:v>
                </c:pt>
                <c:pt idx="137">
                  <c:v>0.4641921392022621</c:v>
                </c:pt>
                <c:pt idx="138">
                  <c:v>0.46999020645627004</c:v>
                </c:pt>
                <c:pt idx="139">
                  <c:v>0.43878752060915782</c:v>
                </c:pt>
                <c:pt idx="140">
                  <c:v>0.45345386912264357</c:v>
                </c:pt>
                <c:pt idx="141">
                  <c:v>0.46035520085438847</c:v>
                </c:pt>
                <c:pt idx="142">
                  <c:v>0.46755694460329844</c:v>
                </c:pt>
                <c:pt idx="143">
                  <c:v>0.49763143618505756</c:v>
                </c:pt>
                <c:pt idx="144">
                  <c:v>0.51698688519634406</c:v>
                </c:pt>
                <c:pt idx="145">
                  <c:v>0.45885304505083369</c:v>
                </c:pt>
                <c:pt idx="146">
                  <c:v>0.45852289923994988</c:v>
                </c:pt>
                <c:pt idx="147">
                  <c:v>0.47374938188476612</c:v>
                </c:pt>
                <c:pt idx="148">
                  <c:v>0.43739381750925882</c:v>
                </c:pt>
                <c:pt idx="149">
                  <c:v>0.4580418212631947</c:v>
                </c:pt>
                <c:pt idx="150">
                  <c:v>0.48116718924298263</c:v>
                </c:pt>
                <c:pt idx="151">
                  <c:v>0.4490807274737561</c:v>
                </c:pt>
                <c:pt idx="152">
                  <c:v>0.47277513912027602</c:v>
                </c:pt>
                <c:pt idx="153">
                  <c:v>0.48731507601838503</c:v>
                </c:pt>
                <c:pt idx="154">
                  <c:v>0.45596575296002856</c:v>
                </c:pt>
                <c:pt idx="155">
                  <c:v>0.47397375228448441</c:v>
                </c:pt>
                <c:pt idx="156">
                  <c:v>0.49557752922918746</c:v>
                </c:pt>
                <c:pt idx="157">
                  <c:v>0.45430539253991059</c:v>
                </c:pt>
                <c:pt idx="158">
                  <c:v>0.48181278428820773</c:v>
                </c:pt>
                <c:pt idx="159">
                  <c:v>0.53221314849058576</c:v>
                </c:pt>
                <c:pt idx="160">
                  <c:v>0.50257419559843453</c:v>
                </c:pt>
                <c:pt idx="161">
                  <c:v>0.53952078874835063</c:v>
                </c:pt>
                <c:pt idx="162">
                  <c:v>0.54986014983339915</c:v>
                </c:pt>
                <c:pt idx="163">
                  <c:v>0.54215659817282347</c:v>
                </c:pt>
                <c:pt idx="164">
                  <c:v>0.56941790924251223</c:v>
                </c:pt>
                <c:pt idx="165">
                  <c:v>0.58381321297105992</c:v>
                </c:pt>
                <c:pt idx="166">
                  <c:v>0.50703488768232385</c:v>
                </c:pt>
                <c:pt idx="167">
                  <c:v>0.51719535015078122</c:v>
                </c:pt>
                <c:pt idx="168">
                  <c:v>0.50773567178216417</c:v>
                </c:pt>
                <c:pt idx="169">
                  <c:v>0.46029126802033848</c:v>
                </c:pt>
                <c:pt idx="170">
                  <c:v>0.46404106593528099</c:v>
                </c:pt>
                <c:pt idx="171">
                  <c:v>0.4566651206580053</c:v>
                </c:pt>
                <c:pt idx="172">
                  <c:v>0.40291124937881478</c:v>
                </c:pt>
                <c:pt idx="173">
                  <c:v>0.42075237224256973</c:v>
                </c:pt>
                <c:pt idx="174">
                  <c:v>0.41836676733817185</c:v>
                </c:pt>
                <c:pt idx="175">
                  <c:v>0.39895084771715583</c:v>
                </c:pt>
                <c:pt idx="176">
                  <c:v>0.40695562017555653</c:v>
                </c:pt>
                <c:pt idx="177">
                  <c:v>0.41981944741081134</c:v>
                </c:pt>
                <c:pt idx="178">
                  <c:v>0.39429083857828728</c:v>
                </c:pt>
                <c:pt idx="179">
                  <c:v>0.39954753054198039</c:v>
                </c:pt>
                <c:pt idx="180">
                  <c:v>0.37898437328316137</c:v>
                </c:pt>
                <c:pt idx="181">
                  <c:v>0.34277886097243238</c:v>
                </c:pt>
                <c:pt idx="182">
                  <c:v>0.3531461221958645</c:v>
                </c:pt>
                <c:pt idx="183">
                  <c:v>0.3682118415279298</c:v>
                </c:pt>
                <c:pt idx="184">
                  <c:v>0.35918838415569837</c:v>
                </c:pt>
                <c:pt idx="185">
                  <c:v>0.36506732334340797</c:v>
                </c:pt>
                <c:pt idx="186">
                  <c:v>0.37372000344953399</c:v>
                </c:pt>
                <c:pt idx="187">
                  <c:v>0.3527801283945417</c:v>
                </c:pt>
                <c:pt idx="188">
                  <c:v>0.36104723917322756</c:v>
                </c:pt>
                <c:pt idx="189">
                  <c:v>0.36614331151036256</c:v>
                </c:pt>
                <c:pt idx="190">
                  <c:v>0.35542123959076077</c:v>
                </c:pt>
                <c:pt idx="191">
                  <c:v>0.36297283669603653</c:v>
                </c:pt>
                <c:pt idx="192">
                  <c:v>0.36645363423760313</c:v>
                </c:pt>
                <c:pt idx="193">
                  <c:v>0.34534475285442734</c:v>
                </c:pt>
                <c:pt idx="194">
                  <c:v>0.353763986962359</c:v>
                </c:pt>
                <c:pt idx="195">
                  <c:v>0.36863846675901241</c:v>
                </c:pt>
                <c:pt idx="196">
                  <c:v>0.36259492218458073</c:v>
                </c:pt>
                <c:pt idx="197">
                  <c:v>0.37433859988445894</c:v>
                </c:pt>
                <c:pt idx="198">
                  <c:v>0.37137859659715855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7EE-4DFB-95EE-5FAD6A0E7A1A}"/>
            </c:ext>
          </c:extLst>
        </c:ser>
        <c:ser>
          <c:idx val="6"/>
          <c:order val="6"/>
          <c:tx>
            <c:strRef>
              <c:f>'DLSP -  Indexadores'!$Z$11</c:f>
              <c:strCache>
                <c:ptCount val="1"/>
                <c:pt idx="0">
                  <c:v>Outros</c:v>
                </c:pt>
              </c:strCache>
            </c:strRef>
          </c:tx>
          <c:invertIfNegative val="0"/>
          <c:cat>
            <c:numRef>
              <c:f>'DLSP -  Indexadores'!$S$12:$S$210</c:f>
              <c:numCache>
                <c:formatCode>mmm\-yy</c:formatCode>
                <c:ptCount val="19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  <c:pt idx="169">
                  <c:v>42370</c:v>
                </c:pt>
                <c:pt idx="170">
                  <c:v>42401</c:v>
                </c:pt>
                <c:pt idx="171">
                  <c:v>42430</c:v>
                </c:pt>
                <c:pt idx="172">
                  <c:v>42461</c:v>
                </c:pt>
                <c:pt idx="173">
                  <c:v>42491</c:v>
                </c:pt>
                <c:pt idx="174">
                  <c:v>42522</c:v>
                </c:pt>
                <c:pt idx="175">
                  <c:v>42552</c:v>
                </c:pt>
                <c:pt idx="176">
                  <c:v>42583</c:v>
                </c:pt>
                <c:pt idx="177">
                  <c:v>42614</c:v>
                </c:pt>
                <c:pt idx="178">
                  <c:v>42644</c:v>
                </c:pt>
                <c:pt idx="179">
                  <c:v>42675</c:v>
                </c:pt>
                <c:pt idx="180">
                  <c:v>42705</c:v>
                </c:pt>
                <c:pt idx="181">
                  <c:v>42736</c:v>
                </c:pt>
                <c:pt idx="182">
                  <c:v>42767</c:v>
                </c:pt>
                <c:pt idx="183">
                  <c:v>42795</c:v>
                </c:pt>
                <c:pt idx="184">
                  <c:v>42826</c:v>
                </c:pt>
                <c:pt idx="185">
                  <c:v>42856</c:v>
                </c:pt>
                <c:pt idx="186">
                  <c:v>42887</c:v>
                </c:pt>
                <c:pt idx="187">
                  <c:v>42917</c:v>
                </c:pt>
                <c:pt idx="188">
                  <c:v>42948</c:v>
                </c:pt>
                <c:pt idx="189">
                  <c:v>42979</c:v>
                </c:pt>
                <c:pt idx="190">
                  <c:v>43009</c:v>
                </c:pt>
                <c:pt idx="191">
                  <c:v>43040</c:v>
                </c:pt>
                <c:pt idx="192">
                  <c:v>43070</c:v>
                </c:pt>
                <c:pt idx="193">
                  <c:v>43101</c:v>
                </c:pt>
                <c:pt idx="194">
                  <c:v>43132</c:v>
                </c:pt>
                <c:pt idx="195">
                  <c:v>43160</c:v>
                </c:pt>
                <c:pt idx="196">
                  <c:v>43191</c:v>
                </c:pt>
                <c:pt idx="197">
                  <c:v>43221</c:v>
                </c:pt>
                <c:pt idx="198">
                  <c:v>43252</c:v>
                </c:pt>
              </c:numCache>
            </c:numRef>
          </c:cat>
          <c:val>
            <c:numRef>
              <c:f>'DLSP -  Indexadores'!$Z$12:$Z$210</c:f>
              <c:numCache>
                <c:formatCode>0.0%</c:formatCode>
                <c:ptCount val="19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3.1379990795550122E-5</c:v>
                </c:pt>
                <c:pt idx="11">
                  <c:v>0</c:v>
                </c:pt>
                <c:pt idx="12">
                  <c:v>0</c:v>
                </c:pt>
                <c:pt idx="13">
                  <c:v>2.9482904812924939E-5</c:v>
                </c:pt>
                <c:pt idx="14">
                  <c:v>2.9787544257681235E-5</c:v>
                </c:pt>
                <c:pt idx="15">
                  <c:v>3.0840552546657357E-5</c:v>
                </c:pt>
                <c:pt idx="16">
                  <c:v>3.3262937853091521E-5</c:v>
                </c:pt>
                <c:pt idx="17">
                  <c:v>3.3202600667765986E-5</c:v>
                </c:pt>
                <c:pt idx="18">
                  <c:v>3.3571551413547663E-5</c:v>
                </c:pt>
                <c:pt idx="19">
                  <c:v>2.8848409331936438E-5</c:v>
                </c:pt>
                <c:pt idx="20">
                  <c:v>2.8517065221608575E-5</c:v>
                </c:pt>
                <c:pt idx="21">
                  <c:v>2.8714237306256934E-5</c:v>
                </c:pt>
                <c:pt idx="22">
                  <c:v>2.9092496289169054E-5</c:v>
                </c:pt>
                <c:pt idx="23">
                  <c:v>2.8811670430007801E-5</c:v>
                </c:pt>
                <c:pt idx="24">
                  <c:v>2.8731814642027667E-5</c:v>
                </c:pt>
                <c:pt idx="25">
                  <c:v>2.56931805428079E-5</c:v>
                </c:pt>
                <c:pt idx="26">
                  <c:v>2.5971769800260949E-5</c:v>
                </c:pt>
                <c:pt idx="27">
                  <c:v>2.621279760005012E-5</c:v>
                </c:pt>
                <c:pt idx="28">
                  <c:v>2.6366626739949481E-5</c:v>
                </c:pt>
                <c:pt idx="29">
                  <c:v>2.6090276736659832E-5</c:v>
                </c:pt>
                <c:pt idx="30">
                  <c:v>2.6249662463210057E-5</c:v>
                </c:pt>
                <c:pt idx="31">
                  <c:v>2.3422314297047356E-5</c:v>
                </c:pt>
                <c:pt idx="32">
                  <c:v>2.3695933159801424E-5</c:v>
                </c:pt>
                <c:pt idx="33">
                  <c:v>2.3960783821372666E-5</c:v>
                </c:pt>
                <c:pt idx="34">
                  <c:v>2.3965967313301397E-5</c:v>
                </c:pt>
                <c:pt idx="35">
                  <c:v>2.4162126176146571E-5</c:v>
                </c:pt>
                <c:pt idx="36">
                  <c:v>2.4031179575860266E-5</c:v>
                </c:pt>
                <c:pt idx="37">
                  <c:v>2.2177478717192614E-5</c:v>
                </c:pt>
                <c:pt idx="38">
                  <c:v>2.2270770771633542E-5</c:v>
                </c:pt>
                <c:pt idx="39">
                  <c:v>2.2292398360968926E-5</c:v>
                </c:pt>
                <c:pt idx="40">
                  <c:v>2.2828465802896084E-5</c:v>
                </c:pt>
                <c:pt idx="41">
                  <c:v>2.3105084035302859E-5</c:v>
                </c:pt>
                <c:pt idx="42">
                  <c:v>2.3100923124790708E-5</c:v>
                </c:pt>
                <c:pt idx="43">
                  <c:v>2.0764615465982716E-5</c:v>
                </c:pt>
                <c:pt idx="44">
                  <c:v>2.075614195504804E-5</c:v>
                </c:pt>
                <c:pt idx="45">
                  <c:v>2.0810351154937579E-5</c:v>
                </c:pt>
                <c:pt idx="46">
                  <c:v>2.0861572655481773E-5</c:v>
                </c:pt>
                <c:pt idx="47">
                  <c:v>2.0944017363077882E-5</c:v>
                </c:pt>
                <c:pt idx="48">
                  <c:v>2.0737479145981065E-5</c:v>
                </c:pt>
                <c:pt idx="49">
                  <c:v>1.8651160902728036E-5</c:v>
                </c:pt>
                <c:pt idx="50">
                  <c:v>1.864820288567164E-5</c:v>
                </c:pt>
                <c:pt idx="51">
                  <c:v>1.8700634376462565E-5</c:v>
                </c:pt>
                <c:pt idx="52">
                  <c:v>1.8928574677126852E-5</c:v>
                </c:pt>
                <c:pt idx="53">
                  <c:v>1.895263701567424E-5</c:v>
                </c:pt>
                <c:pt idx="54">
                  <c:v>1.8977831764758626E-5</c:v>
                </c:pt>
                <c:pt idx="55">
                  <c:v>1.6834209882926978E-5</c:v>
                </c:pt>
                <c:pt idx="56">
                  <c:v>1.6851102231886136E-5</c:v>
                </c:pt>
                <c:pt idx="57">
                  <c:v>1.6789657361112794E-5</c:v>
                </c:pt>
                <c:pt idx="58">
                  <c:v>1.6863951866239462E-5</c:v>
                </c:pt>
                <c:pt idx="59">
                  <c:v>1.6903646401280847E-5</c:v>
                </c:pt>
                <c:pt idx="60">
                  <c:v>1.6733252459977606E-5</c:v>
                </c:pt>
                <c:pt idx="61">
                  <c:v>1.676070328570764E-5</c:v>
                </c:pt>
                <c:pt idx="62">
                  <c:v>1.4967831919501423E-5</c:v>
                </c:pt>
                <c:pt idx="63">
                  <c:v>1.4963115530334765E-5</c:v>
                </c:pt>
                <c:pt idx="64">
                  <c:v>1.5148544346661984E-5</c:v>
                </c:pt>
                <c:pt idx="65">
                  <c:v>1.5049020295835987E-5</c:v>
                </c:pt>
                <c:pt idx="66">
                  <c:v>1.5131116593449422E-5</c:v>
                </c:pt>
                <c:pt idx="67">
                  <c:v>1.3214513710122161E-5</c:v>
                </c:pt>
                <c:pt idx="68">
                  <c:v>1.3393388418867791E-5</c:v>
                </c:pt>
                <c:pt idx="69">
                  <c:v>1.3295266585272875E-5</c:v>
                </c:pt>
                <c:pt idx="70">
                  <c:v>1.3231110996148608E-5</c:v>
                </c:pt>
                <c:pt idx="71">
                  <c:v>1.3380856069677642E-5</c:v>
                </c:pt>
                <c:pt idx="72">
                  <c:v>1.32991526146635E-5</c:v>
                </c:pt>
                <c:pt idx="73">
                  <c:v>1.1742164471500383E-5</c:v>
                </c:pt>
                <c:pt idx="74">
                  <c:v>1.1707591115326698E-5</c:v>
                </c:pt>
                <c:pt idx="75">
                  <c:v>1.1947519882420814E-5</c:v>
                </c:pt>
                <c:pt idx="76">
                  <c:v>1.1966793759708917E-5</c:v>
                </c:pt>
                <c:pt idx="77">
                  <c:v>1.1951891381336622E-5</c:v>
                </c:pt>
                <c:pt idx="78">
                  <c:v>1.201479871987765E-5</c:v>
                </c:pt>
                <c:pt idx="79">
                  <c:v>1.0248518978444709E-5</c:v>
                </c:pt>
                <c:pt idx="80">
                  <c:v>1.0376045861123938E-5</c:v>
                </c:pt>
                <c:pt idx="81">
                  <c:v>1.0817729253032257E-5</c:v>
                </c:pt>
                <c:pt idx="82">
                  <c:v>1.1235738957658356E-5</c:v>
                </c:pt>
                <c:pt idx="83">
                  <c:v>1.1632494878470607E-5</c:v>
                </c:pt>
                <c:pt idx="84">
                  <c:v>1.145344363147414E-5</c:v>
                </c:pt>
                <c:pt idx="85">
                  <c:v>1.0255207190546745E-5</c:v>
                </c:pt>
                <c:pt idx="86">
                  <c:v>1.0329734717200904E-5</c:v>
                </c:pt>
                <c:pt idx="87">
                  <c:v>1.0319113710436541E-5</c:v>
                </c:pt>
                <c:pt idx="88">
                  <c:v>1.0204641822125506E-5</c:v>
                </c:pt>
                <c:pt idx="89">
                  <c:v>1.0010208520064714E-5</c:v>
                </c:pt>
                <c:pt idx="90">
                  <c:v>1.0004075665302909E-5</c:v>
                </c:pt>
                <c:pt idx="91">
                  <c:v>8.8684107933439066E-6</c:v>
                </c:pt>
                <c:pt idx="92">
                  <c:v>8.8450485659875277E-6</c:v>
                </c:pt>
                <c:pt idx="93">
                  <c:v>8.7174756147657311E-6</c:v>
                </c:pt>
                <c:pt idx="94">
                  <c:v>8.7318497035619924E-6</c:v>
                </c:pt>
                <c:pt idx="95">
                  <c:v>8.8028227481085402E-6</c:v>
                </c:pt>
                <c:pt idx="96">
                  <c:v>8.7642503074296053E-6</c:v>
                </c:pt>
                <c:pt idx="97">
                  <c:v>8.0425935540910992E-6</c:v>
                </c:pt>
                <c:pt idx="98">
                  <c:v>7.9978520853011006E-6</c:v>
                </c:pt>
                <c:pt idx="99">
                  <c:v>7.9666130187424808E-6</c:v>
                </c:pt>
                <c:pt idx="100">
                  <c:v>8.0375007587242878E-6</c:v>
                </c:pt>
                <c:pt idx="101">
                  <c:v>8.1269639786828914E-6</c:v>
                </c:pt>
                <c:pt idx="102">
                  <c:v>8.1066755695852248E-6</c:v>
                </c:pt>
                <c:pt idx="103">
                  <c:v>7.0734288370218884E-6</c:v>
                </c:pt>
                <c:pt idx="104">
                  <c:v>7.0491722605728382E-6</c:v>
                </c:pt>
                <c:pt idx="105">
                  <c:v>7.0944717043090216E-6</c:v>
                </c:pt>
                <c:pt idx="106">
                  <c:v>7.1589298502442028E-6</c:v>
                </c:pt>
                <c:pt idx="107">
                  <c:v>7.1867067422601944E-6</c:v>
                </c:pt>
                <c:pt idx="108">
                  <c:v>7.167958606789775E-6</c:v>
                </c:pt>
                <c:pt idx="109">
                  <c:v>6.3378416440736533E-6</c:v>
                </c:pt>
                <c:pt idx="110">
                  <c:v>6.3513900444136635E-6</c:v>
                </c:pt>
                <c:pt idx="111">
                  <c:v>6.3562517684942496E-6</c:v>
                </c:pt>
                <c:pt idx="112">
                  <c:v>6.3800694934047567E-6</c:v>
                </c:pt>
                <c:pt idx="113">
                  <c:v>6.4026524720586902E-6</c:v>
                </c:pt>
                <c:pt idx="114">
                  <c:v>6.4199962929273868E-6</c:v>
                </c:pt>
                <c:pt idx="115">
                  <c:v>5.5691274542514168E-6</c:v>
                </c:pt>
                <c:pt idx="116">
                  <c:v>5.5813973757967937E-6</c:v>
                </c:pt>
                <c:pt idx="117">
                  <c:v>5.8956718132408956E-6</c:v>
                </c:pt>
                <c:pt idx="118">
                  <c:v>5.7424499899972613E-6</c:v>
                </c:pt>
                <c:pt idx="119">
                  <c:v>5.8927133728280062E-6</c:v>
                </c:pt>
                <c:pt idx="120">
                  <c:v>5.9581470004372621E-6</c:v>
                </c:pt>
                <c:pt idx="121">
                  <c:v>4.9927002110274944E-6</c:v>
                </c:pt>
                <c:pt idx="122">
                  <c:v>4.9772786828910432E-6</c:v>
                </c:pt>
                <c:pt idx="123">
                  <c:v>5.1041012453745132E-6</c:v>
                </c:pt>
                <c:pt idx="124">
                  <c:v>5.2220440725096656E-6</c:v>
                </c:pt>
                <c:pt idx="125">
                  <c:v>5.3605793978676223E-6</c:v>
                </c:pt>
                <c:pt idx="126">
                  <c:v>5.3715216938975957E-6</c:v>
                </c:pt>
                <c:pt idx="127">
                  <c:v>4.5048256520736003E-6</c:v>
                </c:pt>
                <c:pt idx="128">
                  <c:v>4.4914865623607448E-6</c:v>
                </c:pt>
                <c:pt idx="129">
                  <c:v>4.499610687529396E-6</c:v>
                </c:pt>
                <c:pt idx="130">
                  <c:v>4.5325735710418015E-6</c:v>
                </c:pt>
                <c:pt idx="131">
                  <c:v>4.6011141493302161E-6</c:v>
                </c:pt>
                <c:pt idx="132">
                  <c:v>4.6078475538700809E-6</c:v>
                </c:pt>
                <c:pt idx="133">
                  <c:v>3.7450114880242055E-6</c:v>
                </c:pt>
                <c:pt idx="134">
                  <c:v>3.7187613864490932E-6</c:v>
                </c:pt>
                <c:pt idx="135">
                  <c:v>3.7542714073925849E-6</c:v>
                </c:pt>
                <c:pt idx="136">
                  <c:v>3.7782368043679598E-6</c:v>
                </c:pt>
                <c:pt idx="137">
                  <c:v>3.8640146958894052E-6</c:v>
                </c:pt>
                <c:pt idx="138">
                  <c:v>3.9039369837200187E-6</c:v>
                </c:pt>
                <c:pt idx="139">
                  <c:v>3.0668148009595451E-6</c:v>
                </c:pt>
                <c:pt idx="140">
                  <c:v>3.0814035341360421E-6</c:v>
                </c:pt>
                <c:pt idx="141">
                  <c:v>2.9826293092715426E-6</c:v>
                </c:pt>
                <c:pt idx="142">
                  <c:v>2.9731837640073054E-6</c:v>
                </c:pt>
                <c:pt idx="143">
                  <c:v>3.0806101488331223E-6</c:v>
                </c:pt>
                <c:pt idx="144">
                  <c:v>3.0910043472994265E-6</c:v>
                </c:pt>
                <c:pt idx="145">
                  <c:v>2.2967265123232896E-6</c:v>
                </c:pt>
                <c:pt idx="146">
                  <c:v>2.269155261774009E-6</c:v>
                </c:pt>
                <c:pt idx="147">
                  <c:v>2.2487909035622059E-6</c:v>
                </c:pt>
                <c:pt idx="148">
                  <c:v>2.2632585592724606E-6</c:v>
                </c:pt>
                <c:pt idx="149">
                  <c:v>2.2522291860116022E-6</c:v>
                </c:pt>
                <c:pt idx="150">
                  <c:v>2.2368192457345615E-6</c:v>
                </c:pt>
                <c:pt idx="151">
                  <c:v>1.444521364704711E-6</c:v>
                </c:pt>
                <c:pt idx="152">
                  <c:v>1.4218900639038023E-6</c:v>
                </c:pt>
                <c:pt idx="153">
                  <c:v>1.423765236990216E-6</c:v>
                </c:pt>
                <c:pt idx="154">
                  <c:v>1.4226729679913945E-6</c:v>
                </c:pt>
                <c:pt idx="155">
                  <c:v>1.4299537357894428E-6</c:v>
                </c:pt>
                <c:pt idx="156">
                  <c:v>1.41870253413148E-6</c:v>
                </c:pt>
                <c:pt idx="157">
                  <c:v>6.973515060429443E-7</c:v>
                </c:pt>
                <c:pt idx="158">
                  <c:v>7.1239032425547445E-7</c:v>
                </c:pt>
                <c:pt idx="159">
                  <c:v>7.3726024496455857E-7</c:v>
                </c:pt>
                <c:pt idx="160">
                  <c:v>7.3099305949518794E-7</c:v>
                </c:pt>
                <c:pt idx="161">
                  <c:v>7.3551370664554175E-7</c:v>
                </c:pt>
                <c:pt idx="162">
                  <c:v>7.2561794955218965E-7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7EE-4DFB-95EE-5FAD6A0E7A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130897024"/>
        <c:axId val="130898560"/>
      </c:barChart>
      <c:dateAx>
        <c:axId val="13089702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txPr>
          <a:bodyPr/>
          <a:lstStyle/>
          <a:p>
            <a:pPr>
              <a:defRPr b="1"/>
            </a:pPr>
            <a:endParaRPr lang="pt-BR"/>
          </a:p>
        </c:txPr>
        <c:crossAx val="130898560"/>
        <c:crosses val="autoZero"/>
        <c:auto val="1"/>
        <c:lblOffset val="100"/>
        <c:baseTimeUnit val="months"/>
      </c:dateAx>
      <c:valAx>
        <c:axId val="130898560"/>
        <c:scaling>
          <c:orientation val="minMax"/>
          <c:max val="2"/>
          <c:min val="-1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pt-BR"/>
          </a:p>
        </c:txPr>
        <c:crossAx val="130897024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b="1"/>
          </a:pPr>
          <a:endParaRPr lang="pt-BR"/>
        </a:p>
      </c:txPr>
    </c:legend>
    <c:plotVisOnly val="1"/>
    <c:dispBlanksAs val="zero"/>
    <c:showDLblsOverMax val="0"/>
  </c:chart>
  <c:spPr>
    <a:ln>
      <a:noFill/>
    </a:ln>
  </c:spPr>
  <c:txPr>
    <a:bodyPr/>
    <a:lstStyle/>
    <a:p>
      <a:pPr>
        <a:defRPr sz="1000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NFSP/PIB (*série com desvalorização cambial)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NFSP!$B$2</c:f>
              <c:strCache>
                <c:ptCount val="1"/>
                <c:pt idx="0">
                  <c:v>Primário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NFSP!$A$3:$A$327</c:f>
              <c:numCache>
                <c:formatCode>mmm\-yy</c:formatCode>
                <c:ptCount val="325"/>
                <c:pt idx="0">
                  <c:v>33573</c:v>
                </c:pt>
                <c:pt idx="1">
                  <c:v>33604</c:v>
                </c:pt>
                <c:pt idx="2">
                  <c:v>33635</c:v>
                </c:pt>
                <c:pt idx="3">
                  <c:v>33664</c:v>
                </c:pt>
                <c:pt idx="4">
                  <c:v>33695</c:v>
                </c:pt>
                <c:pt idx="5">
                  <c:v>33725</c:v>
                </c:pt>
                <c:pt idx="6">
                  <c:v>33756</c:v>
                </c:pt>
                <c:pt idx="7">
                  <c:v>33786</c:v>
                </c:pt>
                <c:pt idx="8">
                  <c:v>33817</c:v>
                </c:pt>
                <c:pt idx="9">
                  <c:v>33848</c:v>
                </c:pt>
                <c:pt idx="10">
                  <c:v>33878</c:v>
                </c:pt>
                <c:pt idx="11">
                  <c:v>33909</c:v>
                </c:pt>
                <c:pt idx="12">
                  <c:v>33939</c:v>
                </c:pt>
                <c:pt idx="13">
                  <c:v>33970</c:v>
                </c:pt>
                <c:pt idx="14">
                  <c:v>34001</c:v>
                </c:pt>
                <c:pt idx="15">
                  <c:v>34029</c:v>
                </c:pt>
                <c:pt idx="16">
                  <c:v>34060</c:v>
                </c:pt>
                <c:pt idx="17">
                  <c:v>34090</c:v>
                </c:pt>
                <c:pt idx="18">
                  <c:v>34121</c:v>
                </c:pt>
                <c:pt idx="19">
                  <c:v>34151</c:v>
                </c:pt>
                <c:pt idx="20">
                  <c:v>34182</c:v>
                </c:pt>
                <c:pt idx="21">
                  <c:v>34213</c:v>
                </c:pt>
                <c:pt idx="22">
                  <c:v>34243</c:v>
                </c:pt>
                <c:pt idx="23">
                  <c:v>34274</c:v>
                </c:pt>
                <c:pt idx="24">
                  <c:v>34304</c:v>
                </c:pt>
                <c:pt idx="25">
                  <c:v>34335</c:v>
                </c:pt>
                <c:pt idx="26">
                  <c:v>34366</c:v>
                </c:pt>
                <c:pt idx="27">
                  <c:v>34394</c:v>
                </c:pt>
                <c:pt idx="28">
                  <c:v>34425</c:v>
                </c:pt>
                <c:pt idx="29">
                  <c:v>34455</c:v>
                </c:pt>
                <c:pt idx="30">
                  <c:v>34486</c:v>
                </c:pt>
                <c:pt idx="31">
                  <c:v>34516</c:v>
                </c:pt>
                <c:pt idx="32">
                  <c:v>34547</c:v>
                </c:pt>
                <c:pt idx="33">
                  <c:v>34578</c:v>
                </c:pt>
                <c:pt idx="34">
                  <c:v>34608</c:v>
                </c:pt>
                <c:pt idx="35">
                  <c:v>34639</c:v>
                </c:pt>
                <c:pt idx="36">
                  <c:v>34669</c:v>
                </c:pt>
                <c:pt idx="37">
                  <c:v>34700</c:v>
                </c:pt>
                <c:pt idx="38">
                  <c:v>34731</c:v>
                </c:pt>
                <c:pt idx="39">
                  <c:v>34759</c:v>
                </c:pt>
                <c:pt idx="40">
                  <c:v>34790</c:v>
                </c:pt>
                <c:pt idx="41">
                  <c:v>34820</c:v>
                </c:pt>
                <c:pt idx="42">
                  <c:v>34851</c:v>
                </c:pt>
                <c:pt idx="43">
                  <c:v>34881</c:v>
                </c:pt>
                <c:pt idx="44">
                  <c:v>34912</c:v>
                </c:pt>
                <c:pt idx="45">
                  <c:v>34943</c:v>
                </c:pt>
                <c:pt idx="46">
                  <c:v>34973</c:v>
                </c:pt>
                <c:pt idx="47">
                  <c:v>35004</c:v>
                </c:pt>
                <c:pt idx="48">
                  <c:v>35034</c:v>
                </c:pt>
                <c:pt idx="49">
                  <c:v>35065</c:v>
                </c:pt>
                <c:pt idx="50">
                  <c:v>35096</c:v>
                </c:pt>
                <c:pt idx="51">
                  <c:v>35125</c:v>
                </c:pt>
                <c:pt idx="52">
                  <c:v>35156</c:v>
                </c:pt>
                <c:pt idx="53">
                  <c:v>35186</c:v>
                </c:pt>
                <c:pt idx="54">
                  <c:v>35217</c:v>
                </c:pt>
                <c:pt idx="55">
                  <c:v>35247</c:v>
                </c:pt>
                <c:pt idx="56">
                  <c:v>35278</c:v>
                </c:pt>
                <c:pt idx="57">
                  <c:v>35309</c:v>
                </c:pt>
                <c:pt idx="58">
                  <c:v>35339</c:v>
                </c:pt>
                <c:pt idx="59">
                  <c:v>35370</c:v>
                </c:pt>
                <c:pt idx="60">
                  <c:v>35400</c:v>
                </c:pt>
                <c:pt idx="61">
                  <c:v>35431</c:v>
                </c:pt>
                <c:pt idx="62">
                  <c:v>35462</c:v>
                </c:pt>
                <c:pt idx="63">
                  <c:v>35490</c:v>
                </c:pt>
                <c:pt idx="64">
                  <c:v>35521</c:v>
                </c:pt>
                <c:pt idx="65">
                  <c:v>35551</c:v>
                </c:pt>
                <c:pt idx="66">
                  <c:v>35582</c:v>
                </c:pt>
                <c:pt idx="67">
                  <c:v>35612</c:v>
                </c:pt>
                <c:pt idx="68">
                  <c:v>35643</c:v>
                </c:pt>
                <c:pt idx="69">
                  <c:v>35674</c:v>
                </c:pt>
                <c:pt idx="70">
                  <c:v>35704</c:v>
                </c:pt>
                <c:pt idx="71">
                  <c:v>35735</c:v>
                </c:pt>
                <c:pt idx="72">
                  <c:v>35765</c:v>
                </c:pt>
                <c:pt idx="73">
                  <c:v>35796</c:v>
                </c:pt>
                <c:pt idx="74">
                  <c:v>35827</c:v>
                </c:pt>
                <c:pt idx="75">
                  <c:v>35855</c:v>
                </c:pt>
                <c:pt idx="76">
                  <c:v>35886</c:v>
                </c:pt>
                <c:pt idx="77">
                  <c:v>35916</c:v>
                </c:pt>
                <c:pt idx="78">
                  <c:v>35947</c:v>
                </c:pt>
                <c:pt idx="79">
                  <c:v>35977</c:v>
                </c:pt>
                <c:pt idx="80">
                  <c:v>36008</c:v>
                </c:pt>
                <c:pt idx="81">
                  <c:v>36039</c:v>
                </c:pt>
                <c:pt idx="82">
                  <c:v>36069</c:v>
                </c:pt>
                <c:pt idx="83">
                  <c:v>36100</c:v>
                </c:pt>
                <c:pt idx="84">
                  <c:v>36130</c:v>
                </c:pt>
                <c:pt idx="85">
                  <c:v>36161</c:v>
                </c:pt>
                <c:pt idx="86">
                  <c:v>36192</c:v>
                </c:pt>
                <c:pt idx="87">
                  <c:v>36220</c:v>
                </c:pt>
                <c:pt idx="88">
                  <c:v>36251</c:v>
                </c:pt>
                <c:pt idx="89">
                  <c:v>36281</c:v>
                </c:pt>
                <c:pt idx="90">
                  <c:v>36312</c:v>
                </c:pt>
                <c:pt idx="91">
                  <c:v>36342</c:v>
                </c:pt>
                <c:pt idx="92">
                  <c:v>36373</c:v>
                </c:pt>
                <c:pt idx="93">
                  <c:v>36404</c:v>
                </c:pt>
                <c:pt idx="94">
                  <c:v>36434</c:v>
                </c:pt>
                <c:pt idx="95">
                  <c:v>36465</c:v>
                </c:pt>
                <c:pt idx="96">
                  <c:v>36495</c:v>
                </c:pt>
                <c:pt idx="97">
                  <c:v>36526</c:v>
                </c:pt>
                <c:pt idx="98">
                  <c:v>36557</c:v>
                </c:pt>
                <c:pt idx="99">
                  <c:v>36586</c:v>
                </c:pt>
                <c:pt idx="100">
                  <c:v>36617</c:v>
                </c:pt>
                <c:pt idx="101">
                  <c:v>36647</c:v>
                </c:pt>
                <c:pt idx="102">
                  <c:v>36678</c:v>
                </c:pt>
                <c:pt idx="103">
                  <c:v>36708</c:v>
                </c:pt>
                <c:pt idx="104">
                  <c:v>36739</c:v>
                </c:pt>
                <c:pt idx="105">
                  <c:v>36770</c:v>
                </c:pt>
                <c:pt idx="106">
                  <c:v>36800</c:v>
                </c:pt>
                <c:pt idx="107">
                  <c:v>36831</c:v>
                </c:pt>
                <c:pt idx="108">
                  <c:v>36861</c:v>
                </c:pt>
                <c:pt idx="109">
                  <c:v>36892</c:v>
                </c:pt>
                <c:pt idx="110">
                  <c:v>36923</c:v>
                </c:pt>
                <c:pt idx="111">
                  <c:v>36951</c:v>
                </c:pt>
                <c:pt idx="112">
                  <c:v>36982</c:v>
                </c:pt>
                <c:pt idx="113">
                  <c:v>37012</c:v>
                </c:pt>
                <c:pt idx="114">
                  <c:v>37043</c:v>
                </c:pt>
                <c:pt idx="115">
                  <c:v>37073</c:v>
                </c:pt>
                <c:pt idx="116">
                  <c:v>37104</c:v>
                </c:pt>
                <c:pt idx="117">
                  <c:v>37135</c:v>
                </c:pt>
                <c:pt idx="118">
                  <c:v>37165</c:v>
                </c:pt>
                <c:pt idx="119">
                  <c:v>37196</c:v>
                </c:pt>
                <c:pt idx="120">
                  <c:v>37226</c:v>
                </c:pt>
                <c:pt idx="121">
                  <c:v>37257</c:v>
                </c:pt>
                <c:pt idx="122">
                  <c:v>37288</c:v>
                </c:pt>
                <c:pt idx="123">
                  <c:v>37316</c:v>
                </c:pt>
                <c:pt idx="124">
                  <c:v>37347</c:v>
                </c:pt>
                <c:pt idx="125">
                  <c:v>37377</c:v>
                </c:pt>
                <c:pt idx="126">
                  <c:v>37408</c:v>
                </c:pt>
                <c:pt idx="127">
                  <c:v>37438</c:v>
                </c:pt>
                <c:pt idx="128">
                  <c:v>37469</c:v>
                </c:pt>
                <c:pt idx="129">
                  <c:v>37500</c:v>
                </c:pt>
                <c:pt idx="130">
                  <c:v>37530</c:v>
                </c:pt>
                <c:pt idx="131">
                  <c:v>37561</c:v>
                </c:pt>
                <c:pt idx="132">
                  <c:v>37591</c:v>
                </c:pt>
                <c:pt idx="133">
                  <c:v>37622</c:v>
                </c:pt>
                <c:pt idx="134">
                  <c:v>37653</c:v>
                </c:pt>
                <c:pt idx="135">
                  <c:v>37681</c:v>
                </c:pt>
                <c:pt idx="136">
                  <c:v>37712</c:v>
                </c:pt>
                <c:pt idx="137">
                  <c:v>37742</c:v>
                </c:pt>
                <c:pt idx="138">
                  <c:v>37773</c:v>
                </c:pt>
                <c:pt idx="139">
                  <c:v>37803</c:v>
                </c:pt>
                <c:pt idx="140">
                  <c:v>37834</c:v>
                </c:pt>
                <c:pt idx="141">
                  <c:v>37865</c:v>
                </c:pt>
                <c:pt idx="142">
                  <c:v>37895</c:v>
                </c:pt>
                <c:pt idx="143">
                  <c:v>37926</c:v>
                </c:pt>
                <c:pt idx="144">
                  <c:v>37956</c:v>
                </c:pt>
                <c:pt idx="145">
                  <c:v>37987</c:v>
                </c:pt>
                <c:pt idx="146">
                  <c:v>38018</c:v>
                </c:pt>
                <c:pt idx="147">
                  <c:v>38047</c:v>
                </c:pt>
                <c:pt idx="148">
                  <c:v>38078</c:v>
                </c:pt>
                <c:pt idx="149">
                  <c:v>38108</c:v>
                </c:pt>
                <c:pt idx="150">
                  <c:v>38139</c:v>
                </c:pt>
                <c:pt idx="151">
                  <c:v>38169</c:v>
                </c:pt>
                <c:pt idx="152">
                  <c:v>38200</c:v>
                </c:pt>
                <c:pt idx="153">
                  <c:v>38231</c:v>
                </c:pt>
                <c:pt idx="154">
                  <c:v>38261</c:v>
                </c:pt>
                <c:pt idx="155">
                  <c:v>38292</c:v>
                </c:pt>
                <c:pt idx="156">
                  <c:v>38322</c:v>
                </c:pt>
                <c:pt idx="157">
                  <c:v>38353</c:v>
                </c:pt>
                <c:pt idx="158">
                  <c:v>38384</c:v>
                </c:pt>
                <c:pt idx="159">
                  <c:v>38412</c:v>
                </c:pt>
                <c:pt idx="160">
                  <c:v>38443</c:v>
                </c:pt>
                <c:pt idx="161">
                  <c:v>38473</c:v>
                </c:pt>
                <c:pt idx="162">
                  <c:v>38504</c:v>
                </c:pt>
                <c:pt idx="163">
                  <c:v>38534</c:v>
                </c:pt>
                <c:pt idx="164">
                  <c:v>38565</c:v>
                </c:pt>
                <c:pt idx="165">
                  <c:v>38596</c:v>
                </c:pt>
                <c:pt idx="166">
                  <c:v>38626</c:v>
                </c:pt>
                <c:pt idx="167">
                  <c:v>38657</c:v>
                </c:pt>
                <c:pt idx="168">
                  <c:v>38687</c:v>
                </c:pt>
                <c:pt idx="169">
                  <c:v>38718</c:v>
                </c:pt>
                <c:pt idx="170">
                  <c:v>38749</c:v>
                </c:pt>
                <c:pt idx="171">
                  <c:v>38777</c:v>
                </c:pt>
                <c:pt idx="172">
                  <c:v>38808</c:v>
                </c:pt>
                <c:pt idx="173">
                  <c:v>38838</c:v>
                </c:pt>
                <c:pt idx="174">
                  <c:v>38869</c:v>
                </c:pt>
                <c:pt idx="175">
                  <c:v>38899</c:v>
                </c:pt>
                <c:pt idx="176">
                  <c:v>38930</c:v>
                </c:pt>
                <c:pt idx="177">
                  <c:v>38961</c:v>
                </c:pt>
                <c:pt idx="178">
                  <c:v>38991</c:v>
                </c:pt>
                <c:pt idx="179">
                  <c:v>39022</c:v>
                </c:pt>
                <c:pt idx="180">
                  <c:v>39052</c:v>
                </c:pt>
                <c:pt idx="181">
                  <c:v>39083</c:v>
                </c:pt>
                <c:pt idx="182">
                  <c:v>39114</c:v>
                </c:pt>
                <c:pt idx="183">
                  <c:v>39142</c:v>
                </c:pt>
                <c:pt idx="184">
                  <c:v>39173</c:v>
                </c:pt>
                <c:pt idx="185">
                  <c:v>39203</c:v>
                </c:pt>
                <c:pt idx="186">
                  <c:v>39234</c:v>
                </c:pt>
                <c:pt idx="187">
                  <c:v>39264</c:v>
                </c:pt>
                <c:pt idx="188">
                  <c:v>39295</c:v>
                </c:pt>
                <c:pt idx="189">
                  <c:v>39326</c:v>
                </c:pt>
                <c:pt idx="190">
                  <c:v>39356</c:v>
                </c:pt>
                <c:pt idx="191">
                  <c:v>39387</c:v>
                </c:pt>
                <c:pt idx="192">
                  <c:v>39417</c:v>
                </c:pt>
                <c:pt idx="193">
                  <c:v>39448</c:v>
                </c:pt>
                <c:pt idx="194">
                  <c:v>39479</c:v>
                </c:pt>
                <c:pt idx="195">
                  <c:v>39508</c:v>
                </c:pt>
                <c:pt idx="196">
                  <c:v>39539</c:v>
                </c:pt>
                <c:pt idx="197">
                  <c:v>39569</c:v>
                </c:pt>
                <c:pt idx="198">
                  <c:v>39600</c:v>
                </c:pt>
                <c:pt idx="199">
                  <c:v>39630</c:v>
                </c:pt>
                <c:pt idx="200">
                  <c:v>39661</c:v>
                </c:pt>
                <c:pt idx="201">
                  <c:v>39692</c:v>
                </c:pt>
                <c:pt idx="202">
                  <c:v>39722</c:v>
                </c:pt>
                <c:pt idx="203">
                  <c:v>39753</c:v>
                </c:pt>
                <c:pt idx="204">
                  <c:v>39783</c:v>
                </c:pt>
                <c:pt idx="205">
                  <c:v>39814</c:v>
                </c:pt>
                <c:pt idx="206">
                  <c:v>39845</c:v>
                </c:pt>
                <c:pt idx="207">
                  <c:v>39873</c:v>
                </c:pt>
                <c:pt idx="208">
                  <c:v>39904</c:v>
                </c:pt>
                <c:pt idx="209">
                  <c:v>39934</c:v>
                </c:pt>
                <c:pt idx="210">
                  <c:v>39965</c:v>
                </c:pt>
                <c:pt idx="211">
                  <c:v>39995</c:v>
                </c:pt>
                <c:pt idx="212">
                  <c:v>40026</c:v>
                </c:pt>
                <c:pt idx="213">
                  <c:v>40057</c:v>
                </c:pt>
                <c:pt idx="214">
                  <c:v>40087</c:v>
                </c:pt>
                <c:pt idx="215">
                  <c:v>40118</c:v>
                </c:pt>
                <c:pt idx="216">
                  <c:v>40148</c:v>
                </c:pt>
                <c:pt idx="217">
                  <c:v>40179</c:v>
                </c:pt>
                <c:pt idx="218">
                  <c:v>40210</c:v>
                </c:pt>
                <c:pt idx="219">
                  <c:v>40238</c:v>
                </c:pt>
                <c:pt idx="220">
                  <c:v>40269</c:v>
                </c:pt>
                <c:pt idx="221">
                  <c:v>40299</c:v>
                </c:pt>
                <c:pt idx="222">
                  <c:v>40330</c:v>
                </c:pt>
                <c:pt idx="223">
                  <c:v>40360</c:v>
                </c:pt>
                <c:pt idx="224">
                  <c:v>40391</c:v>
                </c:pt>
                <c:pt idx="225">
                  <c:v>40422</c:v>
                </c:pt>
                <c:pt idx="226">
                  <c:v>40452</c:v>
                </c:pt>
                <c:pt idx="227">
                  <c:v>40483</c:v>
                </c:pt>
                <c:pt idx="228">
                  <c:v>40513</c:v>
                </c:pt>
                <c:pt idx="229">
                  <c:v>40544</c:v>
                </c:pt>
                <c:pt idx="230">
                  <c:v>40575</c:v>
                </c:pt>
                <c:pt idx="231">
                  <c:v>40603</c:v>
                </c:pt>
                <c:pt idx="232">
                  <c:v>40634</c:v>
                </c:pt>
                <c:pt idx="233">
                  <c:v>40664</c:v>
                </c:pt>
                <c:pt idx="234">
                  <c:v>40695</c:v>
                </c:pt>
                <c:pt idx="235">
                  <c:v>40725</c:v>
                </c:pt>
                <c:pt idx="236">
                  <c:v>40756</c:v>
                </c:pt>
                <c:pt idx="237">
                  <c:v>40787</c:v>
                </c:pt>
                <c:pt idx="238">
                  <c:v>40817</c:v>
                </c:pt>
                <c:pt idx="239">
                  <c:v>40848</c:v>
                </c:pt>
                <c:pt idx="240">
                  <c:v>40878</c:v>
                </c:pt>
                <c:pt idx="241">
                  <c:v>40909</c:v>
                </c:pt>
                <c:pt idx="242">
                  <c:v>40940</c:v>
                </c:pt>
                <c:pt idx="243">
                  <c:v>40969</c:v>
                </c:pt>
                <c:pt idx="244">
                  <c:v>41000</c:v>
                </c:pt>
                <c:pt idx="245">
                  <c:v>41030</c:v>
                </c:pt>
                <c:pt idx="246">
                  <c:v>41061</c:v>
                </c:pt>
                <c:pt idx="247">
                  <c:v>41091</c:v>
                </c:pt>
                <c:pt idx="248">
                  <c:v>41122</c:v>
                </c:pt>
                <c:pt idx="249">
                  <c:v>41153</c:v>
                </c:pt>
                <c:pt idx="250">
                  <c:v>41183</c:v>
                </c:pt>
                <c:pt idx="251">
                  <c:v>41214</c:v>
                </c:pt>
                <c:pt idx="252">
                  <c:v>41244</c:v>
                </c:pt>
                <c:pt idx="253">
                  <c:v>41275</c:v>
                </c:pt>
                <c:pt idx="254">
                  <c:v>41306</c:v>
                </c:pt>
                <c:pt idx="255">
                  <c:v>41334</c:v>
                </c:pt>
                <c:pt idx="256">
                  <c:v>41365</c:v>
                </c:pt>
                <c:pt idx="257">
                  <c:v>41395</c:v>
                </c:pt>
                <c:pt idx="258">
                  <c:v>41426</c:v>
                </c:pt>
                <c:pt idx="259">
                  <c:v>41456</c:v>
                </c:pt>
                <c:pt idx="260">
                  <c:v>41487</c:v>
                </c:pt>
                <c:pt idx="261">
                  <c:v>41518</c:v>
                </c:pt>
                <c:pt idx="262">
                  <c:v>41548</c:v>
                </c:pt>
                <c:pt idx="263">
                  <c:v>41579</c:v>
                </c:pt>
                <c:pt idx="264">
                  <c:v>41609</c:v>
                </c:pt>
                <c:pt idx="265">
                  <c:v>41640</c:v>
                </c:pt>
                <c:pt idx="266">
                  <c:v>41671</c:v>
                </c:pt>
                <c:pt idx="267">
                  <c:v>41699</c:v>
                </c:pt>
                <c:pt idx="268">
                  <c:v>41730</c:v>
                </c:pt>
                <c:pt idx="269">
                  <c:v>41760</c:v>
                </c:pt>
                <c:pt idx="270">
                  <c:v>41791</c:v>
                </c:pt>
                <c:pt idx="271">
                  <c:v>41821</c:v>
                </c:pt>
                <c:pt idx="272">
                  <c:v>41852</c:v>
                </c:pt>
                <c:pt idx="273">
                  <c:v>41883</c:v>
                </c:pt>
                <c:pt idx="274">
                  <c:v>41913</c:v>
                </c:pt>
                <c:pt idx="275">
                  <c:v>41944</c:v>
                </c:pt>
                <c:pt idx="276">
                  <c:v>41974</c:v>
                </c:pt>
                <c:pt idx="277">
                  <c:v>42005</c:v>
                </c:pt>
                <c:pt idx="278">
                  <c:v>42036</c:v>
                </c:pt>
                <c:pt idx="279">
                  <c:v>42064</c:v>
                </c:pt>
                <c:pt idx="280">
                  <c:v>42095</c:v>
                </c:pt>
                <c:pt idx="281">
                  <c:v>42125</c:v>
                </c:pt>
                <c:pt idx="282">
                  <c:v>42156</c:v>
                </c:pt>
                <c:pt idx="283">
                  <c:v>42186</c:v>
                </c:pt>
                <c:pt idx="284">
                  <c:v>42217</c:v>
                </c:pt>
                <c:pt idx="285">
                  <c:v>42248</c:v>
                </c:pt>
                <c:pt idx="286">
                  <c:v>42278</c:v>
                </c:pt>
                <c:pt idx="287">
                  <c:v>42309</c:v>
                </c:pt>
                <c:pt idx="288">
                  <c:v>42339</c:v>
                </c:pt>
                <c:pt idx="289">
                  <c:v>42370</c:v>
                </c:pt>
                <c:pt idx="290">
                  <c:v>42401</c:v>
                </c:pt>
                <c:pt idx="291">
                  <c:v>42430</c:v>
                </c:pt>
                <c:pt idx="292">
                  <c:v>42461</c:v>
                </c:pt>
                <c:pt idx="293">
                  <c:v>42491</c:v>
                </c:pt>
                <c:pt idx="294">
                  <c:v>42522</c:v>
                </c:pt>
                <c:pt idx="295">
                  <c:v>42552</c:v>
                </c:pt>
                <c:pt idx="296">
                  <c:v>42583</c:v>
                </c:pt>
                <c:pt idx="297">
                  <c:v>42614</c:v>
                </c:pt>
                <c:pt idx="298">
                  <c:v>42644</c:v>
                </c:pt>
                <c:pt idx="299">
                  <c:v>42675</c:v>
                </c:pt>
                <c:pt idx="300">
                  <c:v>42705</c:v>
                </c:pt>
                <c:pt idx="301">
                  <c:v>42736</c:v>
                </c:pt>
                <c:pt idx="302">
                  <c:v>42767</c:v>
                </c:pt>
                <c:pt idx="303">
                  <c:v>42795</c:v>
                </c:pt>
                <c:pt idx="304">
                  <c:v>42826</c:v>
                </c:pt>
                <c:pt idx="305">
                  <c:v>42856</c:v>
                </c:pt>
                <c:pt idx="306">
                  <c:v>42887</c:v>
                </c:pt>
                <c:pt idx="307">
                  <c:v>42917</c:v>
                </c:pt>
                <c:pt idx="308">
                  <c:v>42948</c:v>
                </c:pt>
                <c:pt idx="309">
                  <c:v>42979</c:v>
                </c:pt>
                <c:pt idx="310">
                  <c:v>43009</c:v>
                </c:pt>
                <c:pt idx="311">
                  <c:v>43040</c:v>
                </c:pt>
                <c:pt idx="312">
                  <c:v>43070</c:v>
                </c:pt>
                <c:pt idx="313">
                  <c:v>43101</c:v>
                </c:pt>
                <c:pt idx="314">
                  <c:v>43132</c:v>
                </c:pt>
                <c:pt idx="315">
                  <c:v>43160</c:v>
                </c:pt>
                <c:pt idx="316">
                  <c:v>43191</c:v>
                </c:pt>
                <c:pt idx="317">
                  <c:v>43221</c:v>
                </c:pt>
                <c:pt idx="318">
                  <c:v>43252</c:v>
                </c:pt>
                <c:pt idx="319">
                  <c:v>43282</c:v>
                </c:pt>
                <c:pt idx="320">
                  <c:v>43313</c:v>
                </c:pt>
                <c:pt idx="321">
                  <c:v>43344</c:v>
                </c:pt>
                <c:pt idx="322">
                  <c:v>43374</c:v>
                </c:pt>
                <c:pt idx="323">
                  <c:v>43405</c:v>
                </c:pt>
                <c:pt idx="324">
                  <c:v>43435</c:v>
                </c:pt>
              </c:numCache>
            </c:numRef>
          </c:cat>
          <c:val>
            <c:numRef>
              <c:f>NFSP!$B$3:$B$327</c:f>
              <c:numCache>
                <c:formatCode>0.0%</c:formatCode>
                <c:ptCount val="325"/>
                <c:pt idx="0">
                  <c:v>-2.8599999999999959E-2</c:v>
                </c:pt>
                <c:pt idx="1">
                  <c:v>-3.2500000000000001E-2</c:v>
                </c:pt>
                <c:pt idx="2">
                  <c:v>-2.8799999999999992E-2</c:v>
                </c:pt>
                <c:pt idx="3">
                  <c:v>-2.9200000000000004E-2</c:v>
                </c:pt>
                <c:pt idx="4">
                  <c:v>-2.9399999999999982E-2</c:v>
                </c:pt>
                <c:pt idx="5">
                  <c:v>-2.8899999999999981E-2</c:v>
                </c:pt>
                <c:pt idx="6">
                  <c:v>-2.9700000000000004E-2</c:v>
                </c:pt>
                <c:pt idx="7">
                  <c:v>-2.7200000000000002E-2</c:v>
                </c:pt>
                <c:pt idx="8">
                  <c:v>-3.2800000000000051E-2</c:v>
                </c:pt>
                <c:pt idx="9">
                  <c:v>-2.9399999999999982E-2</c:v>
                </c:pt>
                <c:pt idx="10">
                  <c:v>-3.1899999999999984E-2</c:v>
                </c:pt>
                <c:pt idx="11">
                  <c:v>-2.849999999999997E-2</c:v>
                </c:pt>
                <c:pt idx="12">
                  <c:v>-2.6099999999999957E-2</c:v>
                </c:pt>
                <c:pt idx="13">
                  <c:v>-3.1000000000000028E-2</c:v>
                </c:pt>
                <c:pt idx="14">
                  <c:v>-2.8500000000000025E-2</c:v>
                </c:pt>
                <c:pt idx="15">
                  <c:v>-2.6300000000000046E-2</c:v>
                </c:pt>
                <c:pt idx="16">
                  <c:v>-2.1699999999999942E-2</c:v>
                </c:pt>
                <c:pt idx="17">
                  <c:v>-2.2199999999999998E-2</c:v>
                </c:pt>
                <c:pt idx="18">
                  <c:v>-2.4799999999999933E-2</c:v>
                </c:pt>
                <c:pt idx="19">
                  <c:v>-2.7100000000000013E-2</c:v>
                </c:pt>
                <c:pt idx="20">
                  <c:v>-2.2100000000000009E-2</c:v>
                </c:pt>
                <c:pt idx="21">
                  <c:v>-2.1399999999999975E-2</c:v>
                </c:pt>
                <c:pt idx="22">
                  <c:v>-2.2199999999999886E-2</c:v>
                </c:pt>
                <c:pt idx="23">
                  <c:v>-2.3599999999999954E-2</c:v>
                </c:pt>
                <c:pt idx="24">
                  <c:v>-2.6100000000000012E-2</c:v>
                </c:pt>
                <c:pt idx="25">
                  <c:v>-2.5700000000000056E-2</c:v>
                </c:pt>
                <c:pt idx="26">
                  <c:v>-3.080000000000005E-2</c:v>
                </c:pt>
                <c:pt idx="27">
                  <c:v>-3.5399999999999987E-2</c:v>
                </c:pt>
                <c:pt idx="28">
                  <c:v>-3.5200000000000009E-2</c:v>
                </c:pt>
                <c:pt idx="29">
                  <c:v>-3.4299999999999997E-2</c:v>
                </c:pt>
                <c:pt idx="30">
                  <c:v>-3.6299999999999999E-2</c:v>
                </c:pt>
                <c:pt idx="31">
                  <c:v>-3.1799999999999939E-2</c:v>
                </c:pt>
                <c:pt idx="32">
                  <c:v>-3.9399999999999991E-2</c:v>
                </c:pt>
                <c:pt idx="33">
                  <c:v>-4.4699999999999962E-2</c:v>
                </c:pt>
                <c:pt idx="34">
                  <c:v>-5.1699999999999913E-2</c:v>
                </c:pt>
                <c:pt idx="35">
                  <c:v>-4.9500000000000044E-2</c:v>
                </c:pt>
                <c:pt idx="36">
                  <c:v>-5.0499999999999989E-2</c:v>
                </c:pt>
                <c:pt idx="37">
                  <c:v>-4.9100000000000033E-2</c:v>
                </c:pt>
                <c:pt idx="38">
                  <c:v>-3.9699999999999958E-2</c:v>
                </c:pt>
                <c:pt idx="39">
                  <c:v>-4.0500000000000036E-2</c:v>
                </c:pt>
                <c:pt idx="40">
                  <c:v>-4.2800000000000005E-2</c:v>
                </c:pt>
                <c:pt idx="41">
                  <c:v>-4.3200000000000002E-2</c:v>
                </c:pt>
                <c:pt idx="42">
                  <c:v>-3.5900000000000001E-2</c:v>
                </c:pt>
                <c:pt idx="43">
                  <c:v>-3.1599999999999996E-2</c:v>
                </c:pt>
                <c:pt idx="44">
                  <c:v>-2.5900000000000006E-2</c:v>
                </c:pt>
                <c:pt idx="45">
                  <c:v>-2.0099999999999993E-2</c:v>
                </c:pt>
                <c:pt idx="46">
                  <c:v>-1.3899999999999996E-2</c:v>
                </c:pt>
                <c:pt idx="47">
                  <c:v>-9.8000000000000032E-3</c:v>
                </c:pt>
                <c:pt idx="48">
                  <c:v>-3.1999999999999945E-3</c:v>
                </c:pt>
                <c:pt idx="49">
                  <c:v>3.2999999999999974E-3</c:v>
                </c:pt>
                <c:pt idx="50">
                  <c:v>-1.799999999999996E-3</c:v>
                </c:pt>
                <c:pt idx="51">
                  <c:v>-1.9999999999999879E-3</c:v>
                </c:pt>
                <c:pt idx="52">
                  <c:v>4.2999999999999983E-3</c:v>
                </c:pt>
                <c:pt idx="53">
                  <c:v>7.6000000000000095E-3</c:v>
                </c:pt>
                <c:pt idx="54">
                  <c:v>7.6999999999999985E-3</c:v>
                </c:pt>
                <c:pt idx="55">
                  <c:v>7.6000000000000026E-3</c:v>
                </c:pt>
                <c:pt idx="56">
                  <c:v>8.000000000000014E-3</c:v>
                </c:pt>
                <c:pt idx="57">
                  <c:v>7.6000000000000026E-3</c:v>
                </c:pt>
                <c:pt idx="58">
                  <c:v>7.7000000000000055E-3</c:v>
                </c:pt>
                <c:pt idx="59">
                  <c:v>4.5999999999999999E-3</c:v>
                </c:pt>
                <c:pt idx="60">
                  <c:v>8.9999999999999802E-4</c:v>
                </c:pt>
                <c:pt idx="61">
                  <c:v>-9.9999999999995925E-5</c:v>
                </c:pt>
                <c:pt idx="62">
                  <c:v>-6.9999999999999923E-4</c:v>
                </c:pt>
                <c:pt idx="63">
                  <c:v>2.3999999999999994E-3</c:v>
                </c:pt>
                <c:pt idx="64">
                  <c:v>-8.9999999999999802E-4</c:v>
                </c:pt>
                <c:pt idx="65">
                  <c:v>-1.4000000000000054E-3</c:v>
                </c:pt>
                <c:pt idx="66">
                  <c:v>-6.1000000000000013E-3</c:v>
                </c:pt>
                <c:pt idx="67">
                  <c:v>-5.2000000000000032E-3</c:v>
                </c:pt>
                <c:pt idx="68">
                  <c:v>-7.5999999999999956E-3</c:v>
                </c:pt>
                <c:pt idx="69">
                  <c:v>-5.9999999999999984E-3</c:v>
                </c:pt>
                <c:pt idx="70">
                  <c:v>-1.0000000000000009E-3</c:v>
                </c:pt>
                <c:pt idx="71">
                  <c:v>-5.0000000000000738E-4</c:v>
                </c:pt>
                <c:pt idx="72">
                  <c:v>8.4999999999999937E-3</c:v>
                </c:pt>
                <c:pt idx="73">
                  <c:v>7.5000000000000067E-3</c:v>
                </c:pt>
                <c:pt idx="74">
                  <c:v>8.7999999999999953E-3</c:v>
                </c:pt>
                <c:pt idx="75">
                  <c:v>7.4999999999999997E-3</c:v>
                </c:pt>
                <c:pt idx="76">
                  <c:v>7.0999999999999952E-3</c:v>
                </c:pt>
                <c:pt idx="77">
                  <c:v>8.3000000000000018E-3</c:v>
                </c:pt>
                <c:pt idx="78">
                  <c:v>1.3499999999999998E-2</c:v>
                </c:pt>
                <c:pt idx="79">
                  <c:v>1.1600000000000006E-2</c:v>
                </c:pt>
                <c:pt idx="80">
                  <c:v>1.04E-2</c:v>
                </c:pt>
                <c:pt idx="81">
                  <c:v>1.1200000000000002E-2</c:v>
                </c:pt>
                <c:pt idx="82">
                  <c:v>7.5000000000000067E-3</c:v>
                </c:pt>
                <c:pt idx="83">
                  <c:v>8.9000000000000051E-3</c:v>
                </c:pt>
                <c:pt idx="84">
                  <c:v>-9.9999999999988987E-5</c:v>
                </c:pt>
                <c:pt idx="85">
                  <c:v>-2.8999999999999998E-3</c:v>
                </c:pt>
                <c:pt idx="86">
                  <c:v>-4.3999999999999873E-3</c:v>
                </c:pt>
                <c:pt idx="87">
                  <c:v>-6.2999999999999862E-3</c:v>
                </c:pt>
                <c:pt idx="88">
                  <c:v>-6.2000000000000111E-3</c:v>
                </c:pt>
                <c:pt idx="89">
                  <c:v>-7.7000000000000124E-3</c:v>
                </c:pt>
                <c:pt idx="90">
                  <c:v>-1.4300000000000007E-2</c:v>
                </c:pt>
                <c:pt idx="91">
                  <c:v>-1.7999999999999988E-2</c:v>
                </c:pt>
                <c:pt idx="92">
                  <c:v>-1.8700000000000008E-2</c:v>
                </c:pt>
                <c:pt idx="93">
                  <c:v>-2.5899999999999992E-2</c:v>
                </c:pt>
                <c:pt idx="94">
                  <c:v>-2.8200000000000003E-2</c:v>
                </c:pt>
                <c:pt idx="95">
                  <c:v>-3.0600000000000002E-2</c:v>
                </c:pt>
                <c:pt idx="96">
                  <c:v>-2.9700000000000004E-2</c:v>
                </c:pt>
                <c:pt idx="97">
                  <c:v>-3.0200000000000005E-2</c:v>
                </c:pt>
                <c:pt idx="98">
                  <c:v>-3.1399999999999997E-2</c:v>
                </c:pt>
                <c:pt idx="99">
                  <c:v>-3.1999999999999994E-2</c:v>
                </c:pt>
                <c:pt idx="100">
                  <c:v>-3.4400000000000007E-2</c:v>
                </c:pt>
                <c:pt idx="101">
                  <c:v>-3.7500000000000006E-2</c:v>
                </c:pt>
                <c:pt idx="102">
                  <c:v>-3.5500000000000004E-2</c:v>
                </c:pt>
                <c:pt idx="103">
                  <c:v>-3.1599999999999996E-2</c:v>
                </c:pt>
                <c:pt idx="104">
                  <c:v>-3.2500000000000001E-2</c:v>
                </c:pt>
                <c:pt idx="105">
                  <c:v>-3.0800000000000001E-2</c:v>
                </c:pt>
                <c:pt idx="106">
                  <c:v>-3.0100000000000002E-2</c:v>
                </c:pt>
                <c:pt idx="107">
                  <c:v>-3.379999999999999E-2</c:v>
                </c:pt>
                <c:pt idx="108">
                  <c:v>-3.27E-2</c:v>
                </c:pt>
                <c:pt idx="109">
                  <c:v>-3.3599999999999998E-2</c:v>
                </c:pt>
                <c:pt idx="110">
                  <c:v>-3.2799999999999989E-2</c:v>
                </c:pt>
                <c:pt idx="111">
                  <c:v>-3.2500000000000015E-2</c:v>
                </c:pt>
                <c:pt idx="112">
                  <c:v>-3.56E-2</c:v>
                </c:pt>
                <c:pt idx="113">
                  <c:v>-3.4500000000000003E-2</c:v>
                </c:pt>
                <c:pt idx="114">
                  <c:v>-3.5899999999999987E-2</c:v>
                </c:pt>
                <c:pt idx="115">
                  <c:v>-3.7299999999999993E-2</c:v>
                </c:pt>
                <c:pt idx="116">
                  <c:v>-3.4800000000000011E-2</c:v>
                </c:pt>
                <c:pt idx="117">
                  <c:v>-3.4999999999999989E-2</c:v>
                </c:pt>
                <c:pt idx="118">
                  <c:v>-3.6499999999999991E-2</c:v>
                </c:pt>
                <c:pt idx="119">
                  <c:v>-3.3700000000000015E-2</c:v>
                </c:pt>
                <c:pt idx="120">
                  <c:v>-3.2700000000000007E-2</c:v>
                </c:pt>
                <c:pt idx="121">
                  <c:v>-3.3000000000000002E-2</c:v>
                </c:pt>
                <c:pt idx="122">
                  <c:v>-3.3799999999999997E-2</c:v>
                </c:pt>
                <c:pt idx="123">
                  <c:v>-3.1899999999999998E-2</c:v>
                </c:pt>
                <c:pt idx="124">
                  <c:v>-3.0499999999999992E-2</c:v>
                </c:pt>
                <c:pt idx="125">
                  <c:v>-2.9899999999999996E-2</c:v>
                </c:pt>
                <c:pt idx="126">
                  <c:v>-0.03</c:v>
                </c:pt>
                <c:pt idx="127">
                  <c:v>-3.0300000000000021E-2</c:v>
                </c:pt>
                <c:pt idx="128">
                  <c:v>-2.8300000000000006E-2</c:v>
                </c:pt>
                <c:pt idx="129">
                  <c:v>-3.0199999999999991E-2</c:v>
                </c:pt>
                <c:pt idx="130">
                  <c:v>-3.2199999999999993E-2</c:v>
                </c:pt>
                <c:pt idx="131">
                  <c:v>-3.3080342344473698E-2</c:v>
                </c:pt>
                <c:pt idx="132">
                  <c:v>-3.1921617318099754E-2</c:v>
                </c:pt>
                <c:pt idx="133">
                  <c:v>-3.2431366105973677E-2</c:v>
                </c:pt>
                <c:pt idx="134">
                  <c:v>-3.3519326854440187E-2</c:v>
                </c:pt>
                <c:pt idx="135">
                  <c:v>-3.333624325080356E-2</c:v>
                </c:pt>
                <c:pt idx="136">
                  <c:v>-3.5686802873906652E-2</c:v>
                </c:pt>
                <c:pt idx="137">
                  <c:v>-3.6106935260570773E-2</c:v>
                </c:pt>
                <c:pt idx="138">
                  <c:v>-3.4210888819092684E-2</c:v>
                </c:pt>
                <c:pt idx="139">
                  <c:v>-3.4196000638521747E-2</c:v>
                </c:pt>
                <c:pt idx="140">
                  <c:v>-3.551199422750808E-2</c:v>
                </c:pt>
                <c:pt idx="141">
                  <c:v>-3.3529268387562955E-2</c:v>
                </c:pt>
                <c:pt idx="142">
                  <c:v>-3.3442670452873559E-2</c:v>
                </c:pt>
                <c:pt idx="143">
                  <c:v>-3.3609689694469889E-2</c:v>
                </c:pt>
                <c:pt idx="144">
                  <c:v>-3.2359001259799139E-2</c:v>
                </c:pt>
                <c:pt idx="145">
                  <c:v>-3.3464875094649169E-2</c:v>
                </c:pt>
                <c:pt idx="146">
                  <c:v>-3.3261398484756226E-2</c:v>
                </c:pt>
                <c:pt idx="147">
                  <c:v>-3.4255253283626136E-2</c:v>
                </c:pt>
                <c:pt idx="148">
                  <c:v>-3.2882541135551488E-2</c:v>
                </c:pt>
                <c:pt idx="149">
                  <c:v>-3.3346048907894318E-2</c:v>
                </c:pt>
                <c:pt idx="150">
                  <c:v>-3.5941039152304462E-2</c:v>
                </c:pt>
                <c:pt idx="151">
                  <c:v>-3.602005234387206E-2</c:v>
                </c:pt>
                <c:pt idx="152">
                  <c:v>-3.678337695382617E-2</c:v>
                </c:pt>
                <c:pt idx="153">
                  <c:v>-3.6487779520832049E-2</c:v>
                </c:pt>
                <c:pt idx="154">
                  <c:v>-3.6277351089706096E-2</c:v>
                </c:pt>
                <c:pt idx="155">
                  <c:v>-3.5105494817793716E-2</c:v>
                </c:pt>
                <c:pt idx="156">
                  <c:v>-3.6888465134987718E-2</c:v>
                </c:pt>
                <c:pt idx="157">
                  <c:v>-3.7827607746194002E-2</c:v>
                </c:pt>
                <c:pt idx="158">
                  <c:v>-3.6435555378098318E-2</c:v>
                </c:pt>
                <c:pt idx="159">
                  <c:v>-3.7262179916871314E-2</c:v>
                </c:pt>
                <c:pt idx="160">
                  <c:v>-4.075326950161199E-2</c:v>
                </c:pt>
                <c:pt idx="161">
                  <c:v>-4.0069203359793783E-2</c:v>
                </c:pt>
                <c:pt idx="162">
                  <c:v>-3.9943838884059307E-2</c:v>
                </c:pt>
                <c:pt idx="163">
                  <c:v>-4.0185736998719655E-2</c:v>
                </c:pt>
                <c:pt idx="164">
                  <c:v>-4.0229310116539282E-2</c:v>
                </c:pt>
                <c:pt idx="165">
                  <c:v>-3.9369715543824714E-2</c:v>
                </c:pt>
                <c:pt idx="166">
                  <c:v>-3.9700349899979268E-2</c:v>
                </c:pt>
                <c:pt idx="167">
                  <c:v>-3.9106656125112695E-2</c:v>
                </c:pt>
                <c:pt idx="168">
                  <c:v>-3.7448862172716903E-2</c:v>
                </c:pt>
                <c:pt idx="169">
                  <c:v>-3.4170921208034867E-2</c:v>
                </c:pt>
                <c:pt idx="170">
                  <c:v>-3.3735925195407752E-2</c:v>
                </c:pt>
                <c:pt idx="171">
                  <c:v>-3.2907251573292065E-2</c:v>
                </c:pt>
                <c:pt idx="172">
                  <c:v>-3.3140499746260439E-2</c:v>
                </c:pt>
                <c:pt idx="173">
                  <c:v>-3.2976766616354659E-2</c:v>
                </c:pt>
                <c:pt idx="174">
                  <c:v>-3.3218890740418346E-2</c:v>
                </c:pt>
                <c:pt idx="175">
                  <c:v>-3.2366157043557713E-2</c:v>
                </c:pt>
                <c:pt idx="176">
                  <c:v>-3.3523712194212629E-2</c:v>
                </c:pt>
                <c:pt idx="177">
                  <c:v>-3.2226893452826776E-2</c:v>
                </c:pt>
                <c:pt idx="178">
                  <c:v>-3.2857349735874057E-2</c:v>
                </c:pt>
                <c:pt idx="179">
                  <c:v>-3.2842958471073345E-2</c:v>
                </c:pt>
                <c:pt idx="180">
                  <c:v>-3.1507365321618255E-2</c:v>
                </c:pt>
                <c:pt idx="181">
                  <c:v>-3.4897842525949026E-2</c:v>
                </c:pt>
                <c:pt idx="182">
                  <c:v>-3.4983055463891875E-2</c:v>
                </c:pt>
                <c:pt idx="183">
                  <c:v>-3.4126229559427304E-2</c:v>
                </c:pt>
                <c:pt idx="184">
                  <c:v>-3.4105140278415651E-2</c:v>
                </c:pt>
                <c:pt idx="185">
                  <c:v>-3.4503655689622451E-2</c:v>
                </c:pt>
                <c:pt idx="186">
                  <c:v>-3.3944438139915302E-2</c:v>
                </c:pt>
                <c:pt idx="187">
                  <c:v>-3.3965132745376631E-2</c:v>
                </c:pt>
                <c:pt idx="188">
                  <c:v>-3.2362188606364292E-2</c:v>
                </c:pt>
                <c:pt idx="189">
                  <c:v>-3.2127320857847592E-2</c:v>
                </c:pt>
                <c:pt idx="190">
                  <c:v>-3.2398560665970848E-2</c:v>
                </c:pt>
                <c:pt idx="191">
                  <c:v>-3.3432984340280997E-2</c:v>
                </c:pt>
                <c:pt idx="192">
                  <c:v>-3.2378480492074396E-2</c:v>
                </c:pt>
                <c:pt idx="193">
                  <c:v>-3.3904607762597107E-2</c:v>
                </c:pt>
                <c:pt idx="194">
                  <c:v>-3.4337162616554111E-2</c:v>
                </c:pt>
                <c:pt idx="195">
                  <c:v>-3.6318289883855472E-2</c:v>
                </c:pt>
                <c:pt idx="196">
                  <c:v>-3.610692805311852E-2</c:v>
                </c:pt>
                <c:pt idx="197">
                  <c:v>-3.5964569898656804E-2</c:v>
                </c:pt>
                <c:pt idx="198">
                  <c:v>-3.6201737466345398E-2</c:v>
                </c:pt>
                <c:pt idx="199">
                  <c:v>-3.7184701339649934E-2</c:v>
                </c:pt>
                <c:pt idx="200">
                  <c:v>-3.7645989625735975E-2</c:v>
                </c:pt>
                <c:pt idx="201">
                  <c:v>-3.8504125312274297E-2</c:v>
                </c:pt>
                <c:pt idx="202">
                  <c:v>-3.9814943014933102E-2</c:v>
                </c:pt>
                <c:pt idx="203">
                  <c:v>-3.6879642575908381E-2</c:v>
                </c:pt>
                <c:pt idx="204">
                  <c:v>-3.3308747482959943E-2</c:v>
                </c:pt>
                <c:pt idx="205">
                  <c:v>-2.8910656234313322E-2</c:v>
                </c:pt>
                <c:pt idx="206">
                  <c:v>-2.7395596304107282E-2</c:v>
                </c:pt>
                <c:pt idx="207">
                  <c:v>-2.5622061189160598E-2</c:v>
                </c:pt>
                <c:pt idx="208">
                  <c:v>-2.30326664086032E-2</c:v>
                </c:pt>
                <c:pt idx="209">
                  <c:v>-2.0918278384581036E-2</c:v>
                </c:pt>
                <c:pt idx="210">
                  <c:v>-1.8652700948861314E-2</c:v>
                </c:pt>
                <c:pt idx="211">
                  <c:v>-1.5993451432552763E-2</c:v>
                </c:pt>
                <c:pt idx="212">
                  <c:v>-1.4578891401266057E-2</c:v>
                </c:pt>
                <c:pt idx="213">
                  <c:v>-1.0694418681358326E-2</c:v>
                </c:pt>
                <c:pt idx="214">
                  <c:v>-9.3614906899333449E-3</c:v>
                </c:pt>
                <c:pt idx="215">
                  <c:v>-1.3295622336650133E-2</c:v>
                </c:pt>
                <c:pt idx="216">
                  <c:v>-1.9432367228807684E-2</c:v>
                </c:pt>
                <c:pt idx="217">
                  <c:v>-2.1838244837523758E-2</c:v>
                </c:pt>
                <c:pt idx="218">
                  <c:v>-2.1510101359778207E-2</c:v>
                </c:pt>
                <c:pt idx="219">
                  <c:v>-1.880411247253256E-2</c:v>
                </c:pt>
                <c:pt idx="220">
                  <c:v>-2.0946051117537917E-2</c:v>
                </c:pt>
                <c:pt idx="221">
                  <c:v>-2.0208618374596404E-2</c:v>
                </c:pt>
                <c:pt idx="222">
                  <c:v>-1.9626335172125427E-2</c:v>
                </c:pt>
                <c:pt idx="223">
                  <c:v>-1.9131403906975646E-2</c:v>
                </c:pt>
                <c:pt idx="224">
                  <c:v>-1.8794140690525426E-2</c:v>
                </c:pt>
                <c:pt idx="225">
                  <c:v>-2.7509126508938164E-2</c:v>
                </c:pt>
                <c:pt idx="226">
                  <c:v>-2.613525639683463E-2</c:v>
                </c:pt>
                <c:pt idx="227">
                  <c:v>-2.3674971121888422E-2</c:v>
                </c:pt>
                <c:pt idx="228">
                  <c:v>-2.6170881076282234E-2</c:v>
                </c:pt>
                <c:pt idx="229">
                  <c:v>-2.6299000590743658E-2</c:v>
                </c:pt>
                <c:pt idx="230">
                  <c:v>-2.716334692998057E-2</c:v>
                </c:pt>
                <c:pt idx="231">
                  <c:v>-3.0343153562485438E-2</c:v>
                </c:pt>
                <c:pt idx="232">
                  <c:v>-2.9476688423104351E-2</c:v>
                </c:pt>
                <c:pt idx="233">
                  <c:v>-3.0823334678680533E-2</c:v>
                </c:pt>
                <c:pt idx="234">
                  <c:v>-3.3143619919844582E-2</c:v>
                </c:pt>
                <c:pt idx="235">
                  <c:v>-3.5739970854676055E-2</c:v>
                </c:pt>
                <c:pt idx="236">
                  <c:v>-3.5230560595730875E-2</c:v>
                </c:pt>
                <c:pt idx="237">
                  <c:v>-3.0282200191029611E-2</c:v>
                </c:pt>
                <c:pt idx="238">
                  <c:v>-3.1018634412366086E-2</c:v>
                </c:pt>
                <c:pt idx="239">
                  <c:v>-3.1711216201023719E-2</c:v>
                </c:pt>
                <c:pt idx="240">
                  <c:v>-2.9410248617570498E-2</c:v>
                </c:pt>
                <c:pt idx="241">
                  <c:v>-3.1055191516431262E-2</c:v>
                </c:pt>
                <c:pt idx="242">
                  <c:v>-3.1186780396810419E-2</c:v>
                </c:pt>
                <c:pt idx="243">
                  <c:v>-3.0165224951726601E-2</c:v>
                </c:pt>
                <c:pt idx="244">
                  <c:v>-2.9099965653547073E-2</c:v>
                </c:pt>
                <c:pt idx="245">
                  <c:v>-2.7813814596656949E-2</c:v>
                </c:pt>
                <c:pt idx="246">
                  <c:v>-2.5335171425508066E-2</c:v>
                </c:pt>
                <c:pt idx="247" formatCode="0%">
                  <c:v>-2.3328804344354814E-2</c:v>
                </c:pt>
                <c:pt idx="248" formatCode="0%">
                  <c:v>-2.2775497171124995E-2</c:v>
                </c:pt>
                <c:pt idx="249" formatCode="0%">
                  <c:v>-2.1235775149602058E-2</c:v>
                </c:pt>
                <c:pt idx="250" formatCode="0%">
                  <c:v>-2.0712756367469248E-2</c:v>
                </c:pt>
                <c:pt idx="251" formatCode="0%">
                  <c:v>-1.7694665616512509E-2</c:v>
                </c:pt>
                <c:pt idx="252" formatCode="0%">
                  <c:v>-2.1797803473318722E-2</c:v>
                </c:pt>
                <c:pt idx="253" formatCode="0%">
                  <c:v>-2.2459014931634751E-2</c:v>
                </c:pt>
                <c:pt idx="254" formatCode="0%">
                  <c:v>-1.9751442183347737E-2</c:v>
                </c:pt>
                <c:pt idx="255" formatCode="0%">
                  <c:v>-1.8205833922199825E-2</c:v>
                </c:pt>
                <c:pt idx="256" formatCode="0%">
                  <c:v>-1.7213227793939623E-2</c:v>
                </c:pt>
                <c:pt idx="257" formatCode="0%">
                  <c:v>-1.7683858319543878E-2</c:v>
                </c:pt>
                <c:pt idx="258" formatCode="0%">
                  <c:v>-1.8050231277870005E-2</c:v>
                </c:pt>
                <c:pt idx="259" formatCode="0%">
                  <c:v>-1.7251727337287956E-2</c:v>
                </c:pt>
                <c:pt idx="260" formatCode="0%">
                  <c:v>-1.6472911663024749E-2</c:v>
                </c:pt>
                <c:pt idx="261" formatCode="0%">
                  <c:v>-1.4277235196809316E-2</c:v>
                </c:pt>
                <c:pt idx="262" formatCode="0%">
                  <c:v>-1.2967929657177336E-2</c:v>
                </c:pt>
                <c:pt idx="263" formatCode="0%">
                  <c:v>-1.9539745798024269E-2</c:v>
                </c:pt>
                <c:pt idx="264" formatCode="0%">
                  <c:v>-1.7125402315154241E-2</c:v>
                </c:pt>
                <c:pt idx="265" formatCode="0%">
                  <c:v>-1.5058023713455528E-2</c:v>
                </c:pt>
                <c:pt idx="266" formatCode="0%">
                  <c:v>-1.5849905637515739E-2</c:v>
                </c:pt>
                <c:pt idx="267" formatCode="0%">
                  <c:v>-1.5744906140935589E-2</c:v>
                </c:pt>
                <c:pt idx="268" formatCode="0%">
                  <c:v>-1.6831195378447218E-2</c:v>
                </c:pt>
                <c:pt idx="269" formatCode="0%">
                  <c:v>-1.3695078083022994E-2</c:v>
                </c:pt>
                <c:pt idx="270" formatCode="0%">
                  <c:v>-1.2291057106886816E-2</c:v>
                </c:pt>
                <c:pt idx="271" formatCode="0%">
                  <c:v>-1.0975057938248123E-2</c:v>
                </c:pt>
                <c:pt idx="272" formatCode="0%">
                  <c:v>-8.4252013969077812E-3</c:v>
                </c:pt>
                <c:pt idx="273" formatCode="0%">
                  <c:v>-5.4642396370029912E-3</c:v>
                </c:pt>
                <c:pt idx="274" formatCode="0%">
                  <c:v>-5.0013973500114559E-3</c:v>
                </c:pt>
                <c:pt idx="275" formatCode="0%">
                  <c:v>1.6067226085391094E-3</c:v>
                </c:pt>
                <c:pt idx="276" formatCode="0%">
                  <c:v>5.6300690854669501E-3</c:v>
                </c:pt>
                <c:pt idx="277">
                  <c:v>5.4134124135547549E-3</c:v>
                </c:pt>
                <c:pt idx="278">
                  <c:v>6.1658103963859569E-3</c:v>
                </c:pt>
                <c:pt idx="279">
                  <c:v>6.6953935052888221E-3</c:v>
                </c:pt>
                <c:pt idx="280">
                  <c:v>7.264031430502282E-3</c:v>
                </c:pt>
                <c:pt idx="281">
                  <c:v>6.5456259865584619E-3</c:v>
                </c:pt>
                <c:pt idx="282">
                  <c:v>7.7351143553493458E-3</c:v>
                </c:pt>
                <c:pt idx="283">
                  <c:v>8.6027305574975458E-3</c:v>
                </c:pt>
                <c:pt idx="284">
                  <c:v>7.3775281956914365E-3</c:v>
                </c:pt>
                <c:pt idx="285">
                  <c:v>4.3124644862185483E-3</c:v>
                </c:pt>
                <c:pt idx="286">
                  <c:v>6.8583101694086332E-3</c:v>
                </c:pt>
                <c:pt idx="287">
                  <c:v>8.7609122742618624E-3</c:v>
                </c:pt>
                <c:pt idx="288">
                  <c:v>1.8554507200133387E-2</c:v>
                </c:pt>
                <c:pt idx="289">
                  <c:v>1.7389002851392384E-2</c:v>
                </c:pt>
                <c:pt idx="290">
                  <c:v>2.0760648113013834E-2</c:v>
                </c:pt>
                <c:pt idx="291">
                  <c:v>2.2532263015727926E-2</c:v>
                </c:pt>
                <c:pt idx="292">
                  <c:v>2.3015747321787548E-2</c:v>
                </c:pt>
                <c:pt idx="293">
                  <c:v>2.4784707380207025E-2</c:v>
                </c:pt>
                <c:pt idx="294">
                  <c:v>2.4743905004187064E-2</c:v>
                </c:pt>
                <c:pt idx="295">
                  <c:v>2.5118754310858457E-2</c:v>
                </c:pt>
                <c:pt idx="296">
                  <c:v>2.7417010002894128E-2</c:v>
                </c:pt>
                <c:pt idx="297">
                  <c:v>3.0479389439462219E-2</c:v>
                </c:pt>
                <c:pt idx="298">
                  <c:v>2.2180650931725061E-2</c:v>
                </c:pt>
                <c:pt idx="299">
                  <c:v>2.5230617866763505E-2</c:v>
                </c:pt>
                <c:pt idx="300">
                  <c:v>2.4889748883847762E-2</c:v>
                </c:pt>
                <c:pt idx="301">
                  <c:v>2.3343456835237138E-2</c:v>
                </c:pt>
                <c:pt idx="302">
                  <c:v>2.3325437075012664E-2</c:v>
                </c:pt>
                <c:pt idx="303">
                  <c:v>2.3291266477630072E-2</c:v>
                </c:pt>
                <c:pt idx="304">
                  <c:v>2.2801512281909433E-2</c:v>
                </c:pt>
                <c:pt idx="305">
                  <c:v>2.4640974107459575E-2</c:v>
                </c:pt>
                <c:pt idx="306">
                  <c:v>2.6035813391851091E-2</c:v>
                </c:pt>
                <c:pt idx="307">
                  <c:v>2.6444488920489215E-2</c:v>
                </c:pt>
                <c:pt idx="308">
                  <c:v>2.4382343847005789E-2</c:v>
                </c:pt>
                <c:pt idx="309">
                  <c:v>2.3486623416399715E-2</c:v>
                </c:pt>
                <c:pt idx="310">
                  <c:v>2.8750493223587748E-2</c:v>
                </c:pt>
                <c:pt idx="311">
                  <c:v>2.2791435742266074E-2</c:v>
                </c:pt>
                <c:pt idx="312">
                  <c:v>1.6857268709457047E-2</c:v>
                </c:pt>
                <c:pt idx="313">
                  <c:v>1.5235270563982837E-2</c:v>
                </c:pt>
                <c:pt idx="314">
                  <c:v>1.4282556858080872E-2</c:v>
                </c:pt>
                <c:pt idx="315">
                  <c:v>1.6382785073922407E-2</c:v>
                </c:pt>
                <c:pt idx="316">
                  <c:v>1.777609227431098E-2</c:v>
                </c:pt>
                <c:pt idx="317">
                  <c:v>1.437053148351207E-2</c:v>
                </c:pt>
                <c:pt idx="318">
                  <c:v>1.344996087862765E-2</c:v>
                </c:pt>
                <c:pt idx="319">
                  <c:v>1.1447284387104217E-2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7C-4ABF-855D-1725A58906E1}"/>
            </c:ext>
          </c:extLst>
        </c:ser>
        <c:ser>
          <c:idx val="1"/>
          <c:order val="1"/>
          <c:tx>
            <c:strRef>
              <c:f>NFSP!$C$2</c:f>
              <c:strCache>
                <c:ptCount val="1"/>
                <c:pt idx="0">
                  <c:v>Juros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NFSP!$A$3:$A$327</c:f>
              <c:numCache>
                <c:formatCode>mmm\-yy</c:formatCode>
                <c:ptCount val="325"/>
                <c:pt idx="0">
                  <c:v>33573</c:v>
                </c:pt>
                <c:pt idx="1">
                  <c:v>33604</c:v>
                </c:pt>
                <c:pt idx="2">
                  <c:v>33635</c:v>
                </c:pt>
                <c:pt idx="3">
                  <c:v>33664</c:v>
                </c:pt>
                <c:pt idx="4">
                  <c:v>33695</c:v>
                </c:pt>
                <c:pt idx="5">
                  <c:v>33725</c:v>
                </c:pt>
                <c:pt idx="6">
                  <c:v>33756</c:v>
                </c:pt>
                <c:pt idx="7">
                  <c:v>33786</c:v>
                </c:pt>
                <c:pt idx="8">
                  <c:v>33817</c:v>
                </c:pt>
                <c:pt idx="9">
                  <c:v>33848</c:v>
                </c:pt>
                <c:pt idx="10">
                  <c:v>33878</c:v>
                </c:pt>
                <c:pt idx="11">
                  <c:v>33909</c:v>
                </c:pt>
                <c:pt idx="12">
                  <c:v>33939</c:v>
                </c:pt>
                <c:pt idx="13">
                  <c:v>33970</c:v>
                </c:pt>
                <c:pt idx="14">
                  <c:v>34001</c:v>
                </c:pt>
                <c:pt idx="15">
                  <c:v>34029</c:v>
                </c:pt>
                <c:pt idx="16">
                  <c:v>34060</c:v>
                </c:pt>
                <c:pt idx="17">
                  <c:v>34090</c:v>
                </c:pt>
                <c:pt idx="18">
                  <c:v>34121</c:v>
                </c:pt>
                <c:pt idx="19">
                  <c:v>34151</c:v>
                </c:pt>
                <c:pt idx="20">
                  <c:v>34182</c:v>
                </c:pt>
                <c:pt idx="21">
                  <c:v>34213</c:v>
                </c:pt>
                <c:pt idx="22">
                  <c:v>34243</c:v>
                </c:pt>
                <c:pt idx="23">
                  <c:v>34274</c:v>
                </c:pt>
                <c:pt idx="24">
                  <c:v>34304</c:v>
                </c:pt>
                <c:pt idx="25">
                  <c:v>34335</c:v>
                </c:pt>
                <c:pt idx="26">
                  <c:v>34366</c:v>
                </c:pt>
                <c:pt idx="27">
                  <c:v>34394</c:v>
                </c:pt>
                <c:pt idx="28">
                  <c:v>34425</c:v>
                </c:pt>
                <c:pt idx="29">
                  <c:v>34455</c:v>
                </c:pt>
                <c:pt idx="30">
                  <c:v>34486</c:v>
                </c:pt>
                <c:pt idx="31">
                  <c:v>34516</c:v>
                </c:pt>
                <c:pt idx="32">
                  <c:v>34547</c:v>
                </c:pt>
                <c:pt idx="33">
                  <c:v>34578</c:v>
                </c:pt>
                <c:pt idx="34">
                  <c:v>34608</c:v>
                </c:pt>
                <c:pt idx="35">
                  <c:v>34639</c:v>
                </c:pt>
                <c:pt idx="36">
                  <c:v>34669</c:v>
                </c:pt>
                <c:pt idx="37">
                  <c:v>34700</c:v>
                </c:pt>
                <c:pt idx="38">
                  <c:v>34731</c:v>
                </c:pt>
                <c:pt idx="39">
                  <c:v>34759</c:v>
                </c:pt>
                <c:pt idx="40">
                  <c:v>34790</c:v>
                </c:pt>
                <c:pt idx="41">
                  <c:v>34820</c:v>
                </c:pt>
                <c:pt idx="42">
                  <c:v>34851</c:v>
                </c:pt>
                <c:pt idx="43">
                  <c:v>34881</c:v>
                </c:pt>
                <c:pt idx="44">
                  <c:v>34912</c:v>
                </c:pt>
                <c:pt idx="45">
                  <c:v>34943</c:v>
                </c:pt>
                <c:pt idx="46">
                  <c:v>34973</c:v>
                </c:pt>
                <c:pt idx="47">
                  <c:v>35004</c:v>
                </c:pt>
                <c:pt idx="48">
                  <c:v>35034</c:v>
                </c:pt>
                <c:pt idx="49">
                  <c:v>35065</c:v>
                </c:pt>
                <c:pt idx="50">
                  <c:v>35096</c:v>
                </c:pt>
                <c:pt idx="51">
                  <c:v>35125</c:v>
                </c:pt>
                <c:pt idx="52">
                  <c:v>35156</c:v>
                </c:pt>
                <c:pt idx="53">
                  <c:v>35186</c:v>
                </c:pt>
                <c:pt idx="54">
                  <c:v>35217</c:v>
                </c:pt>
                <c:pt idx="55">
                  <c:v>35247</c:v>
                </c:pt>
                <c:pt idx="56">
                  <c:v>35278</c:v>
                </c:pt>
                <c:pt idx="57">
                  <c:v>35309</c:v>
                </c:pt>
                <c:pt idx="58">
                  <c:v>35339</c:v>
                </c:pt>
                <c:pt idx="59">
                  <c:v>35370</c:v>
                </c:pt>
                <c:pt idx="60">
                  <c:v>35400</c:v>
                </c:pt>
                <c:pt idx="61">
                  <c:v>35431</c:v>
                </c:pt>
                <c:pt idx="62">
                  <c:v>35462</c:v>
                </c:pt>
                <c:pt idx="63">
                  <c:v>35490</c:v>
                </c:pt>
                <c:pt idx="64">
                  <c:v>35521</c:v>
                </c:pt>
                <c:pt idx="65">
                  <c:v>35551</c:v>
                </c:pt>
                <c:pt idx="66">
                  <c:v>35582</c:v>
                </c:pt>
                <c:pt idx="67">
                  <c:v>35612</c:v>
                </c:pt>
                <c:pt idx="68">
                  <c:v>35643</c:v>
                </c:pt>
                <c:pt idx="69">
                  <c:v>35674</c:v>
                </c:pt>
                <c:pt idx="70">
                  <c:v>35704</c:v>
                </c:pt>
                <c:pt idx="71">
                  <c:v>35735</c:v>
                </c:pt>
                <c:pt idx="72">
                  <c:v>35765</c:v>
                </c:pt>
                <c:pt idx="73">
                  <c:v>35796</c:v>
                </c:pt>
                <c:pt idx="74">
                  <c:v>35827</c:v>
                </c:pt>
                <c:pt idx="75">
                  <c:v>35855</c:v>
                </c:pt>
                <c:pt idx="76">
                  <c:v>35886</c:v>
                </c:pt>
                <c:pt idx="77">
                  <c:v>35916</c:v>
                </c:pt>
                <c:pt idx="78">
                  <c:v>35947</c:v>
                </c:pt>
                <c:pt idx="79">
                  <c:v>35977</c:v>
                </c:pt>
                <c:pt idx="80">
                  <c:v>36008</c:v>
                </c:pt>
                <c:pt idx="81">
                  <c:v>36039</c:v>
                </c:pt>
                <c:pt idx="82">
                  <c:v>36069</c:v>
                </c:pt>
                <c:pt idx="83">
                  <c:v>36100</c:v>
                </c:pt>
                <c:pt idx="84">
                  <c:v>36130</c:v>
                </c:pt>
                <c:pt idx="85">
                  <c:v>36161</c:v>
                </c:pt>
                <c:pt idx="86">
                  <c:v>36192</c:v>
                </c:pt>
                <c:pt idx="87">
                  <c:v>36220</c:v>
                </c:pt>
                <c:pt idx="88">
                  <c:v>36251</c:v>
                </c:pt>
                <c:pt idx="89">
                  <c:v>36281</c:v>
                </c:pt>
                <c:pt idx="90">
                  <c:v>36312</c:v>
                </c:pt>
                <c:pt idx="91">
                  <c:v>36342</c:v>
                </c:pt>
                <c:pt idx="92">
                  <c:v>36373</c:v>
                </c:pt>
                <c:pt idx="93">
                  <c:v>36404</c:v>
                </c:pt>
                <c:pt idx="94">
                  <c:v>36434</c:v>
                </c:pt>
                <c:pt idx="95">
                  <c:v>36465</c:v>
                </c:pt>
                <c:pt idx="96">
                  <c:v>36495</c:v>
                </c:pt>
                <c:pt idx="97">
                  <c:v>36526</c:v>
                </c:pt>
                <c:pt idx="98">
                  <c:v>36557</c:v>
                </c:pt>
                <c:pt idx="99">
                  <c:v>36586</c:v>
                </c:pt>
                <c:pt idx="100">
                  <c:v>36617</c:v>
                </c:pt>
                <c:pt idx="101">
                  <c:v>36647</c:v>
                </c:pt>
                <c:pt idx="102">
                  <c:v>36678</c:v>
                </c:pt>
                <c:pt idx="103">
                  <c:v>36708</c:v>
                </c:pt>
                <c:pt idx="104">
                  <c:v>36739</c:v>
                </c:pt>
                <c:pt idx="105">
                  <c:v>36770</c:v>
                </c:pt>
                <c:pt idx="106">
                  <c:v>36800</c:v>
                </c:pt>
                <c:pt idx="107">
                  <c:v>36831</c:v>
                </c:pt>
                <c:pt idx="108">
                  <c:v>36861</c:v>
                </c:pt>
                <c:pt idx="109">
                  <c:v>36892</c:v>
                </c:pt>
                <c:pt idx="110">
                  <c:v>36923</c:v>
                </c:pt>
                <c:pt idx="111">
                  <c:v>36951</c:v>
                </c:pt>
                <c:pt idx="112">
                  <c:v>36982</c:v>
                </c:pt>
                <c:pt idx="113">
                  <c:v>37012</c:v>
                </c:pt>
                <c:pt idx="114">
                  <c:v>37043</c:v>
                </c:pt>
                <c:pt idx="115">
                  <c:v>37073</c:v>
                </c:pt>
                <c:pt idx="116">
                  <c:v>37104</c:v>
                </c:pt>
                <c:pt idx="117">
                  <c:v>37135</c:v>
                </c:pt>
                <c:pt idx="118">
                  <c:v>37165</c:v>
                </c:pt>
                <c:pt idx="119">
                  <c:v>37196</c:v>
                </c:pt>
                <c:pt idx="120">
                  <c:v>37226</c:v>
                </c:pt>
                <c:pt idx="121">
                  <c:v>37257</c:v>
                </c:pt>
                <c:pt idx="122">
                  <c:v>37288</c:v>
                </c:pt>
                <c:pt idx="123">
                  <c:v>37316</c:v>
                </c:pt>
                <c:pt idx="124">
                  <c:v>37347</c:v>
                </c:pt>
                <c:pt idx="125">
                  <c:v>37377</c:v>
                </c:pt>
                <c:pt idx="126">
                  <c:v>37408</c:v>
                </c:pt>
                <c:pt idx="127">
                  <c:v>37438</c:v>
                </c:pt>
                <c:pt idx="128">
                  <c:v>37469</c:v>
                </c:pt>
                <c:pt idx="129">
                  <c:v>37500</c:v>
                </c:pt>
                <c:pt idx="130">
                  <c:v>37530</c:v>
                </c:pt>
                <c:pt idx="131">
                  <c:v>37561</c:v>
                </c:pt>
                <c:pt idx="132">
                  <c:v>37591</c:v>
                </c:pt>
                <c:pt idx="133">
                  <c:v>37622</c:v>
                </c:pt>
                <c:pt idx="134">
                  <c:v>37653</c:v>
                </c:pt>
                <c:pt idx="135">
                  <c:v>37681</c:v>
                </c:pt>
                <c:pt idx="136">
                  <c:v>37712</c:v>
                </c:pt>
                <c:pt idx="137">
                  <c:v>37742</c:v>
                </c:pt>
                <c:pt idx="138">
                  <c:v>37773</c:v>
                </c:pt>
                <c:pt idx="139">
                  <c:v>37803</c:v>
                </c:pt>
                <c:pt idx="140">
                  <c:v>37834</c:v>
                </c:pt>
                <c:pt idx="141">
                  <c:v>37865</c:v>
                </c:pt>
                <c:pt idx="142">
                  <c:v>37895</c:v>
                </c:pt>
                <c:pt idx="143">
                  <c:v>37926</c:v>
                </c:pt>
                <c:pt idx="144">
                  <c:v>37956</c:v>
                </c:pt>
                <c:pt idx="145">
                  <c:v>37987</c:v>
                </c:pt>
                <c:pt idx="146">
                  <c:v>38018</c:v>
                </c:pt>
                <c:pt idx="147">
                  <c:v>38047</c:v>
                </c:pt>
                <c:pt idx="148">
                  <c:v>38078</c:v>
                </c:pt>
                <c:pt idx="149">
                  <c:v>38108</c:v>
                </c:pt>
                <c:pt idx="150">
                  <c:v>38139</c:v>
                </c:pt>
                <c:pt idx="151">
                  <c:v>38169</c:v>
                </c:pt>
                <c:pt idx="152">
                  <c:v>38200</c:v>
                </c:pt>
                <c:pt idx="153">
                  <c:v>38231</c:v>
                </c:pt>
                <c:pt idx="154">
                  <c:v>38261</c:v>
                </c:pt>
                <c:pt idx="155">
                  <c:v>38292</c:v>
                </c:pt>
                <c:pt idx="156">
                  <c:v>38322</c:v>
                </c:pt>
                <c:pt idx="157">
                  <c:v>38353</c:v>
                </c:pt>
                <c:pt idx="158">
                  <c:v>38384</c:v>
                </c:pt>
                <c:pt idx="159">
                  <c:v>38412</c:v>
                </c:pt>
                <c:pt idx="160">
                  <c:v>38443</c:v>
                </c:pt>
                <c:pt idx="161">
                  <c:v>38473</c:v>
                </c:pt>
                <c:pt idx="162">
                  <c:v>38504</c:v>
                </c:pt>
                <c:pt idx="163">
                  <c:v>38534</c:v>
                </c:pt>
                <c:pt idx="164">
                  <c:v>38565</c:v>
                </c:pt>
                <c:pt idx="165">
                  <c:v>38596</c:v>
                </c:pt>
                <c:pt idx="166">
                  <c:v>38626</c:v>
                </c:pt>
                <c:pt idx="167">
                  <c:v>38657</c:v>
                </c:pt>
                <c:pt idx="168">
                  <c:v>38687</c:v>
                </c:pt>
                <c:pt idx="169">
                  <c:v>38718</c:v>
                </c:pt>
                <c:pt idx="170">
                  <c:v>38749</c:v>
                </c:pt>
                <c:pt idx="171">
                  <c:v>38777</c:v>
                </c:pt>
                <c:pt idx="172">
                  <c:v>38808</c:v>
                </c:pt>
                <c:pt idx="173">
                  <c:v>38838</c:v>
                </c:pt>
                <c:pt idx="174">
                  <c:v>38869</c:v>
                </c:pt>
                <c:pt idx="175">
                  <c:v>38899</c:v>
                </c:pt>
                <c:pt idx="176">
                  <c:v>38930</c:v>
                </c:pt>
                <c:pt idx="177">
                  <c:v>38961</c:v>
                </c:pt>
                <c:pt idx="178">
                  <c:v>38991</c:v>
                </c:pt>
                <c:pt idx="179">
                  <c:v>39022</c:v>
                </c:pt>
                <c:pt idx="180">
                  <c:v>39052</c:v>
                </c:pt>
                <c:pt idx="181">
                  <c:v>39083</c:v>
                </c:pt>
                <c:pt idx="182">
                  <c:v>39114</c:v>
                </c:pt>
                <c:pt idx="183">
                  <c:v>39142</c:v>
                </c:pt>
                <c:pt idx="184">
                  <c:v>39173</c:v>
                </c:pt>
                <c:pt idx="185">
                  <c:v>39203</c:v>
                </c:pt>
                <c:pt idx="186">
                  <c:v>39234</c:v>
                </c:pt>
                <c:pt idx="187">
                  <c:v>39264</c:v>
                </c:pt>
                <c:pt idx="188">
                  <c:v>39295</c:v>
                </c:pt>
                <c:pt idx="189">
                  <c:v>39326</c:v>
                </c:pt>
                <c:pt idx="190">
                  <c:v>39356</c:v>
                </c:pt>
                <c:pt idx="191">
                  <c:v>39387</c:v>
                </c:pt>
                <c:pt idx="192">
                  <c:v>39417</c:v>
                </c:pt>
                <c:pt idx="193">
                  <c:v>39448</c:v>
                </c:pt>
                <c:pt idx="194">
                  <c:v>39479</c:v>
                </c:pt>
                <c:pt idx="195">
                  <c:v>39508</c:v>
                </c:pt>
                <c:pt idx="196">
                  <c:v>39539</c:v>
                </c:pt>
                <c:pt idx="197">
                  <c:v>39569</c:v>
                </c:pt>
                <c:pt idx="198">
                  <c:v>39600</c:v>
                </c:pt>
                <c:pt idx="199">
                  <c:v>39630</c:v>
                </c:pt>
                <c:pt idx="200">
                  <c:v>39661</c:v>
                </c:pt>
                <c:pt idx="201">
                  <c:v>39692</c:v>
                </c:pt>
                <c:pt idx="202">
                  <c:v>39722</c:v>
                </c:pt>
                <c:pt idx="203">
                  <c:v>39753</c:v>
                </c:pt>
                <c:pt idx="204">
                  <c:v>39783</c:v>
                </c:pt>
                <c:pt idx="205">
                  <c:v>39814</c:v>
                </c:pt>
                <c:pt idx="206">
                  <c:v>39845</c:v>
                </c:pt>
                <c:pt idx="207">
                  <c:v>39873</c:v>
                </c:pt>
                <c:pt idx="208">
                  <c:v>39904</c:v>
                </c:pt>
                <c:pt idx="209">
                  <c:v>39934</c:v>
                </c:pt>
                <c:pt idx="210">
                  <c:v>39965</c:v>
                </c:pt>
                <c:pt idx="211">
                  <c:v>39995</c:v>
                </c:pt>
                <c:pt idx="212">
                  <c:v>40026</c:v>
                </c:pt>
                <c:pt idx="213">
                  <c:v>40057</c:v>
                </c:pt>
                <c:pt idx="214">
                  <c:v>40087</c:v>
                </c:pt>
                <c:pt idx="215">
                  <c:v>40118</c:v>
                </c:pt>
                <c:pt idx="216">
                  <c:v>40148</c:v>
                </c:pt>
                <c:pt idx="217">
                  <c:v>40179</c:v>
                </c:pt>
                <c:pt idx="218">
                  <c:v>40210</c:v>
                </c:pt>
                <c:pt idx="219">
                  <c:v>40238</c:v>
                </c:pt>
                <c:pt idx="220">
                  <c:v>40269</c:v>
                </c:pt>
                <c:pt idx="221">
                  <c:v>40299</c:v>
                </c:pt>
                <c:pt idx="222">
                  <c:v>40330</c:v>
                </c:pt>
                <c:pt idx="223">
                  <c:v>40360</c:v>
                </c:pt>
                <c:pt idx="224">
                  <c:v>40391</c:v>
                </c:pt>
                <c:pt idx="225">
                  <c:v>40422</c:v>
                </c:pt>
                <c:pt idx="226">
                  <c:v>40452</c:v>
                </c:pt>
                <c:pt idx="227">
                  <c:v>40483</c:v>
                </c:pt>
                <c:pt idx="228">
                  <c:v>40513</c:v>
                </c:pt>
                <c:pt idx="229">
                  <c:v>40544</c:v>
                </c:pt>
                <c:pt idx="230">
                  <c:v>40575</c:v>
                </c:pt>
                <c:pt idx="231">
                  <c:v>40603</c:v>
                </c:pt>
                <c:pt idx="232">
                  <c:v>40634</c:v>
                </c:pt>
                <c:pt idx="233">
                  <c:v>40664</c:v>
                </c:pt>
                <c:pt idx="234">
                  <c:v>40695</c:v>
                </c:pt>
                <c:pt idx="235">
                  <c:v>40725</c:v>
                </c:pt>
                <c:pt idx="236">
                  <c:v>40756</c:v>
                </c:pt>
                <c:pt idx="237">
                  <c:v>40787</c:v>
                </c:pt>
                <c:pt idx="238">
                  <c:v>40817</c:v>
                </c:pt>
                <c:pt idx="239">
                  <c:v>40848</c:v>
                </c:pt>
                <c:pt idx="240">
                  <c:v>40878</c:v>
                </c:pt>
                <c:pt idx="241">
                  <c:v>40909</c:v>
                </c:pt>
                <c:pt idx="242">
                  <c:v>40940</c:v>
                </c:pt>
                <c:pt idx="243">
                  <c:v>40969</c:v>
                </c:pt>
                <c:pt idx="244">
                  <c:v>41000</c:v>
                </c:pt>
                <c:pt idx="245">
                  <c:v>41030</c:v>
                </c:pt>
                <c:pt idx="246">
                  <c:v>41061</c:v>
                </c:pt>
                <c:pt idx="247">
                  <c:v>41091</c:v>
                </c:pt>
                <c:pt idx="248">
                  <c:v>41122</c:v>
                </c:pt>
                <c:pt idx="249">
                  <c:v>41153</c:v>
                </c:pt>
                <c:pt idx="250">
                  <c:v>41183</c:v>
                </c:pt>
                <c:pt idx="251">
                  <c:v>41214</c:v>
                </c:pt>
                <c:pt idx="252">
                  <c:v>41244</c:v>
                </c:pt>
                <c:pt idx="253">
                  <c:v>41275</c:v>
                </c:pt>
                <c:pt idx="254">
                  <c:v>41306</c:v>
                </c:pt>
                <c:pt idx="255">
                  <c:v>41334</c:v>
                </c:pt>
                <c:pt idx="256">
                  <c:v>41365</c:v>
                </c:pt>
                <c:pt idx="257">
                  <c:v>41395</c:v>
                </c:pt>
                <c:pt idx="258">
                  <c:v>41426</c:v>
                </c:pt>
                <c:pt idx="259">
                  <c:v>41456</c:v>
                </c:pt>
                <c:pt idx="260">
                  <c:v>41487</c:v>
                </c:pt>
                <c:pt idx="261">
                  <c:v>41518</c:v>
                </c:pt>
                <c:pt idx="262">
                  <c:v>41548</c:v>
                </c:pt>
                <c:pt idx="263">
                  <c:v>41579</c:v>
                </c:pt>
                <c:pt idx="264">
                  <c:v>41609</c:v>
                </c:pt>
                <c:pt idx="265">
                  <c:v>41640</c:v>
                </c:pt>
                <c:pt idx="266">
                  <c:v>41671</c:v>
                </c:pt>
                <c:pt idx="267">
                  <c:v>41699</c:v>
                </c:pt>
                <c:pt idx="268">
                  <c:v>41730</c:v>
                </c:pt>
                <c:pt idx="269">
                  <c:v>41760</c:v>
                </c:pt>
                <c:pt idx="270">
                  <c:v>41791</c:v>
                </c:pt>
                <c:pt idx="271">
                  <c:v>41821</c:v>
                </c:pt>
                <c:pt idx="272">
                  <c:v>41852</c:v>
                </c:pt>
                <c:pt idx="273">
                  <c:v>41883</c:v>
                </c:pt>
                <c:pt idx="274">
                  <c:v>41913</c:v>
                </c:pt>
                <c:pt idx="275">
                  <c:v>41944</c:v>
                </c:pt>
                <c:pt idx="276">
                  <c:v>41974</c:v>
                </c:pt>
                <c:pt idx="277">
                  <c:v>42005</c:v>
                </c:pt>
                <c:pt idx="278">
                  <c:v>42036</c:v>
                </c:pt>
                <c:pt idx="279">
                  <c:v>42064</c:v>
                </c:pt>
                <c:pt idx="280">
                  <c:v>42095</c:v>
                </c:pt>
                <c:pt idx="281">
                  <c:v>42125</c:v>
                </c:pt>
                <c:pt idx="282">
                  <c:v>42156</c:v>
                </c:pt>
                <c:pt idx="283">
                  <c:v>42186</c:v>
                </c:pt>
                <c:pt idx="284">
                  <c:v>42217</c:v>
                </c:pt>
                <c:pt idx="285">
                  <c:v>42248</c:v>
                </c:pt>
                <c:pt idx="286">
                  <c:v>42278</c:v>
                </c:pt>
                <c:pt idx="287">
                  <c:v>42309</c:v>
                </c:pt>
                <c:pt idx="288">
                  <c:v>42339</c:v>
                </c:pt>
                <c:pt idx="289">
                  <c:v>42370</c:v>
                </c:pt>
                <c:pt idx="290">
                  <c:v>42401</c:v>
                </c:pt>
                <c:pt idx="291">
                  <c:v>42430</c:v>
                </c:pt>
                <c:pt idx="292">
                  <c:v>42461</c:v>
                </c:pt>
                <c:pt idx="293">
                  <c:v>42491</c:v>
                </c:pt>
                <c:pt idx="294">
                  <c:v>42522</c:v>
                </c:pt>
                <c:pt idx="295">
                  <c:v>42552</c:v>
                </c:pt>
                <c:pt idx="296">
                  <c:v>42583</c:v>
                </c:pt>
                <c:pt idx="297">
                  <c:v>42614</c:v>
                </c:pt>
                <c:pt idx="298">
                  <c:v>42644</c:v>
                </c:pt>
                <c:pt idx="299">
                  <c:v>42675</c:v>
                </c:pt>
                <c:pt idx="300">
                  <c:v>42705</c:v>
                </c:pt>
                <c:pt idx="301">
                  <c:v>42736</c:v>
                </c:pt>
                <c:pt idx="302">
                  <c:v>42767</c:v>
                </c:pt>
                <c:pt idx="303">
                  <c:v>42795</c:v>
                </c:pt>
                <c:pt idx="304">
                  <c:v>42826</c:v>
                </c:pt>
                <c:pt idx="305">
                  <c:v>42856</c:v>
                </c:pt>
                <c:pt idx="306">
                  <c:v>42887</c:v>
                </c:pt>
                <c:pt idx="307">
                  <c:v>42917</c:v>
                </c:pt>
                <c:pt idx="308">
                  <c:v>42948</c:v>
                </c:pt>
                <c:pt idx="309">
                  <c:v>42979</c:v>
                </c:pt>
                <c:pt idx="310">
                  <c:v>43009</c:v>
                </c:pt>
                <c:pt idx="311">
                  <c:v>43040</c:v>
                </c:pt>
                <c:pt idx="312">
                  <c:v>43070</c:v>
                </c:pt>
                <c:pt idx="313">
                  <c:v>43101</c:v>
                </c:pt>
                <c:pt idx="314">
                  <c:v>43132</c:v>
                </c:pt>
                <c:pt idx="315">
                  <c:v>43160</c:v>
                </c:pt>
                <c:pt idx="316">
                  <c:v>43191</c:v>
                </c:pt>
                <c:pt idx="317">
                  <c:v>43221</c:v>
                </c:pt>
                <c:pt idx="318">
                  <c:v>43252</c:v>
                </c:pt>
                <c:pt idx="319">
                  <c:v>43282</c:v>
                </c:pt>
                <c:pt idx="320">
                  <c:v>43313</c:v>
                </c:pt>
                <c:pt idx="321">
                  <c:v>43344</c:v>
                </c:pt>
                <c:pt idx="322">
                  <c:v>43374</c:v>
                </c:pt>
                <c:pt idx="323">
                  <c:v>43405</c:v>
                </c:pt>
                <c:pt idx="324">
                  <c:v>43435</c:v>
                </c:pt>
              </c:numCache>
            </c:numRef>
          </c:cat>
          <c:val>
            <c:numRef>
              <c:f>NFSP!$C$3:$C$327</c:f>
              <c:numCache>
                <c:formatCode>_(* #,##0.00_);_(* \(#,##0.00\);_(* "-"??_);_(@_)</c:formatCode>
                <c:ptCount val="325"/>
                <c:pt idx="131" formatCode="0.0%">
                  <c:v>7.1047831831762373E-2</c:v>
                </c:pt>
                <c:pt idx="132" formatCode="0.0%">
                  <c:v>7.6081770832337497E-2</c:v>
                </c:pt>
                <c:pt idx="133" formatCode="0.0%">
                  <c:v>8.1699830212457747E-2</c:v>
                </c:pt>
                <c:pt idx="134" formatCode="0.0%">
                  <c:v>8.4671532349983661E-2</c:v>
                </c:pt>
                <c:pt idx="135" formatCode="0.0%">
                  <c:v>8.717059641338154E-2</c:v>
                </c:pt>
                <c:pt idx="136" formatCode="0.0%">
                  <c:v>8.540259667316491E-2</c:v>
                </c:pt>
                <c:pt idx="137" formatCode="0.0%">
                  <c:v>8.75926214799298E-2</c:v>
                </c:pt>
                <c:pt idx="138" formatCode="0.0%">
                  <c:v>8.8105886652805609E-2</c:v>
                </c:pt>
                <c:pt idx="139" formatCode="0.0%">
                  <c:v>9.3258270687193945E-2</c:v>
                </c:pt>
                <c:pt idx="140" formatCode="0.0%">
                  <c:v>9.4613118371850352E-2</c:v>
                </c:pt>
                <c:pt idx="141" formatCode="0.0%">
                  <c:v>9.3250965853175202E-2</c:v>
                </c:pt>
                <c:pt idx="142" formatCode="0.0%">
                  <c:v>8.910364686097387E-2</c:v>
                </c:pt>
                <c:pt idx="143" formatCode="0.0%">
                  <c:v>9.0198727597943965E-2</c:v>
                </c:pt>
                <c:pt idx="144" formatCode="0.0%">
                  <c:v>8.416705637924364E-2</c:v>
                </c:pt>
                <c:pt idx="145" formatCode="0.0%">
                  <c:v>7.949516310003478E-2</c:v>
                </c:pt>
                <c:pt idx="146" formatCode="0.0%">
                  <c:v>7.6481092567356357E-2</c:v>
                </c:pt>
                <c:pt idx="147" formatCode="0.0%">
                  <c:v>7.427858117498766E-2</c:v>
                </c:pt>
                <c:pt idx="148" formatCode="0.0%">
                  <c:v>7.5843482602584542E-2</c:v>
                </c:pt>
                <c:pt idx="149" formatCode="0.0%">
                  <c:v>7.3499307367672073E-2</c:v>
                </c:pt>
                <c:pt idx="150" formatCode="0.0%">
                  <c:v>7.2903667867624034E-2</c:v>
                </c:pt>
                <c:pt idx="151" formatCode="0.0%">
                  <c:v>6.9340034997196806E-2</c:v>
                </c:pt>
                <c:pt idx="152" formatCode="0.0%">
                  <c:v>6.7807365693335384E-2</c:v>
                </c:pt>
                <c:pt idx="153" formatCode="0.0%">
                  <c:v>6.7020153601504096E-2</c:v>
                </c:pt>
                <c:pt idx="154" formatCode="0.0%">
                  <c:v>6.7316449128283593E-2</c:v>
                </c:pt>
                <c:pt idx="155" formatCode="0.0%">
                  <c:v>6.5142958278229857E-2</c:v>
                </c:pt>
                <c:pt idx="156" formatCode="0.0%">
                  <c:v>6.5648954307781421E-2</c:v>
                </c:pt>
                <c:pt idx="157" formatCode="0.0%">
                  <c:v>6.5602504402900177E-2</c:v>
                </c:pt>
                <c:pt idx="158" formatCode="0.0%">
                  <c:v>6.5766381840161467E-2</c:v>
                </c:pt>
                <c:pt idx="159" formatCode="0.0%">
                  <c:v>6.7039636659198182E-2</c:v>
                </c:pt>
                <c:pt idx="160" formatCode="0.0%">
                  <c:v>6.814570546589202E-2</c:v>
                </c:pt>
                <c:pt idx="161" formatCode="0.0%">
                  <c:v>6.8931660603371622E-2</c:v>
                </c:pt>
                <c:pt idx="162" formatCode="0.0%">
                  <c:v>7.0977473680914116E-2</c:v>
                </c:pt>
                <c:pt idx="163" formatCode="0.0%">
                  <c:v>7.1525059802199004E-2</c:v>
                </c:pt>
                <c:pt idx="164" formatCode="0.0%">
                  <c:v>7.164684365598939E-2</c:v>
                </c:pt>
                <c:pt idx="165" formatCode="0.0%">
                  <c:v>7.2439410910337579E-2</c:v>
                </c:pt>
                <c:pt idx="166" formatCode="0.0%">
                  <c:v>7.2856181996117514E-2</c:v>
                </c:pt>
                <c:pt idx="167" formatCode="0.0%">
                  <c:v>7.3577698501754857E-2</c:v>
                </c:pt>
                <c:pt idx="168" formatCode="0.0%">
                  <c:v>7.2834742030838687E-2</c:v>
                </c:pt>
                <c:pt idx="169" formatCode="0.0%">
                  <c:v>7.4709470644516857E-2</c:v>
                </c:pt>
                <c:pt idx="170" formatCode="0.0%">
                  <c:v>7.4873881352177526E-2</c:v>
                </c:pt>
                <c:pt idx="171" formatCode="0.0%">
                  <c:v>7.4028727744540862E-2</c:v>
                </c:pt>
                <c:pt idx="172" formatCode="0.0%">
                  <c:v>7.3409917872901881E-2</c:v>
                </c:pt>
                <c:pt idx="173" formatCode="0.0%">
                  <c:v>7.0132988010859126E-2</c:v>
                </c:pt>
                <c:pt idx="174" formatCode="0.0%">
                  <c:v>7.0457235030357376E-2</c:v>
                </c:pt>
                <c:pt idx="175" formatCode="0.0%">
                  <c:v>7.0370215048304832E-2</c:v>
                </c:pt>
                <c:pt idx="176" formatCode="0.0%">
                  <c:v>7.0637144330813889E-2</c:v>
                </c:pt>
                <c:pt idx="177" formatCode="0.0%">
                  <c:v>6.8763855286012726E-2</c:v>
                </c:pt>
                <c:pt idx="178" formatCode="0.0%">
                  <c:v>6.8003295415426546E-2</c:v>
                </c:pt>
                <c:pt idx="179" formatCode="0.0%">
                  <c:v>6.7043876030732558E-2</c:v>
                </c:pt>
                <c:pt idx="180" formatCode="0.0%">
                  <c:v>6.7204204836217002E-2</c:v>
                </c:pt>
                <c:pt idx="181" formatCode="0.0%">
                  <c:v>6.4968898761717894E-2</c:v>
                </c:pt>
                <c:pt idx="182" formatCode="0.0%">
                  <c:v>6.3466772811158353E-2</c:v>
                </c:pt>
                <c:pt idx="183" formatCode="0.0%">
                  <c:v>6.3158848942064361E-2</c:v>
                </c:pt>
                <c:pt idx="184" formatCode="0.0%">
                  <c:v>6.2381771802018142E-2</c:v>
                </c:pt>
                <c:pt idx="185" formatCode="0.0%">
                  <c:v>6.5297590461868546E-2</c:v>
                </c:pt>
                <c:pt idx="186" formatCode="0.0%">
                  <c:v>6.2109839789348288E-2</c:v>
                </c:pt>
                <c:pt idx="187" formatCode="0.0%">
                  <c:v>6.1722313810341413E-2</c:v>
                </c:pt>
                <c:pt idx="188" formatCode="0.0%">
                  <c:v>5.9408503915231552E-2</c:v>
                </c:pt>
                <c:pt idx="189" formatCode="0.0%">
                  <c:v>6.0587685097714061E-2</c:v>
                </c:pt>
                <c:pt idx="190" formatCode="0.0%">
                  <c:v>6.0984052825032976E-2</c:v>
                </c:pt>
                <c:pt idx="191" formatCode="0.0%">
                  <c:v>6.047187740190893E-2</c:v>
                </c:pt>
                <c:pt idx="192" formatCode="0.0%">
                  <c:v>5.9751014152700496E-2</c:v>
                </c:pt>
                <c:pt idx="193" formatCode="0.0%">
                  <c:v>5.889423913011798E-2</c:v>
                </c:pt>
                <c:pt idx="194" formatCode="0.0%">
                  <c:v>5.9882810442509218E-2</c:v>
                </c:pt>
                <c:pt idx="195" formatCode="0.0%">
                  <c:v>5.8452052818353563E-2</c:v>
                </c:pt>
                <c:pt idx="196" formatCode="0.0%">
                  <c:v>5.8606739014327509E-2</c:v>
                </c:pt>
                <c:pt idx="197" formatCode="0.0%">
                  <c:v>5.7806947938002201E-2</c:v>
                </c:pt>
                <c:pt idx="198" formatCode="0.0%">
                  <c:v>5.9252597853191473E-2</c:v>
                </c:pt>
                <c:pt idx="199" formatCode="0.0%">
                  <c:v>5.9976477978294786E-2</c:v>
                </c:pt>
                <c:pt idx="200" formatCode="0.0%">
                  <c:v>5.9840520346466128E-2</c:v>
                </c:pt>
                <c:pt idx="201" formatCode="0.0%">
                  <c:v>5.5873193781299575E-2</c:v>
                </c:pt>
                <c:pt idx="202" formatCode="0.0%">
                  <c:v>5.2971687271420112E-2</c:v>
                </c:pt>
                <c:pt idx="203" formatCode="0.0%">
                  <c:v>5.207101802821907E-2</c:v>
                </c:pt>
                <c:pt idx="204" formatCode="0.0%">
                  <c:v>5.3222287735833269E-2</c:v>
                </c:pt>
                <c:pt idx="205" formatCode="0.0%">
                  <c:v>5.3537065586938548E-2</c:v>
                </c:pt>
                <c:pt idx="206" formatCode="0.0%">
                  <c:v>5.169776374721561E-2</c:v>
                </c:pt>
                <c:pt idx="207" formatCode="0.0%">
                  <c:v>5.2396379130387541E-2</c:v>
                </c:pt>
                <c:pt idx="208" formatCode="0.0%">
                  <c:v>5.1546823727637518E-2</c:v>
                </c:pt>
                <c:pt idx="209" formatCode="0.0%">
                  <c:v>5.016427855064147E-2</c:v>
                </c:pt>
                <c:pt idx="210" formatCode="0.0%">
                  <c:v>4.8871585565899836E-2</c:v>
                </c:pt>
                <c:pt idx="211" formatCode="0.0%">
                  <c:v>4.7888407735999554E-2</c:v>
                </c:pt>
                <c:pt idx="212" formatCode="0.0%">
                  <c:v>4.7826135673983389E-2</c:v>
                </c:pt>
                <c:pt idx="213" formatCode="0.0%">
                  <c:v>5.0835978590758009E-2</c:v>
                </c:pt>
                <c:pt idx="214" formatCode="0.0%">
                  <c:v>5.2204878338246087E-2</c:v>
                </c:pt>
                <c:pt idx="215" formatCode="0.0%">
                  <c:v>5.2940272297246821E-2</c:v>
                </c:pt>
                <c:pt idx="216" formatCode="0.0%">
                  <c:v>5.13078022363848E-2</c:v>
                </c:pt>
                <c:pt idx="217" formatCode="0.0%">
                  <c:v>5.0440706722601807E-2</c:v>
                </c:pt>
                <c:pt idx="218" formatCode="0.0%">
                  <c:v>5.0902421788741145E-2</c:v>
                </c:pt>
                <c:pt idx="219" formatCode="0.0%">
                  <c:v>5.0795949799584704E-2</c:v>
                </c:pt>
                <c:pt idx="220" formatCode="0.0%">
                  <c:v>5.0554093036817176E-2</c:v>
                </c:pt>
                <c:pt idx="221" formatCode="0.0%">
                  <c:v>5.088934164651792E-2</c:v>
                </c:pt>
                <c:pt idx="222" formatCode="0.0%">
                  <c:v>5.0858873260143191E-2</c:v>
                </c:pt>
                <c:pt idx="223" formatCode="0.0%">
                  <c:v>5.0375642706014759E-2</c:v>
                </c:pt>
                <c:pt idx="224" formatCode="0.0%">
                  <c:v>5.0383781102178345E-2</c:v>
                </c:pt>
                <c:pt idx="225" formatCode="0.0%">
                  <c:v>4.9564359816937353E-2</c:v>
                </c:pt>
                <c:pt idx="226" formatCode="0.0%">
                  <c:v>4.9300802577672734E-2</c:v>
                </c:pt>
                <c:pt idx="227" formatCode="0.0%">
                  <c:v>4.9486500104473218E-2</c:v>
                </c:pt>
                <c:pt idx="228" formatCode="0.0%">
                  <c:v>5.0277136280516034E-2</c:v>
                </c:pt>
                <c:pt idx="229" formatCode="0.0%">
                  <c:v>5.1020551673986808E-2</c:v>
                </c:pt>
                <c:pt idx="230" formatCode="0.0%">
                  <c:v>5.1606641277537189E-2</c:v>
                </c:pt>
                <c:pt idx="231" formatCode="0.0%">
                  <c:v>5.2020267182693876E-2</c:v>
                </c:pt>
                <c:pt idx="232" formatCode="0.0%">
                  <c:v>5.2717777779415886E-2</c:v>
                </c:pt>
                <c:pt idx="233" formatCode="0.0%">
                  <c:v>5.3490571802658662E-2</c:v>
                </c:pt>
                <c:pt idx="234" formatCode="0.0%">
                  <c:v>5.3603246950777145E-2</c:v>
                </c:pt>
                <c:pt idx="235" formatCode="0.0%">
                  <c:v>5.3522057912489311E-2</c:v>
                </c:pt>
                <c:pt idx="236" formatCode="0.0%">
                  <c:v>5.4342462950462189E-2</c:v>
                </c:pt>
                <c:pt idx="237" formatCode="0.0%">
                  <c:v>5.4210644848128049E-2</c:v>
                </c:pt>
                <c:pt idx="238" formatCode="0.0%">
                  <c:v>5.4748509932738387E-2</c:v>
                </c:pt>
                <c:pt idx="239" formatCode="0.0%">
                  <c:v>5.4292568300611431E-2</c:v>
                </c:pt>
                <c:pt idx="240" formatCode="0.0%">
                  <c:v>5.4079672703821691E-2</c:v>
                </c:pt>
                <c:pt idx="241" formatCode="0.0%">
                  <c:v>5.3743981276507903E-2</c:v>
                </c:pt>
                <c:pt idx="242" formatCode="0.0%">
                  <c:v>5.3157630184172397E-2</c:v>
                </c:pt>
                <c:pt idx="243" formatCode="0.0%">
                  <c:v>5.2724408462376221E-2</c:v>
                </c:pt>
                <c:pt idx="244" formatCode="0.0%">
                  <c:v>5.1801539772538902E-2</c:v>
                </c:pt>
                <c:pt idx="245" formatCode="0.0%">
                  <c:v>5.0648826060205238E-2</c:v>
                </c:pt>
                <c:pt idx="246" formatCode="0.0%">
                  <c:v>4.9709291265194376E-2</c:v>
                </c:pt>
                <c:pt idx="247" formatCode="0%">
                  <c:v>4.8963438535438164E-2</c:v>
                </c:pt>
                <c:pt idx="248" formatCode="0%">
                  <c:v>4.7960450155525323E-2</c:v>
                </c:pt>
                <c:pt idx="249" formatCode="0%">
                  <c:v>4.6902923563524899E-2</c:v>
                </c:pt>
                <c:pt idx="250" formatCode="0%">
                  <c:v>4.5777834413189791E-2</c:v>
                </c:pt>
                <c:pt idx="251" formatCode="0%">
                  <c:v>4.5021300521138535E-2</c:v>
                </c:pt>
                <c:pt idx="252" formatCode="0%">
                  <c:v>4.4418162575896231E-2</c:v>
                </c:pt>
                <c:pt idx="253" formatCode="0%">
                  <c:v>4.4604871577033668E-2</c:v>
                </c:pt>
                <c:pt idx="254" formatCode="0%">
                  <c:v>4.4724889943863956E-2</c:v>
                </c:pt>
                <c:pt idx="255" formatCode="0%">
                  <c:v>4.4074860101654283E-2</c:v>
                </c:pt>
                <c:pt idx="256" formatCode="0%">
                  <c:v>4.3729131588204719E-2</c:v>
                </c:pt>
                <c:pt idx="257" formatCode="0%">
                  <c:v>4.3688314461852479E-2</c:v>
                </c:pt>
                <c:pt idx="258" formatCode="0%">
                  <c:v>4.3606542634885892E-2</c:v>
                </c:pt>
                <c:pt idx="259" formatCode="0%">
                  <c:v>4.4395127322676094E-2</c:v>
                </c:pt>
                <c:pt idx="260" formatCode="0%">
                  <c:v>4.4641219560372356E-2</c:v>
                </c:pt>
                <c:pt idx="261" formatCode="0%">
                  <c:v>4.4246602594288552E-2</c:v>
                </c:pt>
                <c:pt idx="262" formatCode="0%">
                  <c:v>4.4000957068203811E-2</c:v>
                </c:pt>
                <c:pt idx="263" formatCode="0%">
                  <c:v>4.6210142599262476E-2</c:v>
                </c:pt>
                <c:pt idx="264" formatCode="0%">
                  <c:v>4.6675445066374818E-2</c:v>
                </c:pt>
                <c:pt idx="265" formatCode="0%">
                  <c:v>4.7717530989446783E-2</c:v>
                </c:pt>
                <c:pt idx="266" formatCode="0%">
                  <c:v>4.5633898136511232E-2</c:v>
                </c:pt>
                <c:pt idx="267" formatCode="0%">
                  <c:v>4.478616255520089E-2</c:v>
                </c:pt>
                <c:pt idx="268" formatCode="0%">
                  <c:v>4.5122870457083637E-2</c:v>
                </c:pt>
                <c:pt idx="269" formatCode="0%">
                  <c:v>4.5005713894928558E-2</c:v>
                </c:pt>
                <c:pt idx="270" formatCode="0%">
                  <c:v>4.5020327095447926E-2</c:v>
                </c:pt>
                <c:pt idx="271" formatCode="0%">
                  <c:v>4.559591148196325E-2</c:v>
                </c:pt>
                <c:pt idx="272" formatCode="0%">
                  <c:v>4.4479097014661038E-2</c:v>
                </c:pt>
                <c:pt idx="273" formatCode="0%">
                  <c:v>4.9406446898130195E-2</c:v>
                </c:pt>
                <c:pt idx="274" formatCode="0%">
                  <c:v>4.9774540765500981E-2</c:v>
                </c:pt>
                <c:pt idx="275" formatCode="0%">
                  <c:v>5.014268910916108E-2</c:v>
                </c:pt>
                <c:pt idx="276" formatCode="0%">
                  <c:v>5.3881805611303756E-2</c:v>
                </c:pt>
                <c:pt idx="277" formatCode="0.0%">
                  <c:v>5.1557764911185758E-2</c:v>
                </c:pt>
                <c:pt idx="278" formatCode="0.0%">
                  <c:v>5.9154058011079341E-2</c:v>
                </c:pt>
                <c:pt idx="279" formatCode="0.0%">
                  <c:v>6.7797783739615328E-2</c:v>
                </c:pt>
                <c:pt idx="280" formatCode="0.0%">
                  <c:v>6.4310090186857918E-2</c:v>
                </c:pt>
                <c:pt idx="281" formatCode="0.0%">
                  <c:v>6.9551637538739122E-2</c:v>
                </c:pt>
                <c:pt idx="282" formatCode="0.0%">
                  <c:v>7.0593876031174937E-2</c:v>
                </c:pt>
                <c:pt idx="283" formatCode="0.0%">
                  <c:v>7.6210263535187631E-2</c:v>
                </c:pt>
                <c:pt idx="284" formatCode="0.0%">
                  <c:v>8.1514227524121241E-2</c:v>
                </c:pt>
                <c:pt idx="285" formatCode="0.0%">
                  <c:v>8.5762212955959247E-2</c:v>
                </c:pt>
                <c:pt idx="286" formatCode="0.0%">
                  <c:v>8.4939220907300481E-2</c:v>
                </c:pt>
                <c:pt idx="287" formatCode="0.0%">
                  <c:v>8.3055531163257326E-2</c:v>
                </c:pt>
                <c:pt idx="288" formatCode="0.0%">
                  <c:v>8.3689750215125369E-2</c:v>
                </c:pt>
                <c:pt idx="289" formatCode="0.0%">
                  <c:v>8.994122297078673E-2</c:v>
                </c:pt>
                <c:pt idx="290" formatCode="0.0%">
                  <c:v>8.5178775312705748E-2</c:v>
                </c:pt>
                <c:pt idx="291" formatCode="0.0%">
                  <c:v>7.3432638367870035E-2</c:v>
                </c:pt>
                <c:pt idx="292" formatCode="0.0%">
                  <c:v>7.6742805697613437E-2</c:v>
                </c:pt>
                <c:pt idx="293" formatCode="0.0%">
                  <c:v>7.4768669283716116E-2</c:v>
                </c:pt>
                <c:pt idx="294" formatCode="0.0%">
                  <c:v>7.3492590366525765E-2</c:v>
                </c:pt>
                <c:pt idx="295" formatCode="0.0%">
                  <c:v>6.9636793253250312E-2</c:v>
                </c:pt>
                <c:pt idx="296" formatCode="0.0%">
                  <c:v>6.7817017060001261E-2</c:v>
                </c:pt>
                <c:pt idx="297" formatCode="0.0%">
                  <c:v>6.2875868065600929E-2</c:v>
                </c:pt>
                <c:pt idx="298" formatCode="0.0%">
                  <c:v>6.576546237968614E-2</c:v>
                </c:pt>
                <c:pt idx="299" formatCode="0.0%">
                  <c:v>6.8332878178164289E-2</c:v>
                </c:pt>
                <c:pt idx="300" formatCode="0.0%">
                  <c:v>6.5027875691668194E-2</c:v>
                </c:pt>
                <c:pt idx="301" formatCode="0.0%">
                  <c:v>6.1493540148631447E-2</c:v>
                </c:pt>
                <c:pt idx="302" formatCode="0.0%">
                  <c:v>6.1424183418076178E-2</c:v>
                </c:pt>
                <c:pt idx="303" formatCode="0.0%">
                  <c:v>6.8091720726501395E-2</c:v>
                </c:pt>
                <c:pt idx="304" formatCode="0.0%">
                  <c:v>6.8696088473417516E-2</c:v>
                </c:pt>
                <c:pt idx="305" formatCode="0.0%">
                  <c:v>6.7325701288667369E-2</c:v>
                </c:pt>
                <c:pt idx="306" formatCode="0.0%">
                  <c:v>6.8562199752930056E-2</c:v>
                </c:pt>
                <c:pt idx="307" formatCode="0.0%">
                  <c:v>6.6404464022753698E-2</c:v>
                </c:pt>
                <c:pt idx="308" formatCode="0.0%">
                  <c:v>6.544831365997518E-2</c:v>
                </c:pt>
                <c:pt idx="309" formatCode="0.0%">
                  <c:v>6.3974990423655065E-2</c:v>
                </c:pt>
                <c:pt idx="310" formatCode="0.0%">
                  <c:v>6.3597748465315046E-2</c:v>
                </c:pt>
                <c:pt idx="311" formatCode="0.0%">
                  <c:v>6.1492512131528822E-2</c:v>
                </c:pt>
                <c:pt idx="312" formatCode="0.0%">
                  <c:v>6.1102046568692316E-2</c:v>
                </c:pt>
                <c:pt idx="313" formatCode="0.0%">
                  <c:v>5.9621641362830421E-2</c:v>
                </c:pt>
                <c:pt idx="314" formatCode="0.0%">
                  <c:v>5.9120749613211974E-2</c:v>
                </c:pt>
                <c:pt idx="315" formatCode="0.0%">
                  <c:v>5.7366563833317875E-2</c:v>
                </c:pt>
                <c:pt idx="316" formatCode="0.0%">
                  <c:v>5.7181948555579884E-2</c:v>
                </c:pt>
                <c:pt idx="317" formatCode="0.0%">
                  <c:v>5.7593007059903313E-2</c:v>
                </c:pt>
                <c:pt idx="318" formatCode="0.0%">
                  <c:v>5.9478457294209419E-2</c:v>
                </c:pt>
                <c:pt idx="319" formatCode="0.0%">
                  <c:v>5.8582762251314729E-2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7C-4ABF-855D-1725A58906E1}"/>
            </c:ext>
          </c:extLst>
        </c:ser>
        <c:ser>
          <c:idx val="2"/>
          <c:order val="2"/>
          <c:tx>
            <c:strRef>
              <c:f>NFSP!$D$2</c:f>
              <c:strCache>
                <c:ptCount val="1"/>
                <c:pt idx="0">
                  <c:v>Nominal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NFSP!$A$3:$A$327</c:f>
              <c:numCache>
                <c:formatCode>mmm\-yy</c:formatCode>
                <c:ptCount val="325"/>
                <c:pt idx="0">
                  <c:v>33573</c:v>
                </c:pt>
                <c:pt idx="1">
                  <c:v>33604</c:v>
                </c:pt>
                <c:pt idx="2">
                  <c:v>33635</c:v>
                </c:pt>
                <c:pt idx="3">
                  <c:v>33664</c:v>
                </c:pt>
                <c:pt idx="4">
                  <c:v>33695</c:v>
                </c:pt>
                <c:pt idx="5">
                  <c:v>33725</c:v>
                </c:pt>
                <c:pt idx="6">
                  <c:v>33756</c:v>
                </c:pt>
                <c:pt idx="7">
                  <c:v>33786</c:v>
                </c:pt>
                <c:pt idx="8">
                  <c:v>33817</c:v>
                </c:pt>
                <c:pt idx="9">
                  <c:v>33848</c:v>
                </c:pt>
                <c:pt idx="10">
                  <c:v>33878</c:v>
                </c:pt>
                <c:pt idx="11">
                  <c:v>33909</c:v>
                </c:pt>
                <c:pt idx="12">
                  <c:v>33939</c:v>
                </c:pt>
                <c:pt idx="13">
                  <c:v>33970</c:v>
                </c:pt>
                <c:pt idx="14">
                  <c:v>34001</c:v>
                </c:pt>
                <c:pt idx="15">
                  <c:v>34029</c:v>
                </c:pt>
                <c:pt idx="16">
                  <c:v>34060</c:v>
                </c:pt>
                <c:pt idx="17">
                  <c:v>34090</c:v>
                </c:pt>
                <c:pt idx="18">
                  <c:v>34121</c:v>
                </c:pt>
                <c:pt idx="19">
                  <c:v>34151</c:v>
                </c:pt>
                <c:pt idx="20">
                  <c:v>34182</c:v>
                </c:pt>
                <c:pt idx="21">
                  <c:v>34213</c:v>
                </c:pt>
                <c:pt idx="22">
                  <c:v>34243</c:v>
                </c:pt>
                <c:pt idx="23">
                  <c:v>34274</c:v>
                </c:pt>
                <c:pt idx="24">
                  <c:v>34304</c:v>
                </c:pt>
                <c:pt idx="25">
                  <c:v>34335</c:v>
                </c:pt>
                <c:pt idx="26">
                  <c:v>34366</c:v>
                </c:pt>
                <c:pt idx="27">
                  <c:v>34394</c:v>
                </c:pt>
                <c:pt idx="28">
                  <c:v>34425</c:v>
                </c:pt>
                <c:pt idx="29">
                  <c:v>34455</c:v>
                </c:pt>
                <c:pt idx="30">
                  <c:v>34486</c:v>
                </c:pt>
                <c:pt idx="31">
                  <c:v>34516</c:v>
                </c:pt>
                <c:pt idx="32">
                  <c:v>34547</c:v>
                </c:pt>
                <c:pt idx="33">
                  <c:v>34578</c:v>
                </c:pt>
                <c:pt idx="34">
                  <c:v>34608</c:v>
                </c:pt>
                <c:pt idx="35">
                  <c:v>34639</c:v>
                </c:pt>
                <c:pt idx="36">
                  <c:v>34669</c:v>
                </c:pt>
                <c:pt idx="37">
                  <c:v>34700</c:v>
                </c:pt>
                <c:pt idx="38">
                  <c:v>34731</c:v>
                </c:pt>
                <c:pt idx="39">
                  <c:v>34759</c:v>
                </c:pt>
                <c:pt idx="40">
                  <c:v>34790</c:v>
                </c:pt>
                <c:pt idx="41">
                  <c:v>34820</c:v>
                </c:pt>
                <c:pt idx="42">
                  <c:v>34851</c:v>
                </c:pt>
                <c:pt idx="43">
                  <c:v>34881</c:v>
                </c:pt>
                <c:pt idx="44">
                  <c:v>34912</c:v>
                </c:pt>
                <c:pt idx="45">
                  <c:v>34943</c:v>
                </c:pt>
                <c:pt idx="46">
                  <c:v>34973</c:v>
                </c:pt>
                <c:pt idx="47">
                  <c:v>35004</c:v>
                </c:pt>
                <c:pt idx="48">
                  <c:v>35034</c:v>
                </c:pt>
                <c:pt idx="49">
                  <c:v>35065</c:v>
                </c:pt>
                <c:pt idx="50">
                  <c:v>35096</c:v>
                </c:pt>
                <c:pt idx="51">
                  <c:v>35125</c:v>
                </c:pt>
                <c:pt idx="52">
                  <c:v>35156</c:v>
                </c:pt>
                <c:pt idx="53">
                  <c:v>35186</c:v>
                </c:pt>
                <c:pt idx="54">
                  <c:v>35217</c:v>
                </c:pt>
                <c:pt idx="55">
                  <c:v>35247</c:v>
                </c:pt>
                <c:pt idx="56">
                  <c:v>35278</c:v>
                </c:pt>
                <c:pt idx="57">
                  <c:v>35309</c:v>
                </c:pt>
                <c:pt idx="58">
                  <c:v>35339</c:v>
                </c:pt>
                <c:pt idx="59">
                  <c:v>35370</c:v>
                </c:pt>
                <c:pt idx="60">
                  <c:v>35400</c:v>
                </c:pt>
                <c:pt idx="61">
                  <c:v>35431</c:v>
                </c:pt>
                <c:pt idx="62">
                  <c:v>35462</c:v>
                </c:pt>
                <c:pt idx="63">
                  <c:v>35490</c:v>
                </c:pt>
                <c:pt idx="64">
                  <c:v>35521</c:v>
                </c:pt>
                <c:pt idx="65">
                  <c:v>35551</c:v>
                </c:pt>
                <c:pt idx="66">
                  <c:v>35582</c:v>
                </c:pt>
                <c:pt idx="67">
                  <c:v>35612</c:v>
                </c:pt>
                <c:pt idx="68">
                  <c:v>35643</c:v>
                </c:pt>
                <c:pt idx="69">
                  <c:v>35674</c:v>
                </c:pt>
                <c:pt idx="70">
                  <c:v>35704</c:v>
                </c:pt>
                <c:pt idx="71">
                  <c:v>35735</c:v>
                </c:pt>
                <c:pt idx="72">
                  <c:v>35765</c:v>
                </c:pt>
                <c:pt idx="73">
                  <c:v>35796</c:v>
                </c:pt>
                <c:pt idx="74">
                  <c:v>35827</c:v>
                </c:pt>
                <c:pt idx="75">
                  <c:v>35855</c:v>
                </c:pt>
                <c:pt idx="76">
                  <c:v>35886</c:v>
                </c:pt>
                <c:pt idx="77">
                  <c:v>35916</c:v>
                </c:pt>
                <c:pt idx="78">
                  <c:v>35947</c:v>
                </c:pt>
                <c:pt idx="79">
                  <c:v>35977</c:v>
                </c:pt>
                <c:pt idx="80">
                  <c:v>36008</c:v>
                </c:pt>
                <c:pt idx="81">
                  <c:v>36039</c:v>
                </c:pt>
                <c:pt idx="82">
                  <c:v>36069</c:v>
                </c:pt>
                <c:pt idx="83">
                  <c:v>36100</c:v>
                </c:pt>
                <c:pt idx="84">
                  <c:v>36130</c:v>
                </c:pt>
                <c:pt idx="85">
                  <c:v>36161</c:v>
                </c:pt>
                <c:pt idx="86">
                  <c:v>36192</c:v>
                </c:pt>
                <c:pt idx="87">
                  <c:v>36220</c:v>
                </c:pt>
                <c:pt idx="88">
                  <c:v>36251</c:v>
                </c:pt>
                <c:pt idx="89">
                  <c:v>36281</c:v>
                </c:pt>
                <c:pt idx="90">
                  <c:v>36312</c:v>
                </c:pt>
                <c:pt idx="91">
                  <c:v>36342</c:v>
                </c:pt>
                <c:pt idx="92">
                  <c:v>36373</c:v>
                </c:pt>
                <c:pt idx="93">
                  <c:v>36404</c:v>
                </c:pt>
                <c:pt idx="94">
                  <c:v>36434</c:v>
                </c:pt>
                <c:pt idx="95">
                  <c:v>36465</c:v>
                </c:pt>
                <c:pt idx="96">
                  <c:v>36495</c:v>
                </c:pt>
                <c:pt idx="97">
                  <c:v>36526</c:v>
                </c:pt>
                <c:pt idx="98">
                  <c:v>36557</c:v>
                </c:pt>
                <c:pt idx="99">
                  <c:v>36586</c:v>
                </c:pt>
                <c:pt idx="100">
                  <c:v>36617</c:v>
                </c:pt>
                <c:pt idx="101">
                  <c:v>36647</c:v>
                </c:pt>
                <c:pt idx="102">
                  <c:v>36678</c:v>
                </c:pt>
                <c:pt idx="103">
                  <c:v>36708</c:v>
                </c:pt>
                <c:pt idx="104">
                  <c:v>36739</c:v>
                </c:pt>
                <c:pt idx="105">
                  <c:v>36770</c:v>
                </c:pt>
                <c:pt idx="106">
                  <c:v>36800</c:v>
                </c:pt>
                <c:pt idx="107">
                  <c:v>36831</c:v>
                </c:pt>
                <c:pt idx="108">
                  <c:v>36861</c:v>
                </c:pt>
                <c:pt idx="109">
                  <c:v>36892</c:v>
                </c:pt>
                <c:pt idx="110">
                  <c:v>36923</c:v>
                </c:pt>
                <c:pt idx="111">
                  <c:v>36951</c:v>
                </c:pt>
                <c:pt idx="112">
                  <c:v>36982</c:v>
                </c:pt>
                <c:pt idx="113">
                  <c:v>37012</c:v>
                </c:pt>
                <c:pt idx="114">
                  <c:v>37043</c:v>
                </c:pt>
                <c:pt idx="115">
                  <c:v>37073</c:v>
                </c:pt>
                <c:pt idx="116">
                  <c:v>37104</c:v>
                </c:pt>
                <c:pt idx="117">
                  <c:v>37135</c:v>
                </c:pt>
                <c:pt idx="118">
                  <c:v>37165</c:v>
                </c:pt>
                <c:pt idx="119">
                  <c:v>37196</c:v>
                </c:pt>
                <c:pt idx="120">
                  <c:v>37226</c:v>
                </c:pt>
                <c:pt idx="121">
                  <c:v>37257</c:v>
                </c:pt>
                <c:pt idx="122">
                  <c:v>37288</c:v>
                </c:pt>
                <c:pt idx="123">
                  <c:v>37316</c:v>
                </c:pt>
                <c:pt idx="124">
                  <c:v>37347</c:v>
                </c:pt>
                <c:pt idx="125">
                  <c:v>37377</c:v>
                </c:pt>
                <c:pt idx="126">
                  <c:v>37408</c:v>
                </c:pt>
                <c:pt idx="127">
                  <c:v>37438</c:v>
                </c:pt>
                <c:pt idx="128">
                  <c:v>37469</c:v>
                </c:pt>
                <c:pt idx="129">
                  <c:v>37500</c:v>
                </c:pt>
                <c:pt idx="130">
                  <c:v>37530</c:v>
                </c:pt>
                <c:pt idx="131">
                  <c:v>37561</c:v>
                </c:pt>
                <c:pt idx="132">
                  <c:v>37591</c:v>
                </c:pt>
                <c:pt idx="133">
                  <c:v>37622</c:v>
                </c:pt>
                <c:pt idx="134">
                  <c:v>37653</c:v>
                </c:pt>
                <c:pt idx="135">
                  <c:v>37681</c:v>
                </c:pt>
                <c:pt idx="136">
                  <c:v>37712</c:v>
                </c:pt>
                <c:pt idx="137">
                  <c:v>37742</c:v>
                </c:pt>
                <c:pt idx="138">
                  <c:v>37773</c:v>
                </c:pt>
                <c:pt idx="139">
                  <c:v>37803</c:v>
                </c:pt>
                <c:pt idx="140">
                  <c:v>37834</c:v>
                </c:pt>
                <c:pt idx="141">
                  <c:v>37865</c:v>
                </c:pt>
                <c:pt idx="142">
                  <c:v>37895</c:v>
                </c:pt>
                <c:pt idx="143">
                  <c:v>37926</c:v>
                </c:pt>
                <c:pt idx="144">
                  <c:v>37956</c:v>
                </c:pt>
                <c:pt idx="145">
                  <c:v>37987</c:v>
                </c:pt>
                <c:pt idx="146">
                  <c:v>38018</c:v>
                </c:pt>
                <c:pt idx="147">
                  <c:v>38047</c:v>
                </c:pt>
                <c:pt idx="148">
                  <c:v>38078</c:v>
                </c:pt>
                <c:pt idx="149">
                  <c:v>38108</c:v>
                </c:pt>
                <c:pt idx="150">
                  <c:v>38139</c:v>
                </c:pt>
                <c:pt idx="151">
                  <c:v>38169</c:v>
                </c:pt>
                <c:pt idx="152">
                  <c:v>38200</c:v>
                </c:pt>
                <c:pt idx="153">
                  <c:v>38231</c:v>
                </c:pt>
                <c:pt idx="154">
                  <c:v>38261</c:v>
                </c:pt>
                <c:pt idx="155">
                  <c:v>38292</c:v>
                </c:pt>
                <c:pt idx="156">
                  <c:v>38322</c:v>
                </c:pt>
                <c:pt idx="157">
                  <c:v>38353</c:v>
                </c:pt>
                <c:pt idx="158">
                  <c:v>38384</c:v>
                </c:pt>
                <c:pt idx="159">
                  <c:v>38412</c:v>
                </c:pt>
                <c:pt idx="160">
                  <c:v>38443</c:v>
                </c:pt>
                <c:pt idx="161">
                  <c:v>38473</c:v>
                </c:pt>
                <c:pt idx="162">
                  <c:v>38504</c:v>
                </c:pt>
                <c:pt idx="163">
                  <c:v>38534</c:v>
                </c:pt>
                <c:pt idx="164">
                  <c:v>38565</c:v>
                </c:pt>
                <c:pt idx="165">
                  <c:v>38596</c:v>
                </c:pt>
                <c:pt idx="166">
                  <c:v>38626</c:v>
                </c:pt>
                <c:pt idx="167">
                  <c:v>38657</c:v>
                </c:pt>
                <c:pt idx="168">
                  <c:v>38687</c:v>
                </c:pt>
                <c:pt idx="169">
                  <c:v>38718</c:v>
                </c:pt>
                <c:pt idx="170">
                  <c:v>38749</c:v>
                </c:pt>
                <c:pt idx="171">
                  <c:v>38777</c:v>
                </c:pt>
                <c:pt idx="172">
                  <c:v>38808</c:v>
                </c:pt>
                <c:pt idx="173">
                  <c:v>38838</c:v>
                </c:pt>
                <c:pt idx="174">
                  <c:v>38869</c:v>
                </c:pt>
                <c:pt idx="175">
                  <c:v>38899</c:v>
                </c:pt>
                <c:pt idx="176">
                  <c:v>38930</c:v>
                </c:pt>
                <c:pt idx="177">
                  <c:v>38961</c:v>
                </c:pt>
                <c:pt idx="178">
                  <c:v>38991</c:v>
                </c:pt>
                <c:pt idx="179">
                  <c:v>39022</c:v>
                </c:pt>
                <c:pt idx="180">
                  <c:v>39052</c:v>
                </c:pt>
                <c:pt idx="181">
                  <c:v>39083</c:v>
                </c:pt>
                <c:pt idx="182">
                  <c:v>39114</c:v>
                </c:pt>
                <c:pt idx="183">
                  <c:v>39142</c:v>
                </c:pt>
                <c:pt idx="184">
                  <c:v>39173</c:v>
                </c:pt>
                <c:pt idx="185">
                  <c:v>39203</c:v>
                </c:pt>
                <c:pt idx="186">
                  <c:v>39234</c:v>
                </c:pt>
                <c:pt idx="187">
                  <c:v>39264</c:v>
                </c:pt>
                <c:pt idx="188">
                  <c:v>39295</c:v>
                </c:pt>
                <c:pt idx="189">
                  <c:v>39326</c:v>
                </c:pt>
                <c:pt idx="190">
                  <c:v>39356</c:v>
                </c:pt>
                <c:pt idx="191">
                  <c:v>39387</c:v>
                </c:pt>
                <c:pt idx="192">
                  <c:v>39417</c:v>
                </c:pt>
                <c:pt idx="193">
                  <c:v>39448</c:v>
                </c:pt>
                <c:pt idx="194">
                  <c:v>39479</c:v>
                </c:pt>
                <c:pt idx="195">
                  <c:v>39508</c:v>
                </c:pt>
                <c:pt idx="196">
                  <c:v>39539</c:v>
                </c:pt>
                <c:pt idx="197">
                  <c:v>39569</c:v>
                </c:pt>
                <c:pt idx="198">
                  <c:v>39600</c:v>
                </c:pt>
                <c:pt idx="199">
                  <c:v>39630</c:v>
                </c:pt>
                <c:pt idx="200">
                  <c:v>39661</c:v>
                </c:pt>
                <c:pt idx="201">
                  <c:v>39692</c:v>
                </c:pt>
                <c:pt idx="202">
                  <c:v>39722</c:v>
                </c:pt>
                <c:pt idx="203">
                  <c:v>39753</c:v>
                </c:pt>
                <c:pt idx="204">
                  <c:v>39783</c:v>
                </c:pt>
                <c:pt idx="205">
                  <c:v>39814</c:v>
                </c:pt>
                <c:pt idx="206">
                  <c:v>39845</c:v>
                </c:pt>
                <c:pt idx="207">
                  <c:v>39873</c:v>
                </c:pt>
                <c:pt idx="208">
                  <c:v>39904</c:v>
                </c:pt>
                <c:pt idx="209">
                  <c:v>39934</c:v>
                </c:pt>
                <c:pt idx="210">
                  <c:v>39965</c:v>
                </c:pt>
                <c:pt idx="211">
                  <c:v>39995</c:v>
                </c:pt>
                <c:pt idx="212">
                  <c:v>40026</c:v>
                </c:pt>
                <c:pt idx="213">
                  <c:v>40057</c:v>
                </c:pt>
                <c:pt idx="214">
                  <c:v>40087</c:v>
                </c:pt>
                <c:pt idx="215">
                  <c:v>40118</c:v>
                </c:pt>
                <c:pt idx="216">
                  <c:v>40148</c:v>
                </c:pt>
                <c:pt idx="217">
                  <c:v>40179</c:v>
                </c:pt>
                <c:pt idx="218">
                  <c:v>40210</c:v>
                </c:pt>
                <c:pt idx="219">
                  <c:v>40238</c:v>
                </c:pt>
                <c:pt idx="220">
                  <c:v>40269</c:v>
                </c:pt>
                <c:pt idx="221">
                  <c:v>40299</c:v>
                </c:pt>
                <c:pt idx="222">
                  <c:v>40330</c:v>
                </c:pt>
                <c:pt idx="223">
                  <c:v>40360</c:v>
                </c:pt>
                <c:pt idx="224">
                  <c:v>40391</c:v>
                </c:pt>
                <c:pt idx="225">
                  <c:v>40422</c:v>
                </c:pt>
                <c:pt idx="226">
                  <c:v>40452</c:v>
                </c:pt>
                <c:pt idx="227">
                  <c:v>40483</c:v>
                </c:pt>
                <c:pt idx="228">
                  <c:v>40513</c:v>
                </c:pt>
                <c:pt idx="229">
                  <c:v>40544</c:v>
                </c:pt>
                <c:pt idx="230">
                  <c:v>40575</c:v>
                </c:pt>
                <c:pt idx="231">
                  <c:v>40603</c:v>
                </c:pt>
                <c:pt idx="232">
                  <c:v>40634</c:v>
                </c:pt>
                <c:pt idx="233">
                  <c:v>40664</c:v>
                </c:pt>
                <c:pt idx="234">
                  <c:v>40695</c:v>
                </c:pt>
                <c:pt idx="235">
                  <c:v>40725</c:v>
                </c:pt>
                <c:pt idx="236">
                  <c:v>40756</c:v>
                </c:pt>
                <c:pt idx="237">
                  <c:v>40787</c:v>
                </c:pt>
                <c:pt idx="238">
                  <c:v>40817</c:v>
                </c:pt>
                <c:pt idx="239">
                  <c:v>40848</c:v>
                </c:pt>
                <c:pt idx="240">
                  <c:v>40878</c:v>
                </c:pt>
                <c:pt idx="241">
                  <c:v>40909</c:v>
                </c:pt>
                <c:pt idx="242">
                  <c:v>40940</c:v>
                </c:pt>
                <c:pt idx="243">
                  <c:v>40969</c:v>
                </c:pt>
                <c:pt idx="244">
                  <c:v>41000</c:v>
                </c:pt>
                <c:pt idx="245">
                  <c:v>41030</c:v>
                </c:pt>
                <c:pt idx="246">
                  <c:v>41061</c:v>
                </c:pt>
                <c:pt idx="247">
                  <c:v>41091</c:v>
                </c:pt>
                <c:pt idx="248">
                  <c:v>41122</c:v>
                </c:pt>
                <c:pt idx="249">
                  <c:v>41153</c:v>
                </c:pt>
                <c:pt idx="250">
                  <c:v>41183</c:v>
                </c:pt>
                <c:pt idx="251">
                  <c:v>41214</c:v>
                </c:pt>
                <c:pt idx="252">
                  <c:v>41244</c:v>
                </c:pt>
                <c:pt idx="253">
                  <c:v>41275</c:v>
                </c:pt>
                <c:pt idx="254">
                  <c:v>41306</c:v>
                </c:pt>
                <c:pt idx="255">
                  <c:v>41334</c:v>
                </c:pt>
                <c:pt idx="256">
                  <c:v>41365</c:v>
                </c:pt>
                <c:pt idx="257">
                  <c:v>41395</c:v>
                </c:pt>
                <c:pt idx="258">
                  <c:v>41426</c:v>
                </c:pt>
                <c:pt idx="259">
                  <c:v>41456</c:v>
                </c:pt>
                <c:pt idx="260">
                  <c:v>41487</c:v>
                </c:pt>
                <c:pt idx="261">
                  <c:v>41518</c:v>
                </c:pt>
                <c:pt idx="262">
                  <c:v>41548</c:v>
                </c:pt>
                <c:pt idx="263">
                  <c:v>41579</c:v>
                </c:pt>
                <c:pt idx="264">
                  <c:v>41609</c:v>
                </c:pt>
                <c:pt idx="265">
                  <c:v>41640</c:v>
                </c:pt>
                <c:pt idx="266">
                  <c:v>41671</c:v>
                </c:pt>
                <c:pt idx="267">
                  <c:v>41699</c:v>
                </c:pt>
                <c:pt idx="268">
                  <c:v>41730</c:v>
                </c:pt>
                <c:pt idx="269">
                  <c:v>41760</c:v>
                </c:pt>
                <c:pt idx="270">
                  <c:v>41791</c:v>
                </c:pt>
                <c:pt idx="271">
                  <c:v>41821</c:v>
                </c:pt>
                <c:pt idx="272">
                  <c:v>41852</c:v>
                </c:pt>
                <c:pt idx="273">
                  <c:v>41883</c:v>
                </c:pt>
                <c:pt idx="274">
                  <c:v>41913</c:v>
                </c:pt>
                <c:pt idx="275">
                  <c:v>41944</c:v>
                </c:pt>
                <c:pt idx="276">
                  <c:v>41974</c:v>
                </c:pt>
                <c:pt idx="277">
                  <c:v>42005</c:v>
                </c:pt>
                <c:pt idx="278">
                  <c:v>42036</c:v>
                </c:pt>
                <c:pt idx="279">
                  <c:v>42064</c:v>
                </c:pt>
                <c:pt idx="280">
                  <c:v>42095</c:v>
                </c:pt>
                <c:pt idx="281">
                  <c:v>42125</c:v>
                </c:pt>
                <c:pt idx="282">
                  <c:v>42156</c:v>
                </c:pt>
                <c:pt idx="283">
                  <c:v>42186</c:v>
                </c:pt>
                <c:pt idx="284">
                  <c:v>42217</c:v>
                </c:pt>
                <c:pt idx="285">
                  <c:v>42248</c:v>
                </c:pt>
                <c:pt idx="286">
                  <c:v>42278</c:v>
                </c:pt>
                <c:pt idx="287">
                  <c:v>42309</c:v>
                </c:pt>
                <c:pt idx="288">
                  <c:v>42339</c:v>
                </c:pt>
                <c:pt idx="289">
                  <c:v>42370</c:v>
                </c:pt>
                <c:pt idx="290">
                  <c:v>42401</c:v>
                </c:pt>
                <c:pt idx="291">
                  <c:v>42430</c:v>
                </c:pt>
                <c:pt idx="292">
                  <c:v>42461</c:v>
                </c:pt>
                <c:pt idx="293">
                  <c:v>42491</c:v>
                </c:pt>
                <c:pt idx="294">
                  <c:v>42522</c:v>
                </c:pt>
                <c:pt idx="295">
                  <c:v>42552</c:v>
                </c:pt>
                <c:pt idx="296">
                  <c:v>42583</c:v>
                </c:pt>
                <c:pt idx="297">
                  <c:v>42614</c:v>
                </c:pt>
                <c:pt idx="298">
                  <c:v>42644</c:v>
                </c:pt>
                <c:pt idx="299">
                  <c:v>42675</c:v>
                </c:pt>
                <c:pt idx="300">
                  <c:v>42705</c:v>
                </c:pt>
                <c:pt idx="301">
                  <c:v>42736</c:v>
                </c:pt>
                <c:pt idx="302">
                  <c:v>42767</c:v>
                </c:pt>
                <c:pt idx="303">
                  <c:v>42795</c:v>
                </c:pt>
                <c:pt idx="304">
                  <c:v>42826</c:v>
                </c:pt>
                <c:pt idx="305">
                  <c:v>42856</c:v>
                </c:pt>
                <c:pt idx="306">
                  <c:v>42887</c:v>
                </c:pt>
                <c:pt idx="307">
                  <c:v>42917</c:v>
                </c:pt>
                <c:pt idx="308">
                  <c:v>42948</c:v>
                </c:pt>
                <c:pt idx="309">
                  <c:v>42979</c:v>
                </c:pt>
                <c:pt idx="310">
                  <c:v>43009</c:v>
                </c:pt>
                <c:pt idx="311">
                  <c:v>43040</c:v>
                </c:pt>
                <c:pt idx="312">
                  <c:v>43070</c:v>
                </c:pt>
                <c:pt idx="313">
                  <c:v>43101</c:v>
                </c:pt>
                <c:pt idx="314">
                  <c:v>43132</c:v>
                </c:pt>
                <c:pt idx="315">
                  <c:v>43160</c:v>
                </c:pt>
                <c:pt idx="316">
                  <c:v>43191</c:v>
                </c:pt>
                <c:pt idx="317">
                  <c:v>43221</c:v>
                </c:pt>
                <c:pt idx="318">
                  <c:v>43252</c:v>
                </c:pt>
                <c:pt idx="319">
                  <c:v>43282</c:v>
                </c:pt>
                <c:pt idx="320">
                  <c:v>43313</c:v>
                </c:pt>
                <c:pt idx="321">
                  <c:v>43344</c:v>
                </c:pt>
                <c:pt idx="322">
                  <c:v>43374</c:v>
                </c:pt>
                <c:pt idx="323">
                  <c:v>43405</c:v>
                </c:pt>
                <c:pt idx="324">
                  <c:v>43435</c:v>
                </c:pt>
              </c:numCache>
            </c:numRef>
          </c:cat>
          <c:val>
            <c:numRef>
              <c:f>NFSP!$D$3:$D$327</c:f>
              <c:numCache>
                <c:formatCode>_(* #,##0.00_);_(* \(#,##0.00\);_(* "-"??_);_(@_)</c:formatCode>
                <c:ptCount val="325"/>
                <c:pt idx="131" formatCode="0.0%">
                  <c:v>3.7967489487288675E-2</c:v>
                </c:pt>
                <c:pt idx="132" formatCode="0.0%">
                  <c:v>4.4160153514237743E-2</c:v>
                </c:pt>
                <c:pt idx="133" formatCode="0.0%">
                  <c:v>4.9268464106484069E-2</c:v>
                </c:pt>
                <c:pt idx="134" formatCode="0.0%">
                  <c:v>5.1152205495543474E-2</c:v>
                </c:pt>
                <c:pt idx="135" formatCode="0.0%">
                  <c:v>5.383435316257798E-2</c:v>
                </c:pt>
                <c:pt idx="136" formatCode="0.0%">
                  <c:v>4.9715793799258258E-2</c:v>
                </c:pt>
                <c:pt idx="137" formatCode="0.0%">
                  <c:v>5.1485686219359027E-2</c:v>
                </c:pt>
                <c:pt idx="138" formatCode="0.0%">
                  <c:v>5.3894997833712925E-2</c:v>
                </c:pt>
                <c:pt idx="139" formatCode="0.0%">
                  <c:v>5.9062270048672198E-2</c:v>
                </c:pt>
                <c:pt idx="140" formatCode="0.0%">
                  <c:v>5.9101124144342272E-2</c:v>
                </c:pt>
                <c:pt idx="141" formatCode="0.0%">
                  <c:v>5.9721697465612247E-2</c:v>
                </c:pt>
                <c:pt idx="142" formatCode="0.0%">
                  <c:v>5.5660976408100311E-2</c:v>
                </c:pt>
                <c:pt idx="143" formatCode="0.0%">
                  <c:v>5.6589037903474075E-2</c:v>
                </c:pt>
                <c:pt idx="144" formatCode="0.0%">
                  <c:v>5.1808055119444502E-2</c:v>
                </c:pt>
                <c:pt idx="145" formatCode="0.0%">
                  <c:v>4.6030288005385611E-2</c:v>
                </c:pt>
                <c:pt idx="146" formatCode="0.0%">
                  <c:v>4.3219694082600131E-2</c:v>
                </c:pt>
                <c:pt idx="147" formatCode="0.0%">
                  <c:v>4.0023327891361524E-2</c:v>
                </c:pt>
                <c:pt idx="148" formatCode="0.0%">
                  <c:v>4.2960941467033054E-2</c:v>
                </c:pt>
                <c:pt idx="149" formatCode="0.0%">
                  <c:v>4.0153258459777755E-2</c:v>
                </c:pt>
                <c:pt idx="150" formatCode="0.0%">
                  <c:v>3.6962628715319572E-2</c:v>
                </c:pt>
                <c:pt idx="151" formatCode="0.0%">
                  <c:v>3.3319982653324746E-2</c:v>
                </c:pt>
                <c:pt idx="152" formatCode="0.0%">
                  <c:v>3.1023988739509213E-2</c:v>
                </c:pt>
                <c:pt idx="153" formatCode="0.0%">
                  <c:v>3.0532374080672046E-2</c:v>
                </c:pt>
                <c:pt idx="154" formatCode="0.0%">
                  <c:v>3.1039098038577496E-2</c:v>
                </c:pt>
                <c:pt idx="155" formatCode="0.0%">
                  <c:v>3.0037463460436141E-2</c:v>
                </c:pt>
                <c:pt idx="156" formatCode="0.0%">
                  <c:v>2.8760489172793703E-2</c:v>
                </c:pt>
                <c:pt idx="157" formatCode="0.0%">
                  <c:v>2.7774896656706176E-2</c:v>
                </c:pt>
                <c:pt idx="158" formatCode="0.0%">
                  <c:v>2.9330826462063149E-2</c:v>
                </c:pt>
                <c:pt idx="159" formatCode="0.0%">
                  <c:v>2.9777456742326867E-2</c:v>
                </c:pt>
                <c:pt idx="160" formatCode="0.0%">
                  <c:v>2.7392435964280031E-2</c:v>
                </c:pt>
                <c:pt idx="161" formatCode="0.0%">
                  <c:v>2.886245724357784E-2</c:v>
                </c:pt>
                <c:pt idx="162" formatCode="0.0%">
                  <c:v>3.1033634796854809E-2</c:v>
                </c:pt>
                <c:pt idx="163" formatCode="0.0%">
                  <c:v>3.1339322803479348E-2</c:v>
                </c:pt>
                <c:pt idx="164" formatCode="0.0%">
                  <c:v>3.1417533539450107E-2</c:v>
                </c:pt>
                <c:pt idx="165" formatCode="0.0%">
                  <c:v>3.3069695366512865E-2</c:v>
                </c:pt>
                <c:pt idx="166" formatCode="0.0%">
                  <c:v>3.3155832096138246E-2</c:v>
                </c:pt>
                <c:pt idx="167" formatCode="0.0%">
                  <c:v>3.4471042376642162E-2</c:v>
                </c:pt>
                <c:pt idx="168" formatCode="0.0%">
                  <c:v>3.5385879858121784E-2</c:v>
                </c:pt>
                <c:pt idx="169" formatCode="0.0%">
                  <c:v>4.053854943648199E-2</c:v>
                </c:pt>
                <c:pt idx="170" formatCode="0.0%">
                  <c:v>4.1137956156769774E-2</c:v>
                </c:pt>
                <c:pt idx="171" formatCode="0.0%">
                  <c:v>4.1121476171248797E-2</c:v>
                </c:pt>
                <c:pt idx="172" formatCode="0.0%">
                  <c:v>4.0269418126641442E-2</c:v>
                </c:pt>
                <c:pt idx="173" formatCode="0.0%">
                  <c:v>3.7156221394504467E-2</c:v>
                </c:pt>
                <c:pt idx="174" formatCode="0.0%">
                  <c:v>3.7238344289939031E-2</c:v>
                </c:pt>
                <c:pt idx="175" formatCode="0.0%">
                  <c:v>3.800405800474712E-2</c:v>
                </c:pt>
                <c:pt idx="176" formatCode="0.0%">
                  <c:v>3.711343213660126E-2</c:v>
                </c:pt>
                <c:pt idx="177" formatCode="0.0%">
                  <c:v>3.6536961833185951E-2</c:v>
                </c:pt>
                <c:pt idx="178" formatCode="0.0%">
                  <c:v>3.5145945679552489E-2</c:v>
                </c:pt>
                <c:pt idx="179" formatCode="0.0%">
                  <c:v>3.4200917559659212E-2</c:v>
                </c:pt>
                <c:pt idx="180" formatCode="0.0%">
                  <c:v>3.5696839514598747E-2</c:v>
                </c:pt>
                <c:pt idx="181" formatCode="0.0%">
                  <c:v>3.0071056235768868E-2</c:v>
                </c:pt>
                <c:pt idx="182" formatCode="0.0%">
                  <c:v>2.8483717347266478E-2</c:v>
                </c:pt>
                <c:pt idx="183" formatCode="0.0%">
                  <c:v>2.9032619382637057E-2</c:v>
                </c:pt>
                <c:pt idx="184" formatCode="0.0%">
                  <c:v>2.8276631523602491E-2</c:v>
                </c:pt>
                <c:pt idx="185" formatCode="0.0%">
                  <c:v>3.0793934772246095E-2</c:v>
                </c:pt>
                <c:pt idx="186" formatCode="0.0%">
                  <c:v>2.8165401649432986E-2</c:v>
                </c:pt>
                <c:pt idx="187" formatCode="0.0%">
                  <c:v>2.7757181064964782E-2</c:v>
                </c:pt>
                <c:pt idx="188" formatCode="0.0%">
                  <c:v>2.7046315308867259E-2</c:v>
                </c:pt>
                <c:pt idx="189" formatCode="0.0%">
                  <c:v>2.8460364239866469E-2</c:v>
                </c:pt>
                <c:pt idx="190" formatCode="0.0%">
                  <c:v>2.8585492159062129E-2</c:v>
                </c:pt>
                <c:pt idx="191" formatCode="0.0%">
                  <c:v>2.7038893061627933E-2</c:v>
                </c:pt>
                <c:pt idx="192" formatCode="0.0%">
                  <c:v>2.73725336606261E-2</c:v>
                </c:pt>
                <c:pt idx="193" formatCode="0.0%">
                  <c:v>2.4989631367520873E-2</c:v>
                </c:pt>
                <c:pt idx="194" formatCode="0.0%">
                  <c:v>2.5545647825955108E-2</c:v>
                </c:pt>
                <c:pt idx="195" formatCode="0.0%">
                  <c:v>2.2133762934498091E-2</c:v>
                </c:pt>
                <c:pt idx="196" formatCode="0.0%">
                  <c:v>2.2499810961208989E-2</c:v>
                </c:pt>
                <c:pt idx="197" formatCode="0.0%">
                  <c:v>2.1842378039345398E-2</c:v>
                </c:pt>
                <c:pt idx="198" formatCode="0.0%">
                  <c:v>2.3050860386846075E-2</c:v>
                </c:pt>
                <c:pt idx="199" formatCode="0.0%">
                  <c:v>2.2791776638644852E-2</c:v>
                </c:pt>
                <c:pt idx="200" formatCode="0.0%">
                  <c:v>2.2194530720730153E-2</c:v>
                </c:pt>
                <c:pt idx="201" formatCode="0.0%">
                  <c:v>1.7369068469025278E-2</c:v>
                </c:pt>
                <c:pt idx="202" formatCode="0.0%">
                  <c:v>1.315674425648701E-2</c:v>
                </c:pt>
                <c:pt idx="203" formatCode="0.0%">
                  <c:v>1.5191375452310689E-2</c:v>
                </c:pt>
                <c:pt idx="204" formatCode="0.0%">
                  <c:v>1.9913540252873327E-2</c:v>
                </c:pt>
                <c:pt idx="205" formatCode="0.0%">
                  <c:v>2.4626409352625226E-2</c:v>
                </c:pt>
                <c:pt idx="206" formatCode="0.0%">
                  <c:v>2.4302167443108327E-2</c:v>
                </c:pt>
                <c:pt idx="207" formatCode="0.0%">
                  <c:v>2.6774317941226942E-2</c:v>
                </c:pt>
                <c:pt idx="208" formatCode="0.0%">
                  <c:v>2.8514157319034318E-2</c:v>
                </c:pt>
                <c:pt idx="209" formatCode="0.0%">
                  <c:v>2.9246000166060434E-2</c:v>
                </c:pt>
                <c:pt idx="210" formatCode="0.0%">
                  <c:v>3.0218884617038522E-2</c:v>
                </c:pt>
                <c:pt idx="211" formatCode="0.0%">
                  <c:v>3.1894956303446791E-2</c:v>
                </c:pt>
                <c:pt idx="212" formatCode="0.0%">
                  <c:v>3.324724427271733E-2</c:v>
                </c:pt>
                <c:pt idx="213" formatCode="0.0%">
                  <c:v>4.0141559909399681E-2</c:v>
                </c:pt>
                <c:pt idx="214" formatCode="0.0%">
                  <c:v>4.284338764831274E-2</c:v>
                </c:pt>
                <c:pt idx="215" formatCode="0.0%">
                  <c:v>3.964464996059669E-2</c:v>
                </c:pt>
                <c:pt idx="216" formatCode="0.0%">
                  <c:v>3.1875435007577113E-2</c:v>
                </c:pt>
                <c:pt idx="217" formatCode="0.0%">
                  <c:v>2.8602461885078048E-2</c:v>
                </c:pt>
                <c:pt idx="218" formatCode="0.0%">
                  <c:v>2.9392320428962938E-2</c:v>
                </c:pt>
                <c:pt idx="219" formatCode="0.0%">
                  <c:v>3.1991837327052144E-2</c:v>
                </c:pt>
                <c:pt idx="220" formatCode="0.0%">
                  <c:v>2.9608041919279258E-2</c:v>
                </c:pt>
                <c:pt idx="221" formatCode="0.0%">
                  <c:v>3.0680723271921517E-2</c:v>
                </c:pt>
                <c:pt idx="222" formatCode="0.0%">
                  <c:v>3.1232538088017764E-2</c:v>
                </c:pt>
                <c:pt idx="223" formatCode="0.0%">
                  <c:v>3.1244238799039113E-2</c:v>
                </c:pt>
                <c:pt idx="224" formatCode="0.0%">
                  <c:v>3.1589640411652922E-2</c:v>
                </c:pt>
                <c:pt idx="225" formatCode="0.0%">
                  <c:v>2.2055233307999189E-2</c:v>
                </c:pt>
                <c:pt idx="226" formatCode="0.0%">
                  <c:v>2.3165546180838104E-2</c:v>
                </c:pt>
                <c:pt idx="227" formatCode="0.0%">
                  <c:v>2.5811528982584795E-2</c:v>
                </c:pt>
                <c:pt idx="228" formatCode="0.0%">
                  <c:v>2.41062552042338E-2</c:v>
                </c:pt>
                <c:pt idx="229" formatCode="0.0%">
                  <c:v>2.472155108324315E-2</c:v>
                </c:pt>
                <c:pt idx="230" formatCode="0.0%">
                  <c:v>2.444329434755662E-2</c:v>
                </c:pt>
                <c:pt idx="231" formatCode="0.0%">
                  <c:v>2.1677113620208438E-2</c:v>
                </c:pt>
                <c:pt idx="232" formatCode="0.0%">
                  <c:v>2.3241089356311535E-2</c:v>
                </c:pt>
                <c:pt idx="233" formatCode="0.0%">
                  <c:v>2.266723712397813E-2</c:v>
                </c:pt>
                <c:pt idx="234" formatCode="0.0%">
                  <c:v>2.0459627030932563E-2</c:v>
                </c:pt>
                <c:pt idx="235" formatCode="0.0%">
                  <c:v>1.7782087057813256E-2</c:v>
                </c:pt>
                <c:pt idx="236" formatCode="0.0%">
                  <c:v>1.9111902354731314E-2</c:v>
                </c:pt>
                <c:pt idx="237" formatCode="0.0%">
                  <c:v>2.3928444657098438E-2</c:v>
                </c:pt>
                <c:pt idx="238" formatCode="0.0%">
                  <c:v>2.3729875520372302E-2</c:v>
                </c:pt>
                <c:pt idx="239" formatCode="0.0%">
                  <c:v>2.2581352099587712E-2</c:v>
                </c:pt>
                <c:pt idx="240" formatCode="0.0%">
                  <c:v>2.4669424086251193E-2</c:v>
                </c:pt>
                <c:pt idx="241" formatCode="0.0%">
                  <c:v>2.2688789760076641E-2</c:v>
                </c:pt>
                <c:pt idx="242" formatCode="0.0%">
                  <c:v>2.1970849787361978E-2</c:v>
                </c:pt>
                <c:pt idx="243" formatCode="0.0%">
                  <c:v>2.255918351064962E-2</c:v>
                </c:pt>
                <c:pt idx="244" formatCode="0.0%">
                  <c:v>2.2701574118991829E-2</c:v>
                </c:pt>
                <c:pt idx="245" formatCode="0.0%">
                  <c:v>2.2835011463548289E-2</c:v>
                </c:pt>
                <c:pt idx="246" formatCode="0.0%">
                  <c:v>2.437411983968631E-2</c:v>
                </c:pt>
                <c:pt idx="247" formatCode="0%">
                  <c:v>2.563463419108335E-2</c:v>
                </c:pt>
                <c:pt idx="248" formatCode="0%">
                  <c:v>2.5184952984400329E-2</c:v>
                </c:pt>
                <c:pt idx="249" formatCode="0%">
                  <c:v>2.5667148413922841E-2</c:v>
                </c:pt>
                <c:pt idx="250" formatCode="0%">
                  <c:v>2.5065078045720543E-2</c:v>
                </c:pt>
                <c:pt idx="251" formatCode="0%">
                  <c:v>2.7326634904626026E-2</c:v>
                </c:pt>
                <c:pt idx="252" formatCode="0%">
                  <c:v>2.2620359102577509E-2</c:v>
                </c:pt>
                <c:pt idx="253" formatCode="0%">
                  <c:v>2.2145856645398917E-2</c:v>
                </c:pt>
                <c:pt idx="254" formatCode="0%">
                  <c:v>2.4973447760516219E-2</c:v>
                </c:pt>
                <c:pt idx="255" formatCode="0%">
                  <c:v>2.5869026179454458E-2</c:v>
                </c:pt>
                <c:pt idx="256" formatCode="0%">
                  <c:v>2.6515903794265095E-2</c:v>
                </c:pt>
                <c:pt idx="257" formatCode="0%">
                  <c:v>2.6004456142308601E-2</c:v>
                </c:pt>
                <c:pt idx="258" formatCode="0%">
                  <c:v>2.5556311357015887E-2</c:v>
                </c:pt>
                <c:pt idx="259" formatCode="0%">
                  <c:v>2.7143399985388138E-2</c:v>
                </c:pt>
                <c:pt idx="260" formatCode="0%">
                  <c:v>2.8168307897347606E-2</c:v>
                </c:pt>
                <c:pt idx="261" formatCode="0%">
                  <c:v>2.9969367397479234E-2</c:v>
                </c:pt>
                <c:pt idx="262" formatCode="0%">
                  <c:v>3.1033027411026474E-2</c:v>
                </c:pt>
                <c:pt idx="263" formatCode="0%">
                  <c:v>2.6670396801238207E-2</c:v>
                </c:pt>
                <c:pt idx="264" formatCode="0%">
                  <c:v>2.9550042751220577E-2</c:v>
                </c:pt>
                <c:pt idx="265" formatCode="0%">
                  <c:v>3.2659507275991255E-2</c:v>
                </c:pt>
                <c:pt idx="266" formatCode="0%">
                  <c:v>2.9783992498995493E-2</c:v>
                </c:pt>
                <c:pt idx="267" formatCode="0%">
                  <c:v>2.9041256414265301E-2</c:v>
                </c:pt>
                <c:pt idx="268" formatCode="0%">
                  <c:v>2.8291675078636419E-2</c:v>
                </c:pt>
                <c:pt idx="269" formatCode="0%">
                  <c:v>3.131063581190556E-2</c:v>
                </c:pt>
                <c:pt idx="270" formatCode="0%">
                  <c:v>3.2729269988561113E-2</c:v>
                </c:pt>
                <c:pt idx="271" formatCode="0%">
                  <c:v>3.4620853543715129E-2</c:v>
                </c:pt>
                <c:pt idx="272" formatCode="0%">
                  <c:v>3.6053895617753254E-2</c:v>
                </c:pt>
                <c:pt idx="273" formatCode="0%">
                  <c:v>4.39422072611272E-2</c:v>
                </c:pt>
                <c:pt idx="274" formatCode="0%">
                  <c:v>4.4773143415489526E-2</c:v>
                </c:pt>
                <c:pt idx="275" formatCode="0%">
                  <c:v>5.1749411717700186E-2</c:v>
                </c:pt>
                <c:pt idx="276" formatCode="0%">
                  <c:v>5.9511874696770703E-2</c:v>
                </c:pt>
                <c:pt idx="277" formatCode="0%">
                  <c:v>5.697117732474051E-2</c:v>
                </c:pt>
                <c:pt idx="278" formatCode="0%">
                  <c:v>6.5319868407465301E-2</c:v>
                </c:pt>
                <c:pt idx="279" formatCode="0%">
                  <c:v>7.4493177244904146E-2</c:v>
                </c:pt>
                <c:pt idx="280" formatCode="0%">
                  <c:v>7.1574121617360195E-2</c:v>
                </c:pt>
                <c:pt idx="281" formatCode="0%">
                  <c:v>7.6097263525297582E-2</c:v>
                </c:pt>
                <c:pt idx="282" formatCode="0%">
                  <c:v>7.8328990386524286E-2</c:v>
                </c:pt>
                <c:pt idx="283" formatCode="0%">
                  <c:v>8.4812994092685182E-2</c:v>
                </c:pt>
                <c:pt idx="284" formatCode="0%">
                  <c:v>8.8891755719812671E-2</c:v>
                </c:pt>
                <c:pt idx="285" formatCode="0%">
                  <c:v>9.00746774421778E-2</c:v>
                </c:pt>
                <c:pt idx="286" formatCode="0%">
                  <c:v>9.1797531076709113E-2</c:v>
                </c:pt>
                <c:pt idx="287" formatCode="0%">
                  <c:v>9.1816443437519185E-2</c:v>
                </c:pt>
                <c:pt idx="288" formatCode="0%">
                  <c:v>0.10224425741525875</c:v>
                </c:pt>
                <c:pt idx="289" formatCode="0%">
                  <c:v>0.10733022582217912</c:v>
                </c:pt>
                <c:pt idx="290" formatCode="0%">
                  <c:v>0.10593942342571958</c:v>
                </c:pt>
                <c:pt idx="291" formatCode="0%">
                  <c:v>9.5964901383597964E-2</c:v>
                </c:pt>
                <c:pt idx="292" formatCode="0%">
                  <c:v>9.9758553019400981E-2</c:v>
                </c:pt>
                <c:pt idx="293" formatCode="0%">
                  <c:v>9.9553376663923138E-2</c:v>
                </c:pt>
                <c:pt idx="294" formatCode="0%">
                  <c:v>9.8236495370712829E-2</c:v>
                </c:pt>
                <c:pt idx="295" formatCode="0%">
                  <c:v>9.4755547564108769E-2</c:v>
                </c:pt>
                <c:pt idx="296" formatCode="0%">
                  <c:v>9.5234027062895382E-2</c:v>
                </c:pt>
                <c:pt idx="297" formatCode="0%">
                  <c:v>9.3355257505063155E-2</c:v>
                </c:pt>
                <c:pt idx="298" formatCode="0%">
                  <c:v>8.7946113311411195E-2</c:v>
                </c:pt>
                <c:pt idx="299" formatCode="0%">
                  <c:v>9.3563496044927794E-2</c:v>
                </c:pt>
                <c:pt idx="300" formatCode="0%">
                  <c:v>8.9917624575515956E-2</c:v>
                </c:pt>
                <c:pt idx="301" formatCode="0%">
                  <c:v>8.4836996983868582E-2</c:v>
                </c:pt>
                <c:pt idx="302" formatCode="0%">
                  <c:v>8.4749620493088845E-2</c:v>
                </c:pt>
                <c:pt idx="303" formatCode="0%">
                  <c:v>9.1382987204131461E-2</c:v>
                </c:pt>
                <c:pt idx="304" formatCode="0%">
                  <c:v>9.1497600755326952E-2</c:v>
                </c:pt>
                <c:pt idx="305" formatCode="0%">
                  <c:v>9.1966675396126948E-2</c:v>
                </c:pt>
                <c:pt idx="306" formatCode="0%">
                  <c:v>9.459801314478114E-2</c:v>
                </c:pt>
                <c:pt idx="307" formatCode="0%">
                  <c:v>9.2848952943242913E-2</c:v>
                </c:pt>
                <c:pt idx="308" formatCode="0%">
                  <c:v>8.9830657506980965E-2</c:v>
                </c:pt>
                <c:pt idx="309" formatCode="0%">
                  <c:v>8.7461613840054783E-2</c:v>
                </c:pt>
                <c:pt idx="310" formatCode="0%">
                  <c:v>9.2348241688902794E-2</c:v>
                </c:pt>
                <c:pt idx="311" formatCode="0%">
                  <c:v>8.4283947873794896E-2</c:v>
                </c:pt>
                <c:pt idx="312" formatCode="0%">
                  <c:v>7.7959315278149366E-2</c:v>
                </c:pt>
                <c:pt idx="313" formatCode="0%">
                  <c:v>7.4856911926813263E-2</c:v>
                </c:pt>
                <c:pt idx="314" formatCode="0%">
                  <c:v>7.340330647129284E-2</c:v>
                </c:pt>
                <c:pt idx="315" formatCode="0%">
                  <c:v>7.3749348907240275E-2</c:v>
                </c:pt>
                <c:pt idx="316" formatCode="0%">
                  <c:v>7.4958040829890868E-2</c:v>
                </c:pt>
                <c:pt idx="317" formatCode="0%">
                  <c:v>7.196353854341539E-2</c:v>
                </c:pt>
                <c:pt idx="318" formatCode="0%">
                  <c:v>7.2928418172837073E-2</c:v>
                </c:pt>
                <c:pt idx="319" formatCode="0%">
                  <c:v>7.0030046638418941E-2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77C-4ABF-855D-1725A58906E1}"/>
            </c:ext>
          </c:extLst>
        </c:ser>
        <c:ser>
          <c:idx val="4"/>
          <c:order val="3"/>
          <c:tx>
            <c:strRef>
              <c:f>NFSP!$E$2</c:f>
              <c:strCache>
                <c:ptCount val="1"/>
                <c:pt idx="0">
                  <c:v>Juros*</c:v>
                </c:pt>
              </c:strCache>
            </c:strRef>
          </c:tx>
          <c:spPr>
            <a:ln>
              <a:solidFill>
                <a:schemeClr val="accent6"/>
              </a:solidFill>
            </a:ln>
          </c:spPr>
          <c:marker>
            <c:symbol val="none"/>
          </c:marker>
          <c:cat>
            <c:numRef>
              <c:f>NFSP!$A$3:$A$327</c:f>
              <c:numCache>
                <c:formatCode>mmm\-yy</c:formatCode>
                <c:ptCount val="325"/>
                <c:pt idx="0">
                  <c:v>33573</c:v>
                </c:pt>
                <c:pt idx="1">
                  <c:v>33604</c:v>
                </c:pt>
                <c:pt idx="2">
                  <c:v>33635</c:v>
                </c:pt>
                <c:pt idx="3">
                  <c:v>33664</c:v>
                </c:pt>
                <c:pt idx="4">
                  <c:v>33695</c:v>
                </c:pt>
                <c:pt idx="5">
                  <c:v>33725</c:v>
                </c:pt>
                <c:pt idx="6">
                  <c:v>33756</c:v>
                </c:pt>
                <c:pt idx="7">
                  <c:v>33786</c:v>
                </c:pt>
                <c:pt idx="8">
                  <c:v>33817</c:v>
                </c:pt>
                <c:pt idx="9">
                  <c:v>33848</c:v>
                </c:pt>
                <c:pt idx="10">
                  <c:v>33878</c:v>
                </c:pt>
                <c:pt idx="11">
                  <c:v>33909</c:v>
                </c:pt>
                <c:pt idx="12">
                  <c:v>33939</c:v>
                </c:pt>
                <c:pt idx="13">
                  <c:v>33970</c:v>
                </c:pt>
                <c:pt idx="14">
                  <c:v>34001</c:v>
                </c:pt>
                <c:pt idx="15">
                  <c:v>34029</c:v>
                </c:pt>
                <c:pt idx="16">
                  <c:v>34060</c:v>
                </c:pt>
                <c:pt idx="17">
                  <c:v>34090</c:v>
                </c:pt>
                <c:pt idx="18">
                  <c:v>34121</c:v>
                </c:pt>
                <c:pt idx="19">
                  <c:v>34151</c:v>
                </c:pt>
                <c:pt idx="20">
                  <c:v>34182</c:v>
                </c:pt>
                <c:pt idx="21">
                  <c:v>34213</c:v>
                </c:pt>
                <c:pt idx="22">
                  <c:v>34243</c:v>
                </c:pt>
                <c:pt idx="23">
                  <c:v>34274</c:v>
                </c:pt>
                <c:pt idx="24">
                  <c:v>34304</c:v>
                </c:pt>
                <c:pt idx="25">
                  <c:v>34335</c:v>
                </c:pt>
                <c:pt idx="26">
                  <c:v>34366</c:v>
                </c:pt>
                <c:pt idx="27">
                  <c:v>34394</c:v>
                </c:pt>
                <c:pt idx="28">
                  <c:v>34425</c:v>
                </c:pt>
                <c:pt idx="29">
                  <c:v>34455</c:v>
                </c:pt>
                <c:pt idx="30">
                  <c:v>34486</c:v>
                </c:pt>
                <c:pt idx="31">
                  <c:v>34516</c:v>
                </c:pt>
                <c:pt idx="32">
                  <c:v>34547</c:v>
                </c:pt>
                <c:pt idx="33">
                  <c:v>34578</c:v>
                </c:pt>
                <c:pt idx="34">
                  <c:v>34608</c:v>
                </c:pt>
                <c:pt idx="35">
                  <c:v>34639</c:v>
                </c:pt>
                <c:pt idx="36">
                  <c:v>34669</c:v>
                </c:pt>
                <c:pt idx="37">
                  <c:v>34700</c:v>
                </c:pt>
                <c:pt idx="38">
                  <c:v>34731</c:v>
                </c:pt>
                <c:pt idx="39">
                  <c:v>34759</c:v>
                </c:pt>
                <c:pt idx="40">
                  <c:v>34790</c:v>
                </c:pt>
                <c:pt idx="41">
                  <c:v>34820</c:v>
                </c:pt>
                <c:pt idx="42">
                  <c:v>34851</c:v>
                </c:pt>
                <c:pt idx="43">
                  <c:v>34881</c:v>
                </c:pt>
                <c:pt idx="44">
                  <c:v>34912</c:v>
                </c:pt>
                <c:pt idx="45">
                  <c:v>34943</c:v>
                </c:pt>
                <c:pt idx="46">
                  <c:v>34973</c:v>
                </c:pt>
                <c:pt idx="47">
                  <c:v>35004</c:v>
                </c:pt>
                <c:pt idx="48">
                  <c:v>35034</c:v>
                </c:pt>
                <c:pt idx="49">
                  <c:v>35065</c:v>
                </c:pt>
                <c:pt idx="50">
                  <c:v>35096</c:v>
                </c:pt>
                <c:pt idx="51">
                  <c:v>35125</c:v>
                </c:pt>
                <c:pt idx="52">
                  <c:v>35156</c:v>
                </c:pt>
                <c:pt idx="53">
                  <c:v>35186</c:v>
                </c:pt>
                <c:pt idx="54">
                  <c:v>35217</c:v>
                </c:pt>
                <c:pt idx="55">
                  <c:v>35247</c:v>
                </c:pt>
                <c:pt idx="56">
                  <c:v>35278</c:v>
                </c:pt>
                <c:pt idx="57">
                  <c:v>35309</c:v>
                </c:pt>
                <c:pt idx="58">
                  <c:v>35339</c:v>
                </c:pt>
                <c:pt idx="59">
                  <c:v>35370</c:v>
                </c:pt>
                <c:pt idx="60">
                  <c:v>35400</c:v>
                </c:pt>
                <c:pt idx="61">
                  <c:v>35431</c:v>
                </c:pt>
                <c:pt idx="62">
                  <c:v>35462</c:v>
                </c:pt>
                <c:pt idx="63">
                  <c:v>35490</c:v>
                </c:pt>
                <c:pt idx="64">
                  <c:v>35521</c:v>
                </c:pt>
                <c:pt idx="65">
                  <c:v>35551</c:v>
                </c:pt>
                <c:pt idx="66">
                  <c:v>35582</c:v>
                </c:pt>
                <c:pt idx="67">
                  <c:v>35612</c:v>
                </c:pt>
                <c:pt idx="68">
                  <c:v>35643</c:v>
                </c:pt>
                <c:pt idx="69">
                  <c:v>35674</c:v>
                </c:pt>
                <c:pt idx="70">
                  <c:v>35704</c:v>
                </c:pt>
                <c:pt idx="71">
                  <c:v>35735</c:v>
                </c:pt>
                <c:pt idx="72">
                  <c:v>35765</c:v>
                </c:pt>
                <c:pt idx="73">
                  <c:v>35796</c:v>
                </c:pt>
                <c:pt idx="74">
                  <c:v>35827</c:v>
                </c:pt>
                <c:pt idx="75">
                  <c:v>35855</c:v>
                </c:pt>
                <c:pt idx="76">
                  <c:v>35886</c:v>
                </c:pt>
                <c:pt idx="77">
                  <c:v>35916</c:v>
                </c:pt>
                <c:pt idx="78">
                  <c:v>35947</c:v>
                </c:pt>
                <c:pt idx="79">
                  <c:v>35977</c:v>
                </c:pt>
                <c:pt idx="80">
                  <c:v>36008</c:v>
                </c:pt>
                <c:pt idx="81">
                  <c:v>36039</c:v>
                </c:pt>
                <c:pt idx="82">
                  <c:v>36069</c:v>
                </c:pt>
                <c:pt idx="83">
                  <c:v>36100</c:v>
                </c:pt>
                <c:pt idx="84">
                  <c:v>36130</c:v>
                </c:pt>
                <c:pt idx="85">
                  <c:v>36161</c:v>
                </c:pt>
                <c:pt idx="86">
                  <c:v>36192</c:v>
                </c:pt>
                <c:pt idx="87">
                  <c:v>36220</c:v>
                </c:pt>
                <c:pt idx="88">
                  <c:v>36251</c:v>
                </c:pt>
                <c:pt idx="89">
                  <c:v>36281</c:v>
                </c:pt>
                <c:pt idx="90">
                  <c:v>36312</c:v>
                </c:pt>
                <c:pt idx="91">
                  <c:v>36342</c:v>
                </c:pt>
                <c:pt idx="92">
                  <c:v>36373</c:v>
                </c:pt>
                <c:pt idx="93">
                  <c:v>36404</c:v>
                </c:pt>
                <c:pt idx="94">
                  <c:v>36434</c:v>
                </c:pt>
                <c:pt idx="95">
                  <c:v>36465</c:v>
                </c:pt>
                <c:pt idx="96">
                  <c:v>36495</c:v>
                </c:pt>
                <c:pt idx="97">
                  <c:v>36526</c:v>
                </c:pt>
                <c:pt idx="98">
                  <c:v>36557</c:v>
                </c:pt>
                <c:pt idx="99">
                  <c:v>36586</c:v>
                </c:pt>
                <c:pt idx="100">
                  <c:v>36617</c:v>
                </c:pt>
                <c:pt idx="101">
                  <c:v>36647</c:v>
                </c:pt>
                <c:pt idx="102">
                  <c:v>36678</c:v>
                </c:pt>
                <c:pt idx="103">
                  <c:v>36708</c:v>
                </c:pt>
                <c:pt idx="104">
                  <c:v>36739</c:v>
                </c:pt>
                <c:pt idx="105">
                  <c:v>36770</c:v>
                </c:pt>
                <c:pt idx="106">
                  <c:v>36800</c:v>
                </c:pt>
                <c:pt idx="107">
                  <c:v>36831</c:v>
                </c:pt>
                <c:pt idx="108">
                  <c:v>36861</c:v>
                </c:pt>
                <c:pt idx="109">
                  <c:v>36892</c:v>
                </c:pt>
                <c:pt idx="110">
                  <c:v>36923</c:v>
                </c:pt>
                <c:pt idx="111">
                  <c:v>36951</c:v>
                </c:pt>
                <c:pt idx="112">
                  <c:v>36982</c:v>
                </c:pt>
                <c:pt idx="113">
                  <c:v>37012</c:v>
                </c:pt>
                <c:pt idx="114">
                  <c:v>37043</c:v>
                </c:pt>
                <c:pt idx="115">
                  <c:v>37073</c:v>
                </c:pt>
                <c:pt idx="116">
                  <c:v>37104</c:v>
                </c:pt>
                <c:pt idx="117">
                  <c:v>37135</c:v>
                </c:pt>
                <c:pt idx="118">
                  <c:v>37165</c:v>
                </c:pt>
                <c:pt idx="119">
                  <c:v>37196</c:v>
                </c:pt>
                <c:pt idx="120">
                  <c:v>37226</c:v>
                </c:pt>
                <c:pt idx="121">
                  <c:v>37257</c:v>
                </c:pt>
                <c:pt idx="122">
                  <c:v>37288</c:v>
                </c:pt>
                <c:pt idx="123">
                  <c:v>37316</c:v>
                </c:pt>
                <c:pt idx="124">
                  <c:v>37347</c:v>
                </c:pt>
                <c:pt idx="125">
                  <c:v>37377</c:v>
                </c:pt>
                <c:pt idx="126">
                  <c:v>37408</c:v>
                </c:pt>
                <c:pt idx="127">
                  <c:v>37438</c:v>
                </c:pt>
                <c:pt idx="128">
                  <c:v>37469</c:v>
                </c:pt>
                <c:pt idx="129">
                  <c:v>37500</c:v>
                </c:pt>
                <c:pt idx="130">
                  <c:v>37530</c:v>
                </c:pt>
                <c:pt idx="131">
                  <c:v>37561</c:v>
                </c:pt>
                <c:pt idx="132">
                  <c:v>37591</c:v>
                </c:pt>
                <c:pt idx="133">
                  <c:v>37622</c:v>
                </c:pt>
                <c:pt idx="134">
                  <c:v>37653</c:v>
                </c:pt>
                <c:pt idx="135">
                  <c:v>37681</c:v>
                </c:pt>
                <c:pt idx="136">
                  <c:v>37712</c:v>
                </c:pt>
                <c:pt idx="137">
                  <c:v>37742</c:v>
                </c:pt>
                <c:pt idx="138">
                  <c:v>37773</c:v>
                </c:pt>
                <c:pt idx="139">
                  <c:v>37803</c:v>
                </c:pt>
                <c:pt idx="140">
                  <c:v>37834</c:v>
                </c:pt>
                <c:pt idx="141">
                  <c:v>37865</c:v>
                </c:pt>
                <c:pt idx="142">
                  <c:v>37895</c:v>
                </c:pt>
                <c:pt idx="143">
                  <c:v>37926</c:v>
                </c:pt>
                <c:pt idx="144">
                  <c:v>37956</c:v>
                </c:pt>
                <c:pt idx="145">
                  <c:v>37987</c:v>
                </c:pt>
                <c:pt idx="146">
                  <c:v>38018</c:v>
                </c:pt>
                <c:pt idx="147">
                  <c:v>38047</c:v>
                </c:pt>
                <c:pt idx="148">
                  <c:v>38078</c:v>
                </c:pt>
                <c:pt idx="149">
                  <c:v>38108</c:v>
                </c:pt>
                <c:pt idx="150">
                  <c:v>38139</c:v>
                </c:pt>
                <c:pt idx="151">
                  <c:v>38169</c:v>
                </c:pt>
                <c:pt idx="152">
                  <c:v>38200</c:v>
                </c:pt>
                <c:pt idx="153">
                  <c:v>38231</c:v>
                </c:pt>
                <c:pt idx="154">
                  <c:v>38261</c:v>
                </c:pt>
                <c:pt idx="155">
                  <c:v>38292</c:v>
                </c:pt>
                <c:pt idx="156">
                  <c:v>38322</c:v>
                </c:pt>
                <c:pt idx="157">
                  <c:v>38353</c:v>
                </c:pt>
                <c:pt idx="158">
                  <c:v>38384</c:v>
                </c:pt>
                <c:pt idx="159">
                  <c:v>38412</c:v>
                </c:pt>
                <c:pt idx="160">
                  <c:v>38443</c:v>
                </c:pt>
                <c:pt idx="161">
                  <c:v>38473</c:v>
                </c:pt>
                <c:pt idx="162">
                  <c:v>38504</c:v>
                </c:pt>
                <c:pt idx="163">
                  <c:v>38534</c:v>
                </c:pt>
                <c:pt idx="164">
                  <c:v>38565</c:v>
                </c:pt>
                <c:pt idx="165">
                  <c:v>38596</c:v>
                </c:pt>
                <c:pt idx="166">
                  <c:v>38626</c:v>
                </c:pt>
                <c:pt idx="167">
                  <c:v>38657</c:v>
                </c:pt>
                <c:pt idx="168">
                  <c:v>38687</c:v>
                </c:pt>
                <c:pt idx="169">
                  <c:v>38718</c:v>
                </c:pt>
                <c:pt idx="170">
                  <c:v>38749</c:v>
                </c:pt>
                <c:pt idx="171">
                  <c:v>38777</c:v>
                </c:pt>
                <c:pt idx="172">
                  <c:v>38808</c:v>
                </c:pt>
                <c:pt idx="173">
                  <c:v>38838</c:v>
                </c:pt>
                <c:pt idx="174">
                  <c:v>38869</c:v>
                </c:pt>
                <c:pt idx="175">
                  <c:v>38899</c:v>
                </c:pt>
                <c:pt idx="176">
                  <c:v>38930</c:v>
                </c:pt>
                <c:pt idx="177">
                  <c:v>38961</c:v>
                </c:pt>
                <c:pt idx="178">
                  <c:v>38991</c:v>
                </c:pt>
                <c:pt idx="179">
                  <c:v>39022</c:v>
                </c:pt>
                <c:pt idx="180">
                  <c:v>39052</c:v>
                </c:pt>
                <c:pt idx="181">
                  <c:v>39083</c:v>
                </c:pt>
                <c:pt idx="182">
                  <c:v>39114</c:v>
                </c:pt>
                <c:pt idx="183">
                  <c:v>39142</c:v>
                </c:pt>
                <c:pt idx="184">
                  <c:v>39173</c:v>
                </c:pt>
                <c:pt idx="185">
                  <c:v>39203</c:v>
                </c:pt>
                <c:pt idx="186">
                  <c:v>39234</c:v>
                </c:pt>
                <c:pt idx="187">
                  <c:v>39264</c:v>
                </c:pt>
                <c:pt idx="188">
                  <c:v>39295</c:v>
                </c:pt>
                <c:pt idx="189">
                  <c:v>39326</c:v>
                </c:pt>
                <c:pt idx="190">
                  <c:v>39356</c:v>
                </c:pt>
                <c:pt idx="191">
                  <c:v>39387</c:v>
                </c:pt>
                <c:pt idx="192">
                  <c:v>39417</c:v>
                </c:pt>
                <c:pt idx="193">
                  <c:v>39448</c:v>
                </c:pt>
                <c:pt idx="194">
                  <c:v>39479</c:v>
                </c:pt>
                <c:pt idx="195">
                  <c:v>39508</c:v>
                </c:pt>
                <c:pt idx="196">
                  <c:v>39539</c:v>
                </c:pt>
                <c:pt idx="197">
                  <c:v>39569</c:v>
                </c:pt>
                <c:pt idx="198">
                  <c:v>39600</c:v>
                </c:pt>
                <c:pt idx="199">
                  <c:v>39630</c:v>
                </c:pt>
                <c:pt idx="200">
                  <c:v>39661</c:v>
                </c:pt>
                <c:pt idx="201">
                  <c:v>39692</c:v>
                </c:pt>
                <c:pt idx="202">
                  <c:v>39722</c:v>
                </c:pt>
                <c:pt idx="203">
                  <c:v>39753</c:v>
                </c:pt>
                <c:pt idx="204">
                  <c:v>39783</c:v>
                </c:pt>
                <c:pt idx="205">
                  <c:v>39814</c:v>
                </c:pt>
                <c:pt idx="206">
                  <c:v>39845</c:v>
                </c:pt>
                <c:pt idx="207">
                  <c:v>39873</c:v>
                </c:pt>
                <c:pt idx="208">
                  <c:v>39904</c:v>
                </c:pt>
                <c:pt idx="209">
                  <c:v>39934</c:v>
                </c:pt>
                <c:pt idx="210">
                  <c:v>39965</c:v>
                </c:pt>
                <c:pt idx="211">
                  <c:v>39995</c:v>
                </c:pt>
                <c:pt idx="212">
                  <c:v>40026</c:v>
                </c:pt>
                <c:pt idx="213">
                  <c:v>40057</c:v>
                </c:pt>
                <c:pt idx="214">
                  <c:v>40087</c:v>
                </c:pt>
                <c:pt idx="215">
                  <c:v>40118</c:v>
                </c:pt>
                <c:pt idx="216">
                  <c:v>40148</c:v>
                </c:pt>
                <c:pt idx="217">
                  <c:v>40179</c:v>
                </c:pt>
                <c:pt idx="218">
                  <c:v>40210</c:v>
                </c:pt>
                <c:pt idx="219">
                  <c:v>40238</c:v>
                </c:pt>
                <c:pt idx="220">
                  <c:v>40269</c:v>
                </c:pt>
                <c:pt idx="221">
                  <c:v>40299</c:v>
                </c:pt>
                <c:pt idx="222">
                  <c:v>40330</c:v>
                </c:pt>
                <c:pt idx="223">
                  <c:v>40360</c:v>
                </c:pt>
                <c:pt idx="224">
                  <c:v>40391</c:v>
                </c:pt>
                <c:pt idx="225">
                  <c:v>40422</c:v>
                </c:pt>
                <c:pt idx="226">
                  <c:v>40452</c:v>
                </c:pt>
                <c:pt idx="227">
                  <c:v>40483</c:v>
                </c:pt>
                <c:pt idx="228">
                  <c:v>40513</c:v>
                </c:pt>
                <c:pt idx="229">
                  <c:v>40544</c:v>
                </c:pt>
                <c:pt idx="230">
                  <c:v>40575</c:v>
                </c:pt>
                <c:pt idx="231">
                  <c:v>40603</c:v>
                </c:pt>
                <c:pt idx="232">
                  <c:v>40634</c:v>
                </c:pt>
                <c:pt idx="233">
                  <c:v>40664</c:v>
                </c:pt>
                <c:pt idx="234">
                  <c:v>40695</c:v>
                </c:pt>
                <c:pt idx="235">
                  <c:v>40725</c:v>
                </c:pt>
                <c:pt idx="236">
                  <c:v>40756</c:v>
                </c:pt>
                <c:pt idx="237">
                  <c:v>40787</c:v>
                </c:pt>
                <c:pt idx="238">
                  <c:v>40817</c:v>
                </c:pt>
                <c:pt idx="239">
                  <c:v>40848</c:v>
                </c:pt>
                <c:pt idx="240">
                  <c:v>40878</c:v>
                </c:pt>
                <c:pt idx="241">
                  <c:v>40909</c:v>
                </c:pt>
                <c:pt idx="242">
                  <c:v>40940</c:v>
                </c:pt>
                <c:pt idx="243">
                  <c:v>40969</c:v>
                </c:pt>
                <c:pt idx="244">
                  <c:v>41000</c:v>
                </c:pt>
                <c:pt idx="245">
                  <c:v>41030</c:v>
                </c:pt>
                <c:pt idx="246">
                  <c:v>41061</c:v>
                </c:pt>
                <c:pt idx="247">
                  <c:v>41091</c:v>
                </c:pt>
                <c:pt idx="248">
                  <c:v>41122</c:v>
                </c:pt>
                <c:pt idx="249">
                  <c:v>41153</c:v>
                </c:pt>
                <c:pt idx="250">
                  <c:v>41183</c:v>
                </c:pt>
                <c:pt idx="251">
                  <c:v>41214</c:v>
                </c:pt>
                <c:pt idx="252">
                  <c:v>41244</c:v>
                </c:pt>
                <c:pt idx="253">
                  <c:v>41275</c:v>
                </c:pt>
                <c:pt idx="254">
                  <c:v>41306</c:v>
                </c:pt>
                <c:pt idx="255">
                  <c:v>41334</c:v>
                </c:pt>
                <c:pt idx="256">
                  <c:v>41365</c:v>
                </c:pt>
                <c:pt idx="257">
                  <c:v>41395</c:v>
                </c:pt>
                <c:pt idx="258">
                  <c:v>41426</c:v>
                </c:pt>
                <c:pt idx="259">
                  <c:v>41456</c:v>
                </c:pt>
                <c:pt idx="260">
                  <c:v>41487</c:v>
                </c:pt>
                <c:pt idx="261">
                  <c:v>41518</c:v>
                </c:pt>
                <c:pt idx="262">
                  <c:v>41548</c:v>
                </c:pt>
                <c:pt idx="263">
                  <c:v>41579</c:v>
                </c:pt>
                <c:pt idx="264">
                  <c:v>41609</c:v>
                </c:pt>
                <c:pt idx="265">
                  <c:v>41640</c:v>
                </c:pt>
                <c:pt idx="266">
                  <c:v>41671</c:v>
                </c:pt>
                <c:pt idx="267">
                  <c:v>41699</c:v>
                </c:pt>
                <c:pt idx="268">
                  <c:v>41730</c:v>
                </c:pt>
                <c:pt idx="269">
                  <c:v>41760</c:v>
                </c:pt>
                <c:pt idx="270">
                  <c:v>41791</c:v>
                </c:pt>
                <c:pt idx="271">
                  <c:v>41821</c:v>
                </c:pt>
                <c:pt idx="272">
                  <c:v>41852</c:v>
                </c:pt>
                <c:pt idx="273">
                  <c:v>41883</c:v>
                </c:pt>
                <c:pt idx="274">
                  <c:v>41913</c:v>
                </c:pt>
                <c:pt idx="275">
                  <c:v>41944</c:v>
                </c:pt>
                <c:pt idx="276">
                  <c:v>41974</c:v>
                </c:pt>
                <c:pt idx="277">
                  <c:v>42005</c:v>
                </c:pt>
                <c:pt idx="278">
                  <c:v>42036</c:v>
                </c:pt>
                <c:pt idx="279">
                  <c:v>42064</c:v>
                </c:pt>
                <c:pt idx="280">
                  <c:v>42095</c:v>
                </c:pt>
                <c:pt idx="281">
                  <c:v>42125</c:v>
                </c:pt>
                <c:pt idx="282">
                  <c:v>42156</c:v>
                </c:pt>
                <c:pt idx="283">
                  <c:v>42186</c:v>
                </c:pt>
                <c:pt idx="284">
                  <c:v>42217</c:v>
                </c:pt>
                <c:pt idx="285">
                  <c:v>42248</c:v>
                </c:pt>
                <c:pt idx="286">
                  <c:v>42278</c:v>
                </c:pt>
                <c:pt idx="287">
                  <c:v>42309</c:v>
                </c:pt>
                <c:pt idx="288">
                  <c:v>42339</c:v>
                </c:pt>
                <c:pt idx="289">
                  <c:v>42370</c:v>
                </c:pt>
                <c:pt idx="290">
                  <c:v>42401</c:v>
                </c:pt>
                <c:pt idx="291">
                  <c:v>42430</c:v>
                </c:pt>
                <c:pt idx="292">
                  <c:v>42461</c:v>
                </c:pt>
                <c:pt idx="293">
                  <c:v>42491</c:v>
                </c:pt>
                <c:pt idx="294">
                  <c:v>42522</c:v>
                </c:pt>
                <c:pt idx="295">
                  <c:v>42552</c:v>
                </c:pt>
                <c:pt idx="296">
                  <c:v>42583</c:v>
                </c:pt>
                <c:pt idx="297">
                  <c:v>42614</c:v>
                </c:pt>
                <c:pt idx="298">
                  <c:v>42644</c:v>
                </c:pt>
                <c:pt idx="299">
                  <c:v>42675</c:v>
                </c:pt>
                <c:pt idx="300">
                  <c:v>42705</c:v>
                </c:pt>
                <c:pt idx="301">
                  <c:v>42736</c:v>
                </c:pt>
                <c:pt idx="302">
                  <c:v>42767</c:v>
                </c:pt>
                <c:pt idx="303">
                  <c:v>42795</c:v>
                </c:pt>
                <c:pt idx="304">
                  <c:v>42826</c:v>
                </c:pt>
                <c:pt idx="305">
                  <c:v>42856</c:v>
                </c:pt>
                <c:pt idx="306">
                  <c:v>42887</c:v>
                </c:pt>
                <c:pt idx="307">
                  <c:v>42917</c:v>
                </c:pt>
                <c:pt idx="308">
                  <c:v>42948</c:v>
                </c:pt>
                <c:pt idx="309">
                  <c:v>42979</c:v>
                </c:pt>
                <c:pt idx="310">
                  <c:v>43009</c:v>
                </c:pt>
                <c:pt idx="311">
                  <c:v>43040</c:v>
                </c:pt>
                <c:pt idx="312">
                  <c:v>43070</c:v>
                </c:pt>
                <c:pt idx="313">
                  <c:v>43101</c:v>
                </c:pt>
                <c:pt idx="314">
                  <c:v>43132</c:v>
                </c:pt>
                <c:pt idx="315">
                  <c:v>43160</c:v>
                </c:pt>
                <c:pt idx="316">
                  <c:v>43191</c:v>
                </c:pt>
                <c:pt idx="317">
                  <c:v>43221</c:v>
                </c:pt>
                <c:pt idx="318">
                  <c:v>43252</c:v>
                </c:pt>
                <c:pt idx="319">
                  <c:v>43282</c:v>
                </c:pt>
                <c:pt idx="320">
                  <c:v>43313</c:v>
                </c:pt>
                <c:pt idx="321">
                  <c:v>43344</c:v>
                </c:pt>
                <c:pt idx="322">
                  <c:v>43374</c:v>
                </c:pt>
                <c:pt idx="323">
                  <c:v>43405</c:v>
                </c:pt>
                <c:pt idx="324">
                  <c:v>43435</c:v>
                </c:pt>
              </c:numCache>
            </c:numRef>
          </c:cat>
          <c:val>
            <c:numRef>
              <c:f>NFSP!$E$3:$E$327</c:f>
              <c:numCache>
                <c:formatCode>0.0%</c:formatCode>
                <c:ptCount val="325"/>
                <c:pt idx="0">
                  <c:v>0.26289999999999997</c:v>
                </c:pt>
                <c:pt idx="1">
                  <c:v>0.2636</c:v>
                </c:pt>
                <c:pt idx="2">
                  <c:v>0.28360000000000002</c:v>
                </c:pt>
                <c:pt idx="3">
                  <c:v>0.3034</c:v>
                </c:pt>
                <c:pt idx="4">
                  <c:v>0.3211</c:v>
                </c:pt>
                <c:pt idx="5">
                  <c:v>0.33979999999999999</c:v>
                </c:pt>
                <c:pt idx="6">
                  <c:v>0.36149999999999999</c:v>
                </c:pt>
                <c:pt idx="7">
                  <c:v>0.38640000000000002</c:v>
                </c:pt>
                <c:pt idx="8">
                  <c:v>0.4083</c:v>
                </c:pt>
                <c:pt idx="9">
                  <c:v>0.42369999999999997</c:v>
                </c:pt>
                <c:pt idx="10">
                  <c:v>0.43909999999999999</c:v>
                </c:pt>
                <c:pt idx="11">
                  <c:v>0.44700000000000001</c:v>
                </c:pt>
                <c:pt idx="12">
                  <c:v>0.45450000000000002</c:v>
                </c:pt>
                <c:pt idx="13">
                  <c:v>0.46679999999999999</c:v>
                </c:pt>
                <c:pt idx="14">
                  <c:v>0.47820000000000001</c:v>
                </c:pt>
                <c:pt idx="15">
                  <c:v>0.48200000000000004</c:v>
                </c:pt>
                <c:pt idx="16">
                  <c:v>0.49259999999999998</c:v>
                </c:pt>
                <c:pt idx="17">
                  <c:v>0.50619999999999998</c:v>
                </c:pt>
                <c:pt idx="18">
                  <c:v>0.52079999999999993</c:v>
                </c:pt>
                <c:pt idx="19">
                  <c:v>0.53</c:v>
                </c:pt>
                <c:pt idx="20">
                  <c:v>0.5413</c:v>
                </c:pt>
                <c:pt idx="21">
                  <c:v>0.55179999999999996</c:v>
                </c:pt>
                <c:pt idx="22">
                  <c:v>0.56729999999999992</c:v>
                </c:pt>
                <c:pt idx="23">
                  <c:v>0.58379999999999999</c:v>
                </c:pt>
                <c:pt idx="24">
                  <c:v>0.60599999999999998</c:v>
                </c:pt>
                <c:pt idx="25">
                  <c:v>0.63450000000000006</c:v>
                </c:pt>
                <c:pt idx="26">
                  <c:v>0.66520000000000001</c:v>
                </c:pt>
                <c:pt idx="27">
                  <c:v>0.70609999999999995</c:v>
                </c:pt>
                <c:pt idx="28">
                  <c:v>0.748</c:v>
                </c:pt>
                <c:pt idx="29">
                  <c:v>0.78849999999999998</c:v>
                </c:pt>
                <c:pt idx="30">
                  <c:v>0.82489999999999997</c:v>
                </c:pt>
                <c:pt idx="31">
                  <c:v>0.66959999999999997</c:v>
                </c:pt>
                <c:pt idx="32">
                  <c:v>0.63100000000000001</c:v>
                </c:pt>
                <c:pt idx="33">
                  <c:v>0.59009999999999996</c:v>
                </c:pt>
                <c:pt idx="34">
                  <c:v>0.54689999999999994</c:v>
                </c:pt>
                <c:pt idx="35">
                  <c:v>0.50180000000000002</c:v>
                </c:pt>
                <c:pt idx="36">
                  <c:v>0.44969999999999999</c:v>
                </c:pt>
                <c:pt idx="37">
                  <c:v>0.3881</c:v>
                </c:pt>
                <c:pt idx="38">
                  <c:v>0.32579999999999998</c:v>
                </c:pt>
                <c:pt idx="39">
                  <c:v>0.26170000000000004</c:v>
                </c:pt>
                <c:pt idx="40">
                  <c:v>0.20180000000000001</c:v>
                </c:pt>
                <c:pt idx="41">
                  <c:v>0.14269999999999999</c:v>
                </c:pt>
                <c:pt idx="42">
                  <c:v>8.2699999999999996E-2</c:v>
                </c:pt>
                <c:pt idx="43">
                  <c:v>7.5999999999999998E-2</c:v>
                </c:pt>
                <c:pt idx="44">
                  <c:v>7.5600000000000001E-2</c:v>
                </c:pt>
                <c:pt idx="45">
                  <c:v>7.4999999999999997E-2</c:v>
                </c:pt>
                <c:pt idx="46">
                  <c:v>7.2599999999999998E-2</c:v>
                </c:pt>
                <c:pt idx="47">
                  <c:v>7.0800000000000002E-2</c:v>
                </c:pt>
                <c:pt idx="48">
                  <c:v>6.9099999999999995E-2</c:v>
                </c:pt>
                <c:pt idx="49">
                  <c:v>6.9000000000000006E-2</c:v>
                </c:pt>
                <c:pt idx="50">
                  <c:v>6.9099999999999995E-2</c:v>
                </c:pt>
                <c:pt idx="51">
                  <c:v>6.8099999999999994E-2</c:v>
                </c:pt>
                <c:pt idx="52">
                  <c:v>6.6100000000000006E-2</c:v>
                </c:pt>
                <c:pt idx="53">
                  <c:v>6.4199999999999993E-2</c:v>
                </c:pt>
                <c:pt idx="54">
                  <c:v>6.2E-2</c:v>
                </c:pt>
                <c:pt idx="55">
                  <c:v>5.9699999999999996E-2</c:v>
                </c:pt>
                <c:pt idx="56">
                  <c:v>5.7699999999999994E-2</c:v>
                </c:pt>
                <c:pt idx="57">
                  <c:v>5.6500000000000002E-2</c:v>
                </c:pt>
                <c:pt idx="58">
                  <c:v>5.5500000000000001E-2</c:v>
                </c:pt>
                <c:pt idx="59">
                  <c:v>5.4400000000000004E-2</c:v>
                </c:pt>
                <c:pt idx="60">
                  <c:v>5.3399999999999996E-2</c:v>
                </c:pt>
                <c:pt idx="61">
                  <c:v>5.21E-2</c:v>
                </c:pt>
                <c:pt idx="62">
                  <c:v>5.1299999999999998E-2</c:v>
                </c:pt>
                <c:pt idx="63">
                  <c:v>5.0999999999999997E-2</c:v>
                </c:pt>
                <c:pt idx="64">
                  <c:v>5.0499999999999996E-2</c:v>
                </c:pt>
                <c:pt idx="65">
                  <c:v>4.99E-2</c:v>
                </c:pt>
                <c:pt idx="66">
                  <c:v>4.9000000000000002E-2</c:v>
                </c:pt>
                <c:pt idx="67">
                  <c:v>4.8300000000000003E-2</c:v>
                </c:pt>
                <c:pt idx="68">
                  <c:v>4.7699999999999992E-2</c:v>
                </c:pt>
                <c:pt idx="69">
                  <c:v>4.6699999999999998E-2</c:v>
                </c:pt>
                <c:pt idx="70">
                  <c:v>4.5999999999999999E-2</c:v>
                </c:pt>
                <c:pt idx="71">
                  <c:v>4.7300000000000002E-2</c:v>
                </c:pt>
                <c:pt idx="72">
                  <c:v>4.7800000000000002E-2</c:v>
                </c:pt>
                <c:pt idx="73">
                  <c:v>4.9699999999999994E-2</c:v>
                </c:pt>
                <c:pt idx="74">
                  <c:v>5.1500000000000004E-2</c:v>
                </c:pt>
                <c:pt idx="75">
                  <c:v>5.2600000000000001E-2</c:v>
                </c:pt>
                <c:pt idx="76">
                  <c:v>5.4600000000000003E-2</c:v>
                </c:pt>
                <c:pt idx="77">
                  <c:v>5.5999999999999994E-2</c:v>
                </c:pt>
                <c:pt idx="78">
                  <c:v>5.8200000000000002E-2</c:v>
                </c:pt>
                <c:pt idx="79">
                  <c:v>5.9900000000000002E-2</c:v>
                </c:pt>
                <c:pt idx="80">
                  <c:v>6.1500000000000006E-2</c:v>
                </c:pt>
                <c:pt idx="81">
                  <c:v>6.54E-2</c:v>
                </c:pt>
                <c:pt idx="82">
                  <c:v>6.9599999999999995E-2</c:v>
                </c:pt>
                <c:pt idx="83">
                  <c:v>7.1800000000000003E-2</c:v>
                </c:pt>
                <c:pt idx="84">
                  <c:v>7.4099999999999999E-2</c:v>
                </c:pt>
                <c:pt idx="85">
                  <c:v>0.1235</c:v>
                </c:pt>
                <c:pt idx="86">
                  <c:v>0.13189999999999999</c:v>
                </c:pt>
                <c:pt idx="87">
                  <c:v>0.1195</c:v>
                </c:pt>
                <c:pt idx="88">
                  <c:v>0.11720000000000001</c:v>
                </c:pt>
                <c:pt idx="89">
                  <c:v>0.1222</c:v>
                </c:pt>
                <c:pt idx="90">
                  <c:v>0.1245</c:v>
                </c:pt>
                <c:pt idx="91">
                  <c:v>0.12859999999999999</c:v>
                </c:pt>
                <c:pt idx="92">
                  <c:v>0.13730000000000001</c:v>
                </c:pt>
                <c:pt idx="93">
                  <c:v>0.13489999999999999</c:v>
                </c:pt>
                <c:pt idx="94">
                  <c:v>0.13589999999999999</c:v>
                </c:pt>
                <c:pt idx="95">
                  <c:v>0.1305</c:v>
                </c:pt>
                <c:pt idx="96">
                  <c:v>0.1246</c:v>
                </c:pt>
                <c:pt idx="97">
                  <c:v>7.4099999999999999E-2</c:v>
                </c:pt>
                <c:pt idx="98">
                  <c:v>6.5799999999999997E-2</c:v>
                </c:pt>
                <c:pt idx="99">
                  <c:v>7.7199999999999991E-2</c:v>
                </c:pt>
                <c:pt idx="100">
                  <c:v>8.1600000000000006E-2</c:v>
                </c:pt>
                <c:pt idx="101">
                  <c:v>7.85E-2</c:v>
                </c:pt>
                <c:pt idx="102">
                  <c:v>7.4099999999999999E-2</c:v>
                </c:pt>
                <c:pt idx="103">
                  <c:v>6.9099999999999995E-2</c:v>
                </c:pt>
                <c:pt idx="104">
                  <c:v>6.4100000000000004E-2</c:v>
                </c:pt>
                <c:pt idx="105">
                  <c:v>6.6000000000000003E-2</c:v>
                </c:pt>
                <c:pt idx="106">
                  <c:v>6.6000000000000003E-2</c:v>
                </c:pt>
                <c:pt idx="107">
                  <c:v>7.0999999999999994E-2</c:v>
                </c:pt>
                <c:pt idx="108">
                  <c:v>7.4099999999999999E-2</c:v>
                </c:pt>
                <c:pt idx="109">
                  <c:v>7.5399999999999995E-2</c:v>
                </c:pt>
                <c:pt idx="110">
                  <c:v>7.6799999999999993E-2</c:v>
                </c:pt>
                <c:pt idx="111">
                  <c:v>8.1300000000000011E-2</c:v>
                </c:pt>
                <c:pt idx="112">
                  <c:v>8.14E-2</c:v>
                </c:pt>
                <c:pt idx="113">
                  <c:v>8.6400000000000005E-2</c:v>
                </c:pt>
                <c:pt idx="114">
                  <c:v>8.539999999999999E-2</c:v>
                </c:pt>
                <c:pt idx="115">
                  <c:v>9.4299999999999995E-2</c:v>
                </c:pt>
                <c:pt idx="116">
                  <c:v>9.8100000000000007E-2</c:v>
                </c:pt>
                <c:pt idx="117">
                  <c:v>0.10279999999999999</c:v>
                </c:pt>
                <c:pt idx="118">
                  <c:v>0.10279999999999999</c:v>
                </c:pt>
                <c:pt idx="119">
                  <c:v>9.1400000000000009E-2</c:v>
                </c:pt>
                <c:pt idx="120">
                  <c:v>8.2400000000000001E-2</c:v>
                </c:pt>
                <c:pt idx="121">
                  <c:v>8.6300000000000002E-2</c:v>
                </c:pt>
                <c:pt idx="122">
                  <c:v>8.0799999999999997E-2</c:v>
                </c:pt>
                <c:pt idx="123">
                  <c:v>7.5600000000000001E-2</c:v>
                </c:pt>
                <c:pt idx="124">
                  <c:v>7.4299999999999991E-2</c:v>
                </c:pt>
                <c:pt idx="125">
                  <c:v>7.6299999999999993E-2</c:v>
                </c:pt>
                <c:pt idx="126">
                  <c:v>9.4600000000000004E-2</c:v>
                </c:pt>
                <c:pt idx="127">
                  <c:v>0.10800000000000001</c:v>
                </c:pt>
                <c:pt idx="128">
                  <c:v>8.6800000000000002E-2</c:v>
                </c:pt>
                <c:pt idx="129">
                  <c:v>0.11169999999999999</c:v>
                </c:pt>
                <c:pt idx="130">
                  <c:v>0.10529999999999999</c:v>
                </c:pt>
                <c:pt idx="131">
                  <c:v>0.11550472268757456</c:v>
                </c:pt>
                <c:pt idx="132">
                  <c:v>0.12757448444448491</c:v>
                </c:pt>
                <c:pt idx="133">
                  <c:v>0.12754914029532702</c:v>
                </c:pt>
                <c:pt idx="134">
                  <c:v>0.13440270663213316</c:v>
                </c:pt>
                <c:pt idx="135">
                  <c:v>0.13247124427402618</c:v>
                </c:pt>
                <c:pt idx="136">
                  <c:v>0.11790035484084013</c:v>
                </c:pt>
                <c:pt idx="137">
                  <c:v>0.11396797137920915</c:v>
                </c:pt>
                <c:pt idx="138">
                  <c:v>9.7784123200017933E-2</c:v>
                </c:pt>
                <c:pt idx="139">
                  <c:v>8.331071379808748E-2</c:v>
                </c:pt>
                <c:pt idx="140">
                  <c:v>9.8465182256500777E-2</c:v>
                </c:pt>
                <c:pt idx="141">
                  <c:v>7.0091227290272035E-2</c:v>
                </c:pt>
                <c:pt idx="142">
                  <c:v>7.2140993570571868E-2</c:v>
                </c:pt>
                <c:pt idx="143">
                  <c:v>7.5355903176011332E-2</c:v>
                </c:pt>
                <c:pt idx="144">
                  <c:v>7.0945050860959577E-2</c:v>
                </c:pt>
                <c:pt idx="145">
                  <c:v>6.7436339069098378E-2</c:v>
                </c:pt>
                <c:pt idx="146">
                  <c:v>6.3257502504425911E-2</c:v>
                </c:pt>
                <c:pt idx="147">
                  <c:v>6.549730237697525E-2</c:v>
                </c:pt>
                <c:pt idx="148">
                  <c:v>7.6701298260102843E-2</c:v>
                </c:pt>
                <c:pt idx="149">
                  <c:v>7.5291449458077267E-2</c:v>
                </c:pt>
                <c:pt idx="150">
                  <c:v>7.6054645086149703E-2</c:v>
                </c:pt>
                <c:pt idx="151">
                  <c:v>6.998825339621112E-2</c:v>
                </c:pt>
                <c:pt idx="152">
                  <c:v>6.7427853322736819E-2</c:v>
                </c:pt>
                <c:pt idx="153">
                  <c:v>6.6542184841209676E-2</c:v>
                </c:pt>
                <c:pt idx="154">
                  <c:v>6.7818953681087105E-2</c:v>
                </c:pt>
                <c:pt idx="155">
                  <c:v>6.3188808814570563E-2</c:v>
                </c:pt>
                <c:pt idx="156">
                  <c:v>6.3945469859311585E-2</c:v>
                </c:pt>
                <c:pt idx="157">
                  <c:v>6.3029168380166242E-2</c:v>
                </c:pt>
                <c:pt idx="158">
                  <c:v>6.3360201628768056E-2</c:v>
                </c:pt>
                <c:pt idx="159">
                  <c:v>6.5215934021690222E-2</c:v>
                </c:pt>
                <c:pt idx="160">
                  <c:v>6.5016369191428405E-2</c:v>
                </c:pt>
                <c:pt idx="161">
                  <c:v>6.2917976059984254E-2</c:v>
                </c:pt>
                <c:pt idx="162">
                  <c:v>6.4881435991060485E-2</c:v>
                </c:pt>
                <c:pt idx="163">
                  <c:v>6.6568430378175808E-2</c:v>
                </c:pt>
                <c:pt idx="164">
                  <c:v>6.7445177373330584E-2</c:v>
                </c:pt>
                <c:pt idx="165">
                  <c:v>6.8034615371523999E-2</c:v>
                </c:pt>
                <c:pt idx="166">
                  <c:v>6.8721025679594358E-2</c:v>
                </c:pt>
                <c:pt idx="167">
                  <c:v>7.0196998557435247E-2</c:v>
                </c:pt>
                <c:pt idx="168">
                  <c:v>7.0736531505174033E-2</c:v>
                </c:pt>
                <c:pt idx="169">
                  <c:v>7.2155141653199556E-2</c:v>
                </c:pt>
                <c:pt idx="170">
                  <c:v>7.2120971182298793E-2</c:v>
                </c:pt>
                <c:pt idx="171">
                  <c:v>7.1034146884875166E-2</c:v>
                </c:pt>
                <c:pt idx="172">
                  <c:v>7.0854882590010992E-2</c:v>
                </c:pt>
                <c:pt idx="173">
                  <c:v>6.9375714452724321E-2</c:v>
                </c:pt>
                <c:pt idx="174">
                  <c:v>6.938454758218085E-2</c:v>
                </c:pt>
                <c:pt idx="175">
                  <c:v>6.9124084459641813E-2</c:v>
                </c:pt>
                <c:pt idx="176">
                  <c:v>6.9386734437468053E-2</c:v>
                </c:pt>
                <c:pt idx="177">
                  <c:v>6.8524444316415842E-2</c:v>
                </c:pt>
                <c:pt idx="178">
                  <c:v>6.7452974947366642E-2</c:v>
                </c:pt>
                <c:pt idx="179">
                  <c:v>6.6822637170250332E-2</c:v>
                </c:pt>
                <c:pt idx="180">
                  <c:v>6.628182029801967E-2</c:v>
                </c:pt>
                <c:pt idx="181">
                  <c:v>6.4599203198603142E-2</c:v>
                </c:pt>
                <c:pt idx="182">
                  <c:v>6.3454268636957342E-2</c:v>
                </c:pt>
                <c:pt idx="183">
                  <c:v>6.2799262122566132E-2</c:v>
                </c:pt>
                <c:pt idx="184">
                  <c:v>6.2340582446506816E-2</c:v>
                </c:pt>
                <c:pt idx="185">
                  <c:v>6.4096284100144285E-2</c:v>
                </c:pt>
                <c:pt idx="186">
                  <c:v>6.1483338407004845E-2</c:v>
                </c:pt>
                <c:pt idx="187">
                  <c:v>6.0929773933665839E-2</c:v>
                </c:pt>
                <c:pt idx="188">
                  <c:v>5.898972446300408E-2</c:v>
                </c:pt>
                <c:pt idx="189">
                  <c:v>5.9721525621507371E-2</c:v>
                </c:pt>
                <c:pt idx="190">
                  <c:v>6.0003775781401592E-2</c:v>
                </c:pt>
                <c:pt idx="191">
                  <c:v>5.9530298180679272E-2</c:v>
                </c:pt>
                <c:pt idx="192">
                  <c:v>5.8856888213677183E-2</c:v>
                </c:pt>
                <c:pt idx="193">
                  <c:v>5.8014583129241487E-2</c:v>
                </c:pt>
                <c:pt idx="194">
                  <c:v>5.8845573488354105E-2</c:v>
                </c:pt>
                <c:pt idx="195">
                  <c:v>5.7741403412966984E-2</c:v>
                </c:pt>
                <c:pt idx="196">
                  <c:v>5.7798777099895129E-2</c:v>
                </c:pt>
                <c:pt idx="197">
                  <c:v>5.7116671214532927E-2</c:v>
                </c:pt>
                <c:pt idx="198">
                  <c:v>5.8492773352592474E-2</c:v>
                </c:pt>
                <c:pt idx="199">
                  <c:v>5.9286416537974049E-2</c:v>
                </c:pt>
                <c:pt idx="200">
                  <c:v>5.9106485460961575E-2</c:v>
                </c:pt>
                <c:pt idx="201">
                  <c:v>5.5966649737154817E-2</c:v>
                </c:pt>
                <c:pt idx="202">
                  <c:v>5.3654005611305941E-2</c:v>
                </c:pt>
                <c:pt idx="203">
                  <c:v>5.3067394157120716E-2</c:v>
                </c:pt>
                <c:pt idx="204">
                  <c:v>5.4244885700383959E-2</c:v>
                </c:pt>
                <c:pt idx="205">
                  <c:v>5.4540384010176926E-2</c:v>
                </c:pt>
                <c:pt idx="206">
                  <c:v>5.2974455060469577E-2</c:v>
                </c:pt>
                <c:pt idx="207">
                  <c:v>5.3410502819395758E-2</c:v>
                </c:pt>
                <c:pt idx="208">
                  <c:v>5.2437564227865795E-2</c:v>
                </c:pt>
                <c:pt idx="209">
                  <c:v>5.0802887439520036E-2</c:v>
                </c:pt>
                <c:pt idx="210">
                  <c:v>4.9546804209765663E-2</c:v>
                </c:pt>
                <c:pt idx="211">
                  <c:v>4.8467331634086737E-2</c:v>
                </c:pt>
                <c:pt idx="212">
                  <c:v>4.8302218003862939E-2</c:v>
                </c:pt>
                <c:pt idx="213">
                  <c:v>5.060420626307334E-2</c:v>
                </c:pt>
                <c:pt idx="214">
                  <c:v>5.1550087309670596E-2</c:v>
                </c:pt>
                <c:pt idx="215">
                  <c:v>5.1923428083702108E-2</c:v>
                </c:pt>
                <c:pt idx="216">
                  <c:v>5.0283545535741318E-2</c:v>
                </c:pt>
                <c:pt idx="217">
                  <c:v>4.8712447216701059E-2</c:v>
                </c:pt>
                <c:pt idx="218">
                  <c:v>4.9443535144450337E-2</c:v>
                </c:pt>
                <c:pt idx="219">
                  <c:v>4.9628090463924163E-2</c:v>
                </c:pt>
                <c:pt idx="220">
                  <c:v>4.9903427287748957E-2</c:v>
                </c:pt>
                <c:pt idx="221">
                  <c:v>5.0103059059496628E-2</c:v>
                </c:pt>
                <c:pt idx="222">
                  <c:v>5.0198986372241787E-2</c:v>
                </c:pt>
                <c:pt idx="223">
                  <c:v>5.0087225239423827E-2</c:v>
                </c:pt>
                <c:pt idx="224">
                  <c:v>5.0084063621288075E-2</c:v>
                </c:pt>
                <c:pt idx="225">
                  <c:v>4.9762941653879594E-2</c:v>
                </c:pt>
                <c:pt idx="226">
                  <c:v>4.951006782985666E-2</c:v>
                </c:pt>
                <c:pt idx="227">
                  <c:v>4.9605813549598733E-2</c:v>
                </c:pt>
                <c:pt idx="228">
                  <c:v>5.0666576958016254E-2</c:v>
                </c:pt>
                <c:pt idx="229">
                  <c:v>5.2013820212953886E-2</c:v>
                </c:pt>
                <c:pt idx="230">
                  <c:v>5.2344529730287505E-2</c:v>
                </c:pt>
                <c:pt idx="231">
                  <c:v>5.2775602743192977E-2</c:v>
                </c:pt>
                <c:pt idx="232">
                  <c:v>5.3506757032936614E-2</c:v>
                </c:pt>
                <c:pt idx="233">
                  <c:v>5.4643487956675195E-2</c:v>
                </c:pt>
                <c:pt idx="234">
                  <c:v>5.4762037825490148E-2</c:v>
                </c:pt>
                <c:pt idx="235">
                  <c:v>5.4480077491566498E-2</c:v>
                </c:pt>
                <c:pt idx="236">
                  <c:v>5.5156564975466102E-2</c:v>
                </c:pt>
                <c:pt idx="237">
                  <c:v>5.3645525955650669E-2</c:v>
                </c:pt>
                <c:pt idx="238">
                  <c:v>5.4898018292145169E-2</c:v>
                </c:pt>
                <c:pt idx="239">
                  <c:v>5.4012270750953051E-2</c:v>
                </c:pt>
                <c:pt idx="240">
                  <c:v>5.3301589859148173E-2</c:v>
                </c:pt>
                <c:pt idx="241">
                  <c:v>5.3579763287517672E-2</c:v>
                </c:pt>
                <c:pt idx="242">
                  <c:v>5.3065302884320126E-2</c:v>
                </c:pt>
                <c:pt idx="243">
                  <c:v>5.2016388329512664E-2</c:v>
                </c:pt>
                <c:pt idx="244">
                  <c:v>5.0452590064588229E-2</c:v>
                </c:pt>
                <c:pt idx="245">
                  <c:v>4.8908351681421047E-2</c:v>
                </c:pt>
                <c:pt idx="246">
                  <c:v>4.7902005636457481E-2</c:v>
                </c:pt>
                <c:pt idx="247">
                  <c:v>4.7037105518266412E-2</c:v>
                </c:pt>
                <c:pt idx="248">
                  <c:v>4.622144113664664E-2</c:v>
                </c:pt>
                <c:pt idx="249">
                  <c:v>4.6188971984082242E-2</c:v>
                </c:pt>
                <c:pt idx="250">
                  <c:v>4.4454287268701834E-2</c:v>
                </c:pt>
                <c:pt idx="251">
                  <c:v>4.3844956951152758E-2</c:v>
                </c:pt>
                <c:pt idx="252">
                  <c:v>4.3759645921410836E-2</c:v>
                </c:pt>
                <c:pt idx="253">
                  <c:v>4.365601854614843E-2</c:v>
                </c:pt>
                <c:pt idx="254">
                  <c:v>4.3720444704011492E-2</c:v>
                </c:pt>
                <c:pt idx="255">
                  <c:v>4.3350398523883248E-2</c:v>
                </c:pt>
                <c:pt idx="256">
                  <c:v>4.3418875711323884E-2</c:v>
                </c:pt>
                <c:pt idx="257">
                  <c:v>4.329994971757805E-2</c:v>
                </c:pt>
                <c:pt idx="258">
                  <c:v>4.29371673978685E-2</c:v>
                </c:pt>
                <c:pt idx="259">
                  <c:v>4.3602234003777052E-2</c:v>
                </c:pt>
                <c:pt idx="260">
                  <c:v>4.3545109320932855E-2</c:v>
                </c:pt>
                <c:pt idx="261">
                  <c:v>4.3540426439419688E-2</c:v>
                </c:pt>
                <c:pt idx="262">
                  <c:v>4.3357299167002768E-2</c:v>
                </c:pt>
                <c:pt idx="263">
                  <c:v>4.5607450049501549E-2</c:v>
                </c:pt>
                <c:pt idx="264">
                  <c:v>4.580458112983652E-2</c:v>
                </c:pt>
                <c:pt idx="265">
                  <c:v>4.6472161006005278E-2</c:v>
                </c:pt>
                <c:pt idx="266">
                  <c:v>4.4549830083007537E-2</c:v>
                </c:pt>
                <c:pt idx="267">
                  <c:v>4.3966953288839018E-2</c:v>
                </c:pt>
                <c:pt idx="268">
                  <c:v>4.4310593418516786E-2</c:v>
                </c:pt>
                <c:pt idx="269">
                  <c:v>4.4623628661529358E-2</c:v>
                </c:pt>
                <c:pt idx="270">
                  <c:v>4.494893243363627E-2</c:v>
                </c:pt>
                <c:pt idx="271">
                  <c:v>4.5642355442602082E-2</c:v>
                </c:pt>
                <c:pt idx="272">
                  <c:v>4.4806749973980591E-2</c:v>
                </c:pt>
                <c:pt idx="273">
                  <c:v>4.9029392368926415E-2</c:v>
                </c:pt>
                <c:pt idx="274">
                  <c:v>4.9361734040754203E-2</c:v>
                </c:pt>
                <c:pt idx="275">
                  <c:v>4.9773862112582314E-2</c:v>
                </c:pt>
                <c:pt idx="276">
                  <c:v>5.3391211114263662E-2</c:v>
                </c:pt>
                <c:pt idx="277">
                  <c:v>5.1223651408413569E-2</c:v>
                </c:pt>
                <c:pt idx="278">
                  <c:v>5.8279089344679631E-2</c:v>
                </c:pt>
                <c:pt idx="279">
                  <c:v>6.6268168581273851E-2</c:v>
                </c:pt>
                <c:pt idx="280">
                  <c:v>6.3106414450803131E-2</c:v>
                </c:pt>
                <c:pt idx="281">
                  <c:v>6.7938938584491168E-2</c:v>
                </c:pt>
                <c:pt idx="282">
                  <c:v>6.913127239543447E-2</c:v>
                </c:pt>
                <c:pt idx="283">
                  <c:v>7.4098155245416519E-2</c:v>
                </c:pt>
                <c:pt idx="284">
                  <c:v>7.8721108403158616E-2</c:v>
                </c:pt>
                <c:pt idx="285">
                  <c:v>8.2461216751924638E-2</c:v>
                </c:pt>
                <c:pt idx="286">
                  <c:v>8.192608096123398E-2</c:v>
                </c:pt>
                <c:pt idx="287">
                  <c:v>8.0249655508480455E-2</c:v>
                </c:pt>
                <c:pt idx="288">
                  <c:v>8.0926470088970207E-2</c:v>
                </c:pt>
                <c:pt idx="289">
                  <c:v>8.6931175708042471E-2</c:v>
                </c:pt>
                <c:pt idx="290">
                  <c:v>8.2605391282763799E-2</c:v>
                </c:pt>
                <c:pt idx="291">
                  <c:v>7.1922491747219472E-2</c:v>
                </c:pt>
                <c:pt idx="292">
                  <c:v>7.5020060689757181E-2</c:v>
                </c:pt>
                <c:pt idx="293">
                  <c:v>7.3273273962773069E-2</c:v>
                </c:pt>
                <c:pt idx="294">
                  <c:v>7.2291952151719879E-2</c:v>
                </c:pt>
                <c:pt idx="295">
                  <c:v>6.9127322321137746E-2</c:v>
                </c:pt>
                <c:pt idx="296">
                  <c:v>6.7928980824918717E-2</c:v>
                </c:pt>
                <c:pt idx="297">
                  <c:v>6.3779464087963963E-2</c:v>
                </c:pt>
                <c:pt idx="298">
                  <c:v>6.6465870787402626E-2</c:v>
                </c:pt>
                <c:pt idx="299">
                  <c:v>6.8763257542108713E-2</c:v>
                </c:pt>
                <c:pt idx="300">
                  <c:v>6.5715851229043068E-2</c:v>
                </c:pt>
                <c:pt idx="301">
                  <c:v>6.2564271174250508E-2</c:v>
                </c:pt>
                <c:pt idx="302">
                  <c:v>6.2443886965051973E-2</c:v>
                </c:pt>
                <c:pt idx="303">
                  <c:v>6.8543762867318364E-2</c:v>
                </c:pt>
                <c:pt idx="304">
                  <c:v>6.9002160873552029E-2</c:v>
                </c:pt>
                <c:pt idx="305">
                  <c:v>6.7771135955618372E-2</c:v>
                </c:pt>
                <c:pt idx="306">
                  <c:v>6.8514454993718693E-2</c:v>
                </c:pt>
                <c:pt idx="307">
                  <c:v>6.6496463942473771E-2</c:v>
                </c:pt>
                <c:pt idx="308">
                  <c:v>6.5533595358066604E-2</c:v>
                </c:pt>
                <c:pt idx="309">
                  <c:v>6.4063716450074817E-2</c:v>
                </c:pt>
                <c:pt idx="310">
                  <c:v>6.3576412096257931E-2</c:v>
                </c:pt>
                <c:pt idx="311">
                  <c:v>6.1711221309752574E-2</c:v>
                </c:pt>
                <c:pt idx="312">
                  <c:v>6.1165185878601126E-2</c:v>
                </c:pt>
                <c:pt idx="313">
                  <c:v>5.9573800278412761E-2</c:v>
                </c:pt>
                <c:pt idx="314">
                  <c:v>5.9036483861923346E-2</c:v>
                </c:pt>
                <c:pt idx="315">
                  <c:v>5.7340859360512336E-2</c:v>
                </c:pt>
                <c:pt idx="316">
                  <c:v>5.7175470049895524E-2</c:v>
                </c:pt>
                <c:pt idx="317">
                  <c:v>5.762858665014807E-2</c:v>
                </c:pt>
                <c:pt idx="318">
                  <c:v>5.952147486992012E-2</c:v>
                </c:pt>
                <c:pt idx="319">
                  <c:v>5.8567740109180394E-2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77C-4ABF-855D-1725A58906E1}"/>
            </c:ext>
          </c:extLst>
        </c:ser>
        <c:ser>
          <c:idx val="5"/>
          <c:order val="4"/>
          <c:tx>
            <c:strRef>
              <c:f>NFSP!$F$2</c:f>
              <c:strCache>
                <c:ptCount val="1"/>
                <c:pt idx="0">
                  <c:v>Nominal*</c:v>
                </c:pt>
              </c:strCache>
            </c:strRef>
          </c:tx>
          <c:spPr>
            <a:ln>
              <a:solidFill>
                <a:schemeClr val="accent3"/>
              </a:solidFill>
            </a:ln>
          </c:spPr>
          <c:marker>
            <c:symbol val="none"/>
          </c:marker>
          <c:cat>
            <c:numRef>
              <c:f>NFSP!$A$3:$A$327</c:f>
              <c:numCache>
                <c:formatCode>mmm\-yy</c:formatCode>
                <c:ptCount val="325"/>
                <c:pt idx="0">
                  <c:v>33573</c:v>
                </c:pt>
                <c:pt idx="1">
                  <c:v>33604</c:v>
                </c:pt>
                <c:pt idx="2">
                  <c:v>33635</c:v>
                </c:pt>
                <c:pt idx="3">
                  <c:v>33664</c:v>
                </c:pt>
                <c:pt idx="4">
                  <c:v>33695</c:v>
                </c:pt>
                <c:pt idx="5">
                  <c:v>33725</c:v>
                </c:pt>
                <c:pt idx="6">
                  <c:v>33756</c:v>
                </c:pt>
                <c:pt idx="7">
                  <c:v>33786</c:v>
                </c:pt>
                <c:pt idx="8">
                  <c:v>33817</c:v>
                </c:pt>
                <c:pt idx="9">
                  <c:v>33848</c:v>
                </c:pt>
                <c:pt idx="10">
                  <c:v>33878</c:v>
                </c:pt>
                <c:pt idx="11">
                  <c:v>33909</c:v>
                </c:pt>
                <c:pt idx="12">
                  <c:v>33939</c:v>
                </c:pt>
                <c:pt idx="13">
                  <c:v>33970</c:v>
                </c:pt>
                <c:pt idx="14">
                  <c:v>34001</c:v>
                </c:pt>
                <c:pt idx="15">
                  <c:v>34029</c:v>
                </c:pt>
                <c:pt idx="16">
                  <c:v>34060</c:v>
                </c:pt>
                <c:pt idx="17">
                  <c:v>34090</c:v>
                </c:pt>
                <c:pt idx="18">
                  <c:v>34121</c:v>
                </c:pt>
                <c:pt idx="19">
                  <c:v>34151</c:v>
                </c:pt>
                <c:pt idx="20">
                  <c:v>34182</c:v>
                </c:pt>
                <c:pt idx="21">
                  <c:v>34213</c:v>
                </c:pt>
                <c:pt idx="22">
                  <c:v>34243</c:v>
                </c:pt>
                <c:pt idx="23">
                  <c:v>34274</c:v>
                </c:pt>
                <c:pt idx="24">
                  <c:v>34304</c:v>
                </c:pt>
                <c:pt idx="25">
                  <c:v>34335</c:v>
                </c:pt>
                <c:pt idx="26">
                  <c:v>34366</c:v>
                </c:pt>
                <c:pt idx="27">
                  <c:v>34394</c:v>
                </c:pt>
                <c:pt idx="28">
                  <c:v>34425</c:v>
                </c:pt>
                <c:pt idx="29">
                  <c:v>34455</c:v>
                </c:pt>
                <c:pt idx="30">
                  <c:v>34486</c:v>
                </c:pt>
                <c:pt idx="31">
                  <c:v>34516</c:v>
                </c:pt>
                <c:pt idx="32">
                  <c:v>34547</c:v>
                </c:pt>
                <c:pt idx="33">
                  <c:v>34578</c:v>
                </c:pt>
                <c:pt idx="34">
                  <c:v>34608</c:v>
                </c:pt>
                <c:pt idx="35">
                  <c:v>34639</c:v>
                </c:pt>
                <c:pt idx="36">
                  <c:v>34669</c:v>
                </c:pt>
                <c:pt idx="37">
                  <c:v>34700</c:v>
                </c:pt>
                <c:pt idx="38">
                  <c:v>34731</c:v>
                </c:pt>
                <c:pt idx="39">
                  <c:v>34759</c:v>
                </c:pt>
                <c:pt idx="40">
                  <c:v>34790</c:v>
                </c:pt>
                <c:pt idx="41">
                  <c:v>34820</c:v>
                </c:pt>
                <c:pt idx="42">
                  <c:v>34851</c:v>
                </c:pt>
                <c:pt idx="43">
                  <c:v>34881</c:v>
                </c:pt>
                <c:pt idx="44">
                  <c:v>34912</c:v>
                </c:pt>
                <c:pt idx="45">
                  <c:v>34943</c:v>
                </c:pt>
                <c:pt idx="46">
                  <c:v>34973</c:v>
                </c:pt>
                <c:pt idx="47">
                  <c:v>35004</c:v>
                </c:pt>
                <c:pt idx="48">
                  <c:v>35034</c:v>
                </c:pt>
                <c:pt idx="49">
                  <c:v>35065</c:v>
                </c:pt>
                <c:pt idx="50">
                  <c:v>35096</c:v>
                </c:pt>
                <c:pt idx="51">
                  <c:v>35125</c:v>
                </c:pt>
                <c:pt idx="52">
                  <c:v>35156</c:v>
                </c:pt>
                <c:pt idx="53">
                  <c:v>35186</c:v>
                </c:pt>
                <c:pt idx="54">
                  <c:v>35217</c:v>
                </c:pt>
                <c:pt idx="55">
                  <c:v>35247</c:v>
                </c:pt>
                <c:pt idx="56">
                  <c:v>35278</c:v>
                </c:pt>
                <c:pt idx="57">
                  <c:v>35309</c:v>
                </c:pt>
                <c:pt idx="58">
                  <c:v>35339</c:v>
                </c:pt>
                <c:pt idx="59">
                  <c:v>35370</c:v>
                </c:pt>
                <c:pt idx="60">
                  <c:v>35400</c:v>
                </c:pt>
                <c:pt idx="61">
                  <c:v>35431</c:v>
                </c:pt>
                <c:pt idx="62">
                  <c:v>35462</c:v>
                </c:pt>
                <c:pt idx="63">
                  <c:v>35490</c:v>
                </c:pt>
                <c:pt idx="64">
                  <c:v>35521</c:v>
                </c:pt>
                <c:pt idx="65">
                  <c:v>35551</c:v>
                </c:pt>
                <c:pt idx="66">
                  <c:v>35582</c:v>
                </c:pt>
                <c:pt idx="67">
                  <c:v>35612</c:v>
                </c:pt>
                <c:pt idx="68">
                  <c:v>35643</c:v>
                </c:pt>
                <c:pt idx="69">
                  <c:v>35674</c:v>
                </c:pt>
                <c:pt idx="70">
                  <c:v>35704</c:v>
                </c:pt>
                <c:pt idx="71">
                  <c:v>35735</c:v>
                </c:pt>
                <c:pt idx="72">
                  <c:v>35765</c:v>
                </c:pt>
                <c:pt idx="73">
                  <c:v>35796</c:v>
                </c:pt>
                <c:pt idx="74">
                  <c:v>35827</c:v>
                </c:pt>
                <c:pt idx="75">
                  <c:v>35855</c:v>
                </c:pt>
                <c:pt idx="76">
                  <c:v>35886</c:v>
                </c:pt>
                <c:pt idx="77">
                  <c:v>35916</c:v>
                </c:pt>
                <c:pt idx="78">
                  <c:v>35947</c:v>
                </c:pt>
                <c:pt idx="79">
                  <c:v>35977</c:v>
                </c:pt>
                <c:pt idx="80">
                  <c:v>36008</c:v>
                </c:pt>
                <c:pt idx="81">
                  <c:v>36039</c:v>
                </c:pt>
                <c:pt idx="82">
                  <c:v>36069</c:v>
                </c:pt>
                <c:pt idx="83">
                  <c:v>36100</c:v>
                </c:pt>
                <c:pt idx="84">
                  <c:v>36130</c:v>
                </c:pt>
                <c:pt idx="85">
                  <c:v>36161</c:v>
                </c:pt>
                <c:pt idx="86">
                  <c:v>36192</c:v>
                </c:pt>
                <c:pt idx="87">
                  <c:v>36220</c:v>
                </c:pt>
                <c:pt idx="88">
                  <c:v>36251</c:v>
                </c:pt>
                <c:pt idx="89">
                  <c:v>36281</c:v>
                </c:pt>
                <c:pt idx="90">
                  <c:v>36312</c:v>
                </c:pt>
                <c:pt idx="91">
                  <c:v>36342</c:v>
                </c:pt>
                <c:pt idx="92">
                  <c:v>36373</c:v>
                </c:pt>
                <c:pt idx="93">
                  <c:v>36404</c:v>
                </c:pt>
                <c:pt idx="94">
                  <c:v>36434</c:v>
                </c:pt>
                <c:pt idx="95">
                  <c:v>36465</c:v>
                </c:pt>
                <c:pt idx="96">
                  <c:v>36495</c:v>
                </c:pt>
                <c:pt idx="97">
                  <c:v>36526</c:v>
                </c:pt>
                <c:pt idx="98">
                  <c:v>36557</c:v>
                </c:pt>
                <c:pt idx="99">
                  <c:v>36586</c:v>
                </c:pt>
                <c:pt idx="100">
                  <c:v>36617</c:v>
                </c:pt>
                <c:pt idx="101">
                  <c:v>36647</c:v>
                </c:pt>
                <c:pt idx="102">
                  <c:v>36678</c:v>
                </c:pt>
                <c:pt idx="103">
                  <c:v>36708</c:v>
                </c:pt>
                <c:pt idx="104">
                  <c:v>36739</c:v>
                </c:pt>
                <c:pt idx="105">
                  <c:v>36770</c:v>
                </c:pt>
                <c:pt idx="106">
                  <c:v>36800</c:v>
                </c:pt>
                <c:pt idx="107">
                  <c:v>36831</c:v>
                </c:pt>
                <c:pt idx="108">
                  <c:v>36861</c:v>
                </c:pt>
                <c:pt idx="109">
                  <c:v>36892</c:v>
                </c:pt>
                <c:pt idx="110">
                  <c:v>36923</c:v>
                </c:pt>
                <c:pt idx="111">
                  <c:v>36951</c:v>
                </c:pt>
                <c:pt idx="112">
                  <c:v>36982</c:v>
                </c:pt>
                <c:pt idx="113">
                  <c:v>37012</c:v>
                </c:pt>
                <c:pt idx="114">
                  <c:v>37043</c:v>
                </c:pt>
                <c:pt idx="115">
                  <c:v>37073</c:v>
                </c:pt>
                <c:pt idx="116">
                  <c:v>37104</c:v>
                </c:pt>
                <c:pt idx="117">
                  <c:v>37135</c:v>
                </c:pt>
                <c:pt idx="118">
                  <c:v>37165</c:v>
                </c:pt>
                <c:pt idx="119">
                  <c:v>37196</c:v>
                </c:pt>
                <c:pt idx="120">
                  <c:v>37226</c:v>
                </c:pt>
                <c:pt idx="121">
                  <c:v>37257</c:v>
                </c:pt>
                <c:pt idx="122">
                  <c:v>37288</c:v>
                </c:pt>
                <c:pt idx="123">
                  <c:v>37316</c:v>
                </c:pt>
                <c:pt idx="124">
                  <c:v>37347</c:v>
                </c:pt>
                <c:pt idx="125">
                  <c:v>37377</c:v>
                </c:pt>
                <c:pt idx="126">
                  <c:v>37408</c:v>
                </c:pt>
                <c:pt idx="127">
                  <c:v>37438</c:v>
                </c:pt>
                <c:pt idx="128">
                  <c:v>37469</c:v>
                </c:pt>
                <c:pt idx="129">
                  <c:v>37500</c:v>
                </c:pt>
                <c:pt idx="130">
                  <c:v>37530</c:v>
                </c:pt>
                <c:pt idx="131">
                  <c:v>37561</c:v>
                </c:pt>
                <c:pt idx="132">
                  <c:v>37591</c:v>
                </c:pt>
                <c:pt idx="133">
                  <c:v>37622</c:v>
                </c:pt>
                <c:pt idx="134">
                  <c:v>37653</c:v>
                </c:pt>
                <c:pt idx="135">
                  <c:v>37681</c:v>
                </c:pt>
                <c:pt idx="136">
                  <c:v>37712</c:v>
                </c:pt>
                <c:pt idx="137">
                  <c:v>37742</c:v>
                </c:pt>
                <c:pt idx="138">
                  <c:v>37773</c:v>
                </c:pt>
                <c:pt idx="139">
                  <c:v>37803</c:v>
                </c:pt>
                <c:pt idx="140">
                  <c:v>37834</c:v>
                </c:pt>
                <c:pt idx="141">
                  <c:v>37865</c:v>
                </c:pt>
                <c:pt idx="142">
                  <c:v>37895</c:v>
                </c:pt>
                <c:pt idx="143">
                  <c:v>37926</c:v>
                </c:pt>
                <c:pt idx="144">
                  <c:v>37956</c:v>
                </c:pt>
                <c:pt idx="145">
                  <c:v>37987</c:v>
                </c:pt>
                <c:pt idx="146">
                  <c:v>38018</c:v>
                </c:pt>
                <c:pt idx="147">
                  <c:v>38047</c:v>
                </c:pt>
                <c:pt idx="148">
                  <c:v>38078</c:v>
                </c:pt>
                <c:pt idx="149">
                  <c:v>38108</c:v>
                </c:pt>
                <c:pt idx="150">
                  <c:v>38139</c:v>
                </c:pt>
                <c:pt idx="151">
                  <c:v>38169</c:v>
                </c:pt>
                <c:pt idx="152">
                  <c:v>38200</c:v>
                </c:pt>
                <c:pt idx="153">
                  <c:v>38231</c:v>
                </c:pt>
                <c:pt idx="154">
                  <c:v>38261</c:v>
                </c:pt>
                <c:pt idx="155">
                  <c:v>38292</c:v>
                </c:pt>
                <c:pt idx="156">
                  <c:v>38322</c:v>
                </c:pt>
                <c:pt idx="157">
                  <c:v>38353</c:v>
                </c:pt>
                <c:pt idx="158">
                  <c:v>38384</c:v>
                </c:pt>
                <c:pt idx="159">
                  <c:v>38412</c:v>
                </c:pt>
                <c:pt idx="160">
                  <c:v>38443</c:v>
                </c:pt>
                <c:pt idx="161">
                  <c:v>38473</c:v>
                </c:pt>
                <c:pt idx="162">
                  <c:v>38504</c:v>
                </c:pt>
                <c:pt idx="163">
                  <c:v>38534</c:v>
                </c:pt>
                <c:pt idx="164">
                  <c:v>38565</c:v>
                </c:pt>
                <c:pt idx="165">
                  <c:v>38596</c:v>
                </c:pt>
                <c:pt idx="166">
                  <c:v>38626</c:v>
                </c:pt>
                <c:pt idx="167">
                  <c:v>38657</c:v>
                </c:pt>
                <c:pt idx="168">
                  <c:v>38687</c:v>
                </c:pt>
                <c:pt idx="169">
                  <c:v>38718</c:v>
                </c:pt>
                <c:pt idx="170">
                  <c:v>38749</c:v>
                </c:pt>
                <c:pt idx="171">
                  <c:v>38777</c:v>
                </c:pt>
                <c:pt idx="172">
                  <c:v>38808</c:v>
                </c:pt>
                <c:pt idx="173">
                  <c:v>38838</c:v>
                </c:pt>
                <c:pt idx="174">
                  <c:v>38869</c:v>
                </c:pt>
                <c:pt idx="175">
                  <c:v>38899</c:v>
                </c:pt>
                <c:pt idx="176">
                  <c:v>38930</c:v>
                </c:pt>
                <c:pt idx="177">
                  <c:v>38961</c:v>
                </c:pt>
                <c:pt idx="178">
                  <c:v>38991</c:v>
                </c:pt>
                <c:pt idx="179">
                  <c:v>39022</c:v>
                </c:pt>
                <c:pt idx="180">
                  <c:v>39052</c:v>
                </c:pt>
                <c:pt idx="181">
                  <c:v>39083</c:v>
                </c:pt>
                <c:pt idx="182">
                  <c:v>39114</c:v>
                </c:pt>
                <c:pt idx="183">
                  <c:v>39142</c:v>
                </c:pt>
                <c:pt idx="184">
                  <c:v>39173</c:v>
                </c:pt>
                <c:pt idx="185">
                  <c:v>39203</c:v>
                </c:pt>
                <c:pt idx="186">
                  <c:v>39234</c:v>
                </c:pt>
                <c:pt idx="187">
                  <c:v>39264</c:v>
                </c:pt>
                <c:pt idx="188">
                  <c:v>39295</c:v>
                </c:pt>
                <c:pt idx="189">
                  <c:v>39326</c:v>
                </c:pt>
                <c:pt idx="190">
                  <c:v>39356</c:v>
                </c:pt>
                <c:pt idx="191">
                  <c:v>39387</c:v>
                </c:pt>
                <c:pt idx="192">
                  <c:v>39417</c:v>
                </c:pt>
                <c:pt idx="193">
                  <c:v>39448</c:v>
                </c:pt>
                <c:pt idx="194">
                  <c:v>39479</c:v>
                </c:pt>
                <c:pt idx="195">
                  <c:v>39508</c:v>
                </c:pt>
                <c:pt idx="196">
                  <c:v>39539</c:v>
                </c:pt>
                <c:pt idx="197">
                  <c:v>39569</c:v>
                </c:pt>
                <c:pt idx="198">
                  <c:v>39600</c:v>
                </c:pt>
                <c:pt idx="199">
                  <c:v>39630</c:v>
                </c:pt>
                <c:pt idx="200">
                  <c:v>39661</c:v>
                </c:pt>
                <c:pt idx="201">
                  <c:v>39692</c:v>
                </c:pt>
                <c:pt idx="202">
                  <c:v>39722</c:v>
                </c:pt>
                <c:pt idx="203">
                  <c:v>39753</c:v>
                </c:pt>
                <c:pt idx="204">
                  <c:v>39783</c:v>
                </c:pt>
                <c:pt idx="205">
                  <c:v>39814</c:v>
                </c:pt>
                <c:pt idx="206">
                  <c:v>39845</c:v>
                </c:pt>
                <c:pt idx="207">
                  <c:v>39873</c:v>
                </c:pt>
                <c:pt idx="208">
                  <c:v>39904</c:v>
                </c:pt>
                <c:pt idx="209">
                  <c:v>39934</c:v>
                </c:pt>
                <c:pt idx="210">
                  <c:v>39965</c:v>
                </c:pt>
                <c:pt idx="211">
                  <c:v>39995</c:v>
                </c:pt>
                <c:pt idx="212">
                  <c:v>40026</c:v>
                </c:pt>
                <c:pt idx="213">
                  <c:v>40057</c:v>
                </c:pt>
                <c:pt idx="214">
                  <c:v>40087</c:v>
                </c:pt>
                <c:pt idx="215">
                  <c:v>40118</c:v>
                </c:pt>
                <c:pt idx="216">
                  <c:v>40148</c:v>
                </c:pt>
                <c:pt idx="217">
                  <c:v>40179</c:v>
                </c:pt>
                <c:pt idx="218">
                  <c:v>40210</c:v>
                </c:pt>
                <c:pt idx="219">
                  <c:v>40238</c:v>
                </c:pt>
                <c:pt idx="220">
                  <c:v>40269</c:v>
                </c:pt>
                <c:pt idx="221">
                  <c:v>40299</c:v>
                </c:pt>
                <c:pt idx="222">
                  <c:v>40330</c:v>
                </c:pt>
                <c:pt idx="223">
                  <c:v>40360</c:v>
                </c:pt>
                <c:pt idx="224">
                  <c:v>40391</c:v>
                </c:pt>
                <c:pt idx="225">
                  <c:v>40422</c:v>
                </c:pt>
                <c:pt idx="226">
                  <c:v>40452</c:v>
                </c:pt>
                <c:pt idx="227">
                  <c:v>40483</c:v>
                </c:pt>
                <c:pt idx="228">
                  <c:v>40513</c:v>
                </c:pt>
                <c:pt idx="229">
                  <c:v>40544</c:v>
                </c:pt>
                <c:pt idx="230">
                  <c:v>40575</c:v>
                </c:pt>
                <c:pt idx="231">
                  <c:v>40603</c:v>
                </c:pt>
                <c:pt idx="232">
                  <c:v>40634</c:v>
                </c:pt>
                <c:pt idx="233">
                  <c:v>40664</c:v>
                </c:pt>
                <c:pt idx="234">
                  <c:v>40695</c:v>
                </c:pt>
                <c:pt idx="235">
                  <c:v>40725</c:v>
                </c:pt>
                <c:pt idx="236">
                  <c:v>40756</c:v>
                </c:pt>
                <c:pt idx="237">
                  <c:v>40787</c:v>
                </c:pt>
                <c:pt idx="238">
                  <c:v>40817</c:v>
                </c:pt>
                <c:pt idx="239">
                  <c:v>40848</c:v>
                </c:pt>
                <c:pt idx="240">
                  <c:v>40878</c:v>
                </c:pt>
                <c:pt idx="241">
                  <c:v>40909</c:v>
                </c:pt>
                <c:pt idx="242">
                  <c:v>40940</c:v>
                </c:pt>
                <c:pt idx="243">
                  <c:v>40969</c:v>
                </c:pt>
                <c:pt idx="244">
                  <c:v>41000</c:v>
                </c:pt>
                <c:pt idx="245">
                  <c:v>41030</c:v>
                </c:pt>
                <c:pt idx="246">
                  <c:v>41061</c:v>
                </c:pt>
                <c:pt idx="247">
                  <c:v>41091</c:v>
                </c:pt>
                <c:pt idx="248">
                  <c:v>41122</c:v>
                </c:pt>
                <c:pt idx="249">
                  <c:v>41153</c:v>
                </c:pt>
                <c:pt idx="250">
                  <c:v>41183</c:v>
                </c:pt>
                <c:pt idx="251">
                  <c:v>41214</c:v>
                </c:pt>
                <c:pt idx="252">
                  <c:v>41244</c:v>
                </c:pt>
                <c:pt idx="253">
                  <c:v>41275</c:v>
                </c:pt>
                <c:pt idx="254">
                  <c:v>41306</c:v>
                </c:pt>
                <c:pt idx="255">
                  <c:v>41334</c:v>
                </c:pt>
                <c:pt idx="256">
                  <c:v>41365</c:v>
                </c:pt>
                <c:pt idx="257">
                  <c:v>41395</c:v>
                </c:pt>
                <c:pt idx="258">
                  <c:v>41426</c:v>
                </c:pt>
                <c:pt idx="259">
                  <c:v>41456</c:v>
                </c:pt>
                <c:pt idx="260">
                  <c:v>41487</c:v>
                </c:pt>
                <c:pt idx="261">
                  <c:v>41518</c:v>
                </c:pt>
                <c:pt idx="262">
                  <c:v>41548</c:v>
                </c:pt>
                <c:pt idx="263">
                  <c:v>41579</c:v>
                </c:pt>
                <c:pt idx="264">
                  <c:v>41609</c:v>
                </c:pt>
                <c:pt idx="265">
                  <c:v>41640</c:v>
                </c:pt>
                <c:pt idx="266">
                  <c:v>41671</c:v>
                </c:pt>
                <c:pt idx="267">
                  <c:v>41699</c:v>
                </c:pt>
                <c:pt idx="268">
                  <c:v>41730</c:v>
                </c:pt>
                <c:pt idx="269">
                  <c:v>41760</c:v>
                </c:pt>
                <c:pt idx="270">
                  <c:v>41791</c:v>
                </c:pt>
                <c:pt idx="271">
                  <c:v>41821</c:v>
                </c:pt>
                <c:pt idx="272">
                  <c:v>41852</c:v>
                </c:pt>
                <c:pt idx="273">
                  <c:v>41883</c:v>
                </c:pt>
                <c:pt idx="274">
                  <c:v>41913</c:v>
                </c:pt>
                <c:pt idx="275">
                  <c:v>41944</c:v>
                </c:pt>
                <c:pt idx="276">
                  <c:v>41974</c:v>
                </c:pt>
                <c:pt idx="277">
                  <c:v>42005</c:v>
                </c:pt>
                <c:pt idx="278">
                  <c:v>42036</c:v>
                </c:pt>
                <c:pt idx="279">
                  <c:v>42064</c:v>
                </c:pt>
                <c:pt idx="280">
                  <c:v>42095</c:v>
                </c:pt>
                <c:pt idx="281">
                  <c:v>42125</c:v>
                </c:pt>
                <c:pt idx="282">
                  <c:v>42156</c:v>
                </c:pt>
                <c:pt idx="283">
                  <c:v>42186</c:v>
                </c:pt>
                <c:pt idx="284">
                  <c:v>42217</c:v>
                </c:pt>
                <c:pt idx="285">
                  <c:v>42248</c:v>
                </c:pt>
                <c:pt idx="286">
                  <c:v>42278</c:v>
                </c:pt>
                <c:pt idx="287">
                  <c:v>42309</c:v>
                </c:pt>
                <c:pt idx="288">
                  <c:v>42339</c:v>
                </c:pt>
                <c:pt idx="289">
                  <c:v>42370</c:v>
                </c:pt>
                <c:pt idx="290">
                  <c:v>42401</c:v>
                </c:pt>
                <c:pt idx="291">
                  <c:v>42430</c:v>
                </c:pt>
                <c:pt idx="292">
                  <c:v>42461</c:v>
                </c:pt>
                <c:pt idx="293">
                  <c:v>42491</c:v>
                </c:pt>
                <c:pt idx="294">
                  <c:v>42522</c:v>
                </c:pt>
                <c:pt idx="295">
                  <c:v>42552</c:v>
                </c:pt>
                <c:pt idx="296">
                  <c:v>42583</c:v>
                </c:pt>
                <c:pt idx="297">
                  <c:v>42614</c:v>
                </c:pt>
                <c:pt idx="298">
                  <c:v>42644</c:v>
                </c:pt>
                <c:pt idx="299">
                  <c:v>42675</c:v>
                </c:pt>
                <c:pt idx="300">
                  <c:v>42705</c:v>
                </c:pt>
                <c:pt idx="301">
                  <c:v>42736</c:v>
                </c:pt>
                <c:pt idx="302">
                  <c:v>42767</c:v>
                </c:pt>
                <c:pt idx="303">
                  <c:v>42795</c:v>
                </c:pt>
                <c:pt idx="304">
                  <c:v>42826</c:v>
                </c:pt>
                <c:pt idx="305">
                  <c:v>42856</c:v>
                </c:pt>
                <c:pt idx="306">
                  <c:v>42887</c:v>
                </c:pt>
                <c:pt idx="307">
                  <c:v>42917</c:v>
                </c:pt>
                <c:pt idx="308">
                  <c:v>42948</c:v>
                </c:pt>
                <c:pt idx="309">
                  <c:v>42979</c:v>
                </c:pt>
                <c:pt idx="310">
                  <c:v>43009</c:v>
                </c:pt>
                <c:pt idx="311">
                  <c:v>43040</c:v>
                </c:pt>
                <c:pt idx="312">
                  <c:v>43070</c:v>
                </c:pt>
                <c:pt idx="313">
                  <c:v>43101</c:v>
                </c:pt>
                <c:pt idx="314">
                  <c:v>43132</c:v>
                </c:pt>
                <c:pt idx="315">
                  <c:v>43160</c:v>
                </c:pt>
                <c:pt idx="316">
                  <c:v>43191</c:v>
                </c:pt>
                <c:pt idx="317">
                  <c:v>43221</c:v>
                </c:pt>
                <c:pt idx="318">
                  <c:v>43252</c:v>
                </c:pt>
                <c:pt idx="319">
                  <c:v>43282</c:v>
                </c:pt>
                <c:pt idx="320">
                  <c:v>43313</c:v>
                </c:pt>
                <c:pt idx="321">
                  <c:v>43344</c:v>
                </c:pt>
                <c:pt idx="322">
                  <c:v>43374</c:v>
                </c:pt>
                <c:pt idx="323">
                  <c:v>43405</c:v>
                </c:pt>
                <c:pt idx="324">
                  <c:v>43435</c:v>
                </c:pt>
              </c:numCache>
            </c:numRef>
          </c:cat>
          <c:val>
            <c:numRef>
              <c:f>NFSP!$F$3:$F$327</c:f>
              <c:numCache>
                <c:formatCode>0.0%</c:formatCode>
                <c:ptCount val="325"/>
                <c:pt idx="0">
                  <c:v>0.23430000000000001</c:v>
                </c:pt>
                <c:pt idx="1">
                  <c:v>0.2311</c:v>
                </c:pt>
                <c:pt idx="2">
                  <c:v>0.25480000000000003</c:v>
                </c:pt>
                <c:pt idx="3">
                  <c:v>0.2742</c:v>
                </c:pt>
                <c:pt idx="4">
                  <c:v>0.29170000000000001</c:v>
                </c:pt>
                <c:pt idx="5">
                  <c:v>0.31090000000000001</c:v>
                </c:pt>
                <c:pt idx="6">
                  <c:v>0.33179999999999998</c:v>
                </c:pt>
                <c:pt idx="7">
                  <c:v>0.35920000000000002</c:v>
                </c:pt>
                <c:pt idx="8">
                  <c:v>0.37549999999999994</c:v>
                </c:pt>
                <c:pt idx="9">
                  <c:v>0.39429999999999998</c:v>
                </c:pt>
                <c:pt idx="10">
                  <c:v>0.40720000000000001</c:v>
                </c:pt>
                <c:pt idx="11">
                  <c:v>0.41850000000000004</c:v>
                </c:pt>
                <c:pt idx="12">
                  <c:v>0.42840000000000006</c:v>
                </c:pt>
                <c:pt idx="13">
                  <c:v>0.43579999999999997</c:v>
                </c:pt>
                <c:pt idx="14">
                  <c:v>0.44969999999999999</c:v>
                </c:pt>
                <c:pt idx="15">
                  <c:v>0.45569999999999999</c:v>
                </c:pt>
                <c:pt idx="16">
                  <c:v>0.47090000000000004</c:v>
                </c:pt>
                <c:pt idx="17">
                  <c:v>0.48399999999999999</c:v>
                </c:pt>
                <c:pt idx="18">
                  <c:v>0.496</c:v>
                </c:pt>
                <c:pt idx="19">
                  <c:v>0.50290000000000001</c:v>
                </c:pt>
                <c:pt idx="20">
                  <c:v>0.51919999999999999</c:v>
                </c:pt>
                <c:pt idx="21">
                  <c:v>0.53039999999999998</c:v>
                </c:pt>
                <c:pt idx="22">
                  <c:v>0.54510000000000003</c:v>
                </c:pt>
                <c:pt idx="23">
                  <c:v>0.56020000000000003</c:v>
                </c:pt>
                <c:pt idx="24">
                  <c:v>0.57989999999999997</c:v>
                </c:pt>
                <c:pt idx="25">
                  <c:v>0.60880000000000001</c:v>
                </c:pt>
                <c:pt idx="26">
                  <c:v>0.63439999999999996</c:v>
                </c:pt>
                <c:pt idx="27">
                  <c:v>0.67069999999999996</c:v>
                </c:pt>
                <c:pt idx="28">
                  <c:v>0.71279999999999999</c:v>
                </c:pt>
                <c:pt idx="29">
                  <c:v>0.75419999999999998</c:v>
                </c:pt>
                <c:pt idx="30">
                  <c:v>0.78859999999999997</c:v>
                </c:pt>
                <c:pt idx="31">
                  <c:v>0.63780000000000003</c:v>
                </c:pt>
                <c:pt idx="32">
                  <c:v>0.59160000000000001</c:v>
                </c:pt>
                <c:pt idx="33">
                  <c:v>0.5454</c:v>
                </c:pt>
                <c:pt idx="34">
                  <c:v>0.49520000000000003</c:v>
                </c:pt>
                <c:pt idx="35">
                  <c:v>0.45229999999999998</c:v>
                </c:pt>
                <c:pt idx="36">
                  <c:v>0.3992</c:v>
                </c:pt>
                <c:pt idx="37">
                  <c:v>0.33899999999999997</c:v>
                </c:pt>
                <c:pt idx="38">
                  <c:v>0.28610000000000002</c:v>
                </c:pt>
                <c:pt idx="39">
                  <c:v>0.22120000000000001</c:v>
                </c:pt>
                <c:pt idx="40">
                  <c:v>0.159</c:v>
                </c:pt>
                <c:pt idx="41">
                  <c:v>9.9499999999999991E-2</c:v>
                </c:pt>
                <c:pt idx="42">
                  <c:v>4.6799999999999994E-2</c:v>
                </c:pt>
                <c:pt idx="43">
                  <c:v>4.4400000000000002E-2</c:v>
                </c:pt>
                <c:pt idx="44">
                  <c:v>4.9699999999999994E-2</c:v>
                </c:pt>
                <c:pt idx="45">
                  <c:v>5.4900000000000004E-2</c:v>
                </c:pt>
                <c:pt idx="46">
                  <c:v>5.8700000000000002E-2</c:v>
                </c:pt>
                <c:pt idx="47">
                  <c:v>6.0999999999999999E-2</c:v>
                </c:pt>
                <c:pt idx="48">
                  <c:v>6.59E-2</c:v>
                </c:pt>
                <c:pt idx="49">
                  <c:v>7.2300000000000003E-2</c:v>
                </c:pt>
                <c:pt idx="50">
                  <c:v>6.7299999999999999E-2</c:v>
                </c:pt>
                <c:pt idx="51">
                  <c:v>6.6100000000000006E-2</c:v>
                </c:pt>
                <c:pt idx="52">
                  <c:v>7.0400000000000004E-2</c:v>
                </c:pt>
                <c:pt idx="53">
                  <c:v>7.1800000000000003E-2</c:v>
                </c:pt>
                <c:pt idx="54">
                  <c:v>6.9699999999999998E-2</c:v>
                </c:pt>
                <c:pt idx="55">
                  <c:v>6.7299999999999999E-2</c:v>
                </c:pt>
                <c:pt idx="56">
                  <c:v>6.5700000000000008E-2</c:v>
                </c:pt>
                <c:pt idx="57">
                  <c:v>6.4100000000000004E-2</c:v>
                </c:pt>
                <c:pt idx="58">
                  <c:v>6.3200000000000006E-2</c:v>
                </c:pt>
                <c:pt idx="59">
                  <c:v>5.9000000000000004E-2</c:v>
                </c:pt>
                <c:pt idx="60">
                  <c:v>5.4299999999999994E-2</c:v>
                </c:pt>
                <c:pt idx="61">
                  <c:v>5.2000000000000005E-2</c:v>
                </c:pt>
                <c:pt idx="62">
                  <c:v>5.0599999999999999E-2</c:v>
                </c:pt>
                <c:pt idx="63">
                  <c:v>5.3399999999999996E-2</c:v>
                </c:pt>
                <c:pt idx="64">
                  <c:v>4.9599999999999998E-2</c:v>
                </c:pt>
                <c:pt idx="65">
                  <c:v>4.8499999999999995E-2</c:v>
                </c:pt>
                <c:pt idx="66">
                  <c:v>4.2900000000000001E-2</c:v>
                </c:pt>
                <c:pt idx="67">
                  <c:v>4.3099999999999999E-2</c:v>
                </c:pt>
                <c:pt idx="68">
                  <c:v>4.0099999999999997E-2</c:v>
                </c:pt>
                <c:pt idx="69">
                  <c:v>4.07E-2</c:v>
                </c:pt>
                <c:pt idx="70">
                  <c:v>4.4999999999999998E-2</c:v>
                </c:pt>
                <c:pt idx="71">
                  <c:v>4.6799999999999994E-2</c:v>
                </c:pt>
                <c:pt idx="72">
                  <c:v>5.6299999999999996E-2</c:v>
                </c:pt>
                <c:pt idx="73">
                  <c:v>5.7200000000000001E-2</c:v>
                </c:pt>
                <c:pt idx="74">
                  <c:v>6.0299999999999999E-2</c:v>
                </c:pt>
                <c:pt idx="75">
                  <c:v>6.0100000000000001E-2</c:v>
                </c:pt>
                <c:pt idx="76">
                  <c:v>6.1699999999999998E-2</c:v>
                </c:pt>
                <c:pt idx="77">
                  <c:v>6.4299999999999996E-2</c:v>
                </c:pt>
                <c:pt idx="78">
                  <c:v>7.17E-2</c:v>
                </c:pt>
                <c:pt idx="79">
                  <c:v>7.1500000000000008E-2</c:v>
                </c:pt>
                <c:pt idx="80">
                  <c:v>7.1900000000000006E-2</c:v>
                </c:pt>
                <c:pt idx="81">
                  <c:v>7.6600000000000001E-2</c:v>
                </c:pt>
                <c:pt idx="82">
                  <c:v>7.7100000000000002E-2</c:v>
                </c:pt>
                <c:pt idx="83">
                  <c:v>8.0700000000000008E-2</c:v>
                </c:pt>
                <c:pt idx="84">
                  <c:v>7.400000000000001E-2</c:v>
                </c:pt>
                <c:pt idx="85">
                  <c:v>0.1206</c:v>
                </c:pt>
                <c:pt idx="86">
                  <c:v>0.1275</c:v>
                </c:pt>
                <c:pt idx="87">
                  <c:v>0.11320000000000001</c:v>
                </c:pt>
                <c:pt idx="88">
                  <c:v>0.111</c:v>
                </c:pt>
                <c:pt idx="89">
                  <c:v>0.11449999999999999</c:v>
                </c:pt>
                <c:pt idx="90">
                  <c:v>0.11019999999999999</c:v>
                </c:pt>
                <c:pt idx="91">
                  <c:v>0.1106</c:v>
                </c:pt>
                <c:pt idx="92">
                  <c:v>0.1186</c:v>
                </c:pt>
                <c:pt idx="93">
                  <c:v>0.109</c:v>
                </c:pt>
                <c:pt idx="94">
                  <c:v>0.10769999999999999</c:v>
                </c:pt>
                <c:pt idx="95">
                  <c:v>9.9900000000000003E-2</c:v>
                </c:pt>
                <c:pt idx="96">
                  <c:v>9.4899999999999998E-2</c:v>
                </c:pt>
                <c:pt idx="97">
                  <c:v>4.3899999999999995E-2</c:v>
                </c:pt>
                <c:pt idx="98">
                  <c:v>3.44E-2</c:v>
                </c:pt>
                <c:pt idx="99">
                  <c:v>4.5199999999999997E-2</c:v>
                </c:pt>
                <c:pt idx="100">
                  <c:v>4.7199999999999999E-2</c:v>
                </c:pt>
                <c:pt idx="101">
                  <c:v>4.0999999999999995E-2</c:v>
                </c:pt>
                <c:pt idx="102">
                  <c:v>3.8599999999999995E-2</c:v>
                </c:pt>
                <c:pt idx="103">
                  <c:v>3.7499999999999999E-2</c:v>
                </c:pt>
                <c:pt idx="104">
                  <c:v>3.1600000000000003E-2</c:v>
                </c:pt>
                <c:pt idx="105">
                  <c:v>3.5200000000000002E-2</c:v>
                </c:pt>
                <c:pt idx="106">
                  <c:v>3.5900000000000001E-2</c:v>
                </c:pt>
                <c:pt idx="107">
                  <c:v>3.7200000000000004E-2</c:v>
                </c:pt>
                <c:pt idx="108">
                  <c:v>4.1399999999999999E-2</c:v>
                </c:pt>
                <c:pt idx="109">
                  <c:v>4.1799999999999997E-2</c:v>
                </c:pt>
                <c:pt idx="110">
                  <c:v>4.4000000000000004E-2</c:v>
                </c:pt>
                <c:pt idx="111">
                  <c:v>4.8799999999999996E-2</c:v>
                </c:pt>
                <c:pt idx="112">
                  <c:v>4.58E-2</c:v>
                </c:pt>
                <c:pt idx="113">
                  <c:v>5.1900000000000002E-2</c:v>
                </c:pt>
                <c:pt idx="114">
                  <c:v>4.9500000000000002E-2</c:v>
                </c:pt>
                <c:pt idx="115">
                  <c:v>5.7000000000000002E-2</c:v>
                </c:pt>
                <c:pt idx="116">
                  <c:v>6.3299999999999995E-2</c:v>
                </c:pt>
                <c:pt idx="117">
                  <c:v>6.7799999999999999E-2</c:v>
                </c:pt>
                <c:pt idx="118">
                  <c:v>6.6299999999999998E-2</c:v>
                </c:pt>
                <c:pt idx="119">
                  <c:v>5.7699999999999994E-2</c:v>
                </c:pt>
                <c:pt idx="120">
                  <c:v>4.9699999999999994E-2</c:v>
                </c:pt>
                <c:pt idx="121">
                  <c:v>5.33E-2</c:v>
                </c:pt>
                <c:pt idx="122">
                  <c:v>4.7E-2</c:v>
                </c:pt>
                <c:pt idx="123">
                  <c:v>4.3700000000000003E-2</c:v>
                </c:pt>
                <c:pt idx="124">
                  <c:v>4.3799999999999999E-2</c:v>
                </c:pt>
                <c:pt idx="125">
                  <c:v>4.6399999999999997E-2</c:v>
                </c:pt>
                <c:pt idx="126">
                  <c:v>6.4600000000000005E-2</c:v>
                </c:pt>
                <c:pt idx="127">
                  <c:v>7.7699999999999991E-2</c:v>
                </c:pt>
                <c:pt idx="128">
                  <c:v>5.8499999999999996E-2</c:v>
                </c:pt>
                <c:pt idx="129">
                  <c:v>8.1500000000000003E-2</c:v>
                </c:pt>
                <c:pt idx="130">
                  <c:v>7.3099999999999998E-2</c:v>
                </c:pt>
                <c:pt idx="131">
                  <c:v>8.2424380343100859E-2</c:v>
                </c:pt>
                <c:pt idx="132">
                  <c:v>9.5652867126385155E-2</c:v>
                </c:pt>
                <c:pt idx="133">
                  <c:v>9.5117774189353341E-2</c:v>
                </c:pt>
                <c:pt idx="134">
                  <c:v>0.10088337977769297</c:v>
                </c:pt>
                <c:pt idx="135">
                  <c:v>9.9135001023222619E-2</c:v>
                </c:pt>
                <c:pt idx="136">
                  <c:v>8.2213551966933474E-2</c:v>
                </c:pt>
                <c:pt idx="137">
                  <c:v>7.7861036118638371E-2</c:v>
                </c:pt>
                <c:pt idx="138">
                  <c:v>6.3573234380925242E-2</c:v>
                </c:pt>
                <c:pt idx="139">
                  <c:v>4.9114713159565733E-2</c:v>
                </c:pt>
                <c:pt idx="140">
                  <c:v>6.295318802899269E-2</c:v>
                </c:pt>
                <c:pt idx="141">
                  <c:v>3.656195890270908E-2</c:v>
                </c:pt>
                <c:pt idx="142">
                  <c:v>3.8698323117698309E-2</c:v>
                </c:pt>
                <c:pt idx="143">
                  <c:v>4.1746213481541443E-2</c:v>
                </c:pt>
                <c:pt idx="144">
                  <c:v>3.8586049601160438E-2</c:v>
                </c:pt>
                <c:pt idx="145">
                  <c:v>3.3971463974449209E-2</c:v>
                </c:pt>
                <c:pt idx="146">
                  <c:v>2.9996104019669685E-2</c:v>
                </c:pt>
                <c:pt idx="147">
                  <c:v>3.1242049093349114E-2</c:v>
                </c:pt>
                <c:pt idx="148">
                  <c:v>4.3818757124551355E-2</c:v>
                </c:pt>
                <c:pt idx="149">
                  <c:v>4.1945400550182949E-2</c:v>
                </c:pt>
                <c:pt idx="150">
                  <c:v>4.0113605933845241E-2</c:v>
                </c:pt>
                <c:pt idx="151">
                  <c:v>3.396820105233906E-2</c:v>
                </c:pt>
                <c:pt idx="152">
                  <c:v>3.0644476368910649E-2</c:v>
                </c:pt>
                <c:pt idx="153">
                  <c:v>3.0054405320377627E-2</c:v>
                </c:pt>
                <c:pt idx="154">
                  <c:v>3.1541602591381009E-2</c:v>
                </c:pt>
                <c:pt idx="155">
                  <c:v>2.8083313996776847E-2</c:v>
                </c:pt>
                <c:pt idx="156">
                  <c:v>2.7057004724323867E-2</c:v>
                </c:pt>
                <c:pt idx="157">
                  <c:v>2.5201560633972241E-2</c:v>
                </c:pt>
                <c:pt idx="158">
                  <c:v>2.6924646250669738E-2</c:v>
                </c:pt>
                <c:pt idx="159">
                  <c:v>2.7953754104818908E-2</c:v>
                </c:pt>
                <c:pt idx="160">
                  <c:v>2.4263099689816416E-2</c:v>
                </c:pt>
                <c:pt idx="161">
                  <c:v>2.2848772700190471E-2</c:v>
                </c:pt>
                <c:pt idx="162">
                  <c:v>2.4937597107001178E-2</c:v>
                </c:pt>
                <c:pt idx="163">
                  <c:v>2.6382693379456153E-2</c:v>
                </c:pt>
                <c:pt idx="164">
                  <c:v>2.7215867256791301E-2</c:v>
                </c:pt>
                <c:pt idx="165">
                  <c:v>2.8664899827699285E-2</c:v>
                </c:pt>
                <c:pt idx="166">
                  <c:v>2.902067577961509E-2</c:v>
                </c:pt>
                <c:pt idx="167">
                  <c:v>3.1090342432322553E-2</c:v>
                </c:pt>
                <c:pt idx="168">
                  <c:v>3.328766933245713E-2</c:v>
                </c:pt>
                <c:pt idx="169">
                  <c:v>3.7984220445164689E-2</c:v>
                </c:pt>
                <c:pt idx="170">
                  <c:v>3.8385045986891041E-2</c:v>
                </c:pt>
                <c:pt idx="171">
                  <c:v>3.8126895311583101E-2</c:v>
                </c:pt>
                <c:pt idx="172">
                  <c:v>3.7714382843750553E-2</c:v>
                </c:pt>
                <c:pt idx="173">
                  <c:v>3.6398947836369662E-2</c:v>
                </c:pt>
                <c:pt idx="174">
                  <c:v>3.6165656841762504E-2</c:v>
                </c:pt>
                <c:pt idx="175">
                  <c:v>3.67579274160841E-2</c:v>
                </c:pt>
                <c:pt idx="176">
                  <c:v>3.5863022243255424E-2</c:v>
                </c:pt>
                <c:pt idx="177">
                  <c:v>3.6297550863589066E-2</c:v>
                </c:pt>
                <c:pt idx="178">
                  <c:v>3.4595625211492585E-2</c:v>
                </c:pt>
                <c:pt idx="179">
                  <c:v>3.3979678699176986E-2</c:v>
                </c:pt>
                <c:pt idx="180">
                  <c:v>3.4774454976401414E-2</c:v>
                </c:pt>
                <c:pt idx="181">
                  <c:v>2.9701360672654116E-2</c:v>
                </c:pt>
                <c:pt idx="182">
                  <c:v>2.8471213173065467E-2</c:v>
                </c:pt>
                <c:pt idx="183">
                  <c:v>2.8673032563138828E-2</c:v>
                </c:pt>
                <c:pt idx="184">
                  <c:v>2.8235442168091165E-2</c:v>
                </c:pt>
                <c:pt idx="185">
                  <c:v>2.9592628410521835E-2</c:v>
                </c:pt>
                <c:pt idx="186">
                  <c:v>2.7538900267089543E-2</c:v>
                </c:pt>
                <c:pt idx="187">
                  <c:v>2.6964641188289208E-2</c:v>
                </c:pt>
                <c:pt idx="188">
                  <c:v>2.6627535856639788E-2</c:v>
                </c:pt>
                <c:pt idx="189">
                  <c:v>2.7594204763659778E-2</c:v>
                </c:pt>
                <c:pt idx="190">
                  <c:v>2.7605215115430744E-2</c:v>
                </c:pt>
                <c:pt idx="191">
                  <c:v>2.6097313840398276E-2</c:v>
                </c:pt>
                <c:pt idx="192">
                  <c:v>2.6478407721602787E-2</c:v>
                </c:pt>
                <c:pt idx="193">
                  <c:v>2.410997536664438E-2</c:v>
                </c:pt>
                <c:pt idx="194">
                  <c:v>2.4508410871799995E-2</c:v>
                </c:pt>
                <c:pt idx="195">
                  <c:v>2.1423113529111512E-2</c:v>
                </c:pt>
                <c:pt idx="196">
                  <c:v>2.169184904677661E-2</c:v>
                </c:pt>
                <c:pt idx="197">
                  <c:v>2.1152101315876123E-2</c:v>
                </c:pt>
                <c:pt idx="198">
                  <c:v>2.2291035886247076E-2</c:v>
                </c:pt>
                <c:pt idx="199">
                  <c:v>2.2101715198324115E-2</c:v>
                </c:pt>
                <c:pt idx="200">
                  <c:v>2.14604958352256E-2</c:v>
                </c:pt>
                <c:pt idx="201">
                  <c:v>1.746252442488052E-2</c:v>
                </c:pt>
                <c:pt idx="202">
                  <c:v>1.3839062596372839E-2</c:v>
                </c:pt>
                <c:pt idx="203">
                  <c:v>1.6187751581212335E-2</c:v>
                </c:pt>
                <c:pt idx="204">
                  <c:v>2.0936138217424016E-2</c:v>
                </c:pt>
                <c:pt idx="205">
                  <c:v>2.5629727775863604E-2</c:v>
                </c:pt>
                <c:pt idx="206">
                  <c:v>2.5578858756362295E-2</c:v>
                </c:pt>
                <c:pt idx="207">
                  <c:v>2.778844163023516E-2</c:v>
                </c:pt>
                <c:pt idx="208">
                  <c:v>2.9404897819262595E-2</c:v>
                </c:pt>
                <c:pt idx="209">
                  <c:v>2.9884609054939001E-2</c:v>
                </c:pt>
                <c:pt idx="210">
                  <c:v>3.0894103260904349E-2</c:v>
                </c:pt>
                <c:pt idx="211">
                  <c:v>3.2473880201533974E-2</c:v>
                </c:pt>
                <c:pt idx="212">
                  <c:v>3.372332660259688E-2</c:v>
                </c:pt>
                <c:pt idx="213">
                  <c:v>3.9909787581715012E-2</c:v>
                </c:pt>
                <c:pt idx="214">
                  <c:v>4.2188596619737249E-2</c:v>
                </c:pt>
                <c:pt idx="215">
                  <c:v>3.8627805747051977E-2</c:v>
                </c:pt>
                <c:pt idx="216">
                  <c:v>3.0851178306933635E-2</c:v>
                </c:pt>
                <c:pt idx="217">
                  <c:v>2.68742023791773E-2</c:v>
                </c:pt>
                <c:pt idx="218">
                  <c:v>2.793343378467213E-2</c:v>
                </c:pt>
                <c:pt idx="219">
                  <c:v>3.0823977991391603E-2</c:v>
                </c:pt>
                <c:pt idx="220">
                  <c:v>2.895737617021104E-2</c:v>
                </c:pt>
                <c:pt idx="221">
                  <c:v>2.9894440684900225E-2</c:v>
                </c:pt>
                <c:pt idx="222">
                  <c:v>3.057265120011636E-2</c:v>
                </c:pt>
                <c:pt idx="223">
                  <c:v>3.0955821332448182E-2</c:v>
                </c:pt>
                <c:pt idx="224">
                  <c:v>3.1289922930762645E-2</c:v>
                </c:pt>
                <c:pt idx="225">
                  <c:v>2.225381514494143E-2</c:v>
                </c:pt>
                <c:pt idx="226">
                  <c:v>2.337481143302203E-2</c:v>
                </c:pt>
                <c:pt idx="227">
                  <c:v>2.5930842427710311E-2</c:v>
                </c:pt>
                <c:pt idx="228">
                  <c:v>2.449569588173402E-2</c:v>
                </c:pt>
                <c:pt idx="229">
                  <c:v>2.5714819622210228E-2</c:v>
                </c:pt>
                <c:pt idx="230">
                  <c:v>2.5181182800306935E-2</c:v>
                </c:pt>
                <c:pt idx="231">
                  <c:v>2.2432449180707539E-2</c:v>
                </c:pt>
                <c:pt idx="232">
                  <c:v>2.4030068609832263E-2</c:v>
                </c:pt>
                <c:pt idx="233">
                  <c:v>2.3820153277994662E-2</c:v>
                </c:pt>
                <c:pt idx="234">
                  <c:v>2.1618417905645566E-2</c:v>
                </c:pt>
                <c:pt idx="235">
                  <c:v>1.8740106636890443E-2</c:v>
                </c:pt>
                <c:pt idx="236">
                  <c:v>1.9926004379735227E-2</c:v>
                </c:pt>
                <c:pt idx="237">
                  <c:v>2.3363325764621058E-2</c:v>
                </c:pt>
                <c:pt idx="238">
                  <c:v>2.3879383879779083E-2</c:v>
                </c:pt>
                <c:pt idx="239">
                  <c:v>2.2301054549929332E-2</c:v>
                </c:pt>
                <c:pt idx="240">
                  <c:v>2.3891341241577674E-2</c:v>
                </c:pt>
                <c:pt idx="241">
                  <c:v>2.252457177108641E-2</c:v>
                </c:pt>
                <c:pt idx="242">
                  <c:v>2.1878522487509707E-2</c:v>
                </c:pt>
                <c:pt idx="243">
                  <c:v>2.1851163377786063E-2</c:v>
                </c:pt>
                <c:pt idx="244">
                  <c:v>2.1352624411041157E-2</c:v>
                </c:pt>
                <c:pt idx="245">
                  <c:v>2.1094537084764099E-2</c:v>
                </c:pt>
                <c:pt idx="246">
                  <c:v>2.2566834210949415E-2</c:v>
                </c:pt>
                <c:pt idx="247" formatCode="0%">
                  <c:v>2.3708301173911598E-2</c:v>
                </c:pt>
                <c:pt idx="248" formatCode="0%">
                  <c:v>2.3445943965521646E-2</c:v>
                </c:pt>
                <c:pt idx="249" formatCode="0%">
                  <c:v>2.4953196834480183E-2</c:v>
                </c:pt>
                <c:pt idx="250" formatCode="0%">
                  <c:v>2.3741530901232585E-2</c:v>
                </c:pt>
                <c:pt idx="251" formatCode="0%">
                  <c:v>2.6150291334640249E-2</c:v>
                </c:pt>
                <c:pt idx="252" formatCode="0%">
                  <c:v>2.1961842448092114E-2</c:v>
                </c:pt>
                <c:pt idx="253" formatCode="0%">
                  <c:v>2.1197003614513679E-2</c:v>
                </c:pt>
                <c:pt idx="254" formatCode="0%">
                  <c:v>2.3969002520663755E-2</c:v>
                </c:pt>
                <c:pt idx="255" formatCode="0%">
                  <c:v>2.5144564601683423E-2</c:v>
                </c:pt>
                <c:pt idx="256" formatCode="0%">
                  <c:v>2.6205647917384261E-2</c:v>
                </c:pt>
                <c:pt idx="257" formatCode="0%">
                  <c:v>2.5616091398034172E-2</c:v>
                </c:pt>
                <c:pt idx="258" formatCode="0%">
                  <c:v>2.4886936119998496E-2</c:v>
                </c:pt>
                <c:pt idx="259" formatCode="0%">
                  <c:v>2.6350506666489096E-2</c:v>
                </c:pt>
                <c:pt idx="260" formatCode="0%">
                  <c:v>2.7072197657908106E-2</c:v>
                </c:pt>
                <c:pt idx="261" formatCode="0%">
                  <c:v>2.926319124261037E-2</c:v>
                </c:pt>
                <c:pt idx="262" formatCode="0%">
                  <c:v>3.0389369509825431E-2</c:v>
                </c:pt>
                <c:pt idx="263" formatCode="0%">
                  <c:v>2.6067704251477281E-2</c:v>
                </c:pt>
                <c:pt idx="264" formatCode="0%">
                  <c:v>2.867917881468228E-2</c:v>
                </c:pt>
                <c:pt idx="265" formatCode="0%">
                  <c:v>3.141413729254975E-2</c:v>
                </c:pt>
                <c:pt idx="266" formatCode="0%">
                  <c:v>2.8699924445491798E-2</c:v>
                </c:pt>
                <c:pt idx="267" formatCode="0%">
                  <c:v>2.8222047147903429E-2</c:v>
                </c:pt>
                <c:pt idx="268" formatCode="0%">
                  <c:v>2.7479398040069568E-2</c:v>
                </c:pt>
                <c:pt idx="269" formatCode="0%">
                  <c:v>3.0928550578506363E-2</c:v>
                </c:pt>
                <c:pt idx="270" formatCode="0%">
                  <c:v>3.265787532674945E-2</c:v>
                </c:pt>
                <c:pt idx="271" formatCode="0%">
                  <c:v>3.4667297504353961E-2</c:v>
                </c:pt>
                <c:pt idx="272" formatCode="0%">
                  <c:v>3.6381548577072806E-2</c:v>
                </c:pt>
                <c:pt idx="273" formatCode="0%">
                  <c:v>4.3565152731923421E-2</c:v>
                </c:pt>
                <c:pt idx="274" formatCode="0%">
                  <c:v>4.4360336690742748E-2</c:v>
                </c:pt>
                <c:pt idx="275" formatCode="0%">
                  <c:v>5.138058472112142E-2</c:v>
                </c:pt>
                <c:pt idx="276" formatCode="0%">
                  <c:v>5.9021280199730609E-2</c:v>
                </c:pt>
                <c:pt idx="277" formatCode="0%">
                  <c:v>5.6637063821968321E-2</c:v>
                </c:pt>
                <c:pt idx="278" formatCode="0%">
                  <c:v>6.4444899741065584E-2</c:v>
                </c:pt>
                <c:pt idx="279" formatCode="0%">
                  <c:v>7.2963562086562669E-2</c:v>
                </c:pt>
                <c:pt idx="280" formatCode="0%">
                  <c:v>7.0370445881305407E-2</c:v>
                </c:pt>
                <c:pt idx="281" formatCode="0%">
                  <c:v>7.4484564571049627E-2</c:v>
                </c:pt>
                <c:pt idx="282" formatCode="0%">
                  <c:v>7.6866386750783819E-2</c:v>
                </c:pt>
                <c:pt idx="283" formatCode="0%">
                  <c:v>8.270088580291407E-2</c:v>
                </c:pt>
                <c:pt idx="284" formatCode="0%">
                  <c:v>8.6098636598850059E-2</c:v>
                </c:pt>
                <c:pt idx="285" formatCode="0%">
                  <c:v>8.6773681238143191E-2</c:v>
                </c:pt>
                <c:pt idx="286" formatCode="0%">
                  <c:v>8.8784391130642612E-2</c:v>
                </c:pt>
                <c:pt idx="287" formatCode="0%">
                  <c:v>8.9010567782742314E-2</c:v>
                </c:pt>
                <c:pt idx="288" formatCode="0%">
                  <c:v>9.94809772891036E-2</c:v>
                </c:pt>
                <c:pt idx="289" formatCode="0%">
                  <c:v>0.10432017855943486</c:v>
                </c:pt>
                <c:pt idx="290" formatCode="0%">
                  <c:v>0.10336603939577763</c:v>
                </c:pt>
                <c:pt idx="291" formatCode="0%">
                  <c:v>9.4454754762947402E-2</c:v>
                </c:pt>
                <c:pt idx="292" formatCode="0%">
                  <c:v>9.8035808011544726E-2</c:v>
                </c:pt>
                <c:pt idx="293" formatCode="0%">
                  <c:v>9.8057981342980091E-2</c:v>
                </c:pt>
                <c:pt idx="294" formatCode="0%">
                  <c:v>9.7035857155906943E-2</c:v>
                </c:pt>
                <c:pt idx="295" formatCode="0%">
                  <c:v>9.4246076631996203E-2</c:v>
                </c:pt>
                <c:pt idx="296" formatCode="0%">
                  <c:v>9.5345990827812838E-2</c:v>
                </c:pt>
                <c:pt idx="297" formatCode="0%">
                  <c:v>9.425885352742619E-2</c:v>
                </c:pt>
                <c:pt idx="298" formatCode="0%">
                  <c:v>8.864652171912768E-2</c:v>
                </c:pt>
                <c:pt idx="299" formatCode="0%">
                  <c:v>9.3993875408872218E-2</c:v>
                </c:pt>
                <c:pt idx="300" formatCode="0%">
                  <c:v>9.060560011289083E-2</c:v>
                </c:pt>
                <c:pt idx="301" formatCode="0%">
                  <c:v>8.5907728009487649E-2</c:v>
                </c:pt>
                <c:pt idx="302" formatCode="0%">
                  <c:v>8.576932404006464E-2</c:v>
                </c:pt>
                <c:pt idx="303" formatCode="0%">
                  <c:v>9.1835029344948443E-2</c:v>
                </c:pt>
                <c:pt idx="304" formatCode="0%">
                  <c:v>9.1803673155461465E-2</c:v>
                </c:pt>
                <c:pt idx="305" formatCode="0%">
                  <c:v>9.2412110063077951E-2</c:v>
                </c:pt>
                <c:pt idx="306" formatCode="0%">
                  <c:v>9.4550268385569791E-2</c:v>
                </c:pt>
                <c:pt idx="307" formatCode="0%">
                  <c:v>9.2940952862962986E-2</c:v>
                </c:pt>
                <c:pt idx="308" formatCode="0%">
                  <c:v>8.991593920507239E-2</c:v>
                </c:pt>
                <c:pt idx="309" formatCode="0%">
                  <c:v>8.7550339866474536E-2</c:v>
                </c:pt>
                <c:pt idx="310" formatCode="0%">
                  <c:v>9.2326905319845678E-2</c:v>
                </c:pt>
                <c:pt idx="311" formatCode="0%">
                  <c:v>8.4502657052018648E-2</c:v>
                </c:pt>
                <c:pt idx="312" formatCode="0%">
                  <c:v>7.8022454588058177E-2</c:v>
                </c:pt>
                <c:pt idx="313" formatCode="0%">
                  <c:v>7.4809070842395603E-2</c:v>
                </c:pt>
                <c:pt idx="314" formatCode="0%">
                  <c:v>7.3319040720004225E-2</c:v>
                </c:pt>
                <c:pt idx="315" formatCode="0%">
                  <c:v>7.3723644434434743E-2</c:v>
                </c:pt>
                <c:pt idx="316" formatCode="0%">
                  <c:v>7.4951562324206508E-2</c:v>
                </c:pt>
                <c:pt idx="317" formatCode="0%">
                  <c:v>7.1999118133660139E-2</c:v>
                </c:pt>
                <c:pt idx="318" formatCode="0%">
                  <c:v>7.2971435748547767E-2</c:v>
                </c:pt>
                <c:pt idx="319" formatCode="0%">
                  <c:v>7.0015024496284606E-2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77C-4ABF-855D-1725A5890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0134400"/>
        <c:axId val="130135936"/>
      </c:lineChart>
      <c:dateAx>
        <c:axId val="130134400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txPr>
          <a:bodyPr rot="-2700000" vert="horz"/>
          <a:lstStyle/>
          <a:p>
            <a:pPr>
              <a:defRPr sz="1000" b="1" i="0"/>
            </a:pPr>
            <a:endParaRPr lang="pt-BR"/>
          </a:p>
        </c:txPr>
        <c:crossAx val="130135936"/>
        <c:crosses val="autoZero"/>
        <c:auto val="1"/>
        <c:lblOffset val="100"/>
        <c:baseTimeUnit val="months"/>
      </c:dateAx>
      <c:valAx>
        <c:axId val="130135936"/>
        <c:scaling>
          <c:orientation val="minMax"/>
          <c:min val="-0.1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pt-BR"/>
          </a:p>
        </c:txPr>
        <c:crossAx val="1301344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txPr>
    <a:bodyPr/>
    <a:lstStyle/>
    <a:p>
      <a:pPr>
        <a:defRPr sz="1000" b="1" i="0" u="none" strike="noStrike" baseline="0">
          <a:solidFill>
            <a:srgbClr val="000000"/>
          </a:solidFill>
          <a:latin typeface="Calibri (Corpo)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NFSP/PIB (*série com desvalorização cambial)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NFSP!$B$2</c:f>
              <c:strCache>
                <c:ptCount val="1"/>
                <c:pt idx="0">
                  <c:v>Primário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NFSP!$A$46:$A$327</c:f>
              <c:numCache>
                <c:formatCode>mmm\-yy</c:formatCode>
                <c:ptCount val="282"/>
                <c:pt idx="0">
                  <c:v>34881</c:v>
                </c:pt>
                <c:pt idx="1">
                  <c:v>34912</c:v>
                </c:pt>
                <c:pt idx="2">
                  <c:v>34943</c:v>
                </c:pt>
                <c:pt idx="3">
                  <c:v>34973</c:v>
                </c:pt>
                <c:pt idx="4">
                  <c:v>35004</c:v>
                </c:pt>
                <c:pt idx="5">
                  <c:v>35034</c:v>
                </c:pt>
                <c:pt idx="6">
                  <c:v>35065</c:v>
                </c:pt>
                <c:pt idx="7">
                  <c:v>35096</c:v>
                </c:pt>
                <c:pt idx="8">
                  <c:v>35125</c:v>
                </c:pt>
                <c:pt idx="9">
                  <c:v>35156</c:v>
                </c:pt>
                <c:pt idx="10">
                  <c:v>35186</c:v>
                </c:pt>
                <c:pt idx="11">
                  <c:v>35217</c:v>
                </c:pt>
                <c:pt idx="12">
                  <c:v>35247</c:v>
                </c:pt>
                <c:pt idx="13">
                  <c:v>35278</c:v>
                </c:pt>
                <c:pt idx="14">
                  <c:v>35309</c:v>
                </c:pt>
                <c:pt idx="15">
                  <c:v>35339</c:v>
                </c:pt>
                <c:pt idx="16">
                  <c:v>35370</c:v>
                </c:pt>
                <c:pt idx="17">
                  <c:v>35400</c:v>
                </c:pt>
                <c:pt idx="18">
                  <c:v>35431</c:v>
                </c:pt>
                <c:pt idx="19">
                  <c:v>35462</c:v>
                </c:pt>
                <c:pt idx="20">
                  <c:v>35490</c:v>
                </c:pt>
                <c:pt idx="21">
                  <c:v>35521</c:v>
                </c:pt>
                <c:pt idx="22">
                  <c:v>35551</c:v>
                </c:pt>
                <c:pt idx="23">
                  <c:v>35582</c:v>
                </c:pt>
                <c:pt idx="24">
                  <c:v>35612</c:v>
                </c:pt>
                <c:pt idx="25">
                  <c:v>35643</c:v>
                </c:pt>
                <c:pt idx="26">
                  <c:v>35674</c:v>
                </c:pt>
                <c:pt idx="27">
                  <c:v>35704</c:v>
                </c:pt>
                <c:pt idx="28">
                  <c:v>35735</c:v>
                </c:pt>
                <c:pt idx="29">
                  <c:v>35765</c:v>
                </c:pt>
                <c:pt idx="30">
                  <c:v>35796</c:v>
                </c:pt>
                <c:pt idx="31">
                  <c:v>35827</c:v>
                </c:pt>
                <c:pt idx="32">
                  <c:v>35855</c:v>
                </c:pt>
                <c:pt idx="33">
                  <c:v>35886</c:v>
                </c:pt>
                <c:pt idx="34">
                  <c:v>35916</c:v>
                </c:pt>
                <c:pt idx="35">
                  <c:v>35947</c:v>
                </c:pt>
                <c:pt idx="36">
                  <c:v>35977</c:v>
                </c:pt>
                <c:pt idx="37">
                  <c:v>36008</c:v>
                </c:pt>
                <c:pt idx="38">
                  <c:v>36039</c:v>
                </c:pt>
                <c:pt idx="39">
                  <c:v>36069</c:v>
                </c:pt>
                <c:pt idx="40">
                  <c:v>36100</c:v>
                </c:pt>
                <c:pt idx="41">
                  <c:v>36130</c:v>
                </c:pt>
                <c:pt idx="42">
                  <c:v>36161</c:v>
                </c:pt>
                <c:pt idx="43">
                  <c:v>36192</c:v>
                </c:pt>
                <c:pt idx="44">
                  <c:v>36220</c:v>
                </c:pt>
                <c:pt idx="45">
                  <c:v>36251</c:v>
                </c:pt>
                <c:pt idx="46">
                  <c:v>36281</c:v>
                </c:pt>
                <c:pt idx="47">
                  <c:v>36312</c:v>
                </c:pt>
                <c:pt idx="48">
                  <c:v>36342</c:v>
                </c:pt>
                <c:pt idx="49">
                  <c:v>36373</c:v>
                </c:pt>
                <c:pt idx="50">
                  <c:v>36404</c:v>
                </c:pt>
                <c:pt idx="51">
                  <c:v>36434</c:v>
                </c:pt>
                <c:pt idx="52">
                  <c:v>36465</c:v>
                </c:pt>
                <c:pt idx="53">
                  <c:v>36495</c:v>
                </c:pt>
                <c:pt idx="54">
                  <c:v>36526</c:v>
                </c:pt>
                <c:pt idx="55">
                  <c:v>36557</c:v>
                </c:pt>
                <c:pt idx="56">
                  <c:v>36586</c:v>
                </c:pt>
                <c:pt idx="57">
                  <c:v>36617</c:v>
                </c:pt>
                <c:pt idx="58">
                  <c:v>36647</c:v>
                </c:pt>
                <c:pt idx="59">
                  <c:v>36678</c:v>
                </c:pt>
                <c:pt idx="60">
                  <c:v>36708</c:v>
                </c:pt>
                <c:pt idx="61">
                  <c:v>36739</c:v>
                </c:pt>
                <c:pt idx="62">
                  <c:v>36770</c:v>
                </c:pt>
                <c:pt idx="63">
                  <c:v>36800</c:v>
                </c:pt>
                <c:pt idx="64">
                  <c:v>36831</c:v>
                </c:pt>
                <c:pt idx="65">
                  <c:v>36861</c:v>
                </c:pt>
                <c:pt idx="66">
                  <c:v>36892</c:v>
                </c:pt>
                <c:pt idx="67">
                  <c:v>36923</c:v>
                </c:pt>
                <c:pt idx="68">
                  <c:v>36951</c:v>
                </c:pt>
                <c:pt idx="69">
                  <c:v>36982</c:v>
                </c:pt>
                <c:pt idx="70">
                  <c:v>37012</c:v>
                </c:pt>
                <c:pt idx="71">
                  <c:v>37043</c:v>
                </c:pt>
                <c:pt idx="72">
                  <c:v>37073</c:v>
                </c:pt>
                <c:pt idx="73">
                  <c:v>37104</c:v>
                </c:pt>
                <c:pt idx="74">
                  <c:v>37135</c:v>
                </c:pt>
                <c:pt idx="75">
                  <c:v>37165</c:v>
                </c:pt>
                <c:pt idx="76">
                  <c:v>37196</c:v>
                </c:pt>
                <c:pt idx="77">
                  <c:v>37226</c:v>
                </c:pt>
                <c:pt idx="78">
                  <c:v>37257</c:v>
                </c:pt>
                <c:pt idx="79">
                  <c:v>37288</c:v>
                </c:pt>
                <c:pt idx="80">
                  <c:v>37316</c:v>
                </c:pt>
                <c:pt idx="81">
                  <c:v>37347</c:v>
                </c:pt>
                <c:pt idx="82">
                  <c:v>37377</c:v>
                </c:pt>
                <c:pt idx="83">
                  <c:v>37408</c:v>
                </c:pt>
                <c:pt idx="84">
                  <c:v>37438</c:v>
                </c:pt>
                <c:pt idx="85">
                  <c:v>37469</c:v>
                </c:pt>
                <c:pt idx="86">
                  <c:v>37500</c:v>
                </c:pt>
                <c:pt idx="87">
                  <c:v>37530</c:v>
                </c:pt>
                <c:pt idx="88">
                  <c:v>37561</c:v>
                </c:pt>
                <c:pt idx="89">
                  <c:v>37591</c:v>
                </c:pt>
                <c:pt idx="90">
                  <c:v>37622</c:v>
                </c:pt>
                <c:pt idx="91">
                  <c:v>37653</c:v>
                </c:pt>
                <c:pt idx="92">
                  <c:v>37681</c:v>
                </c:pt>
                <c:pt idx="93">
                  <c:v>37712</c:v>
                </c:pt>
                <c:pt idx="94">
                  <c:v>37742</c:v>
                </c:pt>
                <c:pt idx="95">
                  <c:v>37773</c:v>
                </c:pt>
                <c:pt idx="96">
                  <c:v>37803</c:v>
                </c:pt>
                <c:pt idx="97">
                  <c:v>37834</c:v>
                </c:pt>
                <c:pt idx="98">
                  <c:v>37865</c:v>
                </c:pt>
                <c:pt idx="99">
                  <c:v>37895</c:v>
                </c:pt>
                <c:pt idx="100">
                  <c:v>37926</c:v>
                </c:pt>
                <c:pt idx="101">
                  <c:v>37956</c:v>
                </c:pt>
                <c:pt idx="102">
                  <c:v>37987</c:v>
                </c:pt>
                <c:pt idx="103">
                  <c:v>38018</c:v>
                </c:pt>
                <c:pt idx="104">
                  <c:v>38047</c:v>
                </c:pt>
                <c:pt idx="105">
                  <c:v>38078</c:v>
                </c:pt>
                <c:pt idx="106">
                  <c:v>38108</c:v>
                </c:pt>
                <c:pt idx="107">
                  <c:v>38139</c:v>
                </c:pt>
                <c:pt idx="108">
                  <c:v>38169</c:v>
                </c:pt>
                <c:pt idx="109">
                  <c:v>38200</c:v>
                </c:pt>
                <c:pt idx="110">
                  <c:v>38231</c:v>
                </c:pt>
                <c:pt idx="111">
                  <c:v>38261</c:v>
                </c:pt>
                <c:pt idx="112">
                  <c:v>38292</c:v>
                </c:pt>
                <c:pt idx="113">
                  <c:v>38322</c:v>
                </c:pt>
                <c:pt idx="114">
                  <c:v>38353</c:v>
                </c:pt>
                <c:pt idx="115">
                  <c:v>38384</c:v>
                </c:pt>
                <c:pt idx="116">
                  <c:v>38412</c:v>
                </c:pt>
                <c:pt idx="117">
                  <c:v>38443</c:v>
                </c:pt>
                <c:pt idx="118">
                  <c:v>38473</c:v>
                </c:pt>
                <c:pt idx="119">
                  <c:v>38504</c:v>
                </c:pt>
                <c:pt idx="120">
                  <c:v>38534</c:v>
                </c:pt>
                <c:pt idx="121">
                  <c:v>38565</c:v>
                </c:pt>
                <c:pt idx="122">
                  <c:v>38596</c:v>
                </c:pt>
                <c:pt idx="123">
                  <c:v>38626</c:v>
                </c:pt>
                <c:pt idx="124">
                  <c:v>38657</c:v>
                </c:pt>
                <c:pt idx="125">
                  <c:v>38687</c:v>
                </c:pt>
                <c:pt idx="126">
                  <c:v>38718</c:v>
                </c:pt>
                <c:pt idx="127">
                  <c:v>38749</c:v>
                </c:pt>
                <c:pt idx="128">
                  <c:v>38777</c:v>
                </c:pt>
                <c:pt idx="129">
                  <c:v>38808</c:v>
                </c:pt>
                <c:pt idx="130">
                  <c:v>38838</c:v>
                </c:pt>
                <c:pt idx="131">
                  <c:v>38869</c:v>
                </c:pt>
                <c:pt idx="132">
                  <c:v>38899</c:v>
                </c:pt>
                <c:pt idx="133">
                  <c:v>38930</c:v>
                </c:pt>
                <c:pt idx="134">
                  <c:v>38961</c:v>
                </c:pt>
                <c:pt idx="135">
                  <c:v>38991</c:v>
                </c:pt>
                <c:pt idx="136">
                  <c:v>39022</c:v>
                </c:pt>
                <c:pt idx="137">
                  <c:v>39052</c:v>
                </c:pt>
                <c:pt idx="138">
                  <c:v>39083</c:v>
                </c:pt>
                <c:pt idx="139">
                  <c:v>39114</c:v>
                </c:pt>
                <c:pt idx="140">
                  <c:v>39142</c:v>
                </c:pt>
                <c:pt idx="141">
                  <c:v>39173</c:v>
                </c:pt>
                <c:pt idx="142">
                  <c:v>39203</c:v>
                </c:pt>
                <c:pt idx="143">
                  <c:v>39234</c:v>
                </c:pt>
                <c:pt idx="144">
                  <c:v>39264</c:v>
                </c:pt>
                <c:pt idx="145">
                  <c:v>39295</c:v>
                </c:pt>
                <c:pt idx="146">
                  <c:v>39326</c:v>
                </c:pt>
                <c:pt idx="147">
                  <c:v>39356</c:v>
                </c:pt>
                <c:pt idx="148">
                  <c:v>39387</c:v>
                </c:pt>
                <c:pt idx="149">
                  <c:v>39417</c:v>
                </c:pt>
                <c:pt idx="150">
                  <c:v>39448</c:v>
                </c:pt>
                <c:pt idx="151">
                  <c:v>39479</c:v>
                </c:pt>
                <c:pt idx="152">
                  <c:v>39508</c:v>
                </c:pt>
                <c:pt idx="153">
                  <c:v>39539</c:v>
                </c:pt>
                <c:pt idx="154">
                  <c:v>39569</c:v>
                </c:pt>
                <c:pt idx="155">
                  <c:v>39600</c:v>
                </c:pt>
                <c:pt idx="156">
                  <c:v>39630</c:v>
                </c:pt>
                <c:pt idx="157">
                  <c:v>39661</c:v>
                </c:pt>
                <c:pt idx="158">
                  <c:v>39692</c:v>
                </c:pt>
                <c:pt idx="159">
                  <c:v>39722</c:v>
                </c:pt>
                <c:pt idx="160">
                  <c:v>39753</c:v>
                </c:pt>
                <c:pt idx="161">
                  <c:v>39783</c:v>
                </c:pt>
                <c:pt idx="162">
                  <c:v>39814</c:v>
                </c:pt>
                <c:pt idx="163">
                  <c:v>39845</c:v>
                </c:pt>
                <c:pt idx="164">
                  <c:v>39873</c:v>
                </c:pt>
                <c:pt idx="165">
                  <c:v>39904</c:v>
                </c:pt>
                <c:pt idx="166">
                  <c:v>39934</c:v>
                </c:pt>
                <c:pt idx="167">
                  <c:v>39965</c:v>
                </c:pt>
                <c:pt idx="168">
                  <c:v>39995</c:v>
                </c:pt>
                <c:pt idx="169">
                  <c:v>40026</c:v>
                </c:pt>
                <c:pt idx="170">
                  <c:v>40057</c:v>
                </c:pt>
                <c:pt idx="171">
                  <c:v>40087</c:v>
                </c:pt>
                <c:pt idx="172">
                  <c:v>40118</c:v>
                </c:pt>
                <c:pt idx="173">
                  <c:v>40148</c:v>
                </c:pt>
                <c:pt idx="174">
                  <c:v>40179</c:v>
                </c:pt>
                <c:pt idx="175">
                  <c:v>40210</c:v>
                </c:pt>
                <c:pt idx="176">
                  <c:v>40238</c:v>
                </c:pt>
                <c:pt idx="177">
                  <c:v>40269</c:v>
                </c:pt>
                <c:pt idx="178">
                  <c:v>40299</c:v>
                </c:pt>
                <c:pt idx="179">
                  <c:v>40330</c:v>
                </c:pt>
                <c:pt idx="180">
                  <c:v>40360</c:v>
                </c:pt>
                <c:pt idx="181">
                  <c:v>40391</c:v>
                </c:pt>
                <c:pt idx="182">
                  <c:v>40422</c:v>
                </c:pt>
                <c:pt idx="183">
                  <c:v>40452</c:v>
                </c:pt>
                <c:pt idx="184">
                  <c:v>40483</c:v>
                </c:pt>
                <c:pt idx="185">
                  <c:v>40513</c:v>
                </c:pt>
                <c:pt idx="186">
                  <c:v>40544</c:v>
                </c:pt>
                <c:pt idx="187">
                  <c:v>40575</c:v>
                </c:pt>
                <c:pt idx="188">
                  <c:v>40603</c:v>
                </c:pt>
                <c:pt idx="189">
                  <c:v>40634</c:v>
                </c:pt>
                <c:pt idx="190">
                  <c:v>40664</c:v>
                </c:pt>
                <c:pt idx="191">
                  <c:v>40695</c:v>
                </c:pt>
                <c:pt idx="192">
                  <c:v>40725</c:v>
                </c:pt>
                <c:pt idx="193">
                  <c:v>40756</c:v>
                </c:pt>
                <c:pt idx="194">
                  <c:v>40787</c:v>
                </c:pt>
                <c:pt idx="195">
                  <c:v>40817</c:v>
                </c:pt>
                <c:pt idx="196">
                  <c:v>40848</c:v>
                </c:pt>
                <c:pt idx="197">
                  <c:v>40878</c:v>
                </c:pt>
                <c:pt idx="198">
                  <c:v>40909</c:v>
                </c:pt>
                <c:pt idx="199">
                  <c:v>40940</c:v>
                </c:pt>
                <c:pt idx="200">
                  <c:v>40969</c:v>
                </c:pt>
                <c:pt idx="201">
                  <c:v>41000</c:v>
                </c:pt>
                <c:pt idx="202">
                  <c:v>41030</c:v>
                </c:pt>
                <c:pt idx="203">
                  <c:v>41061</c:v>
                </c:pt>
                <c:pt idx="204">
                  <c:v>41091</c:v>
                </c:pt>
                <c:pt idx="205">
                  <c:v>41122</c:v>
                </c:pt>
                <c:pt idx="206">
                  <c:v>41153</c:v>
                </c:pt>
                <c:pt idx="207">
                  <c:v>41183</c:v>
                </c:pt>
                <c:pt idx="208">
                  <c:v>41214</c:v>
                </c:pt>
                <c:pt idx="209">
                  <c:v>41244</c:v>
                </c:pt>
                <c:pt idx="210">
                  <c:v>41275</c:v>
                </c:pt>
                <c:pt idx="211">
                  <c:v>41306</c:v>
                </c:pt>
                <c:pt idx="212">
                  <c:v>41334</c:v>
                </c:pt>
                <c:pt idx="213">
                  <c:v>41365</c:v>
                </c:pt>
                <c:pt idx="214">
                  <c:v>41395</c:v>
                </c:pt>
                <c:pt idx="215">
                  <c:v>41426</c:v>
                </c:pt>
                <c:pt idx="216">
                  <c:v>41456</c:v>
                </c:pt>
                <c:pt idx="217">
                  <c:v>41487</c:v>
                </c:pt>
                <c:pt idx="218">
                  <c:v>41518</c:v>
                </c:pt>
                <c:pt idx="219">
                  <c:v>41548</c:v>
                </c:pt>
                <c:pt idx="220">
                  <c:v>41579</c:v>
                </c:pt>
                <c:pt idx="221">
                  <c:v>41609</c:v>
                </c:pt>
                <c:pt idx="222">
                  <c:v>41640</c:v>
                </c:pt>
                <c:pt idx="223">
                  <c:v>41671</c:v>
                </c:pt>
                <c:pt idx="224">
                  <c:v>41699</c:v>
                </c:pt>
                <c:pt idx="225">
                  <c:v>41730</c:v>
                </c:pt>
                <c:pt idx="226">
                  <c:v>41760</c:v>
                </c:pt>
                <c:pt idx="227">
                  <c:v>41791</c:v>
                </c:pt>
                <c:pt idx="228">
                  <c:v>41821</c:v>
                </c:pt>
                <c:pt idx="229">
                  <c:v>41852</c:v>
                </c:pt>
                <c:pt idx="230">
                  <c:v>41883</c:v>
                </c:pt>
                <c:pt idx="231">
                  <c:v>41913</c:v>
                </c:pt>
                <c:pt idx="232">
                  <c:v>41944</c:v>
                </c:pt>
                <c:pt idx="233">
                  <c:v>41974</c:v>
                </c:pt>
                <c:pt idx="234">
                  <c:v>42005</c:v>
                </c:pt>
                <c:pt idx="235">
                  <c:v>42036</c:v>
                </c:pt>
                <c:pt idx="236">
                  <c:v>42064</c:v>
                </c:pt>
                <c:pt idx="237">
                  <c:v>42095</c:v>
                </c:pt>
                <c:pt idx="238">
                  <c:v>42125</c:v>
                </c:pt>
                <c:pt idx="239">
                  <c:v>42156</c:v>
                </c:pt>
                <c:pt idx="240">
                  <c:v>42186</c:v>
                </c:pt>
                <c:pt idx="241">
                  <c:v>42217</c:v>
                </c:pt>
                <c:pt idx="242">
                  <c:v>42248</c:v>
                </c:pt>
                <c:pt idx="243">
                  <c:v>42278</c:v>
                </c:pt>
                <c:pt idx="244">
                  <c:v>42309</c:v>
                </c:pt>
                <c:pt idx="245">
                  <c:v>42339</c:v>
                </c:pt>
                <c:pt idx="246">
                  <c:v>42370</c:v>
                </c:pt>
                <c:pt idx="247">
                  <c:v>42401</c:v>
                </c:pt>
                <c:pt idx="248">
                  <c:v>42430</c:v>
                </c:pt>
                <c:pt idx="249">
                  <c:v>42461</c:v>
                </c:pt>
                <c:pt idx="250">
                  <c:v>42491</c:v>
                </c:pt>
                <c:pt idx="251">
                  <c:v>42522</c:v>
                </c:pt>
                <c:pt idx="252">
                  <c:v>42552</c:v>
                </c:pt>
                <c:pt idx="253">
                  <c:v>42583</c:v>
                </c:pt>
                <c:pt idx="254">
                  <c:v>42614</c:v>
                </c:pt>
                <c:pt idx="255">
                  <c:v>42644</c:v>
                </c:pt>
                <c:pt idx="256">
                  <c:v>42675</c:v>
                </c:pt>
                <c:pt idx="257">
                  <c:v>42705</c:v>
                </c:pt>
                <c:pt idx="258">
                  <c:v>42736</c:v>
                </c:pt>
                <c:pt idx="259">
                  <c:v>42767</c:v>
                </c:pt>
                <c:pt idx="260">
                  <c:v>42795</c:v>
                </c:pt>
                <c:pt idx="261">
                  <c:v>42826</c:v>
                </c:pt>
                <c:pt idx="262">
                  <c:v>42856</c:v>
                </c:pt>
                <c:pt idx="263">
                  <c:v>42887</c:v>
                </c:pt>
                <c:pt idx="264">
                  <c:v>42917</c:v>
                </c:pt>
                <c:pt idx="265">
                  <c:v>42948</c:v>
                </c:pt>
                <c:pt idx="266">
                  <c:v>42979</c:v>
                </c:pt>
                <c:pt idx="267">
                  <c:v>43009</c:v>
                </c:pt>
                <c:pt idx="268">
                  <c:v>43040</c:v>
                </c:pt>
                <c:pt idx="269">
                  <c:v>43070</c:v>
                </c:pt>
                <c:pt idx="270">
                  <c:v>43101</c:v>
                </c:pt>
                <c:pt idx="271">
                  <c:v>43132</c:v>
                </c:pt>
                <c:pt idx="272">
                  <c:v>43160</c:v>
                </c:pt>
                <c:pt idx="273">
                  <c:v>43191</c:v>
                </c:pt>
                <c:pt idx="274">
                  <c:v>43221</c:v>
                </c:pt>
                <c:pt idx="275">
                  <c:v>43252</c:v>
                </c:pt>
                <c:pt idx="276">
                  <c:v>43282</c:v>
                </c:pt>
                <c:pt idx="277">
                  <c:v>43313</c:v>
                </c:pt>
                <c:pt idx="278">
                  <c:v>43344</c:v>
                </c:pt>
                <c:pt idx="279">
                  <c:v>43374</c:v>
                </c:pt>
                <c:pt idx="280">
                  <c:v>43405</c:v>
                </c:pt>
                <c:pt idx="281">
                  <c:v>43435</c:v>
                </c:pt>
              </c:numCache>
            </c:numRef>
          </c:cat>
          <c:val>
            <c:numRef>
              <c:f>NFSP!$B$46:$B$327</c:f>
              <c:numCache>
                <c:formatCode>0.0%</c:formatCode>
                <c:ptCount val="282"/>
                <c:pt idx="0">
                  <c:v>-3.1599999999999996E-2</c:v>
                </c:pt>
                <c:pt idx="1">
                  <c:v>-2.5900000000000006E-2</c:v>
                </c:pt>
                <c:pt idx="2">
                  <c:v>-2.0099999999999993E-2</c:v>
                </c:pt>
                <c:pt idx="3">
                  <c:v>-1.3899999999999996E-2</c:v>
                </c:pt>
                <c:pt idx="4">
                  <c:v>-9.8000000000000032E-3</c:v>
                </c:pt>
                <c:pt idx="5">
                  <c:v>-3.1999999999999945E-3</c:v>
                </c:pt>
                <c:pt idx="6">
                  <c:v>3.2999999999999974E-3</c:v>
                </c:pt>
                <c:pt idx="7">
                  <c:v>-1.799999999999996E-3</c:v>
                </c:pt>
                <c:pt idx="8">
                  <c:v>-1.9999999999999879E-3</c:v>
                </c:pt>
                <c:pt idx="9">
                  <c:v>4.2999999999999983E-3</c:v>
                </c:pt>
                <c:pt idx="10">
                  <c:v>7.6000000000000095E-3</c:v>
                </c:pt>
                <c:pt idx="11">
                  <c:v>7.6999999999999985E-3</c:v>
                </c:pt>
                <c:pt idx="12">
                  <c:v>7.6000000000000026E-3</c:v>
                </c:pt>
                <c:pt idx="13">
                  <c:v>8.000000000000014E-3</c:v>
                </c:pt>
                <c:pt idx="14">
                  <c:v>7.6000000000000026E-3</c:v>
                </c:pt>
                <c:pt idx="15">
                  <c:v>7.7000000000000055E-3</c:v>
                </c:pt>
                <c:pt idx="16">
                  <c:v>4.5999999999999999E-3</c:v>
                </c:pt>
                <c:pt idx="17">
                  <c:v>8.9999999999999802E-4</c:v>
                </c:pt>
                <c:pt idx="18">
                  <c:v>-9.9999999999995925E-5</c:v>
                </c:pt>
                <c:pt idx="19">
                  <c:v>-6.9999999999999923E-4</c:v>
                </c:pt>
                <c:pt idx="20">
                  <c:v>2.3999999999999994E-3</c:v>
                </c:pt>
                <c:pt idx="21">
                  <c:v>-8.9999999999999802E-4</c:v>
                </c:pt>
                <c:pt idx="22">
                  <c:v>-1.4000000000000054E-3</c:v>
                </c:pt>
                <c:pt idx="23">
                  <c:v>-6.1000000000000013E-3</c:v>
                </c:pt>
                <c:pt idx="24">
                  <c:v>-5.2000000000000032E-3</c:v>
                </c:pt>
                <c:pt idx="25">
                  <c:v>-7.5999999999999956E-3</c:v>
                </c:pt>
                <c:pt idx="26">
                  <c:v>-5.9999999999999984E-3</c:v>
                </c:pt>
                <c:pt idx="27">
                  <c:v>-1.0000000000000009E-3</c:v>
                </c:pt>
                <c:pt idx="28">
                  <c:v>-5.0000000000000738E-4</c:v>
                </c:pt>
                <c:pt idx="29">
                  <c:v>8.4999999999999937E-3</c:v>
                </c:pt>
                <c:pt idx="30">
                  <c:v>7.5000000000000067E-3</c:v>
                </c:pt>
                <c:pt idx="31">
                  <c:v>8.7999999999999953E-3</c:v>
                </c:pt>
                <c:pt idx="32">
                  <c:v>7.4999999999999997E-3</c:v>
                </c:pt>
                <c:pt idx="33">
                  <c:v>7.0999999999999952E-3</c:v>
                </c:pt>
                <c:pt idx="34">
                  <c:v>8.3000000000000018E-3</c:v>
                </c:pt>
                <c:pt idx="35">
                  <c:v>1.3499999999999998E-2</c:v>
                </c:pt>
                <c:pt idx="36">
                  <c:v>1.1600000000000006E-2</c:v>
                </c:pt>
                <c:pt idx="37">
                  <c:v>1.04E-2</c:v>
                </c:pt>
                <c:pt idx="38">
                  <c:v>1.1200000000000002E-2</c:v>
                </c:pt>
                <c:pt idx="39">
                  <c:v>7.5000000000000067E-3</c:v>
                </c:pt>
                <c:pt idx="40">
                  <c:v>8.9000000000000051E-3</c:v>
                </c:pt>
                <c:pt idx="41">
                  <c:v>-9.9999999999988987E-5</c:v>
                </c:pt>
                <c:pt idx="42">
                  <c:v>-2.8999999999999998E-3</c:v>
                </c:pt>
                <c:pt idx="43">
                  <c:v>-4.3999999999999873E-3</c:v>
                </c:pt>
                <c:pt idx="44">
                  <c:v>-6.2999999999999862E-3</c:v>
                </c:pt>
                <c:pt idx="45">
                  <c:v>-6.2000000000000111E-3</c:v>
                </c:pt>
                <c:pt idx="46">
                  <c:v>-7.7000000000000124E-3</c:v>
                </c:pt>
                <c:pt idx="47">
                  <c:v>-1.4300000000000007E-2</c:v>
                </c:pt>
                <c:pt idx="48">
                  <c:v>-1.7999999999999988E-2</c:v>
                </c:pt>
                <c:pt idx="49">
                  <c:v>-1.8700000000000008E-2</c:v>
                </c:pt>
                <c:pt idx="50">
                  <c:v>-2.5899999999999992E-2</c:v>
                </c:pt>
                <c:pt idx="51">
                  <c:v>-2.8200000000000003E-2</c:v>
                </c:pt>
                <c:pt idx="52">
                  <c:v>-3.0600000000000002E-2</c:v>
                </c:pt>
                <c:pt idx="53">
                  <c:v>-2.9700000000000004E-2</c:v>
                </c:pt>
                <c:pt idx="54">
                  <c:v>-3.0200000000000005E-2</c:v>
                </c:pt>
                <c:pt idx="55">
                  <c:v>-3.1399999999999997E-2</c:v>
                </c:pt>
                <c:pt idx="56">
                  <c:v>-3.1999999999999994E-2</c:v>
                </c:pt>
                <c:pt idx="57">
                  <c:v>-3.4400000000000007E-2</c:v>
                </c:pt>
                <c:pt idx="58">
                  <c:v>-3.7500000000000006E-2</c:v>
                </c:pt>
                <c:pt idx="59">
                  <c:v>-3.5500000000000004E-2</c:v>
                </c:pt>
                <c:pt idx="60">
                  <c:v>-3.1599999999999996E-2</c:v>
                </c:pt>
                <c:pt idx="61">
                  <c:v>-3.2500000000000001E-2</c:v>
                </c:pt>
                <c:pt idx="62">
                  <c:v>-3.0800000000000001E-2</c:v>
                </c:pt>
                <c:pt idx="63">
                  <c:v>-3.0100000000000002E-2</c:v>
                </c:pt>
                <c:pt idx="64">
                  <c:v>-3.379999999999999E-2</c:v>
                </c:pt>
                <c:pt idx="65">
                  <c:v>-3.27E-2</c:v>
                </c:pt>
                <c:pt idx="66">
                  <c:v>-3.3599999999999998E-2</c:v>
                </c:pt>
                <c:pt idx="67">
                  <c:v>-3.2799999999999989E-2</c:v>
                </c:pt>
                <c:pt idx="68">
                  <c:v>-3.2500000000000015E-2</c:v>
                </c:pt>
                <c:pt idx="69">
                  <c:v>-3.56E-2</c:v>
                </c:pt>
                <c:pt idx="70">
                  <c:v>-3.4500000000000003E-2</c:v>
                </c:pt>
                <c:pt idx="71">
                  <c:v>-3.5899999999999987E-2</c:v>
                </c:pt>
                <c:pt idx="72">
                  <c:v>-3.7299999999999993E-2</c:v>
                </c:pt>
                <c:pt idx="73">
                  <c:v>-3.4800000000000011E-2</c:v>
                </c:pt>
                <c:pt idx="74">
                  <c:v>-3.4999999999999989E-2</c:v>
                </c:pt>
                <c:pt idx="75">
                  <c:v>-3.6499999999999991E-2</c:v>
                </c:pt>
                <c:pt idx="76">
                  <c:v>-3.3700000000000015E-2</c:v>
                </c:pt>
                <c:pt idx="77">
                  <c:v>-3.2700000000000007E-2</c:v>
                </c:pt>
                <c:pt idx="78">
                  <c:v>-3.3000000000000002E-2</c:v>
                </c:pt>
                <c:pt idx="79">
                  <c:v>-3.3799999999999997E-2</c:v>
                </c:pt>
                <c:pt idx="80">
                  <c:v>-3.1899999999999998E-2</c:v>
                </c:pt>
                <c:pt idx="81">
                  <c:v>-3.0499999999999992E-2</c:v>
                </c:pt>
                <c:pt idx="82">
                  <c:v>-2.9899999999999996E-2</c:v>
                </c:pt>
                <c:pt idx="83">
                  <c:v>-0.03</c:v>
                </c:pt>
                <c:pt idx="84">
                  <c:v>-3.0300000000000021E-2</c:v>
                </c:pt>
                <c:pt idx="85">
                  <c:v>-2.8300000000000006E-2</c:v>
                </c:pt>
                <c:pt idx="86">
                  <c:v>-3.0199999999999991E-2</c:v>
                </c:pt>
                <c:pt idx="87">
                  <c:v>-3.2199999999999993E-2</c:v>
                </c:pt>
                <c:pt idx="88">
                  <c:v>-3.3080342344473698E-2</c:v>
                </c:pt>
                <c:pt idx="89">
                  <c:v>-3.1921617318099754E-2</c:v>
                </c:pt>
                <c:pt idx="90">
                  <c:v>-3.2431366105973677E-2</c:v>
                </c:pt>
                <c:pt idx="91">
                  <c:v>-3.3519326854440187E-2</c:v>
                </c:pt>
                <c:pt idx="92">
                  <c:v>-3.333624325080356E-2</c:v>
                </c:pt>
                <c:pt idx="93">
                  <c:v>-3.5686802873906652E-2</c:v>
                </c:pt>
                <c:pt idx="94">
                  <c:v>-3.6106935260570773E-2</c:v>
                </c:pt>
                <c:pt idx="95">
                  <c:v>-3.4210888819092684E-2</c:v>
                </c:pt>
                <c:pt idx="96">
                  <c:v>-3.4196000638521747E-2</c:v>
                </c:pt>
                <c:pt idx="97">
                  <c:v>-3.551199422750808E-2</c:v>
                </c:pt>
                <c:pt idx="98">
                  <c:v>-3.3529268387562955E-2</c:v>
                </c:pt>
                <c:pt idx="99">
                  <c:v>-3.3442670452873559E-2</c:v>
                </c:pt>
                <c:pt idx="100">
                  <c:v>-3.3609689694469889E-2</c:v>
                </c:pt>
                <c:pt idx="101">
                  <c:v>-3.2359001259799139E-2</c:v>
                </c:pt>
                <c:pt idx="102">
                  <c:v>-3.3464875094649169E-2</c:v>
                </c:pt>
                <c:pt idx="103">
                  <c:v>-3.3261398484756226E-2</c:v>
                </c:pt>
                <c:pt idx="104">
                  <c:v>-3.4255253283626136E-2</c:v>
                </c:pt>
                <c:pt idx="105">
                  <c:v>-3.2882541135551488E-2</c:v>
                </c:pt>
                <c:pt idx="106">
                  <c:v>-3.3346048907894318E-2</c:v>
                </c:pt>
                <c:pt idx="107">
                  <c:v>-3.5941039152304462E-2</c:v>
                </c:pt>
                <c:pt idx="108">
                  <c:v>-3.602005234387206E-2</c:v>
                </c:pt>
                <c:pt idx="109">
                  <c:v>-3.678337695382617E-2</c:v>
                </c:pt>
                <c:pt idx="110">
                  <c:v>-3.6487779520832049E-2</c:v>
                </c:pt>
                <c:pt idx="111">
                  <c:v>-3.6277351089706096E-2</c:v>
                </c:pt>
                <c:pt idx="112">
                  <c:v>-3.5105494817793716E-2</c:v>
                </c:pt>
                <c:pt idx="113">
                  <c:v>-3.6888465134987718E-2</c:v>
                </c:pt>
                <c:pt idx="114">
                  <c:v>-3.7827607746194002E-2</c:v>
                </c:pt>
                <c:pt idx="115">
                  <c:v>-3.6435555378098318E-2</c:v>
                </c:pt>
                <c:pt idx="116">
                  <c:v>-3.7262179916871314E-2</c:v>
                </c:pt>
                <c:pt idx="117">
                  <c:v>-4.075326950161199E-2</c:v>
                </c:pt>
                <c:pt idx="118">
                  <c:v>-4.0069203359793783E-2</c:v>
                </c:pt>
                <c:pt idx="119">
                  <c:v>-3.9943838884059307E-2</c:v>
                </c:pt>
                <c:pt idx="120">
                  <c:v>-4.0185736998719655E-2</c:v>
                </c:pt>
                <c:pt idx="121">
                  <c:v>-4.0229310116539282E-2</c:v>
                </c:pt>
                <c:pt idx="122">
                  <c:v>-3.9369715543824714E-2</c:v>
                </c:pt>
                <c:pt idx="123">
                  <c:v>-3.9700349899979268E-2</c:v>
                </c:pt>
                <c:pt idx="124">
                  <c:v>-3.9106656125112695E-2</c:v>
                </c:pt>
                <c:pt idx="125">
                  <c:v>-3.7448862172716903E-2</c:v>
                </c:pt>
                <c:pt idx="126">
                  <c:v>-3.4170921208034867E-2</c:v>
                </c:pt>
                <c:pt idx="127">
                  <c:v>-3.3735925195407752E-2</c:v>
                </c:pt>
                <c:pt idx="128">
                  <c:v>-3.2907251573292065E-2</c:v>
                </c:pt>
                <c:pt idx="129">
                  <c:v>-3.3140499746260439E-2</c:v>
                </c:pt>
                <c:pt idx="130">
                  <c:v>-3.2976766616354659E-2</c:v>
                </c:pt>
                <c:pt idx="131">
                  <c:v>-3.3218890740418346E-2</c:v>
                </c:pt>
                <c:pt idx="132">
                  <c:v>-3.2366157043557713E-2</c:v>
                </c:pt>
                <c:pt idx="133">
                  <c:v>-3.3523712194212629E-2</c:v>
                </c:pt>
                <c:pt idx="134">
                  <c:v>-3.2226893452826776E-2</c:v>
                </c:pt>
                <c:pt idx="135">
                  <c:v>-3.2857349735874057E-2</c:v>
                </c:pt>
                <c:pt idx="136">
                  <c:v>-3.2842958471073345E-2</c:v>
                </c:pt>
                <c:pt idx="137">
                  <c:v>-3.1507365321618255E-2</c:v>
                </c:pt>
                <c:pt idx="138">
                  <c:v>-3.4897842525949026E-2</c:v>
                </c:pt>
                <c:pt idx="139">
                  <c:v>-3.4983055463891875E-2</c:v>
                </c:pt>
                <c:pt idx="140">
                  <c:v>-3.4126229559427304E-2</c:v>
                </c:pt>
                <c:pt idx="141">
                  <c:v>-3.4105140278415651E-2</c:v>
                </c:pt>
                <c:pt idx="142">
                  <c:v>-3.4503655689622451E-2</c:v>
                </c:pt>
                <c:pt idx="143">
                  <c:v>-3.3944438139915302E-2</c:v>
                </c:pt>
                <c:pt idx="144">
                  <c:v>-3.3965132745376631E-2</c:v>
                </c:pt>
                <c:pt idx="145">
                  <c:v>-3.2362188606364292E-2</c:v>
                </c:pt>
                <c:pt idx="146">
                  <c:v>-3.2127320857847592E-2</c:v>
                </c:pt>
                <c:pt idx="147">
                  <c:v>-3.2398560665970848E-2</c:v>
                </c:pt>
                <c:pt idx="148">
                  <c:v>-3.3432984340280997E-2</c:v>
                </c:pt>
                <c:pt idx="149">
                  <c:v>-3.2378480492074396E-2</c:v>
                </c:pt>
                <c:pt idx="150">
                  <c:v>-3.3904607762597107E-2</c:v>
                </c:pt>
                <c:pt idx="151">
                  <c:v>-3.4337162616554111E-2</c:v>
                </c:pt>
                <c:pt idx="152">
                  <c:v>-3.6318289883855472E-2</c:v>
                </c:pt>
                <c:pt idx="153">
                  <c:v>-3.610692805311852E-2</c:v>
                </c:pt>
                <c:pt idx="154">
                  <c:v>-3.5964569898656804E-2</c:v>
                </c:pt>
                <c:pt idx="155">
                  <c:v>-3.6201737466345398E-2</c:v>
                </c:pt>
                <c:pt idx="156">
                  <c:v>-3.7184701339649934E-2</c:v>
                </c:pt>
                <c:pt idx="157">
                  <c:v>-3.7645989625735975E-2</c:v>
                </c:pt>
                <c:pt idx="158">
                  <c:v>-3.8504125312274297E-2</c:v>
                </c:pt>
                <c:pt idx="159">
                  <c:v>-3.9814943014933102E-2</c:v>
                </c:pt>
                <c:pt idx="160">
                  <c:v>-3.6879642575908381E-2</c:v>
                </c:pt>
                <c:pt idx="161">
                  <c:v>-3.3308747482959943E-2</c:v>
                </c:pt>
                <c:pt idx="162">
                  <c:v>-2.8910656234313322E-2</c:v>
                </c:pt>
                <c:pt idx="163">
                  <c:v>-2.7395596304107282E-2</c:v>
                </c:pt>
                <c:pt idx="164">
                  <c:v>-2.5622061189160598E-2</c:v>
                </c:pt>
                <c:pt idx="165">
                  <c:v>-2.30326664086032E-2</c:v>
                </c:pt>
                <c:pt idx="166">
                  <c:v>-2.0918278384581036E-2</c:v>
                </c:pt>
                <c:pt idx="167">
                  <c:v>-1.8652700948861314E-2</c:v>
                </c:pt>
                <c:pt idx="168">
                  <c:v>-1.5993451432552763E-2</c:v>
                </c:pt>
                <c:pt idx="169">
                  <c:v>-1.4578891401266057E-2</c:v>
                </c:pt>
                <c:pt idx="170">
                  <c:v>-1.0694418681358326E-2</c:v>
                </c:pt>
                <c:pt idx="171">
                  <c:v>-9.3614906899333449E-3</c:v>
                </c:pt>
                <c:pt idx="172">
                  <c:v>-1.3295622336650133E-2</c:v>
                </c:pt>
                <c:pt idx="173">
                  <c:v>-1.9432367228807684E-2</c:v>
                </c:pt>
                <c:pt idx="174">
                  <c:v>-2.1838244837523758E-2</c:v>
                </c:pt>
                <c:pt idx="175">
                  <c:v>-2.1510101359778207E-2</c:v>
                </c:pt>
                <c:pt idx="176">
                  <c:v>-1.880411247253256E-2</c:v>
                </c:pt>
                <c:pt idx="177">
                  <c:v>-2.0946051117537917E-2</c:v>
                </c:pt>
                <c:pt idx="178">
                  <c:v>-2.0208618374596404E-2</c:v>
                </c:pt>
                <c:pt idx="179">
                  <c:v>-1.9626335172125427E-2</c:v>
                </c:pt>
                <c:pt idx="180">
                  <c:v>-1.9131403906975646E-2</c:v>
                </c:pt>
                <c:pt idx="181">
                  <c:v>-1.8794140690525426E-2</c:v>
                </c:pt>
                <c:pt idx="182">
                  <c:v>-2.7509126508938164E-2</c:v>
                </c:pt>
                <c:pt idx="183">
                  <c:v>-2.613525639683463E-2</c:v>
                </c:pt>
                <c:pt idx="184">
                  <c:v>-2.3674971121888422E-2</c:v>
                </c:pt>
                <c:pt idx="185">
                  <c:v>-2.6170881076282234E-2</c:v>
                </c:pt>
                <c:pt idx="186">
                  <c:v>-2.6299000590743658E-2</c:v>
                </c:pt>
                <c:pt idx="187">
                  <c:v>-2.716334692998057E-2</c:v>
                </c:pt>
                <c:pt idx="188">
                  <c:v>-3.0343153562485438E-2</c:v>
                </c:pt>
                <c:pt idx="189">
                  <c:v>-2.9476688423104351E-2</c:v>
                </c:pt>
                <c:pt idx="190">
                  <c:v>-3.0823334678680533E-2</c:v>
                </c:pt>
                <c:pt idx="191">
                  <c:v>-3.3143619919844582E-2</c:v>
                </c:pt>
                <c:pt idx="192">
                  <c:v>-3.5739970854676055E-2</c:v>
                </c:pt>
                <c:pt idx="193">
                  <c:v>-3.5230560595730875E-2</c:v>
                </c:pt>
                <c:pt idx="194">
                  <c:v>-3.0282200191029611E-2</c:v>
                </c:pt>
                <c:pt idx="195">
                  <c:v>-3.1018634412366086E-2</c:v>
                </c:pt>
                <c:pt idx="196">
                  <c:v>-3.1711216201023719E-2</c:v>
                </c:pt>
                <c:pt idx="197">
                  <c:v>-2.9410248617570498E-2</c:v>
                </c:pt>
                <c:pt idx="198">
                  <c:v>-3.1055191516431262E-2</c:v>
                </c:pt>
                <c:pt idx="199">
                  <c:v>-3.1186780396810419E-2</c:v>
                </c:pt>
                <c:pt idx="200">
                  <c:v>-3.0165224951726601E-2</c:v>
                </c:pt>
                <c:pt idx="201">
                  <c:v>-2.9099965653547073E-2</c:v>
                </c:pt>
                <c:pt idx="202">
                  <c:v>-2.7813814596656949E-2</c:v>
                </c:pt>
                <c:pt idx="203">
                  <c:v>-2.5335171425508066E-2</c:v>
                </c:pt>
                <c:pt idx="204" formatCode="0%">
                  <c:v>-2.3328804344354814E-2</c:v>
                </c:pt>
                <c:pt idx="205" formatCode="0%">
                  <c:v>-2.2775497171124995E-2</c:v>
                </c:pt>
                <c:pt idx="206" formatCode="0%">
                  <c:v>-2.1235775149602058E-2</c:v>
                </c:pt>
                <c:pt idx="207" formatCode="0%">
                  <c:v>-2.0712756367469248E-2</c:v>
                </c:pt>
                <c:pt idx="208" formatCode="0%">
                  <c:v>-1.7694665616512509E-2</c:v>
                </c:pt>
                <c:pt idx="209" formatCode="0%">
                  <c:v>-2.1797803473318722E-2</c:v>
                </c:pt>
                <c:pt idx="210" formatCode="0%">
                  <c:v>-2.2459014931634751E-2</c:v>
                </c:pt>
                <c:pt idx="211" formatCode="0%">
                  <c:v>-1.9751442183347737E-2</c:v>
                </c:pt>
                <c:pt idx="212" formatCode="0%">
                  <c:v>-1.8205833922199825E-2</c:v>
                </c:pt>
                <c:pt idx="213" formatCode="0%">
                  <c:v>-1.7213227793939623E-2</c:v>
                </c:pt>
                <c:pt idx="214" formatCode="0%">
                  <c:v>-1.7683858319543878E-2</c:v>
                </c:pt>
                <c:pt idx="215" formatCode="0%">
                  <c:v>-1.8050231277870005E-2</c:v>
                </c:pt>
                <c:pt idx="216" formatCode="0%">
                  <c:v>-1.7251727337287956E-2</c:v>
                </c:pt>
                <c:pt idx="217" formatCode="0%">
                  <c:v>-1.6472911663024749E-2</c:v>
                </c:pt>
                <c:pt idx="218" formatCode="0%">
                  <c:v>-1.4277235196809316E-2</c:v>
                </c:pt>
                <c:pt idx="219" formatCode="0%">
                  <c:v>-1.2967929657177336E-2</c:v>
                </c:pt>
                <c:pt idx="220" formatCode="0%">
                  <c:v>-1.9539745798024269E-2</c:v>
                </c:pt>
                <c:pt idx="221" formatCode="0%">
                  <c:v>-1.7125402315154241E-2</c:v>
                </c:pt>
                <c:pt idx="222" formatCode="0%">
                  <c:v>-1.5058023713455528E-2</c:v>
                </c:pt>
                <c:pt idx="223" formatCode="0%">
                  <c:v>-1.5849905637515739E-2</c:v>
                </c:pt>
                <c:pt idx="224" formatCode="0%">
                  <c:v>-1.5744906140935589E-2</c:v>
                </c:pt>
                <c:pt idx="225" formatCode="0%">
                  <c:v>-1.6831195378447218E-2</c:v>
                </c:pt>
                <c:pt idx="226" formatCode="0%">
                  <c:v>-1.3695078083022994E-2</c:v>
                </c:pt>
                <c:pt idx="227" formatCode="0%">
                  <c:v>-1.2291057106886816E-2</c:v>
                </c:pt>
                <c:pt idx="228" formatCode="0%">
                  <c:v>-1.0975057938248123E-2</c:v>
                </c:pt>
                <c:pt idx="229" formatCode="0%">
                  <c:v>-8.4252013969077812E-3</c:v>
                </c:pt>
                <c:pt idx="230" formatCode="0%">
                  <c:v>-5.4642396370029912E-3</c:v>
                </c:pt>
                <c:pt idx="231" formatCode="0%">
                  <c:v>-5.0013973500114559E-3</c:v>
                </c:pt>
                <c:pt idx="232" formatCode="0%">
                  <c:v>1.6067226085391094E-3</c:v>
                </c:pt>
                <c:pt idx="233" formatCode="0%">
                  <c:v>5.6300690854669501E-3</c:v>
                </c:pt>
                <c:pt idx="234">
                  <c:v>5.4134124135547549E-3</c:v>
                </c:pt>
                <c:pt idx="235">
                  <c:v>6.1658103963859569E-3</c:v>
                </c:pt>
                <c:pt idx="236">
                  <c:v>6.6953935052888221E-3</c:v>
                </c:pt>
                <c:pt idx="237">
                  <c:v>7.264031430502282E-3</c:v>
                </c:pt>
                <c:pt idx="238">
                  <c:v>6.5456259865584619E-3</c:v>
                </c:pt>
                <c:pt idx="239">
                  <c:v>7.7351143553493458E-3</c:v>
                </c:pt>
                <c:pt idx="240">
                  <c:v>8.6027305574975458E-3</c:v>
                </c:pt>
                <c:pt idx="241">
                  <c:v>7.3775281956914365E-3</c:v>
                </c:pt>
                <c:pt idx="242">
                  <c:v>4.3124644862185483E-3</c:v>
                </c:pt>
                <c:pt idx="243">
                  <c:v>6.8583101694086332E-3</c:v>
                </c:pt>
                <c:pt idx="244">
                  <c:v>8.7609122742618624E-3</c:v>
                </c:pt>
                <c:pt idx="245">
                  <c:v>1.8554507200133387E-2</c:v>
                </c:pt>
                <c:pt idx="246">
                  <c:v>1.7389002851392384E-2</c:v>
                </c:pt>
                <c:pt idx="247">
                  <c:v>2.0760648113013834E-2</c:v>
                </c:pt>
                <c:pt idx="248">
                  <c:v>2.2532263015727926E-2</c:v>
                </c:pt>
                <c:pt idx="249">
                  <c:v>2.3015747321787548E-2</c:v>
                </c:pt>
                <c:pt idx="250">
                  <c:v>2.4784707380207025E-2</c:v>
                </c:pt>
                <c:pt idx="251">
                  <c:v>2.4743905004187064E-2</c:v>
                </c:pt>
                <c:pt idx="252">
                  <c:v>2.5118754310858457E-2</c:v>
                </c:pt>
                <c:pt idx="253">
                  <c:v>2.7417010002894128E-2</c:v>
                </c:pt>
                <c:pt idx="254">
                  <c:v>3.0479389439462219E-2</c:v>
                </c:pt>
                <c:pt idx="255">
                  <c:v>2.2180650931725061E-2</c:v>
                </c:pt>
                <c:pt idx="256">
                  <c:v>2.5230617866763505E-2</c:v>
                </c:pt>
                <c:pt idx="257">
                  <c:v>2.4889748883847762E-2</c:v>
                </c:pt>
                <c:pt idx="258">
                  <c:v>2.3343456835237138E-2</c:v>
                </c:pt>
                <c:pt idx="259">
                  <c:v>2.3325437075012664E-2</c:v>
                </c:pt>
                <c:pt idx="260">
                  <c:v>2.3291266477630072E-2</c:v>
                </c:pt>
                <c:pt idx="261">
                  <c:v>2.2801512281909433E-2</c:v>
                </c:pt>
                <c:pt idx="262">
                  <c:v>2.4640974107459575E-2</c:v>
                </c:pt>
                <c:pt idx="263">
                  <c:v>2.6035813391851091E-2</c:v>
                </c:pt>
                <c:pt idx="264">
                  <c:v>2.6444488920489215E-2</c:v>
                </c:pt>
                <c:pt idx="265">
                  <c:v>2.4382343847005789E-2</c:v>
                </c:pt>
                <c:pt idx="266">
                  <c:v>2.3486623416399715E-2</c:v>
                </c:pt>
                <c:pt idx="267">
                  <c:v>2.8750493223587748E-2</c:v>
                </c:pt>
                <c:pt idx="268">
                  <c:v>2.2791435742266074E-2</c:v>
                </c:pt>
                <c:pt idx="269">
                  <c:v>1.6857268709457047E-2</c:v>
                </c:pt>
                <c:pt idx="270">
                  <c:v>1.5235270563982837E-2</c:v>
                </c:pt>
                <c:pt idx="271">
                  <c:v>1.4282556858080872E-2</c:v>
                </c:pt>
                <c:pt idx="272">
                  <c:v>1.6382785073922407E-2</c:v>
                </c:pt>
                <c:pt idx="273">
                  <c:v>1.777609227431098E-2</c:v>
                </c:pt>
                <c:pt idx="274">
                  <c:v>1.437053148351207E-2</c:v>
                </c:pt>
                <c:pt idx="275">
                  <c:v>1.344996087862765E-2</c:v>
                </c:pt>
                <c:pt idx="276">
                  <c:v>1.1447284387104217E-2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4B-4006-AD77-DDF716D0992D}"/>
            </c:ext>
          </c:extLst>
        </c:ser>
        <c:ser>
          <c:idx val="1"/>
          <c:order val="1"/>
          <c:tx>
            <c:strRef>
              <c:f>NFSP!$C$2</c:f>
              <c:strCache>
                <c:ptCount val="1"/>
                <c:pt idx="0">
                  <c:v>Juros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NFSP!$A$46:$A$327</c:f>
              <c:numCache>
                <c:formatCode>mmm\-yy</c:formatCode>
                <c:ptCount val="282"/>
                <c:pt idx="0">
                  <c:v>34881</c:v>
                </c:pt>
                <c:pt idx="1">
                  <c:v>34912</c:v>
                </c:pt>
                <c:pt idx="2">
                  <c:v>34943</c:v>
                </c:pt>
                <c:pt idx="3">
                  <c:v>34973</c:v>
                </c:pt>
                <c:pt idx="4">
                  <c:v>35004</c:v>
                </c:pt>
                <c:pt idx="5">
                  <c:v>35034</c:v>
                </c:pt>
                <c:pt idx="6">
                  <c:v>35065</c:v>
                </c:pt>
                <c:pt idx="7">
                  <c:v>35096</c:v>
                </c:pt>
                <c:pt idx="8">
                  <c:v>35125</c:v>
                </c:pt>
                <c:pt idx="9">
                  <c:v>35156</c:v>
                </c:pt>
                <c:pt idx="10">
                  <c:v>35186</c:v>
                </c:pt>
                <c:pt idx="11">
                  <c:v>35217</c:v>
                </c:pt>
                <c:pt idx="12">
                  <c:v>35247</c:v>
                </c:pt>
                <c:pt idx="13">
                  <c:v>35278</c:v>
                </c:pt>
                <c:pt idx="14">
                  <c:v>35309</c:v>
                </c:pt>
                <c:pt idx="15">
                  <c:v>35339</c:v>
                </c:pt>
                <c:pt idx="16">
                  <c:v>35370</c:v>
                </c:pt>
                <c:pt idx="17">
                  <c:v>35400</c:v>
                </c:pt>
                <c:pt idx="18">
                  <c:v>35431</c:v>
                </c:pt>
                <c:pt idx="19">
                  <c:v>35462</c:v>
                </c:pt>
                <c:pt idx="20">
                  <c:v>35490</c:v>
                </c:pt>
                <c:pt idx="21">
                  <c:v>35521</c:v>
                </c:pt>
                <c:pt idx="22">
                  <c:v>35551</c:v>
                </c:pt>
                <c:pt idx="23">
                  <c:v>35582</c:v>
                </c:pt>
                <c:pt idx="24">
                  <c:v>35612</c:v>
                </c:pt>
                <c:pt idx="25">
                  <c:v>35643</c:v>
                </c:pt>
                <c:pt idx="26">
                  <c:v>35674</c:v>
                </c:pt>
                <c:pt idx="27">
                  <c:v>35704</c:v>
                </c:pt>
                <c:pt idx="28">
                  <c:v>35735</c:v>
                </c:pt>
                <c:pt idx="29">
                  <c:v>35765</c:v>
                </c:pt>
                <c:pt idx="30">
                  <c:v>35796</c:v>
                </c:pt>
                <c:pt idx="31">
                  <c:v>35827</c:v>
                </c:pt>
                <c:pt idx="32">
                  <c:v>35855</c:v>
                </c:pt>
                <c:pt idx="33">
                  <c:v>35886</c:v>
                </c:pt>
                <c:pt idx="34">
                  <c:v>35916</c:v>
                </c:pt>
                <c:pt idx="35">
                  <c:v>35947</c:v>
                </c:pt>
                <c:pt idx="36">
                  <c:v>35977</c:v>
                </c:pt>
                <c:pt idx="37">
                  <c:v>36008</c:v>
                </c:pt>
                <c:pt idx="38">
                  <c:v>36039</c:v>
                </c:pt>
                <c:pt idx="39">
                  <c:v>36069</c:v>
                </c:pt>
                <c:pt idx="40">
                  <c:v>36100</c:v>
                </c:pt>
                <c:pt idx="41">
                  <c:v>36130</c:v>
                </c:pt>
                <c:pt idx="42">
                  <c:v>36161</c:v>
                </c:pt>
                <c:pt idx="43">
                  <c:v>36192</c:v>
                </c:pt>
                <c:pt idx="44">
                  <c:v>36220</c:v>
                </c:pt>
                <c:pt idx="45">
                  <c:v>36251</c:v>
                </c:pt>
                <c:pt idx="46">
                  <c:v>36281</c:v>
                </c:pt>
                <c:pt idx="47">
                  <c:v>36312</c:v>
                </c:pt>
                <c:pt idx="48">
                  <c:v>36342</c:v>
                </c:pt>
                <c:pt idx="49">
                  <c:v>36373</c:v>
                </c:pt>
                <c:pt idx="50">
                  <c:v>36404</c:v>
                </c:pt>
                <c:pt idx="51">
                  <c:v>36434</c:v>
                </c:pt>
                <c:pt idx="52">
                  <c:v>36465</c:v>
                </c:pt>
                <c:pt idx="53">
                  <c:v>36495</c:v>
                </c:pt>
                <c:pt idx="54">
                  <c:v>36526</c:v>
                </c:pt>
                <c:pt idx="55">
                  <c:v>36557</c:v>
                </c:pt>
                <c:pt idx="56">
                  <c:v>36586</c:v>
                </c:pt>
                <c:pt idx="57">
                  <c:v>36617</c:v>
                </c:pt>
                <c:pt idx="58">
                  <c:v>36647</c:v>
                </c:pt>
                <c:pt idx="59">
                  <c:v>36678</c:v>
                </c:pt>
                <c:pt idx="60">
                  <c:v>36708</c:v>
                </c:pt>
                <c:pt idx="61">
                  <c:v>36739</c:v>
                </c:pt>
                <c:pt idx="62">
                  <c:v>36770</c:v>
                </c:pt>
                <c:pt idx="63">
                  <c:v>36800</c:v>
                </c:pt>
                <c:pt idx="64">
                  <c:v>36831</c:v>
                </c:pt>
                <c:pt idx="65">
                  <c:v>36861</c:v>
                </c:pt>
                <c:pt idx="66">
                  <c:v>36892</c:v>
                </c:pt>
                <c:pt idx="67">
                  <c:v>36923</c:v>
                </c:pt>
                <c:pt idx="68">
                  <c:v>36951</c:v>
                </c:pt>
                <c:pt idx="69">
                  <c:v>36982</c:v>
                </c:pt>
                <c:pt idx="70">
                  <c:v>37012</c:v>
                </c:pt>
                <c:pt idx="71">
                  <c:v>37043</c:v>
                </c:pt>
                <c:pt idx="72">
                  <c:v>37073</c:v>
                </c:pt>
                <c:pt idx="73">
                  <c:v>37104</c:v>
                </c:pt>
                <c:pt idx="74">
                  <c:v>37135</c:v>
                </c:pt>
                <c:pt idx="75">
                  <c:v>37165</c:v>
                </c:pt>
                <c:pt idx="76">
                  <c:v>37196</c:v>
                </c:pt>
                <c:pt idx="77">
                  <c:v>37226</c:v>
                </c:pt>
                <c:pt idx="78">
                  <c:v>37257</c:v>
                </c:pt>
                <c:pt idx="79">
                  <c:v>37288</c:v>
                </c:pt>
                <c:pt idx="80">
                  <c:v>37316</c:v>
                </c:pt>
                <c:pt idx="81">
                  <c:v>37347</c:v>
                </c:pt>
                <c:pt idx="82">
                  <c:v>37377</c:v>
                </c:pt>
                <c:pt idx="83">
                  <c:v>37408</c:v>
                </c:pt>
                <c:pt idx="84">
                  <c:v>37438</c:v>
                </c:pt>
                <c:pt idx="85">
                  <c:v>37469</c:v>
                </c:pt>
                <c:pt idx="86">
                  <c:v>37500</c:v>
                </c:pt>
                <c:pt idx="87">
                  <c:v>37530</c:v>
                </c:pt>
                <c:pt idx="88">
                  <c:v>37561</c:v>
                </c:pt>
                <c:pt idx="89">
                  <c:v>37591</c:v>
                </c:pt>
                <c:pt idx="90">
                  <c:v>37622</c:v>
                </c:pt>
                <c:pt idx="91">
                  <c:v>37653</c:v>
                </c:pt>
                <c:pt idx="92">
                  <c:v>37681</c:v>
                </c:pt>
                <c:pt idx="93">
                  <c:v>37712</c:v>
                </c:pt>
                <c:pt idx="94">
                  <c:v>37742</c:v>
                </c:pt>
                <c:pt idx="95">
                  <c:v>37773</c:v>
                </c:pt>
                <c:pt idx="96">
                  <c:v>37803</c:v>
                </c:pt>
                <c:pt idx="97">
                  <c:v>37834</c:v>
                </c:pt>
                <c:pt idx="98">
                  <c:v>37865</c:v>
                </c:pt>
                <c:pt idx="99">
                  <c:v>37895</c:v>
                </c:pt>
                <c:pt idx="100">
                  <c:v>37926</c:v>
                </c:pt>
                <c:pt idx="101">
                  <c:v>37956</c:v>
                </c:pt>
                <c:pt idx="102">
                  <c:v>37987</c:v>
                </c:pt>
                <c:pt idx="103">
                  <c:v>38018</c:v>
                </c:pt>
                <c:pt idx="104">
                  <c:v>38047</c:v>
                </c:pt>
                <c:pt idx="105">
                  <c:v>38078</c:v>
                </c:pt>
                <c:pt idx="106">
                  <c:v>38108</c:v>
                </c:pt>
                <c:pt idx="107">
                  <c:v>38139</c:v>
                </c:pt>
                <c:pt idx="108">
                  <c:v>38169</c:v>
                </c:pt>
                <c:pt idx="109">
                  <c:v>38200</c:v>
                </c:pt>
                <c:pt idx="110">
                  <c:v>38231</c:v>
                </c:pt>
                <c:pt idx="111">
                  <c:v>38261</c:v>
                </c:pt>
                <c:pt idx="112">
                  <c:v>38292</c:v>
                </c:pt>
                <c:pt idx="113">
                  <c:v>38322</c:v>
                </c:pt>
                <c:pt idx="114">
                  <c:v>38353</c:v>
                </c:pt>
                <c:pt idx="115">
                  <c:v>38384</c:v>
                </c:pt>
                <c:pt idx="116">
                  <c:v>38412</c:v>
                </c:pt>
                <c:pt idx="117">
                  <c:v>38443</c:v>
                </c:pt>
                <c:pt idx="118">
                  <c:v>38473</c:v>
                </c:pt>
                <c:pt idx="119">
                  <c:v>38504</c:v>
                </c:pt>
                <c:pt idx="120">
                  <c:v>38534</c:v>
                </c:pt>
                <c:pt idx="121">
                  <c:v>38565</c:v>
                </c:pt>
                <c:pt idx="122">
                  <c:v>38596</c:v>
                </c:pt>
                <c:pt idx="123">
                  <c:v>38626</c:v>
                </c:pt>
                <c:pt idx="124">
                  <c:v>38657</c:v>
                </c:pt>
                <c:pt idx="125">
                  <c:v>38687</c:v>
                </c:pt>
                <c:pt idx="126">
                  <c:v>38718</c:v>
                </c:pt>
                <c:pt idx="127">
                  <c:v>38749</c:v>
                </c:pt>
                <c:pt idx="128">
                  <c:v>38777</c:v>
                </c:pt>
                <c:pt idx="129">
                  <c:v>38808</c:v>
                </c:pt>
                <c:pt idx="130">
                  <c:v>38838</c:v>
                </c:pt>
                <c:pt idx="131">
                  <c:v>38869</c:v>
                </c:pt>
                <c:pt idx="132">
                  <c:v>38899</c:v>
                </c:pt>
                <c:pt idx="133">
                  <c:v>38930</c:v>
                </c:pt>
                <c:pt idx="134">
                  <c:v>38961</c:v>
                </c:pt>
                <c:pt idx="135">
                  <c:v>38991</c:v>
                </c:pt>
                <c:pt idx="136">
                  <c:v>39022</c:v>
                </c:pt>
                <c:pt idx="137">
                  <c:v>39052</c:v>
                </c:pt>
                <c:pt idx="138">
                  <c:v>39083</c:v>
                </c:pt>
                <c:pt idx="139">
                  <c:v>39114</c:v>
                </c:pt>
                <c:pt idx="140">
                  <c:v>39142</c:v>
                </c:pt>
                <c:pt idx="141">
                  <c:v>39173</c:v>
                </c:pt>
                <c:pt idx="142">
                  <c:v>39203</c:v>
                </c:pt>
                <c:pt idx="143">
                  <c:v>39234</c:v>
                </c:pt>
                <c:pt idx="144">
                  <c:v>39264</c:v>
                </c:pt>
                <c:pt idx="145">
                  <c:v>39295</c:v>
                </c:pt>
                <c:pt idx="146">
                  <c:v>39326</c:v>
                </c:pt>
                <c:pt idx="147">
                  <c:v>39356</c:v>
                </c:pt>
                <c:pt idx="148">
                  <c:v>39387</c:v>
                </c:pt>
                <c:pt idx="149">
                  <c:v>39417</c:v>
                </c:pt>
                <c:pt idx="150">
                  <c:v>39448</c:v>
                </c:pt>
                <c:pt idx="151">
                  <c:v>39479</c:v>
                </c:pt>
                <c:pt idx="152">
                  <c:v>39508</c:v>
                </c:pt>
                <c:pt idx="153">
                  <c:v>39539</c:v>
                </c:pt>
                <c:pt idx="154">
                  <c:v>39569</c:v>
                </c:pt>
                <c:pt idx="155">
                  <c:v>39600</c:v>
                </c:pt>
                <c:pt idx="156">
                  <c:v>39630</c:v>
                </c:pt>
                <c:pt idx="157">
                  <c:v>39661</c:v>
                </c:pt>
                <c:pt idx="158">
                  <c:v>39692</c:v>
                </c:pt>
                <c:pt idx="159">
                  <c:v>39722</c:v>
                </c:pt>
                <c:pt idx="160">
                  <c:v>39753</c:v>
                </c:pt>
                <c:pt idx="161">
                  <c:v>39783</c:v>
                </c:pt>
                <c:pt idx="162">
                  <c:v>39814</c:v>
                </c:pt>
                <c:pt idx="163">
                  <c:v>39845</c:v>
                </c:pt>
                <c:pt idx="164">
                  <c:v>39873</c:v>
                </c:pt>
                <c:pt idx="165">
                  <c:v>39904</c:v>
                </c:pt>
                <c:pt idx="166">
                  <c:v>39934</c:v>
                </c:pt>
                <c:pt idx="167">
                  <c:v>39965</c:v>
                </c:pt>
                <c:pt idx="168">
                  <c:v>39995</c:v>
                </c:pt>
                <c:pt idx="169">
                  <c:v>40026</c:v>
                </c:pt>
                <c:pt idx="170">
                  <c:v>40057</c:v>
                </c:pt>
                <c:pt idx="171">
                  <c:v>40087</c:v>
                </c:pt>
                <c:pt idx="172">
                  <c:v>40118</c:v>
                </c:pt>
                <c:pt idx="173">
                  <c:v>40148</c:v>
                </c:pt>
                <c:pt idx="174">
                  <c:v>40179</c:v>
                </c:pt>
                <c:pt idx="175">
                  <c:v>40210</c:v>
                </c:pt>
                <c:pt idx="176">
                  <c:v>40238</c:v>
                </c:pt>
                <c:pt idx="177">
                  <c:v>40269</c:v>
                </c:pt>
                <c:pt idx="178">
                  <c:v>40299</c:v>
                </c:pt>
                <c:pt idx="179">
                  <c:v>40330</c:v>
                </c:pt>
                <c:pt idx="180">
                  <c:v>40360</c:v>
                </c:pt>
                <c:pt idx="181">
                  <c:v>40391</c:v>
                </c:pt>
                <c:pt idx="182">
                  <c:v>40422</c:v>
                </c:pt>
                <c:pt idx="183">
                  <c:v>40452</c:v>
                </c:pt>
                <c:pt idx="184">
                  <c:v>40483</c:v>
                </c:pt>
                <c:pt idx="185">
                  <c:v>40513</c:v>
                </c:pt>
                <c:pt idx="186">
                  <c:v>40544</c:v>
                </c:pt>
                <c:pt idx="187">
                  <c:v>40575</c:v>
                </c:pt>
                <c:pt idx="188">
                  <c:v>40603</c:v>
                </c:pt>
                <c:pt idx="189">
                  <c:v>40634</c:v>
                </c:pt>
                <c:pt idx="190">
                  <c:v>40664</c:v>
                </c:pt>
                <c:pt idx="191">
                  <c:v>40695</c:v>
                </c:pt>
                <c:pt idx="192">
                  <c:v>40725</c:v>
                </c:pt>
                <c:pt idx="193">
                  <c:v>40756</c:v>
                </c:pt>
                <c:pt idx="194">
                  <c:v>40787</c:v>
                </c:pt>
                <c:pt idx="195">
                  <c:v>40817</c:v>
                </c:pt>
                <c:pt idx="196">
                  <c:v>40848</c:v>
                </c:pt>
                <c:pt idx="197">
                  <c:v>40878</c:v>
                </c:pt>
                <c:pt idx="198">
                  <c:v>40909</c:v>
                </c:pt>
                <c:pt idx="199">
                  <c:v>40940</c:v>
                </c:pt>
                <c:pt idx="200">
                  <c:v>40969</c:v>
                </c:pt>
                <c:pt idx="201">
                  <c:v>41000</c:v>
                </c:pt>
                <c:pt idx="202">
                  <c:v>41030</c:v>
                </c:pt>
                <c:pt idx="203">
                  <c:v>41061</c:v>
                </c:pt>
                <c:pt idx="204">
                  <c:v>41091</c:v>
                </c:pt>
                <c:pt idx="205">
                  <c:v>41122</c:v>
                </c:pt>
                <c:pt idx="206">
                  <c:v>41153</c:v>
                </c:pt>
                <c:pt idx="207">
                  <c:v>41183</c:v>
                </c:pt>
                <c:pt idx="208">
                  <c:v>41214</c:v>
                </c:pt>
                <c:pt idx="209">
                  <c:v>41244</c:v>
                </c:pt>
                <c:pt idx="210">
                  <c:v>41275</c:v>
                </c:pt>
                <c:pt idx="211">
                  <c:v>41306</c:v>
                </c:pt>
                <c:pt idx="212">
                  <c:v>41334</c:v>
                </c:pt>
                <c:pt idx="213">
                  <c:v>41365</c:v>
                </c:pt>
                <c:pt idx="214">
                  <c:v>41395</c:v>
                </c:pt>
                <c:pt idx="215">
                  <c:v>41426</c:v>
                </c:pt>
                <c:pt idx="216">
                  <c:v>41456</c:v>
                </c:pt>
                <c:pt idx="217">
                  <c:v>41487</c:v>
                </c:pt>
                <c:pt idx="218">
                  <c:v>41518</c:v>
                </c:pt>
                <c:pt idx="219">
                  <c:v>41548</c:v>
                </c:pt>
                <c:pt idx="220">
                  <c:v>41579</c:v>
                </c:pt>
                <c:pt idx="221">
                  <c:v>41609</c:v>
                </c:pt>
                <c:pt idx="222">
                  <c:v>41640</c:v>
                </c:pt>
                <c:pt idx="223">
                  <c:v>41671</c:v>
                </c:pt>
                <c:pt idx="224">
                  <c:v>41699</c:v>
                </c:pt>
                <c:pt idx="225">
                  <c:v>41730</c:v>
                </c:pt>
                <c:pt idx="226">
                  <c:v>41760</c:v>
                </c:pt>
                <c:pt idx="227">
                  <c:v>41791</c:v>
                </c:pt>
                <c:pt idx="228">
                  <c:v>41821</c:v>
                </c:pt>
                <c:pt idx="229">
                  <c:v>41852</c:v>
                </c:pt>
                <c:pt idx="230">
                  <c:v>41883</c:v>
                </c:pt>
                <c:pt idx="231">
                  <c:v>41913</c:v>
                </c:pt>
                <c:pt idx="232">
                  <c:v>41944</c:v>
                </c:pt>
                <c:pt idx="233">
                  <c:v>41974</c:v>
                </c:pt>
                <c:pt idx="234">
                  <c:v>42005</c:v>
                </c:pt>
                <c:pt idx="235">
                  <c:v>42036</c:v>
                </c:pt>
                <c:pt idx="236">
                  <c:v>42064</c:v>
                </c:pt>
                <c:pt idx="237">
                  <c:v>42095</c:v>
                </c:pt>
                <c:pt idx="238">
                  <c:v>42125</c:v>
                </c:pt>
                <c:pt idx="239">
                  <c:v>42156</c:v>
                </c:pt>
                <c:pt idx="240">
                  <c:v>42186</c:v>
                </c:pt>
                <c:pt idx="241">
                  <c:v>42217</c:v>
                </c:pt>
                <c:pt idx="242">
                  <c:v>42248</c:v>
                </c:pt>
                <c:pt idx="243">
                  <c:v>42278</c:v>
                </c:pt>
                <c:pt idx="244">
                  <c:v>42309</c:v>
                </c:pt>
                <c:pt idx="245">
                  <c:v>42339</c:v>
                </c:pt>
                <c:pt idx="246">
                  <c:v>42370</c:v>
                </c:pt>
                <c:pt idx="247">
                  <c:v>42401</c:v>
                </c:pt>
                <c:pt idx="248">
                  <c:v>42430</c:v>
                </c:pt>
                <c:pt idx="249">
                  <c:v>42461</c:v>
                </c:pt>
                <c:pt idx="250">
                  <c:v>42491</c:v>
                </c:pt>
                <c:pt idx="251">
                  <c:v>42522</c:v>
                </c:pt>
                <c:pt idx="252">
                  <c:v>42552</c:v>
                </c:pt>
                <c:pt idx="253">
                  <c:v>42583</c:v>
                </c:pt>
                <c:pt idx="254">
                  <c:v>42614</c:v>
                </c:pt>
                <c:pt idx="255">
                  <c:v>42644</c:v>
                </c:pt>
                <c:pt idx="256">
                  <c:v>42675</c:v>
                </c:pt>
                <c:pt idx="257">
                  <c:v>42705</c:v>
                </c:pt>
                <c:pt idx="258">
                  <c:v>42736</c:v>
                </c:pt>
                <c:pt idx="259">
                  <c:v>42767</c:v>
                </c:pt>
                <c:pt idx="260">
                  <c:v>42795</c:v>
                </c:pt>
                <c:pt idx="261">
                  <c:v>42826</c:v>
                </c:pt>
                <c:pt idx="262">
                  <c:v>42856</c:v>
                </c:pt>
                <c:pt idx="263">
                  <c:v>42887</c:v>
                </c:pt>
                <c:pt idx="264">
                  <c:v>42917</c:v>
                </c:pt>
                <c:pt idx="265">
                  <c:v>42948</c:v>
                </c:pt>
                <c:pt idx="266">
                  <c:v>42979</c:v>
                </c:pt>
                <c:pt idx="267">
                  <c:v>43009</c:v>
                </c:pt>
                <c:pt idx="268">
                  <c:v>43040</c:v>
                </c:pt>
                <c:pt idx="269">
                  <c:v>43070</c:v>
                </c:pt>
                <c:pt idx="270">
                  <c:v>43101</c:v>
                </c:pt>
                <c:pt idx="271">
                  <c:v>43132</c:v>
                </c:pt>
                <c:pt idx="272">
                  <c:v>43160</c:v>
                </c:pt>
                <c:pt idx="273">
                  <c:v>43191</c:v>
                </c:pt>
                <c:pt idx="274">
                  <c:v>43221</c:v>
                </c:pt>
                <c:pt idx="275">
                  <c:v>43252</c:v>
                </c:pt>
                <c:pt idx="276">
                  <c:v>43282</c:v>
                </c:pt>
                <c:pt idx="277">
                  <c:v>43313</c:v>
                </c:pt>
                <c:pt idx="278">
                  <c:v>43344</c:v>
                </c:pt>
                <c:pt idx="279">
                  <c:v>43374</c:v>
                </c:pt>
                <c:pt idx="280">
                  <c:v>43405</c:v>
                </c:pt>
                <c:pt idx="281">
                  <c:v>43435</c:v>
                </c:pt>
              </c:numCache>
            </c:numRef>
          </c:cat>
          <c:val>
            <c:numRef>
              <c:f>NFSP!$C$46:$C$327</c:f>
              <c:numCache>
                <c:formatCode>_(* #,##0.00_);_(* \(#,##0.00\);_(* "-"??_);_(@_)</c:formatCode>
                <c:ptCount val="282"/>
                <c:pt idx="88" formatCode="0.0%">
                  <c:v>7.1047831831762373E-2</c:v>
                </c:pt>
                <c:pt idx="89" formatCode="0.0%">
                  <c:v>7.6081770832337497E-2</c:v>
                </c:pt>
                <c:pt idx="90" formatCode="0.0%">
                  <c:v>8.1699830212457747E-2</c:v>
                </c:pt>
                <c:pt idx="91" formatCode="0.0%">
                  <c:v>8.4671532349983661E-2</c:v>
                </c:pt>
                <c:pt idx="92" formatCode="0.0%">
                  <c:v>8.717059641338154E-2</c:v>
                </c:pt>
                <c:pt idx="93" formatCode="0.0%">
                  <c:v>8.540259667316491E-2</c:v>
                </c:pt>
                <c:pt idx="94" formatCode="0.0%">
                  <c:v>8.75926214799298E-2</c:v>
                </c:pt>
                <c:pt idx="95" formatCode="0.0%">
                  <c:v>8.8105886652805609E-2</c:v>
                </c:pt>
                <c:pt idx="96" formatCode="0.0%">
                  <c:v>9.3258270687193945E-2</c:v>
                </c:pt>
                <c:pt idx="97" formatCode="0.0%">
                  <c:v>9.4613118371850352E-2</c:v>
                </c:pt>
                <c:pt idx="98" formatCode="0.0%">
                  <c:v>9.3250965853175202E-2</c:v>
                </c:pt>
                <c:pt idx="99" formatCode="0.0%">
                  <c:v>8.910364686097387E-2</c:v>
                </c:pt>
                <c:pt idx="100" formatCode="0.0%">
                  <c:v>9.0198727597943965E-2</c:v>
                </c:pt>
                <c:pt idx="101" formatCode="0.0%">
                  <c:v>8.416705637924364E-2</c:v>
                </c:pt>
                <c:pt idx="102" formatCode="0.0%">
                  <c:v>7.949516310003478E-2</c:v>
                </c:pt>
                <c:pt idx="103" formatCode="0.0%">
                  <c:v>7.6481092567356357E-2</c:v>
                </c:pt>
                <c:pt idx="104" formatCode="0.0%">
                  <c:v>7.427858117498766E-2</c:v>
                </c:pt>
                <c:pt idx="105" formatCode="0.0%">
                  <c:v>7.5843482602584542E-2</c:v>
                </c:pt>
                <c:pt idx="106" formatCode="0.0%">
                  <c:v>7.3499307367672073E-2</c:v>
                </c:pt>
                <c:pt idx="107" formatCode="0.0%">
                  <c:v>7.2903667867624034E-2</c:v>
                </c:pt>
                <c:pt idx="108" formatCode="0.0%">
                  <c:v>6.9340034997196806E-2</c:v>
                </c:pt>
                <c:pt idx="109" formatCode="0.0%">
                  <c:v>6.7807365693335384E-2</c:v>
                </c:pt>
                <c:pt idx="110" formatCode="0.0%">
                  <c:v>6.7020153601504096E-2</c:v>
                </c:pt>
                <c:pt idx="111" formatCode="0.0%">
                  <c:v>6.7316449128283593E-2</c:v>
                </c:pt>
                <c:pt idx="112" formatCode="0.0%">
                  <c:v>6.5142958278229857E-2</c:v>
                </c:pt>
                <c:pt idx="113" formatCode="0.0%">
                  <c:v>6.5648954307781421E-2</c:v>
                </c:pt>
                <c:pt idx="114" formatCode="0.0%">
                  <c:v>6.5602504402900177E-2</c:v>
                </c:pt>
                <c:pt idx="115" formatCode="0.0%">
                  <c:v>6.5766381840161467E-2</c:v>
                </c:pt>
                <c:pt idx="116" formatCode="0.0%">
                  <c:v>6.7039636659198182E-2</c:v>
                </c:pt>
                <c:pt idx="117" formatCode="0.0%">
                  <c:v>6.814570546589202E-2</c:v>
                </c:pt>
                <c:pt idx="118" formatCode="0.0%">
                  <c:v>6.8931660603371622E-2</c:v>
                </c:pt>
                <c:pt idx="119" formatCode="0.0%">
                  <c:v>7.0977473680914116E-2</c:v>
                </c:pt>
                <c:pt idx="120" formatCode="0.0%">
                  <c:v>7.1525059802199004E-2</c:v>
                </c:pt>
                <c:pt idx="121" formatCode="0.0%">
                  <c:v>7.164684365598939E-2</c:v>
                </c:pt>
                <c:pt idx="122" formatCode="0.0%">
                  <c:v>7.2439410910337579E-2</c:v>
                </c:pt>
                <c:pt idx="123" formatCode="0.0%">
                  <c:v>7.2856181996117514E-2</c:v>
                </c:pt>
                <c:pt idx="124" formatCode="0.0%">
                  <c:v>7.3577698501754857E-2</c:v>
                </c:pt>
                <c:pt idx="125" formatCode="0.0%">
                  <c:v>7.2834742030838687E-2</c:v>
                </c:pt>
                <c:pt idx="126" formatCode="0.0%">
                  <c:v>7.4709470644516857E-2</c:v>
                </c:pt>
                <c:pt idx="127" formatCode="0.0%">
                  <c:v>7.4873881352177526E-2</c:v>
                </c:pt>
                <c:pt idx="128" formatCode="0.0%">
                  <c:v>7.4028727744540862E-2</c:v>
                </c:pt>
                <c:pt idx="129" formatCode="0.0%">
                  <c:v>7.3409917872901881E-2</c:v>
                </c:pt>
                <c:pt idx="130" formatCode="0.0%">
                  <c:v>7.0132988010859126E-2</c:v>
                </c:pt>
                <c:pt idx="131" formatCode="0.0%">
                  <c:v>7.0457235030357376E-2</c:v>
                </c:pt>
                <c:pt idx="132" formatCode="0.0%">
                  <c:v>7.0370215048304832E-2</c:v>
                </c:pt>
                <c:pt idx="133" formatCode="0.0%">
                  <c:v>7.0637144330813889E-2</c:v>
                </c:pt>
                <c:pt idx="134" formatCode="0.0%">
                  <c:v>6.8763855286012726E-2</c:v>
                </c:pt>
                <c:pt idx="135" formatCode="0.0%">
                  <c:v>6.8003295415426546E-2</c:v>
                </c:pt>
                <c:pt idx="136" formatCode="0.0%">
                  <c:v>6.7043876030732558E-2</c:v>
                </c:pt>
                <c:pt idx="137" formatCode="0.0%">
                  <c:v>6.7204204836217002E-2</c:v>
                </c:pt>
                <c:pt idx="138" formatCode="0.0%">
                  <c:v>6.4968898761717894E-2</c:v>
                </c:pt>
                <c:pt idx="139" formatCode="0.0%">
                  <c:v>6.3466772811158353E-2</c:v>
                </c:pt>
                <c:pt idx="140" formatCode="0.0%">
                  <c:v>6.3158848942064361E-2</c:v>
                </c:pt>
                <c:pt idx="141" formatCode="0.0%">
                  <c:v>6.2381771802018142E-2</c:v>
                </c:pt>
                <c:pt idx="142" formatCode="0.0%">
                  <c:v>6.5297590461868546E-2</c:v>
                </c:pt>
                <c:pt idx="143" formatCode="0.0%">
                  <c:v>6.2109839789348288E-2</c:v>
                </c:pt>
                <c:pt idx="144" formatCode="0.0%">
                  <c:v>6.1722313810341413E-2</c:v>
                </c:pt>
                <c:pt idx="145" formatCode="0.0%">
                  <c:v>5.9408503915231552E-2</c:v>
                </c:pt>
                <c:pt idx="146" formatCode="0.0%">
                  <c:v>6.0587685097714061E-2</c:v>
                </c:pt>
                <c:pt idx="147" formatCode="0.0%">
                  <c:v>6.0984052825032976E-2</c:v>
                </c:pt>
                <c:pt idx="148" formatCode="0.0%">
                  <c:v>6.047187740190893E-2</c:v>
                </c:pt>
                <c:pt idx="149" formatCode="0.0%">
                  <c:v>5.9751014152700496E-2</c:v>
                </c:pt>
                <c:pt idx="150" formatCode="0.0%">
                  <c:v>5.889423913011798E-2</c:v>
                </c:pt>
                <c:pt idx="151" formatCode="0.0%">
                  <c:v>5.9882810442509218E-2</c:v>
                </c:pt>
                <c:pt idx="152" formatCode="0.0%">
                  <c:v>5.8452052818353563E-2</c:v>
                </c:pt>
                <c:pt idx="153" formatCode="0.0%">
                  <c:v>5.8606739014327509E-2</c:v>
                </c:pt>
                <c:pt idx="154" formatCode="0.0%">
                  <c:v>5.7806947938002201E-2</c:v>
                </c:pt>
                <c:pt idx="155" formatCode="0.0%">
                  <c:v>5.9252597853191473E-2</c:v>
                </c:pt>
                <c:pt idx="156" formatCode="0.0%">
                  <c:v>5.9976477978294786E-2</c:v>
                </c:pt>
                <c:pt idx="157" formatCode="0.0%">
                  <c:v>5.9840520346466128E-2</c:v>
                </c:pt>
                <c:pt idx="158" formatCode="0.0%">
                  <c:v>5.5873193781299575E-2</c:v>
                </c:pt>
                <c:pt idx="159" formatCode="0.0%">
                  <c:v>5.2971687271420112E-2</c:v>
                </c:pt>
                <c:pt idx="160" formatCode="0.0%">
                  <c:v>5.207101802821907E-2</c:v>
                </c:pt>
                <c:pt idx="161" formatCode="0.0%">
                  <c:v>5.3222287735833269E-2</c:v>
                </c:pt>
                <c:pt idx="162" formatCode="0.0%">
                  <c:v>5.3537065586938548E-2</c:v>
                </c:pt>
                <c:pt idx="163" formatCode="0.0%">
                  <c:v>5.169776374721561E-2</c:v>
                </c:pt>
                <c:pt idx="164" formatCode="0.0%">
                  <c:v>5.2396379130387541E-2</c:v>
                </c:pt>
                <c:pt idx="165" formatCode="0.0%">
                  <c:v>5.1546823727637518E-2</c:v>
                </c:pt>
                <c:pt idx="166" formatCode="0.0%">
                  <c:v>5.016427855064147E-2</c:v>
                </c:pt>
                <c:pt idx="167" formatCode="0.0%">
                  <c:v>4.8871585565899836E-2</c:v>
                </c:pt>
                <c:pt idx="168" formatCode="0.0%">
                  <c:v>4.7888407735999554E-2</c:v>
                </c:pt>
                <c:pt idx="169" formatCode="0.0%">
                  <c:v>4.7826135673983389E-2</c:v>
                </c:pt>
                <c:pt idx="170" formatCode="0.0%">
                  <c:v>5.0835978590758009E-2</c:v>
                </c:pt>
                <c:pt idx="171" formatCode="0.0%">
                  <c:v>5.2204878338246087E-2</c:v>
                </c:pt>
                <c:pt idx="172" formatCode="0.0%">
                  <c:v>5.2940272297246821E-2</c:v>
                </c:pt>
                <c:pt idx="173" formatCode="0.0%">
                  <c:v>5.13078022363848E-2</c:v>
                </c:pt>
                <c:pt idx="174" formatCode="0.0%">
                  <c:v>5.0440706722601807E-2</c:v>
                </c:pt>
                <c:pt idx="175" formatCode="0.0%">
                  <c:v>5.0902421788741145E-2</c:v>
                </c:pt>
                <c:pt idx="176" formatCode="0.0%">
                  <c:v>5.0795949799584704E-2</c:v>
                </c:pt>
                <c:pt idx="177" formatCode="0.0%">
                  <c:v>5.0554093036817176E-2</c:v>
                </c:pt>
                <c:pt idx="178" formatCode="0.0%">
                  <c:v>5.088934164651792E-2</c:v>
                </c:pt>
                <c:pt idx="179" formatCode="0.0%">
                  <c:v>5.0858873260143191E-2</c:v>
                </c:pt>
                <c:pt idx="180" formatCode="0.0%">
                  <c:v>5.0375642706014759E-2</c:v>
                </c:pt>
                <c:pt idx="181" formatCode="0.0%">
                  <c:v>5.0383781102178345E-2</c:v>
                </c:pt>
                <c:pt idx="182" formatCode="0.0%">
                  <c:v>4.9564359816937353E-2</c:v>
                </c:pt>
                <c:pt idx="183" formatCode="0.0%">
                  <c:v>4.9300802577672734E-2</c:v>
                </c:pt>
                <c:pt idx="184" formatCode="0.0%">
                  <c:v>4.9486500104473218E-2</c:v>
                </c:pt>
                <c:pt idx="185" formatCode="0.0%">
                  <c:v>5.0277136280516034E-2</c:v>
                </c:pt>
                <c:pt idx="186" formatCode="0.0%">
                  <c:v>5.1020551673986808E-2</c:v>
                </c:pt>
                <c:pt idx="187" formatCode="0.0%">
                  <c:v>5.1606641277537189E-2</c:v>
                </c:pt>
                <c:pt idx="188" formatCode="0.0%">
                  <c:v>5.2020267182693876E-2</c:v>
                </c:pt>
                <c:pt idx="189" formatCode="0.0%">
                  <c:v>5.2717777779415886E-2</c:v>
                </c:pt>
                <c:pt idx="190" formatCode="0.0%">
                  <c:v>5.3490571802658662E-2</c:v>
                </c:pt>
                <c:pt idx="191" formatCode="0.0%">
                  <c:v>5.3603246950777145E-2</c:v>
                </c:pt>
                <c:pt idx="192" formatCode="0.0%">
                  <c:v>5.3522057912489311E-2</c:v>
                </c:pt>
                <c:pt idx="193" formatCode="0.0%">
                  <c:v>5.4342462950462189E-2</c:v>
                </c:pt>
                <c:pt idx="194" formatCode="0.0%">
                  <c:v>5.4210644848128049E-2</c:v>
                </c:pt>
                <c:pt idx="195" formatCode="0.0%">
                  <c:v>5.4748509932738387E-2</c:v>
                </c:pt>
                <c:pt idx="196" formatCode="0.0%">
                  <c:v>5.4292568300611431E-2</c:v>
                </c:pt>
                <c:pt idx="197" formatCode="0.0%">
                  <c:v>5.4079672703821691E-2</c:v>
                </c:pt>
                <c:pt idx="198" formatCode="0.0%">
                  <c:v>5.3743981276507903E-2</c:v>
                </c:pt>
                <c:pt idx="199" formatCode="0.0%">
                  <c:v>5.3157630184172397E-2</c:v>
                </c:pt>
                <c:pt idx="200" formatCode="0.0%">
                  <c:v>5.2724408462376221E-2</c:v>
                </c:pt>
                <c:pt idx="201" formatCode="0.0%">
                  <c:v>5.1801539772538902E-2</c:v>
                </c:pt>
                <c:pt idx="202" formatCode="0.0%">
                  <c:v>5.0648826060205238E-2</c:v>
                </c:pt>
                <c:pt idx="203" formatCode="0.0%">
                  <c:v>4.9709291265194376E-2</c:v>
                </c:pt>
                <c:pt idx="204" formatCode="0%">
                  <c:v>4.8963438535438164E-2</c:v>
                </c:pt>
                <c:pt idx="205" formatCode="0%">
                  <c:v>4.7960450155525323E-2</c:v>
                </c:pt>
                <c:pt idx="206" formatCode="0%">
                  <c:v>4.6902923563524899E-2</c:v>
                </c:pt>
                <c:pt idx="207" formatCode="0%">
                  <c:v>4.5777834413189791E-2</c:v>
                </c:pt>
                <c:pt idx="208" formatCode="0%">
                  <c:v>4.5021300521138535E-2</c:v>
                </c:pt>
                <c:pt idx="209" formatCode="0%">
                  <c:v>4.4418162575896231E-2</c:v>
                </c:pt>
                <c:pt idx="210" formatCode="0%">
                  <c:v>4.4604871577033668E-2</c:v>
                </c:pt>
                <c:pt idx="211" formatCode="0%">
                  <c:v>4.4724889943863956E-2</c:v>
                </c:pt>
                <c:pt idx="212" formatCode="0%">
                  <c:v>4.4074860101654283E-2</c:v>
                </c:pt>
                <c:pt idx="213" formatCode="0%">
                  <c:v>4.3729131588204719E-2</c:v>
                </c:pt>
                <c:pt idx="214" formatCode="0%">
                  <c:v>4.3688314461852479E-2</c:v>
                </c:pt>
                <c:pt idx="215" formatCode="0%">
                  <c:v>4.3606542634885892E-2</c:v>
                </c:pt>
                <c:pt idx="216" formatCode="0%">
                  <c:v>4.4395127322676094E-2</c:v>
                </c:pt>
                <c:pt idx="217" formatCode="0%">
                  <c:v>4.4641219560372356E-2</c:v>
                </c:pt>
                <c:pt idx="218" formatCode="0%">
                  <c:v>4.4246602594288552E-2</c:v>
                </c:pt>
                <c:pt idx="219" formatCode="0%">
                  <c:v>4.4000957068203811E-2</c:v>
                </c:pt>
                <c:pt idx="220" formatCode="0%">
                  <c:v>4.6210142599262476E-2</c:v>
                </c:pt>
                <c:pt idx="221" formatCode="0%">
                  <c:v>4.6675445066374818E-2</c:v>
                </c:pt>
                <c:pt idx="222" formatCode="0%">
                  <c:v>4.7717530989446783E-2</c:v>
                </c:pt>
                <c:pt idx="223" formatCode="0%">
                  <c:v>4.5633898136511232E-2</c:v>
                </c:pt>
                <c:pt idx="224" formatCode="0%">
                  <c:v>4.478616255520089E-2</c:v>
                </c:pt>
                <c:pt idx="225" formatCode="0%">
                  <c:v>4.5122870457083637E-2</c:v>
                </c:pt>
                <c:pt idx="226" formatCode="0%">
                  <c:v>4.5005713894928558E-2</c:v>
                </c:pt>
                <c:pt idx="227" formatCode="0%">
                  <c:v>4.5020327095447926E-2</c:v>
                </c:pt>
                <c:pt idx="228" formatCode="0%">
                  <c:v>4.559591148196325E-2</c:v>
                </c:pt>
                <c:pt idx="229" formatCode="0%">
                  <c:v>4.4479097014661038E-2</c:v>
                </c:pt>
                <c:pt idx="230" formatCode="0%">
                  <c:v>4.9406446898130195E-2</c:v>
                </c:pt>
                <c:pt idx="231" formatCode="0%">
                  <c:v>4.9774540765500981E-2</c:v>
                </c:pt>
                <c:pt idx="232" formatCode="0%">
                  <c:v>5.014268910916108E-2</c:v>
                </c:pt>
                <c:pt idx="233" formatCode="0%">
                  <c:v>5.3881805611303756E-2</c:v>
                </c:pt>
                <c:pt idx="234" formatCode="0.0%">
                  <c:v>5.1557764911185758E-2</c:v>
                </c:pt>
                <c:pt idx="235" formatCode="0.0%">
                  <c:v>5.9154058011079341E-2</c:v>
                </c:pt>
                <c:pt idx="236" formatCode="0.0%">
                  <c:v>6.7797783739615328E-2</c:v>
                </c:pt>
                <c:pt idx="237" formatCode="0.0%">
                  <c:v>6.4310090186857918E-2</c:v>
                </c:pt>
                <c:pt idx="238" formatCode="0.0%">
                  <c:v>6.9551637538739122E-2</c:v>
                </c:pt>
                <c:pt idx="239" formatCode="0.0%">
                  <c:v>7.0593876031174937E-2</c:v>
                </c:pt>
                <c:pt idx="240" formatCode="0.0%">
                  <c:v>7.6210263535187631E-2</c:v>
                </c:pt>
                <c:pt idx="241" formatCode="0.0%">
                  <c:v>8.1514227524121241E-2</c:v>
                </c:pt>
                <c:pt idx="242" formatCode="0.0%">
                  <c:v>8.5762212955959247E-2</c:v>
                </c:pt>
                <c:pt idx="243" formatCode="0.0%">
                  <c:v>8.4939220907300481E-2</c:v>
                </c:pt>
                <c:pt idx="244" formatCode="0.0%">
                  <c:v>8.3055531163257326E-2</c:v>
                </c:pt>
                <c:pt idx="245" formatCode="0.0%">
                  <c:v>8.3689750215125369E-2</c:v>
                </c:pt>
                <c:pt idx="246" formatCode="0.0%">
                  <c:v>8.994122297078673E-2</c:v>
                </c:pt>
                <c:pt idx="247" formatCode="0.0%">
                  <c:v>8.5178775312705748E-2</c:v>
                </c:pt>
                <c:pt idx="248" formatCode="0.0%">
                  <c:v>7.3432638367870035E-2</c:v>
                </c:pt>
                <c:pt idx="249" formatCode="0.0%">
                  <c:v>7.6742805697613437E-2</c:v>
                </c:pt>
                <c:pt idx="250" formatCode="0.0%">
                  <c:v>7.4768669283716116E-2</c:v>
                </c:pt>
                <c:pt idx="251" formatCode="0.0%">
                  <c:v>7.3492590366525765E-2</c:v>
                </c:pt>
                <c:pt idx="252" formatCode="0.0%">
                  <c:v>6.9636793253250312E-2</c:v>
                </c:pt>
                <c:pt idx="253" formatCode="0.0%">
                  <c:v>6.7817017060001261E-2</c:v>
                </c:pt>
                <c:pt idx="254" formatCode="0.0%">
                  <c:v>6.2875868065600929E-2</c:v>
                </c:pt>
                <c:pt idx="255" formatCode="0.0%">
                  <c:v>6.576546237968614E-2</c:v>
                </c:pt>
                <c:pt idx="256" formatCode="0.0%">
                  <c:v>6.8332878178164289E-2</c:v>
                </c:pt>
                <c:pt idx="257" formatCode="0.0%">
                  <c:v>6.5027875691668194E-2</c:v>
                </c:pt>
                <c:pt idx="258" formatCode="0.0%">
                  <c:v>6.1493540148631447E-2</c:v>
                </c:pt>
                <c:pt idx="259" formatCode="0.0%">
                  <c:v>6.1424183418076178E-2</c:v>
                </c:pt>
                <c:pt idx="260" formatCode="0.0%">
                  <c:v>6.8091720726501395E-2</c:v>
                </c:pt>
                <c:pt idx="261" formatCode="0.0%">
                  <c:v>6.8696088473417516E-2</c:v>
                </c:pt>
                <c:pt idx="262" formatCode="0.0%">
                  <c:v>6.7325701288667369E-2</c:v>
                </c:pt>
                <c:pt idx="263" formatCode="0.0%">
                  <c:v>6.8562199752930056E-2</c:v>
                </c:pt>
                <c:pt idx="264" formatCode="0.0%">
                  <c:v>6.6404464022753698E-2</c:v>
                </c:pt>
                <c:pt idx="265" formatCode="0.0%">
                  <c:v>6.544831365997518E-2</c:v>
                </c:pt>
                <c:pt idx="266" formatCode="0.0%">
                  <c:v>6.3974990423655065E-2</c:v>
                </c:pt>
                <c:pt idx="267" formatCode="0.0%">
                  <c:v>6.3597748465315046E-2</c:v>
                </c:pt>
                <c:pt idx="268" formatCode="0.0%">
                  <c:v>6.1492512131528822E-2</c:v>
                </c:pt>
                <c:pt idx="269" formatCode="0.0%">
                  <c:v>6.1102046568692316E-2</c:v>
                </c:pt>
                <c:pt idx="270" formatCode="0.0%">
                  <c:v>5.9621641362830421E-2</c:v>
                </c:pt>
                <c:pt idx="271" formatCode="0.0%">
                  <c:v>5.9120749613211974E-2</c:v>
                </c:pt>
                <c:pt idx="272" formatCode="0.0%">
                  <c:v>5.7366563833317875E-2</c:v>
                </c:pt>
                <c:pt idx="273" formatCode="0.0%">
                  <c:v>5.7181948555579884E-2</c:v>
                </c:pt>
                <c:pt idx="274" formatCode="0.0%">
                  <c:v>5.7593007059903313E-2</c:v>
                </c:pt>
                <c:pt idx="275" formatCode="0.0%">
                  <c:v>5.9478457294209419E-2</c:v>
                </c:pt>
                <c:pt idx="276" formatCode="0.0%">
                  <c:v>5.8582762251314729E-2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B4B-4006-AD77-DDF716D0992D}"/>
            </c:ext>
          </c:extLst>
        </c:ser>
        <c:ser>
          <c:idx val="2"/>
          <c:order val="2"/>
          <c:tx>
            <c:strRef>
              <c:f>NFSP!$D$2</c:f>
              <c:strCache>
                <c:ptCount val="1"/>
                <c:pt idx="0">
                  <c:v>Nominal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NFSP!$A$46:$A$327</c:f>
              <c:numCache>
                <c:formatCode>mmm\-yy</c:formatCode>
                <c:ptCount val="282"/>
                <c:pt idx="0">
                  <c:v>34881</c:v>
                </c:pt>
                <c:pt idx="1">
                  <c:v>34912</c:v>
                </c:pt>
                <c:pt idx="2">
                  <c:v>34943</c:v>
                </c:pt>
                <c:pt idx="3">
                  <c:v>34973</c:v>
                </c:pt>
                <c:pt idx="4">
                  <c:v>35004</c:v>
                </c:pt>
                <c:pt idx="5">
                  <c:v>35034</c:v>
                </c:pt>
                <c:pt idx="6">
                  <c:v>35065</c:v>
                </c:pt>
                <c:pt idx="7">
                  <c:v>35096</c:v>
                </c:pt>
                <c:pt idx="8">
                  <c:v>35125</c:v>
                </c:pt>
                <c:pt idx="9">
                  <c:v>35156</c:v>
                </c:pt>
                <c:pt idx="10">
                  <c:v>35186</c:v>
                </c:pt>
                <c:pt idx="11">
                  <c:v>35217</c:v>
                </c:pt>
                <c:pt idx="12">
                  <c:v>35247</c:v>
                </c:pt>
                <c:pt idx="13">
                  <c:v>35278</c:v>
                </c:pt>
                <c:pt idx="14">
                  <c:v>35309</c:v>
                </c:pt>
                <c:pt idx="15">
                  <c:v>35339</c:v>
                </c:pt>
                <c:pt idx="16">
                  <c:v>35370</c:v>
                </c:pt>
                <c:pt idx="17">
                  <c:v>35400</c:v>
                </c:pt>
                <c:pt idx="18">
                  <c:v>35431</c:v>
                </c:pt>
                <c:pt idx="19">
                  <c:v>35462</c:v>
                </c:pt>
                <c:pt idx="20">
                  <c:v>35490</c:v>
                </c:pt>
                <c:pt idx="21">
                  <c:v>35521</c:v>
                </c:pt>
                <c:pt idx="22">
                  <c:v>35551</c:v>
                </c:pt>
                <c:pt idx="23">
                  <c:v>35582</c:v>
                </c:pt>
                <c:pt idx="24">
                  <c:v>35612</c:v>
                </c:pt>
                <c:pt idx="25">
                  <c:v>35643</c:v>
                </c:pt>
                <c:pt idx="26">
                  <c:v>35674</c:v>
                </c:pt>
                <c:pt idx="27">
                  <c:v>35704</c:v>
                </c:pt>
                <c:pt idx="28">
                  <c:v>35735</c:v>
                </c:pt>
                <c:pt idx="29">
                  <c:v>35765</c:v>
                </c:pt>
                <c:pt idx="30">
                  <c:v>35796</c:v>
                </c:pt>
                <c:pt idx="31">
                  <c:v>35827</c:v>
                </c:pt>
                <c:pt idx="32">
                  <c:v>35855</c:v>
                </c:pt>
                <c:pt idx="33">
                  <c:v>35886</c:v>
                </c:pt>
                <c:pt idx="34">
                  <c:v>35916</c:v>
                </c:pt>
                <c:pt idx="35">
                  <c:v>35947</c:v>
                </c:pt>
                <c:pt idx="36">
                  <c:v>35977</c:v>
                </c:pt>
                <c:pt idx="37">
                  <c:v>36008</c:v>
                </c:pt>
                <c:pt idx="38">
                  <c:v>36039</c:v>
                </c:pt>
                <c:pt idx="39">
                  <c:v>36069</c:v>
                </c:pt>
                <c:pt idx="40">
                  <c:v>36100</c:v>
                </c:pt>
                <c:pt idx="41">
                  <c:v>36130</c:v>
                </c:pt>
                <c:pt idx="42">
                  <c:v>36161</c:v>
                </c:pt>
                <c:pt idx="43">
                  <c:v>36192</c:v>
                </c:pt>
                <c:pt idx="44">
                  <c:v>36220</c:v>
                </c:pt>
                <c:pt idx="45">
                  <c:v>36251</c:v>
                </c:pt>
                <c:pt idx="46">
                  <c:v>36281</c:v>
                </c:pt>
                <c:pt idx="47">
                  <c:v>36312</c:v>
                </c:pt>
                <c:pt idx="48">
                  <c:v>36342</c:v>
                </c:pt>
                <c:pt idx="49">
                  <c:v>36373</c:v>
                </c:pt>
                <c:pt idx="50">
                  <c:v>36404</c:v>
                </c:pt>
                <c:pt idx="51">
                  <c:v>36434</c:v>
                </c:pt>
                <c:pt idx="52">
                  <c:v>36465</c:v>
                </c:pt>
                <c:pt idx="53">
                  <c:v>36495</c:v>
                </c:pt>
                <c:pt idx="54">
                  <c:v>36526</c:v>
                </c:pt>
                <c:pt idx="55">
                  <c:v>36557</c:v>
                </c:pt>
                <c:pt idx="56">
                  <c:v>36586</c:v>
                </c:pt>
                <c:pt idx="57">
                  <c:v>36617</c:v>
                </c:pt>
                <c:pt idx="58">
                  <c:v>36647</c:v>
                </c:pt>
                <c:pt idx="59">
                  <c:v>36678</c:v>
                </c:pt>
                <c:pt idx="60">
                  <c:v>36708</c:v>
                </c:pt>
                <c:pt idx="61">
                  <c:v>36739</c:v>
                </c:pt>
                <c:pt idx="62">
                  <c:v>36770</c:v>
                </c:pt>
                <c:pt idx="63">
                  <c:v>36800</c:v>
                </c:pt>
                <c:pt idx="64">
                  <c:v>36831</c:v>
                </c:pt>
                <c:pt idx="65">
                  <c:v>36861</c:v>
                </c:pt>
                <c:pt idx="66">
                  <c:v>36892</c:v>
                </c:pt>
                <c:pt idx="67">
                  <c:v>36923</c:v>
                </c:pt>
                <c:pt idx="68">
                  <c:v>36951</c:v>
                </c:pt>
                <c:pt idx="69">
                  <c:v>36982</c:v>
                </c:pt>
                <c:pt idx="70">
                  <c:v>37012</c:v>
                </c:pt>
                <c:pt idx="71">
                  <c:v>37043</c:v>
                </c:pt>
                <c:pt idx="72">
                  <c:v>37073</c:v>
                </c:pt>
                <c:pt idx="73">
                  <c:v>37104</c:v>
                </c:pt>
                <c:pt idx="74">
                  <c:v>37135</c:v>
                </c:pt>
                <c:pt idx="75">
                  <c:v>37165</c:v>
                </c:pt>
                <c:pt idx="76">
                  <c:v>37196</c:v>
                </c:pt>
                <c:pt idx="77">
                  <c:v>37226</c:v>
                </c:pt>
                <c:pt idx="78">
                  <c:v>37257</c:v>
                </c:pt>
                <c:pt idx="79">
                  <c:v>37288</c:v>
                </c:pt>
                <c:pt idx="80">
                  <c:v>37316</c:v>
                </c:pt>
                <c:pt idx="81">
                  <c:v>37347</c:v>
                </c:pt>
                <c:pt idx="82">
                  <c:v>37377</c:v>
                </c:pt>
                <c:pt idx="83">
                  <c:v>37408</c:v>
                </c:pt>
                <c:pt idx="84">
                  <c:v>37438</c:v>
                </c:pt>
                <c:pt idx="85">
                  <c:v>37469</c:v>
                </c:pt>
                <c:pt idx="86">
                  <c:v>37500</c:v>
                </c:pt>
                <c:pt idx="87">
                  <c:v>37530</c:v>
                </c:pt>
                <c:pt idx="88">
                  <c:v>37561</c:v>
                </c:pt>
                <c:pt idx="89">
                  <c:v>37591</c:v>
                </c:pt>
                <c:pt idx="90">
                  <c:v>37622</c:v>
                </c:pt>
                <c:pt idx="91">
                  <c:v>37653</c:v>
                </c:pt>
                <c:pt idx="92">
                  <c:v>37681</c:v>
                </c:pt>
                <c:pt idx="93">
                  <c:v>37712</c:v>
                </c:pt>
                <c:pt idx="94">
                  <c:v>37742</c:v>
                </c:pt>
                <c:pt idx="95">
                  <c:v>37773</c:v>
                </c:pt>
                <c:pt idx="96">
                  <c:v>37803</c:v>
                </c:pt>
                <c:pt idx="97">
                  <c:v>37834</c:v>
                </c:pt>
                <c:pt idx="98">
                  <c:v>37865</c:v>
                </c:pt>
                <c:pt idx="99">
                  <c:v>37895</c:v>
                </c:pt>
                <c:pt idx="100">
                  <c:v>37926</c:v>
                </c:pt>
                <c:pt idx="101">
                  <c:v>37956</c:v>
                </c:pt>
                <c:pt idx="102">
                  <c:v>37987</c:v>
                </c:pt>
                <c:pt idx="103">
                  <c:v>38018</c:v>
                </c:pt>
                <c:pt idx="104">
                  <c:v>38047</c:v>
                </c:pt>
                <c:pt idx="105">
                  <c:v>38078</c:v>
                </c:pt>
                <c:pt idx="106">
                  <c:v>38108</c:v>
                </c:pt>
                <c:pt idx="107">
                  <c:v>38139</c:v>
                </c:pt>
                <c:pt idx="108">
                  <c:v>38169</c:v>
                </c:pt>
                <c:pt idx="109">
                  <c:v>38200</c:v>
                </c:pt>
                <c:pt idx="110">
                  <c:v>38231</c:v>
                </c:pt>
                <c:pt idx="111">
                  <c:v>38261</c:v>
                </c:pt>
                <c:pt idx="112">
                  <c:v>38292</c:v>
                </c:pt>
                <c:pt idx="113">
                  <c:v>38322</c:v>
                </c:pt>
                <c:pt idx="114">
                  <c:v>38353</c:v>
                </c:pt>
                <c:pt idx="115">
                  <c:v>38384</c:v>
                </c:pt>
                <c:pt idx="116">
                  <c:v>38412</c:v>
                </c:pt>
                <c:pt idx="117">
                  <c:v>38443</c:v>
                </c:pt>
                <c:pt idx="118">
                  <c:v>38473</c:v>
                </c:pt>
                <c:pt idx="119">
                  <c:v>38504</c:v>
                </c:pt>
                <c:pt idx="120">
                  <c:v>38534</c:v>
                </c:pt>
                <c:pt idx="121">
                  <c:v>38565</c:v>
                </c:pt>
                <c:pt idx="122">
                  <c:v>38596</c:v>
                </c:pt>
                <c:pt idx="123">
                  <c:v>38626</c:v>
                </c:pt>
                <c:pt idx="124">
                  <c:v>38657</c:v>
                </c:pt>
                <c:pt idx="125">
                  <c:v>38687</c:v>
                </c:pt>
                <c:pt idx="126">
                  <c:v>38718</c:v>
                </c:pt>
                <c:pt idx="127">
                  <c:v>38749</c:v>
                </c:pt>
                <c:pt idx="128">
                  <c:v>38777</c:v>
                </c:pt>
                <c:pt idx="129">
                  <c:v>38808</c:v>
                </c:pt>
                <c:pt idx="130">
                  <c:v>38838</c:v>
                </c:pt>
                <c:pt idx="131">
                  <c:v>38869</c:v>
                </c:pt>
                <c:pt idx="132">
                  <c:v>38899</c:v>
                </c:pt>
                <c:pt idx="133">
                  <c:v>38930</c:v>
                </c:pt>
                <c:pt idx="134">
                  <c:v>38961</c:v>
                </c:pt>
                <c:pt idx="135">
                  <c:v>38991</c:v>
                </c:pt>
                <c:pt idx="136">
                  <c:v>39022</c:v>
                </c:pt>
                <c:pt idx="137">
                  <c:v>39052</c:v>
                </c:pt>
                <c:pt idx="138">
                  <c:v>39083</c:v>
                </c:pt>
                <c:pt idx="139">
                  <c:v>39114</c:v>
                </c:pt>
                <c:pt idx="140">
                  <c:v>39142</c:v>
                </c:pt>
                <c:pt idx="141">
                  <c:v>39173</c:v>
                </c:pt>
                <c:pt idx="142">
                  <c:v>39203</c:v>
                </c:pt>
                <c:pt idx="143">
                  <c:v>39234</c:v>
                </c:pt>
                <c:pt idx="144">
                  <c:v>39264</c:v>
                </c:pt>
                <c:pt idx="145">
                  <c:v>39295</c:v>
                </c:pt>
                <c:pt idx="146">
                  <c:v>39326</c:v>
                </c:pt>
                <c:pt idx="147">
                  <c:v>39356</c:v>
                </c:pt>
                <c:pt idx="148">
                  <c:v>39387</c:v>
                </c:pt>
                <c:pt idx="149">
                  <c:v>39417</c:v>
                </c:pt>
                <c:pt idx="150">
                  <c:v>39448</c:v>
                </c:pt>
                <c:pt idx="151">
                  <c:v>39479</c:v>
                </c:pt>
                <c:pt idx="152">
                  <c:v>39508</c:v>
                </c:pt>
                <c:pt idx="153">
                  <c:v>39539</c:v>
                </c:pt>
                <c:pt idx="154">
                  <c:v>39569</c:v>
                </c:pt>
                <c:pt idx="155">
                  <c:v>39600</c:v>
                </c:pt>
                <c:pt idx="156">
                  <c:v>39630</c:v>
                </c:pt>
                <c:pt idx="157">
                  <c:v>39661</c:v>
                </c:pt>
                <c:pt idx="158">
                  <c:v>39692</c:v>
                </c:pt>
                <c:pt idx="159">
                  <c:v>39722</c:v>
                </c:pt>
                <c:pt idx="160">
                  <c:v>39753</c:v>
                </c:pt>
                <c:pt idx="161">
                  <c:v>39783</c:v>
                </c:pt>
                <c:pt idx="162">
                  <c:v>39814</c:v>
                </c:pt>
                <c:pt idx="163">
                  <c:v>39845</c:v>
                </c:pt>
                <c:pt idx="164">
                  <c:v>39873</c:v>
                </c:pt>
                <c:pt idx="165">
                  <c:v>39904</c:v>
                </c:pt>
                <c:pt idx="166">
                  <c:v>39934</c:v>
                </c:pt>
                <c:pt idx="167">
                  <c:v>39965</c:v>
                </c:pt>
                <c:pt idx="168">
                  <c:v>39995</c:v>
                </c:pt>
                <c:pt idx="169">
                  <c:v>40026</c:v>
                </c:pt>
                <c:pt idx="170">
                  <c:v>40057</c:v>
                </c:pt>
                <c:pt idx="171">
                  <c:v>40087</c:v>
                </c:pt>
                <c:pt idx="172">
                  <c:v>40118</c:v>
                </c:pt>
                <c:pt idx="173">
                  <c:v>40148</c:v>
                </c:pt>
                <c:pt idx="174">
                  <c:v>40179</c:v>
                </c:pt>
                <c:pt idx="175">
                  <c:v>40210</c:v>
                </c:pt>
                <c:pt idx="176">
                  <c:v>40238</c:v>
                </c:pt>
                <c:pt idx="177">
                  <c:v>40269</c:v>
                </c:pt>
                <c:pt idx="178">
                  <c:v>40299</c:v>
                </c:pt>
                <c:pt idx="179">
                  <c:v>40330</c:v>
                </c:pt>
                <c:pt idx="180">
                  <c:v>40360</c:v>
                </c:pt>
                <c:pt idx="181">
                  <c:v>40391</c:v>
                </c:pt>
                <c:pt idx="182">
                  <c:v>40422</c:v>
                </c:pt>
                <c:pt idx="183">
                  <c:v>40452</c:v>
                </c:pt>
                <c:pt idx="184">
                  <c:v>40483</c:v>
                </c:pt>
                <c:pt idx="185">
                  <c:v>40513</c:v>
                </c:pt>
                <c:pt idx="186">
                  <c:v>40544</c:v>
                </c:pt>
                <c:pt idx="187">
                  <c:v>40575</c:v>
                </c:pt>
                <c:pt idx="188">
                  <c:v>40603</c:v>
                </c:pt>
                <c:pt idx="189">
                  <c:v>40634</c:v>
                </c:pt>
                <c:pt idx="190">
                  <c:v>40664</c:v>
                </c:pt>
                <c:pt idx="191">
                  <c:v>40695</c:v>
                </c:pt>
                <c:pt idx="192">
                  <c:v>40725</c:v>
                </c:pt>
                <c:pt idx="193">
                  <c:v>40756</c:v>
                </c:pt>
                <c:pt idx="194">
                  <c:v>40787</c:v>
                </c:pt>
                <c:pt idx="195">
                  <c:v>40817</c:v>
                </c:pt>
                <c:pt idx="196">
                  <c:v>40848</c:v>
                </c:pt>
                <c:pt idx="197">
                  <c:v>40878</c:v>
                </c:pt>
                <c:pt idx="198">
                  <c:v>40909</c:v>
                </c:pt>
                <c:pt idx="199">
                  <c:v>40940</c:v>
                </c:pt>
                <c:pt idx="200">
                  <c:v>40969</c:v>
                </c:pt>
                <c:pt idx="201">
                  <c:v>41000</c:v>
                </c:pt>
                <c:pt idx="202">
                  <c:v>41030</c:v>
                </c:pt>
                <c:pt idx="203">
                  <c:v>41061</c:v>
                </c:pt>
                <c:pt idx="204">
                  <c:v>41091</c:v>
                </c:pt>
                <c:pt idx="205">
                  <c:v>41122</c:v>
                </c:pt>
                <c:pt idx="206">
                  <c:v>41153</c:v>
                </c:pt>
                <c:pt idx="207">
                  <c:v>41183</c:v>
                </c:pt>
                <c:pt idx="208">
                  <c:v>41214</c:v>
                </c:pt>
                <c:pt idx="209">
                  <c:v>41244</c:v>
                </c:pt>
                <c:pt idx="210">
                  <c:v>41275</c:v>
                </c:pt>
                <c:pt idx="211">
                  <c:v>41306</c:v>
                </c:pt>
                <c:pt idx="212">
                  <c:v>41334</c:v>
                </c:pt>
                <c:pt idx="213">
                  <c:v>41365</c:v>
                </c:pt>
                <c:pt idx="214">
                  <c:v>41395</c:v>
                </c:pt>
                <c:pt idx="215">
                  <c:v>41426</c:v>
                </c:pt>
                <c:pt idx="216">
                  <c:v>41456</c:v>
                </c:pt>
                <c:pt idx="217">
                  <c:v>41487</c:v>
                </c:pt>
                <c:pt idx="218">
                  <c:v>41518</c:v>
                </c:pt>
                <c:pt idx="219">
                  <c:v>41548</c:v>
                </c:pt>
                <c:pt idx="220">
                  <c:v>41579</c:v>
                </c:pt>
                <c:pt idx="221">
                  <c:v>41609</c:v>
                </c:pt>
                <c:pt idx="222">
                  <c:v>41640</c:v>
                </c:pt>
                <c:pt idx="223">
                  <c:v>41671</c:v>
                </c:pt>
                <c:pt idx="224">
                  <c:v>41699</c:v>
                </c:pt>
                <c:pt idx="225">
                  <c:v>41730</c:v>
                </c:pt>
                <c:pt idx="226">
                  <c:v>41760</c:v>
                </c:pt>
                <c:pt idx="227">
                  <c:v>41791</c:v>
                </c:pt>
                <c:pt idx="228">
                  <c:v>41821</c:v>
                </c:pt>
                <c:pt idx="229">
                  <c:v>41852</c:v>
                </c:pt>
                <c:pt idx="230">
                  <c:v>41883</c:v>
                </c:pt>
                <c:pt idx="231">
                  <c:v>41913</c:v>
                </c:pt>
                <c:pt idx="232">
                  <c:v>41944</c:v>
                </c:pt>
                <c:pt idx="233">
                  <c:v>41974</c:v>
                </c:pt>
                <c:pt idx="234">
                  <c:v>42005</c:v>
                </c:pt>
                <c:pt idx="235">
                  <c:v>42036</c:v>
                </c:pt>
                <c:pt idx="236">
                  <c:v>42064</c:v>
                </c:pt>
                <c:pt idx="237">
                  <c:v>42095</c:v>
                </c:pt>
                <c:pt idx="238">
                  <c:v>42125</c:v>
                </c:pt>
                <c:pt idx="239">
                  <c:v>42156</c:v>
                </c:pt>
                <c:pt idx="240">
                  <c:v>42186</c:v>
                </c:pt>
                <c:pt idx="241">
                  <c:v>42217</c:v>
                </c:pt>
                <c:pt idx="242">
                  <c:v>42248</c:v>
                </c:pt>
                <c:pt idx="243">
                  <c:v>42278</c:v>
                </c:pt>
                <c:pt idx="244">
                  <c:v>42309</c:v>
                </c:pt>
                <c:pt idx="245">
                  <c:v>42339</c:v>
                </c:pt>
                <c:pt idx="246">
                  <c:v>42370</c:v>
                </c:pt>
                <c:pt idx="247">
                  <c:v>42401</c:v>
                </c:pt>
                <c:pt idx="248">
                  <c:v>42430</c:v>
                </c:pt>
                <c:pt idx="249">
                  <c:v>42461</c:v>
                </c:pt>
                <c:pt idx="250">
                  <c:v>42491</c:v>
                </c:pt>
                <c:pt idx="251">
                  <c:v>42522</c:v>
                </c:pt>
                <c:pt idx="252">
                  <c:v>42552</c:v>
                </c:pt>
                <c:pt idx="253">
                  <c:v>42583</c:v>
                </c:pt>
                <c:pt idx="254">
                  <c:v>42614</c:v>
                </c:pt>
                <c:pt idx="255">
                  <c:v>42644</c:v>
                </c:pt>
                <c:pt idx="256">
                  <c:v>42675</c:v>
                </c:pt>
                <c:pt idx="257">
                  <c:v>42705</c:v>
                </c:pt>
                <c:pt idx="258">
                  <c:v>42736</c:v>
                </c:pt>
                <c:pt idx="259">
                  <c:v>42767</c:v>
                </c:pt>
                <c:pt idx="260">
                  <c:v>42795</c:v>
                </c:pt>
                <c:pt idx="261">
                  <c:v>42826</c:v>
                </c:pt>
                <c:pt idx="262">
                  <c:v>42856</c:v>
                </c:pt>
                <c:pt idx="263">
                  <c:v>42887</c:v>
                </c:pt>
                <c:pt idx="264">
                  <c:v>42917</c:v>
                </c:pt>
                <c:pt idx="265">
                  <c:v>42948</c:v>
                </c:pt>
                <c:pt idx="266">
                  <c:v>42979</c:v>
                </c:pt>
                <c:pt idx="267">
                  <c:v>43009</c:v>
                </c:pt>
                <c:pt idx="268">
                  <c:v>43040</c:v>
                </c:pt>
                <c:pt idx="269">
                  <c:v>43070</c:v>
                </c:pt>
                <c:pt idx="270">
                  <c:v>43101</c:v>
                </c:pt>
                <c:pt idx="271">
                  <c:v>43132</c:v>
                </c:pt>
                <c:pt idx="272">
                  <c:v>43160</c:v>
                </c:pt>
                <c:pt idx="273">
                  <c:v>43191</c:v>
                </c:pt>
                <c:pt idx="274">
                  <c:v>43221</c:v>
                </c:pt>
                <c:pt idx="275">
                  <c:v>43252</c:v>
                </c:pt>
                <c:pt idx="276">
                  <c:v>43282</c:v>
                </c:pt>
                <c:pt idx="277">
                  <c:v>43313</c:v>
                </c:pt>
                <c:pt idx="278">
                  <c:v>43344</c:v>
                </c:pt>
                <c:pt idx="279">
                  <c:v>43374</c:v>
                </c:pt>
                <c:pt idx="280">
                  <c:v>43405</c:v>
                </c:pt>
                <c:pt idx="281">
                  <c:v>43435</c:v>
                </c:pt>
              </c:numCache>
            </c:numRef>
          </c:cat>
          <c:val>
            <c:numRef>
              <c:f>NFSP!$D$46:$D$327</c:f>
              <c:numCache>
                <c:formatCode>_(* #,##0.00_);_(* \(#,##0.00\);_(* "-"??_);_(@_)</c:formatCode>
                <c:ptCount val="282"/>
                <c:pt idx="88" formatCode="0.0%">
                  <c:v>3.7967489487288675E-2</c:v>
                </c:pt>
                <c:pt idx="89" formatCode="0.0%">
                  <c:v>4.4160153514237743E-2</c:v>
                </c:pt>
                <c:pt idx="90" formatCode="0.0%">
                  <c:v>4.9268464106484069E-2</c:v>
                </c:pt>
                <c:pt idx="91" formatCode="0.0%">
                  <c:v>5.1152205495543474E-2</c:v>
                </c:pt>
                <c:pt idx="92" formatCode="0.0%">
                  <c:v>5.383435316257798E-2</c:v>
                </c:pt>
                <c:pt idx="93" formatCode="0.0%">
                  <c:v>4.9715793799258258E-2</c:v>
                </c:pt>
                <c:pt idx="94" formatCode="0.0%">
                  <c:v>5.1485686219359027E-2</c:v>
                </c:pt>
                <c:pt idx="95" formatCode="0.0%">
                  <c:v>5.3894997833712925E-2</c:v>
                </c:pt>
                <c:pt idx="96" formatCode="0.0%">
                  <c:v>5.9062270048672198E-2</c:v>
                </c:pt>
                <c:pt idx="97" formatCode="0.0%">
                  <c:v>5.9101124144342272E-2</c:v>
                </c:pt>
                <c:pt idx="98" formatCode="0.0%">
                  <c:v>5.9721697465612247E-2</c:v>
                </c:pt>
                <c:pt idx="99" formatCode="0.0%">
                  <c:v>5.5660976408100311E-2</c:v>
                </c:pt>
                <c:pt idx="100" formatCode="0.0%">
                  <c:v>5.6589037903474075E-2</c:v>
                </c:pt>
                <c:pt idx="101" formatCode="0.0%">
                  <c:v>5.1808055119444502E-2</c:v>
                </c:pt>
                <c:pt idx="102" formatCode="0.0%">
                  <c:v>4.6030288005385611E-2</c:v>
                </c:pt>
                <c:pt idx="103" formatCode="0.0%">
                  <c:v>4.3219694082600131E-2</c:v>
                </c:pt>
                <c:pt idx="104" formatCode="0.0%">
                  <c:v>4.0023327891361524E-2</c:v>
                </c:pt>
                <c:pt idx="105" formatCode="0.0%">
                  <c:v>4.2960941467033054E-2</c:v>
                </c:pt>
                <c:pt idx="106" formatCode="0.0%">
                  <c:v>4.0153258459777755E-2</c:v>
                </c:pt>
                <c:pt idx="107" formatCode="0.0%">
                  <c:v>3.6962628715319572E-2</c:v>
                </c:pt>
                <c:pt idx="108" formatCode="0.0%">
                  <c:v>3.3319982653324746E-2</c:v>
                </c:pt>
                <c:pt idx="109" formatCode="0.0%">
                  <c:v>3.1023988739509213E-2</c:v>
                </c:pt>
                <c:pt idx="110" formatCode="0.0%">
                  <c:v>3.0532374080672046E-2</c:v>
                </c:pt>
                <c:pt idx="111" formatCode="0.0%">
                  <c:v>3.1039098038577496E-2</c:v>
                </c:pt>
                <c:pt idx="112" formatCode="0.0%">
                  <c:v>3.0037463460436141E-2</c:v>
                </c:pt>
                <c:pt idx="113" formatCode="0.0%">
                  <c:v>2.8760489172793703E-2</c:v>
                </c:pt>
                <c:pt idx="114" formatCode="0.0%">
                  <c:v>2.7774896656706176E-2</c:v>
                </c:pt>
                <c:pt idx="115" formatCode="0.0%">
                  <c:v>2.9330826462063149E-2</c:v>
                </c:pt>
                <c:pt idx="116" formatCode="0.0%">
                  <c:v>2.9777456742326867E-2</c:v>
                </c:pt>
                <c:pt idx="117" formatCode="0.0%">
                  <c:v>2.7392435964280031E-2</c:v>
                </c:pt>
                <c:pt idx="118" formatCode="0.0%">
                  <c:v>2.886245724357784E-2</c:v>
                </c:pt>
                <c:pt idx="119" formatCode="0.0%">
                  <c:v>3.1033634796854809E-2</c:v>
                </c:pt>
                <c:pt idx="120" formatCode="0.0%">
                  <c:v>3.1339322803479348E-2</c:v>
                </c:pt>
                <c:pt idx="121" formatCode="0.0%">
                  <c:v>3.1417533539450107E-2</c:v>
                </c:pt>
                <c:pt idx="122" formatCode="0.0%">
                  <c:v>3.3069695366512865E-2</c:v>
                </c:pt>
                <c:pt idx="123" formatCode="0.0%">
                  <c:v>3.3155832096138246E-2</c:v>
                </c:pt>
                <c:pt idx="124" formatCode="0.0%">
                  <c:v>3.4471042376642162E-2</c:v>
                </c:pt>
                <c:pt idx="125" formatCode="0.0%">
                  <c:v>3.5385879858121784E-2</c:v>
                </c:pt>
                <c:pt idx="126" formatCode="0.0%">
                  <c:v>4.053854943648199E-2</c:v>
                </c:pt>
                <c:pt idx="127" formatCode="0.0%">
                  <c:v>4.1137956156769774E-2</c:v>
                </c:pt>
                <c:pt idx="128" formatCode="0.0%">
                  <c:v>4.1121476171248797E-2</c:v>
                </c:pt>
                <c:pt idx="129" formatCode="0.0%">
                  <c:v>4.0269418126641442E-2</c:v>
                </c:pt>
                <c:pt idx="130" formatCode="0.0%">
                  <c:v>3.7156221394504467E-2</c:v>
                </c:pt>
                <c:pt idx="131" formatCode="0.0%">
                  <c:v>3.7238344289939031E-2</c:v>
                </c:pt>
                <c:pt idx="132" formatCode="0.0%">
                  <c:v>3.800405800474712E-2</c:v>
                </c:pt>
                <c:pt idx="133" formatCode="0.0%">
                  <c:v>3.711343213660126E-2</c:v>
                </c:pt>
                <c:pt idx="134" formatCode="0.0%">
                  <c:v>3.6536961833185951E-2</c:v>
                </c:pt>
                <c:pt idx="135" formatCode="0.0%">
                  <c:v>3.5145945679552489E-2</c:v>
                </c:pt>
                <c:pt idx="136" formatCode="0.0%">
                  <c:v>3.4200917559659212E-2</c:v>
                </c:pt>
                <c:pt idx="137" formatCode="0.0%">
                  <c:v>3.5696839514598747E-2</c:v>
                </c:pt>
                <c:pt idx="138" formatCode="0.0%">
                  <c:v>3.0071056235768868E-2</c:v>
                </c:pt>
                <c:pt idx="139" formatCode="0.0%">
                  <c:v>2.8483717347266478E-2</c:v>
                </c:pt>
                <c:pt idx="140" formatCode="0.0%">
                  <c:v>2.9032619382637057E-2</c:v>
                </c:pt>
                <c:pt idx="141" formatCode="0.0%">
                  <c:v>2.8276631523602491E-2</c:v>
                </c:pt>
                <c:pt idx="142" formatCode="0.0%">
                  <c:v>3.0793934772246095E-2</c:v>
                </c:pt>
                <c:pt idx="143" formatCode="0.0%">
                  <c:v>2.8165401649432986E-2</c:v>
                </c:pt>
                <c:pt idx="144" formatCode="0.0%">
                  <c:v>2.7757181064964782E-2</c:v>
                </c:pt>
                <c:pt idx="145" formatCode="0.0%">
                  <c:v>2.7046315308867259E-2</c:v>
                </c:pt>
                <c:pt idx="146" formatCode="0.0%">
                  <c:v>2.8460364239866469E-2</c:v>
                </c:pt>
                <c:pt idx="147" formatCode="0.0%">
                  <c:v>2.8585492159062129E-2</c:v>
                </c:pt>
                <c:pt idx="148" formatCode="0.0%">
                  <c:v>2.7038893061627933E-2</c:v>
                </c:pt>
                <c:pt idx="149" formatCode="0.0%">
                  <c:v>2.73725336606261E-2</c:v>
                </c:pt>
                <c:pt idx="150" formatCode="0.0%">
                  <c:v>2.4989631367520873E-2</c:v>
                </c:pt>
                <c:pt idx="151" formatCode="0.0%">
                  <c:v>2.5545647825955108E-2</c:v>
                </c:pt>
                <c:pt idx="152" formatCode="0.0%">
                  <c:v>2.2133762934498091E-2</c:v>
                </c:pt>
                <c:pt idx="153" formatCode="0.0%">
                  <c:v>2.2499810961208989E-2</c:v>
                </c:pt>
                <c:pt idx="154" formatCode="0.0%">
                  <c:v>2.1842378039345398E-2</c:v>
                </c:pt>
                <c:pt idx="155" formatCode="0.0%">
                  <c:v>2.3050860386846075E-2</c:v>
                </c:pt>
                <c:pt idx="156" formatCode="0.0%">
                  <c:v>2.2791776638644852E-2</c:v>
                </c:pt>
                <c:pt idx="157" formatCode="0.0%">
                  <c:v>2.2194530720730153E-2</c:v>
                </c:pt>
                <c:pt idx="158" formatCode="0.0%">
                  <c:v>1.7369068469025278E-2</c:v>
                </c:pt>
                <c:pt idx="159" formatCode="0.0%">
                  <c:v>1.315674425648701E-2</c:v>
                </c:pt>
                <c:pt idx="160" formatCode="0.0%">
                  <c:v>1.5191375452310689E-2</c:v>
                </c:pt>
                <c:pt idx="161" formatCode="0.0%">
                  <c:v>1.9913540252873327E-2</c:v>
                </c:pt>
                <c:pt idx="162" formatCode="0.0%">
                  <c:v>2.4626409352625226E-2</c:v>
                </c:pt>
                <c:pt idx="163" formatCode="0.0%">
                  <c:v>2.4302167443108327E-2</c:v>
                </c:pt>
                <c:pt idx="164" formatCode="0.0%">
                  <c:v>2.6774317941226942E-2</c:v>
                </c:pt>
                <c:pt idx="165" formatCode="0.0%">
                  <c:v>2.8514157319034318E-2</c:v>
                </c:pt>
                <c:pt idx="166" formatCode="0.0%">
                  <c:v>2.9246000166060434E-2</c:v>
                </c:pt>
                <c:pt idx="167" formatCode="0.0%">
                  <c:v>3.0218884617038522E-2</c:v>
                </c:pt>
                <c:pt idx="168" formatCode="0.0%">
                  <c:v>3.1894956303446791E-2</c:v>
                </c:pt>
                <c:pt idx="169" formatCode="0.0%">
                  <c:v>3.324724427271733E-2</c:v>
                </c:pt>
                <c:pt idx="170" formatCode="0.0%">
                  <c:v>4.0141559909399681E-2</c:v>
                </c:pt>
                <c:pt idx="171" formatCode="0.0%">
                  <c:v>4.284338764831274E-2</c:v>
                </c:pt>
                <c:pt idx="172" formatCode="0.0%">
                  <c:v>3.964464996059669E-2</c:v>
                </c:pt>
                <c:pt idx="173" formatCode="0.0%">
                  <c:v>3.1875435007577113E-2</c:v>
                </c:pt>
                <c:pt idx="174" formatCode="0.0%">
                  <c:v>2.8602461885078048E-2</c:v>
                </c:pt>
                <c:pt idx="175" formatCode="0.0%">
                  <c:v>2.9392320428962938E-2</c:v>
                </c:pt>
                <c:pt idx="176" formatCode="0.0%">
                  <c:v>3.1991837327052144E-2</c:v>
                </c:pt>
                <c:pt idx="177" formatCode="0.0%">
                  <c:v>2.9608041919279258E-2</c:v>
                </c:pt>
                <c:pt idx="178" formatCode="0.0%">
                  <c:v>3.0680723271921517E-2</c:v>
                </c:pt>
                <c:pt idx="179" formatCode="0.0%">
                  <c:v>3.1232538088017764E-2</c:v>
                </c:pt>
                <c:pt idx="180" formatCode="0.0%">
                  <c:v>3.1244238799039113E-2</c:v>
                </c:pt>
                <c:pt idx="181" formatCode="0.0%">
                  <c:v>3.1589640411652922E-2</c:v>
                </c:pt>
                <c:pt idx="182" formatCode="0.0%">
                  <c:v>2.2055233307999189E-2</c:v>
                </c:pt>
                <c:pt idx="183" formatCode="0.0%">
                  <c:v>2.3165546180838104E-2</c:v>
                </c:pt>
                <c:pt idx="184" formatCode="0.0%">
                  <c:v>2.5811528982584795E-2</c:v>
                </c:pt>
                <c:pt idx="185" formatCode="0.0%">
                  <c:v>2.41062552042338E-2</c:v>
                </c:pt>
                <c:pt idx="186" formatCode="0.0%">
                  <c:v>2.472155108324315E-2</c:v>
                </c:pt>
                <c:pt idx="187" formatCode="0.0%">
                  <c:v>2.444329434755662E-2</c:v>
                </c:pt>
                <c:pt idx="188" formatCode="0.0%">
                  <c:v>2.1677113620208438E-2</c:v>
                </c:pt>
                <c:pt idx="189" formatCode="0.0%">
                  <c:v>2.3241089356311535E-2</c:v>
                </c:pt>
                <c:pt idx="190" formatCode="0.0%">
                  <c:v>2.266723712397813E-2</c:v>
                </c:pt>
                <c:pt idx="191" formatCode="0.0%">
                  <c:v>2.0459627030932563E-2</c:v>
                </c:pt>
                <c:pt idx="192" formatCode="0.0%">
                  <c:v>1.7782087057813256E-2</c:v>
                </c:pt>
                <c:pt idx="193" formatCode="0.0%">
                  <c:v>1.9111902354731314E-2</c:v>
                </c:pt>
                <c:pt idx="194" formatCode="0.0%">
                  <c:v>2.3928444657098438E-2</c:v>
                </c:pt>
                <c:pt idx="195" formatCode="0.0%">
                  <c:v>2.3729875520372302E-2</c:v>
                </c:pt>
                <c:pt idx="196" formatCode="0.0%">
                  <c:v>2.2581352099587712E-2</c:v>
                </c:pt>
                <c:pt idx="197" formatCode="0.0%">
                  <c:v>2.4669424086251193E-2</c:v>
                </c:pt>
                <c:pt idx="198" formatCode="0.0%">
                  <c:v>2.2688789760076641E-2</c:v>
                </c:pt>
                <c:pt idx="199" formatCode="0.0%">
                  <c:v>2.1970849787361978E-2</c:v>
                </c:pt>
                <c:pt idx="200" formatCode="0.0%">
                  <c:v>2.255918351064962E-2</c:v>
                </c:pt>
                <c:pt idx="201" formatCode="0.0%">
                  <c:v>2.2701574118991829E-2</c:v>
                </c:pt>
                <c:pt idx="202" formatCode="0.0%">
                  <c:v>2.2835011463548289E-2</c:v>
                </c:pt>
                <c:pt idx="203" formatCode="0.0%">
                  <c:v>2.437411983968631E-2</c:v>
                </c:pt>
                <c:pt idx="204" formatCode="0%">
                  <c:v>2.563463419108335E-2</c:v>
                </c:pt>
                <c:pt idx="205" formatCode="0%">
                  <c:v>2.5184952984400329E-2</c:v>
                </c:pt>
                <c:pt idx="206" formatCode="0%">
                  <c:v>2.5667148413922841E-2</c:v>
                </c:pt>
                <c:pt idx="207" formatCode="0%">
                  <c:v>2.5065078045720543E-2</c:v>
                </c:pt>
                <c:pt idx="208" formatCode="0%">
                  <c:v>2.7326634904626026E-2</c:v>
                </c:pt>
                <c:pt idx="209" formatCode="0%">
                  <c:v>2.2620359102577509E-2</c:v>
                </c:pt>
                <c:pt idx="210" formatCode="0%">
                  <c:v>2.2145856645398917E-2</c:v>
                </c:pt>
                <c:pt idx="211" formatCode="0%">
                  <c:v>2.4973447760516219E-2</c:v>
                </c:pt>
                <c:pt idx="212" formatCode="0%">
                  <c:v>2.5869026179454458E-2</c:v>
                </c:pt>
                <c:pt idx="213" formatCode="0%">
                  <c:v>2.6515903794265095E-2</c:v>
                </c:pt>
                <c:pt idx="214" formatCode="0%">
                  <c:v>2.6004456142308601E-2</c:v>
                </c:pt>
                <c:pt idx="215" formatCode="0%">
                  <c:v>2.5556311357015887E-2</c:v>
                </c:pt>
                <c:pt idx="216" formatCode="0%">
                  <c:v>2.7143399985388138E-2</c:v>
                </c:pt>
                <c:pt idx="217" formatCode="0%">
                  <c:v>2.8168307897347606E-2</c:v>
                </c:pt>
                <c:pt idx="218" formatCode="0%">
                  <c:v>2.9969367397479234E-2</c:v>
                </c:pt>
                <c:pt idx="219" formatCode="0%">
                  <c:v>3.1033027411026474E-2</c:v>
                </c:pt>
                <c:pt idx="220" formatCode="0%">
                  <c:v>2.6670396801238207E-2</c:v>
                </c:pt>
                <c:pt idx="221" formatCode="0%">
                  <c:v>2.9550042751220577E-2</c:v>
                </c:pt>
                <c:pt idx="222" formatCode="0%">
                  <c:v>3.2659507275991255E-2</c:v>
                </c:pt>
                <c:pt idx="223" formatCode="0%">
                  <c:v>2.9783992498995493E-2</c:v>
                </c:pt>
                <c:pt idx="224" formatCode="0%">
                  <c:v>2.9041256414265301E-2</c:v>
                </c:pt>
                <c:pt idx="225" formatCode="0%">
                  <c:v>2.8291675078636419E-2</c:v>
                </c:pt>
                <c:pt idx="226" formatCode="0%">
                  <c:v>3.131063581190556E-2</c:v>
                </c:pt>
                <c:pt idx="227" formatCode="0%">
                  <c:v>3.2729269988561113E-2</c:v>
                </c:pt>
                <c:pt idx="228" formatCode="0%">
                  <c:v>3.4620853543715129E-2</c:v>
                </c:pt>
                <c:pt idx="229" formatCode="0%">
                  <c:v>3.6053895617753254E-2</c:v>
                </c:pt>
                <c:pt idx="230" formatCode="0%">
                  <c:v>4.39422072611272E-2</c:v>
                </c:pt>
                <c:pt idx="231" formatCode="0%">
                  <c:v>4.4773143415489526E-2</c:v>
                </c:pt>
                <c:pt idx="232" formatCode="0%">
                  <c:v>5.1749411717700186E-2</c:v>
                </c:pt>
                <c:pt idx="233" formatCode="0%">
                  <c:v>5.9511874696770703E-2</c:v>
                </c:pt>
                <c:pt idx="234" formatCode="0%">
                  <c:v>5.697117732474051E-2</c:v>
                </c:pt>
                <c:pt idx="235" formatCode="0%">
                  <c:v>6.5319868407465301E-2</c:v>
                </c:pt>
                <c:pt idx="236" formatCode="0%">
                  <c:v>7.4493177244904146E-2</c:v>
                </c:pt>
                <c:pt idx="237" formatCode="0%">
                  <c:v>7.1574121617360195E-2</c:v>
                </c:pt>
                <c:pt idx="238" formatCode="0%">
                  <c:v>7.6097263525297582E-2</c:v>
                </c:pt>
                <c:pt idx="239" formatCode="0%">
                  <c:v>7.8328990386524286E-2</c:v>
                </c:pt>
                <c:pt idx="240" formatCode="0%">
                  <c:v>8.4812994092685182E-2</c:v>
                </c:pt>
                <c:pt idx="241" formatCode="0%">
                  <c:v>8.8891755719812671E-2</c:v>
                </c:pt>
                <c:pt idx="242" formatCode="0%">
                  <c:v>9.00746774421778E-2</c:v>
                </c:pt>
                <c:pt idx="243" formatCode="0%">
                  <c:v>9.1797531076709113E-2</c:v>
                </c:pt>
                <c:pt idx="244" formatCode="0%">
                  <c:v>9.1816443437519185E-2</c:v>
                </c:pt>
                <c:pt idx="245" formatCode="0%">
                  <c:v>0.10224425741525875</c:v>
                </c:pt>
                <c:pt idx="246" formatCode="0%">
                  <c:v>0.10733022582217912</c:v>
                </c:pt>
                <c:pt idx="247" formatCode="0%">
                  <c:v>0.10593942342571958</c:v>
                </c:pt>
                <c:pt idx="248" formatCode="0%">
                  <c:v>9.5964901383597964E-2</c:v>
                </c:pt>
                <c:pt idx="249" formatCode="0%">
                  <c:v>9.9758553019400981E-2</c:v>
                </c:pt>
                <c:pt idx="250" formatCode="0%">
                  <c:v>9.9553376663923138E-2</c:v>
                </c:pt>
                <c:pt idx="251" formatCode="0%">
                  <c:v>9.8236495370712829E-2</c:v>
                </c:pt>
                <c:pt idx="252" formatCode="0%">
                  <c:v>9.4755547564108769E-2</c:v>
                </c:pt>
                <c:pt idx="253" formatCode="0%">
                  <c:v>9.5234027062895382E-2</c:v>
                </c:pt>
                <c:pt idx="254" formatCode="0%">
                  <c:v>9.3355257505063155E-2</c:v>
                </c:pt>
                <c:pt idx="255" formatCode="0%">
                  <c:v>8.7946113311411195E-2</c:v>
                </c:pt>
                <c:pt idx="256" formatCode="0%">
                  <c:v>9.3563496044927794E-2</c:v>
                </c:pt>
                <c:pt idx="257" formatCode="0%">
                  <c:v>8.9917624575515956E-2</c:v>
                </c:pt>
                <c:pt idx="258" formatCode="0%">
                  <c:v>8.4836996983868582E-2</c:v>
                </c:pt>
                <c:pt idx="259" formatCode="0%">
                  <c:v>8.4749620493088845E-2</c:v>
                </c:pt>
                <c:pt idx="260" formatCode="0%">
                  <c:v>9.1382987204131461E-2</c:v>
                </c:pt>
                <c:pt idx="261" formatCode="0%">
                  <c:v>9.1497600755326952E-2</c:v>
                </c:pt>
                <c:pt idx="262" formatCode="0%">
                  <c:v>9.1966675396126948E-2</c:v>
                </c:pt>
                <c:pt idx="263" formatCode="0%">
                  <c:v>9.459801314478114E-2</c:v>
                </c:pt>
                <c:pt idx="264" formatCode="0%">
                  <c:v>9.2848952943242913E-2</c:v>
                </c:pt>
                <c:pt idx="265" formatCode="0%">
                  <c:v>8.9830657506980965E-2</c:v>
                </c:pt>
                <c:pt idx="266" formatCode="0%">
                  <c:v>8.7461613840054783E-2</c:v>
                </c:pt>
                <c:pt idx="267" formatCode="0%">
                  <c:v>9.2348241688902794E-2</c:v>
                </c:pt>
                <c:pt idx="268" formatCode="0%">
                  <c:v>8.4283947873794896E-2</c:v>
                </c:pt>
                <c:pt idx="269" formatCode="0%">
                  <c:v>7.7959315278149366E-2</c:v>
                </c:pt>
                <c:pt idx="270" formatCode="0%">
                  <c:v>7.4856911926813263E-2</c:v>
                </c:pt>
                <c:pt idx="271" formatCode="0%">
                  <c:v>7.340330647129284E-2</c:v>
                </c:pt>
                <c:pt idx="272" formatCode="0%">
                  <c:v>7.3749348907240275E-2</c:v>
                </c:pt>
                <c:pt idx="273" formatCode="0%">
                  <c:v>7.4958040829890868E-2</c:v>
                </c:pt>
                <c:pt idx="274" formatCode="0%">
                  <c:v>7.196353854341539E-2</c:v>
                </c:pt>
                <c:pt idx="275" formatCode="0%">
                  <c:v>7.2928418172837073E-2</c:v>
                </c:pt>
                <c:pt idx="276" formatCode="0%">
                  <c:v>7.0030046638418941E-2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B4B-4006-AD77-DDF716D0992D}"/>
            </c:ext>
          </c:extLst>
        </c:ser>
        <c:ser>
          <c:idx val="4"/>
          <c:order val="3"/>
          <c:tx>
            <c:strRef>
              <c:f>NFSP!$E$2</c:f>
              <c:strCache>
                <c:ptCount val="1"/>
                <c:pt idx="0">
                  <c:v>Juros*</c:v>
                </c:pt>
              </c:strCache>
            </c:strRef>
          </c:tx>
          <c:spPr>
            <a:ln>
              <a:solidFill>
                <a:schemeClr val="accent6"/>
              </a:solidFill>
            </a:ln>
          </c:spPr>
          <c:marker>
            <c:symbol val="none"/>
          </c:marker>
          <c:cat>
            <c:numRef>
              <c:f>NFSP!$A$46:$A$327</c:f>
              <c:numCache>
                <c:formatCode>mmm\-yy</c:formatCode>
                <c:ptCount val="282"/>
                <c:pt idx="0">
                  <c:v>34881</c:v>
                </c:pt>
                <c:pt idx="1">
                  <c:v>34912</c:v>
                </c:pt>
                <c:pt idx="2">
                  <c:v>34943</c:v>
                </c:pt>
                <c:pt idx="3">
                  <c:v>34973</c:v>
                </c:pt>
                <c:pt idx="4">
                  <c:v>35004</c:v>
                </c:pt>
                <c:pt idx="5">
                  <c:v>35034</c:v>
                </c:pt>
                <c:pt idx="6">
                  <c:v>35065</c:v>
                </c:pt>
                <c:pt idx="7">
                  <c:v>35096</c:v>
                </c:pt>
                <c:pt idx="8">
                  <c:v>35125</c:v>
                </c:pt>
                <c:pt idx="9">
                  <c:v>35156</c:v>
                </c:pt>
                <c:pt idx="10">
                  <c:v>35186</c:v>
                </c:pt>
                <c:pt idx="11">
                  <c:v>35217</c:v>
                </c:pt>
                <c:pt idx="12">
                  <c:v>35247</c:v>
                </c:pt>
                <c:pt idx="13">
                  <c:v>35278</c:v>
                </c:pt>
                <c:pt idx="14">
                  <c:v>35309</c:v>
                </c:pt>
                <c:pt idx="15">
                  <c:v>35339</c:v>
                </c:pt>
                <c:pt idx="16">
                  <c:v>35370</c:v>
                </c:pt>
                <c:pt idx="17">
                  <c:v>35400</c:v>
                </c:pt>
                <c:pt idx="18">
                  <c:v>35431</c:v>
                </c:pt>
                <c:pt idx="19">
                  <c:v>35462</c:v>
                </c:pt>
                <c:pt idx="20">
                  <c:v>35490</c:v>
                </c:pt>
                <c:pt idx="21">
                  <c:v>35521</c:v>
                </c:pt>
                <c:pt idx="22">
                  <c:v>35551</c:v>
                </c:pt>
                <c:pt idx="23">
                  <c:v>35582</c:v>
                </c:pt>
                <c:pt idx="24">
                  <c:v>35612</c:v>
                </c:pt>
                <c:pt idx="25">
                  <c:v>35643</c:v>
                </c:pt>
                <c:pt idx="26">
                  <c:v>35674</c:v>
                </c:pt>
                <c:pt idx="27">
                  <c:v>35704</c:v>
                </c:pt>
                <c:pt idx="28">
                  <c:v>35735</c:v>
                </c:pt>
                <c:pt idx="29">
                  <c:v>35765</c:v>
                </c:pt>
                <c:pt idx="30">
                  <c:v>35796</c:v>
                </c:pt>
                <c:pt idx="31">
                  <c:v>35827</c:v>
                </c:pt>
                <c:pt idx="32">
                  <c:v>35855</c:v>
                </c:pt>
                <c:pt idx="33">
                  <c:v>35886</c:v>
                </c:pt>
                <c:pt idx="34">
                  <c:v>35916</c:v>
                </c:pt>
                <c:pt idx="35">
                  <c:v>35947</c:v>
                </c:pt>
                <c:pt idx="36">
                  <c:v>35977</c:v>
                </c:pt>
                <c:pt idx="37">
                  <c:v>36008</c:v>
                </c:pt>
                <c:pt idx="38">
                  <c:v>36039</c:v>
                </c:pt>
                <c:pt idx="39">
                  <c:v>36069</c:v>
                </c:pt>
                <c:pt idx="40">
                  <c:v>36100</c:v>
                </c:pt>
                <c:pt idx="41">
                  <c:v>36130</c:v>
                </c:pt>
                <c:pt idx="42">
                  <c:v>36161</c:v>
                </c:pt>
                <c:pt idx="43">
                  <c:v>36192</c:v>
                </c:pt>
                <c:pt idx="44">
                  <c:v>36220</c:v>
                </c:pt>
                <c:pt idx="45">
                  <c:v>36251</c:v>
                </c:pt>
                <c:pt idx="46">
                  <c:v>36281</c:v>
                </c:pt>
                <c:pt idx="47">
                  <c:v>36312</c:v>
                </c:pt>
                <c:pt idx="48">
                  <c:v>36342</c:v>
                </c:pt>
                <c:pt idx="49">
                  <c:v>36373</c:v>
                </c:pt>
                <c:pt idx="50">
                  <c:v>36404</c:v>
                </c:pt>
                <c:pt idx="51">
                  <c:v>36434</c:v>
                </c:pt>
                <c:pt idx="52">
                  <c:v>36465</c:v>
                </c:pt>
                <c:pt idx="53">
                  <c:v>36495</c:v>
                </c:pt>
                <c:pt idx="54">
                  <c:v>36526</c:v>
                </c:pt>
                <c:pt idx="55">
                  <c:v>36557</c:v>
                </c:pt>
                <c:pt idx="56">
                  <c:v>36586</c:v>
                </c:pt>
                <c:pt idx="57">
                  <c:v>36617</c:v>
                </c:pt>
                <c:pt idx="58">
                  <c:v>36647</c:v>
                </c:pt>
                <c:pt idx="59">
                  <c:v>36678</c:v>
                </c:pt>
                <c:pt idx="60">
                  <c:v>36708</c:v>
                </c:pt>
                <c:pt idx="61">
                  <c:v>36739</c:v>
                </c:pt>
                <c:pt idx="62">
                  <c:v>36770</c:v>
                </c:pt>
                <c:pt idx="63">
                  <c:v>36800</c:v>
                </c:pt>
                <c:pt idx="64">
                  <c:v>36831</c:v>
                </c:pt>
                <c:pt idx="65">
                  <c:v>36861</c:v>
                </c:pt>
                <c:pt idx="66">
                  <c:v>36892</c:v>
                </c:pt>
                <c:pt idx="67">
                  <c:v>36923</c:v>
                </c:pt>
                <c:pt idx="68">
                  <c:v>36951</c:v>
                </c:pt>
                <c:pt idx="69">
                  <c:v>36982</c:v>
                </c:pt>
                <c:pt idx="70">
                  <c:v>37012</c:v>
                </c:pt>
                <c:pt idx="71">
                  <c:v>37043</c:v>
                </c:pt>
                <c:pt idx="72">
                  <c:v>37073</c:v>
                </c:pt>
                <c:pt idx="73">
                  <c:v>37104</c:v>
                </c:pt>
                <c:pt idx="74">
                  <c:v>37135</c:v>
                </c:pt>
                <c:pt idx="75">
                  <c:v>37165</c:v>
                </c:pt>
                <c:pt idx="76">
                  <c:v>37196</c:v>
                </c:pt>
                <c:pt idx="77">
                  <c:v>37226</c:v>
                </c:pt>
                <c:pt idx="78">
                  <c:v>37257</c:v>
                </c:pt>
                <c:pt idx="79">
                  <c:v>37288</c:v>
                </c:pt>
                <c:pt idx="80">
                  <c:v>37316</c:v>
                </c:pt>
                <c:pt idx="81">
                  <c:v>37347</c:v>
                </c:pt>
                <c:pt idx="82">
                  <c:v>37377</c:v>
                </c:pt>
                <c:pt idx="83">
                  <c:v>37408</c:v>
                </c:pt>
                <c:pt idx="84">
                  <c:v>37438</c:v>
                </c:pt>
                <c:pt idx="85">
                  <c:v>37469</c:v>
                </c:pt>
                <c:pt idx="86">
                  <c:v>37500</c:v>
                </c:pt>
                <c:pt idx="87">
                  <c:v>37530</c:v>
                </c:pt>
                <c:pt idx="88">
                  <c:v>37561</c:v>
                </c:pt>
                <c:pt idx="89">
                  <c:v>37591</c:v>
                </c:pt>
                <c:pt idx="90">
                  <c:v>37622</c:v>
                </c:pt>
                <c:pt idx="91">
                  <c:v>37653</c:v>
                </c:pt>
                <c:pt idx="92">
                  <c:v>37681</c:v>
                </c:pt>
                <c:pt idx="93">
                  <c:v>37712</c:v>
                </c:pt>
                <c:pt idx="94">
                  <c:v>37742</c:v>
                </c:pt>
                <c:pt idx="95">
                  <c:v>37773</c:v>
                </c:pt>
                <c:pt idx="96">
                  <c:v>37803</c:v>
                </c:pt>
                <c:pt idx="97">
                  <c:v>37834</c:v>
                </c:pt>
                <c:pt idx="98">
                  <c:v>37865</c:v>
                </c:pt>
                <c:pt idx="99">
                  <c:v>37895</c:v>
                </c:pt>
                <c:pt idx="100">
                  <c:v>37926</c:v>
                </c:pt>
                <c:pt idx="101">
                  <c:v>37956</c:v>
                </c:pt>
                <c:pt idx="102">
                  <c:v>37987</c:v>
                </c:pt>
                <c:pt idx="103">
                  <c:v>38018</c:v>
                </c:pt>
                <c:pt idx="104">
                  <c:v>38047</c:v>
                </c:pt>
                <c:pt idx="105">
                  <c:v>38078</c:v>
                </c:pt>
                <c:pt idx="106">
                  <c:v>38108</c:v>
                </c:pt>
                <c:pt idx="107">
                  <c:v>38139</c:v>
                </c:pt>
                <c:pt idx="108">
                  <c:v>38169</c:v>
                </c:pt>
                <c:pt idx="109">
                  <c:v>38200</c:v>
                </c:pt>
                <c:pt idx="110">
                  <c:v>38231</c:v>
                </c:pt>
                <c:pt idx="111">
                  <c:v>38261</c:v>
                </c:pt>
                <c:pt idx="112">
                  <c:v>38292</c:v>
                </c:pt>
                <c:pt idx="113">
                  <c:v>38322</c:v>
                </c:pt>
                <c:pt idx="114">
                  <c:v>38353</c:v>
                </c:pt>
                <c:pt idx="115">
                  <c:v>38384</c:v>
                </c:pt>
                <c:pt idx="116">
                  <c:v>38412</c:v>
                </c:pt>
                <c:pt idx="117">
                  <c:v>38443</c:v>
                </c:pt>
                <c:pt idx="118">
                  <c:v>38473</c:v>
                </c:pt>
                <c:pt idx="119">
                  <c:v>38504</c:v>
                </c:pt>
                <c:pt idx="120">
                  <c:v>38534</c:v>
                </c:pt>
                <c:pt idx="121">
                  <c:v>38565</c:v>
                </c:pt>
                <c:pt idx="122">
                  <c:v>38596</c:v>
                </c:pt>
                <c:pt idx="123">
                  <c:v>38626</c:v>
                </c:pt>
                <c:pt idx="124">
                  <c:v>38657</c:v>
                </c:pt>
                <c:pt idx="125">
                  <c:v>38687</c:v>
                </c:pt>
                <c:pt idx="126">
                  <c:v>38718</c:v>
                </c:pt>
                <c:pt idx="127">
                  <c:v>38749</c:v>
                </c:pt>
                <c:pt idx="128">
                  <c:v>38777</c:v>
                </c:pt>
                <c:pt idx="129">
                  <c:v>38808</c:v>
                </c:pt>
                <c:pt idx="130">
                  <c:v>38838</c:v>
                </c:pt>
                <c:pt idx="131">
                  <c:v>38869</c:v>
                </c:pt>
                <c:pt idx="132">
                  <c:v>38899</c:v>
                </c:pt>
                <c:pt idx="133">
                  <c:v>38930</c:v>
                </c:pt>
                <c:pt idx="134">
                  <c:v>38961</c:v>
                </c:pt>
                <c:pt idx="135">
                  <c:v>38991</c:v>
                </c:pt>
                <c:pt idx="136">
                  <c:v>39022</c:v>
                </c:pt>
                <c:pt idx="137">
                  <c:v>39052</c:v>
                </c:pt>
                <c:pt idx="138">
                  <c:v>39083</c:v>
                </c:pt>
                <c:pt idx="139">
                  <c:v>39114</c:v>
                </c:pt>
                <c:pt idx="140">
                  <c:v>39142</c:v>
                </c:pt>
                <c:pt idx="141">
                  <c:v>39173</c:v>
                </c:pt>
                <c:pt idx="142">
                  <c:v>39203</c:v>
                </c:pt>
                <c:pt idx="143">
                  <c:v>39234</c:v>
                </c:pt>
                <c:pt idx="144">
                  <c:v>39264</c:v>
                </c:pt>
                <c:pt idx="145">
                  <c:v>39295</c:v>
                </c:pt>
                <c:pt idx="146">
                  <c:v>39326</c:v>
                </c:pt>
                <c:pt idx="147">
                  <c:v>39356</c:v>
                </c:pt>
                <c:pt idx="148">
                  <c:v>39387</c:v>
                </c:pt>
                <c:pt idx="149">
                  <c:v>39417</c:v>
                </c:pt>
                <c:pt idx="150">
                  <c:v>39448</c:v>
                </c:pt>
                <c:pt idx="151">
                  <c:v>39479</c:v>
                </c:pt>
                <c:pt idx="152">
                  <c:v>39508</c:v>
                </c:pt>
                <c:pt idx="153">
                  <c:v>39539</c:v>
                </c:pt>
                <c:pt idx="154">
                  <c:v>39569</c:v>
                </c:pt>
                <c:pt idx="155">
                  <c:v>39600</c:v>
                </c:pt>
                <c:pt idx="156">
                  <c:v>39630</c:v>
                </c:pt>
                <c:pt idx="157">
                  <c:v>39661</c:v>
                </c:pt>
                <c:pt idx="158">
                  <c:v>39692</c:v>
                </c:pt>
                <c:pt idx="159">
                  <c:v>39722</c:v>
                </c:pt>
                <c:pt idx="160">
                  <c:v>39753</c:v>
                </c:pt>
                <c:pt idx="161">
                  <c:v>39783</c:v>
                </c:pt>
                <c:pt idx="162">
                  <c:v>39814</c:v>
                </c:pt>
                <c:pt idx="163">
                  <c:v>39845</c:v>
                </c:pt>
                <c:pt idx="164">
                  <c:v>39873</c:v>
                </c:pt>
                <c:pt idx="165">
                  <c:v>39904</c:v>
                </c:pt>
                <c:pt idx="166">
                  <c:v>39934</c:v>
                </c:pt>
                <c:pt idx="167">
                  <c:v>39965</c:v>
                </c:pt>
                <c:pt idx="168">
                  <c:v>39995</c:v>
                </c:pt>
                <c:pt idx="169">
                  <c:v>40026</c:v>
                </c:pt>
                <c:pt idx="170">
                  <c:v>40057</c:v>
                </c:pt>
                <c:pt idx="171">
                  <c:v>40087</c:v>
                </c:pt>
                <c:pt idx="172">
                  <c:v>40118</c:v>
                </c:pt>
                <c:pt idx="173">
                  <c:v>40148</c:v>
                </c:pt>
                <c:pt idx="174">
                  <c:v>40179</c:v>
                </c:pt>
                <c:pt idx="175">
                  <c:v>40210</c:v>
                </c:pt>
                <c:pt idx="176">
                  <c:v>40238</c:v>
                </c:pt>
                <c:pt idx="177">
                  <c:v>40269</c:v>
                </c:pt>
                <c:pt idx="178">
                  <c:v>40299</c:v>
                </c:pt>
                <c:pt idx="179">
                  <c:v>40330</c:v>
                </c:pt>
                <c:pt idx="180">
                  <c:v>40360</c:v>
                </c:pt>
                <c:pt idx="181">
                  <c:v>40391</c:v>
                </c:pt>
                <c:pt idx="182">
                  <c:v>40422</c:v>
                </c:pt>
                <c:pt idx="183">
                  <c:v>40452</c:v>
                </c:pt>
                <c:pt idx="184">
                  <c:v>40483</c:v>
                </c:pt>
                <c:pt idx="185">
                  <c:v>40513</c:v>
                </c:pt>
                <c:pt idx="186">
                  <c:v>40544</c:v>
                </c:pt>
                <c:pt idx="187">
                  <c:v>40575</c:v>
                </c:pt>
                <c:pt idx="188">
                  <c:v>40603</c:v>
                </c:pt>
                <c:pt idx="189">
                  <c:v>40634</c:v>
                </c:pt>
                <c:pt idx="190">
                  <c:v>40664</c:v>
                </c:pt>
                <c:pt idx="191">
                  <c:v>40695</c:v>
                </c:pt>
                <c:pt idx="192">
                  <c:v>40725</c:v>
                </c:pt>
                <c:pt idx="193">
                  <c:v>40756</c:v>
                </c:pt>
                <c:pt idx="194">
                  <c:v>40787</c:v>
                </c:pt>
                <c:pt idx="195">
                  <c:v>40817</c:v>
                </c:pt>
                <c:pt idx="196">
                  <c:v>40848</c:v>
                </c:pt>
                <c:pt idx="197">
                  <c:v>40878</c:v>
                </c:pt>
                <c:pt idx="198">
                  <c:v>40909</c:v>
                </c:pt>
                <c:pt idx="199">
                  <c:v>40940</c:v>
                </c:pt>
                <c:pt idx="200">
                  <c:v>40969</c:v>
                </c:pt>
                <c:pt idx="201">
                  <c:v>41000</c:v>
                </c:pt>
                <c:pt idx="202">
                  <c:v>41030</c:v>
                </c:pt>
                <c:pt idx="203">
                  <c:v>41061</c:v>
                </c:pt>
                <c:pt idx="204">
                  <c:v>41091</c:v>
                </c:pt>
                <c:pt idx="205">
                  <c:v>41122</c:v>
                </c:pt>
                <c:pt idx="206">
                  <c:v>41153</c:v>
                </c:pt>
                <c:pt idx="207">
                  <c:v>41183</c:v>
                </c:pt>
                <c:pt idx="208">
                  <c:v>41214</c:v>
                </c:pt>
                <c:pt idx="209">
                  <c:v>41244</c:v>
                </c:pt>
                <c:pt idx="210">
                  <c:v>41275</c:v>
                </c:pt>
                <c:pt idx="211">
                  <c:v>41306</c:v>
                </c:pt>
                <c:pt idx="212">
                  <c:v>41334</c:v>
                </c:pt>
                <c:pt idx="213">
                  <c:v>41365</c:v>
                </c:pt>
                <c:pt idx="214">
                  <c:v>41395</c:v>
                </c:pt>
                <c:pt idx="215">
                  <c:v>41426</c:v>
                </c:pt>
                <c:pt idx="216">
                  <c:v>41456</c:v>
                </c:pt>
                <c:pt idx="217">
                  <c:v>41487</c:v>
                </c:pt>
                <c:pt idx="218">
                  <c:v>41518</c:v>
                </c:pt>
                <c:pt idx="219">
                  <c:v>41548</c:v>
                </c:pt>
                <c:pt idx="220">
                  <c:v>41579</c:v>
                </c:pt>
                <c:pt idx="221">
                  <c:v>41609</c:v>
                </c:pt>
                <c:pt idx="222">
                  <c:v>41640</c:v>
                </c:pt>
                <c:pt idx="223">
                  <c:v>41671</c:v>
                </c:pt>
                <c:pt idx="224">
                  <c:v>41699</c:v>
                </c:pt>
                <c:pt idx="225">
                  <c:v>41730</c:v>
                </c:pt>
                <c:pt idx="226">
                  <c:v>41760</c:v>
                </c:pt>
                <c:pt idx="227">
                  <c:v>41791</c:v>
                </c:pt>
                <c:pt idx="228">
                  <c:v>41821</c:v>
                </c:pt>
                <c:pt idx="229">
                  <c:v>41852</c:v>
                </c:pt>
                <c:pt idx="230">
                  <c:v>41883</c:v>
                </c:pt>
                <c:pt idx="231">
                  <c:v>41913</c:v>
                </c:pt>
                <c:pt idx="232">
                  <c:v>41944</c:v>
                </c:pt>
                <c:pt idx="233">
                  <c:v>41974</c:v>
                </c:pt>
                <c:pt idx="234">
                  <c:v>42005</c:v>
                </c:pt>
                <c:pt idx="235">
                  <c:v>42036</c:v>
                </c:pt>
                <c:pt idx="236">
                  <c:v>42064</c:v>
                </c:pt>
                <c:pt idx="237">
                  <c:v>42095</c:v>
                </c:pt>
                <c:pt idx="238">
                  <c:v>42125</c:v>
                </c:pt>
                <c:pt idx="239">
                  <c:v>42156</c:v>
                </c:pt>
                <c:pt idx="240">
                  <c:v>42186</c:v>
                </c:pt>
                <c:pt idx="241">
                  <c:v>42217</c:v>
                </c:pt>
                <c:pt idx="242">
                  <c:v>42248</c:v>
                </c:pt>
                <c:pt idx="243">
                  <c:v>42278</c:v>
                </c:pt>
                <c:pt idx="244">
                  <c:v>42309</c:v>
                </c:pt>
                <c:pt idx="245">
                  <c:v>42339</c:v>
                </c:pt>
                <c:pt idx="246">
                  <c:v>42370</c:v>
                </c:pt>
                <c:pt idx="247">
                  <c:v>42401</c:v>
                </c:pt>
                <c:pt idx="248">
                  <c:v>42430</c:v>
                </c:pt>
                <c:pt idx="249">
                  <c:v>42461</c:v>
                </c:pt>
                <c:pt idx="250">
                  <c:v>42491</c:v>
                </c:pt>
                <c:pt idx="251">
                  <c:v>42522</c:v>
                </c:pt>
                <c:pt idx="252">
                  <c:v>42552</c:v>
                </c:pt>
                <c:pt idx="253">
                  <c:v>42583</c:v>
                </c:pt>
                <c:pt idx="254">
                  <c:v>42614</c:v>
                </c:pt>
                <c:pt idx="255">
                  <c:v>42644</c:v>
                </c:pt>
                <c:pt idx="256">
                  <c:v>42675</c:v>
                </c:pt>
                <c:pt idx="257">
                  <c:v>42705</c:v>
                </c:pt>
                <c:pt idx="258">
                  <c:v>42736</c:v>
                </c:pt>
                <c:pt idx="259">
                  <c:v>42767</c:v>
                </c:pt>
                <c:pt idx="260">
                  <c:v>42795</c:v>
                </c:pt>
                <c:pt idx="261">
                  <c:v>42826</c:v>
                </c:pt>
                <c:pt idx="262">
                  <c:v>42856</c:v>
                </c:pt>
                <c:pt idx="263">
                  <c:v>42887</c:v>
                </c:pt>
                <c:pt idx="264">
                  <c:v>42917</c:v>
                </c:pt>
                <c:pt idx="265">
                  <c:v>42948</c:v>
                </c:pt>
                <c:pt idx="266">
                  <c:v>42979</c:v>
                </c:pt>
                <c:pt idx="267">
                  <c:v>43009</c:v>
                </c:pt>
                <c:pt idx="268">
                  <c:v>43040</c:v>
                </c:pt>
                <c:pt idx="269">
                  <c:v>43070</c:v>
                </c:pt>
                <c:pt idx="270">
                  <c:v>43101</c:v>
                </c:pt>
                <c:pt idx="271">
                  <c:v>43132</c:v>
                </c:pt>
                <c:pt idx="272">
                  <c:v>43160</c:v>
                </c:pt>
                <c:pt idx="273">
                  <c:v>43191</c:v>
                </c:pt>
                <c:pt idx="274">
                  <c:v>43221</c:v>
                </c:pt>
                <c:pt idx="275">
                  <c:v>43252</c:v>
                </c:pt>
                <c:pt idx="276">
                  <c:v>43282</c:v>
                </c:pt>
                <c:pt idx="277">
                  <c:v>43313</c:v>
                </c:pt>
                <c:pt idx="278">
                  <c:v>43344</c:v>
                </c:pt>
                <c:pt idx="279">
                  <c:v>43374</c:v>
                </c:pt>
                <c:pt idx="280">
                  <c:v>43405</c:v>
                </c:pt>
                <c:pt idx="281">
                  <c:v>43435</c:v>
                </c:pt>
              </c:numCache>
            </c:numRef>
          </c:cat>
          <c:val>
            <c:numRef>
              <c:f>NFSP!$E$46:$E$327</c:f>
              <c:numCache>
                <c:formatCode>0.0%</c:formatCode>
                <c:ptCount val="282"/>
                <c:pt idx="0">
                  <c:v>7.5999999999999998E-2</c:v>
                </c:pt>
                <c:pt idx="1">
                  <c:v>7.5600000000000001E-2</c:v>
                </c:pt>
                <c:pt idx="2">
                  <c:v>7.4999999999999997E-2</c:v>
                </c:pt>
                <c:pt idx="3">
                  <c:v>7.2599999999999998E-2</c:v>
                </c:pt>
                <c:pt idx="4">
                  <c:v>7.0800000000000002E-2</c:v>
                </c:pt>
                <c:pt idx="5">
                  <c:v>6.9099999999999995E-2</c:v>
                </c:pt>
                <c:pt idx="6">
                  <c:v>6.9000000000000006E-2</c:v>
                </c:pt>
                <c:pt idx="7">
                  <c:v>6.9099999999999995E-2</c:v>
                </c:pt>
                <c:pt idx="8">
                  <c:v>6.8099999999999994E-2</c:v>
                </c:pt>
                <c:pt idx="9">
                  <c:v>6.6100000000000006E-2</c:v>
                </c:pt>
                <c:pt idx="10">
                  <c:v>6.4199999999999993E-2</c:v>
                </c:pt>
                <c:pt idx="11">
                  <c:v>6.2E-2</c:v>
                </c:pt>
                <c:pt idx="12">
                  <c:v>5.9699999999999996E-2</c:v>
                </c:pt>
                <c:pt idx="13">
                  <c:v>5.7699999999999994E-2</c:v>
                </c:pt>
                <c:pt idx="14">
                  <c:v>5.6500000000000002E-2</c:v>
                </c:pt>
                <c:pt idx="15">
                  <c:v>5.5500000000000001E-2</c:v>
                </c:pt>
                <c:pt idx="16">
                  <c:v>5.4400000000000004E-2</c:v>
                </c:pt>
                <c:pt idx="17">
                  <c:v>5.3399999999999996E-2</c:v>
                </c:pt>
                <c:pt idx="18">
                  <c:v>5.21E-2</c:v>
                </c:pt>
                <c:pt idx="19">
                  <c:v>5.1299999999999998E-2</c:v>
                </c:pt>
                <c:pt idx="20">
                  <c:v>5.0999999999999997E-2</c:v>
                </c:pt>
                <c:pt idx="21">
                  <c:v>5.0499999999999996E-2</c:v>
                </c:pt>
                <c:pt idx="22">
                  <c:v>4.99E-2</c:v>
                </c:pt>
                <c:pt idx="23">
                  <c:v>4.9000000000000002E-2</c:v>
                </c:pt>
                <c:pt idx="24">
                  <c:v>4.8300000000000003E-2</c:v>
                </c:pt>
                <c:pt idx="25">
                  <c:v>4.7699999999999992E-2</c:v>
                </c:pt>
                <c:pt idx="26">
                  <c:v>4.6699999999999998E-2</c:v>
                </c:pt>
                <c:pt idx="27">
                  <c:v>4.5999999999999999E-2</c:v>
                </c:pt>
                <c:pt idx="28">
                  <c:v>4.7300000000000002E-2</c:v>
                </c:pt>
                <c:pt idx="29">
                  <c:v>4.7800000000000002E-2</c:v>
                </c:pt>
                <c:pt idx="30">
                  <c:v>4.9699999999999994E-2</c:v>
                </c:pt>
                <c:pt idx="31">
                  <c:v>5.1500000000000004E-2</c:v>
                </c:pt>
                <c:pt idx="32">
                  <c:v>5.2600000000000001E-2</c:v>
                </c:pt>
                <c:pt idx="33">
                  <c:v>5.4600000000000003E-2</c:v>
                </c:pt>
                <c:pt idx="34">
                  <c:v>5.5999999999999994E-2</c:v>
                </c:pt>
                <c:pt idx="35">
                  <c:v>5.8200000000000002E-2</c:v>
                </c:pt>
                <c:pt idx="36">
                  <c:v>5.9900000000000002E-2</c:v>
                </c:pt>
                <c:pt idx="37">
                  <c:v>6.1500000000000006E-2</c:v>
                </c:pt>
                <c:pt idx="38">
                  <c:v>6.54E-2</c:v>
                </c:pt>
                <c:pt idx="39">
                  <c:v>6.9599999999999995E-2</c:v>
                </c:pt>
                <c:pt idx="40">
                  <c:v>7.1800000000000003E-2</c:v>
                </c:pt>
                <c:pt idx="41">
                  <c:v>7.4099999999999999E-2</c:v>
                </c:pt>
                <c:pt idx="42">
                  <c:v>0.1235</c:v>
                </c:pt>
                <c:pt idx="43">
                  <c:v>0.13189999999999999</c:v>
                </c:pt>
                <c:pt idx="44">
                  <c:v>0.1195</c:v>
                </c:pt>
                <c:pt idx="45">
                  <c:v>0.11720000000000001</c:v>
                </c:pt>
                <c:pt idx="46">
                  <c:v>0.1222</c:v>
                </c:pt>
                <c:pt idx="47">
                  <c:v>0.1245</c:v>
                </c:pt>
                <c:pt idx="48">
                  <c:v>0.12859999999999999</c:v>
                </c:pt>
                <c:pt idx="49">
                  <c:v>0.13730000000000001</c:v>
                </c:pt>
                <c:pt idx="50">
                  <c:v>0.13489999999999999</c:v>
                </c:pt>
                <c:pt idx="51">
                  <c:v>0.13589999999999999</c:v>
                </c:pt>
                <c:pt idx="52">
                  <c:v>0.1305</c:v>
                </c:pt>
                <c:pt idx="53">
                  <c:v>0.1246</c:v>
                </c:pt>
                <c:pt idx="54">
                  <c:v>7.4099999999999999E-2</c:v>
                </c:pt>
                <c:pt idx="55">
                  <c:v>6.5799999999999997E-2</c:v>
                </c:pt>
                <c:pt idx="56">
                  <c:v>7.7199999999999991E-2</c:v>
                </c:pt>
                <c:pt idx="57">
                  <c:v>8.1600000000000006E-2</c:v>
                </c:pt>
                <c:pt idx="58">
                  <c:v>7.85E-2</c:v>
                </c:pt>
                <c:pt idx="59">
                  <c:v>7.4099999999999999E-2</c:v>
                </c:pt>
                <c:pt idx="60">
                  <c:v>6.9099999999999995E-2</c:v>
                </c:pt>
                <c:pt idx="61">
                  <c:v>6.4100000000000004E-2</c:v>
                </c:pt>
                <c:pt idx="62">
                  <c:v>6.6000000000000003E-2</c:v>
                </c:pt>
                <c:pt idx="63">
                  <c:v>6.6000000000000003E-2</c:v>
                </c:pt>
                <c:pt idx="64">
                  <c:v>7.0999999999999994E-2</c:v>
                </c:pt>
                <c:pt idx="65">
                  <c:v>7.4099999999999999E-2</c:v>
                </c:pt>
                <c:pt idx="66">
                  <c:v>7.5399999999999995E-2</c:v>
                </c:pt>
                <c:pt idx="67">
                  <c:v>7.6799999999999993E-2</c:v>
                </c:pt>
                <c:pt idx="68">
                  <c:v>8.1300000000000011E-2</c:v>
                </c:pt>
                <c:pt idx="69">
                  <c:v>8.14E-2</c:v>
                </c:pt>
                <c:pt idx="70">
                  <c:v>8.6400000000000005E-2</c:v>
                </c:pt>
                <c:pt idx="71">
                  <c:v>8.539999999999999E-2</c:v>
                </c:pt>
                <c:pt idx="72">
                  <c:v>9.4299999999999995E-2</c:v>
                </c:pt>
                <c:pt idx="73">
                  <c:v>9.8100000000000007E-2</c:v>
                </c:pt>
                <c:pt idx="74">
                  <c:v>0.10279999999999999</c:v>
                </c:pt>
                <c:pt idx="75">
                  <c:v>0.10279999999999999</c:v>
                </c:pt>
                <c:pt idx="76">
                  <c:v>9.1400000000000009E-2</c:v>
                </c:pt>
                <c:pt idx="77">
                  <c:v>8.2400000000000001E-2</c:v>
                </c:pt>
                <c:pt idx="78">
                  <c:v>8.6300000000000002E-2</c:v>
                </c:pt>
                <c:pt idx="79">
                  <c:v>8.0799999999999997E-2</c:v>
                </c:pt>
                <c:pt idx="80">
                  <c:v>7.5600000000000001E-2</c:v>
                </c:pt>
                <c:pt idx="81">
                  <c:v>7.4299999999999991E-2</c:v>
                </c:pt>
                <c:pt idx="82">
                  <c:v>7.6299999999999993E-2</c:v>
                </c:pt>
                <c:pt idx="83">
                  <c:v>9.4600000000000004E-2</c:v>
                </c:pt>
                <c:pt idx="84">
                  <c:v>0.10800000000000001</c:v>
                </c:pt>
                <c:pt idx="85">
                  <c:v>8.6800000000000002E-2</c:v>
                </c:pt>
                <c:pt idx="86">
                  <c:v>0.11169999999999999</c:v>
                </c:pt>
                <c:pt idx="87">
                  <c:v>0.10529999999999999</c:v>
                </c:pt>
                <c:pt idx="88">
                  <c:v>0.11550472268757456</c:v>
                </c:pt>
                <c:pt idx="89">
                  <c:v>0.12757448444448491</c:v>
                </c:pt>
                <c:pt idx="90">
                  <c:v>0.12754914029532702</c:v>
                </c:pt>
                <c:pt idx="91">
                  <c:v>0.13440270663213316</c:v>
                </c:pt>
                <c:pt idx="92">
                  <c:v>0.13247124427402618</c:v>
                </c:pt>
                <c:pt idx="93">
                  <c:v>0.11790035484084013</c:v>
                </c:pt>
                <c:pt idx="94">
                  <c:v>0.11396797137920915</c:v>
                </c:pt>
                <c:pt idx="95">
                  <c:v>9.7784123200017933E-2</c:v>
                </c:pt>
                <c:pt idx="96">
                  <c:v>8.331071379808748E-2</c:v>
                </c:pt>
                <c:pt idx="97">
                  <c:v>9.8465182256500777E-2</c:v>
                </c:pt>
                <c:pt idx="98">
                  <c:v>7.0091227290272035E-2</c:v>
                </c:pt>
                <c:pt idx="99">
                  <c:v>7.2140993570571868E-2</c:v>
                </c:pt>
                <c:pt idx="100">
                  <c:v>7.5355903176011332E-2</c:v>
                </c:pt>
                <c:pt idx="101">
                  <c:v>7.0945050860959577E-2</c:v>
                </c:pt>
                <c:pt idx="102">
                  <c:v>6.7436339069098378E-2</c:v>
                </c:pt>
                <c:pt idx="103">
                  <c:v>6.3257502504425911E-2</c:v>
                </c:pt>
                <c:pt idx="104">
                  <c:v>6.549730237697525E-2</c:v>
                </c:pt>
                <c:pt idx="105">
                  <c:v>7.6701298260102843E-2</c:v>
                </c:pt>
                <c:pt idx="106">
                  <c:v>7.5291449458077267E-2</c:v>
                </c:pt>
                <c:pt idx="107">
                  <c:v>7.6054645086149703E-2</c:v>
                </c:pt>
                <c:pt idx="108">
                  <c:v>6.998825339621112E-2</c:v>
                </c:pt>
                <c:pt idx="109">
                  <c:v>6.7427853322736819E-2</c:v>
                </c:pt>
                <c:pt idx="110">
                  <c:v>6.6542184841209676E-2</c:v>
                </c:pt>
                <c:pt idx="111">
                  <c:v>6.7818953681087105E-2</c:v>
                </c:pt>
                <c:pt idx="112">
                  <c:v>6.3188808814570563E-2</c:v>
                </c:pt>
                <c:pt idx="113">
                  <c:v>6.3945469859311585E-2</c:v>
                </c:pt>
                <c:pt idx="114">
                  <c:v>6.3029168380166242E-2</c:v>
                </c:pt>
                <c:pt idx="115">
                  <c:v>6.3360201628768056E-2</c:v>
                </c:pt>
                <c:pt idx="116">
                  <c:v>6.5215934021690222E-2</c:v>
                </c:pt>
                <c:pt idx="117">
                  <c:v>6.5016369191428405E-2</c:v>
                </c:pt>
                <c:pt idx="118">
                  <c:v>6.2917976059984254E-2</c:v>
                </c:pt>
                <c:pt idx="119">
                  <c:v>6.4881435991060485E-2</c:v>
                </c:pt>
                <c:pt idx="120">
                  <c:v>6.6568430378175808E-2</c:v>
                </c:pt>
                <c:pt idx="121">
                  <c:v>6.7445177373330584E-2</c:v>
                </c:pt>
                <c:pt idx="122">
                  <c:v>6.8034615371523999E-2</c:v>
                </c:pt>
                <c:pt idx="123">
                  <c:v>6.8721025679594358E-2</c:v>
                </c:pt>
                <c:pt idx="124">
                  <c:v>7.0196998557435247E-2</c:v>
                </c:pt>
                <c:pt idx="125">
                  <c:v>7.0736531505174033E-2</c:v>
                </c:pt>
                <c:pt idx="126">
                  <c:v>7.2155141653199556E-2</c:v>
                </c:pt>
                <c:pt idx="127">
                  <c:v>7.2120971182298793E-2</c:v>
                </c:pt>
                <c:pt idx="128">
                  <c:v>7.1034146884875166E-2</c:v>
                </c:pt>
                <c:pt idx="129">
                  <c:v>7.0854882590010992E-2</c:v>
                </c:pt>
                <c:pt idx="130">
                  <c:v>6.9375714452724321E-2</c:v>
                </c:pt>
                <c:pt idx="131">
                  <c:v>6.938454758218085E-2</c:v>
                </c:pt>
                <c:pt idx="132">
                  <c:v>6.9124084459641813E-2</c:v>
                </c:pt>
                <c:pt idx="133">
                  <c:v>6.9386734437468053E-2</c:v>
                </c:pt>
                <c:pt idx="134">
                  <c:v>6.8524444316415842E-2</c:v>
                </c:pt>
                <c:pt idx="135">
                  <c:v>6.7452974947366642E-2</c:v>
                </c:pt>
                <c:pt idx="136">
                  <c:v>6.6822637170250332E-2</c:v>
                </c:pt>
                <c:pt idx="137">
                  <c:v>6.628182029801967E-2</c:v>
                </c:pt>
                <c:pt idx="138">
                  <c:v>6.4599203198603142E-2</c:v>
                </c:pt>
                <c:pt idx="139">
                  <c:v>6.3454268636957342E-2</c:v>
                </c:pt>
                <c:pt idx="140">
                  <c:v>6.2799262122566132E-2</c:v>
                </c:pt>
                <c:pt idx="141">
                  <c:v>6.2340582446506816E-2</c:v>
                </c:pt>
                <c:pt idx="142">
                  <c:v>6.4096284100144285E-2</c:v>
                </c:pt>
                <c:pt idx="143">
                  <c:v>6.1483338407004845E-2</c:v>
                </c:pt>
                <c:pt idx="144">
                  <c:v>6.0929773933665839E-2</c:v>
                </c:pt>
                <c:pt idx="145">
                  <c:v>5.898972446300408E-2</c:v>
                </c:pt>
                <c:pt idx="146">
                  <c:v>5.9721525621507371E-2</c:v>
                </c:pt>
                <c:pt idx="147">
                  <c:v>6.0003775781401592E-2</c:v>
                </c:pt>
                <c:pt idx="148">
                  <c:v>5.9530298180679272E-2</c:v>
                </c:pt>
                <c:pt idx="149">
                  <c:v>5.8856888213677183E-2</c:v>
                </c:pt>
                <c:pt idx="150">
                  <c:v>5.8014583129241487E-2</c:v>
                </c:pt>
                <c:pt idx="151">
                  <c:v>5.8845573488354105E-2</c:v>
                </c:pt>
                <c:pt idx="152">
                  <c:v>5.7741403412966984E-2</c:v>
                </c:pt>
                <c:pt idx="153">
                  <c:v>5.7798777099895129E-2</c:v>
                </c:pt>
                <c:pt idx="154">
                  <c:v>5.7116671214532927E-2</c:v>
                </c:pt>
                <c:pt idx="155">
                  <c:v>5.8492773352592474E-2</c:v>
                </c:pt>
                <c:pt idx="156">
                  <c:v>5.9286416537974049E-2</c:v>
                </c:pt>
                <c:pt idx="157">
                  <c:v>5.9106485460961575E-2</c:v>
                </c:pt>
                <c:pt idx="158">
                  <c:v>5.5966649737154817E-2</c:v>
                </c:pt>
                <c:pt idx="159">
                  <c:v>5.3654005611305941E-2</c:v>
                </c:pt>
                <c:pt idx="160">
                  <c:v>5.3067394157120716E-2</c:v>
                </c:pt>
                <c:pt idx="161">
                  <c:v>5.4244885700383959E-2</c:v>
                </c:pt>
                <c:pt idx="162">
                  <c:v>5.4540384010176926E-2</c:v>
                </c:pt>
                <c:pt idx="163">
                  <c:v>5.2974455060469577E-2</c:v>
                </c:pt>
                <c:pt idx="164">
                  <c:v>5.3410502819395758E-2</c:v>
                </c:pt>
                <c:pt idx="165">
                  <c:v>5.2437564227865795E-2</c:v>
                </c:pt>
                <c:pt idx="166">
                  <c:v>5.0802887439520036E-2</c:v>
                </c:pt>
                <c:pt idx="167">
                  <c:v>4.9546804209765663E-2</c:v>
                </c:pt>
                <c:pt idx="168">
                  <c:v>4.8467331634086737E-2</c:v>
                </c:pt>
                <c:pt idx="169">
                  <c:v>4.8302218003862939E-2</c:v>
                </c:pt>
                <c:pt idx="170">
                  <c:v>5.060420626307334E-2</c:v>
                </c:pt>
                <c:pt idx="171">
                  <c:v>5.1550087309670596E-2</c:v>
                </c:pt>
                <c:pt idx="172">
                  <c:v>5.1923428083702108E-2</c:v>
                </c:pt>
                <c:pt idx="173">
                  <c:v>5.0283545535741318E-2</c:v>
                </c:pt>
                <c:pt idx="174">
                  <c:v>4.8712447216701059E-2</c:v>
                </c:pt>
                <c:pt idx="175">
                  <c:v>4.9443535144450337E-2</c:v>
                </c:pt>
                <c:pt idx="176">
                  <c:v>4.9628090463924163E-2</c:v>
                </c:pt>
                <c:pt idx="177">
                  <c:v>4.9903427287748957E-2</c:v>
                </c:pt>
                <c:pt idx="178">
                  <c:v>5.0103059059496628E-2</c:v>
                </c:pt>
                <c:pt idx="179">
                  <c:v>5.0198986372241787E-2</c:v>
                </c:pt>
                <c:pt idx="180">
                  <c:v>5.0087225239423827E-2</c:v>
                </c:pt>
                <c:pt idx="181">
                  <c:v>5.0084063621288075E-2</c:v>
                </c:pt>
                <c:pt idx="182">
                  <c:v>4.9762941653879594E-2</c:v>
                </c:pt>
                <c:pt idx="183">
                  <c:v>4.951006782985666E-2</c:v>
                </c:pt>
                <c:pt idx="184">
                  <c:v>4.9605813549598733E-2</c:v>
                </c:pt>
                <c:pt idx="185">
                  <c:v>5.0666576958016254E-2</c:v>
                </c:pt>
                <c:pt idx="186">
                  <c:v>5.2013820212953886E-2</c:v>
                </c:pt>
                <c:pt idx="187">
                  <c:v>5.2344529730287505E-2</c:v>
                </c:pt>
                <c:pt idx="188">
                  <c:v>5.2775602743192977E-2</c:v>
                </c:pt>
                <c:pt idx="189">
                  <c:v>5.3506757032936614E-2</c:v>
                </c:pt>
                <c:pt idx="190">
                  <c:v>5.4643487956675195E-2</c:v>
                </c:pt>
                <c:pt idx="191">
                  <c:v>5.4762037825490148E-2</c:v>
                </c:pt>
                <c:pt idx="192">
                  <c:v>5.4480077491566498E-2</c:v>
                </c:pt>
                <c:pt idx="193">
                  <c:v>5.5156564975466102E-2</c:v>
                </c:pt>
                <c:pt idx="194">
                  <c:v>5.3645525955650669E-2</c:v>
                </c:pt>
                <c:pt idx="195">
                  <c:v>5.4898018292145169E-2</c:v>
                </c:pt>
                <c:pt idx="196">
                  <c:v>5.4012270750953051E-2</c:v>
                </c:pt>
                <c:pt idx="197">
                  <c:v>5.3301589859148173E-2</c:v>
                </c:pt>
                <c:pt idx="198">
                  <c:v>5.3579763287517672E-2</c:v>
                </c:pt>
                <c:pt idx="199">
                  <c:v>5.3065302884320126E-2</c:v>
                </c:pt>
                <c:pt idx="200">
                  <c:v>5.2016388329512664E-2</c:v>
                </c:pt>
                <c:pt idx="201">
                  <c:v>5.0452590064588229E-2</c:v>
                </c:pt>
                <c:pt idx="202">
                  <c:v>4.8908351681421047E-2</c:v>
                </c:pt>
                <c:pt idx="203">
                  <c:v>4.7902005636457481E-2</c:v>
                </c:pt>
                <c:pt idx="204">
                  <c:v>4.7037105518266412E-2</c:v>
                </c:pt>
                <c:pt idx="205">
                  <c:v>4.622144113664664E-2</c:v>
                </c:pt>
                <c:pt idx="206">
                  <c:v>4.6188971984082242E-2</c:v>
                </c:pt>
                <c:pt idx="207">
                  <c:v>4.4454287268701834E-2</c:v>
                </c:pt>
                <c:pt idx="208">
                  <c:v>4.3844956951152758E-2</c:v>
                </c:pt>
                <c:pt idx="209">
                  <c:v>4.3759645921410836E-2</c:v>
                </c:pt>
                <c:pt idx="210">
                  <c:v>4.365601854614843E-2</c:v>
                </c:pt>
                <c:pt idx="211">
                  <c:v>4.3720444704011492E-2</c:v>
                </c:pt>
                <c:pt idx="212">
                  <c:v>4.3350398523883248E-2</c:v>
                </c:pt>
                <c:pt idx="213">
                  <c:v>4.3418875711323884E-2</c:v>
                </c:pt>
                <c:pt idx="214">
                  <c:v>4.329994971757805E-2</c:v>
                </c:pt>
                <c:pt idx="215">
                  <c:v>4.29371673978685E-2</c:v>
                </c:pt>
                <c:pt idx="216">
                  <c:v>4.3602234003777052E-2</c:v>
                </c:pt>
                <c:pt idx="217">
                  <c:v>4.3545109320932855E-2</c:v>
                </c:pt>
                <c:pt idx="218">
                  <c:v>4.3540426439419688E-2</c:v>
                </c:pt>
                <c:pt idx="219">
                  <c:v>4.3357299167002768E-2</c:v>
                </c:pt>
                <c:pt idx="220">
                  <c:v>4.5607450049501549E-2</c:v>
                </c:pt>
                <c:pt idx="221">
                  <c:v>4.580458112983652E-2</c:v>
                </c:pt>
                <c:pt idx="222">
                  <c:v>4.6472161006005278E-2</c:v>
                </c:pt>
                <c:pt idx="223">
                  <c:v>4.4549830083007537E-2</c:v>
                </c:pt>
                <c:pt idx="224">
                  <c:v>4.3966953288839018E-2</c:v>
                </c:pt>
                <c:pt idx="225">
                  <c:v>4.4310593418516786E-2</c:v>
                </c:pt>
                <c:pt idx="226">
                  <c:v>4.4623628661529358E-2</c:v>
                </c:pt>
                <c:pt idx="227">
                  <c:v>4.494893243363627E-2</c:v>
                </c:pt>
                <c:pt idx="228">
                  <c:v>4.5642355442602082E-2</c:v>
                </c:pt>
                <c:pt idx="229">
                  <c:v>4.4806749973980591E-2</c:v>
                </c:pt>
                <c:pt idx="230">
                  <c:v>4.9029392368926415E-2</c:v>
                </c:pt>
                <c:pt idx="231">
                  <c:v>4.9361734040754203E-2</c:v>
                </c:pt>
                <c:pt idx="232">
                  <c:v>4.9773862112582314E-2</c:v>
                </c:pt>
                <c:pt idx="233">
                  <c:v>5.3391211114263662E-2</c:v>
                </c:pt>
                <c:pt idx="234">
                  <c:v>5.1223651408413569E-2</c:v>
                </c:pt>
                <c:pt idx="235">
                  <c:v>5.8279089344679631E-2</c:v>
                </c:pt>
                <c:pt idx="236">
                  <c:v>6.6268168581273851E-2</c:v>
                </c:pt>
                <c:pt idx="237">
                  <c:v>6.3106414450803131E-2</c:v>
                </c:pt>
                <c:pt idx="238">
                  <c:v>6.7938938584491168E-2</c:v>
                </c:pt>
                <c:pt idx="239">
                  <c:v>6.913127239543447E-2</c:v>
                </c:pt>
                <c:pt idx="240">
                  <c:v>7.4098155245416519E-2</c:v>
                </c:pt>
                <c:pt idx="241">
                  <c:v>7.8721108403158616E-2</c:v>
                </c:pt>
                <c:pt idx="242">
                  <c:v>8.2461216751924638E-2</c:v>
                </c:pt>
                <c:pt idx="243">
                  <c:v>8.192608096123398E-2</c:v>
                </c:pt>
                <c:pt idx="244">
                  <c:v>8.0249655508480455E-2</c:v>
                </c:pt>
                <c:pt idx="245">
                  <c:v>8.0926470088970207E-2</c:v>
                </c:pt>
                <c:pt idx="246">
                  <c:v>8.6931175708042471E-2</c:v>
                </c:pt>
                <c:pt idx="247">
                  <c:v>8.2605391282763799E-2</c:v>
                </c:pt>
                <c:pt idx="248">
                  <c:v>7.1922491747219472E-2</c:v>
                </c:pt>
                <c:pt idx="249">
                  <c:v>7.5020060689757181E-2</c:v>
                </c:pt>
                <c:pt idx="250">
                  <c:v>7.3273273962773069E-2</c:v>
                </c:pt>
                <c:pt idx="251">
                  <c:v>7.2291952151719879E-2</c:v>
                </c:pt>
                <c:pt idx="252">
                  <c:v>6.9127322321137746E-2</c:v>
                </c:pt>
                <c:pt idx="253">
                  <c:v>6.7928980824918717E-2</c:v>
                </c:pt>
                <c:pt idx="254">
                  <c:v>6.3779464087963963E-2</c:v>
                </c:pt>
                <c:pt idx="255">
                  <c:v>6.6465870787402626E-2</c:v>
                </c:pt>
                <c:pt idx="256">
                  <c:v>6.8763257542108713E-2</c:v>
                </c:pt>
                <c:pt idx="257">
                  <c:v>6.5715851229043068E-2</c:v>
                </c:pt>
                <c:pt idx="258">
                  <c:v>6.2564271174250508E-2</c:v>
                </c:pt>
                <c:pt idx="259">
                  <c:v>6.2443886965051973E-2</c:v>
                </c:pt>
                <c:pt idx="260">
                  <c:v>6.8543762867318364E-2</c:v>
                </c:pt>
                <c:pt idx="261">
                  <c:v>6.9002160873552029E-2</c:v>
                </c:pt>
                <c:pt idx="262">
                  <c:v>6.7771135955618372E-2</c:v>
                </c:pt>
                <c:pt idx="263">
                  <c:v>6.8514454993718693E-2</c:v>
                </c:pt>
                <c:pt idx="264">
                  <c:v>6.6496463942473771E-2</c:v>
                </c:pt>
                <c:pt idx="265">
                  <c:v>6.5533595358066604E-2</c:v>
                </c:pt>
                <c:pt idx="266">
                  <c:v>6.4063716450074817E-2</c:v>
                </c:pt>
                <c:pt idx="267">
                  <c:v>6.3576412096257931E-2</c:v>
                </c:pt>
                <c:pt idx="268">
                  <c:v>6.1711221309752574E-2</c:v>
                </c:pt>
                <c:pt idx="269">
                  <c:v>6.1165185878601126E-2</c:v>
                </c:pt>
                <c:pt idx="270">
                  <c:v>5.9573800278412761E-2</c:v>
                </c:pt>
                <c:pt idx="271">
                  <c:v>5.9036483861923346E-2</c:v>
                </c:pt>
                <c:pt idx="272">
                  <c:v>5.7340859360512336E-2</c:v>
                </c:pt>
                <c:pt idx="273">
                  <c:v>5.7175470049895524E-2</c:v>
                </c:pt>
                <c:pt idx="274">
                  <c:v>5.762858665014807E-2</c:v>
                </c:pt>
                <c:pt idx="275">
                  <c:v>5.952147486992012E-2</c:v>
                </c:pt>
                <c:pt idx="276">
                  <c:v>5.8567740109180394E-2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B4B-4006-AD77-DDF716D0992D}"/>
            </c:ext>
          </c:extLst>
        </c:ser>
        <c:ser>
          <c:idx val="5"/>
          <c:order val="4"/>
          <c:tx>
            <c:strRef>
              <c:f>NFSP!$F$2</c:f>
              <c:strCache>
                <c:ptCount val="1"/>
                <c:pt idx="0">
                  <c:v>Nominal*</c:v>
                </c:pt>
              </c:strCache>
            </c:strRef>
          </c:tx>
          <c:spPr>
            <a:ln>
              <a:solidFill>
                <a:schemeClr val="accent3"/>
              </a:solidFill>
            </a:ln>
          </c:spPr>
          <c:marker>
            <c:symbol val="none"/>
          </c:marker>
          <c:cat>
            <c:numRef>
              <c:f>NFSP!$A$46:$A$327</c:f>
              <c:numCache>
                <c:formatCode>mmm\-yy</c:formatCode>
                <c:ptCount val="282"/>
                <c:pt idx="0">
                  <c:v>34881</c:v>
                </c:pt>
                <c:pt idx="1">
                  <c:v>34912</c:v>
                </c:pt>
                <c:pt idx="2">
                  <c:v>34943</c:v>
                </c:pt>
                <c:pt idx="3">
                  <c:v>34973</c:v>
                </c:pt>
                <c:pt idx="4">
                  <c:v>35004</c:v>
                </c:pt>
                <c:pt idx="5">
                  <c:v>35034</c:v>
                </c:pt>
                <c:pt idx="6">
                  <c:v>35065</c:v>
                </c:pt>
                <c:pt idx="7">
                  <c:v>35096</c:v>
                </c:pt>
                <c:pt idx="8">
                  <c:v>35125</c:v>
                </c:pt>
                <c:pt idx="9">
                  <c:v>35156</c:v>
                </c:pt>
                <c:pt idx="10">
                  <c:v>35186</c:v>
                </c:pt>
                <c:pt idx="11">
                  <c:v>35217</c:v>
                </c:pt>
                <c:pt idx="12">
                  <c:v>35247</c:v>
                </c:pt>
                <c:pt idx="13">
                  <c:v>35278</c:v>
                </c:pt>
                <c:pt idx="14">
                  <c:v>35309</c:v>
                </c:pt>
                <c:pt idx="15">
                  <c:v>35339</c:v>
                </c:pt>
                <c:pt idx="16">
                  <c:v>35370</c:v>
                </c:pt>
                <c:pt idx="17">
                  <c:v>35400</c:v>
                </c:pt>
                <c:pt idx="18">
                  <c:v>35431</c:v>
                </c:pt>
                <c:pt idx="19">
                  <c:v>35462</c:v>
                </c:pt>
                <c:pt idx="20">
                  <c:v>35490</c:v>
                </c:pt>
                <c:pt idx="21">
                  <c:v>35521</c:v>
                </c:pt>
                <c:pt idx="22">
                  <c:v>35551</c:v>
                </c:pt>
                <c:pt idx="23">
                  <c:v>35582</c:v>
                </c:pt>
                <c:pt idx="24">
                  <c:v>35612</c:v>
                </c:pt>
                <c:pt idx="25">
                  <c:v>35643</c:v>
                </c:pt>
                <c:pt idx="26">
                  <c:v>35674</c:v>
                </c:pt>
                <c:pt idx="27">
                  <c:v>35704</c:v>
                </c:pt>
                <c:pt idx="28">
                  <c:v>35735</c:v>
                </c:pt>
                <c:pt idx="29">
                  <c:v>35765</c:v>
                </c:pt>
                <c:pt idx="30">
                  <c:v>35796</c:v>
                </c:pt>
                <c:pt idx="31">
                  <c:v>35827</c:v>
                </c:pt>
                <c:pt idx="32">
                  <c:v>35855</c:v>
                </c:pt>
                <c:pt idx="33">
                  <c:v>35886</c:v>
                </c:pt>
                <c:pt idx="34">
                  <c:v>35916</c:v>
                </c:pt>
                <c:pt idx="35">
                  <c:v>35947</c:v>
                </c:pt>
                <c:pt idx="36">
                  <c:v>35977</c:v>
                </c:pt>
                <c:pt idx="37">
                  <c:v>36008</c:v>
                </c:pt>
                <c:pt idx="38">
                  <c:v>36039</c:v>
                </c:pt>
                <c:pt idx="39">
                  <c:v>36069</c:v>
                </c:pt>
                <c:pt idx="40">
                  <c:v>36100</c:v>
                </c:pt>
                <c:pt idx="41">
                  <c:v>36130</c:v>
                </c:pt>
                <c:pt idx="42">
                  <c:v>36161</c:v>
                </c:pt>
                <c:pt idx="43">
                  <c:v>36192</c:v>
                </c:pt>
                <c:pt idx="44">
                  <c:v>36220</c:v>
                </c:pt>
                <c:pt idx="45">
                  <c:v>36251</c:v>
                </c:pt>
                <c:pt idx="46">
                  <c:v>36281</c:v>
                </c:pt>
                <c:pt idx="47">
                  <c:v>36312</c:v>
                </c:pt>
                <c:pt idx="48">
                  <c:v>36342</c:v>
                </c:pt>
                <c:pt idx="49">
                  <c:v>36373</c:v>
                </c:pt>
                <c:pt idx="50">
                  <c:v>36404</c:v>
                </c:pt>
                <c:pt idx="51">
                  <c:v>36434</c:v>
                </c:pt>
                <c:pt idx="52">
                  <c:v>36465</c:v>
                </c:pt>
                <c:pt idx="53">
                  <c:v>36495</c:v>
                </c:pt>
                <c:pt idx="54">
                  <c:v>36526</c:v>
                </c:pt>
                <c:pt idx="55">
                  <c:v>36557</c:v>
                </c:pt>
                <c:pt idx="56">
                  <c:v>36586</c:v>
                </c:pt>
                <c:pt idx="57">
                  <c:v>36617</c:v>
                </c:pt>
                <c:pt idx="58">
                  <c:v>36647</c:v>
                </c:pt>
                <c:pt idx="59">
                  <c:v>36678</c:v>
                </c:pt>
                <c:pt idx="60">
                  <c:v>36708</c:v>
                </c:pt>
                <c:pt idx="61">
                  <c:v>36739</c:v>
                </c:pt>
                <c:pt idx="62">
                  <c:v>36770</c:v>
                </c:pt>
                <c:pt idx="63">
                  <c:v>36800</c:v>
                </c:pt>
                <c:pt idx="64">
                  <c:v>36831</c:v>
                </c:pt>
                <c:pt idx="65">
                  <c:v>36861</c:v>
                </c:pt>
                <c:pt idx="66">
                  <c:v>36892</c:v>
                </c:pt>
                <c:pt idx="67">
                  <c:v>36923</c:v>
                </c:pt>
                <c:pt idx="68">
                  <c:v>36951</c:v>
                </c:pt>
                <c:pt idx="69">
                  <c:v>36982</c:v>
                </c:pt>
                <c:pt idx="70">
                  <c:v>37012</c:v>
                </c:pt>
                <c:pt idx="71">
                  <c:v>37043</c:v>
                </c:pt>
                <c:pt idx="72">
                  <c:v>37073</c:v>
                </c:pt>
                <c:pt idx="73">
                  <c:v>37104</c:v>
                </c:pt>
                <c:pt idx="74">
                  <c:v>37135</c:v>
                </c:pt>
                <c:pt idx="75">
                  <c:v>37165</c:v>
                </c:pt>
                <c:pt idx="76">
                  <c:v>37196</c:v>
                </c:pt>
                <c:pt idx="77">
                  <c:v>37226</c:v>
                </c:pt>
                <c:pt idx="78">
                  <c:v>37257</c:v>
                </c:pt>
                <c:pt idx="79">
                  <c:v>37288</c:v>
                </c:pt>
                <c:pt idx="80">
                  <c:v>37316</c:v>
                </c:pt>
                <c:pt idx="81">
                  <c:v>37347</c:v>
                </c:pt>
                <c:pt idx="82">
                  <c:v>37377</c:v>
                </c:pt>
                <c:pt idx="83">
                  <c:v>37408</c:v>
                </c:pt>
                <c:pt idx="84">
                  <c:v>37438</c:v>
                </c:pt>
                <c:pt idx="85">
                  <c:v>37469</c:v>
                </c:pt>
                <c:pt idx="86">
                  <c:v>37500</c:v>
                </c:pt>
                <c:pt idx="87">
                  <c:v>37530</c:v>
                </c:pt>
                <c:pt idx="88">
                  <c:v>37561</c:v>
                </c:pt>
                <c:pt idx="89">
                  <c:v>37591</c:v>
                </c:pt>
                <c:pt idx="90">
                  <c:v>37622</c:v>
                </c:pt>
                <c:pt idx="91">
                  <c:v>37653</c:v>
                </c:pt>
                <c:pt idx="92">
                  <c:v>37681</c:v>
                </c:pt>
                <c:pt idx="93">
                  <c:v>37712</c:v>
                </c:pt>
                <c:pt idx="94">
                  <c:v>37742</c:v>
                </c:pt>
                <c:pt idx="95">
                  <c:v>37773</c:v>
                </c:pt>
                <c:pt idx="96">
                  <c:v>37803</c:v>
                </c:pt>
                <c:pt idx="97">
                  <c:v>37834</c:v>
                </c:pt>
                <c:pt idx="98">
                  <c:v>37865</c:v>
                </c:pt>
                <c:pt idx="99">
                  <c:v>37895</c:v>
                </c:pt>
                <c:pt idx="100">
                  <c:v>37926</c:v>
                </c:pt>
                <c:pt idx="101">
                  <c:v>37956</c:v>
                </c:pt>
                <c:pt idx="102">
                  <c:v>37987</c:v>
                </c:pt>
                <c:pt idx="103">
                  <c:v>38018</c:v>
                </c:pt>
                <c:pt idx="104">
                  <c:v>38047</c:v>
                </c:pt>
                <c:pt idx="105">
                  <c:v>38078</c:v>
                </c:pt>
                <c:pt idx="106">
                  <c:v>38108</c:v>
                </c:pt>
                <c:pt idx="107">
                  <c:v>38139</c:v>
                </c:pt>
                <c:pt idx="108">
                  <c:v>38169</c:v>
                </c:pt>
                <c:pt idx="109">
                  <c:v>38200</c:v>
                </c:pt>
                <c:pt idx="110">
                  <c:v>38231</c:v>
                </c:pt>
                <c:pt idx="111">
                  <c:v>38261</c:v>
                </c:pt>
                <c:pt idx="112">
                  <c:v>38292</c:v>
                </c:pt>
                <c:pt idx="113">
                  <c:v>38322</c:v>
                </c:pt>
                <c:pt idx="114">
                  <c:v>38353</c:v>
                </c:pt>
                <c:pt idx="115">
                  <c:v>38384</c:v>
                </c:pt>
                <c:pt idx="116">
                  <c:v>38412</c:v>
                </c:pt>
                <c:pt idx="117">
                  <c:v>38443</c:v>
                </c:pt>
                <c:pt idx="118">
                  <c:v>38473</c:v>
                </c:pt>
                <c:pt idx="119">
                  <c:v>38504</c:v>
                </c:pt>
                <c:pt idx="120">
                  <c:v>38534</c:v>
                </c:pt>
                <c:pt idx="121">
                  <c:v>38565</c:v>
                </c:pt>
                <c:pt idx="122">
                  <c:v>38596</c:v>
                </c:pt>
                <c:pt idx="123">
                  <c:v>38626</c:v>
                </c:pt>
                <c:pt idx="124">
                  <c:v>38657</c:v>
                </c:pt>
                <c:pt idx="125">
                  <c:v>38687</c:v>
                </c:pt>
                <c:pt idx="126">
                  <c:v>38718</c:v>
                </c:pt>
                <c:pt idx="127">
                  <c:v>38749</c:v>
                </c:pt>
                <c:pt idx="128">
                  <c:v>38777</c:v>
                </c:pt>
                <c:pt idx="129">
                  <c:v>38808</c:v>
                </c:pt>
                <c:pt idx="130">
                  <c:v>38838</c:v>
                </c:pt>
                <c:pt idx="131">
                  <c:v>38869</c:v>
                </c:pt>
                <c:pt idx="132">
                  <c:v>38899</c:v>
                </c:pt>
                <c:pt idx="133">
                  <c:v>38930</c:v>
                </c:pt>
                <c:pt idx="134">
                  <c:v>38961</c:v>
                </c:pt>
                <c:pt idx="135">
                  <c:v>38991</c:v>
                </c:pt>
                <c:pt idx="136">
                  <c:v>39022</c:v>
                </c:pt>
                <c:pt idx="137">
                  <c:v>39052</c:v>
                </c:pt>
                <c:pt idx="138">
                  <c:v>39083</c:v>
                </c:pt>
                <c:pt idx="139">
                  <c:v>39114</c:v>
                </c:pt>
                <c:pt idx="140">
                  <c:v>39142</c:v>
                </c:pt>
                <c:pt idx="141">
                  <c:v>39173</c:v>
                </c:pt>
                <c:pt idx="142">
                  <c:v>39203</c:v>
                </c:pt>
                <c:pt idx="143">
                  <c:v>39234</c:v>
                </c:pt>
                <c:pt idx="144">
                  <c:v>39264</c:v>
                </c:pt>
                <c:pt idx="145">
                  <c:v>39295</c:v>
                </c:pt>
                <c:pt idx="146">
                  <c:v>39326</c:v>
                </c:pt>
                <c:pt idx="147">
                  <c:v>39356</c:v>
                </c:pt>
                <c:pt idx="148">
                  <c:v>39387</c:v>
                </c:pt>
                <c:pt idx="149">
                  <c:v>39417</c:v>
                </c:pt>
                <c:pt idx="150">
                  <c:v>39448</c:v>
                </c:pt>
                <c:pt idx="151">
                  <c:v>39479</c:v>
                </c:pt>
                <c:pt idx="152">
                  <c:v>39508</c:v>
                </c:pt>
                <c:pt idx="153">
                  <c:v>39539</c:v>
                </c:pt>
                <c:pt idx="154">
                  <c:v>39569</c:v>
                </c:pt>
                <c:pt idx="155">
                  <c:v>39600</c:v>
                </c:pt>
                <c:pt idx="156">
                  <c:v>39630</c:v>
                </c:pt>
                <c:pt idx="157">
                  <c:v>39661</c:v>
                </c:pt>
                <c:pt idx="158">
                  <c:v>39692</c:v>
                </c:pt>
                <c:pt idx="159">
                  <c:v>39722</c:v>
                </c:pt>
                <c:pt idx="160">
                  <c:v>39753</c:v>
                </c:pt>
                <c:pt idx="161">
                  <c:v>39783</c:v>
                </c:pt>
                <c:pt idx="162">
                  <c:v>39814</c:v>
                </c:pt>
                <c:pt idx="163">
                  <c:v>39845</c:v>
                </c:pt>
                <c:pt idx="164">
                  <c:v>39873</c:v>
                </c:pt>
                <c:pt idx="165">
                  <c:v>39904</c:v>
                </c:pt>
                <c:pt idx="166">
                  <c:v>39934</c:v>
                </c:pt>
                <c:pt idx="167">
                  <c:v>39965</c:v>
                </c:pt>
                <c:pt idx="168">
                  <c:v>39995</c:v>
                </c:pt>
                <c:pt idx="169">
                  <c:v>40026</c:v>
                </c:pt>
                <c:pt idx="170">
                  <c:v>40057</c:v>
                </c:pt>
                <c:pt idx="171">
                  <c:v>40087</c:v>
                </c:pt>
                <c:pt idx="172">
                  <c:v>40118</c:v>
                </c:pt>
                <c:pt idx="173">
                  <c:v>40148</c:v>
                </c:pt>
                <c:pt idx="174">
                  <c:v>40179</c:v>
                </c:pt>
                <c:pt idx="175">
                  <c:v>40210</c:v>
                </c:pt>
                <c:pt idx="176">
                  <c:v>40238</c:v>
                </c:pt>
                <c:pt idx="177">
                  <c:v>40269</c:v>
                </c:pt>
                <c:pt idx="178">
                  <c:v>40299</c:v>
                </c:pt>
                <c:pt idx="179">
                  <c:v>40330</c:v>
                </c:pt>
                <c:pt idx="180">
                  <c:v>40360</c:v>
                </c:pt>
                <c:pt idx="181">
                  <c:v>40391</c:v>
                </c:pt>
                <c:pt idx="182">
                  <c:v>40422</c:v>
                </c:pt>
                <c:pt idx="183">
                  <c:v>40452</c:v>
                </c:pt>
                <c:pt idx="184">
                  <c:v>40483</c:v>
                </c:pt>
                <c:pt idx="185">
                  <c:v>40513</c:v>
                </c:pt>
                <c:pt idx="186">
                  <c:v>40544</c:v>
                </c:pt>
                <c:pt idx="187">
                  <c:v>40575</c:v>
                </c:pt>
                <c:pt idx="188">
                  <c:v>40603</c:v>
                </c:pt>
                <c:pt idx="189">
                  <c:v>40634</c:v>
                </c:pt>
                <c:pt idx="190">
                  <c:v>40664</c:v>
                </c:pt>
                <c:pt idx="191">
                  <c:v>40695</c:v>
                </c:pt>
                <c:pt idx="192">
                  <c:v>40725</c:v>
                </c:pt>
                <c:pt idx="193">
                  <c:v>40756</c:v>
                </c:pt>
                <c:pt idx="194">
                  <c:v>40787</c:v>
                </c:pt>
                <c:pt idx="195">
                  <c:v>40817</c:v>
                </c:pt>
                <c:pt idx="196">
                  <c:v>40848</c:v>
                </c:pt>
                <c:pt idx="197">
                  <c:v>40878</c:v>
                </c:pt>
                <c:pt idx="198">
                  <c:v>40909</c:v>
                </c:pt>
                <c:pt idx="199">
                  <c:v>40940</c:v>
                </c:pt>
                <c:pt idx="200">
                  <c:v>40969</c:v>
                </c:pt>
                <c:pt idx="201">
                  <c:v>41000</c:v>
                </c:pt>
                <c:pt idx="202">
                  <c:v>41030</c:v>
                </c:pt>
                <c:pt idx="203">
                  <c:v>41061</c:v>
                </c:pt>
                <c:pt idx="204">
                  <c:v>41091</c:v>
                </c:pt>
                <c:pt idx="205">
                  <c:v>41122</c:v>
                </c:pt>
                <c:pt idx="206">
                  <c:v>41153</c:v>
                </c:pt>
                <c:pt idx="207">
                  <c:v>41183</c:v>
                </c:pt>
                <c:pt idx="208">
                  <c:v>41214</c:v>
                </c:pt>
                <c:pt idx="209">
                  <c:v>41244</c:v>
                </c:pt>
                <c:pt idx="210">
                  <c:v>41275</c:v>
                </c:pt>
                <c:pt idx="211">
                  <c:v>41306</c:v>
                </c:pt>
                <c:pt idx="212">
                  <c:v>41334</c:v>
                </c:pt>
                <c:pt idx="213">
                  <c:v>41365</c:v>
                </c:pt>
                <c:pt idx="214">
                  <c:v>41395</c:v>
                </c:pt>
                <c:pt idx="215">
                  <c:v>41426</c:v>
                </c:pt>
                <c:pt idx="216">
                  <c:v>41456</c:v>
                </c:pt>
                <c:pt idx="217">
                  <c:v>41487</c:v>
                </c:pt>
                <c:pt idx="218">
                  <c:v>41518</c:v>
                </c:pt>
                <c:pt idx="219">
                  <c:v>41548</c:v>
                </c:pt>
                <c:pt idx="220">
                  <c:v>41579</c:v>
                </c:pt>
                <c:pt idx="221">
                  <c:v>41609</c:v>
                </c:pt>
                <c:pt idx="222">
                  <c:v>41640</c:v>
                </c:pt>
                <c:pt idx="223">
                  <c:v>41671</c:v>
                </c:pt>
                <c:pt idx="224">
                  <c:v>41699</c:v>
                </c:pt>
                <c:pt idx="225">
                  <c:v>41730</c:v>
                </c:pt>
                <c:pt idx="226">
                  <c:v>41760</c:v>
                </c:pt>
                <c:pt idx="227">
                  <c:v>41791</c:v>
                </c:pt>
                <c:pt idx="228">
                  <c:v>41821</c:v>
                </c:pt>
                <c:pt idx="229">
                  <c:v>41852</c:v>
                </c:pt>
                <c:pt idx="230">
                  <c:v>41883</c:v>
                </c:pt>
                <c:pt idx="231">
                  <c:v>41913</c:v>
                </c:pt>
                <c:pt idx="232">
                  <c:v>41944</c:v>
                </c:pt>
                <c:pt idx="233">
                  <c:v>41974</c:v>
                </c:pt>
                <c:pt idx="234">
                  <c:v>42005</c:v>
                </c:pt>
                <c:pt idx="235">
                  <c:v>42036</c:v>
                </c:pt>
                <c:pt idx="236">
                  <c:v>42064</c:v>
                </c:pt>
                <c:pt idx="237">
                  <c:v>42095</c:v>
                </c:pt>
                <c:pt idx="238">
                  <c:v>42125</c:v>
                </c:pt>
                <c:pt idx="239">
                  <c:v>42156</c:v>
                </c:pt>
                <c:pt idx="240">
                  <c:v>42186</c:v>
                </c:pt>
                <c:pt idx="241">
                  <c:v>42217</c:v>
                </c:pt>
                <c:pt idx="242">
                  <c:v>42248</c:v>
                </c:pt>
                <c:pt idx="243">
                  <c:v>42278</c:v>
                </c:pt>
                <c:pt idx="244">
                  <c:v>42309</c:v>
                </c:pt>
                <c:pt idx="245">
                  <c:v>42339</c:v>
                </c:pt>
                <c:pt idx="246">
                  <c:v>42370</c:v>
                </c:pt>
                <c:pt idx="247">
                  <c:v>42401</c:v>
                </c:pt>
                <c:pt idx="248">
                  <c:v>42430</c:v>
                </c:pt>
                <c:pt idx="249">
                  <c:v>42461</c:v>
                </c:pt>
                <c:pt idx="250">
                  <c:v>42491</c:v>
                </c:pt>
                <c:pt idx="251">
                  <c:v>42522</c:v>
                </c:pt>
                <c:pt idx="252">
                  <c:v>42552</c:v>
                </c:pt>
                <c:pt idx="253">
                  <c:v>42583</c:v>
                </c:pt>
                <c:pt idx="254">
                  <c:v>42614</c:v>
                </c:pt>
                <c:pt idx="255">
                  <c:v>42644</c:v>
                </c:pt>
                <c:pt idx="256">
                  <c:v>42675</c:v>
                </c:pt>
                <c:pt idx="257">
                  <c:v>42705</c:v>
                </c:pt>
                <c:pt idx="258">
                  <c:v>42736</c:v>
                </c:pt>
                <c:pt idx="259">
                  <c:v>42767</c:v>
                </c:pt>
                <c:pt idx="260">
                  <c:v>42795</c:v>
                </c:pt>
                <c:pt idx="261">
                  <c:v>42826</c:v>
                </c:pt>
                <c:pt idx="262">
                  <c:v>42856</c:v>
                </c:pt>
                <c:pt idx="263">
                  <c:v>42887</c:v>
                </c:pt>
                <c:pt idx="264">
                  <c:v>42917</c:v>
                </c:pt>
                <c:pt idx="265">
                  <c:v>42948</c:v>
                </c:pt>
                <c:pt idx="266">
                  <c:v>42979</c:v>
                </c:pt>
                <c:pt idx="267">
                  <c:v>43009</c:v>
                </c:pt>
                <c:pt idx="268">
                  <c:v>43040</c:v>
                </c:pt>
                <c:pt idx="269">
                  <c:v>43070</c:v>
                </c:pt>
                <c:pt idx="270">
                  <c:v>43101</c:v>
                </c:pt>
                <c:pt idx="271">
                  <c:v>43132</c:v>
                </c:pt>
                <c:pt idx="272">
                  <c:v>43160</c:v>
                </c:pt>
                <c:pt idx="273">
                  <c:v>43191</c:v>
                </c:pt>
                <c:pt idx="274">
                  <c:v>43221</c:v>
                </c:pt>
                <c:pt idx="275">
                  <c:v>43252</c:v>
                </c:pt>
                <c:pt idx="276">
                  <c:v>43282</c:v>
                </c:pt>
                <c:pt idx="277">
                  <c:v>43313</c:v>
                </c:pt>
                <c:pt idx="278">
                  <c:v>43344</c:v>
                </c:pt>
                <c:pt idx="279">
                  <c:v>43374</c:v>
                </c:pt>
                <c:pt idx="280">
                  <c:v>43405</c:v>
                </c:pt>
                <c:pt idx="281">
                  <c:v>43435</c:v>
                </c:pt>
              </c:numCache>
            </c:numRef>
          </c:cat>
          <c:val>
            <c:numRef>
              <c:f>NFSP!$F$46:$F$327</c:f>
              <c:numCache>
                <c:formatCode>0.0%</c:formatCode>
                <c:ptCount val="282"/>
                <c:pt idx="0">
                  <c:v>4.4400000000000002E-2</c:v>
                </c:pt>
                <c:pt idx="1">
                  <c:v>4.9699999999999994E-2</c:v>
                </c:pt>
                <c:pt idx="2">
                  <c:v>5.4900000000000004E-2</c:v>
                </c:pt>
                <c:pt idx="3">
                  <c:v>5.8700000000000002E-2</c:v>
                </c:pt>
                <c:pt idx="4">
                  <c:v>6.0999999999999999E-2</c:v>
                </c:pt>
                <c:pt idx="5">
                  <c:v>6.59E-2</c:v>
                </c:pt>
                <c:pt idx="6">
                  <c:v>7.2300000000000003E-2</c:v>
                </c:pt>
                <c:pt idx="7">
                  <c:v>6.7299999999999999E-2</c:v>
                </c:pt>
                <c:pt idx="8">
                  <c:v>6.6100000000000006E-2</c:v>
                </c:pt>
                <c:pt idx="9">
                  <c:v>7.0400000000000004E-2</c:v>
                </c:pt>
                <c:pt idx="10">
                  <c:v>7.1800000000000003E-2</c:v>
                </c:pt>
                <c:pt idx="11">
                  <c:v>6.9699999999999998E-2</c:v>
                </c:pt>
                <c:pt idx="12">
                  <c:v>6.7299999999999999E-2</c:v>
                </c:pt>
                <c:pt idx="13">
                  <c:v>6.5700000000000008E-2</c:v>
                </c:pt>
                <c:pt idx="14">
                  <c:v>6.4100000000000004E-2</c:v>
                </c:pt>
                <c:pt idx="15">
                  <c:v>6.3200000000000006E-2</c:v>
                </c:pt>
                <c:pt idx="16">
                  <c:v>5.9000000000000004E-2</c:v>
                </c:pt>
                <c:pt idx="17">
                  <c:v>5.4299999999999994E-2</c:v>
                </c:pt>
                <c:pt idx="18">
                  <c:v>5.2000000000000005E-2</c:v>
                </c:pt>
                <c:pt idx="19">
                  <c:v>5.0599999999999999E-2</c:v>
                </c:pt>
                <c:pt idx="20">
                  <c:v>5.3399999999999996E-2</c:v>
                </c:pt>
                <c:pt idx="21">
                  <c:v>4.9599999999999998E-2</c:v>
                </c:pt>
                <c:pt idx="22">
                  <c:v>4.8499999999999995E-2</c:v>
                </c:pt>
                <c:pt idx="23">
                  <c:v>4.2900000000000001E-2</c:v>
                </c:pt>
                <c:pt idx="24">
                  <c:v>4.3099999999999999E-2</c:v>
                </c:pt>
                <c:pt idx="25">
                  <c:v>4.0099999999999997E-2</c:v>
                </c:pt>
                <c:pt idx="26">
                  <c:v>4.07E-2</c:v>
                </c:pt>
                <c:pt idx="27">
                  <c:v>4.4999999999999998E-2</c:v>
                </c:pt>
                <c:pt idx="28">
                  <c:v>4.6799999999999994E-2</c:v>
                </c:pt>
                <c:pt idx="29">
                  <c:v>5.6299999999999996E-2</c:v>
                </c:pt>
                <c:pt idx="30">
                  <c:v>5.7200000000000001E-2</c:v>
                </c:pt>
                <c:pt idx="31">
                  <c:v>6.0299999999999999E-2</c:v>
                </c:pt>
                <c:pt idx="32">
                  <c:v>6.0100000000000001E-2</c:v>
                </c:pt>
                <c:pt idx="33">
                  <c:v>6.1699999999999998E-2</c:v>
                </c:pt>
                <c:pt idx="34">
                  <c:v>6.4299999999999996E-2</c:v>
                </c:pt>
                <c:pt idx="35">
                  <c:v>7.17E-2</c:v>
                </c:pt>
                <c:pt idx="36">
                  <c:v>7.1500000000000008E-2</c:v>
                </c:pt>
                <c:pt idx="37">
                  <c:v>7.1900000000000006E-2</c:v>
                </c:pt>
                <c:pt idx="38">
                  <c:v>7.6600000000000001E-2</c:v>
                </c:pt>
                <c:pt idx="39">
                  <c:v>7.7100000000000002E-2</c:v>
                </c:pt>
                <c:pt idx="40">
                  <c:v>8.0700000000000008E-2</c:v>
                </c:pt>
                <c:pt idx="41">
                  <c:v>7.400000000000001E-2</c:v>
                </c:pt>
                <c:pt idx="42">
                  <c:v>0.1206</c:v>
                </c:pt>
                <c:pt idx="43">
                  <c:v>0.1275</c:v>
                </c:pt>
                <c:pt idx="44">
                  <c:v>0.11320000000000001</c:v>
                </c:pt>
                <c:pt idx="45">
                  <c:v>0.111</c:v>
                </c:pt>
                <c:pt idx="46">
                  <c:v>0.11449999999999999</c:v>
                </c:pt>
                <c:pt idx="47">
                  <c:v>0.11019999999999999</c:v>
                </c:pt>
                <c:pt idx="48">
                  <c:v>0.1106</c:v>
                </c:pt>
                <c:pt idx="49">
                  <c:v>0.1186</c:v>
                </c:pt>
                <c:pt idx="50">
                  <c:v>0.109</c:v>
                </c:pt>
                <c:pt idx="51">
                  <c:v>0.10769999999999999</c:v>
                </c:pt>
                <c:pt idx="52">
                  <c:v>9.9900000000000003E-2</c:v>
                </c:pt>
                <c:pt idx="53">
                  <c:v>9.4899999999999998E-2</c:v>
                </c:pt>
                <c:pt idx="54">
                  <c:v>4.3899999999999995E-2</c:v>
                </c:pt>
                <c:pt idx="55">
                  <c:v>3.44E-2</c:v>
                </c:pt>
                <c:pt idx="56">
                  <c:v>4.5199999999999997E-2</c:v>
                </c:pt>
                <c:pt idx="57">
                  <c:v>4.7199999999999999E-2</c:v>
                </c:pt>
                <c:pt idx="58">
                  <c:v>4.0999999999999995E-2</c:v>
                </c:pt>
                <c:pt idx="59">
                  <c:v>3.8599999999999995E-2</c:v>
                </c:pt>
                <c:pt idx="60">
                  <c:v>3.7499999999999999E-2</c:v>
                </c:pt>
                <c:pt idx="61">
                  <c:v>3.1600000000000003E-2</c:v>
                </c:pt>
                <c:pt idx="62">
                  <c:v>3.5200000000000002E-2</c:v>
                </c:pt>
                <c:pt idx="63">
                  <c:v>3.5900000000000001E-2</c:v>
                </c:pt>
                <c:pt idx="64">
                  <c:v>3.7200000000000004E-2</c:v>
                </c:pt>
                <c:pt idx="65">
                  <c:v>4.1399999999999999E-2</c:v>
                </c:pt>
                <c:pt idx="66">
                  <c:v>4.1799999999999997E-2</c:v>
                </c:pt>
                <c:pt idx="67">
                  <c:v>4.4000000000000004E-2</c:v>
                </c:pt>
                <c:pt idx="68">
                  <c:v>4.8799999999999996E-2</c:v>
                </c:pt>
                <c:pt idx="69">
                  <c:v>4.58E-2</c:v>
                </c:pt>
                <c:pt idx="70">
                  <c:v>5.1900000000000002E-2</c:v>
                </c:pt>
                <c:pt idx="71">
                  <c:v>4.9500000000000002E-2</c:v>
                </c:pt>
                <c:pt idx="72">
                  <c:v>5.7000000000000002E-2</c:v>
                </c:pt>
                <c:pt idx="73">
                  <c:v>6.3299999999999995E-2</c:v>
                </c:pt>
                <c:pt idx="74">
                  <c:v>6.7799999999999999E-2</c:v>
                </c:pt>
                <c:pt idx="75">
                  <c:v>6.6299999999999998E-2</c:v>
                </c:pt>
                <c:pt idx="76">
                  <c:v>5.7699999999999994E-2</c:v>
                </c:pt>
                <c:pt idx="77">
                  <c:v>4.9699999999999994E-2</c:v>
                </c:pt>
                <c:pt idx="78">
                  <c:v>5.33E-2</c:v>
                </c:pt>
                <c:pt idx="79">
                  <c:v>4.7E-2</c:v>
                </c:pt>
                <c:pt idx="80">
                  <c:v>4.3700000000000003E-2</c:v>
                </c:pt>
                <c:pt idx="81">
                  <c:v>4.3799999999999999E-2</c:v>
                </c:pt>
                <c:pt idx="82">
                  <c:v>4.6399999999999997E-2</c:v>
                </c:pt>
                <c:pt idx="83">
                  <c:v>6.4600000000000005E-2</c:v>
                </c:pt>
                <c:pt idx="84">
                  <c:v>7.7699999999999991E-2</c:v>
                </c:pt>
                <c:pt idx="85">
                  <c:v>5.8499999999999996E-2</c:v>
                </c:pt>
                <c:pt idx="86">
                  <c:v>8.1500000000000003E-2</c:v>
                </c:pt>
                <c:pt idx="87">
                  <c:v>7.3099999999999998E-2</c:v>
                </c:pt>
                <c:pt idx="88">
                  <c:v>8.2424380343100859E-2</c:v>
                </c:pt>
                <c:pt idx="89">
                  <c:v>9.5652867126385155E-2</c:v>
                </c:pt>
                <c:pt idx="90">
                  <c:v>9.5117774189353341E-2</c:v>
                </c:pt>
                <c:pt idx="91">
                  <c:v>0.10088337977769297</c:v>
                </c:pt>
                <c:pt idx="92">
                  <c:v>9.9135001023222619E-2</c:v>
                </c:pt>
                <c:pt idx="93">
                  <c:v>8.2213551966933474E-2</c:v>
                </c:pt>
                <c:pt idx="94">
                  <c:v>7.7861036118638371E-2</c:v>
                </c:pt>
                <c:pt idx="95">
                  <c:v>6.3573234380925242E-2</c:v>
                </c:pt>
                <c:pt idx="96">
                  <c:v>4.9114713159565733E-2</c:v>
                </c:pt>
                <c:pt idx="97">
                  <c:v>6.295318802899269E-2</c:v>
                </c:pt>
                <c:pt idx="98">
                  <c:v>3.656195890270908E-2</c:v>
                </c:pt>
                <c:pt idx="99">
                  <c:v>3.8698323117698309E-2</c:v>
                </c:pt>
                <c:pt idx="100">
                  <c:v>4.1746213481541443E-2</c:v>
                </c:pt>
                <c:pt idx="101">
                  <c:v>3.8586049601160438E-2</c:v>
                </c:pt>
                <c:pt idx="102">
                  <c:v>3.3971463974449209E-2</c:v>
                </c:pt>
                <c:pt idx="103">
                  <c:v>2.9996104019669685E-2</c:v>
                </c:pt>
                <c:pt idx="104">
                  <c:v>3.1242049093349114E-2</c:v>
                </c:pt>
                <c:pt idx="105">
                  <c:v>4.3818757124551355E-2</c:v>
                </c:pt>
                <c:pt idx="106">
                  <c:v>4.1945400550182949E-2</c:v>
                </c:pt>
                <c:pt idx="107">
                  <c:v>4.0113605933845241E-2</c:v>
                </c:pt>
                <c:pt idx="108">
                  <c:v>3.396820105233906E-2</c:v>
                </c:pt>
                <c:pt idx="109">
                  <c:v>3.0644476368910649E-2</c:v>
                </c:pt>
                <c:pt idx="110">
                  <c:v>3.0054405320377627E-2</c:v>
                </c:pt>
                <c:pt idx="111">
                  <c:v>3.1541602591381009E-2</c:v>
                </c:pt>
                <c:pt idx="112">
                  <c:v>2.8083313996776847E-2</c:v>
                </c:pt>
                <c:pt idx="113">
                  <c:v>2.7057004724323867E-2</c:v>
                </c:pt>
                <c:pt idx="114">
                  <c:v>2.5201560633972241E-2</c:v>
                </c:pt>
                <c:pt idx="115">
                  <c:v>2.6924646250669738E-2</c:v>
                </c:pt>
                <c:pt idx="116">
                  <c:v>2.7953754104818908E-2</c:v>
                </c:pt>
                <c:pt idx="117">
                  <c:v>2.4263099689816416E-2</c:v>
                </c:pt>
                <c:pt idx="118">
                  <c:v>2.2848772700190471E-2</c:v>
                </c:pt>
                <c:pt idx="119">
                  <c:v>2.4937597107001178E-2</c:v>
                </c:pt>
                <c:pt idx="120">
                  <c:v>2.6382693379456153E-2</c:v>
                </c:pt>
                <c:pt idx="121">
                  <c:v>2.7215867256791301E-2</c:v>
                </c:pt>
                <c:pt idx="122">
                  <c:v>2.8664899827699285E-2</c:v>
                </c:pt>
                <c:pt idx="123">
                  <c:v>2.902067577961509E-2</c:v>
                </c:pt>
                <c:pt idx="124">
                  <c:v>3.1090342432322553E-2</c:v>
                </c:pt>
                <c:pt idx="125">
                  <c:v>3.328766933245713E-2</c:v>
                </c:pt>
                <c:pt idx="126">
                  <c:v>3.7984220445164689E-2</c:v>
                </c:pt>
                <c:pt idx="127">
                  <c:v>3.8385045986891041E-2</c:v>
                </c:pt>
                <c:pt idx="128">
                  <c:v>3.8126895311583101E-2</c:v>
                </c:pt>
                <c:pt idx="129">
                  <c:v>3.7714382843750553E-2</c:v>
                </c:pt>
                <c:pt idx="130">
                  <c:v>3.6398947836369662E-2</c:v>
                </c:pt>
                <c:pt idx="131">
                  <c:v>3.6165656841762504E-2</c:v>
                </c:pt>
                <c:pt idx="132">
                  <c:v>3.67579274160841E-2</c:v>
                </c:pt>
                <c:pt idx="133">
                  <c:v>3.5863022243255424E-2</c:v>
                </c:pt>
                <c:pt idx="134">
                  <c:v>3.6297550863589066E-2</c:v>
                </c:pt>
                <c:pt idx="135">
                  <c:v>3.4595625211492585E-2</c:v>
                </c:pt>
                <c:pt idx="136">
                  <c:v>3.3979678699176986E-2</c:v>
                </c:pt>
                <c:pt idx="137">
                  <c:v>3.4774454976401414E-2</c:v>
                </c:pt>
                <c:pt idx="138">
                  <c:v>2.9701360672654116E-2</c:v>
                </c:pt>
                <c:pt idx="139">
                  <c:v>2.8471213173065467E-2</c:v>
                </c:pt>
                <c:pt idx="140">
                  <c:v>2.8673032563138828E-2</c:v>
                </c:pt>
                <c:pt idx="141">
                  <c:v>2.8235442168091165E-2</c:v>
                </c:pt>
                <c:pt idx="142">
                  <c:v>2.9592628410521835E-2</c:v>
                </c:pt>
                <c:pt idx="143">
                  <c:v>2.7538900267089543E-2</c:v>
                </c:pt>
                <c:pt idx="144">
                  <c:v>2.6964641188289208E-2</c:v>
                </c:pt>
                <c:pt idx="145">
                  <c:v>2.6627535856639788E-2</c:v>
                </c:pt>
                <c:pt idx="146">
                  <c:v>2.7594204763659778E-2</c:v>
                </c:pt>
                <c:pt idx="147">
                  <c:v>2.7605215115430744E-2</c:v>
                </c:pt>
                <c:pt idx="148">
                  <c:v>2.6097313840398276E-2</c:v>
                </c:pt>
                <c:pt idx="149">
                  <c:v>2.6478407721602787E-2</c:v>
                </c:pt>
                <c:pt idx="150">
                  <c:v>2.410997536664438E-2</c:v>
                </c:pt>
                <c:pt idx="151">
                  <c:v>2.4508410871799995E-2</c:v>
                </c:pt>
                <c:pt idx="152">
                  <c:v>2.1423113529111512E-2</c:v>
                </c:pt>
                <c:pt idx="153">
                  <c:v>2.169184904677661E-2</c:v>
                </c:pt>
                <c:pt idx="154">
                  <c:v>2.1152101315876123E-2</c:v>
                </c:pt>
                <c:pt idx="155">
                  <c:v>2.2291035886247076E-2</c:v>
                </c:pt>
                <c:pt idx="156">
                  <c:v>2.2101715198324115E-2</c:v>
                </c:pt>
                <c:pt idx="157">
                  <c:v>2.14604958352256E-2</c:v>
                </c:pt>
                <c:pt idx="158">
                  <c:v>1.746252442488052E-2</c:v>
                </c:pt>
                <c:pt idx="159">
                  <c:v>1.3839062596372839E-2</c:v>
                </c:pt>
                <c:pt idx="160">
                  <c:v>1.6187751581212335E-2</c:v>
                </c:pt>
                <c:pt idx="161">
                  <c:v>2.0936138217424016E-2</c:v>
                </c:pt>
                <c:pt idx="162">
                  <c:v>2.5629727775863604E-2</c:v>
                </c:pt>
                <c:pt idx="163">
                  <c:v>2.5578858756362295E-2</c:v>
                </c:pt>
                <c:pt idx="164">
                  <c:v>2.778844163023516E-2</c:v>
                </c:pt>
                <c:pt idx="165">
                  <c:v>2.9404897819262595E-2</c:v>
                </c:pt>
                <c:pt idx="166">
                  <c:v>2.9884609054939001E-2</c:v>
                </c:pt>
                <c:pt idx="167">
                  <c:v>3.0894103260904349E-2</c:v>
                </c:pt>
                <c:pt idx="168">
                  <c:v>3.2473880201533974E-2</c:v>
                </c:pt>
                <c:pt idx="169">
                  <c:v>3.372332660259688E-2</c:v>
                </c:pt>
                <c:pt idx="170">
                  <c:v>3.9909787581715012E-2</c:v>
                </c:pt>
                <c:pt idx="171">
                  <c:v>4.2188596619737249E-2</c:v>
                </c:pt>
                <c:pt idx="172">
                  <c:v>3.8627805747051977E-2</c:v>
                </c:pt>
                <c:pt idx="173">
                  <c:v>3.0851178306933635E-2</c:v>
                </c:pt>
                <c:pt idx="174">
                  <c:v>2.68742023791773E-2</c:v>
                </c:pt>
                <c:pt idx="175">
                  <c:v>2.793343378467213E-2</c:v>
                </c:pt>
                <c:pt idx="176">
                  <c:v>3.0823977991391603E-2</c:v>
                </c:pt>
                <c:pt idx="177">
                  <c:v>2.895737617021104E-2</c:v>
                </c:pt>
                <c:pt idx="178">
                  <c:v>2.9894440684900225E-2</c:v>
                </c:pt>
                <c:pt idx="179">
                  <c:v>3.057265120011636E-2</c:v>
                </c:pt>
                <c:pt idx="180">
                  <c:v>3.0955821332448182E-2</c:v>
                </c:pt>
                <c:pt idx="181">
                  <c:v>3.1289922930762645E-2</c:v>
                </c:pt>
                <c:pt idx="182">
                  <c:v>2.225381514494143E-2</c:v>
                </c:pt>
                <c:pt idx="183">
                  <c:v>2.337481143302203E-2</c:v>
                </c:pt>
                <c:pt idx="184">
                  <c:v>2.5930842427710311E-2</c:v>
                </c:pt>
                <c:pt idx="185">
                  <c:v>2.449569588173402E-2</c:v>
                </c:pt>
                <c:pt idx="186">
                  <c:v>2.5714819622210228E-2</c:v>
                </c:pt>
                <c:pt idx="187">
                  <c:v>2.5181182800306935E-2</c:v>
                </c:pt>
                <c:pt idx="188">
                  <c:v>2.2432449180707539E-2</c:v>
                </c:pt>
                <c:pt idx="189">
                  <c:v>2.4030068609832263E-2</c:v>
                </c:pt>
                <c:pt idx="190">
                  <c:v>2.3820153277994662E-2</c:v>
                </c:pt>
                <c:pt idx="191">
                  <c:v>2.1618417905645566E-2</c:v>
                </c:pt>
                <c:pt idx="192">
                  <c:v>1.8740106636890443E-2</c:v>
                </c:pt>
                <c:pt idx="193">
                  <c:v>1.9926004379735227E-2</c:v>
                </c:pt>
                <c:pt idx="194">
                  <c:v>2.3363325764621058E-2</c:v>
                </c:pt>
                <c:pt idx="195">
                  <c:v>2.3879383879779083E-2</c:v>
                </c:pt>
                <c:pt idx="196">
                  <c:v>2.2301054549929332E-2</c:v>
                </c:pt>
                <c:pt idx="197">
                  <c:v>2.3891341241577674E-2</c:v>
                </c:pt>
                <c:pt idx="198">
                  <c:v>2.252457177108641E-2</c:v>
                </c:pt>
                <c:pt idx="199">
                  <c:v>2.1878522487509707E-2</c:v>
                </c:pt>
                <c:pt idx="200">
                  <c:v>2.1851163377786063E-2</c:v>
                </c:pt>
                <c:pt idx="201">
                  <c:v>2.1352624411041157E-2</c:v>
                </c:pt>
                <c:pt idx="202">
                  <c:v>2.1094537084764099E-2</c:v>
                </c:pt>
                <c:pt idx="203">
                  <c:v>2.2566834210949415E-2</c:v>
                </c:pt>
                <c:pt idx="204" formatCode="0%">
                  <c:v>2.3708301173911598E-2</c:v>
                </c:pt>
                <c:pt idx="205" formatCode="0%">
                  <c:v>2.3445943965521646E-2</c:v>
                </c:pt>
                <c:pt idx="206" formatCode="0%">
                  <c:v>2.4953196834480183E-2</c:v>
                </c:pt>
                <c:pt idx="207" formatCode="0%">
                  <c:v>2.3741530901232585E-2</c:v>
                </c:pt>
                <c:pt idx="208" formatCode="0%">
                  <c:v>2.6150291334640249E-2</c:v>
                </c:pt>
                <c:pt idx="209" formatCode="0%">
                  <c:v>2.1961842448092114E-2</c:v>
                </c:pt>
                <c:pt idx="210" formatCode="0%">
                  <c:v>2.1197003614513679E-2</c:v>
                </c:pt>
                <c:pt idx="211" formatCode="0%">
                  <c:v>2.3969002520663755E-2</c:v>
                </c:pt>
                <c:pt idx="212" formatCode="0%">
                  <c:v>2.5144564601683423E-2</c:v>
                </c:pt>
                <c:pt idx="213" formatCode="0%">
                  <c:v>2.6205647917384261E-2</c:v>
                </c:pt>
                <c:pt idx="214" formatCode="0%">
                  <c:v>2.5616091398034172E-2</c:v>
                </c:pt>
                <c:pt idx="215" formatCode="0%">
                  <c:v>2.4886936119998496E-2</c:v>
                </c:pt>
                <c:pt idx="216" formatCode="0%">
                  <c:v>2.6350506666489096E-2</c:v>
                </c:pt>
                <c:pt idx="217" formatCode="0%">
                  <c:v>2.7072197657908106E-2</c:v>
                </c:pt>
                <c:pt idx="218" formatCode="0%">
                  <c:v>2.926319124261037E-2</c:v>
                </c:pt>
                <c:pt idx="219" formatCode="0%">
                  <c:v>3.0389369509825431E-2</c:v>
                </c:pt>
                <c:pt idx="220" formatCode="0%">
                  <c:v>2.6067704251477281E-2</c:v>
                </c:pt>
                <c:pt idx="221" formatCode="0%">
                  <c:v>2.867917881468228E-2</c:v>
                </c:pt>
                <c:pt idx="222" formatCode="0%">
                  <c:v>3.141413729254975E-2</c:v>
                </c:pt>
                <c:pt idx="223" formatCode="0%">
                  <c:v>2.8699924445491798E-2</c:v>
                </c:pt>
                <c:pt idx="224" formatCode="0%">
                  <c:v>2.8222047147903429E-2</c:v>
                </c:pt>
                <c:pt idx="225" formatCode="0%">
                  <c:v>2.7479398040069568E-2</c:v>
                </c:pt>
                <c:pt idx="226" formatCode="0%">
                  <c:v>3.0928550578506363E-2</c:v>
                </c:pt>
                <c:pt idx="227" formatCode="0%">
                  <c:v>3.265787532674945E-2</c:v>
                </c:pt>
                <c:pt idx="228" formatCode="0%">
                  <c:v>3.4667297504353961E-2</c:v>
                </c:pt>
                <c:pt idx="229" formatCode="0%">
                  <c:v>3.6381548577072806E-2</c:v>
                </c:pt>
                <c:pt idx="230" formatCode="0%">
                  <c:v>4.3565152731923421E-2</c:v>
                </c:pt>
                <c:pt idx="231" formatCode="0%">
                  <c:v>4.4360336690742748E-2</c:v>
                </c:pt>
                <c:pt idx="232" formatCode="0%">
                  <c:v>5.138058472112142E-2</c:v>
                </c:pt>
                <c:pt idx="233" formatCode="0%">
                  <c:v>5.9021280199730609E-2</c:v>
                </c:pt>
                <c:pt idx="234" formatCode="0%">
                  <c:v>5.6637063821968321E-2</c:v>
                </c:pt>
                <c:pt idx="235" formatCode="0%">
                  <c:v>6.4444899741065584E-2</c:v>
                </c:pt>
                <c:pt idx="236" formatCode="0%">
                  <c:v>7.2963562086562669E-2</c:v>
                </c:pt>
                <c:pt idx="237" formatCode="0%">
                  <c:v>7.0370445881305407E-2</c:v>
                </c:pt>
                <c:pt idx="238" formatCode="0%">
                  <c:v>7.4484564571049627E-2</c:v>
                </c:pt>
                <c:pt idx="239" formatCode="0%">
                  <c:v>7.6866386750783819E-2</c:v>
                </c:pt>
                <c:pt idx="240" formatCode="0%">
                  <c:v>8.270088580291407E-2</c:v>
                </c:pt>
                <c:pt idx="241" formatCode="0%">
                  <c:v>8.6098636598850059E-2</c:v>
                </c:pt>
                <c:pt idx="242" formatCode="0%">
                  <c:v>8.6773681238143191E-2</c:v>
                </c:pt>
                <c:pt idx="243" formatCode="0%">
                  <c:v>8.8784391130642612E-2</c:v>
                </c:pt>
                <c:pt idx="244" formatCode="0%">
                  <c:v>8.9010567782742314E-2</c:v>
                </c:pt>
                <c:pt idx="245" formatCode="0%">
                  <c:v>9.94809772891036E-2</c:v>
                </c:pt>
                <c:pt idx="246" formatCode="0%">
                  <c:v>0.10432017855943486</c:v>
                </c:pt>
                <c:pt idx="247" formatCode="0%">
                  <c:v>0.10336603939577763</c:v>
                </c:pt>
                <c:pt idx="248" formatCode="0%">
                  <c:v>9.4454754762947402E-2</c:v>
                </c:pt>
                <c:pt idx="249" formatCode="0%">
                  <c:v>9.8035808011544726E-2</c:v>
                </c:pt>
                <c:pt idx="250" formatCode="0%">
                  <c:v>9.8057981342980091E-2</c:v>
                </c:pt>
                <c:pt idx="251" formatCode="0%">
                  <c:v>9.7035857155906943E-2</c:v>
                </c:pt>
                <c:pt idx="252" formatCode="0%">
                  <c:v>9.4246076631996203E-2</c:v>
                </c:pt>
                <c:pt idx="253" formatCode="0%">
                  <c:v>9.5345990827812838E-2</c:v>
                </c:pt>
                <c:pt idx="254" formatCode="0%">
                  <c:v>9.425885352742619E-2</c:v>
                </c:pt>
                <c:pt idx="255" formatCode="0%">
                  <c:v>8.864652171912768E-2</c:v>
                </c:pt>
                <c:pt idx="256" formatCode="0%">
                  <c:v>9.3993875408872218E-2</c:v>
                </c:pt>
                <c:pt idx="257" formatCode="0%">
                  <c:v>9.060560011289083E-2</c:v>
                </c:pt>
                <c:pt idx="258" formatCode="0%">
                  <c:v>8.5907728009487649E-2</c:v>
                </c:pt>
                <c:pt idx="259" formatCode="0%">
                  <c:v>8.576932404006464E-2</c:v>
                </c:pt>
                <c:pt idx="260" formatCode="0%">
                  <c:v>9.1835029344948443E-2</c:v>
                </c:pt>
                <c:pt idx="261" formatCode="0%">
                  <c:v>9.1803673155461465E-2</c:v>
                </c:pt>
                <c:pt idx="262" formatCode="0%">
                  <c:v>9.2412110063077951E-2</c:v>
                </c:pt>
                <c:pt idx="263" formatCode="0%">
                  <c:v>9.4550268385569791E-2</c:v>
                </c:pt>
                <c:pt idx="264" formatCode="0%">
                  <c:v>9.2940952862962986E-2</c:v>
                </c:pt>
                <c:pt idx="265" formatCode="0%">
                  <c:v>8.991593920507239E-2</c:v>
                </c:pt>
                <c:pt idx="266" formatCode="0%">
                  <c:v>8.7550339866474536E-2</c:v>
                </c:pt>
                <c:pt idx="267" formatCode="0%">
                  <c:v>9.2326905319845678E-2</c:v>
                </c:pt>
                <c:pt idx="268" formatCode="0%">
                  <c:v>8.4502657052018648E-2</c:v>
                </c:pt>
                <c:pt idx="269" formatCode="0%">
                  <c:v>7.8022454588058177E-2</c:v>
                </c:pt>
                <c:pt idx="270" formatCode="0%">
                  <c:v>7.4809070842395603E-2</c:v>
                </c:pt>
                <c:pt idx="271" formatCode="0%">
                  <c:v>7.3319040720004225E-2</c:v>
                </c:pt>
                <c:pt idx="272" formatCode="0%">
                  <c:v>7.3723644434434743E-2</c:v>
                </c:pt>
                <c:pt idx="273" formatCode="0%">
                  <c:v>7.4951562324206508E-2</c:v>
                </c:pt>
                <c:pt idx="274" formatCode="0%">
                  <c:v>7.1999118133660139E-2</c:v>
                </c:pt>
                <c:pt idx="275" formatCode="0%">
                  <c:v>7.2971435748547767E-2</c:v>
                </c:pt>
                <c:pt idx="276" formatCode="0%">
                  <c:v>7.0015024496284606E-2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B4B-4006-AD77-DDF716D099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1222528"/>
        <c:axId val="131228416"/>
      </c:lineChart>
      <c:dateAx>
        <c:axId val="13122252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txPr>
          <a:bodyPr rot="-5400000" vert="horz"/>
          <a:lstStyle/>
          <a:p>
            <a:pPr>
              <a:defRPr/>
            </a:pPr>
            <a:endParaRPr lang="pt-BR"/>
          </a:p>
        </c:txPr>
        <c:crossAx val="131228416"/>
        <c:crosses val="autoZero"/>
        <c:auto val="1"/>
        <c:lblOffset val="100"/>
        <c:baseTimeUnit val="months"/>
      </c:dateAx>
      <c:valAx>
        <c:axId val="131228416"/>
        <c:scaling>
          <c:orientation val="minMax"/>
          <c:max val="0.15000000000000002"/>
          <c:min val="-5.000000000000001E-2"/>
        </c:scaling>
        <c:delete val="0"/>
        <c:axPos val="l"/>
        <c:majorGridlines/>
        <c:numFmt formatCode="0.0%" sourceLinked="0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pt-BR"/>
          </a:p>
        </c:txPr>
        <c:crossAx val="131222528"/>
        <c:crosses val="autoZero"/>
        <c:crossBetween val="between"/>
        <c:majorUnit val="2.5000000000000005E-2"/>
      </c:valAx>
    </c:plotArea>
    <c:legend>
      <c:legendPos val="r"/>
      <c:overlay val="0"/>
    </c:legend>
    <c:plotVisOnly val="1"/>
    <c:dispBlanksAs val="gap"/>
    <c:showDLblsOverMax val="0"/>
  </c:chart>
  <c:txPr>
    <a:bodyPr/>
    <a:lstStyle/>
    <a:p>
      <a:pPr>
        <a:defRPr sz="1000" b="1" i="0" u="none" strike="noStrike" baseline="0">
          <a:solidFill>
            <a:srgbClr val="000000"/>
          </a:solidFill>
          <a:latin typeface="Calibri (Corpo)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pt-BR" sz="1200"/>
              <a:t>NFSP/PIB</a:t>
            </a:r>
            <a:r>
              <a:rPr lang="pt-BR" sz="1200" baseline="0"/>
              <a:t> sem desvalorização cambial</a:t>
            </a:r>
            <a:endParaRPr lang="pt-BR" sz="1200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NFSP!$B$2</c:f>
              <c:strCache>
                <c:ptCount val="1"/>
                <c:pt idx="0">
                  <c:v>Primário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NFSP!$A$134:$A$327</c:f>
              <c:numCache>
                <c:formatCode>mmm\-yy</c:formatCode>
                <c:ptCount val="194"/>
                <c:pt idx="0">
                  <c:v>37561</c:v>
                </c:pt>
                <c:pt idx="1">
                  <c:v>37591</c:v>
                </c:pt>
                <c:pt idx="2">
                  <c:v>37622</c:v>
                </c:pt>
                <c:pt idx="3">
                  <c:v>37653</c:v>
                </c:pt>
                <c:pt idx="4">
                  <c:v>37681</c:v>
                </c:pt>
                <c:pt idx="5">
                  <c:v>37712</c:v>
                </c:pt>
                <c:pt idx="6">
                  <c:v>37742</c:v>
                </c:pt>
                <c:pt idx="7">
                  <c:v>37773</c:v>
                </c:pt>
                <c:pt idx="8">
                  <c:v>37803</c:v>
                </c:pt>
                <c:pt idx="9">
                  <c:v>37834</c:v>
                </c:pt>
                <c:pt idx="10">
                  <c:v>37865</c:v>
                </c:pt>
                <c:pt idx="11">
                  <c:v>37895</c:v>
                </c:pt>
                <c:pt idx="12">
                  <c:v>37926</c:v>
                </c:pt>
                <c:pt idx="13">
                  <c:v>37956</c:v>
                </c:pt>
                <c:pt idx="14">
                  <c:v>37987</c:v>
                </c:pt>
                <c:pt idx="15">
                  <c:v>38018</c:v>
                </c:pt>
                <c:pt idx="16">
                  <c:v>38047</c:v>
                </c:pt>
                <c:pt idx="17">
                  <c:v>38078</c:v>
                </c:pt>
                <c:pt idx="18">
                  <c:v>38108</c:v>
                </c:pt>
                <c:pt idx="19">
                  <c:v>38139</c:v>
                </c:pt>
                <c:pt idx="20">
                  <c:v>38169</c:v>
                </c:pt>
                <c:pt idx="21">
                  <c:v>38200</c:v>
                </c:pt>
                <c:pt idx="22">
                  <c:v>38231</c:v>
                </c:pt>
                <c:pt idx="23">
                  <c:v>38261</c:v>
                </c:pt>
                <c:pt idx="24">
                  <c:v>38292</c:v>
                </c:pt>
                <c:pt idx="25">
                  <c:v>38322</c:v>
                </c:pt>
                <c:pt idx="26">
                  <c:v>38353</c:v>
                </c:pt>
                <c:pt idx="27">
                  <c:v>38384</c:v>
                </c:pt>
                <c:pt idx="28">
                  <c:v>38412</c:v>
                </c:pt>
                <c:pt idx="29">
                  <c:v>38443</c:v>
                </c:pt>
                <c:pt idx="30">
                  <c:v>38473</c:v>
                </c:pt>
                <c:pt idx="31">
                  <c:v>38504</c:v>
                </c:pt>
                <c:pt idx="32">
                  <c:v>38534</c:v>
                </c:pt>
                <c:pt idx="33">
                  <c:v>38565</c:v>
                </c:pt>
                <c:pt idx="34">
                  <c:v>38596</c:v>
                </c:pt>
                <c:pt idx="35">
                  <c:v>38626</c:v>
                </c:pt>
                <c:pt idx="36">
                  <c:v>38657</c:v>
                </c:pt>
                <c:pt idx="37">
                  <c:v>38687</c:v>
                </c:pt>
                <c:pt idx="38">
                  <c:v>38718</c:v>
                </c:pt>
                <c:pt idx="39">
                  <c:v>38749</c:v>
                </c:pt>
                <c:pt idx="40">
                  <c:v>38777</c:v>
                </c:pt>
                <c:pt idx="41">
                  <c:v>38808</c:v>
                </c:pt>
                <c:pt idx="42">
                  <c:v>38838</c:v>
                </c:pt>
                <c:pt idx="43">
                  <c:v>38869</c:v>
                </c:pt>
                <c:pt idx="44">
                  <c:v>38899</c:v>
                </c:pt>
                <c:pt idx="45">
                  <c:v>38930</c:v>
                </c:pt>
                <c:pt idx="46">
                  <c:v>38961</c:v>
                </c:pt>
                <c:pt idx="47">
                  <c:v>38991</c:v>
                </c:pt>
                <c:pt idx="48">
                  <c:v>39022</c:v>
                </c:pt>
                <c:pt idx="49">
                  <c:v>39052</c:v>
                </c:pt>
                <c:pt idx="50">
                  <c:v>39083</c:v>
                </c:pt>
                <c:pt idx="51">
                  <c:v>39114</c:v>
                </c:pt>
                <c:pt idx="52">
                  <c:v>39142</c:v>
                </c:pt>
                <c:pt idx="53">
                  <c:v>39173</c:v>
                </c:pt>
                <c:pt idx="54">
                  <c:v>39203</c:v>
                </c:pt>
                <c:pt idx="55">
                  <c:v>39234</c:v>
                </c:pt>
                <c:pt idx="56">
                  <c:v>39264</c:v>
                </c:pt>
                <c:pt idx="57">
                  <c:v>39295</c:v>
                </c:pt>
                <c:pt idx="58">
                  <c:v>39326</c:v>
                </c:pt>
                <c:pt idx="59">
                  <c:v>39356</c:v>
                </c:pt>
                <c:pt idx="60">
                  <c:v>39387</c:v>
                </c:pt>
                <c:pt idx="61">
                  <c:v>39417</c:v>
                </c:pt>
                <c:pt idx="62">
                  <c:v>39448</c:v>
                </c:pt>
                <c:pt idx="63">
                  <c:v>39479</c:v>
                </c:pt>
                <c:pt idx="64">
                  <c:v>39508</c:v>
                </c:pt>
                <c:pt idx="65">
                  <c:v>39539</c:v>
                </c:pt>
                <c:pt idx="66">
                  <c:v>39569</c:v>
                </c:pt>
                <c:pt idx="67">
                  <c:v>39600</c:v>
                </c:pt>
                <c:pt idx="68">
                  <c:v>39630</c:v>
                </c:pt>
                <c:pt idx="69">
                  <c:v>39661</c:v>
                </c:pt>
                <c:pt idx="70">
                  <c:v>39692</c:v>
                </c:pt>
                <c:pt idx="71">
                  <c:v>39722</c:v>
                </c:pt>
                <c:pt idx="72">
                  <c:v>39753</c:v>
                </c:pt>
                <c:pt idx="73">
                  <c:v>39783</c:v>
                </c:pt>
                <c:pt idx="74">
                  <c:v>39814</c:v>
                </c:pt>
                <c:pt idx="75">
                  <c:v>39845</c:v>
                </c:pt>
                <c:pt idx="76">
                  <c:v>39873</c:v>
                </c:pt>
                <c:pt idx="77">
                  <c:v>39904</c:v>
                </c:pt>
                <c:pt idx="78">
                  <c:v>39934</c:v>
                </c:pt>
                <c:pt idx="79">
                  <c:v>39965</c:v>
                </c:pt>
                <c:pt idx="80">
                  <c:v>39995</c:v>
                </c:pt>
                <c:pt idx="81">
                  <c:v>40026</c:v>
                </c:pt>
                <c:pt idx="82">
                  <c:v>40057</c:v>
                </c:pt>
                <c:pt idx="83">
                  <c:v>40087</c:v>
                </c:pt>
                <c:pt idx="84">
                  <c:v>40118</c:v>
                </c:pt>
                <c:pt idx="85">
                  <c:v>40148</c:v>
                </c:pt>
                <c:pt idx="86">
                  <c:v>40179</c:v>
                </c:pt>
                <c:pt idx="87">
                  <c:v>40210</c:v>
                </c:pt>
                <c:pt idx="88">
                  <c:v>40238</c:v>
                </c:pt>
                <c:pt idx="89">
                  <c:v>40269</c:v>
                </c:pt>
                <c:pt idx="90">
                  <c:v>40299</c:v>
                </c:pt>
                <c:pt idx="91">
                  <c:v>40330</c:v>
                </c:pt>
                <c:pt idx="92">
                  <c:v>40360</c:v>
                </c:pt>
                <c:pt idx="93">
                  <c:v>40391</c:v>
                </c:pt>
                <c:pt idx="94">
                  <c:v>40422</c:v>
                </c:pt>
                <c:pt idx="95">
                  <c:v>40452</c:v>
                </c:pt>
                <c:pt idx="96">
                  <c:v>40483</c:v>
                </c:pt>
                <c:pt idx="97">
                  <c:v>40513</c:v>
                </c:pt>
                <c:pt idx="98">
                  <c:v>40544</c:v>
                </c:pt>
                <c:pt idx="99">
                  <c:v>40575</c:v>
                </c:pt>
                <c:pt idx="100">
                  <c:v>40603</c:v>
                </c:pt>
                <c:pt idx="101">
                  <c:v>40634</c:v>
                </c:pt>
                <c:pt idx="102">
                  <c:v>40664</c:v>
                </c:pt>
                <c:pt idx="103">
                  <c:v>40695</c:v>
                </c:pt>
                <c:pt idx="104">
                  <c:v>40725</c:v>
                </c:pt>
                <c:pt idx="105">
                  <c:v>40756</c:v>
                </c:pt>
                <c:pt idx="106">
                  <c:v>40787</c:v>
                </c:pt>
                <c:pt idx="107">
                  <c:v>40817</c:v>
                </c:pt>
                <c:pt idx="108">
                  <c:v>40848</c:v>
                </c:pt>
                <c:pt idx="109">
                  <c:v>40878</c:v>
                </c:pt>
                <c:pt idx="110">
                  <c:v>40909</c:v>
                </c:pt>
                <c:pt idx="111">
                  <c:v>40940</c:v>
                </c:pt>
                <c:pt idx="112">
                  <c:v>40969</c:v>
                </c:pt>
                <c:pt idx="113">
                  <c:v>41000</c:v>
                </c:pt>
                <c:pt idx="114">
                  <c:v>41030</c:v>
                </c:pt>
                <c:pt idx="115">
                  <c:v>41061</c:v>
                </c:pt>
                <c:pt idx="116">
                  <c:v>41091</c:v>
                </c:pt>
                <c:pt idx="117">
                  <c:v>41122</c:v>
                </c:pt>
                <c:pt idx="118">
                  <c:v>41153</c:v>
                </c:pt>
                <c:pt idx="119">
                  <c:v>41183</c:v>
                </c:pt>
                <c:pt idx="120">
                  <c:v>41214</c:v>
                </c:pt>
                <c:pt idx="121">
                  <c:v>41244</c:v>
                </c:pt>
                <c:pt idx="122">
                  <c:v>41275</c:v>
                </c:pt>
                <c:pt idx="123">
                  <c:v>41306</c:v>
                </c:pt>
                <c:pt idx="124">
                  <c:v>41334</c:v>
                </c:pt>
                <c:pt idx="125">
                  <c:v>41365</c:v>
                </c:pt>
                <c:pt idx="126">
                  <c:v>41395</c:v>
                </c:pt>
                <c:pt idx="127">
                  <c:v>41426</c:v>
                </c:pt>
                <c:pt idx="128">
                  <c:v>41456</c:v>
                </c:pt>
                <c:pt idx="129">
                  <c:v>41487</c:v>
                </c:pt>
                <c:pt idx="130">
                  <c:v>41518</c:v>
                </c:pt>
                <c:pt idx="131">
                  <c:v>41548</c:v>
                </c:pt>
                <c:pt idx="132">
                  <c:v>41579</c:v>
                </c:pt>
                <c:pt idx="133">
                  <c:v>41609</c:v>
                </c:pt>
                <c:pt idx="134">
                  <c:v>41640</c:v>
                </c:pt>
                <c:pt idx="135">
                  <c:v>41671</c:v>
                </c:pt>
                <c:pt idx="136">
                  <c:v>41699</c:v>
                </c:pt>
                <c:pt idx="137">
                  <c:v>41730</c:v>
                </c:pt>
                <c:pt idx="138">
                  <c:v>41760</c:v>
                </c:pt>
                <c:pt idx="139">
                  <c:v>41791</c:v>
                </c:pt>
                <c:pt idx="140">
                  <c:v>41821</c:v>
                </c:pt>
                <c:pt idx="141">
                  <c:v>41852</c:v>
                </c:pt>
                <c:pt idx="142">
                  <c:v>41883</c:v>
                </c:pt>
                <c:pt idx="143">
                  <c:v>41913</c:v>
                </c:pt>
                <c:pt idx="144">
                  <c:v>41944</c:v>
                </c:pt>
                <c:pt idx="145">
                  <c:v>41974</c:v>
                </c:pt>
                <c:pt idx="146">
                  <c:v>42005</c:v>
                </c:pt>
                <c:pt idx="147">
                  <c:v>42036</c:v>
                </c:pt>
                <c:pt idx="148">
                  <c:v>42064</c:v>
                </c:pt>
                <c:pt idx="149">
                  <c:v>42095</c:v>
                </c:pt>
                <c:pt idx="150">
                  <c:v>42125</c:v>
                </c:pt>
                <c:pt idx="151">
                  <c:v>42156</c:v>
                </c:pt>
                <c:pt idx="152">
                  <c:v>42186</c:v>
                </c:pt>
                <c:pt idx="153">
                  <c:v>42217</c:v>
                </c:pt>
                <c:pt idx="154">
                  <c:v>42248</c:v>
                </c:pt>
                <c:pt idx="155">
                  <c:v>42278</c:v>
                </c:pt>
                <c:pt idx="156">
                  <c:v>42309</c:v>
                </c:pt>
                <c:pt idx="157">
                  <c:v>42339</c:v>
                </c:pt>
                <c:pt idx="158">
                  <c:v>42370</c:v>
                </c:pt>
                <c:pt idx="159">
                  <c:v>42401</c:v>
                </c:pt>
                <c:pt idx="160">
                  <c:v>42430</c:v>
                </c:pt>
                <c:pt idx="161">
                  <c:v>42461</c:v>
                </c:pt>
                <c:pt idx="162">
                  <c:v>42491</c:v>
                </c:pt>
                <c:pt idx="163">
                  <c:v>42522</c:v>
                </c:pt>
                <c:pt idx="164">
                  <c:v>42552</c:v>
                </c:pt>
                <c:pt idx="165">
                  <c:v>42583</c:v>
                </c:pt>
                <c:pt idx="166">
                  <c:v>42614</c:v>
                </c:pt>
                <c:pt idx="167">
                  <c:v>42644</c:v>
                </c:pt>
                <c:pt idx="168">
                  <c:v>42675</c:v>
                </c:pt>
                <c:pt idx="169">
                  <c:v>42705</c:v>
                </c:pt>
                <c:pt idx="170">
                  <c:v>42736</c:v>
                </c:pt>
                <c:pt idx="171">
                  <c:v>42767</c:v>
                </c:pt>
                <c:pt idx="172">
                  <c:v>42795</c:v>
                </c:pt>
                <c:pt idx="173">
                  <c:v>42826</c:v>
                </c:pt>
                <c:pt idx="174">
                  <c:v>42856</c:v>
                </c:pt>
                <c:pt idx="175">
                  <c:v>42887</c:v>
                </c:pt>
                <c:pt idx="176">
                  <c:v>42917</c:v>
                </c:pt>
                <c:pt idx="177">
                  <c:v>42948</c:v>
                </c:pt>
                <c:pt idx="178">
                  <c:v>42979</c:v>
                </c:pt>
                <c:pt idx="179">
                  <c:v>43009</c:v>
                </c:pt>
                <c:pt idx="180">
                  <c:v>43040</c:v>
                </c:pt>
                <c:pt idx="181">
                  <c:v>43070</c:v>
                </c:pt>
                <c:pt idx="182">
                  <c:v>43101</c:v>
                </c:pt>
                <c:pt idx="183">
                  <c:v>43132</c:v>
                </c:pt>
                <c:pt idx="184">
                  <c:v>43160</c:v>
                </c:pt>
                <c:pt idx="185">
                  <c:v>43191</c:v>
                </c:pt>
                <c:pt idx="186">
                  <c:v>43221</c:v>
                </c:pt>
                <c:pt idx="187">
                  <c:v>43252</c:v>
                </c:pt>
                <c:pt idx="188">
                  <c:v>43282</c:v>
                </c:pt>
                <c:pt idx="189">
                  <c:v>43313</c:v>
                </c:pt>
                <c:pt idx="190">
                  <c:v>43344</c:v>
                </c:pt>
                <c:pt idx="191">
                  <c:v>43374</c:v>
                </c:pt>
                <c:pt idx="192">
                  <c:v>43405</c:v>
                </c:pt>
                <c:pt idx="193">
                  <c:v>43435</c:v>
                </c:pt>
              </c:numCache>
            </c:numRef>
          </c:cat>
          <c:val>
            <c:numRef>
              <c:f>NFSP!$B$134:$B$327</c:f>
              <c:numCache>
                <c:formatCode>0.0%</c:formatCode>
                <c:ptCount val="194"/>
                <c:pt idx="0">
                  <c:v>-3.3080342344473698E-2</c:v>
                </c:pt>
                <c:pt idx="1">
                  <c:v>-3.1921617318099754E-2</c:v>
                </c:pt>
                <c:pt idx="2">
                  <c:v>-3.2431366105973677E-2</c:v>
                </c:pt>
                <c:pt idx="3">
                  <c:v>-3.3519326854440187E-2</c:v>
                </c:pt>
                <c:pt idx="4">
                  <c:v>-3.333624325080356E-2</c:v>
                </c:pt>
                <c:pt idx="5">
                  <c:v>-3.5686802873906652E-2</c:v>
                </c:pt>
                <c:pt idx="6">
                  <c:v>-3.6106935260570773E-2</c:v>
                </c:pt>
                <c:pt idx="7">
                  <c:v>-3.4210888819092684E-2</c:v>
                </c:pt>
                <c:pt idx="8">
                  <c:v>-3.4196000638521747E-2</c:v>
                </c:pt>
                <c:pt idx="9">
                  <c:v>-3.551199422750808E-2</c:v>
                </c:pt>
                <c:pt idx="10">
                  <c:v>-3.3529268387562955E-2</c:v>
                </c:pt>
                <c:pt idx="11">
                  <c:v>-3.3442670452873559E-2</c:v>
                </c:pt>
                <c:pt idx="12">
                  <c:v>-3.3609689694469889E-2</c:v>
                </c:pt>
                <c:pt idx="13">
                  <c:v>-3.2359001259799139E-2</c:v>
                </c:pt>
                <c:pt idx="14">
                  <c:v>-3.3464875094649169E-2</c:v>
                </c:pt>
                <c:pt idx="15">
                  <c:v>-3.3261398484756226E-2</c:v>
                </c:pt>
                <c:pt idx="16">
                  <c:v>-3.4255253283626136E-2</c:v>
                </c:pt>
                <c:pt idx="17">
                  <c:v>-3.2882541135551488E-2</c:v>
                </c:pt>
                <c:pt idx="18">
                  <c:v>-3.3346048907894318E-2</c:v>
                </c:pt>
                <c:pt idx="19">
                  <c:v>-3.5941039152304462E-2</c:v>
                </c:pt>
                <c:pt idx="20">
                  <c:v>-3.602005234387206E-2</c:v>
                </c:pt>
                <c:pt idx="21">
                  <c:v>-3.678337695382617E-2</c:v>
                </c:pt>
                <c:pt idx="22">
                  <c:v>-3.6487779520832049E-2</c:v>
                </c:pt>
                <c:pt idx="23">
                  <c:v>-3.6277351089706096E-2</c:v>
                </c:pt>
                <c:pt idx="24">
                  <c:v>-3.5105494817793716E-2</c:v>
                </c:pt>
                <c:pt idx="25">
                  <c:v>-3.6888465134987718E-2</c:v>
                </c:pt>
                <c:pt idx="26">
                  <c:v>-3.7827607746194002E-2</c:v>
                </c:pt>
                <c:pt idx="27">
                  <c:v>-3.6435555378098318E-2</c:v>
                </c:pt>
                <c:pt idx="28">
                  <c:v>-3.7262179916871314E-2</c:v>
                </c:pt>
                <c:pt idx="29">
                  <c:v>-4.075326950161199E-2</c:v>
                </c:pt>
                <c:pt idx="30">
                  <c:v>-4.0069203359793783E-2</c:v>
                </c:pt>
                <c:pt idx="31">
                  <c:v>-3.9943838884059307E-2</c:v>
                </c:pt>
                <c:pt idx="32">
                  <c:v>-4.0185736998719655E-2</c:v>
                </c:pt>
                <c:pt idx="33">
                  <c:v>-4.0229310116539282E-2</c:v>
                </c:pt>
                <c:pt idx="34">
                  <c:v>-3.9369715543824714E-2</c:v>
                </c:pt>
                <c:pt idx="35">
                  <c:v>-3.9700349899979268E-2</c:v>
                </c:pt>
                <c:pt idx="36">
                  <c:v>-3.9106656125112695E-2</c:v>
                </c:pt>
                <c:pt idx="37">
                  <c:v>-3.7448862172716903E-2</c:v>
                </c:pt>
                <c:pt idx="38">
                  <c:v>-3.4170921208034867E-2</c:v>
                </c:pt>
                <c:pt idx="39">
                  <c:v>-3.3735925195407752E-2</c:v>
                </c:pt>
                <c:pt idx="40">
                  <c:v>-3.2907251573292065E-2</c:v>
                </c:pt>
                <c:pt idx="41">
                  <c:v>-3.3140499746260439E-2</c:v>
                </c:pt>
                <c:pt idx="42">
                  <c:v>-3.2976766616354659E-2</c:v>
                </c:pt>
                <c:pt idx="43">
                  <c:v>-3.3218890740418346E-2</c:v>
                </c:pt>
                <c:pt idx="44">
                  <c:v>-3.2366157043557713E-2</c:v>
                </c:pt>
                <c:pt idx="45">
                  <c:v>-3.3523712194212629E-2</c:v>
                </c:pt>
                <c:pt idx="46">
                  <c:v>-3.2226893452826776E-2</c:v>
                </c:pt>
                <c:pt idx="47">
                  <c:v>-3.2857349735874057E-2</c:v>
                </c:pt>
                <c:pt idx="48">
                  <c:v>-3.2842958471073345E-2</c:v>
                </c:pt>
                <c:pt idx="49">
                  <c:v>-3.1507365321618255E-2</c:v>
                </c:pt>
                <c:pt idx="50">
                  <c:v>-3.4897842525949026E-2</c:v>
                </c:pt>
                <c:pt idx="51">
                  <c:v>-3.4983055463891875E-2</c:v>
                </c:pt>
                <c:pt idx="52">
                  <c:v>-3.4126229559427304E-2</c:v>
                </c:pt>
                <c:pt idx="53">
                  <c:v>-3.4105140278415651E-2</c:v>
                </c:pt>
                <c:pt idx="54">
                  <c:v>-3.4503655689622451E-2</c:v>
                </c:pt>
                <c:pt idx="55">
                  <c:v>-3.3944438139915302E-2</c:v>
                </c:pt>
                <c:pt idx="56">
                  <c:v>-3.3965132745376631E-2</c:v>
                </c:pt>
                <c:pt idx="57">
                  <c:v>-3.2362188606364292E-2</c:v>
                </c:pt>
                <c:pt idx="58">
                  <c:v>-3.2127320857847592E-2</c:v>
                </c:pt>
                <c:pt idx="59">
                  <c:v>-3.2398560665970848E-2</c:v>
                </c:pt>
                <c:pt idx="60">
                  <c:v>-3.3432984340280997E-2</c:v>
                </c:pt>
                <c:pt idx="61">
                  <c:v>-3.2378480492074396E-2</c:v>
                </c:pt>
                <c:pt idx="62">
                  <c:v>-3.3904607762597107E-2</c:v>
                </c:pt>
                <c:pt idx="63">
                  <c:v>-3.4337162616554111E-2</c:v>
                </c:pt>
                <c:pt idx="64">
                  <c:v>-3.6318289883855472E-2</c:v>
                </c:pt>
                <c:pt idx="65">
                  <c:v>-3.610692805311852E-2</c:v>
                </c:pt>
                <c:pt idx="66">
                  <c:v>-3.5964569898656804E-2</c:v>
                </c:pt>
                <c:pt idx="67">
                  <c:v>-3.6201737466345398E-2</c:v>
                </c:pt>
                <c:pt idx="68">
                  <c:v>-3.7184701339649934E-2</c:v>
                </c:pt>
                <c:pt idx="69">
                  <c:v>-3.7645989625735975E-2</c:v>
                </c:pt>
                <c:pt idx="70">
                  <c:v>-3.8504125312274297E-2</c:v>
                </c:pt>
                <c:pt idx="71">
                  <c:v>-3.9814943014933102E-2</c:v>
                </c:pt>
                <c:pt idx="72">
                  <c:v>-3.6879642575908381E-2</c:v>
                </c:pt>
                <c:pt idx="73">
                  <c:v>-3.3308747482959943E-2</c:v>
                </c:pt>
                <c:pt idx="74">
                  <c:v>-2.8910656234313322E-2</c:v>
                </c:pt>
                <c:pt idx="75">
                  <c:v>-2.7395596304107282E-2</c:v>
                </c:pt>
                <c:pt idx="76">
                  <c:v>-2.5622061189160598E-2</c:v>
                </c:pt>
                <c:pt idx="77">
                  <c:v>-2.30326664086032E-2</c:v>
                </c:pt>
                <c:pt idx="78">
                  <c:v>-2.0918278384581036E-2</c:v>
                </c:pt>
                <c:pt idx="79">
                  <c:v>-1.8652700948861314E-2</c:v>
                </c:pt>
                <c:pt idx="80">
                  <c:v>-1.5993451432552763E-2</c:v>
                </c:pt>
                <c:pt idx="81">
                  <c:v>-1.4578891401266057E-2</c:v>
                </c:pt>
                <c:pt idx="82">
                  <c:v>-1.0694418681358326E-2</c:v>
                </c:pt>
                <c:pt idx="83">
                  <c:v>-9.3614906899333449E-3</c:v>
                </c:pt>
                <c:pt idx="84">
                  <c:v>-1.3295622336650133E-2</c:v>
                </c:pt>
                <c:pt idx="85">
                  <c:v>-1.9432367228807684E-2</c:v>
                </c:pt>
                <c:pt idx="86">
                  <c:v>-2.1838244837523758E-2</c:v>
                </c:pt>
                <c:pt idx="87">
                  <c:v>-2.1510101359778207E-2</c:v>
                </c:pt>
                <c:pt idx="88">
                  <c:v>-1.880411247253256E-2</c:v>
                </c:pt>
                <c:pt idx="89">
                  <c:v>-2.0946051117537917E-2</c:v>
                </c:pt>
                <c:pt idx="90">
                  <c:v>-2.0208618374596404E-2</c:v>
                </c:pt>
                <c:pt idx="91">
                  <c:v>-1.9626335172125427E-2</c:v>
                </c:pt>
                <c:pt idx="92">
                  <c:v>-1.9131403906975646E-2</c:v>
                </c:pt>
                <c:pt idx="93">
                  <c:v>-1.8794140690525426E-2</c:v>
                </c:pt>
                <c:pt idx="94">
                  <c:v>-2.7509126508938164E-2</c:v>
                </c:pt>
                <c:pt idx="95">
                  <c:v>-2.613525639683463E-2</c:v>
                </c:pt>
                <c:pt idx="96">
                  <c:v>-2.3674971121888422E-2</c:v>
                </c:pt>
                <c:pt idx="97">
                  <c:v>-2.6170881076282234E-2</c:v>
                </c:pt>
                <c:pt idx="98">
                  <c:v>-2.6299000590743658E-2</c:v>
                </c:pt>
                <c:pt idx="99">
                  <c:v>-2.716334692998057E-2</c:v>
                </c:pt>
                <c:pt idx="100">
                  <c:v>-3.0343153562485438E-2</c:v>
                </c:pt>
                <c:pt idx="101">
                  <c:v>-2.9476688423104351E-2</c:v>
                </c:pt>
                <c:pt idx="102">
                  <c:v>-3.0823334678680533E-2</c:v>
                </c:pt>
                <c:pt idx="103">
                  <c:v>-3.3143619919844582E-2</c:v>
                </c:pt>
                <c:pt idx="104">
                  <c:v>-3.5739970854676055E-2</c:v>
                </c:pt>
                <c:pt idx="105">
                  <c:v>-3.5230560595730875E-2</c:v>
                </c:pt>
                <c:pt idx="106">
                  <c:v>-3.0282200191029611E-2</c:v>
                </c:pt>
                <c:pt idx="107">
                  <c:v>-3.1018634412366086E-2</c:v>
                </c:pt>
                <c:pt idx="108">
                  <c:v>-3.1711216201023719E-2</c:v>
                </c:pt>
                <c:pt idx="109">
                  <c:v>-2.9410248617570498E-2</c:v>
                </c:pt>
                <c:pt idx="110">
                  <c:v>-3.1055191516431262E-2</c:v>
                </c:pt>
                <c:pt idx="111">
                  <c:v>-3.1186780396810419E-2</c:v>
                </c:pt>
                <c:pt idx="112">
                  <c:v>-3.0165224951726601E-2</c:v>
                </c:pt>
                <c:pt idx="113">
                  <c:v>-2.9099965653547073E-2</c:v>
                </c:pt>
                <c:pt idx="114">
                  <c:v>-2.7813814596656949E-2</c:v>
                </c:pt>
                <c:pt idx="115">
                  <c:v>-2.5335171425508066E-2</c:v>
                </c:pt>
                <c:pt idx="116" formatCode="0%">
                  <c:v>-2.3328804344354814E-2</c:v>
                </c:pt>
                <c:pt idx="117" formatCode="0%">
                  <c:v>-2.2775497171124995E-2</c:v>
                </c:pt>
                <c:pt idx="118" formatCode="0%">
                  <c:v>-2.1235775149602058E-2</c:v>
                </c:pt>
                <c:pt idx="119" formatCode="0%">
                  <c:v>-2.0712756367469248E-2</c:v>
                </c:pt>
                <c:pt idx="120" formatCode="0%">
                  <c:v>-1.7694665616512509E-2</c:v>
                </c:pt>
                <c:pt idx="121" formatCode="0%">
                  <c:v>-2.1797803473318722E-2</c:v>
                </c:pt>
                <c:pt idx="122" formatCode="0%">
                  <c:v>-2.2459014931634751E-2</c:v>
                </c:pt>
                <c:pt idx="123" formatCode="0%">
                  <c:v>-1.9751442183347737E-2</c:v>
                </c:pt>
                <c:pt idx="124" formatCode="0%">
                  <c:v>-1.8205833922199825E-2</c:v>
                </c:pt>
                <c:pt idx="125" formatCode="0%">
                  <c:v>-1.7213227793939623E-2</c:v>
                </c:pt>
                <c:pt idx="126" formatCode="0%">
                  <c:v>-1.7683858319543878E-2</c:v>
                </c:pt>
                <c:pt idx="127" formatCode="0%">
                  <c:v>-1.8050231277870005E-2</c:v>
                </c:pt>
                <c:pt idx="128" formatCode="0%">
                  <c:v>-1.7251727337287956E-2</c:v>
                </c:pt>
                <c:pt idx="129" formatCode="0%">
                  <c:v>-1.6472911663024749E-2</c:v>
                </c:pt>
                <c:pt idx="130" formatCode="0%">
                  <c:v>-1.4277235196809316E-2</c:v>
                </c:pt>
                <c:pt idx="131" formatCode="0%">
                  <c:v>-1.2967929657177336E-2</c:v>
                </c:pt>
                <c:pt idx="132" formatCode="0%">
                  <c:v>-1.9539745798024269E-2</c:v>
                </c:pt>
                <c:pt idx="133" formatCode="0%">
                  <c:v>-1.7125402315154241E-2</c:v>
                </c:pt>
                <c:pt idx="134" formatCode="0%">
                  <c:v>-1.5058023713455528E-2</c:v>
                </c:pt>
                <c:pt idx="135" formatCode="0%">
                  <c:v>-1.5849905637515739E-2</c:v>
                </c:pt>
                <c:pt idx="136" formatCode="0%">
                  <c:v>-1.5744906140935589E-2</c:v>
                </c:pt>
                <c:pt idx="137" formatCode="0%">
                  <c:v>-1.6831195378447218E-2</c:v>
                </c:pt>
                <c:pt idx="138" formatCode="0%">
                  <c:v>-1.3695078083022994E-2</c:v>
                </c:pt>
                <c:pt idx="139" formatCode="0%">
                  <c:v>-1.2291057106886816E-2</c:v>
                </c:pt>
                <c:pt idx="140" formatCode="0%">
                  <c:v>-1.0975057938248123E-2</c:v>
                </c:pt>
                <c:pt idx="141" formatCode="0%">
                  <c:v>-8.4252013969077812E-3</c:v>
                </c:pt>
                <c:pt idx="142" formatCode="0%">
                  <c:v>-5.4642396370029912E-3</c:v>
                </c:pt>
                <c:pt idx="143" formatCode="0%">
                  <c:v>-5.0013973500114559E-3</c:v>
                </c:pt>
                <c:pt idx="144" formatCode="0%">
                  <c:v>1.6067226085391094E-3</c:v>
                </c:pt>
                <c:pt idx="145" formatCode="0%">
                  <c:v>5.6300690854669501E-3</c:v>
                </c:pt>
                <c:pt idx="146">
                  <c:v>5.4134124135547549E-3</c:v>
                </c:pt>
                <c:pt idx="147">
                  <c:v>6.1658103963859569E-3</c:v>
                </c:pt>
                <c:pt idx="148">
                  <c:v>6.6953935052888221E-3</c:v>
                </c:pt>
                <c:pt idx="149">
                  <c:v>7.264031430502282E-3</c:v>
                </c:pt>
                <c:pt idx="150">
                  <c:v>6.5456259865584619E-3</c:v>
                </c:pt>
                <c:pt idx="151">
                  <c:v>7.7351143553493458E-3</c:v>
                </c:pt>
                <c:pt idx="152">
                  <c:v>8.6027305574975458E-3</c:v>
                </c:pt>
                <c:pt idx="153">
                  <c:v>7.3775281956914365E-3</c:v>
                </c:pt>
                <c:pt idx="154">
                  <c:v>4.3124644862185483E-3</c:v>
                </c:pt>
                <c:pt idx="155">
                  <c:v>6.8583101694086332E-3</c:v>
                </c:pt>
                <c:pt idx="156">
                  <c:v>8.7609122742618624E-3</c:v>
                </c:pt>
                <c:pt idx="157">
                  <c:v>1.8554507200133387E-2</c:v>
                </c:pt>
                <c:pt idx="158">
                  <c:v>1.7389002851392384E-2</c:v>
                </c:pt>
                <c:pt idx="159">
                  <c:v>2.0760648113013834E-2</c:v>
                </c:pt>
                <c:pt idx="160">
                  <c:v>2.2532263015727926E-2</c:v>
                </c:pt>
                <c:pt idx="161">
                  <c:v>2.3015747321787548E-2</c:v>
                </c:pt>
                <c:pt idx="162">
                  <c:v>2.4784707380207025E-2</c:v>
                </c:pt>
                <c:pt idx="163">
                  <c:v>2.4743905004187064E-2</c:v>
                </c:pt>
                <c:pt idx="164">
                  <c:v>2.5118754310858457E-2</c:v>
                </c:pt>
                <c:pt idx="165">
                  <c:v>2.7417010002894128E-2</c:v>
                </c:pt>
                <c:pt idx="166">
                  <c:v>3.0479389439462219E-2</c:v>
                </c:pt>
                <c:pt idx="167">
                  <c:v>2.2180650931725061E-2</c:v>
                </c:pt>
                <c:pt idx="168">
                  <c:v>2.5230617866763505E-2</c:v>
                </c:pt>
                <c:pt idx="169">
                  <c:v>2.4889748883847762E-2</c:v>
                </c:pt>
                <c:pt idx="170">
                  <c:v>2.3343456835237138E-2</c:v>
                </c:pt>
                <c:pt idx="171">
                  <c:v>2.3325437075012664E-2</c:v>
                </c:pt>
                <c:pt idx="172">
                  <c:v>2.3291266477630072E-2</c:v>
                </c:pt>
                <c:pt idx="173">
                  <c:v>2.2801512281909433E-2</c:v>
                </c:pt>
                <c:pt idx="174">
                  <c:v>2.4640974107459575E-2</c:v>
                </c:pt>
                <c:pt idx="175">
                  <c:v>2.6035813391851091E-2</c:v>
                </c:pt>
                <c:pt idx="176">
                  <c:v>2.6444488920489215E-2</c:v>
                </c:pt>
                <c:pt idx="177">
                  <c:v>2.4382343847005789E-2</c:v>
                </c:pt>
                <c:pt idx="178">
                  <c:v>2.3486623416399715E-2</c:v>
                </c:pt>
                <c:pt idx="179">
                  <c:v>2.8750493223587748E-2</c:v>
                </c:pt>
                <c:pt idx="180">
                  <c:v>2.2791435742266074E-2</c:v>
                </c:pt>
                <c:pt idx="181">
                  <c:v>1.6857268709457047E-2</c:v>
                </c:pt>
                <c:pt idx="182">
                  <c:v>1.5235270563982837E-2</c:v>
                </c:pt>
                <c:pt idx="183">
                  <c:v>1.4282556858080872E-2</c:v>
                </c:pt>
                <c:pt idx="184">
                  <c:v>1.6382785073922407E-2</c:v>
                </c:pt>
                <c:pt idx="185">
                  <c:v>1.777609227431098E-2</c:v>
                </c:pt>
                <c:pt idx="186">
                  <c:v>1.437053148351207E-2</c:v>
                </c:pt>
                <c:pt idx="187">
                  <c:v>1.344996087862765E-2</c:v>
                </c:pt>
                <c:pt idx="188">
                  <c:v>1.1447284387104217E-2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A2-4364-AF90-688F384C36DF}"/>
            </c:ext>
          </c:extLst>
        </c:ser>
        <c:ser>
          <c:idx val="1"/>
          <c:order val="1"/>
          <c:tx>
            <c:strRef>
              <c:f>NFSP!$C$2</c:f>
              <c:strCache>
                <c:ptCount val="1"/>
                <c:pt idx="0">
                  <c:v>Juros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NFSP!$A$134:$A$327</c:f>
              <c:numCache>
                <c:formatCode>mmm\-yy</c:formatCode>
                <c:ptCount val="194"/>
                <c:pt idx="0">
                  <c:v>37561</c:v>
                </c:pt>
                <c:pt idx="1">
                  <c:v>37591</c:v>
                </c:pt>
                <c:pt idx="2">
                  <c:v>37622</c:v>
                </c:pt>
                <c:pt idx="3">
                  <c:v>37653</c:v>
                </c:pt>
                <c:pt idx="4">
                  <c:v>37681</c:v>
                </c:pt>
                <c:pt idx="5">
                  <c:v>37712</c:v>
                </c:pt>
                <c:pt idx="6">
                  <c:v>37742</c:v>
                </c:pt>
                <c:pt idx="7">
                  <c:v>37773</c:v>
                </c:pt>
                <c:pt idx="8">
                  <c:v>37803</c:v>
                </c:pt>
                <c:pt idx="9">
                  <c:v>37834</c:v>
                </c:pt>
                <c:pt idx="10">
                  <c:v>37865</c:v>
                </c:pt>
                <c:pt idx="11">
                  <c:v>37895</c:v>
                </c:pt>
                <c:pt idx="12">
                  <c:v>37926</c:v>
                </c:pt>
                <c:pt idx="13">
                  <c:v>37956</c:v>
                </c:pt>
                <c:pt idx="14">
                  <c:v>37987</c:v>
                </c:pt>
                <c:pt idx="15">
                  <c:v>38018</c:v>
                </c:pt>
                <c:pt idx="16">
                  <c:v>38047</c:v>
                </c:pt>
                <c:pt idx="17">
                  <c:v>38078</c:v>
                </c:pt>
                <c:pt idx="18">
                  <c:v>38108</c:v>
                </c:pt>
                <c:pt idx="19">
                  <c:v>38139</c:v>
                </c:pt>
                <c:pt idx="20">
                  <c:v>38169</c:v>
                </c:pt>
                <c:pt idx="21">
                  <c:v>38200</c:v>
                </c:pt>
                <c:pt idx="22">
                  <c:v>38231</c:v>
                </c:pt>
                <c:pt idx="23">
                  <c:v>38261</c:v>
                </c:pt>
                <c:pt idx="24">
                  <c:v>38292</c:v>
                </c:pt>
                <c:pt idx="25">
                  <c:v>38322</c:v>
                </c:pt>
                <c:pt idx="26">
                  <c:v>38353</c:v>
                </c:pt>
                <c:pt idx="27">
                  <c:v>38384</c:v>
                </c:pt>
                <c:pt idx="28">
                  <c:v>38412</c:v>
                </c:pt>
                <c:pt idx="29">
                  <c:v>38443</c:v>
                </c:pt>
                <c:pt idx="30">
                  <c:v>38473</c:v>
                </c:pt>
                <c:pt idx="31">
                  <c:v>38504</c:v>
                </c:pt>
                <c:pt idx="32">
                  <c:v>38534</c:v>
                </c:pt>
                <c:pt idx="33">
                  <c:v>38565</c:v>
                </c:pt>
                <c:pt idx="34">
                  <c:v>38596</c:v>
                </c:pt>
                <c:pt idx="35">
                  <c:v>38626</c:v>
                </c:pt>
                <c:pt idx="36">
                  <c:v>38657</c:v>
                </c:pt>
                <c:pt idx="37">
                  <c:v>38687</c:v>
                </c:pt>
                <c:pt idx="38">
                  <c:v>38718</c:v>
                </c:pt>
                <c:pt idx="39">
                  <c:v>38749</c:v>
                </c:pt>
                <c:pt idx="40">
                  <c:v>38777</c:v>
                </c:pt>
                <c:pt idx="41">
                  <c:v>38808</c:v>
                </c:pt>
                <c:pt idx="42">
                  <c:v>38838</c:v>
                </c:pt>
                <c:pt idx="43">
                  <c:v>38869</c:v>
                </c:pt>
                <c:pt idx="44">
                  <c:v>38899</c:v>
                </c:pt>
                <c:pt idx="45">
                  <c:v>38930</c:v>
                </c:pt>
                <c:pt idx="46">
                  <c:v>38961</c:v>
                </c:pt>
                <c:pt idx="47">
                  <c:v>38991</c:v>
                </c:pt>
                <c:pt idx="48">
                  <c:v>39022</c:v>
                </c:pt>
                <c:pt idx="49">
                  <c:v>39052</c:v>
                </c:pt>
                <c:pt idx="50">
                  <c:v>39083</c:v>
                </c:pt>
                <c:pt idx="51">
                  <c:v>39114</c:v>
                </c:pt>
                <c:pt idx="52">
                  <c:v>39142</c:v>
                </c:pt>
                <c:pt idx="53">
                  <c:v>39173</c:v>
                </c:pt>
                <c:pt idx="54">
                  <c:v>39203</c:v>
                </c:pt>
                <c:pt idx="55">
                  <c:v>39234</c:v>
                </c:pt>
                <c:pt idx="56">
                  <c:v>39264</c:v>
                </c:pt>
                <c:pt idx="57">
                  <c:v>39295</c:v>
                </c:pt>
                <c:pt idx="58">
                  <c:v>39326</c:v>
                </c:pt>
                <c:pt idx="59">
                  <c:v>39356</c:v>
                </c:pt>
                <c:pt idx="60">
                  <c:v>39387</c:v>
                </c:pt>
                <c:pt idx="61">
                  <c:v>39417</c:v>
                </c:pt>
                <c:pt idx="62">
                  <c:v>39448</c:v>
                </c:pt>
                <c:pt idx="63">
                  <c:v>39479</c:v>
                </c:pt>
                <c:pt idx="64">
                  <c:v>39508</c:v>
                </c:pt>
                <c:pt idx="65">
                  <c:v>39539</c:v>
                </c:pt>
                <c:pt idx="66">
                  <c:v>39569</c:v>
                </c:pt>
                <c:pt idx="67">
                  <c:v>39600</c:v>
                </c:pt>
                <c:pt idx="68">
                  <c:v>39630</c:v>
                </c:pt>
                <c:pt idx="69">
                  <c:v>39661</c:v>
                </c:pt>
                <c:pt idx="70">
                  <c:v>39692</c:v>
                </c:pt>
                <c:pt idx="71">
                  <c:v>39722</c:v>
                </c:pt>
                <c:pt idx="72">
                  <c:v>39753</c:v>
                </c:pt>
                <c:pt idx="73">
                  <c:v>39783</c:v>
                </c:pt>
                <c:pt idx="74">
                  <c:v>39814</c:v>
                </c:pt>
                <c:pt idx="75">
                  <c:v>39845</c:v>
                </c:pt>
                <c:pt idx="76">
                  <c:v>39873</c:v>
                </c:pt>
                <c:pt idx="77">
                  <c:v>39904</c:v>
                </c:pt>
                <c:pt idx="78">
                  <c:v>39934</c:v>
                </c:pt>
                <c:pt idx="79">
                  <c:v>39965</c:v>
                </c:pt>
                <c:pt idx="80">
                  <c:v>39995</c:v>
                </c:pt>
                <c:pt idx="81">
                  <c:v>40026</c:v>
                </c:pt>
                <c:pt idx="82">
                  <c:v>40057</c:v>
                </c:pt>
                <c:pt idx="83">
                  <c:v>40087</c:v>
                </c:pt>
                <c:pt idx="84">
                  <c:v>40118</c:v>
                </c:pt>
                <c:pt idx="85">
                  <c:v>40148</c:v>
                </c:pt>
                <c:pt idx="86">
                  <c:v>40179</c:v>
                </c:pt>
                <c:pt idx="87">
                  <c:v>40210</c:v>
                </c:pt>
                <c:pt idx="88">
                  <c:v>40238</c:v>
                </c:pt>
                <c:pt idx="89">
                  <c:v>40269</c:v>
                </c:pt>
                <c:pt idx="90">
                  <c:v>40299</c:v>
                </c:pt>
                <c:pt idx="91">
                  <c:v>40330</c:v>
                </c:pt>
                <c:pt idx="92">
                  <c:v>40360</c:v>
                </c:pt>
                <c:pt idx="93">
                  <c:v>40391</c:v>
                </c:pt>
                <c:pt idx="94">
                  <c:v>40422</c:v>
                </c:pt>
                <c:pt idx="95">
                  <c:v>40452</c:v>
                </c:pt>
                <c:pt idx="96">
                  <c:v>40483</c:v>
                </c:pt>
                <c:pt idx="97">
                  <c:v>40513</c:v>
                </c:pt>
                <c:pt idx="98">
                  <c:v>40544</c:v>
                </c:pt>
                <c:pt idx="99">
                  <c:v>40575</c:v>
                </c:pt>
                <c:pt idx="100">
                  <c:v>40603</c:v>
                </c:pt>
                <c:pt idx="101">
                  <c:v>40634</c:v>
                </c:pt>
                <c:pt idx="102">
                  <c:v>40664</c:v>
                </c:pt>
                <c:pt idx="103">
                  <c:v>40695</c:v>
                </c:pt>
                <c:pt idx="104">
                  <c:v>40725</c:v>
                </c:pt>
                <c:pt idx="105">
                  <c:v>40756</c:v>
                </c:pt>
                <c:pt idx="106">
                  <c:v>40787</c:v>
                </c:pt>
                <c:pt idx="107">
                  <c:v>40817</c:v>
                </c:pt>
                <c:pt idx="108">
                  <c:v>40848</c:v>
                </c:pt>
                <c:pt idx="109">
                  <c:v>40878</c:v>
                </c:pt>
                <c:pt idx="110">
                  <c:v>40909</c:v>
                </c:pt>
                <c:pt idx="111">
                  <c:v>40940</c:v>
                </c:pt>
                <c:pt idx="112">
                  <c:v>40969</c:v>
                </c:pt>
                <c:pt idx="113">
                  <c:v>41000</c:v>
                </c:pt>
                <c:pt idx="114">
                  <c:v>41030</c:v>
                </c:pt>
                <c:pt idx="115">
                  <c:v>41061</c:v>
                </c:pt>
                <c:pt idx="116">
                  <c:v>41091</c:v>
                </c:pt>
                <c:pt idx="117">
                  <c:v>41122</c:v>
                </c:pt>
                <c:pt idx="118">
                  <c:v>41153</c:v>
                </c:pt>
                <c:pt idx="119">
                  <c:v>41183</c:v>
                </c:pt>
                <c:pt idx="120">
                  <c:v>41214</c:v>
                </c:pt>
                <c:pt idx="121">
                  <c:v>41244</c:v>
                </c:pt>
                <c:pt idx="122">
                  <c:v>41275</c:v>
                </c:pt>
                <c:pt idx="123">
                  <c:v>41306</c:v>
                </c:pt>
                <c:pt idx="124">
                  <c:v>41334</c:v>
                </c:pt>
                <c:pt idx="125">
                  <c:v>41365</c:v>
                </c:pt>
                <c:pt idx="126">
                  <c:v>41395</c:v>
                </c:pt>
                <c:pt idx="127">
                  <c:v>41426</c:v>
                </c:pt>
                <c:pt idx="128">
                  <c:v>41456</c:v>
                </c:pt>
                <c:pt idx="129">
                  <c:v>41487</c:v>
                </c:pt>
                <c:pt idx="130">
                  <c:v>41518</c:v>
                </c:pt>
                <c:pt idx="131">
                  <c:v>41548</c:v>
                </c:pt>
                <c:pt idx="132">
                  <c:v>41579</c:v>
                </c:pt>
                <c:pt idx="133">
                  <c:v>41609</c:v>
                </c:pt>
                <c:pt idx="134">
                  <c:v>41640</c:v>
                </c:pt>
                <c:pt idx="135">
                  <c:v>41671</c:v>
                </c:pt>
                <c:pt idx="136">
                  <c:v>41699</c:v>
                </c:pt>
                <c:pt idx="137">
                  <c:v>41730</c:v>
                </c:pt>
                <c:pt idx="138">
                  <c:v>41760</c:v>
                </c:pt>
                <c:pt idx="139">
                  <c:v>41791</c:v>
                </c:pt>
                <c:pt idx="140">
                  <c:v>41821</c:v>
                </c:pt>
                <c:pt idx="141">
                  <c:v>41852</c:v>
                </c:pt>
                <c:pt idx="142">
                  <c:v>41883</c:v>
                </c:pt>
                <c:pt idx="143">
                  <c:v>41913</c:v>
                </c:pt>
                <c:pt idx="144">
                  <c:v>41944</c:v>
                </c:pt>
                <c:pt idx="145">
                  <c:v>41974</c:v>
                </c:pt>
                <c:pt idx="146">
                  <c:v>42005</c:v>
                </c:pt>
                <c:pt idx="147">
                  <c:v>42036</c:v>
                </c:pt>
                <c:pt idx="148">
                  <c:v>42064</c:v>
                </c:pt>
                <c:pt idx="149">
                  <c:v>42095</c:v>
                </c:pt>
                <c:pt idx="150">
                  <c:v>42125</c:v>
                </c:pt>
                <c:pt idx="151">
                  <c:v>42156</c:v>
                </c:pt>
                <c:pt idx="152">
                  <c:v>42186</c:v>
                </c:pt>
                <c:pt idx="153">
                  <c:v>42217</c:v>
                </c:pt>
                <c:pt idx="154">
                  <c:v>42248</c:v>
                </c:pt>
                <c:pt idx="155">
                  <c:v>42278</c:v>
                </c:pt>
                <c:pt idx="156">
                  <c:v>42309</c:v>
                </c:pt>
                <c:pt idx="157">
                  <c:v>42339</c:v>
                </c:pt>
                <c:pt idx="158">
                  <c:v>42370</c:v>
                </c:pt>
                <c:pt idx="159">
                  <c:v>42401</c:v>
                </c:pt>
                <c:pt idx="160">
                  <c:v>42430</c:v>
                </c:pt>
                <c:pt idx="161">
                  <c:v>42461</c:v>
                </c:pt>
                <c:pt idx="162">
                  <c:v>42491</c:v>
                </c:pt>
                <c:pt idx="163">
                  <c:v>42522</c:v>
                </c:pt>
                <c:pt idx="164">
                  <c:v>42552</c:v>
                </c:pt>
                <c:pt idx="165">
                  <c:v>42583</c:v>
                </c:pt>
                <c:pt idx="166">
                  <c:v>42614</c:v>
                </c:pt>
                <c:pt idx="167">
                  <c:v>42644</c:v>
                </c:pt>
                <c:pt idx="168">
                  <c:v>42675</c:v>
                </c:pt>
                <c:pt idx="169">
                  <c:v>42705</c:v>
                </c:pt>
                <c:pt idx="170">
                  <c:v>42736</c:v>
                </c:pt>
                <c:pt idx="171">
                  <c:v>42767</c:v>
                </c:pt>
                <c:pt idx="172">
                  <c:v>42795</c:v>
                </c:pt>
                <c:pt idx="173">
                  <c:v>42826</c:v>
                </c:pt>
                <c:pt idx="174">
                  <c:v>42856</c:v>
                </c:pt>
                <c:pt idx="175">
                  <c:v>42887</c:v>
                </c:pt>
                <c:pt idx="176">
                  <c:v>42917</c:v>
                </c:pt>
                <c:pt idx="177">
                  <c:v>42948</c:v>
                </c:pt>
                <c:pt idx="178">
                  <c:v>42979</c:v>
                </c:pt>
                <c:pt idx="179">
                  <c:v>43009</c:v>
                </c:pt>
                <c:pt idx="180">
                  <c:v>43040</c:v>
                </c:pt>
                <c:pt idx="181">
                  <c:v>43070</c:v>
                </c:pt>
                <c:pt idx="182">
                  <c:v>43101</c:v>
                </c:pt>
                <c:pt idx="183">
                  <c:v>43132</c:v>
                </c:pt>
                <c:pt idx="184">
                  <c:v>43160</c:v>
                </c:pt>
                <c:pt idx="185">
                  <c:v>43191</c:v>
                </c:pt>
                <c:pt idx="186">
                  <c:v>43221</c:v>
                </c:pt>
                <c:pt idx="187">
                  <c:v>43252</c:v>
                </c:pt>
                <c:pt idx="188">
                  <c:v>43282</c:v>
                </c:pt>
                <c:pt idx="189">
                  <c:v>43313</c:v>
                </c:pt>
                <c:pt idx="190">
                  <c:v>43344</c:v>
                </c:pt>
                <c:pt idx="191">
                  <c:v>43374</c:v>
                </c:pt>
                <c:pt idx="192">
                  <c:v>43405</c:v>
                </c:pt>
                <c:pt idx="193">
                  <c:v>43435</c:v>
                </c:pt>
              </c:numCache>
            </c:numRef>
          </c:cat>
          <c:val>
            <c:numRef>
              <c:f>NFSP!$C$134:$C$327</c:f>
              <c:numCache>
                <c:formatCode>0.0%</c:formatCode>
                <c:ptCount val="194"/>
                <c:pt idx="0">
                  <c:v>7.1047831831762373E-2</c:v>
                </c:pt>
                <c:pt idx="1">
                  <c:v>7.6081770832337497E-2</c:v>
                </c:pt>
                <c:pt idx="2">
                  <c:v>8.1699830212457747E-2</c:v>
                </c:pt>
                <c:pt idx="3">
                  <c:v>8.4671532349983661E-2</c:v>
                </c:pt>
                <c:pt idx="4">
                  <c:v>8.717059641338154E-2</c:v>
                </c:pt>
                <c:pt idx="5">
                  <c:v>8.540259667316491E-2</c:v>
                </c:pt>
                <c:pt idx="6">
                  <c:v>8.75926214799298E-2</c:v>
                </c:pt>
                <c:pt idx="7">
                  <c:v>8.8105886652805609E-2</c:v>
                </c:pt>
                <c:pt idx="8">
                  <c:v>9.3258270687193945E-2</c:v>
                </c:pt>
                <c:pt idx="9">
                  <c:v>9.4613118371850352E-2</c:v>
                </c:pt>
                <c:pt idx="10">
                  <c:v>9.3250965853175202E-2</c:v>
                </c:pt>
                <c:pt idx="11">
                  <c:v>8.910364686097387E-2</c:v>
                </c:pt>
                <c:pt idx="12">
                  <c:v>9.0198727597943965E-2</c:v>
                </c:pt>
                <c:pt idx="13">
                  <c:v>8.416705637924364E-2</c:v>
                </c:pt>
                <c:pt idx="14">
                  <c:v>7.949516310003478E-2</c:v>
                </c:pt>
                <c:pt idx="15">
                  <c:v>7.6481092567356357E-2</c:v>
                </c:pt>
                <c:pt idx="16">
                  <c:v>7.427858117498766E-2</c:v>
                </c:pt>
                <c:pt idx="17">
                  <c:v>7.5843482602584542E-2</c:v>
                </c:pt>
                <c:pt idx="18">
                  <c:v>7.3499307367672073E-2</c:v>
                </c:pt>
                <c:pt idx="19">
                  <c:v>7.2903667867624034E-2</c:v>
                </c:pt>
                <c:pt idx="20">
                  <c:v>6.9340034997196806E-2</c:v>
                </c:pt>
                <c:pt idx="21">
                  <c:v>6.7807365693335384E-2</c:v>
                </c:pt>
                <c:pt idx="22">
                  <c:v>6.7020153601504096E-2</c:v>
                </c:pt>
                <c:pt idx="23">
                  <c:v>6.7316449128283593E-2</c:v>
                </c:pt>
                <c:pt idx="24">
                  <c:v>6.5142958278229857E-2</c:v>
                </c:pt>
                <c:pt idx="25">
                  <c:v>6.5648954307781421E-2</c:v>
                </c:pt>
                <c:pt idx="26">
                  <c:v>6.5602504402900177E-2</c:v>
                </c:pt>
                <c:pt idx="27">
                  <c:v>6.5766381840161467E-2</c:v>
                </c:pt>
                <c:pt idx="28">
                  <c:v>6.7039636659198182E-2</c:v>
                </c:pt>
                <c:pt idx="29">
                  <c:v>6.814570546589202E-2</c:v>
                </c:pt>
                <c:pt idx="30">
                  <c:v>6.8931660603371622E-2</c:v>
                </c:pt>
                <c:pt idx="31">
                  <c:v>7.0977473680914116E-2</c:v>
                </c:pt>
                <c:pt idx="32">
                  <c:v>7.1525059802199004E-2</c:v>
                </c:pt>
                <c:pt idx="33">
                  <c:v>7.164684365598939E-2</c:v>
                </c:pt>
                <c:pt idx="34">
                  <c:v>7.2439410910337579E-2</c:v>
                </c:pt>
                <c:pt idx="35">
                  <c:v>7.2856181996117514E-2</c:v>
                </c:pt>
                <c:pt idx="36">
                  <c:v>7.3577698501754857E-2</c:v>
                </c:pt>
                <c:pt idx="37">
                  <c:v>7.2834742030838687E-2</c:v>
                </c:pt>
                <c:pt idx="38">
                  <c:v>7.4709470644516857E-2</c:v>
                </c:pt>
                <c:pt idx="39">
                  <c:v>7.4873881352177526E-2</c:v>
                </c:pt>
                <c:pt idx="40">
                  <c:v>7.4028727744540862E-2</c:v>
                </c:pt>
                <c:pt idx="41">
                  <c:v>7.3409917872901881E-2</c:v>
                </c:pt>
                <c:pt idx="42">
                  <c:v>7.0132988010859126E-2</c:v>
                </c:pt>
                <c:pt idx="43">
                  <c:v>7.0457235030357376E-2</c:v>
                </c:pt>
                <c:pt idx="44">
                  <c:v>7.0370215048304832E-2</c:v>
                </c:pt>
                <c:pt idx="45">
                  <c:v>7.0637144330813889E-2</c:v>
                </c:pt>
                <c:pt idx="46">
                  <c:v>6.8763855286012726E-2</c:v>
                </c:pt>
                <c:pt idx="47">
                  <c:v>6.8003295415426546E-2</c:v>
                </c:pt>
                <c:pt idx="48">
                  <c:v>6.7043876030732558E-2</c:v>
                </c:pt>
                <c:pt idx="49">
                  <c:v>6.7204204836217002E-2</c:v>
                </c:pt>
                <c:pt idx="50">
                  <c:v>6.4968898761717894E-2</c:v>
                </c:pt>
                <c:pt idx="51">
                  <c:v>6.3466772811158353E-2</c:v>
                </c:pt>
                <c:pt idx="52">
                  <c:v>6.3158848942064361E-2</c:v>
                </c:pt>
                <c:pt idx="53">
                  <c:v>6.2381771802018142E-2</c:v>
                </c:pt>
                <c:pt idx="54">
                  <c:v>6.5297590461868546E-2</c:v>
                </c:pt>
                <c:pt idx="55">
                  <c:v>6.2109839789348288E-2</c:v>
                </c:pt>
                <c:pt idx="56">
                  <c:v>6.1722313810341413E-2</c:v>
                </c:pt>
                <c:pt idx="57">
                  <c:v>5.9408503915231552E-2</c:v>
                </c:pt>
                <c:pt idx="58">
                  <c:v>6.0587685097714061E-2</c:v>
                </c:pt>
                <c:pt idx="59">
                  <c:v>6.0984052825032976E-2</c:v>
                </c:pt>
                <c:pt idx="60">
                  <c:v>6.047187740190893E-2</c:v>
                </c:pt>
                <c:pt idx="61">
                  <c:v>5.9751014152700496E-2</c:v>
                </c:pt>
                <c:pt idx="62">
                  <c:v>5.889423913011798E-2</c:v>
                </c:pt>
                <c:pt idx="63">
                  <c:v>5.9882810442509218E-2</c:v>
                </c:pt>
                <c:pt idx="64">
                  <c:v>5.8452052818353563E-2</c:v>
                </c:pt>
                <c:pt idx="65">
                  <c:v>5.8606739014327509E-2</c:v>
                </c:pt>
                <c:pt idx="66">
                  <c:v>5.7806947938002201E-2</c:v>
                </c:pt>
                <c:pt idx="67">
                  <c:v>5.9252597853191473E-2</c:v>
                </c:pt>
                <c:pt idx="68">
                  <c:v>5.9976477978294786E-2</c:v>
                </c:pt>
                <c:pt idx="69">
                  <c:v>5.9840520346466128E-2</c:v>
                </c:pt>
                <c:pt idx="70">
                  <c:v>5.5873193781299575E-2</c:v>
                </c:pt>
                <c:pt idx="71">
                  <c:v>5.2971687271420112E-2</c:v>
                </c:pt>
                <c:pt idx="72">
                  <c:v>5.207101802821907E-2</c:v>
                </c:pt>
                <c:pt idx="73">
                  <c:v>5.3222287735833269E-2</c:v>
                </c:pt>
                <c:pt idx="74">
                  <c:v>5.3537065586938548E-2</c:v>
                </c:pt>
                <c:pt idx="75">
                  <c:v>5.169776374721561E-2</c:v>
                </c:pt>
                <c:pt idx="76">
                  <c:v>5.2396379130387541E-2</c:v>
                </c:pt>
                <c:pt idx="77">
                  <c:v>5.1546823727637518E-2</c:v>
                </c:pt>
                <c:pt idx="78">
                  <c:v>5.016427855064147E-2</c:v>
                </c:pt>
                <c:pt idx="79">
                  <c:v>4.8871585565899836E-2</c:v>
                </c:pt>
                <c:pt idx="80">
                  <c:v>4.7888407735999554E-2</c:v>
                </c:pt>
                <c:pt idx="81">
                  <c:v>4.7826135673983389E-2</c:v>
                </c:pt>
                <c:pt idx="82">
                  <c:v>5.0835978590758009E-2</c:v>
                </c:pt>
                <c:pt idx="83">
                  <c:v>5.2204878338246087E-2</c:v>
                </c:pt>
                <c:pt idx="84">
                  <c:v>5.2940272297246821E-2</c:v>
                </c:pt>
                <c:pt idx="85">
                  <c:v>5.13078022363848E-2</c:v>
                </c:pt>
                <c:pt idx="86">
                  <c:v>5.0440706722601807E-2</c:v>
                </c:pt>
                <c:pt idx="87">
                  <c:v>5.0902421788741145E-2</c:v>
                </c:pt>
                <c:pt idx="88">
                  <c:v>5.0795949799584704E-2</c:v>
                </c:pt>
                <c:pt idx="89">
                  <c:v>5.0554093036817176E-2</c:v>
                </c:pt>
                <c:pt idx="90">
                  <c:v>5.088934164651792E-2</c:v>
                </c:pt>
                <c:pt idx="91">
                  <c:v>5.0858873260143191E-2</c:v>
                </c:pt>
                <c:pt idx="92">
                  <c:v>5.0375642706014759E-2</c:v>
                </c:pt>
                <c:pt idx="93">
                  <c:v>5.0383781102178345E-2</c:v>
                </c:pt>
                <c:pt idx="94">
                  <c:v>4.9564359816937353E-2</c:v>
                </c:pt>
                <c:pt idx="95">
                  <c:v>4.9300802577672734E-2</c:v>
                </c:pt>
                <c:pt idx="96">
                  <c:v>4.9486500104473218E-2</c:v>
                </c:pt>
                <c:pt idx="97">
                  <c:v>5.0277136280516034E-2</c:v>
                </c:pt>
                <c:pt idx="98">
                  <c:v>5.1020551673986808E-2</c:v>
                </c:pt>
                <c:pt idx="99">
                  <c:v>5.1606641277537189E-2</c:v>
                </c:pt>
                <c:pt idx="100">
                  <c:v>5.2020267182693876E-2</c:v>
                </c:pt>
                <c:pt idx="101">
                  <c:v>5.2717777779415886E-2</c:v>
                </c:pt>
                <c:pt idx="102">
                  <c:v>5.3490571802658662E-2</c:v>
                </c:pt>
                <c:pt idx="103">
                  <c:v>5.3603246950777145E-2</c:v>
                </c:pt>
                <c:pt idx="104">
                  <c:v>5.3522057912489311E-2</c:v>
                </c:pt>
                <c:pt idx="105">
                  <c:v>5.4342462950462189E-2</c:v>
                </c:pt>
                <c:pt idx="106">
                  <c:v>5.4210644848128049E-2</c:v>
                </c:pt>
                <c:pt idx="107">
                  <c:v>5.4748509932738387E-2</c:v>
                </c:pt>
                <c:pt idx="108">
                  <c:v>5.4292568300611431E-2</c:v>
                </c:pt>
                <c:pt idx="109">
                  <c:v>5.4079672703821691E-2</c:v>
                </c:pt>
                <c:pt idx="110">
                  <c:v>5.3743981276507903E-2</c:v>
                </c:pt>
                <c:pt idx="111">
                  <c:v>5.3157630184172397E-2</c:v>
                </c:pt>
                <c:pt idx="112">
                  <c:v>5.2724408462376221E-2</c:v>
                </c:pt>
                <c:pt idx="113">
                  <c:v>5.1801539772538902E-2</c:v>
                </c:pt>
                <c:pt idx="114">
                  <c:v>5.0648826060205238E-2</c:v>
                </c:pt>
                <c:pt idx="115">
                  <c:v>4.9709291265194376E-2</c:v>
                </c:pt>
                <c:pt idx="116" formatCode="0%">
                  <c:v>4.8963438535438164E-2</c:v>
                </c:pt>
                <c:pt idx="117" formatCode="0%">
                  <c:v>4.7960450155525323E-2</c:v>
                </c:pt>
                <c:pt idx="118" formatCode="0%">
                  <c:v>4.6902923563524899E-2</c:v>
                </c:pt>
                <c:pt idx="119" formatCode="0%">
                  <c:v>4.5777834413189791E-2</c:v>
                </c:pt>
                <c:pt idx="120" formatCode="0%">
                  <c:v>4.5021300521138535E-2</c:v>
                </c:pt>
                <c:pt idx="121" formatCode="0%">
                  <c:v>4.4418162575896231E-2</c:v>
                </c:pt>
                <c:pt idx="122" formatCode="0%">
                  <c:v>4.4604871577033668E-2</c:v>
                </c:pt>
                <c:pt idx="123" formatCode="0%">
                  <c:v>4.4724889943863956E-2</c:v>
                </c:pt>
                <c:pt idx="124" formatCode="0%">
                  <c:v>4.4074860101654283E-2</c:v>
                </c:pt>
                <c:pt idx="125" formatCode="0%">
                  <c:v>4.3729131588204719E-2</c:v>
                </c:pt>
                <c:pt idx="126" formatCode="0%">
                  <c:v>4.3688314461852479E-2</c:v>
                </c:pt>
                <c:pt idx="127" formatCode="0%">
                  <c:v>4.3606542634885892E-2</c:v>
                </c:pt>
                <c:pt idx="128" formatCode="0%">
                  <c:v>4.4395127322676094E-2</c:v>
                </c:pt>
                <c:pt idx="129" formatCode="0%">
                  <c:v>4.4641219560372356E-2</c:v>
                </c:pt>
                <c:pt idx="130" formatCode="0%">
                  <c:v>4.4246602594288552E-2</c:v>
                </c:pt>
                <c:pt idx="131" formatCode="0%">
                  <c:v>4.4000957068203811E-2</c:v>
                </c:pt>
                <c:pt idx="132" formatCode="0%">
                  <c:v>4.6210142599262476E-2</c:v>
                </c:pt>
                <c:pt idx="133" formatCode="0%">
                  <c:v>4.6675445066374818E-2</c:v>
                </c:pt>
                <c:pt idx="134" formatCode="0%">
                  <c:v>4.7717530989446783E-2</c:v>
                </c:pt>
                <c:pt idx="135" formatCode="0%">
                  <c:v>4.5633898136511232E-2</c:v>
                </c:pt>
                <c:pt idx="136" formatCode="0%">
                  <c:v>4.478616255520089E-2</c:v>
                </c:pt>
                <c:pt idx="137" formatCode="0%">
                  <c:v>4.5122870457083637E-2</c:v>
                </c:pt>
                <c:pt idx="138" formatCode="0%">
                  <c:v>4.5005713894928558E-2</c:v>
                </c:pt>
                <c:pt idx="139" formatCode="0%">
                  <c:v>4.5020327095447926E-2</c:v>
                </c:pt>
                <c:pt idx="140" formatCode="0%">
                  <c:v>4.559591148196325E-2</c:v>
                </c:pt>
                <c:pt idx="141" formatCode="0%">
                  <c:v>4.4479097014661038E-2</c:v>
                </c:pt>
                <c:pt idx="142" formatCode="0%">
                  <c:v>4.9406446898130195E-2</c:v>
                </c:pt>
                <c:pt idx="143" formatCode="0%">
                  <c:v>4.9774540765500981E-2</c:v>
                </c:pt>
                <c:pt idx="144" formatCode="0%">
                  <c:v>5.014268910916108E-2</c:v>
                </c:pt>
                <c:pt idx="145" formatCode="0%">
                  <c:v>5.3881805611303756E-2</c:v>
                </c:pt>
                <c:pt idx="146">
                  <c:v>5.1557764911185758E-2</c:v>
                </c:pt>
                <c:pt idx="147">
                  <c:v>5.9154058011079341E-2</c:v>
                </c:pt>
                <c:pt idx="148">
                  <c:v>6.7797783739615328E-2</c:v>
                </c:pt>
                <c:pt idx="149">
                  <c:v>6.4310090186857918E-2</c:v>
                </c:pt>
                <c:pt idx="150">
                  <c:v>6.9551637538739122E-2</c:v>
                </c:pt>
                <c:pt idx="151">
                  <c:v>7.0593876031174937E-2</c:v>
                </c:pt>
                <c:pt idx="152">
                  <c:v>7.6210263535187631E-2</c:v>
                </c:pt>
                <c:pt idx="153">
                  <c:v>8.1514227524121241E-2</c:v>
                </c:pt>
                <c:pt idx="154">
                  <c:v>8.5762212955959247E-2</c:v>
                </c:pt>
                <c:pt idx="155">
                  <c:v>8.4939220907300481E-2</c:v>
                </c:pt>
                <c:pt idx="156">
                  <c:v>8.3055531163257326E-2</c:v>
                </c:pt>
                <c:pt idx="157">
                  <c:v>8.3689750215125369E-2</c:v>
                </c:pt>
                <c:pt idx="158">
                  <c:v>8.994122297078673E-2</c:v>
                </c:pt>
                <c:pt idx="159">
                  <c:v>8.5178775312705748E-2</c:v>
                </c:pt>
                <c:pt idx="160">
                  <c:v>7.3432638367870035E-2</c:v>
                </c:pt>
                <c:pt idx="161">
                  <c:v>7.6742805697613437E-2</c:v>
                </c:pt>
                <c:pt idx="162">
                  <c:v>7.4768669283716116E-2</c:v>
                </c:pt>
                <c:pt idx="163">
                  <c:v>7.3492590366525765E-2</c:v>
                </c:pt>
                <c:pt idx="164">
                  <c:v>6.9636793253250312E-2</c:v>
                </c:pt>
                <c:pt idx="165">
                  <c:v>6.7817017060001261E-2</c:v>
                </c:pt>
                <c:pt idx="166">
                  <c:v>6.2875868065600929E-2</c:v>
                </c:pt>
                <c:pt idx="167">
                  <c:v>6.576546237968614E-2</c:v>
                </c:pt>
                <c:pt idx="168">
                  <c:v>6.8332878178164289E-2</c:v>
                </c:pt>
                <c:pt idx="169">
                  <c:v>6.5027875691668194E-2</c:v>
                </c:pt>
                <c:pt idx="170">
                  <c:v>6.1493540148631447E-2</c:v>
                </c:pt>
                <c:pt idx="171">
                  <c:v>6.1424183418076178E-2</c:v>
                </c:pt>
                <c:pt idx="172">
                  <c:v>6.8091720726501395E-2</c:v>
                </c:pt>
                <c:pt idx="173">
                  <c:v>6.8696088473417516E-2</c:v>
                </c:pt>
                <c:pt idx="174">
                  <c:v>6.7325701288667369E-2</c:v>
                </c:pt>
                <c:pt idx="175">
                  <c:v>6.8562199752930056E-2</c:v>
                </c:pt>
                <c:pt idx="176">
                  <c:v>6.6404464022753698E-2</c:v>
                </c:pt>
                <c:pt idx="177">
                  <c:v>6.544831365997518E-2</c:v>
                </c:pt>
                <c:pt idx="178">
                  <c:v>6.3974990423655065E-2</c:v>
                </c:pt>
                <c:pt idx="179">
                  <c:v>6.3597748465315046E-2</c:v>
                </c:pt>
                <c:pt idx="180">
                  <c:v>6.1492512131528822E-2</c:v>
                </c:pt>
                <c:pt idx="181">
                  <c:v>6.1102046568692316E-2</c:v>
                </c:pt>
                <c:pt idx="182">
                  <c:v>5.9621641362830421E-2</c:v>
                </c:pt>
                <c:pt idx="183">
                  <c:v>5.9120749613211974E-2</c:v>
                </c:pt>
                <c:pt idx="184">
                  <c:v>5.7366563833317875E-2</c:v>
                </c:pt>
                <c:pt idx="185">
                  <c:v>5.7181948555579884E-2</c:v>
                </c:pt>
                <c:pt idx="186">
                  <c:v>5.7593007059903313E-2</c:v>
                </c:pt>
                <c:pt idx="187">
                  <c:v>5.9478457294209419E-2</c:v>
                </c:pt>
                <c:pt idx="188">
                  <c:v>5.8582762251314729E-2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9A2-4364-AF90-688F384C36DF}"/>
            </c:ext>
          </c:extLst>
        </c:ser>
        <c:ser>
          <c:idx val="2"/>
          <c:order val="2"/>
          <c:tx>
            <c:strRef>
              <c:f>NFSP!$D$2</c:f>
              <c:strCache>
                <c:ptCount val="1"/>
                <c:pt idx="0">
                  <c:v>Nominal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NFSP!$A$134:$A$327</c:f>
              <c:numCache>
                <c:formatCode>mmm\-yy</c:formatCode>
                <c:ptCount val="194"/>
                <c:pt idx="0">
                  <c:v>37561</c:v>
                </c:pt>
                <c:pt idx="1">
                  <c:v>37591</c:v>
                </c:pt>
                <c:pt idx="2">
                  <c:v>37622</c:v>
                </c:pt>
                <c:pt idx="3">
                  <c:v>37653</c:v>
                </c:pt>
                <c:pt idx="4">
                  <c:v>37681</c:v>
                </c:pt>
                <c:pt idx="5">
                  <c:v>37712</c:v>
                </c:pt>
                <c:pt idx="6">
                  <c:v>37742</c:v>
                </c:pt>
                <c:pt idx="7">
                  <c:v>37773</c:v>
                </c:pt>
                <c:pt idx="8">
                  <c:v>37803</c:v>
                </c:pt>
                <c:pt idx="9">
                  <c:v>37834</c:v>
                </c:pt>
                <c:pt idx="10">
                  <c:v>37865</c:v>
                </c:pt>
                <c:pt idx="11">
                  <c:v>37895</c:v>
                </c:pt>
                <c:pt idx="12">
                  <c:v>37926</c:v>
                </c:pt>
                <c:pt idx="13">
                  <c:v>37956</c:v>
                </c:pt>
                <c:pt idx="14">
                  <c:v>37987</c:v>
                </c:pt>
                <c:pt idx="15">
                  <c:v>38018</c:v>
                </c:pt>
                <c:pt idx="16">
                  <c:v>38047</c:v>
                </c:pt>
                <c:pt idx="17">
                  <c:v>38078</c:v>
                </c:pt>
                <c:pt idx="18">
                  <c:v>38108</c:v>
                </c:pt>
                <c:pt idx="19">
                  <c:v>38139</c:v>
                </c:pt>
                <c:pt idx="20">
                  <c:v>38169</c:v>
                </c:pt>
                <c:pt idx="21">
                  <c:v>38200</c:v>
                </c:pt>
                <c:pt idx="22">
                  <c:v>38231</c:v>
                </c:pt>
                <c:pt idx="23">
                  <c:v>38261</c:v>
                </c:pt>
                <c:pt idx="24">
                  <c:v>38292</c:v>
                </c:pt>
                <c:pt idx="25">
                  <c:v>38322</c:v>
                </c:pt>
                <c:pt idx="26">
                  <c:v>38353</c:v>
                </c:pt>
                <c:pt idx="27">
                  <c:v>38384</c:v>
                </c:pt>
                <c:pt idx="28">
                  <c:v>38412</c:v>
                </c:pt>
                <c:pt idx="29">
                  <c:v>38443</c:v>
                </c:pt>
                <c:pt idx="30">
                  <c:v>38473</c:v>
                </c:pt>
                <c:pt idx="31">
                  <c:v>38504</c:v>
                </c:pt>
                <c:pt idx="32">
                  <c:v>38534</c:v>
                </c:pt>
                <c:pt idx="33">
                  <c:v>38565</c:v>
                </c:pt>
                <c:pt idx="34">
                  <c:v>38596</c:v>
                </c:pt>
                <c:pt idx="35">
                  <c:v>38626</c:v>
                </c:pt>
                <c:pt idx="36">
                  <c:v>38657</c:v>
                </c:pt>
                <c:pt idx="37">
                  <c:v>38687</c:v>
                </c:pt>
                <c:pt idx="38">
                  <c:v>38718</c:v>
                </c:pt>
                <c:pt idx="39">
                  <c:v>38749</c:v>
                </c:pt>
                <c:pt idx="40">
                  <c:v>38777</c:v>
                </c:pt>
                <c:pt idx="41">
                  <c:v>38808</c:v>
                </c:pt>
                <c:pt idx="42">
                  <c:v>38838</c:v>
                </c:pt>
                <c:pt idx="43">
                  <c:v>38869</c:v>
                </c:pt>
                <c:pt idx="44">
                  <c:v>38899</c:v>
                </c:pt>
                <c:pt idx="45">
                  <c:v>38930</c:v>
                </c:pt>
                <c:pt idx="46">
                  <c:v>38961</c:v>
                </c:pt>
                <c:pt idx="47">
                  <c:v>38991</c:v>
                </c:pt>
                <c:pt idx="48">
                  <c:v>39022</c:v>
                </c:pt>
                <c:pt idx="49">
                  <c:v>39052</c:v>
                </c:pt>
                <c:pt idx="50">
                  <c:v>39083</c:v>
                </c:pt>
                <c:pt idx="51">
                  <c:v>39114</c:v>
                </c:pt>
                <c:pt idx="52">
                  <c:v>39142</c:v>
                </c:pt>
                <c:pt idx="53">
                  <c:v>39173</c:v>
                </c:pt>
                <c:pt idx="54">
                  <c:v>39203</c:v>
                </c:pt>
                <c:pt idx="55">
                  <c:v>39234</c:v>
                </c:pt>
                <c:pt idx="56">
                  <c:v>39264</c:v>
                </c:pt>
                <c:pt idx="57">
                  <c:v>39295</c:v>
                </c:pt>
                <c:pt idx="58">
                  <c:v>39326</c:v>
                </c:pt>
                <c:pt idx="59">
                  <c:v>39356</c:v>
                </c:pt>
                <c:pt idx="60">
                  <c:v>39387</c:v>
                </c:pt>
                <c:pt idx="61">
                  <c:v>39417</c:v>
                </c:pt>
                <c:pt idx="62">
                  <c:v>39448</c:v>
                </c:pt>
                <c:pt idx="63">
                  <c:v>39479</c:v>
                </c:pt>
                <c:pt idx="64">
                  <c:v>39508</c:v>
                </c:pt>
                <c:pt idx="65">
                  <c:v>39539</c:v>
                </c:pt>
                <c:pt idx="66">
                  <c:v>39569</c:v>
                </c:pt>
                <c:pt idx="67">
                  <c:v>39600</c:v>
                </c:pt>
                <c:pt idx="68">
                  <c:v>39630</c:v>
                </c:pt>
                <c:pt idx="69">
                  <c:v>39661</c:v>
                </c:pt>
                <c:pt idx="70">
                  <c:v>39692</c:v>
                </c:pt>
                <c:pt idx="71">
                  <c:v>39722</c:v>
                </c:pt>
                <c:pt idx="72">
                  <c:v>39753</c:v>
                </c:pt>
                <c:pt idx="73">
                  <c:v>39783</c:v>
                </c:pt>
                <c:pt idx="74">
                  <c:v>39814</c:v>
                </c:pt>
                <c:pt idx="75">
                  <c:v>39845</c:v>
                </c:pt>
                <c:pt idx="76">
                  <c:v>39873</c:v>
                </c:pt>
                <c:pt idx="77">
                  <c:v>39904</c:v>
                </c:pt>
                <c:pt idx="78">
                  <c:v>39934</c:v>
                </c:pt>
                <c:pt idx="79">
                  <c:v>39965</c:v>
                </c:pt>
                <c:pt idx="80">
                  <c:v>39995</c:v>
                </c:pt>
                <c:pt idx="81">
                  <c:v>40026</c:v>
                </c:pt>
                <c:pt idx="82">
                  <c:v>40057</c:v>
                </c:pt>
                <c:pt idx="83">
                  <c:v>40087</c:v>
                </c:pt>
                <c:pt idx="84">
                  <c:v>40118</c:v>
                </c:pt>
                <c:pt idx="85">
                  <c:v>40148</c:v>
                </c:pt>
                <c:pt idx="86">
                  <c:v>40179</c:v>
                </c:pt>
                <c:pt idx="87">
                  <c:v>40210</c:v>
                </c:pt>
                <c:pt idx="88">
                  <c:v>40238</c:v>
                </c:pt>
                <c:pt idx="89">
                  <c:v>40269</c:v>
                </c:pt>
                <c:pt idx="90">
                  <c:v>40299</c:v>
                </c:pt>
                <c:pt idx="91">
                  <c:v>40330</c:v>
                </c:pt>
                <c:pt idx="92">
                  <c:v>40360</c:v>
                </c:pt>
                <c:pt idx="93">
                  <c:v>40391</c:v>
                </c:pt>
                <c:pt idx="94">
                  <c:v>40422</c:v>
                </c:pt>
                <c:pt idx="95">
                  <c:v>40452</c:v>
                </c:pt>
                <c:pt idx="96">
                  <c:v>40483</c:v>
                </c:pt>
                <c:pt idx="97">
                  <c:v>40513</c:v>
                </c:pt>
                <c:pt idx="98">
                  <c:v>40544</c:v>
                </c:pt>
                <c:pt idx="99">
                  <c:v>40575</c:v>
                </c:pt>
                <c:pt idx="100">
                  <c:v>40603</c:v>
                </c:pt>
                <c:pt idx="101">
                  <c:v>40634</c:v>
                </c:pt>
                <c:pt idx="102">
                  <c:v>40664</c:v>
                </c:pt>
                <c:pt idx="103">
                  <c:v>40695</c:v>
                </c:pt>
                <c:pt idx="104">
                  <c:v>40725</c:v>
                </c:pt>
                <c:pt idx="105">
                  <c:v>40756</c:v>
                </c:pt>
                <c:pt idx="106">
                  <c:v>40787</c:v>
                </c:pt>
                <c:pt idx="107">
                  <c:v>40817</c:v>
                </c:pt>
                <c:pt idx="108">
                  <c:v>40848</c:v>
                </c:pt>
                <c:pt idx="109">
                  <c:v>40878</c:v>
                </c:pt>
                <c:pt idx="110">
                  <c:v>40909</c:v>
                </c:pt>
                <c:pt idx="111">
                  <c:v>40940</c:v>
                </c:pt>
                <c:pt idx="112">
                  <c:v>40969</c:v>
                </c:pt>
                <c:pt idx="113">
                  <c:v>41000</c:v>
                </c:pt>
                <c:pt idx="114">
                  <c:v>41030</c:v>
                </c:pt>
                <c:pt idx="115">
                  <c:v>41061</c:v>
                </c:pt>
                <c:pt idx="116">
                  <c:v>41091</c:v>
                </c:pt>
                <c:pt idx="117">
                  <c:v>41122</c:v>
                </c:pt>
                <c:pt idx="118">
                  <c:v>41153</c:v>
                </c:pt>
                <c:pt idx="119">
                  <c:v>41183</c:v>
                </c:pt>
                <c:pt idx="120">
                  <c:v>41214</c:v>
                </c:pt>
                <c:pt idx="121">
                  <c:v>41244</c:v>
                </c:pt>
                <c:pt idx="122">
                  <c:v>41275</c:v>
                </c:pt>
                <c:pt idx="123">
                  <c:v>41306</c:v>
                </c:pt>
                <c:pt idx="124">
                  <c:v>41334</c:v>
                </c:pt>
                <c:pt idx="125">
                  <c:v>41365</c:v>
                </c:pt>
                <c:pt idx="126">
                  <c:v>41395</c:v>
                </c:pt>
                <c:pt idx="127">
                  <c:v>41426</c:v>
                </c:pt>
                <c:pt idx="128">
                  <c:v>41456</c:v>
                </c:pt>
                <c:pt idx="129">
                  <c:v>41487</c:v>
                </c:pt>
                <c:pt idx="130">
                  <c:v>41518</c:v>
                </c:pt>
                <c:pt idx="131">
                  <c:v>41548</c:v>
                </c:pt>
                <c:pt idx="132">
                  <c:v>41579</c:v>
                </c:pt>
                <c:pt idx="133">
                  <c:v>41609</c:v>
                </c:pt>
                <c:pt idx="134">
                  <c:v>41640</c:v>
                </c:pt>
                <c:pt idx="135">
                  <c:v>41671</c:v>
                </c:pt>
                <c:pt idx="136">
                  <c:v>41699</c:v>
                </c:pt>
                <c:pt idx="137">
                  <c:v>41730</c:v>
                </c:pt>
                <c:pt idx="138">
                  <c:v>41760</c:v>
                </c:pt>
                <c:pt idx="139">
                  <c:v>41791</c:v>
                </c:pt>
                <c:pt idx="140">
                  <c:v>41821</c:v>
                </c:pt>
                <c:pt idx="141">
                  <c:v>41852</c:v>
                </c:pt>
                <c:pt idx="142">
                  <c:v>41883</c:v>
                </c:pt>
                <c:pt idx="143">
                  <c:v>41913</c:v>
                </c:pt>
                <c:pt idx="144">
                  <c:v>41944</c:v>
                </c:pt>
                <c:pt idx="145">
                  <c:v>41974</c:v>
                </c:pt>
                <c:pt idx="146">
                  <c:v>42005</c:v>
                </c:pt>
                <c:pt idx="147">
                  <c:v>42036</c:v>
                </c:pt>
                <c:pt idx="148">
                  <c:v>42064</c:v>
                </c:pt>
                <c:pt idx="149">
                  <c:v>42095</c:v>
                </c:pt>
                <c:pt idx="150">
                  <c:v>42125</c:v>
                </c:pt>
                <c:pt idx="151">
                  <c:v>42156</c:v>
                </c:pt>
                <c:pt idx="152">
                  <c:v>42186</c:v>
                </c:pt>
                <c:pt idx="153">
                  <c:v>42217</c:v>
                </c:pt>
                <c:pt idx="154">
                  <c:v>42248</c:v>
                </c:pt>
                <c:pt idx="155">
                  <c:v>42278</c:v>
                </c:pt>
                <c:pt idx="156">
                  <c:v>42309</c:v>
                </c:pt>
                <c:pt idx="157">
                  <c:v>42339</c:v>
                </c:pt>
                <c:pt idx="158">
                  <c:v>42370</c:v>
                </c:pt>
                <c:pt idx="159">
                  <c:v>42401</c:v>
                </c:pt>
                <c:pt idx="160">
                  <c:v>42430</c:v>
                </c:pt>
                <c:pt idx="161">
                  <c:v>42461</c:v>
                </c:pt>
                <c:pt idx="162">
                  <c:v>42491</c:v>
                </c:pt>
                <c:pt idx="163">
                  <c:v>42522</c:v>
                </c:pt>
                <c:pt idx="164">
                  <c:v>42552</c:v>
                </c:pt>
                <c:pt idx="165">
                  <c:v>42583</c:v>
                </c:pt>
                <c:pt idx="166">
                  <c:v>42614</c:v>
                </c:pt>
                <c:pt idx="167">
                  <c:v>42644</c:v>
                </c:pt>
                <c:pt idx="168">
                  <c:v>42675</c:v>
                </c:pt>
                <c:pt idx="169">
                  <c:v>42705</c:v>
                </c:pt>
                <c:pt idx="170">
                  <c:v>42736</c:v>
                </c:pt>
                <c:pt idx="171">
                  <c:v>42767</c:v>
                </c:pt>
                <c:pt idx="172">
                  <c:v>42795</c:v>
                </c:pt>
                <c:pt idx="173">
                  <c:v>42826</c:v>
                </c:pt>
                <c:pt idx="174">
                  <c:v>42856</c:v>
                </c:pt>
                <c:pt idx="175">
                  <c:v>42887</c:v>
                </c:pt>
                <c:pt idx="176">
                  <c:v>42917</c:v>
                </c:pt>
                <c:pt idx="177">
                  <c:v>42948</c:v>
                </c:pt>
                <c:pt idx="178">
                  <c:v>42979</c:v>
                </c:pt>
                <c:pt idx="179">
                  <c:v>43009</c:v>
                </c:pt>
                <c:pt idx="180">
                  <c:v>43040</c:v>
                </c:pt>
                <c:pt idx="181">
                  <c:v>43070</c:v>
                </c:pt>
                <c:pt idx="182">
                  <c:v>43101</c:v>
                </c:pt>
                <c:pt idx="183">
                  <c:v>43132</c:v>
                </c:pt>
                <c:pt idx="184">
                  <c:v>43160</c:v>
                </c:pt>
                <c:pt idx="185">
                  <c:v>43191</c:v>
                </c:pt>
                <c:pt idx="186">
                  <c:v>43221</c:v>
                </c:pt>
                <c:pt idx="187">
                  <c:v>43252</c:v>
                </c:pt>
                <c:pt idx="188">
                  <c:v>43282</c:v>
                </c:pt>
                <c:pt idx="189">
                  <c:v>43313</c:v>
                </c:pt>
                <c:pt idx="190">
                  <c:v>43344</c:v>
                </c:pt>
                <c:pt idx="191">
                  <c:v>43374</c:v>
                </c:pt>
                <c:pt idx="192">
                  <c:v>43405</c:v>
                </c:pt>
                <c:pt idx="193">
                  <c:v>43435</c:v>
                </c:pt>
              </c:numCache>
            </c:numRef>
          </c:cat>
          <c:val>
            <c:numRef>
              <c:f>NFSP!$D$134:$D$327</c:f>
              <c:numCache>
                <c:formatCode>0.0%</c:formatCode>
                <c:ptCount val="194"/>
                <c:pt idx="0">
                  <c:v>3.7967489487288675E-2</c:v>
                </c:pt>
                <c:pt idx="1">
                  <c:v>4.4160153514237743E-2</c:v>
                </c:pt>
                <c:pt idx="2">
                  <c:v>4.9268464106484069E-2</c:v>
                </c:pt>
                <c:pt idx="3">
                  <c:v>5.1152205495543474E-2</c:v>
                </c:pt>
                <c:pt idx="4">
                  <c:v>5.383435316257798E-2</c:v>
                </c:pt>
                <c:pt idx="5">
                  <c:v>4.9715793799258258E-2</c:v>
                </c:pt>
                <c:pt idx="6">
                  <c:v>5.1485686219359027E-2</c:v>
                </c:pt>
                <c:pt idx="7">
                  <c:v>5.3894997833712925E-2</c:v>
                </c:pt>
                <c:pt idx="8">
                  <c:v>5.9062270048672198E-2</c:v>
                </c:pt>
                <c:pt idx="9">
                  <c:v>5.9101124144342272E-2</c:v>
                </c:pt>
                <c:pt idx="10">
                  <c:v>5.9721697465612247E-2</c:v>
                </c:pt>
                <c:pt idx="11">
                  <c:v>5.5660976408100311E-2</c:v>
                </c:pt>
                <c:pt idx="12">
                  <c:v>5.6589037903474075E-2</c:v>
                </c:pt>
                <c:pt idx="13">
                  <c:v>5.1808055119444502E-2</c:v>
                </c:pt>
                <c:pt idx="14">
                  <c:v>4.6030288005385611E-2</c:v>
                </c:pt>
                <c:pt idx="15">
                  <c:v>4.3219694082600131E-2</c:v>
                </c:pt>
                <c:pt idx="16">
                  <c:v>4.0023327891361524E-2</c:v>
                </c:pt>
                <c:pt idx="17">
                  <c:v>4.2960941467033054E-2</c:v>
                </c:pt>
                <c:pt idx="18">
                  <c:v>4.0153258459777755E-2</c:v>
                </c:pt>
                <c:pt idx="19">
                  <c:v>3.6962628715319572E-2</c:v>
                </c:pt>
                <c:pt idx="20">
                  <c:v>3.3319982653324746E-2</c:v>
                </c:pt>
                <c:pt idx="21">
                  <c:v>3.1023988739509213E-2</c:v>
                </c:pt>
                <c:pt idx="22">
                  <c:v>3.0532374080672046E-2</c:v>
                </c:pt>
                <c:pt idx="23">
                  <c:v>3.1039098038577496E-2</c:v>
                </c:pt>
                <c:pt idx="24">
                  <c:v>3.0037463460436141E-2</c:v>
                </c:pt>
                <c:pt idx="25">
                  <c:v>2.8760489172793703E-2</c:v>
                </c:pt>
                <c:pt idx="26">
                  <c:v>2.7774896656706176E-2</c:v>
                </c:pt>
                <c:pt idx="27">
                  <c:v>2.9330826462063149E-2</c:v>
                </c:pt>
                <c:pt idx="28">
                  <c:v>2.9777456742326867E-2</c:v>
                </c:pt>
                <c:pt idx="29">
                  <c:v>2.7392435964280031E-2</c:v>
                </c:pt>
                <c:pt idx="30">
                  <c:v>2.886245724357784E-2</c:v>
                </c:pt>
                <c:pt idx="31">
                  <c:v>3.1033634796854809E-2</c:v>
                </c:pt>
                <c:pt idx="32">
                  <c:v>3.1339322803479348E-2</c:v>
                </c:pt>
                <c:pt idx="33">
                  <c:v>3.1417533539450107E-2</c:v>
                </c:pt>
                <c:pt idx="34">
                  <c:v>3.3069695366512865E-2</c:v>
                </c:pt>
                <c:pt idx="35">
                  <c:v>3.3155832096138246E-2</c:v>
                </c:pt>
                <c:pt idx="36">
                  <c:v>3.4471042376642162E-2</c:v>
                </c:pt>
                <c:pt idx="37">
                  <c:v>3.5385879858121784E-2</c:v>
                </c:pt>
                <c:pt idx="38">
                  <c:v>4.053854943648199E-2</c:v>
                </c:pt>
                <c:pt idx="39">
                  <c:v>4.1137956156769774E-2</c:v>
                </c:pt>
                <c:pt idx="40">
                  <c:v>4.1121476171248797E-2</c:v>
                </c:pt>
                <c:pt idx="41">
                  <c:v>4.0269418126641442E-2</c:v>
                </c:pt>
                <c:pt idx="42">
                  <c:v>3.7156221394504467E-2</c:v>
                </c:pt>
                <c:pt idx="43">
                  <c:v>3.7238344289939031E-2</c:v>
                </c:pt>
                <c:pt idx="44">
                  <c:v>3.800405800474712E-2</c:v>
                </c:pt>
                <c:pt idx="45">
                  <c:v>3.711343213660126E-2</c:v>
                </c:pt>
                <c:pt idx="46">
                  <c:v>3.6536961833185951E-2</c:v>
                </c:pt>
                <c:pt idx="47">
                  <c:v>3.5145945679552489E-2</c:v>
                </c:pt>
                <c:pt idx="48">
                  <c:v>3.4200917559659212E-2</c:v>
                </c:pt>
                <c:pt idx="49">
                  <c:v>3.5696839514598747E-2</c:v>
                </c:pt>
                <c:pt idx="50">
                  <c:v>3.0071056235768868E-2</c:v>
                </c:pt>
                <c:pt idx="51">
                  <c:v>2.8483717347266478E-2</c:v>
                </c:pt>
                <c:pt idx="52">
                  <c:v>2.9032619382637057E-2</c:v>
                </c:pt>
                <c:pt idx="53">
                  <c:v>2.8276631523602491E-2</c:v>
                </c:pt>
                <c:pt idx="54">
                  <c:v>3.0793934772246095E-2</c:v>
                </c:pt>
                <c:pt idx="55">
                  <c:v>2.8165401649432986E-2</c:v>
                </c:pt>
                <c:pt idx="56">
                  <c:v>2.7757181064964782E-2</c:v>
                </c:pt>
                <c:pt idx="57">
                  <c:v>2.7046315308867259E-2</c:v>
                </c:pt>
                <c:pt idx="58">
                  <c:v>2.8460364239866469E-2</c:v>
                </c:pt>
                <c:pt idx="59">
                  <c:v>2.8585492159062129E-2</c:v>
                </c:pt>
                <c:pt idx="60">
                  <c:v>2.7038893061627933E-2</c:v>
                </c:pt>
                <c:pt idx="61">
                  <c:v>2.73725336606261E-2</c:v>
                </c:pt>
                <c:pt idx="62">
                  <c:v>2.4989631367520873E-2</c:v>
                </c:pt>
                <c:pt idx="63">
                  <c:v>2.5545647825955108E-2</c:v>
                </c:pt>
                <c:pt idx="64">
                  <c:v>2.2133762934498091E-2</c:v>
                </c:pt>
                <c:pt idx="65">
                  <c:v>2.2499810961208989E-2</c:v>
                </c:pt>
                <c:pt idx="66">
                  <c:v>2.1842378039345398E-2</c:v>
                </c:pt>
                <c:pt idx="67">
                  <c:v>2.3050860386846075E-2</c:v>
                </c:pt>
                <c:pt idx="68">
                  <c:v>2.2791776638644852E-2</c:v>
                </c:pt>
                <c:pt idx="69">
                  <c:v>2.2194530720730153E-2</c:v>
                </c:pt>
                <c:pt idx="70">
                  <c:v>1.7369068469025278E-2</c:v>
                </c:pt>
                <c:pt idx="71">
                  <c:v>1.315674425648701E-2</c:v>
                </c:pt>
                <c:pt idx="72">
                  <c:v>1.5191375452310689E-2</c:v>
                </c:pt>
                <c:pt idx="73">
                  <c:v>1.9913540252873327E-2</c:v>
                </c:pt>
                <c:pt idx="74">
                  <c:v>2.4626409352625226E-2</c:v>
                </c:pt>
                <c:pt idx="75">
                  <c:v>2.4302167443108327E-2</c:v>
                </c:pt>
                <c:pt idx="76">
                  <c:v>2.6774317941226942E-2</c:v>
                </c:pt>
                <c:pt idx="77">
                  <c:v>2.8514157319034318E-2</c:v>
                </c:pt>
                <c:pt idx="78">
                  <c:v>2.9246000166060434E-2</c:v>
                </c:pt>
                <c:pt idx="79">
                  <c:v>3.0218884617038522E-2</c:v>
                </c:pt>
                <c:pt idx="80">
                  <c:v>3.1894956303446791E-2</c:v>
                </c:pt>
                <c:pt idx="81">
                  <c:v>3.324724427271733E-2</c:v>
                </c:pt>
                <c:pt idx="82">
                  <c:v>4.0141559909399681E-2</c:v>
                </c:pt>
                <c:pt idx="83">
                  <c:v>4.284338764831274E-2</c:v>
                </c:pt>
                <c:pt idx="84">
                  <c:v>3.964464996059669E-2</c:v>
                </c:pt>
                <c:pt idx="85">
                  <c:v>3.1875435007577113E-2</c:v>
                </c:pt>
                <c:pt idx="86">
                  <c:v>2.8602461885078048E-2</c:v>
                </c:pt>
                <c:pt idx="87">
                  <c:v>2.9392320428962938E-2</c:v>
                </c:pt>
                <c:pt idx="88">
                  <c:v>3.1991837327052144E-2</c:v>
                </c:pt>
                <c:pt idx="89">
                  <c:v>2.9608041919279258E-2</c:v>
                </c:pt>
                <c:pt idx="90">
                  <c:v>3.0680723271921517E-2</c:v>
                </c:pt>
                <c:pt idx="91">
                  <c:v>3.1232538088017764E-2</c:v>
                </c:pt>
                <c:pt idx="92">
                  <c:v>3.1244238799039113E-2</c:v>
                </c:pt>
                <c:pt idx="93">
                  <c:v>3.1589640411652922E-2</c:v>
                </c:pt>
                <c:pt idx="94">
                  <c:v>2.2055233307999189E-2</c:v>
                </c:pt>
                <c:pt idx="95">
                  <c:v>2.3165546180838104E-2</c:v>
                </c:pt>
                <c:pt idx="96">
                  <c:v>2.5811528982584795E-2</c:v>
                </c:pt>
                <c:pt idx="97">
                  <c:v>2.41062552042338E-2</c:v>
                </c:pt>
                <c:pt idx="98">
                  <c:v>2.472155108324315E-2</c:v>
                </c:pt>
                <c:pt idx="99">
                  <c:v>2.444329434755662E-2</c:v>
                </c:pt>
                <c:pt idx="100">
                  <c:v>2.1677113620208438E-2</c:v>
                </c:pt>
                <c:pt idx="101">
                  <c:v>2.3241089356311535E-2</c:v>
                </c:pt>
                <c:pt idx="102">
                  <c:v>2.266723712397813E-2</c:v>
                </c:pt>
                <c:pt idx="103">
                  <c:v>2.0459627030932563E-2</c:v>
                </c:pt>
                <c:pt idx="104">
                  <c:v>1.7782087057813256E-2</c:v>
                </c:pt>
                <c:pt idx="105">
                  <c:v>1.9111902354731314E-2</c:v>
                </c:pt>
                <c:pt idx="106">
                  <c:v>2.3928444657098438E-2</c:v>
                </c:pt>
                <c:pt idx="107">
                  <c:v>2.3729875520372302E-2</c:v>
                </c:pt>
                <c:pt idx="108">
                  <c:v>2.2581352099587712E-2</c:v>
                </c:pt>
                <c:pt idx="109">
                  <c:v>2.4669424086251193E-2</c:v>
                </c:pt>
                <c:pt idx="110">
                  <c:v>2.2688789760076641E-2</c:v>
                </c:pt>
                <c:pt idx="111">
                  <c:v>2.1970849787361978E-2</c:v>
                </c:pt>
                <c:pt idx="112">
                  <c:v>2.255918351064962E-2</c:v>
                </c:pt>
                <c:pt idx="113">
                  <c:v>2.2701574118991829E-2</c:v>
                </c:pt>
                <c:pt idx="114">
                  <c:v>2.2835011463548289E-2</c:v>
                </c:pt>
                <c:pt idx="115">
                  <c:v>2.437411983968631E-2</c:v>
                </c:pt>
                <c:pt idx="116" formatCode="0%">
                  <c:v>2.563463419108335E-2</c:v>
                </c:pt>
                <c:pt idx="117" formatCode="0%">
                  <c:v>2.5184952984400329E-2</c:v>
                </c:pt>
                <c:pt idx="118" formatCode="0%">
                  <c:v>2.5667148413922841E-2</c:v>
                </c:pt>
                <c:pt idx="119" formatCode="0%">
                  <c:v>2.5065078045720543E-2</c:v>
                </c:pt>
                <c:pt idx="120" formatCode="0%">
                  <c:v>2.7326634904626026E-2</c:v>
                </c:pt>
                <c:pt idx="121" formatCode="0%">
                  <c:v>2.2620359102577509E-2</c:v>
                </c:pt>
                <c:pt idx="122" formatCode="0%">
                  <c:v>2.2145856645398917E-2</c:v>
                </c:pt>
                <c:pt idx="123" formatCode="0%">
                  <c:v>2.4973447760516219E-2</c:v>
                </c:pt>
                <c:pt idx="124" formatCode="0%">
                  <c:v>2.5869026179454458E-2</c:v>
                </c:pt>
                <c:pt idx="125" formatCode="0%">
                  <c:v>2.6515903794265095E-2</c:v>
                </c:pt>
                <c:pt idx="126" formatCode="0%">
                  <c:v>2.6004456142308601E-2</c:v>
                </c:pt>
                <c:pt idx="127" formatCode="0%">
                  <c:v>2.5556311357015887E-2</c:v>
                </c:pt>
                <c:pt idx="128" formatCode="0%">
                  <c:v>2.7143399985388138E-2</c:v>
                </c:pt>
                <c:pt idx="129" formatCode="0%">
                  <c:v>2.8168307897347606E-2</c:v>
                </c:pt>
                <c:pt idx="130" formatCode="0%">
                  <c:v>2.9969367397479234E-2</c:v>
                </c:pt>
                <c:pt idx="131" formatCode="0%">
                  <c:v>3.1033027411026474E-2</c:v>
                </c:pt>
                <c:pt idx="132" formatCode="0%">
                  <c:v>2.6670396801238207E-2</c:v>
                </c:pt>
                <c:pt idx="133" formatCode="0%">
                  <c:v>2.9550042751220577E-2</c:v>
                </c:pt>
                <c:pt idx="134" formatCode="0%">
                  <c:v>3.2659507275991255E-2</c:v>
                </c:pt>
                <c:pt idx="135" formatCode="0%">
                  <c:v>2.9783992498995493E-2</c:v>
                </c:pt>
                <c:pt idx="136" formatCode="0%">
                  <c:v>2.9041256414265301E-2</c:v>
                </c:pt>
                <c:pt idx="137" formatCode="0%">
                  <c:v>2.8291675078636419E-2</c:v>
                </c:pt>
                <c:pt idx="138" formatCode="0%">
                  <c:v>3.131063581190556E-2</c:v>
                </c:pt>
                <c:pt idx="139" formatCode="0%">
                  <c:v>3.2729269988561113E-2</c:v>
                </c:pt>
                <c:pt idx="140" formatCode="0%">
                  <c:v>3.4620853543715129E-2</c:v>
                </c:pt>
                <c:pt idx="141" formatCode="0%">
                  <c:v>3.6053895617753254E-2</c:v>
                </c:pt>
                <c:pt idx="142" formatCode="0%">
                  <c:v>4.39422072611272E-2</c:v>
                </c:pt>
                <c:pt idx="143" formatCode="0%">
                  <c:v>4.4773143415489526E-2</c:v>
                </c:pt>
                <c:pt idx="144" formatCode="0%">
                  <c:v>5.1749411717700186E-2</c:v>
                </c:pt>
                <c:pt idx="145" formatCode="0%">
                  <c:v>5.9511874696770703E-2</c:v>
                </c:pt>
                <c:pt idx="146" formatCode="0%">
                  <c:v>5.697117732474051E-2</c:v>
                </c:pt>
                <c:pt idx="147" formatCode="0%">
                  <c:v>6.5319868407465301E-2</c:v>
                </c:pt>
                <c:pt idx="148" formatCode="0%">
                  <c:v>7.4493177244904146E-2</c:v>
                </c:pt>
                <c:pt idx="149" formatCode="0%">
                  <c:v>7.1574121617360195E-2</c:v>
                </c:pt>
                <c:pt idx="150" formatCode="0%">
                  <c:v>7.6097263525297582E-2</c:v>
                </c:pt>
                <c:pt idx="151" formatCode="0%">
                  <c:v>7.8328990386524286E-2</c:v>
                </c:pt>
                <c:pt idx="152" formatCode="0%">
                  <c:v>8.4812994092685182E-2</c:v>
                </c:pt>
                <c:pt idx="153" formatCode="0%">
                  <c:v>8.8891755719812671E-2</c:v>
                </c:pt>
                <c:pt idx="154" formatCode="0%">
                  <c:v>9.00746774421778E-2</c:v>
                </c:pt>
                <c:pt idx="155" formatCode="0%">
                  <c:v>9.1797531076709113E-2</c:v>
                </c:pt>
                <c:pt idx="156" formatCode="0%">
                  <c:v>9.1816443437519185E-2</c:v>
                </c:pt>
                <c:pt idx="157" formatCode="0%">
                  <c:v>0.10224425741525875</c:v>
                </c:pt>
                <c:pt idx="158" formatCode="0%">
                  <c:v>0.10733022582217912</c:v>
                </c:pt>
                <c:pt idx="159" formatCode="0%">
                  <c:v>0.10593942342571958</c:v>
                </c:pt>
                <c:pt idx="160" formatCode="0%">
                  <c:v>9.5964901383597964E-2</c:v>
                </c:pt>
                <c:pt idx="161" formatCode="0%">
                  <c:v>9.9758553019400981E-2</c:v>
                </c:pt>
                <c:pt idx="162" formatCode="0%">
                  <c:v>9.9553376663923138E-2</c:v>
                </c:pt>
                <c:pt idx="163" formatCode="0%">
                  <c:v>9.8236495370712829E-2</c:v>
                </c:pt>
                <c:pt idx="164" formatCode="0%">
                  <c:v>9.4755547564108769E-2</c:v>
                </c:pt>
                <c:pt idx="165" formatCode="0%">
                  <c:v>9.5234027062895382E-2</c:v>
                </c:pt>
                <c:pt idx="166" formatCode="0%">
                  <c:v>9.3355257505063155E-2</c:v>
                </c:pt>
                <c:pt idx="167" formatCode="0%">
                  <c:v>8.7946113311411195E-2</c:v>
                </c:pt>
                <c:pt idx="168" formatCode="0%">
                  <c:v>9.3563496044927794E-2</c:v>
                </c:pt>
                <c:pt idx="169" formatCode="0%">
                  <c:v>8.9917624575515956E-2</c:v>
                </c:pt>
                <c:pt idx="170" formatCode="0%">
                  <c:v>8.4836996983868582E-2</c:v>
                </c:pt>
                <c:pt idx="171" formatCode="0%">
                  <c:v>8.4749620493088845E-2</c:v>
                </c:pt>
                <c:pt idx="172" formatCode="0%">
                  <c:v>9.1382987204131461E-2</c:v>
                </c:pt>
                <c:pt idx="173" formatCode="0%">
                  <c:v>9.1497600755326952E-2</c:v>
                </c:pt>
                <c:pt idx="174" formatCode="0%">
                  <c:v>9.1966675396126948E-2</c:v>
                </c:pt>
                <c:pt idx="175" formatCode="0%">
                  <c:v>9.459801314478114E-2</c:v>
                </c:pt>
                <c:pt idx="176" formatCode="0%">
                  <c:v>9.2848952943242913E-2</c:v>
                </c:pt>
                <c:pt idx="177" formatCode="0%">
                  <c:v>8.9830657506980965E-2</c:v>
                </c:pt>
                <c:pt idx="178" formatCode="0%">
                  <c:v>8.7461613840054783E-2</c:v>
                </c:pt>
                <c:pt idx="179" formatCode="0%">
                  <c:v>9.2348241688902794E-2</c:v>
                </c:pt>
                <c:pt idx="180" formatCode="0%">
                  <c:v>8.4283947873794896E-2</c:v>
                </c:pt>
                <c:pt idx="181" formatCode="0%">
                  <c:v>7.7959315278149366E-2</c:v>
                </c:pt>
                <c:pt idx="182" formatCode="0%">
                  <c:v>7.4856911926813263E-2</c:v>
                </c:pt>
                <c:pt idx="183" formatCode="0%">
                  <c:v>7.340330647129284E-2</c:v>
                </c:pt>
                <c:pt idx="184" formatCode="0%">
                  <c:v>7.3749348907240275E-2</c:v>
                </c:pt>
                <c:pt idx="185" formatCode="0%">
                  <c:v>7.4958040829890868E-2</c:v>
                </c:pt>
                <c:pt idx="186" formatCode="0%">
                  <c:v>7.196353854341539E-2</c:v>
                </c:pt>
                <c:pt idx="187" formatCode="0%">
                  <c:v>7.2928418172837073E-2</c:v>
                </c:pt>
                <c:pt idx="188" formatCode="0%">
                  <c:v>7.0030046638418941E-2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9A2-4364-AF90-688F384C36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1259776"/>
        <c:axId val="131265664"/>
      </c:lineChart>
      <c:dateAx>
        <c:axId val="131259776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txPr>
          <a:bodyPr/>
          <a:lstStyle/>
          <a:p>
            <a:pPr>
              <a:defRPr b="1"/>
            </a:pPr>
            <a:endParaRPr lang="pt-BR"/>
          </a:p>
        </c:txPr>
        <c:crossAx val="131265664"/>
        <c:crosses val="autoZero"/>
        <c:auto val="1"/>
        <c:lblOffset val="100"/>
        <c:baseTimeUnit val="months"/>
      </c:dateAx>
      <c:valAx>
        <c:axId val="131265664"/>
        <c:scaling>
          <c:orientation val="minMax"/>
          <c:max val="0.125"/>
          <c:min val="-5.000000000000001E-2"/>
        </c:scaling>
        <c:delete val="0"/>
        <c:axPos val="l"/>
        <c:majorGridlines/>
        <c:numFmt formatCode="0.0%" sourceLinked="0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pt-BR"/>
          </a:p>
        </c:txPr>
        <c:crossAx val="131259776"/>
        <c:crosses val="autoZero"/>
        <c:crossBetween val="between"/>
        <c:majorUnit val="2.5000000000000005E-2"/>
      </c:valAx>
    </c:plotArea>
    <c:legend>
      <c:legendPos val="b"/>
      <c:overlay val="0"/>
      <c:txPr>
        <a:bodyPr/>
        <a:lstStyle/>
        <a:p>
          <a:pPr>
            <a:defRPr b="1"/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Juros da dívida pública/PIB</a:t>
            </a:r>
            <a:r>
              <a:rPr lang="pt-BR" baseline="0"/>
              <a:t> - Setor público consolidado</a:t>
            </a:r>
            <a:endParaRPr lang="pt-BR"/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'NFSP - Anual'!$I$1</c:f>
              <c:strCache>
                <c:ptCount val="1"/>
                <c:pt idx="0">
                  <c:v>Juros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numRef>
              <c:f>'NFSP - Anual'!$H$2:$H$25</c:f>
              <c:numCache>
                <c:formatCode>General</c:formatCode>
                <c:ptCount val="24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 formatCode="mmm\-yy">
                  <c:v>43282</c:v>
                </c:pt>
              </c:numCache>
            </c:numRef>
          </c:cat>
          <c:val>
            <c:numRef>
              <c:f>'NFSP - Anual'!$I$2:$I$25</c:f>
              <c:numCache>
                <c:formatCode>0.0%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7.6081770832337497E-2</c:v>
                </c:pt>
                <c:pt idx="8">
                  <c:v>8.416705637924364E-2</c:v>
                </c:pt>
                <c:pt idx="9">
                  <c:v>6.5648954307781421E-2</c:v>
                </c:pt>
                <c:pt idx="10">
                  <c:v>7.2834742030838687E-2</c:v>
                </c:pt>
                <c:pt idx="11">
                  <c:v>6.7204204836217002E-2</c:v>
                </c:pt>
                <c:pt idx="12">
                  <c:v>5.9751014152700496E-2</c:v>
                </c:pt>
                <c:pt idx="13">
                  <c:v>5.4221634477678478E-2</c:v>
                </c:pt>
                <c:pt idx="14">
                  <c:v>5.1992184600562673E-2</c:v>
                </c:pt>
                <c:pt idx="15">
                  <c:v>5.0277136280516034E-2</c:v>
                </c:pt>
                <c:pt idx="16">
                  <c:v>5.4238329186971468E-2</c:v>
                </c:pt>
                <c:pt idx="17">
                  <c:v>4.4651699673217797E-2</c:v>
                </c:pt>
                <c:pt idx="18">
                  <c:v>4.6228644058812197E-2</c:v>
                </c:pt>
                <c:pt idx="19">
                  <c:v>5.2033620474594734E-2</c:v>
                </c:pt>
                <c:pt idx="20">
                  <c:v>6.6573006184281719E-2</c:v>
                </c:pt>
                <c:pt idx="21">
                  <c:v>7.8416694954450097E-2</c:v>
                </c:pt>
                <c:pt idx="22">
                  <c:v>6.205972317629193E-2</c:v>
                </c:pt>
                <c:pt idx="23">
                  <c:v>6.0425103379213925E-2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7C-433C-968A-A98BB3CDA960}"/>
            </c:ext>
          </c:extLst>
        </c:ser>
        <c:ser>
          <c:idx val="1"/>
          <c:order val="1"/>
          <c:tx>
            <c:strRef>
              <c:f>'NFSP - Anual'!$J$1</c:f>
              <c:strCache>
                <c:ptCount val="1"/>
                <c:pt idx="0">
                  <c:v>Swaps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numRef>
              <c:f>'NFSP - Anual'!$H$2:$H$25</c:f>
              <c:numCache>
                <c:formatCode>General</c:formatCode>
                <c:ptCount val="24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 formatCode="mmm\-yy">
                  <c:v>43282</c:v>
                </c:pt>
              </c:numCache>
            </c:numRef>
          </c:cat>
          <c:val>
            <c:numRef>
              <c:f>'NFSP - Anual'!$J$2:$J$25</c:f>
              <c:numCache>
                <c:formatCode>0.0%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-9.9934674184520757E-4</c:v>
                </c:pt>
                <c:pt idx="14">
                  <c:v>-6.8438236417787317E-4</c:v>
                </c:pt>
                <c:pt idx="15">
                  <c:v>0</c:v>
                </c:pt>
                <c:pt idx="16">
                  <c:v>-1.5865648314978008E-4</c:v>
                </c:pt>
                <c:pt idx="17">
                  <c:v>-2.3353709732156953E-4</c:v>
                </c:pt>
                <c:pt idx="18">
                  <c:v>4.4680100756261864E-4</c:v>
                </c:pt>
                <c:pt idx="19">
                  <c:v>1.8481851367090193E-3</c:v>
                </c:pt>
                <c:pt idx="20">
                  <c:v>1.7116744030843657E-2</c:v>
                </c:pt>
                <c:pt idx="21">
                  <c:v>-1.3388819262781905E-2</c:v>
                </c:pt>
                <c:pt idx="22">
                  <c:v>-9.5767660759961512E-4</c:v>
                </c:pt>
                <c:pt idx="23">
                  <c:v>-1.8423411278991973E-3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7C-433C-968A-A98BB3CDA960}"/>
            </c:ext>
          </c:extLst>
        </c:ser>
        <c:ser>
          <c:idx val="2"/>
          <c:order val="2"/>
          <c:tx>
            <c:strRef>
              <c:f>'NFSP - Anual'!$K$1</c:f>
              <c:strCache>
                <c:ptCount val="1"/>
                <c:pt idx="0">
                  <c:v>Var. cambial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numRef>
              <c:f>'NFSP - Anual'!$H$2:$H$25</c:f>
              <c:numCache>
                <c:formatCode>General</c:formatCode>
                <c:ptCount val="24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 formatCode="mmm\-yy">
                  <c:v>43282</c:v>
                </c:pt>
              </c:numCache>
            </c:numRef>
          </c:cat>
          <c:val>
            <c:numRef>
              <c:f>'NFSP - Anual'!$K$2:$K$25</c:f>
              <c:numCache>
                <c:formatCode>0.0%</c:formatCode>
                <c:ptCount val="24"/>
                <c:pt idx="7">
                  <c:v>5.1492713612147412E-2</c:v>
                </c:pt>
                <c:pt idx="8">
                  <c:v>-1.3222005518284063E-2</c:v>
                </c:pt>
                <c:pt idx="9">
                  <c:v>-1.7034844484698358E-3</c:v>
                </c:pt>
                <c:pt idx="10">
                  <c:v>-2.0982105256646538E-3</c:v>
                </c:pt>
                <c:pt idx="11">
                  <c:v>-9.2238453819733224E-4</c:v>
                </c:pt>
                <c:pt idx="12">
                  <c:v>-8.9412593902331305E-4</c:v>
                </c:pt>
                <c:pt idx="13">
                  <c:v>1.0225979645506894E-3</c:v>
                </c:pt>
                <c:pt idx="14">
                  <c:v>-1.0242567006434819E-3</c:v>
                </c:pt>
                <c:pt idx="15">
                  <c:v>3.8944067750022043E-4</c:v>
                </c:pt>
                <c:pt idx="16">
                  <c:v>-7.7808284467351801E-4</c:v>
                </c:pt>
                <c:pt idx="17">
                  <c:v>-6.5851665448539431E-4</c:v>
                </c:pt>
                <c:pt idx="18">
                  <c:v>-8.708639365382978E-4</c:v>
                </c:pt>
                <c:pt idx="19">
                  <c:v>-4.9059449704009356E-4</c:v>
                </c:pt>
                <c:pt idx="20">
                  <c:v>-2.7632801261551626E-3</c:v>
                </c:pt>
                <c:pt idx="21">
                  <c:v>6.8797553737487416E-4</c:v>
                </c:pt>
                <c:pt idx="22">
                  <c:v>6.313930990881067E-5</c:v>
                </c:pt>
                <c:pt idx="23">
                  <c:v>-1.5022142134335503E-5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7C-433C-968A-A98BB3CDA960}"/>
            </c:ext>
          </c:extLst>
        </c:ser>
        <c:ser>
          <c:idx val="3"/>
          <c:order val="3"/>
          <c:tx>
            <c:strRef>
              <c:f>'NFSP - Anual'!$L$1</c:f>
              <c:strCache>
                <c:ptCount val="1"/>
                <c:pt idx="0">
                  <c:v>Juros totais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numRef>
              <c:f>'NFSP - Anual'!$H$2:$H$25</c:f>
              <c:numCache>
                <c:formatCode>General</c:formatCode>
                <c:ptCount val="24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 formatCode="mmm\-yy">
                  <c:v>43282</c:v>
                </c:pt>
              </c:numCache>
            </c:numRef>
          </c:cat>
          <c:val>
            <c:numRef>
              <c:f>'NFSP - Anual'!$L$2:$L$25</c:f>
              <c:numCache>
                <c:formatCode>0.0%</c:formatCode>
                <c:ptCount val="24"/>
                <c:pt idx="0">
                  <c:v>6.9099999999999995E-2</c:v>
                </c:pt>
                <c:pt idx="1">
                  <c:v>5.3399999999999996E-2</c:v>
                </c:pt>
                <c:pt idx="2">
                  <c:v>4.7800000000000002E-2</c:v>
                </c:pt>
                <c:pt idx="3">
                  <c:v>7.4099999999999999E-2</c:v>
                </c:pt>
                <c:pt idx="4">
                  <c:v>0.1246</c:v>
                </c:pt>
                <c:pt idx="5">
                  <c:v>7.4099999999999999E-2</c:v>
                </c:pt>
                <c:pt idx="6">
                  <c:v>8.2400000000000001E-2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7C-433C-968A-A98BB3CDA9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31489152"/>
        <c:axId val="131507328"/>
      </c:barChart>
      <c:lineChart>
        <c:grouping val="standard"/>
        <c:varyColors val="0"/>
        <c:ser>
          <c:idx val="4"/>
          <c:order val="4"/>
          <c:tx>
            <c:v>Total</c:v>
          </c:tx>
          <c:spPr>
            <a:ln>
              <a:noFill/>
            </a:ln>
          </c:spPr>
          <c:marker>
            <c:symbol val="none"/>
          </c:marker>
          <c:dLbls>
            <c:dLbl>
              <c:idx val="4"/>
              <c:layout>
                <c:manualLayout>
                  <c:x val="-5.7242888402625793E-2"/>
                  <c:y val="-3.125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27C-433C-968A-A98BB3CDA960}"/>
                </c:ext>
              </c:extLst>
            </c:dLbl>
            <c:dLbl>
              <c:idx val="7"/>
              <c:layout>
                <c:manualLayout>
                  <c:x val="-5.724288840262582E-2"/>
                  <c:y val="-3.125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27C-433C-968A-A98BB3CDA960}"/>
                </c:ext>
              </c:extLst>
            </c:dLbl>
            <c:dLbl>
              <c:idx val="8"/>
              <c:layout>
                <c:manualLayout>
                  <c:x val="-4.6214442013129103E-2"/>
                  <c:y val="-7.2916666666666713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27C-433C-968A-A98BB3CDA960}"/>
                </c:ext>
              </c:extLst>
            </c:dLbl>
            <c:dLbl>
              <c:idx val="9"/>
              <c:layout>
                <c:manualLayout>
                  <c:x val="-4.9132020423048872E-2"/>
                  <c:y val="-4.5138888888888888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27C-433C-968A-A98BB3CDA960}"/>
                </c:ext>
              </c:extLst>
            </c:dLbl>
            <c:dLbl>
              <c:idx val="11"/>
              <c:layout>
                <c:manualLayout>
                  <c:x val="-4.9132020423048872E-2"/>
                  <c:y val="-3.125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27C-433C-968A-A98BB3CDA960}"/>
                </c:ext>
              </c:extLst>
            </c:dLbl>
            <c:dLbl>
              <c:idx val="12"/>
              <c:layout>
                <c:manualLayout>
                  <c:x val="-4.9132020423048872E-2"/>
                  <c:y val="-3.125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27C-433C-968A-A98BB3CDA960}"/>
                </c:ext>
              </c:extLst>
            </c:dLbl>
            <c:dLbl>
              <c:idx val="13"/>
              <c:layout>
                <c:manualLayout>
                  <c:x val="-4.9132020423048872E-2"/>
                  <c:y val="-4.0509259259259259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27C-433C-968A-A98BB3CDA960}"/>
                </c:ext>
              </c:extLst>
            </c:dLbl>
            <c:dLbl>
              <c:idx val="14"/>
              <c:layout>
                <c:manualLayout>
                  <c:x val="-5.2049598832968634E-2"/>
                  <c:y val="-3.125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B27C-433C-968A-A98BB3CDA960}"/>
                </c:ext>
              </c:extLst>
            </c:dLbl>
            <c:dLbl>
              <c:idx val="15"/>
              <c:layout>
                <c:manualLayout>
                  <c:x val="-4.9132020423048872E-2"/>
                  <c:y val="-3.125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27C-433C-968A-A98BB3CDA960}"/>
                </c:ext>
              </c:extLst>
            </c:dLbl>
            <c:dLbl>
              <c:idx val="16"/>
              <c:layout>
                <c:manualLayout>
                  <c:x val="-4.4274367235824189E-2"/>
                  <c:y val="-3.9803149606299215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B27C-433C-968A-A98BB3CDA960}"/>
                </c:ext>
              </c:extLst>
            </c:dLbl>
            <c:dLbl>
              <c:idx val="17"/>
              <c:layout>
                <c:manualLayout>
                  <c:x val="-5.4967177242888403E-2"/>
                  <c:y val="-3.5879629629629629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27C-433C-968A-A98BB3CDA960}"/>
                </c:ext>
              </c:extLst>
            </c:dLbl>
            <c:dLbl>
              <c:idx val="18"/>
              <c:layout>
                <c:manualLayout>
                  <c:x val="-4.9132020423048872E-2"/>
                  <c:y val="-2.6620370370370371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B27C-433C-968A-A98BB3CDA960}"/>
                </c:ext>
              </c:extLst>
            </c:dLbl>
            <c:dLbl>
              <c:idx val="19"/>
              <c:layout>
                <c:manualLayout>
                  <c:x val="-4.4274367235824189E-2"/>
                  <c:y val="-2.5914260717410324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27C-433C-968A-A98BB3CDA960}"/>
                </c:ext>
              </c:extLst>
            </c:dLbl>
            <c:dLbl>
              <c:idx val="20"/>
              <c:layout>
                <c:manualLayout>
                  <c:x val="-4.4533902012248466E-2"/>
                  <c:y val="-2.5914260717410324E-2"/>
                </c:manualLayout>
              </c:layout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27C-433C-968A-A98BB3CDA960}"/>
                </c:ext>
              </c:extLst>
            </c:dLbl>
            <c:dLbl>
              <c:idx val="21"/>
              <c:layout>
                <c:manualLayout>
                  <c:x val="-4.3502187226596573E-2"/>
                  <c:y val="-8.147018081073199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B27C-433C-968A-A98BB3CDA960}"/>
                </c:ext>
              </c:extLst>
            </c:dLbl>
            <c:dLbl>
              <c:idx val="22"/>
              <c:layout>
                <c:manualLayout>
                  <c:x val="-3.4283027121609903E-2"/>
                  <c:y val="-4.90624088655584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7D6-46AC-A642-983AFE62B36D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600"/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'NFSP - Anual'!$H$2:$H$23</c:f>
              <c:numCache>
                <c:formatCode>General</c:formatCode>
                <c:ptCount val="22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</c:numCache>
            </c:numRef>
          </c:cat>
          <c:val>
            <c:numRef>
              <c:f>'NFSP - Anual'!$M$2:$M$25</c:f>
              <c:numCache>
                <c:formatCode>0.0%</c:formatCode>
                <c:ptCount val="24"/>
                <c:pt idx="0">
                  <c:v>6.9099999999999995E-2</c:v>
                </c:pt>
                <c:pt idx="1">
                  <c:v>5.3399999999999996E-2</c:v>
                </c:pt>
                <c:pt idx="2">
                  <c:v>4.7800000000000002E-2</c:v>
                </c:pt>
                <c:pt idx="3">
                  <c:v>7.4099999999999999E-2</c:v>
                </c:pt>
                <c:pt idx="4">
                  <c:v>0.1246</c:v>
                </c:pt>
                <c:pt idx="5">
                  <c:v>7.4099999999999999E-2</c:v>
                </c:pt>
                <c:pt idx="6">
                  <c:v>8.2400000000000001E-2</c:v>
                </c:pt>
                <c:pt idx="7">
                  <c:v>0.12757448444448491</c:v>
                </c:pt>
                <c:pt idx="8">
                  <c:v>7.0945050860959577E-2</c:v>
                </c:pt>
                <c:pt idx="9">
                  <c:v>6.3945469859311585E-2</c:v>
                </c:pt>
                <c:pt idx="10">
                  <c:v>7.0736531505174033E-2</c:v>
                </c:pt>
                <c:pt idx="11">
                  <c:v>6.628182029801967E-2</c:v>
                </c:pt>
                <c:pt idx="12">
                  <c:v>5.8856888213677183E-2</c:v>
                </c:pt>
                <c:pt idx="13">
                  <c:v>5.4244885700383959E-2</c:v>
                </c:pt>
                <c:pt idx="14">
                  <c:v>5.0283545535741318E-2</c:v>
                </c:pt>
                <c:pt idx="15">
                  <c:v>5.0666576958016254E-2</c:v>
                </c:pt>
                <c:pt idx="16">
                  <c:v>5.3301589859148173E-2</c:v>
                </c:pt>
                <c:pt idx="17">
                  <c:v>4.3759645921410836E-2</c:v>
                </c:pt>
                <c:pt idx="18">
                  <c:v>4.580458112983652E-2</c:v>
                </c:pt>
                <c:pt idx="19">
                  <c:v>5.3391211114263662E-2</c:v>
                </c:pt>
                <c:pt idx="20">
                  <c:v>8.0926470088970207E-2</c:v>
                </c:pt>
                <c:pt idx="21">
                  <c:v>6.5715851229043068E-2</c:v>
                </c:pt>
                <c:pt idx="22">
                  <c:v>6.1165185878601126E-2</c:v>
                </c:pt>
                <c:pt idx="23">
                  <c:v>5.8567740109180394E-2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B27C-433C-968A-A98BB3CDA9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1489152"/>
        <c:axId val="131507328"/>
      </c:lineChart>
      <c:catAx>
        <c:axId val="13148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crossAx val="131507328"/>
        <c:crosses val="autoZero"/>
        <c:auto val="1"/>
        <c:lblAlgn val="ctr"/>
        <c:lblOffset val="100"/>
        <c:noMultiLvlLbl val="0"/>
      </c:catAx>
      <c:valAx>
        <c:axId val="131507328"/>
        <c:scaling>
          <c:orientation val="minMax"/>
          <c:min val="-2.0000000000000004E-2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crossAx val="13148915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800"/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Saldo nominal do setor público consolidado /PIB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Primário</c:v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numRef>
              <c:f>'NFSP - Anual'!$A$2:$A$25</c:f>
              <c:numCache>
                <c:formatCode>General</c:formatCode>
                <c:ptCount val="24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 formatCode="mmm\-yy">
                  <c:v>43282</c:v>
                </c:pt>
              </c:numCache>
            </c:numRef>
          </c:cat>
          <c:val>
            <c:numRef>
              <c:f>'NFSP - Anual'!$B$2:$B$25</c:f>
              <c:numCache>
                <c:formatCode>0.0%</c:formatCode>
                <c:ptCount val="24"/>
                <c:pt idx="0">
                  <c:v>3.1999999999999945E-3</c:v>
                </c:pt>
                <c:pt idx="1">
                  <c:v>-8.9999999999999802E-4</c:v>
                </c:pt>
                <c:pt idx="2">
                  <c:v>-8.4999999999999937E-3</c:v>
                </c:pt>
                <c:pt idx="3">
                  <c:v>9.9999999999988987E-5</c:v>
                </c:pt>
                <c:pt idx="4">
                  <c:v>2.9700000000000004E-2</c:v>
                </c:pt>
                <c:pt idx="5">
                  <c:v>3.27E-2</c:v>
                </c:pt>
                <c:pt idx="6">
                  <c:v>3.2700000000000007E-2</c:v>
                </c:pt>
                <c:pt idx="7">
                  <c:v>3.1921617318099754E-2</c:v>
                </c:pt>
                <c:pt idx="8">
                  <c:v>3.2359001259799139E-2</c:v>
                </c:pt>
                <c:pt idx="9">
                  <c:v>3.6888465134987718E-2</c:v>
                </c:pt>
                <c:pt idx="10">
                  <c:v>3.7448862172716903E-2</c:v>
                </c:pt>
                <c:pt idx="11">
                  <c:v>3.1507365321618255E-2</c:v>
                </c:pt>
                <c:pt idx="12">
                  <c:v>3.2378480492074396E-2</c:v>
                </c:pt>
                <c:pt idx="13">
                  <c:v>3.3308747482959943E-2</c:v>
                </c:pt>
                <c:pt idx="14">
                  <c:v>1.9432367228807684E-2</c:v>
                </c:pt>
                <c:pt idx="15">
                  <c:v>2.6170881076282234E-2</c:v>
                </c:pt>
                <c:pt idx="16">
                  <c:v>2.9410248617570498E-2</c:v>
                </c:pt>
                <c:pt idx="17">
                  <c:v>2.1797803473318722E-2</c:v>
                </c:pt>
                <c:pt idx="18">
                  <c:v>1.7125402315154241E-2</c:v>
                </c:pt>
                <c:pt idx="19">
                  <c:v>-5.6300690854669501E-3</c:v>
                </c:pt>
                <c:pt idx="20">
                  <c:v>-1.8554507200133387E-2</c:v>
                </c:pt>
                <c:pt idx="21">
                  <c:v>-2.4889748883847762E-2</c:v>
                </c:pt>
                <c:pt idx="22">
                  <c:v>-1.6857268709457047E-2</c:v>
                </c:pt>
                <c:pt idx="23">
                  <c:v>-1.1447284387104217E-2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90-4C9E-BCBE-F3A67965BE93}"/>
            </c:ext>
          </c:extLst>
        </c:ser>
        <c:ser>
          <c:idx val="1"/>
          <c:order val="1"/>
          <c:tx>
            <c:v>Juros c/ var. cambial</c:v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numRef>
              <c:f>'NFSP - Anual'!$A$2:$A$25</c:f>
              <c:numCache>
                <c:formatCode>General</c:formatCode>
                <c:ptCount val="24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 formatCode="mmm\-yy">
                  <c:v>43282</c:v>
                </c:pt>
              </c:numCache>
            </c:numRef>
          </c:cat>
          <c:val>
            <c:numRef>
              <c:f>'NFSP - Anual'!$D$2:$D$25</c:f>
              <c:numCache>
                <c:formatCode>0.0%</c:formatCode>
                <c:ptCount val="24"/>
                <c:pt idx="0">
                  <c:v>-6.9099999999999995E-2</c:v>
                </c:pt>
                <c:pt idx="1">
                  <c:v>-5.3399999999999996E-2</c:v>
                </c:pt>
                <c:pt idx="2">
                  <c:v>-4.7800000000000002E-2</c:v>
                </c:pt>
                <c:pt idx="3">
                  <c:v>-7.4099999999999999E-2</c:v>
                </c:pt>
                <c:pt idx="4">
                  <c:v>-0.1246</c:v>
                </c:pt>
                <c:pt idx="5">
                  <c:v>-7.4099999999999999E-2</c:v>
                </c:pt>
                <c:pt idx="6">
                  <c:v>-8.2400000000000001E-2</c:v>
                </c:pt>
                <c:pt idx="7">
                  <c:v>-0.12757448444448491</c:v>
                </c:pt>
                <c:pt idx="8">
                  <c:v>-7.0945050860959577E-2</c:v>
                </c:pt>
                <c:pt idx="9">
                  <c:v>-6.3945469859311585E-2</c:v>
                </c:pt>
                <c:pt idx="10">
                  <c:v>-7.0736531505174033E-2</c:v>
                </c:pt>
                <c:pt idx="11">
                  <c:v>-6.628182029801967E-2</c:v>
                </c:pt>
                <c:pt idx="12">
                  <c:v>-5.8856888213677183E-2</c:v>
                </c:pt>
                <c:pt idx="13">
                  <c:v>-5.4244885700383959E-2</c:v>
                </c:pt>
                <c:pt idx="14">
                  <c:v>-5.0283545535741318E-2</c:v>
                </c:pt>
                <c:pt idx="15">
                  <c:v>-5.0666576958016254E-2</c:v>
                </c:pt>
                <c:pt idx="16">
                  <c:v>-5.3301589859148173E-2</c:v>
                </c:pt>
                <c:pt idx="17">
                  <c:v>-4.3759645921410836E-2</c:v>
                </c:pt>
                <c:pt idx="18">
                  <c:v>-4.580458112983652E-2</c:v>
                </c:pt>
                <c:pt idx="19">
                  <c:v>-5.3391211114263662E-2</c:v>
                </c:pt>
                <c:pt idx="20">
                  <c:v>-8.0926470088970207E-2</c:v>
                </c:pt>
                <c:pt idx="21">
                  <c:v>-6.5715851229043068E-2</c:v>
                </c:pt>
                <c:pt idx="22">
                  <c:v>-6.1165185878601126E-2</c:v>
                </c:pt>
                <c:pt idx="23">
                  <c:v>-5.8567740109180394E-2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90-4C9E-BCBE-F3A67965B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31586304"/>
        <c:axId val="131670016"/>
      </c:barChart>
      <c:lineChart>
        <c:grouping val="standard"/>
        <c:varyColors val="0"/>
        <c:ser>
          <c:idx val="2"/>
          <c:order val="2"/>
          <c:tx>
            <c:v>Saldo nominal</c:v>
          </c:tx>
          <c:spPr>
            <a:ln>
              <a:noFill/>
            </a:ln>
          </c:spPr>
          <c:marker>
            <c:symbol val="none"/>
          </c:marker>
          <c:dLbls>
            <c:dLbl>
              <c:idx val="2"/>
              <c:layout>
                <c:manualLayout>
                  <c:x val="-4.5375109361329831E-2"/>
                  <c:y val="2.05905511811023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459-4F96-81D2-372D1E23BA3C}"/>
                </c:ext>
              </c:extLst>
            </c:dLbl>
            <c:dLbl>
              <c:idx val="3"/>
              <c:layout>
                <c:manualLayout>
                  <c:x val="-4.3145888013998247E-2"/>
                  <c:y val="3.7152960046660834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90-4C9E-BCBE-F3A67965BE93}"/>
                </c:ext>
              </c:extLst>
            </c:dLbl>
            <c:dLbl>
              <c:idx val="4"/>
              <c:layout>
                <c:manualLayout>
                  <c:x val="-4.6159886264216972E-2"/>
                  <c:y val="0.10196777486147565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90-4C9E-BCBE-F3A67965BE93}"/>
                </c:ext>
              </c:extLst>
            </c:dLbl>
            <c:dLbl>
              <c:idx val="5"/>
              <c:layout>
                <c:manualLayout>
                  <c:x val="-4.0368110236220472E-2"/>
                  <c:y val="0.12974555263925341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90-4C9E-BCBE-F3A67965BE93}"/>
                </c:ext>
              </c:extLst>
            </c:dLbl>
            <c:dLbl>
              <c:idx val="6"/>
              <c:layout>
                <c:manualLayout>
                  <c:x val="-4.0368110236220472E-2"/>
                  <c:y val="0.12974555263925341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90-4C9E-BCBE-F3A67965BE93}"/>
                </c:ext>
              </c:extLst>
            </c:dLbl>
            <c:dLbl>
              <c:idx val="7"/>
              <c:layout>
                <c:manualLayout>
                  <c:x val="-4.0368110236220521E-2"/>
                  <c:y val="0.10659740449110527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90-4C9E-BCBE-F3A67965BE93}"/>
                </c:ext>
              </c:extLst>
            </c:dLbl>
            <c:dLbl>
              <c:idx val="8"/>
              <c:layout>
                <c:manualLayout>
                  <c:x val="-3.7590332458442746E-2"/>
                  <c:y val="0.13900481189851269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90-4C9E-BCBE-F3A67965BE93}"/>
                </c:ext>
              </c:extLst>
            </c:dLbl>
            <c:dLbl>
              <c:idx val="9"/>
              <c:layout>
                <c:manualLayout>
                  <c:x val="-4.0368110236220472E-2"/>
                  <c:y val="0.13437518226888306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90-4C9E-BCBE-F3A67965BE93}"/>
                </c:ext>
              </c:extLst>
            </c:dLbl>
            <c:dLbl>
              <c:idx val="10"/>
              <c:layout>
                <c:manualLayout>
                  <c:x val="-4.0368110236220472E-2"/>
                  <c:y val="0.14826407115777193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90-4C9E-BCBE-F3A67965BE93}"/>
                </c:ext>
              </c:extLst>
            </c:dLbl>
            <c:dLbl>
              <c:idx val="11"/>
              <c:layout>
                <c:manualLayout>
                  <c:x val="-4.3145888013998247E-2"/>
                  <c:y val="0.11585666375036453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D90-4C9E-BCBE-F3A67965BE93}"/>
                </c:ext>
              </c:extLst>
            </c:dLbl>
            <c:dLbl>
              <c:idx val="12"/>
              <c:layout>
                <c:manualLayout>
                  <c:x val="-4.0368110236220472E-2"/>
                  <c:y val="0.12048629337999417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D90-4C9E-BCBE-F3A67965BE93}"/>
                </c:ext>
              </c:extLst>
            </c:dLbl>
            <c:dLbl>
              <c:idx val="13"/>
              <c:layout>
                <c:manualLayout>
                  <c:x val="-4.0368110236220472E-2"/>
                  <c:y val="0.12048629337999417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D90-4C9E-BCBE-F3A67965BE93}"/>
                </c:ext>
              </c:extLst>
            </c:dLbl>
            <c:dLbl>
              <c:idx val="14"/>
              <c:layout>
                <c:manualLayout>
                  <c:x val="-4.0368110236220472E-2"/>
                  <c:y val="5.5671478565179351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D90-4C9E-BCBE-F3A67965BE93}"/>
                </c:ext>
              </c:extLst>
            </c:dLbl>
            <c:dLbl>
              <c:idx val="15"/>
              <c:layout>
                <c:manualLayout>
                  <c:x val="-4.0368110236220472E-2"/>
                  <c:y val="0.10196777486147565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D90-4C9E-BCBE-F3A67965BE93}"/>
                </c:ext>
              </c:extLst>
            </c:dLbl>
            <c:dLbl>
              <c:idx val="16"/>
              <c:layout>
                <c:manualLayout>
                  <c:x val="-4.0368110236220472E-2"/>
                  <c:y val="0.11122703412073491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D90-4C9E-BCBE-F3A67965BE93}"/>
                </c:ext>
              </c:extLst>
            </c:dLbl>
            <c:dLbl>
              <c:idx val="17"/>
              <c:layout>
                <c:manualLayout>
                  <c:x val="-4.8701443569553804E-2"/>
                  <c:y val="8.3449256342957134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D90-4C9E-BCBE-F3A67965BE93}"/>
                </c:ext>
              </c:extLst>
            </c:dLbl>
            <c:dLbl>
              <c:idx val="18"/>
              <c:layout>
                <c:manualLayout>
                  <c:x val="-4.3382108486439197E-2"/>
                  <c:y val="6.9560367454068239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D90-4C9E-BCBE-F3A67965BE93}"/>
                </c:ext>
              </c:extLst>
            </c:dLbl>
            <c:dLbl>
              <c:idx val="19"/>
              <c:layout>
                <c:manualLayout>
                  <c:x val="-4.3382108486439197E-2"/>
                  <c:y val="2.7893700787401575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D90-4C9E-BCBE-F3A67965BE93}"/>
                </c:ext>
              </c:extLst>
            </c:dLbl>
            <c:dLbl>
              <c:idx val="20"/>
              <c:layout>
                <c:manualLayout>
                  <c:x val="-4.5947069116360456E-2"/>
                  <c:y val="2.7893336249635376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600"/>
                  </a:pPr>
                  <a:endParaRPr lang="pt-B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D90-4C9E-BCBE-F3A67965BE93}"/>
                </c:ext>
              </c:extLst>
            </c:dLbl>
            <c:dLbl>
              <c:idx val="21"/>
              <c:layout>
                <c:manualLayout>
                  <c:x val="-4.5222440944881891E-2"/>
                  <c:y val="2.32637066200058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D90-4C9E-BCBE-F3A67965BE93}"/>
                </c:ext>
              </c:extLst>
            </c:dLbl>
            <c:dLbl>
              <c:idx val="22"/>
              <c:layout>
                <c:manualLayout>
                  <c:x val="-3.8644356955380682E-2"/>
                  <c:y val="2.32640711577718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6B1-4384-A63D-03F68B980FF7}"/>
                </c:ext>
              </c:extLst>
            </c:dLbl>
            <c:dLbl>
              <c:idx val="23"/>
              <c:layout>
                <c:manualLayout>
                  <c:x val="-2.1104986876640419E-2"/>
                  <c:y val="2.158573928258967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290-4B06-8E6E-5680193BE6EF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600"/>
                </a:pPr>
                <a:endParaRPr lang="pt-B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'NFSP - Anual'!$A$2:$A$23</c:f>
              <c:numCache>
                <c:formatCode>General</c:formatCode>
                <c:ptCount val="22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</c:numCache>
            </c:numRef>
          </c:cat>
          <c:val>
            <c:numRef>
              <c:f>'NFSP - Anual'!$F$2:$F$25</c:f>
              <c:numCache>
                <c:formatCode>0.0%</c:formatCode>
                <c:ptCount val="24"/>
                <c:pt idx="0">
                  <c:v>-6.59E-2</c:v>
                </c:pt>
                <c:pt idx="1">
                  <c:v>-5.4299999999999994E-2</c:v>
                </c:pt>
                <c:pt idx="2">
                  <c:v>-5.6299999999999996E-2</c:v>
                </c:pt>
                <c:pt idx="3">
                  <c:v>-7.400000000000001E-2</c:v>
                </c:pt>
                <c:pt idx="4">
                  <c:v>-9.4899999999999998E-2</c:v>
                </c:pt>
                <c:pt idx="5">
                  <c:v>-4.1399999999999999E-2</c:v>
                </c:pt>
                <c:pt idx="6">
                  <c:v>-4.9699999999999994E-2</c:v>
                </c:pt>
                <c:pt idx="7">
                  <c:v>-9.5652867126385155E-2</c:v>
                </c:pt>
                <c:pt idx="8">
                  <c:v>-3.8586049601160438E-2</c:v>
                </c:pt>
                <c:pt idx="9">
                  <c:v>-2.7057004724323867E-2</c:v>
                </c:pt>
                <c:pt idx="10">
                  <c:v>-3.328766933245713E-2</c:v>
                </c:pt>
                <c:pt idx="11">
                  <c:v>-3.4774454976401414E-2</c:v>
                </c:pt>
                <c:pt idx="12">
                  <c:v>-2.6478407721602787E-2</c:v>
                </c:pt>
                <c:pt idx="13">
                  <c:v>-2.0936138217424016E-2</c:v>
                </c:pt>
                <c:pt idx="14">
                  <c:v>-3.0851178306933635E-2</c:v>
                </c:pt>
                <c:pt idx="15">
                  <c:v>-2.449569588173402E-2</c:v>
                </c:pt>
                <c:pt idx="16">
                  <c:v>-2.3891341241577674E-2</c:v>
                </c:pt>
                <c:pt idx="17">
                  <c:v>-2.1961842448092114E-2</c:v>
                </c:pt>
                <c:pt idx="18">
                  <c:v>-2.867917881468228E-2</c:v>
                </c:pt>
                <c:pt idx="19">
                  <c:v>-5.9021280199730609E-2</c:v>
                </c:pt>
                <c:pt idx="20">
                  <c:v>-9.94809772891036E-2</c:v>
                </c:pt>
                <c:pt idx="21">
                  <c:v>-9.060560011289083E-2</c:v>
                </c:pt>
                <c:pt idx="22">
                  <c:v>-7.8022454588058177E-2</c:v>
                </c:pt>
                <c:pt idx="23">
                  <c:v>-7.0015024496284606E-2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7D90-4C9E-BCBE-F3A67965B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1586304"/>
        <c:axId val="131670016"/>
      </c:lineChart>
      <c:catAx>
        <c:axId val="131586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crossAx val="131670016"/>
        <c:crosses val="autoZero"/>
        <c:auto val="1"/>
        <c:lblAlgn val="ctr"/>
        <c:lblOffset val="100"/>
        <c:noMultiLvlLbl val="0"/>
      </c:catAx>
      <c:valAx>
        <c:axId val="131670016"/>
        <c:scaling>
          <c:orientation val="minMax"/>
          <c:max val="4.0000000000000008E-2"/>
          <c:min val="-0.14000000000000001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crossAx val="131586304"/>
        <c:crosses val="autoZero"/>
        <c:crossBetween val="between"/>
        <c:majorUnit val="2.0000000000000004E-2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pt-BR" sz="1200"/>
              <a:t>Saldo das operações compromissadas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'Operações de Mercado Aberto'!$AL$5</c:f>
              <c:strCache>
                <c:ptCount val="1"/>
                <c:pt idx="0">
                  <c:v>R$ Bilhões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'Operações de Mercado Aberto'!$AK$6:$AK$169</c:f>
              <c:numCache>
                <c:formatCode>mmm/yyyy</c:formatCode>
                <c:ptCount val="164"/>
                <c:pt idx="0">
                  <c:v>38352</c:v>
                </c:pt>
                <c:pt idx="1">
                  <c:v>38383</c:v>
                </c:pt>
                <c:pt idx="2">
                  <c:v>38411</c:v>
                </c:pt>
                <c:pt idx="3">
                  <c:v>38442</c:v>
                </c:pt>
                <c:pt idx="4">
                  <c:v>38471</c:v>
                </c:pt>
                <c:pt idx="5">
                  <c:v>38503</c:v>
                </c:pt>
                <c:pt idx="6">
                  <c:v>38533</c:v>
                </c:pt>
                <c:pt idx="7">
                  <c:v>38562</c:v>
                </c:pt>
                <c:pt idx="8">
                  <c:v>38595</c:v>
                </c:pt>
                <c:pt idx="9">
                  <c:v>38625</c:v>
                </c:pt>
                <c:pt idx="10">
                  <c:v>38656</c:v>
                </c:pt>
                <c:pt idx="11">
                  <c:v>38686</c:v>
                </c:pt>
                <c:pt idx="12">
                  <c:v>38716</c:v>
                </c:pt>
                <c:pt idx="13">
                  <c:v>38748</c:v>
                </c:pt>
                <c:pt idx="14">
                  <c:v>38772</c:v>
                </c:pt>
                <c:pt idx="15">
                  <c:v>38807</c:v>
                </c:pt>
                <c:pt idx="16">
                  <c:v>38835</c:v>
                </c:pt>
                <c:pt idx="17">
                  <c:v>38868</c:v>
                </c:pt>
                <c:pt idx="18">
                  <c:v>38898</c:v>
                </c:pt>
                <c:pt idx="19">
                  <c:v>38929</c:v>
                </c:pt>
                <c:pt idx="20">
                  <c:v>38960</c:v>
                </c:pt>
                <c:pt idx="21">
                  <c:v>38989</c:v>
                </c:pt>
                <c:pt idx="22">
                  <c:v>39021</c:v>
                </c:pt>
                <c:pt idx="23">
                  <c:v>39051</c:v>
                </c:pt>
                <c:pt idx="24">
                  <c:v>39080</c:v>
                </c:pt>
                <c:pt idx="25">
                  <c:v>39113</c:v>
                </c:pt>
                <c:pt idx="26">
                  <c:v>39141</c:v>
                </c:pt>
                <c:pt idx="27">
                  <c:v>39171</c:v>
                </c:pt>
                <c:pt idx="28">
                  <c:v>39202</c:v>
                </c:pt>
                <c:pt idx="29">
                  <c:v>39233</c:v>
                </c:pt>
                <c:pt idx="30">
                  <c:v>39262</c:v>
                </c:pt>
                <c:pt idx="31">
                  <c:v>39294</c:v>
                </c:pt>
                <c:pt idx="32">
                  <c:v>39325</c:v>
                </c:pt>
                <c:pt idx="33">
                  <c:v>39353</c:v>
                </c:pt>
                <c:pt idx="34">
                  <c:v>39386</c:v>
                </c:pt>
                <c:pt idx="35">
                  <c:v>39416</c:v>
                </c:pt>
                <c:pt idx="36">
                  <c:v>39447</c:v>
                </c:pt>
                <c:pt idx="37">
                  <c:v>39478</c:v>
                </c:pt>
                <c:pt idx="38">
                  <c:v>39507</c:v>
                </c:pt>
                <c:pt idx="39">
                  <c:v>39538</c:v>
                </c:pt>
                <c:pt idx="40">
                  <c:v>39568</c:v>
                </c:pt>
                <c:pt idx="41">
                  <c:v>39598</c:v>
                </c:pt>
                <c:pt idx="42">
                  <c:v>39629</c:v>
                </c:pt>
                <c:pt idx="43">
                  <c:v>39660</c:v>
                </c:pt>
                <c:pt idx="44">
                  <c:v>39689</c:v>
                </c:pt>
                <c:pt idx="45">
                  <c:v>39721</c:v>
                </c:pt>
                <c:pt idx="46">
                  <c:v>39752</c:v>
                </c:pt>
                <c:pt idx="47">
                  <c:v>39780</c:v>
                </c:pt>
                <c:pt idx="48">
                  <c:v>39813</c:v>
                </c:pt>
                <c:pt idx="49">
                  <c:v>39843</c:v>
                </c:pt>
                <c:pt idx="50">
                  <c:v>39871</c:v>
                </c:pt>
                <c:pt idx="51">
                  <c:v>39903</c:v>
                </c:pt>
                <c:pt idx="52">
                  <c:v>39933</c:v>
                </c:pt>
                <c:pt idx="53">
                  <c:v>39962</c:v>
                </c:pt>
                <c:pt idx="54">
                  <c:v>39994</c:v>
                </c:pt>
                <c:pt idx="55">
                  <c:v>40025</c:v>
                </c:pt>
                <c:pt idx="56">
                  <c:v>40056</c:v>
                </c:pt>
                <c:pt idx="57">
                  <c:v>40086</c:v>
                </c:pt>
                <c:pt idx="58">
                  <c:v>40116</c:v>
                </c:pt>
                <c:pt idx="59">
                  <c:v>40147</c:v>
                </c:pt>
                <c:pt idx="60">
                  <c:v>40178</c:v>
                </c:pt>
                <c:pt idx="61">
                  <c:v>40207</c:v>
                </c:pt>
                <c:pt idx="62">
                  <c:v>40235</c:v>
                </c:pt>
                <c:pt idx="63">
                  <c:v>40268</c:v>
                </c:pt>
                <c:pt idx="64">
                  <c:v>40298</c:v>
                </c:pt>
                <c:pt idx="65">
                  <c:v>40329</c:v>
                </c:pt>
                <c:pt idx="66">
                  <c:v>40359</c:v>
                </c:pt>
                <c:pt idx="67">
                  <c:v>40389</c:v>
                </c:pt>
                <c:pt idx="68">
                  <c:v>40421</c:v>
                </c:pt>
                <c:pt idx="69">
                  <c:v>40451</c:v>
                </c:pt>
                <c:pt idx="70">
                  <c:v>40480</c:v>
                </c:pt>
                <c:pt idx="71">
                  <c:v>40512</c:v>
                </c:pt>
                <c:pt idx="72">
                  <c:v>40543</c:v>
                </c:pt>
                <c:pt idx="73">
                  <c:v>40574</c:v>
                </c:pt>
                <c:pt idx="74">
                  <c:v>40602</c:v>
                </c:pt>
                <c:pt idx="75">
                  <c:v>40633</c:v>
                </c:pt>
                <c:pt idx="76">
                  <c:v>40662</c:v>
                </c:pt>
                <c:pt idx="77">
                  <c:v>40694</c:v>
                </c:pt>
                <c:pt idx="78">
                  <c:v>40724</c:v>
                </c:pt>
                <c:pt idx="79">
                  <c:v>40753</c:v>
                </c:pt>
                <c:pt idx="80">
                  <c:v>40786</c:v>
                </c:pt>
                <c:pt idx="81">
                  <c:v>40816</c:v>
                </c:pt>
                <c:pt idx="82">
                  <c:v>40847</c:v>
                </c:pt>
                <c:pt idx="83">
                  <c:v>40877</c:v>
                </c:pt>
                <c:pt idx="84">
                  <c:v>40907</c:v>
                </c:pt>
                <c:pt idx="85">
                  <c:v>40939</c:v>
                </c:pt>
                <c:pt idx="86">
                  <c:v>40968</c:v>
                </c:pt>
                <c:pt idx="87">
                  <c:v>40998</c:v>
                </c:pt>
                <c:pt idx="88">
                  <c:v>41029</c:v>
                </c:pt>
                <c:pt idx="89">
                  <c:v>41060</c:v>
                </c:pt>
                <c:pt idx="90">
                  <c:v>41089</c:v>
                </c:pt>
                <c:pt idx="91">
                  <c:v>41121</c:v>
                </c:pt>
                <c:pt idx="92">
                  <c:v>41152</c:v>
                </c:pt>
                <c:pt idx="93">
                  <c:v>41180</c:v>
                </c:pt>
                <c:pt idx="94">
                  <c:v>41213</c:v>
                </c:pt>
                <c:pt idx="95">
                  <c:v>41243</c:v>
                </c:pt>
                <c:pt idx="96">
                  <c:v>41274</c:v>
                </c:pt>
                <c:pt idx="97">
                  <c:v>41305</c:v>
                </c:pt>
                <c:pt idx="98">
                  <c:v>41333</c:v>
                </c:pt>
                <c:pt idx="99">
                  <c:v>41361</c:v>
                </c:pt>
                <c:pt idx="100">
                  <c:v>41394</c:v>
                </c:pt>
                <c:pt idx="101">
                  <c:v>41425</c:v>
                </c:pt>
                <c:pt idx="102">
                  <c:v>41453</c:v>
                </c:pt>
                <c:pt idx="103">
                  <c:v>41486</c:v>
                </c:pt>
                <c:pt idx="104">
                  <c:v>41516</c:v>
                </c:pt>
                <c:pt idx="105">
                  <c:v>41547</c:v>
                </c:pt>
                <c:pt idx="106">
                  <c:v>41578</c:v>
                </c:pt>
                <c:pt idx="107">
                  <c:v>41607</c:v>
                </c:pt>
                <c:pt idx="108">
                  <c:v>41639</c:v>
                </c:pt>
                <c:pt idx="109">
                  <c:v>41670</c:v>
                </c:pt>
                <c:pt idx="110">
                  <c:v>41698</c:v>
                </c:pt>
                <c:pt idx="111">
                  <c:v>41729</c:v>
                </c:pt>
                <c:pt idx="112">
                  <c:v>41759</c:v>
                </c:pt>
                <c:pt idx="113">
                  <c:v>41789</c:v>
                </c:pt>
                <c:pt idx="114">
                  <c:v>41820</c:v>
                </c:pt>
                <c:pt idx="115">
                  <c:v>41851</c:v>
                </c:pt>
                <c:pt idx="116">
                  <c:v>41880</c:v>
                </c:pt>
                <c:pt idx="117">
                  <c:v>41912</c:v>
                </c:pt>
                <c:pt idx="118">
                  <c:v>41943</c:v>
                </c:pt>
                <c:pt idx="119">
                  <c:v>41971</c:v>
                </c:pt>
                <c:pt idx="120">
                  <c:v>42004</c:v>
                </c:pt>
                <c:pt idx="121">
                  <c:v>42034</c:v>
                </c:pt>
                <c:pt idx="122">
                  <c:v>42062</c:v>
                </c:pt>
                <c:pt idx="123">
                  <c:v>42094</c:v>
                </c:pt>
                <c:pt idx="124">
                  <c:v>42124</c:v>
                </c:pt>
                <c:pt idx="125">
                  <c:v>42153</c:v>
                </c:pt>
                <c:pt idx="126">
                  <c:v>42185</c:v>
                </c:pt>
                <c:pt idx="127">
                  <c:v>42216</c:v>
                </c:pt>
                <c:pt idx="128">
                  <c:v>42247</c:v>
                </c:pt>
                <c:pt idx="129">
                  <c:v>42277</c:v>
                </c:pt>
                <c:pt idx="130">
                  <c:v>42308</c:v>
                </c:pt>
                <c:pt idx="131">
                  <c:v>42338</c:v>
                </c:pt>
                <c:pt idx="132">
                  <c:v>42369</c:v>
                </c:pt>
                <c:pt idx="133">
                  <c:v>42400</c:v>
                </c:pt>
                <c:pt idx="134">
                  <c:v>42429</c:v>
                </c:pt>
                <c:pt idx="135">
                  <c:v>42460</c:v>
                </c:pt>
                <c:pt idx="136">
                  <c:v>42490</c:v>
                </c:pt>
                <c:pt idx="137">
                  <c:v>42521</c:v>
                </c:pt>
                <c:pt idx="138">
                  <c:v>42551</c:v>
                </c:pt>
                <c:pt idx="139">
                  <c:v>42582</c:v>
                </c:pt>
                <c:pt idx="140">
                  <c:v>42613</c:v>
                </c:pt>
                <c:pt idx="141">
                  <c:v>42643</c:v>
                </c:pt>
                <c:pt idx="142">
                  <c:v>42674</c:v>
                </c:pt>
                <c:pt idx="143">
                  <c:v>42704</c:v>
                </c:pt>
                <c:pt idx="144">
                  <c:v>42735</c:v>
                </c:pt>
                <c:pt idx="145">
                  <c:v>42766</c:v>
                </c:pt>
                <c:pt idx="146">
                  <c:v>42794</c:v>
                </c:pt>
                <c:pt idx="147">
                  <c:v>42825</c:v>
                </c:pt>
                <c:pt idx="148">
                  <c:v>42855</c:v>
                </c:pt>
                <c:pt idx="149">
                  <c:v>42886</c:v>
                </c:pt>
                <c:pt idx="150">
                  <c:v>42916</c:v>
                </c:pt>
                <c:pt idx="151">
                  <c:v>42947</c:v>
                </c:pt>
                <c:pt idx="152">
                  <c:v>42978</c:v>
                </c:pt>
                <c:pt idx="153">
                  <c:v>43008</c:v>
                </c:pt>
                <c:pt idx="154">
                  <c:v>43039</c:v>
                </c:pt>
                <c:pt idx="155">
                  <c:v>43069</c:v>
                </c:pt>
                <c:pt idx="156">
                  <c:v>43100</c:v>
                </c:pt>
                <c:pt idx="157">
                  <c:v>43131</c:v>
                </c:pt>
                <c:pt idx="158">
                  <c:v>43159</c:v>
                </c:pt>
                <c:pt idx="159">
                  <c:v>43190</c:v>
                </c:pt>
                <c:pt idx="160">
                  <c:v>43220</c:v>
                </c:pt>
                <c:pt idx="161">
                  <c:v>43251</c:v>
                </c:pt>
                <c:pt idx="162">
                  <c:v>43281</c:v>
                </c:pt>
                <c:pt idx="163">
                  <c:v>43312</c:v>
                </c:pt>
              </c:numCache>
            </c:numRef>
          </c:cat>
          <c:val>
            <c:numRef>
              <c:f>'Operações de Mercado Aberto'!$AL$6:$AL$172</c:f>
              <c:numCache>
                <c:formatCode>#,##0.0</c:formatCode>
                <c:ptCount val="167"/>
                <c:pt idx="0">
                  <c:v>58.018904744103303</c:v>
                </c:pt>
                <c:pt idx="1">
                  <c:v>66.344236981625201</c:v>
                </c:pt>
                <c:pt idx="2">
                  <c:v>52.064823487946803</c:v>
                </c:pt>
                <c:pt idx="3">
                  <c:v>50.505281616844798</c:v>
                </c:pt>
                <c:pt idx="4">
                  <c:v>59.780976719926301</c:v>
                </c:pt>
                <c:pt idx="5">
                  <c:v>38.538236310356297</c:v>
                </c:pt>
                <c:pt idx="6">
                  <c:v>37.208150275737403</c:v>
                </c:pt>
                <c:pt idx="7">
                  <c:v>50.734993879232299</c:v>
                </c:pt>
                <c:pt idx="8">
                  <c:v>41.0414072435902</c:v>
                </c:pt>
                <c:pt idx="9">
                  <c:v>41.011736600231103</c:v>
                </c:pt>
                <c:pt idx="10">
                  <c:v>56.473949804789797</c:v>
                </c:pt>
                <c:pt idx="11">
                  <c:v>45.637314689029402</c:v>
                </c:pt>
                <c:pt idx="12">
                  <c:v>39.685516806842102</c:v>
                </c:pt>
                <c:pt idx="13">
                  <c:v>60.843134301236802</c:v>
                </c:pt>
                <c:pt idx="14">
                  <c:v>48.223316624442198</c:v>
                </c:pt>
                <c:pt idx="15">
                  <c:v>46.091754464660099</c:v>
                </c:pt>
                <c:pt idx="16">
                  <c:v>77.461212624802698</c:v>
                </c:pt>
                <c:pt idx="17">
                  <c:v>77.433784964559294</c:v>
                </c:pt>
                <c:pt idx="18">
                  <c:v>79.667243602730807</c:v>
                </c:pt>
                <c:pt idx="19">
                  <c:v>108.902183715557</c:v>
                </c:pt>
                <c:pt idx="20">
                  <c:v>91.258206834328803</c:v>
                </c:pt>
                <c:pt idx="21">
                  <c:v>81.614307952952799</c:v>
                </c:pt>
                <c:pt idx="22">
                  <c:v>98.267875596210899</c:v>
                </c:pt>
                <c:pt idx="23">
                  <c:v>80.084509206381</c:v>
                </c:pt>
                <c:pt idx="24">
                  <c:v>68.059860677020495</c:v>
                </c:pt>
                <c:pt idx="25">
                  <c:v>111.344539682595</c:v>
                </c:pt>
                <c:pt idx="26">
                  <c:v>100.50318482355399</c:v>
                </c:pt>
                <c:pt idx="27">
                  <c:v>104.561561579881</c:v>
                </c:pt>
                <c:pt idx="28">
                  <c:v>135.96607897140899</c:v>
                </c:pt>
                <c:pt idx="29">
                  <c:v>130.246770892885</c:v>
                </c:pt>
                <c:pt idx="30">
                  <c:v>138.324360577482</c:v>
                </c:pt>
                <c:pt idx="31">
                  <c:v>197.17552649190699</c:v>
                </c:pt>
                <c:pt idx="32">
                  <c:v>189.13730408194701</c:v>
                </c:pt>
                <c:pt idx="33">
                  <c:v>181.93032287720999</c:v>
                </c:pt>
                <c:pt idx="34">
                  <c:v>204.15920712633201</c:v>
                </c:pt>
                <c:pt idx="35">
                  <c:v>185.298722957141</c:v>
                </c:pt>
                <c:pt idx="36">
                  <c:v>176.928900086776</c:v>
                </c:pt>
                <c:pt idx="37">
                  <c:v>225.61502549859199</c:v>
                </c:pt>
                <c:pt idx="38">
                  <c:v>206.833204114295</c:v>
                </c:pt>
                <c:pt idx="39">
                  <c:v>199.29166778862901</c:v>
                </c:pt>
                <c:pt idx="40">
                  <c:v>257.64256589872599</c:v>
                </c:pt>
                <c:pt idx="41">
                  <c:v>232.34579628194899</c:v>
                </c:pt>
                <c:pt idx="42">
                  <c:v>233.32372565754099</c:v>
                </c:pt>
                <c:pt idx="43">
                  <c:v>302.05769805618303</c:v>
                </c:pt>
                <c:pt idx="44">
                  <c:v>283.81469094741601</c:v>
                </c:pt>
                <c:pt idx="45">
                  <c:v>278.70516990603898</c:v>
                </c:pt>
                <c:pt idx="46">
                  <c:v>299.73089964334798</c:v>
                </c:pt>
                <c:pt idx="47">
                  <c:v>281.471799302411</c:v>
                </c:pt>
                <c:pt idx="48">
                  <c:v>312.26117611863799</c:v>
                </c:pt>
                <c:pt idx="49">
                  <c:v>396.826861738297</c:v>
                </c:pt>
                <c:pt idx="50">
                  <c:v>384.42250282643499</c:v>
                </c:pt>
                <c:pt idx="51">
                  <c:v>381.86848326846899</c:v>
                </c:pt>
                <c:pt idx="52">
                  <c:v>402.94243971774199</c:v>
                </c:pt>
                <c:pt idx="53">
                  <c:v>389.29841591275903</c:v>
                </c:pt>
                <c:pt idx="54">
                  <c:v>397.46937241895</c:v>
                </c:pt>
                <c:pt idx="55">
                  <c:v>429.87637142651499</c:v>
                </c:pt>
                <c:pt idx="56">
                  <c:v>410.88153011707902</c:v>
                </c:pt>
                <c:pt idx="57">
                  <c:v>423.50724861954899</c:v>
                </c:pt>
                <c:pt idx="58">
                  <c:v>483.94075447999001</c:v>
                </c:pt>
                <c:pt idx="59">
                  <c:v>471.12674872851102</c:v>
                </c:pt>
                <c:pt idx="60">
                  <c:v>447.14394464037099</c:v>
                </c:pt>
                <c:pt idx="61">
                  <c:v>530.41880617992103</c:v>
                </c:pt>
                <c:pt idx="62">
                  <c:v>491.610594407561</c:v>
                </c:pt>
                <c:pt idx="63">
                  <c:v>457.64341230320201</c:v>
                </c:pt>
                <c:pt idx="64">
                  <c:v>371.18863474075999</c:v>
                </c:pt>
                <c:pt idx="65">
                  <c:v>342.044195412389</c:v>
                </c:pt>
                <c:pt idx="66">
                  <c:v>362.88940699455202</c:v>
                </c:pt>
                <c:pt idx="67">
                  <c:v>405.71495653185099</c:v>
                </c:pt>
                <c:pt idx="68">
                  <c:v>384.46590833287701</c:v>
                </c:pt>
                <c:pt idx="69">
                  <c:v>394.20432954672998</c:v>
                </c:pt>
                <c:pt idx="70">
                  <c:v>413.39621315513801</c:v>
                </c:pt>
                <c:pt idx="71">
                  <c:v>393.67831162161502</c:v>
                </c:pt>
                <c:pt idx="72">
                  <c:v>341.72575598252098</c:v>
                </c:pt>
                <c:pt idx="73">
                  <c:v>397.23610380475202</c:v>
                </c:pt>
                <c:pt idx="74">
                  <c:v>384.91541970655999</c:v>
                </c:pt>
                <c:pt idx="75">
                  <c:v>380.79925591307699</c:v>
                </c:pt>
                <c:pt idx="76">
                  <c:v>383.61757574650898</c:v>
                </c:pt>
                <c:pt idx="77">
                  <c:v>361.31718005573998</c:v>
                </c:pt>
                <c:pt idx="78">
                  <c:v>350.27778419354098</c:v>
                </c:pt>
                <c:pt idx="79">
                  <c:v>443.497852300099</c:v>
                </c:pt>
                <c:pt idx="80">
                  <c:v>414.07175965439802</c:v>
                </c:pt>
                <c:pt idx="81">
                  <c:v>388.90209971983199</c:v>
                </c:pt>
                <c:pt idx="82">
                  <c:v>390.60891087507702</c:v>
                </c:pt>
                <c:pt idx="83">
                  <c:v>360.26222784585298</c:v>
                </c:pt>
                <c:pt idx="84">
                  <c:v>340.782838068552</c:v>
                </c:pt>
                <c:pt idx="85">
                  <c:v>455.67176708066501</c:v>
                </c:pt>
                <c:pt idx="86">
                  <c:v>440.30739044327299</c:v>
                </c:pt>
                <c:pt idx="87">
                  <c:v>468.57090805288402</c:v>
                </c:pt>
                <c:pt idx="88">
                  <c:v>486.42161703698798</c:v>
                </c:pt>
                <c:pt idx="89">
                  <c:v>459.89181858914299</c:v>
                </c:pt>
                <c:pt idx="90">
                  <c:v>440.35824332468201</c:v>
                </c:pt>
                <c:pt idx="91">
                  <c:v>568.24041675423496</c:v>
                </c:pt>
                <c:pt idx="92">
                  <c:v>567.94652384792403</c:v>
                </c:pt>
                <c:pt idx="93">
                  <c:v>584.34270105363805</c:v>
                </c:pt>
                <c:pt idx="94">
                  <c:v>599.30213172764195</c:v>
                </c:pt>
                <c:pt idx="95">
                  <c:v>582.22022175197503</c:v>
                </c:pt>
                <c:pt idx="96">
                  <c:v>562.72472053618299</c:v>
                </c:pt>
                <c:pt idx="97">
                  <c:v>637.39850504401602</c:v>
                </c:pt>
                <c:pt idx="98">
                  <c:v>618.09072271750097</c:v>
                </c:pt>
                <c:pt idx="99">
                  <c:v>665.07448421663196</c:v>
                </c:pt>
                <c:pt idx="100">
                  <c:v>691.98489121262901</c:v>
                </c:pt>
                <c:pt idx="101">
                  <c:v>686.60892365501104</c:v>
                </c:pt>
                <c:pt idx="102">
                  <c:v>693.11298973330304</c:v>
                </c:pt>
                <c:pt idx="103">
                  <c:v>726.66180672307598</c:v>
                </c:pt>
                <c:pt idx="104">
                  <c:v>685.77764141945499</c:v>
                </c:pt>
                <c:pt idx="105">
                  <c:v>710.05132308580096</c:v>
                </c:pt>
                <c:pt idx="106">
                  <c:v>681.64793125883102</c:v>
                </c:pt>
                <c:pt idx="107">
                  <c:v>642.320977199862</c:v>
                </c:pt>
                <c:pt idx="108">
                  <c:v>577.97961908840102</c:v>
                </c:pt>
                <c:pt idx="109">
                  <c:v>689.15703546863904</c:v>
                </c:pt>
                <c:pt idx="110">
                  <c:v>661.29275275788495</c:v>
                </c:pt>
                <c:pt idx="111">
                  <c:v>681.94101944544002</c:v>
                </c:pt>
                <c:pt idx="112">
                  <c:v>731.532299458686</c:v>
                </c:pt>
                <c:pt idx="113">
                  <c:v>682.06461320328106</c:v>
                </c:pt>
                <c:pt idx="114">
                  <c:v>660.67145191693498</c:v>
                </c:pt>
                <c:pt idx="115">
                  <c:v>719.30702619403701</c:v>
                </c:pt>
                <c:pt idx="116">
                  <c:v>742.793658904719</c:v>
                </c:pt>
                <c:pt idx="117">
                  <c:v>822.30941463851605</c:v>
                </c:pt>
                <c:pt idx="118">
                  <c:v>905.17381922178595</c:v>
                </c:pt>
                <c:pt idx="119">
                  <c:v>902.04075471062401</c:v>
                </c:pt>
                <c:pt idx="120">
                  <c:v>858.10959515574405</c:v>
                </c:pt>
                <c:pt idx="121">
                  <c:v>920.95710308833702</c:v>
                </c:pt>
                <c:pt idx="122">
                  <c:v>917.071855069143</c:v>
                </c:pt>
                <c:pt idx="123">
                  <c:v>904.71452436667801</c:v>
                </c:pt>
                <c:pt idx="124">
                  <c:v>894.64387819302704</c:v>
                </c:pt>
                <c:pt idx="125">
                  <c:v>869.275014238116</c:v>
                </c:pt>
                <c:pt idx="126">
                  <c:v>853.69346242221104</c:v>
                </c:pt>
                <c:pt idx="127">
                  <c:v>889.63127655191897</c:v>
                </c:pt>
                <c:pt idx="128">
                  <c:v>891.42209973166996</c:v>
                </c:pt>
                <c:pt idx="129">
                  <c:v>902.90539557886905</c:v>
                </c:pt>
                <c:pt idx="130">
                  <c:v>980.92226473553796</c:v>
                </c:pt>
                <c:pt idx="131">
                  <c:v>940.17652927350196</c:v>
                </c:pt>
                <c:pt idx="132">
                  <c:v>920.86591665077697</c:v>
                </c:pt>
                <c:pt idx="133">
                  <c:v>1043.55691771641</c:v>
                </c:pt>
                <c:pt idx="134">
                  <c:v>995.09166217021402</c:v>
                </c:pt>
                <c:pt idx="135">
                  <c:v>947.84347685372404</c:v>
                </c:pt>
                <c:pt idx="136">
                  <c:v>1070.50599612562</c:v>
                </c:pt>
                <c:pt idx="137">
                  <c:v>1040.6789722804201</c:v>
                </c:pt>
                <c:pt idx="138">
                  <c:v>1004.3027819859</c:v>
                </c:pt>
                <c:pt idx="139">
                  <c:v>1076.1621851632699</c:v>
                </c:pt>
                <c:pt idx="140">
                  <c:v>1087.3543073921701</c:v>
                </c:pt>
                <c:pt idx="141">
                  <c:v>1108.9821965170599</c:v>
                </c:pt>
                <c:pt idx="142">
                  <c:v>1159.7959828852599</c:v>
                </c:pt>
                <c:pt idx="143">
                  <c:v>1099.6790024628999</c:v>
                </c:pt>
                <c:pt idx="144">
                  <c:v>1082.1238178185599</c:v>
                </c:pt>
                <c:pt idx="145">
                  <c:v>1190.44118768516</c:v>
                </c:pt>
                <c:pt idx="146">
                  <c:v>1143.92552285585</c:v>
                </c:pt>
                <c:pt idx="147">
                  <c:v>1107.96865991206</c:v>
                </c:pt>
                <c:pt idx="148">
                  <c:v>1145.8389625936099</c:v>
                </c:pt>
                <c:pt idx="149">
                  <c:v>1124.8924250596201</c:v>
                </c:pt>
                <c:pt idx="150">
                  <c:v>1129.90672098195</c:v>
                </c:pt>
                <c:pt idx="151">
                  <c:v>1211.56648802574</c:v>
                </c:pt>
                <c:pt idx="152">
                  <c:v>1170.93212046961</c:v>
                </c:pt>
                <c:pt idx="153">
                  <c:v>1184.5106269453099</c:v>
                </c:pt>
                <c:pt idx="154">
                  <c:v>1213.55276101868</c:v>
                </c:pt>
                <c:pt idx="155">
                  <c:v>1155.3131356081501</c:v>
                </c:pt>
                <c:pt idx="156">
                  <c:v>1115.36393106523</c:v>
                </c:pt>
                <c:pt idx="157">
                  <c:v>1177.89436664962</c:v>
                </c:pt>
                <c:pt idx="158">
                  <c:v>1148.31393185666</c:v>
                </c:pt>
                <c:pt idx="159">
                  <c:v>1168.9501103607599</c:v>
                </c:pt>
                <c:pt idx="160">
                  <c:v>1185.0954129428001</c:v>
                </c:pt>
                <c:pt idx="161">
                  <c:v>1158.4470383093501</c:v>
                </c:pt>
                <c:pt idx="162">
                  <c:v>1181.84264449387</c:v>
                </c:pt>
                <c:pt idx="163">
                  <c:v>1225.3193917587</c:v>
                </c:pt>
                <c:pt idx="164">
                  <c:v>1186.2319282297301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66A-4D80-B892-A170483E9A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1744896"/>
        <c:axId val="131746432"/>
      </c:lineChart>
      <c:lineChart>
        <c:grouping val="standard"/>
        <c:varyColors val="0"/>
        <c:ser>
          <c:idx val="1"/>
          <c:order val="1"/>
          <c:tx>
            <c:strRef>
              <c:f>'Operações de Mercado Aberto'!$AM$5</c:f>
              <c:strCache>
                <c:ptCount val="1"/>
                <c:pt idx="0">
                  <c:v>% do PIB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'Operações de Mercado Aberto'!$AK$6:$AK$172</c:f>
              <c:numCache>
                <c:formatCode>mmm/yyyy</c:formatCode>
                <c:ptCount val="167"/>
                <c:pt idx="0">
                  <c:v>38352</c:v>
                </c:pt>
                <c:pt idx="1">
                  <c:v>38383</c:v>
                </c:pt>
                <c:pt idx="2">
                  <c:v>38411</c:v>
                </c:pt>
                <c:pt idx="3">
                  <c:v>38442</c:v>
                </c:pt>
                <c:pt idx="4">
                  <c:v>38471</c:v>
                </c:pt>
                <c:pt idx="5">
                  <c:v>38503</c:v>
                </c:pt>
                <c:pt idx="6">
                  <c:v>38533</c:v>
                </c:pt>
                <c:pt idx="7">
                  <c:v>38562</c:v>
                </c:pt>
                <c:pt idx="8">
                  <c:v>38595</c:v>
                </c:pt>
                <c:pt idx="9">
                  <c:v>38625</c:v>
                </c:pt>
                <c:pt idx="10">
                  <c:v>38656</c:v>
                </c:pt>
                <c:pt idx="11">
                  <c:v>38686</c:v>
                </c:pt>
                <c:pt idx="12">
                  <c:v>38716</c:v>
                </c:pt>
                <c:pt idx="13">
                  <c:v>38748</c:v>
                </c:pt>
                <c:pt idx="14">
                  <c:v>38772</c:v>
                </c:pt>
                <c:pt idx="15">
                  <c:v>38807</c:v>
                </c:pt>
                <c:pt idx="16">
                  <c:v>38835</c:v>
                </c:pt>
                <c:pt idx="17">
                  <c:v>38868</c:v>
                </c:pt>
                <c:pt idx="18">
                  <c:v>38898</c:v>
                </c:pt>
                <c:pt idx="19">
                  <c:v>38929</c:v>
                </c:pt>
                <c:pt idx="20">
                  <c:v>38960</c:v>
                </c:pt>
                <c:pt idx="21">
                  <c:v>38989</c:v>
                </c:pt>
                <c:pt idx="22">
                  <c:v>39021</c:v>
                </c:pt>
                <c:pt idx="23">
                  <c:v>39051</c:v>
                </c:pt>
                <c:pt idx="24">
                  <c:v>39080</c:v>
                </c:pt>
                <c:pt idx="25">
                  <c:v>39113</c:v>
                </c:pt>
                <c:pt idx="26">
                  <c:v>39141</c:v>
                </c:pt>
                <c:pt idx="27">
                  <c:v>39171</c:v>
                </c:pt>
                <c:pt idx="28">
                  <c:v>39202</c:v>
                </c:pt>
                <c:pt idx="29">
                  <c:v>39233</c:v>
                </c:pt>
                <c:pt idx="30">
                  <c:v>39262</c:v>
                </c:pt>
                <c:pt idx="31">
                  <c:v>39294</c:v>
                </c:pt>
                <c:pt idx="32">
                  <c:v>39325</c:v>
                </c:pt>
                <c:pt idx="33">
                  <c:v>39353</c:v>
                </c:pt>
                <c:pt idx="34">
                  <c:v>39386</c:v>
                </c:pt>
                <c:pt idx="35">
                  <c:v>39416</c:v>
                </c:pt>
                <c:pt idx="36">
                  <c:v>39447</c:v>
                </c:pt>
                <c:pt idx="37">
                  <c:v>39478</c:v>
                </c:pt>
                <c:pt idx="38">
                  <c:v>39507</c:v>
                </c:pt>
                <c:pt idx="39">
                  <c:v>39538</c:v>
                </c:pt>
                <c:pt idx="40">
                  <c:v>39568</c:v>
                </c:pt>
                <c:pt idx="41">
                  <c:v>39598</c:v>
                </c:pt>
                <c:pt idx="42">
                  <c:v>39629</c:v>
                </c:pt>
                <c:pt idx="43">
                  <c:v>39660</c:v>
                </c:pt>
                <c:pt idx="44">
                  <c:v>39689</c:v>
                </c:pt>
                <c:pt idx="45">
                  <c:v>39721</c:v>
                </c:pt>
                <c:pt idx="46">
                  <c:v>39752</c:v>
                </c:pt>
                <c:pt idx="47">
                  <c:v>39780</c:v>
                </c:pt>
                <c:pt idx="48">
                  <c:v>39813</c:v>
                </c:pt>
                <c:pt idx="49">
                  <c:v>39843</c:v>
                </c:pt>
                <c:pt idx="50">
                  <c:v>39871</c:v>
                </c:pt>
                <c:pt idx="51">
                  <c:v>39903</c:v>
                </c:pt>
                <c:pt idx="52">
                  <c:v>39933</c:v>
                </c:pt>
                <c:pt idx="53">
                  <c:v>39962</c:v>
                </c:pt>
                <c:pt idx="54">
                  <c:v>39994</c:v>
                </c:pt>
                <c:pt idx="55">
                  <c:v>40025</c:v>
                </c:pt>
                <c:pt idx="56">
                  <c:v>40056</c:v>
                </c:pt>
                <c:pt idx="57">
                  <c:v>40086</c:v>
                </c:pt>
                <c:pt idx="58">
                  <c:v>40116</c:v>
                </c:pt>
                <c:pt idx="59">
                  <c:v>40147</c:v>
                </c:pt>
                <c:pt idx="60">
                  <c:v>40178</c:v>
                </c:pt>
                <c:pt idx="61">
                  <c:v>40207</c:v>
                </c:pt>
                <c:pt idx="62">
                  <c:v>40235</c:v>
                </c:pt>
                <c:pt idx="63">
                  <c:v>40268</c:v>
                </c:pt>
                <c:pt idx="64">
                  <c:v>40298</c:v>
                </c:pt>
                <c:pt idx="65">
                  <c:v>40329</c:v>
                </c:pt>
                <c:pt idx="66">
                  <c:v>40359</c:v>
                </c:pt>
                <c:pt idx="67">
                  <c:v>40389</c:v>
                </c:pt>
                <c:pt idx="68">
                  <c:v>40421</c:v>
                </c:pt>
                <c:pt idx="69">
                  <c:v>40451</c:v>
                </c:pt>
                <c:pt idx="70">
                  <c:v>40480</c:v>
                </c:pt>
                <c:pt idx="71">
                  <c:v>40512</c:v>
                </c:pt>
                <c:pt idx="72">
                  <c:v>40543</c:v>
                </c:pt>
                <c:pt idx="73">
                  <c:v>40574</c:v>
                </c:pt>
                <c:pt idx="74">
                  <c:v>40602</c:v>
                </c:pt>
                <c:pt idx="75">
                  <c:v>40633</c:v>
                </c:pt>
                <c:pt idx="76">
                  <c:v>40662</c:v>
                </c:pt>
                <c:pt idx="77">
                  <c:v>40694</c:v>
                </c:pt>
                <c:pt idx="78">
                  <c:v>40724</c:v>
                </c:pt>
                <c:pt idx="79">
                  <c:v>40753</c:v>
                </c:pt>
                <c:pt idx="80">
                  <c:v>40786</c:v>
                </c:pt>
                <c:pt idx="81">
                  <c:v>40816</c:v>
                </c:pt>
                <c:pt idx="82">
                  <c:v>40847</c:v>
                </c:pt>
                <c:pt idx="83">
                  <c:v>40877</c:v>
                </c:pt>
                <c:pt idx="84">
                  <c:v>40907</c:v>
                </c:pt>
                <c:pt idx="85">
                  <c:v>40939</c:v>
                </c:pt>
                <c:pt idx="86">
                  <c:v>40968</c:v>
                </c:pt>
                <c:pt idx="87">
                  <c:v>40998</c:v>
                </c:pt>
                <c:pt idx="88">
                  <c:v>41029</c:v>
                </c:pt>
                <c:pt idx="89">
                  <c:v>41060</c:v>
                </c:pt>
                <c:pt idx="90">
                  <c:v>41089</c:v>
                </c:pt>
                <c:pt idx="91">
                  <c:v>41121</c:v>
                </c:pt>
                <c:pt idx="92">
                  <c:v>41152</c:v>
                </c:pt>
                <c:pt idx="93">
                  <c:v>41180</c:v>
                </c:pt>
                <c:pt idx="94">
                  <c:v>41213</c:v>
                </c:pt>
                <c:pt idx="95">
                  <c:v>41243</c:v>
                </c:pt>
                <c:pt idx="96">
                  <c:v>41274</c:v>
                </c:pt>
                <c:pt idx="97">
                  <c:v>41305</c:v>
                </c:pt>
                <c:pt idx="98">
                  <c:v>41333</c:v>
                </c:pt>
                <c:pt idx="99">
                  <c:v>41361</c:v>
                </c:pt>
                <c:pt idx="100">
                  <c:v>41394</c:v>
                </c:pt>
                <c:pt idx="101">
                  <c:v>41425</c:v>
                </c:pt>
                <c:pt idx="102">
                  <c:v>41453</c:v>
                </c:pt>
                <c:pt idx="103">
                  <c:v>41486</c:v>
                </c:pt>
                <c:pt idx="104">
                  <c:v>41516</c:v>
                </c:pt>
                <c:pt idx="105">
                  <c:v>41547</c:v>
                </c:pt>
                <c:pt idx="106">
                  <c:v>41578</c:v>
                </c:pt>
                <c:pt idx="107">
                  <c:v>41607</c:v>
                </c:pt>
                <c:pt idx="108">
                  <c:v>41639</c:v>
                </c:pt>
                <c:pt idx="109">
                  <c:v>41670</c:v>
                </c:pt>
                <c:pt idx="110">
                  <c:v>41698</c:v>
                </c:pt>
                <c:pt idx="111">
                  <c:v>41729</c:v>
                </c:pt>
                <c:pt idx="112">
                  <c:v>41759</c:v>
                </c:pt>
                <c:pt idx="113">
                  <c:v>41789</c:v>
                </c:pt>
                <c:pt idx="114">
                  <c:v>41820</c:v>
                </c:pt>
                <c:pt idx="115">
                  <c:v>41851</c:v>
                </c:pt>
                <c:pt idx="116">
                  <c:v>41880</c:v>
                </c:pt>
                <c:pt idx="117">
                  <c:v>41912</c:v>
                </c:pt>
                <c:pt idx="118">
                  <c:v>41943</c:v>
                </c:pt>
                <c:pt idx="119">
                  <c:v>41971</c:v>
                </c:pt>
                <c:pt idx="120">
                  <c:v>42004</c:v>
                </c:pt>
                <c:pt idx="121">
                  <c:v>42034</c:v>
                </c:pt>
                <c:pt idx="122">
                  <c:v>42062</c:v>
                </c:pt>
                <c:pt idx="123">
                  <c:v>42094</c:v>
                </c:pt>
                <c:pt idx="124">
                  <c:v>42124</c:v>
                </c:pt>
                <c:pt idx="125">
                  <c:v>42153</c:v>
                </c:pt>
                <c:pt idx="126">
                  <c:v>42185</c:v>
                </c:pt>
                <c:pt idx="127">
                  <c:v>42216</c:v>
                </c:pt>
                <c:pt idx="128">
                  <c:v>42247</c:v>
                </c:pt>
                <c:pt idx="129">
                  <c:v>42277</c:v>
                </c:pt>
                <c:pt idx="130">
                  <c:v>42308</c:v>
                </c:pt>
                <c:pt idx="131">
                  <c:v>42338</c:v>
                </c:pt>
                <c:pt idx="132">
                  <c:v>42369</c:v>
                </c:pt>
                <c:pt idx="133">
                  <c:v>42400</c:v>
                </c:pt>
                <c:pt idx="134">
                  <c:v>42429</c:v>
                </c:pt>
                <c:pt idx="135">
                  <c:v>42460</c:v>
                </c:pt>
                <c:pt idx="136">
                  <c:v>42490</c:v>
                </c:pt>
                <c:pt idx="137">
                  <c:v>42521</c:v>
                </c:pt>
                <c:pt idx="138">
                  <c:v>42551</c:v>
                </c:pt>
                <c:pt idx="139">
                  <c:v>42582</c:v>
                </c:pt>
                <c:pt idx="140">
                  <c:v>42613</c:v>
                </c:pt>
                <c:pt idx="141">
                  <c:v>42643</c:v>
                </c:pt>
                <c:pt idx="142">
                  <c:v>42674</c:v>
                </c:pt>
                <c:pt idx="143">
                  <c:v>42704</c:v>
                </c:pt>
                <c:pt idx="144">
                  <c:v>42735</c:v>
                </c:pt>
                <c:pt idx="145">
                  <c:v>42766</c:v>
                </c:pt>
                <c:pt idx="146">
                  <c:v>42794</c:v>
                </c:pt>
                <c:pt idx="147">
                  <c:v>42825</c:v>
                </c:pt>
                <c:pt idx="148">
                  <c:v>42855</c:v>
                </c:pt>
                <c:pt idx="149">
                  <c:v>42886</c:v>
                </c:pt>
                <c:pt idx="150">
                  <c:v>42916</c:v>
                </c:pt>
                <c:pt idx="151">
                  <c:v>42947</c:v>
                </c:pt>
                <c:pt idx="152">
                  <c:v>42978</c:v>
                </c:pt>
                <c:pt idx="153">
                  <c:v>43008</c:v>
                </c:pt>
                <c:pt idx="154">
                  <c:v>43039</c:v>
                </c:pt>
                <c:pt idx="155">
                  <c:v>43069</c:v>
                </c:pt>
                <c:pt idx="156">
                  <c:v>43100</c:v>
                </c:pt>
                <c:pt idx="157">
                  <c:v>43131</c:v>
                </c:pt>
                <c:pt idx="158">
                  <c:v>43159</c:v>
                </c:pt>
                <c:pt idx="159">
                  <c:v>43190</c:v>
                </c:pt>
                <c:pt idx="160">
                  <c:v>43220</c:v>
                </c:pt>
                <c:pt idx="161">
                  <c:v>43251</c:v>
                </c:pt>
                <c:pt idx="162">
                  <c:v>43281</c:v>
                </c:pt>
                <c:pt idx="163">
                  <c:v>43312</c:v>
                </c:pt>
                <c:pt idx="164">
                  <c:v>43343</c:v>
                </c:pt>
              </c:numCache>
            </c:numRef>
          </c:cat>
          <c:val>
            <c:numRef>
              <c:f>'Operações de Mercado Aberto'!$AM$6:$AM$172</c:f>
              <c:numCache>
                <c:formatCode>0.0%</c:formatCode>
                <c:ptCount val="167"/>
                <c:pt idx="0">
                  <c:v>2.9635484194367141E-2</c:v>
                </c:pt>
                <c:pt idx="1">
                  <c:v>3.3562573726647615E-2</c:v>
                </c:pt>
                <c:pt idx="2">
                  <c:v>2.6103242893565089E-2</c:v>
                </c:pt>
                <c:pt idx="3">
                  <c:v>2.5093571404610004E-2</c:v>
                </c:pt>
                <c:pt idx="4">
                  <c:v>2.940670252306974E-2</c:v>
                </c:pt>
                <c:pt idx="5">
                  <c:v>1.8790881758526848E-2</c:v>
                </c:pt>
                <c:pt idx="6">
                  <c:v>1.8005914167737908E-2</c:v>
                </c:pt>
                <c:pt idx="7">
                  <c:v>2.4401873328810463E-2</c:v>
                </c:pt>
                <c:pt idx="8">
                  <c:v>1.9569517441778723E-2</c:v>
                </c:pt>
                <c:pt idx="9">
                  <c:v>1.9399629639444745E-2</c:v>
                </c:pt>
                <c:pt idx="10">
                  <c:v>2.6480100967508649E-2</c:v>
                </c:pt>
                <c:pt idx="11">
                  <c:v>2.1221063530335076E-2</c:v>
                </c:pt>
                <c:pt idx="12">
                  <c:v>1.8283331889102729E-2</c:v>
                </c:pt>
                <c:pt idx="13">
                  <c:v>2.7749192287087363E-2</c:v>
                </c:pt>
                <c:pt idx="14">
                  <c:v>2.1816657235950963E-2</c:v>
                </c:pt>
                <c:pt idx="15">
                  <c:v>2.0714049084567403E-2</c:v>
                </c:pt>
                <c:pt idx="16">
                  <c:v>3.4689360042738412E-2</c:v>
                </c:pt>
                <c:pt idx="17">
                  <c:v>3.4363485584088256E-2</c:v>
                </c:pt>
                <c:pt idx="18">
                  <c:v>3.5071536657376647E-2</c:v>
                </c:pt>
                <c:pt idx="19">
                  <c:v>4.7463000397982576E-2</c:v>
                </c:pt>
                <c:pt idx="20">
                  <c:v>3.9385749275012961E-2</c:v>
                </c:pt>
                <c:pt idx="21">
                  <c:v>3.4929368999847381E-2</c:v>
                </c:pt>
                <c:pt idx="22">
                  <c:v>4.1609991998450786E-2</c:v>
                </c:pt>
                <c:pt idx="23">
                  <c:v>3.355630842828973E-2</c:v>
                </c:pt>
                <c:pt idx="24">
                  <c:v>2.8247053685167098E-2</c:v>
                </c:pt>
                <c:pt idx="25">
                  <c:v>4.5726415514526247E-2</c:v>
                </c:pt>
                <c:pt idx="26">
                  <c:v>4.0867623804971567E-2</c:v>
                </c:pt>
                <c:pt idx="27">
                  <c:v>4.2049970423451676E-2</c:v>
                </c:pt>
                <c:pt idx="28">
                  <c:v>5.4025532388125734E-2</c:v>
                </c:pt>
                <c:pt idx="29">
                  <c:v>5.1170200507253634E-2</c:v>
                </c:pt>
                <c:pt idx="30">
                  <c:v>5.3712351458395424E-2</c:v>
                </c:pt>
                <c:pt idx="31">
                  <c:v>7.577466984618024E-2</c:v>
                </c:pt>
                <c:pt idx="32">
                  <c:v>7.1988383374909884E-2</c:v>
                </c:pt>
                <c:pt idx="33">
                  <c:v>6.8671648857305853E-2</c:v>
                </c:pt>
                <c:pt idx="34">
                  <c:v>7.6265711700269509E-2</c:v>
                </c:pt>
                <c:pt idx="35">
                  <c:v>6.8650489154645097E-2</c:v>
                </c:pt>
                <c:pt idx="36">
                  <c:v>6.5041103228212244E-2</c:v>
                </c:pt>
                <c:pt idx="37">
                  <c:v>8.2149951726860862E-2</c:v>
                </c:pt>
                <c:pt idx="38">
                  <c:v>7.4498033598008023E-2</c:v>
                </c:pt>
                <c:pt idx="39">
                  <c:v>7.1152847057122659E-2</c:v>
                </c:pt>
                <c:pt idx="40">
                  <c:v>9.089325793122599E-2</c:v>
                </c:pt>
                <c:pt idx="41">
                  <c:v>8.1155733136102526E-2</c:v>
                </c:pt>
                <c:pt idx="42">
                  <c:v>8.0462960750186496E-2</c:v>
                </c:pt>
                <c:pt idx="43">
                  <c:v>0.10259977503562047</c:v>
                </c:pt>
                <c:pt idx="44">
                  <c:v>9.5295628284969944E-2</c:v>
                </c:pt>
                <c:pt idx="45">
                  <c:v>9.2270522189503115E-2</c:v>
                </c:pt>
                <c:pt idx="46">
                  <c:v>9.7979919110779259E-2</c:v>
                </c:pt>
                <c:pt idx="47">
                  <c:v>9.1154229302317563E-2</c:v>
                </c:pt>
                <c:pt idx="48">
                  <c:v>0.10041188013435257</c:v>
                </c:pt>
                <c:pt idx="49">
                  <c:v>0.127086797942466</c:v>
                </c:pt>
                <c:pt idx="50">
                  <c:v>0.12266875294294756</c:v>
                </c:pt>
                <c:pt idx="51">
                  <c:v>0.1210791472003119</c:v>
                </c:pt>
                <c:pt idx="52">
                  <c:v>0.12732656646617038</c:v>
                </c:pt>
                <c:pt idx="53">
                  <c:v>0.12249716888562995</c:v>
                </c:pt>
                <c:pt idx="54">
                  <c:v>0.12467955979389807</c:v>
                </c:pt>
                <c:pt idx="55">
                  <c:v>0.13453518805761194</c:v>
                </c:pt>
                <c:pt idx="56">
                  <c:v>0.12798947595659271</c:v>
                </c:pt>
                <c:pt idx="57">
                  <c:v>0.13119120461498565</c:v>
                </c:pt>
                <c:pt idx="58">
                  <c:v>0.14892585295107161</c:v>
                </c:pt>
                <c:pt idx="59">
                  <c:v>0.1434655585970124</c:v>
                </c:pt>
                <c:pt idx="60">
                  <c:v>0.13415501318117362</c:v>
                </c:pt>
                <c:pt idx="61">
                  <c:v>0.15729685979991595</c:v>
                </c:pt>
                <c:pt idx="62">
                  <c:v>0.14400657448127291</c:v>
                </c:pt>
                <c:pt idx="63">
                  <c:v>0.13214048559308761</c:v>
                </c:pt>
                <c:pt idx="64">
                  <c:v>0.10572588259982094</c:v>
                </c:pt>
                <c:pt idx="65">
                  <c:v>9.6119149924276323E-2</c:v>
                </c:pt>
                <c:pt idx="66">
                  <c:v>0.10069417102596787</c:v>
                </c:pt>
                <c:pt idx="67">
                  <c:v>0.11112709826339728</c:v>
                </c:pt>
                <c:pt idx="68">
                  <c:v>0.10388460418830611</c:v>
                </c:pt>
                <c:pt idx="69">
                  <c:v>0.10515007502242883</c:v>
                </c:pt>
                <c:pt idx="70">
                  <c:v>0.10901688473279648</c:v>
                </c:pt>
                <c:pt idx="71">
                  <c:v>0.1024228705416806</c:v>
                </c:pt>
                <c:pt idx="72">
                  <c:v>8.7941124800467174E-2</c:v>
                </c:pt>
                <c:pt idx="73">
                  <c:v>0.10107281993688103</c:v>
                </c:pt>
                <c:pt idx="74">
                  <c:v>9.6722733293176613E-2</c:v>
                </c:pt>
                <c:pt idx="75">
                  <c:v>9.4821001705929012E-2</c:v>
                </c:pt>
                <c:pt idx="76">
                  <c:v>9.453067650886729E-2</c:v>
                </c:pt>
                <c:pt idx="77">
                  <c:v>8.7943101852702432E-2</c:v>
                </c:pt>
                <c:pt idx="78">
                  <c:v>8.4230814522405037E-2</c:v>
                </c:pt>
                <c:pt idx="79">
                  <c:v>0.10560962775369186</c:v>
                </c:pt>
                <c:pt idx="80">
                  <c:v>9.7608064436181988E-2</c:v>
                </c:pt>
                <c:pt idx="81">
                  <c:v>9.1014985427578327E-2</c:v>
                </c:pt>
                <c:pt idx="82">
                  <c:v>9.0695381775096839E-2</c:v>
                </c:pt>
                <c:pt idx="83">
                  <c:v>8.3007857460047837E-2</c:v>
                </c:pt>
                <c:pt idx="84">
                  <c:v>7.7868622544501831E-2</c:v>
                </c:pt>
                <c:pt idx="85">
                  <c:v>0.10330808519866727</c:v>
                </c:pt>
                <c:pt idx="86">
                  <c:v>9.908928961852051E-2</c:v>
                </c:pt>
                <c:pt idx="87">
                  <c:v>0.10437434931614498</c:v>
                </c:pt>
                <c:pt idx="88">
                  <c:v>0.10755213184035939</c:v>
                </c:pt>
                <c:pt idx="89">
                  <c:v>0.10091271980376</c:v>
                </c:pt>
                <c:pt idx="90">
                  <c:v>9.6027569269380941E-2</c:v>
                </c:pt>
                <c:pt idx="91">
                  <c:v>0.1227884241773901</c:v>
                </c:pt>
                <c:pt idx="92">
                  <c:v>0.12157630902126011</c:v>
                </c:pt>
                <c:pt idx="93">
                  <c:v>0.12422613624139676</c:v>
                </c:pt>
                <c:pt idx="94">
                  <c:v>0.12621065220594438</c:v>
                </c:pt>
                <c:pt idx="95">
                  <c:v>0.12172781292384902</c:v>
                </c:pt>
                <c:pt idx="96">
                  <c:v>0.11687492637975372</c:v>
                </c:pt>
                <c:pt idx="97">
                  <c:v>0.1311091780288921</c:v>
                </c:pt>
                <c:pt idx="98">
                  <c:v>0.12632579908858502</c:v>
                </c:pt>
                <c:pt idx="99">
                  <c:v>0.13498893726498712</c:v>
                </c:pt>
                <c:pt idx="100">
                  <c:v>0.13884852753893517</c:v>
                </c:pt>
                <c:pt idx="101">
                  <c:v>0.13671157534866493</c:v>
                </c:pt>
                <c:pt idx="102">
                  <c:v>0.13680800124360568</c:v>
                </c:pt>
                <c:pt idx="103">
                  <c:v>0.14218981569651754</c:v>
                </c:pt>
                <c:pt idx="104">
                  <c:v>0.13331606299804494</c:v>
                </c:pt>
                <c:pt idx="105">
                  <c:v>0.13681148035214136</c:v>
                </c:pt>
                <c:pt idx="106">
                  <c:v>0.13020682141001111</c:v>
                </c:pt>
                <c:pt idx="107">
                  <c:v>0.1216761114971157</c:v>
                </c:pt>
                <c:pt idx="108">
                  <c:v>0.10840602434052414</c:v>
                </c:pt>
                <c:pt idx="109">
                  <c:v>0.12815275486348157</c:v>
                </c:pt>
                <c:pt idx="110">
                  <c:v>0.12168030936134157</c:v>
                </c:pt>
                <c:pt idx="111">
                  <c:v>0.1245305721687571</c:v>
                </c:pt>
                <c:pt idx="112">
                  <c:v>0.13269251563429482</c:v>
                </c:pt>
                <c:pt idx="113">
                  <c:v>0.12280537483748843</c:v>
                </c:pt>
                <c:pt idx="114">
                  <c:v>0.11848696846482641</c:v>
                </c:pt>
                <c:pt idx="115">
                  <c:v>0.12829626387450202</c:v>
                </c:pt>
                <c:pt idx="116">
                  <c:v>0.13174155358896267</c:v>
                </c:pt>
                <c:pt idx="117">
                  <c:v>0.14467387114917171</c:v>
                </c:pt>
                <c:pt idx="118">
                  <c:v>0.15829904457184119</c:v>
                </c:pt>
                <c:pt idx="119">
                  <c:v>0.1569368020930568</c:v>
                </c:pt>
                <c:pt idx="120">
                  <c:v>0.14848876520638668</c:v>
                </c:pt>
                <c:pt idx="121">
                  <c:v>0.15880492556303272</c:v>
                </c:pt>
                <c:pt idx="122">
                  <c:v>0.15783981877985973</c:v>
                </c:pt>
                <c:pt idx="123">
                  <c:v>0.15466613931950315</c:v>
                </c:pt>
                <c:pt idx="124">
                  <c:v>0.15249632268415869</c:v>
                </c:pt>
                <c:pt idx="125">
                  <c:v>0.14790730235718336</c:v>
                </c:pt>
                <c:pt idx="126">
                  <c:v>0.1445201967924449</c:v>
                </c:pt>
                <c:pt idx="127">
                  <c:v>0.15007809936681937</c:v>
                </c:pt>
                <c:pt idx="128">
                  <c:v>0.14999348564720763</c:v>
                </c:pt>
                <c:pt idx="129">
                  <c:v>0.15166814401746892</c:v>
                </c:pt>
                <c:pt idx="130">
                  <c:v>0.16435918876457073</c:v>
                </c:pt>
                <c:pt idx="131">
                  <c:v>0.15714753904328824</c:v>
                </c:pt>
                <c:pt idx="132">
                  <c:v>0.15358549539047617</c:v>
                </c:pt>
                <c:pt idx="133">
                  <c:v>0.17381598548420202</c:v>
                </c:pt>
                <c:pt idx="134">
                  <c:v>0.16508532186751571</c:v>
                </c:pt>
                <c:pt idx="135">
                  <c:v>0.15701175784121618</c:v>
                </c:pt>
                <c:pt idx="136">
                  <c:v>0.1768946882541676</c:v>
                </c:pt>
                <c:pt idx="137">
                  <c:v>0.17137251944388224</c:v>
                </c:pt>
                <c:pt idx="138">
                  <c:v>0.16430159760749199</c:v>
                </c:pt>
                <c:pt idx="139">
                  <c:v>0.1754795777631141</c:v>
                </c:pt>
                <c:pt idx="140">
                  <c:v>0.17640028515818806</c:v>
                </c:pt>
                <c:pt idx="141">
                  <c:v>0.17948069567010033</c:v>
                </c:pt>
                <c:pt idx="142">
                  <c:v>0.18749132726508871</c:v>
                </c:pt>
                <c:pt idx="143">
                  <c:v>0.17697248995857071</c:v>
                </c:pt>
                <c:pt idx="144">
                  <c:v>0.17288455579433615</c:v>
                </c:pt>
                <c:pt idx="145">
                  <c:v>0.18905502465192225</c:v>
                </c:pt>
                <c:pt idx="146">
                  <c:v>0.18099916984260195</c:v>
                </c:pt>
                <c:pt idx="147">
                  <c:v>0.17457402927548421</c:v>
                </c:pt>
                <c:pt idx="148">
                  <c:v>0.18006337559476368</c:v>
                </c:pt>
                <c:pt idx="149">
                  <c:v>0.17575670262825305</c:v>
                </c:pt>
                <c:pt idx="150">
                  <c:v>0.17594709058165295</c:v>
                </c:pt>
                <c:pt idx="151">
                  <c:v>0.18789119533815651</c:v>
                </c:pt>
                <c:pt idx="152">
                  <c:v>0.18094579195278762</c:v>
                </c:pt>
                <c:pt idx="153">
                  <c:v>0.18254827163249038</c:v>
                </c:pt>
                <c:pt idx="154">
                  <c:v>0.18634331930181491</c:v>
                </c:pt>
                <c:pt idx="155">
                  <c:v>0.17671975723973365</c:v>
                </c:pt>
                <c:pt idx="156">
                  <c:v>0.17002653683681085</c:v>
                </c:pt>
                <c:pt idx="157">
                  <c:v>0.17882102873845146</c:v>
                </c:pt>
                <c:pt idx="158">
                  <c:v>0.17392093266178524</c:v>
                </c:pt>
                <c:pt idx="159">
                  <c:v>0.17668502592026447</c:v>
                </c:pt>
                <c:pt idx="160">
                  <c:v>0.17817704659746977</c:v>
                </c:pt>
                <c:pt idx="161">
                  <c:v>0.1741880744188555</c:v>
                </c:pt>
                <c:pt idx="162">
                  <c:v>0.17696652033348315</c:v>
                </c:pt>
                <c:pt idx="163">
                  <c:v>0.18241400937647956</c:v>
                </c:pt>
                <c:pt idx="164">
                  <c:v>0.17559712528652818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66A-4D80-B892-A170483E9A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1752320"/>
        <c:axId val="131753856"/>
      </c:lineChart>
      <c:dateAx>
        <c:axId val="131744896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800" b="1" i="0">
                <a:latin typeface="Calibri (Corpo)"/>
              </a:defRPr>
            </a:pPr>
            <a:endParaRPr lang="pt-BR"/>
          </a:p>
        </c:txPr>
        <c:crossAx val="131746432"/>
        <c:crosses val="autoZero"/>
        <c:auto val="1"/>
        <c:lblOffset val="100"/>
        <c:baseTimeUnit val="days"/>
      </c:dateAx>
      <c:valAx>
        <c:axId val="131746432"/>
        <c:scaling>
          <c:orientation val="minMax"/>
          <c:max val="150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pt-BR"/>
          </a:p>
        </c:txPr>
        <c:crossAx val="131744896"/>
        <c:crosses val="autoZero"/>
        <c:crossBetween val="between"/>
        <c:majorUnit val="300"/>
      </c:valAx>
      <c:dateAx>
        <c:axId val="131752320"/>
        <c:scaling>
          <c:orientation val="minMax"/>
        </c:scaling>
        <c:delete val="1"/>
        <c:axPos val="b"/>
        <c:numFmt formatCode="mmm/yyyy" sourceLinked="1"/>
        <c:majorTickMark val="out"/>
        <c:minorTickMark val="none"/>
        <c:tickLblPos val="nextTo"/>
        <c:crossAx val="131753856"/>
        <c:crosses val="autoZero"/>
        <c:auto val="1"/>
        <c:lblOffset val="100"/>
        <c:baseTimeUnit val="days"/>
      </c:dateAx>
      <c:valAx>
        <c:axId val="131753856"/>
        <c:scaling>
          <c:orientation val="minMax"/>
          <c:max val="0.2"/>
        </c:scaling>
        <c:delete val="0"/>
        <c:axPos val="r"/>
        <c:numFmt formatCode="0%" sourceLinked="0"/>
        <c:majorTickMark val="out"/>
        <c:minorTickMark val="none"/>
        <c:tickLblPos val="nextTo"/>
        <c:txPr>
          <a:bodyPr/>
          <a:lstStyle/>
          <a:p>
            <a:pPr>
              <a:defRPr b="1"/>
            </a:pPr>
            <a:endParaRPr lang="pt-BR"/>
          </a:p>
        </c:txPr>
        <c:crossAx val="131752320"/>
        <c:crosses val="max"/>
        <c:crossBetween val="between"/>
        <c:majorUnit val="4.0000000000000008E-2"/>
      </c:valAx>
    </c:plotArea>
    <c:legend>
      <c:legendPos val="b"/>
      <c:overlay val="0"/>
      <c:txPr>
        <a:bodyPr/>
        <a:lstStyle/>
        <a:p>
          <a:pPr>
            <a:defRPr b="1"/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pt-BR"/>
              <a:t>Saldo de swaps cambiais (USD bilhões) x Dólar comercial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'Swaps Fim de período'!$B$1</c:f>
              <c:strCache>
                <c:ptCount val="1"/>
                <c:pt idx="0">
                  <c:v>Saldo Swaps (USD milhões)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dPt>
            <c:idx val="58"/>
            <c:invertIfNegative val="0"/>
            <c:bubble3D val="0"/>
            <c:spPr>
              <a:solidFill>
                <a:schemeClr val="tx2">
                  <a:lumMod val="50000"/>
                </a:schemeClr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1-A762-4992-9367-9639F4500C32}"/>
              </c:ext>
            </c:extLst>
          </c:dPt>
          <c:dPt>
            <c:idx val="59"/>
            <c:invertIfNegative val="0"/>
            <c:bubble3D val="0"/>
            <c:spPr>
              <a:solidFill>
                <a:schemeClr val="tx2">
                  <a:lumMod val="50000"/>
                </a:schemeClr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3-A762-4992-9367-9639F4500C32}"/>
              </c:ext>
            </c:extLst>
          </c:dPt>
          <c:dPt>
            <c:idx val="60"/>
            <c:invertIfNegative val="0"/>
            <c:bubble3D val="0"/>
            <c:spPr>
              <a:solidFill>
                <a:schemeClr val="tx2">
                  <a:lumMod val="50000"/>
                </a:schemeClr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5-A762-4992-9367-9639F4500C32}"/>
              </c:ext>
            </c:extLst>
          </c:dPt>
          <c:dPt>
            <c:idx val="61"/>
            <c:invertIfNegative val="0"/>
            <c:bubble3D val="0"/>
            <c:spPr>
              <a:solidFill>
                <a:schemeClr val="tx2">
                  <a:lumMod val="50000"/>
                </a:schemeClr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7-A762-4992-9367-9639F4500C32}"/>
              </c:ext>
            </c:extLst>
          </c:dPt>
          <c:dPt>
            <c:idx val="62"/>
            <c:invertIfNegative val="0"/>
            <c:bubble3D val="0"/>
            <c:spPr>
              <a:solidFill>
                <a:schemeClr val="tx2">
                  <a:lumMod val="50000"/>
                </a:schemeClr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9-A762-4992-9367-9639F4500C32}"/>
              </c:ext>
            </c:extLst>
          </c:dPt>
          <c:dPt>
            <c:idx val="63"/>
            <c:invertIfNegative val="0"/>
            <c:bubble3D val="0"/>
            <c:spPr>
              <a:solidFill>
                <a:schemeClr val="tx2">
                  <a:lumMod val="50000"/>
                </a:schemeClr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B-A762-4992-9367-9639F4500C32}"/>
              </c:ext>
            </c:extLst>
          </c:dPt>
          <c:dPt>
            <c:idx val="64"/>
            <c:invertIfNegative val="0"/>
            <c:bubble3D val="0"/>
            <c:spPr>
              <a:solidFill>
                <a:schemeClr val="tx2">
                  <a:lumMod val="50000"/>
                </a:schemeClr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D-A762-4992-9367-9639F4500C32}"/>
              </c:ext>
            </c:extLst>
          </c:dPt>
          <c:dPt>
            <c:idx val="6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62-4992-9367-9639F4500C32}"/>
              </c:ext>
            </c:extLst>
          </c:dPt>
          <c:dPt>
            <c:idx val="6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62-4992-9367-9639F4500C32}"/>
              </c:ext>
            </c:extLst>
          </c:dPt>
          <c:dPt>
            <c:idx val="6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1-1D3E-4839-83C5-C2DF5335846D}"/>
              </c:ext>
            </c:extLst>
          </c:dPt>
          <c:dPt>
            <c:idx val="6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1D3E-4839-83C5-C2DF5335846D}"/>
              </c:ext>
            </c:extLst>
          </c:dPt>
          <c:dPt>
            <c:idx val="6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3E-4839-83C5-C2DF5335846D}"/>
              </c:ext>
            </c:extLst>
          </c:dPt>
          <c:dPt>
            <c:idx val="7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EF-43CA-B406-3FC4FB7990D4}"/>
              </c:ext>
            </c:extLst>
          </c:dPt>
          <c:dPt>
            <c:idx val="7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EF-43CA-B406-3FC4FB7990D4}"/>
              </c:ext>
            </c:extLst>
          </c:dPt>
          <c:dPt>
            <c:idx val="7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EF-43CA-B406-3FC4FB7990D4}"/>
              </c:ext>
            </c:extLst>
          </c:dPt>
          <c:dPt>
            <c:idx val="7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553-48D9-BAD6-FDED74E59021}"/>
              </c:ext>
            </c:extLst>
          </c:dPt>
          <c:dPt>
            <c:idx val="7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0-5553-48D9-BAD6-FDED74E59021}"/>
              </c:ext>
            </c:extLst>
          </c:dPt>
          <c:dPt>
            <c:idx val="75"/>
            <c:invertIfNegative val="0"/>
            <c:bubble3D val="0"/>
            <c:spPr>
              <a:solidFill>
                <a:schemeClr val="tx2">
                  <a:lumMod val="50000"/>
                </a:schemeClr>
              </a:solidFill>
              <a:ln>
                <a:solidFill>
                  <a:schemeClr val="bg2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2-5553-48D9-BAD6-FDED74E59021}"/>
              </c:ext>
            </c:extLst>
          </c:dPt>
          <c:dPt>
            <c:idx val="7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0-8A37-4FA9-BF82-38DAFFE9CE29}"/>
              </c:ext>
            </c:extLst>
          </c:dPt>
          <c:dPt>
            <c:idx val="7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8A37-4FA9-BF82-38DAFFE9CE29}"/>
              </c:ext>
            </c:extLst>
          </c:dPt>
          <c:dPt>
            <c:idx val="78"/>
            <c:invertIfNegative val="0"/>
            <c:bubble3D val="0"/>
            <c:spPr>
              <a:solidFill>
                <a:schemeClr val="tx2">
                  <a:lumMod val="5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4-8A37-4FA9-BF82-38DAFFE9CE29}"/>
              </c:ext>
            </c:extLst>
          </c:dPt>
          <c:dPt>
            <c:idx val="7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8892-4538-B66C-968227A577A6}"/>
              </c:ext>
            </c:extLst>
          </c:dPt>
          <c:dPt>
            <c:idx val="8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8892-4538-B66C-968227A577A6}"/>
              </c:ext>
            </c:extLst>
          </c:dPt>
          <c:dPt>
            <c:idx val="81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8892-4538-B66C-968227A577A6}"/>
              </c:ext>
            </c:extLst>
          </c:dPt>
          <c:dPt>
            <c:idx val="82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8892-4538-B66C-968227A577A6}"/>
              </c:ext>
            </c:extLst>
          </c:dPt>
          <c:dPt>
            <c:idx val="83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9D7D-4FA1-ACF0-828348172199}"/>
              </c:ext>
            </c:extLst>
          </c:dPt>
          <c:dPt>
            <c:idx val="84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9D7D-4FA1-ACF0-828348172199}"/>
              </c:ext>
            </c:extLst>
          </c:dPt>
          <c:dPt>
            <c:idx val="85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9D7D-4FA1-ACF0-828348172199}"/>
              </c:ext>
            </c:extLst>
          </c:dPt>
          <c:dPt>
            <c:idx val="86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6-AAB1-4E0D-B2DD-B5E5CB10074C}"/>
              </c:ext>
            </c:extLst>
          </c:dPt>
          <c:dPt>
            <c:idx val="87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2-CD45-4861-A4A4-B09774A89E14}"/>
              </c:ext>
            </c:extLst>
          </c:dPt>
          <c:cat>
            <c:numRef>
              <c:f>'Swaps Fim de período'!$A$2:$A$90</c:f>
              <c:numCache>
                <c:formatCode>mmm\-yy</c:formatCode>
                <c:ptCount val="89"/>
                <c:pt idx="0">
                  <c:v>40878</c:v>
                </c:pt>
                <c:pt idx="1">
                  <c:v>40909</c:v>
                </c:pt>
                <c:pt idx="2">
                  <c:v>40940</c:v>
                </c:pt>
                <c:pt idx="3">
                  <c:v>40969</c:v>
                </c:pt>
                <c:pt idx="4">
                  <c:v>41000</c:v>
                </c:pt>
                <c:pt idx="5">
                  <c:v>41030</c:v>
                </c:pt>
                <c:pt idx="6">
                  <c:v>41061</c:v>
                </c:pt>
                <c:pt idx="7">
                  <c:v>41091</c:v>
                </c:pt>
                <c:pt idx="8">
                  <c:v>41122</c:v>
                </c:pt>
                <c:pt idx="9">
                  <c:v>41153</c:v>
                </c:pt>
                <c:pt idx="10">
                  <c:v>41183</c:v>
                </c:pt>
                <c:pt idx="11">
                  <c:v>41214</c:v>
                </c:pt>
                <c:pt idx="12">
                  <c:v>41244</c:v>
                </c:pt>
                <c:pt idx="13">
                  <c:v>41275</c:v>
                </c:pt>
                <c:pt idx="14">
                  <c:v>41306</c:v>
                </c:pt>
                <c:pt idx="15">
                  <c:v>41334</c:v>
                </c:pt>
                <c:pt idx="16">
                  <c:v>41365</c:v>
                </c:pt>
                <c:pt idx="17">
                  <c:v>41395</c:v>
                </c:pt>
                <c:pt idx="18">
                  <c:v>41426</c:v>
                </c:pt>
                <c:pt idx="19">
                  <c:v>41456</c:v>
                </c:pt>
                <c:pt idx="20">
                  <c:v>41487</c:v>
                </c:pt>
                <c:pt idx="21">
                  <c:v>41518</c:v>
                </c:pt>
                <c:pt idx="22">
                  <c:v>41548</c:v>
                </c:pt>
                <c:pt idx="23">
                  <c:v>41579</c:v>
                </c:pt>
                <c:pt idx="24">
                  <c:v>41609</c:v>
                </c:pt>
                <c:pt idx="25">
                  <c:v>41640</c:v>
                </c:pt>
                <c:pt idx="26">
                  <c:v>41671</c:v>
                </c:pt>
                <c:pt idx="27">
                  <c:v>41699</c:v>
                </c:pt>
                <c:pt idx="28">
                  <c:v>41730</c:v>
                </c:pt>
                <c:pt idx="29">
                  <c:v>41760</c:v>
                </c:pt>
                <c:pt idx="30">
                  <c:v>41791</c:v>
                </c:pt>
                <c:pt idx="31">
                  <c:v>41821</c:v>
                </c:pt>
                <c:pt idx="32">
                  <c:v>41852</c:v>
                </c:pt>
                <c:pt idx="33">
                  <c:v>41883</c:v>
                </c:pt>
                <c:pt idx="34">
                  <c:v>41913</c:v>
                </c:pt>
                <c:pt idx="35">
                  <c:v>41944</c:v>
                </c:pt>
                <c:pt idx="36">
                  <c:v>41974</c:v>
                </c:pt>
                <c:pt idx="37">
                  <c:v>42005</c:v>
                </c:pt>
                <c:pt idx="38">
                  <c:v>42036</c:v>
                </c:pt>
                <c:pt idx="39">
                  <c:v>42064</c:v>
                </c:pt>
                <c:pt idx="40">
                  <c:v>42095</c:v>
                </c:pt>
                <c:pt idx="41">
                  <c:v>42125</c:v>
                </c:pt>
                <c:pt idx="42">
                  <c:v>42156</c:v>
                </c:pt>
                <c:pt idx="43">
                  <c:v>42186</c:v>
                </c:pt>
                <c:pt idx="44">
                  <c:v>42217</c:v>
                </c:pt>
                <c:pt idx="45">
                  <c:v>42248</c:v>
                </c:pt>
                <c:pt idx="46">
                  <c:v>42278</c:v>
                </c:pt>
                <c:pt idx="47">
                  <c:v>42309</c:v>
                </c:pt>
                <c:pt idx="48">
                  <c:v>42339</c:v>
                </c:pt>
                <c:pt idx="49">
                  <c:v>42370</c:v>
                </c:pt>
                <c:pt idx="50">
                  <c:v>42401</c:v>
                </c:pt>
                <c:pt idx="51">
                  <c:v>42430</c:v>
                </c:pt>
                <c:pt idx="52">
                  <c:v>42461</c:v>
                </c:pt>
                <c:pt idx="53">
                  <c:v>42493</c:v>
                </c:pt>
                <c:pt idx="54">
                  <c:v>42524</c:v>
                </c:pt>
                <c:pt idx="55">
                  <c:v>42554</c:v>
                </c:pt>
                <c:pt idx="56">
                  <c:v>42583</c:v>
                </c:pt>
                <c:pt idx="57">
                  <c:v>42614</c:v>
                </c:pt>
                <c:pt idx="58">
                  <c:v>42644</c:v>
                </c:pt>
                <c:pt idx="59">
                  <c:v>42675</c:v>
                </c:pt>
                <c:pt idx="60">
                  <c:v>42705</c:v>
                </c:pt>
                <c:pt idx="61">
                  <c:v>42736</c:v>
                </c:pt>
                <c:pt idx="62">
                  <c:v>42767</c:v>
                </c:pt>
                <c:pt idx="63">
                  <c:v>42795</c:v>
                </c:pt>
                <c:pt idx="64">
                  <c:v>42826</c:v>
                </c:pt>
                <c:pt idx="65">
                  <c:v>42856</c:v>
                </c:pt>
                <c:pt idx="66">
                  <c:v>42887</c:v>
                </c:pt>
                <c:pt idx="67">
                  <c:v>42917</c:v>
                </c:pt>
                <c:pt idx="68">
                  <c:v>42948</c:v>
                </c:pt>
                <c:pt idx="69">
                  <c:v>42979</c:v>
                </c:pt>
                <c:pt idx="70">
                  <c:v>43009</c:v>
                </c:pt>
                <c:pt idx="71">
                  <c:v>43040</c:v>
                </c:pt>
                <c:pt idx="72">
                  <c:v>43070</c:v>
                </c:pt>
                <c:pt idx="73">
                  <c:v>43101</c:v>
                </c:pt>
                <c:pt idx="74">
                  <c:v>43132</c:v>
                </c:pt>
                <c:pt idx="75">
                  <c:v>43160</c:v>
                </c:pt>
                <c:pt idx="76">
                  <c:v>43191</c:v>
                </c:pt>
                <c:pt idx="77">
                  <c:v>43221</c:v>
                </c:pt>
                <c:pt idx="78">
                  <c:v>43252</c:v>
                </c:pt>
                <c:pt idx="79">
                  <c:v>43282</c:v>
                </c:pt>
                <c:pt idx="80">
                  <c:v>43313</c:v>
                </c:pt>
                <c:pt idx="81">
                  <c:v>43344</c:v>
                </c:pt>
                <c:pt idx="82">
                  <c:v>43374</c:v>
                </c:pt>
                <c:pt idx="83">
                  <c:v>43405</c:v>
                </c:pt>
                <c:pt idx="84">
                  <c:v>43435</c:v>
                </c:pt>
                <c:pt idx="85">
                  <c:v>43466</c:v>
                </c:pt>
                <c:pt idx="86">
                  <c:v>43497</c:v>
                </c:pt>
                <c:pt idx="87">
                  <c:v>43525</c:v>
                </c:pt>
                <c:pt idx="88">
                  <c:v>43556</c:v>
                </c:pt>
              </c:numCache>
            </c:numRef>
          </c:cat>
          <c:val>
            <c:numRef>
              <c:f>'Swaps Fim de período'!$B$2:$B$90</c:f>
              <c:numCache>
                <c:formatCode>_(* #,##0_);_(* \(#,##0\);_(* "-"??_);_(@_)</c:formatCode>
                <c:ptCount val="89"/>
                <c:pt idx="0">
                  <c:v>-1616.25</c:v>
                </c:pt>
                <c:pt idx="1">
                  <c:v>-1420</c:v>
                </c:pt>
                <c:pt idx="2">
                  <c:v>-1595</c:v>
                </c:pt>
                <c:pt idx="3">
                  <c:v>-3120</c:v>
                </c:pt>
                <c:pt idx="4">
                  <c:v>-3120</c:v>
                </c:pt>
                <c:pt idx="5">
                  <c:v>2310</c:v>
                </c:pt>
                <c:pt idx="6">
                  <c:v>4745</c:v>
                </c:pt>
                <c:pt idx="7">
                  <c:v>10820</c:v>
                </c:pt>
                <c:pt idx="8">
                  <c:v>5900</c:v>
                </c:pt>
                <c:pt idx="9">
                  <c:v>-3905</c:v>
                </c:pt>
                <c:pt idx="10">
                  <c:v>-4940</c:v>
                </c:pt>
                <c:pt idx="11">
                  <c:v>-3390</c:v>
                </c:pt>
                <c:pt idx="12">
                  <c:v>2065</c:v>
                </c:pt>
                <c:pt idx="13">
                  <c:v>1850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17960</c:v>
                </c:pt>
                <c:pt idx="19">
                  <c:v>26605</c:v>
                </c:pt>
                <c:pt idx="20">
                  <c:v>43032.5</c:v>
                </c:pt>
                <c:pt idx="21">
                  <c:v>53475</c:v>
                </c:pt>
                <c:pt idx="22">
                  <c:v>62975</c:v>
                </c:pt>
                <c:pt idx="23">
                  <c:v>75105</c:v>
                </c:pt>
                <c:pt idx="24">
                  <c:v>75105</c:v>
                </c:pt>
                <c:pt idx="25">
                  <c:v>79605</c:v>
                </c:pt>
                <c:pt idx="26">
                  <c:v>83805</c:v>
                </c:pt>
                <c:pt idx="27">
                  <c:v>87405</c:v>
                </c:pt>
                <c:pt idx="28">
                  <c:v>88757.5</c:v>
                </c:pt>
                <c:pt idx="29">
                  <c:v>90725</c:v>
                </c:pt>
                <c:pt idx="30">
                  <c:v>89872.5</c:v>
                </c:pt>
                <c:pt idx="31">
                  <c:v>92762.5</c:v>
                </c:pt>
                <c:pt idx="32">
                  <c:v>94156</c:v>
                </c:pt>
                <c:pt idx="33">
                  <c:v>97486</c:v>
                </c:pt>
                <c:pt idx="34">
                  <c:v>102009</c:v>
                </c:pt>
                <c:pt idx="35">
                  <c:v>105769</c:v>
                </c:pt>
                <c:pt idx="36">
                  <c:v>109588</c:v>
                </c:pt>
                <c:pt idx="37">
                  <c:v>111461</c:v>
                </c:pt>
                <c:pt idx="38">
                  <c:v>112756</c:v>
                </c:pt>
                <c:pt idx="39">
                  <c:v>114918</c:v>
                </c:pt>
                <c:pt idx="40">
                  <c:v>112824.5</c:v>
                </c:pt>
                <c:pt idx="41">
                  <c:v>112779.5</c:v>
                </c:pt>
                <c:pt idx="42">
                  <c:v>110819</c:v>
                </c:pt>
                <c:pt idx="43">
                  <c:v>108182</c:v>
                </c:pt>
                <c:pt idx="44">
                  <c:v>103917</c:v>
                </c:pt>
                <c:pt idx="45">
                  <c:v>103890</c:v>
                </c:pt>
                <c:pt idx="46">
                  <c:v>108102.5</c:v>
                </c:pt>
                <c:pt idx="47">
                  <c:v>108100</c:v>
                </c:pt>
                <c:pt idx="48">
                  <c:v>108102.9</c:v>
                </c:pt>
                <c:pt idx="49">
                  <c:v>108106.15</c:v>
                </c:pt>
                <c:pt idx="50">
                  <c:v>108115.65</c:v>
                </c:pt>
                <c:pt idx="51">
                  <c:v>105636.5</c:v>
                </c:pt>
                <c:pt idx="52">
                  <c:v>70653</c:v>
                </c:pt>
                <c:pt idx="53">
                  <c:v>62135</c:v>
                </c:pt>
                <c:pt idx="54">
                  <c:v>62135.5</c:v>
                </c:pt>
                <c:pt idx="55">
                  <c:v>52635.5</c:v>
                </c:pt>
                <c:pt idx="56">
                  <c:v>40100</c:v>
                </c:pt>
                <c:pt idx="57">
                  <c:v>33073</c:v>
                </c:pt>
                <c:pt idx="58">
                  <c:v>28316.5</c:v>
                </c:pt>
                <c:pt idx="59">
                  <c:v>26558.5</c:v>
                </c:pt>
                <c:pt idx="60">
                  <c:v>26558.5</c:v>
                </c:pt>
                <c:pt idx="61">
                  <c:v>26558.5</c:v>
                </c:pt>
                <c:pt idx="62">
                  <c:v>26527.5</c:v>
                </c:pt>
                <c:pt idx="63">
                  <c:v>21973.75</c:v>
                </c:pt>
                <c:pt idx="64">
                  <c:v>17762.75</c:v>
                </c:pt>
                <c:pt idx="65">
                  <c:v>27762.75</c:v>
                </c:pt>
                <c:pt idx="66">
                  <c:v>27762.75</c:v>
                </c:pt>
                <c:pt idx="67">
                  <c:v>27764.25</c:v>
                </c:pt>
                <c:pt idx="68">
                  <c:v>27768.25</c:v>
                </c:pt>
                <c:pt idx="69">
                  <c:v>27768.25</c:v>
                </c:pt>
                <c:pt idx="70">
                  <c:v>23793.5</c:v>
                </c:pt>
                <c:pt idx="71">
                  <c:v>23793.5</c:v>
                </c:pt>
                <c:pt idx="72">
                  <c:v>23793.5</c:v>
                </c:pt>
                <c:pt idx="73">
                  <c:v>23795.5</c:v>
                </c:pt>
                <c:pt idx="74">
                  <c:v>23795.5</c:v>
                </c:pt>
                <c:pt idx="75">
                  <c:v>23796.5</c:v>
                </c:pt>
                <c:pt idx="76">
                  <c:v>23797.5</c:v>
                </c:pt>
                <c:pt idx="77">
                  <c:v>30297.5</c:v>
                </c:pt>
                <c:pt idx="78">
                  <c:v>67413.5</c:v>
                </c:pt>
                <c:pt idx="79">
                  <c:v>67413.5</c:v>
                </c:pt>
                <c:pt idx="80">
                  <c:v>68913.5</c:v>
                </c:pt>
                <c:pt idx="81">
                  <c:v>68914</c:v>
                </c:pt>
                <c:pt idx="82">
                  <c:v>59113</c:v>
                </c:pt>
                <c:pt idx="83">
                  <c:v>51086</c:v>
                </c:pt>
                <c:pt idx="84">
                  <c:v>39809</c:v>
                </c:pt>
                <c:pt idx="85">
                  <c:v>29436</c:v>
                </c:pt>
                <c:pt idx="86">
                  <c:v>16038</c:v>
                </c:pt>
                <c:pt idx="87">
                  <c:v>6227</c:v>
                </c:pt>
                <c:pt idx="8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A762-4992-9367-9639F4500C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50"/>
        <c:axId val="129421696"/>
        <c:axId val="129423232"/>
      </c:barChart>
      <c:lineChart>
        <c:grouping val="standard"/>
        <c:varyColors val="0"/>
        <c:ser>
          <c:idx val="1"/>
          <c:order val="1"/>
          <c:tx>
            <c:strRef>
              <c:f>'Swaps Fim de período'!$C$1</c:f>
              <c:strCache>
                <c:ptCount val="1"/>
                <c:pt idx="0">
                  <c:v>USD (Ptax de compra fim de período)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dPt>
            <c:idx val="59"/>
            <c:bubble3D val="0"/>
            <c:spPr>
              <a:ln w="28575">
                <a:solidFill>
                  <a:schemeClr val="accent6">
                    <a:lumMod val="7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14-A762-4992-9367-9639F4500C32}"/>
              </c:ext>
            </c:extLst>
          </c:dPt>
          <c:dPt>
            <c:idx val="60"/>
            <c:bubble3D val="0"/>
            <c:spPr>
              <a:ln w="28575">
                <a:solidFill>
                  <a:schemeClr val="accent6">
                    <a:lumMod val="7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16-A762-4992-9367-9639F4500C32}"/>
              </c:ext>
            </c:extLst>
          </c:dPt>
          <c:cat>
            <c:numRef>
              <c:f>'Swaps Fim de período'!$A$2:$A$57</c:f>
              <c:numCache>
                <c:formatCode>mmm\-yy</c:formatCode>
                <c:ptCount val="56"/>
                <c:pt idx="0">
                  <c:v>40878</c:v>
                </c:pt>
                <c:pt idx="1">
                  <c:v>40909</c:v>
                </c:pt>
                <c:pt idx="2">
                  <c:v>40940</c:v>
                </c:pt>
                <c:pt idx="3">
                  <c:v>40969</c:v>
                </c:pt>
                <c:pt idx="4">
                  <c:v>41000</c:v>
                </c:pt>
                <c:pt idx="5">
                  <c:v>41030</c:v>
                </c:pt>
                <c:pt idx="6">
                  <c:v>41061</c:v>
                </c:pt>
                <c:pt idx="7">
                  <c:v>41091</c:v>
                </c:pt>
                <c:pt idx="8">
                  <c:v>41122</c:v>
                </c:pt>
                <c:pt idx="9">
                  <c:v>41153</c:v>
                </c:pt>
                <c:pt idx="10">
                  <c:v>41183</c:v>
                </c:pt>
                <c:pt idx="11">
                  <c:v>41214</c:v>
                </c:pt>
                <c:pt idx="12">
                  <c:v>41244</c:v>
                </c:pt>
                <c:pt idx="13">
                  <c:v>41275</c:v>
                </c:pt>
                <c:pt idx="14">
                  <c:v>41306</c:v>
                </c:pt>
                <c:pt idx="15">
                  <c:v>41334</c:v>
                </c:pt>
                <c:pt idx="16">
                  <c:v>41365</c:v>
                </c:pt>
                <c:pt idx="17">
                  <c:v>41395</c:v>
                </c:pt>
                <c:pt idx="18">
                  <c:v>41426</c:v>
                </c:pt>
                <c:pt idx="19">
                  <c:v>41456</c:v>
                </c:pt>
                <c:pt idx="20">
                  <c:v>41487</c:v>
                </c:pt>
                <c:pt idx="21">
                  <c:v>41518</c:v>
                </c:pt>
                <c:pt idx="22">
                  <c:v>41548</c:v>
                </c:pt>
                <c:pt idx="23">
                  <c:v>41579</c:v>
                </c:pt>
                <c:pt idx="24">
                  <c:v>41609</c:v>
                </c:pt>
                <c:pt idx="25">
                  <c:v>41640</c:v>
                </c:pt>
                <c:pt idx="26">
                  <c:v>41671</c:v>
                </c:pt>
                <c:pt idx="27">
                  <c:v>41699</c:v>
                </c:pt>
                <c:pt idx="28">
                  <c:v>41730</c:v>
                </c:pt>
                <c:pt idx="29">
                  <c:v>41760</c:v>
                </c:pt>
                <c:pt idx="30">
                  <c:v>41791</c:v>
                </c:pt>
                <c:pt idx="31">
                  <c:v>41821</c:v>
                </c:pt>
                <c:pt idx="32">
                  <c:v>41852</c:v>
                </c:pt>
                <c:pt idx="33">
                  <c:v>41883</c:v>
                </c:pt>
                <c:pt idx="34">
                  <c:v>41913</c:v>
                </c:pt>
                <c:pt idx="35">
                  <c:v>41944</c:v>
                </c:pt>
                <c:pt idx="36">
                  <c:v>41974</c:v>
                </c:pt>
                <c:pt idx="37">
                  <c:v>42005</c:v>
                </c:pt>
                <c:pt idx="38">
                  <c:v>42036</c:v>
                </c:pt>
                <c:pt idx="39">
                  <c:v>42064</c:v>
                </c:pt>
                <c:pt idx="40">
                  <c:v>42095</c:v>
                </c:pt>
                <c:pt idx="41">
                  <c:v>42125</c:v>
                </c:pt>
                <c:pt idx="42">
                  <c:v>42156</c:v>
                </c:pt>
                <c:pt idx="43">
                  <c:v>42186</c:v>
                </c:pt>
                <c:pt idx="44">
                  <c:v>42217</c:v>
                </c:pt>
                <c:pt idx="45">
                  <c:v>42248</c:v>
                </c:pt>
                <c:pt idx="46">
                  <c:v>42278</c:v>
                </c:pt>
                <c:pt idx="47">
                  <c:v>42309</c:v>
                </c:pt>
                <c:pt idx="48">
                  <c:v>42339</c:v>
                </c:pt>
                <c:pt idx="49">
                  <c:v>42370</c:v>
                </c:pt>
                <c:pt idx="50">
                  <c:v>42401</c:v>
                </c:pt>
                <c:pt idx="51">
                  <c:v>42430</c:v>
                </c:pt>
                <c:pt idx="52">
                  <c:v>42461</c:v>
                </c:pt>
                <c:pt idx="53">
                  <c:v>42493</c:v>
                </c:pt>
                <c:pt idx="54">
                  <c:v>42524</c:v>
                </c:pt>
                <c:pt idx="55">
                  <c:v>42554</c:v>
                </c:pt>
              </c:numCache>
            </c:numRef>
          </c:cat>
          <c:val>
            <c:numRef>
              <c:f>'Swaps Fim de período'!$C$2:$C$90</c:f>
              <c:numCache>
                <c:formatCode>0.00</c:formatCode>
                <c:ptCount val="89"/>
                <c:pt idx="0">
                  <c:v>1.8751</c:v>
                </c:pt>
                <c:pt idx="1">
                  <c:v>1.7384999999999999</c:v>
                </c:pt>
                <c:pt idx="2">
                  <c:v>1.7085999999999999</c:v>
                </c:pt>
                <c:pt idx="3">
                  <c:v>1.8214999999999999</c:v>
                </c:pt>
                <c:pt idx="4">
                  <c:v>1.8912</c:v>
                </c:pt>
                <c:pt idx="5">
                  <c:v>2.0217000000000001</c:v>
                </c:pt>
                <c:pt idx="6">
                  <c:v>2.0207000000000002</c:v>
                </c:pt>
                <c:pt idx="7">
                  <c:v>2.0493999999999999</c:v>
                </c:pt>
                <c:pt idx="8">
                  <c:v>2.0366</c:v>
                </c:pt>
                <c:pt idx="9">
                  <c:v>2.0299999999999998</c:v>
                </c:pt>
                <c:pt idx="10">
                  <c:v>2.0308000000000002</c:v>
                </c:pt>
                <c:pt idx="11">
                  <c:v>2.1067999999999998</c:v>
                </c:pt>
                <c:pt idx="12">
                  <c:v>2.0428999999999999</c:v>
                </c:pt>
                <c:pt idx="13">
                  <c:v>1.9877</c:v>
                </c:pt>
                <c:pt idx="14">
                  <c:v>1.9749000000000001</c:v>
                </c:pt>
                <c:pt idx="15">
                  <c:v>2.0131999999999999</c:v>
                </c:pt>
                <c:pt idx="16">
                  <c:v>2.0011000000000001</c:v>
                </c:pt>
                <c:pt idx="17">
                  <c:v>2.1314000000000002</c:v>
                </c:pt>
                <c:pt idx="18">
                  <c:v>2.2149999999999999</c:v>
                </c:pt>
                <c:pt idx="19">
                  <c:v>2.2896999999999998</c:v>
                </c:pt>
                <c:pt idx="20">
                  <c:v>2.3719000000000001</c:v>
                </c:pt>
                <c:pt idx="21">
                  <c:v>2.2294</c:v>
                </c:pt>
                <c:pt idx="22">
                  <c:v>2.202</c:v>
                </c:pt>
                <c:pt idx="23">
                  <c:v>2.3243</c:v>
                </c:pt>
                <c:pt idx="24">
                  <c:v>2.3420000000000001</c:v>
                </c:pt>
                <c:pt idx="25">
                  <c:v>2.4257</c:v>
                </c:pt>
                <c:pt idx="26">
                  <c:v>2.3327</c:v>
                </c:pt>
                <c:pt idx="27">
                  <c:v>2.2624</c:v>
                </c:pt>
                <c:pt idx="28">
                  <c:v>2.2353999999999998</c:v>
                </c:pt>
                <c:pt idx="29">
                  <c:v>2.2383999999999999</c:v>
                </c:pt>
                <c:pt idx="30">
                  <c:v>2.2019000000000002</c:v>
                </c:pt>
                <c:pt idx="31">
                  <c:v>2.2667999999999999</c:v>
                </c:pt>
                <c:pt idx="32">
                  <c:v>2.2389999999999999</c:v>
                </c:pt>
                <c:pt idx="33">
                  <c:v>2.4504000000000001</c:v>
                </c:pt>
                <c:pt idx="34">
                  <c:v>2.4436</c:v>
                </c:pt>
                <c:pt idx="35">
                  <c:v>2.5594999999999999</c:v>
                </c:pt>
                <c:pt idx="36">
                  <c:v>2.6556000000000002</c:v>
                </c:pt>
                <c:pt idx="37">
                  <c:v>2.6617000000000002</c:v>
                </c:pt>
                <c:pt idx="38">
                  <c:v>2.8776999999999999</c:v>
                </c:pt>
                <c:pt idx="39">
                  <c:v>3.2073999999999998</c:v>
                </c:pt>
                <c:pt idx="40">
                  <c:v>2.9929999999999999</c:v>
                </c:pt>
                <c:pt idx="41">
                  <c:v>3.1781000000000001</c:v>
                </c:pt>
                <c:pt idx="42">
                  <c:v>3.1019000000000001</c:v>
                </c:pt>
                <c:pt idx="43">
                  <c:v>3.3934000000000002</c:v>
                </c:pt>
                <c:pt idx="44">
                  <c:v>3.6461000000000001</c:v>
                </c:pt>
                <c:pt idx="45">
                  <c:v>3.9722</c:v>
                </c:pt>
                <c:pt idx="46">
                  <c:v>3.8582000000000001</c:v>
                </c:pt>
                <c:pt idx="47">
                  <c:v>3.8498999999999999</c:v>
                </c:pt>
                <c:pt idx="48">
                  <c:v>3.9041999999999999</c:v>
                </c:pt>
                <c:pt idx="49">
                  <c:v>4.0422000000000002</c:v>
                </c:pt>
                <c:pt idx="50">
                  <c:v>3.9790000000000001</c:v>
                </c:pt>
                <c:pt idx="51">
                  <c:v>3.5583</c:v>
                </c:pt>
                <c:pt idx="52">
                  <c:v>3.4502000000000002</c:v>
                </c:pt>
                <c:pt idx="53">
                  <c:v>3.5945</c:v>
                </c:pt>
                <c:pt idx="54">
                  <c:v>3.2092000000000001</c:v>
                </c:pt>
                <c:pt idx="55">
                  <c:v>3.2383999999999999</c:v>
                </c:pt>
                <c:pt idx="56">
                  <c:v>3.2397</c:v>
                </c:pt>
                <c:pt idx="57">
                  <c:v>3.2456</c:v>
                </c:pt>
                <c:pt idx="58">
                  <c:v>3.1804999999999999</c:v>
                </c:pt>
                <c:pt idx="59">
                  <c:v>3.3961000000000001</c:v>
                </c:pt>
                <c:pt idx="60">
                  <c:v>3.2585000000000002</c:v>
                </c:pt>
                <c:pt idx="61">
                  <c:v>3.1263999999999998</c:v>
                </c:pt>
                <c:pt idx="62">
                  <c:v>3.0987</c:v>
                </c:pt>
                <c:pt idx="63">
                  <c:v>3.1678000000000002</c:v>
                </c:pt>
                <c:pt idx="64">
                  <c:v>3.1978</c:v>
                </c:pt>
                <c:pt idx="65">
                  <c:v>3.2431000000000001</c:v>
                </c:pt>
                <c:pt idx="66">
                  <c:v>3.3075999999999999</c:v>
                </c:pt>
                <c:pt idx="67">
                  <c:v>3.1301000000000001</c:v>
                </c:pt>
                <c:pt idx="68">
                  <c:v>3.1465000000000001</c:v>
                </c:pt>
                <c:pt idx="69">
                  <c:v>3.1674000000000002</c:v>
                </c:pt>
                <c:pt idx="70">
                  <c:v>3.2763</c:v>
                </c:pt>
                <c:pt idx="71">
                  <c:v>3.2610000000000001</c:v>
                </c:pt>
                <c:pt idx="72">
                  <c:v>3.3073999999999999</c:v>
                </c:pt>
                <c:pt idx="73">
                  <c:v>3.1617999999999999</c:v>
                </c:pt>
                <c:pt idx="74">
                  <c:v>3.2443</c:v>
                </c:pt>
                <c:pt idx="75">
                  <c:v>3.3231999999999999</c:v>
                </c:pt>
                <c:pt idx="76">
                  <c:v>3.4805000000000001</c:v>
                </c:pt>
                <c:pt idx="77">
                  <c:v>3.7364000000000002</c:v>
                </c:pt>
                <c:pt idx="78">
                  <c:v>3.8552</c:v>
                </c:pt>
                <c:pt idx="79">
                  <c:v>3.7543000000000002</c:v>
                </c:pt>
                <c:pt idx="80">
                  <c:v>4.1346999999999996</c:v>
                </c:pt>
                <c:pt idx="81">
                  <c:v>4.0564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A762-4992-9367-9639F4500C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9425408"/>
        <c:axId val="129426944"/>
      </c:lineChart>
      <c:dateAx>
        <c:axId val="129421696"/>
        <c:scaling>
          <c:orientation val="minMax"/>
        </c:scaling>
        <c:delete val="0"/>
        <c:axPos val="b"/>
        <c:numFmt formatCode="mmm\-yy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pt-BR"/>
          </a:p>
        </c:txPr>
        <c:crossAx val="129423232"/>
        <c:crosses val="autoZero"/>
        <c:auto val="1"/>
        <c:lblOffset val="100"/>
        <c:baseTimeUnit val="months"/>
      </c:dateAx>
      <c:valAx>
        <c:axId val="129423232"/>
        <c:scaling>
          <c:orientation val="minMax"/>
          <c:max val="12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vert="horz"/>
          <a:lstStyle/>
          <a:p>
            <a:pPr>
              <a:defRPr/>
            </a:pPr>
            <a:endParaRPr lang="pt-BR"/>
          </a:p>
        </c:txPr>
        <c:crossAx val="129421696"/>
        <c:crosses val="autoZero"/>
        <c:crossBetween val="between"/>
        <c:dispUnits>
          <c:builtInUnit val="thousands"/>
        </c:dispUnits>
      </c:valAx>
      <c:dateAx>
        <c:axId val="129425408"/>
        <c:scaling>
          <c:orientation val="minMax"/>
        </c:scaling>
        <c:delete val="1"/>
        <c:axPos val="b"/>
        <c:numFmt formatCode="mmm\-yy" sourceLinked="1"/>
        <c:majorTickMark val="out"/>
        <c:minorTickMark val="none"/>
        <c:tickLblPos val="nextTo"/>
        <c:crossAx val="129426944"/>
        <c:crosses val="autoZero"/>
        <c:auto val="1"/>
        <c:lblOffset val="100"/>
        <c:baseTimeUnit val="months"/>
      </c:dateAx>
      <c:valAx>
        <c:axId val="129426944"/>
        <c:scaling>
          <c:orientation val="minMax"/>
          <c:max val="4.5"/>
          <c:min val="1.5"/>
        </c:scaling>
        <c:delete val="0"/>
        <c:axPos val="r"/>
        <c:numFmt formatCode="#,##0.00" sourceLinked="0"/>
        <c:majorTickMark val="out"/>
        <c:minorTickMark val="none"/>
        <c:tickLblPos val="nextTo"/>
        <c:spPr>
          <a:ln w="9525">
            <a:noFill/>
          </a:ln>
        </c:spPr>
        <c:txPr>
          <a:bodyPr rot="-60000000" vert="horz"/>
          <a:lstStyle/>
          <a:p>
            <a:pPr>
              <a:defRPr/>
            </a:pPr>
            <a:endParaRPr lang="pt-BR"/>
          </a:p>
        </c:txPr>
        <c:crossAx val="129425408"/>
        <c:crosses val="max"/>
        <c:crossBetween val="between"/>
        <c:majorUnit val="0.5"/>
        <c:minorUnit val="0.1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 rtl="0">
              <a:defRPr lang="es-ES" sz="1200" b="1" i="0" u="none" strike="noStrike" kern="1200" baseline="0">
                <a:solidFill>
                  <a:sysClr val="windowText" lastClr="000000"/>
                </a:solidFill>
                <a:effectLst/>
                <a:latin typeface="Calibri (Corpo)"/>
                <a:ea typeface="+mn-ea"/>
                <a:cs typeface="+mn-cs"/>
              </a:defRPr>
            </a:pPr>
            <a:r>
              <a:rPr lang="pt-BR" sz="1200" b="1" i="0" u="none" strike="noStrike" kern="1200" baseline="0">
                <a:solidFill>
                  <a:sysClr val="windowText" lastClr="000000"/>
                </a:solidFill>
                <a:effectLst/>
                <a:latin typeface="Calibri (Corpo)"/>
                <a:ea typeface="+mn-ea"/>
                <a:cs typeface="+mn-cs"/>
              </a:rPr>
              <a:t>Juros da dívida pública com desv. cambial/PIB - Setor público consolidado</a:t>
            </a:r>
            <a:endParaRPr lang="es-ES" sz="1200" b="1" i="0" u="none" strike="noStrike" kern="1200" baseline="0">
              <a:solidFill>
                <a:sysClr val="windowText" lastClr="000000"/>
              </a:solidFill>
              <a:effectLst/>
              <a:latin typeface="Calibri (Corpo)"/>
              <a:ea typeface="+mn-ea"/>
              <a:cs typeface="+mn-cs"/>
            </a:endParaRP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'Swaps na carga de juros'!$H$2</c:f>
              <c:strCache>
                <c:ptCount val="1"/>
                <c:pt idx="0">
                  <c:v>Carga de juros s/ swaps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solidFill>
                <a:schemeClr val="accent5">
                  <a:lumMod val="7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'Swaps na carga de juros'!$G$3:$G$13</c:f>
              <c:numCache>
                <c:formatCode>General</c:formatCod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 formatCode="mmm\-yy">
                  <c:v>43282</c:v>
                </c:pt>
              </c:numCache>
            </c:numRef>
          </c:cat>
          <c:val>
            <c:numRef>
              <c:f>'Swaps na carga de juros'!$H$3:$H$13</c:f>
              <c:numCache>
                <c:formatCode>0.0%</c:formatCode>
                <c:ptCount val="11"/>
                <c:pt idx="0">
                  <c:v>5.5244232442229167E-2</c:v>
                </c:pt>
                <c:pt idx="1">
                  <c:v>5.0967927899919191E-2</c:v>
                </c:pt>
                <c:pt idx="2">
                  <c:v>5.0666576958016254E-2</c:v>
                </c:pt>
                <c:pt idx="3">
                  <c:v>5.346024634229795E-2</c:v>
                </c:pt>
                <c:pt idx="4">
                  <c:v>4.3993183018732403E-2</c:v>
                </c:pt>
                <c:pt idx="5">
                  <c:v>4.53577801222739E-2</c:v>
                </c:pt>
                <c:pt idx="6">
                  <c:v>5.1543025977554641E-2</c:v>
                </c:pt>
                <c:pt idx="7">
                  <c:v>6.3809726058126542E-2</c:v>
                </c:pt>
                <c:pt idx="8">
                  <c:v>7.9104670491824972E-2</c:v>
                </c:pt>
                <c:pt idx="9">
                  <c:v>6.212286248620074E-2</c:v>
                </c:pt>
                <c:pt idx="10">
                  <c:v>6.0410081237079589E-2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94-4BA8-85E6-393FDE0C9EC5}"/>
            </c:ext>
          </c:extLst>
        </c:ser>
        <c:ser>
          <c:idx val="1"/>
          <c:order val="1"/>
          <c:tx>
            <c:strRef>
              <c:f>'Swaps na carga de juros'!$I$2</c:f>
              <c:strCache>
                <c:ptCount val="1"/>
                <c:pt idx="0">
                  <c:v>Swaps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solidFill>
                <a:schemeClr val="accent5">
                  <a:lumMod val="60000"/>
                  <a:lumOff val="40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1.2731334408019993E-17"/>
                  <c:y val="-4.1666666666666664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494-4BA8-85E6-393FDE0C9EC5}"/>
                </c:ext>
              </c:extLst>
            </c:dLbl>
            <c:dLbl>
              <c:idx val="1"/>
              <c:layout>
                <c:manualLayout>
                  <c:x val="2.5462668816039986E-17"/>
                  <c:y val="-4.1666302128900552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494-4BA8-85E6-393FDE0C9EC5}"/>
                </c:ext>
              </c:extLst>
            </c:dLbl>
            <c:dLbl>
              <c:idx val="2"/>
              <c:layout>
                <c:manualLayout>
                  <c:x val="5.5555555555555558E-3"/>
                  <c:y val="-6.4814814814814811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494-4BA8-85E6-393FDE0C9EC5}"/>
                </c:ext>
              </c:extLst>
            </c:dLbl>
            <c:dLbl>
              <c:idx val="3"/>
              <c:layout>
                <c:manualLayout>
                  <c:x val="0"/>
                  <c:y val="-4.1666666666666755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494-4BA8-85E6-393FDE0C9EC5}"/>
                </c:ext>
              </c:extLst>
            </c:dLbl>
            <c:dLbl>
              <c:idx val="4"/>
              <c:layout>
                <c:manualLayout>
                  <c:x val="0"/>
                  <c:y val="-4.1666666666666664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494-4BA8-85E6-393FDE0C9EC5}"/>
                </c:ext>
              </c:extLst>
            </c:dLbl>
            <c:dLbl>
              <c:idx val="5"/>
              <c:layout>
                <c:manualLayout>
                  <c:x val="2.7777777777777779E-3"/>
                  <c:y val="-2.7777777777777776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494-4BA8-85E6-393FDE0C9EC5}"/>
                </c:ext>
              </c:extLst>
            </c:dLbl>
            <c:dLbl>
              <c:idx val="6"/>
              <c:layout>
                <c:manualLayout>
                  <c:x val="0"/>
                  <c:y val="-5.0925925925925923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494-4BA8-85E6-393FDE0C9EC5}"/>
                </c:ext>
              </c:extLst>
            </c:dLbl>
            <c:dLbl>
              <c:idx val="8"/>
              <c:layout>
                <c:manualLayout>
                  <c:x val="5.5555555555555558E-3"/>
                  <c:y val="-5.555555555555555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494-4BA8-85E6-393FDE0C9EC5}"/>
                </c:ext>
              </c:extLst>
            </c:dLbl>
            <c:dLbl>
              <c:idx val="10"/>
              <c:layout>
                <c:manualLayout>
                  <c:x val="1.0185067526415994E-16"/>
                  <c:y val="-2.777777777777786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494-4BA8-85E6-393FDE0C9EC5}"/>
                </c:ext>
              </c:extLst>
            </c:dLbl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'Swaps na carga de juros'!$G$3:$G$13</c:f>
              <c:numCache>
                <c:formatCode>General</c:formatCod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 formatCode="mmm\-yy">
                  <c:v>43282</c:v>
                </c:pt>
              </c:numCache>
            </c:numRef>
          </c:cat>
          <c:val>
            <c:numRef>
              <c:f>'Swaps na carga de juros'!$I$3:$I$13</c:f>
              <c:numCache>
                <c:formatCode>0.0%</c:formatCode>
                <c:ptCount val="11"/>
                <c:pt idx="0">
                  <c:v>-9.9934674184520757E-4</c:v>
                </c:pt>
                <c:pt idx="1">
                  <c:v>-6.8438236417787317E-4</c:v>
                </c:pt>
                <c:pt idx="2">
                  <c:v>0</c:v>
                </c:pt>
                <c:pt idx="3">
                  <c:v>-1.5865648314978008E-4</c:v>
                </c:pt>
                <c:pt idx="4">
                  <c:v>-2.3353709732156953E-4</c:v>
                </c:pt>
                <c:pt idx="5">
                  <c:v>4.4680100756261864E-4</c:v>
                </c:pt>
                <c:pt idx="6">
                  <c:v>1.8481851367090193E-3</c:v>
                </c:pt>
                <c:pt idx="7">
                  <c:v>1.7116744030843657E-2</c:v>
                </c:pt>
                <c:pt idx="8">
                  <c:v>-1.3388819262781905E-2</c:v>
                </c:pt>
                <c:pt idx="9">
                  <c:v>-9.5767660759961512E-4</c:v>
                </c:pt>
                <c:pt idx="10">
                  <c:v>-1.8423411278991973E-3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494-4BA8-85E6-393FDE0C9E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32186112"/>
        <c:axId val="132187648"/>
      </c:barChart>
      <c:catAx>
        <c:axId val="132186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crossAx val="132187648"/>
        <c:crosses val="autoZero"/>
        <c:auto val="1"/>
        <c:lblAlgn val="ctr"/>
        <c:lblOffset val="100"/>
        <c:noMultiLvlLbl val="0"/>
      </c:catAx>
      <c:valAx>
        <c:axId val="132187648"/>
        <c:scaling>
          <c:orientation val="minMax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crossAx val="13218611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 rtl="0">
              <a:defRPr lang="es-ES" sz="1200" b="1" i="0" u="none" strike="noStrike" kern="1200" baseline="0">
                <a:solidFill>
                  <a:sysClr val="windowText" lastClr="000000"/>
                </a:solidFill>
                <a:effectLst/>
                <a:latin typeface="Calibri (Corpo)"/>
                <a:ea typeface="+mn-ea"/>
                <a:cs typeface="+mn-cs"/>
              </a:defRPr>
            </a:pPr>
            <a:r>
              <a:rPr lang="pt-BR" sz="1200" b="1" i="0" u="none" strike="noStrike" kern="1200" baseline="0">
                <a:solidFill>
                  <a:sysClr val="windowText" lastClr="000000"/>
                </a:solidFill>
                <a:effectLst/>
                <a:latin typeface="Calibri (Corpo)"/>
                <a:ea typeface="+mn-ea"/>
                <a:cs typeface="+mn-cs"/>
              </a:rPr>
              <a:t>Juros da dívida pública sem desv. cambial/PIB - Setor público consolidado</a:t>
            </a:r>
            <a:endParaRPr lang="es-ES" sz="1200" b="1" i="0" u="none" strike="noStrike" kern="1200" baseline="0">
              <a:solidFill>
                <a:sysClr val="windowText" lastClr="000000"/>
              </a:solidFill>
              <a:effectLst/>
              <a:latin typeface="Calibri (Corpo)"/>
              <a:ea typeface="+mn-ea"/>
              <a:cs typeface="+mn-cs"/>
            </a:endParaRP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'Swaps na carga de juros'!$H$2</c:f>
              <c:strCache>
                <c:ptCount val="1"/>
                <c:pt idx="0">
                  <c:v>Carga de juros s/ swaps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solidFill>
                <a:schemeClr val="accent5">
                  <a:lumMod val="7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'Swaps na carga de juros'!$M$3:$M$13</c:f>
              <c:numCache>
                <c:formatCode>General</c:formatCod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 formatCode="mmm\-yy">
                  <c:v>43282</c:v>
                </c:pt>
              </c:numCache>
            </c:numRef>
          </c:cat>
          <c:val>
            <c:numRef>
              <c:f>'Swaps na carga de juros'!$N$3:$N$13</c:f>
              <c:numCache>
                <c:formatCode>0.0%</c:formatCode>
                <c:ptCount val="11"/>
                <c:pt idx="0">
                  <c:v>5.4221634477678478E-2</c:v>
                </c:pt>
                <c:pt idx="1">
                  <c:v>5.1992184600562673E-2</c:v>
                </c:pt>
                <c:pt idx="2">
                  <c:v>5.0277136280516034E-2</c:v>
                </c:pt>
                <c:pt idx="3">
                  <c:v>5.4238329186971468E-2</c:v>
                </c:pt>
                <c:pt idx="4">
                  <c:v>4.4651699673217797E-2</c:v>
                </c:pt>
                <c:pt idx="5">
                  <c:v>4.6228644058812197E-2</c:v>
                </c:pt>
                <c:pt idx="6">
                  <c:v>5.2033620474594734E-2</c:v>
                </c:pt>
                <c:pt idx="7">
                  <c:v>6.6573006184281719E-2</c:v>
                </c:pt>
                <c:pt idx="8">
                  <c:v>7.8416694954450097E-2</c:v>
                </c:pt>
                <c:pt idx="9">
                  <c:v>6.205972317629193E-2</c:v>
                </c:pt>
                <c:pt idx="10">
                  <c:v>6.0425103379213925E-2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45-4018-B5BA-0BD1FC86F2D4}"/>
            </c:ext>
          </c:extLst>
        </c:ser>
        <c:ser>
          <c:idx val="1"/>
          <c:order val="1"/>
          <c:tx>
            <c:strRef>
              <c:f>'Swaps na carga de juros'!$I$2</c:f>
              <c:strCache>
                <c:ptCount val="1"/>
                <c:pt idx="0">
                  <c:v>Swaps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solidFill>
                <a:schemeClr val="accent5">
                  <a:lumMod val="60000"/>
                  <a:lumOff val="40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1.2731334408019993E-17"/>
                  <c:y val="-4.1666666666666664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439-4252-9429-841C96EFEE2D}"/>
                </c:ext>
              </c:extLst>
            </c:dLbl>
            <c:dLbl>
              <c:idx val="1"/>
              <c:layout>
                <c:manualLayout>
                  <c:x val="2.5462668816039986E-17"/>
                  <c:y val="-4.1666302128900552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439-4252-9429-841C96EFEE2D}"/>
                </c:ext>
              </c:extLst>
            </c:dLbl>
            <c:dLbl>
              <c:idx val="2"/>
              <c:layout>
                <c:manualLayout>
                  <c:x val="5.5555555555555558E-3"/>
                  <c:y val="-5.5555555555555552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439-4252-9429-841C96EFEE2D}"/>
                </c:ext>
              </c:extLst>
            </c:dLbl>
            <c:dLbl>
              <c:idx val="3"/>
              <c:layout>
                <c:manualLayout>
                  <c:x val="0"/>
                  <c:y val="-4.1666666666666755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439-4252-9429-841C96EFEE2D}"/>
                </c:ext>
              </c:extLst>
            </c:dLbl>
            <c:dLbl>
              <c:idx val="4"/>
              <c:layout>
                <c:manualLayout>
                  <c:x val="0"/>
                  <c:y val="-4.1666666666666664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439-4252-9429-841C96EFEE2D}"/>
                </c:ext>
              </c:extLst>
            </c:dLbl>
            <c:dLbl>
              <c:idx val="5"/>
              <c:layout>
                <c:manualLayout>
                  <c:x val="2.7777777777777779E-3"/>
                  <c:y val="-2.7777777777777776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439-4252-9429-841C96EFEE2D}"/>
                </c:ext>
              </c:extLst>
            </c:dLbl>
            <c:dLbl>
              <c:idx val="6"/>
              <c:layout>
                <c:manualLayout>
                  <c:x val="0"/>
                  <c:y val="-5.0925925925925923E-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439-4252-9429-841C96EFEE2D}"/>
                </c:ext>
              </c:extLst>
            </c:dLbl>
            <c:dLbl>
              <c:idx val="8"/>
              <c:layout>
                <c:manualLayout>
                  <c:x val="5.5555555555555558E-3"/>
                  <c:y val="-4.1666666666666664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439-4252-9429-841C96EFEE2D}"/>
                </c:ext>
              </c:extLst>
            </c:dLbl>
            <c:dLbl>
              <c:idx val="10"/>
              <c:layout>
                <c:manualLayout>
                  <c:x val="5.5555555555556572E-3"/>
                  <c:y val="-2.7777777777777863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439-4252-9429-841C96EFEE2D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'Swaps na carga de juros'!$M$3:$M$13</c:f>
              <c:numCache>
                <c:formatCode>General</c:formatCod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 formatCode="mmm\-yy">
                  <c:v>43282</c:v>
                </c:pt>
              </c:numCache>
            </c:numRef>
          </c:cat>
          <c:val>
            <c:numRef>
              <c:f>'Swaps na carga de juros'!$O$3:$O$13</c:f>
              <c:numCache>
                <c:formatCode>0.0%</c:formatCode>
                <c:ptCount val="11"/>
                <c:pt idx="0">
                  <c:v>-9.9934674184520757E-4</c:v>
                </c:pt>
                <c:pt idx="1">
                  <c:v>-6.8438236417787317E-4</c:v>
                </c:pt>
                <c:pt idx="2">
                  <c:v>0</c:v>
                </c:pt>
                <c:pt idx="3">
                  <c:v>-1.5865648314978008E-4</c:v>
                </c:pt>
                <c:pt idx="4">
                  <c:v>-2.3353709732156953E-4</c:v>
                </c:pt>
                <c:pt idx="5">
                  <c:v>4.4680100756261864E-4</c:v>
                </c:pt>
                <c:pt idx="6">
                  <c:v>1.8481851367090193E-3</c:v>
                </c:pt>
                <c:pt idx="7">
                  <c:v>1.7116744030843657E-2</c:v>
                </c:pt>
                <c:pt idx="8">
                  <c:v>-1.3388819262781905E-2</c:v>
                </c:pt>
                <c:pt idx="9">
                  <c:v>-9.5767660759961512E-4</c:v>
                </c:pt>
                <c:pt idx="10">
                  <c:v>-1.8423411278991973E-3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345-4018-B5BA-0BD1FC86F2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32246528"/>
        <c:axId val="132260608"/>
      </c:barChart>
      <c:catAx>
        <c:axId val="132246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crossAx val="132260608"/>
        <c:crosses val="autoZero"/>
        <c:auto val="1"/>
        <c:lblAlgn val="ctr"/>
        <c:lblOffset val="100"/>
        <c:noMultiLvlLbl val="0"/>
      </c:catAx>
      <c:valAx>
        <c:axId val="132260608"/>
        <c:scaling>
          <c:orientation val="minMax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crossAx val="132246528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 rtl="0">
              <a:defRPr lang="es-ES" sz="1200" b="1" i="0" u="none" strike="noStrike" kern="1200" baseline="0">
                <a:solidFill>
                  <a:sysClr val="windowText" lastClr="000000"/>
                </a:solidFill>
                <a:effectLst/>
                <a:latin typeface="Calibri (Corpo)"/>
                <a:ea typeface="+mn-ea"/>
                <a:cs typeface="+mn-cs"/>
              </a:defRPr>
            </a:pPr>
            <a:r>
              <a:rPr lang="pt-BR" sz="1200" b="1" i="0" u="none" strike="noStrike" kern="1200" baseline="0">
                <a:solidFill>
                  <a:sysClr val="windowText" lastClr="000000"/>
                </a:solidFill>
                <a:effectLst/>
                <a:latin typeface="Calibri (Corpo)"/>
                <a:ea typeface="+mn-ea"/>
                <a:cs typeface="+mn-cs"/>
              </a:rPr>
              <a:t>Juros da dívida pública/PIB - Setor público consolidado</a:t>
            </a:r>
            <a:endParaRPr lang="es-ES" sz="1200" b="1" i="0" u="none" strike="noStrike" kern="1200" baseline="0">
              <a:solidFill>
                <a:sysClr val="windowText" lastClr="000000"/>
              </a:solidFill>
              <a:effectLst/>
              <a:latin typeface="Calibri (Corpo)"/>
              <a:ea typeface="+mn-ea"/>
              <a:cs typeface="+mn-cs"/>
            </a:endParaRP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4"/>
          <c:order val="2"/>
          <c:tx>
            <c:strRef>
              <c:f>'Swaps na carga de juros'!$V$2</c:f>
              <c:strCache>
                <c:ptCount val="1"/>
                <c:pt idx="0">
                  <c:v>Desvalorização cambial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accent6">
                  <a:lumMod val="75000"/>
                </a:schemeClr>
              </a:solidFill>
            </a:ln>
          </c:spPr>
          <c:invertIfNegative val="0"/>
          <c:cat>
            <c:numRef>
              <c:f>'Swaps na carga de juros'!$S$3:$S$13</c:f>
              <c:numCache>
                <c:formatCode>General</c:formatCod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 formatCode="mmm\-yy">
                  <c:v>43282</c:v>
                </c:pt>
              </c:numCache>
            </c:numRef>
          </c:cat>
          <c:val>
            <c:numRef>
              <c:f>'Swaps na carga de juros'!$V$3:$V$13</c:f>
              <c:numCache>
                <c:formatCode>0.0%</c:formatCode>
                <c:ptCount val="11"/>
                <c:pt idx="0">
                  <c:v>1.0225979645506894E-3</c:v>
                </c:pt>
                <c:pt idx="1">
                  <c:v>-1.0242567006434819E-3</c:v>
                </c:pt>
                <c:pt idx="2">
                  <c:v>3.8944067750022043E-4</c:v>
                </c:pt>
                <c:pt idx="3">
                  <c:v>-7.7808284467351801E-4</c:v>
                </c:pt>
                <c:pt idx="4">
                  <c:v>-6.5851665448539431E-4</c:v>
                </c:pt>
                <c:pt idx="5">
                  <c:v>-8.708639365382978E-4</c:v>
                </c:pt>
                <c:pt idx="6">
                  <c:v>-4.9059449704009356E-4</c:v>
                </c:pt>
                <c:pt idx="7">
                  <c:v>-2.7632801261551626E-3</c:v>
                </c:pt>
                <c:pt idx="8">
                  <c:v>6.8797553737487416E-4</c:v>
                </c:pt>
                <c:pt idx="9">
                  <c:v>6.313930990881067E-5</c:v>
                </c:pt>
                <c:pt idx="10">
                  <c:v>-1.5022142134335503E-5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33-488D-8EEF-DDAA46775393}"/>
            </c:ext>
          </c:extLst>
        </c:ser>
        <c:ser>
          <c:idx val="0"/>
          <c:order val="0"/>
          <c:tx>
            <c:strRef>
              <c:f>'Swaps na carga de juros'!$H$2</c:f>
              <c:strCache>
                <c:ptCount val="1"/>
                <c:pt idx="0">
                  <c:v>Carga de juros s/ swaps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solidFill>
                <a:schemeClr val="accent5">
                  <a:lumMod val="7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'Swaps na carga de juros'!$S$3:$S$13</c:f>
              <c:numCache>
                <c:formatCode>General</c:formatCod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 formatCode="mmm\-yy">
                  <c:v>43282</c:v>
                </c:pt>
              </c:numCache>
            </c:numRef>
          </c:cat>
          <c:val>
            <c:numRef>
              <c:f>'Swaps na carga de juros'!$T$3:$T$13</c:f>
              <c:numCache>
                <c:formatCode>0.0%</c:formatCode>
                <c:ptCount val="11"/>
                <c:pt idx="0">
                  <c:v>5.4221634477678478E-2</c:v>
                </c:pt>
                <c:pt idx="1">
                  <c:v>5.1992184600562673E-2</c:v>
                </c:pt>
                <c:pt idx="2">
                  <c:v>5.0277136280516034E-2</c:v>
                </c:pt>
                <c:pt idx="3">
                  <c:v>5.4238329186971468E-2</c:v>
                </c:pt>
                <c:pt idx="4">
                  <c:v>4.4651699673217797E-2</c:v>
                </c:pt>
                <c:pt idx="5">
                  <c:v>4.6228644058812197E-2</c:v>
                </c:pt>
                <c:pt idx="6">
                  <c:v>5.2033620474594734E-2</c:v>
                </c:pt>
                <c:pt idx="7">
                  <c:v>6.6573006184281719E-2</c:v>
                </c:pt>
                <c:pt idx="8">
                  <c:v>7.8416694954450097E-2</c:v>
                </c:pt>
                <c:pt idx="9">
                  <c:v>6.205972317629193E-2</c:v>
                </c:pt>
                <c:pt idx="10">
                  <c:v>6.0425103379213925E-2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45-4018-B5BA-0BD1FC86F2D4}"/>
            </c:ext>
          </c:extLst>
        </c:ser>
        <c:ser>
          <c:idx val="1"/>
          <c:order val="1"/>
          <c:tx>
            <c:strRef>
              <c:f>'Swaps na carga de juros'!$U$2</c:f>
              <c:strCache>
                <c:ptCount val="1"/>
                <c:pt idx="0">
                  <c:v>Swaps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solidFill>
                <a:schemeClr val="accent5">
                  <a:lumMod val="60000"/>
                  <a:lumOff val="40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1.2731334408019993E-17"/>
                  <c:y val="-4.1666666666666664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033-488D-8EEF-DDAA46775393}"/>
                </c:ext>
              </c:extLst>
            </c:dLbl>
            <c:dLbl>
              <c:idx val="1"/>
              <c:layout>
                <c:manualLayout>
                  <c:x val="2.5462668816039986E-17"/>
                  <c:y val="-4.1666302128900552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033-488D-8EEF-DDAA46775393}"/>
                </c:ext>
              </c:extLst>
            </c:dLbl>
            <c:dLbl>
              <c:idx val="2"/>
              <c:layout>
                <c:manualLayout>
                  <c:x val="5.5555555555555558E-3"/>
                  <c:y val="-5.5555555555555552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033-488D-8EEF-DDAA46775393}"/>
                </c:ext>
              </c:extLst>
            </c:dLbl>
            <c:dLbl>
              <c:idx val="3"/>
              <c:layout>
                <c:manualLayout>
                  <c:x val="0"/>
                  <c:y val="-4.1666666666666755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033-488D-8EEF-DDAA46775393}"/>
                </c:ext>
              </c:extLst>
            </c:dLbl>
            <c:dLbl>
              <c:idx val="4"/>
              <c:layout>
                <c:manualLayout>
                  <c:x val="0"/>
                  <c:y val="-4.1666666666666664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033-488D-8EEF-DDAA46775393}"/>
                </c:ext>
              </c:extLst>
            </c:dLbl>
            <c:dLbl>
              <c:idx val="5"/>
              <c:layout>
                <c:manualLayout>
                  <c:x val="2.7777777777777779E-3"/>
                  <c:y val="-2.7777777777777776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033-488D-8EEF-DDAA46775393}"/>
                </c:ext>
              </c:extLst>
            </c:dLbl>
            <c:dLbl>
              <c:idx val="6"/>
              <c:layout>
                <c:manualLayout>
                  <c:x val="0"/>
                  <c:y val="-5.0925925925925923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033-488D-8EEF-DDAA46775393}"/>
                </c:ext>
              </c:extLst>
            </c:dLbl>
            <c:dLbl>
              <c:idx val="8"/>
              <c:layout>
                <c:manualLayout>
                  <c:x val="5.5555555555555558E-3"/>
                  <c:y val="-9.258530183727034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033-488D-8EEF-DDAA46775393}"/>
                </c:ext>
              </c:extLst>
            </c:dLbl>
            <c:dLbl>
              <c:idx val="10"/>
              <c:layout>
                <c:manualLayout>
                  <c:x val="5.5555555555556572E-3"/>
                  <c:y val="-2.777777777777786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pt-B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033-488D-8EEF-DDAA46775393}"/>
                </c:ext>
              </c:extLst>
            </c:dLbl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'Swaps na carga de juros'!$S$3:$S$13</c:f>
              <c:numCache>
                <c:formatCode>General</c:formatCod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 formatCode="mmm\-yy">
                  <c:v>43282</c:v>
                </c:pt>
              </c:numCache>
            </c:numRef>
          </c:cat>
          <c:val>
            <c:numRef>
              <c:f>'Swaps na carga de juros'!$U$3:$U$13</c:f>
              <c:numCache>
                <c:formatCode>0.0%</c:formatCode>
                <c:ptCount val="11"/>
                <c:pt idx="0">
                  <c:v>-9.9934674184520757E-4</c:v>
                </c:pt>
                <c:pt idx="1">
                  <c:v>-6.8438236417787317E-4</c:v>
                </c:pt>
                <c:pt idx="2">
                  <c:v>0</c:v>
                </c:pt>
                <c:pt idx="3">
                  <c:v>-1.5865648314978008E-4</c:v>
                </c:pt>
                <c:pt idx="4">
                  <c:v>-2.3353709732156953E-4</c:v>
                </c:pt>
                <c:pt idx="5">
                  <c:v>4.4680100756261864E-4</c:v>
                </c:pt>
                <c:pt idx="6">
                  <c:v>1.8481851367090193E-3</c:v>
                </c:pt>
                <c:pt idx="7">
                  <c:v>1.7116744030843657E-2</c:v>
                </c:pt>
                <c:pt idx="8">
                  <c:v>-1.3388819262781905E-2</c:v>
                </c:pt>
                <c:pt idx="9">
                  <c:v>-9.5767660759961512E-4</c:v>
                </c:pt>
                <c:pt idx="10">
                  <c:v>-1.8423411278991973E-3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345-4018-B5BA-0BD1FC86F2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32328832"/>
        <c:axId val="132351104"/>
      </c:barChart>
      <c:catAx>
        <c:axId val="132328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crossAx val="132351104"/>
        <c:crosses val="autoZero"/>
        <c:auto val="1"/>
        <c:lblAlgn val="ctr"/>
        <c:lblOffset val="100"/>
        <c:noMultiLvlLbl val="0"/>
      </c:catAx>
      <c:valAx>
        <c:axId val="132351104"/>
        <c:scaling>
          <c:orientation val="minMax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crossAx val="13232883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 b="1" i="0" baseline="0">
                <a:effectLst/>
              </a:rPr>
              <a:t>Créditos do Tesouro Nacional junto ao BNDES</a:t>
            </a:r>
            <a:endParaRPr lang="pt-BR" sz="1200">
              <a:effectLst/>
            </a:endParaRP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R$ Bilhões</c:v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'Tesouro-BNDES'!$A$2:$A$200</c:f>
              <c:numCache>
                <c:formatCode>mmm\-yy</c:formatCode>
                <c:ptCount val="19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  <c:pt idx="169">
                  <c:v>42370</c:v>
                </c:pt>
                <c:pt idx="170">
                  <c:v>42401</c:v>
                </c:pt>
                <c:pt idx="171">
                  <c:v>42430</c:v>
                </c:pt>
                <c:pt idx="172">
                  <c:v>42461</c:v>
                </c:pt>
                <c:pt idx="173">
                  <c:v>42491</c:v>
                </c:pt>
                <c:pt idx="174">
                  <c:v>42522</c:v>
                </c:pt>
                <c:pt idx="175">
                  <c:v>42552</c:v>
                </c:pt>
                <c:pt idx="176">
                  <c:v>42583</c:v>
                </c:pt>
                <c:pt idx="177">
                  <c:v>42614</c:v>
                </c:pt>
                <c:pt idx="178">
                  <c:v>42644</c:v>
                </c:pt>
                <c:pt idx="179">
                  <c:v>42675</c:v>
                </c:pt>
                <c:pt idx="180">
                  <c:v>42705</c:v>
                </c:pt>
                <c:pt idx="181">
                  <c:v>42736</c:v>
                </c:pt>
                <c:pt idx="182">
                  <c:v>42767</c:v>
                </c:pt>
                <c:pt idx="183">
                  <c:v>42795</c:v>
                </c:pt>
                <c:pt idx="184">
                  <c:v>42826</c:v>
                </c:pt>
                <c:pt idx="185">
                  <c:v>42856</c:v>
                </c:pt>
                <c:pt idx="186">
                  <c:v>42887</c:v>
                </c:pt>
                <c:pt idx="187">
                  <c:v>42917</c:v>
                </c:pt>
                <c:pt idx="188">
                  <c:v>42948</c:v>
                </c:pt>
                <c:pt idx="189">
                  <c:v>42979</c:v>
                </c:pt>
                <c:pt idx="190">
                  <c:v>43009</c:v>
                </c:pt>
                <c:pt idx="191">
                  <c:v>43040</c:v>
                </c:pt>
                <c:pt idx="192">
                  <c:v>43070</c:v>
                </c:pt>
                <c:pt idx="193">
                  <c:v>43101</c:v>
                </c:pt>
                <c:pt idx="194">
                  <c:v>43132</c:v>
                </c:pt>
                <c:pt idx="195">
                  <c:v>43160</c:v>
                </c:pt>
                <c:pt idx="196">
                  <c:v>43191</c:v>
                </c:pt>
                <c:pt idx="197">
                  <c:v>43221</c:v>
                </c:pt>
                <c:pt idx="198">
                  <c:v>43252</c:v>
                </c:pt>
              </c:numCache>
            </c:numRef>
          </c:cat>
          <c:val>
            <c:numRef>
              <c:f>'Tesouro-BNDES'!$B$2:$B$200</c:f>
              <c:numCache>
                <c:formatCode>###\ ###\ ##0_)</c:formatCode>
                <c:ptCount val="199"/>
                <c:pt idx="0">
                  <c:v>4252.0996999999998</c:v>
                </c:pt>
                <c:pt idx="1">
                  <c:v>4262.7406000000001</c:v>
                </c:pt>
                <c:pt idx="2">
                  <c:v>4297.3103000000001</c:v>
                </c:pt>
                <c:pt idx="3">
                  <c:v>4332.0607</c:v>
                </c:pt>
                <c:pt idx="4">
                  <c:v>5544.3185354200014</c:v>
                </c:pt>
                <c:pt idx="5">
                  <c:v>5662.9983199999997</c:v>
                </c:pt>
                <c:pt idx="6">
                  <c:v>5738.7025199999998</c:v>
                </c:pt>
                <c:pt idx="7">
                  <c:v>5775.9061700000002</c:v>
                </c:pt>
                <c:pt idx="8">
                  <c:v>8263.6953300000005</c:v>
                </c:pt>
                <c:pt idx="9">
                  <c:v>8924.3559999999998</c:v>
                </c:pt>
                <c:pt idx="10">
                  <c:v>10163.72171036</c:v>
                </c:pt>
                <c:pt idx="11">
                  <c:v>10401.3917</c:v>
                </c:pt>
                <c:pt idx="12">
                  <c:v>11807.981600000001</c:v>
                </c:pt>
                <c:pt idx="13">
                  <c:v>11687.788600000002</c:v>
                </c:pt>
                <c:pt idx="14">
                  <c:v>11870.7501813</c:v>
                </c:pt>
                <c:pt idx="15">
                  <c:v>12051.591200000001</c:v>
                </c:pt>
                <c:pt idx="16">
                  <c:v>11821.336600000002</c:v>
                </c:pt>
                <c:pt idx="17">
                  <c:v>11999.618400000001</c:v>
                </c:pt>
                <c:pt idx="18">
                  <c:v>12171.519000000002</c:v>
                </c:pt>
                <c:pt idx="19">
                  <c:v>13363.5733</c:v>
                </c:pt>
                <c:pt idx="20">
                  <c:v>13538.5191</c:v>
                </c:pt>
                <c:pt idx="21">
                  <c:v>13789.1204</c:v>
                </c:pt>
                <c:pt idx="22">
                  <c:v>13437.8848</c:v>
                </c:pt>
                <c:pt idx="23">
                  <c:v>13590.612499999999</c:v>
                </c:pt>
                <c:pt idx="24">
                  <c:v>13621.736000000001</c:v>
                </c:pt>
                <c:pt idx="25">
                  <c:v>13714.0347</c:v>
                </c:pt>
                <c:pt idx="26">
                  <c:v>15571.736199999999</c:v>
                </c:pt>
                <c:pt idx="27">
                  <c:v>15621.661099999999</c:v>
                </c:pt>
                <c:pt idx="28">
                  <c:v>16594.263599999998</c:v>
                </c:pt>
                <c:pt idx="29">
                  <c:v>16877.0579</c:v>
                </c:pt>
                <c:pt idx="30">
                  <c:v>17017.8109</c:v>
                </c:pt>
                <c:pt idx="31">
                  <c:v>16735.9872</c:v>
                </c:pt>
                <c:pt idx="32">
                  <c:v>16933.079399999999</c:v>
                </c:pt>
                <c:pt idx="33">
                  <c:v>17862.537700000001</c:v>
                </c:pt>
                <c:pt idx="34">
                  <c:v>17469.122500000001</c:v>
                </c:pt>
                <c:pt idx="35">
                  <c:v>17636.9202</c:v>
                </c:pt>
                <c:pt idx="36">
                  <c:v>17773.294099999999</c:v>
                </c:pt>
                <c:pt idx="37">
                  <c:v>17342.178199999998</c:v>
                </c:pt>
                <c:pt idx="38">
                  <c:v>17206.652600000001</c:v>
                </c:pt>
                <c:pt idx="39">
                  <c:v>17288.805699999997</c:v>
                </c:pt>
                <c:pt idx="40">
                  <c:v>17285.250100000001</c:v>
                </c:pt>
                <c:pt idx="41">
                  <c:v>17507.430499999999</c:v>
                </c:pt>
                <c:pt idx="42">
                  <c:v>17647.340560000001</c:v>
                </c:pt>
                <c:pt idx="43">
                  <c:v>17081.724300000002</c:v>
                </c:pt>
                <c:pt idx="44">
                  <c:v>17192.611499999999</c:v>
                </c:pt>
                <c:pt idx="45">
                  <c:v>17233.662800000002</c:v>
                </c:pt>
                <c:pt idx="46">
                  <c:v>16577.893</c:v>
                </c:pt>
                <c:pt idx="47">
                  <c:v>16682.16186765</c:v>
                </c:pt>
                <c:pt idx="48">
                  <c:v>16814.005699999998</c:v>
                </c:pt>
                <c:pt idx="49">
                  <c:v>15329.3932</c:v>
                </c:pt>
                <c:pt idx="50">
                  <c:v>15386.6196</c:v>
                </c:pt>
                <c:pt idx="51">
                  <c:v>15327.8557</c:v>
                </c:pt>
                <c:pt idx="52">
                  <c:v>15303.345600001001</c:v>
                </c:pt>
                <c:pt idx="53">
                  <c:v>15363.872100000001</c:v>
                </c:pt>
                <c:pt idx="54">
                  <c:v>15448.999800000001</c:v>
                </c:pt>
                <c:pt idx="55">
                  <c:v>15034.721099999999</c:v>
                </c:pt>
                <c:pt idx="56">
                  <c:v>10527.401599999999</c:v>
                </c:pt>
                <c:pt idx="57">
                  <c:v>10465.972728452602</c:v>
                </c:pt>
                <c:pt idx="58">
                  <c:v>9741.6900423944899</c:v>
                </c:pt>
                <c:pt idx="59">
                  <c:v>9778.1384519879612</c:v>
                </c:pt>
                <c:pt idx="60">
                  <c:v>9953.1892034123302</c:v>
                </c:pt>
                <c:pt idx="61">
                  <c:v>8579.9549999975097</c:v>
                </c:pt>
                <c:pt idx="62">
                  <c:v>8691.4417000000194</c:v>
                </c:pt>
                <c:pt idx="63">
                  <c:v>8548.9704000025304</c:v>
                </c:pt>
                <c:pt idx="64">
                  <c:v>7633.9144000021706</c:v>
                </c:pt>
                <c:pt idx="65">
                  <c:v>7615.576800004781</c:v>
                </c:pt>
                <c:pt idx="66">
                  <c:v>7701.5994000000001</c:v>
                </c:pt>
                <c:pt idx="67">
                  <c:v>6981.4418999999998</c:v>
                </c:pt>
                <c:pt idx="68">
                  <c:v>6946.4480999999996</c:v>
                </c:pt>
                <c:pt idx="69">
                  <c:v>6920.2281611600001</c:v>
                </c:pt>
                <c:pt idx="70">
                  <c:v>6403.4734999999991</c:v>
                </c:pt>
                <c:pt idx="71">
                  <c:v>6451.4353999999994</c:v>
                </c:pt>
                <c:pt idx="72">
                  <c:v>6645.40618696</c:v>
                </c:pt>
                <c:pt idx="73">
                  <c:v>6596.0101999999997</c:v>
                </c:pt>
                <c:pt idx="74">
                  <c:v>6674.0051000000003</c:v>
                </c:pt>
                <c:pt idx="75">
                  <c:v>16888.624299999999</c:v>
                </c:pt>
                <c:pt idx="76">
                  <c:v>16624.274699999998</c:v>
                </c:pt>
                <c:pt idx="77">
                  <c:v>16460.6391</c:v>
                </c:pt>
                <c:pt idx="78">
                  <c:v>18734.2166</c:v>
                </c:pt>
                <c:pt idx="79">
                  <c:v>18690.144384589999</c:v>
                </c:pt>
                <c:pt idx="80">
                  <c:v>19360.642899999999</c:v>
                </c:pt>
                <c:pt idx="81">
                  <c:v>26407.251245680003</c:v>
                </c:pt>
                <c:pt idx="82">
                  <c:v>32997.145604880003</c:v>
                </c:pt>
                <c:pt idx="83">
                  <c:v>34887.478955830004</c:v>
                </c:pt>
                <c:pt idx="84">
                  <c:v>35453.830739090001</c:v>
                </c:pt>
                <c:pt idx="85">
                  <c:v>40193.172927419997</c:v>
                </c:pt>
                <c:pt idx="86">
                  <c:v>40645.90807007</c:v>
                </c:pt>
                <c:pt idx="87">
                  <c:v>53349.193845180002</c:v>
                </c:pt>
                <c:pt idx="88">
                  <c:v>52290.213815829993</c:v>
                </c:pt>
                <c:pt idx="89">
                  <c:v>50796.231938450008</c:v>
                </c:pt>
                <c:pt idx="90">
                  <c:v>76985.176627449982</c:v>
                </c:pt>
                <c:pt idx="91">
                  <c:v>101162.99617456</c:v>
                </c:pt>
                <c:pt idx="92">
                  <c:v>137478.65829964002</c:v>
                </c:pt>
                <c:pt idx="93">
                  <c:v>135351.41524159</c:v>
                </c:pt>
                <c:pt idx="94">
                  <c:v>128909.16086593</c:v>
                </c:pt>
                <c:pt idx="95">
                  <c:v>129208.55142018999</c:v>
                </c:pt>
                <c:pt idx="96">
                  <c:v>129236.65787385999</c:v>
                </c:pt>
                <c:pt idx="97">
                  <c:v>131921.80860814001</c:v>
                </c:pt>
                <c:pt idx="98">
                  <c:v>130639.15775058001</c:v>
                </c:pt>
                <c:pt idx="99">
                  <c:v>129881.67651747</c:v>
                </c:pt>
                <c:pt idx="100">
                  <c:v>202472.45477404053</c:v>
                </c:pt>
                <c:pt idx="101">
                  <c:v>210229.11096760049</c:v>
                </c:pt>
                <c:pt idx="102">
                  <c:v>212216.57772141002</c:v>
                </c:pt>
                <c:pt idx="103">
                  <c:v>211465.11737495003</c:v>
                </c:pt>
                <c:pt idx="104">
                  <c:v>211894.06202863</c:v>
                </c:pt>
                <c:pt idx="105">
                  <c:v>235473.60134188004</c:v>
                </c:pt>
                <c:pt idx="106">
                  <c:v>235932.16989368002</c:v>
                </c:pt>
                <c:pt idx="107">
                  <c:v>236573.20591323002</c:v>
                </c:pt>
                <c:pt idx="108">
                  <c:v>236722.96294582999</c:v>
                </c:pt>
                <c:pt idx="109">
                  <c:v>237274.16763876998</c:v>
                </c:pt>
                <c:pt idx="110">
                  <c:v>236692.44321660997</c:v>
                </c:pt>
                <c:pt idx="111">
                  <c:v>239733.22649109</c:v>
                </c:pt>
                <c:pt idx="112">
                  <c:v>238913.26556251</c:v>
                </c:pt>
                <c:pt idx="113">
                  <c:v>241560.69357943157</c:v>
                </c:pt>
                <c:pt idx="114">
                  <c:v>271491.3204359815</c:v>
                </c:pt>
                <c:pt idx="115">
                  <c:v>271833.17704919149</c:v>
                </c:pt>
                <c:pt idx="116">
                  <c:v>272975.05713349005</c:v>
                </c:pt>
                <c:pt idx="117">
                  <c:v>283574.14284290996</c:v>
                </c:pt>
                <c:pt idx="118">
                  <c:v>280868.14212643995</c:v>
                </c:pt>
                <c:pt idx="119">
                  <c:v>284504.63160452002</c:v>
                </c:pt>
                <c:pt idx="120">
                  <c:v>302225.12339989009</c:v>
                </c:pt>
                <c:pt idx="121">
                  <c:v>310831.19913752005</c:v>
                </c:pt>
                <c:pt idx="122">
                  <c:v>311836.72656442004</c:v>
                </c:pt>
                <c:pt idx="123">
                  <c:v>314708.32873251999</c:v>
                </c:pt>
                <c:pt idx="124">
                  <c:v>317070.85903444001</c:v>
                </c:pt>
                <c:pt idx="125">
                  <c:v>321232.50697144005</c:v>
                </c:pt>
                <c:pt idx="126">
                  <c:v>332029.12562965997</c:v>
                </c:pt>
                <c:pt idx="127">
                  <c:v>333426.34487376001</c:v>
                </c:pt>
                <c:pt idx="128">
                  <c:v>334158.93299075001</c:v>
                </c:pt>
                <c:pt idx="129">
                  <c:v>333717.84139185003</c:v>
                </c:pt>
                <c:pt idx="130">
                  <c:v>354609.70224460005</c:v>
                </c:pt>
                <c:pt idx="131">
                  <c:v>357189.42171307001</c:v>
                </c:pt>
                <c:pt idx="132">
                  <c:v>371673.14433904999</c:v>
                </c:pt>
                <c:pt idx="133">
                  <c:v>371211.70397615002</c:v>
                </c:pt>
                <c:pt idx="134">
                  <c:v>372124.49729055003</c:v>
                </c:pt>
                <c:pt idx="135">
                  <c:v>373040.59681178996</c:v>
                </c:pt>
                <c:pt idx="136">
                  <c:v>373229.62209674006</c:v>
                </c:pt>
                <c:pt idx="137">
                  <c:v>378909.47093646997</c:v>
                </c:pt>
                <c:pt idx="138">
                  <c:v>381325.88049951999</c:v>
                </c:pt>
                <c:pt idx="139">
                  <c:v>383822.79696678993</c:v>
                </c:pt>
                <c:pt idx="140">
                  <c:v>386475.91287776997</c:v>
                </c:pt>
                <c:pt idx="141">
                  <c:v>382894.58225221001</c:v>
                </c:pt>
                <c:pt idx="142">
                  <c:v>384079.68940601993</c:v>
                </c:pt>
                <c:pt idx="143">
                  <c:v>386826.77743772999</c:v>
                </c:pt>
                <c:pt idx="144">
                  <c:v>413012.31145555986</c:v>
                </c:pt>
                <c:pt idx="145">
                  <c:v>415131.92078130995</c:v>
                </c:pt>
                <c:pt idx="146">
                  <c:v>413934.02995459997</c:v>
                </c:pt>
                <c:pt idx="147">
                  <c:v>414049.88372060005</c:v>
                </c:pt>
                <c:pt idx="148">
                  <c:v>414689.03429963003</c:v>
                </c:pt>
                <c:pt idx="149">
                  <c:v>416007.80820184003</c:v>
                </c:pt>
                <c:pt idx="150">
                  <c:v>446848.27510565001</c:v>
                </c:pt>
                <c:pt idx="151">
                  <c:v>449332.71590623999</c:v>
                </c:pt>
                <c:pt idx="152">
                  <c:v>451127.79705480998</c:v>
                </c:pt>
                <c:pt idx="153">
                  <c:v>455118.19142082997</c:v>
                </c:pt>
                <c:pt idx="154">
                  <c:v>456519.50231191004</c:v>
                </c:pt>
                <c:pt idx="155">
                  <c:v>459220.06326117995</c:v>
                </c:pt>
                <c:pt idx="156">
                  <c:v>487861.63264366001</c:v>
                </c:pt>
                <c:pt idx="157">
                  <c:v>490006.48293469002</c:v>
                </c:pt>
                <c:pt idx="158">
                  <c:v>494342.42566314002</c:v>
                </c:pt>
                <c:pt idx="159">
                  <c:v>500253.99536261999</c:v>
                </c:pt>
                <c:pt idx="160">
                  <c:v>499314.83298857999</c:v>
                </c:pt>
                <c:pt idx="161">
                  <c:v>504188.81751001009</c:v>
                </c:pt>
                <c:pt idx="162">
                  <c:v>505311.49562107999</c:v>
                </c:pt>
                <c:pt idx="163">
                  <c:v>511086.272291</c:v>
                </c:pt>
                <c:pt idx="164">
                  <c:v>516940.06001785997</c:v>
                </c:pt>
                <c:pt idx="165">
                  <c:v>522746.14078579994</c:v>
                </c:pt>
                <c:pt idx="166">
                  <c:v>523768.14307912003</c:v>
                </c:pt>
                <c:pt idx="167">
                  <c:v>526132.28470214002</c:v>
                </c:pt>
                <c:pt idx="168">
                  <c:v>514514.57822860999</c:v>
                </c:pt>
                <c:pt idx="169">
                  <c:v>514514.57822860999</c:v>
                </c:pt>
                <c:pt idx="170">
                  <c:v>507011.31977688998</c:v>
                </c:pt>
                <c:pt idx="171">
                  <c:v>507184.57139335998</c:v>
                </c:pt>
                <c:pt idx="172">
                  <c:v>509077.43884447002</c:v>
                </c:pt>
                <c:pt idx="173">
                  <c:v>512674.30007459997</c:v>
                </c:pt>
                <c:pt idx="174">
                  <c:v>512346.239053</c:v>
                </c:pt>
                <c:pt idx="175">
                  <c:v>515403.17875979003</c:v>
                </c:pt>
                <c:pt idx="176" formatCode="_-* #,##0_-;\-* #,##0_-;_-* &quot;-&quot;??_-;_-@_-">
                  <c:v>517966.97787114</c:v>
                </c:pt>
                <c:pt idx="177" formatCode="_-* #,##0_-;\-* #,##0_-;_-* &quot;-&quot;??_-;_-@_-">
                  <c:v>520885.61811268999</c:v>
                </c:pt>
                <c:pt idx="178" formatCode="_-* #,##0_-;\-* #,##0_-;_-* &quot;-&quot;??_-;_-@_-">
                  <c:v>523025.96625530999</c:v>
                </c:pt>
                <c:pt idx="179" formatCode="_-* #,##0_-;\-* #,##0_-;_-* &quot;-&quot;??_-;_-@_-">
                  <c:v>526837.68222238997</c:v>
                </c:pt>
                <c:pt idx="180" formatCode="_-* #,##0_-;\-* #,##0_-;_-* &quot;-&quot;??_-;_-@_-">
                  <c:v>429657.84147493</c:v>
                </c:pt>
                <c:pt idx="181" formatCode="_-* #,##0_-;\-* #,##0_-;_-* &quot;-&quot;??_-;_-@_-">
                  <c:v>431315.14590102999</c:v>
                </c:pt>
                <c:pt idx="182" formatCode="_(* #,##0_);_(* \(#,##0\);_(* &quot;-&quot;??_);_(@_)">
                  <c:v>433142.80901149003</c:v>
                </c:pt>
                <c:pt idx="183" formatCode="_(* #,##0_);_(* \(#,##0\);_(* &quot;-&quot;??_);_(@_)">
                  <c:v>436002.88022560999</c:v>
                </c:pt>
                <c:pt idx="184" formatCode="_(* #,##0_);_(* \(#,##0\);_(* &quot;-&quot;??_);_(@_)">
                  <c:v>438212.11941367999</c:v>
                </c:pt>
                <c:pt idx="185" formatCode="_(* #,##0_);_(* \(#,##0\);_(* &quot;-&quot;??_);_(@_)">
                  <c:v>440797.46955366002</c:v>
                </c:pt>
                <c:pt idx="186" formatCode="_(* #,##0_);_(* \(#,##0\);_(* &quot;-&quot;??_);_(@_)">
                  <c:v>443475.96119149</c:v>
                </c:pt>
                <c:pt idx="187" formatCode="_(* #,##0_);_(* \(#,##0\);_(* &quot;-&quot;??_);_(@_)">
                  <c:v>444600.67681892001</c:v>
                </c:pt>
                <c:pt idx="188" formatCode="_(* #,##0_);_(* \(#,##0\);_(* &quot;-&quot;??_);_(@_)">
                  <c:v>447290.77340553998</c:v>
                </c:pt>
                <c:pt idx="189" formatCode="_(* #,##0_);_(* \(#,##0\);_(* &quot;-&quot;??_);_(@_)">
                  <c:v>416579.27849914</c:v>
                </c:pt>
                <c:pt idx="190" formatCode="_(* #,##0_);_(* \(#,##0\);_(* &quot;-&quot;??_);_(@_)">
                  <c:v>402165.66750292003</c:v>
                </c:pt>
                <c:pt idx="191" formatCode="_(* #,##0_);_(* \(#,##0\);_(* &quot;-&quot;??_);_(@_)">
                  <c:v>404422.57896354998</c:v>
                </c:pt>
                <c:pt idx="192" formatCode="_(* #,##0_);_(* \(#,##0\);_(* &quot;-&quot;??_);_(@_)">
                  <c:v>407030.87847559003</c:v>
                </c:pt>
                <c:pt idx="193" formatCode="_(* #,##0_);_(* \(#,##0\);_(* &quot;-&quot;??_);_(@_)">
                  <c:v>408279.29787439998</c:v>
                </c:pt>
                <c:pt idx="194" formatCode="_(* #,##0_);_(* \(#,##0\);_(* &quot;-&quot;??_);_(@_)">
                  <c:v>410420.60047652002</c:v>
                </c:pt>
                <c:pt idx="195" formatCode="_(* #,##0_);_(* \(#,##0\);_(* &quot;-&quot;??_);_(@_)">
                  <c:v>383052</c:v>
                </c:pt>
                <c:pt idx="196" formatCode="_(* #,##0_);_(* \(#,##0\);_(* &quot;-&quot;??_);_(@_)">
                  <c:v>386551.39486139</c:v>
                </c:pt>
                <c:pt idx="197" formatCode="_(* #,##0_);_(* \(#,##0\);_(* &quot;-&quot;??_);_(@_)">
                  <c:v>390004.69910621003</c:v>
                </c:pt>
                <c:pt idx="198" formatCode="_(* #,##0_);_(* \(#,##0\);_(* &quot;-&quot;??_);_(@_)">
                  <c:v>361908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4F-4435-9576-D963BB65AC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542848"/>
        <c:axId val="132544384"/>
      </c:lineChart>
      <c:lineChart>
        <c:grouping val="standard"/>
        <c:varyColors val="0"/>
        <c:ser>
          <c:idx val="1"/>
          <c:order val="1"/>
          <c:tx>
            <c:strRef>
              <c:f>'Tesouro-BNDES'!$C$1</c:f>
              <c:strCache>
                <c:ptCount val="1"/>
                <c:pt idx="0">
                  <c:v>% PIB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'Tesouro-BNDES'!$A$2:$A$170</c:f>
              <c:numCache>
                <c:formatCode>mmm\-yy</c:formatCode>
                <c:ptCount val="16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</c:numCache>
            </c:numRef>
          </c:cat>
          <c:val>
            <c:numRef>
              <c:f>'Tesouro-BNDES'!$C$2:$C$200</c:f>
              <c:numCache>
                <c:formatCode>0.0%</c:formatCode>
                <c:ptCount val="199"/>
                <c:pt idx="0">
                  <c:v>3.231679213957304E-3</c:v>
                </c:pt>
                <c:pt idx="1">
                  <c:v>3.2157075183185026E-3</c:v>
                </c:pt>
                <c:pt idx="2">
                  <c:v>3.2178950719964202E-3</c:v>
                </c:pt>
                <c:pt idx="3">
                  <c:v>3.2194691472977907E-3</c:v>
                </c:pt>
                <c:pt idx="4">
                  <c:v>4.0815176951085634E-3</c:v>
                </c:pt>
                <c:pt idx="5">
                  <c:v>4.131323995259225E-3</c:v>
                </c:pt>
                <c:pt idx="6">
                  <c:v>4.1308762547314264E-3</c:v>
                </c:pt>
                <c:pt idx="7">
                  <c:v>4.1100314932009758E-3</c:v>
                </c:pt>
                <c:pt idx="8">
                  <c:v>5.8192795883144511E-3</c:v>
                </c:pt>
                <c:pt idx="9">
                  <c:v>6.2126053356242848E-3</c:v>
                </c:pt>
                <c:pt idx="10">
                  <c:v>6.9926899554661323E-3</c:v>
                </c:pt>
                <c:pt idx="11">
                  <c:v>7.0682621903733903E-3</c:v>
                </c:pt>
                <c:pt idx="12">
                  <c:v>7.9312750719998763E-3</c:v>
                </c:pt>
                <c:pt idx="13">
                  <c:v>7.7732555931640688E-3</c:v>
                </c:pt>
                <c:pt idx="14">
                  <c:v>7.7918320644673961E-3</c:v>
                </c:pt>
                <c:pt idx="15">
                  <c:v>7.8067887681555134E-3</c:v>
                </c:pt>
                <c:pt idx="16">
                  <c:v>7.5548518649554862E-3</c:v>
                </c:pt>
                <c:pt idx="17">
                  <c:v>7.590910784541151E-3</c:v>
                </c:pt>
                <c:pt idx="18">
                  <c:v>7.6293401970857063E-3</c:v>
                </c:pt>
                <c:pt idx="19">
                  <c:v>8.2773712152224253E-3</c:v>
                </c:pt>
                <c:pt idx="20">
                  <c:v>8.2982544177408381E-3</c:v>
                </c:pt>
                <c:pt idx="21">
                  <c:v>8.3322378470879425E-3</c:v>
                </c:pt>
                <c:pt idx="22">
                  <c:v>8.0144244176878522E-3</c:v>
                </c:pt>
                <c:pt idx="23">
                  <c:v>8.0209461197308617E-3</c:v>
                </c:pt>
                <c:pt idx="24">
                  <c:v>7.9290624455746802E-3</c:v>
                </c:pt>
                <c:pt idx="25">
                  <c:v>7.9028328016865941E-3</c:v>
                </c:pt>
                <c:pt idx="26">
                  <c:v>8.9143376715804367E-3</c:v>
                </c:pt>
                <c:pt idx="27">
                  <c:v>8.8483319835680942E-3</c:v>
                </c:pt>
                <c:pt idx="28">
                  <c:v>9.3170820939014899E-3</c:v>
                </c:pt>
                <c:pt idx="29">
                  <c:v>9.3711916442373137E-3</c:v>
                </c:pt>
                <c:pt idx="30">
                  <c:v>9.3079975008476465E-3</c:v>
                </c:pt>
                <c:pt idx="31">
                  <c:v>9.0284217480259207E-3</c:v>
                </c:pt>
                <c:pt idx="32">
                  <c:v>9.0162625820680783E-3</c:v>
                </c:pt>
                <c:pt idx="33">
                  <c:v>9.4301103725768706E-3</c:v>
                </c:pt>
                <c:pt idx="34">
                  <c:v>9.1470329817631372E-3</c:v>
                </c:pt>
                <c:pt idx="35">
                  <c:v>9.1236923139954886E-3</c:v>
                </c:pt>
                <c:pt idx="36">
                  <c:v>9.0784232950540389E-3</c:v>
                </c:pt>
                <c:pt idx="37">
                  <c:v>8.7731528901201453E-3</c:v>
                </c:pt>
                <c:pt idx="38">
                  <c:v>8.6267349452740019E-3</c:v>
                </c:pt>
                <c:pt idx="39">
                  <c:v>8.589950722870188E-3</c:v>
                </c:pt>
                <c:pt idx="40">
                  <c:v>8.5027417686558693E-3</c:v>
                </c:pt>
                <c:pt idx="41">
                  <c:v>8.5364585387816636E-3</c:v>
                </c:pt>
                <c:pt idx="42">
                  <c:v>8.5399703306240863E-3</c:v>
                </c:pt>
                <c:pt idx="43">
                  <c:v>8.2157509193449586E-3</c:v>
                </c:pt>
                <c:pt idx="44">
                  <c:v>8.1978453765500937E-3</c:v>
                </c:pt>
                <c:pt idx="45">
                  <c:v>8.1519755895728754E-3</c:v>
                </c:pt>
                <c:pt idx="46">
                  <c:v>7.7732172441624184E-3</c:v>
                </c:pt>
                <c:pt idx="47">
                  <c:v>7.7571000666661468E-3</c:v>
                </c:pt>
                <c:pt idx="48">
                  <c:v>7.7463032192480862E-3</c:v>
                </c:pt>
                <c:pt idx="49">
                  <c:v>6.9913932678928826E-3</c:v>
                </c:pt>
                <c:pt idx="50">
                  <c:v>6.9610435227306974E-3</c:v>
                </c:pt>
                <c:pt idx="51">
                  <c:v>6.888476236555593E-3</c:v>
                </c:pt>
                <c:pt idx="52">
                  <c:v>6.8532785298394813E-3</c:v>
                </c:pt>
                <c:pt idx="53">
                  <c:v>6.8181633852170123E-3</c:v>
                </c:pt>
                <c:pt idx="54">
                  <c:v>6.8010406574042972E-3</c:v>
                </c:pt>
                <c:pt idx="55">
                  <c:v>6.5526048166003681E-3</c:v>
                </c:pt>
                <c:pt idx="56">
                  <c:v>4.543477395821437E-3</c:v>
                </c:pt>
                <c:pt idx="57">
                  <c:v>4.4792369443994546E-3</c:v>
                </c:pt>
                <c:pt idx="58">
                  <c:v>4.1249659897099914E-3</c:v>
                </c:pt>
                <c:pt idx="59">
                  <c:v>4.097149785907455E-3</c:v>
                </c:pt>
                <c:pt idx="60">
                  <c:v>4.1308969335333888E-3</c:v>
                </c:pt>
                <c:pt idx="61">
                  <c:v>3.5235727638214033E-3</c:v>
                </c:pt>
                <c:pt idx="62">
                  <c:v>3.5342021284403991E-3</c:v>
                </c:pt>
                <c:pt idx="63">
                  <c:v>3.438012468821426E-3</c:v>
                </c:pt>
                <c:pt idx="64">
                  <c:v>3.0333028118889999E-3</c:v>
                </c:pt>
                <c:pt idx="65">
                  <c:v>2.9919405230791891E-3</c:v>
                </c:pt>
                <c:pt idx="66">
                  <c:v>2.9905868499052321E-3</c:v>
                </c:pt>
                <c:pt idx="67">
                  <c:v>2.6829721945461752E-3</c:v>
                </c:pt>
                <c:pt idx="68">
                  <c:v>2.6439182441770088E-3</c:v>
                </c:pt>
                <c:pt idx="69">
                  <c:v>2.612118039368077E-3</c:v>
                </c:pt>
                <c:pt idx="70">
                  <c:v>2.3920815069051441E-3</c:v>
                </c:pt>
                <c:pt idx="71">
                  <c:v>2.3901632396140871E-3</c:v>
                </c:pt>
                <c:pt idx="72">
                  <c:v>2.4429279195624805E-3</c:v>
                </c:pt>
                <c:pt idx="73">
                  <c:v>2.4017102510012723E-3</c:v>
                </c:pt>
                <c:pt idx="74">
                  <c:v>2.403870588874727E-3</c:v>
                </c:pt>
                <c:pt idx="75">
                  <c:v>6.0297237468934922E-3</c:v>
                </c:pt>
                <c:pt idx="76">
                  <c:v>5.864848003495707E-3</c:v>
                </c:pt>
                <c:pt idx="77">
                  <c:v>5.7495132489000372E-3</c:v>
                </c:pt>
                <c:pt idx="78">
                  <c:v>6.4605968841067703E-3</c:v>
                </c:pt>
                <c:pt idx="79">
                  <c:v>6.3484712410326405E-3</c:v>
                </c:pt>
                <c:pt idx="80">
                  <c:v>6.5006664136997528E-3</c:v>
                </c:pt>
                <c:pt idx="81">
                  <c:v>8.7426109205285471E-3</c:v>
                </c:pt>
                <c:pt idx="82">
                  <c:v>1.0786534391681962E-2</c:v>
                </c:pt>
                <c:pt idx="83">
                  <c:v>1.1298258882065797E-2</c:v>
                </c:pt>
                <c:pt idx="84">
                  <c:v>1.1400667373149766E-2</c:v>
                </c:pt>
                <c:pt idx="85">
                  <c:v>1.287216703052301E-2</c:v>
                </c:pt>
                <c:pt idx="86">
                  <c:v>1.2970059813174683E-2</c:v>
                </c:pt>
                <c:pt idx="87">
                  <c:v>1.6915443870389405E-2</c:v>
                </c:pt>
                <c:pt idx="88">
                  <c:v>1.6523286526024337E-2</c:v>
                </c:pt>
                <c:pt idx="89">
                  <c:v>1.5983611410102336E-2</c:v>
                </c:pt>
                <c:pt idx="90">
                  <c:v>2.4148974986804118E-2</c:v>
                </c:pt>
                <c:pt idx="91">
                  <c:v>3.166022517044173E-2</c:v>
                </c:pt>
                <c:pt idx="92">
                  <c:v>4.2824561683199883E-2</c:v>
                </c:pt>
                <c:pt idx="93">
                  <c:v>4.192824389610144E-2</c:v>
                </c:pt>
                <c:pt idx="94">
                  <c:v>3.9669952483738009E-2</c:v>
                </c:pt>
                <c:pt idx="95">
                  <c:v>3.9346050834592659E-2</c:v>
                </c:pt>
                <c:pt idx="96">
                  <c:v>3.8774416490204106E-2</c:v>
                </c:pt>
                <c:pt idx="97">
                  <c:v>3.9121701552465554E-2</c:v>
                </c:pt>
                <c:pt idx="98">
                  <c:v>3.8267884815320237E-2</c:v>
                </c:pt>
                <c:pt idx="99">
                  <c:v>3.7502184764962969E-2</c:v>
                </c:pt>
                <c:pt idx="100">
                  <c:v>5.7670351351377519E-2</c:v>
                </c:pt>
                <c:pt idx="101">
                  <c:v>5.9077287983733476E-2</c:v>
                </c:pt>
                <c:pt idx="102">
                  <c:v>5.8885632811943922E-2</c:v>
                </c:pt>
                <c:pt idx="103">
                  <c:v>5.7921219071355744E-2</c:v>
                </c:pt>
                <c:pt idx="104">
                  <c:v>5.7254831407932784E-2</c:v>
                </c:pt>
                <c:pt idx="105">
                  <c:v>6.2810235685057489E-2</c:v>
                </c:pt>
                <c:pt idx="106">
                  <c:v>6.221776918020662E-2</c:v>
                </c:pt>
                <c:pt idx="107">
                  <c:v>6.1549001119905029E-2</c:v>
                </c:pt>
                <c:pt idx="108">
                  <c:v>6.0919270096282736E-2</c:v>
                </c:pt>
                <c:pt idx="109">
                  <c:v>6.0372078448373487E-2</c:v>
                </c:pt>
                <c:pt idx="110">
                  <c:v>5.9476806814347402E-2</c:v>
                </c:pt>
                <c:pt idx="111">
                  <c:v>5.9694824307294253E-2</c:v>
                </c:pt>
                <c:pt idx="112">
                  <c:v>5.8872778643203928E-2</c:v>
                </c:pt>
                <c:pt idx="113">
                  <c:v>5.8794870135397838E-2</c:v>
                </c:pt>
                <c:pt idx="114">
                  <c:v>6.5285142501217377E-2</c:v>
                </c:pt>
                <c:pt idx="115">
                  <c:v>6.4731318292478954E-2</c:v>
                </c:pt>
                <c:pt idx="116">
                  <c:v>6.4347703857888905E-2</c:v>
                </c:pt>
                <c:pt idx="117">
                  <c:v>6.6365022192163073E-2</c:v>
                </c:pt>
                <c:pt idx="118">
                  <c:v>6.5214701122797591E-2</c:v>
                </c:pt>
                <c:pt idx="119">
                  <c:v>6.5552583872479003E-2</c:v>
                </c:pt>
                <c:pt idx="120">
                  <c:v>6.9058213702526447E-2</c:v>
                </c:pt>
                <c:pt idx="121">
                  <c:v>7.0470409454220895E-2</c:v>
                </c:pt>
                <c:pt idx="122">
                  <c:v>7.0177517758957905E-2</c:v>
                </c:pt>
                <c:pt idx="123">
                  <c:v>7.0101400815351045E-2</c:v>
                </c:pt>
                <c:pt idx="124">
                  <c:v>7.0107177886822775E-2</c:v>
                </c:pt>
                <c:pt idx="125">
                  <c:v>7.0487111658814772E-2</c:v>
                </c:pt>
                <c:pt idx="126">
                  <c:v>7.2404571378366811E-2</c:v>
                </c:pt>
                <c:pt idx="127">
                  <c:v>7.2048545402892419E-2</c:v>
                </c:pt>
                <c:pt idx="128">
                  <c:v>7.1531047367368206E-2</c:v>
                </c:pt>
                <c:pt idx="129">
                  <c:v>7.0945487906630703E-2</c:v>
                </c:pt>
                <c:pt idx="130">
                  <c:v>7.4679396967648776E-2</c:v>
                </c:pt>
                <c:pt idx="131">
                  <c:v>7.4679452001563715E-2</c:v>
                </c:pt>
                <c:pt idx="132">
                  <c:v>7.7194531885088763E-2</c:v>
                </c:pt>
                <c:pt idx="133">
                  <c:v>7.6356095908409055E-2</c:v>
                </c:pt>
                <c:pt idx="134">
                  <c:v>7.6055055921219847E-2</c:v>
                </c:pt>
                <c:pt idx="135">
                  <c:v>7.5715359580563468E-2</c:v>
                </c:pt>
                <c:pt idx="136">
                  <c:v>7.4889472472776733E-2</c:v>
                </c:pt>
                <c:pt idx="137">
                  <c:v>7.544514628575047E-2</c:v>
                </c:pt>
                <c:pt idx="138">
                  <c:v>7.5266850147579542E-2</c:v>
                </c:pt>
                <c:pt idx="139">
                  <c:v>7.5104666649458307E-2</c:v>
                </c:pt>
                <c:pt idx="140">
                  <c:v>7.5131418752285434E-2</c:v>
                </c:pt>
                <c:pt idx="141">
                  <c:v>7.3775476382584804E-2</c:v>
                </c:pt>
                <c:pt idx="142">
                  <c:v>7.3366019659660303E-2</c:v>
                </c:pt>
                <c:pt idx="143">
                  <c:v>7.3277348510039142E-2</c:v>
                </c:pt>
                <c:pt idx="144">
                  <c:v>7.7464708460143125E-2</c:v>
                </c:pt>
                <c:pt idx="145">
                  <c:v>7.7196192655446541E-2</c:v>
                </c:pt>
                <c:pt idx="146">
                  <c:v>7.6165390608028238E-2</c:v>
                </c:pt>
                <c:pt idx="147">
                  <c:v>7.5610452305778883E-2</c:v>
                </c:pt>
                <c:pt idx="148">
                  <c:v>7.5220371278058556E-2</c:v>
                </c:pt>
                <c:pt idx="149">
                  <c:v>7.490198704433125E-2</c:v>
                </c:pt>
                <c:pt idx="150">
                  <c:v>8.0139224008217005E-2</c:v>
                </c:pt>
                <c:pt idx="151">
                  <c:v>8.0143397169879491E-2</c:v>
                </c:pt>
                <c:pt idx="152">
                  <c:v>8.0011825812840623E-2</c:v>
                </c:pt>
                <c:pt idx="153">
                  <c:v>8.0071697357625232E-2</c:v>
                </c:pt>
                <c:pt idx="154">
                  <c:v>7.9837263860015606E-2</c:v>
                </c:pt>
                <c:pt idx="155">
                  <c:v>7.9894980142333497E-2</c:v>
                </c:pt>
                <c:pt idx="156">
                  <c:v>8.4420418827365437E-2</c:v>
                </c:pt>
                <c:pt idx="157">
                  <c:v>8.4494101611139807E-2</c:v>
                </c:pt>
                <c:pt idx="158">
                  <c:v>8.5082666587759828E-2</c:v>
                </c:pt>
                <c:pt idx="159">
                  <c:v>8.5521291034932362E-2</c:v>
                </c:pt>
                <c:pt idx="160">
                  <c:v>8.511059847210474E-2</c:v>
                </c:pt>
                <c:pt idx="161">
                  <c:v>8.5787819338077012E-2</c:v>
                </c:pt>
                <c:pt idx="162">
                  <c:v>8.5543254110719474E-2</c:v>
                </c:pt>
                <c:pt idx="163">
                  <c:v>8.6218704737085108E-2</c:v>
                </c:pt>
                <c:pt idx="164">
                  <c:v>8.6981960056964472E-2</c:v>
                </c:pt>
                <c:pt idx="165">
                  <c:v>8.7809794197149987E-2</c:v>
                </c:pt>
                <c:pt idx="166">
                  <c:v>8.7760376323417502E-2</c:v>
                </c:pt>
                <c:pt idx="167">
                  <c:v>8.7941350563232212E-2</c:v>
                </c:pt>
                <c:pt idx="168">
                  <c:v>8.5812684511409429E-2</c:v>
                </c:pt>
                <c:pt idx="169">
                  <c:v>8.5698112812565841E-2</c:v>
                </c:pt>
                <c:pt idx="170">
                  <c:v>8.4112981846615656E-2</c:v>
                </c:pt>
                <c:pt idx="171">
                  <c:v>8.401591934646481E-2</c:v>
                </c:pt>
                <c:pt idx="172">
                  <c:v>8.4121990131342708E-2</c:v>
                </c:pt>
                <c:pt idx="173">
                  <c:v>8.4424004710492898E-2</c:v>
                </c:pt>
                <c:pt idx="174">
                  <c:v>8.3818652217752948E-2</c:v>
                </c:pt>
                <c:pt idx="175">
                  <c:v>8.4041916203191291E-2</c:v>
                </c:pt>
                <c:pt idx="176">
                  <c:v>8.4029209226317278E-2</c:v>
                </c:pt>
                <c:pt idx="177">
                  <c:v>8.4301545504547354E-2</c:v>
                </c:pt>
                <c:pt idx="178">
                  <c:v>8.4551795362628926E-2</c:v>
                </c:pt>
                <c:pt idx="179">
                  <c:v>8.4784538231686468E-2</c:v>
                </c:pt>
                <c:pt idx="180">
                  <c:v>6.8643905479032097E-2</c:v>
                </c:pt>
                <c:pt idx="181">
                  <c:v>6.8497542242828072E-2</c:v>
                </c:pt>
                <c:pt idx="182">
                  <c:v>6.8534609367441879E-2</c:v>
                </c:pt>
                <c:pt idx="183">
                  <c:v>6.8697592567954352E-2</c:v>
                </c:pt>
                <c:pt idx="184">
                  <c:v>6.8863039243803534E-2</c:v>
                </c:pt>
                <c:pt idx="185">
                  <c:v>6.887157211634963E-2</c:v>
                </c:pt>
                <c:pt idx="186">
                  <c:v>6.9057297974769005E-2</c:v>
                </c:pt>
                <c:pt idx="187">
                  <c:v>6.8949210333296651E-2</c:v>
                </c:pt>
                <c:pt idx="188">
                  <c:v>6.9120474032756604E-2</c:v>
                </c:pt>
                <c:pt idx="189">
                  <c:v>6.4200206868586407E-2</c:v>
                </c:pt>
                <c:pt idx="190">
                  <c:v>6.1753298083898144E-2</c:v>
                </c:pt>
                <c:pt idx="191">
                  <c:v>6.1861548851069245E-2</c:v>
                </c:pt>
                <c:pt idx="192">
                  <c:v>6.204795468574463E-2</c:v>
                </c:pt>
                <c:pt idx="193">
                  <c:v>6.1982573417154574E-2</c:v>
                </c:pt>
                <c:pt idx="194">
                  <c:v>6.2161340760774217E-2</c:v>
                </c:pt>
                <c:pt idx="195">
                  <c:v>5.7897725445204808E-2</c:v>
                </c:pt>
                <c:pt idx="196">
                  <c:v>5.8117333965125334E-2</c:v>
                </c:pt>
                <c:pt idx="197">
                  <c:v>5.8642445709697448E-2</c:v>
                </c:pt>
                <c:pt idx="198">
                  <c:v>5.4191308580067418E-2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44F-4435-9576-D963BB65AC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554752"/>
        <c:axId val="132556288"/>
      </c:lineChart>
      <c:dateAx>
        <c:axId val="1325428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132544384"/>
        <c:crosses val="autoZero"/>
        <c:auto val="1"/>
        <c:lblOffset val="100"/>
        <c:baseTimeUnit val="months"/>
      </c:dateAx>
      <c:valAx>
        <c:axId val="132544384"/>
        <c:scaling>
          <c:orientation val="minMax"/>
          <c:max val="60000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crossAx val="132542848"/>
        <c:crosses val="autoZero"/>
        <c:crossBetween val="between"/>
        <c:majorUnit val="120000"/>
        <c:dispUnits>
          <c:builtInUnit val="thousands"/>
        </c:dispUnits>
      </c:valAx>
      <c:dateAx>
        <c:axId val="132554752"/>
        <c:scaling>
          <c:orientation val="minMax"/>
        </c:scaling>
        <c:delete val="1"/>
        <c:axPos val="b"/>
        <c:numFmt formatCode="mmm\-yy" sourceLinked="1"/>
        <c:majorTickMark val="out"/>
        <c:minorTickMark val="none"/>
        <c:tickLblPos val="nextTo"/>
        <c:crossAx val="132556288"/>
        <c:crosses val="autoZero"/>
        <c:auto val="1"/>
        <c:lblOffset val="100"/>
        <c:baseTimeUnit val="months"/>
      </c:dateAx>
      <c:valAx>
        <c:axId val="132556288"/>
        <c:scaling>
          <c:orientation val="minMax"/>
        </c:scaling>
        <c:delete val="0"/>
        <c:axPos val="r"/>
        <c:numFmt formatCode="0%" sourceLinked="0"/>
        <c:majorTickMark val="out"/>
        <c:minorTickMark val="none"/>
        <c:tickLblPos val="nextTo"/>
        <c:crossAx val="132554752"/>
        <c:crosses val="max"/>
        <c:crossBetween val="between"/>
        <c:majorUnit val="2.0000000000000004E-2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Endividamento </a:t>
            </a:r>
            <a:r>
              <a:rPr lang="pt-BR" baseline="0"/>
              <a:t>público/PIB</a:t>
            </a:r>
            <a:endParaRPr lang="pt-BR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'Dívida Pública'!$M$1</c:f>
              <c:strCache>
                <c:ptCount val="1"/>
                <c:pt idx="0">
                  <c:v> DLSP 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'Dívida Pública'!$L$2:$L$331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'Dívida Pública'!$M$2:$M$331</c:f>
              <c:numCache>
                <c:formatCode>0%</c:formatCode>
                <c:ptCount val="330"/>
                <c:pt idx="0">
                  <c:v>0.4219</c:v>
                </c:pt>
                <c:pt idx="1">
                  <c:v>0.39</c:v>
                </c:pt>
                <c:pt idx="2">
                  <c:v>0.39510000000000001</c:v>
                </c:pt>
                <c:pt idx="3">
                  <c:v>0.39810000000000001</c:v>
                </c:pt>
                <c:pt idx="4">
                  <c:v>0.39649999999999996</c:v>
                </c:pt>
                <c:pt idx="5">
                  <c:v>0.38119999999999998</c:v>
                </c:pt>
                <c:pt idx="6">
                  <c:v>0.36229999999999996</c:v>
                </c:pt>
                <c:pt idx="7">
                  <c:v>0.35270000000000001</c:v>
                </c:pt>
                <c:pt idx="8">
                  <c:v>0.34159999999999996</c:v>
                </c:pt>
                <c:pt idx="9">
                  <c:v>0.35520000000000002</c:v>
                </c:pt>
                <c:pt idx="10">
                  <c:v>0.36780000000000002</c:v>
                </c:pt>
                <c:pt idx="11">
                  <c:v>0.38140000000000002</c:v>
                </c:pt>
                <c:pt idx="12">
                  <c:v>0.37280000000000002</c:v>
                </c:pt>
                <c:pt idx="13">
                  <c:v>0.37329999999999997</c:v>
                </c:pt>
                <c:pt idx="14">
                  <c:v>0.3831</c:v>
                </c:pt>
                <c:pt idx="15">
                  <c:v>0.3785</c:v>
                </c:pt>
                <c:pt idx="16">
                  <c:v>0.37070000000000003</c:v>
                </c:pt>
                <c:pt idx="17">
                  <c:v>0.37689999999999996</c:v>
                </c:pt>
                <c:pt idx="18">
                  <c:v>0.37740000000000001</c:v>
                </c:pt>
                <c:pt idx="19">
                  <c:v>0.36820000000000003</c:v>
                </c:pt>
                <c:pt idx="20">
                  <c:v>0.3664</c:v>
                </c:pt>
                <c:pt idx="21">
                  <c:v>0.36890000000000001</c:v>
                </c:pt>
                <c:pt idx="22">
                  <c:v>0.36810000000000004</c:v>
                </c:pt>
                <c:pt idx="23">
                  <c:v>0.37040000000000001</c:v>
                </c:pt>
                <c:pt idx="24">
                  <c:v>0.36369999999999997</c:v>
                </c:pt>
                <c:pt idx="25">
                  <c:v>0.36579999999999996</c:v>
                </c:pt>
                <c:pt idx="26">
                  <c:v>0.36430000000000001</c:v>
                </c:pt>
                <c:pt idx="27">
                  <c:v>0.35840000000000005</c:v>
                </c:pt>
                <c:pt idx="28">
                  <c:v>0.34990000000000004</c:v>
                </c:pt>
                <c:pt idx="29">
                  <c:v>0.34490000000000004</c:v>
                </c:pt>
                <c:pt idx="30">
                  <c:v>0.33799999999999997</c:v>
                </c:pt>
                <c:pt idx="31">
                  <c:v>0.33490000000000003</c:v>
                </c:pt>
                <c:pt idx="32">
                  <c:v>0.33240000000000003</c:v>
                </c:pt>
                <c:pt idx="33">
                  <c:v>0.33149999999999996</c:v>
                </c:pt>
                <c:pt idx="34">
                  <c:v>0.32719999999999999</c:v>
                </c:pt>
                <c:pt idx="35">
                  <c:v>0.32579999999999998</c:v>
                </c:pt>
                <c:pt idx="36">
                  <c:v>0.32319999999999999</c:v>
                </c:pt>
                <c:pt idx="37">
                  <c:v>0.3201</c:v>
                </c:pt>
                <c:pt idx="38">
                  <c:v>0.3271</c:v>
                </c:pt>
                <c:pt idx="39">
                  <c:v>0.3322</c:v>
                </c:pt>
                <c:pt idx="40">
                  <c:v>0.33579999999999999</c:v>
                </c:pt>
                <c:pt idx="41">
                  <c:v>0.33119999999999999</c:v>
                </c:pt>
                <c:pt idx="42">
                  <c:v>0.32819999999999999</c:v>
                </c:pt>
                <c:pt idx="43">
                  <c:v>0.31620000000000004</c:v>
                </c:pt>
                <c:pt idx="44">
                  <c:v>0.30640000000000001</c:v>
                </c:pt>
                <c:pt idx="45">
                  <c:v>0.29930000000000001</c:v>
                </c:pt>
                <c:pt idx="46">
                  <c:v>0.2994</c:v>
                </c:pt>
                <c:pt idx="47">
                  <c:v>0.30049999999999999</c:v>
                </c:pt>
                <c:pt idx="48">
                  <c:v>0.29260000000000003</c:v>
                </c:pt>
                <c:pt idx="49">
                  <c:v>0.29109999999999997</c:v>
                </c:pt>
                <c:pt idx="50">
                  <c:v>0.28220000000000001</c:v>
                </c:pt>
                <c:pt idx="51">
                  <c:v>0.27660000000000001</c:v>
                </c:pt>
                <c:pt idx="52">
                  <c:v>0.26899999999999996</c:v>
                </c:pt>
                <c:pt idx="53">
                  <c:v>0.27210000000000001</c:v>
                </c:pt>
                <c:pt idx="54">
                  <c:v>0.27210000000000001</c:v>
                </c:pt>
                <c:pt idx="55">
                  <c:v>0.27329999999999999</c:v>
                </c:pt>
                <c:pt idx="56">
                  <c:v>0.27760000000000001</c:v>
                </c:pt>
                <c:pt idx="57">
                  <c:v>0.27850000000000003</c:v>
                </c:pt>
                <c:pt idx="58">
                  <c:v>0.2787</c:v>
                </c:pt>
                <c:pt idx="59">
                  <c:v>0.27979999999999999</c:v>
                </c:pt>
                <c:pt idx="60">
                  <c:v>0.27949999999999997</c:v>
                </c:pt>
                <c:pt idx="61">
                  <c:v>0.28079999999999999</c:v>
                </c:pt>
                <c:pt idx="62">
                  <c:v>0.28120000000000001</c:v>
                </c:pt>
                <c:pt idx="63">
                  <c:v>0.2868</c:v>
                </c:pt>
                <c:pt idx="64">
                  <c:v>0.29330000000000001</c:v>
                </c:pt>
                <c:pt idx="65">
                  <c:v>0.29899999999999999</c:v>
                </c:pt>
                <c:pt idx="66">
                  <c:v>0.30079999999999996</c:v>
                </c:pt>
                <c:pt idx="67">
                  <c:v>0.30280000000000001</c:v>
                </c:pt>
                <c:pt idx="68">
                  <c:v>0.30559999999999998</c:v>
                </c:pt>
                <c:pt idx="69">
                  <c:v>0.30719999999999997</c:v>
                </c:pt>
                <c:pt idx="70">
                  <c:v>0.30769999999999997</c:v>
                </c:pt>
                <c:pt idx="71">
                  <c:v>0.30719999999999997</c:v>
                </c:pt>
                <c:pt idx="72">
                  <c:v>0.30640000000000001</c:v>
                </c:pt>
                <c:pt idx="73">
                  <c:v>0.3054</c:v>
                </c:pt>
                <c:pt idx="74">
                  <c:v>0.30599999999999999</c:v>
                </c:pt>
                <c:pt idx="75">
                  <c:v>0.30719999999999997</c:v>
                </c:pt>
                <c:pt idx="76">
                  <c:v>0.30409999999999998</c:v>
                </c:pt>
                <c:pt idx="77">
                  <c:v>0.29600000000000004</c:v>
                </c:pt>
                <c:pt idx="78">
                  <c:v>0.29909999999999998</c:v>
                </c:pt>
                <c:pt idx="79">
                  <c:v>0.29710000000000003</c:v>
                </c:pt>
                <c:pt idx="80">
                  <c:v>0.3014</c:v>
                </c:pt>
                <c:pt idx="81">
                  <c:v>0.30370000000000003</c:v>
                </c:pt>
                <c:pt idx="82">
                  <c:v>0.30549999999999999</c:v>
                </c:pt>
                <c:pt idx="83">
                  <c:v>0.31829999999999997</c:v>
                </c:pt>
                <c:pt idx="84">
                  <c:v>0.33203570422145401</c:v>
                </c:pt>
                <c:pt idx="85">
                  <c:v>0.33573779257766684</c:v>
                </c:pt>
                <c:pt idx="86">
                  <c:v>0.33521249899862982</c:v>
                </c:pt>
                <c:pt idx="87">
                  <c:v>0.33615145516702732</c:v>
                </c:pt>
                <c:pt idx="88">
                  <c:v>0.34017591944022085</c:v>
                </c:pt>
                <c:pt idx="89">
                  <c:v>0.35104776742215804</c:v>
                </c:pt>
                <c:pt idx="90">
                  <c:v>0.35239905540908262</c:v>
                </c:pt>
                <c:pt idx="91">
                  <c:v>0.35320966961726369</c:v>
                </c:pt>
                <c:pt idx="92">
                  <c:v>0.35908568964689308</c:v>
                </c:pt>
                <c:pt idx="93">
                  <c:v>0.36788599041046449</c:v>
                </c:pt>
                <c:pt idx="94">
                  <c:v>0.37807029572740464</c:v>
                </c:pt>
                <c:pt idx="95">
                  <c:v>0.38496457827647201</c:v>
                </c:pt>
                <c:pt idx="96">
                  <c:v>0.47721665816336184</c:v>
                </c:pt>
                <c:pt idx="97">
                  <c:v>0.49170003222915126</c:v>
                </c:pt>
                <c:pt idx="98">
                  <c:v>0.45848706348838902</c:v>
                </c:pt>
                <c:pt idx="99">
                  <c:v>0.45332472304433097</c:v>
                </c:pt>
                <c:pt idx="100">
                  <c:v>0.46591398169561676</c:v>
                </c:pt>
                <c:pt idx="101">
                  <c:v>0.46972410755954452</c:v>
                </c:pt>
                <c:pt idx="102">
                  <c:v>0.4769829888442928</c:v>
                </c:pt>
                <c:pt idx="103">
                  <c:v>0.48943200362656009</c:v>
                </c:pt>
                <c:pt idx="104">
                  <c:v>0.48630740669923522</c:v>
                </c:pt>
                <c:pt idx="105">
                  <c:v>0.49027981478417054</c:v>
                </c:pt>
                <c:pt idx="106">
                  <c:v>0.48287558173366785</c:v>
                </c:pt>
                <c:pt idx="107">
                  <c:v>0.4749229413525014</c:v>
                </c:pt>
                <c:pt idx="108">
                  <c:v>0.47593080388898606</c:v>
                </c:pt>
                <c:pt idx="109">
                  <c:v>0.47704953043711978</c:v>
                </c:pt>
                <c:pt idx="110">
                  <c:v>0.47324710176060497</c:v>
                </c:pt>
                <c:pt idx="111">
                  <c:v>0.47973311002279334</c:v>
                </c:pt>
                <c:pt idx="112">
                  <c:v>0.4800591512544688</c:v>
                </c:pt>
                <c:pt idx="113">
                  <c:v>0.47653944601682352</c:v>
                </c:pt>
                <c:pt idx="114">
                  <c:v>0.47376091837024792</c:v>
                </c:pt>
                <c:pt idx="115">
                  <c:v>0.46785489828508309</c:v>
                </c:pt>
                <c:pt idx="116">
                  <c:v>0.46720525209682795</c:v>
                </c:pt>
                <c:pt idx="117">
                  <c:v>0.47075343483982579</c:v>
                </c:pt>
                <c:pt idx="118">
                  <c:v>0.46642950760012752</c:v>
                </c:pt>
                <c:pt idx="119">
                  <c:v>0.46965795204555177</c:v>
                </c:pt>
                <c:pt idx="120">
                  <c:v>0.4668532986459325</c:v>
                </c:pt>
                <c:pt idx="121">
                  <c:v>0.47200722612233381</c:v>
                </c:pt>
                <c:pt idx="122">
                  <c:v>0.47683554248826576</c:v>
                </c:pt>
                <c:pt idx="123">
                  <c:v>0.47706026882774788</c:v>
                </c:pt>
                <c:pt idx="124">
                  <c:v>0.48959939238790917</c:v>
                </c:pt>
                <c:pt idx="125">
                  <c:v>0.48945670330364971</c:v>
                </c:pt>
                <c:pt idx="126">
                  <c:v>0.50379677852142313</c:v>
                </c:pt>
                <c:pt idx="127">
                  <c:v>0.51396105138220061</c:v>
                </c:pt>
                <c:pt idx="128">
                  <c:v>0.52120061253557048</c:v>
                </c:pt>
                <c:pt idx="129">
                  <c:v>0.51984141856065202</c:v>
                </c:pt>
                <c:pt idx="130">
                  <c:v>0.504663491341523</c:v>
                </c:pt>
                <c:pt idx="131">
                  <c:v>0.51486072450390663</c:v>
                </c:pt>
                <c:pt idx="132">
                  <c:v>0.52279586535783495</c:v>
                </c:pt>
                <c:pt idx="133">
                  <c:v>0.51429242795677899</c:v>
                </c:pt>
                <c:pt idx="134">
                  <c:v>0.5100642673435879</c:v>
                </c:pt>
                <c:pt idx="135">
                  <c:v>0.50950047493503925</c:v>
                </c:pt>
                <c:pt idx="136">
                  <c:v>0.52171790905773541</c:v>
                </c:pt>
                <c:pt idx="137">
                  <c:v>0.54535157673908896</c:v>
                </c:pt>
                <c:pt idx="138">
                  <c:v>0.58791669536714508</c:v>
                </c:pt>
                <c:pt idx="139">
                  <c:v>0.55905215482192339</c:v>
                </c:pt>
                <c:pt idx="140">
                  <c:v>0.62445272743309277</c:v>
                </c:pt>
                <c:pt idx="141">
                  <c:v>0.60395463818821893</c:v>
                </c:pt>
                <c:pt idx="142">
                  <c:v>0.59845738149945071</c:v>
                </c:pt>
                <c:pt idx="143">
                  <c:v>0.59934138341991494</c:v>
                </c:pt>
                <c:pt idx="144">
                  <c:v>0.59913454459889637</c:v>
                </c:pt>
                <c:pt idx="145">
                  <c:v>0.6019852425331792</c:v>
                </c:pt>
                <c:pt idx="146">
                  <c:v>0.58462049311402586</c:v>
                </c:pt>
                <c:pt idx="147">
                  <c:v>0.54428866010742782</c:v>
                </c:pt>
                <c:pt idx="148">
                  <c:v>0.54963831639125227</c:v>
                </c:pt>
                <c:pt idx="149">
                  <c:v>0.54423563081535309</c:v>
                </c:pt>
                <c:pt idx="150">
                  <c:v>0.55063447109941355</c:v>
                </c:pt>
                <c:pt idx="151">
                  <c:v>0.55429671649841561</c:v>
                </c:pt>
                <c:pt idx="152">
                  <c:v>0.54731797823690931</c:v>
                </c:pt>
                <c:pt idx="153">
                  <c:v>0.53907147701657121</c:v>
                </c:pt>
                <c:pt idx="154">
                  <c:v>0.54360842620548677</c:v>
                </c:pt>
                <c:pt idx="155">
                  <c:v>0.5425869862133389</c:v>
                </c:pt>
                <c:pt idx="156">
                  <c:v>0.54032275677586672</c:v>
                </c:pt>
                <c:pt idx="157">
                  <c:v>0.53745158056426223</c:v>
                </c:pt>
                <c:pt idx="158">
                  <c:v>0.53190007862963085</c:v>
                </c:pt>
                <c:pt idx="159">
                  <c:v>0.52985458643121108</c:v>
                </c:pt>
                <c:pt idx="160">
                  <c:v>0.53527739870338509</c:v>
                </c:pt>
                <c:pt idx="161">
                  <c:v>0.5282656581669124</c:v>
                </c:pt>
                <c:pt idx="162">
                  <c:v>0.52019160919333129</c:v>
                </c:pt>
                <c:pt idx="163">
                  <c:v>0.51371665661107579</c:v>
                </c:pt>
                <c:pt idx="164">
                  <c:v>0.5085545082193963</c:v>
                </c:pt>
                <c:pt idx="165">
                  <c:v>0.50760662954959468</c:v>
                </c:pt>
                <c:pt idx="166">
                  <c:v>0.50063483328403402</c:v>
                </c:pt>
                <c:pt idx="167">
                  <c:v>0.50185580782685768</c:v>
                </c:pt>
                <c:pt idx="168">
                  <c:v>0.49567776664998764</c:v>
                </c:pt>
                <c:pt idx="169">
                  <c:v>0.49319945672582549</c:v>
                </c:pt>
                <c:pt idx="170">
                  <c:v>0.49307703998965358</c:v>
                </c:pt>
                <c:pt idx="171">
                  <c:v>0.48285397862790408</c:v>
                </c:pt>
                <c:pt idx="172">
                  <c:v>0.47909129105165443</c:v>
                </c:pt>
                <c:pt idx="173">
                  <c:v>0.48035600831478087</c:v>
                </c:pt>
                <c:pt idx="174">
                  <c:v>0.48154597224991796</c:v>
                </c:pt>
                <c:pt idx="175">
                  <c:v>0.47983668309960231</c:v>
                </c:pt>
                <c:pt idx="176">
                  <c:v>0.47652234287651263</c:v>
                </c:pt>
                <c:pt idx="177">
                  <c:v>0.47529659085159859</c:v>
                </c:pt>
                <c:pt idx="178">
                  <c:v>0.47430205376554685</c:v>
                </c:pt>
                <c:pt idx="179">
                  <c:v>0.47915486358628284</c:v>
                </c:pt>
                <c:pt idx="180">
                  <c:v>0.47779885261815008</c:v>
                </c:pt>
                <c:pt idx="181">
                  <c:v>0.47723196153004327</c:v>
                </c:pt>
                <c:pt idx="182">
                  <c:v>0.47659943987460407</c:v>
                </c:pt>
                <c:pt idx="183">
                  <c:v>0.47201983720259644</c:v>
                </c:pt>
                <c:pt idx="184">
                  <c:v>0.47085442540829892</c:v>
                </c:pt>
                <c:pt idx="185">
                  <c:v>0.46958935915565847</c:v>
                </c:pt>
                <c:pt idx="186">
                  <c:v>0.4681086369248289</c:v>
                </c:pt>
                <c:pt idx="187">
                  <c:v>0.46585881998736139</c:v>
                </c:pt>
                <c:pt idx="188">
                  <c:v>0.4657356055241384</c:v>
                </c:pt>
                <c:pt idx="189">
                  <c:v>0.46188524904268913</c:v>
                </c:pt>
                <c:pt idx="190">
                  <c:v>0.46017645233166971</c:v>
                </c:pt>
                <c:pt idx="191">
                  <c:v>0.46485823589857583</c:v>
                </c:pt>
                <c:pt idx="192">
                  <c:v>0.45938305859793838</c:v>
                </c:pt>
                <c:pt idx="193">
                  <c:v>0.45852368537188343</c:v>
                </c:pt>
                <c:pt idx="194">
                  <c:v>0.45810050862572532</c:v>
                </c:pt>
                <c:pt idx="195">
                  <c:v>0.45087077905657741</c:v>
                </c:pt>
                <c:pt idx="196">
                  <c:v>0.45239217876800858</c:v>
                </c:pt>
                <c:pt idx="197">
                  <c:v>0.44800223105811049</c:v>
                </c:pt>
                <c:pt idx="198">
                  <c:v>0.4473882740207657</c:v>
                </c:pt>
                <c:pt idx="199">
                  <c:v>0.44102138790359452</c:v>
                </c:pt>
                <c:pt idx="200">
                  <c:v>0.44585385039738179</c:v>
                </c:pt>
                <c:pt idx="201">
                  <c:v>0.44586903913123088</c:v>
                </c:pt>
                <c:pt idx="202">
                  <c:v>0.44095574143224509</c:v>
                </c:pt>
                <c:pt idx="203">
                  <c:v>0.44545777174698814</c:v>
                </c:pt>
                <c:pt idx="204">
                  <c:v>0.4370975070642979</c:v>
                </c:pt>
                <c:pt idx="205">
                  <c:v>0.43798526479601213</c:v>
                </c:pt>
                <c:pt idx="206">
                  <c:v>0.42999580634077272</c:v>
                </c:pt>
                <c:pt idx="207">
                  <c:v>0.42824475274291945</c:v>
                </c:pt>
                <c:pt idx="208">
                  <c:v>0.43033030614235834</c:v>
                </c:pt>
                <c:pt idx="209">
                  <c:v>0.42887702371529618</c:v>
                </c:pt>
                <c:pt idx="210">
                  <c:v>0.42684893805400514</c:v>
                </c:pt>
                <c:pt idx="211">
                  <c:v>0.4197556985632292</c:v>
                </c:pt>
                <c:pt idx="212">
                  <c:v>0.39959063371258674</c:v>
                </c:pt>
                <c:pt idx="213">
                  <c:v>0.38311862350345954</c:v>
                </c:pt>
                <c:pt idx="214">
                  <c:v>0.36963428076625021</c:v>
                </c:pt>
                <c:pt idx="215">
                  <c:v>0.37566312156547793</c:v>
                </c:pt>
                <c:pt idx="216">
                  <c:v>0.38044514133910379</c:v>
                </c:pt>
                <c:pt idx="217">
                  <c:v>0.38003822675784982</c:v>
                </c:pt>
                <c:pt idx="218">
                  <c:v>0.38040113766085021</c:v>
                </c:pt>
                <c:pt idx="219">
                  <c:v>0.3864713798508872</c:v>
                </c:pt>
                <c:pt idx="220">
                  <c:v>0.39651075479488057</c:v>
                </c:pt>
                <c:pt idx="221">
                  <c:v>0.39976010745288953</c:v>
                </c:pt>
                <c:pt idx="222">
                  <c:v>0.40677888062636569</c:v>
                </c:pt>
                <c:pt idx="223">
                  <c:v>0.40655029992904967</c:v>
                </c:pt>
                <c:pt idx="224">
                  <c:v>0.41559377640816714</c:v>
                </c:pt>
                <c:pt idx="225">
                  <c:v>0.41457937328760458</c:v>
                </c:pt>
                <c:pt idx="226">
                  <c:v>0.40989719118850526</c:v>
                </c:pt>
                <c:pt idx="227">
                  <c:v>0.40884926832848123</c:v>
                </c:pt>
                <c:pt idx="228">
                  <c:v>0.39595239174829289</c:v>
                </c:pt>
                <c:pt idx="229">
                  <c:v>0.39813473323298393</c:v>
                </c:pt>
                <c:pt idx="230">
                  <c:v>0.39908446533339093</c:v>
                </c:pt>
                <c:pt idx="231">
                  <c:v>0.39476891508051859</c:v>
                </c:pt>
                <c:pt idx="232">
                  <c:v>0.38977043052752169</c:v>
                </c:pt>
                <c:pt idx="233">
                  <c:v>0.3888577523594729</c:v>
                </c:pt>
                <c:pt idx="234">
                  <c:v>0.3899671076463061</c:v>
                </c:pt>
                <c:pt idx="235">
                  <c:v>0.38763902721882876</c:v>
                </c:pt>
                <c:pt idx="236">
                  <c:v>0.38222678098717605</c:v>
                </c:pt>
                <c:pt idx="237">
                  <c:v>0.37876409954076418</c:v>
                </c:pt>
                <c:pt idx="238">
                  <c:v>0.37742947255715864</c:v>
                </c:pt>
                <c:pt idx="239">
                  <c:v>0.37979369234043436</c:v>
                </c:pt>
                <c:pt idx="240">
                  <c:v>0.3755803773810733</c:v>
                </c:pt>
                <c:pt idx="241">
                  <c:v>0.37476359224746458</c:v>
                </c:pt>
                <c:pt idx="242">
                  <c:v>0.3753268025406799</c:v>
                </c:pt>
                <c:pt idx="243">
                  <c:v>0.37422675367131725</c:v>
                </c:pt>
                <c:pt idx="244">
                  <c:v>0.3727850071077673</c:v>
                </c:pt>
                <c:pt idx="245">
                  <c:v>0.37084464698100794</c:v>
                </c:pt>
                <c:pt idx="246">
                  <c:v>0.36798819281025219</c:v>
                </c:pt>
                <c:pt idx="247">
                  <c:v>0.36523636623365113</c:v>
                </c:pt>
                <c:pt idx="248">
                  <c:v>0.34666003954461583</c:v>
                </c:pt>
                <c:pt idx="249">
                  <c:v>0.35640522914515282</c:v>
                </c:pt>
                <c:pt idx="250">
                  <c:v>0.3475507845111051</c:v>
                </c:pt>
                <c:pt idx="251">
                  <c:v>0.34470183590006537</c:v>
                </c:pt>
                <c:pt idx="252">
                  <c:v>0.35017979826582651</c:v>
                </c:pt>
                <c:pt idx="253">
                  <c:v>0.35187999248437341</c:v>
                </c:pt>
                <c:pt idx="254">
                  <c:v>0.34262759381405261</c:v>
                </c:pt>
                <c:pt idx="255">
                  <c:v>0.33489147424114885</c:v>
                </c:pt>
                <c:pt idx="256">
                  <c:v>0.32743224278219851</c:v>
                </c:pt>
                <c:pt idx="257">
                  <c:v>0.32784125233568762</c:v>
                </c:pt>
                <c:pt idx="258">
                  <c:v>0.32510886595560756</c:v>
                </c:pt>
                <c:pt idx="259">
                  <c:v>0.32597962377580075</c:v>
                </c:pt>
                <c:pt idx="260">
                  <c:v>0.32623847787397203</c:v>
                </c:pt>
                <c:pt idx="261">
                  <c:v>0.32456969596777036</c:v>
                </c:pt>
                <c:pt idx="262">
                  <c:v>0.32104458614493314</c:v>
                </c:pt>
                <c:pt idx="263">
                  <c:v>0.32194399720858363</c:v>
                </c:pt>
                <c:pt idx="264">
                  <c:v>0.32155342443104518</c:v>
                </c:pt>
                <c:pt idx="265">
                  <c:v>0.32572510942285859</c:v>
                </c:pt>
                <c:pt idx="266">
                  <c:v>0.32399396908559641</c:v>
                </c:pt>
                <c:pt idx="267">
                  <c:v>0.32161017846137424</c:v>
                </c:pt>
                <c:pt idx="268">
                  <c:v>0.31534773568870811</c:v>
                </c:pt>
                <c:pt idx="269">
                  <c:v>0.31191699314794447</c:v>
                </c:pt>
                <c:pt idx="270">
                  <c:v>0.3079518086010008</c:v>
                </c:pt>
                <c:pt idx="271">
                  <c:v>0.3058127115353414</c:v>
                </c:pt>
                <c:pt idx="272">
                  <c:v>0.31514399205656746</c:v>
                </c:pt>
                <c:pt idx="273">
                  <c:v>0.31612751188039373</c:v>
                </c:pt>
                <c:pt idx="274">
                  <c:v>0.30575957596947428</c:v>
                </c:pt>
                <c:pt idx="275">
                  <c:v>0.30503583808220358</c:v>
                </c:pt>
                <c:pt idx="276">
                  <c:v>0.29998446711117666</c:v>
                </c:pt>
                <c:pt idx="277">
                  <c:v>0.30352074692251518</c:v>
                </c:pt>
                <c:pt idx="278">
                  <c:v>0.30782552787815953</c:v>
                </c:pt>
                <c:pt idx="279">
                  <c:v>0.30763307791469324</c:v>
                </c:pt>
                <c:pt idx="280">
                  <c:v>0.31074183444126774</c:v>
                </c:pt>
                <c:pt idx="281">
                  <c:v>0.31477377543215135</c:v>
                </c:pt>
                <c:pt idx="282">
                  <c:v>0.31621258324527801</c:v>
                </c:pt>
                <c:pt idx="283">
                  <c:v>0.32146339547066261</c:v>
                </c:pt>
                <c:pt idx="284">
                  <c:v>0.32069473135215965</c:v>
                </c:pt>
                <c:pt idx="285">
                  <c:v>0.32214946275401857</c:v>
                </c:pt>
                <c:pt idx="286">
                  <c:v>0.3216714451357896</c:v>
                </c:pt>
                <c:pt idx="287">
                  <c:v>0.32586300494224474</c:v>
                </c:pt>
                <c:pt idx="288">
                  <c:v>0.32504086485914568</c:v>
                </c:pt>
                <c:pt idx="289">
                  <c:v>0.32306665588551997</c:v>
                </c:pt>
                <c:pt idx="290">
                  <c:v>0.3158677491880329</c:v>
                </c:pt>
                <c:pt idx="291">
                  <c:v>0.32347258755652514</c:v>
                </c:pt>
                <c:pt idx="292">
                  <c:v>0.32390912591826437</c:v>
                </c:pt>
                <c:pt idx="293">
                  <c:v>0.33228034573247234</c:v>
                </c:pt>
                <c:pt idx="294">
                  <c:v>0.329097047114769</c:v>
                </c:pt>
                <c:pt idx="295">
                  <c:v>0.32473597787918479</c:v>
                </c:pt>
                <c:pt idx="296">
                  <c:v>0.32016903144821596</c:v>
                </c:pt>
                <c:pt idx="297">
                  <c:v>0.33050603519140398</c:v>
                </c:pt>
                <c:pt idx="298">
                  <c:v>0.33889189465342878</c:v>
                </c:pt>
                <c:pt idx="299" formatCode="0.0%">
                  <c:v>0.35639825238145734</c:v>
                </c:pt>
                <c:pt idx="300" formatCode="0.0%">
                  <c:v>0.35334353331286078</c:v>
                </c:pt>
                <c:pt idx="301" formatCode="0.0%">
                  <c:v>0.36278451974166642</c:v>
                </c:pt>
                <c:pt idx="302" formatCode="0.0%">
                  <c:v>0.3834573577832236</c:v>
                </c:pt>
                <c:pt idx="303" formatCode="0.0%">
                  <c:v>0.389415825240851</c:v>
                </c:pt>
                <c:pt idx="304" formatCode="0.0%">
                  <c:v>0.39178033231790549</c:v>
                </c:pt>
                <c:pt idx="305" formatCode="0.0%">
                  <c:v>0.41385352616132914</c:v>
                </c:pt>
                <c:pt idx="306" formatCode="0.0%">
                  <c:v>0.41937124870075404</c:v>
                </c:pt>
                <c:pt idx="307" formatCode="0.0%">
                  <c:v>0.42801131825559624</c:v>
                </c:pt>
                <c:pt idx="308" formatCode="0.0%">
                  <c:v>0.4369542200189962</c:v>
                </c:pt>
                <c:pt idx="309" formatCode="0.0%">
                  <c:v>0.44018739692124209</c:v>
                </c:pt>
                <c:pt idx="310" formatCode="0.0%">
                  <c:v>0.44161198994213163</c:v>
                </c:pt>
                <c:pt idx="311" formatCode="0.0%">
                  <c:v>0.46218376330703287</c:v>
                </c:pt>
                <c:pt idx="312" formatCode="0.0%">
                  <c:v>0.46492787428733212</c:v>
                </c:pt>
                <c:pt idx="313" formatCode="0.0%">
                  <c:v>0.4727512359654209</c:v>
                </c:pt>
                <c:pt idx="314" formatCode="0.0%">
                  <c:v>0.47593483294880534</c:v>
                </c:pt>
                <c:pt idx="315" formatCode="0.0%">
                  <c:v>0.47536948941008622</c:v>
                </c:pt>
                <c:pt idx="316" formatCode="0.0%">
                  <c:v>0.48046933027230143</c:v>
                </c:pt>
                <c:pt idx="317" formatCode="0.0%">
                  <c:v>0.48473400155042429</c:v>
                </c:pt>
                <c:pt idx="318" formatCode="0.0%">
                  <c:v>0.49720173948388513</c:v>
                </c:pt>
                <c:pt idx="319" formatCode="0.0%">
                  <c:v>0.50155567852478389</c:v>
                </c:pt>
                <c:pt idx="320" formatCode="0.0%">
                  <c:v>0.50827350506751456</c:v>
                </c:pt>
                <c:pt idx="321" formatCode="0.0%">
                  <c:v>0.50650084649317806</c:v>
                </c:pt>
                <c:pt idx="322" formatCode="0.0%">
                  <c:v>0.50990822898820543</c:v>
                </c:pt>
                <c:pt idx="323" formatCode="0.0%">
                  <c:v>0.51569710169466032</c:v>
                </c:pt>
                <c:pt idx="324" formatCode="0.0%">
                  <c:v>0.51722105752095326</c:v>
                </c:pt>
                <c:pt idx="325" formatCode="0.0%">
                  <c:v>0.51977484426518317</c:v>
                </c:pt>
                <c:pt idx="326" formatCode="0.0%">
                  <c:v>0.52348570087063939</c:v>
                </c:pt>
                <c:pt idx="327" formatCode="0.0%">
                  <c:v>0.51841785717690025</c:v>
                </c:pt>
                <c:pt idx="328" formatCode="0.0%">
                  <c:v>0.51374476207099229</c:v>
                </c:pt>
                <c:pt idx="329" formatCode="0.0%">
                  <c:v>0.51519889604906777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D9-40C5-8E2A-C4C26C50DEA4}"/>
            </c:ext>
          </c:extLst>
        </c:ser>
        <c:ser>
          <c:idx val="1"/>
          <c:order val="1"/>
          <c:tx>
            <c:strRef>
              <c:f>'Dívida Pública'!$N$1</c:f>
              <c:strCache>
                <c:ptCount val="1"/>
                <c:pt idx="0">
                  <c:v> DBGG - BNDES 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'Dívida Pública'!$L$2:$L$331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'Dívida Pública'!$N$2:$N$331</c:f>
              <c:numCache>
                <c:formatCode>_-* #,##0_-;\-* #,##0_-;_-* "-"??_-;_-@_-</c:formatCode>
                <c:ptCount val="330"/>
                <c:pt idx="131" formatCode="0%">
                  <c:v>0.51942601474093775</c:v>
                </c:pt>
                <c:pt idx="132" formatCode="0%">
                  <c:v>0.5354837016013132</c:v>
                </c:pt>
                <c:pt idx="133" formatCode="0%">
                  <c:v>0.53179199560936186</c:v>
                </c:pt>
                <c:pt idx="134" formatCode="0%">
                  <c:v>0.53345394329931539</c:v>
                </c:pt>
                <c:pt idx="135" formatCode="0%">
                  <c:v>0.54407676323943899</c:v>
                </c:pt>
                <c:pt idx="136" formatCode="0%">
                  <c:v>0.55591205587867221</c:v>
                </c:pt>
                <c:pt idx="137" formatCode="0%">
                  <c:v>0.58064629867417128</c:v>
                </c:pt>
                <c:pt idx="138" formatCode="0%">
                  <c:v>0.63115006852713607</c:v>
                </c:pt>
                <c:pt idx="139" formatCode="0%">
                  <c:v>0.59703631143387648</c:v>
                </c:pt>
                <c:pt idx="140" formatCode="0%">
                  <c:v>0.65543022384959138</c:v>
                </c:pt>
                <c:pt idx="141" formatCode="0%">
                  <c:v>0.62374330897355112</c:v>
                </c:pt>
                <c:pt idx="142" formatCode="0%">
                  <c:v>0.62748146699281893</c:v>
                </c:pt>
                <c:pt idx="143" formatCode="0%">
                  <c:v>0.614892868131801</c:v>
                </c:pt>
                <c:pt idx="144" formatCode="0%">
                  <c:v>0.62830383708382853</c:v>
                </c:pt>
                <c:pt idx="145" formatCode="0%">
                  <c:v>0.62770535946537498</c:v>
                </c:pt>
                <c:pt idx="146" formatCode="0%">
                  <c:v>0.61156515334201089</c:v>
                </c:pt>
                <c:pt idx="147" formatCode="0%">
                  <c:v>0.56834388990109119</c:v>
                </c:pt>
                <c:pt idx="148" formatCode="0%">
                  <c:v>0.57855334747672338</c:v>
                </c:pt>
                <c:pt idx="149" formatCode="0%">
                  <c:v>0.57629646650963384</c:v>
                </c:pt>
                <c:pt idx="150" formatCode="0%">
                  <c:v>0.58418555283771945</c:v>
                </c:pt>
                <c:pt idx="151" formatCode="0%">
                  <c:v>0.59026401671271667</c:v>
                </c:pt>
                <c:pt idx="152" formatCode="0%">
                  <c:v>0.59055965838708047</c:v>
                </c:pt>
                <c:pt idx="153" formatCode="0%">
                  <c:v>0.58436301907038446</c:v>
                </c:pt>
                <c:pt idx="154" formatCode="0%">
                  <c:v>0.59011853829756866</c:v>
                </c:pt>
                <c:pt idx="155" formatCode="0%">
                  <c:v>0.58433173797629789</c:v>
                </c:pt>
                <c:pt idx="156" formatCode="0%">
                  <c:v>0.59669157723097643</c:v>
                </c:pt>
                <c:pt idx="157" formatCode="0%">
                  <c:v>0.59215540666901711</c:v>
                </c:pt>
                <c:pt idx="158" formatCode="0%">
                  <c:v>0.59250600045605017</c:v>
                </c:pt>
                <c:pt idx="159" formatCode="0%">
                  <c:v>0.58295182631494413</c:v>
                </c:pt>
                <c:pt idx="160" formatCode="0%">
                  <c:v>0.58881316346651047</c:v>
                </c:pt>
                <c:pt idx="161" formatCode="0%">
                  <c:v>0.58372746420266231</c:v>
                </c:pt>
                <c:pt idx="162" formatCode="0%">
                  <c:v>0.57358905762940704</c:v>
                </c:pt>
                <c:pt idx="163" formatCode="0%">
                  <c:v>0.56716702934546204</c:v>
                </c:pt>
                <c:pt idx="164" formatCode="0%">
                  <c:v>0.56351839167202888</c:v>
                </c:pt>
                <c:pt idx="165" formatCode="0%">
                  <c:v>0.5634124439673347</c:v>
                </c:pt>
                <c:pt idx="166" formatCode="0%">
                  <c:v>0.55333583762426419</c:v>
                </c:pt>
                <c:pt idx="167" formatCode="0%">
                  <c:v>0.54655821058964238</c:v>
                </c:pt>
                <c:pt idx="168" formatCode="0%">
                  <c:v>0.55126840390921406</c:v>
                </c:pt>
                <c:pt idx="169" formatCode="0%">
                  <c:v>0.55495572647065738</c:v>
                </c:pt>
                <c:pt idx="170" formatCode="0%">
                  <c:v>0.56203503321750092</c:v>
                </c:pt>
                <c:pt idx="171" formatCode="0%">
                  <c:v>0.54978387215389957</c:v>
                </c:pt>
                <c:pt idx="172" formatCode="0%">
                  <c:v>0.54313743097203193</c:v>
                </c:pt>
                <c:pt idx="173" formatCode="0%">
                  <c:v>0.54297221841932075</c:v>
                </c:pt>
                <c:pt idx="174" formatCode="0%">
                  <c:v>0.54402685672176621</c:v>
                </c:pt>
                <c:pt idx="175" formatCode="0%">
                  <c:v>0.54559626444077791</c:v>
                </c:pt>
                <c:pt idx="176" formatCode="0%">
                  <c:v>0.54331042622316805</c:v>
                </c:pt>
                <c:pt idx="177" formatCode="0%">
                  <c:v>0.54651854484277718</c:v>
                </c:pt>
                <c:pt idx="178" formatCode="0%">
                  <c:v>0.54635404296319101</c:v>
                </c:pt>
                <c:pt idx="179" formatCode="0%">
                  <c:v>0.55022011584166119</c:v>
                </c:pt>
                <c:pt idx="180" formatCode="0%">
                  <c:v>0.55650769399915712</c:v>
                </c:pt>
                <c:pt idx="181" formatCode="0%">
                  <c:v>0.55038540248417622</c:v>
                </c:pt>
                <c:pt idx="182" formatCode="0%">
                  <c:v>0.55492768998121356</c:v>
                </c:pt>
                <c:pt idx="183" formatCode="0%">
                  <c:v>0.54695176955763503</c:v>
                </c:pt>
                <c:pt idx="184" formatCode="0%">
                  <c:v>0.5557372331970778</c:v>
                </c:pt>
                <c:pt idx="185" formatCode="0%">
                  <c:v>0.54583642445560521</c:v>
                </c:pt>
                <c:pt idx="186" formatCode="0%">
                  <c:v>0.54960813019095978</c:v>
                </c:pt>
                <c:pt idx="187" formatCode="0%">
                  <c:v>0.54979040658863887</c:v>
                </c:pt>
                <c:pt idx="188" formatCode="0%">
                  <c:v>0.55394192603602577</c:v>
                </c:pt>
                <c:pt idx="189" formatCode="0%">
                  <c:v>0.55687765682136314</c:v>
                </c:pt>
                <c:pt idx="190" formatCode="0%">
                  <c:v>0.55602924668845299</c:v>
                </c:pt>
                <c:pt idx="191" formatCode="0%">
                  <c:v>0.55062017120853923</c:v>
                </c:pt>
                <c:pt idx="192" formatCode="0%">
                  <c:v>0.55805469968530175</c:v>
                </c:pt>
                <c:pt idx="193" formatCode="0%">
                  <c:v>0.56537539609175469</c:v>
                </c:pt>
                <c:pt idx="194" formatCode="0%">
                  <c:v>0.56893873391125183</c:v>
                </c:pt>
                <c:pt idx="195" formatCode="0%">
                  <c:v>0.5686894393374804</c:v>
                </c:pt>
                <c:pt idx="196" formatCode="0%">
                  <c:v>0.57623184671178473</c:v>
                </c:pt>
                <c:pt idx="197" formatCode="0%">
                  <c:v>0.57926009964864944</c:v>
                </c:pt>
                <c:pt idx="198" formatCode="0%">
                  <c:v>0.58063689011416086</c:v>
                </c:pt>
                <c:pt idx="199" formatCode="0%">
                  <c:v>0.58208164134484164</c:v>
                </c:pt>
                <c:pt idx="200" formatCode="0%">
                  <c:v>0.57619896517912617</c:v>
                </c:pt>
                <c:pt idx="201" formatCode="0%">
                  <c:v>0.57225042100146262</c:v>
                </c:pt>
                <c:pt idx="202" formatCode="0%">
                  <c:v>0.5699935273373633</c:v>
                </c:pt>
                <c:pt idx="203" formatCode="0%">
                  <c:v>0.56472718961694468</c:v>
                </c:pt>
                <c:pt idx="204" formatCode="0%">
                  <c:v>0.57270952670018904</c:v>
                </c:pt>
                <c:pt idx="205" formatCode="0%">
                  <c:v>0.56808954927022171</c:v>
                </c:pt>
                <c:pt idx="206" formatCode="0%">
                  <c:v>0.56487650363177866</c:v>
                </c:pt>
                <c:pt idx="207" formatCode="0%">
                  <c:v>0.55942777547208011</c:v>
                </c:pt>
                <c:pt idx="208" formatCode="0%">
                  <c:v>0.55255720230616845</c:v>
                </c:pt>
                <c:pt idx="209" formatCode="0%">
                  <c:v>0.54949355660611998</c:v>
                </c:pt>
                <c:pt idx="210" formatCode="0%">
                  <c:v>0.54823450098556992</c:v>
                </c:pt>
                <c:pt idx="211" formatCode="0%">
                  <c:v>0.54234104213393775</c:v>
                </c:pt>
                <c:pt idx="212" formatCode="0%">
                  <c:v>0.53956207519182364</c:v>
                </c:pt>
                <c:pt idx="213" formatCode="0%">
                  <c:v>0.53979451863209782</c:v>
                </c:pt>
                <c:pt idx="214" formatCode="0%">
                  <c:v>0.53525911996546627</c:v>
                </c:pt>
                <c:pt idx="215" formatCode="0%">
                  <c:v>0.5484057761356993</c:v>
                </c:pt>
                <c:pt idx="216" formatCode="0%">
                  <c:v>0.55573966805320518</c:v>
                </c:pt>
                <c:pt idx="217" formatCode="0%">
                  <c:v>0.55855883212746404</c:v>
                </c:pt>
                <c:pt idx="218" formatCode="0%">
                  <c:v>0.55778303118452388</c:v>
                </c:pt>
                <c:pt idx="219" formatCode="0%">
                  <c:v>0.55133768256767768</c:v>
                </c:pt>
                <c:pt idx="220" formatCode="0%">
                  <c:v>0.55454062115537672</c:v>
                </c:pt>
                <c:pt idx="221" formatCode="0%">
                  <c:v>0.55923997117887647</c:v>
                </c:pt>
                <c:pt idx="222" formatCode="0%">
                  <c:v>0.56566548585504417</c:v>
                </c:pt>
                <c:pt idx="223" formatCode="0%">
                  <c:v>0.56519951544460034</c:v>
                </c:pt>
                <c:pt idx="224" formatCode="0%">
                  <c:v>0.56611084752238872</c:v>
                </c:pt>
                <c:pt idx="225" formatCode="0%">
                  <c:v>0.57083699313671554</c:v>
                </c:pt>
                <c:pt idx="226" formatCode="0%">
                  <c:v>0.56362511800851234</c:v>
                </c:pt>
                <c:pt idx="227" formatCode="0%">
                  <c:v>0.55330489783184511</c:v>
                </c:pt>
                <c:pt idx="228" formatCode="0%">
                  <c:v>0.55860206114049282</c:v>
                </c:pt>
                <c:pt idx="229" formatCode="0%">
                  <c:v>0.551972709000631</c:v>
                </c:pt>
                <c:pt idx="230" formatCode="0%">
                  <c:v>0.52493639562752648</c:v>
                </c:pt>
                <c:pt idx="231" formatCode="0%">
                  <c:v>0.50292315818459643</c:v>
                </c:pt>
                <c:pt idx="232" formatCode="0%">
                  <c:v>0.50052036514572174</c:v>
                </c:pt>
                <c:pt idx="233" formatCode="0%">
                  <c:v>0.49893519826062438</c:v>
                </c:pt>
                <c:pt idx="234" formatCode="0%">
                  <c:v>0.49745138911973996</c:v>
                </c:pt>
                <c:pt idx="235" formatCode="0%">
                  <c:v>0.49257497340026973</c:v>
                </c:pt>
                <c:pt idx="236" formatCode="0%">
                  <c:v>0.48611658148241288</c:v>
                </c:pt>
                <c:pt idx="237" formatCode="0%">
                  <c:v>0.4883451282641148</c:v>
                </c:pt>
                <c:pt idx="238" formatCode="0%">
                  <c:v>0.48458438138795323</c:v>
                </c:pt>
                <c:pt idx="239" formatCode="0%">
                  <c:v>0.45673406529154281</c:v>
                </c:pt>
                <c:pt idx="240" formatCode="0%">
                  <c:v>0.46348315691710068</c:v>
                </c:pt>
                <c:pt idx="241" formatCode="0%">
                  <c:v>0.46405183234020853</c:v>
                </c:pt>
                <c:pt idx="242" formatCode="0%">
                  <c:v>0.46642608090687299</c:v>
                </c:pt>
                <c:pt idx="243" formatCode="0%">
                  <c:v>0.46732774556264467</c:v>
                </c:pt>
                <c:pt idx="244" formatCode="0%">
                  <c:v>0.46370931615814326</c:v>
                </c:pt>
                <c:pt idx="245" formatCode="0%">
                  <c:v>0.45823677915402922</c:v>
                </c:pt>
                <c:pt idx="246" formatCode="0%">
                  <c:v>0.46017149181932232</c:v>
                </c:pt>
                <c:pt idx="247" formatCode="0%">
                  <c:v>0.45817690730402616</c:v>
                </c:pt>
                <c:pt idx="248" formatCode="0%">
                  <c:v>0.45470107381860819</c:v>
                </c:pt>
                <c:pt idx="249" formatCode="0%">
                  <c:v>0.45169898397752639</c:v>
                </c:pt>
                <c:pt idx="250" formatCode="0%">
                  <c:v>0.45193070274568825</c:v>
                </c:pt>
                <c:pt idx="251" formatCode="0%">
                  <c:v>0.44360354903369764</c:v>
                </c:pt>
                <c:pt idx="252" formatCode="0%">
                  <c:v>0.44804825068850862</c:v>
                </c:pt>
                <c:pt idx="253" formatCode="0%">
                  <c:v>0.45256225986316084</c:v>
                </c:pt>
                <c:pt idx="254" formatCode="0%">
                  <c:v>0.45707468236078946</c:v>
                </c:pt>
                <c:pt idx="255" formatCode="0%">
                  <c:v>0.46187496981285958</c:v>
                </c:pt>
                <c:pt idx="256" formatCode="0%">
                  <c:v>0.46179816735008011</c:v>
                </c:pt>
                <c:pt idx="257" formatCode="0%">
                  <c:v>0.46179253324568864</c:v>
                </c:pt>
                <c:pt idx="258" formatCode="0%">
                  <c:v>0.4638923312335268</c:v>
                </c:pt>
                <c:pt idx="259" formatCode="0%">
                  <c:v>0.46177088181120646</c:v>
                </c:pt>
                <c:pt idx="260" formatCode="0%">
                  <c:v>0.46955341619412139</c:v>
                </c:pt>
                <c:pt idx="261" formatCode="0%">
                  <c:v>0.47087387355547328</c:v>
                </c:pt>
                <c:pt idx="262" formatCode="0%">
                  <c:v>0.47222606931408334</c:v>
                </c:pt>
                <c:pt idx="263" formatCode="0%">
                  <c:v>0.45947736005011908</c:v>
                </c:pt>
                <c:pt idx="264" formatCode="0%">
                  <c:v>0.46325510660272962</c:v>
                </c:pt>
                <c:pt idx="265" formatCode="0%">
                  <c:v>0.46391171290900401</c:v>
                </c:pt>
                <c:pt idx="266" formatCode="0%">
                  <c:v>0.46483120888912194</c:v>
                </c:pt>
                <c:pt idx="267" formatCode="0%">
                  <c:v>0.46332686301955578</c:v>
                </c:pt>
                <c:pt idx="268" formatCode="0%">
                  <c:v>0.46429863552806838</c:v>
                </c:pt>
                <c:pt idx="269" formatCode="0%">
                  <c:v>0.46080650832934017</c:v>
                </c:pt>
                <c:pt idx="270" formatCode="0%">
                  <c:v>0.46183301721551434</c:v>
                </c:pt>
                <c:pt idx="271" formatCode="0%">
                  <c:v>0.45933192829073288</c:v>
                </c:pt>
                <c:pt idx="272" formatCode="0%">
                  <c:v>0.45568513772795433</c:v>
                </c:pt>
                <c:pt idx="273" formatCode="0%">
                  <c:v>0.45754122239722983</c:v>
                </c:pt>
                <c:pt idx="274" formatCode="0%">
                  <c:v>0.45396231389341496</c:v>
                </c:pt>
                <c:pt idx="275" formatCode="0%">
                  <c:v>0.43795034704793673</c:v>
                </c:pt>
                <c:pt idx="276" formatCode="0%">
                  <c:v>0.44898420817074902</c:v>
                </c:pt>
                <c:pt idx="277" formatCode="0%">
                  <c:v>0.44212042121642697</c:v>
                </c:pt>
                <c:pt idx="278" formatCode="0%">
                  <c:v>0.44223302778039286</c:v>
                </c:pt>
                <c:pt idx="279" formatCode="0%">
                  <c:v>0.44447204813612462</c:v>
                </c:pt>
                <c:pt idx="280" formatCode="0%">
                  <c:v>0.44648877574274759</c:v>
                </c:pt>
                <c:pt idx="281" formatCode="0%">
                  <c:v>0.44733414055496085</c:v>
                </c:pt>
                <c:pt idx="282" formatCode="0%">
                  <c:v>0.45192655251890435</c:v>
                </c:pt>
                <c:pt idx="283" formatCode="0%">
                  <c:v>0.45821758892201758</c:v>
                </c:pt>
                <c:pt idx="284" formatCode="0%">
                  <c:v>0.47098343511372098</c:v>
                </c:pt>
                <c:pt idx="285" formatCode="0%">
                  <c:v>0.47431512349008392</c:v>
                </c:pt>
                <c:pt idx="286" formatCode="0%">
                  <c:v>0.47994591562518024</c:v>
                </c:pt>
                <c:pt idx="287" formatCode="0%">
                  <c:v>0.47838889106679544</c:v>
                </c:pt>
                <c:pt idx="288" formatCode="0%">
                  <c:v>0.4871827318657036</c:v>
                </c:pt>
                <c:pt idx="289" formatCode="0%">
                  <c:v>0.49784292898617027</c:v>
                </c:pt>
                <c:pt idx="290" formatCode="0%">
                  <c:v>0.50944387654847445</c:v>
                </c:pt>
                <c:pt idx="291" formatCode="0%">
                  <c:v>0.50604521128811197</c:v>
                </c:pt>
                <c:pt idx="292" formatCode="0%">
                  <c:v>0.51632404541719701</c:v>
                </c:pt>
                <c:pt idx="293" formatCode="0%">
                  <c:v>0.52193722416035904</c:v>
                </c:pt>
                <c:pt idx="294" formatCode="0%">
                  <c:v>0.53542135139635783</c:v>
                </c:pt>
                <c:pt idx="295" formatCode="0%">
                  <c:v>0.54294157600572579</c:v>
                </c:pt>
                <c:pt idx="296" formatCode="0%">
                  <c:v>0.54866713331109951</c:v>
                </c:pt>
                <c:pt idx="297" formatCode="0%">
                  <c:v>0.55128676823826261</c:v>
                </c:pt>
                <c:pt idx="298" formatCode="0%">
                  <c:v>0.55468492258508384</c:v>
                </c:pt>
                <c:pt idx="299" formatCode="0%">
                  <c:v>0.56923444467033368</c:v>
                </c:pt>
                <c:pt idx="300" formatCode="0%">
                  <c:v>0.57934356194081826</c:v>
                </c:pt>
                <c:pt idx="301" formatCode="0%">
                  <c:v>0.58235529362814997</c:v>
                </c:pt>
                <c:pt idx="302" formatCode="0%">
                  <c:v>0.57953460624376218</c:v>
                </c:pt>
                <c:pt idx="303" formatCode="0%">
                  <c:v>0.58334631078149657</c:v>
                </c:pt>
                <c:pt idx="304" formatCode="0%">
                  <c:v>0.59302714273240431</c:v>
                </c:pt>
                <c:pt idx="305" formatCode="0%">
                  <c:v>0.59197561958118194</c:v>
                </c:pt>
                <c:pt idx="306" formatCode="0%">
                  <c:v>0.60309407048937658</c:v>
                </c:pt>
                <c:pt idx="307" formatCode="0%">
                  <c:v>0.60914706882343816</c:v>
                </c:pt>
                <c:pt idx="308" formatCode="0%">
                  <c:v>0.61642938803371872</c:v>
                </c:pt>
                <c:pt idx="309" formatCode="0%">
                  <c:v>0.61551333764953486</c:v>
                </c:pt>
                <c:pt idx="310" formatCode="0%">
                  <c:v>0.62627706270612404</c:v>
                </c:pt>
                <c:pt idx="311" formatCode="0%">
                  <c:v>0.63088110547218457</c:v>
                </c:pt>
                <c:pt idx="312" formatCode="0%">
                  <c:v>0.63011900167118273</c:v>
                </c:pt>
                <c:pt idx="313" formatCode="0%">
                  <c:v>0.63557375786656745</c:v>
                </c:pt>
                <c:pt idx="314" formatCode="0%">
                  <c:v>0.64458723425361808</c:v>
                </c:pt>
                <c:pt idx="315" formatCode="0%">
                  <c:v>0.64578810230787331</c:v>
                </c:pt>
                <c:pt idx="316" formatCode="0%">
                  <c:v>0.65508355056056733</c:v>
                </c:pt>
                <c:pt idx="317" formatCode="0%">
                  <c:v>0.65886300709021683</c:v>
                </c:pt>
                <c:pt idx="318" formatCode="0%">
                  <c:v>0.66336385733185099</c:v>
                </c:pt>
                <c:pt idx="319" formatCode="0%">
                  <c:v>0.66782178890947141</c:v>
                </c:pt>
                <c:pt idx="320" formatCode="0%">
                  <c:v>0.67389872597143108</c:v>
                </c:pt>
                <c:pt idx="321" formatCode="0%">
                  <c:v>0.68101128755119644</c:v>
                </c:pt>
                <c:pt idx="322" formatCode="0%">
                  <c:v>0.6803984968808271</c:v>
                </c:pt>
                <c:pt idx="323" formatCode="0%">
                  <c:v>0.67800124723037447</c:v>
                </c:pt>
                <c:pt idx="324" formatCode="0%">
                  <c:v>0.6825557876428554</c:v>
                </c:pt>
                <c:pt idx="325" formatCode="0%">
                  <c:v>0.68864746187011616</c:v>
                </c:pt>
                <c:pt idx="326" formatCode="0%">
                  <c:v>0.69553322415730157</c:v>
                </c:pt>
                <c:pt idx="327" formatCode="0%">
                  <c:v>0.70050234296696212</c:v>
                </c:pt>
                <c:pt idx="328" formatCode="0%">
                  <c:v>0.71321332151140904</c:v>
                </c:pt>
                <c:pt idx="329" formatCode="0%">
                  <c:v>0.71926471747110887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FD9-40C5-8E2A-C4C26C50DEA4}"/>
            </c:ext>
          </c:extLst>
        </c:ser>
        <c:ser>
          <c:idx val="2"/>
          <c:order val="2"/>
          <c:tx>
            <c:strRef>
              <c:f>'Dívida Pública'!$O$1</c:f>
              <c:strCache>
                <c:ptCount val="1"/>
                <c:pt idx="0">
                  <c:v> DBGG 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'Dívida Pública'!$L$2:$L$331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'Dívida Pública'!$O$2:$O$331</c:f>
              <c:numCache>
                <c:formatCode>_-* #,##0_-;\-* #,##0_-;_-* "-"??_-;_-@_-</c:formatCode>
                <c:ptCount val="330"/>
                <c:pt idx="131" formatCode="0%">
                  <c:v>0.52265769395489503</c:v>
                </c:pt>
                <c:pt idx="132" formatCode="0%">
                  <c:v>0.53869940911963166</c:v>
                </c:pt>
                <c:pt idx="133" formatCode="0%">
                  <c:v>0.53500989068135829</c:v>
                </c:pt>
                <c:pt idx="134" formatCode="0%">
                  <c:v>0.53667341244661315</c:v>
                </c:pt>
                <c:pt idx="135" formatCode="0%">
                  <c:v>0.54815828093454755</c:v>
                </c:pt>
                <c:pt idx="136" formatCode="0%">
                  <c:v>0.56004337987393138</c:v>
                </c:pt>
                <c:pt idx="137" formatCode="0%">
                  <c:v>0.58477717492890269</c:v>
                </c:pt>
                <c:pt idx="138" formatCode="0%">
                  <c:v>0.63526010002033706</c:v>
                </c:pt>
                <c:pt idx="139" formatCode="0%">
                  <c:v>0.60285559102219088</c:v>
                </c:pt>
                <c:pt idx="140" formatCode="0%">
                  <c:v>0.66164282918521566</c:v>
                </c:pt>
                <c:pt idx="141" formatCode="0%">
                  <c:v>0.63073599892901722</c:v>
                </c:pt>
                <c:pt idx="142" formatCode="0%">
                  <c:v>0.6345497291831923</c:v>
                </c:pt>
                <c:pt idx="143" formatCode="0%">
                  <c:v>0.62282414320380086</c:v>
                </c:pt>
                <c:pt idx="144" formatCode="0%">
                  <c:v>0.63607709267699264</c:v>
                </c:pt>
                <c:pt idx="145" formatCode="0%">
                  <c:v>0.63549719152984241</c:v>
                </c:pt>
                <c:pt idx="146" formatCode="0%">
                  <c:v>0.61937194211016644</c:v>
                </c:pt>
                <c:pt idx="147" formatCode="0%">
                  <c:v>0.57589874176604672</c:v>
                </c:pt>
                <c:pt idx="148" formatCode="0%">
                  <c:v>0.58614425826126448</c:v>
                </c:pt>
                <c:pt idx="149" formatCode="0%">
                  <c:v>0.58392580670671956</c:v>
                </c:pt>
                <c:pt idx="150" formatCode="0%">
                  <c:v>0.59246292405294187</c:v>
                </c:pt>
                <c:pt idx="151" formatCode="0%">
                  <c:v>0.59856227113045746</c:v>
                </c:pt>
                <c:pt idx="152" formatCode="0%">
                  <c:v>0.59889189623416839</c:v>
                </c:pt>
                <c:pt idx="153" formatCode="0%">
                  <c:v>0.59237744348807231</c:v>
                </c:pt>
                <c:pt idx="154" formatCode="0%">
                  <c:v>0.59813948441729947</c:v>
                </c:pt>
                <c:pt idx="155" formatCode="0%">
                  <c:v>0.59226080042187257</c:v>
                </c:pt>
                <c:pt idx="156" formatCode="0%">
                  <c:v>0.60459441003266301</c:v>
                </c:pt>
                <c:pt idx="157" formatCode="0%">
                  <c:v>0.60106974434059757</c:v>
                </c:pt>
                <c:pt idx="158" formatCode="0%">
                  <c:v>0.60135433243961822</c:v>
                </c:pt>
                <c:pt idx="159" formatCode="0%">
                  <c:v>0.59226890840884561</c:v>
                </c:pt>
                <c:pt idx="160" formatCode="0%">
                  <c:v>0.59818435511074775</c:v>
                </c:pt>
                <c:pt idx="161" formatCode="0%">
                  <c:v>0.59303546170350996</c:v>
                </c:pt>
                <c:pt idx="162" formatCode="0%">
                  <c:v>0.58261747937743291</c:v>
                </c:pt>
                <c:pt idx="163" formatCode="0%">
                  <c:v>0.57618329192753015</c:v>
                </c:pt>
                <c:pt idx="164" formatCode="0%">
                  <c:v>0.57294850204460579</c:v>
                </c:pt>
                <c:pt idx="165" formatCode="0%">
                  <c:v>0.57255947694909781</c:v>
                </c:pt>
                <c:pt idx="166" formatCode="0%">
                  <c:v>0.56245952993825965</c:v>
                </c:pt>
                <c:pt idx="167" formatCode="0%">
                  <c:v>0.55563663388469642</c:v>
                </c:pt>
                <c:pt idx="168" formatCode="0%">
                  <c:v>0.56004155679933421</c:v>
                </c:pt>
                <c:pt idx="169" formatCode="0%">
                  <c:v>0.56358246141593138</c:v>
                </c:pt>
                <c:pt idx="170" formatCode="0%">
                  <c:v>0.57062498394037109</c:v>
                </c:pt>
                <c:pt idx="171" formatCode="0%">
                  <c:v>0.55828661392255541</c:v>
                </c:pt>
                <c:pt idx="172" formatCode="0%">
                  <c:v>0.55167388951081364</c:v>
                </c:pt>
                <c:pt idx="173" formatCode="0%">
                  <c:v>0.55151218874994479</c:v>
                </c:pt>
                <c:pt idx="174" formatCode="0%">
                  <c:v>0.55224260764111122</c:v>
                </c:pt>
                <c:pt idx="175" formatCode="0%">
                  <c:v>0.55379410981732802</c:v>
                </c:pt>
                <c:pt idx="176" formatCode="0%">
                  <c:v>0.55146240181274098</c:v>
                </c:pt>
                <c:pt idx="177" formatCode="0%">
                  <c:v>0.55429176208693964</c:v>
                </c:pt>
                <c:pt idx="178" formatCode="0%">
                  <c:v>0.5541111430298572</c:v>
                </c:pt>
                <c:pt idx="179" formatCode="0%">
                  <c:v>0.55796641906090927</c:v>
                </c:pt>
                <c:pt idx="180" formatCode="0%">
                  <c:v>0.56349908726705</c:v>
                </c:pt>
                <c:pt idx="181" formatCode="0%">
                  <c:v>0.55734644600690697</c:v>
                </c:pt>
                <c:pt idx="182" formatCode="0%">
                  <c:v>0.5618161662177692</c:v>
                </c:pt>
                <c:pt idx="183" formatCode="0%">
                  <c:v>0.55380504808747455</c:v>
                </c:pt>
                <c:pt idx="184" formatCode="0%">
                  <c:v>0.56255539658229481</c:v>
                </c:pt>
                <c:pt idx="185" formatCode="0%">
                  <c:v>0.55263746511300949</c:v>
                </c:pt>
                <c:pt idx="186" formatCode="0%">
                  <c:v>0.55616073500756014</c:v>
                </c:pt>
                <c:pt idx="187" formatCode="0%">
                  <c:v>0.55433388398446026</c:v>
                </c:pt>
                <c:pt idx="188" formatCode="0%">
                  <c:v>0.55842116298042521</c:v>
                </c:pt>
                <c:pt idx="189" formatCode="0%">
                  <c:v>0.56100262281107316</c:v>
                </c:pt>
                <c:pt idx="190" formatCode="0%">
                  <c:v>0.56012639647436047</c:v>
                </c:pt>
                <c:pt idx="191" formatCode="0%">
                  <c:v>0.55475106814207265</c:v>
                </c:pt>
                <c:pt idx="192" formatCode="0%">
                  <c:v>0.56157827244912317</c:v>
                </c:pt>
                <c:pt idx="193" formatCode="0%">
                  <c:v>0.56890959822019505</c:v>
                </c:pt>
                <c:pt idx="194" formatCode="0%">
                  <c:v>0.5723767463800733</c:v>
                </c:pt>
                <c:pt idx="195" formatCode="0%">
                  <c:v>0.57172274214936936</c:v>
                </c:pt>
                <c:pt idx="196" formatCode="0%">
                  <c:v>0.5792237872348639</c:v>
                </c:pt>
                <c:pt idx="197" formatCode="0%">
                  <c:v>0.58225068649855471</c:v>
                </c:pt>
                <c:pt idx="198" formatCode="0%">
                  <c:v>0.58331986230870703</c:v>
                </c:pt>
                <c:pt idx="199" formatCode="0%">
                  <c:v>0.58472555958901862</c:v>
                </c:pt>
                <c:pt idx="200" formatCode="0%">
                  <c:v>0.57881108321849428</c:v>
                </c:pt>
                <c:pt idx="201" formatCode="0%">
                  <c:v>0.57464250250836779</c:v>
                </c:pt>
                <c:pt idx="202" formatCode="0%">
                  <c:v>0.57238369057697736</c:v>
                </c:pt>
                <c:pt idx="203" formatCode="0%">
                  <c:v>0.56717011753650715</c:v>
                </c:pt>
                <c:pt idx="204" formatCode="0%">
                  <c:v>0.57511123695119026</c:v>
                </c:pt>
                <c:pt idx="205" formatCode="0%">
                  <c:v>0.57049341985909641</c:v>
                </c:pt>
                <c:pt idx="206" formatCode="0%">
                  <c:v>0.57090622737867214</c:v>
                </c:pt>
                <c:pt idx="207" formatCode="0%">
                  <c:v>0.56529262347557585</c:v>
                </c:pt>
                <c:pt idx="208" formatCode="0%">
                  <c:v>0.5583067155550685</c:v>
                </c:pt>
                <c:pt idx="209" formatCode="0%">
                  <c:v>0.5559541534902267</c:v>
                </c:pt>
                <c:pt idx="210" formatCode="0%">
                  <c:v>0.55458297222660258</c:v>
                </c:pt>
                <c:pt idx="211" formatCode="0%">
                  <c:v>0.54884170854763747</c:v>
                </c:pt>
                <c:pt idx="212" formatCode="0%">
                  <c:v>0.54830468611235217</c:v>
                </c:pt>
                <c:pt idx="213" formatCode="0%">
                  <c:v>0.5505810530237798</c:v>
                </c:pt>
                <c:pt idx="214" formatCode="0%">
                  <c:v>0.54655737884753208</c:v>
                </c:pt>
                <c:pt idx="215" formatCode="0%">
                  <c:v>0.55980644350884912</c:v>
                </c:pt>
                <c:pt idx="216" formatCode="0%">
                  <c:v>0.56861183508372815</c:v>
                </c:pt>
                <c:pt idx="217" formatCode="0%">
                  <c:v>0.57152889194063872</c:v>
                </c:pt>
                <c:pt idx="218" formatCode="0%">
                  <c:v>0.57469847505491334</c:v>
                </c:pt>
                <c:pt idx="219" formatCode="0%">
                  <c:v>0.56786096909370198</c:v>
                </c:pt>
                <c:pt idx="220" formatCode="0%">
                  <c:v>0.57052423256547902</c:v>
                </c:pt>
                <c:pt idx="221" formatCode="0%">
                  <c:v>0.5833889461656806</c:v>
                </c:pt>
                <c:pt idx="222" formatCode="0%">
                  <c:v>0.59732571102548593</c:v>
                </c:pt>
                <c:pt idx="223" formatCode="0%">
                  <c:v>0.60802407712780027</c:v>
                </c:pt>
                <c:pt idx="224" formatCode="0%">
                  <c:v>0.60803909141849011</c:v>
                </c:pt>
                <c:pt idx="225" formatCode="0%">
                  <c:v>0.6105069456204536</c:v>
                </c:pt>
                <c:pt idx="226" formatCode="0%">
                  <c:v>0.60297116884310498</c:v>
                </c:pt>
                <c:pt idx="227" formatCode="0%">
                  <c:v>0.59207931432204919</c:v>
                </c:pt>
                <c:pt idx="228" formatCode="0%">
                  <c:v>0.59772376269295835</c:v>
                </c:pt>
                <c:pt idx="229" formatCode="0%">
                  <c:v>0.59024059381595129</c:v>
                </c:pt>
                <c:pt idx="230" formatCode="0%">
                  <c:v>0.5624385803924894</c:v>
                </c:pt>
                <c:pt idx="231" formatCode="0%">
                  <c:v>0.56059350953597398</c:v>
                </c:pt>
                <c:pt idx="232" formatCode="0%">
                  <c:v>0.5595976531294552</c:v>
                </c:pt>
                <c:pt idx="233" formatCode="0%">
                  <c:v>0.5578208310725683</c:v>
                </c:pt>
                <c:pt idx="234" formatCode="0%">
                  <c:v>0.55537260819109568</c:v>
                </c:pt>
                <c:pt idx="235" formatCode="0%">
                  <c:v>0.54982980480820254</c:v>
                </c:pt>
                <c:pt idx="236" formatCode="0%">
                  <c:v>0.54892681716747038</c:v>
                </c:pt>
                <c:pt idx="237" formatCode="0%">
                  <c:v>0.55056289744432141</c:v>
                </c:pt>
                <c:pt idx="238" formatCode="0%">
                  <c:v>0.54613338250785826</c:v>
                </c:pt>
                <c:pt idx="239" formatCode="0%">
                  <c:v>0.51765333538782554</c:v>
                </c:pt>
                <c:pt idx="240" formatCode="0%">
                  <c:v>0.52385523536547418</c:v>
                </c:pt>
                <c:pt idx="241" formatCode="0%">
                  <c:v>0.52352863915455594</c:v>
                </c:pt>
                <c:pt idx="242" formatCode="0%">
                  <c:v>0.52612090521416721</c:v>
                </c:pt>
                <c:pt idx="243" formatCode="0%">
                  <c:v>0.52620052420584862</c:v>
                </c:pt>
                <c:pt idx="244" formatCode="0%">
                  <c:v>0.52250418629354112</c:v>
                </c:pt>
                <c:pt idx="245" formatCode="0%">
                  <c:v>0.52352192165524658</c:v>
                </c:pt>
                <c:pt idx="246" formatCode="0%">
                  <c:v>0.52490281011180129</c:v>
                </c:pt>
                <c:pt idx="247" formatCode="0%">
                  <c:v>0.52252461116191506</c:v>
                </c:pt>
                <c:pt idx="248" formatCode="0%">
                  <c:v>0.52106609601077125</c:v>
                </c:pt>
                <c:pt idx="249" formatCode="0%">
                  <c:v>0.51691368510032398</c:v>
                </c:pt>
                <c:pt idx="250" formatCode="0%">
                  <c:v>0.51748328661816723</c:v>
                </c:pt>
                <c:pt idx="251" formatCode="0%">
                  <c:v>0.5126617627362241</c:v>
                </c:pt>
                <c:pt idx="252" formatCode="0%">
                  <c:v>0.51851866014272951</c:v>
                </c:pt>
                <c:pt idx="253" formatCode="0%">
                  <c:v>0.52273977762211876</c:v>
                </c:pt>
                <c:pt idx="254" formatCode="0%">
                  <c:v>0.52717608317614051</c:v>
                </c:pt>
                <c:pt idx="255" formatCode="0%">
                  <c:v>0.53198214769968233</c:v>
                </c:pt>
                <c:pt idx="256" formatCode="0%">
                  <c:v>0.53228527900889488</c:v>
                </c:pt>
                <c:pt idx="257" formatCode="0%">
                  <c:v>0.53419710462405545</c:v>
                </c:pt>
                <c:pt idx="258" formatCode="0%">
                  <c:v>0.53594087663641921</c:v>
                </c:pt>
                <c:pt idx="259" formatCode="0%">
                  <c:v>0.53330192917857466</c:v>
                </c:pt>
                <c:pt idx="260" formatCode="0%">
                  <c:v>0.54049890410075208</c:v>
                </c:pt>
                <c:pt idx="261" formatCode="0%">
                  <c:v>0.54555327052312208</c:v>
                </c:pt>
                <c:pt idx="262" formatCode="0%">
                  <c:v>0.54690552131564707</c:v>
                </c:pt>
                <c:pt idx="263" formatCode="0%">
                  <c:v>0.53667189193520781</c:v>
                </c:pt>
                <c:pt idx="264" formatCode="0%">
                  <c:v>0.5396112025111387</c:v>
                </c:pt>
                <c:pt idx="265" formatCode="0%">
                  <c:v>0.53996676883022388</c:v>
                </c:pt>
                <c:pt idx="266" formatCode="0%">
                  <c:v>0.54054656846968541</c:v>
                </c:pt>
                <c:pt idx="267" formatCode="0%">
                  <c:v>0.5382163354923325</c:v>
                </c:pt>
                <c:pt idx="268" formatCode="0%">
                  <c:v>0.53974378181381888</c:v>
                </c:pt>
                <c:pt idx="269" formatCode="0%">
                  <c:v>0.53607335847691973</c:v>
                </c:pt>
                <c:pt idx="270" formatCode="0%">
                  <c:v>0.53693768386497265</c:v>
                </c:pt>
                <c:pt idx="271" formatCode="0%">
                  <c:v>0.53446334704301834</c:v>
                </c:pt>
                <c:pt idx="272" formatCode="0%">
                  <c:v>0.52946061411053913</c:v>
                </c:pt>
                <c:pt idx="273" formatCode="0%">
                  <c:v>0.53090724205689011</c:v>
                </c:pt>
                <c:pt idx="274" formatCode="0%">
                  <c:v>0.5272396624034541</c:v>
                </c:pt>
                <c:pt idx="275" formatCode="0%">
                  <c:v>0.51541505550807987</c:v>
                </c:pt>
                <c:pt idx="276" formatCode="0%">
                  <c:v>0.52618040082619555</c:v>
                </c:pt>
                <c:pt idx="277" formatCode="0%">
                  <c:v>0.51828581182445521</c:v>
                </c:pt>
                <c:pt idx="278" formatCode="0%">
                  <c:v>0.51784348008617176</c:v>
                </c:pt>
                <c:pt idx="279" formatCode="0%">
                  <c:v>0.5196924194141832</c:v>
                </c:pt>
                <c:pt idx="280" formatCode="0%">
                  <c:v>0.52139076278707885</c:v>
                </c:pt>
                <c:pt idx="281" formatCode="0%">
                  <c:v>0.52747336456317784</c:v>
                </c:pt>
                <c:pt idx="282" formatCode="0%">
                  <c:v>0.53206994968878385</c:v>
                </c:pt>
                <c:pt idx="283" formatCode="0%">
                  <c:v>0.53822941473485819</c:v>
                </c:pt>
                <c:pt idx="284" formatCode="0%">
                  <c:v>0.55105513247134619</c:v>
                </c:pt>
                <c:pt idx="285" formatCode="0%">
                  <c:v>0.55415238735009953</c:v>
                </c:pt>
                <c:pt idx="286" formatCode="0%">
                  <c:v>0.55984089576751372</c:v>
                </c:pt>
                <c:pt idx="287" formatCode="0%">
                  <c:v>0.56280930989416089</c:v>
                </c:pt>
                <c:pt idx="288" formatCode="0%">
                  <c:v>0.57167683347684339</c:v>
                </c:pt>
                <c:pt idx="289" formatCode="0%">
                  <c:v>0.58292559557393009</c:v>
                </c:pt>
                <c:pt idx="290" formatCode="0%">
                  <c:v>0.59496516758340678</c:v>
                </c:pt>
                <c:pt idx="291" formatCode="0%">
                  <c:v>0.59115580976021675</c:v>
                </c:pt>
                <c:pt idx="292" formatCode="0%">
                  <c:v>0.60211186475527401</c:v>
                </c:pt>
                <c:pt idx="293" formatCode="0%">
                  <c:v>0.60748047827107854</c:v>
                </c:pt>
                <c:pt idx="294" formatCode="0%">
                  <c:v>0.62164005613344298</c:v>
                </c:pt>
                <c:pt idx="295" formatCode="0%">
                  <c:v>0.62992353606269025</c:v>
                </c:pt>
                <c:pt idx="296" formatCode="0%">
                  <c:v>0.63647692750824947</c:v>
                </c:pt>
                <c:pt idx="297" formatCode="0%">
                  <c:v>0.6390471445616801</c:v>
                </c:pt>
                <c:pt idx="298" formatCode="0%">
                  <c:v>0.642626273148316</c:v>
                </c:pt>
                <c:pt idx="299" formatCode="0%">
                  <c:v>0.65504712918174313</c:v>
                </c:pt>
                <c:pt idx="300" formatCode="0%">
                  <c:v>0.66504167475338416</c:v>
                </c:pt>
                <c:pt idx="301" formatCode="0%">
                  <c:v>0.66646827547476561</c:v>
                </c:pt>
                <c:pt idx="302" formatCode="0%">
                  <c:v>0.66355052559022698</c:v>
                </c:pt>
                <c:pt idx="303" formatCode="0%">
                  <c:v>0.66746830091283926</c:v>
                </c:pt>
                <c:pt idx="304" formatCode="0%">
                  <c:v>0.67745114744289725</c:v>
                </c:pt>
                <c:pt idx="305" formatCode="0%">
                  <c:v>0.67579427179893492</c:v>
                </c:pt>
                <c:pt idx="306" formatCode="0%">
                  <c:v>0.68713598669256792</c:v>
                </c:pt>
                <c:pt idx="307" formatCode="0%">
                  <c:v>0.69317627804975546</c:v>
                </c:pt>
                <c:pt idx="308" formatCode="0.0%">
                  <c:v>0.7007309335382661</c:v>
                </c:pt>
                <c:pt idx="309" formatCode="0.0%">
                  <c:v>0.70006513301216378</c:v>
                </c:pt>
                <c:pt idx="310" formatCode="0.0%">
                  <c:v>0.71106160093781057</c:v>
                </c:pt>
                <c:pt idx="311" formatCode="0.0%">
                  <c:v>0.69952501095121666</c:v>
                </c:pt>
                <c:pt idx="312" formatCode="0.0%">
                  <c:v>0.69861654391401085</c:v>
                </c:pt>
                <c:pt idx="313" formatCode="0.0%">
                  <c:v>0.70410836723400927</c:v>
                </c:pt>
                <c:pt idx="314" formatCode="0.0%">
                  <c:v>0.71328482682157246</c:v>
                </c:pt>
                <c:pt idx="315" formatCode="0.0%">
                  <c:v>0.71465114155167686</c:v>
                </c:pt>
                <c:pt idx="316" formatCode="0.0%">
                  <c:v>0.72395512267691697</c:v>
                </c:pt>
                <c:pt idx="317" formatCode="0.0%">
                  <c:v>0.72792030506498584</c:v>
                </c:pt>
                <c:pt idx="318" formatCode="0.0%">
                  <c:v>0.7323130676651477</c:v>
                </c:pt>
                <c:pt idx="319" formatCode="0.0%">
                  <c:v>0.73694226294222798</c:v>
                </c:pt>
                <c:pt idx="320" formatCode="0.0%">
                  <c:v>0.73809893284001749</c:v>
                </c:pt>
                <c:pt idx="321" formatCode="0.0%">
                  <c:v>0.74276458563509462</c:v>
                </c:pt>
                <c:pt idx="322" formatCode="0.0%">
                  <c:v>0.7422600457318963</c:v>
                </c:pt>
                <c:pt idx="323" formatCode="0.0%">
                  <c:v>0.74004920191611911</c:v>
                </c:pt>
                <c:pt idx="324" formatCode="0.0%">
                  <c:v>0.74453836106001003</c:v>
                </c:pt>
                <c:pt idx="325" formatCode="0.0%">
                  <c:v>0.75080880263089034</c:v>
                </c:pt>
                <c:pt idx="326" formatCode="0.0%">
                  <c:v>0.75343094960250634</c:v>
                </c:pt>
                <c:pt idx="327" formatCode="0.0%">
                  <c:v>0.75861967693208743</c:v>
                </c:pt>
                <c:pt idx="328" formatCode="0.0%">
                  <c:v>0.77185576722110649</c:v>
                </c:pt>
                <c:pt idx="329" formatCode="0.0%">
                  <c:v>0.77345602605117625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FD9-40C5-8E2A-C4C26C50DEA4}"/>
            </c:ext>
          </c:extLst>
        </c:ser>
        <c:ser>
          <c:idx val="3"/>
          <c:order val="3"/>
          <c:tx>
            <c:strRef>
              <c:f>'Dívida Pública'!$P$1</c:f>
              <c:strCache>
                <c:ptCount val="1"/>
                <c:pt idx="0">
                  <c:v> DB + Títulos do Tesouro na carteira do BCB 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numRef>
              <c:f>'Dívida Pública'!$L$2:$L$331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'Dívida Pública'!$P$2:$P$331</c:f>
              <c:numCache>
                <c:formatCode>_-* #,##0_-;\-* #,##0_-;_-* "-"??_-;_-@_-</c:formatCode>
                <c:ptCount val="330"/>
                <c:pt idx="131" formatCode="0%">
                  <c:v>0.76921950521132532</c:v>
                </c:pt>
                <c:pt idx="132" formatCode="0%">
                  <c:v>0.77981313341218572</c:v>
                </c:pt>
                <c:pt idx="133" formatCode="0%">
                  <c:v>0.7669459834375586</c:v>
                </c:pt>
                <c:pt idx="134" formatCode="0%">
                  <c:v>0.75889487769848785</c:v>
                </c:pt>
                <c:pt idx="135" formatCode="0%">
                  <c:v>0.76296318694660747</c:v>
                </c:pt>
                <c:pt idx="136" formatCode="0%">
                  <c:v>0.77596089801470225</c:v>
                </c:pt>
                <c:pt idx="137" formatCode="0%">
                  <c:v>0.80189486262044873</c:v>
                </c:pt>
                <c:pt idx="138" formatCode="0%">
                  <c:v>0.85163775695553001</c:v>
                </c:pt>
                <c:pt idx="139" formatCode="0%">
                  <c:v>0.79293992194169005</c:v>
                </c:pt>
                <c:pt idx="140" formatCode="0%">
                  <c:v>0.87546195892444756</c:v>
                </c:pt>
                <c:pt idx="141" formatCode="0%">
                  <c:v>0.83295624400483215</c:v>
                </c:pt>
                <c:pt idx="142" formatCode="0%">
                  <c:v>0.82492516008830885</c:v>
                </c:pt>
                <c:pt idx="143" formatCode="0%">
                  <c:v>0.80603799488119621</c:v>
                </c:pt>
                <c:pt idx="144" formatCode="0%">
                  <c:v>0.81536396031398595</c:v>
                </c:pt>
                <c:pt idx="145" formatCode="0%">
                  <c:v>0.81736428556618557</c:v>
                </c:pt>
                <c:pt idx="146" formatCode="0%">
                  <c:v>0.79552577089160925</c:v>
                </c:pt>
                <c:pt idx="147" formatCode="0%">
                  <c:v>0.75016861040462213</c:v>
                </c:pt>
                <c:pt idx="148" formatCode="0%">
                  <c:v>0.76283761191646438</c:v>
                </c:pt>
                <c:pt idx="149" formatCode="0%">
                  <c:v>0.75685345448220454</c:v>
                </c:pt>
                <c:pt idx="150" formatCode="0%">
                  <c:v>0.76664160090800648</c:v>
                </c:pt>
                <c:pt idx="151" formatCode="0%">
                  <c:v>0.7630528657763026</c:v>
                </c:pt>
                <c:pt idx="152" formatCode="0%">
                  <c:v>0.76382732629054595</c:v>
                </c:pt>
                <c:pt idx="153" formatCode="0%">
                  <c:v>0.75398635279265547</c:v>
                </c:pt>
                <c:pt idx="154" formatCode="0%">
                  <c:v>0.75542976110253879</c:v>
                </c:pt>
                <c:pt idx="155" formatCode="0%">
                  <c:v>0.73298289590662513</c:v>
                </c:pt>
                <c:pt idx="156" formatCode="0%">
                  <c:v>0.73400969806426408</c:v>
                </c:pt>
                <c:pt idx="157" formatCode="0%">
                  <c:v>0.73484101619475184</c:v>
                </c:pt>
                <c:pt idx="158" formatCode="0%">
                  <c:v>0.73784357906289832</c:v>
                </c:pt>
                <c:pt idx="159" formatCode="0%">
                  <c:v>0.72771248958465107</c:v>
                </c:pt>
                <c:pt idx="160" formatCode="0%">
                  <c:v>0.7214277676312737</c:v>
                </c:pt>
                <c:pt idx="161" formatCode="0%">
                  <c:v>0.72151215242644517</c:v>
                </c:pt>
                <c:pt idx="162" formatCode="0%">
                  <c:v>0.7075580542053953</c:v>
                </c:pt>
                <c:pt idx="163" formatCode="0%">
                  <c:v>0.69770392070059239</c:v>
                </c:pt>
                <c:pt idx="164" formatCode="0%">
                  <c:v>0.69448219424246205</c:v>
                </c:pt>
                <c:pt idx="165" formatCode="0%">
                  <c:v>0.69373550261650052</c:v>
                </c:pt>
                <c:pt idx="166" formatCode="0%">
                  <c:v>0.68437140706025512</c:v>
                </c:pt>
                <c:pt idx="167" formatCode="0%">
                  <c:v>0.68718877128300648</c:v>
                </c:pt>
                <c:pt idx="168" formatCode="0%">
                  <c:v>0.68453282204397325</c:v>
                </c:pt>
                <c:pt idx="169" formatCode="0%">
                  <c:v>0.68472482809019941</c:v>
                </c:pt>
                <c:pt idx="170" formatCode="0%">
                  <c:v>0.69620795401756297</c:v>
                </c:pt>
                <c:pt idx="171" formatCode="0%">
                  <c:v>0.68237981170159556</c:v>
                </c:pt>
                <c:pt idx="172" formatCode="0%">
                  <c:v>0.68032789403101723</c:v>
                </c:pt>
                <c:pt idx="173" formatCode="0%">
                  <c:v>0.68246557143192699</c:v>
                </c:pt>
                <c:pt idx="174" formatCode="0%">
                  <c:v>0.68146886159279896</c:v>
                </c:pt>
                <c:pt idx="175" formatCode="0%">
                  <c:v>0.67916827765141374</c:v>
                </c:pt>
                <c:pt idx="176" formatCode="0%">
                  <c:v>0.67832152584953587</c:v>
                </c:pt>
                <c:pt idx="177" formatCode="0%">
                  <c:v>0.67345097016833577</c:v>
                </c:pt>
                <c:pt idx="178" formatCode="0%">
                  <c:v>0.67815257533536843</c:v>
                </c:pt>
                <c:pt idx="179" formatCode="0%">
                  <c:v>0.67282493291819478</c:v>
                </c:pt>
                <c:pt idx="180" formatCode="0%">
                  <c:v>0.6680798445832965</c:v>
                </c:pt>
                <c:pt idx="181" formatCode="0%">
                  <c:v>0.67035039390698903</c:v>
                </c:pt>
                <c:pt idx="182" formatCode="0%">
                  <c:v>0.67281827667165173</c:v>
                </c:pt>
                <c:pt idx="183" formatCode="0%">
                  <c:v>0.64656668436147813</c:v>
                </c:pt>
                <c:pt idx="184" formatCode="0%">
                  <c:v>0.6380551138704782</c:v>
                </c:pt>
                <c:pt idx="185" formatCode="0%">
                  <c:v>0.64799176666553537</c:v>
                </c:pt>
                <c:pt idx="186" formatCode="0%">
                  <c:v>0.63540965568482277</c:v>
                </c:pt>
                <c:pt idx="187" formatCode="0%">
                  <c:v>0.63806789926557483</c:v>
                </c:pt>
                <c:pt idx="188" formatCode="0%">
                  <c:v>0.64953884023980035</c:v>
                </c:pt>
                <c:pt idx="189" formatCode="0%">
                  <c:v>0.64235047137912438</c:v>
                </c:pt>
                <c:pt idx="190" formatCode="0%">
                  <c:v>0.64522683570808648</c:v>
                </c:pt>
                <c:pt idx="191" formatCode="0%">
                  <c:v>0.64598822093797836</c:v>
                </c:pt>
                <c:pt idx="192" formatCode="0%">
                  <c:v>0.63602981278827375</c:v>
                </c:pt>
                <c:pt idx="193" formatCode="0%">
                  <c:v>0.64694639908433516</c:v>
                </c:pt>
                <c:pt idx="194" formatCode="0%">
                  <c:v>0.64492223083884292</c:v>
                </c:pt>
                <c:pt idx="195" formatCode="0%">
                  <c:v>0.63670277008085097</c:v>
                </c:pt>
                <c:pt idx="196" formatCode="0%">
                  <c:v>0.63996764697942921</c:v>
                </c:pt>
                <c:pt idx="197" formatCode="0%">
                  <c:v>0.64275692529422768</c:v>
                </c:pt>
                <c:pt idx="198" formatCode="0%">
                  <c:v>0.62161690141460924</c:v>
                </c:pt>
                <c:pt idx="199" formatCode="0%">
                  <c:v>0.62680675634423522</c:v>
                </c:pt>
                <c:pt idx="200" formatCode="0%">
                  <c:v>0.62464625809160201</c:v>
                </c:pt>
                <c:pt idx="201" formatCode="0%">
                  <c:v>0.62697835935280821</c:v>
                </c:pt>
                <c:pt idx="202" formatCode="0%">
                  <c:v>0.63144306521861981</c:v>
                </c:pt>
                <c:pt idx="203" formatCode="0%">
                  <c:v>0.63024661376545643</c:v>
                </c:pt>
                <c:pt idx="204" formatCode="0%">
                  <c:v>0.61302108484471529</c:v>
                </c:pt>
                <c:pt idx="205" formatCode="0%">
                  <c:v>0.61902775102452778</c:v>
                </c:pt>
                <c:pt idx="206" formatCode="0%">
                  <c:v>0.61934741010123062</c:v>
                </c:pt>
                <c:pt idx="207" formatCode="0%">
                  <c:v>0.59834159103919637</c:v>
                </c:pt>
                <c:pt idx="208" formatCode="0%">
                  <c:v>0.60040575015614484</c:v>
                </c:pt>
                <c:pt idx="209" formatCode="0%">
                  <c:v>0.61375885710621603</c:v>
                </c:pt>
                <c:pt idx="210" formatCode="0%">
                  <c:v>0.58029978032969876</c:v>
                </c:pt>
                <c:pt idx="211" formatCode="0%">
                  <c:v>0.58263470863368461</c:v>
                </c:pt>
                <c:pt idx="212" formatCode="0%">
                  <c:v>0.58156576046571162</c:v>
                </c:pt>
                <c:pt idx="213" formatCode="0%">
                  <c:v>0.57948897333098404</c:v>
                </c:pt>
                <c:pt idx="214" formatCode="0%">
                  <c:v>0.58454813997514388</c:v>
                </c:pt>
                <c:pt idx="215" formatCode="0%">
                  <c:v>0.61420075649683614</c:v>
                </c:pt>
                <c:pt idx="216" formatCode="0%">
                  <c:v>0.58660593380426951</c:v>
                </c:pt>
                <c:pt idx="217" formatCode="0%">
                  <c:v>0.59526969973602695</c:v>
                </c:pt>
                <c:pt idx="218" formatCode="0%">
                  <c:v>0.60199023888234537</c:v>
                </c:pt>
                <c:pt idx="219" formatCode="0%">
                  <c:v>0.59251405773401433</c:v>
                </c:pt>
                <c:pt idx="220" formatCode="0%">
                  <c:v>0.5910967699726738</c:v>
                </c:pt>
                <c:pt idx="221" formatCode="0%">
                  <c:v>0.6111537211027982</c:v>
                </c:pt>
                <c:pt idx="222" formatCode="0%">
                  <c:v>0.61470418916231973</c:v>
                </c:pt>
                <c:pt idx="223" formatCode="0%">
                  <c:v>0.63005108644303176</c:v>
                </c:pt>
                <c:pt idx="224" formatCode="0%">
                  <c:v>0.63111039212759545</c:v>
                </c:pt>
                <c:pt idx="225" formatCode="0%">
                  <c:v>0.62737357574292885</c:v>
                </c:pt>
                <c:pt idx="226" formatCode="0%">
                  <c:v>0.62763900721151111</c:v>
                </c:pt>
                <c:pt idx="227" formatCode="0%">
                  <c:v>0.64701576508205272</c:v>
                </c:pt>
                <c:pt idx="228" formatCode="0%">
                  <c:v>0.61699147439888835</c:v>
                </c:pt>
                <c:pt idx="229" formatCode="0%">
                  <c:v>0.62104803630152516</c:v>
                </c:pt>
                <c:pt idx="230" formatCode="0%">
                  <c:v>0.62989092142276848</c:v>
                </c:pt>
                <c:pt idx="231" formatCode="0%">
                  <c:v>0.64577596924709424</c:v>
                </c:pt>
                <c:pt idx="232" formatCode="0%">
                  <c:v>0.64925431909727338</c:v>
                </c:pt>
                <c:pt idx="233" formatCode="0%">
                  <c:v>0.64139551288145669</c:v>
                </c:pt>
                <c:pt idx="234" formatCode="0%">
                  <c:v>0.63025802908603434</c:v>
                </c:pt>
                <c:pt idx="235" formatCode="0%">
                  <c:v>0.62499388914250242</c:v>
                </c:pt>
                <c:pt idx="236" formatCode="0%">
                  <c:v>0.62321514475773743</c:v>
                </c:pt>
                <c:pt idx="237" formatCode="0%">
                  <c:v>0.62266234204692417</c:v>
                </c:pt>
                <c:pt idx="238" formatCode="0%">
                  <c:v>0.62139762696351408</c:v>
                </c:pt>
                <c:pt idx="239" formatCode="0%">
                  <c:v>0.62433201812712236</c:v>
                </c:pt>
                <c:pt idx="240" formatCode="0%">
                  <c:v>0.59867102673980299</c:v>
                </c:pt>
                <c:pt idx="241" formatCode="0%">
                  <c:v>0.60288489163534875</c:v>
                </c:pt>
                <c:pt idx="242" formatCode="0%">
                  <c:v>0.60363536524145567</c:v>
                </c:pt>
                <c:pt idx="243" formatCode="0%">
                  <c:v>0.6099386595788715</c:v>
                </c:pt>
                <c:pt idx="244" formatCode="0%">
                  <c:v>0.60498784218815438</c:v>
                </c:pt>
                <c:pt idx="245" formatCode="0%">
                  <c:v>0.61081773757378999</c:v>
                </c:pt>
                <c:pt idx="246" formatCode="0%">
                  <c:v>0.58575711061891889</c:v>
                </c:pt>
                <c:pt idx="247" formatCode="0%">
                  <c:v>0.59065254883193719</c:v>
                </c:pt>
                <c:pt idx="248" formatCode="0%">
                  <c:v>0.59985841934348394</c:v>
                </c:pt>
                <c:pt idx="249" formatCode="0%">
                  <c:v>0.59824104440153036</c:v>
                </c:pt>
                <c:pt idx="250" formatCode="0%">
                  <c:v>0.60274725011696018</c:v>
                </c:pt>
                <c:pt idx="251" formatCode="0%">
                  <c:v>0.60633709750952225</c:v>
                </c:pt>
                <c:pt idx="252" formatCode="0%">
                  <c:v>0.59491107812837274</c:v>
                </c:pt>
                <c:pt idx="253" formatCode="0%">
                  <c:v>0.61206522263252039</c:v>
                </c:pt>
                <c:pt idx="254" formatCode="0%">
                  <c:v>0.60017239137688927</c:v>
                </c:pt>
                <c:pt idx="255" formatCode="0%">
                  <c:v>0.60853169161475629</c:v>
                </c:pt>
                <c:pt idx="256" formatCode="0%">
                  <c:v>0.61571931693522375</c:v>
                </c:pt>
                <c:pt idx="257" formatCode="0%">
                  <c:v>0.62439236957754762</c:v>
                </c:pt>
                <c:pt idx="258" formatCode="0%">
                  <c:v>0.59588479469967881</c:v>
                </c:pt>
                <c:pt idx="259" formatCode="0%">
                  <c:v>0.59208533959865295</c:v>
                </c:pt>
                <c:pt idx="260" formatCode="0%">
                  <c:v>0.59793560551122049</c:v>
                </c:pt>
                <c:pt idx="261" formatCode="0%">
                  <c:v>0.59980809595030504</c:v>
                </c:pt>
                <c:pt idx="262" formatCode="0%">
                  <c:v>0.60497369786121569</c:v>
                </c:pt>
                <c:pt idx="263" formatCode="0%">
                  <c:v>0.61614254741379404</c:v>
                </c:pt>
                <c:pt idx="264" formatCode="0%">
                  <c:v>0.59022320933518524</c:v>
                </c:pt>
                <c:pt idx="265" formatCode="0%">
                  <c:v>0.59269116608086692</c:v>
                </c:pt>
                <c:pt idx="266" formatCode="0%">
                  <c:v>0.59155653025722921</c:v>
                </c:pt>
                <c:pt idx="267" formatCode="0%">
                  <c:v>0.58582068128994502</c:v>
                </c:pt>
                <c:pt idx="268" formatCode="0%">
                  <c:v>0.581290928178823</c:v>
                </c:pt>
                <c:pt idx="269" formatCode="0%">
                  <c:v>0.58628492921956588</c:v>
                </c:pt>
                <c:pt idx="270" formatCode="0%">
                  <c:v>0.57580055945511555</c:v>
                </c:pt>
                <c:pt idx="271" formatCode="0%">
                  <c:v>0.57984141190462224</c:v>
                </c:pt>
                <c:pt idx="272" formatCode="0%">
                  <c:v>0.57741097992723145</c:v>
                </c:pt>
                <c:pt idx="273" formatCode="0%">
                  <c:v>0.58078803832930337</c:v>
                </c:pt>
                <c:pt idx="274" formatCode="0%">
                  <c:v>0.58874581551638694</c:v>
                </c:pt>
                <c:pt idx="275" formatCode="0%">
                  <c:v>0.59594681974969821</c:v>
                </c:pt>
                <c:pt idx="276" formatCode="0%">
                  <c:v>0.57722065469989314</c:v>
                </c:pt>
                <c:pt idx="277" formatCode="0%">
                  <c:v>0.57764488576022954</c:v>
                </c:pt>
                <c:pt idx="278" formatCode="0%">
                  <c:v>0.57767657424745422</c:v>
                </c:pt>
                <c:pt idx="279" formatCode="0%">
                  <c:v>0.57031602137992388</c:v>
                </c:pt>
                <c:pt idx="280" formatCode="0%">
                  <c:v>0.57999806863601966</c:v>
                </c:pt>
                <c:pt idx="281" formatCode="0%">
                  <c:v>0.59302747586621496</c:v>
                </c:pt>
                <c:pt idx="282" formatCode="0%">
                  <c:v>0.57942460727989964</c:v>
                </c:pt>
                <c:pt idx="283" formatCode="0%">
                  <c:v>0.58081185044889339</c:v>
                </c:pt>
                <c:pt idx="284" formatCode="0%">
                  <c:v>0.58057681831779206</c:v>
                </c:pt>
                <c:pt idx="285" formatCode="0%">
                  <c:v>0.57416303300373117</c:v>
                </c:pt>
                <c:pt idx="286" formatCode="0%">
                  <c:v>0.58806706067673176</c:v>
                </c:pt>
                <c:pt idx="287" formatCode="0%">
                  <c:v>0.61617149164549512</c:v>
                </c:pt>
                <c:pt idx="288" formatCode="0%">
                  <c:v>0.59711559676570614</c:v>
                </c:pt>
                <c:pt idx="289" formatCode="0%">
                  <c:v>0.61493302841233832</c:v>
                </c:pt>
                <c:pt idx="290" formatCode="0%">
                  <c:v>0.63915637028722971</c:v>
                </c:pt>
                <c:pt idx="291" formatCode="0%">
                  <c:v>0.63686348681144167</c:v>
                </c:pt>
                <c:pt idx="292" formatCode="0%">
                  <c:v>0.6433570214207025</c:v>
                </c:pt>
                <c:pt idx="293" formatCode="0%">
                  <c:v>0.65653105932656952</c:v>
                </c:pt>
                <c:pt idx="294" formatCode="0%">
                  <c:v>0.65692534248534729</c:v>
                </c:pt>
                <c:pt idx="295" formatCode="0%">
                  <c:v>0.67539535616478252</c:v>
                </c:pt>
                <c:pt idx="296" formatCode="0%">
                  <c:v>0.69688201349462287</c:v>
                </c:pt>
                <c:pt idx="297" formatCode="0%">
                  <c:v>0.67948623305105893</c:v>
                </c:pt>
                <c:pt idx="298" formatCode="0%">
                  <c:v>0.69181845074707871</c:v>
                </c:pt>
                <c:pt idx="299" formatCode="0%">
                  <c:v>0.71729676542302701</c:v>
                </c:pt>
                <c:pt idx="300" formatCode="0%">
                  <c:v>0.70483773284675555</c:v>
                </c:pt>
                <c:pt idx="301" formatCode="0%">
                  <c:v>0.71537403229278307</c:v>
                </c:pt>
                <c:pt idx="302" formatCode="0%">
                  <c:v>0.72611872040939118</c:v>
                </c:pt>
                <c:pt idx="303" formatCode="0%">
                  <c:v>0.71105871476379234</c:v>
                </c:pt>
                <c:pt idx="304" formatCode="0%">
                  <c:v>0.71201128510591505</c:v>
                </c:pt>
                <c:pt idx="305" formatCode="0%">
                  <c:v>0.73342440796653918</c:v>
                </c:pt>
                <c:pt idx="306" formatCode="0%">
                  <c:v>0.72913055035619501</c:v>
                </c:pt>
                <c:pt idx="307" formatCode="0%">
                  <c:v>0.7231865676987469</c:v>
                </c:pt>
                <c:pt idx="308" formatCode="0%">
                  <c:v>0.74311832369185116</c:v>
                </c:pt>
                <c:pt idx="309" formatCode="0%">
                  <c:v>0.74144919723175506</c:v>
                </c:pt>
                <c:pt idx="310" formatCode="0%">
                  <c:v>0.75029200938520779</c:v>
                </c:pt>
                <c:pt idx="311" formatCode="0%">
                  <c:v>0.77547110598192959</c:v>
                </c:pt>
                <c:pt idx="312" formatCode="0%">
                  <c:v>0.76670688224545236</c:v>
                </c:pt>
                <c:pt idx="313" formatCode="0%">
                  <c:v>0.78049002143622392</c:v>
                </c:pt>
                <c:pt idx="314" formatCode="0%">
                  <c:v>0.79606360114288366</c:v>
                </c:pt>
                <c:pt idx="315" formatCode="0%">
                  <c:v>0.7979062238043364</c:v>
                </c:pt>
                <c:pt idx="316" formatCode="0%">
                  <c:v>0.79134410524145371</c:v>
                </c:pt>
                <c:pt idx="317" formatCode="0%">
                  <c:v>0.80603952065577822</c:v>
                </c:pt>
                <c:pt idx="318" formatCode="0%">
                  <c:v>0.7925642642619094</c:v>
                </c:pt>
                <c:pt idx="319" formatCode="0%">
                  <c:v>0.81033976366551563</c:v>
                </c:pt>
                <c:pt idx="320" formatCode="0%">
                  <c:v>0.8155026105320532</c:v>
                </c:pt>
                <c:pt idx="321" formatCode="0%">
                  <c:v>0.81346068358551349</c:v>
                </c:pt>
                <c:pt idx="322" formatCode="0%">
                  <c:v>0.82047129019783527</c:v>
                </c:pt>
                <c:pt idx="323" formatCode="0%">
                  <c:v>0.83067089594818622</c:v>
                </c:pt>
                <c:pt idx="324" formatCode="0%">
                  <c:v>0.82247378804929483</c:v>
                </c:pt>
                <c:pt idx="325" formatCode="0%">
                  <c:v>0.83060781138909645</c:v>
                </c:pt>
                <c:pt idx="326" formatCode="0%">
                  <c:v>0.84545369859760544</c:v>
                </c:pt>
                <c:pt idx="327" formatCode="0%">
                  <c:v>0.84880745850725836</c:v>
                </c:pt>
                <c:pt idx="328" formatCode="0%">
                  <c:v>0.86142234012909269</c:v>
                </c:pt>
                <c:pt idx="329" formatCode="0%">
                  <c:v>0.8670901961891011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FD9-40C5-8E2A-C4C26C50DE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027904"/>
        <c:axId val="132029440"/>
      </c:lineChart>
      <c:dateAx>
        <c:axId val="13202790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132029440"/>
        <c:crosses val="autoZero"/>
        <c:auto val="1"/>
        <c:lblOffset val="100"/>
        <c:baseTimeUnit val="months"/>
      </c:dateAx>
      <c:valAx>
        <c:axId val="132029440"/>
        <c:scaling>
          <c:orientation val="minMax"/>
          <c:max val="0.95000000000000007"/>
          <c:min val="0.25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13202790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650"/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Operações do mercado aberto e reservas internacionais/PIB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'Dívida Pública'!$T$1</c:f>
              <c:strCache>
                <c:ptCount val="1"/>
                <c:pt idx="0">
                  <c:v> Reservas 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'Dívida Pública'!$L$2:$L$331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'Dívida Pública'!$T$2:$T$331</c:f>
              <c:numCache>
                <c:formatCode>0%</c:formatCode>
                <c:ptCount val="330"/>
                <c:pt idx="0">
                  <c:v>2.1307556387069951E-2</c:v>
                </c:pt>
                <c:pt idx="1">
                  <c:v>2.1591494646718664E-2</c:v>
                </c:pt>
                <c:pt idx="2">
                  <c:v>1.9398366264801247E-2</c:v>
                </c:pt>
                <c:pt idx="3">
                  <c:v>1.9767538416307771E-2</c:v>
                </c:pt>
                <c:pt idx="4">
                  <c:v>2.1875325357270575E-2</c:v>
                </c:pt>
                <c:pt idx="5">
                  <c:v>2.3780563087883597E-2</c:v>
                </c:pt>
                <c:pt idx="6">
                  <c:v>2.3318445621421702E-2</c:v>
                </c:pt>
                <c:pt idx="7">
                  <c:v>2.1606248804318915E-2</c:v>
                </c:pt>
                <c:pt idx="8">
                  <c:v>1.8843614108552103E-2</c:v>
                </c:pt>
                <c:pt idx="9">
                  <c:v>1.9169152712409907E-2</c:v>
                </c:pt>
                <c:pt idx="10">
                  <c:v>1.9159169988596604E-2</c:v>
                </c:pt>
                <c:pt idx="11">
                  <c:v>2.3185819330061454E-2</c:v>
                </c:pt>
                <c:pt idx="12">
                  <c:v>2.930867972622838E-2</c:v>
                </c:pt>
                <c:pt idx="13">
                  <c:v>3.5419289200048283E-2</c:v>
                </c:pt>
                <c:pt idx="14">
                  <c:v>4.1904785294153764E-2</c:v>
                </c:pt>
                <c:pt idx="15">
                  <c:v>4.5667866029746505E-2</c:v>
                </c:pt>
                <c:pt idx="16">
                  <c:v>5.0883364176246164E-2</c:v>
                </c:pt>
                <c:pt idx="17">
                  <c:v>5.413501951833976E-2</c:v>
                </c:pt>
                <c:pt idx="18">
                  <c:v>5.7034554826522511E-2</c:v>
                </c:pt>
                <c:pt idx="19">
                  <c:v>5.8664791478386255E-2</c:v>
                </c:pt>
                <c:pt idx="20">
                  <c:v>5.6092428390471134E-2</c:v>
                </c:pt>
                <c:pt idx="21">
                  <c:v>6.2091562146899926E-2</c:v>
                </c:pt>
                <c:pt idx="22">
                  <c:v>6.3211846572937241E-2</c:v>
                </c:pt>
                <c:pt idx="23">
                  <c:v>6.1333092345628011E-2</c:v>
                </c:pt>
                <c:pt idx="24">
                  <c:v>5.9795014901944693E-2</c:v>
                </c:pt>
                <c:pt idx="25">
                  <c:v>5.8472959130237083E-2</c:v>
                </c:pt>
                <c:pt idx="26">
                  <c:v>5.6362331802311184E-2</c:v>
                </c:pt>
                <c:pt idx="27">
                  <c:v>5.6830139444670781E-2</c:v>
                </c:pt>
                <c:pt idx="28">
                  <c:v>5.9365229467492828E-2</c:v>
                </c:pt>
                <c:pt idx="29">
                  <c:v>6.0103774534721252E-2</c:v>
                </c:pt>
                <c:pt idx="30">
                  <c:v>6.3140700275816072E-2</c:v>
                </c:pt>
                <c:pt idx="31">
                  <c:v>6.5260393451312515E-2</c:v>
                </c:pt>
                <c:pt idx="32">
                  <c:v>6.428634475782885E-2</c:v>
                </c:pt>
                <c:pt idx="33">
                  <c:v>6.8665008743140951E-2</c:v>
                </c:pt>
                <c:pt idx="34">
                  <c:v>7.2780910940723378E-2</c:v>
                </c:pt>
                <c:pt idx="35">
                  <c:v>7.4964217973631841E-2</c:v>
                </c:pt>
                <c:pt idx="36">
                  <c:v>8.081366273825645E-2</c:v>
                </c:pt>
                <c:pt idx="37">
                  <c:v>8.2053055377167422E-2</c:v>
                </c:pt>
                <c:pt idx="38">
                  <c:v>8.4389246003403612E-2</c:v>
                </c:pt>
                <c:pt idx="39">
                  <c:v>8.3135928295831801E-2</c:v>
                </c:pt>
                <c:pt idx="40">
                  <c:v>8.8346490292297838E-2</c:v>
                </c:pt>
                <c:pt idx="41">
                  <c:v>8.9804457866398041E-2</c:v>
                </c:pt>
                <c:pt idx="42">
                  <c:v>8.8719689841399912E-2</c:v>
                </c:pt>
                <c:pt idx="43">
                  <c:v>8.6593788279285669E-2</c:v>
                </c:pt>
                <c:pt idx="44">
                  <c:v>8.5615493734730874E-2</c:v>
                </c:pt>
                <c:pt idx="45">
                  <c:v>8.2461627291536346E-2</c:v>
                </c:pt>
                <c:pt idx="46">
                  <c:v>7.893711495639702E-2</c:v>
                </c:pt>
                <c:pt idx="47">
                  <c:v>7.1454481510328918E-2</c:v>
                </c:pt>
                <c:pt idx="48">
                  <c:v>6.7918649505133197E-2</c:v>
                </c:pt>
                <c:pt idx="49">
                  <c:v>6.5075320084670873E-2</c:v>
                </c:pt>
                <c:pt idx="50">
                  <c:v>5.5687587058272106E-2</c:v>
                </c:pt>
                <c:pt idx="51">
                  <c:v>5.0825088820775695E-2</c:v>
                </c:pt>
                <c:pt idx="52">
                  <c:v>5.2123751995339446E-2</c:v>
                </c:pt>
                <c:pt idx="53">
                  <c:v>5.0244837130083035E-2</c:v>
                </c:pt>
                <c:pt idx="54">
                  <c:v>6.0903526821404701E-2</c:v>
                </c:pt>
                <c:pt idx="55">
                  <c:v>6.7651584404081241E-2</c:v>
                </c:pt>
                <c:pt idx="56">
                  <c:v>6.7486353938655069E-2</c:v>
                </c:pt>
                <c:pt idx="57">
                  <c:v>6.7287720200939705E-2</c:v>
                </c:pt>
                <c:pt idx="58">
                  <c:v>6.7814527129383032E-2</c:v>
                </c:pt>
                <c:pt idx="59">
                  <c:v>6.726064668309259E-2</c:v>
                </c:pt>
                <c:pt idx="60">
                  <c:v>6.9131147752656649E-2</c:v>
                </c:pt>
                <c:pt idx="61">
                  <c:v>7.1520224582273126E-2</c:v>
                </c:pt>
                <c:pt idx="62">
                  <c:v>7.1129488252464845E-2</c:v>
                </c:pt>
                <c:pt idx="63">
                  <c:v>7.2038861316721506E-2</c:v>
                </c:pt>
                <c:pt idx="64">
                  <c:v>7.4749488405107645E-2</c:v>
                </c:pt>
                <c:pt idx="65">
                  <c:v>7.5088327061058627E-2</c:v>
                </c:pt>
                <c:pt idx="66">
                  <c:v>7.3674725116940565E-2</c:v>
                </c:pt>
                <c:pt idx="67">
                  <c:v>7.297154448666783E-2</c:v>
                </c:pt>
                <c:pt idx="68">
                  <c:v>7.1181510125880157E-2</c:v>
                </c:pt>
                <c:pt idx="69">
                  <c:v>7.0162163197670518E-2</c:v>
                </c:pt>
                <c:pt idx="70">
                  <c:v>7.1746202746409193E-2</c:v>
                </c:pt>
                <c:pt idx="71">
                  <c:v>7.0632970591725922E-2</c:v>
                </c:pt>
                <c:pt idx="72">
                  <c:v>6.8913960129946494E-2</c:v>
                </c:pt>
                <c:pt idx="73">
                  <c:v>6.9247492321052845E-2</c:v>
                </c:pt>
                <c:pt idx="74">
                  <c:v>6.8595273927515563E-2</c:v>
                </c:pt>
                <c:pt idx="75">
                  <c:v>6.5056780343172166E-2</c:v>
                </c:pt>
                <c:pt idx="76">
                  <c:v>6.8430561086965311E-2</c:v>
                </c:pt>
                <c:pt idx="77">
                  <c:v>6.6187164411604549E-2</c:v>
                </c:pt>
                <c:pt idx="78">
                  <c:v>6.9212722631714796E-2</c:v>
                </c:pt>
                <c:pt idx="79">
                  <c:v>7.227156393161159E-2</c:v>
                </c:pt>
                <c:pt idx="80">
                  <c:v>7.0765103186492123E-2</c:v>
                </c:pt>
                <c:pt idx="81">
                  <c:v>6.1005055159068781E-2</c:v>
                </c:pt>
                <c:pt idx="82">
                  <c:v>5.8955490219404834E-2</c:v>
                </c:pt>
                <c:pt idx="83">
                  <c:v>5.9067206169717029E-2</c:v>
                </c:pt>
                <c:pt idx="84">
                  <c:v>6.0235278637647986E-2</c:v>
                </c:pt>
                <c:pt idx="85">
                  <c:v>6.6816329546294143E-2</c:v>
                </c:pt>
                <c:pt idx="86">
                  <c:v>7.7952510722248861E-2</c:v>
                </c:pt>
                <c:pt idx="87">
                  <c:v>8.490737707901154E-2</c:v>
                </c:pt>
                <c:pt idx="88">
                  <c:v>8.2843521458253466E-2</c:v>
                </c:pt>
                <c:pt idx="89">
                  <c:v>8.0774362018345064E-2</c:v>
                </c:pt>
                <c:pt idx="90">
                  <c:v>8.0056556119976516E-2</c:v>
                </c:pt>
                <c:pt idx="91">
                  <c:v>7.6906207846527949E-2</c:v>
                </c:pt>
                <c:pt idx="92">
                  <c:v>5.248457060630328E-2</c:v>
                </c:pt>
                <c:pt idx="93">
                  <c:v>4.8822545568477121E-2</c:v>
                </c:pt>
                <c:pt idx="94">
                  <c:v>4.7592801861699056E-2</c:v>
                </c:pt>
                <c:pt idx="95">
                  <c:v>5.157708549414728E-2</c:v>
                </c:pt>
                <c:pt idx="96">
                  <c:v>4.2880808061629888E-2</c:v>
                </c:pt>
                <c:pt idx="97">
                  <c:v>4.3124281657250928E-2</c:v>
                </c:pt>
                <c:pt idx="98">
                  <c:v>4.2263562910252357E-2</c:v>
                </c:pt>
                <c:pt idx="99">
                  <c:v>5.6878053914465369E-2</c:v>
                </c:pt>
                <c:pt idx="100">
                  <c:v>5.864896917587014E-2</c:v>
                </c:pt>
                <c:pt idx="101">
                  <c:v>5.6388700984135988E-2</c:v>
                </c:pt>
                <c:pt idx="102">
                  <c:v>5.9451432342899208E-2</c:v>
                </c:pt>
                <c:pt idx="103">
                  <c:v>6.1121617700451873E-2</c:v>
                </c:pt>
                <c:pt idx="104">
                  <c:v>6.4188139626773152E-2</c:v>
                </c:pt>
                <c:pt idx="105">
                  <c:v>6.2579194640309851E-2</c:v>
                </c:pt>
                <c:pt idx="106">
                  <c:v>6.819578293771425E-2</c:v>
                </c:pt>
                <c:pt idx="107">
                  <c:v>6.0641759415308118E-2</c:v>
                </c:pt>
                <c:pt idx="108">
                  <c:v>6.2350621595800841E-2</c:v>
                </c:pt>
                <c:pt idx="109">
                  <c:v>6.3068430928765989E-2</c:v>
                </c:pt>
                <c:pt idx="110">
                  <c:v>6.4000198710065126E-2</c:v>
                </c:pt>
                <c:pt idx="111">
                  <c:v>4.6667795906585631E-2</c:v>
                </c:pt>
                <c:pt idx="112">
                  <c:v>4.6048474321762088E-2</c:v>
                </c:pt>
                <c:pt idx="113">
                  <c:v>4.5171141323529375E-2</c:v>
                </c:pt>
                <c:pt idx="114">
                  <c:v>4.6284217538755827E-2</c:v>
                </c:pt>
                <c:pt idx="115">
                  <c:v>4.9301603599676169E-2</c:v>
                </c:pt>
                <c:pt idx="116">
                  <c:v>4.9059168546480111E-2</c:v>
                </c:pt>
                <c:pt idx="117">
                  <c:v>4.7034713046518489E-2</c:v>
                </c:pt>
                <c:pt idx="118">
                  <c:v>4.9963541732203048E-2</c:v>
                </c:pt>
                <c:pt idx="119">
                  <c:v>5.0344891273211893E-2</c:v>
                </c:pt>
                <c:pt idx="120">
                  <c:v>5.4736791281691226E-2</c:v>
                </c:pt>
                <c:pt idx="121">
                  <c:v>5.5048660826665978E-2</c:v>
                </c:pt>
                <c:pt idx="122">
                  <c:v>5.4056416917254858E-2</c:v>
                </c:pt>
                <c:pt idx="123">
                  <c:v>5.4907983864649616E-2</c:v>
                </c:pt>
                <c:pt idx="124">
                  <c:v>5.6747691386748185E-2</c:v>
                </c:pt>
                <c:pt idx="125">
                  <c:v>6.0703175290305077E-2</c:v>
                </c:pt>
                <c:pt idx="126">
                  <c:v>5.8649813954468021E-2</c:v>
                </c:pt>
                <c:pt idx="127">
                  <c:v>6.0769744763344263E-2</c:v>
                </c:pt>
                <c:pt idx="128">
                  <c:v>6.8061937760328636E-2</c:v>
                </c:pt>
                <c:pt idx="129">
                  <c:v>6.4779451402409885E-2</c:v>
                </c:pt>
                <c:pt idx="130">
                  <c:v>6.5389439036284164E-2</c:v>
                </c:pt>
                <c:pt idx="131">
                  <c:v>6.4097188404108801E-2</c:v>
                </c:pt>
                <c:pt idx="132">
                  <c:v>6.5226719848504949E-2</c:v>
                </c:pt>
                <c:pt idx="133">
                  <c:v>6.537735963205675E-2</c:v>
                </c:pt>
                <c:pt idx="134">
                  <c:v>6.7557146393457196E-2</c:v>
                </c:pt>
                <c:pt idx="135">
                  <c:v>6.1247166232954862E-2</c:v>
                </c:pt>
                <c:pt idx="136">
                  <c:v>6.1699684178612602E-2</c:v>
                </c:pt>
                <c:pt idx="137">
                  <c:v>7.9334990802955377E-2</c:v>
                </c:pt>
                <c:pt idx="138">
                  <c:v>7.4351543363535819E-2</c:v>
                </c:pt>
                <c:pt idx="139">
                  <c:v>7.2240049114635149E-2</c:v>
                </c:pt>
                <c:pt idx="140">
                  <c:v>7.4149033376603168E-2</c:v>
                </c:pt>
                <c:pt idx="141">
                  <c:v>6.9701190126695664E-2</c:v>
                </c:pt>
                <c:pt idx="142">
                  <c:v>6.9661386774945017E-2</c:v>
                </c:pt>
                <c:pt idx="143">
                  <c:v>7.4440822648916563E-2</c:v>
                </c:pt>
                <c:pt idx="144">
                  <c:v>7.5664930276192421E-2</c:v>
                </c:pt>
                <c:pt idx="145">
                  <c:v>7.4370976819782067E-2</c:v>
                </c:pt>
                <c:pt idx="146">
                  <c:v>8.0931858702543075E-2</c:v>
                </c:pt>
                <c:pt idx="147">
                  <c:v>7.8627836709753457E-2</c:v>
                </c:pt>
                <c:pt idx="148">
                  <c:v>8.1649725061094455E-2</c:v>
                </c:pt>
                <c:pt idx="149">
                  <c:v>8.9646244824694854E-2</c:v>
                </c:pt>
                <c:pt idx="150">
                  <c:v>8.8292168638341204E-2</c:v>
                </c:pt>
                <c:pt idx="151">
                  <c:v>8.804177377151505E-2</c:v>
                </c:pt>
                <c:pt idx="152">
                  <c:v>9.6235159397768194E-2</c:v>
                </c:pt>
                <c:pt idx="153">
                  <c:v>9.8131144746316137E-2</c:v>
                </c:pt>
                <c:pt idx="154">
                  <c:v>9.8134695911520936E-2</c:v>
                </c:pt>
                <c:pt idx="155">
                  <c:v>8.8113112059059237E-2</c:v>
                </c:pt>
                <c:pt idx="156">
                  <c:v>9.4097473806704135E-2</c:v>
                </c:pt>
                <c:pt idx="157">
                  <c:v>9.2627788680319456E-2</c:v>
                </c:pt>
                <c:pt idx="158">
                  <c:v>8.8723997414334316E-2</c:v>
                </c:pt>
                <c:pt idx="159">
                  <c:v>8.5550870832141634E-2</c:v>
                </c:pt>
                <c:pt idx="160">
                  <c:v>8.4331434741938424E-2</c:v>
                </c:pt>
                <c:pt idx="161">
                  <c:v>8.1676968947113515E-2</c:v>
                </c:pt>
                <c:pt idx="162">
                  <c:v>8.0110152315463229E-2</c:v>
                </c:pt>
                <c:pt idx="163">
                  <c:v>7.8685785935026953E-2</c:v>
                </c:pt>
                <c:pt idx="164">
                  <c:v>7.7431565657626905E-2</c:v>
                </c:pt>
                <c:pt idx="165">
                  <c:v>7.6266529745549719E-2</c:v>
                </c:pt>
                <c:pt idx="166">
                  <c:v>7.6106339660516026E-2</c:v>
                </c:pt>
                <c:pt idx="167">
                  <c:v>7.9085133276295821E-2</c:v>
                </c:pt>
                <c:pt idx="168">
                  <c:v>7.8664731983750111E-2</c:v>
                </c:pt>
                <c:pt idx="169">
                  <c:v>8.3809133904864247E-2</c:v>
                </c:pt>
                <c:pt idx="170">
                  <c:v>8.5710767942689461E-2</c:v>
                </c:pt>
                <c:pt idx="171">
                  <c:v>8.2970137430662547E-2</c:v>
                </c:pt>
                <c:pt idx="172">
                  <c:v>7.9754576763476692E-2</c:v>
                </c:pt>
                <c:pt idx="173">
                  <c:v>7.6793093263550272E-2</c:v>
                </c:pt>
                <c:pt idx="174">
                  <c:v>6.8578154932101468E-2</c:v>
                </c:pt>
                <c:pt idx="175">
                  <c:v>6.738831671290349E-2</c:v>
                </c:pt>
                <c:pt idx="176">
                  <c:v>6.8199056769530184E-2</c:v>
                </c:pt>
                <c:pt idx="177">
                  <c:v>7.047282425483109E-2</c:v>
                </c:pt>
                <c:pt idx="178">
                  <c:v>7.3621425437924451E-2</c:v>
                </c:pt>
                <c:pt idx="179">
                  <c:v>6.0310868616573123E-2</c:v>
                </c:pt>
                <c:pt idx="180">
                  <c:v>6.2557329810952134E-2</c:v>
                </c:pt>
                <c:pt idx="181">
                  <c:v>6.1955188132552387E-2</c:v>
                </c:pt>
                <c:pt idx="182">
                  <c:v>6.3321870455617643E-2</c:v>
                </c:pt>
                <c:pt idx="183">
                  <c:v>5.8949529620812569E-2</c:v>
                </c:pt>
                <c:pt idx="184">
                  <c:v>6.4751615674116955E-2</c:v>
                </c:pt>
                <c:pt idx="185">
                  <c:v>6.2930113883649857E-2</c:v>
                </c:pt>
                <c:pt idx="186">
                  <c:v>6.578124469859889E-2</c:v>
                </c:pt>
                <c:pt idx="187">
                  <c:v>6.901883225946627E-2</c:v>
                </c:pt>
                <c:pt idx="188">
                  <c:v>6.9704714665983492E-2</c:v>
                </c:pt>
                <c:pt idx="189">
                  <c:v>7.2948816076465653E-2</c:v>
                </c:pt>
                <c:pt idx="190">
                  <c:v>7.6259115065526989E-2</c:v>
                </c:pt>
                <c:pt idx="191">
                  <c:v>7.753270787389005E-2</c:v>
                </c:pt>
                <c:pt idx="192">
                  <c:v>8.0741070790027666E-2</c:v>
                </c:pt>
                <c:pt idx="193">
                  <c:v>8.798449523968338E-2</c:v>
                </c:pt>
                <c:pt idx="194">
                  <c:v>9.3468276168837447E-2</c:v>
                </c:pt>
                <c:pt idx="195">
                  <c:v>0.10188648753594558</c:v>
                </c:pt>
                <c:pt idx="196">
                  <c:v>0.11185505875623161</c:v>
                </c:pt>
                <c:pt idx="197">
                  <c:v>0.11822104471234089</c:v>
                </c:pt>
                <c:pt idx="198">
                  <c:v>0.12286305395287103</c:v>
                </c:pt>
                <c:pt idx="199">
                  <c:v>0.12458481268826338</c:v>
                </c:pt>
                <c:pt idx="200">
                  <c:v>0.12378001249290327</c:v>
                </c:pt>
                <c:pt idx="201">
                  <c:v>0.12480960670427714</c:v>
                </c:pt>
                <c:pt idx="202">
                  <c:v>0.12908125069534754</c:v>
                </c:pt>
                <c:pt idx="203">
                  <c:v>0.12910509451936197</c:v>
                </c:pt>
                <c:pt idx="204">
                  <c:v>0.13186425980406066</c:v>
                </c:pt>
                <c:pt idx="205">
                  <c:v>0.1331772733766578</c:v>
                </c:pt>
                <c:pt idx="206">
                  <c:v>0.13267010035599053</c:v>
                </c:pt>
                <c:pt idx="207">
                  <c:v>0.13057278235901576</c:v>
                </c:pt>
                <c:pt idx="208">
                  <c:v>0.12991337898111421</c:v>
                </c:pt>
                <c:pt idx="209">
                  <c:v>0.12940355009072679</c:v>
                </c:pt>
                <c:pt idx="210">
                  <c:v>0.12854572668961226</c:v>
                </c:pt>
                <c:pt idx="211">
                  <c:v>0.1273338566828274</c:v>
                </c:pt>
                <c:pt idx="212">
                  <c:v>0.12577095525698362</c:v>
                </c:pt>
                <c:pt idx="213">
                  <c:v>0.11833545717459179</c:v>
                </c:pt>
                <c:pt idx="214">
                  <c:v>0.11573014759759105</c:v>
                </c:pt>
                <c:pt idx="215">
                  <c:v>0.1144515984986713</c:v>
                </c:pt>
                <c:pt idx="216">
                  <c:v>0.11151634828033186</c:v>
                </c:pt>
                <c:pt idx="217">
                  <c:v>0.11120346853012295</c:v>
                </c:pt>
                <c:pt idx="218">
                  <c:v>0.11334863107402944</c:v>
                </c:pt>
                <c:pt idx="219">
                  <c:v>0.11385945174181306</c:v>
                </c:pt>
                <c:pt idx="220">
                  <c:v>0.1170088340699892</c:v>
                </c:pt>
                <c:pt idx="221">
                  <c:v>0.12113182170204687</c:v>
                </c:pt>
                <c:pt idx="222">
                  <c:v>0.12522653593019584</c:v>
                </c:pt>
                <c:pt idx="223">
                  <c:v>0.13063923945676081</c:v>
                </c:pt>
                <c:pt idx="224">
                  <c:v>0.13451828779033953</c:v>
                </c:pt>
                <c:pt idx="225">
                  <c:v>0.1402756336464196</c:v>
                </c:pt>
                <c:pt idx="226">
                  <c:v>0.14285504102986196</c:v>
                </c:pt>
                <c:pt idx="227">
                  <c:v>0.14260192657327583</c:v>
                </c:pt>
                <c:pt idx="228">
                  <c:v>0.1402569982783155</c:v>
                </c:pt>
                <c:pt idx="229">
                  <c:v>0.13711379878402322</c:v>
                </c:pt>
                <c:pt idx="230">
                  <c:v>0.13471567106050464</c:v>
                </c:pt>
                <c:pt idx="231">
                  <c:v>0.13310832082201715</c:v>
                </c:pt>
                <c:pt idx="232">
                  <c:v>0.13122292500895655</c:v>
                </c:pt>
                <c:pt idx="233">
                  <c:v>0.12999995788818602</c:v>
                </c:pt>
                <c:pt idx="234">
                  <c:v>0.12918332379671596</c:v>
                </c:pt>
                <c:pt idx="235">
                  <c:v>0.12829095653618455</c:v>
                </c:pt>
                <c:pt idx="236">
                  <c:v>0.13228898216173279</c:v>
                </c:pt>
                <c:pt idx="237">
                  <c:v>0.13427368509207055</c:v>
                </c:pt>
                <c:pt idx="238">
                  <c:v>0.13170844525629719</c:v>
                </c:pt>
                <c:pt idx="239">
                  <c:v>0.13059145739031636</c:v>
                </c:pt>
                <c:pt idx="240">
                  <c:v>0.13277821064292245</c:v>
                </c:pt>
                <c:pt idx="241">
                  <c:v>0.13498919100884046</c:v>
                </c:pt>
                <c:pt idx="242">
                  <c:v>0.13744864655540961</c:v>
                </c:pt>
                <c:pt idx="243">
                  <c:v>0.14025612619636213</c:v>
                </c:pt>
                <c:pt idx="244">
                  <c:v>0.14009634796802686</c:v>
                </c:pt>
                <c:pt idx="245">
                  <c:v>0.13912595669620587</c:v>
                </c:pt>
                <c:pt idx="246">
                  <c:v>0.14144370432800543</c:v>
                </c:pt>
                <c:pt idx="247">
                  <c:v>0.1422062338094231</c:v>
                </c:pt>
                <c:pt idx="248">
                  <c:v>0.13888738208562268</c:v>
                </c:pt>
                <c:pt idx="249">
                  <c:v>0.13835491558796736</c:v>
                </c:pt>
                <c:pt idx="250">
                  <c:v>0.13630020158954859</c:v>
                </c:pt>
                <c:pt idx="251">
                  <c:v>0.13463931823406627</c:v>
                </c:pt>
                <c:pt idx="252">
                  <c:v>0.13632039074847263</c:v>
                </c:pt>
                <c:pt idx="253">
                  <c:v>0.13745901747114253</c:v>
                </c:pt>
                <c:pt idx="254">
                  <c:v>0.14146863498777715</c:v>
                </c:pt>
                <c:pt idx="255">
                  <c:v>0.14581059540488536</c:v>
                </c:pt>
                <c:pt idx="256">
                  <c:v>0.14589626361082875</c:v>
                </c:pt>
                <c:pt idx="257">
                  <c:v>0.14737479347544513</c:v>
                </c:pt>
                <c:pt idx="258">
                  <c:v>0.14894597654992259</c:v>
                </c:pt>
                <c:pt idx="259">
                  <c:v>0.15003522449113785</c:v>
                </c:pt>
                <c:pt idx="260">
                  <c:v>0.15151778356485568</c:v>
                </c:pt>
                <c:pt idx="261">
                  <c:v>0.15156983902171933</c:v>
                </c:pt>
                <c:pt idx="262">
                  <c:v>0.15269128468969687</c:v>
                </c:pt>
                <c:pt idx="263">
                  <c:v>0.15146745484921562</c:v>
                </c:pt>
                <c:pt idx="264">
                  <c:v>0.15127950838673165</c:v>
                </c:pt>
                <c:pt idx="265">
                  <c:v>0.15152364462909315</c:v>
                </c:pt>
                <c:pt idx="266">
                  <c:v>0.15293385798273124</c:v>
                </c:pt>
                <c:pt idx="267">
                  <c:v>0.15309289082720118</c:v>
                </c:pt>
                <c:pt idx="268">
                  <c:v>0.15145659125931371</c:v>
                </c:pt>
                <c:pt idx="269">
                  <c:v>0.14945462462027198</c:v>
                </c:pt>
                <c:pt idx="270">
                  <c:v>0.15039520651503971</c:v>
                </c:pt>
                <c:pt idx="271">
                  <c:v>0.14857535731773391</c:v>
                </c:pt>
                <c:pt idx="272">
                  <c:v>0.14914760667698387</c:v>
                </c:pt>
                <c:pt idx="273">
                  <c:v>0.14763065216707028</c:v>
                </c:pt>
                <c:pt idx="274">
                  <c:v>0.14693293659948969</c:v>
                </c:pt>
                <c:pt idx="275">
                  <c:v>0.14535709694369944</c:v>
                </c:pt>
                <c:pt idx="276">
                  <c:v>0.145989447275925</c:v>
                </c:pt>
                <c:pt idx="277">
                  <c:v>0.14619313923320218</c:v>
                </c:pt>
                <c:pt idx="278">
                  <c:v>0.14665489097651638</c:v>
                </c:pt>
                <c:pt idx="279">
                  <c:v>0.14792735566253831</c:v>
                </c:pt>
                <c:pt idx="280">
                  <c:v>0.14869142692865381</c:v>
                </c:pt>
                <c:pt idx="281">
                  <c:v>0.15091757799179889</c:v>
                </c:pt>
                <c:pt idx="282">
                  <c:v>0.15246883115621268</c:v>
                </c:pt>
                <c:pt idx="283">
                  <c:v>0.15379899426503565</c:v>
                </c:pt>
                <c:pt idx="284">
                  <c:v>0.15231536554948336</c:v>
                </c:pt>
                <c:pt idx="285">
                  <c:v>0.15264328221327758</c:v>
                </c:pt>
                <c:pt idx="286">
                  <c:v>0.15278026356004865</c:v>
                </c:pt>
                <c:pt idx="287">
                  <c:v>0.14809506391294422</c:v>
                </c:pt>
                <c:pt idx="288">
                  <c:v>0.15051505558289963</c:v>
                </c:pt>
                <c:pt idx="289">
                  <c:v>0.15435144396747161</c:v>
                </c:pt>
                <c:pt idx="290">
                  <c:v>0.15767892779163695</c:v>
                </c:pt>
                <c:pt idx="291">
                  <c:v>0.16229296651663661</c:v>
                </c:pt>
                <c:pt idx="292">
                  <c:v>0.16747951882075912</c:v>
                </c:pt>
                <c:pt idx="293">
                  <c:v>0.1722451466289909</c:v>
                </c:pt>
                <c:pt idx="294">
                  <c:v>0.17663999693010227</c:v>
                </c:pt>
                <c:pt idx="295">
                  <c:v>0.18146862022649135</c:v>
                </c:pt>
                <c:pt idx="296">
                  <c:v>0.18344166969128581</c:v>
                </c:pt>
                <c:pt idx="297">
                  <c:v>0.18910001209260105</c:v>
                </c:pt>
                <c:pt idx="298">
                  <c:v>0.19264797615373158</c:v>
                </c:pt>
                <c:pt idx="299">
                  <c:v>0.19845805069458983</c:v>
                </c:pt>
                <c:pt idx="300">
                  <c:v>0.19959044284762811</c:v>
                </c:pt>
                <c:pt idx="301">
                  <c:v>0.20067220565316132</c:v>
                </c:pt>
                <c:pt idx="302">
                  <c:v>0.20015231133286965</c:v>
                </c:pt>
                <c:pt idx="303">
                  <c:v>0.20280351853614562</c:v>
                </c:pt>
                <c:pt idx="304">
                  <c:v>0.20363937295700593</c:v>
                </c:pt>
                <c:pt idx="305">
                  <c:v>0.20380132292440281</c:v>
                </c:pt>
                <c:pt idx="306">
                  <c:v>0.2068925339658006</c:v>
                </c:pt>
                <c:pt idx="307">
                  <c:v>0.20665108785237241</c:v>
                </c:pt>
                <c:pt idx="308">
                  <c:v>0.20691802925208486</c:v>
                </c:pt>
                <c:pt idx="309">
                  <c:v>0.20542263255178073</c:v>
                </c:pt>
                <c:pt idx="310">
                  <c:v>0.20393458133707035</c:v>
                </c:pt>
                <c:pt idx="311">
                  <c:v>0.20309876176391053</c:v>
                </c:pt>
                <c:pt idx="312">
                  <c:v>0.20242475022254128</c:v>
                </c:pt>
                <c:pt idx="313">
                  <c:v>0.2011022496815717</c:v>
                </c:pt>
                <c:pt idx="314">
                  <c:v>0.19922958953249456</c:v>
                </c:pt>
                <c:pt idx="315">
                  <c:v>0.1998668425042138</c:v>
                </c:pt>
                <c:pt idx="316">
                  <c:v>0.19825030054200243</c:v>
                </c:pt>
                <c:pt idx="317">
                  <c:v>0.19663652103373436</c:v>
                </c:pt>
                <c:pt idx="318">
                  <c:v>0.19639424923059001</c:v>
                </c:pt>
                <c:pt idx="319">
                  <c:v>0.19449723440593594</c:v>
                </c:pt>
                <c:pt idx="320">
                  <c:v>0.19206837086681253</c:v>
                </c:pt>
                <c:pt idx="321">
                  <c:v>0.18935700434870273</c:v>
                </c:pt>
                <c:pt idx="322">
                  <c:v>0.18751897673974566</c:v>
                </c:pt>
                <c:pt idx="323">
                  <c:v>0.18196521576656882</c:v>
                </c:pt>
                <c:pt idx="324">
                  <c:v>0.18393012142684745</c:v>
                </c:pt>
                <c:pt idx="325">
                  <c:v>0.1859855852353979</c:v>
                </c:pt>
                <c:pt idx="326">
                  <c:v>0.18899236964287938</c:v>
                </c:pt>
                <c:pt idx="327">
                  <c:v>0.19027567461462039</c:v>
                </c:pt>
                <c:pt idx="328">
                  <c:v>0.19362971503887536</c:v>
                </c:pt>
                <c:pt idx="329">
                  <c:v>0.193434639734992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BB-4ADA-816A-1C96F423A831}"/>
            </c:ext>
          </c:extLst>
        </c:ser>
        <c:ser>
          <c:idx val="1"/>
          <c:order val="1"/>
          <c:tx>
            <c:strRef>
              <c:f>'Dívida Pública'!$U$1</c:f>
              <c:strCache>
                <c:ptCount val="1"/>
                <c:pt idx="0">
                  <c:v> Compromissadas 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'Dívida Pública'!$L$2:$L$331</c:f>
              <c:numCache>
                <c:formatCode>mmm\-yy</c:formatCode>
                <c:ptCount val="330"/>
                <c:pt idx="0">
                  <c:v>33239</c:v>
                </c:pt>
                <c:pt idx="1">
                  <c:v>33270</c:v>
                </c:pt>
                <c:pt idx="2">
                  <c:v>33298</c:v>
                </c:pt>
                <c:pt idx="3">
                  <c:v>33329</c:v>
                </c:pt>
                <c:pt idx="4">
                  <c:v>33359</c:v>
                </c:pt>
                <c:pt idx="5">
                  <c:v>33390</c:v>
                </c:pt>
                <c:pt idx="6">
                  <c:v>33420</c:v>
                </c:pt>
                <c:pt idx="7">
                  <c:v>33451</c:v>
                </c:pt>
                <c:pt idx="8">
                  <c:v>33482</c:v>
                </c:pt>
                <c:pt idx="9">
                  <c:v>33512</c:v>
                </c:pt>
                <c:pt idx="10">
                  <c:v>33543</c:v>
                </c:pt>
                <c:pt idx="11">
                  <c:v>33573</c:v>
                </c:pt>
                <c:pt idx="12">
                  <c:v>33604</c:v>
                </c:pt>
                <c:pt idx="13">
                  <c:v>33635</c:v>
                </c:pt>
                <c:pt idx="14">
                  <c:v>33664</c:v>
                </c:pt>
                <c:pt idx="15">
                  <c:v>33695</c:v>
                </c:pt>
                <c:pt idx="16">
                  <c:v>33725</c:v>
                </c:pt>
                <c:pt idx="17">
                  <c:v>33756</c:v>
                </c:pt>
                <c:pt idx="18">
                  <c:v>33786</c:v>
                </c:pt>
                <c:pt idx="19">
                  <c:v>33817</c:v>
                </c:pt>
                <c:pt idx="20">
                  <c:v>33848</c:v>
                </c:pt>
                <c:pt idx="21">
                  <c:v>33878</c:v>
                </c:pt>
                <c:pt idx="22">
                  <c:v>33909</c:v>
                </c:pt>
                <c:pt idx="23">
                  <c:v>33939</c:v>
                </c:pt>
                <c:pt idx="24">
                  <c:v>33970</c:v>
                </c:pt>
                <c:pt idx="25">
                  <c:v>34001</c:v>
                </c:pt>
                <c:pt idx="26">
                  <c:v>34029</c:v>
                </c:pt>
                <c:pt idx="27">
                  <c:v>34060</c:v>
                </c:pt>
                <c:pt idx="28">
                  <c:v>34090</c:v>
                </c:pt>
                <c:pt idx="29">
                  <c:v>34121</c:v>
                </c:pt>
                <c:pt idx="30">
                  <c:v>34151</c:v>
                </c:pt>
                <c:pt idx="31">
                  <c:v>34182</c:v>
                </c:pt>
                <c:pt idx="32">
                  <c:v>34213</c:v>
                </c:pt>
                <c:pt idx="33">
                  <c:v>34243</c:v>
                </c:pt>
                <c:pt idx="34">
                  <c:v>34274</c:v>
                </c:pt>
                <c:pt idx="35">
                  <c:v>34304</c:v>
                </c:pt>
                <c:pt idx="36">
                  <c:v>34335</c:v>
                </c:pt>
                <c:pt idx="37">
                  <c:v>34366</c:v>
                </c:pt>
                <c:pt idx="38">
                  <c:v>34394</c:v>
                </c:pt>
                <c:pt idx="39">
                  <c:v>34425</c:v>
                </c:pt>
                <c:pt idx="40">
                  <c:v>34455</c:v>
                </c:pt>
                <c:pt idx="41">
                  <c:v>34486</c:v>
                </c:pt>
                <c:pt idx="42">
                  <c:v>34516</c:v>
                </c:pt>
                <c:pt idx="43">
                  <c:v>34547</c:v>
                </c:pt>
                <c:pt idx="44">
                  <c:v>34578</c:v>
                </c:pt>
                <c:pt idx="45">
                  <c:v>34608</c:v>
                </c:pt>
                <c:pt idx="46">
                  <c:v>34639</c:v>
                </c:pt>
                <c:pt idx="47">
                  <c:v>34669</c:v>
                </c:pt>
                <c:pt idx="48">
                  <c:v>34700</c:v>
                </c:pt>
                <c:pt idx="49">
                  <c:v>34731</c:v>
                </c:pt>
                <c:pt idx="50">
                  <c:v>34759</c:v>
                </c:pt>
                <c:pt idx="51">
                  <c:v>34790</c:v>
                </c:pt>
                <c:pt idx="52">
                  <c:v>34820</c:v>
                </c:pt>
                <c:pt idx="53">
                  <c:v>34851</c:v>
                </c:pt>
                <c:pt idx="54">
                  <c:v>34881</c:v>
                </c:pt>
                <c:pt idx="55">
                  <c:v>34912</c:v>
                </c:pt>
                <c:pt idx="56">
                  <c:v>34943</c:v>
                </c:pt>
                <c:pt idx="57">
                  <c:v>34973</c:v>
                </c:pt>
                <c:pt idx="58">
                  <c:v>35004</c:v>
                </c:pt>
                <c:pt idx="59">
                  <c:v>35034</c:v>
                </c:pt>
                <c:pt idx="60">
                  <c:v>35065</c:v>
                </c:pt>
                <c:pt idx="61">
                  <c:v>35096</c:v>
                </c:pt>
                <c:pt idx="62">
                  <c:v>35125</c:v>
                </c:pt>
                <c:pt idx="63">
                  <c:v>35156</c:v>
                </c:pt>
                <c:pt idx="64">
                  <c:v>35186</c:v>
                </c:pt>
                <c:pt idx="65">
                  <c:v>35217</c:v>
                </c:pt>
                <c:pt idx="66">
                  <c:v>35247</c:v>
                </c:pt>
                <c:pt idx="67">
                  <c:v>35278</c:v>
                </c:pt>
                <c:pt idx="68">
                  <c:v>35309</c:v>
                </c:pt>
                <c:pt idx="69">
                  <c:v>35339</c:v>
                </c:pt>
                <c:pt idx="70">
                  <c:v>35370</c:v>
                </c:pt>
                <c:pt idx="71">
                  <c:v>35400</c:v>
                </c:pt>
                <c:pt idx="72">
                  <c:v>35431</c:v>
                </c:pt>
                <c:pt idx="73">
                  <c:v>35462</c:v>
                </c:pt>
                <c:pt idx="74">
                  <c:v>35490</c:v>
                </c:pt>
                <c:pt idx="75">
                  <c:v>35521</c:v>
                </c:pt>
                <c:pt idx="76">
                  <c:v>35551</c:v>
                </c:pt>
                <c:pt idx="77">
                  <c:v>35582</c:v>
                </c:pt>
                <c:pt idx="78">
                  <c:v>35612</c:v>
                </c:pt>
                <c:pt idx="79">
                  <c:v>35643</c:v>
                </c:pt>
                <c:pt idx="80">
                  <c:v>35674</c:v>
                </c:pt>
                <c:pt idx="81">
                  <c:v>35704</c:v>
                </c:pt>
                <c:pt idx="82">
                  <c:v>35735</c:v>
                </c:pt>
                <c:pt idx="83">
                  <c:v>35765</c:v>
                </c:pt>
                <c:pt idx="84">
                  <c:v>35796</c:v>
                </c:pt>
                <c:pt idx="85">
                  <c:v>35827</c:v>
                </c:pt>
                <c:pt idx="86">
                  <c:v>35855</c:v>
                </c:pt>
                <c:pt idx="87">
                  <c:v>35886</c:v>
                </c:pt>
                <c:pt idx="88">
                  <c:v>35916</c:v>
                </c:pt>
                <c:pt idx="89">
                  <c:v>35947</c:v>
                </c:pt>
                <c:pt idx="90">
                  <c:v>35977</c:v>
                </c:pt>
                <c:pt idx="91">
                  <c:v>36008</c:v>
                </c:pt>
                <c:pt idx="92">
                  <c:v>36039</c:v>
                </c:pt>
                <c:pt idx="93">
                  <c:v>36069</c:v>
                </c:pt>
                <c:pt idx="94">
                  <c:v>36100</c:v>
                </c:pt>
                <c:pt idx="95">
                  <c:v>36130</c:v>
                </c:pt>
                <c:pt idx="96">
                  <c:v>36161</c:v>
                </c:pt>
                <c:pt idx="97">
                  <c:v>36192</c:v>
                </c:pt>
                <c:pt idx="98">
                  <c:v>36220</c:v>
                </c:pt>
                <c:pt idx="99">
                  <c:v>36251</c:v>
                </c:pt>
                <c:pt idx="100">
                  <c:v>36281</c:v>
                </c:pt>
                <c:pt idx="101">
                  <c:v>36312</c:v>
                </c:pt>
                <c:pt idx="102">
                  <c:v>36342</c:v>
                </c:pt>
                <c:pt idx="103">
                  <c:v>36373</c:v>
                </c:pt>
                <c:pt idx="104">
                  <c:v>36404</c:v>
                </c:pt>
                <c:pt idx="105">
                  <c:v>36434</c:v>
                </c:pt>
                <c:pt idx="106">
                  <c:v>36465</c:v>
                </c:pt>
                <c:pt idx="107">
                  <c:v>36495</c:v>
                </c:pt>
                <c:pt idx="108">
                  <c:v>36526</c:v>
                </c:pt>
                <c:pt idx="109">
                  <c:v>36557</c:v>
                </c:pt>
                <c:pt idx="110">
                  <c:v>36586</c:v>
                </c:pt>
                <c:pt idx="111">
                  <c:v>36617</c:v>
                </c:pt>
                <c:pt idx="112">
                  <c:v>36647</c:v>
                </c:pt>
                <c:pt idx="113">
                  <c:v>36678</c:v>
                </c:pt>
                <c:pt idx="114">
                  <c:v>36708</c:v>
                </c:pt>
                <c:pt idx="115">
                  <c:v>36739</c:v>
                </c:pt>
                <c:pt idx="116">
                  <c:v>36770</c:v>
                </c:pt>
                <c:pt idx="117">
                  <c:v>36800</c:v>
                </c:pt>
                <c:pt idx="118">
                  <c:v>36831</c:v>
                </c:pt>
                <c:pt idx="119">
                  <c:v>36861</c:v>
                </c:pt>
                <c:pt idx="120">
                  <c:v>36892</c:v>
                </c:pt>
                <c:pt idx="121">
                  <c:v>36923</c:v>
                </c:pt>
                <c:pt idx="122">
                  <c:v>36951</c:v>
                </c:pt>
                <c:pt idx="123">
                  <c:v>36982</c:v>
                </c:pt>
                <c:pt idx="124">
                  <c:v>37012</c:v>
                </c:pt>
                <c:pt idx="125">
                  <c:v>37043</c:v>
                </c:pt>
                <c:pt idx="126">
                  <c:v>37073</c:v>
                </c:pt>
                <c:pt idx="127">
                  <c:v>37104</c:v>
                </c:pt>
                <c:pt idx="128">
                  <c:v>37135</c:v>
                </c:pt>
                <c:pt idx="129">
                  <c:v>37165</c:v>
                </c:pt>
                <c:pt idx="130">
                  <c:v>37196</c:v>
                </c:pt>
                <c:pt idx="131">
                  <c:v>37226</c:v>
                </c:pt>
                <c:pt idx="132">
                  <c:v>37257</c:v>
                </c:pt>
                <c:pt idx="133">
                  <c:v>37288</c:v>
                </c:pt>
                <c:pt idx="134">
                  <c:v>37316</c:v>
                </c:pt>
                <c:pt idx="135">
                  <c:v>37347</c:v>
                </c:pt>
                <c:pt idx="136">
                  <c:v>37377</c:v>
                </c:pt>
                <c:pt idx="137">
                  <c:v>37408</c:v>
                </c:pt>
                <c:pt idx="138">
                  <c:v>37438</c:v>
                </c:pt>
                <c:pt idx="139">
                  <c:v>37469</c:v>
                </c:pt>
                <c:pt idx="140">
                  <c:v>37500</c:v>
                </c:pt>
                <c:pt idx="141">
                  <c:v>37530</c:v>
                </c:pt>
                <c:pt idx="142">
                  <c:v>37561</c:v>
                </c:pt>
                <c:pt idx="143">
                  <c:v>37591</c:v>
                </c:pt>
                <c:pt idx="144">
                  <c:v>37622</c:v>
                </c:pt>
                <c:pt idx="145">
                  <c:v>37653</c:v>
                </c:pt>
                <c:pt idx="146">
                  <c:v>37681</c:v>
                </c:pt>
                <c:pt idx="147">
                  <c:v>37712</c:v>
                </c:pt>
                <c:pt idx="148">
                  <c:v>37742</c:v>
                </c:pt>
                <c:pt idx="149">
                  <c:v>37773</c:v>
                </c:pt>
                <c:pt idx="150">
                  <c:v>37803</c:v>
                </c:pt>
                <c:pt idx="151">
                  <c:v>37834</c:v>
                </c:pt>
                <c:pt idx="152">
                  <c:v>37865</c:v>
                </c:pt>
                <c:pt idx="153">
                  <c:v>37895</c:v>
                </c:pt>
                <c:pt idx="154">
                  <c:v>37926</c:v>
                </c:pt>
                <c:pt idx="155">
                  <c:v>37956</c:v>
                </c:pt>
                <c:pt idx="156">
                  <c:v>37987</c:v>
                </c:pt>
                <c:pt idx="157">
                  <c:v>38018</c:v>
                </c:pt>
                <c:pt idx="158">
                  <c:v>38047</c:v>
                </c:pt>
                <c:pt idx="159">
                  <c:v>38078</c:v>
                </c:pt>
                <c:pt idx="160">
                  <c:v>38108</c:v>
                </c:pt>
                <c:pt idx="161">
                  <c:v>38139</c:v>
                </c:pt>
                <c:pt idx="162">
                  <c:v>38169</c:v>
                </c:pt>
                <c:pt idx="163">
                  <c:v>38200</c:v>
                </c:pt>
                <c:pt idx="164">
                  <c:v>38231</c:v>
                </c:pt>
                <c:pt idx="165">
                  <c:v>38261</c:v>
                </c:pt>
                <c:pt idx="166">
                  <c:v>38292</c:v>
                </c:pt>
                <c:pt idx="167">
                  <c:v>38322</c:v>
                </c:pt>
                <c:pt idx="168">
                  <c:v>38353</c:v>
                </c:pt>
                <c:pt idx="169">
                  <c:v>38384</c:v>
                </c:pt>
                <c:pt idx="170">
                  <c:v>38412</c:v>
                </c:pt>
                <c:pt idx="171">
                  <c:v>38443</c:v>
                </c:pt>
                <c:pt idx="172">
                  <c:v>38473</c:v>
                </c:pt>
                <c:pt idx="173">
                  <c:v>38504</c:v>
                </c:pt>
                <c:pt idx="174">
                  <c:v>38534</c:v>
                </c:pt>
                <c:pt idx="175">
                  <c:v>38565</c:v>
                </c:pt>
                <c:pt idx="176">
                  <c:v>38596</c:v>
                </c:pt>
                <c:pt idx="177">
                  <c:v>38626</c:v>
                </c:pt>
                <c:pt idx="178">
                  <c:v>38657</c:v>
                </c:pt>
                <c:pt idx="179">
                  <c:v>38687</c:v>
                </c:pt>
                <c:pt idx="180">
                  <c:v>38718</c:v>
                </c:pt>
                <c:pt idx="181">
                  <c:v>38749</c:v>
                </c:pt>
                <c:pt idx="182">
                  <c:v>38777</c:v>
                </c:pt>
                <c:pt idx="183">
                  <c:v>38808</c:v>
                </c:pt>
                <c:pt idx="184">
                  <c:v>38838</c:v>
                </c:pt>
                <c:pt idx="185">
                  <c:v>38869</c:v>
                </c:pt>
                <c:pt idx="186">
                  <c:v>38899</c:v>
                </c:pt>
                <c:pt idx="187">
                  <c:v>38930</c:v>
                </c:pt>
                <c:pt idx="188">
                  <c:v>38961</c:v>
                </c:pt>
                <c:pt idx="189">
                  <c:v>38991</c:v>
                </c:pt>
                <c:pt idx="190">
                  <c:v>39022</c:v>
                </c:pt>
                <c:pt idx="191">
                  <c:v>39052</c:v>
                </c:pt>
                <c:pt idx="192">
                  <c:v>39083</c:v>
                </c:pt>
                <c:pt idx="193">
                  <c:v>39114</c:v>
                </c:pt>
                <c:pt idx="194">
                  <c:v>39142</c:v>
                </c:pt>
                <c:pt idx="195">
                  <c:v>39173</c:v>
                </c:pt>
                <c:pt idx="196">
                  <c:v>39203</c:v>
                </c:pt>
                <c:pt idx="197">
                  <c:v>39234</c:v>
                </c:pt>
                <c:pt idx="198">
                  <c:v>39264</c:v>
                </c:pt>
                <c:pt idx="199">
                  <c:v>39295</c:v>
                </c:pt>
                <c:pt idx="200">
                  <c:v>39326</c:v>
                </c:pt>
                <c:pt idx="201">
                  <c:v>39356</c:v>
                </c:pt>
                <c:pt idx="202">
                  <c:v>39387</c:v>
                </c:pt>
                <c:pt idx="203">
                  <c:v>39417</c:v>
                </c:pt>
                <c:pt idx="204">
                  <c:v>39448</c:v>
                </c:pt>
                <c:pt idx="205">
                  <c:v>39479</c:v>
                </c:pt>
                <c:pt idx="206">
                  <c:v>39508</c:v>
                </c:pt>
                <c:pt idx="207">
                  <c:v>39539</c:v>
                </c:pt>
                <c:pt idx="208">
                  <c:v>39569</c:v>
                </c:pt>
                <c:pt idx="209">
                  <c:v>39600</c:v>
                </c:pt>
                <c:pt idx="210">
                  <c:v>39630</c:v>
                </c:pt>
                <c:pt idx="211">
                  <c:v>39661</c:v>
                </c:pt>
                <c:pt idx="212">
                  <c:v>39692</c:v>
                </c:pt>
                <c:pt idx="213">
                  <c:v>39722</c:v>
                </c:pt>
                <c:pt idx="214">
                  <c:v>39753</c:v>
                </c:pt>
                <c:pt idx="215">
                  <c:v>39783</c:v>
                </c:pt>
                <c:pt idx="216">
                  <c:v>39814</c:v>
                </c:pt>
                <c:pt idx="217">
                  <c:v>39845</c:v>
                </c:pt>
                <c:pt idx="218">
                  <c:v>39873</c:v>
                </c:pt>
                <c:pt idx="219">
                  <c:v>39904</c:v>
                </c:pt>
                <c:pt idx="220">
                  <c:v>39934</c:v>
                </c:pt>
                <c:pt idx="221">
                  <c:v>39965</c:v>
                </c:pt>
                <c:pt idx="222">
                  <c:v>39995</c:v>
                </c:pt>
                <c:pt idx="223">
                  <c:v>40026</c:v>
                </c:pt>
                <c:pt idx="224">
                  <c:v>40057</c:v>
                </c:pt>
                <c:pt idx="225">
                  <c:v>40087</c:v>
                </c:pt>
                <c:pt idx="226">
                  <c:v>40118</c:v>
                </c:pt>
                <c:pt idx="227">
                  <c:v>40148</c:v>
                </c:pt>
                <c:pt idx="228">
                  <c:v>40179</c:v>
                </c:pt>
                <c:pt idx="229">
                  <c:v>40210</c:v>
                </c:pt>
                <c:pt idx="230">
                  <c:v>40238</c:v>
                </c:pt>
                <c:pt idx="231">
                  <c:v>40269</c:v>
                </c:pt>
                <c:pt idx="232">
                  <c:v>40299</c:v>
                </c:pt>
                <c:pt idx="233">
                  <c:v>40330</c:v>
                </c:pt>
                <c:pt idx="234">
                  <c:v>40360</c:v>
                </c:pt>
                <c:pt idx="235">
                  <c:v>40391</c:v>
                </c:pt>
                <c:pt idx="236">
                  <c:v>40422</c:v>
                </c:pt>
                <c:pt idx="237">
                  <c:v>40452</c:v>
                </c:pt>
                <c:pt idx="238">
                  <c:v>40483</c:v>
                </c:pt>
                <c:pt idx="239">
                  <c:v>40513</c:v>
                </c:pt>
                <c:pt idx="240">
                  <c:v>40544</c:v>
                </c:pt>
                <c:pt idx="241">
                  <c:v>40575</c:v>
                </c:pt>
                <c:pt idx="242">
                  <c:v>40603</c:v>
                </c:pt>
                <c:pt idx="243">
                  <c:v>40634</c:v>
                </c:pt>
                <c:pt idx="244">
                  <c:v>40664</c:v>
                </c:pt>
                <c:pt idx="245">
                  <c:v>40695</c:v>
                </c:pt>
                <c:pt idx="246">
                  <c:v>40725</c:v>
                </c:pt>
                <c:pt idx="247">
                  <c:v>40756</c:v>
                </c:pt>
                <c:pt idx="248">
                  <c:v>40787</c:v>
                </c:pt>
                <c:pt idx="249">
                  <c:v>40817</c:v>
                </c:pt>
                <c:pt idx="250">
                  <c:v>40848</c:v>
                </c:pt>
                <c:pt idx="251">
                  <c:v>40878</c:v>
                </c:pt>
                <c:pt idx="252">
                  <c:v>40909</c:v>
                </c:pt>
                <c:pt idx="253">
                  <c:v>40940</c:v>
                </c:pt>
                <c:pt idx="254">
                  <c:v>40969</c:v>
                </c:pt>
                <c:pt idx="255">
                  <c:v>41000</c:v>
                </c:pt>
                <c:pt idx="256">
                  <c:v>41030</c:v>
                </c:pt>
                <c:pt idx="257">
                  <c:v>41061</c:v>
                </c:pt>
                <c:pt idx="258">
                  <c:v>41091</c:v>
                </c:pt>
                <c:pt idx="259">
                  <c:v>41122</c:v>
                </c:pt>
                <c:pt idx="260">
                  <c:v>41153</c:v>
                </c:pt>
                <c:pt idx="261">
                  <c:v>41183</c:v>
                </c:pt>
                <c:pt idx="262">
                  <c:v>41214</c:v>
                </c:pt>
                <c:pt idx="263">
                  <c:v>41244</c:v>
                </c:pt>
                <c:pt idx="264">
                  <c:v>41275</c:v>
                </c:pt>
                <c:pt idx="265">
                  <c:v>41306</c:v>
                </c:pt>
                <c:pt idx="266">
                  <c:v>41334</c:v>
                </c:pt>
                <c:pt idx="267">
                  <c:v>41365</c:v>
                </c:pt>
                <c:pt idx="268">
                  <c:v>41395</c:v>
                </c:pt>
                <c:pt idx="269">
                  <c:v>41426</c:v>
                </c:pt>
                <c:pt idx="270">
                  <c:v>41456</c:v>
                </c:pt>
                <c:pt idx="271">
                  <c:v>41487</c:v>
                </c:pt>
                <c:pt idx="272">
                  <c:v>41518</c:v>
                </c:pt>
                <c:pt idx="273">
                  <c:v>41548</c:v>
                </c:pt>
                <c:pt idx="274">
                  <c:v>41579</c:v>
                </c:pt>
                <c:pt idx="275">
                  <c:v>41609</c:v>
                </c:pt>
                <c:pt idx="276">
                  <c:v>41640</c:v>
                </c:pt>
                <c:pt idx="277">
                  <c:v>41671</c:v>
                </c:pt>
                <c:pt idx="278">
                  <c:v>41699</c:v>
                </c:pt>
                <c:pt idx="279">
                  <c:v>41730</c:v>
                </c:pt>
                <c:pt idx="280">
                  <c:v>41760</c:v>
                </c:pt>
                <c:pt idx="281">
                  <c:v>41791</c:v>
                </c:pt>
                <c:pt idx="282">
                  <c:v>41821</c:v>
                </c:pt>
                <c:pt idx="283">
                  <c:v>41852</c:v>
                </c:pt>
                <c:pt idx="284">
                  <c:v>41883</c:v>
                </c:pt>
                <c:pt idx="285">
                  <c:v>41913</c:v>
                </c:pt>
                <c:pt idx="286">
                  <c:v>41944</c:v>
                </c:pt>
                <c:pt idx="287">
                  <c:v>41974</c:v>
                </c:pt>
                <c:pt idx="288">
                  <c:v>42005</c:v>
                </c:pt>
                <c:pt idx="289">
                  <c:v>42036</c:v>
                </c:pt>
                <c:pt idx="290">
                  <c:v>42064</c:v>
                </c:pt>
                <c:pt idx="291">
                  <c:v>42095</c:v>
                </c:pt>
                <c:pt idx="292">
                  <c:v>42125</c:v>
                </c:pt>
                <c:pt idx="293">
                  <c:v>42156</c:v>
                </c:pt>
                <c:pt idx="294">
                  <c:v>42186</c:v>
                </c:pt>
                <c:pt idx="295">
                  <c:v>42217</c:v>
                </c:pt>
                <c:pt idx="296">
                  <c:v>42248</c:v>
                </c:pt>
                <c:pt idx="297">
                  <c:v>42278</c:v>
                </c:pt>
                <c:pt idx="298">
                  <c:v>42309</c:v>
                </c:pt>
                <c:pt idx="299">
                  <c:v>42339</c:v>
                </c:pt>
                <c:pt idx="300">
                  <c:v>42370</c:v>
                </c:pt>
                <c:pt idx="301">
                  <c:v>42401</c:v>
                </c:pt>
                <c:pt idx="302">
                  <c:v>42430</c:v>
                </c:pt>
                <c:pt idx="303">
                  <c:v>42461</c:v>
                </c:pt>
                <c:pt idx="304">
                  <c:v>42491</c:v>
                </c:pt>
                <c:pt idx="305">
                  <c:v>42522</c:v>
                </c:pt>
                <c:pt idx="306">
                  <c:v>42552</c:v>
                </c:pt>
                <c:pt idx="307">
                  <c:v>42583</c:v>
                </c:pt>
                <c:pt idx="308">
                  <c:v>42614</c:v>
                </c:pt>
                <c:pt idx="309">
                  <c:v>42644</c:v>
                </c:pt>
                <c:pt idx="310">
                  <c:v>42675</c:v>
                </c:pt>
                <c:pt idx="311">
                  <c:v>42705</c:v>
                </c:pt>
                <c:pt idx="312">
                  <c:v>42736</c:v>
                </c:pt>
                <c:pt idx="313">
                  <c:v>42767</c:v>
                </c:pt>
                <c:pt idx="314">
                  <c:v>42795</c:v>
                </c:pt>
                <c:pt idx="315">
                  <c:v>42826</c:v>
                </c:pt>
                <c:pt idx="316">
                  <c:v>42856</c:v>
                </c:pt>
                <c:pt idx="317">
                  <c:v>42887</c:v>
                </c:pt>
                <c:pt idx="318">
                  <c:v>42917</c:v>
                </c:pt>
                <c:pt idx="319">
                  <c:v>42948</c:v>
                </c:pt>
                <c:pt idx="320">
                  <c:v>42979</c:v>
                </c:pt>
                <c:pt idx="321">
                  <c:v>43009</c:v>
                </c:pt>
                <c:pt idx="322">
                  <c:v>43040</c:v>
                </c:pt>
                <c:pt idx="323">
                  <c:v>43070</c:v>
                </c:pt>
                <c:pt idx="324">
                  <c:v>43101</c:v>
                </c:pt>
                <c:pt idx="325">
                  <c:v>43132</c:v>
                </c:pt>
                <c:pt idx="326">
                  <c:v>43160</c:v>
                </c:pt>
                <c:pt idx="327">
                  <c:v>43191</c:v>
                </c:pt>
                <c:pt idx="328">
                  <c:v>43221</c:v>
                </c:pt>
                <c:pt idx="329">
                  <c:v>43252</c:v>
                </c:pt>
              </c:numCache>
            </c:numRef>
          </c:cat>
          <c:val>
            <c:numRef>
              <c:f>'Dívida Pública'!$U$2:$U$331</c:f>
              <c:numCache>
                <c:formatCode>_-* #,##0_-;\-* #,##0_-;_-* "-"??_-;_-@_-</c:formatCode>
                <c:ptCount val="330"/>
                <c:pt idx="131" formatCode="0%">
                  <c:v>8.9243092113116762E-2</c:v>
                </c:pt>
                <c:pt idx="132" formatCode="0%">
                  <c:v>9.6138606601918086E-2</c:v>
                </c:pt>
                <c:pt idx="133" formatCode="0%">
                  <c:v>9.2751423563235347E-2</c:v>
                </c:pt>
                <c:pt idx="134" formatCode="0%">
                  <c:v>9.411181856394811E-2</c:v>
                </c:pt>
                <c:pt idx="135" formatCode="0%">
                  <c:v>9.0664373618810648E-2</c:v>
                </c:pt>
                <c:pt idx="136" formatCode="0%">
                  <c:v>9.257247231016294E-2</c:v>
                </c:pt>
                <c:pt idx="137" formatCode="0%">
                  <c:v>0.10538290158529784</c:v>
                </c:pt>
                <c:pt idx="138" formatCode="0%">
                  <c:v>9.6380503968400935E-2</c:v>
                </c:pt>
                <c:pt idx="139" formatCode="0%">
                  <c:v>9.096028967124295E-2</c:v>
                </c:pt>
                <c:pt idx="140" formatCode="0%">
                  <c:v>0.10871684664991103</c:v>
                </c:pt>
                <c:pt idx="141" formatCode="0%">
                  <c:v>0.1045323107925121</c:v>
                </c:pt>
                <c:pt idx="142" formatCode="0%">
                  <c:v>0.1020304799590612</c:v>
                </c:pt>
                <c:pt idx="143" formatCode="0%">
                  <c:v>9.6866617255554247E-2</c:v>
                </c:pt>
                <c:pt idx="144" formatCode="0%">
                  <c:v>0.10235001364824278</c:v>
                </c:pt>
                <c:pt idx="145" formatCode="0%">
                  <c:v>9.5977783135386061E-2</c:v>
                </c:pt>
                <c:pt idx="146" formatCode="0%">
                  <c:v>8.7867502450295468E-2</c:v>
                </c:pt>
                <c:pt idx="147" formatCode="0%">
                  <c:v>6.7762395520556087E-2</c:v>
                </c:pt>
                <c:pt idx="148" formatCode="0%">
                  <c:v>6.3789245653119636E-2</c:v>
                </c:pt>
                <c:pt idx="149" formatCode="0%">
                  <c:v>6.0857657248482425E-2</c:v>
                </c:pt>
                <c:pt idx="150" formatCode="0%">
                  <c:v>5.7805197208391584E-2</c:v>
                </c:pt>
                <c:pt idx="151" formatCode="0%">
                  <c:v>6.3617216487358172E-2</c:v>
                </c:pt>
                <c:pt idx="152" formatCode="0%">
                  <c:v>6.3420542190950321E-2</c:v>
                </c:pt>
                <c:pt idx="153" formatCode="0%">
                  <c:v>5.8007593531627724E-2</c:v>
                </c:pt>
                <c:pt idx="154" formatCode="0%">
                  <c:v>5.7824686170394927E-2</c:v>
                </c:pt>
                <c:pt idx="155" formatCode="0%">
                  <c:v>5.6153812263046145E-2</c:v>
                </c:pt>
                <c:pt idx="156" formatCode="0%">
                  <c:v>6.7900514961283479E-2</c:v>
                </c:pt>
                <c:pt idx="157" formatCode="0%">
                  <c:v>6.5266712362346088E-2</c:v>
                </c:pt>
                <c:pt idx="158" formatCode="0%">
                  <c:v>5.9468123790957721E-2</c:v>
                </c:pt>
                <c:pt idx="159" formatCode="0%">
                  <c:v>5.3482075129147565E-2</c:v>
                </c:pt>
                <c:pt idx="160" formatCode="0%">
                  <c:v>6.8103551773141813E-2</c:v>
                </c:pt>
                <c:pt idx="161" formatCode="0%">
                  <c:v>6.2845334398248659E-2</c:v>
                </c:pt>
                <c:pt idx="162" formatCode="0%">
                  <c:v>6.1096664912315482E-2</c:v>
                </c:pt>
                <c:pt idx="163" formatCode="0%">
                  <c:v>5.7965102553847576E-2</c:v>
                </c:pt>
                <c:pt idx="164" formatCode="0%">
                  <c:v>5.3535564165296021E-2</c:v>
                </c:pt>
                <c:pt idx="165" formatCode="0%">
                  <c:v>5.2447343676782332E-2</c:v>
                </c:pt>
                <c:pt idx="166" formatCode="0%">
                  <c:v>4.8001573129820833E-2</c:v>
                </c:pt>
                <c:pt idx="167" formatCode="0%">
                  <c:v>3.7020108353028464E-2</c:v>
                </c:pt>
                <c:pt idx="168" formatCode="0%">
                  <c:v>4.1566667233178679E-2</c:v>
                </c:pt>
                <c:pt idx="169" formatCode="0%">
                  <c:v>4.0325059469507062E-2</c:v>
                </c:pt>
                <c:pt idx="170" formatCode="0%">
                  <c:v>3.5693047543015347E-2</c:v>
                </c:pt>
                <c:pt idx="171" formatCode="0%">
                  <c:v>3.444879291177233E-2</c:v>
                </c:pt>
                <c:pt idx="172" formatCode="0%">
                  <c:v>2.9859883720153278E-2</c:v>
                </c:pt>
                <c:pt idx="173" formatCode="0%">
                  <c:v>2.7969892376609438E-2</c:v>
                </c:pt>
                <c:pt idx="174" formatCode="0%">
                  <c:v>2.9269907192688824E-2</c:v>
                </c:pt>
                <c:pt idx="175" formatCode="0%">
                  <c:v>3.2988140303226089E-2</c:v>
                </c:pt>
                <c:pt idx="176" formatCode="0%">
                  <c:v>3.1659713207624438E-2</c:v>
                </c:pt>
                <c:pt idx="177" formatCode="0%">
                  <c:v>3.5680213194350871E-2</c:v>
                </c:pt>
                <c:pt idx="178" formatCode="0%">
                  <c:v>2.7018968252333402E-2</c:v>
                </c:pt>
                <c:pt idx="179" formatCode="0%">
                  <c:v>2.0263580461771229E-2</c:v>
                </c:pt>
                <c:pt idx="180" formatCode="0%">
                  <c:v>3.559234114811078E-2</c:v>
                </c:pt>
                <c:pt idx="181" formatCode="0%">
                  <c:v>2.7051054215202468E-2</c:v>
                </c:pt>
                <c:pt idx="182" formatCode="0%">
                  <c:v>3.0122800216310388E-2</c:v>
                </c:pt>
                <c:pt idx="183" formatCode="0%">
                  <c:v>4.1575331080144863E-2</c:v>
                </c:pt>
                <c:pt idx="184" formatCode="0%">
                  <c:v>4.9432341471750844E-2</c:v>
                </c:pt>
                <c:pt idx="185" formatCode="0%">
                  <c:v>4.0626757835716232E-2</c:v>
                </c:pt>
                <c:pt idx="186" formatCode="0%">
                  <c:v>5.1544482455950467E-2</c:v>
                </c:pt>
                <c:pt idx="187" formatCode="0%">
                  <c:v>4.3638953946507221E-2</c:v>
                </c:pt>
                <c:pt idx="188" formatCode="0%">
                  <c:v>4.0602227321893163E-2</c:v>
                </c:pt>
                <c:pt idx="189" formatCode="0%">
                  <c:v>4.5057160299372311E-2</c:v>
                </c:pt>
                <c:pt idx="190" formatCode="0%">
                  <c:v>3.7577767751974196E-2</c:v>
                </c:pt>
                <c:pt idx="191" formatCode="0%">
                  <c:v>3.2109874524010665E-2</c:v>
                </c:pt>
                <c:pt idx="192" formatCode="0%">
                  <c:v>4.8191780954845602E-2</c:v>
                </c:pt>
                <c:pt idx="193" formatCode="0%">
                  <c:v>4.7852954322537333E-2</c:v>
                </c:pt>
                <c:pt idx="194" formatCode="0%">
                  <c:v>5.0432908875777303E-2</c:v>
                </c:pt>
                <c:pt idx="195" formatCode="0%">
                  <c:v>5.3857640813157553E-2</c:v>
                </c:pt>
                <c:pt idx="196" formatCode="0%">
                  <c:v>6.2038855050828269E-2</c:v>
                </c:pt>
                <c:pt idx="197" formatCode="0%">
                  <c:v>6.0948952498009613E-2</c:v>
                </c:pt>
                <c:pt idx="198" formatCode="0%">
                  <c:v>8.0982146896926496E-2</c:v>
                </c:pt>
                <c:pt idx="199" formatCode="0%">
                  <c:v>7.8106235675281674E-2</c:v>
                </c:pt>
                <c:pt idx="200" formatCode="0%">
                  <c:v>7.4297987339915342E-2</c:v>
                </c:pt>
                <c:pt idx="201" formatCode="0%">
                  <c:v>7.905028686511141E-2</c:v>
                </c:pt>
                <c:pt idx="202" formatCode="0%">
                  <c:v>7.20272193156688E-2</c:v>
                </c:pt>
                <c:pt idx="203" formatCode="0%">
                  <c:v>6.8896357932705682E-2</c:v>
                </c:pt>
                <c:pt idx="204" formatCode="0%">
                  <c:v>9.1078314971228466E-2</c:v>
                </c:pt>
                <c:pt idx="205" formatCode="0%">
                  <c:v>7.9770980391857954E-2</c:v>
                </c:pt>
                <c:pt idx="206" formatCode="0%">
                  <c:v>8.1159837614270577E-2</c:v>
                </c:pt>
                <c:pt idx="207" formatCode="0%">
                  <c:v>9.4749630802117929E-2</c:v>
                </c:pt>
                <c:pt idx="208" formatCode="0%">
                  <c:v>8.621026592583371E-2</c:v>
                </c:pt>
                <c:pt idx="209" formatCode="0%">
                  <c:v>8.8298395372019001E-2</c:v>
                </c:pt>
                <c:pt idx="210" formatCode="0%">
                  <c:v>0.1096692892279469</c:v>
                </c:pt>
                <c:pt idx="211" formatCode="0%">
                  <c:v>0.10130522628689863</c:v>
                </c:pt>
                <c:pt idx="212" formatCode="0%">
                  <c:v>0.10125695671696579</c:v>
                </c:pt>
                <c:pt idx="213" formatCode="0%">
                  <c:v>0.1051669530542589</c:v>
                </c:pt>
                <c:pt idx="214" formatCode="0%">
                  <c:v>9.5436707740038207E-2</c:v>
                </c:pt>
                <c:pt idx="215" formatCode="0%">
                  <c:v>0.10455816569116222</c:v>
                </c:pt>
                <c:pt idx="216" formatCode="0%">
                  <c:v>0.13008220157127318</c:v>
                </c:pt>
                <c:pt idx="217" formatCode="0%">
                  <c:v>0.12480490363520204</c:v>
                </c:pt>
                <c:pt idx="218" formatCode="0%">
                  <c:v>0.1255716340136446</c:v>
                </c:pt>
                <c:pt idx="219" formatCode="0%">
                  <c:v>0.12520394352116651</c:v>
                </c:pt>
                <c:pt idx="220" formatCode="0%">
                  <c:v>0.12906947460561993</c:v>
                </c:pt>
                <c:pt idx="221" formatCode="0%">
                  <c:v>0.12896594168188838</c:v>
                </c:pt>
                <c:pt idx="222" formatCode="0%">
                  <c:v>0.13622396954327717</c:v>
                </c:pt>
                <c:pt idx="223" formatCode="0%">
                  <c:v>0.13188261069130228</c:v>
                </c:pt>
                <c:pt idx="224" formatCode="0%">
                  <c:v>0.14117136242814499</c:v>
                </c:pt>
                <c:pt idx="225" formatCode="0%">
                  <c:v>0.15160598311102094</c:v>
                </c:pt>
                <c:pt idx="226" formatCode="0%">
                  <c:v>0.14254433557772472</c:v>
                </c:pt>
                <c:pt idx="227" formatCode="0%">
                  <c:v>0.1364249371312502</c:v>
                </c:pt>
                <c:pt idx="228" formatCode="0%">
                  <c:v>0.15887882514409118</c:v>
                </c:pt>
                <c:pt idx="229" formatCode="0%">
                  <c:v>0.14604471722899592</c:v>
                </c:pt>
                <c:pt idx="230" formatCode="0%">
                  <c:v>0.12464029921314856</c:v>
                </c:pt>
                <c:pt idx="231" formatCode="0%">
                  <c:v>0.10315042499436386</c:v>
                </c:pt>
                <c:pt idx="232" formatCode="0%">
                  <c:v>9.958779345859374E-2</c:v>
                </c:pt>
                <c:pt idx="233" formatCode="0%">
                  <c:v>0.10500962234266596</c:v>
                </c:pt>
                <c:pt idx="234" formatCode="0%">
                  <c:v>0.11060997088695136</c:v>
                </c:pt>
                <c:pt idx="235" formatCode="0%">
                  <c:v>0.1055934014776051</c:v>
                </c:pt>
                <c:pt idx="236" formatCode="0%">
                  <c:v>0.10840150904561587</c:v>
                </c:pt>
                <c:pt idx="237" formatCode="0%">
                  <c:v>0.11014396287923664</c:v>
                </c:pt>
                <c:pt idx="238" formatCode="0%">
                  <c:v>0.1055056140502495</c:v>
                </c:pt>
                <c:pt idx="239" formatCode="0%">
                  <c:v>7.4286484265852423E-2</c:v>
                </c:pt>
                <c:pt idx="240" formatCode="0%">
                  <c:v>0.10302835178101118</c:v>
                </c:pt>
                <c:pt idx="241" formatCode="0%">
                  <c:v>9.7672781232870154E-2</c:v>
                </c:pt>
                <c:pt idx="242" formatCode="0%">
                  <c:v>9.8374129281813411E-2</c:v>
                </c:pt>
                <c:pt idx="243" formatCode="0%">
                  <c:v>9.3398246264773929E-2</c:v>
                </c:pt>
                <c:pt idx="244" formatCode="0%">
                  <c:v>9.2080873148455505E-2</c:v>
                </c:pt>
                <c:pt idx="245" formatCode="0%">
                  <c:v>8.4313550036139995E-2</c:v>
                </c:pt>
                <c:pt idx="246" formatCode="0%">
                  <c:v>0.10611510491379569</c:v>
                </c:pt>
                <c:pt idx="247" formatCode="0%">
                  <c:v>9.9549421920553716E-2</c:v>
                </c:pt>
                <c:pt idx="248" formatCode="0%">
                  <c:v>9.0456447904419951E-2</c:v>
                </c:pt>
                <c:pt idx="249" formatCode="0%">
                  <c:v>9.0366653074864328E-2</c:v>
                </c:pt>
                <c:pt idx="250" formatCode="0%">
                  <c:v>8.732687085844304E-2</c:v>
                </c:pt>
                <c:pt idx="251" formatCode="0%">
                  <c:v>7.8118896032023696E-2</c:v>
                </c:pt>
                <c:pt idx="252" formatCode="0%">
                  <c:v>0.1030170608369448</c:v>
                </c:pt>
                <c:pt idx="253" formatCode="0%">
                  <c:v>0.1029292713235863</c:v>
                </c:pt>
                <c:pt idx="254" formatCode="0%">
                  <c:v>0.1068902775336124</c:v>
                </c:pt>
                <c:pt idx="255" formatCode="0%">
                  <c:v>0.1098227484690997</c:v>
                </c:pt>
                <c:pt idx="256" formatCode="0%">
                  <c:v>0.10281456002906177</c:v>
                </c:pt>
                <c:pt idx="257" formatCode="0%">
                  <c:v>9.6831574409303012E-2</c:v>
                </c:pt>
                <c:pt idx="258" formatCode="0%">
                  <c:v>0.12182603479023038</c:v>
                </c:pt>
                <c:pt idx="259" formatCode="0%">
                  <c:v>0.12499541321230574</c:v>
                </c:pt>
                <c:pt idx="260" formatCode="0%">
                  <c:v>0.12677507086029818</c:v>
                </c:pt>
                <c:pt idx="261" formatCode="0%">
                  <c:v>0.12761195009539059</c:v>
                </c:pt>
                <c:pt idx="262" formatCode="0%">
                  <c:v>0.12724979311840248</c:v>
                </c:pt>
                <c:pt idx="263" formatCode="0%">
                  <c:v>0.10883094078802262</c:v>
                </c:pt>
                <c:pt idx="264" formatCode="0%">
                  <c:v>0.1331129003826407</c:v>
                </c:pt>
                <c:pt idx="265" formatCode="0%">
                  <c:v>0.13027407418899359</c:v>
                </c:pt>
                <c:pt idx="266" formatCode="0%">
                  <c:v>0.13574184871049272</c:v>
                </c:pt>
                <c:pt idx="267" formatCode="0%">
                  <c:v>0.13833171795348256</c:v>
                </c:pt>
                <c:pt idx="268" formatCode="0%">
                  <c:v>0.14219767033293634</c:v>
                </c:pt>
                <c:pt idx="269" formatCode="0%">
                  <c:v>0.13131218564324745</c:v>
                </c:pt>
                <c:pt idx="270" formatCode="0%">
                  <c:v>0.14012408323234507</c:v>
                </c:pt>
                <c:pt idx="271" formatCode="0%">
                  <c:v>0.13251712565336821</c:v>
                </c:pt>
                <c:pt idx="272" formatCode="0%">
                  <c:v>0.13131639777174678</c:v>
                </c:pt>
                <c:pt idx="273" formatCode="0%">
                  <c:v>0.12934582278286849</c:v>
                </c:pt>
                <c:pt idx="274" formatCode="0%">
                  <c:v>0.11849700671917199</c:v>
                </c:pt>
                <c:pt idx="275" formatCode="0%">
                  <c:v>9.9169422300676408E-2</c:v>
                </c:pt>
                <c:pt idx="276" formatCode="0%">
                  <c:v>0.1270971865083072</c:v>
                </c:pt>
                <c:pt idx="277" formatCode="0%">
                  <c:v>0.11908962599888293</c:v>
                </c:pt>
                <c:pt idx="278" formatCode="0%">
                  <c:v>0.11888187483571133</c:v>
                </c:pt>
                <c:pt idx="279" formatCode="0%">
                  <c:v>0.12829815800514663</c:v>
                </c:pt>
                <c:pt idx="280" formatCode="0%">
                  <c:v>0.1199953624339323</c:v>
                </c:pt>
                <c:pt idx="281" formatCode="0%">
                  <c:v>0.11387253101812972</c:v>
                </c:pt>
                <c:pt idx="282" formatCode="0%">
                  <c:v>0.12581606652598926</c:v>
                </c:pt>
                <c:pt idx="283" formatCode="0%">
                  <c:v>0.13336057252762731</c:v>
                </c:pt>
                <c:pt idx="284" formatCode="0%">
                  <c:v>0.145031323679571</c:v>
                </c:pt>
                <c:pt idx="285" formatCode="0%">
                  <c:v>0.15524211568378984</c:v>
                </c:pt>
                <c:pt idx="286" formatCode="0%">
                  <c:v>0.15218719331368788</c:v>
                </c:pt>
                <c:pt idx="287" formatCode="0%">
                  <c:v>0.1400016050582969</c:v>
                </c:pt>
                <c:pt idx="288" formatCode="0%">
                  <c:v>0.15838583302974557</c:v>
                </c:pt>
                <c:pt idx="289" formatCode="0%">
                  <c:v>0.15469994942309162</c:v>
                </c:pt>
                <c:pt idx="290" formatCode="0%">
                  <c:v>0.14811846707563964</c:v>
                </c:pt>
                <c:pt idx="291" formatCode="0%">
                  <c:v>0.14484604370980028</c:v>
                </c:pt>
                <c:pt idx="292" formatCode="0%">
                  <c:v>0.14796549503463483</c:v>
                </c:pt>
                <c:pt idx="293" formatCode="0%">
                  <c:v>0.14112959283266097</c:v>
                </c:pt>
                <c:pt idx="294" formatCode="0%">
                  <c:v>0.15221912823493822</c:v>
                </c:pt>
                <c:pt idx="295" formatCode="0%">
                  <c:v>0.14628844416493114</c:v>
                </c:pt>
                <c:pt idx="296" formatCode="0%">
                  <c:v>0.14350781734046525</c:v>
                </c:pt>
                <c:pt idx="297" formatCode="0%">
                  <c:v>0.1620234625668372</c:v>
                </c:pt>
                <c:pt idx="298" formatCode="0%">
                  <c:v>0.15458363678637599</c:v>
                </c:pt>
                <c:pt idx="299" formatCode="0%">
                  <c:v>0.15232025360976809</c:v>
                </c:pt>
                <c:pt idx="300" formatCode="0%">
                  <c:v>0.17111307538944026</c:v>
                </c:pt>
                <c:pt idx="301" formatCode="0%">
                  <c:v>0.16252683133831086</c:v>
                </c:pt>
                <c:pt idx="302" formatCode="0%">
                  <c:v>0.15101519415259088</c:v>
                </c:pt>
                <c:pt idx="303" formatCode="0%">
                  <c:v>0.1708240503260009</c:v>
                </c:pt>
                <c:pt idx="304" formatCode="0%">
                  <c:v>0.16797434567108338</c:v>
                </c:pt>
                <c:pt idx="305" formatCode="0%">
                  <c:v>0.15824156585371385</c:v>
                </c:pt>
                <c:pt idx="306" formatCode="0%">
                  <c:v>0.17306677460241887</c:v>
                </c:pt>
                <c:pt idx="307" formatCode="0%">
                  <c:v>0.18071923372963367</c:v>
                </c:pt>
                <c:pt idx="308" formatCode="0%">
                  <c:v>0.17415485400174008</c:v>
                </c:pt>
                <c:pt idx="309" formatCode="0%">
                  <c:v>0.17619512134774937</c:v>
                </c:pt>
                <c:pt idx="310" formatCode="0%">
                  <c:v>0.17815451766486318</c:v>
                </c:pt>
                <c:pt idx="311" formatCode="0%">
                  <c:v>0.16735035269488835</c:v>
                </c:pt>
                <c:pt idx="312" formatCode="0%">
                  <c:v>0.18161142789020646</c:v>
                </c:pt>
                <c:pt idx="313" formatCode="0%">
                  <c:v>0.17610979765473395</c:v>
                </c:pt>
                <c:pt idx="314" formatCode="0%">
                  <c:v>0.17134390239305067</c:v>
                </c:pt>
                <c:pt idx="315" formatCode="0%">
                  <c:v>0.17224743671812262</c:v>
                </c:pt>
                <c:pt idx="316" formatCode="0%">
                  <c:v>0.18230207790381814</c:v>
                </c:pt>
                <c:pt idx="317" formatCode="0%">
                  <c:v>0.17129805846304275</c:v>
                </c:pt>
                <c:pt idx="318" formatCode="0%">
                  <c:v>0.18270551528914922</c:v>
                </c:pt>
                <c:pt idx="319" formatCode="0%">
                  <c:v>0.17886483836194805</c:v>
                </c:pt>
                <c:pt idx="320" formatCode="0%">
                  <c:v>0.17694960957466094</c:v>
                </c:pt>
                <c:pt idx="321" formatCode="0%">
                  <c:v>0.1809755262733623</c:v>
                </c:pt>
                <c:pt idx="322" formatCode="0%">
                  <c:v>0.17353034869362785</c:v>
                </c:pt>
                <c:pt idx="323" formatCode="0%">
                  <c:v>0.16234594546347778</c:v>
                </c:pt>
                <c:pt idx="324" formatCode="0%">
                  <c:v>0.17563743040953353</c:v>
                </c:pt>
                <c:pt idx="325" formatCode="0%">
                  <c:v>0.17378011861676726</c:v>
                </c:pt>
                <c:pt idx="326" formatCode="0%">
                  <c:v>0.16841888629502472</c:v>
                </c:pt>
                <c:pt idx="327" formatCode="0%">
                  <c:v>0.17146386400630498</c:v>
                </c:pt>
                <c:pt idx="328" formatCode="0%">
                  <c:v>0.17408698896833846</c:v>
                </c:pt>
                <c:pt idx="329" formatCode="0%">
                  <c:v>0.17133414632470276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0BB-4ADA-816A-1C96F423A8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352448"/>
        <c:axId val="129353984"/>
      </c:lineChart>
      <c:dateAx>
        <c:axId val="1293524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129353984"/>
        <c:crosses val="autoZero"/>
        <c:auto val="1"/>
        <c:lblOffset val="100"/>
        <c:baseTimeUnit val="months"/>
      </c:dateAx>
      <c:valAx>
        <c:axId val="129353984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129352448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Operações do mercado aberto e reservas internacionais/PIB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'Dívida Pública'!$T$1</c:f>
              <c:strCache>
                <c:ptCount val="1"/>
                <c:pt idx="0">
                  <c:v> Reservas 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'Dívida Pública'!$L$133:$L$331</c:f>
              <c:numCache>
                <c:formatCode>mmm\-yy</c:formatCode>
                <c:ptCount val="19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  <c:pt idx="169">
                  <c:v>42370</c:v>
                </c:pt>
                <c:pt idx="170">
                  <c:v>42401</c:v>
                </c:pt>
                <c:pt idx="171">
                  <c:v>42430</c:v>
                </c:pt>
                <c:pt idx="172">
                  <c:v>42461</c:v>
                </c:pt>
                <c:pt idx="173">
                  <c:v>42491</c:v>
                </c:pt>
                <c:pt idx="174">
                  <c:v>42522</c:v>
                </c:pt>
                <c:pt idx="175">
                  <c:v>42552</c:v>
                </c:pt>
                <c:pt idx="176">
                  <c:v>42583</c:v>
                </c:pt>
                <c:pt idx="177">
                  <c:v>42614</c:v>
                </c:pt>
                <c:pt idx="178">
                  <c:v>42644</c:v>
                </c:pt>
                <c:pt idx="179">
                  <c:v>42675</c:v>
                </c:pt>
                <c:pt idx="180">
                  <c:v>42705</c:v>
                </c:pt>
                <c:pt idx="181">
                  <c:v>42736</c:v>
                </c:pt>
                <c:pt idx="182">
                  <c:v>42767</c:v>
                </c:pt>
                <c:pt idx="183">
                  <c:v>42795</c:v>
                </c:pt>
                <c:pt idx="184">
                  <c:v>42826</c:v>
                </c:pt>
                <c:pt idx="185">
                  <c:v>42856</c:v>
                </c:pt>
                <c:pt idx="186">
                  <c:v>42887</c:v>
                </c:pt>
                <c:pt idx="187">
                  <c:v>42917</c:v>
                </c:pt>
                <c:pt idx="188">
                  <c:v>42948</c:v>
                </c:pt>
                <c:pt idx="189">
                  <c:v>42979</c:v>
                </c:pt>
                <c:pt idx="190">
                  <c:v>43009</c:v>
                </c:pt>
                <c:pt idx="191">
                  <c:v>43040</c:v>
                </c:pt>
                <c:pt idx="192">
                  <c:v>43070</c:v>
                </c:pt>
                <c:pt idx="193">
                  <c:v>43101</c:v>
                </c:pt>
                <c:pt idx="194">
                  <c:v>43132</c:v>
                </c:pt>
                <c:pt idx="195">
                  <c:v>43160</c:v>
                </c:pt>
                <c:pt idx="196">
                  <c:v>43191</c:v>
                </c:pt>
                <c:pt idx="197">
                  <c:v>43221</c:v>
                </c:pt>
                <c:pt idx="198">
                  <c:v>43252</c:v>
                </c:pt>
              </c:numCache>
            </c:numRef>
          </c:cat>
          <c:val>
            <c:numRef>
              <c:f>'Dívida Pública'!$T$133:$T$331</c:f>
              <c:numCache>
                <c:formatCode>0%</c:formatCode>
                <c:ptCount val="199"/>
                <c:pt idx="0">
                  <c:v>6.4097188404108801E-2</c:v>
                </c:pt>
                <c:pt idx="1">
                  <c:v>6.5226719848504949E-2</c:v>
                </c:pt>
                <c:pt idx="2">
                  <c:v>6.537735963205675E-2</c:v>
                </c:pt>
                <c:pt idx="3">
                  <c:v>6.7557146393457196E-2</c:v>
                </c:pt>
                <c:pt idx="4">
                  <c:v>6.1247166232954862E-2</c:v>
                </c:pt>
                <c:pt idx="5">
                  <c:v>6.1699684178612602E-2</c:v>
                </c:pt>
                <c:pt idx="6">
                  <c:v>7.9334990802955377E-2</c:v>
                </c:pt>
                <c:pt idx="7">
                  <c:v>7.4351543363535819E-2</c:v>
                </c:pt>
                <c:pt idx="8">
                  <c:v>7.2240049114635149E-2</c:v>
                </c:pt>
                <c:pt idx="9">
                  <c:v>7.4149033376603168E-2</c:v>
                </c:pt>
                <c:pt idx="10">
                  <c:v>6.9701190126695664E-2</c:v>
                </c:pt>
                <c:pt idx="11">
                  <c:v>6.9661386774945017E-2</c:v>
                </c:pt>
                <c:pt idx="12">
                  <c:v>7.4440822648916563E-2</c:v>
                </c:pt>
                <c:pt idx="13">
                  <c:v>7.5664930276192421E-2</c:v>
                </c:pt>
                <c:pt idx="14">
                  <c:v>7.4370976819782067E-2</c:v>
                </c:pt>
                <c:pt idx="15">
                  <c:v>8.0931858702543075E-2</c:v>
                </c:pt>
                <c:pt idx="16">
                  <c:v>7.8627836709753457E-2</c:v>
                </c:pt>
                <c:pt idx="17">
                  <c:v>8.1649725061094455E-2</c:v>
                </c:pt>
                <c:pt idx="18">
                  <c:v>8.9646244824694854E-2</c:v>
                </c:pt>
                <c:pt idx="19">
                  <c:v>8.8292168638341204E-2</c:v>
                </c:pt>
                <c:pt idx="20">
                  <c:v>8.804177377151505E-2</c:v>
                </c:pt>
                <c:pt idx="21">
                  <c:v>9.6235159397768194E-2</c:v>
                </c:pt>
                <c:pt idx="22">
                  <c:v>9.8131144746316137E-2</c:v>
                </c:pt>
                <c:pt idx="23">
                  <c:v>9.8134695911520936E-2</c:v>
                </c:pt>
                <c:pt idx="24">
                  <c:v>8.8113112059059237E-2</c:v>
                </c:pt>
                <c:pt idx="25">
                  <c:v>9.4097473806704135E-2</c:v>
                </c:pt>
                <c:pt idx="26">
                  <c:v>9.2627788680319456E-2</c:v>
                </c:pt>
                <c:pt idx="27">
                  <c:v>8.8723997414334316E-2</c:v>
                </c:pt>
                <c:pt idx="28">
                  <c:v>8.5550870832141634E-2</c:v>
                </c:pt>
                <c:pt idx="29">
                  <c:v>8.4331434741938424E-2</c:v>
                </c:pt>
                <c:pt idx="30">
                  <c:v>8.1676968947113515E-2</c:v>
                </c:pt>
                <c:pt idx="31">
                  <c:v>8.0110152315463229E-2</c:v>
                </c:pt>
                <c:pt idx="32">
                  <c:v>7.8685785935026953E-2</c:v>
                </c:pt>
                <c:pt idx="33">
                  <c:v>7.7431565657626905E-2</c:v>
                </c:pt>
                <c:pt idx="34">
                  <c:v>7.6266529745549719E-2</c:v>
                </c:pt>
                <c:pt idx="35">
                  <c:v>7.6106339660516026E-2</c:v>
                </c:pt>
                <c:pt idx="36">
                  <c:v>7.9085133276295821E-2</c:v>
                </c:pt>
                <c:pt idx="37">
                  <c:v>7.8664731983750111E-2</c:v>
                </c:pt>
                <c:pt idx="38">
                  <c:v>8.3809133904864247E-2</c:v>
                </c:pt>
                <c:pt idx="39">
                  <c:v>8.5710767942689461E-2</c:v>
                </c:pt>
                <c:pt idx="40">
                  <c:v>8.2970137430662547E-2</c:v>
                </c:pt>
                <c:pt idx="41">
                  <c:v>7.9754576763476692E-2</c:v>
                </c:pt>
                <c:pt idx="42">
                  <c:v>7.6793093263550272E-2</c:v>
                </c:pt>
                <c:pt idx="43">
                  <c:v>6.8578154932101468E-2</c:v>
                </c:pt>
                <c:pt idx="44">
                  <c:v>6.738831671290349E-2</c:v>
                </c:pt>
                <c:pt idx="45">
                  <c:v>6.8199056769530184E-2</c:v>
                </c:pt>
                <c:pt idx="46">
                  <c:v>7.047282425483109E-2</c:v>
                </c:pt>
                <c:pt idx="47">
                  <c:v>7.3621425437924451E-2</c:v>
                </c:pt>
                <c:pt idx="48">
                  <c:v>6.0310868616573123E-2</c:v>
                </c:pt>
                <c:pt idx="49">
                  <c:v>6.2557329810952134E-2</c:v>
                </c:pt>
                <c:pt idx="50">
                  <c:v>6.1955188132552387E-2</c:v>
                </c:pt>
                <c:pt idx="51">
                  <c:v>6.3321870455617643E-2</c:v>
                </c:pt>
                <c:pt idx="52">
                  <c:v>5.8949529620812569E-2</c:v>
                </c:pt>
                <c:pt idx="53">
                  <c:v>6.4751615674116955E-2</c:v>
                </c:pt>
                <c:pt idx="54">
                  <c:v>6.2930113883649857E-2</c:v>
                </c:pt>
                <c:pt idx="55">
                  <c:v>6.578124469859889E-2</c:v>
                </c:pt>
                <c:pt idx="56">
                  <c:v>6.901883225946627E-2</c:v>
                </c:pt>
                <c:pt idx="57">
                  <c:v>6.9704714665983492E-2</c:v>
                </c:pt>
                <c:pt idx="58">
                  <c:v>7.2948816076465653E-2</c:v>
                </c:pt>
                <c:pt idx="59">
                  <c:v>7.6259115065526989E-2</c:v>
                </c:pt>
                <c:pt idx="60">
                  <c:v>7.753270787389005E-2</c:v>
                </c:pt>
                <c:pt idx="61">
                  <c:v>8.0741070790027666E-2</c:v>
                </c:pt>
                <c:pt idx="62">
                  <c:v>8.798449523968338E-2</c:v>
                </c:pt>
                <c:pt idx="63">
                  <c:v>9.3468276168837447E-2</c:v>
                </c:pt>
                <c:pt idx="64">
                  <c:v>0.10188648753594558</c:v>
                </c:pt>
                <c:pt idx="65">
                  <c:v>0.11185505875623161</c:v>
                </c:pt>
                <c:pt idx="66">
                  <c:v>0.11822104471234089</c:v>
                </c:pt>
                <c:pt idx="67">
                  <c:v>0.12286305395287103</c:v>
                </c:pt>
                <c:pt idx="68">
                  <c:v>0.12458481268826338</c:v>
                </c:pt>
                <c:pt idx="69">
                  <c:v>0.12378001249290327</c:v>
                </c:pt>
                <c:pt idx="70">
                  <c:v>0.12480960670427714</c:v>
                </c:pt>
                <c:pt idx="71">
                  <c:v>0.12908125069534754</c:v>
                </c:pt>
                <c:pt idx="72">
                  <c:v>0.12910509451936197</c:v>
                </c:pt>
                <c:pt idx="73">
                  <c:v>0.13186425980406066</c:v>
                </c:pt>
                <c:pt idx="74">
                  <c:v>0.1331772733766578</c:v>
                </c:pt>
                <c:pt idx="75">
                  <c:v>0.13267010035599053</c:v>
                </c:pt>
                <c:pt idx="76">
                  <c:v>0.13057278235901576</c:v>
                </c:pt>
                <c:pt idx="77">
                  <c:v>0.12991337898111421</c:v>
                </c:pt>
                <c:pt idx="78">
                  <c:v>0.12940355009072679</c:v>
                </c:pt>
                <c:pt idx="79">
                  <c:v>0.12854572668961226</c:v>
                </c:pt>
                <c:pt idx="80">
                  <c:v>0.1273338566828274</c:v>
                </c:pt>
                <c:pt idx="81">
                  <c:v>0.12577095525698362</c:v>
                </c:pt>
                <c:pt idx="82">
                  <c:v>0.11833545717459179</c:v>
                </c:pt>
                <c:pt idx="83">
                  <c:v>0.11573014759759105</c:v>
                </c:pt>
                <c:pt idx="84">
                  <c:v>0.1144515984986713</c:v>
                </c:pt>
                <c:pt idx="85">
                  <c:v>0.11151634828033186</c:v>
                </c:pt>
                <c:pt idx="86">
                  <c:v>0.11120346853012295</c:v>
                </c:pt>
                <c:pt idx="87">
                  <c:v>0.11334863107402944</c:v>
                </c:pt>
                <c:pt idx="88">
                  <c:v>0.11385945174181306</c:v>
                </c:pt>
                <c:pt idx="89">
                  <c:v>0.1170088340699892</c:v>
                </c:pt>
                <c:pt idx="90">
                  <c:v>0.12113182170204687</c:v>
                </c:pt>
                <c:pt idx="91">
                  <c:v>0.12522653593019584</c:v>
                </c:pt>
                <c:pt idx="92">
                  <c:v>0.13063923945676081</c:v>
                </c:pt>
                <c:pt idx="93">
                  <c:v>0.13451828779033953</c:v>
                </c:pt>
                <c:pt idx="94">
                  <c:v>0.1402756336464196</c:v>
                </c:pt>
                <c:pt idx="95">
                  <c:v>0.14285504102986196</c:v>
                </c:pt>
                <c:pt idx="96">
                  <c:v>0.14260192657327583</c:v>
                </c:pt>
                <c:pt idx="97">
                  <c:v>0.1402569982783155</c:v>
                </c:pt>
                <c:pt idx="98">
                  <c:v>0.13711379878402322</c:v>
                </c:pt>
                <c:pt idx="99">
                  <c:v>0.13471567106050464</c:v>
                </c:pt>
                <c:pt idx="100">
                  <c:v>0.13310832082201715</c:v>
                </c:pt>
                <c:pt idx="101">
                  <c:v>0.13122292500895655</c:v>
                </c:pt>
                <c:pt idx="102">
                  <c:v>0.12999995788818602</c:v>
                </c:pt>
                <c:pt idx="103">
                  <c:v>0.12918332379671596</c:v>
                </c:pt>
                <c:pt idx="104">
                  <c:v>0.12829095653618455</c:v>
                </c:pt>
                <c:pt idx="105">
                  <c:v>0.13228898216173279</c:v>
                </c:pt>
                <c:pt idx="106">
                  <c:v>0.13427368509207055</c:v>
                </c:pt>
                <c:pt idx="107">
                  <c:v>0.13170844525629719</c:v>
                </c:pt>
                <c:pt idx="108">
                  <c:v>0.13059145739031636</c:v>
                </c:pt>
                <c:pt idx="109">
                  <c:v>0.13277821064292245</c:v>
                </c:pt>
                <c:pt idx="110">
                  <c:v>0.13498919100884046</c:v>
                </c:pt>
                <c:pt idx="111">
                  <c:v>0.13744864655540961</c:v>
                </c:pt>
                <c:pt idx="112">
                  <c:v>0.14025612619636213</c:v>
                </c:pt>
                <c:pt idx="113">
                  <c:v>0.14009634796802686</c:v>
                </c:pt>
                <c:pt idx="114">
                  <c:v>0.13912595669620587</c:v>
                </c:pt>
                <c:pt idx="115">
                  <c:v>0.14144370432800543</c:v>
                </c:pt>
                <c:pt idx="116">
                  <c:v>0.1422062338094231</c:v>
                </c:pt>
                <c:pt idx="117">
                  <c:v>0.13888738208562268</c:v>
                </c:pt>
                <c:pt idx="118">
                  <c:v>0.13835491558796736</c:v>
                </c:pt>
                <c:pt idx="119">
                  <c:v>0.13630020158954859</c:v>
                </c:pt>
                <c:pt idx="120">
                  <c:v>0.13463931823406627</c:v>
                </c:pt>
                <c:pt idx="121">
                  <c:v>0.13632039074847263</c:v>
                </c:pt>
                <c:pt idx="122">
                  <c:v>0.13745901747114253</c:v>
                </c:pt>
                <c:pt idx="123">
                  <c:v>0.14146863498777715</c:v>
                </c:pt>
                <c:pt idx="124">
                  <c:v>0.14581059540488536</c:v>
                </c:pt>
                <c:pt idx="125">
                  <c:v>0.14589626361082875</c:v>
                </c:pt>
                <c:pt idx="126">
                  <c:v>0.14737479347544513</c:v>
                </c:pt>
                <c:pt idx="127">
                  <c:v>0.14894597654992259</c:v>
                </c:pt>
                <c:pt idx="128">
                  <c:v>0.15003522449113785</c:v>
                </c:pt>
                <c:pt idx="129">
                  <c:v>0.15151778356485568</c:v>
                </c:pt>
                <c:pt idx="130">
                  <c:v>0.15156983902171933</c:v>
                </c:pt>
                <c:pt idx="131">
                  <c:v>0.15269128468969687</c:v>
                </c:pt>
                <c:pt idx="132">
                  <c:v>0.15146745484921562</c:v>
                </c:pt>
                <c:pt idx="133">
                  <c:v>0.15127950838673165</c:v>
                </c:pt>
                <c:pt idx="134">
                  <c:v>0.15152364462909315</c:v>
                </c:pt>
                <c:pt idx="135">
                  <c:v>0.15293385798273124</c:v>
                </c:pt>
                <c:pt idx="136">
                  <c:v>0.15309289082720118</c:v>
                </c:pt>
                <c:pt idx="137">
                  <c:v>0.15145659125931371</c:v>
                </c:pt>
                <c:pt idx="138">
                  <c:v>0.14945462462027198</c:v>
                </c:pt>
                <c:pt idx="139">
                  <c:v>0.15039520651503971</c:v>
                </c:pt>
                <c:pt idx="140">
                  <c:v>0.14857535731773391</c:v>
                </c:pt>
                <c:pt idx="141">
                  <c:v>0.14914760667698387</c:v>
                </c:pt>
                <c:pt idx="142">
                  <c:v>0.14763065216707028</c:v>
                </c:pt>
                <c:pt idx="143">
                  <c:v>0.14693293659948969</c:v>
                </c:pt>
                <c:pt idx="144">
                  <c:v>0.14535709694369944</c:v>
                </c:pt>
                <c:pt idx="145">
                  <c:v>0.145989447275925</c:v>
                </c:pt>
                <c:pt idx="146">
                  <c:v>0.14619313923320218</c:v>
                </c:pt>
                <c:pt idx="147">
                  <c:v>0.14665489097651638</c:v>
                </c:pt>
                <c:pt idx="148">
                  <c:v>0.14792735566253831</c:v>
                </c:pt>
                <c:pt idx="149">
                  <c:v>0.14869142692865381</c:v>
                </c:pt>
                <c:pt idx="150">
                  <c:v>0.15091757799179889</c:v>
                </c:pt>
                <c:pt idx="151">
                  <c:v>0.15246883115621268</c:v>
                </c:pt>
                <c:pt idx="152">
                  <c:v>0.15379899426503565</c:v>
                </c:pt>
                <c:pt idx="153">
                  <c:v>0.15231536554948336</c:v>
                </c:pt>
                <c:pt idx="154">
                  <c:v>0.15264328221327758</c:v>
                </c:pt>
                <c:pt idx="155">
                  <c:v>0.15278026356004865</c:v>
                </c:pt>
                <c:pt idx="156">
                  <c:v>0.14809506391294422</c:v>
                </c:pt>
                <c:pt idx="157">
                  <c:v>0.15051505558289963</c:v>
                </c:pt>
                <c:pt idx="158">
                  <c:v>0.15435144396747161</c:v>
                </c:pt>
                <c:pt idx="159">
                  <c:v>0.15767892779163695</c:v>
                </c:pt>
                <c:pt idx="160">
                  <c:v>0.16229296651663661</c:v>
                </c:pt>
                <c:pt idx="161">
                  <c:v>0.16747951882075912</c:v>
                </c:pt>
                <c:pt idx="162">
                  <c:v>0.1722451466289909</c:v>
                </c:pt>
                <c:pt idx="163">
                  <c:v>0.17663999693010227</c:v>
                </c:pt>
                <c:pt idx="164">
                  <c:v>0.18146862022649135</c:v>
                </c:pt>
                <c:pt idx="165">
                  <c:v>0.18344166969128581</c:v>
                </c:pt>
                <c:pt idx="166">
                  <c:v>0.18910001209260105</c:v>
                </c:pt>
                <c:pt idx="167">
                  <c:v>0.19264797615373158</c:v>
                </c:pt>
                <c:pt idx="168">
                  <c:v>0.19845805069458983</c:v>
                </c:pt>
                <c:pt idx="169">
                  <c:v>0.19959044284762811</c:v>
                </c:pt>
                <c:pt idx="170">
                  <c:v>0.20067220565316132</c:v>
                </c:pt>
                <c:pt idx="171">
                  <c:v>0.20015231133286965</c:v>
                </c:pt>
                <c:pt idx="172">
                  <c:v>0.20280351853614562</c:v>
                </c:pt>
                <c:pt idx="173">
                  <c:v>0.20363937295700593</c:v>
                </c:pt>
                <c:pt idx="174">
                  <c:v>0.20380132292440281</c:v>
                </c:pt>
                <c:pt idx="175">
                  <c:v>0.2068925339658006</c:v>
                </c:pt>
                <c:pt idx="176">
                  <c:v>0.20665108785237241</c:v>
                </c:pt>
                <c:pt idx="177">
                  <c:v>0.20691802925208486</c:v>
                </c:pt>
                <c:pt idx="178">
                  <c:v>0.20542263255178073</c:v>
                </c:pt>
                <c:pt idx="179">
                  <c:v>0.20393458133707035</c:v>
                </c:pt>
                <c:pt idx="180">
                  <c:v>0.20309876176391053</c:v>
                </c:pt>
                <c:pt idx="181">
                  <c:v>0.20242475022254128</c:v>
                </c:pt>
                <c:pt idx="182">
                  <c:v>0.2011022496815717</c:v>
                </c:pt>
                <c:pt idx="183">
                  <c:v>0.19922958953249456</c:v>
                </c:pt>
                <c:pt idx="184">
                  <c:v>0.1998668425042138</c:v>
                </c:pt>
                <c:pt idx="185">
                  <c:v>0.19825030054200243</c:v>
                </c:pt>
                <c:pt idx="186">
                  <c:v>0.19663652103373436</c:v>
                </c:pt>
                <c:pt idx="187">
                  <c:v>0.19639424923059001</c:v>
                </c:pt>
                <c:pt idx="188">
                  <c:v>0.19449723440593594</c:v>
                </c:pt>
                <c:pt idx="189">
                  <c:v>0.19206837086681253</c:v>
                </c:pt>
                <c:pt idx="190">
                  <c:v>0.18935700434870273</c:v>
                </c:pt>
                <c:pt idx="191">
                  <c:v>0.18751897673974566</c:v>
                </c:pt>
                <c:pt idx="192">
                  <c:v>0.18196521576656882</c:v>
                </c:pt>
                <c:pt idx="193">
                  <c:v>0.18393012142684745</c:v>
                </c:pt>
                <c:pt idx="194">
                  <c:v>0.1859855852353979</c:v>
                </c:pt>
                <c:pt idx="195">
                  <c:v>0.18899236964287938</c:v>
                </c:pt>
                <c:pt idx="196">
                  <c:v>0.19027567461462039</c:v>
                </c:pt>
                <c:pt idx="197">
                  <c:v>0.19362971503887536</c:v>
                </c:pt>
                <c:pt idx="198">
                  <c:v>0.193434639734992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DC-44AB-BC69-A5A160DAD018}"/>
            </c:ext>
          </c:extLst>
        </c:ser>
        <c:ser>
          <c:idx val="1"/>
          <c:order val="1"/>
          <c:tx>
            <c:strRef>
              <c:f>'Dívida Pública'!$U$1</c:f>
              <c:strCache>
                <c:ptCount val="1"/>
                <c:pt idx="0">
                  <c:v> Compromissadas 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'Dívida Pública'!$L$133:$L$331</c:f>
              <c:numCache>
                <c:formatCode>mmm\-yy</c:formatCode>
                <c:ptCount val="199"/>
                <c:pt idx="0">
                  <c:v>37226</c:v>
                </c:pt>
                <c:pt idx="1">
                  <c:v>37257</c:v>
                </c:pt>
                <c:pt idx="2">
                  <c:v>37288</c:v>
                </c:pt>
                <c:pt idx="3">
                  <c:v>37316</c:v>
                </c:pt>
                <c:pt idx="4">
                  <c:v>37347</c:v>
                </c:pt>
                <c:pt idx="5">
                  <c:v>37377</c:v>
                </c:pt>
                <c:pt idx="6">
                  <c:v>37408</c:v>
                </c:pt>
                <c:pt idx="7">
                  <c:v>37438</c:v>
                </c:pt>
                <c:pt idx="8">
                  <c:v>37469</c:v>
                </c:pt>
                <c:pt idx="9">
                  <c:v>37500</c:v>
                </c:pt>
                <c:pt idx="10">
                  <c:v>37530</c:v>
                </c:pt>
                <c:pt idx="11">
                  <c:v>37561</c:v>
                </c:pt>
                <c:pt idx="12">
                  <c:v>37591</c:v>
                </c:pt>
                <c:pt idx="13">
                  <c:v>37622</c:v>
                </c:pt>
                <c:pt idx="14">
                  <c:v>37653</c:v>
                </c:pt>
                <c:pt idx="15">
                  <c:v>37681</c:v>
                </c:pt>
                <c:pt idx="16">
                  <c:v>37712</c:v>
                </c:pt>
                <c:pt idx="17">
                  <c:v>37742</c:v>
                </c:pt>
                <c:pt idx="18">
                  <c:v>37773</c:v>
                </c:pt>
                <c:pt idx="19">
                  <c:v>37803</c:v>
                </c:pt>
                <c:pt idx="20">
                  <c:v>37834</c:v>
                </c:pt>
                <c:pt idx="21">
                  <c:v>37865</c:v>
                </c:pt>
                <c:pt idx="22">
                  <c:v>37895</c:v>
                </c:pt>
                <c:pt idx="23">
                  <c:v>37926</c:v>
                </c:pt>
                <c:pt idx="24">
                  <c:v>37956</c:v>
                </c:pt>
                <c:pt idx="25">
                  <c:v>37987</c:v>
                </c:pt>
                <c:pt idx="26">
                  <c:v>38018</c:v>
                </c:pt>
                <c:pt idx="27">
                  <c:v>38047</c:v>
                </c:pt>
                <c:pt idx="28">
                  <c:v>38078</c:v>
                </c:pt>
                <c:pt idx="29">
                  <c:v>38108</c:v>
                </c:pt>
                <c:pt idx="30">
                  <c:v>38139</c:v>
                </c:pt>
                <c:pt idx="31">
                  <c:v>38169</c:v>
                </c:pt>
                <c:pt idx="32">
                  <c:v>38200</c:v>
                </c:pt>
                <c:pt idx="33">
                  <c:v>38231</c:v>
                </c:pt>
                <c:pt idx="34">
                  <c:v>38261</c:v>
                </c:pt>
                <c:pt idx="35">
                  <c:v>38292</c:v>
                </c:pt>
                <c:pt idx="36">
                  <c:v>38322</c:v>
                </c:pt>
                <c:pt idx="37">
                  <c:v>38353</c:v>
                </c:pt>
                <c:pt idx="38">
                  <c:v>38384</c:v>
                </c:pt>
                <c:pt idx="39">
                  <c:v>38412</c:v>
                </c:pt>
                <c:pt idx="40">
                  <c:v>38443</c:v>
                </c:pt>
                <c:pt idx="41">
                  <c:v>38473</c:v>
                </c:pt>
                <c:pt idx="42">
                  <c:v>38504</c:v>
                </c:pt>
                <c:pt idx="43">
                  <c:v>38534</c:v>
                </c:pt>
                <c:pt idx="44">
                  <c:v>38565</c:v>
                </c:pt>
                <c:pt idx="45">
                  <c:v>38596</c:v>
                </c:pt>
                <c:pt idx="46">
                  <c:v>38626</c:v>
                </c:pt>
                <c:pt idx="47">
                  <c:v>38657</c:v>
                </c:pt>
                <c:pt idx="48">
                  <c:v>38687</c:v>
                </c:pt>
                <c:pt idx="49">
                  <c:v>38718</c:v>
                </c:pt>
                <c:pt idx="50">
                  <c:v>38749</c:v>
                </c:pt>
                <c:pt idx="51">
                  <c:v>38777</c:v>
                </c:pt>
                <c:pt idx="52">
                  <c:v>38808</c:v>
                </c:pt>
                <c:pt idx="53">
                  <c:v>38838</c:v>
                </c:pt>
                <c:pt idx="54">
                  <c:v>38869</c:v>
                </c:pt>
                <c:pt idx="55">
                  <c:v>38899</c:v>
                </c:pt>
                <c:pt idx="56">
                  <c:v>38930</c:v>
                </c:pt>
                <c:pt idx="57">
                  <c:v>38961</c:v>
                </c:pt>
                <c:pt idx="58">
                  <c:v>38991</c:v>
                </c:pt>
                <c:pt idx="59">
                  <c:v>39022</c:v>
                </c:pt>
                <c:pt idx="60">
                  <c:v>39052</c:v>
                </c:pt>
                <c:pt idx="61">
                  <c:v>39083</c:v>
                </c:pt>
                <c:pt idx="62">
                  <c:v>39114</c:v>
                </c:pt>
                <c:pt idx="63">
                  <c:v>39142</c:v>
                </c:pt>
                <c:pt idx="64">
                  <c:v>39173</c:v>
                </c:pt>
                <c:pt idx="65">
                  <c:v>39203</c:v>
                </c:pt>
                <c:pt idx="66">
                  <c:v>39234</c:v>
                </c:pt>
                <c:pt idx="67">
                  <c:v>39264</c:v>
                </c:pt>
                <c:pt idx="68">
                  <c:v>39295</c:v>
                </c:pt>
                <c:pt idx="69">
                  <c:v>39326</c:v>
                </c:pt>
                <c:pt idx="70">
                  <c:v>39356</c:v>
                </c:pt>
                <c:pt idx="71">
                  <c:v>39387</c:v>
                </c:pt>
                <c:pt idx="72">
                  <c:v>39417</c:v>
                </c:pt>
                <c:pt idx="73">
                  <c:v>39448</c:v>
                </c:pt>
                <c:pt idx="74">
                  <c:v>39479</c:v>
                </c:pt>
                <c:pt idx="75">
                  <c:v>39508</c:v>
                </c:pt>
                <c:pt idx="76">
                  <c:v>39539</c:v>
                </c:pt>
                <c:pt idx="77">
                  <c:v>39569</c:v>
                </c:pt>
                <c:pt idx="78">
                  <c:v>39600</c:v>
                </c:pt>
                <c:pt idx="79">
                  <c:v>39630</c:v>
                </c:pt>
                <c:pt idx="80">
                  <c:v>39661</c:v>
                </c:pt>
                <c:pt idx="81">
                  <c:v>39692</c:v>
                </c:pt>
                <c:pt idx="82">
                  <c:v>39722</c:v>
                </c:pt>
                <c:pt idx="83">
                  <c:v>39753</c:v>
                </c:pt>
                <c:pt idx="84">
                  <c:v>39783</c:v>
                </c:pt>
                <c:pt idx="85">
                  <c:v>39814</c:v>
                </c:pt>
                <c:pt idx="86">
                  <c:v>39845</c:v>
                </c:pt>
                <c:pt idx="87">
                  <c:v>39873</c:v>
                </c:pt>
                <c:pt idx="88">
                  <c:v>39904</c:v>
                </c:pt>
                <c:pt idx="89">
                  <c:v>39934</c:v>
                </c:pt>
                <c:pt idx="90">
                  <c:v>39965</c:v>
                </c:pt>
                <c:pt idx="91">
                  <c:v>39995</c:v>
                </c:pt>
                <c:pt idx="92">
                  <c:v>40026</c:v>
                </c:pt>
                <c:pt idx="93">
                  <c:v>40057</c:v>
                </c:pt>
                <c:pt idx="94">
                  <c:v>40087</c:v>
                </c:pt>
                <c:pt idx="95">
                  <c:v>40118</c:v>
                </c:pt>
                <c:pt idx="96">
                  <c:v>40148</c:v>
                </c:pt>
                <c:pt idx="97">
                  <c:v>40179</c:v>
                </c:pt>
                <c:pt idx="98">
                  <c:v>40210</c:v>
                </c:pt>
                <c:pt idx="99">
                  <c:v>40238</c:v>
                </c:pt>
                <c:pt idx="100">
                  <c:v>40269</c:v>
                </c:pt>
                <c:pt idx="101">
                  <c:v>40299</c:v>
                </c:pt>
                <c:pt idx="102">
                  <c:v>40330</c:v>
                </c:pt>
                <c:pt idx="103">
                  <c:v>40360</c:v>
                </c:pt>
                <c:pt idx="104">
                  <c:v>40391</c:v>
                </c:pt>
                <c:pt idx="105">
                  <c:v>40422</c:v>
                </c:pt>
                <c:pt idx="106">
                  <c:v>40452</c:v>
                </c:pt>
                <c:pt idx="107">
                  <c:v>40483</c:v>
                </c:pt>
                <c:pt idx="108">
                  <c:v>40513</c:v>
                </c:pt>
                <c:pt idx="109">
                  <c:v>40544</c:v>
                </c:pt>
                <c:pt idx="110">
                  <c:v>40575</c:v>
                </c:pt>
                <c:pt idx="111">
                  <c:v>40603</c:v>
                </c:pt>
                <c:pt idx="112">
                  <c:v>40634</c:v>
                </c:pt>
                <c:pt idx="113">
                  <c:v>40664</c:v>
                </c:pt>
                <c:pt idx="114">
                  <c:v>40695</c:v>
                </c:pt>
                <c:pt idx="115">
                  <c:v>40725</c:v>
                </c:pt>
                <c:pt idx="116">
                  <c:v>40756</c:v>
                </c:pt>
                <c:pt idx="117">
                  <c:v>40787</c:v>
                </c:pt>
                <c:pt idx="118">
                  <c:v>40817</c:v>
                </c:pt>
                <c:pt idx="119">
                  <c:v>40848</c:v>
                </c:pt>
                <c:pt idx="120">
                  <c:v>40878</c:v>
                </c:pt>
                <c:pt idx="121">
                  <c:v>40909</c:v>
                </c:pt>
                <c:pt idx="122">
                  <c:v>40940</c:v>
                </c:pt>
                <c:pt idx="123">
                  <c:v>40969</c:v>
                </c:pt>
                <c:pt idx="124">
                  <c:v>41000</c:v>
                </c:pt>
                <c:pt idx="125">
                  <c:v>41030</c:v>
                </c:pt>
                <c:pt idx="126">
                  <c:v>41061</c:v>
                </c:pt>
                <c:pt idx="127">
                  <c:v>41091</c:v>
                </c:pt>
                <c:pt idx="128">
                  <c:v>41122</c:v>
                </c:pt>
                <c:pt idx="129">
                  <c:v>41153</c:v>
                </c:pt>
                <c:pt idx="130">
                  <c:v>41183</c:v>
                </c:pt>
                <c:pt idx="131">
                  <c:v>41214</c:v>
                </c:pt>
                <c:pt idx="132">
                  <c:v>41244</c:v>
                </c:pt>
                <c:pt idx="133">
                  <c:v>41275</c:v>
                </c:pt>
                <c:pt idx="134">
                  <c:v>41306</c:v>
                </c:pt>
                <c:pt idx="135">
                  <c:v>41334</c:v>
                </c:pt>
                <c:pt idx="136">
                  <c:v>41365</c:v>
                </c:pt>
                <c:pt idx="137">
                  <c:v>41395</c:v>
                </c:pt>
                <c:pt idx="138">
                  <c:v>41426</c:v>
                </c:pt>
                <c:pt idx="139">
                  <c:v>41456</c:v>
                </c:pt>
                <c:pt idx="140">
                  <c:v>41487</c:v>
                </c:pt>
                <c:pt idx="141">
                  <c:v>41518</c:v>
                </c:pt>
                <c:pt idx="142">
                  <c:v>41548</c:v>
                </c:pt>
                <c:pt idx="143">
                  <c:v>41579</c:v>
                </c:pt>
                <c:pt idx="144">
                  <c:v>41609</c:v>
                </c:pt>
                <c:pt idx="145">
                  <c:v>41640</c:v>
                </c:pt>
                <c:pt idx="146">
                  <c:v>41671</c:v>
                </c:pt>
                <c:pt idx="147">
                  <c:v>41699</c:v>
                </c:pt>
                <c:pt idx="148">
                  <c:v>41730</c:v>
                </c:pt>
                <c:pt idx="149">
                  <c:v>41760</c:v>
                </c:pt>
                <c:pt idx="150">
                  <c:v>41791</c:v>
                </c:pt>
                <c:pt idx="151">
                  <c:v>41821</c:v>
                </c:pt>
                <c:pt idx="152">
                  <c:v>41852</c:v>
                </c:pt>
                <c:pt idx="153">
                  <c:v>41883</c:v>
                </c:pt>
                <c:pt idx="154">
                  <c:v>41913</c:v>
                </c:pt>
                <c:pt idx="155">
                  <c:v>41944</c:v>
                </c:pt>
                <c:pt idx="156">
                  <c:v>41974</c:v>
                </c:pt>
                <c:pt idx="157">
                  <c:v>42005</c:v>
                </c:pt>
                <c:pt idx="158">
                  <c:v>42036</c:v>
                </c:pt>
                <c:pt idx="159">
                  <c:v>42064</c:v>
                </c:pt>
                <c:pt idx="160">
                  <c:v>42095</c:v>
                </c:pt>
                <c:pt idx="161">
                  <c:v>42125</c:v>
                </c:pt>
                <c:pt idx="162">
                  <c:v>42156</c:v>
                </c:pt>
                <c:pt idx="163">
                  <c:v>42186</c:v>
                </c:pt>
                <c:pt idx="164">
                  <c:v>42217</c:v>
                </c:pt>
                <c:pt idx="165">
                  <c:v>42248</c:v>
                </c:pt>
                <c:pt idx="166">
                  <c:v>42278</c:v>
                </c:pt>
                <c:pt idx="167">
                  <c:v>42309</c:v>
                </c:pt>
                <c:pt idx="168">
                  <c:v>42339</c:v>
                </c:pt>
                <c:pt idx="169">
                  <c:v>42370</c:v>
                </c:pt>
                <c:pt idx="170">
                  <c:v>42401</c:v>
                </c:pt>
                <c:pt idx="171">
                  <c:v>42430</c:v>
                </c:pt>
                <c:pt idx="172">
                  <c:v>42461</c:v>
                </c:pt>
                <c:pt idx="173">
                  <c:v>42491</c:v>
                </c:pt>
                <c:pt idx="174">
                  <c:v>42522</c:v>
                </c:pt>
                <c:pt idx="175">
                  <c:v>42552</c:v>
                </c:pt>
                <c:pt idx="176">
                  <c:v>42583</c:v>
                </c:pt>
                <c:pt idx="177">
                  <c:v>42614</c:v>
                </c:pt>
                <c:pt idx="178">
                  <c:v>42644</c:v>
                </c:pt>
                <c:pt idx="179">
                  <c:v>42675</c:v>
                </c:pt>
                <c:pt idx="180">
                  <c:v>42705</c:v>
                </c:pt>
                <c:pt idx="181">
                  <c:v>42736</c:v>
                </c:pt>
                <c:pt idx="182">
                  <c:v>42767</c:v>
                </c:pt>
                <c:pt idx="183">
                  <c:v>42795</c:v>
                </c:pt>
                <c:pt idx="184">
                  <c:v>42826</c:v>
                </c:pt>
                <c:pt idx="185">
                  <c:v>42856</c:v>
                </c:pt>
                <c:pt idx="186">
                  <c:v>42887</c:v>
                </c:pt>
                <c:pt idx="187">
                  <c:v>42917</c:v>
                </c:pt>
                <c:pt idx="188">
                  <c:v>42948</c:v>
                </c:pt>
                <c:pt idx="189">
                  <c:v>42979</c:v>
                </c:pt>
                <c:pt idx="190">
                  <c:v>43009</c:v>
                </c:pt>
                <c:pt idx="191">
                  <c:v>43040</c:v>
                </c:pt>
                <c:pt idx="192">
                  <c:v>43070</c:v>
                </c:pt>
                <c:pt idx="193">
                  <c:v>43101</c:v>
                </c:pt>
                <c:pt idx="194">
                  <c:v>43132</c:v>
                </c:pt>
                <c:pt idx="195">
                  <c:v>43160</c:v>
                </c:pt>
                <c:pt idx="196">
                  <c:v>43191</c:v>
                </c:pt>
                <c:pt idx="197">
                  <c:v>43221</c:v>
                </c:pt>
                <c:pt idx="198">
                  <c:v>43252</c:v>
                </c:pt>
              </c:numCache>
            </c:numRef>
          </c:cat>
          <c:val>
            <c:numRef>
              <c:f>'Dívida Pública'!$U$133:$U$331</c:f>
              <c:numCache>
                <c:formatCode>0%</c:formatCode>
                <c:ptCount val="199"/>
                <c:pt idx="0">
                  <c:v>8.9243092113116762E-2</c:v>
                </c:pt>
                <c:pt idx="1">
                  <c:v>9.6138606601918086E-2</c:v>
                </c:pt>
                <c:pt idx="2">
                  <c:v>9.2751423563235347E-2</c:v>
                </c:pt>
                <c:pt idx="3">
                  <c:v>9.411181856394811E-2</c:v>
                </c:pt>
                <c:pt idx="4">
                  <c:v>9.0664373618810648E-2</c:v>
                </c:pt>
                <c:pt idx="5">
                  <c:v>9.257247231016294E-2</c:v>
                </c:pt>
                <c:pt idx="6">
                  <c:v>0.10538290158529784</c:v>
                </c:pt>
                <c:pt idx="7">
                  <c:v>9.6380503968400935E-2</c:v>
                </c:pt>
                <c:pt idx="8">
                  <c:v>9.096028967124295E-2</c:v>
                </c:pt>
                <c:pt idx="9">
                  <c:v>0.10871684664991103</c:v>
                </c:pt>
                <c:pt idx="10">
                  <c:v>0.1045323107925121</c:v>
                </c:pt>
                <c:pt idx="11">
                  <c:v>0.1020304799590612</c:v>
                </c:pt>
                <c:pt idx="12">
                  <c:v>9.6866617255554247E-2</c:v>
                </c:pt>
                <c:pt idx="13">
                  <c:v>0.10235001364824278</c:v>
                </c:pt>
                <c:pt idx="14">
                  <c:v>9.5977783135386061E-2</c:v>
                </c:pt>
                <c:pt idx="15">
                  <c:v>8.7867502450295468E-2</c:v>
                </c:pt>
                <c:pt idx="16">
                  <c:v>6.7762395520556087E-2</c:v>
                </c:pt>
                <c:pt idx="17">
                  <c:v>6.3789245653119636E-2</c:v>
                </c:pt>
                <c:pt idx="18">
                  <c:v>6.0857657248482425E-2</c:v>
                </c:pt>
                <c:pt idx="19">
                  <c:v>5.7805197208391584E-2</c:v>
                </c:pt>
                <c:pt idx="20">
                  <c:v>6.3617216487358172E-2</c:v>
                </c:pt>
                <c:pt idx="21">
                  <c:v>6.3420542190950321E-2</c:v>
                </c:pt>
                <c:pt idx="22">
                  <c:v>5.8007593531627724E-2</c:v>
                </c:pt>
                <c:pt idx="23">
                  <c:v>5.7824686170394927E-2</c:v>
                </c:pt>
                <c:pt idx="24">
                  <c:v>5.6153812263046145E-2</c:v>
                </c:pt>
                <c:pt idx="25">
                  <c:v>6.7900514961283479E-2</c:v>
                </c:pt>
                <c:pt idx="26">
                  <c:v>6.5266712362346088E-2</c:v>
                </c:pt>
                <c:pt idx="27">
                  <c:v>5.9468123790957721E-2</c:v>
                </c:pt>
                <c:pt idx="28">
                  <c:v>5.3482075129147565E-2</c:v>
                </c:pt>
                <c:pt idx="29">
                  <c:v>6.8103551773141813E-2</c:v>
                </c:pt>
                <c:pt idx="30">
                  <c:v>6.2845334398248659E-2</c:v>
                </c:pt>
                <c:pt idx="31">
                  <c:v>6.1096664912315482E-2</c:v>
                </c:pt>
                <c:pt idx="32">
                  <c:v>5.7965102553847576E-2</c:v>
                </c:pt>
                <c:pt idx="33">
                  <c:v>5.3535564165296021E-2</c:v>
                </c:pt>
                <c:pt idx="34">
                  <c:v>5.2447343676782332E-2</c:v>
                </c:pt>
                <c:pt idx="35">
                  <c:v>4.8001573129820833E-2</c:v>
                </c:pt>
                <c:pt idx="36">
                  <c:v>3.7020108353028464E-2</c:v>
                </c:pt>
                <c:pt idx="37">
                  <c:v>4.1566667233178679E-2</c:v>
                </c:pt>
                <c:pt idx="38">
                  <c:v>4.0325059469507062E-2</c:v>
                </c:pt>
                <c:pt idx="39">
                  <c:v>3.5693047543015347E-2</c:v>
                </c:pt>
                <c:pt idx="40">
                  <c:v>3.444879291177233E-2</c:v>
                </c:pt>
                <c:pt idx="41">
                  <c:v>2.9859883720153278E-2</c:v>
                </c:pt>
                <c:pt idx="42">
                  <c:v>2.7969892376609438E-2</c:v>
                </c:pt>
                <c:pt idx="43">
                  <c:v>2.9269907192688824E-2</c:v>
                </c:pt>
                <c:pt idx="44">
                  <c:v>3.2988140303226089E-2</c:v>
                </c:pt>
                <c:pt idx="45">
                  <c:v>3.1659713207624438E-2</c:v>
                </c:pt>
                <c:pt idx="46">
                  <c:v>3.5680213194350871E-2</c:v>
                </c:pt>
                <c:pt idx="47">
                  <c:v>2.7018968252333402E-2</c:v>
                </c:pt>
                <c:pt idx="48">
                  <c:v>2.0263580461771229E-2</c:v>
                </c:pt>
                <c:pt idx="49">
                  <c:v>3.559234114811078E-2</c:v>
                </c:pt>
                <c:pt idx="50">
                  <c:v>2.7051054215202468E-2</c:v>
                </c:pt>
                <c:pt idx="51">
                  <c:v>3.0122800216310388E-2</c:v>
                </c:pt>
                <c:pt idx="52">
                  <c:v>4.1575331080144863E-2</c:v>
                </c:pt>
                <c:pt idx="53">
                  <c:v>4.9432341471750844E-2</c:v>
                </c:pt>
                <c:pt idx="54">
                  <c:v>4.0626757835716232E-2</c:v>
                </c:pt>
                <c:pt idx="55">
                  <c:v>5.1544482455950467E-2</c:v>
                </c:pt>
                <c:pt idx="56">
                  <c:v>4.3638953946507221E-2</c:v>
                </c:pt>
                <c:pt idx="57">
                  <c:v>4.0602227321893163E-2</c:v>
                </c:pt>
                <c:pt idx="58">
                  <c:v>4.5057160299372311E-2</c:v>
                </c:pt>
                <c:pt idx="59">
                  <c:v>3.7577767751974196E-2</c:v>
                </c:pt>
                <c:pt idx="60">
                  <c:v>3.2109874524010665E-2</c:v>
                </c:pt>
                <c:pt idx="61">
                  <c:v>4.8191780954845602E-2</c:v>
                </c:pt>
                <c:pt idx="62">
                  <c:v>4.7852954322537333E-2</c:v>
                </c:pt>
                <c:pt idx="63">
                  <c:v>5.0432908875777303E-2</c:v>
                </c:pt>
                <c:pt idx="64">
                  <c:v>5.3857640813157553E-2</c:v>
                </c:pt>
                <c:pt idx="65">
                  <c:v>6.2038855050828269E-2</c:v>
                </c:pt>
                <c:pt idx="66">
                  <c:v>6.0948952498009613E-2</c:v>
                </c:pt>
                <c:pt idx="67">
                  <c:v>8.0982146896926496E-2</c:v>
                </c:pt>
                <c:pt idx="68">
                  <c:v>7.8106235675281674E-2</c:v>
                </c:pt>
                <c:pt idx="69">
                  <c:v>7.4297987339915342E-2</c:v>
                </c:pt>
                <c:pt idx="70">
                  <c:v>7.905028686511141E-2</c:v>
                </c:pt>
                <c:pt idx="71">
                  <c:v>7.20272193156688E-2</c:v>
                </c:pt>
                <c:pt idx="72">
                  <c:v>6.8896357932705682E-2</c:v>
                </c:pt>
                <c:pt idx="73">
                  <c:v>9.1078314971228466E-2</c:v>
                </c:pt>
                <c:pt idx="74">
                  <c:v>7.9770980391857954E-2</c:v>
                </c:pt>
                <c:pt idx="75">
                  <c:v>8.1159837614270577E-2</c:v>
                </c:pt>
                <c:pt idx="76">
                  <c:v>9.4749630802117929E-2</c:v>
                </c:pt>
                <c:pt idx="77">
                  <c:v>8.621026592583371E-2</c:v>
                </c:pt>
                <c:pt idx="78">
                  <c:v>8.8298395372019001E-2</c:v>
                </c:pt>
                <c:pt idx="79">
                  <c:v>0.1096692892279469</c:v>
                </c:pt>
                <c:pt idx="80">
                  <c:v>0.10130522628689863</c:v>
                </c:pt>
                <c:pt idx="81">
                  <c:v>0.10125695671696579</c:v>
                </c:pt>
                <c:pt idx="82">
                  <c:v>0.1051669530542589</c:v>
                </c:pt>
                <c:pt idx="83">
                  <c:v>9.5436707740038207E-2</c:v>
                </c:pt>
                <c:pt idx="84">
                  <c:v>0.10455816569116222</c:v>
                </c:pt>
                <c:pt idx="85">
                  <c:v>0.13008220157127318</c:v>
                </c:pt>
                <c:pt idx="86">
                  <c:v>0.12480490363520204</c:v>
                </c:pt>
                <c:pt idx="87">
                  <c:v>0.1255716340136446</c:v>
                </c:pt>
                <c:pt idx="88">
                  <c:v>0.12520394352116651</c:v>
                </c:pt>
                <c:pt idx="89">
                  <c:v>0.12906947460561993</c:v>
                </c:pt>
                <c:pt idx="90">
                  <c:v>0.12896594168188838</c:v>
                </c:pt>
                <c:pt idx="91">
                  <c:v>0.13622396954327717</c:v>
                </c:pt>
                <c:pt idx="92">
                  <c:v>0.13188261069130228</c:v>
                </c:pt>
                <c:pt idx="93">
                  <c:v>0.14117136242814499</c:v>
                </c:pt>
                <c:pt idx="94">
                  <c:v>0.15160598311102094</c:v>
                </c:pt>
                <c:pt idx="95">
                  <c:v>0.14254433557772472</c:v>
                </c:pt>
                <c:pt idx="96">
                  <c:v>0.1364249371312502</c:v>
                </c:pt>
                <c:pt idx="97">
                  <c:v>0.15887882514409118</c:v>
                </c:pt>
                <c:pt idx="98">
                  <c:v>0.14604471722899592</c:v>
                </c:pt>
                <c:pt idx="99">
                  <c:v>0.12464029921314856</c:v>
                </c:pt>
                <c:pt idx="100">
                  <c:v>0.10315042499436386</c:v>
                </c:pt>
                <c:pt idx="101">
                  <c:v>9.958779345859374E-2</c:v>
                </c:pt>
                <c:pt idx="102">
                  <c:v>0.10500962234266596</c:v>
                </c:pt>
                <c:pt idx="103">
                  <c:v>0.11060997088695136</c:v>
                </c:pt>
                <c:pt idx="104">
                  <c:v>0.1055934014776051</c:v>
                </c:pt>
                <c:pt idx="105">
                  <c:v>0.10840150904561587</c:v>
                </c:pt>
                <c:pt idx="106">
                  <c:v>0.11014396287923664</c:v>
                </c:pt>
                <c:pt idx="107">
                  <c:v>0.1055056140502495</c:v>
                </c:pt>
                <c:pt idx="108">
                  <c:v>7.4286484265852423E-2</c:v>
                </c:pt>
                <c:pt idx="109">
                  <c:v>0.10302835178101118</c:v>
                </c:pt>
                <c:pt idx="110">
                  <c:v>9.7672781232870154E-2</c:v>
                </c:pt>
                <c:pt idx="111">
                  <c:v>9.8374129281813411E-2</c:v>
                </c:pt>
                <c:pt idx="112">
                  <c:v>9.3398246264773929E-2</c:v>
                </c:pt>
                <c:pt idx="113">
                  <c:v>9.2080873148455505E-2</c:v>
                </c:pt>
                <c:pt idx="114">
                  <c:v>8.4313550036139995E-2</c:v>
                </c:pt>
                <c:pt idx="115">
                  <c:v>0.10611510491379569</c:v>
                </c:pt>
                <c:pt idx="116">
                  <c:v>9.9549421920553716E-2</c:v>
                </c:pt>
                <c:pt idx="117">
                  <c:v>9.0456447904419951E-2</c:v>
                </c:pt>
                <c:pt idx="118">
                  <c:v>9.0366653074864328E-2</c:v>
                </c:pt>
                <c:pt idx="119">
                  <c:v>8.732687085844304E-2</c:v>
                </c:pt>
                <c:pt idx="120">
                  <c:v>7.8118896032023696E-2</c:v>
                </c:pt>
                <c:pt idx="121">
                  <c:v>0.1030170608369448</c:v>
                </c:pt>
                <c:pt idx="122">
                  <c:v>0.1029292713235863</c:v>
                </c:pt>
                <c:pt idx="123">
                  <c:v>0.1068902775336124</c:v>
                </c:pt>
                <c:pt idx="124">
                  <c:v>0.1098227484690997</c:v>
                </c:pt>
                <c:pt idx="125">
                  <c:v>0.10281456002906177</c:v>
                </c:pt>
                <c:pt idx="126">
                  <c:v>9.6831574409303012E-2</c:v>
                </c:pt>
                <c:pt idx="127">
                  <c:v>0.12182603479023038</c:v>
                </c:pt>
                <c:pt idx="128">
                  <c:v>0.12499541321230574</c:v>
                </c:pt>
                <c:pt idx="129">
                  <c:v>0.12677507086029818</c:v>
                </c:pt>
                <c:pt idx="130">
                  <c:v>0.12761195009539059</c:v>
                </c:pt>
                <c:pt idx="131">
                  <c:v>0.12724979311840248</c:v>
                </c:pt>
                <c:pt idx="132">
                  <c:v>0.10883094078802262</c:v>
                </c:pt>
                <c:pt idx="133">
                  <c:v>0.1331129003826407</c:v>
                </c:pt>
                <c:pt idx="134">
                  <c:v>0.13027407418899359</c:v>
                </c:pt>
                <c:pt idx="135">
                  <c:v>0.13574184871049272</c:v>
                </c:pt>
                <c:pt idx="136">
                  <c:v>0.13833171795348256</c:v>
                </c:pt>
                <c:pt idx="137">
                  <c:v>0.14219767033293634</c:v>
                </c:pt>
                <c:pt idx="138">
                  <c:v>0.13131218564324745</c:v>
                </c:pt>
                <c:pt idx="139">
                  <c:v>0.14012408323234507</c:v>
                </c:pt>
                <c:pt idx="140">
                  <c:v>0.13251712565336821</c:v>
                </c:pt>
                <c:pt idx="141">
                  <c:v>0.13131639777174678</c:v>
                </c:pt>
                <c:pt idx="142">
                  <c:v>0.12934582278286849</c:v>
                </c:pt>
                <c:pt idx="143">
                  <c:v>0.11849700671917199</c:v>
                </c:pt>
                <c:pt idx="144">
                  <c:v>9.9169422300676408E-2</c:v>
                </c:pt>
                <c:pt idx="145">
                  <c:v>0.1270971865083072</c:v>
                </c:pt>
                <c:pt idx="146">
                  <c:v>0.11908962599888293</c:v>
                </c:pt>
                <c:pt idx="147">
                  <c:v>0.11888187483571133</c:v>
                </c:pt>
                <c:pt idx="148">
                  <c:v>0.12829815800514663</c:v>
                </c:pt>
                <c:pt idx="149">
                  <c:v>0.1199953624339323</c:v>
                </c:pt>
                <c:pt idx="150">
                  <c:v>0.11387253101812972</c:v>
                </c:pt>
                <c:pt idx="151">
                  <c:v>0.12581606652598926</c:v>
                </c:pt>
                <c:pt idx="152">
                  <c:v>0.13336057252762731</c:v>
                </c:pt>
                <c:pt idx="153">
                  <c:v>0.145031323679571</c:v>
                </c:pt>
                <c:pt idx="154">
                  <c:v>0.15524211568378984</c:v>
                </c:pt>
                <c:pt idx="155">
                  <c:v>0.15218719331368788</c:v>
                </c:pt>
                <c:pt idx="156">
                  <c:v>0.1400016050582969</c:v>
                </c:pt>
                <c:pt idx="157">
                  <c:v>0.15838583302974557</c:v>
                </c:pt>
                <c:pt idx="158">
                  <c:v>0.15469994942309162</c:v>
                </c:pt>
                <c:pt idx="159">
                  <c:v>0.14811846707563964</c:v>
                </c:pt>
                <c:pt idx="160">
                  <c:v>0.14484604370980028</c:v>
                </c:pt>
                <c:pt idx="161">
                  <c:v>0.14796549503463483</c:v>
                </c:pt>
                <c:pt idx="162">
                  <c:v>0.14112959283266097</c:v>
                </c:pt>
                <c:pt idx="163">
                  <c:v>0.15221912823493822</c:v>
                </c:pt>
                <c:pt idx="164">
                  <c:v>0.14628844416493114</c:v>
                </c:pt>
                <c:pt idx="165">
                  <c:v>0.14350781734046525</c:v>
                </c:pt>
                <c:pt idx="166">
                  <c:v>0.1620234625668372</c:v>
                </c:pt>
                <c:pt idx="167">
                  <c:v>0.15458363678637599</c:v>
                </c:pt>
                <c:pt idx="168">
                  <c:v>0.15232025360976809</c:v>
                </c:pt>
                <c:pt idx="169">
                  <c:v>0.17111307538944026</c:v>
                </c:pt>
                <c:pt idx="170">
                  <c:v>0.16252683133831086</c:v>
                </c:pt>
                <c:pt idx="171">
                  <c:v>0.15101519415259088</c:v>
                </c:pt>
                <c:pt idx="172">
                  <c:v>0.1708240503260009</c:v>
                </c:pt>
                <c:pt idx="173">
                  <c:v>0.16797434567108338</c:v>
                </c:pt>
                <c:pt idx="174">
                  <c:v>0.15824156585371385</c:v>
                </c:pt>
                <c:pt idx="175">
                  <c:v>0.17306677460241887</c:v>
                </c:pt>
                <c:pt idx="176">
                  <c:v>0.18071923372963367</c:v>
                </c:pt>
                <c:pt idx="177">
                  <c:v>0.17415485400174008</c:v>
                </c:pt>
                <c:pt idx="178">
                  <c:v>0.17619512134774937</c:v>
                </c:pt>
                <c:pt idx="179">
                  <c:v>0.17815451766486318</c:v>
                </c:pt>
                <c:pt idx="180">
                  <c:v>0.16735035269488835</c:v>
                </c:pt>
                <c:pt idx="181">
                  <c:v>0.18161142789020646</c:v>
                </c:pt>
                <c:pt idx="182">
                  <c:v>0.17610979765473395</c:v>
                </c:pt>
                <c:pt idx="183">
                  <c:v>0.17134390239305067</c:v>
                </c:pt>
                <c:pt idx="184">
                  <c:v>0.17224743671812262</c:v>
                </c:pt>
                <c:pt idx="185">
                  <c:v>0.18230207790381814</c:v>
                </c:pt>
                <c:pt idx="186">
                  <c:v>0.17129805846304275</c:v>
                </c:pt>
                <c:pt idx="187">
                  <c:v>0.18270551528914922</c:v>
                </c:pt>
                <c:pt idx="188">
                  <c:v>0.17886483836194805</c:v>
                </c:pt>
                <c:pt idx="189">
                  <c:v>0.17694960957466094</c:v>
                </c:pt>
                <c:pt idx="190">
                  <c:v>0.1809755262733623</c:v>
                </c:pt>
                <c:pt idx="191">
                  <c:v>0.17353034869362785</c:v>
                </c:pt>
                <c:pt idx="192">
                  <c:v>0.16234594546347778</c:v>
                </c:pt>
                <c:pt idx="193">
                  <c:v>0.17563743040953353</c:v>
                </c:pt>
                <c:pt idx="194">
                  <c:v>0.17378011861676726</c:v>
                </c:pt>
                <c:pt idx="195">
                  <c:v>0.16841888629502472</c:v>
                </c:pt>
                <c:pt idx="196">
                  <c:v>0.17146386400630498</c:v>
                </c:pt>
                <c:pt idx="197">
                  <c:v>0.17408698896833846</c:v>
                </c:pt>
                <c:pt idx="198">
                  <c:v>0.17133414632470276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DC-44AB-BC69-A5A160DAD0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124672"/>
        <c:axId val="132126208"/>
      </c:lineChart>
      <c:dateAx>
        <c:axId val="13212467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132126208"/>
        <c:crosses val="autoZero"/>
        <c:auto val="1"/>
        <c:lblOffset val="100"/>
        <c:baseTimeUnit val="months"/>
      </c:dateAx>
      <c:valAx>
        <c:axId val="132126208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crossAx val="13212467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5.xml"/><Relationship Id="rId13" Type="http://schemas.openxmlformats.org/officeDocument/2006/relationships/chart" Target="../charts/chart20.xml"/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12" Type="http://schemas.openxmlformats.org/officeDocument/2006/relationships/chart" Target="../charts/chart19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11" Type="http://schemas.openxmlformats.org/officeDocument/2006/relationships/chart" Target="../charts/chart18.xml"/><Relationship Id="rId5" Type="http://schemas.openxmlformats.org/officeDocument/2006/relationships/chart" Target="../charts/chart12.xml"/><Relationship Id="rId10" Type="http://schemas.openxmlformats.org/officeDocument/2006/relationships/chart" Target="../charts/chart17.xml"/><Relationship Id="rId4" Type="http://schemas.openxmlformats.org/officeDocument/2006/relationships/chart" Target="../charts/chart11.xml"/><Relationship Id="rId9" Type="http://schemas.openxmlformats.org/officeDocument/2006/relationships/chart" Target="../charts/chart1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4" Type="http://schemas.openxmlformats.org/officeDocument/2006/relationships/chart" Target="../charts/chart34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7.xml"/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9.xml"/><Relationship Id="rId1" Type="http://schemas.openxmlformats.org/officeDocument/2006/relationships/chart" Target="../charts/chart48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1.xml"/><Relationship Id="rId1" Type="http://schemas.openxmlformats.org/officeDocument/2006/relationships/chart" Target="../charts/chart50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3.xml"/><Relationship Id="rId1" Type="http://schemas.openxmlformats.org/officeDocument/2006/relationships/chart" Target="../charts/chart52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5.xml"/><Relationship Id="rId1" Type="http://schemas.openxmlformats.org/officeDocument/2006/relationships/chart" Target="../charts/chart54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7.xml"/><Relationship Id="rId1" Type="http://schemas.openxmlformats.org/officeDocument/2006/relationships/chart" Target="../charts/chart56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8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1.xml"/><Relationship Id="rId2" Type="http://schemas.openxmlformats.org/officeDocument/2006/relationships/chart" Target="../charts/chart60.xml"/><Relationship Id="rId1" Type="http://schemas.openxmlformats.org/officeDocument/2006/relationships/chart" Target="../charts/chart59.xm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3.xml"/><Relationship Id="rId1" Type="http://schemas.openxmlformats.org/officeDocument/2006/relationships/chart" Target="../charts/chart62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4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5.xml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8.xml"/><Relationship Id="rId2" Type="http://schemas.openxmlformats.org/officeDocument/2006/relationships/chart" Target="../charts/chart67.xml"/><Relationship Id="rId1" Type="http://schemas.openxmlformats.org/officeDocument/2006/relationships/chart" Target="../charts/chart66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9.xml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2.xml"/><Relationship Id="rId2" Type="http://schemas.openxmlformats.org/officeDocument/2006/relationships/chart" Target="../charts/chart71.xml"/><Relationship Id="rId1" Type="http://schemas.openxmlformats.org/officeDocument/2006/relationships/chart" Target="../charts/chart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114300</xdr:colOff>
      <xdr:row>553</xdr:row>
      <xdr:rowOff>147637</xdr:rowOff>
    </xdr:from>
    <xdr:to>
      <xdr:col>62</xdr:col>
      <xdr:colOff>438150</xdr:colOff>
      <xdr:row>570</xdr:row>
      <xdr:rowOff>138112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45</xdr:col>
      <xdr:colOff>266700</xdr:colOff>
      <xdr:row>554</xdr:row>
      <xdr:rowOff>19050</xdr:rowOff>
    </xdr:from>
    <xdr:to>
      <xdr:col>52</xdr:col>
      <xdr:colOff>571500</xdr:colOff>
      <xdr:row>571</xdr:row>
      <xdr:rowOff>9525</xdr:rowOff>
    </xdr:to>
    <xdr:graphicFrame macro="">
      <xdr:nvGraphicFramePr>
        <xdr:cNvPr id="5" name="Gráfico 1">
          <a:extLst>
            <a:ext uri="{FF2B5EF4-FFF2-40B4-BE49-F238E27FC236}">
              <a16:creationId xmlns:a16="http://schemas.microsoft.com/office/drawing/2014/main" id="{00000000-0008-0000-0000-00005CF8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124</xdr:col>
      <xdr:colOff>19050</xdr:colOff>
      <xdr:row>3</xdr:row>
      <xdr:rowOff>28575</xdr:rowOff>
    </xdr:from>
    <xdr:to>
      <xdr:col>131</xdr:col>
      <xdr:colOff>323850</xdr:colOff>
      <xdr:row>17</xdr:row>
      <xdr:rowOff>104775</xdr:rowOff>
    </xdr:to>
    <xdr:graphicFrame macro="">
      <xdr:nvGraphicFramePr>
        <xdr:cNvPr id="49496184" name="Gráfico 3">
          <a:extLst>
            <a:ext uri="{FF2B5EF4-FFF2-40B4-BE49-F238E27FC236}">
              <a16:creationId xmlns:a16="http://schemas.microsoft.com/office/drawing/2014/main" id="{00000000-0008-0000-0100-00007840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63</xdr:col>
      <xdr:colOff>381000</xdr:colOff>
      <xdr:row>537</xdr:row>
      <xdr:rowOff>28575</xdr:rowOff>
    </xdr:from>
    <xdr:to>
      <xdr:col>71</xdr:col>
      <xdr:colOff>76200</xdr:colOff>
      <xdr:row>553</xdr:row>
      <xdr:rowOff>152400</xdr:rowOff>
    </xdr:to>
    <xdr:graphicFrame macro="">
      <xdr:nvGraphicFramePr>
        <xdr:cNvPr id="49496186" name="Gráfico 11">
          <a:extLst>
            <a:ext uri="{FF2B5EF4-FFF2-40B4-BE49-F238E27FC236}">
              <a16:creationId xmlns:a16="http://schemas.microsoft.com/office/drawing/2014/main" id="{00000000-0008-0000-0100-00007A40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82</xdr:col>
      <xdr:colOff>0</xdr:colOff>
      <xdr:row>271</xdr:row>
      <xdr:rowOff>0</xdr:rowOff>
    </xdr:from>
    <xdr:to>
      <xdr:col>89</xdr:col>
      <xdr:colOff>333375</xdr:colOff>
      <xdr:row>283</xdr:row>
      <xdr:rowOff>60325</xdr:rowOff>
    </xdr:to>
    <xdr:graphicFrame macro="">
      <xdr:nvGraphicFramePr>
        <xdr:cNvPr id="6" name="Gráfico 2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63</xdr:col>
      <xdr:colOff>381000</xdr:colOff>
      <xdr:row>555</xdr:row>
      <xdr:rowOff>4762</xdr:rowOff>
    </xdr:from>
    <xdr:to>
      <xdr:col>71</xdr:col>
      <xdr:colOff>76200</xdr:colOff>
      <xdr:row>571</xdr:row>
      <xdr:rowOff>157162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63</xdr:col>
      <xdr:colOff>381000</xdr:colOff>
      <xdr:row>573</xdr:row>
      <xdr:rowOff>0</xdr:rowOff>
    </xdr:from>
    <xdr:to>
      <xdr:col>71</xdr:col>
      <xdr:colOff>76200</xdr:colOff>
      <xdr:row>589</xdr:row>
      <xdr:rowOff>152400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0.82083</cdr:x>
      <cdr:y>0.86285</cdr:y>
    </cdr:from>
    <cdr:to>
      <cdr:x>1</cdr:x>
      <cdr:y>0.99479</cdr:y>
    </cdr:to>
    <cdr:sp macro="" textlink="">
      <cdr:nvSpPr>
        <cdr:cNvPr id="2" name="CaixaDeTexto 1"/>
        <cdr:cNvSpPr txBox="1"/>
      </cdr:nvSpPr>
      <cdr:spPr>
        <a:xfrm xmlns:a="http://schemas.openxmlformats.org/drawingml/2006/main">
          <a:off x="3752850" y="2366964"/>
          <a:ext cx="819150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/>
            <a:t>Fonte:</a:t>
          </a:r>
          <a:r>
            <a:rPr lang="es-ES" sz="800" b="1" baseline="0"/>
            <a:t> Banco Mundial e FMI</a:t>
          </a:r>
          <a:endParaRPr lang="es-ES" sz="800" b="1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0.82083</cdr:x>
      <cdr:y>0.00116</cdr:y>
    </cdr:from>
    <cdr:to>
      <cdr:x>1</cdr:x>
      <cdr:y>0.1331</cdr:y>
    </cdr:to>
    <cdr:sp macro="" textlink="">
      <cdr:nvSpPr>
        <cdr:cNvPr id="2" name="CaixaDeTexto 1"/>
        <cdr:cNvSpPr txBox="1"/>
      </cdr:nvSpPr>
      <cdr:spPr>
        <a:xfrm xmlns:a="http://schemas.openxmlformats.org/drawingml/2006/main">
          <a:off x="3752850" y="3175"/>
          <a:ext cx="819150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ES" sz="800" b="1"/>
            <a:t>Fonte:</a:t>
          </a:r>
          <a:r>
            <a:rPr lang="es-ES" sz="800" b="1" baseline="0"/>
            <a:t> Banco Mundial e FMI</a:t>
          </a:r>
          <a:endParaRPr lang="es-ES" sz="800" b="1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0</xdr:colOff>
      <xdr:row>1</xdr:row>
      <xdr:rowOff>0</xdr:rowOff>
    </xdr:from>
    <xdr:to>
      <xdr:col>42</xdr:col>
      <xdr:colOff>304800</xdr:colOff>
      <xdr:row>17</xdr:row>
      <xdr:rowOff>66675</xdr:rowOff>
    </xdr:to>
    <xdr:graphicFrame macro="">
      <xdr:nvGraphicFramePr>
        <xdr:cNvPr id="49500680" name="Gráfico 5">
          <a:extLst>
            <a:ext uri="{FF2B5EF4-FFF2-40B4-BE49-F238E27FC236}">
              <a16:creationId xmlns:a16="http://schemas.microsoft.com/office/drawing/2014/main" id="{00000000-0008-0000-0200-000008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35</xdr:col>
      <xdr:colOff>0</xdr:colOff>
      <xdr:row>18</xdr:row>
      <xdr:rowOff>0</xdr:rowOff>
    </xdr:from>
    <xdr:to>
      <xdr:col>42</xdr:col>
      <xdr:colOff>304800</xdr:colOff>
      <xdr:row>34</xdr:row>
      <xdr:rowOff>152400</xdr:rowOff>
    </xdr:to>
    <xdr:graphicFrame macro="">
      <xdr:nvGraphicFramePr>
        <xdr:cNvPr id="49500681" name="Gráfico 6">
          <a:extLst>
            <a:ext uri="{FF2B5EF4-FFF2-40B4-BE49-F238E27FC236}">
              <a16:creationId xmlns:a16="http://schemas.microsoft.com/office/drawing/2014/main" id="{00000000-0008-0000-0200-000009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43</xdr:col>
      <xdr:colOff>0</xdr:colOff>
      <xdr:row>18</xdr:row>
      <xdr:rowOff>0</xdr:rowOff>
    </xdr:from>
    <xdr:to>
      <xdr:col>50</xdr:col>
      <xdr:colOff>304800</xdr:colOff>
      <xdr:row>34</xdr:row>
      <xdr:rowOff>152400</xdr:rowOff>
    </xdr:to>
    <xdr:graphicFrame macro="">
      <xdr:nvGraphicFramePr>
        <xdr:cNvPr id="49500682" name="Gráfico 11">
          <a:extLst>
            <a:ext uri="{FF2B5EF4-FFF2-40B4-BE49-F238E27FC236}">
              <a16:creationId xmlns:a16="http://schemas.microsoft.com/office/drawing/2014/main" id="{00000000-0008-0000-0200-00000A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35</xdr:col>
      <xdr:colOff>0</xdr:colOff>
      <xdr:row>36</xdr:row>
      <xdr:rowOff>0</xdr:rowOff>
    </xdr:from>
    <xdr:to>
      <xdr:col>42</xdr:col>
      <xdr:colOff>304800</xdr:colOff>
      <xdr:row>52</xdr:row>
      <xdr:rowOff>152400</xdr:rowOff>
    </xdr:to>
    <xdr:graphicFrame macro="">
      <xdr:nvGraphicFramePr>
        <xdr:cNvPr id="49500683" name="Gráfico 7">
          <a:extLst>
            <a:ext uri="{FF2B5EF4-FFF2-40B4-BE49-F238E27FC236}">
              <a16:creationId xmlns:a16="http://schemas.microsoft.com/office/drawing/2014/main" id="{00000000-0008-0000-0200-00000B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35</xdr:col>
      <xdr:colOff>0</xdr:colOff>
      <xdr:row>54</xdr:row>
      <xdr:rowOff>28575</xdr:rowOff>
    </xdr:from>
    <xdr:to>
      <xdr:col>42</xdr:col>
      <xdr:colOff>304800</xdr:colOff>
      <xdr:row>71</xdr:row>
      <xdr:rowOff>19050</xdr:rowOff>
    </xdr:to>
    <xdr:graphicFrame macro="">
      <xdr:nvGraphicFramePr>
        <xdr:cNvPr id="49500684" name="Gráfico 8">
          <a:extLst>
            <a:ext uri="{FF2B5EF4-FFF2-40B4-BE49-F238E27FC236}">
              <a16:creationId xmlns:a16="http://schemas.microsoft.com/office/drawing/2014/main" id="{00000000-0008-0000-0200-00000C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26</xdr:col>
      <xdr:colOff>0</xdr:colOff>
      <xdr:row>191</xdr:row>
      <xdr:rowOff>0</xdr:rowOff>
    </xdr:from>
    <xdr:to>
      <xdr:col>35</xdr:col>
      <xdr:colOff>76200</xdr:colOff>
      <xdr:row>207</xdr:row>
      <xdr:rowOff>152400</xdr:rowOff>
    </xdr:to>
    <xdr:graphicFrame macro="">
      <xdr:nvGraphicFramePr>
        <xdr:cNvPr id="49500685" name="Gráfico 28">
          <a:extLst>
            <a:ext uri="{FF2B5EF4-FFF2-40B4-BE49-F238E27FC236}">
              <a16:creationId xmlns:a16="http://schemas.microsoft.com/office/drawing/2014/main" id="{00000000-0008-0000-0200-00000D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26</xdr:col>
      <xdr:colOff>0</xdr:colOff>
      <xdr:row>209</xdr:row>
      <xdr:rowOff>0</xdr:rowOff>
    </xdr:from>
    <xdr:to>
      <xdr:col>35</xdr:col>
      <xdr:colOff>76200</xdr:colOff>
      <xdr:row>225</xdr:row>
      <xdr:rowOff>152400</xdr:rowOff>
    </xdr:to>
    <xdr:graphicFrame macro="">
      <xdr:nvGraphicFramePr>
        <xdr:cNvPr id="49500686" name="Gráfico 23">
          <a:extLst>
            <a:ext uri="{FF2B5EF4-FFF2-40B4-BE49-F238E27FC236}">
              <a16:creationId xmlns:a16="http://schemas.microsoft.com/office/drawing/2014/main" id="{00000000-0008-0000-0200-00000E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37</xdr:col>
      <xdr:colOff>0</xdr:colOff>
      <xdr:row>99</xdr:row>
      <xdr:rowOff>0</xdr:rowOff>
    </xdr:from>
    <xdr:to>
      <xdr:col>44</xdr:col>
      <xdr:colOff>304800</xdr:colOff>
      <xdr:row>115</xdr:row>
      <xdr:rowOff>152400</xdr:rowOff>
    </xdr:to>
    <xdr:graphicFrame macro="">
      <xdr:nvGraphicFramePr>
        <xdr:cNvPr id="49500687" name="Gráfico 5">
          <a:extLst>
            <a:ext uri="{FF2B5EF4-FFF2-40B4-BE49-F238E27FC236}">
              <a16:creationId xmlns:a16="http://schemas.microsoft.com/office/drawing/2014/main" id="{00000000-0008-0000-0200-00000F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37</xdr:col>
      <xdr:colOff>0</xdr:colOff>
      <xdr:row>117</xdr:row>
      <xdr:rowOff>0</xdr:rowOff>
    </xdr:from>
    <xdr:to>
      <xdr:col>44</xdr:col>
      <xdr:colOff>304800</xdr:colOff>
      <xdr:row>133</xdr:row>
      <xdr:rowOff>152400</xdr:rowOff>
    </xdr:to>
    <xdr:graphicFrame macro="">
      <xdr:nvGraphicFramePr>
        <xdr:cNvPr id="49500688" name="Gráfico 6">
          <a:extLst>
            <a:ext uri="{FF2B5EF4-FFF2-40B4-BE49-F238E27FC236}">
              <a16:creationId xmlns:a16="http://schemas.microsoft.com/office/drawing/2014/main" id="{00000000-0008-0000-0200-000010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45</xdr:col>
      <xdr:colOff>0</xdr:colOff>
      <xdr:row>117</xdr:row>
      <xdr:rowOff>0</xdr:rowOff>
    </xdr:from>
    <xdr:to>
      <xdr:col>52</xdr:col>
      <xdr:colOff>304800</xdr:colOff>
      <xdr:row>133</xdr:row>
      <xdr:rowOff>152400</xdr:rowOff>
    </xdr:to>
    <xdr:graphicFrame macro="">
      <xdr:nvGraphicFramePr>
        <xdr:cNvPr id="49500689" name="Gráfico 11">
          <a:extLst>
            <a:ext uri="{FF2B5EF4-FFF2-40B4-BE49-F238E27FC236}">
              <a16:creationId xmlns:a16="http://schemas.microsoft.com/office/drawing/2014/main" id="{00000000-0008-0000-0200-000011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37</xdr:col>
      <xdr:colOff>0</xdr:colOff>
      <xdr:row>135</xdr:row>
      <xdr:rowOff>0</xdr:rowOff>
    </xdr:from>
    <xdr:to>
      <xdr:col>44</xdr:col>
      <xdr:colOff>304800</xdr:colOff>
      <xdr:row>151</xdr:row>
      <xdr:rowOff>152400</xdr:rowOff>
    </xdr:to>
    <xdr:graphicFrame macro="">
      <xdr:nvGraphicFramePr>
        <xdr:cNvPr id="49500690" name="Gráfico 7">
          <a:extLst>
            <a:ext uri="{FF2B5EF4-FFF2-40B4-BE49-F238E27FC236}">
              <a16:creationId xmlns:a16="http://schemas.microsoft.com/office/drawing/2014/main" id="{00000000-0008-0000-0200-000012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37</xdr:col>
      <xdr:colOff>0</xdr:colOff>
      <xdr:row>153</xdr:row>
      <xdr:rowOff>0</xdr:rowOff>
    </xdr:from>
    <xdr:to>
      <xdr:col>44</xdr:col>
      <xdr:colOff>304800</xdr:colOff>
      <xdr:row>169</xdr:row>
      <xdr:rowOff>152400</xdr:rowOff>
    </xdr:to>
    <xdr:graphicFrame macro="">
      <xdr:nvGraphicFramePr>
        <xdr:cNvPr id="49500691" name="Gráfico 8">
          <a:extLst>
            <a:ext uri="{FF2B5EF4-FFF2-40B4-BE49-F238E27FC236}">
              <a16:creationId xmlns:a16="http://schemas.microsoft.com/office/drawing/2014/main" id="{00000000-0008-0000-0200-000013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45</xdr:col>
      <xdr:colOff>0</xdr:colOff>
      <xdr:row>153</xdr:row>
      <xdr:rowOff>0</xdr:rowOff>
    </xdr:from>
    <xdr:to>
      <xdr:col>52</xdr:col>
      <xdr:colOff>304800</xdr:colOff>
      <xdr:row>169</xdr:row>
      <xdr:rowOff>152400</xdr:rowOff>
    </xdr:to>
    <xdr:graphicFrame macro="">
      <xdr:nvGraphicFramePr>
        <xdr:cNvPr id="49500692" name="Gráfico 1">
          <a:extLst>
            <a:ext uri="{FF2B5EF4-FFF2-40B4-BE49-F238E27FC236}">
              <a16:creationId xmlns:a16="http://schemas.microsoft.com/office/drawing/2014/main" id="{00000000-0008-0000-0200-00001452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3</xdr:row>
      <xdr:rowOff>0</xdr:rowOff>
    </xdr:from>
    <xdr:to>
      <xdr:col>31</xdr:col>
      <xdr:colOff>57150</xdr:colOff>
      <xdr:row>17</xdr:row>
      <xdr:rowOff>133350</xdr:rowOff>
    </xdr:to>
    <xdr:graphicFrame macro="">
      <xdr:nvGraphicFramePr>
        <xdr:cNvPr id="49514616" name="Gráfico 1">
          <a:extLst>
            <a:ext uri="{FF2B5EF4-FFF2-40B4-BE49-F238E27FC236}">
              <a16:creationId xmlns:a16="http://schemas.microsoft.com/office/drawing/2014/main" id="{00000000-0008-0000-0300-00007888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0</xdr:colOff>
      <xdr:row>19</xdr:row>
      <xdr:rowOff>0</xdr:rowOff>
    </xdr:from>
    <xdr:to>
      <xdr:col>31</xdr:col>
      <xdr:colOff>57150</xdr:colOff>
      <xdr:row>35</xdr:row>
      <xdr:rowOff>152400</xdr:rowOff>
    </xdr:to>
    <xdr:graphicFrame macro="">
      <xdr:nvGraphicFramePr>
        <xdr:cNvPr id="49514617" name="Gráfico 6">
          <a:extLst>
            <a:ext uri="{FF2B5EF4-FFF2-40B4-BE49-F238E27FC236}">
              <a16:creationId xmlns:a16="http://schemas.microsoft.com/office/drawing/2014/main" id="{00000000-0008-0000-0300-00007988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24</xdr:col>
      <xdr:colOff>9525</xdr:colOff>
      <xdr:row>37</xdr:row>
      <xdr:rowOff>57150</xdr:rowOff>
    </xdr:from>
    <xdr:to>
      <xdr:col>31</xdr:col>
      <xdr:colOff>66675</xdr:colOff>
      <xdr:row>54</xdr:row>
      <xdr:rowOff>47625</xdr:rowOff>
    </xdr:to>
    <xdr:graphicFrame macro="">
      <xdr:nvGraphicFramePr>
        <xdr:cNvPr id="49514618" name="Gráfico 1">
          <a:extLst>
            <a:ext uri="{FF2B5EF4-FFF2-40B4-BE49-F238E27FC236}">
              <a16:creationId xmlns:a16="http://schemas.microsoft.com/office/drawing/2014/main" id="{00000000-0008-0000-0300-00007A88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41</xdr:col>
      <xdr:colOff>0</xdr:colOff>
      <xdr:row>11</xdr:row>
      <xdr:rowOff>0</xdr:rowOff>
    </xdr:from>
    <xdr:to>
      <xdr:col>48</xdr:col>
      <xdr:colOff>304800</xdr:colOff>
      <xdr:row>27</xdr:row>
      <xdr:rowOff>9525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41</xdr:col>
      <xdr:colOff>0</xdr:colOff>
      <xdr:row>28</xdr:row>
      <xdr:rowOff>0</xdr:rowOff>
    </xdr:from>
    <xdr:to>
      <xdr:col>48</xdr:col>
      <xdr:colOff>304800</xdr:colOff>
      <xdr:row>44</xdr:row>
      <xdr:rowOff>152400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104775</xdr:colOff>
      <xdr:row>0</xdr:row>
      <xdr:rowOff>9525</xdr:rowOff>
    </xdr:from>
    <xdr:to>
      <xdr:col>8</xdr:col>
      <xdr:colOff>1114425</xdr:colOff>
      <xdr:row>17</xdr:row>
      <xdr:rowOff>0</xdr:rowOff>
    </xdr:to>
    <xdr:graphicFrame macro="">
      <xdr:nvGraphicFramePr>
        <xdr:cNvPr id="49518672" name="Gráfico 1">
          <a:extLst>
            <a:ext uri="{FF2B5EF4-FFF2-40B4-BE49-F238E27FC236}">
              <a16:creationId xmlns:a16="http://schemas.microsoft.com/office/drawing/2014/main" id="{00000000-0008-0000-0400-00005098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114300</xdr:colOff>
      <xdr:row>18</xdr:row>
      <xdr:rowOff>0</xdr:rowOff>
    </xdr:from>
    <xdr:to>
      <xdr:col>8</xdr:col>
      <xdr:colOff>1123950</xdr:colOff>
      <xdr:row>34</xdr:row>
      <xdr:rowOff>152400</xdr:rowOff>
    </xdr:to>
    <xdr:graphicFrame macro="">
      <xdr:nvGraphicFramePr>
        <xdr:cNvPr id="49518673" name="Gráfico 8">
          <a:extLst>
            <a:ext uri="{FF2B5EF4-FFF2-40B4-BE49-F238E27FC236}">
              <a16:creationId xmlns:a16="http://schemas.microsoft.com/office/drawing/2014/main" id="{00000000-0008-0000-0400-00005198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19050</xdr:colOff>
      <xdr:row>194</xdr:row>
      <xdr:rowOff>9525</xdr:rowOff>
    </xdr:from>
    <xdr:to>
      <xdr:col>22</xdr:col>
      <xdr:colOff>438150</xdr:colOff>
      <xdr:row>211</xdr:row>
      <xdr:rowOff>0</xdr:rowOff>
    </xdr:to>
    <xdr:graphicFrame macro="">
      <xdr:nvGraphicFramePr>
        <xdr:cNvPr id="22624711" name="Gráfico 8">
          <a:extLst>
            <a:ext uri="{FF2B5EF4-FFF2-40B4-BE49-F238E27FC236}">
              <a16:creationId xmlns:a16="http://schemas.microsoft.com/office/drawing/2014/main" id="{00000000-0008-0000-0600-0000C73959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304800</xdr:colOff>
      <xdr:row>215</xdr:row>
      <xdr:rowOff>66675</xdr:rowOff>
    </xdr:from>
    <xdr:to>
      <xdr:col>9</xdr:col>
      <xdr:colOff>457200</xdr:colOff>
      <xdr:row>231</xdr:row>
      <xdr:rowOff>161925</xdr:rowOff>
    </xdr:to>
    <xdr:graphicFrame macro="">
      <xdr:nvGraphicFramePr>
        <xdr:cNvPr id="22688272" name="Gráfico 1">
          <a:extLst>
            <a:ext uri="{FF2B5EF4-FFF2-40B4-BE49-F238E27FC236}">
              <a16:creationId xmlns:a16="http://schemas.microsoft.com/office/drawing/2014/main" id="{00000000-0008-0000-0700-000010325A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342900</xdr:colOff>
      <xdr:row>215</xdr:row>
      <xdr:rowOff>57150</xdr:rowOff>
    </xdr:from>
    <xdr:to>
      <xdr:col>21</xdr:col>
      <xdr:colOff>38100</xdr:colOff>
      <xdr:row>231</xdr:row>
      <xdr:rowOff>152400</xdr:rowOff>
    </xdr:to>
    <xdr:graphicFrame macro="">
      <xdr:nvGraphicFramePr>
        <xdr:cNvPr id="22688273" name="Gráfico 1">
          <a:extLst>
            <a:ext uri="{FF2B5EF4-FFF2-40B4-BE49-F238E27FC236}">
              <a16:creationId xmlns:a16="http://schemas.microsoft.com/office/drawing/2014/main" id="{00000000-0008-0000-0700-000011325A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407</xdr:row>
      <xdr:rowOff>0</xdr:rowOff>
    </xdr:from>
    <xdr:to>
      <xdr:col>17</xdr:col>
      <xdr:colOff>476250</xdr:colOff>
      <xdr:row>423</xdr:row>
      <xdr:rowOff>152400</xdr:rowOff>
    </xdr:to>
    <xdr:graphicFrame macro="">
      <xdr:nvGraphicFramePr>
        <xdr:cNvPr id="49524897" name="Gráfico 1">
          <a:extLst>
            <a:ext uri="{FF2B5EF4-FFF2-40B4-BE49-F238E27FC236}">
              <a16:creationId xmlns:a16="http://schemas.microsoft.com/office/drawing/2014/main" id="{00000000-0008-0000-0800-0000A1B0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28575</xdr:colOff>
      <xdr:row>446</xdr:row>
      <xdr:rowOff>19050</xdr:rowOff>
    </xdr:from>
    <xdr:to>
      <xdr:col>17</xdr:col>
      <xdr:colOff>485775</xdr:colOff>
      <xdr:row>463</xdr:row>
      <xdr:rowOff>9525</xdr:rowOff>
    </xdr:to>
    <xdr:graphicFrame macro="">
      <xdr:nvGraphicFramePr>
        <xdr:cNvPr id="49524898" name="Gráfico 2">
          <a:extLst>
            <a:ext uri="{FF2B5EF4-FFF2-40B4-BE49-F238E27FC236}">
              <a16:creationId xmlns:a16="http://schemas.microsoft.com/office/drawing/2014/main" id="{00000000-0008-0000-0800-0000A2B0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28575</xdr:colOff>
      <xdr:row>426</xdr:row>
      <xdr:rowOff>76200</xdr:rowOff>
    </xdr:from>
    <xdr:to>
      <xdr:col>17</xdr:col>
      <xdr:colOff>485775</xdr:colOff>
      <xdr:row>443</xdr:row>
      <xdr:rowOff>66675</xdr:rowOff>
    </xdr:to>
    <xdr:graphicFrame macro="">
      <xdr:nvGraphicFramePr>
        <xdr:cNvPr id="49524899" name="Gráfico 3">
          <a:extLst>
            <a:ext uri="{FF2B5EF4-FFF2-40B4-BE49-F238E27FC236}">
              <a16:creationId xmlns:a16="http://schemas.microsoft.com/office/drawing/2014/main" id="{00000000-0008-0000-0800-0000A3B0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57150</xdr:colOff>
      <xdr:row>445</xdr:row>
      <xdr:rowOff>142875</xdr:rowOff>
    </xdr:from>
    <xdr:to>
      <xdr:col>30</xdr:col>
      <xdr:colOff>514350</xdr:colOff>
      <xdr:row>462</xdr:row>
      <xdr:rowOff>133350</xdr:rowOff>
    </xdr:to>
    <xdr:graphicFrame macro="">
      <xdr:nvGraphicFramePr>
        <xdr:cNvPr id="49524900" name="Gráfico 2">
          <a:extLst>
            <a:ext uri="{FF2B5EF4-FFF2-40B4-BE49-F238E27FC236}">
              <a16:creationId xmlns:a16="http://schemas.microsoft.com/office/drawing/2014/main" id="{00000000-0008-0000-0800-0000A4B0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</xdr:colOff>
      <xdr:row>442</xdr:row>
      <xdr:rowOff>28575</xdr:rowOff>
    </xdr:from>
    <xdr:to>
      <xdr:col>14</xdr:col>
      <xdr:colOff>600075</xdr:colOff>
      <xdr:row>459</xdr:row>
      <xdr:rowOff>19050</xdr:rowOff>
    </xdr:to>
    <xdr:graphicFrame macro="">
      <xdr:nvGraphicFramePr>
        <xdr:cNvPr id="17396" name="Gráfico 1">
          <a:extLst>
            <a:ext uri="{FF2B5EF4-FFF2-40B4-BE49-F238E27FC236}">
              <a16:creationId xmlns:a16="http://schemas.microsoft.com/office/drawing/2014/main" id="{00000000-0008-0000-0900-0000F443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9524</xdr:colOff>
      <xdr:row>196</xdr:row>
      <xdr:rowOff>23812</xdr:rowOff>
    </xdr:from>
    <xdr:to>
      <xdr:col>14</xdr:col>
      <xdr:colOff>114299</xdr:colOff>
      <xdr:row>219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28575</xdr:colOff>
      <xdr:row>211</xdr:row>
      <xdr:rowOff>28575</xdr:rowOff>
    </xdr:from>
    <xdr:to>
      <xdr:col>9</xdr:col>
      <xdr:colOff>352425</xdr:colOff>
      <xdr:row>212</xdr:row>
      <xdr:rowOff>152400</xdr:rowOff>
    </xdr:to>
    <xdr:sp macro="" textlink="">
      <xdr:nvSpPr>
        <xdr:cNvPr id="4" name="CaixaDeTexto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 txBox="1"/>
      </xdr:nvSpPr>
      <xdr:spPr>
        <a:xfrm>
          <a:off x="6324600" y="34194750"/>
          <a:ext cx="704850" cy="285750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s-ES" sz="1100"/>
            <a:t>Cruzado</a:t>
          </a:r>
        </a:p>
      </xdr:txBody>
    </xdr:sp>
    <xdr:clientData/>
  </xdr:twoCellAnchor>
  <xdr:twoCellAnchor>
    <xdr:from>
      <xdr:col>9</xdr:col>
      <xdr:colOff>142875</xdr:colOff>
      <xdr:row>210</xdr:row>
      <xdr:rowOff>47625</xdr:rowOff>
    </xdr:from>
    <xdr:to>
      <xdr:col>9</xdr:col>
      <xdr:colOff>847725</xdr:colOff>
      <xdr:row>212</xdr:row>
      <xdr:rowOff>9525</xdr:rowOff>
    </xdr:to>
    <xdr:sp macro="" textlink="">
      <xdr:nvSpPr>
        <xdr:cNvPr id="5" name="CaixaDeTexto 1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 txBox="1"/>
      </xdr:nvSpPr>
      <xdr:spPr>
        <a:xfrm>
          <a:off x="6819900" y="34051875"/>
          <a:ext cx="704850" cy="285750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s-ES" sz="1100"/>
            <a:t>Bresser</a:t>
          </a:r>
        </a:p>
      </xdr:txBody>
    </xdr:sp>
    <xdr:clientData/>
  </xdr:twoCellAnchor>
  <xdr:twoCellAnchor>
    <xdr:from>
      <xdr:col>9</xdr:col>
      <xdr:colOff>571500</xdr:colOff>
      <xdr:row>207</xdr:row>
      <xdr:rowOff>0</xdr:rowOff>
    </xdr:from>
    <xdr:to>
      <xdr:col>10</xdr:col>
      <xdr:colOff>257175</xdr:colOff>
      <xdr:row>208</xdr:row>
      <xdr:rowOff>123825</xdr:rowOff>
    </xdr:to>
    <xdr:sp macro="" textlink="">
      <xdr:nvSpPr>
        <xdr:cNvPr id="6" name="CaixaDeTexto 1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 txBox="1"/>
      </xdr:nvSpPr>
      <xdr:spPr>
        <a:xfrm>
          <a:off x="7248525" y="33518475"/>
          <a:ext cx="571500" cy="285750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s-ES" sz="1100"/>
            <a:t>Verão</a:t>
          </a:r>
        </a:p>
      </xdr:txBody>
    </xdr:sp>
    <xdr:clientData/>
  </xdr:twoCellAnchor>
  <xdr:twoCellAnchor>
    <xdr:from>
      <xdr:col>10</xdr:col>
      <xdr:colOff>19050</xdr:colOff>
      <xdr:row>198</xdr:row>
      <xdr:rowOff>114300</xdr:rowOff>
    </xdr:from>
    <xdr:to>
      <xdr:col>11</xdr:col>
      <xdr:colOff>114300</xdr:colOff>
      <xdr:row>200</xdr:row>
      <xdr:rowOff>76200</xdr:rowOff>
    </xdr:to>
    <xdr:sp macro="" textlink="">
      <xdr:nvSpPr>
        <xdr:cNvPr id="7" name="CaixaDeTexto 1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SpPr txBox="1"/>
      </xdr:nvSpPr>
      <xdr:spPr>
        <a:xfrm>
          <a:off x="7581900" y="32175450"/>
          <a:ext cx="781050" cy="285750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s-ES" sz="1100"/>
            <a:t>Collor</a:t>
          </a:r>
          <a:r>
            <a:rPr lang="es-ES" sz="1100" baseline="0"/>
            <a:t> I</a:t>
          </a:r>
          <a:endParaRPr lang="es-ES" sz="1100"/>
        </a:p>
      </xdr:txBody>
    </xdr:sp>
    <xdr:clientData/>
  </xdr:twoCellAnchor>
  <xdr:twoCellAnchor>
    <xdr:from>
      <xdr:col>10</xdr:col>
      <xdr:colOff>352425</xdr:colOff>
      <xdr:row>210</xdr:row>
      <xdr:rowOff>66675</xdr:rowOff>
    </xdr:from>
    <xdr:to>
      <xdr:col>11</xdr:col>
      <xdr:colOff>295275</xdr:colOff>
      <xdr:row>212</xdr:row>
      <xdr:rowOff>28575</xdr:rowOff>
    </xdr:to>
    <xdr:sp macro="" textlink="">
      <xdr:nvSpPr>
        <xdr:cNvPr id="8" name="CaixaDeTexto 1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 txBox="1"/>
      </xdr:nvSpPr>
      <xdr:spPr>
        <a:xfrm>
          <a:off x="7915275" y="34070925"/>
          <a:ext cx="628650" cy="285750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s-ES" sz="1100"/>
            <a:t>Collor</a:t>
          </a:r>
          <a:r>
            <a:rPr lang="es-ES" sz="1100" baseline="0"/>
            <a:t> II</a:t>
          </a:r>
          <a:endParaRPr lang="es-ES" sz="1100"/>
        </a:p>
      </xdr:txBody>
    </xdr:sp>
    <xdr:clientData/>
  </xdr:twoCellAnchor>
  <xdr:twoCellAnchor>
    <xdr:from>
      <xdr:col>11</xdr:col>
      <xdr:colOff>238125</xdr:colOff>
      <xdr:row>208</xdr:row>
      <xdr:rowOff>38100</xdr:rowOff>
    </xdr:from>
    <xdr:to>
      <xdr:col>12</xdr:col>
      <xdr:colOff>28575</xdr:colOff>
      <xdr:row>210</xdr:row>
      <xdr:rowOff>0</xdr:rowOff>
    </xdr:to>
    <xdr:sp macro="" textlink="">
      <xdr:nvSpPr>
        <xdr:cNvPr id="9" name="CaixaDeTexto 1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 txBox="1"/>
      </xdr:nvSpPr>
      <xdr:spPr>
        <a:xfrm>
          <a:off x="8486775" y="33718500"/>
          <a:ext cx="476250" cy="285750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s-ES" sz="1100"/>
            <a:t>URV</a:t>
          </a:r>
        </a:p>
      </xdr:txBody>
    </xdr:sp>
    <xdr:clientData/>
  </xdr:twoCellAnchor>
  <xdr:twoCellAnchor>
    <xdr:from>
      <xdr:col>12</xdr:col>
      <xdr:colOff>352425</xdr:colOff>
      <xdr:row>210</xdr:row>
      <xdr:rowOff>95250</xdr:rowOff>
    </xdr:from>
    <xdr:to>
      <xdr:col>13</xdr:col>
      <xdr:colOff>142875</xdr:colOff>
      <xdr:row>212</xdr:row>
      <xdr:rowOff>57150</xdr:rowOff>
    </xdr:to>
    <xdr:sp macro="" textlink="">
      <xdr:nvSpPr>
        <xdr:cNvPr id="10" name="CaixaDeTexto 1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SpPr txBox="1"/>
      </xdr:nvSpPr>
      <xdr:spPr>
        <a:xfrm>
          <a:off x="9286875" y="34099500"/>
          <a:ext cx="476250" cy="285750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s-ES" sz="1100"/>
            <a:t>Real</a:t>
          </a:r>
        </a:p>
      </xdr:txBody>
    </xdr:sp>
    <xdr:clientData/>
  </xdr:twoCellAnchor>
  <xdr:twoCellAnchor>
    <xdr:from>
      <xdr:col>7</xdr:col>
      <xdr:colOff>161925</xdr:colOff>
      <xdr:row>221</xdr:row>
      <xdr:rowOff>9525</xdr:rowOff>
    </xdr:from>
    <xdr:to>
      <xdr:col>15</xdr:col>
      <xdr:colOff>485775</xdr:colOff>
      <xdr:row>244</xdr:row>
      <xdr:rowOff>128588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0.20253</cdr:x>
      <cdr:y>0.66139</cdr:y>
    </cdr:from>
    <cdr:to>
      <cdr:x>0.2946</cdr:x>
      <cdr:y>0.84195</cdr:y>
    </cdr:to>
    <cdr:sp macro="" textlink="">
      <cdr:nvSpPr>
        <cdr:cNvPr id="2" name="CaixaDeTexto 1"/>
        <cdr:cNvSpPr txBox="1"/>
      </cdr:nvSpPr>
      <cdr:spPr>
        <a:xfrm xmlns:a="http://schemas.openxmlformats.org/drawingml/2006/main">
          <a:off x="1178679" y="2541961"/>
          <a:ext cx="535822" cy="6939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/>
            <a:t>Máxi de 83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94</xdr:row>
      <xdr:rowOff>0</xdr:rowOff>
    </xdr:from>
    <xdr:to>
      <xdr:col>33</xdr:col>
      <xdr:colOff>304800</xdr:colOff>
      <xdr:row>110</xdr:row>
      <xdr:rowOff>152400</xdr:rowOff>
    </xdr:to>
    <xdr:graphicFrame macro="">
      <xdr:nvGraphicFramePr>
        <xdr:cNvPr id="49531240" name="Gráfico 2">
          <a:extLst>
            <a:ext uri="{FF2B5EF4-FFF2-40B4-BE49-F238E27FC236}">
              <a16:creationId xmlns:a16="http://schemas.microsoft.com/office/drawing/2014/main" id="{00000000-0008-0000-0A00-000068C9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26</xdr:col>
      <xdr:colOff>0</xdr:colOff>
      <xdr:row>112</xdr:row>
      <xdr:rowOff>9525</xdr:rowOff>
    </xdr:from>
    <xdr:to>
      <xdr:col>33</xdr:col>
      <xdr:colOff>304800</xdr:colOff>
      <xdr:row>129</xdr:row>
      <xdr:rowOff>0</xdr:rowOff>
    </xdr:to>
    <xdr:graphicFrame macro="">
      <xdr:nvGraphicFramePr>
        <xdr:cNvPr id="49531241" name="Gráfico 4">
          <a:extLst>
            <a:ext uri="{FF2B5EF4-FFF2-40B4-BE49-F238E27FC236}">
              <a16:creationId xmlns:a16="http://schemas.microsoft.com/office/drawing/2014/main" id="{00000000-0008-0000-0A00-000069C9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26</xdr:col>
      <xdr:colOff>0</xdr:colOff>
      <xdr:row>37</xdr:row>
      <xdr:rowOff>0</xdr:rowOff>
    </xdr:from>
    <xdr:to>
      <xdr:col>33</xdr:col>
      <xdr:colOff>304800</xdr:colOff>
      <xdr:row>53</xdr:row>
      <xdr:rowOff>152400</xdr:rowOff>
    </xdr:to>
    <xdr:graphicFrame macro="">
      <xdr:nvGraphicFramePr>
        <xdr:cNvPr id="49531242" name="Gráfico 6">
          <a:extLst>
            <a:ext uri="{FF2B5EF4-FFF2-40B4-BE49-F238E27FC236}">
              <a16:creationId xmlns:a16="http://schemas.microsoft.com/office/drawing/2014/main" id="{00000000-0008-0000-0A00-00006AC9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0</xdr:colOff>
      <xdr:row>19</xdr:row>
      <xdr:rowOff>0</xdr:rowOff>
    </xdr:from>
    <xdr:to>
      <xdr:col>33</xdr:col>
      <xdr:colOff>304800</xdr:colOff>
      <xdr:row>35</xdr:row>
      <xdr:rowOff>152400</xdr:rowOff>
    </xdr:to>
    <xdr:graphicFrame macro="">
      <xdr:nvGraphicFramePr>
        <xdr:cNvPr id="49531243" name="Gráfico 6">
          <a:extLst>
            <a:ext uri="{FF2B5EF4-FFF2-40B4-BE49-F238E27FC236}">
              <a16:creationId xmlns:a16="http://schemas.microsoft.com/office/drawing/2014/main" id="{00000000-0008-0000-0A00-00006BC9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26</xdr:col>
      <xdr:colOff>0</xdr:colOff>
      <xdr:row>1</xdr:row>
      <xdr:rowOff>28575</xdr:rowOff>
    </xdr:from>
    <xdr:to>
      <xdr:col>33</xdr:col>
      <xdr:colOff>304800</xdr:colOff>
      <xdr:row>18</xdr:row>
      <xdr:rowOff>19050</xdr:rowOff>
    </xdr:to>
    <xdr:graphicFrame macro="">
      <xdr:nvGraphicFramePr>
        <xdr:cNvPr id="49531244" name="Gráfico 1">
          <a:extLst>
            <a:ext uri="{FF2B5EF4-FFF2-40B4-BE49-F238E27FC236}">
              <a16:creationId xmlns:a16="http://schemas.microsoft.com/office/drawing/2014/main" id="{00000000-0008-0000-0A00-00006CC9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26</xdr:col>
      <xdr:colOff>0</xdr:colOff>
      <xdr:row>55</xdr:row>
      <xdr:rowOff>0</xdr:rowOff>
    </xdr:from>
    <xdr:to>
      <xdr:col>33</xdr:col>
      <xdr:colOff>304800</xdr:colOff>
      <xdr:row>71</xdr:row>
      <xdr:rowOff>152400</xdr:rowOff>
    </xdr:to>
    <xdr:graphicFrame macro="">
      <xdr:nvGraphicFramePr>
        <xdr:cNvPr id="49531245" name="Gráfico 13">
          <a:extLst>
            <a:ext uri="{FF2B5EF4-FFF2-40B4-BE49-F238E27FC236}">
              <a16:creationId xmlns:a16="http://schemas.microsoft.com/office/drawing/2014/main" id="{00000000-0008-0000-0A00-00006DC9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26</xdr:col>
      <xdr:colOff>0</xdr:colOff>
      <xdr:row>73</xdr:row>
      <xdr:rowOff>0</xdr:rowOff>
    </xdr:from>
    <xdr:to>
      <xdr:col>33</xdr:col>
      <xdr:colOff>304800</xdr:colOff>
      <xdr:row>89</xdr:row>
      <xdr:rowOff>152400</xdr:rowOff>
    </xdr:to>
    <xdr:graphicFrame macro="">
      <xdr:nvGraphicFramePr>
        <xdr:cNvPr id="49531246" name="Gráfico 15">
          <a:extLst>
            <a:ext uri="{FF2B5EF4-FFF2-40B4-BE49-F238E27FC236}">
              <a16:creationId xmlns:a16="http://schemas.microsoft.com/office/drawing/2014/main" id="{00000000-0008-0000-0A00-00006EC9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34</xdr:col>
      <xdr:colOff>0</xdr:colOff>
      <xdr:row>55</xdr:row>
      <xdr:rowOff>0</xdr:rowOff>
    </xdr:from>
    <xdr:to>
      <xdr:col>41</xdr:col>
      <xdr:colOff>304800</xdr:colOff>
      <xdr:row>71</xdr:row>
      <xdr:rowOff>152400</xdr:rowOff>
    </xdr:to>
    <xdr:graphicFrame macro="">
      <xdr:nvGraphicFramePr>
        <xdr:cNvPr id="49531247" name="Gráfico 16">
          <a:extLst>
            <a:ext uri="{FF2B5EF4-FFF2-40B4-BE49-F238E27FC236}">
              <a16:creationId xmlns:a16="http://schemas.microsoft.com/office/drawing/2014/main" id="{00000000-0008-0000-0A00-00006FC9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34</xdr:col>
      <xdr:colOff>0</xdr:colOff>
      <xdr:row>73</xdr:row>
      <xdr:rowOff>0</xdr:rowOff>
    </xdr:from>
    <xdr:to>
      <xdr:col>41</xdr:col>
      <xdr:colOff>304800</xdr:colOff>
      <xdr:row>89</xdr:row>
      <xdr:rowOff>152400</xdr:rowOff>
    </xdr:to>
    <xdr:graphicFrame macro="">
      <xdr:nvGraphicFramePr>
        <xdr:cNvPr id="49531248" name="Gráfico 17">
          <a:extLst>
            <a:ext uri="{FF2B5EF4-FFF2-40B4-BE49-F238E27FC236}">
              <a16:creationId xmlns:a16="http://schemas.microsoft.com/office/drawing/2014/main" id="{00000000-0008-0000-0A00-000070C9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8</xdr:col>
      <xdr:colOff>44449</xdr:colOff>
      <xdr:row>124</xdr:row>
      <xdr:rowOff>125411</xdr:rowOff>
    </xdr:from>
    <xdr:to>
      <xdr:col>15</xdr:col>
      <xdr:colOff>352424</xdr:colOff>
      <xdr:row>142</xdr:row>
      <xdr:rowOff>142874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20292</xdr:colOff>
      <xdr:row>351</xdr:row>
      <xdr:rowOff>149916</xdr:rowOff>
    </xdr:from>
    <xdr:to>
      <xdr:col>11</xdr:col>
      <xdr:colOff>325092</xdr:colOff>
      <xdr:row>368</xdr:row>
      <xdr:rowOff>140391</xdr:rowOff>
    </xdr:to>
    <xdr:graphicFrame macro="">
      <xdr:nvGraphicFramePr>
        <xdr:cNvPr id="4" name="Gráfico 6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14080</xdr:colOff>
      <xdr:row>351</xdr:row>
      <xdr:rowOff>148673</xdr:rowOff>
    </xdr:from>
    <xdr:to>
      <xdr:col>19</xdr:col>
      <xdr:colOff>322193</xdr:colOff>
      <xdr:row>368</xdr:row>
      <xdr:rowOff>139148</xdr:rowOff>
    </xdr:to>
    <xdr:graphicFrame macro="">
      <xdr:nvGraphicFramePr>
        <xdr:cNvPr id="5" name="Gráfico 7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</xdr:colOff>
      <xdr:row>118</xdr:row>
      <xdr:rowOff>0</xdr:rowOff>
    </xdr:from>
    <xdr:to>
      <xdr:col>17</xdr:col>
      <xdr:colOff>733425</xdr:colOff>
      <xdr:row>134</xdr:row>
      <xdr:rowOff>152400</xdr:rowOff>
    </xdr:to>
    <xdr:graphicFrame macro="">
      <xdr:nvGraphicFramePr>
        <xdr:cNvPr id="49543248" name="Gráfico 2">
          <a:extLst>
            <a:ext uri="{FF2B5EF4-FFF2-40B4-BE49-F238E27FC236}">
              <a16:creationId xmlns:a16="http://schemas.microsoft.com/office/drawing/2014/main" id="{00000000-0008-0000-0C00-000050F8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200025</xdr:colOff>
      <xdr:row>118</xdr:row>
      <xdr:rowOff>0</xdr:rowOff>
    </xdr:from>
    <xdr:to>
      <xdr:col>24</xdr:col>
      <xdr:colOff>142875</xdr:colOff>
      <xdr:row>134</xdr:row>
      <xdr:rowOff>152400</xdr:rowOff>
    </xdr:to>
    <xdr:graphicFrame macro="">
      <xdr:nvGraphicFramePr>
        <xdr:cNvPr id="49543249" name="Gráfico 3">
          <a:extLst>
            <a:ext uri="{FF2B5EF4-FFF2-40B4-BE49-F238E27FC236}">
              <a16:creationId xmlns:a16="http://schemas.microsoft.com/office/drawing/2014/main" id="{00000000-0008-0000-0C00-000051F8F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</xdr:colOff>
      <xdr:row>434</xdr:row>
      <xdr:rowOff>152400</xdr:rowOff>
    </xdr:from>
    <xdr:to>
      <xdr:col>11</xdr:col>
      <xdr:colOff>323850</xdr:colOff>
      <xdr:row>451</xdr:row>
      <xdr:rowOff>142875</xdr:rowOff>
    </xdr:to>
    <xdr:graphicFrame macro="">
      <xdr:nvGraphicFramePr>
        <xdr:cNvPr id="49546320" name="Gráfico 1">
          <a:extLst>
            <a:ext uri="{FF2B5EF4-FFF2-40B4-BE49-F238E27FC236}">
              <a16:creationId xmlns:a16="http://schemas.microsoft.com/office/drawing/2014/main" id="{00000000-0008-0000-0D00-00005004F4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19050</xdr:colOff>
      <xdr:row>452</xdr:row>
      <xdr:rowOff>133350</xdr:rowOff>
    </xdr:from>
    <xdr:to>
      <xdr:col>11</xdr:col>
      <xdr:colOff>323850</xdr:colOff>
      <xdr:row>469</xdr:row>
      <xdr:rowOff>123825</xdr:rowOff>
    </xdr:to>
    <xdr:graphicFrame macro="">
      <xdr:nvGraphicFramePr>
        <xdr:cNvPr id="49546321" name="Gráfico 1">
          <a:extLst>
            <a:ext uri="{FF2B5EF4-FFF2-40B4-BE49-F238E27FC236}">
              <a16:creationId xmlns:a16="http://schemas.microsoft.com/office/drawing/2014/main" id="{00000000-0008-0000-0D00-00005104F4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</xdr:row>
      <xdr:rowOff>0</xdr:rowOff>
    </xdr:from>
    <xdr:to>
      <xdr:col>14</xdr:col>
      <xdr:colOff>523875</xdr:colOff>
      <xdr:row>17</xdr:row>
      <xdr:rowOff>152400</xdr:rowOff>
    </xdr:to>
    <xdr:graphicFrame macro="">
      <xdr:nvGraphicFramePr>
        <xdr:cNvPr id="49549392" name="Gráfico 1">
          <a:extLst>
            <a:ext uri="{FF2B5EF4-FFF2-40B4-BE49-F238E27FC236}">
              <a16:creationId xmlns:a16="http://schemas.microsoft.com/office/drawing/2014/main" id="{00000000-0008-0000-0E00-00005010F4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19</xdr:row>
      <xdr:rowOff>0</xdr:rowOff>
    </xdr:from>
    <xdr:to>
      <xdr:col>14</xdr:col>
      <xdr:colOff>523875</xdr:colOff>
      <xdr:row>35</xdr:row>
      <xdr:rowOff>152400</xdr:rowOff>
    </xdr:to>
    <xdr:graphicFrame macro="">
      <xdr:nvGraphicFramePr>
        <xdr:cNvPr id="49549393" name="Gráfico 5">
          <a:extLst>
            <a:ext uri="{FF2B5EF4-FFF2-40B4-BE49-F238E27FC236}">
              <a16:creationId xmlns:a16="http://schemas.microsoft.com/office/drawing/2014/main" id="{00000000-0008-0000-0E00-00005110F4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274</xdr:row>
      <xdr:rowOff>0</xdr:rowOff>
    </xdr:from>
    <xdr:to>
      <xdr:col>31</xdr:col>
      <xdr:colOff>304800</xdr:colOff>
      <xdr:row>294</xdr:row>
      <xdr:rowOff>76200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F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0</xdr:colOff>
      <xdr:row>254</xdr:row>
      <xdr:rowOff>47625</xdr:rowOff>
    </xdr:from>
    <xdr:to>
      <xdr:col>31</xdr:col>
      <xdr:colOff>304800</xdr:colOff>
      <xdr:row>273</xdr:row>
      <xdr:rowOff>0</xdr:rowOff>
    </xdr:to>
    <xdr:graphicFrame macro="">
      <xdr:nvGraphicFramePr>
        <xdr:cNvPr id="11" name="Gráfico 5">
          <a:extLst>
            <a:ext uri="{FF2B5EF4-FFF2-40B4-BE49-F238E27FC236}">
              <a16:creationId xmlns:a16="http://schemas.microsoft.com/office/drawing/2014/main" id="{00000000-0008-0000-0F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52915</xdr:colOff>
      <xdr:row>188</xdr:row>
      <xdr:rowOff>52916</xdr:rowOff>
    </xdr:from>
    <xdr:to>
      <xdr:col>32</xdr:col>
      <xdr:colOff>298979</xdr:colOff>
      <xdr:row>209</xdr:row>
      <xdr:rowOff>89427</xdr:rowOff>
    </xdr:to>
    <xdr:graphicFrame macro="">
      <xdr:nvGraphicFramePr>
        <xdr:cNvPr id="3" name="Gráfico 1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1143000</xdr:colOff>
      <xdr:row>267</xdr:row>
      <xdr:rowOff>104775</xdr:rowOff>
    </xdr:from>
    <xdr:to>
      <xdr:col>14</xdr:col>
      <xdr:colOff>257175</xdr:colOff>
      <xdr:row>284</xdr:row>
      <xdr:rowOff>95250</xdr:rowOff>
    </xdr:to>
    <xdr:graphicFrame macro="">
      <xdr:nvGraphicFramePr>
        <xdr:cNvPr id="49556600" name="Gráfico 1">
          <a:extLst>
            <a:ext uri="{FF2B5EF4-FFF2-40B4-BE49-F238E27FC236}">
              <a16:creationId xmlns:a16="http://schemas.microsoft.com/office/drawing/2014/main" id="{00000000-0008-0000-1100-0000782CF4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28575</xdr:colOff>
      <xdr:row>286</xdr:row>
      <xdr:rowOff>9525</xdr:rowOff>
    </xdr:from>
    <xdr:to>
      <xdr:col>14</xdr:col>
      <xdr:colOff>333375</xdr:colOff>
      <xdr:row>303</xdr:row>
      <xdr:rowOff>0</xdr:rowOff>
    </xdr:to>
    <xdr:graphicFrame macro="">
      <xdr:nvGraphicFramePr>
        <xdr:cNvPr id="49556601" name="Gráfico 3">
          <a:extLst>
            <a:ext uri="{FF2B5EF4-FFF2-40B4-BE49-F238E27FC236}">
              <a16:creationId xmlns:a16="http://schemas.microsoft.com/office/drawing/2014/main" id="{00000000-0008-0000-1100-0000792CF4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28575</xdr:colOff>
      <xdr:row>304</xdr:row>
      <xdr:rowOff>0</xdr:rowOff>
    </xdr:from>
    <xdr:to>
      <xdr:col>14</xdr:col>
      <xdr:colOff>333375</xdr:colOff>
      <xdr:row>320</xdr:row>
      <xdr:rowOff>152400</xdr:rowOff>
    </xdr:to>
    <xdr:graphicFrame macro="">
      <xdr:nvGraphicFramePr>
        <xdr:cNvPr id="6" name="Gráfico 1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25</xdr:row>
      <xdr:rowOff>142875</xdr:rowOff>
    </xdr:from>
    <xdr:to>
      <xdr:col>13</xdr:col>
      <xdr:colOff>285750</xdr:colOff>
      <xdr:row>42</xdr:row>
      <xdr:rowOff>133350</xdr:rowOff>
    </xdr:to>
    <xdr:graphicFrame macro="">
      <xdr:nvGraphicFramePr>
        <xdr:cNvPr id="49560656" name="Gráfico 13">
          <a:extLst>
            <a:ext uri="{FF2B5EF4-FFF2-40B4-BE49-F238E27FC236}">
              <a16:creationId xmlns:a16="http://schemas.microsoft.com/office/drawing/2014/main" id="{00000000-0008-0000-1200-0000503CF4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19050</xdr:colOff>
      <xdr:row>26</xdr:row>
      <xdr:rowOff>28575</xdr:rowOff>
    </xdr:from>
    <xdr:to>
      <xdr:col>4</xdr:col>
      <xdr:colOff>19050</xdr:colOff>
      <xdr:row>43</xdr:row>
      <xdr:rowOff>19050</xdr:rowOff>
    </xdr:to>
    <xdr:graphicFrame macro="">
      <xdr:nvGraphicFramePr>
        <xdr:cNvPr id="49560657" name="Gráfico 3">
          <a:extLst>
            <a:ext uri="{FF2B5EF4-FFF2-40B4-BE49-F238E27FC236}">
              <a16:creationId xmlns:a16="http://schemas.microsoft.com/office/drawing/2014/main" id="{00000000-0008-0000-1200-0000513CF4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40</xdr:col>
      <xdr:colOff>15875</xdr:colOff>
      <xdr:row>152</xdr:row>
      <xdr:rowOff>146050</xdr:rowOff>
    </xdr:from>
    <xdr:to>
      <xdr:col>48</xdr:col>
      <xdr:colOff>92075</xdr:colOff>
      <xdr:row>167</xdr:row>
      <xdr:rowOff>174625</xdr:rowOff>
    </xdr:to>
    <xdr:graphicFrame macro="">
      <xdr:nvGraphicFramePr>
        <xdr:cNvPr id="3" name="Gráfico 4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</xdr:colOff>
      <xdr:row>72</xdr:row>
      <xdr:rowOff>152400</xdr:rowOff>
    </xdr:from>
    <xdr:to>
      <xdr:col>12</xdr:col>
      <xdr:colOff>438150</xdr:colOff>
      <xdr:row>89</xdr:row>
      <xdr:rowOff>142875</xdr:rowOff>
    </xdr:to>
    <xdr:graphicFrame macro="">
      <xdr:nvGraphicFramePr>
        <xdr:cNvPr id="25267807" name="Gráfico 1">
          <a:extLst>
            <a:ext uri="{FF2B5EF4-FFF2-40B4-BE49-F238E27FC236}">
              <a16:creationId xmlns:a16="http://schemas.microsoft.com/office/drawing/2014/main" id="{00000000-0008-0000-1500-00005F8E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15</xdr:row>
      <xdr:rowOff>28575</xdr:rowOff>
    </xdr:from>
    <xdr:to>
      <xdr:col>11</xdr:col>
      <xdr:colOff>466725</xdr:colOff>
      <xdr:row>32</xdr:row>
      <xdr:rowOff>19050</xdr:rowOff>
    </xdr:to>
    <xdr:graphicFrame macro="">
      <xdr:nvGraphicFramePr>
        <xdr:cNvPr id="49565817" name="Gráfico 5">
          <a:extLst>
            <a:ext uri="{FF2B5EF4-FFF2-40B4-BE49-F238E27FC236}">
              <a16:creationId xmlns:a16="http://schemas.microsoft.com/office/drawing/2014/main" id="{00000000-0008-0000-1600-00007950F4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28575</xdr:colOff>
      <xdr:row>15</xdr:row>
      <xdr:rowOff>28575</xdr:rowOff>
    </xdr:from>
    <xdr:to>
      <xdr:col>18</xdr:col>
      <xdr:colOff>28575</xdr:colOff>
      <xdr:row>32</xdr:row>
      <xdr:rowOff>19050</xdr:rowOff>
    </xdr:to>
    <xdr:graphicFrame macro="">
      <xdr:nvGraphicFramePr>
        <xdr:cNvPr id="49565818" name="Gráfico 7">
          <a:extLst>
            <a:ext uri="{FF2B5EF4-FFF2-40B4-BE49-F238E27FC236}">
              <a16:creationId xmlns:a16="http://schemas.microsoft.com/office/drawing/2014/main" id="{00000000-0008-0000-1600-00007A50F4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28575</xdr:colOff>
      <xdr:row>15</xdr:row>
      <xdr:rowOff>38100</xdr:rowOff>
    </xdr:from>
    <xdr:to>
      <xdr:col>25</xdr:col>
      <xdr:colOff>171450</xdr:colOff>
      <xdr:row>32</xdr:row>
      <xdr:rowOff>28575</xdr:rowOff>
    </xdr:to>
    <xdr:graphicFrame macro="">
      <xdr:nvGraphicFramePr>
        <xdr:cNvPr id="49565819" name="Gráfico 6">
          <a:extLst>
            <a:ext uri="{FF2B5EF4-FFF2-40B4-BE49-F238E27FC236}">
              <a16:creationId xmlns:a16="http://schemas.microsoft.com/office/drawing/2014/main" id="{00000000-0008-0000-1600-00007B50F4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182</xdr:row>
      <xdr:rowOff>142875</xdr:rowOff>
    </xdr:from>
    <xdr:to>
      <xdr:col>10</xdr:col>
      <xdr:colOff>400050</xdr:colOff>
      <xdr:row>199</xdr:row>
      <xdr:rowOff>133350</xdr:rowOff>
    </xdr:to>
    <xdr:graphicFrame macro="">
      <xdr:nvGraphicFramePr>
        <xdr:cNvPr id="3" name="Gráfico 1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0</xdr:colOff>
      <xdr:row>314</xdr:row>
      <xdr:rowOff>13607</xdr:rowOff>
    </xdr:from>
    <xdr:to>
      <xdr:col>29</xdr:col>
      <xdr:colOff>304800</xdr:colOff>
      <xdr:row>331</xdr:row>
      <xdr:rowOff>2550</xdr:rowOff>
    </xdr:to>
    <xdr:graphicFrame macro="">
      <xdr:nvGraphicFramePr>
        <xdr:cNvPr id="5" name="Gráfico 2">
          <a:extLst>
            <a:ext uri="{FF2B5EF4-FFF2-40B4-BE49-F238E27FC236}">
              <a16:creationId xmlns:a16="http://schemas.microsoft.com/office/drawing/2014/main" id="{00000000-0008-0000-1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13608</xdr:colOff>
      <xdr:row>314</xdr:row>
      <xdr:rowOff>1</xdr:rowOff>
    </xdr:from>
    <xdr:to>
      <xdr:col>37</xdr:col>
      <xdr:colOff>318408</xdr:colOff>
      <xdr:row>330</xdr:row>
      <xdr:rowOff>153761</xdr:rowOff>
    </xdr:to>
    <xdr:graphicFrame macro="">
      <xdr:nvGraphicFramePr>
        <xdr:cNvPr id="6" name="Gráfico 4">
          <a:extLst>
            <a:ext uri="{FF2B5EF4-FFF2-40B4-BE49-F238E27FC236}">
              <a16:creationId xmlns:a16="http://schemas.microsoft.com/office/drawing/2014/main" id="{00000000-0008-0000-18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38</xdr:col>
      <xdr:colOff>13607</xdr:colOff>
      <xdr:row>314</xdr:row>
      <xdr:rowOff>0</xdr:rowOff>
    </xdr:from>
    <xdr:to>
      <xdr:col>45</xdr:col>
      <xdr:colOff>318407</xdr:colOff>
      <xdr:row>330</xdr:row>
      <xdr:rowOff>153760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18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6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9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0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1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drawing" Target="../drawings/drawing1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4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5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drawing" Target="../drawings/drawing2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553"/>
  <sheetViews>
    <sheetView topLeftCell="AX7" workbookViewId="0">
      <selection activeCell="BK32" sqref="BK32"/>
    </sheetView>
  </sheetViews>
  <sheetFormatPr defaultRowHeight="12.75"/>
  <cols>
    <col min="1" max="1" width="39.42578125" bestFit="1" customWidth="1"/>
    <col min="2" max="2" width="12.28515625" customWidth="1"/>
    <col min="3" max="3" width="20.7109375" customWidth="1"/>
    <col min="4" max="4" width="20.28515625" customWidth="1"/>
    <col min="5" max="61" width="9.140625" customWidth="1"/>
    <col min="62" max="62" width="8.85546875" customWidth="1"/>
  </cols>
  <sheetData>
    <row r="1" spans="1:63">
      <c r="A1" s="275" t="s">
        <v>1574</v>
      </c>
      <c r="B1" s="275" t="s">
        <v>1575</v>
      </c>
    </row>
    <row r="2" spans="1:63">
      <c r="A2" s="275" t="s">
        <v>1584</v>
      </c>
      <c r="B2" s="275" t="s">
        <v>1576</v>
      </c>
    </row>
    <row r="4" spans="1:63">
      <c r="A4" t="s">
        <v>161</v>
      </c>
      <c r="B4" t="s">
        <v>392</v>
      </c>
      <c r="C4" t="s">
        <v>638</v>
      </c>
      <c r="D4" t="s">
        <v>640</v>
      </c>
      <c r="E4" t="s">
        <v>642</v>
      </c>
      <c r="F4" t="s">
        <v>643</v>
      </c>
      <c r="G4" t="s">
        <v>644</v>
      </c>
      <c r="H4" t="s">
        <v>645</v>
      </c>
      <c r="I4" t="s">
        <v>646</v>
      </c>
      <c r="J4" t="s">
        <v>647</v>
      </c>
      <c r="K4" t="s">
        <v>648</v>
      </c>
      <c r="L4" t="s">
        <v>649</v>
      </c>
      <c r="M4" t="s">
        <v>650</v>
      </c>
      <c r="N4" t="s">
        <v>651</v>
      </c>
      <c r="O4" t="s">
        <v>652</v>
      </c>
      <c r="P4" t="s">
        <v>653</v>
      </c>
      <c r="Q4" t="s">
        <v>654</v>
      </c>
      <c r="R4" t="s">
        <v>655</v>
      </c>
      <c r="S4" t="s">
        <v>656</v>
      </c>
      <c r="T4" t="s">
        <v>657</v>
      </c>
      <c r="U4" t="s">
        <v>658</v>
      </c>
      <c r="V4" t="s">
        <v>659</v>
      </c>
      <c r="W4" t="s">
        <v>660</v>
      </c>
      <c r="X4" t="s">
        <v>661</v>
      </c>
      <c r="Y4" t="s">
        <v>11</v>
      </c>
      <c r="Z4" t="s">
        <v>12</v>
      </c>
      <c r="AA4" t="s">
        <v>13</v>
      </c>
      <c r="AB4" t="s">
        <v>14</v>
      </c>
      <c r="AC4" t="s">
        <v>15</v>
      </c>
      <c r="AD4" t="s">
        <v>16</v>
      </c>
      <c r="AE4" t="s">
        <v>17</v>
      </c>
      <c r="AF4" t="s">
        <v>18</v>
      </c>
      <c r="AG4" t="s">
        <v>19</v>
      </c>
      <c r="AH4" t="s">
        <v>20</v>
      </c>
      <c r="AI4" t="s">
        <v>21</v>
      </c>
      <c r="AJ4" t="s">
        <v>22</v>
      </c>
      <c r="AK4" t="s">
        <v>23</v>
      </c>
      <c r="AL4" t="s">
        <v>24</v>
      </c>
      <c r="AM4" t="s">
        <v>25</v>
      </c>
      <c r="AN4" t="s">
        <v>26</v>
      </c>
      <c r="AO4" t="s">
        <v>27</v>
      </c>
      <c r="AP4" t="s">
        <v>28</v>
      </c>
      <c r="AQ4" t="s">
        <v>31</v>
      </c>
      <c r="AR4" t="s">
        <v>32</v>
      </c>
      <c r="AS4" t="s">
        <v>33</v>
      </c>
      <c r="AT4" t="s">
        <v>34</v>
      </c>
      <c r="AU4" t="s">
        <v>35</v>
      </c>
      <c r="AV4" t="s">
        <v>36</v>
      </c>
      <c r="AW4" t="s">
        <v>37</v>
      </c>
      <c r="AX4" t="s">
        <v>38</v>
      </c>
      <c r="AY4" t="s">
        <v>39</v>
      </c>
      <c r="AZ4" t="s">
        <v>40</v>
      </c>
      <c r="BA4" t="s">
        <v>41</v>
      </c>
      <c r="BB4" t="s">
        <v>42</v>
      </c>
      <c r="BC4" t="s">
        <v>43</v>
      </c>
      <c r="BD4" t="s">
        <v>44</v>
      </c>
      <c r="BE4" t="s">
        <v>45</v>
      </c>
      <c r="BF4" t="s">
        <v>46</v>
      </c>
      <c r="BG4" t="s">
        <v>47</v>
      </c>
      <c r="BH4" t="s">
        <v>972</v>
      </c>
      <c r="BI4" t="s">
        <v>1398</v>
      </c>
      <c r="BJ4">
        <v>2017</v>
      </c>
      <c r="BK4" t="s">
        <v>1591</v>
      </c>
    </row>
    <row r="5" spans="1:63">
      <c r="A5" t="s">
        <v>162</v>
      </c>
      <c r="B5" t="s">
        <v>393</v>
      </c>
      <c r="C5" t="s">
        <v>639</v>
      </c>
      <c r="D5" t="s">
        <v>641</v>
      </c>
      <c r="AN5">
        <v>1.2450859116620308</v>
      </c>
      <c r="AO5">
        <v>7.8144317188921804</v>
      </c>
      <c r="AP5">
        <v>6.666621830202061</v>
      </c>
      <c r="AQ5">
        <v>1.1544693917440583</v>
      </c>
      <c r="AR5">
        <v>4.5140620325122143</v>
      </c>
      <c r="AS5">
        <v>-0.36469577871345393</v>
      </c>
      <c r="AT5">
        <v>-2.164459408903852</v>
      </c>
      <c r="AU5">
        <v>0.46528986549114393</v>
      </c>
      <c r="AV5">
        <v>7.5194723732849411</v>
      </c>
      <c r="AW5">
        <v>1.1766904836750172</v>
      </c>
      <c r="AX5">
        <v>0.38039097138251066</v>
      </c>
      <c r="AY5">
        <v>2.3551194429805093</v>
      </c>
      <c r="AZ5">
        <v>-3.6546262419327178</v>
      </c>
      <c r="BA5">
        <v>-6.8813020635988806</v>
      </c>
      <c r="BB5">
        <v>-5.6535020861295209</v>
      </c>
    </row>
    <row r="6" spans="1:63">
      <c r="A6" t="s">
        <v>164</v>
      </c>
      <c r="B6" t="s">
        <v>395</v>
      </c>
      <c r="C6" t="s">
        <v>639</v>
      </c>
      <c r="D6" t="s">
        <v>641</v>
      </c>
      <c r="AV6">
        <v>8.4441632267921847</v>
      </c>
      <c r="AW6">
        <v>1.0555557874655506</v>
      </c>
      <c r="AX6">
        <v>11.175270241658723</v>
      </c>
      <c r="AY6">
        <v>5.5541376225750128</v>
      </c>
      <c r="AZ6">
        <v>13.740204989851335</v>
      </c>
      <c r="BA6">
        <v>3.6113683922616815</v>
      </c>
      <c r="BB6">
        <v>21.020648736367804</v>
      </c>
      <c r="BC6">
        <v>8.4332904816179166</v>
      </c>
      <c r="BD6">
        <v>6.1136851694229932</v>
      </c>
      <c r="BE6">
        <v>14.43474128795242</v>
      </c>
      <c r="BF6">
        <v>3.9005748751074378</v>
      </c>
      <c r="BG6">
        <v>2.69052194787254</v>
      </c>
      <c r="BH6">
        <v>1.3100404037200235</v>
      </c>
      <c r="BI6">
        <v>2.366711915650626</v>
      </c>
      <c r="BJ6">
        <v>2.5955424532574796</v>
      </c>
    </row>
    <row r="7" spans="1:63">
      <c r="A7" t="s">
        <v>165</v>
      </c>
      <c r="B7" t="s">
        <v>396</v>
      </c>
      <c r="C7" t="s">
        <v>639</v>
      </c>
      <c r="D7" t="s">
        <v>641</v>
      </c>
      <c r="Z7">
        <v>-4.4000012193616698</v>
      </c>
      <c r="AA7">
        <v>0</v>
      </c>
      <c r="AB7">
        <v>4.2000014283415794</v>
      </c>
      <c r="AC7">
        <v>6.0000021643729582</v>
      </c>
      <c r="AD7">
        <v>3.4999994895345594</v>
      </c>
      <c r="AE7">
        <v>2.9000017426512414</v>
      </c>
      <c r="AF7">
        <v>4.0827486364886028</v>
      </c>
      <c r="AG7">
        <v>6.128890476200084</v>
      </c>
      <c r="AH7">
        <v>4.1621461844314922E-2</v>
      </c>
      <c r="AI7">
        <v>-3.4500986836049066</v>
      </c>
      <c r="AJ7">
        <v>0.99135929192884475</v>
      </c>
      <c r="AK7">
        <v>-5.8382807286994449</v>
      </c>
      <c r="AL7">
        <v>-23.983417428756354</v>
      </c>
      <c r="AM7">
        <v>1.3393634369786298</v>
      </c>
      <c r="AN7">
        <v>15.000000026897524</v>
      </c>
      <c r="AO7">
        <v>13.54436975250141</v>
      </c>
      <c r="AP7">
        <v>7.2742773453678353</v>
      </c>
      <c r="AQ7">
        <v>4.6911464445745139</v>
      </c>
      <c r="AR7">
        <v>2.1814897316235573</v>
      </c>
      <c r="AS7">
        <v>3.0546242337216682</v>
      </c>
      <c r="AT7">
        <v>4.2059985539409439</v>
      </c>
      <c r="AU7">
        <v>13.665686511013917</v>
      </c>
      <c r="AV7">
        <v>4.554042423250678</v>
      </c>
      <c r="AW7">
        <v>10.238356529496301</v>
      </c>
      <c r="AX7">
        <v>20.907027037371932</v>
      </c>
      <c r="AY7">
        <v>18.989035201835833</v>
      </c>
      <c r="AZ7">
        <v>23.189597258724831</v>
      </c>
      <c r="BA7">
        <v>13.817097706224189</v>
      </c>
      <c r="BB7">
        <v>2.4129097013897223</v>
      </c>
      <c r="BC7">
        <v>3.4528746484698587</v>
      </c>
      <c r="BD7">
        <v>3.8733306941184651</v>
      </c>
      <c r="BE7">
        <v>5.1775939434753724</v>
      </c>
      <c r="BF7">
        <v>6.8427165374945105</v>
      </c>
      <c r="BG7">
        <v>4.7039706167952886</v>
      </c>
      <c r="BH7">
        <v>2.9997474931435306</v>
      </c>
      <c r="BI7">
        <v>-0.81349409551589247</v>
      </c>
      <c r="BJ7">
        <v>0.7216992719371973</v>
      </c>
    </row>
    <row r="8" spans="1:63">
      <c r="A8" t="s">
        <v>166</v>
      </c>
      <c r="B8" t="s">
        <v>397</v>
      </c>
      <c r="C8" t="s">
        <v>639</v>
      </c>
      <c r="D8" t="s">
        <v>641</v>
      </c>
      <c r="Z8">
        <v>5.7456352920068241</v>
      </c>
      <c r="AA8">
        <v>2.9485968015687547</v>
      </c>
      <c r="AB8">
        <v>1.1049382618269306</v>
      </c>
      <c r="AC8">
        <v>-1.2515966446983953</v>
      </c>
      <c r="AD8">
        <v>1.780643959772604</v>
      </c>
      <c r="AE8">
        <v>5.6372431782519357</v>
      </c>
      <c r="AF8">
        <v>-0.78784265501299444</v>
      </c>
      <c r="AG8">
        <v>-1.4200396548225598</v>
      </c>
      <c r="AH8">
        <v>9.8365489704762723</v>
      </c>
      <c r="AI8">
        <v>-9.5756401694862632</v>
      </c>
      <c r="AJ8">
        <v>-29.588997701291163</v>
      </c>
      <c r="AK8">
        <v>-7.1999999861642578</v>
      </c>
      <c r="AL8">
        <v>9.6000000454052952</v>
      </c>
      <c r="AM8">
        <v>8.2999999798269357</v>
      </c>
      <c r="AN8">
        <v>13.299999992363638</v>
      </c>
      <c r="AO8">
        <v>9.1000000077162895</v>
      </c>
      <c r="AP8">
        <v>-10.83785573565666</v>
      </c>
      <c r="AQ8">
        <v>9.0088525399546882</v>
      </c>
      <c r="AR8">
        <v>13.501173375433623</v>
      </c>
      <c r="AS8">
        <v>6.6666204988136855</v>
      </c>
      <c r="AT8">
        <v>7.9403314245476224</v>
      </c>
      <c r="AU8">
        <v>4.2313710175822621</v>
      </c>
      <c r="AV8">
        <v>5.7734905608008091</v>
      </c>
      <c r="AW8">
        <v>5.7095565962099926</v>
      </c>
      <c r="AX8">
        <v>5.7208199467855536</v>
      </c>
      <c r="AY8">
        <v>5.431012738529148</v>
      </c>
      <c r="AZ8">
        <v>5.8999999998075481</v>
      </c>
      <c r="BA8">
        <v>3.7608536832438091</v>
      </c>
      <c r="BB8">
        <v>3.3526102425066142</v>
      </c>
      <c r="BC8">
        <v>3.7100577929743537</v>
      </c>
      <c r="BD8">
        <v>2.5501608597772787</v>
      </c>
      <c r="BE8">
        <v>1.4199675411489494</v>
      </c>
      <c r="BF8">
        <v>1.0007545995742078</v>
      </c>
      <c r="BG8">
        <v>1.7743687432366357</v>
      </c>
      <c r="BH8">
        <v>2.2187520539881973</v>
      </c>
      <c r="BI8">
        <v>3.3521592108247944</v>
      </c>
      <c r="BJ8">
        <v>3.8413636660827706</v>
      </c>
    </row>
    <row r="9" spans="1:63">
      <c r="A9" t="s">
        <v>163</v>
      </c>
      <c r="B9" t="s">
        <v>394</v>
      </c>
      <c r="C9" t="s">
        <v>639</v>
      </c>
      <c r="D9" t="s">
        <v>641</v>
      </c>
      <c r="P9">
        <v>4.649465360818823</v>
      </c>
      <c r="Q9">
        <v>8.1497434886061768</v>
      </c>
      <c r="R9">
        <v>7.7884672029404385</v>
      </c>
      <c r="S9">
        <v>5.6187897296294551</v>
      </c>
      <c r="T9">
        <v>0.54220565876370586</v>
      </c>
      <c r="U9">
        <v>3.3037870495075339</v>
      </c>
      <c r="V9">
        <v>2.8385755661009142</v>
      </c>
      <c r="W9">
        <v>1.4630001789341947</v>
      </c>
      <c r="X9">
        <v>4.1557195129286129E-2</v>
      </c>
      <c r="Y9">
        <v>2.2087276069305375</v>
      </c>
      <c r="Z9">
        <v>-0.13247451147458378</v>
      </c>
      <c r="AA9">
        <v>1.246461113425525</v>
      </c>
      <c r="AB9">
        <v>1.7701183169324963</v>
      </c>
      <c r="AC9">
        <v>1.7846866935681902</v>
      </c>
      <c r="AD9">
        <v>2.321433032199181</v>
      </c>
      <c r="AE9">
        <v>3.2533217783064003</v>
      </c>
      <c r="AF9">
        <v>5.54712217053806</v>
      </c>
      <c r="AG9">
        <v>5.0943262032321854</v>
      </c>
      <c r="AH9">
        <v>4.8270342440691394</v>
      </c>
      <c r="AI9">
        <v>3.7813875896292046</v>
      </c>
      <c r="AJ9">
        <v>2.5460028718763823</v>
      </c>
      <c r="AK9">
        <v>0.92921195628889564</v>
      </c>
      <c r="AL9">
        <v>-1.0314840109578967</v>
      </c>
      <c r="AM9">
        <v>2.3831876909880378</v>
      </c>
      <c r="AN9">
        <v>2.7574991873296995</v>
      </c>
      <c r="AO9">
        <v>4.6497401487505954</v>
      </c>
      <c r="AP9">
        <v>9.0676721991051608</v>
      </c>
      <c r="AQ9">
        <v>3.1947902960585139</v>
      </c>
      <c r="AR9">
        <v>4.0990808366340872</v>
      </c>
      <c r="AS9">
        <v>3.5283612971110898</v>
      </c>
      <c r="AT9">
        <v>4.5467683197060893</v>
      </c>
      <c r="AU9">
        <v>6.4710146708279126</v>
      </c>
      <c r="AV9">
        <v>12.168719886904597</v>
      </c>
      <c r="AW9">
        <v>7.6478697902198576</v>
      </c>
      <c r="AX9">
        <v>7.396982715365013</v>
      </c>
      <c r="AY9">
        <v>4.5363531191599122</v>
      </c>
      <c r="AZ9">
        <v>4.0011066890841107E-2</v>
      </c>
      <c r="BA9">
        <v>-8.5900037867667436</v>
      </c>
      <c r="BB9">
        <v>-3.6906535095885147</v>
      </c>
      <c r="BC9">
        <v>-5.3588257753333579</v>
      </c>
      <c r="BD9">
        <v>-4.6465430516333726</v>
      </c>
      <c r="BE9">
        <v>-1.6152181829866521</v>
      </c>
      <c r="BF9">
        <v>0.35164500185074132</v>
      </c>
      <c r="BG9">
        <v>2.2776831530642454</v>
      </c>
      <c r="BH9">
        <v>0.84220351837413432</v>
      </c>
      <c r="BI9">
        <v>1.889124386639395</v>
      </c>
      <c r="BJ9">
        <v>1.8731966159611204</v>
      </c>
    </row>
    <row r="10" spans="1:63">
      <c r="A10" t="s">
        <v>167</v>
      </c>
      <c r="B10" t="s">
        <v>398</v>
      </c>
      <c r="C10" t="s">
        <v>639</v>
      </c>
      <c r="D10" t="s">
        <v>641</v>
      </c>
      <c r="U10">
        <v>15.9031515710859</v>
      </c>
      <c r="V10">
        <v>8.5055011171094179</v>
      </c>
      <c r="W10">
        <v>-0.79847624671451456</v>
      </c>
      <c r="X10">
        <v>11.60505735084611</v>
      </c>
      <c r="Y10">
        <v>9.1450675430317432</v>
      </c>
      <c r="Z10">
        <v>2.6870837946323434</v>
      </c>
      <c r="AA10">
        <v>-8.9925725380343096</v>
      </c>
      <c r="AB10">
        <v>-6.5735690236217437</v>
      </c>
      <c r="AC10">
        <v>1.0664044977110336</v>
      </c>
      <c r="AD10">
        <v>-2.1646094836569745</v>
      </c>
      <c r="AE10">
        <v>4.4628886786452426</v>
      </c>
      <c r="AF10">
        <v>-0.62638669950003134</v>
      </c>
      <c r="AG10">
        <v>5.5887753013512054</v>
      </c>
      <c r="AH10">
        <v>2.1210006584687591</v>
      </c>
      <c r="AI10">
        <v>13.141355068691823</v>
      </c>
      <c r="AJ10">
        <v>1.5361107380857959</v>
      </c>
      <c r="AK10">
        <v>4.8004700306164523</v>
      </c>
      <c r="AL10">
        <v>3.2103481300057553</v>
      </c>
      <c r="AM10">
        <v>3.2134361067030568</v>
      </c>
      <c r="AN10">
        <v>2.7565988005711262</v>
      </c>
      <c r="AO10">
        <v>4.5115900525426724</v>
      </c>
      <c r="AP10">
        <v>4.2201165225445436</v>
      </c>
      <c r="AQ10">
        <v>5.1542517447190193</v>
      </c>
      <c r="AR10">
        <v>1.86215609768783</v>
      </c>
      <c r="AS10">
        <v>5.3577960743353543</v>
      </c>
      <c r="AT10">
        <v>1.623688594111087</v>
      </c>
      <c r="AU10">
        <v>0.62911880681444643</v>
      </c>
      <c r="AV10">
        <v>5.3084323009658476</v>
      </c>
      <c r="AW10">
        <v>9.3312441958788952</v>
      </c>
      <c r="AX10">
        <v>5.7224550587823018</v>
      </c>
      <c r="AY10">
        <v>6.4841006928000979</v>
      </c>
      <c r="AZ10">
        <v>4.5351609971034463</v>
      </c>
      <c r="BA10">
        <v>5.78012996946957</v>
      </c>
      <c r="BB10">
        <v>0.46493902996462566</v>
      </c>
      <c r="BC10">
        <v>4.7489249791138519</v>
      </c>
      <c r="BD10">
        <v>3.609237913750647</v>
      </c>
      <c r="BE10">
        <v>6.6952259085711461</v>
      </c>
      <c r="BF10">
        <v>3.1343291371364757</v>
      </c>
      <c r="BG10">
        <v>2.4536288642337212</v>
      </c>
      <c r="BH10">
        <v>3.2775417667059656</v>
      </c>
      <c r="BI10">
        <v>3.0046946829183128</v>
      </c>
      <c r="BJ10">
        <v>1.1922459529171192</v>
      </c>
    </row>
    <row r="11" spans="1:63">
      <c r="A11" t="s">
        <v>168</v>
      </c>
      <c r="B11" t="s">
        <v>399</v>
      </c>
      <c r="C11" t="s">
        <v>639</v>
      </c>
      <c r="D11" t="s">
        <v>641</v>
      </c>
      <c r="U11">
        <v>16.526856506014752</v>
      </c>
      <c r="V11">
        <v>21.439330170198971</v>
      </c>
      <c r="W11">
        <v>-1.5896033199159518</v>
      </c>
      <c r="X11">
        <v>20.923573077015206</v>
      </c>
      <c r="Y11">
        <v>23.874774910497962</v>
      </c>
      <c r="Z11">
        <v>4.6591766740651508</v>
      </c>
      <c r="AA11">
        <v>-6.7193161857078252</v>
      </c>
      <c r="AB11">
        <v>-4.7458206999658188</v>
      </c>
      <c r="AC11">
        <v>4.016951279594096</v>
      </c>
      <c r="AD11">
        <v>-3.5944765173683777</v>
      </c>
      <c r="AE11">
        <v>-14.95813656453268</v>
      </c>
      <c r="AF11">
        <v>3.3819817090087838</v>
      </c>
      <c r="AG11">
        <v>-2.6189077038327895</v>
      </c>
      <c r="AH11">
        <v>12.337891282260046</v>
      </c>
      <c r="AI11">
        <v>18.327985533640543</v>
      </c>
      <c r="AJ11">
        <v>0.86008194577821939</v>
      </c>
      <c r="AK11">
        <v>3.3449448618411992</v>
      </c>
      <c r="AL11">
        <v>1.261190951497241</v>
      </c>
      <c r="AM11">
        <v>6.8961485505266751</v>
      </c>
      <c r="AN11">
        <v>6.6878864636294395</v>
      </c>
      <c r="AO11">
        <v>5.798404061321591</v>
      </c>
      <c r="AP11">
        <v>8.1903986407704963</v>
      </c>
      <c r="AQ11">
        <v>0.29199434868543506</v>
      </c>
      <c r="AR11">
        <v>2.9022136446459825</v>
      </c>
      <c r="AS11">
        <v>10.852704212598539</v>
      </c>
      <c r="AT11">
        <v>1.3990850303263329</v>
      </c>
      <c r="AU11">
        <v>2.4334568103615766</v>
      </c>
      <c r="AV11">
        <v>8.8005408148643198</v>
      </c>
      <c r="AW11">
        <v>9.5664366371616154</v>
      </c>
      <c r="AX11">
        <v>4.8551411963090345</v>
      </c>
      <c r="AY11">
        <v>9.8373197734849214</v>
      </c>
      <c r="AZ11">
        <v>3.1843901736723836</v>
      </c>
      <c r="BA11">
        <v>3.1918362761038424</v>
      </c>
      <c r="BB11">
        <v>-5.2429219066759032</v>
      </c>
      <c r="BC11">
        <v>1.6028099606822934</v>
      </c>
      <c r="BD11">
        <v>6.9302716294383515</v>
      </c>
      <c r="BE11">
        <v>4.4846260849086974</v>
      </c>
      <c r="BF11">
        <v>5.0533458252665469</v>
      </c>
      <c r="BG11">
        <v>4.3986966824644611</v>
      </c>
      <c r="BH11">
        <v>5.064701529448314</v>
      </c>
      <c r="BI11">
        <v>2.9884418208146428</v>
      </c>
      <c r="BJ11">
        <v>0.79040038779440636</v>
      </c>
    </row>
    <row r="12" spans="1:63">
      <c r="A12" t="s">
        <v>128</v>
      </c>
      <c r="B12" t="s">
        <v>400</v>
      </c>
      <c r="C12" t="s">
        <v>639</v>
      </c>
      <c r="D12" t="s">
        <v>641</v>
      </c>
      <c r="F12">
        <v>5.4278428795124825</v>
      </c>
      <c r="G12">
        <v>-0.85202152348196591</v>
      </c>
      <c r="H12">
        <v>-5.3081968265172748</v>
      </c>
      <c r="I12">
        <v>10.130297661433829</v>
      </c>
      <c r="J12">
        <v>10.569433340342854</v>
      </c>
      <c r="K12">
        <v>-0.65972617159370373</v>
      </c>
      <c r="L12">
        <v>3.1919966233703008</v>
      </c>
      <c r="M12">
        <v>4.8225007815864558</v>
      </c>
      <c r="N12">
        <v>9.67952600806899</v>
      </c>
      <c r="O12">
        <v>3.0456433190032755</v>
      </c>
      <c r="P12">
        <v>5.6581310831803648</v>
      </c>
      <c r="Q12">
        <v>1.6284165162551147</v>
      </c>
      <c r="R12">
        <v>2.8117540409577515</v>
      </c>
      <c r="S12">
        <v>5.5338043948322166</v>
      </c>
      <c r="T12">
        <v>-2.8412102767092051E-2</v>
      </c>
      <c r="U12">
        <v>-2.0182515166756616</v>
      </c>
      <c r="V12">
        <v>6.9341477553797546</v>
      </c>
      <c r="W12">
        <v>-4.5061248024769327</v>
      </c>
      <c r="X12">
        <v>10.222763464872671</v>
      </c>
      <c r="Y12">
        <v>4.151762342445565</v>
      </c>
      <c r="Z12">
        <v>-5.6895280001945423</v>
      </c>
      <c r="AA12">
        <v>-4.9571785190402124</v>
      </c>
      <c r="AB12">
        <v>3.8751234240091463</v>
      </c>
      <c r="AC12">
        <v>2.2117735037724344</v>
      </c>
      <c r="AD12">
        <v>-7.5866771841353113</v>
      </c>
      <c r="AE12">
        <v>7.8757798304148565</v>
      </c>
      <c r="AF12">
        <v>2.9099931305710101</v>
      </c>
      <c r="AG12">
        <v>-2.5569048769462484</v>
      </c>
      <c r="AH12">
        <v>-7.4961895837247567</v>
      </c>
      <c r="AI12">
        <v>-2.3989592189008846</v>
      </c>
      <c r="AJ12">
        <v>12.669710091596855</v>
      </c>
      <c r="AK12">
        <v>11.940774732228078</v>
      </c>
      <c r="AL12">
        <v>5.9069194918022845</v>
      </c>
      <c r="AM12">
        <v>5.8362007036852646</v>
      </c>
      <c r="AN12">
        <v>-2.8452096105708051</v>
      </c>
      <c r="AO12">
        <v>5.5266898271523388</v>
      </c>
      <c r="AP12">
        <v>8.1110467707457019</v>
      </c>
      <c r="AQ12">
        <v>3.8501788515622906</v>
      </c>
      <c r="AR12">
        <v>-3.3854570406327014</v>
      </c>
      <c r="AS12">
        <v>-0.78899893905690988</v>
      </c>
      <c r="AT12">
        <v>-4.4088396825855654</v>
      </c>
      <c r="AU12">
        <v>-10.894484828590279</v>
      </c>
      <c r="AV12">
        <v>8.8370407957692407</v>
      </c>
      <c r="AW12">
        <v>9.0295733006815482</v>
      </c>
      <c r="AX12">
        <v>8.8516599201343524</v>
      </c>
      <c r="AY12">
        <v>8.0471515004302745</v>
      </c>
      <c r="AZ12">
        <v>9.0076508750475739</v>
      </c>
      <c r="BA12">
        <v>4.057233103464057</v>
      </c>
      <c r="BB12">
        <v>-5.9185250763494679</v>
      </c>
      <c r="BC12">
        <v>10.125398156100232</v>
      </c>
      <c r="BD12">
        <v>6.003951692805785</v>
      </c>
      <c r="BE12">
        <v>-1.0264204544320847</v>
      </c>
      <c r="BF12">
        <v>2.4053237807943617</v>
      </c>
      <c r="BG12">
        <v>-2.5126153208139641</v>
      </c>
      <c r="BH12">
        <v>2.7311598282894636</v>
      </c>
      <c r="BI12">
        <v>-1.8225421702890259</v>
      </c>
      <c r="BJ12">
        <v>2.8639228972573676</v>
      </c>
      <c r="BK12">
        <v>2</v>
      </c>
    </row>
    <row r="13" spans="1:63">
      <c r="A13" t="s">
        <v>169</v>
      </c>
      <c r="B13" t="s">
        <v>401</v>
      </c>
      <c r="C13" t="s">
        <v>639</v>
      </c>
      <c r="D13" t="s">
        <v>641</v>
      </c>
      <c r="AJ13">
        <v>-11.699998484378838</v>
      </c>
      <c r="AK13">
        <v>-41.800002743776844</v>
      </c>
      <c r="AL13">
        <v>-8.7999987938439119</v>
      </c>
      <c r="AM13">
        <v>5.4000027769144765</v>
      </c>
      <c r="AN13">
        <v>6.8999984166670032</v>
      </c>
      <c r="AO13">
        <v>5.8654007532920787</v>
      </c>
      <c r="AP13">
        <v>3.3210796968518537</v>
      </c>
      <c r="AQ13">
        <v>7.2999999882459292</v>
      </c>
      <c r="AR13">
        <v>3.3000000039561428</v>
      </c>
      <c r="AS13">
        <v>5.8999999986001512</v>
      </c>
      <c r="AT13">
        <v>9.5566415036914236</v>
      </c>
      <c r="AU13">
        <v>13.186300528988923</v>
      </c>
      <c r="AV13">
        <v>14.040795054010076</v>
      </c>
      <c r="AW13">
        <v>10.46784185931044</v>
      </c>
      <c r="AX13">
        <v>13.865711253500351</v>
      </c>
      <c r="AY13">
        <v>13.198003515475847</v>
      </c>
      <c r="AZ13">
        <v>13.74920195862164</v>
      </c>
      <c r="BA13">
        <v>6.9000000016823861</v>
      </c>
      <c r="BB13">
        <v>-14.149988640087031</v>
      </c>
      <c r="BC13">
        <v>2.1999999991457031</v>
      </c>
      <c r="BD13">
        <v>4.6999999986184378</v>
      </c>
      <c r="BE13">
        <v>7.2000000032822697</v>
      </c>
      <c r="BF13">
        <v>3.3000000017998445</v>
      </c>
      <c r="BG13">
        <v>3.6000000009613018</v>
      </c>
      <c r="BH13">
        <v>3.2000000021264157</v>
      </c>
      <c r="BI13">
        <v>0.19999999777094501</v>
      </c>
      <c r="BJ13">
        <v>7.499999999065281</v>
      </c>
    </row>
    <row r="14" spans="1:63">
      <c r="A14" t="s">
        <v>170</v>
      </c>
      <c r="B14" t="s">
        <v>402</v>
      </c>
      <c r="C14" t="s">
        <v>639</v>
      </c>
      <c r="D14" t="s">
        <v>641</v>
      </c>
      <c r="AV14">
        <v>0.81411126187245486</v>
      </c>
      <c r="AW14">
        <v>0.53835800807537737</v>
      </c>
      <c r="AX14">
        <v>-0.40160642570282334</v>
      </c>
      <c r="AY14">
        <v>-4.1666666666666572</v>
      </c>
      <c r="AZ14">
        <v>1.9635343618513303</v>
      </c>
      <c r="BA14">
        <v>-2.6134800550206307</v>
      </c>
      <c r="BB14">
        <v>-4.2372881355932179</v>
      </c>
      <c r="BC14">
        <v>0.44247787610618161</v>
      </c>
      <c r="BD14">
        <v>0.29368575624081927</v>
      </c>
      <c r="BE14">
        <v>-4.3923865300146332</v>
      </c>
      <c r="BF14">
        <v>-2.7565084226646235</v>
      </c>
      <c r="BG14">
        <v>0.94488188976377785</v>
      </c>
      <c r="BH14">
        <v>1.2480499219968806</v>
      </c>
      <c r="BI14">
        <v>-2.6194144838212594</v>
      </c>
    </row>
    <row r="15" spans="1:63">
      <c r="A15" t="s">
        <v>171</v>
      </c>
      <c r="B15" t="s">
        <v>403</v>
      </c>
      <c r="C15" t="s">
        <v>639</v>
      </c>
      <c r="D15" t="s">
        <v>641</v>
      </c>
      <c r="W15">
        <v>4.3836211806649743</v>
      </c>
      <c r="X15">
        <v>8.0797423735912162</v>
      </c>
      <c r="Y15">
        <v>8.1614353141114009</v>
      </c>
      <c r="Z15">
        <v>3.8149168468288224</v>
      </c>
      <c r="AA15">
        <v>-8.4008850498477727E-2</v>
      </c>
      <c r="AB15">
        <v>5.3640096427898953</v>
      </c>
      <c r="AC15">
        <v>10.165001092235144</v>
      </c>
      <c r="AD15">
        <v>7.6437904952799016</v>
      </c>
      <c r="AE15">
        <v>11.493828189941951</v>
      </c>
      <c r="AF15">
        <v>6.6263707314794686</v>
      </c>
      <c r="AG15">
        <v>5.213268557671654</v>
      </c>
      <c r="AH15">
        <v>5.2522781017219131</v>
      </c>
      <c r="AI15">
        <v>3.0116457721507004</v>
      </c>
      <c r="AJ15">
        <v>2.1768731163895012</v>
      </c>
      <c r="AK15">
        <v>1.1583262687382359</v>
      </c>
      <c r="AL15">
        <v>5.2800714877910337</v>
      </c>
      <c r="AM15">
        <v>6.6761951629369207</v>
      </c>
      <c r="AN15">
        <v>-4.3594939899546148</v>
      </c>
      <c r="AO15">
        <v>6.6048180883655903</v>
      </c>
      <c r="AP15">
        <v>5.4711319317380003</v>
      </c>
      <c r="AQ15">
        <v>4.7313137121021356</v>
      </c>
      <c r="AR15">
        <v>3.7078946184927872</v>
      </c>
      <c r="AS15">
        <v>6.6917423819423902</v>
      </c>
      <c r="AT15">
        <v>-4.9540747108925558</v>
      </c>
      <c r="AU15">
        <v>1.0241008616387148</v>
      </c>
      <c r="AV15">
        <v>6.0579085495604375</v>
      </c>
      <c r="AW15">
        <v>5.736460188481999</v>
      </c>
      <c r="AX15">
        <v>6.412405163995345</v>
      </c>
      <c r="AY15">
        <v>12.728507447158961</v>
      </c>
      <c r="AZ15">
        <v>9.2594205597227131</v>
      </c>
      <c r="BA15">
        <v>-3.0133268150549952E-2</v>
      </c>
      <c r="BB15">
        <v>-12.107536185621314</v>
      </c>
      <c r="BC15">
        <v>-7.2000244613550421</v>
      </c>
      <c r="BD15">
        <v>-2.0791270468328236</v>
      </c>
      <c r="BE15">
        <v>3.5066092220583442</v>
      </c>
      <c r="BF15">
        <v>-0.1039391406357737</v>
      </c>
      <c r="BG15">
        <v>5.1019403635405496</v>
      </c>
      <c r="BH15">
        <v>4.0602189626983289</v>
      </c>
      <c r="BI15">
        <v>5.3424794348672151</v>
      </c>
      <c r="BJ15">
        <v>3.3370492154525522</v>
      </c>
    </row>
    <row r="16" spans="1:63">
      <c r="A16" t="s">
        <v>172</v>
      </c>
      <c r="B16" t="s">
        <v>404</v>
      </c>
      <c r="C16" t="s">
        <v>639</v>
      </c>
      <c r="D16" t="s">
        <v>641</v>
      </c>
      <c r="F16">
        <v>2.4856050373187628</v>
      </c>
      <c r="G16">
        <v>1.2964776899124786</v>
      </c>
      <c r="H16">
        <v>6.2142784141384908</v>
      </c>
      <c r="I16">
        <v>6.9787237192226854</v>
      </c>
      <c r="J16">
        <v>5.9834500318268482</v>
      </c>
      <c r="K16">
        <v>2.3824911868390188</v>
      </c>
      <c r="L16">
        <v>6.3023857118717785</v>
      </c>
      <c r="M16">
        <v>5.095868061074853</v>
      </c>
      <c r="N16">
        <v>7.044158690478227</v>
      </c>
      <c r="O16">
        <v>7.1721824996934203</v>
      </c>
      <c r="P16">
        <v>4.0039302993743746</v>
      </c>
      <c r="Q16">
        <v>3.9126909526645477</v>
      </c>
      <c r="R16">
        <v>2.6138194540348678</v>
      </c>
      <c r="S16">
        <v>4.1025894090835919</v>
      </c>
      <c r="T16">
        <v>1.3503380693203724</v>
      </c>
      <c r="U16">
        <v>2.5879461618757915</v>
      </c>
      <c r="V16">
        <v>3.5973772448637078</v>
      </c>
      <c r="W16">
        <v>0.89677038637341866</v>
      </c>
      <c r="X16">
        <v>4.0435141200821647</v>
      </c>
      <c r="Y16">
        <v>3.0342065196471708</v>
      </c>
      <c r="Z16">
        <v>3.3378582815799973</v>
      </c>
      <c r="AA16">
        <v>3.3281193512708569</v>
      </c>
      <c r="AB16">
        <v>-2.2201437602840599</v>
      </c>
      <c r="AC16">
        <v>4.581139775956018</v>
      </c>
      <c r="AD16">
        <v>5.2492064621253007</v>
      </c>
      <c r="AE16">
        <v>4.055134900263127</v>
      </c>
      <c r="AF16">
        <v>2.5053241424534747</v>
      </c>
      <c r="AG16">
        <v>5.6810534987371284</v>
      </c>
      <c r="AH16">
        <v>3.8675965649917572</v>
      </c>
      <c r="AI16">
        <v>3.5645510463558026</v>
      </c>
      <c r="AJ16">
        <v>-0.38754648567007166</v>
      </c>
      <c r="AK16">
        <v>0.44261583024443496</v>
      </c>
      <c r="AL16">
        <v>4.0390788740615022</v>
      </c>
      <c r="AM16">
        <v>3.9785339706671579</v>
      </c>
      <c r="AN16">
        <v>3.8293687531651983</v>
      </c>
      <c r="AO16">
        <v>3.878631271390816</v>
      </c>
      <c r="AP16">
        <v>3.9664204896860298</v>
      </c>
      <c r="AQ16">
        <v>4.5767393643545233</v>
      </c>
      <c r="AR16">
        <v>5.0180639426973102</v>
      </c>
      <c r="AS16">
        <v>3.9431890822989573</v>
      </c>
      <c r="AT16">
        <v>1.9331057288134446</v>
      </c>
      <c r="AU16">
        <v>4.0030222837037286</v>
      </c>
      <c r="AV16">
        <v>2.9857449046347284</v>
      </c>
      <c r="AW16">
        <v>4.0011055201428292</v>
      </c>
      <c r="AX16">
        <v>3.1903163404162598</v>
      </c>
      <c r="AY16">
        <v>2.8342325122041103</v>
      </c>
      <c r="AZ16">
        <v>3.7773290295908737</v>
      </c>
      <c r="BA16">
        <v>3.6577667597209143</v>
      </c>
      <c r="BB16">
        <v>1.9227272928833372</v>
      </c>
      <c r="BC16">
        <v>2.0529420039533193</v>
      </c>
      <c r="BD16">
        <v>2.4511050826840233</v>
      </c>
      <c r="BE16">
        <v>3.8919400264789061</v>
      </c>
      <c r="BF16">
        <v>2.6394823570563943</v>
      </c>
      <c r="BG16">
        <v>2.5583375228690244</v>
      </c>
      <c r="BH16">
        <v>2.3511364407440567</v>
      </c>
      <c r="BI16">
        <v>2.8273105109630308</v>
      </c>
      <c r="BJ16">
        <v>1.9575754216065917</v>
      </c>
    </row>
    <row r="17" spans="1:69">
      <c r="A17" t="s">
        <v>173</v>
      </c>
      <c r="B17" t="s">
        <v>405</v>
      </c>
      <c r="C17" t="s">
        <v>639</v>
      </c>
      <c r="D17" t="s">
        <v>641</v>
      </c>
      <c r="F17">
        <v>5.5379793168452522</v>
      </c>
      <c r="G17">
        <v>2.6486751129526169</v>
      </c>
      <c r="H17">
        <v>4.1382675815703607</v>
      </c>
      <c r="I17">
        <v>6.1243537376283257</v>
      </c>
      <c r="J17">
        <v>3.4801749179956118</v>
      </c>
      <c r="K17">
        <v>5.6428614109326816</v>
      </c>
      <c r="L17">
        <v>3.0080477977549265</v>
      </c>
      <c r="M17">
        <v>4.4723127824606905</v>
      </c>
      <c r="N17">
        <v>6.2758671660701992</v>
      </c>
      <c r="O17">
        <v>6.3211425450777909</v>
      </c>
      <c r="P17">
        <v>5.1149687140336511</v>
      </c>
      <c r="Q17">
        <v>6.2078609864599628</v>
      </c>
      <c r="R17">
        <v>4.890435425076717</v>
      </c>
      <c r="S17">
        <v>3.9421381393955528</v>
      </c>
      <c r="T17">
        <v>-0.36373573952867844</v>
      </c>
      <c r="U17">
        <v>4.5784454031328323</v>
      </c>
      <c r="V17">
        <v>5.0799807991652699</v>
      </c>
      <c r="W17">
        <v>-0.2106534509600948</v>
      </c>
      <c r="X17">
        <v>5.3566998313013841</v>
      </c>
      <c r="Y17">
        <v>1.731485428094885</v>
      </c>
      <c r="Z17">
        <v>-0.14429451836284102</v>
      </c>
      <c r="AA17">
        <v>2.0112543655325936</v>
      </c>
      <c r="AB17">
        <v>2.9730880205516286</v>
      </c>
      <c r="AC17">
        <v>5.1275252577795527E-2</v>
      </c>
      <c r="AD17">
        <v>2.4986784712659045</v>
      </c>
      <c r="AE17">
        <v>2.3013928009983715</v>
      </c>
      <c r="AF17">
        <v>1.3571679843992825</v>
      </c>
      <c r="AG17">
        <v>3.2958802074068814</v>
      </c>
      <c r="AH17">
        <v>3.8870747877017777</v>
      </c>
      <c r="AI17">
        <v>4.3456415605272412</v>
      </c>
      <c r="AJ17">
        <v>3.4416273923267227</v>
      </c>
      <c r="AK17">
        <v>2.0935247232046379</v>
      </c>
      <c r="AL17">
        <v>0.52680948242050363</v>
      </c>
      <c r="AM17">
        <v>2.4021187634042604</v>
      </c>
      <c r="AN17">
        <v>2.667983665527089</v>
      </c>
      <c r="AO17">
        <v>2.349535096726612</v>
      </c>
      <c r="AP17">
        <v>2.0935964761565913</v>
      </c>
      <c r="AQ17">
        <v>3.5814310090736399</v>
      </c>
      <c r="AR17">
        <v>3.5563302406090571</v>
      </c>
      <c r="AS17">
        <v>3.3757219732499806</v>
      </c>
      <c r="AT17">
        <v>1.2671704690229859</v>
      </c>
      <c r="AU17">
        <v>1.6515494073389192</v>
      </c>
      <c r="AV17">
        <v>0.94147331199927464</v>
      </c>
      <c r="AW17">
        <v>2.7351185184438833</v>
      </c>
      <c r="AX17">
        <v>2.2440668122355447</v>
      </c>
      <c r="AY17">
        <v>3.4540410323043744</v>
      </c>
      <c r="AZ17">
        <v>3.7274151755296856</v>
      </c>
      <c r="BA17">
        <v>1.4604251931814076</v>
      </c>
      <c r="BB17">
        <v>-3.7645804830808771</v>
      </c>
      <c r="BC17">
        <v>1.8370945915250161</v>
      </c>
      <c r="BD17">
        <v>2.9227976363638248</v>
      </c>
      <c r="BE17">
        <v>0.68044437424867965</v>
      </c>
      <c r="BF17">
        <v>2.5504100615833636E-2</v>
      </c>
      <c r="BG17">
        <v>0.82873387537792098</v>
      </c>
      <c r="BH17">
        <v>1.0918542316619408</v>
      </c>
      <c r="BI17">
        <v>1.4509154382148495</v>
      </c>
      <c r="BJ17">
        <v>3.0352726788756854</v>
      </c>
    </row>
    <row r="18" spans="1:69">
      <c r="A18" t="s">
        <v>174</v>
      </c>
      <c r="B18" t="s">
        <v>406</v>
      </c>
      <c r="C18" t="s">
        <v>639</v>
      </c>
      <c r="D18" t="s">
        <v>641</v>
      </c>
      <c r="AJ18">
        <v>-0.69999996006168885</v>
      </c>
      <c r="AK18">
        <v>-22.600000394657243</v>
      </c>
      <c r="AL18">
        <v>-23.099999548566018</v>
      </c>
      <c r="AM18">
        <v>-19.700000019004875</v>
      </c>
      <c r="AN18">
        <v>-11.800000899360271</v>
      </c>
      <c r="AO18">
        <v>1.3000001997624224</v>
      </c>
      <c r="AP18">
        <v>5.8000005239013888</v>
      </c>
      <c r="AQ18">
        <v>10.000000278191521</v>
      </c>
      <c r="AR18">
        <v>7.4000005816731829</v>
      </c>
      <c r="AS18">
        <v>11.099999253540616</v>
      </c>
      <c r="AT18">
        <v>9.8999999999999915</v>
      </c>
      <c r="AU18">
        <v>10.599999201572459</v>
      </c>
      <c r="AV18">
        <v>11.200000237147705</v>
      </c>
      <c r="AW18">
        <v>10.200000398298783</v>
      </c>
      <c r="AX18">
        <v>26.400000808243078</v>
      </c>
      <c r="AY18">
        <v>34.49999951029352</v>
      </c>
      <c r="AZ18">
        <v>25.048999523179134</v>
      </c>
      <c r="BA18">
        <v>10.772420782631372</v>
      </c>
      <c r="BB18">
        <v>9.4106537639761854</v>
      </c>
      <c r="BC18">
        <v>4.8543393238395822</v>
      </c>
      <c r="BD18">
        <v>6.5922767849272645E-2</v>
      </c>
      <c r="BE18">
        <v>2.200000188435709</v>
      </c>
      <c r="BF18">
        <v>5.7966783963192938</v>
      </c>
      <c r="BG18">
        <v>2</v>
      </c>
      <c r="BH18">
        <v>1.0999998090950953</v>
      </c>
      <c r="BI18">
        <v>-3.1000002020457487</v>
      </c>
      <c r="BJ18">
        <v>9.999981390036794E-2</v>
      </c>
    </row>
    <row r="19" spans="1:69">
      <c r="A19" t="s">
        <v>175</v>
      </c>
      <c r="B19" t="s">
        <v>407</v>
      </c>
      <c r="C19" t="s">
        <v>639</v>
      </c>
      <c r="D19" t="s">
        <v>641</v>
      </c>
      <c r="F19">
        <v>-13.746135054725897</v>
      </c>
      <c r="G19">
        <v>9.0631579345967737</v>
      </c>
      <c r="H19">
        <v>4.1354074197748929</v>
      </c>
      <c r="I19">
        <v>6.2730379030558936</v>
      </c>
      <c r="J19">
        <v>3.9672256086622752</v>
      </c>
      <c r="K19">
        <v>4.6129928959305175</v>
      </c>
      <c r="L19">
        <v>13.821518602032441</v>
      </c>
      <c r="M19">
        <v>-0.29788367324385945</v>
      </c>
      <c r="N19">
        <v>-1.4595411432062662</v>
      </c>
      <c r="O19">
        <v>21.325670732819674</v>
      </c>
      <c r="P19">
        <v>2.74682871136838</v>
      </c>
      <c r="Q19">
        <v>-6.4039649229125928</v>
      </c>
      <c r="R19">
        <v>6.8890507178803944</v>
      </c>
      <c r="S19">
        <v>-0.72683956211645295</v>
      </c>
      <c r="T19">
        <v>0.6979202361705461</v>
      </c>
      <c r="U19">
        <v>7.942660975966632</v>
      </c>
      <c r="V19">
        <v>11.469453044272669</v>
      </c>
      <c r="W19">
        <v>-0.94057598916847951</v>
      </c>
      <c r="X19">
        <v>1.6649549502650842</v>
      </c>
      <c r="Y19">
        <v>0.99105572513178686</v>
      </c>
      <c r="Z19">
        <v>12.163275570246611</v>
      </c>
      <c r="AA19">
        <v>-1.0535998202034165</v>
      </c>
      <c r="AB19">
        <v>3.7153269914313114</v>
      </c>
      <c r="AC19">
        <v>0.15554400481792641</v>
      </c>
      <c r="AD19">
        <v>11.783180183147152</v>
      </c>
      <c r="AE19">
        <v>3.2501804582992548</v>
      </c>
      <c r="AF19">
        <v>5.5030961188438994</v>
      </c>
      <c r="AG19">
        <v>5.0310243682899767</v>
      </c>
      <c r="AH19">
        <v>1.3495022299200912</v>
      </c>
      <c r="AI19">
        <v>3.4998221400369403</v>
      </c>
      <c r="AJ19">
        <v>4.9968364514421779</v>
      </c>
      <c r="AK19">
        <v>1.0099983658612643</v>
      </c>
      <c r="AL19">
        <v>-6.239999999202297</v>
      </c>
      <c r="AM19">
        <v>-3.8299999966925498</v>
      </c>
      <c r="AN19">
        <v>-7.9200000006571969</v>
      </c>
      <c r="AO19">
        <v>-8.000000001372527</v>
      </c>
      <c r="AP19">
        <v>-1.589999997199925</v>
      </c>
      <c r="AQ19">
        <v>4.7499999920648008</v>
      </c>
      <c r="AR19">
        <v>-1.0099999961991983</v>
      </c>
      <c r="AS19">
        <v>-0.85686405922355391</v>
      </c>
      <c r="AT19">
        <v>2.0558071093132639</v>
      </c>
      <c r="AU19">
        <v>4.4465194189146331</v>
      </c>
      <c r="AV19">
        <v>-1.2237279592396533</v>
      </c>
      <c r="AW19">
        <v>4.8336577616482401</v>
      </c>
      <c r="AX19">
        <v>0.9000000028640045</v>
      </c>
      <c r="AY19">
        <v>5.384657398212525</v>
      </c>
      <c r="AZ19">
        <v>4.785831950888138</v>
      </c>
      <c r="BA19">
        <v>5.0481187832760668</v>
      </c>
      <c r="BB19">
        <v>3.4684254250000066</v>
      </c>
      <c r="BC19">
        <v>3.7859025431217219</v>
      </c>
      <c r="BD19">
        <v>4.1916256809539902</v>
      </c>
      <c r="BE19">
        <v>4.0193655295110489</v>
      </c>
      <c r="BF19">
        <v>4.5940542182263187</v>
      </c>
      <c r="BG19">
        <v>4.6609181844736725</v>
      </c>
      <c r="BH19">
        <v>-3.9211427505320557</v>
      </c>
      <c r="BI19">
        <v>-0.57043445065876597</v>
      </c>
      <c r="BJ19">
        <v>0.51913901039000621</v>
      </c>
    </row>
    <row r="20" spans="1:69">
      <c r="A20" t="s">
        <v>176</v>
      </c>
      <c r="B20" t="s">
        <v>408</v>
      </c>
      <c r="C20" t="s">
        <v>639</v>
      </c>
      <c r="D20" t="s">
        <v>641</v>
      </c>
      <c r="F20">
        <v>4.9784230631919399</v>
      </c>
      <c r="G20">
        <v>5.2120035092557657</v>
      </c>
      <c r="H20">
        <v>4.3515842816705117</v>
      </c>
      <c r="I20">
        <v>6.9566847334405395</v>
      </c>
      <c r="J20">
        <v>3.5606598398604064</v>
      </c>
      <c r="K20">
        <v>3.1558949817343631</v>
      </c>
      <c r="L20">
        <v>3.8681469469009357</v>
      </c>
      <c r="M20">
        <v>4.1941296249475215</v>
      </c>
      <c r="N20">
        <v>6.6297997952940619</v>
      </c>
      <c r="O20">
        <v>5.5918026287969695</v>
      </c>
      <c r="P20">
        <v>3.985827355065112</v>
      </c>
      <c r="Q20">
        <v>5.2956044104223849</v>
      </c>
      <c r="R20">
        <v>6.3817020976117789</v>
      </c>
      <c r="S20">
        <v>4.5652580547549775</v>
      </c>
      <c r="T20">
        <v>-1.965941579986179</v>
      </c>
      <c r="U20">
        <v>5.6527458596264353</v>
      </c>
      <c r="V20">
        <v>0.62615479975494281</v>
      </c>
      <c r="W20">
        <v>2.8418965760242685</v>
      </c>
      <c r="X20">
        <v>2.3410730633948589</v>
      </c>
      <c r="Y20">
        <v>4.4440540219832059</v>
      </c>
      <c r="Z20">
        <v>-0.27928360018538001</v>
      </c>
      <c r="AA20">
        <v>0.59498693924658141</v>
      </c>
      <c r="AB20">
        <v>0.31184273150532249</v>
      </c>
      <c r="AC20">
        <v>2.4663826787498522</v>
      </c>
      <c r="AD20">
        <v>1.6517928391573662</v>
      </c>
      <c r="AE20">
        <v>1.8227621144931447</v>
      </c>
      <c r="AF20">
        <v>2.3066594081853538</v>
      </c>
      <c r="AG20">
        <v>4.7232088973976829</v>
      </c>
      <c r="AH20">
        <v>3.469166832490771</v>
      </c>
      <c r="AI20">
        <v>3.1374024763609327</v>
      </c>
      <c r="AJ20">
        <v>1.8330742710958532</v>
      </c>
      <c r="AK20">
        <v>1.5306548137213269</v>
      </c>
      <c r="AL20">
        <v>-0.96187308830118923</v>
      </c>
      <c r="AM20">
        <v>3.2269714670388936</v>
      </c>
      <c r="AN20">
        <v>2.3847572377605957</v>
      </c>
      <c r="AO20">
        <v>1.5934063029381207</v>
      </c>
      <c r="AP20">
        <v>3.710444953595001</v>
      </c>
      <c r="AQ20">
        <v>1.9752743660678789</v>
      </c>
      <c r="AR20">
        <v>3.5633115521348913</v>
      </c>
      <c r="AS20">
        <v>3.6336520149299503</v>
      </c>
      <c r="AT20">
        <v>0.81154360690823069</v>
      </c>
      <c r="AU20">
        <v>1.7805063006044435</v>
      </c>
      <c r="AV20">
        <v>0.7745672334992264</v>
      </c>
      <c r="AW20">
        <v>3.6346806722403073</v>
      </c>
      <c r="AX20">
        <v>2.0942727084718484</v>
      </c>
      <c r="AY20">
        <v>2.5061401154613066</v>
      </c>
      <c r="AZ20">
        <v>3.4489737916903351</v>
      </c>
      <c r="BA20">
        <v>0.78317303775475011</v>
      </c>
      <c r="BB20">
        <v>-2.2531746349459354</v>
      </c>
      <c r="BC20">
        <v>2.74421327182894</v>
      </c>
      <c r="BD20">
        <v>1.7983026591308402</v>
      </c>
      <c r="BE20">
        <v>0.23479692439649114</v>
      </c>
      <c r="BF20">
        <v>0.20065044365264839</v>
      </c>
      <c r="BG20">
        <v>1.2932652351028651</v>
      </c>
      <c r="BH20">
        <v>1.4269568094580762</v>
      </c>
      <c r="BI20">
        <v>1.4122920154533887</v>
      </c>
      <c r="BJ20">
        <v>1.7297667624176256</v>
      </c>
    </row>
    <row r="21" spans="1:69">
      <c r="A21" t="s">
        <v>177</v>
      </c>
      <c r="B21" t="s">
        <v>409</v>
      </c>
      <c r="C21" t="s">
        <v>639</v>
      </c>
      <c r="D21" t="s">
        <v>641</v>
      </c>
      <c r="F21">
        <v>3.1412804587178442</v>
      </c>
      <c r="G21">
        <v>-3.4264098228756978</v>
      </c>
      <c r="H21">
        <v>4.7300279754624057</v>
      </c>
      <c r="I21">
        <v>6.6507591186329762</v>
      </c>
      <c r="J21">
        <v>5.293862834364262</v>
      </c>
      <c r="K21">
        <v>3.5758627328078347</v>
      </c>
      <c r="L21">
        <v>1.0783986657768168</v>
      </c>
      <c r="M21">
        <v>3.842335635806208</v>
      </c>
      <c r="N21">
        <v>2.8774979760618749</v>
      </c>
      <c r="O21">
        <v>2.0977575777370419</v>
      </c>
      <c r="P21">
        <v>-1.4968418282160059</v>
      </c>
      <c r="Q21">
        <v>6.42636754448678</v>
      </c>
      <c r="R21">
        <v>3.7061653185822507</v>
      </c>
      <c r="S21">
        <v>3.3393121606971761</v>
      </c>
      <c r="T21">
        <v>-4.8953454448558062</v>
      </c>
      <c r="U21">
        <v>0.88435633300738914</v>
      </c>
      <c r="V21">
        <v>4.9836637248986051</v>
      </c>
      <c r="W21">
        <v>1.2550780320292176</v>
      </c>
      <c r="X21">
        <v>6.5357474087814467</v>
      </c>
      <c r="Y21">
        <v>6.7817638716128386</v>
      </c>
      <c r="Z21">
        <v>9.9542311666325247</v>
      </c>
      <c r="AA21">
        <v>2.2350663445473344</v>
      </c>
      <c r="AB21">
        <v>-4.3478227344639748</v>
      </c>
      <c r="AC21">
        <v>7.9298395642535695</v>
      </c>
      <c r="AD21">
        <v>7.5303248365387674</v>
      </c>
      <c r="AE21">
        <v>2.1711415978625865</v>
      </c>
      <c r="AF21">
        <v>-1.500002949444351</v>
      </c>
      <c r="AG21">
        <v>3.4052452948511842</v>
      </c>
      <c r="AH21">
        <v>-2.8541604962654503</v>
      </c>
      <c r="AI21">
        <v>8.976134360646256</v>
      </c>
      <c r="AJ21">
        <v>4.225799418702735</v>
      </c>
      <c r="AK21">
        <v>2.9577108264084728</v>
      </c>
      <c r="AL21">
        <v>5.8361720877996675</v>
      </c>
      <c r="AM21">
        <v>2.0204004476672708</v>
      </c>
      <c r="AN21">
        <v>6.0451986477449822</v>
      </c>
      <c r="AO21">
        <v>4.3242840314314606</v>
      </c>
      <c r="AP21">
        <v>5.7346883767267087</v>
      </c>
      <c r="AQ21">
        <v>3.9610121380158887</v>
      </c>
      <c r="AR21">
        <v>5.3414493720261902</v>
      </c>
      <c r="AS21">
        <v>5.8599921011058314</v>
      </c>
      <c r="AT21">
        <v>5.3304108566898378</v>
      </c>
      <c r="AU21">
        <v>4.6444700256796239</v>
      </c>
      <c r="AV21">
        <v>3.4440448487412851</v>
      </c>
      <c r="AW21">
        <v>4.4296290236819402</v>
      </c>
      <c r="AX21">
        <v>1.7115776280745933</v>
      </c>
      <c r="AY21">
        <v>3.9470137471600708</v>
      </c>
      <c r="AZ21">
        <v>5.9865155219678456</v>
      </c>
      <c r="BA21">
        <v>4.8898986368402575</v>
      </c>
      <c r="BB21">
        <v>2.3293012096371086</v>
      </c>
      <c r="BC21">
        <v>2.1101992966002285</v>
      </c>
      <c r="BD21">
        <v>2.9627503508100688</v>
      </c>
      <c r="BE21">
        <v>4.8164782406690421</v>
      </c>
      <c r="BF21">
        <v>7.1897163120567598</v>
      </c>
      <c r="BG21">
        <v>6.3518319411132182</v>
      </c>
      <c r="BH21">
        <v>2.0958083832335035</v>
      </c>
      <c r="BI21">
        <v>3.9648599103731357</v>
      </c>
      <c r="BJ21">
        <v>5.5841950810269907</v>
      </c>
    </row>
    <row r="22" spans="1:69">
      <c r="A22" t="s">
        <v>178</v>
      </c>
      <c r="B22" t="s">
        <v>410</v>
      </c>
      <c r="C22" t="s">
        <v>639</v>
      </c>
      <c r="D22" t="s">
        <v>641</v>
      </c>
      <c r="F22">
        <v>4.043927976533169</v>
      </c>
      <c r="G22">
        <v>6.1287987814271077</v>
      </c>
      <c r="H22">
        <v>-1.2680163726301856</v>
      </c>
      <c r="I22">
        <v>2.2828192231782509</v>
      </c>
      <c r="J22">
        <v>3.764545380578781</v>
      </c>
      <c r="K22">
        <v>0.53761308310483003</v>
      </c>
      <c r="L22">
        <v>8.8233149751142861</v>
      </c>
      <c r="M22">
        <v>3.0707739377245531</v>
      </c>
      <c r="N22">
        <v>2.0260810406548302</v>
      </c>
      <c r="O22">
        <v>0.11701961089991642</v>
      </c>
      <c r="P22">
        <v>1.4133398819330409</v>
      </c>
      <c r="Q22">
        <v>2.3114987412474477</v>
      </c>
      <c r="R22">
        <v>0.44932740497370105</v>
      </c>
      <c r="S22">
        <v>8.2864264823430602</v>
      </c>
      <c r="T22">
        <v>2.9983828904240681</v>
      </c>
      <c r="U22">
        <v>8.5348949695254674</v>
      </c>
      <c r="V22">
        <v>0.37035355800752257</v>
      </c>
      <c r="W22">
        <v>4.607825005251371</v>
      </c>
      <c r="X22">
        <v>3.6646215118314842</v>
      </c>
      <c r="Y22">
        <v>0.79687887235067478</v>
      </c>
      <c r="Z22">
        <v>4.2553033944953143</v>
      </c>
      <c r="AA22">
        <v>9.562196622766848</v>
      </c>
      <c r="AB22">
        <v>0.345984739692895</v>
      </c>
      <c r="AC22">
        <v>-1.7786966865442366</v>
      </c>
      <c r="AD22">
        <v>8.5173649953510733</v>
      </c>
      <c r="AE22">
        <v>7.9553627280345864</v>
      </c>
      <c r="AF22">
        <v>-0.23633679362529847</v>
      </c>
      <c r="AG22">
        <v>5.795592964802438</v>
      </c>
      <c r="AH22">
        <v>2.1502672757651879</v>
      </c>
      <c r="AI22">
        <v>-0.60292848001004984</v>
      </c>
      <c r="AJ22">
        <v>9.069984460834533</v>
      </c>
      <c r="AK22">
        <v>0.23271076254276579</v>
      </c>
      <c r="AL22">
        <v>3.4613849351404582</v>
      </c>
      <c r="AM22">
        <v>1.3150072721408179</v>
      </c>
      <c r="AN22">
        <v>5.7163738667934894</v>
      </c>
      <c r="AO22">
        <v>11.014743869211927</v>
      </c>
      <c r="AP22">
        <v>6.3168347349840133</v>
      </c>
      <c r="AQ22">
        <v>7.3077196331449557</v>
      </c>
      <c r="AR22">
        <v>7.4041789663249631</v>
      </c>
      <c r="AS22">
        <v>1.8202418927615582</v>
      </c>
      <c r="AT22">
        <v>6.6133995551281402</v>
      </c>
      <c r="AU22">
        <v>4.3530043228737725</v>
      </c>
      <c r="AV22">
        <v>7.8024398982150132</v>
      </c>
      <c r="AW22">
        <v>4.4784743486678451</v>
      </c>
      <c r="AX22">
        <v>8.6618616051673598</v>
      </c>
      <c r="AY22">
        <v>6.253158603581582</v>
      </c>
      <c r="AZ22">
        <v>5.6550051182827445</v>
      </c>
      <c r="BA22">
        <v>7.2944981500729682</v>
      </c>
      <c r="BB22">
        <v>2.9620143713861182</v>
      </c>
      <c r="BC22">
        <v>5.3733731260306143</v>
      </c>
      <c r="BD22">
        <v>6.626865192305246</v>
      </c>
      <c r="BE22">
        <v>6.4526987549742501</v>
      </c>
      <c r="BF22">
        <v>5.792589316871215</v>
      </c>
      <c r="BG22">
        <v>4.3268373569161724</v>
      </c>
      <c r="BH22">
        <v>3.8945480569419999</v>
      </c>
      <c r="BI22">
        <v>5.9245775613720184</v>
      </c>
      <c r="BJ22">
        <v>6.7426535423516896</v>
      </c>
    </row>
    <row r="23" spans="1:69">
      <c r="A23" t="s">
        <v>179</v>
      </c>
      <c r="B23" t="s">
        <v>411</v>
      </c>
      <c r="C23" t="s">
        <v>639</v>
      </c>
      <c r="D23" t="s">
        <v>641</v>
      </c>
      <c r="F23">
        <v>6.0581608254808685</v>
      </c>
      <c r="G23">
        <v>5.4530309698718611</v>
      </c>
      <c r="H23">
        <v>-0.45589428993871195</v>
      </c>
      <c r="I23">
        <v>10.952788546041759</v>
      </c>
      <c r="J23">
        <v>1.6062582289157348</v>
      </c>
      <c r="K23">
        <v>2.5668120012805247</v>
      </c>
      <c r="L23">
        <v>-1.8758639196477418</v>
      </c>
      <c r="M23">
        <v>9.4894540154795095</v>
      </c>
      <c r="N23">
        <v>1.2208579090968499</v>
      </c>
      <c r="O23">
        <v>5.619852292801113</v>
      </c>
      <c r="P23">
        <v>-5.4794830272195583</v>
      </c>
      <c r="Q23">
        <v>-13.973728702043914</v>
      </c>
      <c r="R23">
        <v>3.3256801987839424</v>
      </c>
      <c r="S23">
        <v>9.5919563004184454</v>
      </c>
      <c r="T23">
        <v>-4.0882140918166101</v>
      </c>
      <c r="U23">
        <v>5.6613612011966694</v>
      </c>
      <c r="V23">
        <v>2.6730560500198379</v>
      </c>
      <c r="W23">
        <v>7.0738377326069184</v>
      </c>
      <c r="X23">
        <v>4.8016346005566248</v>
      </c>
      <c r="Y23">
        <v>0.81914186889891027</v>
      </c>
      <c r="Z23">
        <v>7.2339436949072251</v>
      </c>
      <c r="AA23">
        <v>2.1343278357707476</v>
      </c>
      <c r="AB23">
        <v>3.8810463998171514</v>
      </c>
      <c r="AC23">
        <v>4.8033100152543824</v>
      </c>
      <c r="AD23">
        <v>3.3420146541541413</v>
      </c>
      <c r="AE23">
        <v>4.173382559003997</v>
      </c>
      <c r="AF23">
        <v>3.7724018525270537</v>
      </c>
      <c r="AG23">
        <v>2.4162568556622261</v>
      </c>
      <c r="AH23">
        <v>2.836582129079261</v>
      </c>
      <c r="AI23">
        <v>5.6222581616070215</v>
      </c>
      <c r="AJ23">
        <v>3.4852278153552021</v>
      </c>
      <c r="AK23">
        <v>5.4426855507212935</v>
      </c>
      <c r="AL23">
        <v>4.711561724494473</v>
      </c>
      <c r="AM23">
        <v>3.8901264406564309</v>
      </c>
      <c r="AN23">
        <v>5.1212778971616189</v>
      </c>
      <c r="AO23">
        <v>4.5229192176234392</v>
      </c>
      <c r="AP23">
        <v>4.4898964973563125</v>
      </c>
      <c r="AQ23">
        <v>5.1770268734525615</v>
      </c>
      <c r="AR23">
        <v>4.6701563682786542</v>
      </c>
      <c r="AS23">
        <v>5.2932947184604018</v>
      </c>
      <c r="AT23">
        <v>5.0772877759731188</v>
      </c>
      <c r="AU23">
        <v>3.8331239400560833</v>
      </c>
      <c r="AV23">
        <v>4.7395673991644571</v>
      </c>
      <c r="AW23">
        <v>5.2395329104526951</v>
      </c>
      <c r="AX23">
        <v>6.535944940523521</v>
      </c>
      <c r="AY23">
        <v>6.6718682650966201</v>
      </c>
      <c r="AZ23">
        <v>7.0586362060701191</v>
      </c>
      <c r="BA23">
        <v>6.0137897592330631</v>
      </c>
      <c r="BB23">
        <v>5.0451247941773829</v>
      </c>
      <c r="BC23">
        <v>5.5718022739686575</v>
      </c>
      <c r="BD23">
        <v>6.4643838804751681</v>
      </c>
      <c r="BE23">
        <v>6.5214350783733295</v>
      </c>
      <c r="BF23">
        <v>6.0135960674702318</v>
      </c>
      <c r="BG23">
        <v>6.061093053753936</v>
      </c>
      <c r="BH23">
        <v>6.5526333160280217</v>
      </c>
      <c r="BI23">
        <v>7.1134652276549417</v>
      </c>
      <c r="BJ23">
        <v>7.2842083770637345</v>
      </c>
    </row>
    <row r="24" spans="1:69">
      <c r="A24" t="s">
        <v>180</v>
      </c>
      <c r="B24" t="s">
        <v>412</v>
      </c>
      <c r="C24" t="s">
        <v>639</v>
      </c>
      <c r="D24" t="s">
        <v>641</v>
      </c>
      <c r="Z24">
        <v>4.9001618598309591</v>
      </c>
      <c r="AA24">
        <v>2.3345655921909128</v>
      </c>
      <c r="AB24">
        <v>3.4303059126626181</v>
      </c>
      <c r="AC24">
        <v>3.3964436227843464</v>
      </c>
      <c r="AD24">
        <v>2.6834407399729088</v>
      </c>
      <c r="AE24">
        <v>4.2076020043414246</v>
      </c>
      <c r="AF24">
        <v>6.0545138387686563</v>
      </c>
      <c r="AG24">
        <v>10.944692064153472</v>
      </c>
      <c r="AH24">
        <v>-3.2898820679543803</v>
      </c>
      <c r="AI24">
        <v>-9.1173770965330476</v>
      </c>
      <c r="AJ24">
        <v>-8.4453552380810493</v>
      </c>
      <c r="AK24">
        <v>-7.2723879065193842</v>
      </c>
      <c r="AL24">
        <v>-1.4802148289912225</v>
      </c>
      <c r="AM24">
        <v>1.8180112407156628</v>
      </c>
      <c r="AN24">
        <v>2.8601894414883304</v>
      </c>
      <c r="AO24">
        <v>0.70468067782113053</v>
      </c>
      <c r="AP24">
        <v>-1.0888202474053372</v>
      </c>
      <c r="AQ24">
        <v>3.4627296997471291</v>
      </c>
      <c r="AR24">
        <v>-6.0098463140366789</v>
      </c>
      <c r="AS24">
        <v>4.9405537763573335</v>
      </c>
      <c r="AT24">
        <v>3.770217792914508</v>
      </c>
      <c r="AU24">
        <v>5.9375164000274481</v>
      </c>
      <c r="AV24">
        <v>5.1562184428837696</v>
      </c>
      <c r="AW24">
        <v>6.435358323186648</v>
      </c>
      <c r="AX24">
        <v>7.1235110763830249</v>
      </c>
      <c r="AY24">
        <v>6.8743583794452547</v>
      </c>
      <c r="AZ24">
        <v>7.3444219091066003</v>
      </c>
      <c r="BA24">
        <v>6.021883402108557</v>
      </c>
      <c r="BB24">
        <v>-3.5861456251061554</v>
      </c>
      <c r="BC24">
        <v>1.3240878009382868</v>
      </c>
      <c r="BD24">
        <v>1.9149058529141598</v>
      </c>
      <c r="BE24">
        <v>3.096986867987539E-2</v>
      </c>
      <c r="BF24">
        <v>0.86216509438294509</v>
      </c>
      <c r="BG24">
        <v>1.3287567358055412</v>
      </c>
      <c r="BH24">
        <v>3.61745961453299</v>
      </c>
      <c r="BI24">
        <v>3.9410978436320363</v>
      </c>
      <c r="BJ24">
        <v>3.5616428560361726</v>
      </c>
    </row>
    <row r="25" spans="1:69">
      <c r="A25" t="s">
        <v>181</v>
      </c>
      <c r="B25" t="s">
        <v>413</v>
      </c>
      <c r="C25" t="s">
        <v>639</v>
      </c>
      <c r="D25" t="s">
        <v>641</v>
      </c>
      <c r="Z25">
        <v>-5.3166973528296211</v>
      </c>
      <c r="AA25">
        <v>-7.5562177121594516</v>
      </c>
      <c r="AB25">
        <v>6.3763767996439782</v>
      </c>
      <c r="AC25">
        <v>5.0036460450077413</v>
      </c>
      <c r="AD25">
        <v>-4.7582685380568819</v>
      </c>
      <c r="AE25">
        <v>1.1829939159842269</v>
      </c>
      <c r="AF25">
        <v>10.399009332546825</v>
      </c>
      <c r="AG25">
        <v>6.9999916494532783</v>
      </c>
      <c r="AH25">
        <v>0.36400713816182417</v>
      </c>
      <c r="AI25">
        <v>4.4379971764263644</v>
      </c>
      <c r="AJ25">
        <v>11.229998780012323</v>
      </c>
      <c r="AK25">
        <v>6.6899983666053799</v>
      </c>
      <c r="AL25">
        <v>12.870006669658409</v>
      </c>
      <c r="AM25">
        <v>-0.25000148454287796</v>
      </c>
      <c r="AN25">
        <v>3.9299915453202061</v>
      </c>
      <c r="AO25">
        <v>4.1100061151211378</v>
      </c>
      <c r="AP25">
        <v>3.0929997867320367</v>
      </c>
      <c r="AQ25">
        <v>4.7900027885549861</v>
      </c>
      <c r="AR25">
        <v>4.2999989603775788</v>
      </c>
      <c r="AS25">
        <v>5.2999947940771222</v>
      </c>
      <c r="AT25">
        <v>2.4910335653449209</v>
      </c>
      <c r="AU25">
        <v>3.6141482890867564</v>
      </c>
      <c r="AV25">
        <v>6.0239511959945702</v>
      </c>
      <c r="AW25">
        <v>6.980946983884408</v>
      </c>
      <c r="AX25">
        <v>6.7689397088289951</v>
      </c>
      <c r="AY25">
        <v>6.4685676715612317</v>
      </c>
      <c r="AZ25">
        <v>8.2924438220128565</v>
      </c>
      <c r="BA25">
        <v>6.245128341384671</v>
      </c>
      <c r="BB25">
        <v>2.5397724694949488</v>
      </c>
      <c r="BC25">
        <v>4.3344070878590202</v>
      </c>
      <c r="BD25">
        <v>1.9838232556215161</v>
      </c>
      <c r="BE25">
        <v>3.7322515212981671</v>
      </c>
      <c r="BF25">
        <v>5.4165037152913698</v>
      </c>
      <c r="BG25">
        <v>4.3498423298089506</v>
      </c>
      <c r="BH25">
        <v>2.8619678250822176</v>
      </c>
      <c r="BI25">
        <v>3.2159336386416584</v>
      </c>
      <c r="BJ25">
        <v>3.8848305341568903</v>
      </c>
    </row>
    <row r="26" spans="1:69">
      <c r="A26" t="s">
        <v>182</v>
      </c>
      <c r="B26" t="s">
        <v>414</v>
      </c>
      <c r="C26" t="s">
        <v>639</v>
      </c>
      <c r="D26" t="s">
        <v>641</v>
      </c>
      <c r="F26">
        <v>10.667097429183016</v>
      </c>
      <c r="G26">
        <v>10.451971890697692</v>
      </c>
      <c r="H26">
        <v>10.524055203987075</v>
      </c>
      <c r="I26">
        <v>10.501567201834177</v>
      </c>
      <c r="J26">
        <v>10.425596488082633</v>
      </c>
      <c r="K26">
        <v>9.0719287114878284</v>
      </c>
      <c r="L26">
        <v>9.5981138667654307</v>
      </c>
      <c r="M26">
        <v>8.4217635637997716</v>
      </c>
      <c r="N26">
        <v>8.9816625781346602</v>
      </c>
      <c r="O26">
        <v>-5.6496495193160285</v>
      </c>
      <c r="P26">
        <v>1.6265087407438159</v>
      </c>
      <c r="Q26">
        <v>-3.4973359333691718</v>
      </c>
      <c r="R26">
        <v>7.5675688239272887</v>
      </c>
      <c r="S26">
        <v>-16.754229074963149</v>
      </c>
      <c r="T26">
        <v>-14.803126312501234</v>
      </c>
      <c r="U26">
        <v>5.1851849717082814</v>
      </c>
      <c r="V26">
        <v>9.1549292191311906</v>
      </c>
      <c r="W26">
        <v>14.179520138717066</v>
      </c>
      <c r="X26">
        <v>26.139295769423953</v>
      </c>
      <c r="Y26">
        <v>6.4952819213953177</v>
      </c>
      <c r="Z26">
        <v>-9.226405079886419</v>
      </c>
      <c r="AA26">
        <v>6.6988977560812515</v>
      </c>
      <c r="AB26">
        <v>3.5970518679660159</v>
      </c>
      <c r="AC26">
        <v>14.171148624479812</v>
      </c>
      <c r="AD26">
        <v>4.8291801139748429</v>
      </c>
      <c r="AE26">
        <v>1.7970002274410319</v>
      </c>
      <c r="AF26">
        <v>2.9845193449046974</v>
      </c>
      <c r="AG26">
        <v>2.3097076608330553</v>
      </c>
      <c r="AH26">
        <v>6.7273297993172747</v>
      </c>
      <c r="AI26">
        <v>-1.5962490864955896</v>
      </c>
      <c r="AJ26">
        <v>-4.1817846383036823</v>
      </c>
      <c r="AK26">
        <v>-3.8255827277522343</v>
      </c>
      <c r="AL26">
        <v>0.30780693839014361</v>
      </c>
      <c r="AM26">
        <v>3.1489161911812715</v>
      </c>
      <c r="AN26">
        <v>4.3787513987651323</v>
      </c>
      <c r="AO26">
        <v>4.2235306802544699</v>
      </c>
      <c r="AP26">
        <v>2.0622394896331997</v>
      </c>
      <c r="AQ26">
        <v>4.7164822155482398</v>
      </c>
      <c r="AR26">
        <v>7.1441147580480759</v>
      </c>
      <c r="AS26">
        <v>4.1492430172067145</v>
      </c>
      <c r="AT26">
        <v>2.6256840584283623</v>
      </c>
      <c r="AU26">
        <v>2.7045616150295899</v>
      </c>
      <c r="AV26">
        <v>-1.2647207706898342</v>
      </c>
      <c r="AW26">
        <v>0.8828399297797489</v>
      </c>
      <c r="AX26">
        <v>3.3953555972794334</v>
      </c>
      <c r="AY26">
        <v>2.5168491191027869</v>
      </c>
      <c r="AZ26">
        <v>1.4465446350618265</v>
      </c>
      <c r="BA26">
        <v>-2.3239669725445395</v>
      </c>
      <c r="BB26">
        <v>-4.1752604007323555</v>
      </c>
      <c r="BC26">
        <v>1.5387774067710609</v>
      </c>
      <c r="BD26">
        <v>0.61289745214610036</v>
      </c>
      <c r="BE26">
        <v>3.0866868599452033</v>
      </c>
      <c r="BF26">
        <v>-0.41042861806819531</v>
      </c>
      <c r="BG26">
        <v>-0.14798857303422608</v>
      </c>
      <c r="BH26">
        <v>1.0449595242338745</v>
      </c>
      <c r="BI26">
        <v>-1.6895498556455948</v>
      </c>
      <c r="BJ26">
        <v>1.437191339080826</v>
      </c>
    </row>
    <row r="27" spans="1:69">
      <c r="A27" t="s">
        <v>183</v>
      </c>
      <c r="B27" t="s">
        <v>415</v>
      </c>
      <c r="C27" t="s">
        <v>639</v>
      </c>
      <c r="D27" t="s">
        <v>641</v>
      </c>
      <c r="AN27">
        <v>20.800000549898414</v>
      </c>
      <c r="AO27">
        <v>88.957664801407333</v>
      </c>
      <c r="AP27">
        <v>34.389574590877658</v>
      </c>
      <c r="AQ27">
        <v>15.599996363565765</v>
      </c>
      <c r="AR27">
        <v>9.5999997950861484</v>
      </c>
      <c r="AS27">
        <v>5.5000004358310122</v>
      </c>
      <c r="AT27">
        <v>4.3999995066628799</v>
      </c>
      <c r="AU27">
        <v>5.3000002672403355</v>
      </c>
      <c r="AV27">
        <v>4.0000000653535324</v>
      </c>
      <c r="AW27">
        <v>6.0999997711579539</v>
      </c>
      <c r="AX27">
        <v>8.7582303352820219</v>
      </c>
      <c r="AY27">
        <v>5.3784768213167808</v>
      </c>
      <c r="AZ27">
        <v>5.7287569117033996</v>
      </c>
      <c r="BA27">
        <v>5.5831275893734897</v>
      </c>
      <c r="BB27">
        <v>-2.9896626195226474</v>
      </c>
      <c r="BC27">
        <v>0.86798322991612054</v>
      </c>
      <c r="BD27">
        <v>0.95570451086581443</v>
      </c>
      <c r="BE27">
        <v>-0.82173696342931635</v>
      </c>
      <c r="BF27">
        <v>2.3493907443612017</v>
      </c>
      <c r="BG27">
        <v>1.149628082514667</v>
      </c>
      <c r="BH27">
        <v>3.0767473200885291</v>
      </c>
      <c r="BI27">
        <v>3.1440773835822711</v>
      </c>
      <c r="BJ27">
        <v>3.0313882746810634</v>
      </c>
    </row>
    <row r="28" spans="1:69">
      <c r="A28" t="s">
        <v>184</v>
      </c>
      <c r="B28" t="s">
        <v>416</v>
      </c>
      <c r="C28" t="s">
        <v>639</v>
      </c>
      <c r="D28" t="s">
        <v>641</v>
      </c>
      <c r="AJ28">
        <v>-1.1999956097965168</v>
      </c>
      <c r="AK28">
        <v>-9.6000012577124494</v>
      </c>
      <c r="AL28">
        <v>-7.6000019564802699</v>
      </c>
      <c r="AM28">
        <v>-11.700003999538879</v>
      </c>
      <c r="AN28">
        <v>-10.400000532881094</v>
      </c>
      <c r="AO28">
        <v>2.8000046983936073</v>
      </c>
      <c r="AP28">
        <v>11.400005467149896</v>
      </c>
      <c r="AQ28">
        <v>8.3999915868433703</v>
      </c>
      <c r="AR28">
        <v>3.3999991376427516</v>
      </c>
      <c r="AS28">
        <v>5.8000034981717761</v>
      </c>
      <c r="AT28">
        <v>4.7253060062624428</v>
      </c>
      <c r="AU28">
        <v>5.0452673176239387</v>
      </c>
      <c r="AV28">
        <v>7.0431926751592329</v>
      </c>
      <c r="AW28">
        <v>11.449742927006128</v>
      </c>
      <c r="AX28">
        <v>9.4000016684463503</v>
      </c>
      <c r="AY28">
        <v>9.9999946621918525</v>
      </c>
      <c r="AZ28">
        <v>8.6000065440144482</v>
      </c>
      <c r="BA28">
        <v>10.199999604238002</v>
      </c>
      <c r="BB28">
        <v>0.1999952386223498</v>
      </c>
      <c r="BC28">
        <v>7.7936979049784867</v>
      </c>
      <c r="BD28">
        <v>5.5437106959725497</v>
      </c>
      <c r="BE28">
        <v>1.7313927639769986</v>
      </c>
      <c r="BF28">
        <v>1.0239854633252889</v>
      </c>
      <c r="BG28">
        <v>1.7230856885989851</v>
      </c>
      <c r="BH28">
        <v>-3.8295693658558179</v>
      </c>
      <c r="BI28">
        <v>-2.526450606296379</v>
      </c>
      <c r="BJ28">
        <v>2.4219062673515737</v>
      </c>
    </row>
    <row r="29" spans="1:69">
      <c r="A29" t="s">
        <v>185</v>
      </c>
      <c r="B29" t="s">
        <v>417</v>
      </c>
      <c r="C29" t="s">
        <v>639</v>
      </c>
      <c r="D29" t="s">
        <v>641</v>
      </c>
      <c r="F29">
        <v>4.8922772190268802</v>
      </c>
      <c r="G29">
        <v>4.8926521802839886</v>
      </c>
      <c r="H29">
        <v>4.9564341949161985</v>
      </c>
      <c r="I29">
        <v>4.9998799104131706</v>
      </c>
      <c r="J29">
        <v>4.9305409613182434</v>
      </c>
      <c r="K29">
        <v>4.7708451129595062</v>
      </c>
      <c r="L29">
        <v>4.9131231620706615</v>
      </c>
      <c r="M29">
        <v>7.3672254571462332</v>
      </c>
      <c r="N29">
        <v>5.1063747909928026</v>
      </c>
      <c r="O29">
        <v>4.8076933638293156</v>
      </c>
      <c r="P29">
        <v>3.9594410817295227</v>
      </c>
      <c r="Q29">
        <v>10.218303839050719</v>
      </c>
      <c r="R29">
        <v>5.3518941108860361</v>
      </c>
      <c r="S29">
        <v>13.559985171804783</v>
      </c>
      <c r="T29">
        <v>3.5928244424595874</v>
      </c>
      <c r="U29">
        <v>-3.4020943420699723E-2</v>
      </c>
      <c r="V29">
        <v>6.4965942870641982</v>
      </c>
      <c r="W29">
        <v>7.9208071785766805</v>
      </c>
      <c r="X29">
        <v>7.5170215134801737</v>
      </c>
      <c r="Y29">
        <v>15.166518076639008</v>
      </c>
      <c r="Z29">
        <v>1.2906397365082967</v>
      </c>
      <c r="AA29">
        <v>-0.28315622483631842</v>
      </c>
      <c r="AB29">
        <v>-2.1060173146092183</v>
      </c>
      <c r="AC29">
        <v>1.9579451273116462</v>
      </c>
      <c r="AD29">
        <v>1.0668492545433423</v>
      </c>
      <c r="AE29">
        <v>4.574258729642608</v>
      </c>
      <c r="AF29">
        <v>11.21577971265117</v>
      </c>
      <c r="AG29">
        <v>9.2375964581299854</v>
      </c>
      <c r="AH29">
        <v>13.090841572420615</v>
      </c>
      <c r="AI29">
        <v>10.628576072265034</v>
      </c>
      <c r="AJ29">
        <v>10.497042494127683</v>
      </c>
      <c r="AK29">
        <v>12.035757902120125</v>
      </c>
      <c r="AL29">
        <v>6.2765637419411888</v>
      </c>
      <c r="AM29">
        <v>0.15793867869710709</v>
      </c>
      <c r="AN29">
        <v>0.64397357762938157</v>
      </c>
      <c r="AO29">
        <v>1.4287226647141011</v>
      </c>
      <c r="AP29">
        <v>3.5451788578903916</v>
      </c>
      <c r="AQ29">
        <v>3.7409566023462162</v>
      </c>
      <c r="AR29">
        <v>8.7803714548594343</v>
      </c>
      <c r="AS29">
        <v>13.03876212683474</v>
      </c>
      <c r="AT29">
        <v>5.0156629990573549</v>
      </c>
      <c r="AU29">
        <v>5.1185594429154833</v>
      </c>
      <c r="AV29">
        <v>9.3265378576070646</v>
      </c>
      <c r="AW29">
        <v>4.6504680342561215</v>
      </c>
      <c r="AX29">
        <v>2.5787420306403845</v>
      </c>
      <c r="AY29">
        <v>4.5825602968460117</v>
      </c>
      <c r="AZ29">
        <v>1.1043108036189295</v>
      </c>
      <c r="BA29">
        <v>3.2284949774093548</v>
      </c>
      <c r="BB29">
        <v>0.71311774954317286</v>
      </c>
      <c r="BC29">
        <v>3.3244422196735854</v>
      </c>
      <c r="BD29">
        <v>2.1039508038348487</v>
      </c>
      <c r="BE29">
        <v>3.8012925068015875</v>
      </c>
      <c r="BF29">
        <v>0.71329983849008727</v>
      </c>
      <c r="BG29">
        <v>4.0453028006268994</v>
      </c>
      <c r="BH29">
        <v>3.7949919551791567</v>
      </c>
      <c r="BI29">
        <v>-0.48653651149298582</v>
      </c>
      <c r="BJ29">
        <v>0.88360367338773926</v>
      </c>
    </row>
    <row r="30" spans="1:69">
      <c r="A30" t="s">
        <v>186</v>
      </c>
      <c r="B30" t="s">
        <v>418</v>
      </c>
      <c r="C30" t="s">
        <v>639</v>
      </c>
      <c r="D30" t="s">
        <v>641</v>
      </c>
      <c r="F30">
        <v>4.6799999999973068</v>
      </c>
      <c r="G30">
        <v>4.4700000000036795</v>
      </c>
      <c r="H30">
        <v>1.069999999998501</v>
      </c>
      <c r="I30">
        <v>11.109999999997171</v>
      </c>
      <c r="J30">
        <v>4.7600000000046947</v>
      </c>
      <c r="K30">
        <v>14.363636363633077</v>
      </c>
      <c r="L30">
        <v>13.275039745625335</v>
      </c>
      <c r="M30">
        <v>2.1052631578962462</v>
      </c>
      <c r="N30">
        <v>3.4364261168374384</v>
      </c>
      <c r="O30">
        <v>6.3122923588076532</v>
      </c>
      <c r="P30">
        <v>3.43749999999838</v>
      </c>
      <c r="Q30">
        <v>1.8126888217535111</v>
      </c>
      <c r="R30">
        <v>1.4836795252198129</v>
      </c>
      <c r="S30">
        <v>0.87719298245897903</v>
      </c>
      <c r="T30">
        <v>3.7681159420264123</v>
      </c>
      <c r="U30">
        <v>8.9385474860341958</v>
      </c>
      <c r="V30">
        <v>5.8974358974367647</v>
      </c>
      <c r="W30">
        <v>1.4527845036329694</v>
      </c>
      <c r="X30">
        <v>2.1479713603815185</v>
      </c>
      <c r="Y30">
        <v>7.9439252336443928</v>
      </c>
      <c r="Z30">
        <v>2.3809523809512854</v>
      </c>
      <c r="AA30">
        <v>-5.285412262156413</v>
      </c>
      <c r="AB30">
        <v>2.0089285714282994</v>
      </c>
      <c r="AC30">
        <v>0.48140043763854123</v>
      </c>
      <c r="AD30">
        <v>-2.0034843205597497</v>
      </c>
      <c r="AE30">
        <v>6.6666666666680214</v>
      </c>
      <c r="AF30">
        <v>3.7499999999994316</v>
      </c>
      <c r="AG30">
        <v>4.0562248995995134</v>
      </c>
      <c r="AH30">
        <v>0.44384407564477613</v>
      </c>
      <c r="AI30">
        <v>1.9212295871938068E-2</v>
      </c>
      <c r="AJ30">
        <v>-3.5343834037659292</v>
      </c>
      <c r="AK30">
        <v>-5.9737156510323075E-2</v>
      </c>
      <c r="AL30">
        <v>3.008567443714071</v>
      </c>
      <c r="AM30">
        <v>0.59961315280322935</v>
      </c>
      <c r="AN30">
        <v>4.3991478561822248</v>
      </c>
      <c r="AO30">
        <v>2.6004760455528668</v>
      </c>
      <c r="AP30">
        <v>4.6000000000019838</v>
      </c>
      <c r="AQ30">
        <v>3.9000000000001052</v>
      </c>
      <c r="AR30">
        <v>3.3826487140116654</v>
      </c>
      <c r="AS30">
        <v>9.3171555765358534</v>
      </c>
      <c r="AT30">
        <v>7.2224360086321013</v>
      </c>
      <c r="AU30">
        <v>-1.4777903745582677</v>
      </c>
      <c r="AV30">
        <v>3.410706204132353</v>
      </c>
      <c r="AW30">
        <v>2.3212664764675139</v>
      </c>
      <c r="AX30">
        <v>1.674207149317013</v>
      </c>
      <c r="AY30">
        <v>5.5438659280953431</v>
      </c>
      <c r="AZ30">
        <v>2.8458901143065845</v>
      </c>
      <c r="BA30">
        <v>1.5278939096154289</v>
      </c>
      <c r="BB30">
        <v>-5.2841771494745728</v>
      </c>
      <c r="BC30">
        <v>-2.0941135341429344</v>
      </c>
      <c r="BD30">
        <v>-3.3394944102056456</v>
      </c>
      <c r="BE30">
        <v>-4.8345401709792952</v>
      </c>
      <c r="BF30">
        <v>-2.5111544309897482</v>
      </c>
    </row>
    <row r="31" spans="1:69">
      <c r="A31" t="s">
        <v>187</v>
      </c>
      <c r="B31" t="s">
        <v>419</v>
      </c>
      <c r="C31" t="s">
        <v>639</v>
      </c>
      <c r="D31" t="s">
        <v>641</v>
      </c>
      <c r="F31">
        <v>2.0799836280940553</v>
      </c>
      <c r="G31">
        <v>5.5702253460513589</v>
      </c>
      <c r="H31">
        <v>6.4207015806719596</v>
      </c>
      <c r="I31">
        <v>4.7945595745809015</v>
      </c>
      <c r="J31">
        <v>5.6250177461243993</v>
      </c>
      <c r="K31">
        <v>6.4972957326550045</v>
      </c>
      <c r="L31">
        <v>6.9088679355135127</v>
      </c>
      <c r="M31">
        <v>-12.16902794760388</v>
      </c>
      <c r="N31">
        <v>3.0960136402490264</v>
      </c>
      <c r="O31">
        <v>-0.49482136657996989</v>
      </c>
      <c r="P31">
        <v>5.0633363143093248</v>
      </c>
      <c r="Q31">
        <v>7.9674854821567322</v>
      </c>
      <c r="R31">
        <v>5.7391613432505437</v>
      </c>
      <c r="S31">
        <v>2.9395681277847814</v>
      </c>
      <c r="T31">
        <v>7.3110176484537703</v>
      </c>
      <c r="U31">
        <v>4.6145673340220839</v>
      </c>
      <c r="V31">
        <v>4.9712160874623663</v>
      </c>
      <c r="W31">
        <v>2.0526944421716848</v>
      </c>
      <c r="X31">
        <v>0.13334404115114751</v>
      </c>
      <c r="Y31">
        <v>-1.3717733159026437</v>
      </c>
      <c r="Z31">
        <v>0.27561674049525209</v>
      </c>
      <c r="AA31">
        <v>-3.9387378040284204</v>
      </c>
      <c r="AB31">
        <v>-4.0421217887298155</v>
      </c>
      <c r="AC31">
        <v>-0.20067174425807366</v>
      </c>
      <c r="AD31">
        <v>-1.6763870959236442</v>
      </c>
      <c r="AE31">
        <v>-2.5738773773874755</v>
      </c>
      <c r="AF31">
        <v>2.4634793728335609</v>
      </c>
      <c r="AG31">
        <v>2.9095025237927388</v>
      </c>
      <c r="AH31">
        <v>3.7901300472356354</v>
      </c>
      <c r="AI31">
        <v>4.635785909600699</v>
      </c>
      <c r="AJ31">
        <v>5.2665274721403819</v>
      </c>
      <c r="AK31">
        <v>1.6464969326334824</v>
      </c>
      <c r="AL31">
        <v>4.269293695910477</v>
      </c>
      <c r="AM31">
        <v>4.667270434597981</v>
      </c>
      <c r="AN31">
        <v>4.6782725857752467</v>
      </c>
      <c r="AO31">
        <v>4.3613430581209514</v>
      </c>
      <c r="AP31">
        <v>4.9542087429972383</v>
      </c>
      <c r="AQ31">
        <v>5.0293523372519644</v>
      </c>
      <c r="AR31">
        <v>0.42688957670810623</v>
      </c>
      <c r="AS31">
        <v>2.5078075533639748</v>
      </c>
      <c r="AT31">
        <v>1.6838009390209123</v>
      </c>
      <c r="AU31">
        <v>2.4855648471145031</v>
      </c>
      <c r="AV31">
        <v>2.7113407070970226</v>
      </c>
      <c r="AW31">
        <v>4.1732943180354312</v>
      </c>
      <c r="AX31">
        <v>4.4214347669706342</v>
      </c>
      <c r="AY31">
        <v>4.7970091708720304</v>
      </c>
      <c r="AZ31">
        <v>4.5643827523479388</v>
      </c>
      <c r="BA31">
        <v>6.1484971950138743</v>
      </c>
      <c r="BB31">
        <v>3.3570012589411107</v>
      </c>
      <c r="BC31">
        <v>4.1267225646830497</v>
      </c>
      <c r="BD31">
        <v>5.2040927180282921</v>
      </c>
      <c r="BE31">
        <v>5.1222746609837628</v>
      </c>
      <c r="BF31">
        <v>6.7960117055974507</v>
      </c>
      <c r="BG31">
        <v>5.4605697519940009</v>
      </c>
      <c r="BH31">
        <v>4.857187894912002</v>
      </c>
      <c r="BI31">
        <v>4.263919403939866</v>
      </c>
      <c r="BJ31">
        <v>4.1952070191250073</v>
      </c>
      <c r="BK31">
        <v>4</v>
      </c>
      <c r="BM31" s="275"/>
      <c r="BN31" s="275"/>
      <c r="BP31" s="275"/>
      <c r="BQ31" s="275"/>
    </row>
    <row r="32" spans="1:69">
      <c r="A32" t="s">
        <v>188</v>
      </c>
      <c r="B32" t="s">
        <v>420</v>
      </c>
      <c r="C32" t="s">
        <v>639</v>
      </c>
      <c r="D32" t="s">
        <v>641</v>
      </c>
      <c r="F32">
        <v>10.275911554300947</v>
      </c>
      <c r="G32">
        <v>5.2160594201788655</v>
      </c>
      <c r="H32">
        <v>0.87467259240843021</v>
      </c>
      <c r="I32">
        <v>3.4855823042772442</v>
      </c>
      <c r="J32">
        <v>3.0534878936691001</v>
      </c>
      <c r="K32">
        <v>4.1503602330334388</v>
      </c>
      <c r="L32">
        <v>4.9152656750112129</v>
      </c>
      <c r="M32">
        <v>11.42728238326734</v>
      </c>
      <c r="N32">
        <v>9.7358268899127012</v>
      </c>
      <c r="O32">
        <v>8.7699474717260557</v>
      </c>
      <c r="P32">
        <v>11.295086843350248</v>
      </c>
      <c r="Q32">
        <v>12.052802250038781</v>
      </c>
      <c r="R32">
        <v>13.978691651075792</v>
      </c>
      <c r="S32">
        <v>9.0421203131695762</v>
      </c>
      <c r="T32">
        <v>5.209075901144061</v>
      </c>
      <c r="U32">
        <v>9.7904101614760748</v>
      </c>
      <c r="V32">
        <v>4.6063180611379124</v>
      </c>
      <c r="W32">
        <v>3.2317095633354427</v>
      </c>
      <c r="X32">
        <v>6.7662849653268751</v>
      </c>
      <c r="Y32">
        <v>9.11096015517154</v>
      </c>
      <c r="Z32">
        <v>-4.3933572003483192</v>
      </c>
      <c r="AA32">
        <v>0.58024555339424921</v>
      </c>
      <c r="AB32">
        <v>-3.4097934737164621</v>
      </c>
      <c r="AC32">
        <v>5.2691431497687375</v>
      </c>
      <c r="AD32">
        <v>7.9458617487127867</v>
      </c>
      <c r="AE32">
        <v>7.9882951048623454</v>
      </c>
      <c r="AF32">
        <v>3.5996294668090343</v>
      </c>
      <c r="AG32">
        <v>-0.10267271838365843</v>
      </c>
      <c r="AH32">
        <v>3.2794588579641726</v>
      </c>
      <c r="AI32">
        <v>-3.102355948750386</v>
      </c>
      <c r="AJ32">
        <v>1.5119372378998861</v>
      </c>
      <c r="AK32">
        <v>-0.46691320980055195</v>
      </c>
      <c r="AL32">
        <v>4.6651689887785182</v>
      </c>
      <c r="AM32">
        <v>5.334551702473675</v>
      </c>
      <c r="AN32">
        <v>4.416731353885055</v>
      </c>
      <c r="AO32">
        <v>2.2075355279435058</v>
      </c>
      <c r="AP32">
        <v>3.3950286372117944</v>
      </c>
      <c r="AQ32">
        <v>0.33835617927024941</v>
      </c>
      <c r="AR32">
        <v>0.4690665874928186</v>
      </c>
      <c r="AS32">
        <v>4.1124842395721544</v>
      </c>
      <c r="AT32">
        <v>1.3828320278654473</v>
      </c>
      <c r="AU32">
        <v>3.0540164934866283</v>
      </c>
      <c r="AV32">
        <v>1.1398868686460588</v>
      </c>
      <c r="AW32">
        <v>5.76441160717755</v>
      </c>
      <c r="AX32">
        <v>3.202130880186993</v>
      </c>
      <c r="AY32">
        <v>3.9619888670541892</v>
      </c>
      <c r="AZ32">
        <v>6.0698706952164949</v>
      </c>
      <c r="BA32">
        <v>5.0941953699522813</v>
      </c>
      <c r="BB32">
        <v>-0.12581203171947442</v>
      </c>
      <c r="BC32">
        <v>7.5282256690783811</v>
      </c>
      <c r="BD32">
        <v>3.9744230794469315</v>
      </c>
      <c r="BE32">
        <v>1.9211759850947807</v>
      </c>
      <c r="BF32">
        <v>3.0048226702887204</v>
      </c>
      <c r="BG32">
        <v>0.50395574027337597</v>
      </c>
      <c r="BH32">
        <v>-3.4627157205371684</v>
      </c>
      <c r="BI32">
        <v>-3.4627157205371684</v>
      </c>
      <c r="BJ32">
        <v>0.985436430167419</v>
      </c>
      <c r="BK32">
        <v>2.2999999999999998</v>
      </c>
    </row>
    <row r="33" spans="1:63">
      <c r="A33" t="s">
        <v>189</v>
      </c>
      <c r="B33" t="s">
        <v>421</v>
      </c>
      <c r="C33" t="s">
        <v>639</v>
      </c>
      <c r="D33" t="s">
        <v>641</v>
      </c>
      <c r="T33">
        <v>-1.8999999999999062</v>
      </c>
      <c r="U33">
        <v>4.3999999999999204</v>
      </c>
      <c r="V33">
        <v>3.6000000000000085</v>
      </c>
      <c r="W33">
        <v>4.8999999999999488</v>
      </c>
      <c r="X33">
        <v>7.9000000000005457</v>
      </c>
      <c r="Y33">
        <v>4.3999999999997357</v>
      </c>
      <c r="Z33">
        <v>-1.8999999999998636</v>
      </c>
      <c r="AA33">
        <v>-4.9000000000001194</v>
      </c>
      <c r="AB33">
        <v>0.49999999999990052</v>
      </c>
      <c r="AC33">
        <v>3.5999999999997527</v>
      </c>
      <c r="AD33">
        <v>1.0999999999998096</v>
      </c>
      <c r="AE33">
        <v>5.1000000000003922</v>
      </c>
      <c r="AF33">
        <v>2.5999999999998522</v>
      </c>
      <c r="AG33">
        <v>3.5000000000001421</v>
      </c>
      <c r="AH33">
        <v>3.5999999999998096</v>
      </c>
      <c r="AI33">
        <v>-3.2999999999995424</v>
      </c>
      <c r="AJ33">
        <v>-3.9000000000006878</v>
      </c>
      <c r="AK33">
        <v>-6.9999999999993889</v>
      </c>
      <c r="AL33">
        <v>1.1999999999996476</v>
      </c>
      <c r="AM33">
        <v>3.799999999999784</v>
      </c>
      <c r="AN33">
        <v>2.00000000000027</v>
      </c>
      <c r="AO33">
        <v>4.0000000000002274</v>
      </c>
      <c r="AP33">
        <v>4.6999999999998749</v>
      </c>
      <c r="AQ33">
        <v>3.700000000000216</v>
      </c>
      <c r="AR33">
        <v>0.39999999999973568</v>
      </c>
      <c r="AS33">
        <v>2.2999999999998124</v>
      </c>
      <c r="AT33">
        <v>-2.4000000000001762</v>
      </c>
      <c r="AU33">
        <v>0.79999999999999716</v>
      </c>
      <c r="AV33">
        <v>2.2000000000004007</v>
      </c>
      <c r="AW33">
        <v>1.3999999999998209</v>
      </c>
      <c r="AX33">
        <v>3.9999999999998863</v>
      </c>
      <c r="AY33">
        <v>5.7000000000004576</v>
      </c>
      <c r="AZ33">
        <v>1.7999999999996277</v>
      </c>
      <c r="BA33">
        <v>0.1000000000003638</v>
      </c>
      <c r="BB33">
        <v>-4.0000000000003695</v>
      </c>
      <c r="BC33">
        <v>0.30000000000045191</v>
      </c>
      <c r="BD33">
        <v>0.6999999999998181</v>
      </c>
      <c r="BE33">
        <v>0.29999999999954241</v>
      </c>
      <c r="BF33">
        <v>0</v>
      </c>
      <c r="BG33">
        <v>0</v>
      </c>
      <c r="BH33">
        <v>0.90000000000038938</v>
      </c>
      <c r="BI33">
        <v>1.9999999999997158</v>
      </c>
      <c r="BJ33">
        <v>1.6710642040461181</v>
      </c>
    </row>
    <row r="34" spans="1:63">
      <c r="A34" t="s">
        <v>190</v>
      </c>
      <c r="B34" t="s">
        <v>422</v>
      </c>
      <c r="C34" t="s">
        <v>639</v>
      </c>
      <c r="D34" t="s">
        <v>641</v>
      </c>
      <c r="T34">
        <v>0.35546306830353558</v>
      </c>
      <c r="U34">
        <v>20.1553943567083</v>
      </c>
      <c r="V34">
        <v>10.916697055666319</v>
      </c>
      <c r="W34">
        <v>6.7758344222611981</v>
      </c>
      <c r="X34">
        <v>22.562428763821046</v>
      </c>
      <c r="Y34">
        <v>-6.9967029840247079</v>
      </c>
      <c r="Z34">
        <v>-19.826715864743477</v>
      </c>
      <c r="AA34">
        <v>3.9566549383826839</v>
      </c>
      <c r="AB34">
        <v>0.50146596585787506</v>
      </c>
      <c r="AC34">
        <v>0.59987654172437033</v>
      </c>
      <c r="AD34">
        <v>-1.4907490803360872</v>
      </c>
      <c r="AE34">
        <v>-2.7154699532441526</v>
      </c>
      <c r="AF34">
        <v>2.0091298136283768</v>
      </c>
      <c r="AG34">
        <v>1.0973671657358466</v>
      </c>
      <c r="AH34">
        <v>-1.074178572620923</v>
      </c>
      <c r="AI34">
        <v>1.0894205354875481</v>
      </c>
      <c r="AJ34">
        <v>3.1459413616626648</v>
      </c>
      <c r="AK34">
        <v>4.7585808455215926</v>
      </c>
      <c r="AL34">
        <v>0.30457287414186851</v>
      </c>
      <c r="AM34">
        <v>3.1453973953587706</v>
      </c>
      <c r="AN34">
        <v>4.4787073398374559</v>
      </c>
      <c r="AO34">
        <v>2.8783177472123498</v>
      </c>
      <c r="AP34">
        <v>-1.4711715721825556</v>
      </c>
      <c r="AQ34">
        <v>-0.55850885109747139</v>
      </c>
      <c r="AR34">
        <v>3.0521571416020805</v>
      </c>
      <c r="AS34">
        <v>2.8494218578272807</v>
      </c>
      <c r="AT34">
        <v>2.744040517651996</v>
      </c>
      <c r="AU34">
        <v>3.8720969670429781</v>
      </c>
      <c r="AV34">
        <v>2.9039554765311522</v>
      </c>
      <c r="AW34">
        <v>0.50431825268732666</v>
      </c>
      <c r="AX34">
        <v>0.38750720823207985</v>
      </c>
      <c r="AY34">
        <v>4.3977196775217635</v>
      </c>
      <c r="AZ34">
        <v>0.15458181174277286</v>
      </c>
      <c r="BA34">
        <v>-1.9397146378467056</v>
      </c>
      <c r="BB34">
        <v>-1.764535541326012</v>
      </c>
      <c r="BC34">
        <v>2.5989657464322562</v>
      </c>
      <c r="BD34">
        <v>3.7453183520599396</v>
      </c>
      <c r="BE34">
        <v>0.91284167096441138</v>
      </c>
      <c r="BF34">
        <v>-2.1260285174017497</v>
      </c>
      <c r="BG34">
        <v>-2.3497467495169957</v>
      </c>
      <c r="BH34">
        <v>-0.56681460884445301</v>
      </c>
      <c r="BI34">
        <v>-2.465514709895686</v>
      </c>
      <c r="BJ34">
        <v>1.328751394706714</v>
      </c>
    </row>
    <row r="35" spans="1:63">
      <c r="A35" t="s">
        <v>191</v>
      </c>
      <c r="B35" t="s">
        <v>423</v>
      </c>
      <c r="C35" t="s">
        <v>639</v>
      </c>
      <c r="D35" t="s">
        <v>641</v>
      </c>
      <c r="Z35">
        <v>13.907729035639505</v>
      </c>
      <c r="AA35">
        <v>3.413941475066423</v>
      </c>
      <c r="AB35">
        <v>11.310713618464632</v>
      </c>
      <c r="AC35">
        <v>4.4821051292235552</v>
      </c>
      <c r="AD35">
        <v>4.2117750363337052</v>
      </c>
      <c r="AE35">
        <v>11.730576631160659</v>
      </c>
      <c r="AF35">
        <v>28.696265361600126</v>
      </c>
      <c r="AG35">
        <v>4.987289698668377</v>
      </c>
      <c r="AH35">
        <v>7.4326264462581122</v>
      </c>
      <c r="AI35">
        <v>10.876434690959087</v>
      </c>
      <c r="AJ35">
        <v>-0.40787608886434157</v>
      </c>
      <c r="AK35">
        <v>4.6008914318462928</v>
      </c>
      <c r="AL35">
        <v>1.9863665899686964</v>
      </c>
      <c r="AM35">
        <v>4.9515036702048292</v>
      </c>
      <c r="AN35">
        <v>7.0741172779451063</v>
      </c>
      <c r="AO35">
        <v>5.5651728621204626</v>
      </c>
      <c r="AP35">
        <v>5.3738385191448117</v>
      </c>
      <c r="AQ35">
        <v>5.9140308346198509</v>
      </c>
      <c r="AR35">
        <v>7.9839720218331678</v>
      </c>
      <c r="AS35">
        <v>6.9330242397750936</v>
      </c>
      <c r="AT35">
        <v>8.2037738613120297</v>
      </c>
      <c r="AU35">
        <v>10.72784061178784</v>
      </c>
      <c r="AV35">
        <v>7.6643340421409079</v>
      </c>
      <c r="AW35">
        <v>5.8964081920556737</v>
      </c>
      <c r="AX35">
        <v>7.1225596499714214</v>
      </c>
      <c r="AY35">
        <v>6.8493659319624385</v>
      </c>
      <c r="AZ35">
        <v>17.925824944825791</v>
      </c>
      <c r="BA35">
        <v>4.7683542255980029</v>
      </c>
      <c r="BB35">
        <v>6.6572237960339891</v>
      </c>
      <c r="BC35">
        <v>11.730854360336409</v>
      </c>
      <c r="BD35">
        <v>7.8909138932910849</v>
      </c>
      <c r="BE35">
        <v>5.071709814962162</v>
      </c>
      <c r="BF35">
        <v>2.1424965535987894</v>
      </c>
      <c r="BG35">
        <v>5.7454551675697729</v>
      </c>
      <c r="BH35">
        <v>6.5974484858867442</v>
      </c>
      <c r="BI35">
        <v>7.9907054113204481</v>
      </c>
      <c r="BJ35">
        <v>6.8187777054763217</v>
      </c>
    </row>
    <row r="36" spans="1:63">
      <c r="A36" t="s">
        <v>192</v>
      </c>
      <c r="B36" t="s">
        <v>424</v>
      </c>
      <c r="C36" t="s">
        <v>639</v>
      </c>
      <c r="D36" t="s">
        <v>641</v>
      </c>
      <c r="F36">
        <v>6.3432837186458926</v>
      </c>
      <c r="G36">
        <v>6.6666678138038122</v>
      </c>
      <c r="H36">
        <v>5.9210450964162504</v>
      </c>
      <c r="I36">
        <v>6.8323009272084789</v>
      </c>
      <c r="J36">
        <v>5.8139550631459258</v>
      </c>
      <c r="K36">
        <v>6.3440190933102656</v>
      </c>
      <c r="L36">
        <v>5.9245599429243185</v>
      </c>
      <c r="M36">
        <v>10.567056501129784</v>
      </c>
      <c r="N36">
        <v>15.123404707339745</v>
      </c>
      <c r="O36">
        <v>17.120267670641411</v>
      </c>
      <c r="P36">
        <v>25.821107219091118</v>
      </c>
      <c r="Q36">
        <v>26.36194094743378</v>
      </c>
      <c r="R36">
        <v>21.303184092779375</v>
      </c>
      <c r="S36">
        <v>8.7977952167173044</v>
      </c>
      <c r="T36">
        <v>8.4462503762287042</v>
      </c>
      <c r="U36">
        <v>10.647376710842678</v>
      </c>
      <c r="V36">
        <v>12.012040091620648</v>
      </c>
      <c r="W36">
        <v>14.332801587797732</v>
      </c>
      <c r="X36">
        <v>12.148588922953138</v>
      </c>
      <c r="Y36">
        <v>11.986901381038948</v>
      </c>
      <c r="Z36">
        <v>9.0648574650590774</v>
      </c>
      <c r="AA36">
        <v>12.165531856787055</v>
      </c>
      <c r="AB36">
        <v>13.14672904921818</v>
      </c>
      <c r="AC36">
        <v>8.5453836395685556</v>
      </c>
      <c r="AD36">
        <v>7.1252712692872535</v>
      </c>
      <c r="AE36">
        <v>8.1729243326648486</v>
      </c>
      <c r="AF36">
        <v>11.881928135108041</v>
      </c>
      <c r="AG36">
        <v>19.44996950899349</v>
      </c>
      <c r="AH36">
        <v>13.059405888032828</v>
      </c>
      <c r="AI36">
        <v>6.7728219493255324</v>
      </c>
      <c r="AJ36">
        <v>7.4587091123188003</v>
      </c>
      <c r="AK36">
        <v>2.9170703069254245</v>
      </c>
      <c r="AL36">
        <v>1.9161071417014313</v>
      </c>
      <c r="AM36">
        <v>3.6279160209385708</v>
      </c>
      <c r="AN36">
        <v>7.03041026074564</v>
      </c>
      <c r="AO36">
        <v>5.8298000784227497</v>
      </c>
      <c r="AP36">
        <v>8.0265490264024351</v>
      </c>
      <c r="AQ36">
        <v>0.72199315512983731</v>
      </c>
      <c r="AR36">
        <v>9.6672407415119466</v>
      </c>
      <c r="AS36">
        <v>1.9876958543875389</v>
      </c>
      <c r="AT36">
        <v>0.25057386672273196</v>
      </c>
      <c r="AU36">
        <v>6.069530867650144</v>
      </c>
      <c r="AV36">
        <v>4.625894791915556</v>
      </c>
      <c r="AW36">
        <v>2.70582173663567</v>
      </c>
      <c r="AX36">
        <v>4.5566456573284313</v>
      </c>
      <c r="AY36">
        <v>8.3638710689572662</v>
      </c>
      <c r="AZ36">
        <v>8.2767637934696836</v>
      </c>
      <c r="BA36">
        <v>6.245437362908774</v>
      </c>
      <c r="BB36">
        <v>-7.652310202534764</v>
      </c>
      <c r="BC36">
        <v>8.5636317477326713</v>
      </c>
      <c r="BD36">
        <v>6.0483163670680824</v>
      </c>
      <c r="BE36">
        <v>4.4561672130978707</v>
      </c>
      <c r="BF36">
        <v>11.343424252775236</v>
      </c>
      <c r="BG36">
        <v>4.1492527859478656</v>
      </c>
      <c r="BH36">
        <v>-1.6979305919919057</v>
      </c>
      <c r="BI36">
        <v>4.3155062695597053</v>
      </c>
      <c r="BJ36">
        <v>2.3591970823241013</v>
      </c>
    </row>
    <row r="37" spans="1:63">
      <c r="A37" t="s">
        <v>193</v>
      </c>
      <c r="B37" t="s">
        <v>425</v>
      </c>
      <c r="C37" t="s">
        <v>639</v>
      </c>
      <c r="D37" t="s">
        <v>641</v>
      </c>
      <c r="F37">
        <v>4.9535537979722903</v>
      </c>
      <c r="G37">
        <v>-3.7138001840968542</v>
      </c>
      <c r="H37">
        <v>-0.70701075223634291</v>
      </c>
      <c r="I37">
        <v>2.0803245994085415</v>
      </c>
      <c r="J37">
        <v>0.94757871225688461</v>
      </c>
      <c r="K37">
        <v>0.64478372023779684</v>
      </c>
      <c r="L37">
        <v>4.6766131089007956</v>
      </c>
      <c r="M37">
        <v>1.4041131769309203</v>
      </c>
      <c r="N37">
        <v>7.0915425276309634</v>
      </c>
      <c r="O37">
        <v>2.3328808767934817</v>
      </c>
      <c r="P37">
        <v>1.1302023840583217</v>
      </c>
      <c r="Q37">
        <v>-8.6717483111442561E-4</v>
      </c>
      <c r="R37">
        <v>1.8889399562939957</v>
      </c>
      <c r="S37">
        <v>6.3390336122831599</v>
      </c>
      <c r="T37">
        <v>0.40498710404206406</v>
      </c>
      <c r="U37">
        <v>5.4325189869129247</v>
      </c>
      <c r="V37">
        <v>3.8062349140823386</v>
      </c>
      <c r="W37">
        <v>1.209235419435899</v>
      </c>
      <c r="X37">
        <v>-2.4651377846863625</v>
      </c>
      <c r="Y37">
        <v>-4.4786388479494832</v>
      </c>
      <c r="Z37">
        <v>-1.5444656647014909</v>
      </c>
      <c r="AA37">
        <v>7.7157836309039283</v>
      </c>
      <c r="AB37">
        <v>-8.1265135927456811</v>
      </c>
      <c r="AC37">
        <v>9.4817266529253317</v>
      </c>
      <c r="AD37">
        <v>3.9272195379805623</v>
      </c>
      <c r="AE37">
        <v>3.5779792543046085</v>
      </c>
      <c r="AF37">
        <v>-4.9389878850254547</v>
      </c>
      <c r="AG37">
        <v>1.7101652847238569</v>
      </c>
      <c r="AH37">
        <v>1.9772704345194541</v>
      </c>
      <c r="AI37">
        <v>-2.1475280657408717</v>
      </c>
      <c r="AJ37">
        <v>-0.55254300510186738</v>
      </c>
      <c r="AK37">
        <v>-6.4240781994632954</v>
      </c>
      <c r="AL37">
        <v>0.33527568464603519</v>
      </c>
      <c r="AM37">
        <v>4.8999494100011418</v>
      </c>
      <c r="AN37">
        <v>7.200045557519033</v>
      </c>
      <c r="AO37">
        <v>-4.0000929636478872</v>
      </c>
      <c r="AP37">
        <v>5.2999360182607376</v>
      </c>
      <c r="AQ37">
        <v>4.7001423787932879</v>
      </c>
      <c r="AR37">
        <v>3.5999749043227354</v>
      </c>
      <c r="AS37">
        <v>-2.4894324402887378</v>
      </c>
      <c r="AT37">
        <v>4.4647390264086653</v>
      </c>
      <c r="AU37">
        <v>3.6165421915059568</v>
      </c>
      <c r="AV37">
        <v>-5.3974852185587707</v>
      </c>
      <c r="AW37">
        <v>5.9948842279869581</v>
      </c>
      <c r="AX37">
        <v>0.90821051487195348</v>
      </c>
      <c r="AY37">
        <v>4.7710854304410475</v>
      </c>
      <c r="AZ37">
        <v>4.6075348545202814</v>
      </c>
      <c r="BA37">
        <v>2.054130962004848</v>
      </c>
      <c r="BB37">
        <v>1.7092392199805886</v>
      </c>
      <c r="BC37">
        <v>3.0466347328073056</v>
      </c>
      <c r="BD37">
        <v>3.3007191565057212</v>
      </c>
      <c r="BE37">
        <v>4.112797868504714</v>
      </c>
      <c r="BF37">
        <v>-36.699952438189321</v>
      </c>
      <c r="BG37">
        <v>1.0400180471107774</v>
      </c>
      <c r="BH37">
        <v>4.7998860811566288</v>
      </c>
      <c r="BI37">
        <v>4.5312859632730635</v>
      </c>
      <c r="BJ37">
        <v>4.2999380530396536</v>
      </c>
    </row>
    <row r="38" spans="1:63">
      <c r="A38" t="s">
        <v>194</v>
      </c>
      <c r="B38" t="s">
        <v>426</v>
      </c>
      <c r="C38" t="s">
        <v>639</v>
      </c>
      <c r="D38" t="s">
        <v>641</v>
      </c>
      <c r="F38">
        <v>3.1632916837128136</v>
      </c>
      <c r="G38">
        <v>7.1167792667912693</v>
      </c>
      <c r="H38">
        <v>5.1817760822736858</v>
      </c>
      <c r="I38">
        <v>6.6994566819367662</v>
      </c>
      <c r="J38">
        <v>6.6365451388983132</v>
      </c>
      <c r="K38">
        <v>6.5849654075069282</v>
      </c>
      <c r="L38">
        <v>2.9153103603621418</v>
      </c>
      <c r="M38">
        <v>5.2953418635282503</v>
      </c>
      <c r="N38">
        <v>5.2600008259456672</v>
      </c>
      <c r="O38">
        <v>3.2556136203037056</v>
      </c>
      <c r="P38">
        <v>4.1176576170244488</v>
      </c>
      <c r="Q38">
        <v>5.4458555797051389</v>
      </c>
      <c r="R38">
        <v>6.9642029194587138</v>
      </c>
      <c r="S38">
        <v>3.6909876486530351</v>
      </c>
      <c r="T38">
        <v>1.8229731294867406</v>
      </c>
      <c r="U38">
        <v>5.1993024351098853</v>
      </c>
      <c r="V38">
        <v>3.4582306014113016</v>
      </c>
      <c r="W38">
        <v>3.9535912648273097</v>
      </c>
      <c r="X38">
        <v>3.8049228842256184</v>
      </c>
      <c r="Y38">
        <v>2.1626168907124281</v>
      </c>
      <c r="Z38">
        <v>3.5031195355164471</v>
      </c>
      <c r="AA38">
        <v>-3.2020248386242827</v>
      </c>
      <c r="AB38">
        <v>2.5985726965739246</v>
      </c>
      <c r="AC38">
        <v>5.9253503177749849</v>
      </c>
      <c r="AD38">
        <v>4.7340828446759815</v>
      </c>
      <c r="AE38">
        <v>2.1618155528198741</v>
      </c>
      <c r="AF38">
        <v>4.0964645157049517</v>
      </c>
      <c r="AG38">
        <v>4.4294009748572734</v>
      </c>
      <c r="AH38">
        <v>2.3239739232418657</v>
      </c>
      <c r="AI38">
        <v>0.15434603610975728</v>
      </c>
      <c r="AJ38">
        <v>-2.1256922334409154</v>
      </c>
      <c r="AK38">
        <v>0.88297602566287026</v>
      </c>
      <c r="AL38">
        <v>2.6552358829627849</v>
      </c>
      <c r="AM38">
        <v>4.4934746187631021</v>
      </c>
      <c r="AN38">
        <v>2.6777084356616854</v>
      </c>
      <c r="AO38">
        <v>1.6110480305113555</v>
      </c>
      <c r="AP38">
        <v>4.2798124333070007</v>
      </c>
      <c r="AQ38">
        <v>3.8817591438216965</v>
      </c>
      <c r="AR38">
        <v>5.1632109000728548</v>
      </c>
      <c r="AS38">
        <v>5.1826902858052648</v>
      </c>
      <c r="AT38">
        <v>1.7708190890414386</v>
      </c>
      <c r="AU38">
        <v>3.010016307596743</v>
      </c>
      <c r="AV38">
        <v>1.8022733120588441</v>
      </c>
      <c r="AW38">
        <v>3.0859612090986133</v>
      </c>
      <c r="AX38">
        <v>3.2013821365397916</v>
      </c>
      <c r="AY38">
        <v>2.6234126230555006</v>
      </c>
      <c r="AZ38">
        <v>2.0627476902584903</v>
      </c>
      <c r="BA38">
        <v>1.0003609729592142</v>
      </c>
      <c r="BB38">
        <v>-2.9495876427671277</v>
      </c>
      <c r="BC38">
        <v>3.0835142198872205</v>
      </c>
      <c r="BD38">
        <v>3.1412190013903967</v>
      </c>
      <c r="BE38">
        <v>1.7454722831800495</v>
      </c>
      <c r="BF38">
        <v>2.4750018591249017</v>
      </c>
      <c r="BG38">
        <v>2.8557392043641983</v>
      </c>
      <c r="BH38">
        <v>1.0008824940799173</v>
      </c>
      <c r="BI38">
        <v>1.414102745576912</v>
      </c>
      <c r="BJ38">
        <v>3.0473506807596493</v>
      </c>
    </row>
    <row r="39" spans="1:63">
      <c r="A39" t="s">
        <v>195</v>
      </c>
      <c r="B39" t="s">
        <v>427</v>
      </c>
      <c r="C39" t="s">
        <v>639</v>
      </c>
      <c r="D39" t="s">
        <v>641</v>
      </c>
      <c r="AJ39">
        <v>-9.7428082007518668</v>
      </c>
      <c r="AK39">
        <v>-1.7602220131658299</v>
      </c>
      <c r="AL39">
        <v>1.5719985406483516</v>
      </c>
      <c r="AM39">
        <v>4.1247224962959166</v>
      </c>
      <c r="AN39">
        <v>5.7760790074642188</v>
      </c>
      <c r="AO39">
        <v>4.337913181124307</v>
      </c>
      <c r="AP39">
        <v>3.0653679407454746</v>
      </c>
      <c r="AQ39">
        <v>2.6760774451833385</v>
      </c>
      <c r="AR39">
        <v>2.0653203447290167</v>
      </c>
      <c r="AS39">
        <v>4.0390721849332181</v>
      </c>
      <c r="AT39">
        <v>3.0440070330077731</v>
      </c>
      <c r="AU39">
        <v>3.4616617449150624</v>
      </c>
      <c r="AV39">
        <v>4.4436423622987036</v>
      </c>
      <c r="AW39">
        <v>5.5825218499333715</v>
      </c>
      <c r="AX39">
        <v>4.9296844429314746</v>
      </c>
      <c r="AY39">
        <v>6.565911679671018</v>
      </c>
      <c r="AZ39">
        <v>6.3886875893946353</v>
      </c>
      <c r="BA39">
        <v>3.7589744495636808</v>
      </c>
      <c r="BB39">
        <v>-3.5066085685942028</v>
      </c>
      <c r="BC39">
        <v>1.7125254073555141</v>
      </c>
      <c r="BD39">
        <v>3.2105441543897513</v>
      </c>
      <c r="BE39">
        <v>0.63947886258095821</v>
      </c>
      <c r="BF39">
        <v>1.3458620882381638</v>
      </c>
      <c r="BG39">
        <v>2.9737496933348666</v>
      </c>
      <c r="BH39">
        <v>3.8051155056465973</v>
      </c>
      <c r="BI39">
        <v>3.0644673771478779</v>
      </c>
      <c r="BJ39">
        <v>4.5824887484646126</v>
      </c>
    </row>
    <row r="40" spans="1:63">
      <c r="A40" t="s">
        <v>196</v>
      </c>
      <c r="B40" t="s">
        <v>428</v>
      </c>
      <c r="C40" t="s">
        <v>639</v>
      </c>
      <c r="D40" t="s">
        <v>641</v>
      </c>
      <c r="Z40">
        <v>1.6013358815067988</v>
      </c>
      <c r="AA40">
        <v>-1.3094174402887262</v>
      </c>
      <c r="AB40">
        <v>0.63907944784166659</v>
      </c>
      <c r="AC40">
        <v>3.0084564315027649</v>
      </c>
      <c r="AD40">
        <v>3.673595917524608</v>
      </c>
      <c r="AE40">
        <v>1.8586327823298348</v>
      </c>
      <c r="AF40">
        <v>1.5854781699917737</v>
      </c>
      <c r="AG40">
        <v>3.2775962486353336</v>
      </c>
      <c r="AH40">
        <v>4.3307940420081366</v>
      </c>
      <c r="AI40">
        <v>3.6746256384601566</v>
      </c>
      <c r="AJ40">
        <v>-0.9158165626077448</v>
      </c>
      <c r="AK40">
        <v>-4.3733007784410916E-2</v>
      </c>
      <c r="AL40">
        <v>-0.12598354086119912</v>
      </c>
      <c r="AM40">
        <v>1.2697576925872198</v>
      </c>
      <c r="AN40">
        <v>0.4808664430238565</v>
      </c>
      <c r="AO40">
        <v>0.54002760486918078</v>
      </c>
      <c r="AP40">
        <v>2.3401498836721544</v>
      </c>
      <c r="AQ40">
        <v>2.989891845731222</v>
      </c>
      <c r="AR40">
        <v>1.6947198338153271</v>
      </c>
      <c r="AS40">
        <v>3.936823452673238</v>
      </c>
      <c r="AT40">
        <v>1.3124236689136666</v>
      </c>
      <c r="AU40">
        <v>0.16261290240254311</v>
      </c>
      <c r="AV40">
        <v>3.957656774346674E-2</v>
      </c>
      <c r="AW40">
        <v>2.7762235004907581</v>
      </c>
      <c r="AX40">
        <v>3.1152455297264794</v>
      </c>
      <c r="AY40">
        <v>3.9886342206791596</v>
      </c>
      <c r="AZ40">
        <v>4.1118778120760453</v>
      </c>
      <c r="BA40">
        <v>2.154701861134896</v>
      </c>
      <c r="BB40">
        <v>-2.2221071209744707</v>
      </c>
      <c r="BC40">
        <v>3.0026991077517096</v>
      </c>
      <c r="BD40">
        <v>1.6928084951503877</v>
      </c>
      <c r="BE40">
        <v>1.0060240974266321</v>
      </c>
      <c r="BF40">
        <v>1.8520397573524576</v>
      </c>
      <c r="BG40">
        <v>2.4492180965164607</v>
      </c>
      <c r="BH40">
        <v>1.2263843594562616</v>
      </c>
      <c r="BI40">
        <v>1.3758844958382781</v>
      </c>
      <c r="BJ40">
        <v>1.0867922193842077</v>
      </c>
    </row>
    <row r="41" spans="1:63">
      <c r="A41" t="s">
        <v>197</v>
      </c>
      <c r="B41" t="s">
        <v>429</v>
      </c>
      <c r="C41" t="s">
        <v>639</v>
      </c>
      <c r="D41" t="s">
        <v>641</v>
      </c>
      <c r="AR41">
        <v>3.7702636746968778</v>
      </c>
      <c r="AS41">
        <v>5.8266414687751364</v>
      </c>
      <c r="AT41">
        <v>-1.5129612602754321</v>
      </c>
      <c r="AU41">
        <v>-1.6322065976114004</v>
      </c>
      <c r="AV41">
        <v>-3.2021569420483047</v>
      </c>
      <c r="AW41">
        <v>0.22419739629644653</v>
      </c>
      <c r="AX41">
        <v>1.37773415696212</v>
      </c>
      <c r="AY41">
        <v>4.8822993641169887</v>
      </c>
      <c r="AZ41">
        <v>5.8983296614694183</v>
      </c>
    </row>
    <row r="42" spans="1:63">
      <c r="A42" t="s">
        <v>132</v>
      </c>
      <c r="B42" t="s">
        <v>430</v>
      </c>
      <c r="C42" t="s">
        <v>639</v>
      </c>
      <c r="D42" t="s">
        <v>641</v>
      </c>
      <c r="F42">
        <v>5.245271885777214</v>
      </c>
      <c r="G42">
        <v>4.0266856246793594</v>
      </c>
      <c r="H42">
        <v>5.8401401369753785</v>
      </c>
      <c r="I42">
        <v>2.5572205423192145</v>
      </c>
      <c r="J42">
        <v>0.95027250526604234</v>
      </c>
      <c r="K42">
        <v>11.236242453009069</v>
      </c>
      <c r="L42">
        <v>3.6159998550265584</v>
      </c>
      <c r="M42">
        <v>3.592013329087365</v>
      </c>
      <c r="N42">
        <v>3.9379832792339187</v>
      </c>
      <c r="O42">
        <v>1.8289669710734131</v>
      </c>
      <c r="P42">
        <v>9.4226862120023327</v>
      </c>
      <c r="Q42">
        <v>-1.0199477948823272</v>
      </c>
      <c r="R42">
        <v>-5.0292483549373372</v>
      </c>
      <c r="S42">
        <v>2.3821493322840723</v>
      </c>
      <c r="T42">
        <v>-12.912101052158448</v>
      </c>
      <c r="U42">
        <v>3.8325840087309189</v>
      </c>
      <c r="V42">
        <v>10.444686375308777</v>
      </c>
      <c r="W42">
        <v>7.7011036050238744</v>
      </c>
      <c r="X42">
        <v>8.4183046860205337</v>
      </c>
      <c r="Y42">
        <v>7.9866207574248165</v>
      </c>
      <c r="Z42">
        <v>6.5253703654798016</v>
      </c>
      <c r="AA42">
        <v>-11.014305060838993</v>
      </c>
      <c r="AB42">
        <v>-5.0174205248483759</v>
      </c>
      <c r="AC42">
        <v>4.1036832417010913</v>
      </c>
      <c r="AD42">
        <v>4.009916201812274</v>
      </c>
      <c r="AE42">
        <v>5.3776923222373085</v>
      </c>
      <c r="AF42">
        <v>6.4604685284867571</v>
      </c>
      <c r="AG42">
        <v>7.3451104546979167</v>
      </c>
      <c r="AH42">
        <v>9.9233828971240854</v>
      </c>
      <c r="AI42">
        <v>3.333565472720835</v>
      </c>
      <c r="AJ42">
        <v>7.8043921864101407</v>
      </c>
      <c r="AK42">
        <v>11.166707733888586</v>
      </c>
      <c r="AL42">
        <v>6.5887838265448835</v>
      </c>
      <c r="AM42">
        <v>5.0301979774230858</v>
      </c>
      <c r="AN42">
        <v>8.9332958694526781</v>
      </c>
      <c r="AO42">
        <v>6.8029165957768924</v>
      </c>
      <c r="AP42">
        <v>7.4278898078901534</v>
      </c>
      <c r="AQ42">
        <v>4.3245794968563445</v>
      </c>
      <c r="AR42">
        <v>-0.41209616703309848</v>
      </c>
      <c r="AS42">
        <v>5.3269384191236213</v>
      </c>
      <c r="AT42">
        <v>3.3030473125086957</v>
      </c>
      <c r="AU42">
        <v>3.1069705322706085</v>
      </c>
      <c r="AV42">
        <v>4.0910476847042077</v>
      </c>
      <c r="AW42">
        <v>7.2095397094503539</v>
      </c>
      <c r="AX42">
        <v>5.7428304894511655</v>
      </c>
      <c r="AY42">
        <v>6.3171763431471391</v>
      </c>
      <c r="AZ42">
        <v>4.9053245035615589</v>
      </c>
      <c r="BA42">
        <v>3.5295305532651753</v>
      </c>
      <c r="BB42">
        <v>-1.5642394429906972</v>
      </c>
      <c r="BC42">
        <v>5.8441772957899616</v>
      </c>
      <c r="BD42">
        <v>6.1109188291364376</v>
      </c>
      <c r="BE42">
        <v>5.3186280004141651</v>
      </c>
      <c r="BF42">
        <v>4.0450042980961598</v>
      </c>
      <c r="BG42">
        <v>1.7667397837483492</v>
      </c>
      <c r="BH42">
        <v>2.3052571383925198</v>
      </c>
      <c r="BI42">
        <v>1.2658676030013538</v>
      </c>
      <c r="BJ42">
        <v>1.489906004461659</v>
      </c>
      <c r="BK42">
        <v>3.4</v>
      </c>
    </row>
    <row r="43" spans="1:63">
      <c r="A43" t="s">
        <v>142</v>
      </c>
      <c r="B43" t="s">
        <v>431</v>
      </c>
      <c r="C43" t="s">
        <v>639</v>
      </c>
      <c r="D43" t="s">
        <v>641</v>
      </c>
      <c r="F43">
        <v>-27.270000003946052</v>
      </c>
      <c r="G43">
        <v>-5.5799999901360025</v>
      </c>
      <c r="H43">
        <v>10.299999995275826</v>
      </c>
      <c r="I43">
        <v>18.179999994201992</v>
      </c>
      <c r="J43">
        <v>16.95000000249604</v>
      </c>
      <c r="K43">
        <v>10.650000004173577</v>
      </c>
      <c r="L43">
        <v>-5.7700000042250679</v>
      </c>
      <c r="M43">
        <v>-4.0999999921414343</v>
      </c>
      <c r="N43">
        <v>16.939999996109222</v>
      </c>
      <c r="O43">
        <v>19.29999999625602</v>
      </c>
      <c r="P43">
        <v>7.0600000033518029</v>
      </c>
      <c r="Q43">
        <v>3.8099999982544404</v>
      </c>
      <c r="R43">
        <v>7.7600000016444994</v>
      </c>
      <c r="S43">
        <v>2.3100000004911294</v>
      </c>
      <c r="T43">
        <v>8.7200000004751246</v>
      </c>
      <c r="U43">
        <v>-1.5700000027506746</v>
      </c>
      <c r="V43">
        <v>7.5699999991716709</v>
      </c>
      <c r="W43">
        <v>11.666644003289335</v>
      </c>
      <c r="X43">
        <v>7.6000000000003354</v>
      </c>
      <c r="Y43">
        <v>7.8066914498140108</v>
      </c>
      <c r="Z43">
        <v>5.1724137931033738</v>
      </c>
      <c r="AA43">
        <v>8.9344262295084036</v>
      </c>
      <c r="AB43">
        <v>10.835214446952435</v>
      </c>
      <c r="AC43">
        <v>15.139171758316422</v>
      </c>
      <c r="AD43">
        <v>13.443396226415175</v>
      </c>
      <c r="AE43">
        <v>8.9397089397087655</v>
      </c>
      <c r="AF43">
        <v>11.688931297709956</v>
      </c>
      <c r="AG43">
        <v>11.234515164459637</v>
      </c>
      <c r="AH43">
        <v>4.1858678955452433</v>
      </c>
      <c r="AI43">
        <v>3.9071138960561314</v>
      </c>
      <c r="AJ43">
        <v>9.2940759134444875</v>
      </c>
      <c r="AK43">
        <v>14.216163583252126</v>
      </c>
      <c r="AL43">
        <v>13.86757601591367</v>
      </c>
      <c r="AM43">
        <v>13.052158722236527</v>
      </c>
      <c r="AN43">
        <v>10.949227373068425</v>
      </c>
      <c r="AO43">
        <v>9.9283724631910246</v>
      </c>
      <c r="AP43">
        <v>9.2307692307690843</v>
      </c>
      <c r="AQ43">
        <v>7.8376139188072784</v>
      </c>
      <c r="AR43">
        <v>7.6674861708663684</v>
      </c>
      <c r="AS43">
        <v>8.4915084915083412</v>
      </c>
      <c r="AT43">
        <v>8.3399105498556594</v>
      </c>
      <c r="AU43">
        <v>9.1306459446333719</v>
      </c>
      <c r="AV43">
        <v>10.035603026256766</v>
      </c>
      <c r="AW43">
        <v>10.111223458038737</v>
      </c>
      <c r="AX43">
        <v>11.395775941230383</v>
      </c>
      <c r="AY43">
        <v>12.719479020690841</v>
      </c>
      <c r="AZ43">
        <v>14.231388035687999</v>
      </c>
      <c r="BA43">
        <v>9.6542893725992656</v>
      </c>
      <c r="BB43">
        <v>9.3998131714153601</v>
      </c>
      <c r="BC43">
        <v>10.636140463229765</v>
      </c>
      <c r="BD43">
        <v>9.5364430080554996</v>
      </c>
      <c r="BE43">
        <v>7.856262110269526</v>
      </c>
      <c r="BF43">
        <v>7.7576351461702444</v>
      </c>
      <c r="BG43">
        <v>7.2976659593815469</v>
      </c>
      <c r="BH43">
        <v>6.9002048167243686</v>
      </c>
      <c r="BI43">
        <v>6.6999999999999318</v>
      </c>
      <c r="BJ43">
        <v>6.9000000000001336</v>
      </c>
      <c r="BK43">
        <v>6.6</v>
      </c>
    </row>
    <row r="44" spans="1:63">
      <c r="A44" t="s">
        <v>198</v>
      </c>
      <c r="B44" t="s">
        <v>432</v>
      </c>
      <c r="C44" t="s">
        <v>639</v>
      </c>
      <c r="D44" t="s">
        <v>641</v>
      </c>
      <c r="F44">
        <v>9.9325551564217278</v>
      </c>
      <c r="G44">
        <v>1.2269944895619176</v>
      </c>
      <c r="H44">
        <v>14.490355864922932</v>
      </c>
      <c r="I44">
        <v>17.61308783004371</v>
      </c>
      <c r="J44">
        <v>-3.1096542731538079</v>
      </c>
      <c r="K44">
        <v>11.577359687300827</v>
      </c>
      <c r="L44">
        <v>4.5981517848125577</v>
      </c>
      <c r="M44">
        <v>12.548248640007898</v>
      </c>
      <c r="N44">
        <v>9.5392187710417602</v>
      </c>
      <c r="O44">
        <v>10.3750318434126</v>
      </c>
      <c r="P44">
        <v>9.4566376613651784</v>
      </c>
      <c r="Q44">
        <v>4.2366250123065328</v>
      </c>
      <c r="R44">
        <v>5.9391975358130935</v>
      </c>
      <c r="S44">
        <v>4.3273808573542283</v>
      </c>
      <c r="T44">
        <v>8.2528863687862497</v>
      </c>
      <c r="U44">
        <v>12.916397437944724</v>
      </c>
      <c r="V44">
        <v>7.3144591552317451</v>
      </c>
      <c r="W44">
        <v>10.909453647606824</v>
      </c>
      <c r="X44">
        <v>2.3944074643865036</v>
      </c>
      <c r="Y44">
        <v>-10.957697266019991</v>
      </c>
      <c r="Z44">
        <v>3.5004989074401465</v>
      </c>
      <c r="AA44">
        <v>0.20082235163857831</v>
      </c>
      <c r="AB44">
        <v>-3.9002404422397916</v>
      </c>
      <c r="AC44">
        <v>-2.7012614342204557</v>
      </c>
      <c r="AD44">
        <v>4.5012231752154577</v>
      </c>
      <c r="AE44">
        <v>3.2593487673454575</v>
      </c>
      <c r="AF44">
        <v>-0.34897290943465009</v>
      </c>
      <c r="AG44">
        <v>1.1364839635205044</v>
      </c>
      <c r="AH44">
        <v>2.9480049449687584</v>
      </c>
      <c r="AI44">
        <v>-1.0959084111542694</v>
      </c>
      <c r="AJ44">
        <v>4.0925168735597595E-2</v>
      </c>
      <c r="AK44">
        <v>-0.24456061217928493</v>
      </c>
      <c r="AL44">
        <v>-0.19248510004538844</v>
      </c>
      <c r="AM44">
        <v>0.81120668466003565</v>
      </c>
      <c r="AN44">
        <v>7.1257447241729608</v>
      </c>
      <c r="AO44">
        <v>7.7293274220999564</v>
      </c>
      <c r="AP44">
        <v>3.743553144030102</v>
      </c>
      <c r="AQ44">
        <v>4.930679627683233</v>
      </c>
      <c r="AR44">
        <v>1.6175274431124791</v>
      </c>
      <c r="AS44">
        <v>-2.0684000567823233</v>
      </c>
      <c r="AT44">
        <v>0.12137191512364609</v>
      </c>
      <c r="AU44">
        <v>-1.6676421379311535</v>
      </c>
      <c r="AV44">
        <v>-1.3595359429726415</v>
      </c>
      <c r="AW44">
        <v>1.2317728399717538</v>
      </c>
      <c r="AX44">
        <v>1.7212473673173321</v>
      </c>
      <c r="AY44">
        <v>1.5158423636340643</v>
      </c>
      <c r="AZ44">
        <v>1.7650367837002392</v>
      </c>
      <c r="BA44">
        <v>2.5428414762423586</v>
      </c>
      <c r="BB44">
        <v>3.251453718676018</v>
      </c>
      <c r="BC44">
        <v>2.017638592053018</v>
      </c>
      <c r="BD44">
        <v>-4.3872547882852473</v>
      </c>
      <c r="BE44">
        <v>10.706504103083176</v>
      </c>
      <c r="BF44">
        <v>8.8894213017292429</v>
      </c>
      <c r="BG44">
        <v>8.794077390343233</v>
      </c>
      <c r="BH44">
        <v>8.8428654416823633</v>
      </c>
      <c r="BI44">
        <v>8.3421130964527208</v>
      </c>
      <c r="BJ44">
        <v>7.7970056274884456</v>
      </c>
    </row>
    <row r="45" spans="1:63">
      <c r="A45" t="s">
        <v>199</v>
      </c>
      <c r="B45" t="s">
        <v>433</v>
      </c>
      <c r="C45" t="s">
        <v>639</v>
      </c>
      <c r="D45" t="s">
        <v>641</v>
      </c>
      <c r="F45">
        <v>1.1836808117073048</v>
      </c>
      <c r="G45">
        <v>3.0415590510083632</v>
      </c>
      <c r="H45">
        <v>3.7425503202420458</v>
      </c>
      <c r="I45">
        <v>3.5471596957654441</v>
      </c>
      <c r="J45">
        <v>2.0260537147377704</v>
      </c>
      <c r="K45">
        <v>4.61495562069085</v>
      </c>
      <c r="L45">
        <v>-10.912065590400857</v>
      </c>
      <c r="M45">
        <v>6.3463238555248722</v>
      </c>
      <c r="N45">
        <v>4.9014795226400878</v>
      </c>
      <c r="O45">
        <v>3.092068235967588</v>
      </c>
      <c r="P45">
        <v>3.479707816666064</v>
      </c>
      <c r="Q45">
        <v>2.6738432924124709</v>
      </c>
      <c r="R45">
        <v>5.3556807779511217</v>
      </c>
      <c r="S45">
        <v>10.734262259412048</v>
      </c>
      <c r="T45">
        <v>11.24505877470466</v>
      </c>
      <c r="U45">
        <v>-5.4951383967509315</v>
      </c>
      <c r="V45">
        <v>13.739871523038801</v>
      </c>
      <c r="W45">
        <v>22.003004922997732</v>
      </c>
      <c r="X45">
        <v>6.0351187732671434</v>
      </c>
      <c r="Y45">
        <v>-1.9652916688370823</v>
      </c>
      <c r="Z45">
        <v>17.082682248754068</v>
      </c>
      <c r="AA45">
        <v>7.5162026055376003</v>
      </c>
      <c r="AB45">
        <v>6.8668305661141886</v>
      </c>
      <c r="AC45">
        <v>7.4745725430174019</v>
      </c>
      <c r="AD45">
        <v>8.0631616718715975</v>
      </c>
      <c r="AE45">
        <v>6.7716630804977882</v>
      </c>
      <c r="AF45">
        <v>-2.1466502119192086</v>
      </c>
      <c r="AG45">
        <v>-7.8236319750643872</v>
      </c>
      <c r="AH45">
        <v>-1.8191205125230709</v>
      </c>
      <c r="AI45">
        <v>-6.1056976460826746</v>
      </c>
      <c r="AJ45">
        <v>-3.808599372451468</v>
      </c>
      <c r="AK45">
        <v>-3.1000032107907174</v>
      </c>
      <c r="AL45">
        <v>-7.9320665745657379</v>
      </c>
      <c r="AM45">
        <v>2.1239354436073654</v>
      </c>
      <c r="AN45">
        <v>3.4697921483269027</v>
      </c>
      <c r="AO45">
        <v>4.3610865178850418</v>
      </c>
      <c r="AP45">
        <v>5.2313207086864821</v>
      </c>
      <c r="AQ45">
        <v>4.5022912410183551</v>
      </c>
      <c r="AR45">
        <v>4.2920169452500545</v>
      </c>
      <c r="AS45">
        <v>3.5533743641612716</v>
      </c>
      <c r="AT45">
        <v>4.3680842421700135</v>
      </c>
      <c r="AU45">
        <v>4.2372036771851214</v>
      </c>
      <c r="AV45">
        <v>4.5671952563738785</v>
      </c>
      <c r="AW45">
        <v>6.7809559237731634</v>
      </c>
      <c r="AX45">
        <v>2.0206623071467931</v>
      </c>
      <c r="AY45">
        <v>3.4576687925491569</v>
      </c>
      <c r="AZ45">
        <v>4.9022017324404743</v>
      </c>
      <c r="BA45">
        <v>3.4888009190369189</v>
      </c>
      <c r="BB45">
        <v>2.1986641019343267</v>
      </c>
      <c r="BC45">
        <v>3.4225076411543967</v>
      </c>
      <c r="BD45">
        <v>4.1292771605696714</v>
      </c>
      <c r="BE45">
        <v>4.5432650156673589</v>
      </c>
      <c r="BF45">
        <v>5.4042657097173503</v>
      </c>
      <c r="BG45">
        <v>5.8840593266804575</v>
      </c>
      <c r="BH45">
        <v>5.6514637436282982</v>
      </c>
      <c r="BI45">
        <v>4.4504532662990499</v>
      </c>
      <c r="BJ45">
        <v>3.1770847058806311</v>
      </c>
    </row>
    <row r="46" spans="1:63">
      <c r="A46" t="s">
        <v>389</v>
      </c>
      <c r="B46" t="s">
        <v>635</v>
      </c>
      <c r="C46" t="s">
        <v>639</v>
      </c>
      <c r="D46" t="s">
        <v>641</v>
      </c>
      <c r="F46">
        <v>-10.851376083633653</v>
      </c>
      <c r="G46">
        <v>21.200697514813299</v>
      </c>
      <c r="H46">
        <v>5.2139901343489754</v>
      </c>
      <c r="I46">
        <v>-2.4402235644914754</v>
      </c>
      <c r="J46">
        <v>0.99734879352746475</v>
      </c>
      <c r="K46">
        <v>6.7754853017218295</v>
      </c>
      <c r="L46">
        <v>-0.9857386614879573</v>
      </c>
      <c r="M46">
        <v>4.3326984640191739</v>
      </c>
      <c r="N46">
        <v>9.3288374385547996</v>
      </c>
      <c r="O46">
        <v>-0.24505657508628076</v>
      </c>
      <c r="P46">
        <v>6.0050180673755733</v>
      </c>
      <c r="Q46">
        <v>0.15113551378904333</v>
      </c>
      <c r="R46">
        <v>8.1372758874018558</v>
      </c>
      <c r="S46">
        <v>3.1305858792362073</v>
      </c>
      <c r="T46">
        <v>-4.9816310052538881</v>
      </c>
      <c r="U46">
        <v>-5.3090020809713963</v>
      </c>
      <c r="V46">
        <v>0.76079360155081588</v>
      </c>
      <c r="W46">
        <v>-5.3452915275624093</v>
      </c>
      <c r="X46">
        <v>0.43008826209265294</v>
      </c>
      <c r="Y46">
        <v>2.1949129236772649</v>
      </c>
      <c r="Z46">
        <v>2.3505240748609992</v>
      </c>
      <c r="AA46">
        <v>-0.45767760896157483</v>
      </c>
      <c r="AB46">
        <v>1.4117036882630032</v>
      </c>
      <c r="AC46">
        <v>5.5410740219699477</v>
      </c>
      <c r="AD46">
        <v>0.46785095094608664</v>
      </c>
      <c r="AE46">
        <v>4.7172096534085171</v>
      </c>
      <c r="AF46">
        <v>2.6756424512693258</v>
      </c>
      <c r="AG46">
        <v>0.47038133674870153</v>
      </c>
      <c r="AH46">
        <v>-1.2660506356095453</v>
      </c>
      <c r="AI46">
        <v>-6.568310694642463</v>
      </c>
      <c r="AJ46">
        <v>-8.4210514991337675</v>
      </c>
      <c r="AK46">
        <v>-10.500008564647729</v>
      </c>
      <c r="AL46">
        <v>-13.469050538127959</v>
      </c>
      <c r="AM46">
        <v>-3.8999968031238552</v>
      </c>
      <c r="AN46">
        <v>0.69999882979439576</v>
      </c>
      <c r="AO46">
        <v>-1.0231726419992242</v>
      </c>
      <c r="AP46">
        <v>-5.6170465987008811</v>
      </c>
      <c r="AQ46">
        <v>-1.6241540447899041</v>
      </c>
      <c r="AR46">
        <v>-4.270140831133503</v>
      </c>
      <c r="AS46">
        <v>-6.9109273165209828</v>
      </c>
      <c r="AT46">
        <v>-2.1001730248884911</v>
      </c>
      <c r="AU46">
        <v>2.9477651835977099</v>
      </c>
      <c r="AV46">
        <v>5.5778223114442085</v>
      </c>
      <c r="AW46">
        <v>6.73837393324294</v>
      </c>
      <c r="AX46">
        <v>6.1351511554897513</v>
      </c>
      <c r="AY46">
        <v>5.3209795654899779</v>
      </c>
      <c r="AZ46">
        <v>6.2594777645368964</v>
      </c>
      <c r="BA46">
        <v>6.2258942691156136</v>
      </c>
      <c r="BB46">
        <v>2.8550640096969033</v>
      </c>
      <c r="BC46">
        <v>7.1079765762196701</v>
      </c>
      <c r="BD46">
        <v>6.8746708897063513</v>
      </c>
      <c r="BE46">
        <v>7.0868989467223145</v>
      </c>
      <c r="BF46">
        <v>8.4819566355230052</v>
      </c>
      <c r="BG46">
        <v>9.4702880975960397</v>
      </c>
      <c r="BH46">
        <v>6.9161878103835193</v>
      </c>
      <c r="BI46">
        <v>2.3993790980099732</v>
      </c>
      <c r="BJ46">
        <v>3.7008507496752259</v>
      </c>
    </row>
    <row r="47" spans="1:63">
      <c r="A47" t="s">
        <v>200</v>
      </c>
      <c r="B47" t="s">
        <v>434</v>
      </c>
      <c r="C47" t="s">
        <v>639</v>
      </c>
      <c r="D47" t="s">
        <v>641</v>
      </c>
      <c r="F47">
        <v>8.3507267243313947</v>
      </c>
      <c r="G47">
        <v>5.2023087886710755</v>
      </c>
      <c r="H47">
        <v>-4.029300397972861</v>
      </c>
      <c r="I47">
        <v>3.8167962678377592</v>
      </c>
      <c r="J47">
        <v>3.6764677363392906</v>
      </c>
      <c r="K47">
        <v>1.3589824623612543</v>
      </c>
      <c r="L47">
        <v>2.1162720578942213</v>
      </c>
      <c r="M47">
        <v>7.6313262383692688</v>
      </c>
      <c r="N47">
        <v>7.5485251939495726</v>
      </c>
      <c r="O47">
        <v>6.3584701875677609</v>
      </c>
      <c r="P47">
        <v>7.753035852938865</v>
      </c>
      <c r="Q47">
        <v>8.6175508442856881</v>
      </c>
      <c r="R47">
        <v>8.2311889442951269</v>
      </c>
      <c r="S47">
        <v>7.8855208094492042</v>
      </c>
      <c r="T47">
        <v>7.7315968392065173</v>
      </c>
      <c r="U47">
        <v>0.91628675343120847</v>
      </c>
      <c r="V47">
        <v>-8.9534279805309325</v>
      </c>
      <c r="W47">
        <v>6.3597470102186406</v>
      </c>
      <c r="X47">
        <v>9.8132247390800416</v>
      </c>
      <c r="Y47">
        <v>17.636605479476913</v>
      </c>
      <c r="Z47">
        <v>17.619722467904992</v>
      </c>
      <c r="AA47">
        <v>23.597699959712386</v>
      </c>
      <c r="AB47">
        <v>5.853962839856635</v>
      </c>
      <c r="AC47">
        <v>6.9761310562537204</v>
      </c>
      <c r="AD47">
        <v>-1.1856608549338432</v>
      </c>
      <c r="AE47">
        <v>-6.861526436751106</v>
      </c>
      <c r="AF47">
        <v>0.189376640531151</v>
      </c>
      <c r="AG47">
        <v>1.7662634294190838</v>
      </c>
      <c r="AH47">
        <v>2.5998765171723903</v>
      </c>
      <c r="AI47">
        <v>1.0000035669436897</v>
      </c>
      <c r="AJ47">
        <v>2.3953674540682357</v>
      </c>
      <c r="AK47">
        <v>2.611948052214359</v>
      </c>
      <c r="AL47">
        <v>-0.9796832063430827</v>
      </c>
      <c r="AM47">
        <v>-5.4930757449893264</v>
      </c>
      <c r="AN47">
        <v>3.9853243780618754</v>
      </c>
      <c r="AO47">
        <v>4.2904815556410938</v>
      </c>
      <c r="AP47">
        <v>-0.62481214950595643</v>
      </c>
      <c r="AQ47">
        <v>3.7375527698607129</v>
      </c>
      <c r="AR47">
        <v>-2.58219935747222</v>
      </c>
      <c r="AS47">
        <v>7.5759803921568363</v>
      </c>
      <c r="AT47">
        <v>3.8026019001617755</v>
      </c>
      <c r="AU47">
        <v>4.5818700614574226</v>
      </c>
      <c r="AV47">
        <v>0.81326407471533457</v>
      </c>
      <c r="AW47">
        <v>3.4766316227750735</v>
      </c>
      <c r="AX47">
        <v>7.7557589779700322</v>
      </c>
      <c r="AY47">
        <v>6.235997012696032</v>
      </c>
      <c r="AZ47">
        <v>-1.5822227504393709</v>
      </c>
      <c r="BA47">
        <v>5.5722332350991479</v>
      </c>
      <c r="BB47">
        <v>7.4689424840769192</v>
      </c>
      <c r="BC47">
        <v>8.751601459334708</v>
      </c>
      <c r="BD47">
        <v>3.420665680601843</v>
      </c>
      <c r="BE47">
        <v>3.7999713125220751</v>
      </c>
      <c r="BF47">
        <v>3.4407052491937975</v>
      </c>
      <c r="BG47">
        <v>6.7799161576673725</v>
      </c>
      <c r="BH47">
        <v>2.6464858768647161</v>
      </c>
      <c r="BI47">
        <v>-2.8000187876831291</v>
      </c>
      <c r="BJ47">
        <v>-4.5890835779009507</v>
      </c>
    </row>
    <row r="48" spans="1:63">
      <c r="A48" t="s">
        <v>201</v>
      </c>
      <c r="B48" t="s">
        <v>435</v>
      </c>
      <c r="C48" t="s">
        <v>639</v>
      </c>
      <c r="D48" t="s">
        <v>641</v>
      </c>
      <c r="F48">
        <v>5.2653723815326003</v>
      </c>
      <c r="G48">
        <v>5.4665002823452795</v>
      </c>
      <c r="H48">
        <v>2.9041146778493925</v>
      </c>
      <c r="I48">
        <v>6.6023415950699587</v>
      </c>
      <c r="J48">
        <v>3.0124871973123106</v>
      </c>
      <c r="K48">
        <v>5.3223681294107763</v>
      </c>
      <c r="L48">
        <v>4.1906354467973586</v>
      </c>
      <c r="M48">
        <v>6.42744433641802</v>
      </c>
      <c r="N48">
        <v>6.5209350668573194</v>
      </c>
      <c r="O48">
        <v>6.9565150987975528</v>
      </c>
      <c r="P48">
        <v>5.9512230989950297</v>
      </c>
      <c r="Q48">
        <v>7.6734146820758014</v>
      </c>
      <c r="R48">
        <v>6.7274817603883719</v>
      </c>
      <c r="S48">
        <v>5.742522108548485</v>
      </c>
      <c r="T48">
        <v>2.2480470594472735</v>
      </c>
      <c r="U48">
        <v>4.817187268778909</v>
      </c>
      <c r="V48">
        <v>4.1480134389532566</v>
      </c>
      <c r="W48">
        <v>8.4634499995103454</v>
      </c>
      <c r="X48">
        <v>5.3828533729046768</v>
      </c>
      <c r="Y48">
        <v>4.0981991613251267</v>
      </c>
      <c r="Z48">
        <v>2.2632167742883809</v>
      </c>
      <c r="AA48">
        <v>0.94848031927175214</v>
      </c>
      <c r="AB48">
        <v>1.584376304128071</v>
      </c>
      <c r="AC48">
        <v>3.3551010162915702</v>
      </c>
      <c r="AD48">
        <v>3.0882646518050763</v>
      </c>
      <c r="AE48">
        <v>5.8382924096630546</v>
      </c>
      <c r="AF48">
        <v>5.371506806323282</v>
      </c>
      <c r="AG48">
        <v>4.05982100227979</v>
      </c>
      <c r="AH48">
        <v>3.4174266555166355</v>
      </c>
      <c r="AI48">
        <v>6.0420384776555238</v>
      </c>
      <c r="AJ48">
        <v>2.2772314965927194</v>
      </c>
      <c r="AK48">
        <v>5.0326774965980974</v>
      </c>
      <c r="AL48">
        <v>2.3656505743129088</v>
      </c>
      <c r="AM48">
        <v>5.8358114944453376</v>
      </c>
      <c r="AN48">
        <v>5.2024375925564073</v>
      </c>
      <c r="AO48">
        <v>2.0558547121422492</v>
      </c>
      <c r="AP48">
        <v>3.4302936782928839</v>
      </c>
      <c r="AQ48">
        <v>0.56978408985209228</v>
      </c>
      <c r="AR48">
        <v>-4.2040152437057969</v>
      </c>
      <c r="AS48">
        <v>4.4199929995813818</v>
      </c>
      <c r="AT48">
        <v>1.6778983077036571</v>
      </c>
      <c r="AU48">
        <v>2.5039804654986</v>
      </c>
      <c r="AV48">
        <v>3.9182719036083</v>
      </c>
      <c r="AW48">
        <v>5.3330220674539248</v>
      </c>
      <c r="AX48">
        <v>4.7065559338311829</v>
      </c>
      <c r="AY48">
        <v>6.6975152577052768</v>
      </c>
      <c r="AZ48">
        <v>6.9006276554122223</v>
      </c>
      <c r="BA48">
        <v>3.5468048857810714</v>
      </c>
      <c r="BB48">
        <v>1.6515492452905391</v>
      </c>
      <c r="BC48">
        <v>3.9718007047375323</v>
      </c>
      <c r="BD48">
        <v>6.5895115155711466</v>
      </c>
      <c r="BE48">
        <v>4.0439438063715016</v>
      </c>
      <c r="BF48">
        <v>4.8740655793408081</v>
      </c>
      <c r="BG48">
        <v>4.3936083396951489</v>
      </c>
      <c r="BH48">
        <v>3.0520165732996105</v>
      </c>
      <c r="BI48">
        <v>2.0430597332389766</v>
      </c>
      <c r="BJ48">
        <v>1.768071777995857</v>
      </c>
      <c r="BK48">
        <v>2.7</v>
      </c>
    </row>
    <row r="49" spans="1:63">
      <c r="A49" t="s">
        <v>202</v>
      </c>
      <c r="B49" t="s">
        <v>436</v>
      </c>
      <c r="C49" t="s">
        <v>639</v>
      </c>
      <c r="D49" t="s">
        <v>641</v>
      </c>
      <c r="Z49">
        <v>3.8649211443068481</v>
      </c>
      <c r="AA49">
        <v>6.3836233767744091</v>
      </c>
      <c r="AB49">
        <v>4.8210279345244089</v>
      </c>
      <c r="AC49">
        <v>4.1102642508020324</v>
      </c>
      <c r="AD49">
        <v>2.2803718739362182</v>
      </c>
      <c r="AE49">
        <v>1.8672117637174495</v>
      </c>
      <c r="AF49">
        <v>1.6379910967658589</v>
      </c>
      <c r="AG49">
        <v>2.6875187882754688</v>
      </c>
      <c r="AH49">
        <v>-3.1806753672577628</v>
      </c>
      <c r="AI49">
        <v>5.0913926847242266</v>
      </c>
      <c r="AJ49">
        <v>-5.3955989070717152</v>
      </c>
      <c r="AK49">
        <v>8.5309234328659471</v>
      </c>
      <c r="AL49">
        <v>3.0059374776450341</v>
      </c>
      <c r="AM49">
        <v>-5.2766820378909927</v>
      </c>
      <c r="AN49">
        <v>3.6101294778362814</v>
      </c>
      <c r="AO49">
        <v>-1.2916684357265211</v>
      </c>
      <c r="AP49">
        <v>4.0303406688696981</v>
      </c>
      <c r="AQ49">
        <v>1.2826624751014322</v>
      </c>
      <c r="AR49">
        <v>1.924123666448935</v>
      </c>
      <c r="AS49">
        <v>10.848074951269652</v>
      </c>
      <c r="AT49">
        <v>2.3329364937754775</v>
      </c>
      <c r="AU49">
        <v>2.3247792591424741</v>
      </c>
      <c r="AV49">
        <v>2.1041019529446601</v>
      </c>
      <c r="AW49">
        <v>1.9196023794612245</v>
      </c>
      <c r="AX49">
        <v>2.8374077642229025</v>
      </c>
      <c r="AY49">
        <v>2.6468998679177105</v>
      </c>
      <c r="AZ49">
        <v>0.80015279901626002</v>
      </c>
      <c r="BA49">
        <v>0.40026685523496042</v>
      </c>
      <c r="BB49">
        <v>1.9499999778070247</v>
      </c>
      <c r="BC49">
        <v>2.1999999817327307</v>
      </c>
      <c r="BD49">
        <v>2.6000000881785752</v>
      </c>
      <c r="BE49">
        <v>2.9999999719326951</v>
      </c>
      <c r="BF49">
        <v>3.4999999938922741</v>
      </c>
      <c r="BG49">
        <v>2.0616394689951392</v>
      </c>
      <c r="BH49">
        <v>1.0151184591981064</v>
      </c>
      <c r="BI49">
        <v>2.2000000228954661</v>
      </c>
      <c r="BJ49">
        <v>2.4999999999999858</v>
      </c>
    </row>
    <row r="50" spans="1:63">
      <c r="A50" t="s">
        <v>203</v>
      </c>
      <c r="B50" t="s">
        <v>437</v>
      </c>
      <c r="C50" t="s">
        <v>639</v>
      </c>
      <c r="D50" t="s">
        <v>641</v>
      </c>
      <c r="Z50">
        <v>8.4515624118241846</v>
      </c>
      <c r="AA50">
        <v>2.8250300827656503</v>
      </c>
      <c r="AB50">
        <v>9.5207497525743463</v>
      </c>
      <c r="AC50">
        <v>3.783270681403252</v>
      </c>
      <c r="AD50">
        <v>8.6420866167091077</v>
      </c>
      <c r="AE50">
        <v>2.8714554245116801</v>
      </c>
      <c r="AF50">
        <v>4.3090637286519637</v>
      </c>
      <c r="AG50">
        <v>5.996854915465704</v>
      </c>
      <c r="AH50">
        <v>5.697949366596049</v>
      </c>
      <c r="AI50">
        <v>0.69217187434118443</v>
      </c>
      <c r="AJ50">
        <v>1.404146852470916</v>
      </c>
      <c r="AK50">
        <v>10.937647242874917</v>
      </c>
      <c r="AL50">
        <v>8.7083113763189175</v>
      </c>
      <c r="AM50">
        <v>19.182641817247955</v>
      </c>
      <c r="AN50">
        <v>14.211636258635224</v>
      </c>
      <c r="AO50">
        <v>11.346524728534632</v>
      </c>
      <c r="AP50">
        <v>11.11842603571327</v>
      </c>
      <c r="AQ50">
        <v>12.517285667710524</v>
      </c>
      <c r="AR50">
        <v>11.222648532162054</v>
      </c>
      <c r="AS50">
        <v>14.28486883212247</v>
      </c>
      <c r="AT50">
        <v>2.2316544928496143</v>
      </c>
      <c r="AU50">
        <v>5.2508912461354953</v>
      </c>
      <c r="AV50">
        <v>4.1762593017521112</v>
      </c>
      <c r="AW50">
        <v>10.197072609143305</v>
      </c>
      <c r="AX50">
        <v>6.9124579881182342</v>
      </c>
      <c r="AY50">
        <v>7.9837504470454235</v>
      </c>
      <c r="AZ50">
        <v>15.170687968540037</v>
      </c>
      <c r="BA50">
        <v>6.6505205225970059</v>
      </c>
      <c r="BB50">
        <v>-1.2704259675684142</v>
      </c>
      <c r="BC50">
        <v>1.4667900970693779</v>
      </c>
      <c r="BD50">
        <v>3.9688863447198628</v>
      </c>
      <c r="BE50">
        <v>1.0819182787712691</v>
      </c>
      <c r="BF50">
        <v>0.80279760057422322</v>
      </c>
      <c r="BG50">
        <v>0.61121266620787651</v>
      </c>
      <c r="BH50">
        <v>1.006863727597505</v>
      </c>
      <c r="BI50">
        <v>3.8174704278227267</v>
      </c>
      <c r="BJ50">
        <v>3.8913352325890429</v>
      </c>
    </row>
    <row r="51" spans="1:63">
      <c r="A51" t="s">
        <v>204</v>
      </c>
      <c r="B51" t="s">
        <v>438</v>
      </c>
      <c r="C51" t="s">
        <v>639</v>
      </c>
      <c r="D51" t="s">
        <v>641</v>
      </c>
      <c r="F51">
        <v>-0.95594044399796019</v>
      </c>
      <c r="G51">
        <v>8.1483200087919982</v>
      </c>
      <c r="H51">
        <v>4.7847115775497002</v>
      </c>
      <c r="I51">
        <v>4.1490521157768683</v>
      </c>
      <c r="J51">
        <v>9.8296172788082856</v>
      </c>
      <c r="K51">
        <v>7.8707080945267478</v>
      </c>
      <c r="L51">
        <v>5.6501259277168998</v>
      </c>
      <c r="M51">
        <v>8.385017745777759</v>
      </c>
      <c r="N51">
        <v>5.5777298033820699</v>
      </c>
      <c r="O51">
        <v>7.5031343577008727</v>
      </c>
      <c r="P51">
        <v>6.7785054148975235</v>
      </c>
      <c r="Q51">
        <v>8.1780451421710438</v>
      </c>
      <c r="R51">
        <v>7.708915803908738</v>
      </c>
      <c r="S51">
        <v>5.5449000062247222</v>
      </c>
      <c r="T51">
        <v>2.100071039171624</v>
      </c>
      <c r="U51">
        <v>5.5175644085109496</v>
      </c>
      <c r="V51">
        <v>8.9044744302360925</v>
      </c>
      <c r="W51">
        <v>6.2676868290345595</v>
      </c>
      <c r="X51">
        <v>4.9391239504098934</v>
      </c>
      <c r="Y51">
        <v>0.75189540667817312</v>
      </c>
      <c r="Z51">
        <v>-2.261655509347932</v>
      </c>
      <c r="AA51">
        <v>-7.2855688523205373</v>
      </c>
      <c r="AB51">
        <v>2.8629927030326741</v>
      </c>
      <c r="AC51">
        <v>6.201703581857771</v>
      </c>
      <c r="AD51">
        <v>1.0414122683132945</v>
      </c>
      <c r="AE51">
        <v>5.7849494985305938</v>
      </c>
      <c r="AF51">
        <v>6.8754396638646114</v>
      </c>
      <c r="AG51">
        <v>3.8193929617078339</v>
      </c>
      <c r="AH51">
        <v>5.0656728563594982</v>
      </c>
      <c r="AI51">
        <v>3.9049177951551428</v>
      </c>
      <c r="AJ51">
        <v>2.5719199754944668</v>
      </c>
      <c r="AK51">
        <v>9.1965605729906343</v>
      </c>
      <c r="AL51">
        <v>7.0875175848275944</v>
      </c>
      <c r="AM51">
        <v>4.4872674797715462</v>
      </c>
      <c r="AN51">
        <v>4.121496228432747</v>
      </c>
      <c r="AO51">
        <v>1.2378162928809502</v>
      </c>
      <c r="AP51">
        <v>5.5649453335418997</v>
      </c>
      <c r="AQ51">
        <v>6.9617000895781445</v>
      </c>
      <c r="AR51">
        <v>3.9433538860765793</v>
      </c>
      <c r="AS51">
        <v>3.7345330102057801</v>
      </c>
      <c r="AT51">
        <v>3.4904694316739722</v>
      </c>
      <c r="AU51">
        <v>3.2917531967809168</v>
      </c>
      <c r="AV51">
        <v>4.2554762542132352</v>
      </c>
      <c r="AW51">
        <v>4.3365751105153123</v>
      </c>
      <c r="AX51">
        <v>3.8708730663125976</v>
      </c>
      <c r="AY51">
        <v>7.2377328058582009</v>
      </c>
      <c r="AZ51">
        <v>8.1678963522117556</v>
      </c>
      <c r="BA51">
        <v>4.6495982328654577</v>
      </c>
      <c r="BB51">
        <v>-0.97054831282484599</v>
      </c>
      <c r="BC51">
        <v>4.9518638440194707</v>
      </c>
      <c r="BD51">
        <v>4.3071016599246974</v>
      </c>
      <c r="BE51">
        <v>4.7969199185816223</v>
      </c>
      <c r="BF51">
        <v>2.2690274004615532</v>
      </c>
      <c r="BG51">
        <v>3.5153385639114418</v>
      </c>
      <c r="BH51">
        <v>3.6316909891714459</v>
      </c>
      <c r="BI51">
        <v>4.1563615070123348</v>
      </c>
      <c r="BJ51">
        <v>3.1918037243819413</v>
      </c>
    </row>
    <row r="52" spans="1:63">
      <c r="A52" t="s">
        <v>205</v>
      </c>
      <c r="B52" t="s">
        <v>439</v>
      </c>
      <c r="C52" t="s">
        <v>639</v>
      </c>
      <c r="D52" t="s">
        <v>641</v>
      </c>
      <c r="L52">
        <v>3.5203669883462538</v>
      </c>
      <c r="M52">
        <v>5.8356664063687447</v>
      </c>
      <c r="N52">
        <v>5.4291953210578185</v>
      </c>
      <c r="O52">
        <v>4.8131633160763698</v>
      </c>
      <c r="P52">
        <v>1.8967332190394188</v>
      </c>
      <c r="Q52">
        <v>8.4832226741071111</v>
      </c>
      <c r="R52">
        <v>-0.54790825349853378</v>
      </c>
      <c r="S52">
        <v>-3.2885691016745682</v>
      </c>
      <c r="T52">
        <v>-1.5602008060440085</v>
      </c>
      <c r="U52">
        <v>0.34043023024466379</v>
      </c>
      <c r="V52">
        <v>4.3100877993103097</v>
      </c>
      <c r="W52">
        <v>6.2290259366289007</v>
      </c>
      <c r="X52">
        <v>4.4643219797655433</v>
      </c>
      <c r="Y52">
        <v>-0.37757449804684029</v>
      </c>
      <c r="Z52">
        <v>0.52138570142273011</v>
      </c>
      <c r="AA52">
        <v>1.5798336280661971</v>
      </c>
      <c r="AB52">
        <v>-2.5767709797113838</v>
      </c>
      <c r="AC52">
        <v>0.56145331420216849</v>
      </c>
      <c r="AD52">
        <v>-0.47586745255937046</v>
      </c>
      <c r="AE52">
        <v>0.85612882956552028</v>
      </c>
      <c r="AF52">
        <v>1.1629464039930184</v>
      </c>
      <c r="AG52">
        <v>2.1179828517235109</v>
      </c>
      <c r="AH52">
        <v>4.6144178142186263</v>
      </c>
      <c r="AI52">
        <v>1.2628959611917736</v>
      </c>
      <c r="AJ52">
        <v>1.2772071693468519</v>
      </c>
      <c r="AK52">
        <v>-0.45382121322423075</v>
      </c>
      <c r="AL52">
        <v>2.762837601388199</v>
      </c>
      <c r="AM52">
        <v>2.8515570715070879</v>
      </c>
      <c r="AN52">
        <v>3.1026693619020449</v>
      </c>
      <c r="AO52">
        <v>3.3774332717270141</v>
      </c>
      <c r="AP52">
        <v>3.0536430918510149</v>
      </c>
      <c r="AQ52">
        <v>2.9624982974352037</v>
      </c>
      <c r="AR52">
        <v>4.1405300404502583</v>
      </c>
      <c r="AS52">
        <v>3.4945310536456162</v>
      </c>
      <c r="AT52">
        <v>2.0565964862798012</v>
      </c>
      <c r="AU52">
        <v>3.7572582103244656</v>
      </c>
      <c r="AV52">
        <v>5.7505884896300756</v>
      </c>
      <c r="AW52">
        <v>4.0744233535634891</v>
      </c>
      <c r="AX52">
        <v>3.7081843626881437</v>
      </c>
      <c r="AY52">
        <v>6.6722113199009385</v>
      </c>
      <c r="AZ52">
        <v>3.1599030147610989</v>
      </c>
      <c r="BA52">
        <v>1.2966285455863016</v>
      </c>
      <c r="BB52">
        <v>-3.4991647144157838</v>
      </c>
      <c r="BC52">
        <v>1.4136141893198726</v>
      </c>
      <c r="BD52">
        <v>1.0500315153742008</v>
      </c>
      <c r="BE52">
        <v>1.3587679325788571</v>
      </c>
      <c r="BF52">
        <v>0.98544179298116319</v>
      </c>
      <c r="BG52">
        <v>0.58430240034176961</v>
      </c>
      <c r="BH52">
        <v>1.2099589239585669</v>
      </c>
      <c r="BI52">
        <v>-1.8896662674487175</v>
      </c>
      <c r="BJ52">
        <v>2.9012751489560173E-2</v>
      </c>
    </row>
    <row r="53" spans="1:63">
      <c r="A53" t="s">
        <v>206</v>
      </c>
      <c r="B53" t="s">
        <v>440</v>
      </c>
      <c r="C53" t="s">
        <v>639</v>
      </c>
      <c r="D53" t="s">
        <v>641</v>
      </c>
      <c r="P53">
        <v>8.5838590116408113</v>
      </c>
      <c r="Q53">
        <v>4.8266858445827694</v>
      </c>
      <c r="R53">
        <v>3.434488533486217</v>
      </c>
      <c r="S53">
        <v>0.98449181600147995</v>
      </c>
      <c r="T53">
        <v>9.4764260687810804</v>
      </c>
      <c r="U53">
        <v>5.4279604631159373</v>
      </c>
      <c r="V53">
        <v>8.7095028567952824</v>
      </c>
      <c r="W53">
        <v>6.5959985670150019</v>
      </c>
      <c r="X53">
        <v>1.0881833018753042</v>
      </c>
      <c r="Y53">
        <v>-4.849442952186152</v>
      </c>
      <c r="Z53">
        <v>19.688334332704471</v>
      </c>
      <c r="AA53">
        <v>8.9182349650431405</v>
      </c>
      <c r="AB53">
        <v>5.4114707237576738</v>
      </c>
      <c r="AC53">
        <v>7.9297165146794697</v>
      </c>
      <c r="AD53">
        <v>1.5966745994140012</v>
      </c>
      <c r="AE53">
        <v>9.5303385766996485E-2</v>
      </c>
      <c r="AF53">
        <v>-2.402172537754268</v>
      </c>
      <c r="AG53">
        <v>3.7055399073137778</v>
      </c>
      <c r="AH53">
        <v>0.68008323299491735</v>
      </c>
      <c r="AI53">
        <v>-2.9485649452218894</v>
      </c>
      <c r="AJ53">
        <v>-10.692697252548086</v>
      </c>
      <c r="AK53">
        <v>-11.580602895723075</v>
      </c>
      <c r="AL53">
        <v>-14.878180622110904</v>
      </c>
      <c r="AM53">
        <v>0.71693003781928155</v>
      </c>
      <c r="AN53">
        <v>2.4572011431337017</v>
      </c>
      <c r="AO53">
        <v>7.8387499772227329</v>
      </c>
      <c r="AP53">
        <v>2.7834250595713144</v>
      </c>
      <c r="AQ53">
        <v>0.15914605015852601</v>
      </c>
      <c r="AR53">
        <v>6.1887553068506378</v>
      </c>
      <c r="AS53">
        <v>5.9147600187971818</v>
      </c>
      <c r="AT53">
        <v>3.1850299044946127</v>
      </c>
      <c r="AU53">
        <v>1.4248212614128164</v>
      </c>
      <c r="AV53">
        <v>3.7927402230433387</v>
      </c>
      <c r="AW53">
        <v>5.7705380702155651</v>
      </c>
      <c r="AX53">
        <v>11.201656556127972</v>
      </c>
      <c r="AY53">
        <v>12.065862977733644</v>
      </c>
      <c r="AZ53">
        <v>7.2621369664794315</v>
      </c>
      <c r="BA53">
        <v>4.1168280416468122</v>
      </c>
      <c r="BB53">
        <v>1.4513054307407032</v>
      </c>
      <c r="BC53">
        <v>2.3903522965072312</v>
      </c>
      <c r="BD53">
        <v>2.8023008364762632</v>
      </c>
      <c r="BE53">
        <v>3.0149002889877181</v>
      </c>
      <c r="BF53">
        <v>2.7476025625721121</v>
      </c>
      <c r="BG53">
        <v>1.047576631876538</v>
      </c>
      <c r="BH53">
        <v>4.4383335888394981</v>
      </c>
    </row>
    <row r="54" spans="1:63">
      <c r="A54" t="s">
        <v>207</v>
      </c>
      <c r="B54" t="s">
        <v>441</v>
      </c>
      <c r="C54" t="s">
        <v>639</v>
      </c>
      <c r="D54" t="s">
        <v>641</v>
      </c>
    </row>
    <row r="55" spans="1:63">
      <c r="A55" t="s">
        <v>208</v>
      </c>
      <c r="B55" t="s">
        <v>442</v>
      </c>
      <c r="C55" t="s">
        <v>639</v>
      </c>
      <c r="D55" t="s">
        <v>641</v>
      </c>
      <c r="AM55">
        <v>5.3052027857435604</v>
      </c>
    </row>
    <row r="56" spans="1:63">
      <c r="A56" t="s">
        <v>209</v>
      </c>
      <c r="B56" t="s">
        <v>443</v>
      </c>
      <c r="C56" t="s">
        <v>639</v>
      </c>
      <c r="D56" t="s">
        <v>641</v>
      </c>
      <c r="U56">
        <v>20.266292188082687</v>
      </c>
      <c r="V56">
        <v>16.362000951714762</v>
      </c>
      <c r="W56">
        <v>7.7774033590503677</v>
      </c>
      <c r="X56">
        <v>9.9055693835807546</v>
      </c>
      <c r="Y56">
        <v>5.7532447014007744</v>
      </c>
      <c r="Z56">
        <v>2.5169984406719408</v>
      </c>
      <c r="AA56">
        <v>6.0217089848377867</v>
      </c>
      <c r="AB56">
        <v>5.5821817022028171</v>
      </c>
      <c r="AC56">
        <v>8.7578943842859616</v>
      </c>
      <c r="AD56">
        <v>4.8825407719628373</v>
      </c>
      <c r="AE56">
        <v>3.7039502895294589</v>
      </c>
      <c r="AF56">
        <v>7.0652508121098094</v>
      </c>
      <c r="AG56">
        <v>8.6467778455238999</v>
      </c>
      <c r="AH56">
        <v>7.9474255310460364</v>
      </c>
      <c r="AI56">
        <v>7.4039995060385166</v>
      </c>
      <c r="AJ56">
        <v>0.73950144786796557</v>
      </c>
      <c r="AK56">
        <v>9.3999988317050764</v>
      </c>
      <c r="AL56">
        <v>0.70000029195496438</v>
      </c>
      <c r="AM56">
        <v>5.8999987741554065</v>
      </c>
      <c r="AN56">
        <v>8.4681885079682218</v>
      </c>
      <c r="AO56">
        <v>1.333013435700579</v>
      </c>
      <c r="AP56">
        <v>2.5656081599409077</v>
      </c>
      <c r="AQ56">
        <v>5.2355537498384166</v>
      </c>
      <c r="AR56">
        <v>4.8285483644531695</v>
      </c>
      <c r="AS56">
        <v>5.7244017376602017</v>
      </c>
      <c r="AT56">
        <v>3.6006650304805561</v>
      </c>
      <c r="AU56">
        <v>3.399104372678778</v>
      </c>
      <c r="AV56">
        <v>2.4758695105907975</v>
      </c>
      <c r="AW56">
        <v>4.5703034848834534</v>
      </c>
      <c r="AX56">
        <v>3.7243177256832922</v>
      </c>
      <c r="AY56">
        <v>4.5101833197023922</v>
      </c>
      <c r="AZ56">
        <v>4.8207105410495359</v>
      </c>
      <c r="BA56">
        <v>3.8639660582811928</v>
      </c>
      <c r="BB56">
        <v>-1.7724507506472378</v>
      </c>
      <c r="BC56">
        <v>1.3177778042192614</v>
      </c>
      <c r="BD56">
        <v>0.32119600002349102</v>
      </c>
      <c r="BE56">
        <v>-3.0582740213523323</v>
      </c>
      <c r="BF56">
        <v>-5.9339584478001086</v>
      </c>
      <c r="BG56">
        <v>-1.4037677717513475</v>
      </c>
      <c r="BH56">
        <v>1.9790635904380025</v>
      </c>
      <c r="BI56">
        <v>3.3967877023645343</v>
      </c>
      <c r="BJ56">
        <v>3.8797547678876612</v>
      </c>
    </row>
    <row r="57" spans="1:63">
      <c r="A57" t="s">
        <v>210</v>
      </c>
      <c r="B57" t="s">
        <v>444</v>
      </c>
      <c r="C57" t="s">
        <v>639</v>
      </c>
      <c r="D57" t="s">
        <v>641</v>
      </c>
      <c r="AJ57">
        <v>-11.614942357976105</v>
      </c>
      <c r="AK57">
        <v>-0.50654235115804624</v>
      </c>
      <c r="AL57">
        <v>6.1904249304504333E-2</v>
      </c>
      <c r="AM57">
        <v>2.909309463990283</v>
      </c>
      <c r="AN57">
        <v>6.2214060003983036</v>
      </c>
      <c r="AO57">
        <v>4.2228145720055323</v>
      </c>
      <c r="AP57">
        <v>-0.59465908910239307</v>
      </c>
      <c r="AQ57">
        <v>-0.32871551585944303</v>
      </c>
      <c r="AR57">
        <v>1.4328394787977032</v>
      </c>
      <c r="AS57">
        <v>4.2667413571422514</v>
      </c>
      <c r="AT57">
        <v>2.908764881850388</v>
      </c>
      <c r="AU57">
        <v>1.6524940546738662</v>
      </c>
      <c r="AV57">
        <v>3.6029894593604013</v>
      </c>
      <c r="AW57">
        <v>4.9065637635655293</v>
      </c>
      <c r="AX57">
        <v>6.5334688059203643</v>
      </c>
      <c r="AY57">
        <v>6.853522333712462</v>
      </c>
      <c r="AZ57">
        <v>5.602643684959645</v>
      </c>
      <c r="BA57">
        <v>2.6822827244522358</v>
      </c>
      <c r="BB57">
        <v>-4.8025720912861374</v>
      </c>
      <c r="BC57">
        <v>2.2734200516572542</v>
      </c>
      <c r="BD57">
        <v>1.7778331866232833</v>
      </c>
      <c r="BE57">
        <v>-0.79984428117661821</v>
      </c>
      <c r="BF57">
        <v>-0.48367104070260325</v>
      </c>
      <c r="BG57">
        <v>2.7151161315780143</v>
      </c>
      <c r="BH57">
        <v>5.3092385190981446</v>
      </c>
      <c r="BI57">
        <v>2.5933260203839978</v>
      </c>
      <c r="BJ57">
        <v>4.2890789412335124</v>
      </c>
    </row>
    <row r="58" spans="1:63">
      <c r="A58" t="s">
        <v>211</v>
      </c>
      <c r="B58" t="s">
        <v>445</v>
      </c>
      <c r="C58" t="s">
        <v>639</v>
      </c>
      <c r="D58" t="s">
        <v>641</v>
      </c>
      <c r="P58">
        <v>3.1326997536777839</v>
      </c>
      <c r="Q58">
        <v>4.3003412941055217</v>
      </c>
      <c r="R58">
        <v>4.7774869132114048</v>
      </c>
      <c r="S58">
        <v>0.89006870419929385</v>
      </c>
      <c r="T58">
        <v>-0.86673889521226499</v>
      </c>
      <c r="U58">
        <v>4.9492583921300763</v>
      </c>
      <c r="V58">
        <v>3.3472180880346656</v>
      </c>
      <c r="W58">
        <v>3.0084928768685302</v>
      </c>
      <c r="X58">
        <v>4.1503633330354006</v>
      </c>
      <c r="Y58">
        <v>1.4088286592460264</v>
      </c>
      <c r="Z58">
        <v>0.52924053722156827</v>
      </c>
      <c r="AA58">
        <v>-0.394840745632834</v>
      </c>
      <c r="AB58">
        <v>1.5724101493405271</v>
      </c>
      <c r="AC58">
        <v>2.8229478341374517</v>
      </c>
      <c r="AD58">
        <v>2.3279352198892269</v>
      </c>
      <c r="AE58">
        <v>2.2873392689723175</v>
      </c>
      <c r="AF58">
        <v>1.4021515740941339</v>
      </c>
      <c r="AG58">
        <v>3.7072356687243229</v>
      </c>
      <c r="AH58">
        <v>3.8965517241943246</v>
      </c>
      <c r="AI58">
        <v>5.2550060860978078</v>
      </c>
      <c r="AJ58">
        <v>5.1082615079455707</v>
      </c>
      <c r="AK58">
        <v>1.9238070111376402</v>
      </c>
      <c r="AL58">
        <v>-0.95616530701754243</v>
      </c>
      <c r="AM58">
        <v>2.4573718200068413</v>
      </c>
      <c r="AN58">
        <v>1.7376406312156263</v>
      </c>
      <c r="AO58">
        <v>0.81789761701421071</v>
      </c>
      <c r="AP58">
        <v>1.849200669808468</v>
      </c>
      <c r="AQ58">
        <v>1.9796184070367531</v>
      </c>
      <c r="AR58">
        <v>1.9871349492866131</v>
      </c>
      <c r="AS58">
        <v>2.962045367845235</v>
      </c>
      <c r="AT58">
        <v>1.6954714518861067</v>
      </c>
      <c r="AU58">
        <v>0</v>
      </c>
      <c r="AV58">
        <v>-0.70990617188078886</v>
      </c>
      <c r="AW58">
        <v>1.1699704128651547</v>
      </c>
      <c r="AX58">
        <v>0.70671394810023003</v>
      </c>
      <c r="AY58">
        <v>3.7001595720548437</v>
      </c>
      <c r="AZ58">
        <v>3.2605352968215726</v>
      </c>
      <c r="BA58">
        <v>1.0823154039190541</v>
      </c>
      <c r="BB58">
        <v>-5.618860434658572</v>
      </c>
      <c r="BC58">
        <v>4.0799333048706927</v>
      </c>
      <c r="BD58">
        <v>3.6600001550351635</v>
      </c>
      <c r="BE58">
        <v>0.49199282913805575</v>
      </c>
      <c r="BF58">
        <v>0.48958448249463515</v>
      </c>
      <c r="BG58">
        <v>1.9296904098075771</v>
      </c>
      <c r="BH58">
        <v>1.7432053936599345</v>
      </c>
      <c r="BI58">
        <v>1.9436254278131742</v>
      </c>
      <c r="BJ58">
        <v>2.2228247553612022</v>
      </c>
    </row>
    <row r="59" spans="1:63">
      <c r="A59" t="s">
        <v>212</v>
      </c>
      <c r="B59" t="s">
        <v>446</v>
      </c>
      <c r="C59" t="s">
        <v>639</v>
      </c>
      <c r="D59" t="s">
        <v>641</v>
      </c>
      <c r="BG59">
        <v>8.9205846249251266</v>
      </c>
      <c r="BH59">
        <v>9.6837981164817393</v>
      </c>
      <c r="BI59">
        <v>8.7222600610529213</v>
      </c>
      <c r="BJ59">
        <v>4.0902636277002671</v>
      </c>
    </row>
    <row r="60" spans="1:63">
      <c r="A60" t="s">
        <v>213</v>
      </c>
      <c r="B60" t="s">
        <v>447</v>
      </c>
      <c r="C60" t="s">
        <v>639</v>
      </c>
      <c r="D60" t="s">
        <v>641</v>
      </c>
      <c r="W60">
        <v>11.772497714067256</v>
      </c>
      <c r="X60">
        <v>-18.444153976472094</v>
      </c>
      <c r="Y60">
        <v>14.26068471024378</v>
      </c>
      <c r="Z60">
        <v>12.084368619787853</v>
      </c>
      <c r="AA60">
        <v>4.1344220987644746</v>
      </c>
      <c r="AB60">
        <v>2.6916957407321576</v>
      </c>
      <c r="AC60">
        <v>5.4263936538157793</v>
      </c>
      <c r="AD60">
        <v>1.2845606259109843</v>
      </c>
      <c r="AE60">
        <v>7.077737297521395</v>
      </c>
      <c r="AF60">
        <v>7.5186921867215375</v>
      </c>
      <c r="AG60">
        <v>8.5590172801042854</v>
      </c>
      <c r="AH60">
        <v>-0.24316610262918914</v>
      </c>
      <c r="AI60">
        <v>5.2548982789054577</v>
      </c>
      <c r="AJ60">
        <v>0.60793089694948321</v>
      </c>
      <c r="AK60">
        <v>2.0473569342322122</v>
      </c>
      <c r="AL60">
        <v>1.6809440192765237</v>
      </c>
      <c r="AM60">
        <v>1.4313252652174526</v>
      </c>
      <c r="AN60">
        <v>1.9747191153621344</v>
      </c>
      <c r="AO60">
        <v>2.6417830269035392</v>
      </c>
      <c r="AP60">
        <v>1.4908178864477151</v>
      </c>
      <c r="AQ60">
        <v>4.9780871548975369</v>
      </c>
      <c r="AR60">
        <v>0.68329480192926439</v>
      </c>
      <c r="AS60">
        <v>0.37531095419767269</v>
      </c>
      <c r="AT60">
        <v>0.47310303395701681</v>
      </c>
      <c r="AU60">
        <v>-1.7531602544958815</v>
      </c>
      <c r="AV60">
        <v>7.6872130492360355</v>
      </c>
      <c r="AW60">
        <v>3.2501442362760713</v>
      </c>
      <c r="AX60">
        <v>-8.8242376557261082E-2</v>
      </c>
      <c r="AY60">
        <v>2.9296875</v>
      </c>
      <c r="AZ60">
        <v>6.3210056925995843</v>
      </c>
      <c r="BA60">
        <v>7.1207419013381639</v>
      </c>
      <c r="BB60">
        <v>-1.1697571541829603</v>
      </c>
      <c r="BC60">
        <v>0.67254275850172007</v>
      </c>
      <c r="BD60">
        <v>-0.23101133078300506</v>
      </c>
      <c r="BE60">
        <v>-1.0735081020199857</v>
      </c>
      <c r="BF60">
        <v>-0.60763179013341073</v>
      </c>
      <c r="BG60">
        <v>4.4276875417362618</v>
      </c>
      <c r="BH60">
        <v>-2.5437346789373834</v>
      </c>
      <c r="BI60">
        <v>2.6384505560565117</v>
      </c>
      <c r="BJ60">
        <v>-4.2135294171478819</v>
      </c>
    </row>
    <row r="61" spans="1:63">
      <c r="A61" t="s">
        <v>214</v>
      </c>
      <c r="B61" t="s">
        <v>448</v>
      </c>
      <c r="C61" t="s">
        <v>639</v>
      </c>
      <c r="D61" t="s">
        <v>641</v>
      </c>
      <c r="F61">
        <v>6.378832475573958</v>
      </c>
      <c r="G61">
        <v>5.6668221727179855</v>
      </c>
      <c r="H61">
        <v>0.63702123420242174</v>
      </c>
      <c r="I61">
        <v>9.2699382145179641</v>
      </c>
      <c r="J61">
        <v>4.5552548140709916</v>
      </c>
      <c r="K61">
        <v>2.7409101090323702</v>
      </c>
      <c r="L61">
        <v>3.421605091813376</v>
      </c>
      <c r="M61">
        <v>3.9749477020775146</v>
      </c>
      <c r="N61">
        <v>6.3224850083943238</v>
      </c>
      <c r="O61">
        <v>2.7352181177912769</v>
      </c>
      <c r="P61">
        <v>3.0050329961859745</v>
      </c>
      <c r="Q61">
        <v>3.9293438250383588</v>
      </c>
      <c r="R61">
        <v>4.0929252361196831</v>
      </c>
      <c r="S61">
        <v>-1.1224116640078847</v>
      </c>
      <c r="T61">
        <v>-1.4565417344713865</v>
      </c>
      <c r="U61">
        <v>5.9245745665708256</v>
      </c>
      <c r="V61">
        <v>1.8702885899147645</v>
      </c>
      <c r="W61">
        <v>2.2263086103491219</v>
      </c>
      <c r="X61">
        <v>3.8690564243969874</v>
      </c>
      <c r="Y61">
        <v>-0.48299225427400927</v>
      </c>
      <c r="Z61">
        <v>-0.66613302243308681</v>
      </c>
      <c r="AA61">
        <v>3.6846508259561261</v>
      </c>
      <c r="AB61">
        <v>2.5960612123906941</v>
      </c>
      <c r="AC61">
        <v>4.1661512624769301</v>
      </c>
      <c r="AD61">
        <v>4.0036855750303175</v>
      </c>
      <c r="AE61">
        <v>4.9042526859003175</v>
      </c>
      <c r="AF61">
        <v>0.25422611188173505</v>
      </c>
      <c r="AG61">
        <v>-1.3630002488270065E-2</v>
      </c>
      <c r="AH61">
        <v>0.6452149791955577</v>
      </c>
      <c r="AI61">
        <v>1.475244725728416</v>
      </c>
      <c r="AJ61">
        <v>1.3936560287127691</v>
      </c>
      <c r="AK61">
        <v>1.9570115660378491</v>
      </c>
      <c r="AL61">
        <v>1.0659428264304438E-2</v>
      </c>
      <c r="AM61">
        <v>5.3324486450458437</v>
      </c>
      <c r="AN61">
        <v>3.0276340729972873</v>
      </c>
      <c r="AO61">
        <v>2.9000683345460061</v>
      </c>
      <c r="AP61">
        <v>3.260879793622351</v>
      </c>
      <c r="AQ61">
        <v>2.2181618879989884</v>
      </c>
      <c r="AR61">
        <v>2.94800709905887</v>
      </c>
      <c r="AS61">
        <v>3.7469002123536228</v>
      </c>
      <c r="AT61">
        <v>0.82314930029924938</v>
      </c>
      <c r="AU61">
        <v>0.46634492848411924</v>
      </c>
      <c r="AV61">
        <v>0.39007386505103625</v>
      </c>
      <c r="AW61">
        <v>2.6681934594168695</v>
      </c>
      <c r="AX61">
        <v>2.336664490820624</v>
      </c>
      <c r="AY61">
        <v>3.9129801518896272</v>
      </c>
      <c r="AZ61">
        <v>0.90925299584657182</v>
      </c>
      <c r="BA61">
        <v>-0.51202522180574306</v>
      </c>
      <c r="BB61">
        <v>-4.906525558097087</v>
      </c>
      <c r="BC61">
        <v>1.8709926386621447</v>
      </c>
      <c r="BD61">
        <v>1.3367746666622509</v>
      </c>
      <c r="BE61">
        <v>0.22646847587151342</v>
      </c>
      <c r="BF61">
        <v>0.93334928151622876</v>
      </c>
      <c r="BG61">
        <v>1.6193749707103393</v>
      </c>
      <c r="BH61">
        <v>1.6066089943387709</v>
      </c>
      <c r="BI61">
        <v>1.9640771294674693</v>
      </c>
      <c r="BJ61">
        <v>2.2401389220747916</v>
      </c>
    </row>
    <row r="62" spans="1:63">
      <c r="A62" t="s">
        <v>215</v>
      </c>
      <c r="B62" t="s">
        <v>449</v>
      </c>
      <c r="C62" t="s">
        <v>639</v>
      </c>
      <c r="D62" t="s">
        <v>641</v>
      </c>
      <c r="F62">
        <v>-2.3132487496333738</v>
      </c>
      <c r="G62">
        <v>17.0472409314375</v>
      </c>
      <c r="H62">
        <v>6.5029026296692223</v>
      </c>
      <c r="I62">
        <v>6.7648651161461117</v>
      </c>
      <c r="J62">
        <v>-12.481833916106368</v>
      </c>
      <c r="K62">
        <v>13.463344833544298</v>
      </c>
      <c r="L62">
        <v>3.3275422879240182</v>
      </c>
      <c r="M62">
        <v>0.23886048482862066</v>
      </c>
      <c r="N62">
        <v>10.891445832611879</v>
      </c>
      <c r="O62">
        <v>18.226682877520346</v>
      </c>
      <c r="P62">
        <v>10.871466068489966</v>
      </c>
      <c r="Q62">
        <v>10.394164076900395</v>
      </c>
      <c r="R62">
        <v>12.895763725820615</v>
      </c>
      <c r="S62">
        <v>6.0019029023783617</v>
      </c>
      <c r="T62">
        <v>5.1932533568862027</v>
      </c>
      <c r="U62">
        <v>6.7281226432593684</v>
      </c>
      <c r="V62">
        <v>4.9817839493406098</v>
      </c>
      <c r="W62">
        <v>2.1406846772543702</v>
      </c>
      <c r="X62">
        <v>4.5313992165474559</v>
      </c>
      <c r="Y62">
        <v>7.9687385088756884</v>
      </c>
      <c r="Z62">
        <v>4.279867479383654</v>
      </c>
      <c r="AA62">
        <v>1.6987086301008389</v>
      </c>
      <c r="AB62">
        <v>4.6279463485527259</v>
      </c>
      <c r="AC62">
        <v>1.2528959754344555</v>
      </c>
      <c r="AD62">
        <v>-2.1225349775863691</v>
      </c>
      <c r="AE62">
        <v>3.5219931997325205</v>
      </c>
      <c r="AF62">
        <v>10.117367362022932</v>
      </c>
      <c r="AG62">
        <v>2.1559633305240595</v>
      </c>
      <c r="AH62">
        <v>4.4005388145497193</v>
      </c>
      <c r="AI62">
        <v>-5.4543123947021428</v>
      </c>
      <c r="AJ62">
        <v>0.94413888914601785</v>
      </c>
      <c r="AK62">
        <v>11.220932739600158</v>
      </c>
      <c r="AL62">
        <v>7.3645130417130105</v>
      </c>
      <c r="AM62">
        <v>2.6003542682773144</v>
      </c>
      <c r="AN62">
        <v>5.6854307369864188</v>
      </c>
      <c r="AO62">
        <v>5.9778251143426644</v>
      </c>
      <c r="AP62">
        <v>8.8852690659039268</v>
      </c>
      <c r="AQ62">
        <v>6.7144777117717638</v>
      </c>
      <c r="AR62">
        <v>5.9400491362855377</v>
      </c>
      <c r="AS62">
        <v>4.6617622800145995</v>
      </c>
      <c r="AT62">
        <v>2.4595163677291652</v>
      </c>
      <c r="AU62">
        <v>4.4951034029209893</v>
      </c>
      <c r="AV62">
        <v>-1.3457061850644152</v>
      </c>
      <c r="AW62">
        <v>2.5701342793019677</v>
      </c>
      <c r="AX62">
        <v>9.428236946796801</v>
      </c>
      <c r="AY62">
        <v>9.1743554058407994</v>
      </c>
      <c r="AZ62">
        <v>7.415951714814554</v>
      </c>
      <c r="BA62">
        <v>3.2095042615795535</v>
      </c>
      <c r="BB62">
        <v>0.94615516779063569</v>
      </c>
      <c r="BC62">
        <v>8.3396510596221844</v>
      </c>
      <c r="BD62">
        <v>3.1334230032675521</v>
      </c>
      <c r="BE62">
        <v>2.7173678967056247</v>
      </c>
      <c r="BF62">
        <v>4.8752050933227054</v>
      </c>
      <c r="BG62">
        <v>7.636031824236639</v>
      </c>
      <c r="BH62">
        <v>7.0333710691811433</v>
      </c>
      <c r="BI62">
        <v>6.6122082229297234</v>
      </c>
      <c r="BJ62">
        <v>4.5518151381840113</v>
      </c>
      <c r="BK62">
        <v>5.5</v>
      </c>
    </row>
    <row r="63" spans="1:63">
      <c r="A63" t="s">
        <v>216</v>
      </c>
      <c r="B63" t="s">
        <v>450</v>
      </c>
      <c r="C63" t="s">
        <v>639</v>
      </c>
      <c r="D63" t="s">
        <v>641</v>
      </c>
      <c r="F63">
        <v>-13.605441325930244</v>
      </c>
      <c r="G63">
        <v>-19.685041825215976</v>
      </c>
      <c r="H63">
        <v>34.313728782746693</v>
      </c>
      <c r="I63">
        <v>5.8394130066800898</v>
      </c>
      <c r="J63">
        <v>6.2068982099710013</v>
      </c>
      <c r="K63">
        <v>-4.8049709433088879</v>
      </c>
      <c r="L63">
        <v>9.4529625628438652</v>
      </c>
      <c r="M63">
        <v>10.796238572771429</v>
      </c>
      <c r="N63">
        <v>8.4332802821705144</v>
      </c>
      <c r="O63">
        <v>8.8626571085089552</v>
      </c>
      <c r="P63">
        <v>-11.331719168193771</v>
      </c>
      <c r="Q63">
        <v>27.423969480238313</v>
      </c>
      <c r="R63">
        <v>3.8131762970743637</v>
      </c>
      <c r="S63">
        <v>7.4949177034476548</v>
      </c>
      <c r="T63">
        <v>5.045341613114914</v>
      </c>
      <c r="U63">
        <v>8.3867564836011184</v>
      </c>
      <c r="V63">
        <v>5.2585859873926211</v>
      </c>
      <c r="W63">
        <v>9.2148357012316211</v>
      </c>
      <c r="X63">
        <v>7.4778265501273893</v>
      </c>
      <c r="Y63">
        <v>0.79060697298120886</v>
      </c>
      <c r="Z63">
        <v>2.999996087427732</v>
      </c>
      <c r="AA63">
        <v>6.4000041158005274</v>
      </c>
      <c r="AB63">
        <v>5.4000030235223733</v>
      </c>
      <c r="AC63">
        <v>5.5999965297311292</v>
      </c>
      <c r="AD63">
        <v>3.6999972551930966</v>
      </c>
      <c r="AE63">
        <v>0.40000100255824123</v>
      </c>
      <c r="AF63">
        <v>-0.69999752586430475</v>
      </c>
      <c r="AG63">
        <v>-1.0000054903295847</v>
      </c>
      <c r="AH63">
        <v>4.4000021603742567</v>
      </c>
      <c r="AI63">
        <v>0.80000057998141472</v>
      </c>
      <c r="AJ63">
        <v>-1.200000584390537</v>
      </c>
      <c r="AK63">
        <v>1.8000023010180257</v>
      </c>
      <c r="AL63">
        <v>-2.1000007592140122</v>
      </c>
      <c r="AM63">
        <v>-0.89999654884948654</v>
      </c>
      <c r="AN63">
        <v>3.7999947898763793</v>
      </c>
      <c r="AO63">
        <v>4.0999984697557892</v>
      </c>
      <c r="AP63">
        <v>1.0999999378505549</v>
      </c>
      <c r="AQ63">
        <v>5.1000036105023412</v>
      </c>
      <c r="AR63">
        <v>3.2000015505953456</v>
      </c>
      <c r="AS63">
        <v>3.8196784955987937</v>
      </c>
      <c r="AT63">
        <v>3.0083954661371592</v>
      </c>
      <c r="AU63">
        <v>5.609323189832736</v>
      </c>
      <c r="AV63">
        <v>7.2018722440160445</v>
      </c>
      <c r="AW63">
        <v>4.3016242643642926</v>
      </c>
      <c r="AX63">
        <v>5.9077912680813256</v>
      </c>
      <c r="AY63">
        <v>1.6844883186912796</v>
      </c>
      <c r="AZ63">
        <v>3.3728751543716413</v>
      </c>
      <c r="BA63">
        <v>2.3601348610532682</v>
      </c>
      <c r="BB63">
        <v>1.6322438375223243</v>
      </c>
      <c r="BC63">
        <v>3.6341453533424612</v>
      </c>
      <c r="BD63">
        <v>2.8918659946484837</v>
      </c>
      <c r="BE63">
        <v>3.3747686506878409</v>
      </c>
      <c r="BF63">
        <v>2.7676388667711223</v>
      </c>
      <c r="BG63">
        <v>3.7891212116682311</v>
      </c>
      <c r="BH63">
        <v>3.7634669578312554</v>
      </c>
      <c r="BI63">
        <v>3.2999999997559684</v>
      </c>
      <c r="BJ63">
        <v>1.7000000000318352</v>
      </c>
    </row>
    <row r="64" spans="1:63">
      <c r="A64" t="s">
        <v>1245</v>
      </c>
      <c r="B64" t="s">
        <v>451</v>
      </c>
      <c r="C64" t="s">
        <v>639</v>
      </c>
      <c r="D64" t="s">
        <v>641</v>
      </c>
      <c r="F64">
        <v>-11.224691674786996</v>
      </c>
      <c r="G64">
        <v>-0.12822861547412856</v>
      </c>
      <c r="H64">
        <v>5.7573965564150029</v>
      </c>
      <c r="I64">
        <v>9.8699184845821577</v>
      </c>
      <c r="J64">
        <v>9.8755936988054032</v>
      </c>
      <c r="K64">
        <v>7.5705491144302641</v>
      </c>
      <c r="L64">
        <v>-0.93358607534680971</v>
      </c>
      <c r="M64">
        <v>2.6714420043453941</v>
      </c>
      <c r="N64">
        <v>10.733883874663078</v>
      </c>
      <c r="O64">
        <v>12.731679293012462</v>
      </c>
      <c r="P64">
        <v>6.7823393831368435</v>
      </c>
      <c r="Q64">
        <v>5.1104048270512692</v>
      </c>
      <c r="R64">
        <v>8.3215953393017656</v>
      </c>
      <c r="S64">
        <v>4.298239595017364</v>
      </c>
      <c r="T64">
        <v>6.4520870661595211</v>
      </c>
      <c r="U64">
        <v>3.4056180174107311</v>
      </c>
      <c r="V64">
        <v>7.7564614137643417</v>
      </c>
      <c r="W64">
        <v>9.1267812029477398</v>
      </c>
      <c r="X64">
        <v>7.137813113635346</v>
      </c>
      <c r="Y64">
        <v>7.6205523027485782</v>
      </c>
      <c r="Z64">
        <v>5.813843299804148</v>
      </c>
      <c r="AA64">
        <v>6.0270030102189196</v>
      </c>
      <c r="AB64">
        <v>7.3488993472345214</v>
      </c>
      <c r="AC64">
        <v>9.438592448056653</v>
      </c>
      <c r="AD64">
        <v>7.2145931947310942</v>
      </c>
      <c r="AE64">
        <v>6.9286504135764204</v>
      </c>
      <c r="AF64">
        <v>8.7920528103626765</v>
      </c>
      <c r="AG64">
        <v>9.5346079612571373</v>
      </c>
      <c r="AH64">
        <v>5.9287216563038641</v>
      </c>
      <c r="AI64">
        <v>5.4060768091135998</v>
      </c>
      <c r="AJ64">
        <v>7.9392517854167011</v>
      </c>
      <c r="AK64">
        <v>10.764016707635648</v>
      </c>
      <c r="AL64">
        <v>10.891177182560057</v>
      </c>
      <c r="AM64">
        <v>10.650475168521382</v>
      </c>
      <c r="AN64">
        <v>9.7283919832676276</v>
      </c>
      <c r="AO64">
        <v>8.9415389467413888</v>
      </c>
      <c r="AP64">
        <v>7.031866795625703</v>
      </c>
      <c r="AQ64">
        <v>1.7552807464297047</v>
      </c>
      <c r="AR64">
        <v>6.112823734750549</v>
      </c>
      <c r="AS64">
        <v>7.5061415805703007</v>
      </c>
      <c r="AT64">
        <v>6.7089066523595449</v>
      </c>
      <c r="AU64">
        <v>7.8567075558062243</v>
      </c>
      <c r="AV64">
        <v>8.7244215300081009</v>
      </c>
      <c r="AW64">
        <v>8.9373140632475412</v>
      </c>
      <c r="AX64">
        <v>9.7177522747454788</v>
      </c>
      <c r="AY64">
        <v>10.776093167887851</v>
      </c>
      <c r="AZ64">
        <v>12.163607781958547</v>
      </c>
      <c r="BA64">
        <v>8.434676974259375</v>
      </c>
      <c r="BB64">
        <v>7.6972989995407914</v>
      </c>
      <c r="BC64">
        <v>9.7780518276055375</v>
      </c>
      <c r="BD64">
        <v>8.4593362801993521</v>
      </c>
      <c r="BE64">
        <v>7.507055058282063</v>
      </c>
      <c r="BF64">
        <v>7.1932136264755826</v>
      </c>
      <c r="BG64">
        <v>6.7616503040941041</v>
      </c>
      <c r="BH64">
        <v>6.4928735943076106</v>
      </c>
      <c r="BI64">
        <v>6.3326134969284453</v>
      </c>
      <c r="BJ64">
        <v>6.583177307267718</v>
      </c>
    </row>
    <row r="65" spans="1:62">
      <c r="A65" t="s">
        <v>1246</v>
      </c>
      <c r="B65" t="s">
        <v>1247</v>
      </c>
      <c r="C65" t="s">
        <v>639</v>
      </c>
      <c r="D65" t="s">
        <v>641</v>
      </c>
      <c r="F65">
        <v>4.3548995036821339</v>
      </c>
      <c r="G65">
        <v>4.2956562504301985</v>
      </c>
      <c r="H65">
        <v>5.3501942287721675</v>
      </c>
      <c r="I65">
        <v>8.2828926054184109</v>
      </c>
      <c r="J65">
        <v>5.4985005914896021</v>
      </c>
      <c r="K65">
        <v>4.0196090843030987</v>
      </c>
      <c r="L65">
        <v>5.4366011909125547</v>
      </c>
      <c r="M65">
        <v>7.147554829527536</v>
      </c>
      <c r="N65">
        <v>6.2991822049452253</v>
      </c>
      <c r="O65">
        <v>8.7686769975842793</v>
      </c>
      <c r="P65">
        <v>5.8463568248372013</v>
      </c>
      <c r="Q65">
        <v>7.0375150620931208</v>
      </c>
      <c r="R65">
        <v>7.5705306868734823</v>
      </c>
      <c r="S65">
        <v>6.4862408245937928</v>
      </c>
      <c r="T65">
        <v>2.1813790233656221</v>
      </c>
      <c r="U65">
        <v>7.5645642630367718</v>
      </c>
      <c r="V65">
        <v>3.7853770128514697</v>
      </c>
      <c r="W65">
        <v>0.89900938483131654</v>
      </c>
      <c r="X65">
        <v>3.4414886363833403</v>
      </c>
      <c r="Y65">
        <v>1.9729077264159827</v>
      </c>
      <c r="Z65">
        <v>3.6087701366433151</v>
      </c>
      <c r="AA65">
        <v>-0.21990844584526315</v>
      </c>
      <c r="AB65">
        <v>-3.8293761262835346E-2</v>
      </c>
      <c r="AC65">
        <v>2.0393031838440265</v>
      </c>
      <c r="AD65">
        <v>0.86426803319999124</v>
      </c>
      <c r="AE65">
        <v>2.9535982532283214</v>
      </c>
      <c r="AF65">
        <v>2.9553350244242722</v>
      </c>
      <c r="AG65">
        <v>3.5578673009492263</v>
      </c>
      <c r="AH65">
        <v>1.8378862660276098</v>
      </c>
      <c r="AI65">
        <v>5.8990358221754349</v>
      </c>
      <c r="AJ65">
        <v>5.167441175116295</v>
      </c>
      <c r="AK65">
        <v>4.3923684416205191</v>
      </c>
      <c r="AL65">
        <v>3.5055280886356002</v>
      </c>
      <c r="AM65">
        <v>2.9361485733349326</v>
      </c>
      <c r="AN65">
        <v>2.7200547467408427</v>
      </c>
      <c r="AO65">
        <v>5.5138146096405478</v>
      </c>
      <c r="AP65">
        <v>4.7454872822185052</v>
      </c>
      <c r="AQ65">
        <v>1.9015794260006373</v>
      </c>
      <c r="AR65">
        <v>1.5022837433134981</v>
      </c>
      <c r="AS65">
        <v>4.4725530500468409</v>
      </c>
      <c r="AT65">
        <v>0.94574116353368254</v>
      </c>
      <c r="AU65">
        <v>1.5781134973643702</v>
      </c>
      <c r="AV65">
        <v>4.7516035452008936</v>
      </c>
      <c r="AW65">
        <v>6.7114729059755405</v>
      </c>
      <c r="AX65">
        <v>6.3236834234907207</v>
      </c>
      <c r="AY65">
        <v>6.3195072643305252</v>
      </c>
      <c r="AZ65">
        <v>6.2082242811868156</v>
      </c>
      <c r="BA65">
        <v>3.5851349902599878</v>
      </c>
      <c r="BB65">
        <v>0.70436666689658978</v>
      </c>
      <c r="BC65">
        <v>6.4646321542368099</v>
      </c>
      <c r="BD65">
        <v>5.2319322497082652</v>
      </c>
      <c r="BE65">
        <v>4.2339655372612697</v>
      </c>
      <c r="BF65">
        <v>4.3056627754568524</v>
      </c>
      <c r="BG65">
        <v>4.0152772762285451</v>
      </c>
      <c r="BH65">
        <v>4.6593438353504553</v>
      </c>
      <c r="BI65">
        <v>4.5309292496745712</v>
      </c>
      <c r="BJ65">
        <v>4.6104776300796004</v>
      </c>
    </row>
    <row r="66" spans="1:62">
      <c r="A66" t="s">
        <v>1248</v>
      </c>
      <c r="B66" t="s">
        <v>452</v>
      </c>
      <c r="C66" t="s">
        <v>639</v>
      </c>
      <c r="D66" t="s">
        <v>641</v>
      </c>
      <c r="F66">
        <v>5.8908280942867606</v>
      </c>
      <c r="G66">
        <v>6.2553939547073725</v>
      </c>
      <c r="H66">
        <v>7.8388918009056425</v>
      </c>
      <c r="I66">
        <v>10.6204489790737</v>
      </c>
      <c r="J66">
        <v>6.6014292731292841</v>
      </c>
      <c r="K66">
        <v>8.992393955033549</v>
      </c>
      <c r="L66">
        <v>8.5545873696893437</v>
      </c>
      <c r="M66">
        <v>10.418317069948273</v>
      </c>
      <c r="N66">
        <v>11.625839476695774</v>
      </c>
      <c r="O66">
        <v>3.1393149129168307</v>
      </c>
      <c r="P66">
        <v>5.1381650079890449</v>
      </c>
      <c r="Q66">
        <v>7.4518995450313383</v>
      </c>
      <c r="R66">
        <v>7.7203787119036065</v>
      </c>
      <c r="S66">
        <v>0.58469808338188045</v>
      </c>
      <c r="T66">
        <v>3.41036867525753</v>
      </c>
      <c r="U66">
        <v>4.2021371190770225</v>
      </c>
      <c r="V66">
        <v>5.0508923540660646</v>
      </c>
      <c r="W66">
        <v>5.6362534476832309</v>
      </c>
      <c r="X66">
        <v>5.8187833665439541</v>
      </c>
      <c r="Y66">
        <v>3.5851722289925476</v>
      </c>
      <c r="Z66">
        <v>4.5701259850395815</v>
      </c>
      <c r="AA66">
        <v>3.9232533900374733</v>
      </c>
      <c r="AB66">
        <v>4.0891021423905585</v>
      </c>
      <c r="AC66">
        <v>5.7595924953356814</v>
      </c>
      <c r="AD66">
        <v>5.5027807612928967</v>
      </c>
      <c r="AE66">
        <v>4.5544383836272146</v>
      </c>
      <c r="AF66">
        <v>5.7951051772037232</v>
      </c>
      <c r="AG66">
        <v>7.4568779101971074</v>
      </c>
      <c r="AH66">
        <v>5.1066974618284604</v>
      </c>
      <c r="AI66">
        <v>5.1041872080269854</v>
      </c>
      <c r="AJ66">
        <v>4.4448561062184808</v>
      </c>
      <c r="AK66">
        <v>3.4277117285820253</v>
      </c>
      <c r="AL66">
        <v>3.1553881339414431</v>
      </c>
      <c r="AM66">
        <v>4.3135269629094068</v>
      </c>
      <c r="AN66">
        <v>5.109730534606058</v>
      </c>
      <c r="AO66">
        <v>5.0873742647329152</v>
      </c>
      <c r="AP66">
        <v>3.469700728156937</v>
      </c>
      <c r="AQ66">
        <v>-9.5792769479984941E-2</v>
      </c>
      <c r="AR66">
        <v>2.9916696745781053</v>
      </c>
      <c r="AS66">
        <v>4.8825707163413341</v>
      </c>
      <c r="AT66">
        <v>2.6765937910624018</v>
      </c>
      <c r="AU66">
        <v>3.6067611200988097</v>
      </c>
      <c r="AV66">
        <v>4.2550654104293528</v>
      </c>
      <c r="AW66">
        <v>5.1420359470360779</v>
      </c>
      <c r="AX66">
        <v>5.0499448476262927</v>
      </c>
      <c r="AY66">
        <v>5.5401116247822983</v>
      </c>
      <c r="AZ66">
        <v>6.4625933696322448</v>
      </c>
      <c r="BA66">
        <v>3.5205214061936516</v>
      </c>
      <c r="BB66">
        <v>1.3919983723098568</v>
      </c>
      <c r="BC66">
        <v>7.0653660617654594</v>
      </c>
      <c r="BD66">
        <v>4.6169717805549055</v>
      </c>
      <c r="BE66">
        <v>4.6822023889459956</v>
      </c>
      <c r="BF66">
        <v>4.7496318619432429</v>
      </c>
      <c r="BG66">
        <v>4.1276689984813402</v>
      </c>
      <c r="BH66">
        <v>4.1645726800947642</v>
      </c>
      <c r="BI66">
        <v>4.1055634775119927</v>
      </c>
      <c r="BJ66">
        <v>4.5524518774267193</v>
      </c>
    </row>
    <row r="67" spans="1:62">
      <c r="A67" t="s">
        <v>1249</v>
      </c>
      <c r="B67" t="s">
        <v>453</v>
      </c>
      <c r="C67" t="s">
        <v>639</v>
      </c>
      <c r="D67" t="s">
        <v>641</v>
      </c>
      <c r="AI67">
        <v>-1.4070433844023995</v>
      </c>
      <c r="AJ67">
        <v>-5.235872956149592</v>
      </c>
      <c r="AK67">
        <v>-10.429015257204213</v>
      </c>
      <c r="AL67">
        <v>-5.4847364499745055</v>
      </c>
      <c r="AM67">
        <v>-10.452952513036863</v>
      </c>
      <c r="AN67">
        <v>-1.2193250379612266</v>
      </c>
      <c r="AO67">
        <v>4.95651785482778E-2</v>
      </c>
      <c r="AP67">
        <v>2.6902284747776264</v>
      </c>
      <c r="AQ67">
        <v>-1.7277606984161338</v>
      </c>
      <c r="AR67">
        <v>2.1089555328637033</v>
      </c>
      <c r="AS67">
        <v>8.0105787665556392</v>
      </c>
      <c r="AT67">
        <v>2.6226139603692928</v>
      </c>
      <c r="AU67">
        <v>5.4761184401447451</v>
      </c>
      <c r="AV67">
        <v>6.8298390518668981</v>
      </c>
      <c r="AW67">
        <v>8.276477813325414</v>
      </c>
      <c r="AX67">
        <v>7.131475313792464</v>
      </c>
      <c r="AY67">
        <v>8.132260744704368</v>
      </c>
      <c r="AZ67">
        <v>7.6925188702472411</v>
      </c>
      <c r="BA67">
        <v>4.3627590162186323</v>
      </c>
      <c r="BB67">
        <v>-5.9946032579825612</v>
      </c>
      <c r="BC67">
        <v>5.1667885031689877</v>
      </c>
      <c r="BD67">
        <v>6.5563709749637979</v>
      </c>
      <c r="BE67">
        <v>3.6380761921769249</v>
      </c>
      <c r="BF67">
        <v>4.0225623276814275</v>
      </c>
      <c r="BG67">
        <v>2.2121431001400396</v>
      </c>
      <c r="BH67">
        <v>0.56640576577974855</v>
      </c>
      <c r="BI67">
        <v>1.5051023747705301</v>
      </c>
      <c r="BJ67">
        <v>3.9895588444559564</v>
      </c>
    </row>
    <row r="68" spans="1:62">
      <c r="A68" t="s">
        <v>1250</v>
      </c>
      <c r="B68" t="s">
        <v>454</v>
      </c>
      <c r="C68" t="s">
        <v>639</v>
      </c>
      <c r="D68" t="s">
        <v>641</v>
      </c>
      <c r="P68">
        <v>3.7211021554837629</v>
      </c>
      <c r="Q68">
        <v>4.7869514674066238</v>
      </c>
      <c r="R68">
        <v>6.0090366451210286</v>
      </c>
      <c r="S68">
        <v>2.3407182972154459</v>
      </c>
      <c r="T68">
        <v>-0.47153680933533337</v>
      </c>
      <c r="U68">
        <v>4.7682986301776253</v>
      </c>
      <c r="V68">
        <v>2.8601296847532467</v>
      </c>
      <c r="W68">
        <v>3.1985962632601996</v>
      </c>
      <c r="X68">
        <v>3.7304702736179962</v>
      </c>
      <c r="Y68">
        <v>1.4424365108705217</v>
      </c>
      <c r="Z68">
        <v>0.51119472989489623</v>
      </c>
      <c r="AA68">
        <v>0.94918556496732265</v>
      </c>
      <c r="AB68">
        <v>1.9206839294411822</v>
      </c>
      <c r="AC68">
        <v>2.6626881811636025</v>
      </c>
      <c r="AD68">
        <v>2.7665651840186172</v>
      </c>
      <c r="AE68">
        <v>2.7668794373819026</v>
      </c>
      <c r="AF68">
        <v>3.0392313807503939</v>
      </c>
      <c r="AG68">
        <v>4.1868046161189625</v>
      </c>
      <c r="AH68">
        <v>3.5587972562687753</v>
      </c>
      <c r="AI68">
        <v>2.3224638677430391</v>
      </c>
      <c r="AJ68">
        <v>0.44061696713480103</v>
      </c>
      <c r="AK68">
        <v>-0.60459708499020337</v>
      </c>
      <c r="AL68">
        <v>-0.83855998680414245</v>
      </c>
      <c r="AM68">
        <v>1.0770028266123859</v>
      </c>
      <c r="AN68">
        <v>2.1578165546164882</v>
      </c>
      <c r="AO68">
        <v>1.77160334001438</v>
      </c>
      <c r="AP68">
        <v>2.974540852550561</v>
      </c>
      <c r="AQ68">
        <v>2.4789741561781113</v>
      </c>
      <c r="AR68">
        <v>2.9055748478586878</v>
      </c>
      <c r="AS68">
        <v>4.3006243282509757</v>
      </c>
      <c r="AT68">
        <v>2.2012269250704577</v>
      </c>
      <c r="AU68">
        <v>1.7454570348624259</v>
      </c>
      <c r="AV68">
        <v>1.8715619394717606</v>
      </c>
      <c r="AW68">
        <v>3.2478950682379519</v>
      </c>
      <c r="AX68">
        <v>2.7586204502821516</v>
      </c>
      <c r="AY68">
        <v>3.9349561745475512</v>
      </c>
      <c r="AZ68">
        <v>3.7020429723446853</v>
      </c>
      <c r="BA68">
        <v>1.0058979994010002</v>
      </c>
      <c r="BB68">
        <v>-4.4680397482370608</v>
      </c>
      <c r="BC68">
        <v>2.5778696333344442</v>
      </c>
      <c r="BD68">
        <v>2.4046979014522378</v>
      </c>
      <c r="BE68">
        <v>0.29166762137818125</v>
      </c>
      <c r="BF68">
        <v>0.89229695852770874</v>
      </c>
      <c r="BG68">
        <v>1.8338022766930777</v>
      </c>
      <c r="BH68">
        <v>1.9681270059105742</v>
      </c>
      <c r="BI68">
        <v>1.8227280522581566</v>
      </c>
      <c r="BJ68">
        <v>2.5949496517232831</v>
      </c>
    </row>
    <row r="69" spans="1:62">
      <c r="A69" t="s">
        <v>217</v>
      </c>
      <c r="B69" t="s">
        <v>455</v>
      </c>
      <c r="C69" t="s">
        <v>639</v>
      </c>
      <c r="D69" t="s">
        <v>641</v>
      </c>
      <c r="F69">
        <v>1.5430786524728575</v>
      </c>
      <c r="G69">
        <v>4.5588839639036536</v>
      </c>
      <c r="H69">
        <v>3.8756583639384843</v>
      </c>
      <c r="I69">
        <v>7.8118896231864881</v>
      </c>
      <c r="J69">
        <v>4.7179731581310875</v>
      </c>
      <c r="K69">
        <v>-0.33952563935771707</v>
      </c>
      <c r="L69">
        <v>4.6210739407043491</v>
      </c>
      <c r="M69">
        <v>1.9094383992129167</v>
      </c>
      <c r="N69">
        <v>4.6692379803251214</v>
      </c>
      <c r="O69">
        <v>6.8719293298600945</v>
      </c>
      <c r="P69">
        <v>6.2926061962832307</v>
      </c>
      <c r="Q69">
        <v>5.0176407036023818</v>
      </c>
      <c r="R69">
        <v>13.950682132182493</v>
      </c>
      <c r="S69">
        <v>11.208509627647672</v>
      </c>
      <c r="T69">
        <v>10.972154001573259</v>
      </c>
      <c r="U69">
        <v>7.3971876193067203</v>
      </c>
      <c r="V69">
        <v>1.6048421117815082</v>
      </c>
      <c r="W69">
        <v>5.7068249445792105</v>
      </c>
      <c r="X69">
        <v>3.7340484012231059</v>
      </c>
      <c r="Y69">
        <v>3.7086829688621492</v>
      </c>
      <c r="Z69">
        <v>5.6128641195903413</v>
      </c>
      <c r="AA69">
        <v>0.61484535364787973</v>
      </c>
      <c r="AB69">
        <v>-0.33686877098632806</v>
      </c>
      <c r="AC69">
        <v>2.625273268288737</v>
      </c>
      <c r="AD69">
        <v>3.9350014115187264</v>
      </c>
      <c r="AE69">
        <v>3.4647825158386212</v>
      </c>
      <c r="AF69">
        <v>-0.25909870835040749</v>
      </c>
      <c r="AG69">
        <v>5.8904672900015953</v>
      </c>
      <c r="AH69">
        <v>1.0057779461983216</v>
      </c>
      <c r="AI69">
        <v>3.6799140527841985</v>
      </c>
      <c r="AJ69">
        <v>4.2913423980209586</v>
      </c>
      <c r="AK69">
        <v>2.1143106751279959</v>
      </c>
      <c r="AL69">
        <v>1.9732180787518416</v>
      </c>
      <c r="AM69">
        <v>4.258250468212438</v>
      </c>
      <c r="AN69">
        <v>2.2525487742371553</v>
      </c>
      <c r="AO69">
        <v>1.7317475144795367</v>
      </c>
      <c r="AP69">
        <v>4.3278647643223138</v>
      </c>
      <c r="AQ69">
        <v>3.2665294037466595</v>
      </c>
      <c r="AR69">
        <v>-4.739385790855863</v>
      </c>
      <c r="AS69">
        <v>1.0918015643575814</v>
      </c>
      <c r="AT69">
        <v>4.0156298995849227</v>
      </c>
      <c r="AU69">
        <v>4.096776658853571</v>
      </c>
      <c r="AV69">
        <v>2.7228773369547525</v>
      </c>
      <c r="AW69">
        <v>8.2110209173403632</v>
      </c>
      <c r="AX69">
        <v>5.2913082669940223</v>
      </c>
      <c r="AY69">
        <v>4.4035264338318569</v>
      </c>
      <c r="AZ69">
        <v>2.1900639722454116</v>
      </c>
      <c r="BA69">
        <v>6.3571305999083023</v>
      </c>
      <c r="BB69">
        <v>0.56649159210009259</v>
      </c>
      <c r="BC69">
        <v>3.5252986689402661</v>
      </c>
      <c r="BD69">
        <v>7.8681409191099618</v>
      </c>
      <c r="BE69">
        <v>5.6419620667119972</v>
      </c>
      <c r="BF69">
        <v>4.9465112669062563</v>
      </c>
      <c r="BG69">
        <v>3.7888685492083312</v>
      </c>
      <c r="BH69">
        <v>9.8872608346283641E-2</v>
      </c>
      <c r="BI69">
        <v>-1.576379183049184</v>
      </c>
      <c r="BJ69">
        <v>2.998152934006427</v>
      </c>
    </row>
    <row r="70" spans="1:62">
      <c r="A70" t="s">
        <v>218</v>
      </c>
      <c r="B70" t="s">
        <v>456</v>
      </c>
      <c r="C70" t="s">
        <v>639</v>
      </c>
      <c r="D70" t="s">
        <v>641</v>
      </c>
      <c r="F70">
        <v>4.4003856408758395</v>
      </c>
      <c r="G70">
        <v>6.8566235831392532</v>
      </c>
      <c r="H70">
        <v>9.0555520512871652</v>
      </c>
      <c r="I70">
        <v>8.1422737427514278</v>
      </c>
      <c r="J70">
        <v>5.1408560120877951</v>
      </c>
      <c r="K70">
        <v>1.0566803363405626</v>
      </c>
      <c r="L70">
        <v>0.62594757400948708</v>
      </c>
      <c r="M70">
        <v>2.7214138372976464</v>
      </c>
      <c r="N70">
        <v>6.8125083231498138</v>
      </c>
      <c r="O70">
        <v>5.5985150397913657</v>
      </c>
      <c r="P70">
        <v>3.4409411501413274</v>
      </c>
      <c r="Q70">
        <v>2.028897525013889</v>
      </c>
      <c r="R70">
        <v>0.70523543886355355</v>
      </c>
      <c r="S70">
        <v>2.4855036348997857</v>
      </c>
      <c r="T70">
        <v>8.9391471575211767</v>
      </c>
      <c r="U70">
        <v>14.62727946604727</v>
      </c>
      <c r="V70">
        <v>12.836938115391121</v>
      </c>
      <c r="W70">
        <v>5.7797215309750101</v>
      </c>
      <c r="X70">
        <v>6.038847061528088</v>
      </c>
      <c r="Y70">
        <v>10.011329038037942</v>
      </c>
      <c r="Z70">
        <v>3.7561001019086149</v>
      </c>
      <c r="AA70">
        <v>9.9071711342363074</v>
      </c>
      <c r="AB70">
        <v>7.4011357226011256</v>
      </c>
      <c r="AC70">
        <v>6.0915178898917901</v>
      </c>
      <c r="AD70">
        <v>6.6020356931177417</v>
      </c>
      <c r="AE70">
        <v>2.6465858049026849</v>
      </c>
      <c r="AF70">
        <v>2.5194112331956973</v>
      </c>
      <c r="AG70">
        <v>5.3007335894764083</v>
      </c>
      <c r="AH70">
        <v>4.9723751215104812</v>
      </c>
      <c r="AI70">
        <v>5.7017492601481052</v>
      </c>
      <c r="AJ70">
        <v>1.0788372658348635</v>
      </c>
      <c r="AK70">
        <v>4.4319941717468225</v>
      </c>
      <c r="AL70">
        <v>2.900786556678824</v>
      </c>
      <c r="AM70">
        <v>3.9731723216078478</v>
      </c>
      <c r="AN70">
        <v>4.6424666989942693</v>
      </c>
      <c r="AO70">
        <v>4.9887305404107565</v>
      </c>
      <c r="AP70">
        <v>5.4911238189044695</v>
      </c>
      <c r="AQ70">
        <v>4.0363733652398963</v>
      </c>
      <c r="AR70">
        <v>6.1054633211958418</v>
      </c>
      <c r="AS70">
        <v>5.3679976724098282</v>
      </c>
      <c r="AT70">
        <v>3.5352519700057883</v>
      </c>
      <c r="AU70">
        <v>2.3704600923907719</v>
      </c>
      <c r="AV70">
        <v>3.1922847496927034</v>
      </c>
      <c r="AW70">
        <v>4.0899404000537771</v>
      </c>
      <c r="AX70">
        <v>4.4789601635086882</v>
      </c>
      <c r="AY70">
        <v>6.8539077863011073</v>
      </c>
      <c r="AZ70">
        <v>7.0902710011602892</v>
      </c>
      <c r="BA70">
        <v>7.1576167755572442</v>
      </c>
      <c r="BB70">
        <v>4.6738448553840186</v>
      </c>
      <c r="BC70">
        <v>5.1451063700749273</v>
      </c>
      <c r="BD70">
        <v>1.7795940330039883</v>
      </c>
      <c r="BE70">
        <v>2.2156087817985366</v>
      </c>
      <c r="BF70">
        <v>2.1854660536215533</v>
      </c>
      <c r="BG70">
        <v>2.9159118798574184</v>
      </c>
      <c r="BH70">
        <v>4.3720190779014274</v>
      </c>
      <c r="BI70">
        <v>4.3466434555543572</v>
      </c>
      <c r="BJ70">
        <v>4.1812209999478682</v>
      </c>
    </row>
    <row r="71" spans="1:62">
      <c r="A71" t="s">
        <v>219</v>
      </c>
      <c r="B71" t="s">
        <v>457</v>
      </c>
      <c r="C71" t="s">
        <v>639</v>
      </c>
      <c r="D71" t="s">
        <v>641</v>
      </c>
      <c r="F71">
        <v>6.6791799499811333</v>
      </c>
      <c r="G71">
        <v>6.3899211840175099</v>
      </c>
      <c r="H71">
        <v>5.7676263815564113</v>
      </c>
      <c r="I71">
        <v>5.4877269679746092</v>
      </c>
      <c r="J71">
        <v>4.9640821344405452</v>
      </c>
      <c r="K71">
        <v>5.2644078868450634</v>
      </c>
      <c r="L71">
        <v>5.2622236285058648</v>
      </c>
      <c r="M71">
        <v>5.5421871962858802</v>
      </c>
      <c r="N71">
        <v>6.9536355306105264</v>
      </c>
      <c r="O71">
        <v>5.5712695568263229</v>
      </c>
      <c r="P71">
        <v>3.8060648911263826</v>
      </c>
      <c r="Q71">
        <v>4.9235282258232473</v>
      </c>
      <c r="R71">
        <v>6.1702531638382965</v>
      </c>
      <c r="S71">
        <v>3.2170732462737561</v>
      </c>
      <c r="T71">
        <v>-0.75838499659624858</v>
      </c>
      <c r="U71">
        <v>5.019987378014676</v>
      </c>
      <c r="V71">
        <v>3.0789890548413439</v>
      </c>
      <c r="W71">
        <v>3.1309943060771985</v>
      </c>
      <c r="X71">
        <v>3.8470067235914627</v>
      </c>
      <c r="Y71">
        <v>2.1582729720089446</v>
      </c>
      <c r="Z71">
        <v>0.5164046504717561</v>
      </c>
      <c r="AA71">
        <v>0.72055262847258916</v>
      </c>
      <c r="AB71">
        <v>1.3852723635129394</v>
      </c>
      <c r="AC71">
        <v>2.3688305941539625</v>
      </c>
      <c r="AD71">
        <v>2.3086077069397675</v>
      </c>
      <c r="AE71">
        <v>2.5106149978772976</v>
      </c>
      <c r="AF71">
        <v>2.546807843996163</v>
      </c>
      <c r="AG71">
        <v>4.3128920521098308</v>
      </c>
      <c r="AH71">
        <v>4.1048242540394</v>
      </c>
      <c r="AI71">
        <v>3.5786293701325604</v>
      </c>
      <c r="AJ71">
        <v>2.657096120333108</v>
      </c>
      <c r="AK71">
        <v>1.4131491403155394</v>
      </c>
      <c r="AL71">
        <v>-0.65903708245846815</v>
      </c>
      <c r="AM71">
        <v>2.4712833500193341</v>
      </c>
      <c r="AN71">
        <v>2.4727423269314244</v>
      </c>
      <c r="AO71">
        <v>1.7199251758243719</v>
      </c>
      <c r="AP71">
        <v>2.7121970545398426</v>
      </c>
      <c r="AQ71">
        <v>2.9663429208664667</v>
      </c>
      <c r="AR71">
        <v>2.9863987653636883</v>
      </c>
      <c r="AS71">
        <v>3.8585902927817699</v>
      </c>
      <c r="AT71">
        <v>2.1594830163963081</v>
      </c>
      <c r="AU71">
        <v>1.0217766567900242</v>
      </c>
      <c r="AV71">
        <v>0.72083972096173454</v>
      </c>
      <c r="AW71">
        <v>2.3244699421755399</v>
      </c>
      <c r="AX71">
        <v>1.7028722966377501</v>
      </c>
      <c r="AY71">
        <v>3.2367585873008125</v>
      </c>
      <c r="AZ71">
        <v>3.0552855557058507</v>
      </c>
      <c r="BA71">
        <v>0.44013237177604481</v>
      </c>
      <c r="BB71">
        <v>-4.5171145422523722</v>
      </c>
      <c r="BC71">
        <v>2.0847097190317356</v>
      </c>
      <c r="BD71">
        <v>1.6055475438727029</v>
      </c>
      <c r="BE71">
        <v>-0.89048777068705931</v>
      </c>
      <c r="BF71">
        <v>-0.24704270962806163</v>
      </c>
      <c r="BG71">
        <v>1.3336830539752924</v>
      </c>
      <c r="BH71">
        <v>2.085502446487439</v>
      </c>
      <c r="BI71">
        <v>1.8009781241792808</v>
      </c>
      <c r="BJ71">
        <v>2.3663396513285306</v>
      </c>
    </row>
    <row r="72" spans="1:62">
      <c r="A72" t="s">
        <v>220</v>
      </c>
      <c r="B72" t="s">
        <v>458</v>
      </c>
      <c r="C72" t="s">
        <v>639</v>
      </c>
      <c r="D72" t="s">
        <v>641</v>
      </c>
      <c r="AL72">
        <v>13.454762521537049</v>
      </c>
      <c r="AM72">
        <v>21.221411361711745</v>
      </c>
      <c r="AN72">
        <v>2.8583790372196205</v>
      </c>
      <c r="AO72">
        <v>9.258838371490981</v>
      </c>
      <c r="AP72">
        <v>7.9086849092782785</v>
      </c>
      <c r="AQ72">
        <v>1.7725827922124893</v>
      </c>
      <c r="AR72">
        <v>1.3480241031444962E-2</v>
      </c>
      <c r="AS72">
        <v>-3.1419857740440591</v>
      </c>
      <c r="AT72">
        <v>8.7554351902082459</v>
      </c>
      <c r="AU72">
        <v>3.0054292178641902</v>
      </c>
      <c r="AV72">
        <v>-2.6555158415113311</v>
      </c>
      <c r="AW72">
        <v>1.4517355342695595</v>
      </c>
      <c r="AX72">
        <v>2.5744495302551371</v>
      </c>
      <c r="AY72">
        <v>-0.96921692905593204</v>
      </c>
      <c r="AZ72">
        <v>1.4268220601249055</v>
      </c>
      <c r="BA72">
        <v>-9.7830300373811667</v>
      </c>
      <c r="BB72">
        <v>3.8765015602821791</v>
      </c>
      <c r="BC72">
        <v>2.1941905448331909</v>
      </c>
      <c r="BD72">
        <v>8.6797999364682568</v>
      </c>
    </row>
    <row r="73" spans="1:62">
      <c r="A73" t="s">
        <v>221</v>
      </c>
      <c r="B73" t="s">
        <v>459</v>
      </c>
      <c r="C73" t="s">
        <v>639</v>
      </c>
      <c r="D73" t="s">
        <v>641</v>
      </c>
      <c r="F73">
        <v>11.838674194833132</v>
      </c>
      <c r="G73">
        <v>9.9534381030178594</v>
      </c>
      <c r="H73">
        <v>9.5964988741974651</v>
      </c>
      <c r="I73">
        <v>5.3085102455713979</v>
      </c>
      <c r="J73">
        <v>6.2531348989850244</v>
      </c>
      <c r="K73">
        <v>7.246060309507925</v>
      </c>
      <c r="L73">
        <v>4.3403384170750883</v>
      </c>
      <c r="M73">
        <v>6.5970201375830584</v>
      </c>
      <c r="N73">
        <v>8.9070155552708883</v>
      </c>
      <c r="O73">
        <v>4.2906393876693585</v>
      </c>
      <c r="P73">
        <v>4.649473477751414</v>
      </c>
      <c r="Q73">
        <v>8.1497458692086866</v>
      </c>
      <c r="R73">
        <v>7.7884652526876579</v>
      </c>
      <c r="S73">
        <v>5.6187857595752178</v>
      </c>
      <c r="T73">
        <v>0.54220332501257928</v>
      </c>
      <c r="U73">
        <v>3.3037915129938966</v>
      </c>
      <c r="V73">
        <v>2.8385743040973352</v>
      </c>
      <c r="W73">
        <v>1.4630033736536348</v>
      </c>
      <c r="X73">
        <v>4.1546520604200055E-2</v>
      </c>
      <c r="Y73">
        <v>2.2087281183048759</v>
      </c>
      <c r="Z73">
        <v>-0.13246861253561804</v>
      </c>
      <c r="AA73">
        <v>1.2464617062632328</v>
      </c>
      <c r="AB73">
        <v>1.7701157793077016</v>
      </c>
      <c r="AC73">
        <v>1.7846875219958065</v>
      </c>
      <c r="AD73">
        <v>2.3214358569219939</v>
      </c>
      <c r="AE73">
        <v>3.2533217245576509</v>
      </c>
      <c r="AF73">
        <v>5.5471226124378177</v>
      </c>
      <c r="AG73">
        <v>5.0943242194652072</v>
      </c>
      <c r="AH73">
        <v>4.8270302962828424</v>
      </c>
      <c r="AI73">
        <v>3.7813934647743537</v>
      </c>
      <c r="AJ73">
        <v>2.5460005678720137</v>
      </c>
      <c r="AK73">
        <v>0.92921542889934017</v>
      </c>
      <c r="AL73">
        <v>-1.031491774521399</v>
      </c>
      <c r="AM73">
        <v>2.3831953157750263</v>
      </c>
      <c r="AN73">
        <v>2.7574940329506461</v>
      </c>
      <c r="AO73">
        <v>2.6747835878668411</v>
      </c>
      <c r="AP73">
        <v>3.6896139984344387</v>
      </c>
      <c r="AQ73">
        <v>4.3059784469708546</v>
      </c>
      <c r="AR73">
        <v>4.484774430372056</v>
      </c>
      <c r="AS73">
        <v>5.2890995950591844</v>
      </c>
      <c r="AT73">
        <v>4.0010738354013142</v>
      </c>
      <c r="AU73">
        <v>2.8798760971945825</v>
      </c>
      <c r="AV73">
        <v>3.1875714756449725</v>
      </c>
      <c r="AW73">
        <v>3.1667465006120636</v>
      </c>
      <c r="AX73">
        <v>3.7230017884165534</v>
      </c>
      <c r="AY73">
        <v>4.1741231864199904</v>
      </c>
      <c r="AZ73">
        <v>3.7689924077177324</v>
      </c>
      <c r="BA73">
        <v>1.117686860029778</v>
      </c>
      <c r="BB73">
        <v>-3.5737514486915671</v>
      </c>
      <c r="BC73">
        <v>1.4063877762708898E-2</v>
      </c>
      <c r="BD73">
        <v>-0.99876495811496113</v>
      </c>
      <c r="BE73">
        <v>-2.9277505071771088</v>
      </c>
      <c r="BF73">
        <v>-1.7057050003465406</v>
      </c>
      <c r="BG73">
        <v>1.3799972382426944</v>
      </c>
      <c r="BH73">
        <v>3.4322533279236467</v>
      </c>
      <c r="BI73">
        <v>3.2744627396774177</v>
      </c>
      <c r="BJ73">
        <v>3.0517196161950579</v>
      </c>
    </row>
    <row r="74" spans="1:62">
      <c r="A74" t="s">
        <v>222</v>
      </c>
      <c r="B74" t="s">
        <v>460</v>
      </c>
      <c r="C74" t="s">
        <v>639</v>
      </c>
      <c r="D74" t="s">
        <v>641</v>
      </c>
      <c r="AO74">
        <v>5.3238448738803186</v>
      </c>
      <c r="AP74">
        <v>11.798618720562089</v>
      </c>
      <c r="AQ74">
        <v>4.1172577506325609</v>
      </c>
      <c r="AR74">
        <v>-0.85644827563446313</v>
      </c>
      <c r="AS74">
        <v>10.568074951105345</v>
      </c>
      <c r="AT74">
        <v>6.3287105038153157</v>
      </c>
      <c r="AU74">
        <v>6.0763947020795683</v>
      </c>
      <c r="AV74">
        <v>7.4161633653210686</v>
      </c>
      <c r="AW74">
        <v>6.2947462252348032</v>
      </c>
      <c r="AX74">
        <v>9.3737114541814606</v>
      </c>
      <c r="AY74">
        <v>10.271884089111154</v>
      </c>
      <c r="AZ74">
        <v>7.7481923680727363</v>
      </c>
      <c r="BA74">
        <v>-5.4194558900226042</v>
      </c>
      <c r="BB74">
        <v>-14.724403905959846</v>
      </c>
      <c r="BC74">
        <v>2.2590758938311808</v>
      </c>
      <c r="BD74">
        <v>7.5973002092456028</v>
      </c>
      <c r="BE74">
        <v>4.3072589876532561</v>
      </c>
      <c r="BF74">
        <v>1.9365434443487857</v>
      </c>
      <c r="BG74">
        <v>2.8907109679909553</v>
      </c>
      <c r="BH74">
        <v>1.6742866228291575</v>
      </c>
      <c r="BI74">
        <v>2.0632627848823404</v>
      </c>
      <c r="BJ74">
        <v>4.8541368290706828</v>
      </c>
    </row>
    <row r="75" spans="1:62">
      <c r="A75" t="s">
        <v>223</v>
      </c>
      <c r="B75" t="s">
        <v>461</v>
      </c>
      <c r="C75" t="s">
        <v>639</v>
      </c>
      <c r="D75" t="s">
        <v>641</v>
      </c>
      <c r="AA75">
        <v>0.91601385808237978</v>
      </c>
      <c r="AB75">
        <v>8.2350057184645351</v>
      </c>
      <c r="AC75">
        <v>-2.8480214526400971</v>
      </c>
      <c r="AD75">
        <v>-11.144352977637922</v>
      </c>
      <c r="AE75">
        <v>9.6616123592666128</v>
      </c>
      <c r="AF75">
        <v>13.85933039665295</v>
      </c>
      <c r="AG75">
        <v>0.50367487907483621</v>
      </c>
      <c r="AH75">
        <v>-0.36104418038227948</v>
      </c>
      <c r="AI75">
        <v>2.7264517830101909</v>
      </c>
      <c r="AJ75">
        <v>-7.1374797082579136</v>
      </c>
      <c r="AK75">
        <v>-8.6724801281975346</v>
      </c>
      <c r="AL75">
        <v>13.142833959648286</v>
      </c>
      <c r="AM75">
        <v>3.1899645701301012</v>
      </c>
      <c r="AN75">
        <v>6.1275114123847487</v>
      </c>
      <c r="AO75">
        <v>12.426173779818427</v>
      </c>
      <c r="AP75">
        <v>3.1339068670042138</v>
      </c>
      <c r="AQ75">
        <v>-3.4581391483898045</v>
      </c>
      <c r="AR75">
        <v>5.1621458242367311</v>
      </c>
      <c r="AS75">
        <v>6.0732174923104623</v>
      </c>
      <c r="AT75">
        <v>8.3013063215748417</v>
      </c>
      <c r="AU75">
        <v>1.514725693210849</v>
      </c>
      <c r="AV75">
        <v>-2.1613597214194158</v>
      </c>
      <c r="AW75">
        <v>13.572603153576239</v>
      </c>
      <c r="AX75">
        <v>11.818765935324919</v>
      </c>
      <c r="AY75">
        <v>10.834727071885908</v>
      </c>
      <c r="AZ75">
        <v>11.456166995433264</v>
      </c>
      <c r="BA75">
        <v>10.788521681449282</v>
      </c>
      <c r="BB75">
        <v>8.8025532023887365</v>
      </c>
      <c r="BC75">
        <v>12.550538342050842</v>
      </c>
      <c r="BD75">
        <v>11.178296235607135</v>
      </c>
      <c r="BE75">
        <v>8.6478116353910508</v>
      </c>
      <c r="BF75">
        <v>10.582270040227385</v>
      </c>
      <c r="BG75">
        <v>10.257492964749559</v>
      </c>
      <c r="BH75">
        <v>10.392463021810698</v>
      </c>
      <c r="BI75">
        <v>7.5617666902314937</v>
      </c>
      <c r="BJ75">
        <v>10.245810850258977</v>
      </c>
    </row>
    <row r="76" spans="1:62">
      <c r="A76" t="s">
        <v>224</v>
      </c>
      <c r="B76" t="s">
        <v>462</v>
      </c>
      <c r="C76" t="s">
        <v>639</v>
      </c>
      <c r="D76" t="s">
        <v>641</v>
      </c>
      <c r="F76">
        <v>5.5944981804010752</v>
      </c>
      <c r="G76">
        <v>5.0345322253582623</v>
      </c>
      <c r="H76">
        <v>5.1487496315152441</v>
      </c>
      <c r="I76">
        <v>5.5681038204311335</v>
      </c>
      <c r="J76">
        <v>4.3944273804509493</v>
      </c>
      <c r="K76">
        <v>4.3000825829078622</v>
      </c>
      <c r="L76">
        <v>4.4580291173548829</v>
      </c>
      <c r="M76">
        <v>5.0651271994563274</v>
      </c>
      <c r="N76">
        <v>5.7896191475084606</v>
      </c>
      <c r="O76">
        <v>5.7131008108730157</v>
      </c>
      <c r="P76">
        <v>3.6401624350612849</v>
      </c>
      <c r="Q76">
        <v>4.7159798435271369</v>
      </c>
      <c r="R76">
        <v>6.1041952111514917</v>
      </c>
      <c r="S76">
        <v>2.2228351009048595</v>
      </c>
      <c r="T76">
        <v>-0.77738984233747033</v>
      </c>
      <c r="U76">
        <v>4.5961373826234109</v>
      </c>
      <c r="V76">
        <v>2.811149627182786</v>
      </c>
      <c r="W76">
        <v>3.2256917908257634</v>
      </c>
      <c r="X76">
        <v>3.8317176708312388</v>
      </c>
      <c r="Y76">
        <v>1.4699232302469767</v>
      </c>
      <c r="Z76">
        <v>0.321088813482163</v>
      </c>
      <c r="AA76">
        <v>0.98572729235057466</v>
      </c>
      <c r="AB76">
        <v>1.8360500601846326</v>
      </c>
      <c r="AC76">
        <v>2.4541650246057856</v>
      </c>
      <c r="AD76">
        <v>2.6163773622297981</v>
      </c>
      <c r="AE76">
        <v>2.6665444496242259</v>
      </c>
      <c r="AF76">
        <v>2.9382853072871313</v>
      </c>
      <c r="AG76">
        <v>4.4035026633408592</v>
      </c>
      <c r="AH76">
        <v>3.7226236647613291</v>
      </c>
      <c r="AI76">
        <v>2.973494620698915</v>
      </c>
      <c r="AJ76">
        <v>1.4280010979533415</v>
      </c>
      <c r="AK76">
        <v>1.0594582571269626</v>
      </c>
      <c r="AL76">
        <v>-0.14718953693726178</v>
      </c>
      <c r="AM76">
        <v>2.836744222674497</v>
      </c>
      <c r="AN76">
        <v>2.682218636124361</v>
      </c>
      <c r="AO76">
        <v>1.9819362991212017</v>
      </c>
      <c r="AP76">
        <v>2.8947824602504113</v>
      </c>
      <c r="AQ76">
        <v>2.9726240041561169</v>
      </c>
      <c r="AR76">
        <v>3.0190198915226745</v>
      </c>
      <c r="AS76">
        <v>3.8650649452277435</v>
      </c>
      <c r="AT76">
        <v>2.2039579394060667</v>
      </c>
      <c r="AU76">
        <v>1.3540916248271628</v>
      </c>
      <c r="AV76">
        <v>1.3144174898258143</v>
      </c>
      <c r="AW76">
        <v>2.5689040880055813</v>
      </c>
      <c r="AX76">
        <v>2.1088861867390847</v>
      </c>
      <c r="AY76">
        <v>3.348045889924677</v>
      </c>
      <c r="AZ76">
        <v>3.0793973461195208</v>
      </c>
      <c r="BA76">
        <v>0.48384697879338034</v>
      </c>
      <c r="BB76">
        <v>-4.3487620851435054</v>
      </c>
      <c r="BC76">
        <v>2.1006176641600973</v>
      </c>
      <c r="BD76">
        <v>1.7060034769032342</v>
      </c>
      <c r="BE76">
        <v>-0.42474445078381962</v>
      </c>
      <c r="BF76">
        <v>0.25802431910810242</v>
      </c>
      <c r="BG76">
        <v>1.7432212805434091</v>
      </c>
      <c r="BH76">
        <v>2.3161130068221354</v>
      </c>
      <c r="BI76">
        <v>1.9570705949958977</v>
      </c>
      <c r="BJ76">
        <v>2.4350834985553007</v>
      </c>
    </row>
    <row r="77" spans="1:62">
      <c r="A77" t="s">
        <v>225</v>
      </c>
      <c r="B77" t="s">
        <v>463</v>
      </c>
      <c r="C77" t="s">
        <v>639</v>
      </c>
      <c r="D77" t="s">
        <v>641</v>
      </c>
      <c r="AF77">
        <v>4.7253703336883177</v>
      </c>
      <c r="AG77">
        <v>0.94314834784093193</v>
      </c>
      <c r="AH77">
        <v>-2.998592457678896</v>
      </c>
      <c r="AI77">
        <v>14.869022762419078</v>
      </c>
      <c r="AJ77">
        <v>-18.625749564494754</v>
      </c>
      <c r="AK77">
        <v>5.61214571310758</v>
      </c>
      <c r="AL77">
        <v>6.5556270937498766</v>
      </c>
      <c r="AM77">
        <v>3.6285245956169518</v>
      </c>
      <c r="AN77">
        <v>3.5599891077274748</v>
      </c>
      <c r="AO77">
        <v>6.955752450851918</v>
      </c>
      <c r="AP77">
        <v>7.6259115618226474</v>
      </c>
      <c r="AQ77">
        <v>11.942487323346597</v>
      </c>
      <c r="AR77">
        <v>7.1251527099255298</v>
      </c>
      <c r="AS77">
        <v>1.8559699845072828</v>
      </c>
      <c r="AT77">
        <v>2.8562598507409831</v>
      </c>
      <c r="AU77">
        <v>-0.42809918535529334</v>
      </c>
      <c r="AV77">
        <v>-4.6780543134873938</v>
      </c>
      <c r="AW77">
        <v>14.042780548816864</v>
      </c>
      <c r="AX77">
        <v>6.7349007768395097</v>
      </c>
      <c r="AY77">
        <v>6.7704922960574407</v>
      </c>
      <c r="AZ77">
        <v>5.4011468154742062</v>
      </c>
      <c r="BA77">
        <v>5.391188518794479</v>
      </c>
      <c r="BB77">
        <v>4.7145300978870637</v>
      </c>
      <c r="BC77">
        <v>6.1907422266364449</v>
      </c>
      <c r="BD77">
        <v>-5.45146648442703</v>
      </c>
      <c r="BE77">
        <v>14.079213573544294</v>
      </c>
      <c r="BF77">
        <v>3.6404463995961152</v>
      </c>
      <c r="BG77">
        <v>1.0847636008155348</v>
      </c>
      <c r="BH77">
        <v>2.1888875272774158</v>
      </c>
      <c r="BI77">
        <v>4.2982421268132924</v>
      </c>
      <c r="BJ77">
        <v>3.4435797046549226</v>
      </c>
    </row>
    <row r="78" spans="1:62">
      <c r="A78" t="s">
        <v>226</v>
      </c>
      <c r="B78" t="s">
        <v>464</v>
      </c>
      <c r="C78" t="s">
        <v>639</v>
      </c>
      <c r="D78" t="s">
        <v>641</v>
      </c>
      <c r="F78">
        <v>7.6046704792443194</v>
      </c>
      <c r="G78">
        <v>2.9819455361032539</v>
      </c>
      <c r="H78">
        <v>3.2850996357034035</v>
      </c>
      <c r="I78">
        <v>5.2386865978934765</v>
      </c>
      <c r="J78">
        <v>5.3028578022826593</v>
      </c>
      <c r="K78">
        <v>2.3728230152817389</v>
      </c>
      <c r="L78">
        <v>2.1688288828741946</v>
      </c>
      <c r="M78">
        <v>2.3032899835566667</v>
      </c>
      <c r="N78">
        <v>9.5932877848003244</v>
      </c>
      <c r="O78">
        <v>5.3339077916866557</v>
      </c>
      <c r="P78">
        <v>2.3569203122243465</v>
      </c>
      <c r="Q78">
        <v>7.7354855177018038</v>
      </c>
      <c r="R78">
        <v>6.9838279754919057</v>
      </c>
      <c r="S78">
        <v>3.2365336129386577</v>
      </c>
      <c r="T78">
        <v>1.8048977044041692</v>
      </c>
      <c r="U78">
        <v>0.34438296618719733</v>
      </c>
      <c r="V78">
        <v>0.23951040402465651</v>
      </c>
      <c r="W78">
        <v>2.919708089643521</v>
      </c>
      <c r="X78">
        <v>7.1219263941702167</v>
      </c>
      <c r="Y78">
        <v>5.3890474247811255</v>
      </c>
      <c r="Z78">
        <v>1.2947744673498676</v>
      </c>
      <c r="AA78">
        <v>3.0873542141958552</v>
      </c>
      <c r="AB78">
        <v>3.1210573124573386</v>
      </c>
      <c r="AC78">
        <v>3.2141281238718022</v>
      </c>
      <c r="AD78">
        <v>3.5366931918656093</v>
      </c>
      <c r="AE78">
        <v>2.7261380805360318</v>
      </c>
      <c r="AF78">
        <v>3.5590959750059454</v>
      </c>
      <c r="AG78">
        <v>5.2098586828037696</v>
      </c>
      <c r="AH78">
        <v>5.0877016467116221</v>
      </c>
      <c r="AI78">
        <v>0.67578349396822546</v>
      </c>
      <c r="AJ78">
        <v>-5.9144258735328776</v>
      </c>
      <c r="AK78">
        <v>-3.3246293800539064</v>
      </c>
      <c r="AL78">
        <v>-0.73449330417432179</v>
      </c>
      <c r="AM78">
        <v>3.9392609497059539</v>
      </c>
      <c r="AN78">
        <v>4.2071306727017799</v>
      </c>
      <c r="AO78">
        <v>3.6588330632090731</v>
      </c>
      <c r="AP78">
        <v>6.2518078411445117</v>
      </c>
      <c r="AQ78">
        <v>5.4285125669550922</v>
      </c>
      <c r="AR78">
        <v>4.4441342731523577</v>
      </c>
      <c r="AS78">
        <v>5.6348474521910106</v>
      </c>
      <c r="AT78">
        <v>2.5807920754502049</v>
      </c>
      <c r="AU78">
        <v>1.6803250889493029</v>
      </c>
      <c r="AV78">
        <v>1.9939840869396477</v>
      </c>
      <c r="AW78">
        <v>3.9260571754744689</v>
      </c>
      <c r="AX78">
        <v>2.7799550309805596</v>
      </c>
      <c r="AY78">
        <v>4.0551974438618288</v>
      </c>
      <c r="AZ78">
        <v>5.1848008088545896</v>
      </c>
      <c r="BA78">
        <v>0.72066848740992384</v>
      </c>
      <c r="BB78">
        <v>-8.2690365582710541</v>
      </c>
      <c r="BC78">
        <v>2.9923375022018632</v>
      </c>
      <c r="BD78">
        <v>2.5708177445216336</v>
      </c>
      <c r="BE78">
        <v>-1.4261893595956394</v>
      </c>
      <c r="BF78">
        <v>-0.75803629482008716</v>
      </c>
      <c r="BG78">
        <v>-0.63172809059385315</v>
      </c>
      <c r="BH78">
        <v>0.13508225544482855</v>
      </c>
      <c r="BI78">
        <v>2.1353818152618942</v>
      </c>
      <c r="BJ78">
        <v>2.6342547459563832</v>
      </c>
    </row>
    <row r="79" spans="1:62">
      <c r="A79" t="s">
        <v>227</v>
      </c>
      <c r="B79" t="s">
        <v>465</v>
      </c>
      <c r="C79" t="s">
        <v>639</v>
      </c>
      <c r="D79" t="s">
        <v>641</v>
      </c>
      <c r="F79">
        <v>3.5175820040158214</v>
      </c>
      <c r="G79">
        <v>3.6061021412344303</v>
      </c>
      <c r="H79">
        <v>6.3587719735501054</v>
      </c>
      <c r="I79">
        <v>4.8772807307843493</v>
      </c>
      <c r="J79">
        <v>-2.7002669602148472</v>
      </c>
      <c r="K79">
        <v>0</v>
      </c>
      <c r="L79">
        <v>13.351828325398856</v>
      </c>
      <c r="M79">
        <v>7.9162215581616096</v>
      </c>
      <c r="N79">
        <v>2.5964105124433701</v>
      </c>
      <c r="O79">
        <v>12.702711128063271</v>
      </c>
      <c r="P79">
        <v>6.8889866650299751</v>
      </c>
      <c r="Q79">
        <v>7.485276672163053</v>
      </c>
      <c r="R79">
        <v>11.612868504662146</v>
      </c>
      <c r="S79">
        <v>2.6011499098972166</v>
      </c>
      <c r="T79">
        <v>0.530211188686593</v>
      </c>
      <c r="U79">
        <v>2.7361632475024749</v>
      </c>
      <c r="V79">
        <v>5.9040118440659199</v>
      </c>
      <c r="W79">
        <v>1.863401451127686</v>
      </c>
      <c r="X79">
        <v>12.224819767314088</v>
      </c>
      <c r="Y79">
        <v>-1.6034569340156963</v>
      </c>
      <c r="Z79">
        <v>6.3299905481232912</v>
      </c>
      <c r="AA79">
        <v>-5.9784861996105718</v>
      </c>
      <c r="AB79">
        <v>-3.9601230094914399</v>
      </c>
      <c r="AC79">
        <v>8.3930244711740869</v>
      </c>
      <c r="AD79">
        <v>-4.6134748670671968</v>
      </c>
      <c r="AE79">
        <v>7.7499079654024854</v>
      </c>
      <c r="AF79">
        <v>-6.615019993759347</v>
      </c>
      <c r="AG79">
        <v>0.95575487156069983</v>
      </c>
      <c r="AH79">
        <v>7.4386324357788425</v>
      </c>
      <c r="AI79">
        <v>5.8000027192659473</v>
      </c>
      <c r="AJ79">
        <v>-2.7000028205091837</v>
      </c>
      <c r="AK79">
        <v>6.1000013942608291</v>
      </c>
      <c r="AL79">
        <v>2.1300316254455396</v>
      </c>
      <c r="AM79">
        <v>5.1000001589819277</v>
      </c>
      <c r="AN79">
        <v>2.4999985377495335</v>
      </c>
      <c r="AO79">
        <v>4.8000009287565888</v>
      </c>
      <c r="AP79">
        <v>-2.2000007622977762</v>
      </c>
      <c r="AQ79">
        <v>1.3000019620526899</v>
      </c>
      <c r="AR79">
        <v>8.79999802901348</v>
      </c>
      <c r="AS79">
        <v>-1.6999985402938336</v>
      </c>
      <c r="AT79">
        <v>1.9999994683948898</v>
      </c>
      <c r="AU79">
        <v>3.2000005142324142</v>
      </c>
      <c r="AV79">
        <v>0.99999846810348458</v>
      </c>
      <c r="AW79">
        <v>5.3000002916787139</v>
      </c>
      <c r="AX79">
        <v>0.70000038304840473</v>
      </c>
      <c r="AY79">
        <v>1.8524830918554898</v>
      </c>
      <c r="AZ79">
        <v>-0.85065353456923276</v>
      </c>
      <c r="BA79">
        <v>1.0327942153101759</v>
      </c>
      <c r="BB79">
        <v>-1.3860374845306183</v>
      </c>
      <c r="BC79">
        <v>2.9546720737520218</v>
      </c>
      <c r="BD79">
        <v>2.705142971390174</v>
      </c>
      <c r="BE79">
        <v>1.4113136606884495</v>
      </c>
      <c r="BF79">
        <v>4.7342204149995126</v>
      </c>
      <c r="BG79">
        <v>5.6035145171831573</v>
      </c>
      <c r="BH79">
        <v>3.8444070233939271</v>
      </c>
      <c r="BI79">
        <v>0.3800034483959962</v>
      </c>
      <c r="BJ79">
        <v>3.8000000884550644</v>
      </c>
    </row>
    <row r="80" spans="1:62">
      <c r="A80" t="s">
        <v>228</v>
      </c>
      <c r="B80" t="s">
        <v>466</v>
      </c>
      <c r="C80" t="s">
        <v>639</v>
      </c>
      <c r="D80" t="s">
        <v>641</v>
      </c>
      <c r="F80">
        <v>5.506272437117417</v>
      </c>
      <c r="G80">
        <v>6.6721746263356465</v>
      </c>
      <c r="H80">
        <v>5.3471737673787914</v>
      </c>
      <c r="I80">
        <v>6.5183383027217445</v>
      </c>
      <c r="J80">
        <v>4.7780351769764877</v>
      </c>
      <c r="K80">
        <v>5.2140080519371423</v>
      </c>
      <c r="L80">
        <v>4.6881588206517932</v>
      </c>
      <c r="M80">
        <v>4.259024689772744</v>
      </c>
      <c r="N80">
        <v>6.9905305339291459</v>
      </c>
      <c r="O80">
        <v>5.5582496352124764</v>
      </c>
      <c r="P80">
        <v>5.3457115607593977</v>
      </c>
      <c r="Q80">
        <v>4.5415789341853383</v>
      </c>
      <c r="R80">
        <v>6.3104506613036051</v>
      </c>
      <c r="S80">
        <v>4.2913518285122763</v>
      </c>
      <c r="T80">
        <v>-0.98016226803927964</v>
      </c>
      <c r="U80">
        <v>4.3142461018492213</v>
      </c>
      <c r="V80">
        <v>3.4513689501184217</v>
      </c>
      <c r="W80">
        <v>3.9788058529876622</v>
      </c>
      <c r="X80">
        <v>3.5591123209549096</v>
      </c>
      <c r="Y80">
        <v>1.5881889896983665</v>
      </c>
      <c r="Z80">
        <v>1.0777445971561264</v>
      </c>
      <c r="AA80">
        <v>2.5085312533905437</v>
      </c>
      <c r="AB80">
        <v>1.2562964765626674</v>
      </c>
      <c r="AC80">
        <v>1.5244694291741752</v>
      </c>
      <c r="AD80">
        <v>1.6232445903391408</v>
      </c>
      <c r="AE80">
        <v>2.3512422879748698</v>
      </c>
      <c r="AF80">
        <v>2.5773220693509984</v>
      </c>
      <c r="AG80">
        <v>4.7339542680972784</v>
      </c>
      <c r="AH80">
        <v>4.3532311421078447</v>
      </c>
      <c r="AI80">
        <v>2.9140096975996528</v>
      </c>
      <c r="AJ80">
        <v>1.0391053303479509</v>
      </c>
      <c r="AK80">
        <v>1.5996712160060156</v>
      </c>
      <c r="AL80">
        <v>-0.61265283742054066</v>
      </c>
      <c r="AM80">
        <v>2.3453855976988365</v>
      </c>
      <c r="AN80">
        <v>2.0850845311217512</v>
      </c>
      <c r="AO80">
        <v>1.3880040297411682</v>
      </c>
      <c r="AP80">
        <v>2.3373334056069979</v>
      </c>
      <c r="AQ80">
        <v>3.5562012550393547</v>
      </c>
      <c r="AR80">
        <v>3.4070991477819206</v>
      </c>
      <c r="AS80">
        <v>3.875162258929322</v>
      </c>
      <c r="AT80">
        <v>1.954449424428887</v>
      </c>
      <c r="AU80">
        <v>1.1184568913151338</v>
      </c>
      <c r="AV80">
        <v>0.81953166864028049</v>
      </c>
      <c r="AW80">
        <v>2.7864241106665588</v>
      </c>
      <c r="AX80">
        <v>1.6077138137054874</v>
      </c>
      <c r="AY80">
        <v>2.3749468998576617</v>
      </c>
      <c r="AZ80">
        <v>2.3614988742485536</v>
      </c>
      <c r="BA80">
        <v>0.19529476711906568</v>
      </c>
      <c r="BB80">
        <v>-2.941341057959491</v>
      </c>
      <c r="BC80">
        <v>1.965657376414967</v>
      </c>
      <c r="BD80">
        <v>2.0792291743201048</v>
      </c>
      <c r="BE80">
        <v>0.18269303419411642</v>
      </c>
      <c r="BF80">
        <v>0.57624154577757736</v>
      </c>
      <c r="BG80">
        <v>0.9475864720860443</v>
      </c>
      <c r="BH80">
        <v>1.0674616470288498</v>
      </c>
      <c r="BI80">
        <v>1.1876503808742314</v>
      </c>
      <c r="BJ80">
        <v>1.8194001808926572</v>
      </c>
    </row>
    <row r="81" spans="1:63">
      <c r="A81" t="s">
        <v>1251</v>
      </c>
      <c r="B81" t="s">
        <v>467</v>
      </c>
      <c r="C81" t="s">
        <v>639</v>
      </c>
      <c r="D81" t="s">
        <v>641</v>
      </c>
    </row>
    <row r="82" spans="1:63">
      <c r="A82" t="s">
        <v>229</v>
      </c>
      <c r="B82" t="s">
        <v>468</v>
      </c>
      <c r="C82" t="s">
        <v>639</v>
      </c>
      <c r="D82" t="s">
        <v>641</v>
      </c>
      <c r="AF82">
        <v>1.1997600479904094</v>
      </c>
      <c r="AG82">
        <v>2.5489033787788884</v>
      </c>
      <c r="AH82">
        <v>3.5260115606936324</v>
      </c>
      <c r="AI82">
        <v>3.7409268565047569</v>
      </c>
      <c r="AJ82">
        <v>7.427341227125936</v>
      </c>
      <c r="AK82">
        <v>4.0080160320641056</v>
      </c>
      <c r="AL82">
        <v>8.1406551059730106</v>
      </c>
      <c r="AM82">
        <v>-0.53452115812916645</v>
      </c>
      <c r="AN82">
        <v>7.0840125391849398</v>
      </c>
      <c r="AO82">
        <v>-3.111552175364011</v>
      </c>
      <c r="AP82">
        <v>-6.0657385693869372</v>
      </c>
      <c r="AQ82">
        <v>2.9557225193945555</v>
      </c>
      <c r="AR82">
        <v>1.3837507035018319</v>
      </c>
      <c r="AS82">
        <v>4.5632095003435893</v>
      </c>
      <c r="AT82">
        <v>1.7471933338890864</v>
      </c>
      <c r="AU82">
        <v>0.59989953399997376</v>
      </c>
      <c r="AV82">
        <v>1.9468286912500474</v>
      </c>
      <c r="AW82">
        <v>-3.1307593739610837</v>
      </c>
      <c r="AX82">
        <v>2.0567520627079858</v>
      </c>
      <c r="AY82">
        <v>-0.13071591346877653</v>
      </c>
      <c r="AZ82">
        <v>-1.9624060488347794</v>
      </c>
      <c r="BA82">
        <v>-2.217724287928192</v>
      </c>
      <c r="BB82">
        <v>1.1771927431455396</v>
      </c>
      <c r="BC82">
        <v>2.0418902430803456</v>
      </c>
      <c r="BD82">
        <v>3.3470671564545427</v>
      </c>
      <c r="BE82">
        <v>-1.9894793067864498</v>
      </c>
      <c r="BF82">
        <v>-3.8585250944759792</v>
      </c>
      <c r="BG82">
        <v>-2.1560589313447167</v>
      </c>
      <c r="BH82">
        <v>4.9315005572512831</v>
      </c>
      <c r="BI82">
        <v>-6.3760472058731921E-2</v>
      </c>
      <c r="BJ82">
        <v>1.9999999999999858</v>
      </c>
    </row>
    <row r="83" spans="1:63">
      <c r="A83" t="s">
        <v>230</v>
      </c>
      <c r="B83" t="s">
        <v>469</v>
      </c>
      <c r="C83" t="s">
        <v>639</v>
      </c>
      <c r="D83" t="s">
        <v>641</v>
      </c>
      <c r="F83">
        <v>14.766843186833214</v>
      </c>
      <c r="G83">
        <v>7.4492115968867125</v>
      </c>
      <c r="H83">
        <v>6.0924352840359859</v>
      </c>
      <c r="I83">
        <v>4.5544536344038278</v>
      </c>
      <c r="J83">
        <v>8.3333356604117057</v>
      </c>
      <c r="K83">
        <v>4.5080045667000377</v>
      </c>
      <c r="L83">
        <v>4.1151528542629165</v>
      </c>
      <c r="M83">
        <v>2.5088008805875575</v>
      </c>
      <c r="N83">
        <v>8.0829104338171476</v>
      </c>
      <c r="O83">
        <v>8.6793421755607056</v>
      </c>
      <c r="P83">
        <v>10.258730911689867</v>
      </c>
      <c r="Q83">
        <v>11.336970683066184</v>
      </c>
      <c r="R83">
        <v>10.182433618627272</v>
      </c>
      <c r="S83">
        <v>39.487095178844868</v>
      </c>
      <c r="T83">
        <v>19.190114910001682</v>
      </c>
      <c r="U83">
        <v>35.625337969777462</v>
      </c>
      <c r="V83">
        <v>-12.582091168196001</v>
      </c>
      <c r="W83">
        <v>-24.04920607000733</v>
      </c>
      <c r="X83">
        <v>0.47440527972284485</v>
      </c>
      <c r="Y83">
        <v>2.5529371576522095</v>
      </c>
      <c r="Z83">
        <v>5.0953292789578342</v>
      </c>
      <c r="AA83">
        <v>-3.0975203978053401</v>
      </c>
      <c r="AB83">
        <v>5.6082406792530577</v>
      </c>
      <c r="AC83">
        <v>7.5089023083957329</v>
      </c>
      <c r="AD83">
        <v>-2.3329493326941417</v>
      </c>
      <c r="AE83">
        <v>-0.80359773390293299</v>
      </c>
      <c r="AF83">
        <v>-17.146042214897562</v>
      </c>
      <c r="AG83">
        <v>12.845353248086738</v>
      </c>
      <c r="AH83">
        <v>8.545309989825455</v>
      </c>
      <c r="AI83">
        <v>5.1922372765239828</v>
      </c>
      <c r="AJ83">
        <v>6.1125034830117784</v>
      </c>
      <c r="AK83">
        <v>-3.0901456515439349</v>
      </c>
      <c r="AL83">
        <v>3.9465550079024183</v>
      </c>
      <c r="AM83">
        <v>3.7127548410896622</v>
      </c>
      <c r="AN83">
        <v>4.9738477633510314</v>
      </c>
      <c r="AO83">
        <v>3.6250490202798744</v>
      </c>
      <c r="AP83">
        <v>5.7383673948384342</v>
      </c>
      <c r="AQ83">
        <v>3.4778335871890107</v>
      </c>
      <c r="AR83">
        <v>-8.9326228023010401</v>
      </c>
      <c r="AS83">
        <v>-1.8829663976089677</v>
      </c>
      <c r="AT83">
        <v>2.1352334219742346</v>
      </c>
      <c r="AU83">
        <v>-0.24903316854343416</v>
      </c>
      <c r="AV83">
        <v>2.2473300115045021</v>
      </c>
      <c r="AW83">
        <v>0.68954305846484942</v>
      </c>
      <c r="AX83">
        <v>2.6762115645116751</v>
      </c>
      <c r="AY83">
        <v>-2.8065950614629713</v>
      </c>
      <c r="AZ83">
        <v>6.008115742152782</v>
      </c>
      <c r="BA83">
        <v>-3.3084203760686535</v>
      </c>
      <c r="BB83">
        <v>0.13033198041992478</v>
      </c>
      <c r="BC83">
        <v>7.0886920532753521</v>
      </c>
      <c r="BD83">
        <v>7.0920103279360944</v>
      </c>
      <c r="BE83">
        <v>5.2523659305993675</v>
      </c>
      <c r="BF83">
        <v>5.638928731990319</v>
      </c>
      <c r="BG83">
        <v>4.3139953247542735</v>
      </c>
      <c r="BH83">
        <v>3.879257595191234</v>
      </c>
      <c r="BI83">
        <v>2.0823803163386714</v>
      </c>
      <c r="BJ83">
        <v>1.1047193316722854</v>
      </c>
    </row>
    <row r="84" spans="1:63">
      <c r="A84" t="s">
        <v>231</v>
      </c>
      <c r="B84" t="s">
        <v>470</v>
      </c>
      <c r="C84" t="s">
        <v>639</v>
      </c>
      <c r="D84" t="s">
        <v>641</v>
      </c>
      <c r="F84">
        <v>2.5735699631349291</v>
      </c>
      <c r="G84">
        <v>1.3279931785238119</v>
      </c>
      <c r="H84">
        <v>3.9562411667375414</v>
      </c>
      <c r="I84">
        <v>5.0382824487824394</v>
      </c>
      <c r="J84">
        <v>2.7889768283330056</v>
      </c>
      <c r="K84">
        <v>2.0493111775433732</v>
      </c>
      <c r="L84">
        <v>2.3109651005548812</v>
      </c>
      <c r="M84">
        <v>3.9847379946767774</v>
      </c>
      <c r="N84">
        <v>2.0524456510885329</v>
      </c>
      <c r="O84">
        <v>6.5962865210046573</v>
      </c>
      <c r="P84">
        <v>3.4843680363140948</v>
      </c>
      <c r="Q84">
        <v>4.3019459191026215</v>
      </c>
      <c r="R84">
        <v>6.5087207932736533</v>
      </c>
      <c r="S84">
        <v>-2.463410166740303</v>
      </c>
      <c r="T84">
        <v>-1.4790616586152083</v>
      </c>
      <c r="U84">
        <v>2.9100590908257402</v>
      </c>
      <c r="V84">
        <v>2.4430937608076846</v>
      </c>
      <c r="W84">
        <v>4.2018494269550217</v>
      </c>
      <c r="X84">
        <v>3.7414535629805954</v>
      </c>
      <c r="Y84">
        <v>-2.0277685615544812</v>
      </c>
      <c r="Z84">
        <v>-0.77098993410029948</v>
      </c>
      <c r="AA84">
        <v>2.0105598044953155</v>
      </c>
      <c r="AB84">
        <v>4.221917568768589</v>
      </c>
      <c r="AC84">
        <v>2.2762355923763096</v>
      </c>
      <c r="AD84">
        <v>4.1953254688759785</v>
      </c>
      <c r="AE84">
        <v>3.1242789700847169</v>
      </c>
      <c r="AF84">
        <v>5.3065594009798218</v>
      </c>
      <c r="AG84">
        <v>5.7476269111687941</v>
      </c>
      <c r="AH84">
        <v>2.5694044597323682</v>
      </c>
      <c r="AI84">
        <v>0.73180051187200945</v>
      </c>
      <c r="AJ84">
        <v>-1.08654325327457</v>
      </c>
      <c r="AK84">
        <v>0.37397645866647622</v>
      </c>
      <c r="AL84">
        <v>2.526924878731478</v>
      </c>
      <c r="AM84">
        <v>3.8800385173536398</v>
      </c>
      <c r="AN84">
        <v>2.469734452482129</v>
      </c>
      <c r="AO84">
        <v>2.5386544467447862</v>
      </c>
      <c r="AP84">
        <v>4.0382484144318482</v>
      </c>
      <c r="AQ84">
        <v>3.1378084305305549</v>
      </c>
      <c r="AR84">
        <v>3.216724591545983</v>
      </c>
      <c r="AS84">
        <v>3.6641289604296077</v>
      </c>
      <c r="AT84">
        <v>2.544130573375881</v>
      </c>
      <c r="AU84">
        <v>2.457877617272942</v>
      </c>
      <c r="AV84">
        <v>3.3259093154025692</v>
      </c>
      <c r="AW84">
        <v>2.3644553373539452</v>
      </c>
      <c r="AX84">
        <v>3.0960889368031275</v>
      </c>
      <c r="AY84">
        <v>2.4559996511129185</v>
      </c>
      <c r="AZ84">
        <v>2.3567082298228854</v>
      </c>
      <c r="BA84">
        <v>-0.47254031742349412</v>
      </c>
      <c r="BB84">
        <v>-4.1877594383224022</v>
      </c>
      <c r="BC84">
        <v>1.6945471397559828</v>
      </c>
      <c r="BD84">
        <v>1.4526239700938675</v>
      </c>
      <c r="BE84">
        <v>1.4813298290309547</v>
      </c>
      <c r="BF84">
        <v>2.0523885084233058</v>
      </c>
      <c r="BG84">
        <v>3.0542510117523847</v>
      </c>
      <c r="BH84">
        <v>2.345939517145041</v>
      </c>
      <c r="BI84">
        <v>1.9357909496915795</v>
      </c>
      <c r="BJ84">
        <v>1.7871509848740033</v>
      </c>
    </row>
    <row r="85" spans="1:63">
      <c r="A85" t="s">
        <v>232</v>
      </c>
      <c r="B85" t="s">
        <v>471</v>
      </c>
      <c r="C85" t="s">
        <v>639</v>
      </c>
      <c r="D85" t="s">
        <v>641</v>
      </c>
      <c r="K85">
        <v>7.5356312943161612</v>
      </c>
      <c r="L85">
        <v>6.2499995435164379</v>
      </c>
      <c r="M85">
        <v>4.4563348138953529</v>
      </c>
      <c r="N85">
        <v>4.7781497250944511</v>
      </c>
      <c r="O85">
        <v>12.052116246036732</v>
      </c>
      <c r="P85">
        <v>2.4709361249365145</v>
      </c>
      <c r="Q85">
        <v>2.8368738074132267</v>
      </c>
      <c r="R85">
        <v>6.4827615462141921</v>
      </c>
      <c r="S85">
        <v>8.808293410151407</v>
      </c>
      <c r="T85">
        <v>7.3809453005509624</v>
      </c>
      <c r="U85">
        <v>6.097564234267054</v>
      </c>
      <c r="V85">
        <v>6.8965501609124118</v>
      </c>
      <c r="W85">
        <v>7.4291276919619804</v>
      </c>
      <c r="X85">
        <v>7.3703460719565612</v>
      </c>
      <c r="Y85">
        <v>4.5762662745781171</v>
      </c>
      <c r="Z85">
        <v>5.2674236559412577</v>
      </c>
      <c r="AA85">
        <v>2.0015385414656492</v>
      </c>
      <c r="AB85">
        <v>4.3018868440724845</v>
      </c>
      <c r="AC85">
        <v>5.4269229705647746</v>
      </c>
      <c r="AD85">
        <v>4.9416554196842384</v>
      </c>
      <c r="AE85">
        <v>-8.1752758925711504</v>
      </c>
      <c r="AF85">
        <v>1.282042848260005</v>
      </c>
      <c r="AG85">
        <v>5.5555580791629211</v>
      </c>
      <c r="AH85">
        <v>-7.1952018957222066</v>
      </c>
      <c r="AI85">
        <v>-14.788225900060183</v>
      </c>
      <c r="AJ85">
        <v>-21.100000565298188</v>
      </c>
      <c r="AK85">
        <v>-44.899999908381879</v>
      </c>
      <c r="AL85">
        <v>-29.300001470328851</v>
      </c>
      <c r="AM85">
        <v>-10.399993277397286</v>
      </c>
      <c r="AN85">
        <v>2.5999952222071983</v>
      </c>
      <c r="AO85">
        <v>11.200002690548374</v>
      </c>
      <c r="AP85">
        <v>10.519040653586686</v>
      </c>
      <c r="AQ85">
        <v>3.104903424400888</v>
      </c>
      <c r="AR85">
        <v>2.8692564611586278</v>
      </c>
      <c r="AS85">
        <v>1.8383417866872946</v>
      </c>
      <c r="AT85">
        <v>4.8054521357886273</v>
      </c>
      <c r="AU85">
        <v>5.4738380847154673</v>
      </c>
      <c r="AV85">
        <v>11.05810211892792</v>
      </c>
      <c r="AW85">
        <v>5.8573297725154276</v>
      </c>
      <c r="AX85">
        <v>9.5996408041595629</v>
      </c>
      <c r="AY85">
        <v>9.3832762966317347</v>
      </c>
      <c r="AZ85">
        <v>12.343999879911678</v>
      </c>
      <c r="BA85">
        <v>2.3140474293595901</v>
      </c>
      <c r="BB85">
        <v>-3.6501013414881385</v>
      </c>
      <c r="BC85">
        <v>6.2494182199365582</v>
      </c>
      <c r="BD85">
        <v>7.2215232200053094</v>
      </c>
      <c r="BE85">
        <v>6.3504827021054808</v>
      </c>
      <c r="BF85">
        <v>3.3870437546887047</v>
      </c>
      <c r="BG85">
        <v>4.6233316599803516</v>
      </c>
      <c r="BH85">
        <v>2.8803185090410182</v>
      </c>
      <c r="BI85">
        <v>2.8489733962340011</v>
      </c>
      <c r="BJ85">
        <v>4.9860947596341845</v>
      </c>
    </row>
    <row r="86" spans="1:63">
      <c r="A86" t="s">
        <v>233</v>
      </c>
      <c r="B86" t="s">
        <v>472</v>
      </c>
      <c r="C86" t="s">
        <v>639</v>
      </c>
      <c r="D86" t="s">
        <v>641</v>
      </c>
      <c r="F86">
        <v>3.4296740116697606</v>
      </c>
      <c r="G86">
        <v>4.1091586061815519</v>
      </c>
      <c r="H86">
        <v>4.4059742005063214</v>
      </c>
      <c r="I86">
        <v>2.2093275048933521</v>
      </c>
      <c r="J86">
        <v>1.3689988695420965</v>
      </c>
      <c r="K86">
        <v>-4.2582903724616301</v>
      </c>
      <c r="L86">
        <v>3.0753640519096166</v>
      </c>
      <c r="M86">
        <v>0.36886032889226783</v>
      </c>
      <c r="N86">
        <v>6.0061749636448098</v>
      </c>
      <c r="O86">
        <v>9.7234725868592449</v>
      </c>
      <c r="P86">
        <v>5.2161245571364248</v>
      </c>
      <c r="Q86">
        <v>-2.4876554002800475</v>
      </c>
      <c r="R86">
        <v>2.8845841946897934</v>
      </c>
      <c r="S86">
        <v>6.8525168316711813</v>
      </c>
      <c r="T86">
        <v>-12.43162902183586</v>
      </c>
      <c r="U86">
        <v>-3.5301828056760911</v>
      </c>
      <c r="V86">
        <v>2.2741072435455294</v>
      </c>
      <c r="W86">
        <v>8.4759355994237211</v>
      </c>
      <c r="X86">
        <v>-2.5149414182935459</v>
      </c>
      <c r="Y86">
        <v>0.4716959425579148</v>
      </c>
      <c r="Z86">
        <v>-3.5030669467391959</v>
      </c>
      <c r="AA86">
        <v>-6.9236504098028462</v>
      </c>
      <c r="AB86">
        <v>-4.5637375058982173</v>
      </c>
      <c r="AC86">
        <v>8.64756945830392</v>
      </c>
      <c r="AD86">
        <v>5.0916172729733802</v>
      </c>
      <c r="AE86">
        <v>5.1991606788902089</v>
      </c>
      <c r="AF86">
        <v>4.7948988780254922</v>
      </c>
      <c r="AG86">
        <v>5.6281687653362553</v>
      </c>
      <c r="AH86">
        <v>5.0858727002999871</v>
      </c>
      <c r="AI86">
        <v>3.3288178832205517</v>
      </c>
      <c r="AJ86">
        <v>5.2818262901647302</v>
      </c>
      <c r="AK86">
        <v>3.8794192532496226</v>
      </c>
      <c r="AL86">
        <v>4.8500005638522481</v>
      </c>
      <c r="AM86">
        <v>3.2999995912365705</v>
      </c>
      <c r="AN86">
        <v>4.1124190399342524</v>
      </c>
      <c r="AO86">
        <v>4.6024610452861623</v>
      </c>
      <c r="AP86">
        <v>4.1963575760962044</v>
      </c>
      <c r="AQ86">
        <v>4.7003907788652413</v>
      </c>
      <c r="AR86">
        <v>4.399996859916115</v>
      </c>
      <c r="AS86">
        <v>3.7000001146381294</v>
      </c>
      <c r="AT86">
        <v>4</v>
      </c>
      <c r="AU86">
        <v>4.4999996992940936</v>
      </c>
      <c r="AV86">
        <v>5.1999999839391364</v>
      </c>
      <c r="AW86">
        <v>5.5999999898220096</v>
      </c>
      <c r="AX86">
        <v>5.9000039528815051</v>
      </c>
      <c r="AY86">
        <v>6.3999124185638863</v>
      </c>
      <c r="AZ86">
        <v>4.3468191531194975</v>
      </c>
      <c r="BA86">
        <v>9.1497990937752718</v>
      </c>
      <c r="BB86">
        <v>4.8444868887808354</v>
      </c>
      <c r="BC86">
        <v>7.8997119121631414</v>
      </c>
      <c r="BD86">
        <v>14.047123646832532</v>
      </c>
      <c r="BE86">
        <v>9.2927894143528533</v>
      </c>
      <c r="BF86">
        <v>7.3125250210122914</v>
      </c>
      <c r="BG86">
        <v>3.9858656241520691</v>
      </c>
      <c r="BH86">
        <v>3.8370408642340408</v>
      </c>
      <c r="BI86">
        <v>3.7219029045057397</v>
      </c>
      <c r="BJ86">
        <v>8.5071562189906729</v>
      </c>
    </row>
    <row r="87" spans="1:63">
      <c r="A87" t="s">
        <v>1252</v>
      </c>
      <c r="B87" t="s">
        <v>1253</v>
      </c>
      <c r="C87" t="s">
        <v>639</v>
      </c>
      <c r="D87" t="s">
        <v>641</v>
      </c>
    </row>
    <row r="88" spans="1:63">
      <c r="A88" t="s">
        <v>234</v>
      </c>
      <c r="B88" t="s">
        <v>473</v>
      </c>
      <c r="C88" t="s">
        <v>639</v>
      </c>
      <c r="D88" t="s">
        <v>641</v>
      </c>
      <c r="AF88">
        <v>3.299938845475836</v>
      </c>
      <c r="AG88">
        <v>6.3081166971337126</v>
      </c>
      <c r="AH88">
        <v>4.0034760128128539</v>
      </c>
      <c r="AI88">
        <v>4.3240627537182661</v>
      </c>
      <c r="AJ88">
        <v>2.6134230046302349</v>
      </c>
      <c r="AK88">
        <v>3.2709473005163403</v>
      </c>
      <c r="AL88">
        <v>5.0441445420408968</v>
      </c>
      <c r="AM88">
        <v>3.9700991059506094</v>
      </c>
      <c r="AN88">
        <v>4.6076732020219993</v>
      </c>
      <c r="AO88">
        <v>4.4615750849505105</v>
      </c>
      <c r="AP88">
        <v>5.1816034588499917</v>
      </c>
      <c r="AQ88">
        <v>3.6441212424800824</v>
      </c>
      <c r="AR88">
        <v>3.8120040345378072</v>
      </c>
      <c r="AS88">
        <v>2.5030605614563513</v>
      </c>
      <c r="AT88">
        <v>3.6583464707744042</v>
      </c>
      <c r="AU88">
        <v>5.1646094657592556</v>
      </c>
      <c r="AV88">
        <v>1.2486012600021894</v>
      </c>
      <c r="AW88">
        <v>2.3401173126173234</v>
      </c>
      <c r="AX88">
        <v>2.9972725615751585</v>
      </c>
      <c r="AY88">
        <v>1.1801404463136436</v>
      </c>
      <c r="AZ88">
        <v>6.8274744266322926</v>
      </c>
      <c r="BA88">
        <v>4.1366161530800696</v>
      </c>
      <c r="BB88">
        <v>-1.1176385946021838</v>
      </c>
      <c r="BC88">
        <v>4.8207154139224144</v>
      </c>
      <c r="BD88">
        <v>5.6121042791249494</v>
      </c>
      <c r="BE88">
        <v>5.9169117315477848</v>
      </c>
      <c r="BF88">
        <v>3.9347840250179189</v>
      </c>
      <c r="BG88">
        <v>3.7074516130114006</v>
      </c>
      <c r="BH88">
        <v>3.814949889656944</v>
      </c>
      <c r="BI88">
        <v>10.45410581718447</v>
      </c>
      <c r="BJ88">
        <v>12.701553385196135</v>
      </c>
    </row>
    <row r="89" spans="1:63">
      <c r="A89" t="s">
        <v>235</v>
      </c>
      <c r="B89" t="s">
        <v>474</v>
      </c>
      <c r="C89" t="s">
        <v>639</v>
      </c>
      <c r="D89" t="s">
        <v>641</v>
      </c>
      <c r="L89">
        <v>0</v>
      </c>
      <c r="M89">
        <v>9.5761434640430707</v>
      </c>
      <c r="N89">
        <v>2.435522881961532</v>
      </c>
      <c r="O89">
        <v>6.1538465735990258</v>
      </c>
      <c r="P89">
        <v>-6.587703327897998E-2</v>
      </c>
      <c r="Q89">
        <v>0.24170478020315045</v>
      </c>
      <c r="R89">
        <v>9.2503292512105588</v>
      </c>
      <c r="S89">
        <v>5.87879361713712</v>
      </c>
      <c r="T89">
        <v>12.393429084174869</v>
      </c>
      <c r="U89">
        <v>7.3512257338439042</v>
      </c>
      <c r="V89">
        <v>3.4395760581709567</v>
      </c>
      <c r="W89">
        <v>6.3164463145864573</v>
      </c>
      <c r="X89">
        <v>-1.3281831655979346</v>
      </c>
      <c r="Y89">
        <v>6.2700796078813141</v>
      </c>
      <c r="Z89">
        <v>3.3218940101297392</v>
      </c>
      <c r="AA89">
        <v>-0.76458263869419341</v>
      </c>
      <c r="AB89">
        <v>10.883227769097601</v>
      </c>
      <c r="AC89">
        <v>3.535257304539968</v>
      </c>
      <c r="AD89">
        <v>-0.8122646609683386</v>
      </c>
      <c r="AE89">
        <v>4.0910707382611804</v>
      </c>
      <c r="AF89">
        <v>2.4543325961112714</v>
      </c>
      <c r="AG89">
        <v>4.4768269238771268</v>
      </c>
      <c r="AH89">
        <v>5.8957218716148958</v>
      </c>
      <c r="AI89">
        <v>3.5588793686758891</v>
      </c>
      <c r="AJ89">
        <v>3.107039255674465</v>
      </c>
      <c r="AK89">
        <v>3.3786889394989572</v>
      </c>
      <c r="AL89">
        <v>3.0121010643014472</v>
      </c>
      <c r="AM89">
        <v>0.15434624750933779</v>
      </c>
      <c r="AN89">
        <v>0.88184817609902666</v>
      </c>
      <c r="AO89">
        <v>2.2235455917206934</v>
      </c>
      <c r="AP89">
        <v>4.8999990918242418</v>
      </c>
      <c r="AQ89">
        <v>3.4999985127194435</v>
      </c>
      <c r="AR89">
        <v>6.3999993162971549</v>
      </c>
      <c r="AS89">
        <v>5.5000001741499744</v>
      </c>
      <c r="AT89">
        <v>5.800000235815773</v>
      </c>
      <c r="AU89">
        <v>-3.2500003072674133</v>
      </c>
      <c r="AV89">
        <v>6.8699998028643989</v>
      </c>
      <c r="AW89">
        <v>7.049999934406344</v>
      </c>
      <c r="AX89">
        <v>-0.94167591173427923</v>
      </c>
      <c r="AY89">
        <v>1.1240997016995777</v>
      </c>
      <c r="AZ89">
        <v>3.6310255325315381</v>
      </c>
      <c r="BA89">
        <v>5.7346419458278177</v>
      </c>
      <c r="BB89">
        <v>6.4496958576284413</v>
      </c>
      <c r="BC89">
        <v>6.5262974520527735</v>
      </c>
      <c r="BD89">
        <v>-4.2951217734357527</v>
      </c>
      <c r="BE89">
        <v>5.5997612215916917</v>
      </c>
      <c r="BF89">
        <v>4.7889219818235915</v>
      </c>
      <c r="BG89">
        <v>0.90000008336670589</v>
      </c>
      <c r="BH89">
        <v>4.2999997728945658</v>
      </c>
      <c r="BI89">
        <v>2.2163336633231268</v>
      </c>
      <c r="BJ89">
        <v>3.5000001318703085</v>
      </c>
    </row>
    <row r="90" spans="1:63">
      <c r="A90" t="s">
        <v>236</v>
      </c>
      <c r="B90" t="s">
        <v>475</v>
      </c>
      <c r="C90" t="s">
        <v>639</v>
      </c>
      <c r="D90" t="s">
        <v>641</v>
      </c>
      <c r="P90">
        <v>-3.9109674582126672</v>
      </c>
      <c r="Q90">
        <v>6.374860893573171</v>
      </c>
      <c r="R90">
        <v>1.1098927901000053</v>
      </c>
      <c r="S90">
        <v>4.5592410484833295</v>
      </c>
      <c r="T90">
        <v>7.8455843197444466</v>
      </c>
      <c r="U90">
        <v>4.9434553050193841</v>
      </c>
      <c r="V90">
        <v>-7.1700699710659279</v>
      </c>
      <c r="W90">
        <v>13.126043380621908</v>
      </c>
      <c r="X90">
        <v>1.994144362536133</v>
      </c>
      <c r="Y90">
        <v>-15.952651498529775</v>
      </c>
      <c r="Z90">
        <v>18.167528152638496</v>
      </c>
      <c r="AA90">
        <v>4.2000821347952382</v>
      </c>
      <c r="AB90">
        <v>-3.3982874292349976</v>
      </c>
      <c r="AC90">
        <v>9.1092229864351708</v>
      </c>
      <c r="AD90">
        <v>4.1664928969836268</v>
      </c>
      <c r="AE90">
        <v>-0.79384762618845173</v>
      </c>
      <c r="AF90">
        <v>2.9000000074466783</v>
      </c>
      <c r="AG90">
        <v>4.5999999883505041</v>
      </c>
      <c r="AH90">
        <v>6.1000000214728658</v>
      </c>
      <c r="AI90">
        <v>6.0999999864017411</v>
      </c>
      <c r="AJ90">
        <v>5.1000000227848119</v>
      </c>
      <c r="AK90">
        <v>1.0999999711895185</v>
      </c>
      <c r="AL90">
        <v>2.0999999996825807</v>
      </c>
      <c r="AM90">
        <v>3.2000000204495507</v>
      </c>
      <c r="AN90">
        <v>4.4000000080332882</v>
      </c>
      <c r="AO90">
        <v>11.599999996280872</v>
      </c>
      <c r="AP90">
        <v>6.5</v>
      </c>
      <c r="AQ90">
        <v>-28.0999797293575</v>
      </c>
      <c r="AR90">
        <v>1.0255374085929674</v>
      </c>
      <c r="AS90">
        <v>5.4269873668677064</v>
      </c>
      <c r="AT90">
        <v>2.188906814707309</v>
      </c>
      <c r="AU90">
        <v>-0.98517752499138567</v>
      </c>
      <c r="AV90">
        <v>0.56851017608845211</v>
      </c>
      <c r="AW90">
        <v>2.7614019904803229</v>
      </c>
      <c r="AX90">
        <v>4.2660989314540672</v>
      </c>
      <c r="AY90">
        <v>2.3093579952028449</v>
      </c>
      <c r="AZ90">
        <v>3.2629554631013633</v>
      </c>
      <c r="BA90">
        <v>3.2035673032777083</v>
      </c>
      <c r="BB90">
        <v>3.3689749480458602</v>
      </c>
      <c r="BC90">
        <v>4.6109709097379437</v>
      </c>
      <c r="BD90">
        <v>8.084779737823041</v>
      </c>
      <c r="BE90">
        <v>-1.7126830134913149</v>
      </c>
      <c r="BF90">
        <v>3.2559042498813824</v>
      </c>
      <c r="BG90">
        <v>0.96456075225506765</v>
      </c>
      <c r="BH90">
        <v>6.1340829416136415</v>
      </c>
      <c r="BI90">
        <v>6.2628056449911469</v>
      </c>
      <c r="BJ90">
        <v>5.918975670497332</v>
      </c>
    </row>
    <row r="91" spans="1:63">
      <c r="A91" t="s">
        <v>237</v>
      </c>
      <c r="B91" t="s">
        <v>476</v>
      </c>
      <c r="C91" t="s">
        <v>639</v>
      </c>
      <c r="D91" t="s">
        <v>641</v>
      </c>
      <c r="Z91">
        <v>5.7694205032552617</v>
      </c>
      <c r="AA91">
        <v>2.2016759463995896</v>
      </c>
      <c r="AB91">
        <v>5.0043871957895476</v>
      </c>
      <c r="AC91">
        <v>1.0113816706976024</v>
      </c>
      <c r="AD91">
        <v>12.90517886820237</v>
      </c>
      <c r="AE91">
        <v>-2.3305563569181516</v>
      </c>
      <c r="AF91">
        <v>4.4367373622058892</v>
      </c>
      <c r="AG91">
        <v>2.6552621818323701</v>
      </c>
      <c r="AH91">
        <v>-1.2291780794840435</v>
      </c>
      <c r="AI91">
        <v>-1.7585640840493397</v>
      </c>
      <c r="AJ91">
        <v>-1.0222388775823958</v>
      </c>
      <c r="AK91">
        <v>34.745320029065226</v>
      </c>
      <c r="AL91">
        <v>11.033213037527673</v>
      </c>
      <c r="AM91">
        <v>16.668835541841645</v>
      </c>
      <c r="AN91">
        <v>17.486263732393837</v>
      </c>
      <c r="AO91">
        <v>66.579997221589622</v>
      </c>
      <c r="AP91">
        <v>149.97296348796513</v>
      </c>
      <c r="AQ91">
        <v>23.774482329960662</v>
      </c>
      <c r="AR91">
        <v>25.664015441041826</v>
      </c>
      <c r="AS91">
        <v>18.213779956967429</v>
      </c>
      <c r="AT91">
        <v>63.37987542506022</v>
      </c>
      <c r="AU91">
        <v>19.462834035925127</v>
      </c>
      <c r="AV91">
        <v>13.955250316382475</v>
      </c>
      <c r="AW91">
        <v>37.998726855642275</v>
      </c>
      <c r="AX91">
        <v>16.748700605354117</v>
      </c>
      <c r="AY91">
        <v>7.7049176065876708</v>
      </c>
      <c r="AZ91">
        <v>15.282113919485724</v>
      </c>
      <c r="BA91">
        <v>17.799109133381137</v>
      </c>
      <c r="BB91">
        <v>1.3433562880609742</v>
      </c>
      <c r="BC91">
        <v>-8.9241758885180644</v>
      </c>
      <c r="BD91">
        <v>6.5239236298987322</v>
      </c>
      <c r="BE91">
        <v>8.31287184445641</v>
      </c>
      <c r="BF91">
        <v>-4.1331924993421865</v>
      </c>
      <c r="BG91">
        <v>0.41506183647366868</v>
      </c>
      <c r="BH91">
        <v>-9.0890587934143241</v>
      </c>
      <c r="BI91">
        <v>-8.5758821303655708</v>
      </c>
      <c r="BJ91">
        <v>-3.2202281422191419</v>
      </c>
    </row>
    <row r="92" spans="1:63">
      <c r="A92" t="s">
        <v>238</v>
      </c>
      <c r="B92" t="s">
        <v>477</v>
      </c>
      <c r="C92" t="s">
        <v>639</v>
      </c>
      <c r="D92" t="s">
        <v>641</v>
      </c>
      <c r="F92">
        <v>11.149537396528245</v>
      </c>
      <c r="G92">
        <v>1.5335189057628753</v>
      </c>
      <c r="H92">
        <v>10.136055260813265</v>
      </c>
      <c r="I92">
        <v>8.2583402517240785</v>
      </c>
      <c r="J92">
        <v>9.392660849813538</v>
      </c>
      <c r="K92">
        <v>6.0988465331735426</v>
      </c>
      <c r="L92">
        <v>5.4814371660046248</v>
      </c>
      <c r="M92">
        <v>6.6641092519827367</v>
      </c>
      <c r="N92">
        <v>9.8997301718972324</v>
      </c>
      <c r="O92">
        <v>7.9512690950815283</v>
      </c>
      <c r="P92">
        <v>7.8411769987367279</v>
      </c>
      <c r="Q92">
        <v>10.160151128125989</v>
      </c>
      <c r="R92">
        <v>8.0923786518010985</v>
      </c>
      <c r="S92">
        <v>-6.4382405880714373</v>
      </c>
      <c r="T92">
        <v>6.3668087169591843</v>
      </c>
      <c r="U92">
        <v>6.8518979864159206</v>
      </c>
      <c r="V92">
        <v>2.9410016466095925</v>
      </c>
      <c r="W92">
        <v>7.2468633929227479</v>
      </c>
      <c r="X92">
        <v>3.2820802122461572</v>
      </c>
      <c r="Y92">
        <v>0.67713105551274566</v>
      </c>
      <c r="Z92">
        <v>-1.5537212497715842</v>
      </c>
      <c r="AA92">
        <v>-1.1326474984651753</v>
      </c>
      <c r="AB92">
        <v>-1.0786223812638411</v>
      </c>
      <c r="AC92">
        <v>2.0105803986286475</v>
      </c>
      <c r="AD92">
        <v>2.5095565584545767</v>
      </c>
      <c r="AE92">
        <v>0.51766010268838158</v>
      </c>
      <c r="AF92">
        <v>-2.2588635266449444</v>
      </c>
      <c r="AG92">
        <v>4.2878617100780474</v>
      </c>
      <c r="AH92">
        <v>3.7999999965223168</v>
      </c>
      <c r="AI92">
        <v>0</v>
      </c>
      <c r="AJ92">
        <v>3.0999999819080415</v>
      </c>
      <c r="AK92">
        <v>0.70000001189363559</v>
      </c>
      <c r="AL92">
        <v>-1.6000000025816234</v>
      </c>
      <c r="AM92">
        <v>2.00000000655902</v>
      </c>
      <c r="AN92">
        <v>2.099719766833033</v>
      </c>
      <c r="AO92">
        <v>2.8621288464529329</v>
      </c>
      <c r="AP92">
        <v>4.4841991477097025</v>
      </c>
      <c r="AQ92">
        <v>3.8949047724742769</v>
      </c>
      <c r="AR92">
        <v>3.0725966638974711</v>
      </c>
      <c r="AS92">
        <v>3.9197707720082491</v>
      </c>
      <c r="AT92">
        <v>4.1316120764127788</v>
      </c>
      <c r="AU92">
        <v>3.9228718422949669</v>
      </c>
      <c r="AV92">
        <v>5.7945312644415878</v>
      </c>
      <c r="AW92">
        <v>5.0609925647783172</v>
      </c>
      <c r="AX92">
        <v>0.59914205547416088</v>
      </c>
      <c r="AY92">
        <v>5.6524337201578021</v>
      </c>
      <c r="AZ92">
        <v>3.273746857104868</v>
      </c>
      <c r="BA92">
        <v>-0.33517255731206319</v>
      </c>
      <c r="BB92">
        <v>-4.3007336666282043</v>
      </c>
      <c r="BC92">
        <v>-5.4790371077553033</v>
      </c>
      <c r="BD92">
        <v>-9.1324941532294872</v>
      </c>
      <c r="BE92">
        <v>-7.3004939353207305</v>
      </c>
      <c r="BF92">
        <v>-3.241425025065908</v>
      </c>
      <c r="BG92">
        <v>0.73977712349650915</v>
      </c>
      <c r="BH92">
        <v>-0.29090229694254788</v>
      </c>
      <c r="BI92">
        <v>-0.24431474084668992</v>
      </c>
      <c r="BJ92">
        <v>1.3513283886234859</v>
      </c>
      <c r="BK92">
        <v>2</v>
      </c>
    </row>
    <row r="93" spans="1:63">
      <c r="A93" t="s">
        <v>239</v>
      </c>
      <c r="B93" t="s">
        <v>478</v>
      </c>
      <c r="C93" t="s">
        <v>639</v>
      </c>
      <c r="D93" t="s">
        <v>641</v>
      </c>
      <c r="W93">
        <v>5.3414155727312931</v>
      </c>
      <c r="X93">
        <v>5.6020780629316675</v>
      </c>
      <c r="Y93">
        <v>-0.53479093538324207</v>
      </c>
      <c r="Z93">
        <v>1.5341879989680081</v>
      </c>
      <c r="AA93">
        <v>4.1242681667173855</v>
      </c>
      <c r="AB93">
        <v>3.6325756945154666</v>
      </c>
      <c r="AC93">
        <v>3.5684697771872038</v>
      </c>
      <c r="AD93">
        <v>5.9796977522907184</v>
      </c>
      <c r="AE93">
        <v>7.19428120609291</v>
      </c>
      <c r="AF93">
        <v>9.0974215605004218</v>
      </c>
      <c r="AG93">
        <v>2.9667954939614987</v>
      </c>
      <c r="AH93">
        <v>3.7677281618505845</v>
      </c>
      <c r="AI93">
        <v>4.0126102427126682</v>
      </c>
      <c r="AJ93">
        <v>1.3855474180518996</v>
      </c>
      <c r="AK93">
        <v>-0.8511487563914244</v>
      </c>
      <c r="AL93">
        <v>-1.958815581437463</v>
      </c>
      <c r="AM93">
        <v>1.6935560441904158</v>
      </c>
      <c r="AN93">
        <v>2.1294751495986048</v>
      </c>
      <c r="AO93">
        <v>4.4382347160335769</v>
      </c>
      <c r="AP93">
        <v>5.0154946093674511</v>
      </c>
      <c r="AQ93">
        <v>11.742994135580489</v>
      </c>
      <c r="AR93">
        <v>6.9084156772242835</v>
      </c>
      <c r="AS93">
        <v>4.8879521365056178</v>
      </c>
      <c r="AT93">
        <v>-2.0239000407205765</v>
      </c>
      <c r="AU93">
        <v>3.437323529541473</v>
      </c>
      <c r="AV93">
        <v>9.4639734307648808</v>
      </c>
      <c r="AW93">
        <v>-0.64745031608485704</v>
      </c>
      <c r="AX93">
        <v>13.273063867824391</v>
      </c>
      <c r="AY93">
        <v>-3.9926801034410317</v>
      </c>
      <c r="AZ93">
        <v>6.1229102612584825</v>
      </c>
      <c r="BA93">
        <v>0.94905094905095666</v>
      </c>
      <c r="BB93">
        <v>-6.6139089559623727</v>
      </c>
      <c r="BC93">
        <v>-0.51126645437061313</v>
      </c>
      <c r="BD93">
        <v>0.76482534118100887</v>
      </c>
      <c r="BE93">
        <v>-1.1552951764456338</v>
      </c>
      <c r="BF93">
        <v>2.3523009129734191</v>
      </c>
      <c r="BG93">
        <v>7.3431456202381895</v>
      </c>
      <c r="BH93">
        <v>6.43796546053143</v>
      </c>
      <c r="BI93">
        <v>3.6837890929887891</v>
      </c>
      <c r="BJ93">
        <v>3.7303207317193738</v>
      </c>
    </row>
    <row r="94" spans="1:63">
      <c r="A94" t="s">
        <v>240</v>
      </c>
      <c r="B94" t="s">
        <v>479</v>
      </c>
      <c r="C94" t="s">
        <v>639</v>
      </c>
      <c r="D94" t="s">
        <v>641</v>
      </c>
      <c r="P94">
        <v>13.060851350077755</v>
      </c>
      <c r="Q94">
        <v>6.1772735621088231</v>
      </c>
      <c r="R94">
        <v>6.8060089911331971</v>
      </c>
      <c r="S94">
        <v>5.7062539944738404</v>
      </c>
      <c r="T94">
        <v>0.64624014069396196</v>
      </c>
      <c r="U94">
        <v>5.9592085074158234</v>
      </c>
      <c r="V94">
        <v>8.8223152808719902</v>
      </c>
      <c r="W94">
        <v>6.0167172047100621</v>
      </c>
      <c r="X94">
        <v>4.8605974591576313</v>
      </c>
      <c r="Y94">
        <v>8.6760062683695764</v>
      </c>
      <c r="Z94">
        <v>0.66527956270971345</v>
      </c>
      <c r="AA94">
        <v>-4.4196608398768404</v>
      </c>
      <c r="AB94">
        <v>3.4572166678671152</v>
      </c>
      <c r="AC94">
        <v>-5.1796154864588431</v>
      </c>
      <c r="AD94">
        <v>3.6563879784665687</v>
      </c>
      <c r="AE94">
        <v>7.0973227456569106</v>
      </c>
      <c r="AF94">
        <v>5.515872099450192</v>
      </c>
      <c r="AG94">
        <v>5.6036107113413891</v>
      </c>
      <c r="AH94">
        <v>6.6595450236494003</v>
      </c>
      <c r="AI94">
        <v>-11.719532984289941</v>
      </c>
      <c r="AJ94">
        <v>-0.11346459732300218</v>
      </c>
      <c r="AK94">
        <v>-5.1117000323197033</v>
      </c>
      <c r="AL94">
        <v>-5.0279326294251518</v>
      </c>
      <c r="AM94">
        <v>5.9243698014920909</v>
      </c>
      <c r="AN94">
        <v>3.728677489111206</v>
      </c>
      <c r="AO94">
        <v>1.5296373613267917</v>
      </c>
      <c r="AP94">
        <v>1.4689263809697195</v>
      </c>
      <c r="AQ94">
        <v>7.7579817448255142</v>
      </c>
      <c r="AR94">
        <v>1.3778844452400563</v>
      </c>
      <c r="AS94">
        <v>7.1015968818161923</v>
      </c>
      <c r="AT94">
        <v>1.2690350790278728</v>
      </c>
      <c r="AU94">
        <v>-0.9711773106655528</v>
      </c>
      <c r="AV94">
        <v>4.432005652599031</v>
      </c>
      <c r="AW94">
        <v>7.0612853885349267</v>
      </c>
      <c r="AX94">
        <v>4.8338183220558903</v>
      </c>
      <c r="AY94">
        <v>5.5556949008001055</v>
      </c>
      <c r="AZ94">
        <v>2.3524379811805005</v>
      </c>
      <c r="BA94">
        <v>6.1661327018618977</v>
      </c>
      <c r="BB94">
        <v>0.86595232888694795</v>
      </c>
      <c r="BC94">
        <v>1.7358250588966513</v>
      </c>
      <c r="BD94">
        <v>-0.49651939195908312</v>
      </c>
      <c r="BE94">
        <v>1.3941933595562404</v>
      </c>
      <c r="BF94">
        <v>-1.6946646577579685</v>
      </c>
      <c r="BG94">
        <v>5.3127260486868408</v>
      </c>
      <c r="BH94">
        <v>0.31010915026013208</v>
      </c>
      <c r="BI94">
        <v>7.662998894922751</v>
      </c>
    </row>
    <row r="95" spans="1:63">
      <c r="A95" t="s">
        <v>241</v>
      </c>
      <c r="B95" t="s">
        <v>480</v>
      </c>
      <c r="C95" t="s">
        <v>639</v>
      </c>
      <c r="D95" t="s">
        <v>641</v>
      </c>
      <c r="F95">
        <v>4.2985183477980655</v>
      </c>
      <c r="G95">
        <v>3.5365012636245012</v>
      </c>
      <c r="H95">
        <v>9.5410439292501081</v>
      </c>
      <c r="I95">
        <v>4.6329924324323173</v>
      </c>
      <c r="J95">
        <v>4.361769315190628</v>
      </c>
      <c r="K95">
        <v>5.5121039891925108</v>
      </c>
      <c r="L95">
        <v>4.1121756172053381</v>
      </c>
      <c r="M95">
        <v>8.7660350544447567</v>
      </c>
      <c r="N95">
        <v>4.7369090153027713</v>
      </c>
      <c r="O95">
        <v>5.7078835989964745</v>
      </c>
      <c r="P95">
        <v>5.5837545497471268</v>
      </c>
      <c r="Q95">
        <v>7.333051620652725</v>
      </c>
      <c r="R95">
        <v>6.782834331748262</v>
      </c>
      <c r="S95">
        <v>6.3750299040004279</v>
      </c>
      <c r="T95">
        <v>1.9499908256448464</v>
      </c>
      <c r="U95">
        <v>7.387265622600836</v>
      </c>
      <c r="V95">
        <v>7.8092206850392358</v>
      </c>
      <c r="W95">
        <v>4.9966898207162558</v>
      </c>
      <c r="X95">
        <v>4.7134560873444116</v>
      </c>
      <c r="Y95">
        <v>3.7599781639406018</v>
      </c>
      <c r="Z95">
        <v>0.64685861064386074</v>
      </c>
      <c r="AA95">
        <v>-3.5300890086489858</v>
      </c>
      <c r="AB95">
        <v>-2.5720914443402592</v>
      </c>
      <c r="AC95">
        <v>0.49669774858769244</v>
      </c>
      <c r="AD95">
        <v>-0.6093389537877556</v>
      </c>
      <c r="AE95">
        <v>0.14304959815017071</v>
      </c>
      <c r="AF95">
        <v>3.5439833047683891</v>
      </c>
      <c r="AG95">
        <v>3.8923870604378834</v>
      </c>
      <c r="AH95">
        <v>3.9425895186777637</v>
      </c>
      <c r="AI95">
        <v>3.1025631804659497</v>
      </c>
      <c r="AJ95">
        <v>3.6582487465268656</v>
      </c>
      <c r="AK95">
        <v>4.8383388079771947</v>
      </c>
      <c r="AL95">
        <v>3.9271319915911107</v>
      </c>
      <c r="AM95">
        <v>4.0337414773063358</v>
      </c>
      <c r="AN95">
        <v>4.9485475069652551</v>
      </c>
      <c r="AO95">
        <v>2.9577798985965131</v>
      </c>
      <c r="AP95">
        <v>4.3640899320559043</v>
      </c>
      <c r="AQ95">
        <v>4.99352782331637</v>
      </c>
      <c r="AR95">
        <v>3.8470621607669528</v>
      </c>
      <c r="AS95">
        <v>3.6088687451324688</v>
      </c>
      <c r="AT95">
        <v>2.3325741601900205</v>
      </c>
      <c r="AU95">
        <v>3.866626552593118</v>
      </c>
      <c r="AV95">
        <v>2.5307899479337266</v>
      </c>
      <c r="AW95">
        <v>3.1520818345020416</v>
      </c>
      <c r="AX95">
        <v>3.2601110428970514</v>
      </c>
      <c r="AY95">
        <v>5.3797767693112348</v>
      </c>
      <c r="AZ95">
        <v>6.3040565146055485</v>
      </c>
      <c r="BA95">
        <v>3.2811522831034097</v>
      </c>
      <c r="BB95">
        <v>0.52567458980274751</v>
      </c>
      <c r="BC95">
        <v>2.8699028925939416</v>
      </c>
      <c r="BD95">
        <v>4.1619459177637168</v>
      </c>
      <c r="BE95">
        <v>2.970025411982121</v>
      </c>
      <c r="BF95">
        <v>3.6971773383127697</v>
      </c>
      <c r="BG95">
        <v>4.1744006274311971</v>
      </c>
      <c r="BH95">
        <v>4.140044358254741</v>
      </c>
      <c r="BI95">
        <v>3.092487958905707</v>
      </c>
      <c r="BJ95">
        <v>2.7603294727195191</v>
      </c>
    </row>
    <row r="96" spans="1:63">
      <c r="A96" t="s">
        <v>242</v>
      </c>
      <c r="B96" t="s">
        <v>481</v>
      </c>
      <c r="C96" t="s">
        <v>639</v>
      </c>
      <c r="D96" t="s">
        <v>641</v>
      </c>
      <c r="AV96">
        <v>0.92059838895282553</v>
      </c>
      <c r="AW96">
        <v>6.4310148232611226</v>
      </c>
      <c r="AX96">
        <v>3.5354617527319334</v>
      </c>
      <c r="AY96">
        <v>-3.8286423841059616</v>
      </c>
      <c r="AZ96">
        <v>0.8177318700236782</v>
      </c>
      <c r="BA96">
        <v>1.7289220917822803</v>
      </c>
      <c r="BB96">
        <v>0.31472933277380832</v>
      </c>
      <c r="BC96">
        <v>2.0916126333403042</v>
      </c>
      <c r="BD96">
        <v>0.12292562999385837</v>
      </c>
      <c r="BE96">
        <v>2.0257826887661139</v>
      </c>
      <c r="BF96">
        <v>1.8451664661050842</v>
      </c>
      <c r="BG96">
        <v>1.5557306025994535</v>
      </c>
      <c r="BH96">
        <v>0.48477797168897041</v>
      </c>
      <c r="BI96">
        <v>0.34735623311463826</v>
      </c>
    </row>
    <row r="97" spans="1:62">
      <c r="A97" t="s">
        <v>243</v>
      </c>
      <c r="B97" t="s">
        <v>482</v>
      </c>
      <c r="C97" t="s">
        <v>639</v>
      </c>
      <c r="D97" t="s">
        <v>641</v>
      </c>
      <c r="F97">
        <v>4.6895243092694301</v>
      </c>
      <c r="G97">
        <v>1.104925810843298</v>
      </c>
      <c r="H97">
        <v>-12.2786572606378</v>
      </c>
      <c r="I97">
        <v>11.360282379525984</v>
      </c>
      <c r="J97">
        <v>10.54101876149376</v>
      </c>
      <c r="K97">
        <v>5.2332738944958379</v>
      </c>
      <c r="L97">
        <v>4.3136218297614732</v>
      </c>
      <c r="M97">
        <v>1.0248275526754185</v>
      </c>
      <c r="N97">
        <v>6.9943866572848208</v>
      </c>
      <c r="O97">
        <v>4.2554568929529495</v>
      </c>
      <c r="P97">
        <v>3.1128508450375563</v>
      </c>
      <c r="Q97">
        <v>-3.3176709358560004</v>
      </c>
      <c r="R97">
        <v>1.2447193530042711</v>
      </c>
      <c r="S97">
        <v>7.702839949897438</v>
      </c>
      <c r="T97">
        <v>8.4830215125431891</v>
      </c>
      <c r="U97">
        <v>1.5369132783660717</v>
      </c>
      <c r="V97">
        <v>-2.6386796599941249</v>
      </c>
      <c r="W97">
        <v>-1.8061887723650756</v>
      </c>
      <c r="X97">
        <v>-1.8356962606943483</v>
      </c>
      <c r="Y97">
        <v>1.7338897267833602</v>
      </c>
      <c r="Z97">
        <v>1.4961659198440742</v>
      </c>
      <c r="AA97">
        <v>-13.19013448835814</v>
      </c>
      <c r="AB97">
        <v>-6.7923866893052747</v>
      </c>
      <c r="AC97">
        <v>-5.0287378638866187</v>
      </c>
      <c r="AD97">
        <v>2.3996674578282864</v>
      </c>
      <c r="AE97">
        <v>-0.90060223600349332</v>
      </c>
      <c r="AF97">
        <v>0.89939659470510946</v>
      </c>
      <c r="AG97">
        <v>-3.6935331007163796</v>
      </c>
      <c r="AH97">
        <v>-4.9444130877314478</v>
      </c>
      <c r="AI97">
        <v>-3.0380849027970811</v>
      </c>
      <c r="AJ97">
        <v>5.9846099567279367</v>
      </c>
      <c r="AK97">
        <v>7.8314466856895848</v>
      </c>
      <c r="AL97">
        <v>8.213837993760805</v>
      </c>
      <c r="AM97">
        <v>8.5233093525096706</v>
      </c>
      <c r="AN97">
        <v>4.986313614087905</v>
      </c>
      <c r="AO97">
        <v>7.8834667257120543</v>
      </c>
      <c r="AP97">
        <v>6.2269483580383422</v>
      </c>
      <c r="AQ97">
        <v>-1.7085671284326338</v>
      </c>
      <c r="AR97">
        <v>2.9698809778472537</v>
      </c>
      <c r="AS97">
        <v>-1.3767275152925293</v>
      </c>
      <c r="AT97">
        <v>2.2499992968102447</v>
      </c>
      <c r="AU97">
        <v>1.0510007683433429</v>
      </c>
      <c r="AV97">
        <v>-1.0052552495121319</v>
      </c>
      <c r="AW97">
        <v>3.2939247910145326</v>
      </c>
      <c r="AX97">
        <v>-1.9569111555537688</v>
      </c>
      <c r="AY97">
        <v>5.1297954068389089</v>
      </c>
      <c r="AZ97">
        <v>7.0199532229664214</v>
      </c>
      <c r="BA97">
        <v>1.976647053554629</v>
      </c>
      <c r="BB97">
        <v>3.5521582636585265</v>
      </c>
      <c r="BC97">
        <v>4.1384431210316421</v>
      </c>
      <c r="BD97">
        <v>5.196298128692419</v>
      </c>
      <c r="BE97">
        <v>5.2763061430567149</v>
      </c>
      <c r="BF97">
        <v>5.0005649910521299</v>
      </c>
      <c r="BG97">
        <v>3.846923912445007</v>
      </c>
      <c r="BH97">
        <v>3.1624077872062628</v>
      </c>
      <c r="BI97">
        <v>3.3161316547485171</v>
      </c>
      <c r="BJ97">
        <v>2.9246683127795308</v>
      </c>
    </row>
    <row r="98" spans="1:62">
      <c r="A98" t="s">
        <v>244</v>
      </c>
      <c r="B98" t="s">
        <v>483</v>
      </c>
      <c r="C98" t="s">
        <v>639</v>
      </c>
      <c r="D98" t="s">
        <v>641</v>
      </c>
      <c r="F98">
        <v>4.7832020662837778</v>
      </c>
      <c r="G98">
        <v>5.7830140816153062</v>
      </c>
      <c r="H98">
        <v>5.1557208345736711</v>
      </c>
      <c r="I98">
        <v>6.5352796092262366</v>
      </c>
      <c r="J98">
        <v>5.624138807879703</v>
      </c>
      <c r="K98">
        <v>5.9833532265084273</v>
      </c>
      <c r="L98">
        <v>4.5541062761368636</v>
      </c>
      <c r="M98">
        <v>6.1045223533652688</v>
      </c>
      <c r="N98">
        <v>5.8809197224626359</v>
      </c>
      <c r="O98">
        <v>4.2041476588298394</v>
      </c>
      <c r="P98">
        <v>3.9643678627469257</v>
      </c>
      <c r="Q98">
        <v>5.6018239383522968</v>
      </c>
      <c r="R98">
        <v>6.3606476342008165</v>
      </c>
      <c r="S98">
        <v>1.2705664387010955</v>
      </c>
      <c r="T98">
        <v>6.3331999835142483E-2</v>
      </c>
      <c r="U98">
        <v>4.9809220334194606</v>
      </c>
      <c r="V98">
        <v>3.9263050318771917</v>
      </c>
      <c r="W98">
        <v>4.103683949578496</v>
      </c>
      <c r="X98">
        <v>4.2286884440037653</v>
      </c>
      <c r="Y98">
        <v>1.4676674116101793</v>
      </c>
      <c r="Z98">
        <v>1.9177882589985131</v>
      </c>
      <c r="AA98">
        <v>-0.15007446671501157</v>
      </c>
      <c r="AB98">
        <v>2.7338787224935146</v>
      </c>
      <c r="AC98">
        <v>4.5374016974972733</v>
      </c>
      <c r="AD98">
        <v>3.5041863253045875</v>
      </c>
      <c r="AE98">
        <v>3.2883453193384611</v>
      </c>
      <c r="AF98">
        <v>3.4731701218994431</v>
      </c>
      <c r="AG98">
        <v>4.7694745893360135</v>
      </c>
      <c r="AH98">
        <v>3.8061503766187315</v>
      </c>
      <c r="AI98">
        <v>3.1089716473862126</v>
      </c>
      <c r="AJ98">
        <v>1.5996207140357939</v>
      </c>
      <c r="AK98">
        <v>2.1604094142411583</v>
      </c>
      <c r="AL98">
        <v>1.2450686953072108</v>
      </c>
      <c r="AM98">
        <v>3.2193287717305026</v>
      </c>
      <c r="AN98">
        <v>2.8340692868830786</v>
      </c>
      <c r="AO98">
        <v>2.9938414101178665</v>
      </c>
      <c r="AP98">
        <v>3.4148683960737287</v>
      </c>
      <c r="AQ98">
        <v>2.7174295433353137</v>
      </c>
      <c r="AR98">
        <v>3.2214223674895948</v>
      </c>
      <c r="AS98">
        <v>4.002640008511051</v>
      </c>
      <c r="AT98">
        <v>1.4244183846375762</v>
      </c>
      <c r="AU98">
        <v>1.4622176294077747</v>
      </c>
      <c r="AV98">
        <v>2.156826048263369</v>
      </c>
      <c r="AW98">
        <v>3.3239361250262363</v>
      </c>
      <c r="AX98">
        <v>2.7918234705911686</v>
      </c>
      <c r="AY98">
        <v>3.0347295917275972</v>
      </c>
      <c r="AZ98">
        <v>2.6532908754442417</v>
      </c>
      <c r="BA98">
        <v>0.35212392914671398</v>
      </c>
      <c r="BB98">
        <v>-3.4241815701150102</v>
      </c>
      <c r="BC98">
        <v>2.9887091083822952</v>
      </c>
      <c r="BD98">
        <v>1.8834809929610969</v>
      </c>
      <c r="BE98">
        <v>1.2496317627012985</v>
      </c>
      <c r="BF98">
        <v>1.3947067132955056</v>
      </c>
      <c r="BG98">
        <v>2.0156493460459473</v>
      </c>
      <c r="BH98">
        <v>2.3382857817971399</v>
      </c>
      <c r="BI98">
        <v>1.6563413860279468</v>
      </c>
      <c r="BJ98">
        <v>2.2319915882296044</v>
      </c>
    </row>
    <row r="99" spans="1:62">
      <c r="A99" t="s">
        <v>245</v>
      </c>
      <c r="B99" t="s">
        <v>484</v>
      </c>
      <c r="C99" t="s">
        <v>639</v>
      </c>
      <c r="D99" t="s">
        <v>641</v>
      </c>
      <c r="G99">
        <v>14.290632214167104</v>
      </c>
      <c r="H99">
        <v>15.763922110597278</v>
      </c>
      <c r="I99">
        <v>8.6277090730990693</v>
      </c>
      <c r="J99">
        <v>14.642187874262035</v>
      </c>
      <c r="K99">
        <v>1.7949978491980545</v>
      </c>
      <c r="L99">
        <v>1.603370942523739</v>
      </c>
      <c r="M99">
        <v>3.3973631518593947</v>
      </c>
      <c r="N99">
        <v>11.343772446487563</v>
      </c>
      <c r="O99">
        <v>9.2069816170019578</v>
      </c>
      <c r="P99">
        <v>7.2927988809391024</v>
      </c>
      <c r="Q99">
        <v>10.611879949611975</v>
      </c>
      <c r="R99">
        <v>12.279646877526076</v>
      </c>
      <c r="S99">
        <v>2.4151591132358448</v>
      </c>
      <c r="T99">
        <v>0.49207179192391948</v>
      </c>
      <c r="U99">
        <v>16.164024810475539</v>
      </c>
      <c r="V99">
        <v>11.725619089431277</v>
      </c>
      <c r="W99">
        <v>8.2607610531122901</v>
      </c>
      <c r="X99">
        <v>11.556619390850756</v>
      </c>
      <c r="Y99">
        <v>10.108140549738295</v>
      </c>
      <c r="Z99">
        <v>9.2608565438754056</v>
      </c>
      <c r="AA99">
        <v>2.9497490100195023</v>
      </c>
      <c r="AB99">
        <v>5.9770135345018787</v>
      </c>
      <c r="AC99">
        <v>9.9737374549449811</v>
      </c>
      <c r="AD99">
        <v>0.75708654941546172</v>
      </c>
      <c r="AE99">
        <v>11.056174204577914</v>
      </c>
      <c r="AF99">
        <v>13.398465519095268</v>
      </c>
      <c r="AG99">
        <v>8.5116623517225634</v>
      </c>
      <c r="AH99">
        <v>2.277046144861103</v>
      </c>
      <c r="AI99">
        <v>3.8305221856438862</v>
      </c>
      <c r="AJ99">
        <v>5.7019741248303575</v>
      </c>
      <c r="AK99">
        <v>6.2349356630870432</v>
      </c>
      <c r="AL99">
        <v>6.2011692933872808</v>
      </c>
      <c r="AM99">
        <v>6.0361188917158302</v>
      </c>
      <c r="AN99">
        <v>2.3737882510701809</v>
      </c>
      <c r="AO99">
        <v>4.2586111178160309</v>
      </c>
      <c r="AP99">
        <v>5.099710680437326</v>
      </c>
      <c r="AQ99">
        <v>-5.8826725683080952</v>
      </c>
      <c r="AR99">
        <v>2.5066977903923231</v>
      </c>
      <c r="AS99">
        <v>7.6634680370440265</v>
      </c>
      <c r="AT99">
        <v>0.56087081308595543</v>
      </c>
      <c r="AU99">
        <v>1.6566375165199929</v>
      </c>
      <c r="AV99">
        <v>3.0563189187918312</v>
      </c>
      <c r="AW99">
        <v>8.7000254314113477</v>
      </c>
      <c r="AX99">
        <v>7.3882457229844647</v>
      </c>
      <c r="AY99">
        <v>7.0327306548603019</v>
      </c>
      <c r="AZ99">
        <v>6.4648334072695093</v>
      </c>
      <c r="BA99">
        <v>2.127940781067224</v>
      </c>
      <c r="BB99">
        <v>-2.459049592940957</v>
      </c>
      <c r="BC99">
        <v>6.7676825989067879</v>
      </c>
      <c r="BD99">
        <v>4.8146872815267869</v>
      </c>
      <c r="BE99">
        <v>1.7003077975685841</v>
      </c>
      <c r="BF99">
        <v>3.1014888303242429</v>
      </c>
      <c r="BG99">
        <v>2.7624166333646087</v>
      </c>
      <c r="BH99">
        <v>2.3878457103692909</v>
      </c>
      <c r="BI99">
        <v>2.1629232954463902</v>
      </c>
      <c r="BJ99">
        <v>3.7913485596456837</v>
      </c>
    </row>
    <row r="100" spans="1:62">
      <c r="A100" t="s">
        <v>246</v>
      </c>
      <c r="B100" t="s">
        <v>485</v>
      </c>
      <c r="C100" t="s">
        <v>639</v>
      </c>
      <c r="D100" t="s">
        <v>641</v>
      </c>
      <c r="F100">
        <v>1.8556593208204077</v>
      </c>
      <c r="G100">
        <v>5.7648460405448958</v>
      </c>
      <c r="H100">
        <v>3.5804367075503762</v>
      </c>
      <c r="I100">
        <v>5.4166455711632153</v>
      </c>
      <c r="J100">
        <v>9.0371564885594751</v>
      </c>
      <c r="K100">
        <v>5.3738422706956612</v>
      </c>
      <c r="L100">
        <v>5.9775428581695991</v>
      </c>
      <c r="M100">
        <v>6.5981832445984878</v>
      </c>
      <c r="N100">
        <v>0.65543884657029139</v>
      </c>
      <c r="O100">
        <v>3.626720940310463</v>
      </c>
      <c r="P100">
        <v>3.9950036069328121</v>
      </c>
      <c r="Q100">
        <v>5.762304882423706</v>
      </c>
      <c r="R100">
        <v>7.8698525032513658</v>
      </c>
      <c r="S100">
        <v>-1.2276417312355363</v>
      </c>
      <c r="T100">
        <v>2.1306817628165646</v>
      </c>
      <c r="U100">
        <v>10.500693056519353</v>
      </c>
      <c r="V100">
        <v>10.383889090211468</v>
      </c>
      <c r="W100">
        <v>10.005701293052468</v>
      </c>
      <c r="X100">
        <v>4.664420819717165</v>
      </c>
      <c r="Y100">
        <v>0.66848079599346022</v>
      </c>
      <c r="Z100">
        <v>2.5332022301132469</v>
      </c>
      <c r="AA100">
        <v>-1.3912164316581084</v>
      </c>
      <c r="AB100">
        <v>-0.92435230859507556</v>
      </c>
      <c r="AC100">
        <v>4.3456911936784053</v>
      </c>
      <c r="AD100">
        <v>4.1882336954386972</v>
      </c>
      <c r="AE100">
        <v>0.72267685361657641</v>
      </c>
      <c r="AF100">
        <v>6.0313900204031086</v>
      </c>
      <c r="AG100">
        <v>4.6098526858141753</v>
      </c>
      <c r="AH100">
        <v>4.3258527594878871</v>
      </c>
      <c r="AI100">
        <v>9.6880396307511774E-2</v>
      </c>
      <c r="AJ100">
        <v>3.2520338190052058</v>
      </c>
      <c r="AK100">
        <v>5.6242958131698941</v>
      </c>
      <c r="AL100">
        <v>6.2300320356026617</v>
      </c>
      <c r="AM100">
        <v>-1.3032571808757183</v>
      </c>
      <c r="AN100">
        <v>4.0629761164352658</v>
      </c>
      <c r="AO100">
        <v>3.5952497237215795</v>
      </c>
      <c r="AP100">
        <v>4.9937186080496048</v>
      </c>
      <c r="AQ100">
        <v>2.9015854157177614</v>
      </c>
      <c r="AR100">
        <v>-1.8895348931941101</v>
      </c>
      <c r="AS100">
        <v>5.7481481744707565</v>
      </c>
      <c r="AT100">
        <v>2.7231932732138233</v>
      </c>
      <c r="AU100">
        <v>3.7543378611993887</v>
      </c>
      <c r="AV100">
        <v>4.5470380516539564</v>
      </c>
      <c r="AW100">
        <v>6.232302960690987</v>
      </c>
      <c r="AX100">
        <v>6.0505992221597609</v>
      </c>
      <c r="AY100">
        <v>6.5672435517758743</v>
      </c>
      <c r="AZ100">
        <v>6.1883271667800841</v>
      </c>
      <c r="BA100">
        <v>4.2316001100934244</v>
      </c>
      <c r="BB100">
        <v>-2.4316278798801392</v>
      </c>
      <c r="BC100">
        <v>3.7311403443300861</v>
      </c>
      <c r="BD100">
        <v>3.8356906620750806</v>
      </c>
      <c r="BE100">
        <v>4.1286877486693925</v>
      </c>
      <c r="BF100">
        <v>2.7915597574680078</v>
      </c>
      <c r="BG100">
        <v>3.0580805621437008</v>
      </c>
      <c r="BH100">
        <v>3.840079970939513</v>
      </c>
      <c r="BI100">
        <v>3.7521489097110674</v>
      </c>
      <c r="BJ100">
        <v>4.7852979098926198</v>
      </c>
    </row>
    <row r="101" spans="1:62">
      <c r="A101" t="s">
        <v>247</v>
      </c>
      <c r="B101" t="s">
        <v>486</v>
      </c>
      <c r="C101" t="s">
        <v>639</v>
      </c>
      <c r="D101" t="s">
        <v>641</v>
      </c>
      <c r="F101">
        <v>0.2296029678565219</v>
      </c>
      <c r="G101">
        <v>7.0015261107019882</v>
      </c>
      <c r="H101">
        <v>3.2625234423533556</v>
      </c>
      <c r="I101">
        <v>3.532883564162475</v>
      </c>
      <c r="J101">
        <v>4.2156727699674121</v>
      </c>
      <c r="K101">
        <v>2.7414079654960233</v>
      </c>
      <c r="L101">
        <v>2.2619595493646614</v>
      </c>
      <c r="M101">
        <v>2.9799912545807246</v>
      </c>
      <c r="N101">
        <v>4.6430291644878707</v>
      </c>
      <c r="O101">
        <v>4.3467242616184336</v>
      </c>
      <c r="P101">
        <v>4.2095114966340219</v>
      </c>
      <c r="Q101">
        <v>1.7540292917064733</v>
      </c>
      <c r="R101">
        <v>2.9639203343129594</v>
      </c>
      <c r="S101">
        <v>5.6978138954152087</v>
      </c>
      <c r="T101">
        <v>2.1210714034340299</v>
      </c>
      <c r="U101">
        <v>3.9479475598922278</v>
      </c>
      <c r="V101">
        <v>3.7835042219561075</v>
      </c>
      <c r="W101">
        <v>2.3828159229657189</v>
      </c>
      <c r="X101">
        <v>4.1990871477622704E-2</v>
      </c>
      <c r="Y101">
        <v>-0.30595000639928571</v>
      </c>
      <c r="Z101">
        <v>3.9648795048684775</v>
      </c>
      <c r="AA101">
        <v>1.2320916436421498</v>
      </c>
      <c r="AB101">
        <v>0.62587405943826013</v>
      </c>
      <c r="AC101">
        <v>1.2410147732184242</v>
      </c>
      <c r="AD101">
        <v>1.6388538137651665</v>
      </c>
      <c r="AE101">
        <v>3.0558039781578969</v>
      </c>
      <c r="AF101">
        <v>3.3059185834263758</v>
      </c>
      <c r="AG101">
        <v>1.1594779043661703</v>
      </c>
      <c r="AH101">
        <v>2.0321092907712881</v>
      </c>
      <c r="AI101">
        <v>-1.1126190693810685</v>
      </c>
      <c r="AJ101">
        <v>0.85036667278333766</v>
      </c>
      <c r="AK101">
        <v>-0.65455461330317632</v>
      </c>
      <c r="AL101">
        <v>0.68448019558215378</v>
      </c>
      <c r="AM101">
        <v>0.30953684959509076</v>
      </c>
      <c r="AN101">
        <v>4.7454343320012953</v>
      </c>
      <c r="AO101">
        <v>5.4341672586306231</v>
      </c>
      <c r="AP101">
        <v>4.3727123458112516</v>
      </c>
      <c r="AQ101">
        <v>3.553400681041353</v>
      </c>
      <c r="AR101">
        <v>3.022683243291425</v>
      </c>
      <c r="AS101">
        <v>2.777453977215643</v>
      </c>
      <c r="AT101">
        <v>4.2826828900027749</v>
      </c>
      <c r="AU101">
        <v>3.5429568883858593</v>
      </c>
      <c r="AV101">
        <v>4.5660770979853282</v>
      </c>
      <c r="AW101">
        <v>5.5602084764400814</v>
      </c>
      <c r="AX101">
        <v>6.1367445329831583</v>
      </c>
      <c r="AY101">
        <v>6.0650638598918931</v>
      </c>
      <c r="AZ101">
        <v>6.6860745052898238</v>
      </c>
      <c r="BA101">
        <v>6.0210202223056655</v>
      </c>
      <c r="BB101">
        <v>4.2681896891193105</v>
      </c>
      <c r="BC101">
        <v>5.6895971407559358</v>
      </c>
      <c r="BD101">
        <v>4.7389778929778998</v>
      </c>
      <c r="BE101">
        <v>5.7972136230413014</v>
      </c>
      <c r="BF101">
        <v>5.7697918816452614</v>
      </c>
      <c r="BG101">
        <v>5.6078026865564254</v>
      </c>
      <c r="BH101">
        <v>5.0884916002993776</v>
      </c>
      <c r="BI101">
        <v>4.5213663543325566</v>
      </c>
      <c r="BJ101">
        <v>5.2535268167031433</v>
      </c>
    </row>
    <row r="102" spans="1:62">
      <c r="A102" t="s">
        <v>248</v>
      </c>
      <c r="B102" t="s">
        <v>487</v>
      </c>
      <c r="C102" t="s">
        <v>639</v>
      </c>
      <c r="D102" t="s">
        <v>641</v>
      </c>
      <c r="AO102">
        <v>5.8736982527227326</v>
      </c>
      <c r="AP102">
        <v>6.6454741071243717</v>
      </c>
      <c r="AQ102">
        <v>1.8618809088518589</v>
      </c>
      <c r="AR102">
        <v>-0.93549999207250778</v>
      </c>
      <c r="AS102">
        <v>3.7565226871056439</v>
      </c>
      <c r="AT102">
        <v>3.4344043584967778</v>
      </c>
      <c r="AU102">
        <v>5.2464745257856862</v>
      </c>
      <c r="AV102">
        <v>5.557907053956356</v>
      </c>
      <c r="AW102">
        <v>4.0828106715748333</v>
      </c>
      <c r="AX102">
        <v>4.1637017962967775</v>
      </c>
      <c r="AY102">
        <v>4.7852608329601765</v>
      </c>
      <c r="AZ102">
        <v>5.1500049543661675</v>
      </c>
      <c r="BA102">
        <v>2.0533655230175611</v>
      </c>
      <c r="BB102">
        <v>-7.383783012704157</v>
      </c>
      <c r="BC102">
        <v>-1.420441323683491</v>
      </c>
      <c r="BD102">
        <v>-0.32596709038067218</v>
      </c>
      <c r="BE102">
        <v>-2.2446946608324083</v>
      </c>
      <c r="BF102">
        <v>-0.6480346544346105</v>
      </c>
      <c r="BG102">
        <v>-9.6176261808537333E-2</v>
      </c>
      <c r="BH102">
        <v>2.3473496265429787</v>
      </c>
      <c r="BI102">
        <v>3.1654178242422404</v>
      </c>
      <c r="BJ102">
        <v>2.7782826610326765</v>
      </c>
    </row>
    <row r="103" spans="1:62">
      <c r="A103" t="s">
        <v>249</v>
      </c>
      <c r="B103" t="s">
        <v>488</v>
      </c>
      <c r="C103" t="s">
        <v>639</v>
      </c>
      <c r="D103" t="s">
        <v>641</v>
      </c>
      <c r="AP103">
        <v>2.7047134263490591</v>
      </c>
      <c r="AQ103">
        <v>2.1818409576637379</v>
      </c>
      <c r="AR103">
        <v>2.7102473508264495</v>
      </c>
      <c r="AS103">
        <v>0.87005979468143835</v>
      </c>
      <c r="AT103">
        <v>-1.0443748924879372</v>
      </c>
      <c r="AU103">
        <v>-0.25146433893770848</v>
      </c>
      <c r="AV103">
        <v>0.36380034852912502</v>
      </c>
      <c r="AW103">
        <v>-3.5228881659758571</v>
      </c>
      <c r="AX103">
        <v>1.8050112276043535</v>
      </c>
      <c r="AY103">
        <v>2.2492216003236649</v>
      </c>
      <c r="AZ103">
        <v>3.3432790146125058</v>
      </c>
      <c r="BA103">
        <v>0.84394432928634444</v>
      </c>
      <c r="BB103">
        <v>3.0832476875642243</v>
      </c>
      <c r="BC103">
        <v>-5.4977923372738928</v>
      </c>
      <c r="BD103">
        <v>5.5237377543330837</v>
      </c>
      <c r="BE103">
        <v>2.8850960508462578</v>
      </c>
      <c r="BF103">
        <v>4.2340528909557804</v>
      </c>
      <c r="BG103">
        <v>2.8101484983685339</v>
      </c>
      <c r="BH103">
        <v>1.211218343156915</v>
      </c>
      <c r="BI103">
        <v>1.4527070267502893</v>
      </c>
      <c r="BJ103">
        <v>1.173279505456378</v>
      </c>
    </row>
    <row r="104" spans="1:62">
      <c r="A104" t="s">
        <v>250</v>
      </c>
      <c r="B104" t="s">
        <v>489</v>
      </c>
      <c r="C104" t="s">
        <v>639</v>
      </c>
      <c r="D104" t="s">
        <v>641</v>
      </c>
      <c r="AK104">
        <v>-3.0641803449648961</v>
      </c>
      <c r="AL104">
        <v>-0.57610851764231086</v>
      </c>
      <c r="AM104">
        <v>2.9471545571608999</v>
      </c>
      <c r="AN104">
        <v>1.489525474901086</v>
      </c>
      <c r="AO104">
        <v>1.4154782004666799E-2</v>
      </c>
      <c r="AP104">
        <v>3.3401635874009941</v>
      </c>
      <c r="AQ104">
        <v>4.2358477374637289</v>
      </c>
      <c r="AR104">
        <v>3.1868963537781809</v>
      </c>
      <c r="AS104">
        <v>4.2091799316802678</v>
      </c>
      <c r="AT104">
        <v>3.8405104449244334</v>
      </c>
      <c r="AU104">
        <v>4.5282059156188694</v>
      </c>
      <c r="AV104">
        <v>3.8486196617375725</v>
      </c>
      <c r="AW104">
        <v>5.0049180239357156</v>
      </c>
      <c r="AX104">
        <v>4.3882151743406723</v>
      </c>
      <c r="AY104">
        <v>3.8511729670223787</v>
      </c>
      <c r="AZ104">
        <v>0.43476163863991246</v>
      </c>
      <c r="BA104">
        <v>0.85551303744702523</v>
      </c>
      <c r="BB104">
        <v>-6.5999740602607204</v>
      </c>
      <c r="BC104">
        <v>0.68237815140754776</v>
      </c>
      <c r="BD104">
        <v>1.6619167371390944</v>
      </c>
      <c r="BE104">
        <v>-1.6437798988191048</v>
      </c>
      <c r="BF104">
        <v>2.09621670829425</v>
      </c>
      <c r="BG104">
        <v>4.2277333529980012</v>
      </c>
      <c r="BH104">
        <v>3.3671451753610313</v>
      </c>
      <c r="BI104">
        <v>2.2131874903637936</v>
      </c>
      <c r="BJ104">
        <v>3.9887103696585058</v>
      </c>
    </row>
    <row r="105" spans="1:62">
      <c r="A105" t="s">
        <v>1254</v>
      </c>
      <c r="B105" t="s">
        <v>1255</v>
      </c>
      <c r="C105" t="s">
        <v>639</v>
      </c>
      <c r="D105" t="s">
        <v>641</v>
      </c>
      <c r="F105">
        <v>2.490959587589046</v>
      </c>
      <c r="G105">
        <v>3.7477096578954416</v>
      </c>
      <c r="H105">
        <v>4.6786393188020838</v>
      </c>
      <c r="I105">
        <v>7.7950337206148248</v>
      </c>
      <c r="J105">
        <v>5.6143423122161522</v>
      </c>
      <c r="K105">
        <v>4.9577947606243526</v>
      </c>
      <c r="L105">
        <v>4.536824667188526</v>
      </c>
      <c r="M105">
        <v>6.8773406093577591</v>
      </c>
      <c r="N105">
        <v>7.4319995785245112</v>
      </c>
      <c r="O105">
        <v>7.4886136190034591</v>
      </c>
      <c r="P105">
        <v>6.3712465096529343</v>
      </c>
      <c r="Q105">
        <v>6.8196884383530971</v>
      </c>
      <c r="R105">
        <v>7.5200046487548207</v>
      </c>
      <c r="S105">
        <v>5.8621050569085895</v>
      </c>
      <c r="T105">
        <v>4.2773842587187119</v>
      </c>
      <c r="U105">
        <v>6.786917726357089</v>
      </c>
      <c r="V105">
        <v>4.237696418724795</v>
      </c>
      <c r="W105">
        <v>3.157924085513784</v>
      </c>
      <c r="X105">
        <v>4.2441554109720272</v>
      </c>
      <c r="Y105">
        <v>4.1489563108023901</v>
      </c>
      <c r="Z105">
        <v>1.8598282109816751</v>
      </c>
      <c r="AA105">
        <v>2.4141676456639374</v>
      </c>
      <c r="AB105">
        <v>1.0618491221941326</v>
      </c>
      <c r="AC105">
        <v>4.5140098751310802</v>
      </c>
      <c r="AD105">
        <v>4.2793443978454917</v>
      </c>
      <c r="AE105">
        <v>4.2250034736161837</v>
      </c>
      <c r="AF105">
        <v>4.7950658427552213</v>
      </c>
      <c r="AG105">
        <v>3.6254490397796104</v>
      </c>
      <c r="AH105">
        <v>2.8256732032676979</v>
      </c>
      <c r="AI105">
        <v>2.0451757741899002</v>
      </c>
      <c r="AJ105">
        <v>1.0715318911720004</v>
      </c>
      <c r="AK105">
        <v>0.98703546267270781</v>
      </c>
      <c r="AL105">
        <v>3.0564602043095448</v>
      </c>
      <c r="AM105">
        <v>2.6185955223962907</v>
      </c>
      <c r="AN105">
        <v>3.7131767695993858</v>
      </c>
      <c r="AO105">
        <v>4.870241705169633</v>
      </c>
      <c r="AP105">
        <v>5.0350731721254647</v>
      </c>
      <c r="AQ105">
        <v>1.9720616673953373</v>
      </c>
      <c r="AR105">
        <v>3.1384943484024603</v>
      </c>
      <c r="AS105">
        <v>5.6195889391179747</v>
      </c>
      <c r="AT105">
        <v>3.2680600062859213</v>
      </c>
      <c r="AU105">
        <v>4.1121605073735026</v>
      </c>
      <c r="AV105">
        <v>5.3549400821407289</v>
      </c>
      <c r="AW105">
        <v>7.6752767533899657</v>
      </c>
      <c r="AX105">
        <v>6.9899521193966194</v>
      </c>
      <c r="AY105">
        <v>8.0276754817443248</v>
      </c>
      <c r="AZ105">
        <v>8.685698071765799</v>
      </c>
      <c r="BA105">
        <v>5.6296030127446954</v>
      </c>
      <c r="BB105">
        <v>2.0638227360312271</v>
      </c>
      <c r="BC105">
        <v>7.4577440363705563</v>
      </c>
      <c r="BD105">
        <v>6.1847298828627828</v>
      </c>
      <c r="BE105">
        <v>5.0110571971842433</v>
      </c>
      <c r="BF105">
        <v>4.9784036275491701</v>
      </c>
      <c r="BG105">
        <v>4.2686349650852549</v>
      </c>
      <c r="BH105">
        <v>3.8385273344049295</v>
      </c>
      <c r="BI105">
        <v>4.0873083811939921</v>
      </c>
      <c r="BJ105">
        <v>4.8699626745745093</v>
      </c>
    </row>
    <row r="106" spans="1:62">
      <c r="A106" t="s">
        <v>1256</v>
      </c>
      <c r="B106" t="s">
        <v>1257</v>
      </c>
      <c r="C106" t="s">
        <v>639</v>
      </c>
      <c r="D106" t="s">
        <v>641</v>
      </c>
      <c r="F106">
        <v>2.3459547232688891</v>
      </c>
      <c r="G106">
        <v>3.9501945277700941</v>
      </c>
      <c r="H106">
        <v>4.7448256953635592</v>
      </c>
      <c r="I106">
        <v>7.4662034604220793</v>
      </c>
      <c r="J106">
        <v>5.5143641557736913</v>
      </c>
      <c r="K106">
        <v>4.5040249833920143</v>
      </c>
      <c r="L106">
        <v>3.6820305682127525</v>
      </c>
      <c r="M106">
        <v>6.5635204631548447</v>
      </c>
      <c r="N106">
        <v>7.6470108104785197</v>
      </c>
      <c r="O106">
        <v>7.876615966807293</v>
      </c>
      <c r="P106">
        <v>6.4009442423843268</v>
      </c>
      <c r="Q106">
        <v>6.2810498177753686</v>
      </c>
      <c r="R106">
        <v>7.2058083150718204</v>
      </c>
      <c r="S106">
        <v>6.0362635733401078</v>
      </c>
      <c r="T106">
        <v>3.7630625561848206</v>
      </c>
      <c r="U106">
        <v>6.6935195117096669</v>
      </c>
      <c r="V106">
        <v>4.257571259804223</v>
      </c>
      <c r="W106">
        <v>2.9199071121005034</v>
      </c>
      <c r="X106">
        <v>4.1852349374661202</v>
      </c>
      <c r="Y106">
        <v>4.0547705361997828</v>
      </c>
      <c r="Z106">
        <v>1.5957730685189659</v>
      </c>
      <c r="AA106">
        <v>2.3393316152337889</v>
      </c>
      <c r="AB106">
        <v>0.98860776088255875</v>
      </c>
      <c r="AC106">
        <v>4.2396681317428744</v>
      </c>
      <c r="AD106">
        <v>4.3250231884513823</v>
      </c>
      <c r="AE106">
        <v>3.912386768990487</v>
      </c>
      <c r="AF106">
        <v>4.4125282980019449</v>
      </c>
      <c r="AG106">
        <v>3.6826652267728122</v>
      </c>
      <c r="AH106">
        <v>2.8891313285968039</v>
      </c>
      <c r="AI106">
        <v>2.1677899028950804</v>
      </c>
      <c r="AJ106">
        <v>1.0907245279869073</v>
      </c>
      <c r="AK106">
        <v>0.9793306428310018</v>
      </c>
      <c r="AL106">
        <v>2.9595295896727123</v>
      </c>
      <c r="AM106">
        <v>2.5338035903359213</v>
      </c>
      <c r="AN106">
        <v>3.681926726421608</v>
      </c>
      <c r="AO106">
        <v>4.8782719073778225</v>
      </c>
      <c r="AP106">
        <v>4.9204943130316536</v>
      </c>
      <c r="AQ106">
        <v>2.054946521153596</v>
      </c>
      <c r="AR106">
        <v>3.1242406730640226</v>
      </c>
      <c r="AS106">
        <v>5.5138553522458693</v>
      </c>
      <c r="AT106">
        <v>3.3258488936183994</v>
      </c>
      <c r="AU106">
        <v>4.0659725315535695</v>
      </c>
      <c r="AV106">
        <v>5.377095042089735</v>
      </c>
      <c r="AW106">
        <v>7.9569294322388231</v>
      </c>
      <c r="AX106">
        <v>6.9109678321888026</v>
      </c>
      <c r="AY106">
        <v>7.9502844284644993</v>
      </c>
      <c r="AZ106">
        <v>8.5527850233249296</v>
      </c>
      <c r="BA106">
        <v>5.6046922271962103</v>
      </c>
      <c r="BB106">
        <v>2.2494247877837381</v>
      </c>
      <c r="BC106">
        <v>7.3687982171286563</v>
      </c>
      <c r="BD106">
        <v>6.0836777982834036</v>
      </c>
      <c r="BE106">
        <v>5.0241724285922942</v>
      </c>
      <c r="BF106">
        <v>5.0194355124666856</v>
      </c>
      <c r="BG106">
        <v>4.3633860434400447</v>
      </c>
      <c r="BH106">
        <v>3.8444738421002427</v>
      </c>
      <c r="BI106">
        <v>4.0131483818579738</v>
      </c>
      <c r="BJ106">
        <v>4.8394010024974961</v>
      </c>
    </row>
    <row r="107" spans="1:62">
      <c r="A107" t="s">
        <v>1258</v>
      </c>
      <c r="B107" t="s">
        <v>1259</v>
      </c>
      <c r="C107" t="s">
        <v>639</v>
      </c>
      <c r="D107" t="s">
        <v>641</v>
      </c>
      <c r="F107">
        <v>1.210815506671878</v>
      </c>
      <c r="G107">
        <v>5.5619165165286688</v>
      </c>
      <c r="H107">
        <v>5.2625963245004073</v>
      </c>
      <c r="I107">
        <v>4.9080619061632405</v>
      </c>
      <c r="J107">
        <v>4.7151782624429046</v>
      </c>
      <c r="K107">
        <v>0.80567256872848247</v>
      </c>
      <c r="L107">
        <v>-3.6371765138264465</v>
      </c>
      <c r="M107">
        <v>3.674387626961277</v>
      </c>
      <c r="N107">
        <v>9.7003969045603213</v>
      </c>
      <c r="O107">
        <v>11.505468188637096</v>
      </c>
      <c r="P107">
        <v>6.6682942535591252</v>
      </c>
      <c r="Q107">
        <v>1.4455285288057098</v>
      </c>
      <c r="R107">
        <v>4.235747642595129</v>
      </c>
      <c r="S107">
        <v>7.7344349382875208</v>
      </c>
      <c r="T107">
        <v>-1.1647892026037709</v>
      </c>
      <c r="U107">
        <v>5.7476401776574164</v>
      </c>
      <c r="V107">
        <v>4.4609491062371944</v>
      </c>
      <c r="W107">
        <v>0.49460155699918573</v>
      </c>
      <c r="X107">
        <v>3.5689456444044225</v>
      </c>
      <c r="Y107">
        <v>3.0638907985975834</v>
      </c>
      <c r="Z107">
        <v>-1.2305981535381108</v>
      </c>
      <c r="AA107">
        <v>1.5356452649150754</v>
      </c>
      <c r="AB107">
        <v>0.20360266563565688</v>
      </c>
      <c r="AC107">
        <v>1.2740729592979534</v>
      </c>
      <c r="AD107">
        <v>4.8351986623637941</v>
      </c>
      <c r="AE107">
        <v>0.4874052947317864</v>
      </c>
      <c r="AF107">
        <v>0.13120633269478787</v>
      </c>
      <c r="AG107">
        <v>4.3535792319771645</v>
      </c>
      <c r="AH107">
        <v>3.614049812071741</v>
      </c>
      <c r="AI107">
        <v>3.8958764149836327</v>
      </c>
      <c r="AJ107">
        <v>1.3682633146719922</v>
      </c>
      <c r="AK107">
        <v>0.86823977215941284</v>
      </c>
      <c r="AL107">
        <v>1.5631719369014974</v>
      </c>
      <c r="AM107">
        <v>1.3050476919499943</v>
      </c>
      <c r="AN107">
        <v>3.2230528158579688</v>
      </c>
      <c r="AO107">
        <v>4.996584465991603</v>
      </c>
      <c r="AP107">
        <v>3.2498252328981891</v>
      </c>
      <c r="AQ107">
        <v>3.2847556872552559</v>
      </c>
      <c r="AR107">
        <v>2.9154388020416349</v>
      </c>
      <c r="AS107">
        <v>3.9548315682779105</v>
      </c>
      <c r="AT107">
        <v>4.18651324789721</v>
      </c>
      <c r="AU107">
        <v>3.3842533309536265</v>
      </c>
      <c r="AV107">
        <v>5.7031876049105961</v>
      </c>
      <c r="AW107">
        <v>12.088837319694903</v>
      </c>
      <c r="AX107">
        <v>5.7978757830491503</v>
      </c>
      <c r="AY107">
        <v>6.8473563837024187</v>
      </c>
      <c r="AZ107">
        <v>6.6376681121950014</v>
      </c>
      <c r="BA107">
        <v>5.2388636712841929</v>
      </c>
      <c r="BB107">
        <v>4.9852128493551788</v>
      </c>
      <c r="BC107">
        <v>6.0942128911853217</v>
      </c>
      <c r="BD107">
        <v>4.6170001443776272</v>
      </c>
      <c r="BE107">
        <v>5.2176896610253323</v>
      </c>
      <c r="BF107">
        <v>5.623678228588048</v>
      </c>
      <c r="BG107">
        <v>5.7501827266824677</v>
      </c>
      <c r="BH107">
        <v>3.9288057500730673</v>
      </c>
      <c r="BI107">
        <v>2.9623431133534837</v>
      </c>
      <c r="BJ107">
        <v>4.3987208921678587</v>
      </c>
    </row>
    <row r="108" spans="1:62">
      <c r="A108" t="s">
        <v>1260</v>
      </c>
      <c r="B108" t="s">
        <v>1261</v>
      </c>
      <c r="C108" t="s">
        <v>639</v>
      </c>
      <c r="D108" t="s">
        <v>641</v>
      </c>
      <c r="F108">
        <v>1.2760614636696488</v>
      </c>
      <c r="G108">
        <v>4.3185101051666805</v>
      </c>
      <c r="H108">
        <v>7.875208131417395</v>
      </c>
      <c r="I108">
        <v>5.1482313583206292</v>
      </c>
      <c r="J108">
        <v>5.6438351785728571</v>
      </c>
      <c r="K108">
        <v>-0.6111069866744856</v>
      </c>
      <c r="L108">
        <v>-8.8060380077962463</v>
      </c>
      <c r="M108">
        <v>2.0077897847093453</v>
      </c>
      <c r="N108">
        <v>16.521650597173902</v>
      </c>
      <c r="O108">
        <v>18.524958275768896</v>
      </c>
      <c r="P108">
        <v>10.93870225539635</v>
      </c>
      <c r="Q108">
        <v>3.9860390366552423</v>
      </c>
      <c r="R108">
        <v>5.6359752691398768</v>
      </c>
      <c r="S108">
        <v>8.9064342656958786</v>
      </c>
      <c r="T108">
        <v>-2.2451663791630523</v>
      </c>
      <c r="U108">
        <v>6.4629871715377902</v>
      </c>
      <c r="V108">
        <v>5.2782927997848503</v>
      </c>
      <c r="W108">
        <v>-0.82437331957278559</v>
      </c>
      <c r="X108">
        <v>5.9842211711050481</v>
      </c>
      <c r="Y108">
        <v>5.4109365146143773</v>
      </c>
      <c r="Z108">
        <v>-4.7629241866594896</v>
      </c>
      <c r="AA108">
        <v>2.0758458254858141</v>
      </c>
      <c r="AB108">
        <v>-0.33080245141532316</v>
      </c>
      <c r="AC108">
        <v>0.98101415666195635</v>
      </c>
      <c r="AD108">
        <v>7.3531090058101256</v>
      </c>
      <c r="AE108">
        <v>-1.9030542797790702</v>
      </c>
      <c r="AF108">
        <v>-2.8633896104582277</v>
      </c>
      <c r="AG108">
        <v>6.1688665063852568</v>
      </c>
      <c r="AH108">
        <v>4.7666804768649058</v>
      </c>
      <c r="AI108">
        <v>6.7811113171717352</v>
      </c>
      <c r="AJ108">
        <v>1.3355535276829045</v>
      </c>
      <c r="AK108">
        <v>1.2556713461778344</v>
      </c>
      <c r="AL108">
        <v>1.3873737851144625</v>
      </c>
      <c r="AM108">
        <v>1.9510951478515892</v>
      </c>
      <c r="AN108">
        <v>1.8560401752738329</v>
      </c>
      <c r="AO108">
        <v>4.8210449893374374</v>
      </c>
      <c r="AP108">
        <v>2.0420312472060544</v>
      </c>
      <c r="AQ108">
        <v>2.6607850047327872</v>
      </c>
      <c r="AR108">
        <v>1.8804615706610406</v>
      </c>
      <c r="AS108">
        <v>3.8916754074451063</v>
      </c>
      <c r="AT108">
        <v>3.3353469546250096</v>
      </c>
      <c r="AU108">
        <v>2.8509565737434599</v>
      </c>
      <c r="AV108">
        <v>6.0991822137599598</v>
      </c>
      <c r="AW108">
        <v>18.315343504449373</v>
      </c>
      <c r="AX108">
        <v>4.9790670157283898</v>
      </c>
      <c r="AY108">
        <v>7.0308894321632351</v>
      </c>
      <c r="AZ108">
        <v>6.0871697015305557</v>
      </c>
      <c r="BA108">
        <v>4.2300996446545724</v>
      </c>
      <c r="BB108">
        <v>5.2219713694869938</v>
      </c>
      <c r="BC108">
        <v>6.0998743407000973</v>
      </c>
      <c r="BD108">
        <v>4.7898224500303428</v>
      </c>
      <c r="BE108">
        <v>4.5314363618747677</v>
      </c>
      <c r="BF108">
        <v>5.259547077377789</v>
      </c>
      <c r="BG108">
        <v>5.8602278578142801</v>
      </c>
      <c r="BH108">
        <v>3.8337063385303907</v>
      </c>
      <c r="BI108">
        <v>1.5769021669186856</v>
      </c>
      <c r="BJ108">
        <v>2.7328592582126987</v>
      </c>
    </row>
    <row r="109" spans="1:62">
      <c r="A109" t="s">
        <v>251</v>
      </c>
      <c r="B109" t="s">
        <v>490</v>
      </c>
      <c r="C109" t="s">
        <v>639</v>
      </c>
      <c r="D109" t="s">
        <v>641</v>
      </c>
      <c r="F109">
        <v>5.7406458226681281</v>
      </c>
      <c r="G109">
        <v>1.8419777023684247</v>
      </c>
      <c r="H109">
        <v>-2.2370299857165747</v>
      </c>
      <c r="I109">
        <v>3.5296981499379712</v>
      </c>
      <c r="J109">
        <v>1.081589466260553</v>
      </c>
      <c r="K109">
        <v>2.7913468248452489</v>
      </c>
      <c r="L109">
        <v>1.3804028060703644</v>
      </c>
      <c r="M109">
        <v>10.915178571429536</v>
      </c>
      <c r="N109">
        <v>6.8222982491361108</v>
      </c>
      <c r="O109">
        <v>7.5546345139422328</v>
      </c>
      <c r="P109">
        <v>7.0239971974084767</v>
      </c>
      <c r="Q109">
        <v>7.0376432078596167</v>
      </c>
      <c r="R109">
        <v>8.1039755351653042</v>
      </c>
      <c r="S109">
        <v>7.6346729055067044</v>
      </c>
      <c r="T109">
        <v>4.9773008666951171</v>
      </c>
      <c r="U109">
        <v>6.886564973525239</v>
      </c>
      <c r="V109">
        <v>8.7613256010635467</v>
      </c>
      <c r="W109">
        <v>6.7670698576316966</v>
      </c>
      <c r="X109">
        <v>7.3243094855960607</v>
      </c>
      <c r="Y109">
        <v>9.8800775216641767</v>
      </c>
      <c r="Z109">
        <v>7.927156824128744</v>
      </c>
      <c r="AA109">
        <v>2.2464453403637492</v>
      </c>
      <c r="AB109">
        <v>4.1929673681998736</v>
      </c>
      <c r="AC109">
        <v>6.9755278088412354</v>
      </c>
      <c r="AD109">
        <v>2.462143564225542</v>
      </c>
      <c r="AE109">
        <v>5.8750451035986231</v>
      </c>
      <c r="AF109">
        <v>4.9259273649661282</v>
      </c>
      <c r="AG109">
        <v>5.7804984881177006</v>
      </c>
      <c r="AH109">
        <v>7.456586925168466</v>
      </c>
      <c r="AI109">
        <v>7.2421316385646151</v>
      </c>
      <c r="AJ109">
        <v>6.9119828359130935</v>
      </c>
      <c r="AK109">
        <v>6.4975065168271442</v>
      </c>
      <c r="AL109">
        <v>6.4964081204530402</v>
      </c>
      <c r="AM109">
        <v>7.5399710955143888</v>
      </c>
      <c r="AN109">
        <v>8.2200073990349267</v>
      </c>
      <c r="AO109">
        <v>7.8181870767086679</v>
      </c>
      <c r="AP109">
        <v>4.699878853903968</v>
      </c>
      <c r="AQ109">
        <v>-13.126725492381823</v>
      </c>
      <c r="AR109">
        <v>0.79112608199847045</v>
      </c>
      <c r="AS109">
        <v>4.9200677470169012</v>
      </c>
      <c r="AT109">
        <v>3.6434664472149336</v>
      </c>
      <c r="AU109">
        <v>4.4994753908576399</v>
      </c>
      <c r="AV109">
        <v>4.7803691216765429</v>
      </c>
      <c r="AW109">
        <v>5.0308739450168503</v>
      </c>
      <c r="AX109">
        <v>5.6925713038338444</v>
      </c>
      <c r="AY109">
        <v>5.5009517852034833</v>
      </c>
      <c r="AZ109">
        <v>6.3450222266721426</v>
      </c>
      <c r="BA109">
        <v>6.0137036000912332</v>
      </c>
      <c r="BB109">
        <v>4.6288711825615394</v>
      </c>
      <c r="BC109">
        <v>6.2238541806236611</v>
      </c>
      <c r="BD109">
        <v>6.1697842077100802</v>
      </c>
      <c r="BE109">
        <v>6.0300506530561222</v>
      </c>
      <c r="BF109">
        <v>5.5572636889101261</v>
      </c>
      <c r="BG109">
        <v>5.0066684257549952</v>
      </c>
      <c r="BH109">
        <v>4.8763223002212186</v>
      </c>
      <c r="BI109">
        <v>5.0332795915301034</v>
      </c>
      <c r="BJ109">
        <v>5.0676802740897529</v>
      </c>
    </row>
    <row r="110" spans="1:62">
      <c r="A110" t="s">
        <v>1262</v>
      </c>
      <c r="B110" t="s">
        <v>1263</v>
      </c>
      <c r="C110" t="s">
        <v>639</v>
      </c>
      <c r="D110" t="s">
        <v>641</v>
      </c>
      <c r="F110">
        <v>1.1474779885994906</v>
      </c>
      <c r="G110">
        <v>6.7704878342497636</v>
      </c>
      <c r="H110">
        <v>2.7814966330176105</v>
      </c>
      <c r="I110">
        <v>4.6686786300309535</v>
      </c>
      <c r="J110">
        <v>3.7853204015595452</v>
      </c>
      <c r="K110">
        <v>2.2496878168678478</v>
      </c>
      <c r="L110">
        <v>1.4758496635589182</v>
      </c>
      <c r="M110">
        <v>5.131272405024049</v>
      </c>
      <c r="N110">
        <v>3.9146423031287867</v>
      </c>
      <c r="O110">
        <v>4.8292387474034797</v>
      </c>
      <c r="P110">
        <v>2.0921866878016857</v>
      </c>
      <c r="Q110">
        <v>-1.5127456650940019</v>
      </c>
      <c r="R110">
        <v>2.5142315887975144</v>
      </c>
      <c r="S110">
        <v>6.2496365654874637</v>
      </c>
      <c r="T110">
        <v>0.23815890362479308</v>
      </c>
      <c r="U110">
        <v>4.8417237767963002</v>
      </c>
      <c r="V110">
        <v>3.4098574790902632</v>
      </c>
      <c r="W110">
        <v>2.2282409874852931</v>
      </c>
      <c r="X110">
        <v>0.48914220966096877</v>
      </c>
      <c r="Y110">
        <v>-8.7376776886372909E-2</v>
      </c>
      <c r="Z110">
        <v>3.6964923153540781</v>
      </c>
      <c r="AA110">
        <v>0.86860023305649747</v>
      </c>
      <c r="AB110">
        <v>0.85576303255973585</v>
      </c>
      <c r="AC110">
        <v>1.6274992132327242</v>
      </c>
      <c r="AD110">
        <v>1.8415645695597505</v>
      </c>
      <c r="AE110">
        <v>3.3915212324076691</v>
      </c>
      <c r="AF110">
        <v>3.4727784079689741</v>
      </c>
      <c r="AG110">
        <v>2.3075482927230127</v>
      </c>
      <c r="AH110">
        <v>2.3274564594637894</v>
      </c>
      <c r="AI110">
        <v>0.59853957075159769</v>
      </c>
      <c r="AJ110">
        <v>1.4060903275717465</v>
      </c>
      <c r="AK110">
        <v>0.42050879011814857</v>
      </c>
      <c r="AL110">
        <v>1.7671134634445309</v>
      </c>
      <c r="AM110">
        <v>0.57212349349933334</v>
      </c>
      <c r="AN110">
        <v>4.7951574427828945</v>
      </c>
      <c r="AO110">
        <v>5.1944131821013855</v>
      </c>
      <c r="AP110">
        <v>4.5800474532583024</v>
      </c>
      <c r="AQ110">
        <v>3.9552973710449919</v>
      </c>
      <c r="AR110">
        <v>4.013813063754526</v>
      </c>
      <c r="AS110">
        <v>4.0204816332228006</v>
      </c>
      <c r="AT110">
        <v>5.0651230352062555</v>
      </c>
      <c r="AU110">
        <v>3.9255122557049162</v>
      </c>
      <c r="AV110">
        <v>5.313131790497664</v>
      </c>
      <c r="AW110">
        <v>5.9099337843523898</v>
      </c>
      <c r="AX110">
        <v>6.7055998450324239</v>
      </c>
      <c r="AY110">
        <v>6.6471853927589279</v>
      </c>
      <c r="AZ110">
        <v>7.2402313981505557</v>
      </c>
      <c r="BA110">
        <v>6.3311620885523041</v>
      </c>
      <c r="BB110">
        <v>4.7339143314570009</v>
      </c>
      <c r="BC110">
        <v>6.0881757539481356</v>
      </c>
      <c r="BD110">
        <v>4.4326892135919422</v>
      </c>
      <c r="BE110">
        <v>5.9545026722811656</v>
      </c>
      <c r="BF110">
        <v>6.0093858105053215</v>
      </c>
      <c r="BG110">
        <v>5.6344414275775847</v>
      </c>
      <c r="BH110">
        <v>4.0290414977636573</v>
      </c>
      <c r="BI110">
        <v>4.4198700275347278</v>
      </c>
      <c r="BJ110">
        <v>6.1266076268520635</v>
      </c>
    </row>
    <row r="111" spans="1:62">
      <c r="A111" t="s">
        <v>252</v>
      </c>
      <c r="B111" t="s">
        <v>491</v>
      </c>
      <c r="C111" t="s">
        <v>639</v>
      </c>
      <c r="D111" t="s">
        <v>641</v>
      </c>
      <c r="AD111">
        <v>0.41892306120369938</v>
      </c>
      <c r="AE111">
        <v>19.105538336307617</v>
      </c>
      <c r="AF111">
        <v>9.8963467258970326</v>
      </c>
      <c r="AG111">
        <v>11.829356529088102</v>
      </c>
      <c r="AH111">
        <v>6.8452131631995883</v>
      </c>
      <c r="AI111">
        <v>4.1869768155692952</v>
      </c>
      <c r="AJ111">
        <v>1.6049878873369323</v>
      </c>
      <c r="AK111">
        <v>0.78729610433381936</v>
      </c>
      <c r="AL111">
        <v>2.5682760216581499</v>
      </c>
      <c r="AM111">
        <v>4.0036646397328326</v>
      </c>
      <c r="AN111">
        <v>4.2809004738638237</v>
      </c>
      <c r="AO111">
        <v>7.7159964580374947</v>
      </c>
      <c r="AP111">
        <v>8.5815281712289249</v>
      </c>
      <c r="AQ111">
        <v>13.509258736284096</v>
      </c>
      <c r="AR111">
        <v>13.693216226173405</v>
      </c>
      <c r="AS111">
        <v>5.3383642785507277</v>
      </c>
      <c r="AT111">
        <v>5.376166334428234</v>
      </c>
      <c r="AU111">
        <v>5.8689748840422595</v>
      </c>
      <c r="AV111">
        <v>6.3277788827339236</v>
      </c>
      <c r="AW111">
        <v>5.1999967209373636</v>
      </c>
      <c r="AX111">
        <v>5.9000030461392612</v>
      </c>
      <c r="AY111">
        <v>7.7000014984192262</v>
      </c>
      <c r="AZ111">
        <v>7.4570650442900472</v>
      </c>
      <c r="BA111">
        <v>9.8486634200010741</v>
      </c>
      <c r="BB111">
        <v>2.1271511523272721</v>
      </c>
      <c r="BC111">
        <v>9.4158896268499603</v>
      </c>
      <c r="BD111">
        <v>4.8147621463868688</v>
      </c>
      <c r="BE111">
        <v>6.2495406922275549</v>
      </c>
      <c r="BF111">
        <v>4.4935103064348283</v>
      </c>
      <c r="BG111">
        <v>5.0311416202529955</v>
      </c>
      <c r="BH111">
        <v>-3.3999999999999915</v>
      </c>
    </row>
    <row r="112" spans="1:62">
      <c r="A112" t="s">
        <v>253</v>
      </c>
      <c r="B112" t="s">
        <v>492</v>
      </c>
      <c r="C112" t="s">
        <v>639</v>
      </c>
      <c r="D112" t="s">
        <v>641</v>
      </c>
      <c r="F112">
        <v>3.722742532698021</v>
      </c>
      <c r="G112">
        <v>2.9311277366599739</v>
      </c>
      <c r="H112">
        <v>5.9943532609510726</v>
      </c>
      <c r="I112">
        <v>7.4529501223298524</v>
      </c>
      <c r="J112">
        <v>-2.6357701098535387</v>
      </c>
      <c r="K112">
        <v>-5.53287698313909E-2</v>
      </c>
      <c r="L112">
        <v>7.8259630303304561</v>
      </c>
      <c r="M112">
        <v>3.3879291760028423</v>
      </c>
      <c r="N112">
        <v>6.5397002962804152</v>
      </c>
      <c r="O112">
        <v>5.1572297360826553</v>
      </c>
      <c r="P112">
        <v>1.6429303838873608</v>
      </c>
      <c r="Q112">
        <v>-0.55330131237745661</v>
      </c>
      <c r="R112">
        <v>3.2955211352241491</v>
      </c>
      <c r="S112">
        <v>1.1853362603392554</v>
      </c>
      <c r="T112">
        <v>9.1499120148063469</v>
      </c>
      <c r="U112">
        <v>1.6631036366131298</v>
      </c>
      <c r="V112">
        <v>7.2547645858354315</v>
      </c>
      <c r="W112">
        <v>5.7125320890010585</v>
      </c>
      <c r="X112">
        <v>-5.2381827027890893</v>
      </c>
      <c r="Y112">
        <v>6.7358215279987235</v>
      </c>
      <c r="Z112">
        <v>6.0062036238170293</v>
      </c>
      <c r="AA112">
        <v>3.4757332403128061</v>
      </c>
      <c r="AB112">
        <v>7.2888929012462569</v>
      </c>
      <c r="AC112">
        <v>3.8207378559731637</v>
      </c>
      <c r="AD112">
        <v>5.2542992233090189</v>
      </c>
      <c r="AE112">
        <v>4.7765641704891237</v>
      </c>
      <c r="AF112">
        <v>3.9653556339063698</v>
      </c>
      <c r="AG112">
        <v>9.6277829198476752</v>
      </c>
      <c r="AH112">
        <v>5.9473433282657879</v>
      </c>
      <c r="AI112">
        <v>5.5334545630646375</v>
      </c>
      <c r="AJ112">
        <v>1.0568314330819248</v>
      </c>
      <c r="AK112">
        <v>5.4823960215227885</v>
      </c>
      <c r="AL112">
        <v>4.7507762197012795</v>
      </c>
      <c r="AM112">
        <v>6.658924067346021</v>
      </c>
      <c r="AN112">
        <v>7.574491840333522</v>
      </c>
      <c r="AO112">
        <v>7.5495222488652729</v>
      </c>
      <c r="AP112">
        <v>4.049820849067558</v>
      </c>
      <c r="AQ112">
        <v>6.184415820709475</v>
      </c>
      <c r="AR112">
        <v>8.8457555610989829</v>
      </c>
      <c r="AS112">
        <v>3.8409911568980846</v>
      </c>
      <c r="AT112">
        <v>4.8239662639883392</v>
      </c>
      <c r="AU112">
        <v>3.8039753212724321</v>
      </c>
      <c r="AV112">
        <v>7.8603814754530248</v>
      </c>
      <c r="AW112">
        <v>7.9229434184940146</v>
      </c>
      <c r="AX112">
        <v>9.2848246159989287</v>
      </c>
      <c r="AY112">
        <v>9.2639647589363818</v>
      </c>
      <c r="AZ112">
        <v>9.8013603367151205</v>
      </c>
      <c r="BA112">
        <v>3.8909570624956444</v>
      </c>
      <c r="BB112">
        <v>8.4797838969021768</v>
      </c>
      <c r="BC112">
        <v>10.25996306455454</v>
      </c>
      <c r="BD112">
        <v>6.6383637999949343</v>
      </c>
      <c r="BE112">
        <v>5.4563875516470119</v>
      </c>
      <c r="BF112">
        <v>6.3861064009234809</v>
      </c>
      <c r="BG112">
        <v>7.410227605164053</v>
      </c>
      <c r="BH112">
        <v>8.1544250277990784</v>
      </c>
      <c r="BI112">
        <v>7.1126860972615731</v>
      </c>
      <c r="BJ112">
        <v>6.6242271160448212</v>
      </c>
    </row>
    <row r="113" spans="1:62">
      <c r="A113" t="s">
        <v>254</v>
      </c>
      <c r="B113" t="s">
        <v>493</v>
      </c>
      <c r="C113" t="s">
        <v>639</v>
      </c>
      <c r="D113" t="s">
        <v>641</v>
      </c>
    </row>
    <row r="114" spans="1:62">
      <c r="A114" t="s">
        <v>255</v>
      </c>
      <c r="B114" t="s">
        <v>494</v>
      </c>
      <c r="C114" t="s">
        <v>639</v>
      </c>
      <c r="D114" t="s">
        <v>641</v>
      </c>
      <c r="P114">
        <v>3.4698875043622621</v>
      </c>
      <c r="Q114">
        <v>6.4898086109076019</v>
      </c>
      <c r="R114">
        <v>4.7214282286835498</v>
      </c>
      <c r="S114">
        <v>4.2602292550117653</v>
      </c>
      <c r="T114">
        <v>5.6566455691464057</v>
      </c>
      <c r="U114">
        <v>1.3948079026402809</v>
      </c>
      <c r="V114">
        <v>8.2113003805119433</v>
      </c>
      <c r="W114">
        <v>7.1867288202963664</v>
      </c>
      <c r="X114">
        <v>3.0730361100077346</v>
      </c>
      <c r="Y114">
        <v>3.0793292843807336</v>
      </c>
      <c r="Z114">
        <v>3.3252158800849259</v>
      </c>
      <c r="AA114">
        <v>2.2834682626688476</v>
      </c>
      <c r="AB114">
        <v>-0.24430114686376214</v>
      </c>
      <c r="AC114">
        <v>4.3543726851788449</v>
      </c>
      <c r="AD114">
        <v>3.0856149010957097</v>
      </c>
      <c r="AE114">
        <v>-0.42833054412318461</v>
      </c>
      <c r="AF114">
        <v>4.6630911753068744</v>
      </c>
      <c r="AG114">
        <v>5.2174141620407823</v>
      </c>
      <c r="AH114">
        <v>5.813919477374057</v>
      </c>
      <c r="AI114">
        <v>8.4665279346303919</v>
      </c>
      <c r="AJ114">
        <v>1.9296395552333507</v>
      </c>
      <c r="AK114">
        <v>3.3432742794050228</v>
      </c>
      <c r="AL114">
        <v>2.6926091941550396</v>
      </c>
      <c r="AM114">
        <v>5.7558270089227932</v>
      </c>
      <c r="AN114">
        <v>9.6344223042762707</v>
      </c>
      <c r="AO114">
        <v>7.809274791675719</v>
      </c>
      <c r="AP114">
        <v>10.289950511202832</v>
      </c>
      <c r="AQ114">
        <v>8.5001998532641778</v>
      </c>
      <c r="AR114">
        <v>10.617852309035243</v>
      </c>
      <c r="AS114">
        <v>9.5598892229765937</v>
      </c>
      <c r="AT114">
        <v>5.8036373832272687</v>
      </c>
      <c r="AU114">
        <v>6.3092741465944613</v>
      </c>
      <c r="AV114">
        <v>3.1195091034444999</v>
      </c>
      <c r="AW114">
        <v>6.6812276023426165</v>
      </c>
      <c r="AX114">
        <v>6.0063833022987012</v>
      </c>
      <c r="AY114">
        <v>5.521667081023125</v>
      </c>
      <c r="AZ114">
        <v>5.2087163857085841</v>
      </c>
      <c r="BA114">
        <v>-3.9359290675004672</v>
      </c>
      <c r="BB114">
        <v>-4.6267715982967133</v>
      </c>
      <c r="BC114">
        <v>1.8016790333514621</v>
      </c>
      <c r="BD114">
        <v>2.9849077398845054</v>
      </c>
      <c r="BE114">
        <v>3.7154753192481849E-2</v>
      </c>
      <c r="BF114">
        <v>1.6388450031269173</v>
      </c>
      <c r="BG114">
        <v>8.3283793085711153</v>
      </c>
      <c r="BH114">
        <v>25.557268846055507</v>
      </c>
      <c r="BI114">
        <v>5.1414601544868219</v>
      </c>
      <c r="BJ114">
        <v>7.8023816080941231</v>
      </c>
    </row>
    <row r="115" spans="1:62">
      <c r="A115" t="s">
        <v>256</v>
      </c>
      <c r="B115" t="s">
        <v>495</v>
      </c>
      <c r="C115" t="s">
        <v>639</v>
      </c>
      <c r="D115" t="s">
        <v>641</v>
      </c>
      <c r="F115">
        <v>11.477601087423167</v>
      </c>
      <c r="G115">
        <v>8.5904329652485245</v>
      </c>
      <c r="H115">
        <v>7.2744560687307001</v>
      </c>
      <c r="I115">
        <v>9.1939385547378407</v>
      </c>
      <c r="J115">
        <v>17.217673204866045</v>
      </c>
      <c r="K115">
        <v>11.239947920626719</v>
      </c>
      <c r="L115">
        <v>11.632863402495232</v>
      </c>
      <c r="M115">
        <v>14.808076707225197</v>
      </c>
      <c r="N115">
        <v>16.333857410256599</v>
      </c>
      <c r="O115">
        <v>11.122588689001105</v>
      </c>
      <c r="P115">
        <v>14.420191956938751</v>
      </c>
      <c r="Q115">
        <v>14.415347273679728</v>
      </c>
      <c r="R115">
        <v>8.563301360816709</v>
      </c>
      <c r="S115">
        <v>6.496854147200068</v>
      </c>
      <c r="T115">
        <v>-2.4193321573208237</v>
      </c>
      <c r="U115">
        <v>17.233630781523772</v>
      </c>
      <c r="V115">
        <v>-4.0648887286257889</v>
      </c>
      <c r="W115">
        <v>-14.052170485756179</v>
      </c>
      <c r="X115">
        <v>-10.513983976248937</v>
      </c>
      <c r="Y115">
        <v>-27.526473202220117</v>
      </c>
      <c r="Z115">
        <v>-5.1760383946284065</v>
      </c>
      <c r="AA115">
        <v>27.210412509913667</v>
      </c>
      <c r="AB115">
        <v>8.5625248817389661</v>
      </c>
      <c r="AC115">
        <v>-8.7851928304531839</v>
      </c>
      <c r="AD115">
        <v>2.1522129956209142</v>
      </c>
      <c r="AE115">
        <v>-10.206238980935424</v>
      </c>
      <c r="AF115">
        <v>0.64851718927620539</v>
      </c>
      <c r="AG115">
        <v>-5.3962111373600692</v>
      </c>
      <c r="AH115">
        <v>6.0208743078953688</v>
      </c>
      <c r="AI115">
        <v>13.833780013285306</v>
      </c>
      <c r="AJ115">
        <v>12.38338222336985</v>
      </c>
      <c r="AK115">
        <v>2.8347277249581566</v>
      </c>
      <c r="AL115">
        <v>1.0399978839930668</v>
      </c>
      <c r="AM115">
        <v>-1.5115877495630912</v>
      </c>
      <c r="AN115">
        <v>2.2826610732089136</v>
      </c>
      <c r="AO115">
        <v>5.1732834862363859</v>
      </c>
      <c r="AP115">
        <v>0.48204687050564132</v>
      </c>
      <c r="AQ115">
        <v>2.1778231329428337</v>
      </c>
      <c r="AR115">
        <v>0.85545860729587275</v>
      </c>
      <c r="AS115">
        <v>5.8580665999589741</v>
      </c>
      <c r="AT115">
        <v>0.77863873314450416</v>
      </c>
      <c r="AU115">
        <v>7.2655511302906746</v>
      </c>
      <c r="AV115">
        <v>8.7345844349166128</v>
      </c>
      <c r="AW115">
        <v>4.3745092765687019</v>
      </c>
      <c r="AX115">
        <v>3.1898040872884224</v>
      </c>
      <c r="AY115">
        <v>4.9997952618114425</v>
      </c>
      <c r="AZ115">
        <v>8.1557735235861344</v>
      </c>
      <c r="BA115">
        <v>0.25085655349397484</v>
      </c>
      <c r="BB115">
        <v>1.0073854579048032</v>
      </c>
      <c r="BC115">
        <v>5.7979383016943444</v>
      </c>
      <c r="BD115">
        <v>2.6457179180642925</v>
      </c>
      <c r="BE115">
        <v>-7.4445570297594656</v>
      </c>
      <c r="BF115">
        <v>-0.19407347101598305</v>
      </c>
      <c r="BG115">
        <v>4.6034188798885793</v>
      </c>
      <c r="BH115">
        <v>-1.3206451197332001</v>
      </c>
      <c r="BI115">
        <v>13.396228065959463</v>
      </c>
      <c r="BJ115">
        <v>4.3000150807972091</v>
      </c>
    </row>
    <row r="116" spans="1:62">
      <c r="A116" t="s">
        <v>257</v>
      </c>
      <c r="B116" t="s">
        <v>496</v>
      </c>
      <c r="C116" t="s">
        <v>639</v>
      </c>
      <c r="D116" t="s">
        <v>641</v>
      </c>
      <c r="N116">
        <v>3.2441890139700575</v>
      </c>
      <c r="O116">
        <v>4.5443572613065157</v>
      </c>
      <c r="P116">
        <v>5.3745546418272738</v>
      </c>
      <c r="Q116">
        <v>3.7352980335781325</v>
      </c>
      <c r="R116">
        <v>4.4187599109686317</v>
      </c>
      <c r="S116">
        <v>16.113366914891387</v>
      </c>
      <c r="T116">
        <v>12.490662870632832</v>
      </c>
      <c r="U116">
        <v>17.175102812967012</v>
      </c>
      <c r="V116">
        <v>1.8999625448414861</v>
      </c>
      <c r="W116">
        <v>17.056963066864526</v>
      </c>
      <c r="X116">
        <v>20.869255313038295</v>
      </c>
      <c r="Y116">
        <v>24.753727133495346</v>
      </c>
      <c r="Z116">
        <v>-0.72872806821607128</v>
      </c>
      <c r="AA116">
        <v>3.4339779813351328</v>
      </c>
      <c r="AB116">
        <v>-13.073312790859902</v>
      </c>
      <c r="AC116">
        <v>-1.4852420753107225</v>
      </c>
      <c r="AD116">
        <v>1.4538966590042008</v>
      </c>
      <c r="AE116">
        <v>4.6475909439626548</v>
      </c>
      <c r="AF116">
        <v>9.305281575423237</v>
      </c>
      <c r="AG116">
        <v>-1.9037033782467461E-2</v>
      </c>
      <c r="AH116">
        <v>-3.1185355469116161</v>
      </c>
      <c r="AI116">
        <v>57.817829028854192</v>
      </c>
      <c r="AJ116">
        <v>-64.047106575236654</v>
      </c>
      <c r="AK116">
        <v>32.592207832847635</v>
      </c>
      <c r="AL116">
        <v>30.289831744343672</v>
      </c>
      <c r="AM116">
        <v>3.8545312927015516</v>
      </c>
      <c r="AN116">
        <v>2.1200216349641181</v>
      </c>
      <c r="AO116">
        <v>11.020787407353467</v>
      </c>
      <c r="AP116">
        <v>21.237935364313017</v>
      </c>
      <c r="AQ116">
        <v>34.857094706092994</v>
      </c>
      <c r="AR116">
        <v>17.582266414077054</v>
      </c>
      <c r="AS116">
        <v>1.4064747348367206</v>
      </c>
      <c r="AT116">
        <v>2.3053166703058281</v>
      </c>
      <c r="AU116">
        <v>-6.9001806893364943</v>
      </c>
      <c r="AV116">
        <v>-33.10083738264062</v>
      </c>
      <c r="AW116">
        <v>54.157774294864936</v>
      </c>
      <c r="AX116">
        <v>4.4006174091879728</v>
      </c>
      <c r="AY116">
        <v>10.158199117279665</v>
      </c>
      <c r="AZ116">
        <v>1.3775981475985049</v>
      </c>
      <c r="BA116">
        <v>8.2281071038327696</v>
      </c>
      <c r="BB116">
        <v>3.3792990944277363</v>
      </c>
      <c r="BC116">
        <v>6.4025648447119181</v>
      </c>
      <c r="BD116">
        <v>7.5464712004259979</v>
      </c>
      <c r="BE116">
        <v>13.936430173753706</v>
      </c>
      <c r="BF116">
        <v>7.6000000000000085</v>
      </c>
      <c r="BG116">
        <v>0.69999999999987494</v>
      </c>
      <c r="BH116">
        <v>4.8000000000002245</v>
      </c>
      <c r="BI116">
        <v>11.000000000000114</v>
      </c>
      <c r="BJ116">
        <v>-0.78008842757029129</v>
      </c>
    </row>
    <row r="117" spans="1:62">
      <c r="A117" t="s">
        <v>258</v>
      </c>
      <c r="B117" t="s">
        <v>497</v>
      </c>
      <c r="C117" t="s">
        <v>639</v>
      </c>
      <c r="D117" t="s">
        <v>641</v>
      </c>
      <c r="F117">
        <v>-8.4661946292214907E-2</v>
      </c>
      <c r="G117">
        <v>8.3137127442351755</v>
      </c>
      <c r="H117">
        <v>10.283382872050666</v>
      </c>
      <c r="I117">
        <v>9.9165440144299595</v>
      </c>
      <c r="J117">
        <v>7.3717292987070238</v>
      </c>
      <c r="K117">
        <v>8.735933476069917</v>
      </c>
      <c r="L117">
        <v>-1.2672618627382519</v>
      </c>
      <c r="M117">
        <v>-5.4749063460469785</v>
      </c>
      <c r="N117">
        <v>2.3745880271907254</v>
      </c>
      <c r="AP117">
        <v>5.1039645672458391</v>
      </c>
      <c r="AQ117">
        <v>7.0186080350749194</v>
      </c>
      <c r="AR117">
        <v>3.8944940797623389</v>
      </c>
      <c r="AS117">
        <v>4.6029920885223135</v>
      </c>
      <c r="AT117">
        <v>3.927535516076901</v>
      </c>
      <c r="AU117">
        <v>0.55050496162725437</v>
      </c>
      <c r="AV117">
        <v>2.356712931706312</v>
      </c>
      <c r="AW117">
        <v>8.0742886851061826</v>
      </c>
      <c r="AX117">
        <v>6.3905264752380759</v>
      </c>
      <c r="AY117">
        <v>5.0171874356297934</v>
      </c>
      <c r="AZ117">
        <v>9.4282806164375188</v>
      </c>
      <c r="BA117">
        <v>1.6589137461150614</v>
      </c>
      <c r="BB117">
        <v>-6.5052544195324629</v>
      </c>
      <c r="BC117">
        <v>-3.6056369832853079</v>
      </c>
      <c r="BD117">
        <v>1.9630239751195404</v>
      </c>
      <c r="BE117">
        <v>1.3192600914824624</v>
      </c>
      <c r="BF117">
        <v>4.3081378698682755</v>
      </c>
      <c r="BG117">
        <v>2.2003468907579702</v>
      </c>
      <c r="BH117">
        <v>4.311317806163089</v>
      </c>
      <c r="BI117">
        <v>7.4814502385648325</v>
      </c>
      <c r="BJ117">
        <v>3.6422268023882367</v>
      </c>
    </row>
    <row r="118" spans="1:62">
      <c r="A118" t="s">
        <v>259</v>
      </c>
      <c r="B118" t="s">
        <v>498</v>
      </c>
      <c r="C118" t="s">
        <v>639</v>
      </c>
      <c r="D118" t="s">
        <v>641</v>
      </c>
      <c r="F118">
        <v>11.203885617468373</v>
      </c>
      <c r="G118">
        <v>10.156117157656652</v>
      </c>
      <c r="H118">
        <v>10.695712975142825</v>
      </c>
      <c r="I118">
        <v>7.9371919750297764</v>
      </c>
      <c r="J118">
        <v>9.0939655991650881</v>
      </c>
      <c r="K118">
        <v>-7.9644772423321797E-2</v>
      </c>
      <c r="L118">
        <v>2.9950201657722175</v>
      </c>
      <c r="M118">
        <v>16.241956813261751</v>
      </c>
      <c r="N118">
        <v>13.565703506413058</v>
      </c>
      <c r="O118">
        <v>7.3073296672578039</v>
      </c>
      <c r="P118">
        <v>5.1463518361857439</v>
      </c>
      <c r="Q118">
        <v>12.146554602107912</v>
      </c>
      <c r="R118">
        <v>5.5874638049629368</v>
      </c>
      <c r="S118">
        <v>6.4761613432731622</v>
      </c>
      <c r="T118">
        <v>3.242819522603682</v>
      </c>
      <c r="U118">
        <v>0.32250320619911577</v>
      </c>
      <c r="V118">
        <v>1.0352991656817494</v>
      </c>
      <c r="W118">
        <v>5.5550872223014096</v>
      </c>
      <c r="X118">
        <v>6.2078157404274634</v>
      </c>
      <c r="Y118">
        <v>1.6704416346857016</v>
      </c>
      <c r="Z118">
        <v>5.3399269420665121</v>
      </c>
      <c r="AA118">
        <v>2.0824999850005241</v>
      </c>
      <c r="AB118">
        <v>3.3591015483527684</v>
      </c>
      <c r="AC118">
        <v>0.93321369846981383</v>
      </c>
      <c r="AD118">
        <v>4.0369403205680072</v>
      </c>
      <c r="AE118">
        <v>4.1901445967895654</v>
      </c>
      <c r="AF118">
        <v>7.1397113357741802</v>
      </c>
      <c r="AG118">
        <v>2.9100162292961045</v>
      </c>
      <c r="AH118">
        <v>0.57474682020293244</v>
      </c>
      <c r="AI118">
        <v>7.3151991888688883</v>
      </c>
      <c r="AJ118">
        <v>7.7261151473217353</v>
      </c>
      <c r="AK118">
        <v>7.7592661088438604</v>
      </c>
      <c r="AL118">
        <v>4.1167563923395534</v>
      </c>
      <c r="AM118">
        <v>7.4278452617449346</v>
      </c>
      <c r="AN118">
        <v>6.6029248267390557</v>
      </c>
      <c r="AO118">
        <v>5.3143861936902397</v>
      </c>
      <c r="AP118">
        <v>3.6613931785904441</v>
      </c>
      <c r="AQ118">
        <v>4.1665880555001849</v>
      </c>
      <c r="AR118">
        <v>3.6158388826704027</v>
      </c>
      <c r="AS118">
        <v>8.1690517636296818</v>
      </c>
      <c r="AT118">
        <v>2.5295315210712488E-2</v>
      </c>
      <c r="AU118">
        <v>0.1618297054349398</v>
      </c>
      <c r="AV118">
        <v>0.76756611626190363</v>
      </c>
      <c r="AW118">
        <v>4.5697153417601442</v>
      </c>
      <c r="AX118">
        <v>4.1334463703372393</v>
      </c>
      <c r="AY118">
        <v>5.2108212563900054</v>
      </c>
      <c r="AZ118">
        <v>5.7735533187192658</v>
      </c>
      <c r="BA118">
        <v>2.9883954486906532</v>
      </c>
      <c r="BB118">
        <v>1.3816071100411875</v>
      </c>
      <c r="BC118">
        <v>5.2239039287924243</v>
      </c>
      <c r="BD118">
        <v>4.6578312098704657</v>
      </c>
      <c r="BE118">
        <v>1.9425076876547394</v>
      </c>
      <c r="BF118">
        <v>4.1111552064500216</v>
      </c>
      <c r="BG118">
        <v>3.4101365146224083</v>
      </c>
      <c r="BH118">
        <v>3.0379438989901217</v>
      </c>
      <c r="BI118">
        <v>4.0943355914576216</v>
      </c>
      <c r="BJ118">
        <v>3.3315627940096988</v>
      </c>
    </row>
    <row r="119" spans="1:62">
      <c r="A119" t="s">
        <v>260</v>
      </c>
      <c r="B119" t="s">
        <v>499</v>
      </c>
      <c r="C119" t="s">
        <v>639</v>
      </c>
      <c r="D119" t="s">
        <v>641</v>
      </c>
      <c r="F119">
        <v>8.207245913847629</v>
      </c>
      <c r="G119">
        <v>6.2036504578713902</v>
      </c>
      <c r="H119">
        <v>5.6097279781982934</v>
      </c>
      <c r="I119">
        <v>2.7977022791149295</v>
      </c>
      <c r="J119">
        <v>3.2680237196417465</v>
      </c>
      <c r="K119">
        <v>5.9847942251971915</v>
      </c>
      <c r="L119">
        <v>7.1786124655617698</v>
      </c>
      <c r="M119">
        <v>6.5445546547054079</v>
      </c>
      <c r="N119">
        <v>6.0980599955859986</v>
      </c>
      <c r="O119">
        <v>5.2686929654196746</v>
      </c>
      <c r="P119">
        <v>1.8181079918876861</v>
      </c>
      <c r="Q119">
        <v>3.6904857426673914</v>
      </c>
      <c r="R119">
        <v>7.1258623050650414</v>
      </c>
      <c r="S119">
        <v>5.5001411357714147</v>
      </c>
      <c r="T119">
        <v>-2.0901629242334963</v>
      </c>
      <c r="U119">
        <v>7.1253851550940936</v>
      </c>
      <c r="V119">
        <v>2.5605007973499312</v>
      </c>
      <c r="W119">
        <v>3.2401398025085939</v>
      </c>
      <c r="X119">
        <v>5.959159445859342</v>
      </c>
      <c r="Y119">
        <v>3.4300163804981167</v>
      </c>
      <c r="Z119">
        <v>0.84422762725048983</v>
      </c>
      <c r="AA119">
        <v>0.4135856652994363</v>
      </c>
      <c r="AB119">
        <v>1.1692034923336507</v>
      </c>
      <c r="AC119">
        <v>3.2258523836668616</v>
      </c>
      <c r="AD119">
        <v>2.7980857272685853</v>
      </c>
      <c r="AE119">
        <v>2.8599718884065624</v>
      </c>
      <c r="AF119">
        <v>3.1919606144327872</v>
      </c>
      <c r="AG119">
        <v>4.1943772729971158</v>
      </c>
      <c r="AH119">
        <v>3.3883835085791105</v>
      </c>
      <c r="AI119">
        <v>1.9857749033687782</v>
      </c>
      <c r="AJ119">
        <v>1.538447551577633</v>
      </c>
      <c r="AK119">
        <v>0.8342754700632895</v>
      </c>
      <c r="AL119">
        <v>-0.8528057578927104</v>
      </c>
      <c r="AM119">
        <v>2.1510236451369309</v>
      </c>
      <c r="AN119">
        <v>2.8868367394043588</v>
      </c>
      <c r="AO119">
        <v>1.2863694039148186</v>
      </c>
      <c r="AP119">
        <v>1.8353619896630136</v>
      </c>
      <c r="AQ119">
        <v>1.616076033605566</v>
      </c>
      <c r="AR119">
        <v>1.5598502802657492</v>
      </c>
      <c r="AS119">
        <v>3.7101065868926071</v>
      </c>
      <c r="AT119">
        <v>1.7721887614099501</v>
      </c>
      <c r="AU119">
        <v>0.24854743956910852</v>
      </c>
      <c r="AV119">
        <v>0.15131818840843891</v>
      </c>
      <c r="AW119">
        <v>1.5819388612924286</v>
      </c>
      <c r="AX119">
        <v>0.94966625764865853</v>
      </c>
      <c r="AY119">
        <v>2.0065866547446944</v>
      </c>
      <c r="AZ119">
        <v>1.4738685466187746</v>
      </c>
      <c r="BA119">
        <v>-1.0504028348038332</v>
      </c>
      <c r="BB119">
        <v>-5.4820550401474435</v>
      </c>
      <c r="BC119">
        <v>1.6865234030892111</v>
      </c>
      <c r="BD119">
        <v>0.5766230221042008</v>
      </c>
      <c r="BE119">
        <v>-2.8190137792549308</v>
      </c>
      <c r="BF119">
        <v>-1.7281608024923116</v>
      </c>
      <c r="BG119">
        <v>0.11367323787827388</v>
      </c>
      <c r="BH119">
        <v>0.9519588718509624</v>
      </c>
      <c r="BI119">
        <v>0.85826263000832625</v>
      </c>
      <c r="BJ119">
        <v>1.5022913719727313</v>
      </c>
    </row>
    <row r="120" spans="1:62">
      <c r="A120" t="s">
        <v>261</v>
      </c>
      <c r="B120" t="s">
        <v>500</v>
      </c>
      <c r="C120" t="s">
        <v>639</v>
      </c>
      <c r="D120" t="s">
        <v>641</v>
      </c>
      <c r="L120">
        <v>1.8086385189193237</v>
      </c>
      <c r="M120">
        <v>5.7441322156209509</v>
      </c>
      <c r="N120">
        <v>5.5746738707045864</v>
      </c>
      <c r="O120">
        <v>12.06440903901786</v>
      </c>
      <c r="P120">
        <v>2.4580734517392102</v>
      </c>
      <c r="Q120">
        <v>18.008555291937384</v>
      </c>
      <c r="R120">
        <v>-5.4855090911617594</v>
      </c>
      <c r="S120">
        <v>-4.2292613098654357</v>
      </c>
      <c r="T120">
        <v>-0.25609225691437132</v>
      </c>
      <c r="U120">
        <v>-6.6942450951282524</v>
      </c>
      <c r="V120">
        <v>-2.5975486976381035</v>
      </c>
      <c r="W120">
        <v>-5.3700314800977367E-2</v>
      </c>
      <c r="X120">
        <v>-1.0600413173036429</v>
      </c>
      <c r="Y120">
        <v>-5.7141592459271635</v>
      </c>
      <c r="Z120">
        <v>2.6394479940871918</v>
      </c>
      <c r="AA120">
        <v>2.0692316240256616</v>
      </c>
      <c r="AB120">
        <v>1.9090784023816383</v>
      </c>
      <c r="AC120">
        <v>-1.5423457996957524</v>
      </c>
      <c r="AD120">
        <v>-2.9436355749660805</v>
      </c>
      <c r="AE120">
        <v>1.8825881854486681</v>
      </c>
      <c r="AF120">
        <v>7.8503548269060133</v>
      </c>
      <c r="AG120">
        <v>3.9743020154030262</v>
      </c>
      <c r="AH120">
        <v>7.1733043456580106</v>
      </c>
      <c r="AI120">
        <v>4.2005351147029018</v>
      </c>
      <c r="AJ120">
        <v>4.8382387532441413</v>
      </c>
      <c r="AK120">
        <v>1.95554250245047</v>
      </c>
      <c r="AL120">
        <v>9.4171025670875395</v>
      </c>
      <c r="AM120">
        <v>1.3833898027364882</v>
      </c>
      <c r="AN120">
        <v>2.3499570414782909</v>
      </c>
      <c r="AO120">
        <v>-0.11373120611553134</v>
      </c>
      <c r="AP120">
        <v>-1.1404598723546258</v>
      </c>
      <c r="AQ120">
        <v>-2.3345535433781777</v>
      </c>
      <c r="AR120">
        <v>1.0476738707379383</v>
      </c>
      <c r="AS120">
        <v>0.87870354796235972</v>
      </c>
      <c r="AT120">
        <v>1.3449295639669714</v>
      </c>
      <c r="AU120">
        <v>1.9972909440715512</v>
      </c>
      <c r="AV120">
        <v>3.6663175927902074</v>
      </c>
      <c r="AW120">
        <v>1.3237250997782724</v>
      </c>
      <c r="AX120">
        <v>0.89379793594500256</v>
      </c>
      <c r="AY120">
        <v>2.899125349588715</v>
      </c>
      <c r="AZ120">
        <v>1.4319540366511774</v>
      </c>
      <c r="BA120">
        <v>-0.81173670328081471</v>
      </c>
      <c r="BB120">
        <v>-4.3365363489719897</v>
      </c>
      <c r="BC120">
        <v>-1.4662955510151221</v>
      </c>
      <c r="BD120">
        <v>1.7314652783061462</v>
      </c>
      <c r="BE120">
        <v>-0.62395828881577131</v>
      </c>
      <c r="BF120">
        <v>0.49874090320484754</v>
      </c>
      <c r="BG120">
        <v>0.68276667898912535</v>
      </c>
      <c r="BH120">
        <v>0.89265159197995558</v>
      </c>
      <c r="BI120">
        <v>1.3735273605526999</v>
      </c>
      <c r="BJ120">
        <v>0.48148851587046693</v>
      </c>
    </row>
    <row r="121" spans="1:62">
      <c r="A121" t="s">
        <v>262</v>
      </c>
      <c r="B121" t="s">
        <v>501</v>
      </c>
      <c r="C121" t="s">
        <v>639</v>
      </c>
      <c r="D121" t="s">
        <v>641</v>
      </c>
      <c r="U121">
        <v>24.309572157516016</v>
      </c>
      <c r="V121">
        <v>6.50994626663541</v>
      </c>
      <c r="W121">
        <v>21.004118208938877</v>
      </c>
      <c r="X121">
        <v>9.1200681394750518</v>
      </c>
      <c r="Y121">
        <v>19.011749687060515</v>
      </c>
      <c r="Z121">
        <v>4.7075150687627456</v>
      </c>
      <c r="AA121">
        <v>7.3850245880794745</v>
      </c>
      <c r="AB121">
        <v>1.9903952838940029</v>
      </c>
      <c r="AC121">
        <v>8.6406439514393014</v>
      </c>
      <c r="AD121">
        <v>3.4563905345095236</v>
      </c>
      <c r="AE121">
        <v>7.0141580322036248</v>
      </c>
      <c r="AF121">
        <v>2.8956076967125597</v>
      </c>
      <c r="AG121">
        <v>-1.8521066448420385</v>
      </c>
      <c r="AH121">
        <v>-13.452114681901023</v>
      </c>
      <c r="AI121">
        <v>0.97375649023894084</v>
      </c>
      <c r="AJ121">
        <v>1.8238964040096874</v>
      </c>
      <c r="AK121">
        <v>18.664835551862652</v>
      </c>
      <c r="AL121">
        <v>4.6309149845712625</v>
      </c>
      <c r="AM121">
        <v>4.9864399947030762</v>
      </c>
      <c r="AN121">
        <v>6.1863423485257556</v>
      </c>
      <c r="AO121">
        <v>2.0873475088698115</v>
      </c>
      <c r="AP121">
        <v>3.3078930066901364</v>
      </c>
      <c r="AQ121">
        <v>2.9939383240111965</v>
      </c>
      <c r="AR121">
        <v>3.4094744781889119</v>
      </c>
      <c r="AS121">
        <v>4.2452474194137153</v>
      </c>
      <c r="AT121">
        <v>5.2686165710530872</v>
      </c>
      <c r="AU121">
        <v>5.7844806821086223</v>
      </c>
      <c r="AV121">
        <v>4.1610503016828488</v>
      </c>
      <c r="AW121">
        <v>8.5672978935508581</v>
      </c>
      <c r="AX121">
        <v>8.1465832887706</v>
      </c>
      <c r="AY121">
        <v>8.0933311614029151</v>
      </c>
      <c r="AZ121">
        <v>8.1757190223038521</v>
      </c>
      <c r="BA121">
        <v>7.2324084803571367</v>
      </c>
      <c r="BB121">
        <v>5.4765810497404459</v>
      </c>
      <c r="BC121">
        <v>2.3113924735690432</v>
      </c>
      <c r="BD121">
        <v>2.58678433077813</v>
      </c>
      <c r="BE121">
        <v>2.6511705553749607</v>
      </c>
      <c r="BF121">
        <v>2.8287668039891543</v>
      </c>
      <c r="BG121">
        <v>3.0963302752293487</v>
      </c>
      <c r="BH121">
        <v>2.3916959704331191</v>
      </c>
      <c r="BI121">
        <v>2.0037336420991352</v>
      </c>
      <c r="BJ121">
        <v>1.9700237505160914</v>
      </c>
    </row>
    <row r="122" spans="1:62">
      <c r="A122" t="s">
        <v>263</v>
      </c>
      <c r="B122" t="s">
        <v>502</v>
      </c>
      <c r="C122" t="s">
        <v>639</v>
      </c>
      <c r="D122" t="s">
        <v>641</v>
      </c>
      <c r="F122">
        <v>12.043536408011619</v>
      </c>
      <c r="G122">
        <v>8.9089729955807826</v>
      </c>
      <c r="H122">
        <v>8.4736423827938836</v>
      </c>
      <c r="I122">
        <v>11.676708196397371</v>
      </c>
      <c r="J122">
        <v>5.8197078729826472</v>
      </c>
      <c r="K122">
        <v>10.63856155916325</v>
      </c>
      <c r="L122">
        <v>11.082142324693194</v>
      </c>
      <c r="M122">
        <v>12.88246813832265</v>
      </c>
      <c r="N122">
        <v>12.477894514498061</v>
      </c>
      <c r="O122">
        <v>0.39905064483652097</v>
      </c>
      <c r="P122">
        <v>4.698992042212538</v>
      </c>
      <c r="Q122">
        <v>8.4135472552376598</v>
      </c>
      <c r="R122">
        <v>8.0325999746470416</v>
      </c>
      <c r="S122">
        <v>-1.2252398275097107</v>
      </c>
      <c r="T122">
        <v>3.0915759161893561</v>
      </c>
      <c r="U122">
        <v>3.9749840910332352</v>
      </c>
      <c r="V122">
        <v>4.390337950223298</v>
      </c>
      <c r="W122">
        <v>5.2719415029319379</v>
      </c>
      <c r="X122">
        <v>5.4840418324697566</v>
      </c>
      <c r="Y122">
        <v>2.8175912075906382</v>
      </c>
      <c r="Z122">
        <v>4.2093364652842808</v>
      </c>
      <c r="AA122">
        <v>3.312456737206972</v>
      </c>
      <c r="AB122">
        <v>3.5230449851567158</v>
      </c>
      <c r="AC122">
        <v>4.5019948161423287</v>
      </c>
      <c r="AD122">
        <v>5.2333809468379116</v>
      </c>
      <c r="AE122">
        <v>3.3265256162953563</v>
      </c>
      <c r="AF122">
        <v>4.730665860355046</v>
      </c>
      <c r="AG122">
        <v>6.7850201095211276</v>
      </c>
      <c r="AH122">
        <v>4.8580376863125707</v>
      </c>
      <c r="AI122">
        <v>4.8927130657496321</v>
      </c>
      <c r="AJ122">
        <v>3.4174967617612566</v>
      </c>
      <c r="AK122">
        <v>0.8480695812656478</v>
      </c>
      <c r="AL122">
        <v>-0.51791984722119366</v>
      </c>
      <c r="AM122">
        <v>0.99306636330673825</v>
      </c>
      <c r="AN122">
        <v>2.7421403220998286</v>
      </c>
      <c r="AO122">
        <v>3.0999992907687357</v>
      </c>
      <c r="AP122">
        <v>1.0760452342047415</v>
      </c>
      <c r="AQ122">
        <v>-1.1284098288648892</v>
      </c>
      <c r="AR122">
        <v>-0.25195427208831234</v>
      </c>
      <c r="AS122">
        <v>2.7796328252636044</v>
      </c>
      <c r="AT122">
        <v>0.40633590319775692</v>
      </c>
      <c r="AU122">
        <v>0.11799277677036457</v>
      </c>
      <c r="AV122">
        <v>1.5282201481471134</v>
      </c>
      <c r="AW122">
        <v>2.2046878823192912</v>
      </c>
      <c r="AX122">
        <v>1.6626704051883081</v>
      </c>
      <c r="AY122">
        <v>1.4200065560477242</v>
      </c>
      <c r="AZ122">
        <v>1.6541838811686205</v>
      </c>
      <c r="BA122">
        <v>-1.0935406004227133</v>
      </c>
      <c r="BB122">
        <v>-5.4164127967399764</v>
      </c>
      <c r="BC122">
        <v>4.1917392586067024</v>
      </c>
      <c r="BD122">
        <v>-0.11542133971575197</v>
      </c>
      <c r="BE122">
        <v>1.4950895859379187</v>
      </c>
      <c r="BF122">
        <v>2.0002678411019588</v>
      </c>
      <c r="BG122">
        <v>0.37471947633763136</v>
      </c>
      <c r="BH122">
        <v>1.3538231139799848</v>
      </c>
      <c r="BI122">
        <v>0.93819388644962487</v>
      </c>
      <c r="BJ122">
        <v>1.7125811310874752</v>
      </c>
    </row>
    <row r="123" spans="1:62">
      <c r="A123" t="s">
        <v>264</v>
      </c>
      <c r="B123" t="s">
        <v>503</v>
      </c>
      <c r="C123" t="s">
        <v>639</v>
      </c>
      <c r="D123" t="s">
        <v>641</v>
      </c>
      <c r="AJ123">
        <v>-11.000000001692584</v>
      </c>
      <c r="AK123">
        <v>-5.299999998934652</v>
      </c>
      <c r="AL123">
        <v>-9.200000002033093</v>
      </c>
      <c r="AM123">
        <v>-12.599999996359543</v>
      </c>
      <c r="AN123">
        <v>-8.2000000032381735</v>
      </c>
      <c r="AO123">
        <v>0.50000000207353423</v>
      </c>
      <c r="AP123">
        <v>1.6999999994951054</v>
      </c>
      <c r="AQ123">
        <v>-1.8999999994247787</v>
      </c>
      <c r="AR123">
        <v>2.6999999978419567</v>
      </c>
      <c r="AS123">
        <v>9.8000000021415872</v>
      </c>
      <c r="AT123">
        <v>13.499999998435783</v>
      </c>
      <c r="AU123">
        <v>9.8000000015093178</v>
      </c>
      <c r="AV123">
        <v>9.3000000001766097</v>
      </c>
      <c r="AW123">
        <v>9.59999999963253</v>
      </c>
      <c r="AX123">
        <v>9.6999999992268187</v>
      </c>
      <c r="AY123">
        <v>10.7</v>
      </c>
      <c r="AZ123">
        <v>8.8999999999940513</v>
      </c>
      <c r="BA123">
        <v>3.3000000002109147</v>
      </c>
      <c r="BB123">
        <v>1.1999999994287265</v>
      </c>
      <c r="BC123">
        <v>7.3000000001620151</v>
      </c>
      <c r="BD123">
        <v>7.3999999997096637</v>
      </c>
      <c r="BE123">
        <v>4.8000000000362917</v>
      </c>
      <c r="BF123">
        <v>6.0000000001731593</v>
      </c>
      <c r="BG123">
        <v>4.1999999998138264</v>
      </c>
      <c r="BH123">
        <v>1.1999999997774466</v>
      </c>
      <c r="BI123">
        <v>1.0999999999101533</v>
      </c>
      <c r="BJ123">
        <v>3.9999999996323652</v>
      </c>
    </row>
    <row r="124" spans="1:62">
      <c r="A124" t="s">
        <v>265</v>
      </c>
      <c r="B124" t="s">
        <v>504</v>
      </c>
      <c r="C124" t="s">
        <v>639</v>
      </c>
      <c r="D124" t="s">
        <v>641</v>
      </c>
      <c r="F124">
        <v>-7.7746349041292291</v>
      </c>
      <c r="G124">
        <v>9.4573587417501273</v>
      </c>
      <c r="H124">
        <v>8.7783402162304895</v>
      </c>
      <c r="I124">
        <v>4.9644672879628473</v>
      </c>
      <c r="J124">
        <v>2.0090941708295134</v>
      </c>
      <c r="K124">
        <v>14.728566401775993</v>
      </c>
      <c r="L124">
        <v>3.3612320322510527</v>
      </c>
      <c r="M124">
        <v>7.9826899695325721</v>
      </c>
      <c r="N124">
        <v>7.959224456082282</v>
      </c>
      <c r="O124">
        <v>-4.6554469135628267</v>
      </c>
      <c r="P124">
        <v>22.173891928008487</v>
      </c>
      <c r="Q124">
        <v>17.082429345007341</v>
      </c>
      <c r="R124">
        <v>5.8965802146441462</v>
      </c>
      <c r="S124">
        <v>4.0656173472308552</v>
      </c>
      <c r="T124">
        <v>0.88220317844796625</v>
      </c>
      <c r="U124">
        <v>2.1539644974098593</v>
      </c>
      <c r="V124">
        <v>9.4537978493697921</v>
      </c>
      <c r="W124">
        <v>6.9124935466745541</v>
      </c>
      <c r="X124">
        <v>7.6152260415942408</v>
      </c>
      <c r="Y124">
        <v>5.5919762065950351</v>
      </c>
      <c r="Z124">
        <v>3.7735441966441954</v>
      </c>
      <c r="AA124">
        <v>1.506478254475212</v>
      </c>
      <c r="AB124">
        <v>1.309050241717884</v>
      </c>
      <c r="AC124">
        <v>1.7552169769686969</v>
      </c>
      <c r="AD124">
        <v>4.3005618195017092</v>
      </c>
      <c r="AE124">
        <v>7.1775553908736782</v>
      </c>
      <c r="AF124">
        <v>5.9371074461072766</v>
      </c>
      <c r="AG124">
        <v>6.2031838198845861</v>
      </c>
      <c r="AH124">
        <v>4.6903487681229734</v>
      </c>
      <c r="AI124">
        <v>4.1920509742158458</v>
      </c>
      <c r="AJ124">
        <v>1.438346791085138</v>
      </c>
      <c r="AK124">
        <v>-0.79949395992763073</v>
      </c>
      <c r="AL124">
        <v>0.35319725637262422</v>
      </c>
      <c r="AM124">
        <v>2.6327845185903271</v>
      </c>
      <c r="AN124">
        <v>4.4062165258050783</v>
      </c>
      <c r="AO124">
        <v>4.1468392671670955</v>
      </c>
      <c r="AP124">
        <v>0.47490192048410051</v>
      </c>
      <c r="AQ124">
        <v>3.2902137230934585</v>
      </c>
      <c r="AR124">
        <v>2.3053885959187284</v>
      </c>
      <c r="AS124">
        <v>0.59969539161363627</v>
      </c>
      <c r="AT124">
        <v>3.7799064962898683</v>
      </c>
      <c r="AU124">
        <v>0.5468595299945207</v>
      </c>
      <c r="AV124">
        <v>2.9324755461927339</v>
      </c>
      <c r="AW124">
        <v>5.1042997756893413</v>
      </c>
      <c r="AX124">
        <v>5.9066660816801289</v>
      </c>
      <c r="AY124">
        <v>6.4724942986248237</v>
      </c>
      <c r="AZ124">
        <v>6.850729770631375</v>
      </c>
      <c r="BA124">
        <v>0.23228274566594109</v>
      </c>
      <c r="BB124">
        <v>3.306939815347576</v>
      </c>
      <c r="BC124">
        <v>8.4056992242171873</v>
      </c>
      <c r="BD124">
        <v>6.1082637197964971</v>
      </c>
      <c r="BE124">
        <v>4.5632091307112006</v>
      </c>
      <c r="BF124">
        <v>5.8786894770261711</v>
      </c>
      <c r="BG124">
        <v>5.3571167781201154</v>
      </c>
      <c r="BH124">
        <v>5.7185071313351443</v>
      </c>
      <c r="BI124">
        <v>5.8691928491103198</v>
      </c>
      <c r="BJ124">
        <v>4.8854444803255035</v>
      </c>
    </row>
    <row r="125" spans="1:62">
      <c r="A125" t="s">
        <v>266</v>
      </c>
      <c r="B125" t="s">
        <v>505</v>
      </c>
      <c r="C125" t="s">
        <v>639</v>
      </c>
      <c r="D125" t="s">
        <v>641</v>
      </c>
      <c r="AF125">
        <v>3.2999683748465571</v>
      </c>
      <c r="AG125">
        <v>13.200030056356212</v>
      </c>
      <c r="AH125">
        <v>2.7897509359977306</v>
      </c>
      <c r="AI125">
        <v>5.7027966352344066</v>
      </c>
      <c r="AJ125">
        <v>-7.8510657420219019</v>
      </c>
      <c r="AK125">
        <v>-13.888708854023648</v>
      </c>
      <c r="AL125">
        <v>-15.459324670170105</v>
      </c>
      <c r="AM125">
        <v>-20.085158573537313</v>
      </c>
      <c r="AN125">
        <v>-5.4238220492838423</v>
      </c>
      <c r="AO125">
        <v>7.0845024186904908</v>
      </c>
      <c r="AP125">
        <v>9.9151681136451941</v>
      </c>
      <c r="AQ125">
        <v>2.1218353919554289</v>
      </c>
      <c r="AR125">
        <v>3.6557895761737456</v>
      </c>
      <c r="AS125">
        <v>5.426673849215419</v>
      </c>
      <c r="AT125">
        <v>5.3215842900660562</v>
      </c>
      <c r="AU125">
        <v>-1.7353165691545769E-2</v>
      </c>
      <c r="AV125">
        <v>7.0302961392866763</v>
      </c>
      <c r="AW125">
        <v>7.0268597185570059</v>
      </c>
      <c r="AX125">
        <v>-0.17554822946434001</v>
      </c>
      <c r="AY125">
        <v>3.1028986912664607</v>
      </c>
      <c r="AZ125">
        <v>8.5428748961227825</v>
      </c>
      <c r="BA125">
        <v>8.4016159573680085</v>
      </c>
      <c r="BB125">
        <v>2.8862947004763697</v>
      </c>
      <c r="BC125">
        <v>-0.47156684750859768</v>
      </c>
      <c r="BD125">
        <v>5.956274376538957</v>
      </c>
      <c r="BE125">
        <v>-8.815019275806435E-2</v>
      </c>
      <c r="BF125">
        <v>10.915469379579505</v>
      </c>
      <c r="BG125">
        <v>4.0240386289281105</v>
      </c>
      <c r="BH125">
        <v>3.8758255306480294</v>
      </c>
      <c r="BI125">
        <v>4.3358559012983022</v>
      </c>
      <c r="BJ125">
        <v>4.5836383982912849</v>
      </c>
    </row>
    <row r="126" spans="1:62">
      <c r="A126" t="s">
        <v>267</v>
      </c>
      <c r="B126" t="s">
        <v>506</v>
      </c>
      <c r="C126" t="s">
        <v>639</v>
      </c>
      <c r="D126" t="s">
        <v>641</v>
      </c>
      <c r="AM126">
        <v>-34.808638772414511</v>
      </c>
      <c r="AN126">
        <v>9.9034689010940156</v>
      </c>
      <c r="AO126">
        <v>5.8975056097743561</v>
      </c>
      <c r="AP126">
        <v>4.0066210731153404</v>
      </c>
      <c r="AQ126">
        <v>4.6816321080581815</v>
      </c>
      <c r="AR126">
        <v>12.705381134354127</v>
      </c>
      <c r="AS126">
        <v>10.711994801969709</v>
      </c>
      <c r="AT126">
        <v>7.4466069756472137</v>
      </c>
      <c r="AU126">
        <v>6.5789395027968425</v>
      </c>
      <c r="AV126">
        <v>8.5058955570763288</v>
      </c>
      <c r="AW126">
        <v>10.340528776846952</v>
      </c>
      <c r="AX126">
        <v>13.250086913643599</v>
      </c>
      <c r="AY126">
        <v>10.77108367017712</v>
      </c>
      <c r="AZ126">
        <v>10.212573912630901</v>
      </c>
      <c r="BA126">
        <v>6.6915774747107832</v>
      </c>
      <c r="BB126">
        <v>8.6696959270597063E-2</v>
      </c>
      <c r="BC126">
        <v>5.9630785753869588</v>
      </c>
      <c r="BD126">
        <v>7.0695699458918</v>
      </c>
      <c r="BE126">
        <v>7.3133455053000773</v>
      </c>
      <c r="BF126">
        <v>7.3566651488797419</v>
      </c>
      <c r="BG126">
        <v>7.1425711007429413</v>
      </c>
      <c r="BH126">
        <v>7.0360871792963167</v>
      </c>
      <c r="BI126">
        <v>6.9530943961306946</v>
      </c>
      <c r="BJ126">
        <v>6.8147236178608352</v>
      </c>
    </row>
    <row r="127" spans="1:62">
      <c r="A127" t="s">
        <v>268</v>
      </c>
      <c r="B127" t="s">
        <v>507</v>
      </c>
      <c r="C127" t="s">
        <v>639</v>
      </c>
      <c r="D127" t="s">
        <v>641</v>
      </c>
      <c r="P127">
        <v>-2.290060343766541</v>
      </c>
      <c r="Q127">
        <v>12.079226849436424</v>
      </c>
      <c r="R127">
        <v>20.909882916898837</v>
      </c>
      <c r="S127">
        <v>45.302753624143833</v>
      </c>
      <c r="T127">
        <v>5.3444198842889961</v>
      </c>
      <c r="U127">
        <v>-26.768232519017758</v>
      </c>
      <c r="V127">
        <v>-4.612629567007275</v>
      </c>
      <c r="W127">
        <v>1.0595933395933059</v>
      </c>
      <c r="X127">
        <v>-11.584994225591785</v>
      </c>
      <c r="Y127">
        <v>-16.507732350010613</v>
      </c>
      <c r="Z127">
        <v>-3.305785123966956</v>
      </c>
      <c r="AA127">
        <v>6.8376068376068559</v>
      </c>
      <c r="AB127">
        <v>-0.80000000000001137</v>
      </c>
      <c r="AC127">
        <v>4.8387096774193736</v>
      </c>
      <c r="AD127">
        <v>-6.9230769230769198</v>
      </c>
      <c r="AE127">
        <v>-0.8264462809917319</v>
      </c>
      <c r="AF127">
        <v>-9.1666666666666714</v>
      </c>
      <c r="AG127">
        <v>9.1743119266054975</v>
      </c>
      <c r="AH127">
        <v>-3.3613445378151141</v>
      </c>
      <c r="AI127">
        <v>-0.86956521739129755</v>
      </c>
      <c r="AJ127">
        <v>0</v>
      </c>
      <c r="AK127">
        <v>0.87719298245613686</v>
      </c>
      <c r="AL127">
        <v>0.86956521739129755</v>
      </c>
      <c r="AM127">
        <v>1.7241379310344769</v>
      </c>
      <c r="AN127">
        <v>0</v>
      </c>
      <c r="AO127">
        <v>1.6949152542372872</v>
      </c>
      <c r="AP127">
        <v>1.6666666666666572</v>
      </c>
      <c r="AQ127">
        <v>6.5573770491803316</v>
      </c>
      <c r="AR127">
        <v>-1.538461538461533</v>
      </c>
      <c r="AS127">
        <v>6.25</v>
      </c>
      <c r="AT127">
        <v>-1.4705882352941302</v>
      </c>
      <c r="AU127">
        <v>3.7874626865671814</v>
      </c>
      <c r="AV127">
        <v>2.0063246358804463</v>
      </c>
      <c r="AW127">
        <v>-1.6293602038550574</v>
      </c>
      <c r="AX127">
        <v>4.95163162646719</v>
      </c>
      <c r="AY127">
        <v>-1.58100068139521</v>
      </c>
      <c r="AZ127">
        <v>2.2021719253603891</v>
      </c>
      <c r="BA127">
        <v>-1.84743726369949</v>
      </c>
      <c r="BB127">
        <v>0.28962395220513315</v>
      </c>
      <c r="BC127">
        <v>-1.6076392169085523</v>
      </c>
      <c r="BD127">
        <v>0.47684224469071523</v>
      </c>
      <c r="BE127">
        <v>5.1877984865636932</v>
      </c>
      <c r="BF127">
        <v>5.7821663214125749</v>
      </c>
      <c r="BG127">
        <v>0.89301665489223581</v>
      </c>
      <c r="BH127">
        <v>10.296033644959678</v>
      </c>
      <c r="BI127">
        <v>1.140247258241061</v>
      </c>
      <c r="BJ127">
        <v>3.1028070071864136</v>
      </c>
    </row>
    <row r="128" spans="1:62">
      <c r="A128" t="s">
        <v>269</v>
      </c>
      <c r="B128" t="s">
        <v>508</v>
      </c>
      <c r="C128" t="s">
        <v>639</v>
      </c>
      <c r="D128" t="s">
        <v>641</v>
      </c>
      <c r="W128">
        <v>4.3803454813808003</v>
      </c>
      <c r="X128">
        <v>7.474305386532933</v>
      </c>
      <c r="Y128">
        <v>8.280045047899165</v>
      </c>
      <c r="Z128">
        <v>1.1267580111056219</v>
      </c>
      <c r="AA128">
        <v>0.47428131233819215</v>
      </c>
      <c r="AB128">
        <v>1.2458808444264236</v>
      </c>
      <c r="AC128">
        <v>8.6221781516194795</v>
      </c>
      <c r="AD128">
        <v>8.6141848217555577</v>
      </c>
      <c r="AE128">
        <v>10.583586443665169</v>
      </c>
      <c r="AF128">
        <v>6.3493621735535584</v>
      </c>
      <c r="AG128">
        <v>9.5090293565671686</v>
      </c>
      <c r="AH128">
        <v>5.6459101212960547</v>
      </c>
      <c r="AI128">
        <v>4.8908188423929317</v>
      </c>
      <c r="AJ128">
        <v>-2.1483596817096355</v>
      </c>
      <c r="AK128">
        <v>4.2772770353573861</v>
      </c>
      <c r="AL128">
        <v>7.0053728838649079</v>
      </c>
      <c r="AM128">
        <v>5.3131541730683409</v>
      </c>
      <c r="AN128">
        <v>5.75282281544564</v>
      </c>
      <c r="AO128">
        <v>5.8861597048545065</v>
      </c>
      <c r="AP128">
        <v>6.8963334150095648</v>
      </c>
      <c r="AQ128">
        <v>-0.66731365792639963</v>
      </c>
      <c r="AR128">
        <v>3.3884998903587586</v>
      </c>
      <c r="AS128">
        <v>10.694321280968012</v>
      </c>
      <c r="AT128">
        <v>5.463779663566811</v>
      </c>
      <c r="AU128">
        <v>2.5821692979967281</v>
      </c>
      <c r="AV128">
        <v>-3.6151976405555359</v>
      </c>
      <c r="AW128">
        <v>3.6066767506519426</v>
      </c>
      <c r="AX128">
        <v>8.7714326292288547</v>
      </c>
      <c r="AY128">
        <v>1.8120325805388973</v>
      </c>
      <c r="AZ128">
        <v>-0.17654092147655831</v>
      </c>
      <c r="BA128">
        <v>6.2919152175635986</v>
      </c>
      <c r="BB128">
        <v>-3.0200415648207581</v>
      </c>
      <c r="BC128">
        <v>-2.2491030788371944</v>
      </c>
      <c r="BD128">
        <v>2.398730628495386</v>
      </c>
      <c r="BE128">
        <v>-0.60055041175753843</v>
      </c>
      <c r="BF128">
        <v>6.2198944758251855</v>
      </c>
      <c r="BG128">
        <v>5.9630565560314608</v>
      </c>
      <c r="BH128">
        <v>3.9763548293196322</v>
      </c>
      <c r="BI128">
        <v>2.2091204346021129</v>
      </c>
      <c r="BJ128">
        <v>1.7430952664250157</v>
      </c>
    </row>
    <row r="129" spans="1:62">
      <c r="A129" t="s">
        <v>270</v>
      </c>
      <c r="B129" t="s">
        <v>509</v>
      </c>
      <c r="C129" t="s">
        <v>639</v>
      </c>
      <c r="D129" t="s">
        <v>641</v>
      </c>
      <c r="F129">
        <v>6.882402490386383</v>
      </c>
      <c r="G129">
        <v>3.838921280800875</v>
      </c>
      <c r="H129">
        <v>9.1903869379566174</v>
      </c>
      <c r="I129">
        <v>9.4593455185917321</v>
      </c>
      <c r="J129">
        <v>7.1836990727166352</v>
      </c>
      <c r="K129">
        <v>11.983529829966216</v>
      </c>
      <c r="L129">
        <v>9.1168933275152853</v>
      </c>
      <c r="M129">
        <v>13.188628882961083</v>
      </c>
      <c r="N129">
        <v>14.541234989864734</v>
      </c>
      <c r="O129">
        <v>9.9974065652110653</v>
      </c>
      <c r="P129">
        <v>10.454693274205468</v>
      </c>
      <c r="Q129">
        <v>7.1507147770553985</v>
      </c>
      <c r="R129">
        <v>14.82755433655818</v>
      </c>
      <c r="S129">
        <v>9.4608734620003077</v>
      </c>
      <c r="T129">
        <v>7.863511656400263</v>
      </c>
      <c r="U129">
        <v>13.115158840415233</v>
      </c>
      <c r="V129">
        <v>12.27766122411748</v>
      </c>
      <c r="W129">
        <v>10.774491371006121</v>
      </c>
      <c r="X129">
        <v>8.6256323887827335</v>
      </c>
      <c r="Y129">
        <v>-1.7012765300758588</v>
      </c>
      <c r="Z129">
        <v>7.1805108392358932</v>
      </c>
      <c r="AA129">
        <v>8.2650212646167489</v>
      </c>
      <c r="AB129">
        <v>13.242063429148246</v>
      </c>
      <c r="AC129">
        <v>10.44291111209634</v>
      </c>
      <c r="AD129">
        <v>7.74964599933827</v>
      </c>
      <c r="AE129">
        <v>11.224086421602578</v>
      </c>
      <c r="AF129">
        <v>12.467266052988535</v>
      </c>
      <c r="AG129">
        <v>11.904718610782794</v>
      </c>
      <c r="AH129">
        <v>7.0297100158120145</v>
      </c>
      <c r="AI129">
        <v>9.8112296835086426</v>
      </c>
      <c r="AJ129">
        <v>10.353951355138193</v>
      </c>
      <c r="AK129">
        <v>6.1755056865162601</v>
      </c>
      <c r="AL129">
        <v>6.8467439170321427</v>
      </c>
      <c r="AM129">
        <v>9.206141515013158</v>
      </c>
      <c r="AN129">
        <v>9.5706041321593602</v>
      </c>
      <c r="AO129">
        <v>7.5945090893005016</v>
      </c>
      <c r="AP129">
        <v>5.9221854644983125</v>
      </c>
      <c r="AQ129">
        <v>-5.4712192582852026</v>
      </c>
      <c r="AR129">
        <v>11.308621493625751</v>
      </c>
      <c r="AS129">
        <v>8.9244260342026678</v>
      </c>
      <c r="AT129">
        <v>4.5253067636010513</v>
      </c>
      <c r="AU129">
        <v>7.4324336136980804</v>
      </c>
      <c r="AV129">
        <v>2.9332179018593649</v>
      </c>
      <c r="AW129">
        <v>4.8998404504571482</v>
      </c>
      <c r="AX129">
        <v>3.92367739233066</v>
      </c>
      <c r="AY129">
        <v>5.1761538182653339</v>
      </c>
      <c r="AZ129">
        <v>5.4633963931931788</v>
      </c>
      <c r="BA129">
        <v>2.8292231734122026</v>
      </c>
      <c r="BB129">
        <v>0.70750994641844045</v>
      </c>
      <c r="BC129">
        <v>6.4967935855551104</v>
      </c>
      <c r="BD129">
        <v>3.681688569107294</v>
      </c>
      <c r="BE129">
        <v>2.2923978462567902</v>
      </c>
      <c r="BF129">
        <v>2.8962049350710402</v>
      </c>
      <c r="BG129">
        <v>3.3414477612999605</v>
      </c>
      <c r="BH129">
        <v>2.7902361671465741</v>
      </c>
      <c r="BI129">
        <v>2.9293047947001014</v>
      </c>
      <c r="BJ129">
        <v>3.0627684624326292</v>
      </c>
    </row>
    <row r="130" spans="1:62">
      <c r="A130" t="s">
        <v>272</v>
      </c>
      <c r="B130" t="s">
        <v>510</v>
      </c>
      <c r="C130" t="s">
        <v>639</v>
      </c>
      <c r="D130" t="s">
        <v>641</v>
      </c>
      <c r="K130">
        <v>12.315561121784754</v>
      </c>
      <c r="L130">
        <v>2.3805411660484452</v>
      </c>
      <c r="M130">
        <v>9.3554558352274597</v>
      </c>
      <c r="N130">
        <v>2.7354186345331897</v>
      </c>
      <c r="O130">
        <v>3.1817496085632797</v>
      </c>
      <c r="P130">
        <v>7.6714059772146896</v>
      </c>
      <c r="Q130">
        <v>4.4011291747911656</v>
      </c>
      <c r="R130">
        <v>-4.8107508721203374</v>
      </c>
      <c r="S130">
        <v>-9.5527219058075588</v>
      </c>
      <c r="T130">
        <v>-8.0000883258858266</v>
      </c>
      <c r="U130">
        <v>9.0980764988225928</v>
      </c>
      <c r="V130">
        <v>-0.10337027299739532</v>
      </c>
      <c r="W130">
        <v>7.3593355929477866</v>
      </c>
      <c r="X130">
        <v>13.914123996606321</v>
      </c>
      <c r="Y130">
        <v>-20.615525209275958</v>
      </c>
      <c r="Z130">
        <v>-19.029703034448588</v>
      </c>
      <c r="AA130">
        <v>-12.314837106762212</v>
      </c>
      <c r="AB130">
        <v>10.41418846139841</v>
      </c>
      <c r="AC130">
        <v>5.2399003627065355</v>
      </c>
      <c r="AD130">
        <v>-4.2577187917580517</v>
      </c>
      <c r="AE130">
        <v>8.565233495306785</v>
      </c>
      <c r="AF130">
        <v>8.1425562636552797</v>
      </c>
      <c r="AG130">
        <v>-10.049666596112161</v>
      </c>
      <c r="AH130">
        <v>25.895177100420213</v>
      </c>
      <c r="AL130">
        <v>33.990467071813015</v>
      </c>
      <c r="AM130">
        <v>8.4361657678814623</v>
      </c>
      <c r="AN130">
        <v>4.8582912241626417</v>
      </c>
      <c r="AO130">
        <v>0.60512697829832973</v>
      </c>
      <c r="AP130">
        <v>2.4733252465756408</v>
      </c>
      <c r="AQ130">
        <v>3.6620551027614283</v>
      </c>
      <c r="AR130">
        <v>-1.7890094632171127</v>
      </c>
      <c r="AS130">
        <v>4.6945819875305261</v>
      </c>
      <c r="AT130">
        <v>0.72902641355467779</v>
      </c>
      <c r="AU130">
        <v>3.0000000094382955</v>
      </c>
      <c r="AV130">
        <v>17.320000381380638</v>
      </c>
      <c r="AW130">
        <v>10.762194300171132</v>
      </c>
      <c r="AX130">
        <v>10.075950992011215</v>
      </c>
      <c r="AY130">
        <v>7.5202492298850387</v>
      </c>
      <c r="AZ130">
        <v>5.9916612464035524</v>
      </c>
      <c r="BA130">
        <v>2.4798438329013379</v>
      </c>
      <c r="BB130">
        <v>-7.0761026158500044</v>
      </c>
      <c r="BC130">
        <v>-2.367061943937756</v>
      </c>
      <c r="BD130">
        <v>9.6284360819974211</v>
      </c>
      <c r="BE130">
        <v>6.6263880807740918</v>
      </c>
      <c r="BF130">
        <v>1.1490388469784278</v>
      </c>
      <c r="BG130">
        <v>0.50087698215865828</v>
      </c>
      <c r="BH130">
        <v>0.59301961722123053</v>
      </c>
      <c r="BI130">
        <v>3.5470050884664772</v>
      </c>
      <c r="BJ130">
        <v>-2.8664310539800368</v>
      </c>
    </row>
    <row r="131" spans="1:62">
      <c r="A131" t="s">
        <v>1264</v>
      </c>
      <c r="B131" t="s">
        <v>511</v>
      </c>
      <c r="C131" t="s">
        <v>639</v>
      </c>
      <c r="D131" t="s">
        <v>641</v>
      </c>
      <c r="F131">
        <v>6.8303178763413399</v>
      </c>
      <c r="G131">
        <v>5.9549204382901735</v>
      </c>
      <c r="H131">
        <v>3.6729827312751837</v>
      </c>
      <c r="I131">
        <v>7.371756381514956</v>
      </c>
      <c r="J131">
        <v>4.4643778273844248</v>
      </c>
      <c r="K131">
        <v>4.5289999323447176</v>
      </c>
      <c r="L131">
        <v>4.7242115339350477</v>
      </c>
      <c r="M131">
        <v>8.7042708072401069</v>
      </c>
      <c r="N131">
        <v>5.7817969849468085</v>
      </c>
      <c r="O131">
        <v>7.5136059532309218</v>
      </c>
      <c r="P131">
        <v>6.8564886651782899</v>
      </c>
      <c r="Q131">
        <v>8.5415207251343048</v>
      </c>
      <c r="R131">
        <v>10.189896989170251</v>
      </c>
      <c r="S131">
        <v>6.8438471867224004</v>
      </c>
      <c r="T131">
        <v>4.8933524025075599</v>
      </c>
      <c r="U131">
        <v>7.285394925310527</v>
      </c>
      <c r="V131">
        <v>4.4613007040133539</v>
      </c>
      <c r="W131">
        <v>4.6253470425265562</v>
      </c>
      <c r="X131">
        <v>6.1004620027543837</v>
      </c>
      <c r="Y131">
        <v>6.5003400557202156</v>
      </c>
      <c r="Z131">
        <v>0.76591552992142908</v>
      </c>
      <c r="AA131">
        <v>-3.9181925870252599E-2</v>
      </c>
      <c r="AB131">
        <v>-3.2484810947629938</v>
      </c>
      <c r="AC131">
        <v>4.1062909855068739</v>
      </c>
      <c r="AD131">
        <v>4.7330363590511979</v>
      </c>
      <c r="AE131">
        <v>4.158866458611584</v>
      </c>
      <c r="AF131">
        <v>3.3439060866142114</v>
      </c>
      <c r="AG131">
        <v>0.99624227337653792</v>
      </c>
      <c r="AH131">
        <v>1.8334502132461949</v>
      </c>
      <c r="AI131">
        <v>0.58219908662518094</v>
      </c>
      <c r="AJ131">
        <v>2.9423683644058514</v>
      </c>
      <c r="AK131">
        <v>1.7445243940190664</v>
      </c>
      <c r="AL131">
        <v>3.6446406298830993</v>
      </c>
      <c r="AM131">
        <v>4.4743750274123641</v>
      </c>
      <c r="AN131">
        <v>1.5731416444925799</v>
      </c>
      <c r="AO131">
        <v>3.2023778891330466</v>
      </c>
      <c r="AP131">
        <v>4.7213635650934975</v>
      </c>
      <c r="AQ131">
        <v>1.821288085529261</v>
      </c>
      <c r="AR131">
        <v>0.32635485218213489</v>
      </c>
      <c r="AS131">
        <v>4.1882819018460395</v>
      </c>
      <c r="AT131">
        <v>1.1464693660152392</v>
      </c>
      <c r="AU131">
        <v>1.1475523906350418</v>
      </c>
      <c r="AV131">
        <v>0.87007702298014067</v>
      </c>
      <c r="AW131">
        <v>6.0351243019088514</v>
      </c>
      <c r="AX131">
        <v>3.9262678649888869</v>
      </c>
      <c r="AY131">
        <v>5.1100693201411787</v>
      </c>
      <c r="AZ131">
        <v>5.3806075576515582</v>
      </c>
      <c r="BA131">
        <v>4.0513184181427704</v>
      </c>
      <c r="BB131">
        <v>-1.5293028363893484</v>
      </c>
      <c r="BC131">
        <v>5.613853703151932</v>
      </c>
      <c r="BD131">
        <v>4.2125476288648969</v>
      </c>
      <c r="BE131">
        <v>3.0732606398529185</v>
      </c>
      <c r="BF131">
        <v>2.8005831608369789</v>
      </c>
      <c r="BG131">
        <v>1.2756296718964961</v>
      </c>
      <c r="BH131">
        <v>-0.3392786812964772</v>
      </c>
      <c r="BI131">
        <v>-0.44558757691083883</v>
      </c>
      <c r="BJ131">
        <v>1.5989007513528293</v>
      </c>
    </row>
    <row r="132" spans="1:62">
      <c r="A132" t="s">
        <v>273</v>
      </c>
      <c r="B132" t="s">
        <v>512</v>
      </c>
      <c r="C132" t="s">
        <v>639</v>
      </c>
      <c r="D132" t="s">
        <v>641</v>
      </c>
      <c r="AD132">
        <v>5.0699639480225898</v>
      </c>
      <c r="AE132">
        <v>4.8851332608978737</v>
      </c>
      <c r="AF132">
        <v>-1.4257923817578444</v>
      </c>
      <c r="AG132">
        <v>-2.0102010499942935</v>
      </c>
      <c r="AH132">
        <v>14.190636629551932</v>
      </c>
      <c r="AI132">
        <v>6.7045786873868565</v>
      </c>
      <c r="AJ132">
        <v>4.2965636411683334</v>
      </c>
      <c r="AK132">
        <v>5.559857767761514</v>
      </c>
      <c r="AL132">
        <v>5.9125565563149109</v>
      </c>
      <c r="AM132">
        <v>8.1590185304964535</v>
      </c>
      <c r="AN132">
        <v>7.0312543276209993</v>
      </c>
      <c r="AO132">
        <v>6.9283237251818122</v>
      </c>
      <c r="AP132">
        <v>6.872091273125065</v>
      </c>
      <c r="AQ132">
        <v>3.9676080913052374</v>
      </c>
      <c r="AR132">
        <v>7.3063760730441629</v>
      </c>
      <c r="AS132">
        <v>5.7987823261587295</v>
      </c>
      <c r="AT132">
        <v>5.7514128821902375</v>
      </c>
      <c r="AU132">
        <v>5.9187436817742736</v>
      </c>
      <c r="AV132">
        <v>6.0670023037584571</v>
      </c>
      <c r="AW132">
        <v>6.3576954801280152</v>
      </c>
      <c r="AX132">
        <v>7.1075683690614824</v>
      </c>
      <c r="AY132">
        <v>8.6192662087304655</v>
      </c>
      <c r="AZ132">
        <v>7.5968288005046247</v>
      </c>
      <c r="BA132">
        <v>7.824902762608275</v>
      </c>
      <c r="BB132">
        <v>7.5017749126047306</v>
      </c>
      <c r="BC132">
        <v>8.5269055172287267</v>
      </c>
      <c r="BD132">
        <v>8.0386526808092924</v>
      </c>
      <c r="BE132">
        <v>8.026098434040847</v>
      </c>
      <c r="BF132">
        <v>8.0263002263775149</v>
      </c>
      <c r="BG132">
        <v>7.6119634407438213</v>
      </c>
      <c r="BH132">
        <v>7.2695917750174743</v>
      </c>
      <c r="BI132">
        <v>7.0230918741041535</v>
      </c>
      <c r="BJ132">
        <v>6.8927479663101821</v>
      </c>
    </row>
    <row r="133" spans="1:62">
      <c r="A133" t="s">
        <v>274</v>
      </c>
      <c r="B133" t="s">
        <v>513</v>
      </c>
      <c r="C133" t="s">
        <v>639</v>
      </c>
      <c r="D133" t="s">
        <v>641</v>
      </c>
      <c r="AH133">
        <v>-42.451118214772798</v>
      </c>
      <c r="AI133">
        <v>26.533160092473821</v>
      </c>
      <c r="AJ133">
        <v>38.200709102044982</v>
      </c>
      <c r="AK133">
        <v>4.499936955443502</v>
      </c>
      <c r="AL133">
        <v>6.9979661178694244</v>
      </c>
      <c r="AM133">
        <v>8.003148047719705</v>
      </c>
      <c r="AN133">
        <v>6.5349456304890623</v>
      </c>
      <c r="AO133">
        <v>5.1365038755351975</v>
      </c>
      <c r="AP133">
        <v>-2.2867861007060526</v>
      </c>
      <c r="AQ133">
        <v>3.5926432989723054</v>
      </c>
      <c r="AR133">
        <v>-0.45307426610392554</v>
      </c>
      <c r="AS133">
        <v>1.344066529618587</v>
      </c>
      <c r="AT133">
        <v>3.8712590862949554</v>
      </c>
      <c r="AU133">
        <v>3.4151047609071412</v>
      </c>
      <c r="AV133">
        <v>3.2224739675948229</v>
      </c>
      <c r="AW133">
        <v>5.9137689342624924</v>
      </c>
      <c r="AX133">
        <v>2.7322828533726522</v>
      </c>
      <c r="AY133">
        <v>1.5564790328674007</v>
      </c>
      <c r="AZ133">
        <v>9.3495027651712377</v>
      </c>
      <c r="BA133">
        <v>10.473872329394695</v>
      </c>
      <c r="BB133">
        <v>10.054477367059917</v>
      </c>
      <c r="BC133">
        <v>8.0372495548997307</v>
      </c>
      <c r="BD133">
        <v>0.91769780000079493</v>
      </c>
      <c r="BE133">
        <v>2.8042468363780131</v>
      </c>
      <c r="BF133">
        <v>2.6362340393361308</v>
      </c>
      <c r="BG133">
        <v>2.0029213459095985</v>
      </c>
      <c r="BH133">
        <v>0.81556006560896321</v>
      </c>
      <c r="BI133">
        <v>1.9999999998517808</v>
      </c>
      <c r="BJ133">
        <v>2.0208323955772443</v>
      </c>
    </row>
    <row r="134" spans="1:62">
      <c r="A134" t="s">
        <v>275</v>
      </c>
      <c r="B134" t="s">
        <v>514</v>
      </c>
      <c r="C134" t="s">
        <v>639</v>
      </c>
      <c r="D134" t="s">
        <v>641</v>
      </c>
      <c r="F134">
        <v>2.4399854210132617</v>
      </c>
      <c r="G134">
        <v>1.3446060774484607</v>
      </c>
      <c r="H134">
        <v>2.2744606372968548</v>
      </c>
      <c r="I134">
        <v>5.151961323738675</v>
      </c>
      <c r="J134">
        <v>4.793786276922134</v>
      </c>
      <c r="K134">
        <v>7.7026559808507642</v>
      </c>
      <c r="L134">
        <v>6.7457908586538764</v>
      </c>
      <c r="M134">
        <v>4.7688716893939471</v>
      </c>
      <c r="N134">
        <v>7.2884730103167215</v>
      </c>
      <c r="O134">
        <v>6.6631927094911845</v>
      </c>
      <c r="P134">
        <v>4.9048302703177171</v>
      </c>
      <c r="Q134">
        <v>4.1404956413712171</v>
      </c>
      <c r="R134">
        <v>-2.2559751981148395</v>
      </c>
      <c r="S134">
        <v>4.7532003355210719</v>
      </c>
      <c r="T134">
        <v>-3.4685894889403812</v>
      </c>
      <c r="U134">
        <v>5.3107340739905169</v>
      </c>
      <c r="V134">
        <v>1.5879845666249679</v>
      </c>
      <c r="W134">
        <v>4.8162206284737579</v>
      </c>
      <c r="X134">
        <v>3.264819689875182</v>
      </c>
      <c r="Y134">
        <v>-4.0983640699047754</v>
      </c>
      <c r="Z134">
        <v>-2.13675011492262</v>
      </c>
      <c r="AA134">
        <v>-2.4329372470569268</v>
      </c>
      <c r="AB134">
        <v>-1.8968528152653477</v>
      </c>
      <c r="AC134">
        <v>-2.1073156999200933</v>
      </c>
      <c r="AD134">
        <v>-0.84331815944257471</v>
      </c>
      <c r="AE134">
        <v>-1.6785981002684025</v>
      </c>
      <c r="AF134">
        <v>-1.0016007531894644</v>
      </c>
      <c r="AG134">
        <v>-2.0418981684339599</v>
      </c>
      <c r="AH134">
        <v>-26.668449335162748</v>
      </c>
      <c r="AI134">
        <v>-51.030864950591685</v>
      </c>
      <c r="AJ134">
        <v>-14.225211758844054</v>
      </c>
      <c r="AK134">
        <v>-35.085681092070871</v>
      </c>
      <c r="AL134">
        <v>-32.975391498881436</v>
      </c>
      <c r="AM134">
        <v>-21.762349799732974</v>
      </c>
      <c r="AN134">
        <v>-4.2662116040955596</v>
      </c>
      <c r="AO134">
        <v>12.12121212121211</v>
      </c>
      <c r="AP134">
        <v>106.2798092209857</v>
      </c>
      <c r="AQ134">
        <v>30.208131021194617</v>
      </c>
      <c r="AR134">
        <v>21.741447884977958</v>
      </c>
      <c r="AS134">
        <v>28.615933349588687</v>
      </c>
      <c r="AT134">
        <v>2.9187172984168654</v>
      </c>
      <c r="AU134">
        <v>3.7627649991322443</v>
      </c>
      <c r="AV134">
        <v>-30.145222524093143</v>
      </c>
      <c r="AW134">
        <v>2.6206052559568036</v>
      </c>
      <c r="AX134">
        <v>5.281975730021486</v>
      </c>
      <c r="AY134">
        <v>8.0431620224482572</v>
      </c>
      <c r="AZ134">
        <v>9.5348928575071881</v>
      </c>
      <c r="BA134">
        <v>7.1469392850702604</v>
      </c>
      <c r="BB134">
        <v>5.3000990747047609</v>
      </c>
      <c r="BC134">
        <v>6.0999446923734695</v>
      </c>
      <c r="BD134">
        <v>8.1999981459765792</v>
      </c>
      <c r="BE134">
        <v>7.9944512704567927</v>
      </c>
      <c r="BF134">
        <v>8.7038750157604596</v>
      </c>
      <c r="BG134">
        <v>0.70114163582337596</v>
      </c>
      <c r="BH134">
        <v>0</v>
      </c>
      <c r="BI134">
        <v>-1.6000000000000085</v>
      </c>
      <c r="BJ134">
        <v>2.4545964367369777</v>
      </c>
    </row>
    <row r="135" spans="1:62">
      <c r="A135" t="s">
        <v>276</v>
      </c>
      <c r="B135" t="s">
        <v>515</v>
      </c>
      <c r="C135" t="s">
        <v>639</v>
      </c>
      <c r="D135" t="s">
        <v>641</v>
      </c>
      <c r="AS135">
        <v>3.6792132926415775</v>
      </c>
      <c r="AT135">
        <v>-1.7628781684382631</v>
      </c>
      <c r="AU135">
        <v>-0.95884938074310355</v>
      </c>
      <c r="AV135">
        <v>13.016001075702576</v>
      </c>
      <c r="AW135">
        <v>4.4616299821534682</v>
      </c>
      <c r="AX135">
        <v>11.870728929384967</v>
      </c>
      <c r="AY135">
        <v>6.5005472269592275</v>
      </c>
      <c r="AZ135">
        <v>6.3523169944793381</v>
      </c>
      <c r="BA135">
        <v>2.6673557897575364</v>
      </c>
      <c r="BB135">
        <v>-0.79014183155314299</v>
      </c>
      <c r="BC135">
        <v>5.0212897390076563</v>
      </c>
      <c r="BD135">
        <v>-62.075919584900113</v>
      </c>
      <c r="BE135">
        <v>123.13955498450778</v>
      </c>
      <c r="BF135">
        <v>-13.599999999999895</v>
      </c>
      <c r="BG135">
        <v>-24</v>
      </c>
      <c r="BH135">
        <v>-8.8620394008197536</v>
      </c>
      <c r="BI135">
        <v>-2.7954688288162686</v>
      </c>
      <c r="BJ135">
        <v>26.675870316580585</v>
      </c>
    </row>
    <row r="136" spans="1:62">
      <c r="A136" t="s">
        <v>277</v>
      </c>
      <c r="B136" t="s">
        <v>516</v>
      </c>
      <c r="C136" t="s">
        <v>639</v>
      </c>
      <c r="D136" t="s">
        <v>641</v>
      </c>
      <c r="W136">
        <v>10.288564881464836</v>
      </c>
      <c r="X136">
        <v>3.8208286885430596</v>
      </c>
      <c r="Y136">
        <v>-2.0604660169340434</v>
      </c>
      <c r="Z136">
        <v>6.2304827822549953</v>
      </c>
      <c r="AA136">
        <v>2.1147835799373524</v>
      </c>
      <c r="AB136">
        <v>4.9387829145624238</v>
      </c>
      <c r="AC136">
        <v>7.1436718607428134</v>
      </c>
      <c r="AD136">
        <v>8.2498836900517745</v>
      </c>
      <c r="AE136">
        <v>14.178138264719735</v>
      </c>
      <c r="AF136">
        <v>4.1465496980905669</v>
      </c>
      <c r="AG136">
        <v>13.583195401556807</v>
      </c>
      <c r="AH136">
        <v>9.1355509997853801</v>
      </c>
      <c r="AI136">
        <v>9.9189637928928391</v>
      </c>
      <c r="AJ136">
        <v>0.57777701088591016</v>
      </c>
      <c r="AK136">
        <v>7.7794633982579739</v>
      </c>
      <c r="AL136">
        <v>0.60962725095146197</v>
      </c>
      <c r="AM136">
        <v>1.7606360189554238</v>
      </c>
      <c r="AN136">
        <v>1.6903714907865464</v>
      </c>
      <c r="AO136">
        <v>2.944126917016689</v>
      </c>
      <c r="AP136">
        <v>-0.53201072426276141</v>
      </c>
      <c r="AQ136">
        <v>6.2998998443101897</v>
      </c>
      <c r="AR136">
        <v>2.7196101890905737</v>
      </c>
      <c r="AS136">
        <v>4.0295206957011942E-2</v>
      </c>
      <c r="AT136">
        <v>-3.3160172874350735</v>
      </c>
      <c r="AU136">
        <v>0.33966628731099036</v>
      </c>
      <c r="AV136">
        <v>4.3257338789854316</v>
      </c>
      <c r="AW136">
        <v>7.2490755993782159</v>
      </c>
      <c r="AX136">
        <v>-0.36249052991979624</v>
      </c>
      <c r="AY136">
        <v>6.2222820217398294</v>
      </c>
      <c r="AZ136">
        <v>0.98538617057401723</v>
      </c>
      <c r="BA136">
        <v>5.6543210092116425</v>
      </c>
      <c r="BB136">
        <v>1.1800151692932275</v>
      </c>
      <c r="BC136">
        <v>-1.6221560068481438</v>
      </c>
      <c r="BD136">
        <v>0.63045797208715726</v>
      </c>
      <c r="BE136">
        <v>0.1814549813084767</v>
      </c>
      <c r="BF136">
        <v>3.3946110444446731</v>
      </c>
      <c r="BG136">
        <v>-0.21548568998443329</v>
      </c>
      <c r="BH136">
        <v>1.9636080338715374</v>
      </c>
      <c r="BI136">
        <v>1.653612507569548</v>
      </c>
      <c r="BJ136">
        <v>2.690312050780193</v>
      </c>
    </row>
    <row r="137" spans="1:62">
      <c r="A137" t="s">
        <v>1265</v>
      </c>
      <c r="B137" t="s">
        <v>517</v>
      </c>
      <c r="C137" t="s">
        <v>639</v>
      </c>
      <c r="D137" t="s">
        <v>641</v>
      </c>
      <c r="F137">
        <v>6.5497316041459754</v>
      </c>
      <c r="G137">
        <v>4.7928422472877941</v>
      </c>
      <c r="H137">
        <v>2.5828775050682538</v>
      </c>
      <c r="I137">
        <v>7.4587280354971597</v>
      </c>
      <c r="J137">
        <v>5.193295785783576</v>
      </c>
      <c r="K137">
        <v>4.1096067147538946</v>
      </c>
      <c r="L137">
        <v>4.4108149473493796</v>
      </c>
      <c r="M137">
        <v>7.8274585838126427</v>
      </c>
      <c r="N137">
        <v>6.2841984252538907</v>
      </c>
      <c r="O137">
        <v>6.625444577451205</v>
      </c>
      <c r="P137">
        <v>6.6647014467032761</v>
      </c>
      <c r="Q137">
        <v>7.1802685749515547</v>
      </c>
      <c r="R137">
        <v>8.6242732490433553</v>
      </c>
      <c r="S137">
        <v>6.3719473020039885</v>
      </c>
      <c r="T137">
        <v>3.724459589416071</v>
      </c>
      <c r="U137">
        <v>6.1583874237081346</v>
      </c>
      <c r="V137">
        <v>4.8424765180992608</v>
      </c>
      <c r="W137">
        <v>3.9043762138812923</v>
      </c>
      <c r="X137">
        <v>6.5870531895281061</v>
      </c>
      <c r="Y137">
        <v>6.2511854262344571</v>
      </c>
      <c r="Z137">
        <v>0.34544439215598288</v>
      </c>
      <c r="AA137">
        <v>-0.81079965629248818</v>
      </c>
      <c r="AB137">
        <v>-2.7550957627506421</v>
      </c>
      <c r="AC137">
        <v>3.9147975938073785</v>
      </c>
      <c r="AD137">
        <v>3.5586477457392363</v>
      </c>
      <c r="AE137">
        <v>4.4904362440642416</v>
      </c>
      <c r="AF137">
        <v>3.4145464128311147</v>
      </c>
      <c r="AG137">
        <v>0.90471991816629327</v>
      </c>
      <c r="AH137">
        <v>1.3740601346339645</v>
      </c>
      <c r="AI137">
        <v>0.38650885405790802</v>
      </c>
      <c r="AJ137">
        <v>3.7221131856262559</v>
      </c>
      <c r="AK137">
        <v>2.8640569919662795</v>
      </c>
      <c r="AL137">
        <v>3.9154616273356027</v>
      </c>
      <c r="AM137">
        <v>4.607376386490202</v>
      </c>
      <c r="AN137">
        <v>1.4956540003728804</v>
      </c>
      <c r="AO137">
        <v>3.5263303028876436</v>
      </c>
      <c r="AP137">
        <v>5.1325829958997531</v>
      </c>
      <c r="AQ137">
        <v>2.2303440100035203</v>
      </c>
      <c r="AR137">
        <v>0.13518778172392842</v>
      </c>
      <c r="AS137">
        <v>3.7549070518337828</v>
      </c>
      <c r="AT137">
        <v>0.88409622167810653</v>
      </c>
      <c r="AU137">
        <v>0.29396995998716591</v>
      </c>
      <c r="AV137">
        <v>1.5539408927046452</v>
      </c>
      <c r="AW137">
        <v>6.3455584899322588</v>
      </c>
      <c r="AX137">
        <v>4.2516333759310641</v>
      </c>
      <c r="AY137">
        <v>5.2628865291409568</v>
      </c>
      <c r="AZ137">
        <v>5.5184652763889517</v>
      </c>
      <c r="BA137">
        <v>3.9342844347507224</v>
      </c>
      <c r="BB137">
        <v>-1.8615243286441086</v>
      </c>
      <c r="BC137">
        <v>5.8363919172941507</v>
      </c>
      <c r="BD137">
        <v>4.3546792717264537</v>
      </c>
      <c r="BE137">
        <v>2.8025453334120414</v>
      </c>
      <c r="BF137">
        <v>2.7891561333591426</v>
      </c>
      <c r="BG137">
        <v>0.99329458062740628</v>
      </c>
      <c r="BH137">
        <v>8.0988759965265444E-2</v>
      </c>
      <c r="BI137">
        <v>-0.47616584041755061</v>
      </c>
      <c r="BJ137">
        <v>1.7253541833252228</v>
      </c>
    </row>
    <row r="138" spans="1:62">
      <c r="A138" t="s">
        <v>278</v>
      </c>
      <c r="B138" t="s">
        <v>518</v>
      </c>
      <c r="C138" t="s">
        <v>639</v>
      </c>
      <c r="D138" t="s">
        <v>641</v>
      </c>
      <c r="Z138">
        <v>3.063437341020574</v>
      </c>
      <c r="AA138">
        <v>1.5629639636354398</v>
      </c>
      <c r="AB138">
        <v>2.0148385203065544</v>
      </c>
      <c r="AC138">
        <v>2.2959967145163205</v>
      </c>
      <c r="AD138">
        <v>1.7414493621008802</v>
      </c>
      <c r="AE138">
        <v>3.4933740754212579</v>
      </c>
      <c r="AF138">
        <v>4.0470446398013848</v>
      </c>
      <c r="AG138">
        <v>2.4911491425029055</v>
      </c>
      <c r="AH138">
        <v>2.2099287338837996</v>
      </c>
      <c r="AI138">
        <v>9.9339613369920698E-2</v>
      </c>
      <c r="AJ138">
        <v>1.6523183881076875</v>
      </c>
      <c r="AK138">
        <v>0.44981743563067766</v>
      </c>
      <c r="AL138">
        <v>-0.39869957250189714</v>
      </c>
      <c r="AM138">
        <v>1.0411008473331123</v>
      </c>
      <c r="AN138">
        <v>5.7488084615997792</v>
      </c>
      <c r="AO138">
        <v>5.9550582840690112</v>
      </c>
      <c r="AP138">
        <v>4.8663294559341921</v>
      </c>
      <c r="AQ138">
        <v>3.9817151585787656</v>
      </c>
      <c r="AR138">
        <v>4.1561361307290667</v>
      </c>
      <c r="AS138">
        <v>4.3190846161135283</v>
      </c>
      <c r="AT138">
        <v>5.3182830166850437</v>
      </c>
      <c r="AU138">
        <v>5.1475689712818848</v>
      </c>
      <c r="AV138">
        <v>5.6282670261680749</v>
      </c>
      <c r="AW138">
        <v>6.7578741721934676</v>
      </c>
      <c r="AX138">
        <v>8.7218321735264936</v>
      </c>
      <c r="AY138">
        <v>8.418448126054173</v>
      </c>
      <c r="AZ138">
        <v>9.4687801454229543</v>
      </c>
      <c r="BA138">
        <v>7.4529222575672378</v>
      </c>
      <c r="BB138">
        <v>4.8200534463977505</v>
      </c>
      <c r="BC138">
        <v>5.9376441244662743</v>
      </c>
      <c r="BD138">
        <v>4.1988826601209865</v>
      </c>
      <c r="BE138">
        <v>5.6251398315667842</v>
      </c>
      <c r="BF138">
        <v>5.9061201049153169</v>
      </c>
      <c r="BG138">
        <v>5.4354767680133733</v>
      </c>
      <c r="BH138">
        <v>3.7750274605111684</v>
      </c>
      <c r="BI138">
        <v>3.6101569264201743</v>
      </c>
      <c r="BJ138">
        <v>5.264221626280019</v>
      </c>
    </row>
    <row r="139" spans="1:62">
      <c r="A139" t="s">
        <v>279</v>
      </c>
      <c r="B139" t="s">
        <v>519</v>
      </c>
      <c r="C139" t="s">
        <v>639</v>
      </c>
      <c r="D139" t="s">
        <v>641</v>
      </c>
      <c r="AE139">
        <v>3.4831458188967019</v>
      </c>
      <c r="AF139">
        <v>2.8174629110508107</v>
      </c>
      <c r="AG139">
        <v>4.1798543191313655</v>
      </c>
      <c r="AH139">
        <v>1.1025349047040862</v>
      </c>
      <c r="AI139">
        <v>0.31165606187646233</v>
      </c>
      <c r="AJ139">
        <v>0.4581813634334253</v>
      </c>
      <c r="AK139">
        <v>-3.7652912904782738</v>
      </c>
      <c r="AL139">
        <v>-0.34831790836881282</v>
      </c>
      <c r="AM139">
        <v>1.5008273910796106</v>
      </c>
      <c r="AN139">
        <v>3.6781022980160429</v>
      </c>
      <c r="AO139">
        <v>5.3619940349399968</v>
      </c>
      <c r="AP139">
        <v>3.5588150282312938</v>
      </c>
      <c r="AQ139">
        <v>3.4210826457438372</v>
      </c>
      <c r="AR139">
        <v>3.1835086593492008</v>
      </c>
      <c r="AS139">
        <v>2.336978604860704</v>
      </c>
      <c r="AT139">
        <v>4.5755306846439368</v>
      </c>
      <c r="AU139">
        <v>2.4657311186060582</v>
      </c>
      <c r="AV139">
        <v>3.2187442798830688</v>
      </c>
      <c r="AW139">
        <v>5.5177319799036013</v>
      </c>
      <c r="AX139">
        <v>6.0238228552871078</v>
      </c>
      <c r="AY139">
        <v>4.853005616160516</v>
      </c>
      <c r="AZ139">
        <v>6.1053815282656245</v>
      </c>
      <c r="BA139">
        <v>4.9337633188015531</v>
      </c>
      <c r="BB139">
        <v>5.2832285182112173</v>
      </c>
      <c r="BC139">
        <v>6.7313132505261848</v>
      </c>
      <c r="BD139">
        <v>4.5260199715642102</v>
      </c>
      <c r="BE139">
        <v>6.3085575627404751</v>
      </c>
      <c r="BF139">
        <v>5.7458831689282164</v>
      </c>
      <c r="BG139">
        <v>5.7027580284964046</v>
      </c>
      <c r="BH139">
        <v>1.7826882646658504</v>
      </c>
      <c r="BI139">
        <v>2.4775609116060764</v>
      </c>
      <c r="BJ139">
        <v>5.6850676960810631</v>
      </c>
    </row>
    <row r="140" spans="1:62">
      <c r="A140" t="s">
        <v>280</v>
      </c>
      <c r="B140" t="s">
        <v>520</v>
      </c>
      <c r="C140" t="s">
        <v>639</v>
      </c>
      <c r="D140" t="s">
        <v>641</v>
      </c>
      <c r="P140">
        <v>1.6692220081956322</v>
      </c>
      <c r="Q140">
        <v>1.6692195632925859</v>
      </c>
      <c r="R140">
        <v>1.6692256437905684</v>
      </c>
      <c r="S140">
        <v>1.6692225057977907</v>
      </c>
      <c r="T140">
        <v>1.6692322767338368</v>
      </c>
      <c r="U140">
        <v>4.7586720398660702</v>
      </c>
      <c r="V140">
        <v>4.7586770914431753</v>
      </c>
      <c r="W140">
        <v>4.7586768352691422</v>
      </c>
      <c r="X140">
        <v>4.75867148081133</v>
      </c>
      <c r="Y140">
        <v>4.758672523518598</v>
      </c>
      <c r="Z140">
        <v>4.8148202144278685</v>
      </c>
      <c r="AA140">
        <v>-1.5901068811138401</v>
      </c>
      <c r="AB140">
        <v>0.53859994177376791</v>
      </c>
      <c r="AC140">
        <v>4.2857094201837356</v>
      </c>
      <c r="AD140">
        <v>7.0205544893883882</v>
      </c>
      <c r="AE140">
        <v>4</v>
      </c>
      <c r="AF140">
        <v>9.2307679821355606</v>
      </c>
      <c r="AG140">
        <v>5.6337983088408521</v>
      </c>
      <c r="AH140">
        <v>4.491985305062471</v>
      </c>
      <c r="AI140">
        <v>2.2528709705748753</v>
      </c>
      <c r="AJ140">
        <v>1.8011689770334414</v>
      </c>
      <c r="AK140">
        <v>3.6082939364421236</v>
      </c>
      <c r="AL140">
        <v>4.332100220615942</v>
      </c>
      <c r="AM140">
        <v>6.8661459630962014</v>
      </c>
      <c r="AN140">
        <v>5.8755521990231756</v>
      </c>
      <c r="AO140">
        <v>6.9053007338646637</v>
      </c>
      <c r="AP140">
        <v>7.2251350371639518</v>
      </c>
      <c r="AQ140">
        <v>7.7612621331148119</v>
      </c>
      <c r="AR140">
        <v>10.410924164914917</v>
      </c>
      <c r="AS140">
        <v>3.2201909984784578</v>
      </c>
      <c r="AT140">
        <v>-0.73309147724532409</v>
      </c>
      <c r="AU140">
        <v>-0.99391934474701316</v>
      </c>
      <c r="AV140">
        <v>-1.937566245073441</v>
      </c>
      <c r="AW140">
        <v>3.039173512246208</v>
      </c>
      <c r="AX140">
        <v>4.8280749520260997</v>
      </c>
      <c r="AY140">
        <v>8.6449698468202598</v>
      </c>
      <c r="AZ140">
        <v>3.3259629561528783</v>
      </c>
      <c r="BA140">
        <v>1.7980876864449442</v>
      </c>
      <c r="BB140">
        <v>-1.1574818224091104</v>
      </c>
    </row>
    <row r="141" spans="1:62">
      <c r="A141" t="s">
        <v>281</v>
      </c>
      <c r="B141" t="s">
        <v>521</v>
      </c>
      <c r="C141" t="s">
        <v>639</v>
      </c>
      <c r="D141" t="s">
        <v>641</v>
      </c>
      <c r="G141">
        <v>3.8180195580447531</v>
      </c>
      <c r="H141">
        <v>2.5167485942692878</v>
      </c>
      <c r="I141">
        <v>3.9064338374071923</v>
      </c>
      <c r="J141">
        <v>2.5369535350572789</v>
      </c>
      <c r="K141">
        <v>5.0237894388104962</v>
      </c>
      <c r="L141">
        <v>6.4390244198930588</v>
      </c>
      <c r="M141">
        <v>5.801094166813499</v>
      </c>
      <c r="N141">
        <v>7.7168196616551654</v>
      </c>
      <c r="O141">
        <v>3.8466298552930738</v>
      </c>
      <c r="P141">
        <v>1.3069054023116848</v>
      </c>
      <c r="Q141">
        <v>-0.41047991882295776</v>
      </c>
      <c r="R141">
        <v>7.0573989345745787</v>
      </c>
      <c r="S141">
        <v>3.8458308373174361</v>
      </c>
      <c r="T141">
        <v>6.1262331650004711</v>
      </c>
      <c r="U141">
        <v>3.3351066902162358</v>
      </c>
      <c r="V141">
        <v>5.1005902676450035</v>
      </c>
      <c r="W141">
        <v>5.6538368520522226</v>
      </c>
      <c r="X141">
        <v>6.4035569252160371</v>
      </c>
      <c r="Y141">
        <v>5.8460265156251978</v>
      </c>
      <c r="Z141">
        <v>5.6995247690768736</v>
      </c>
      <c r="AA141">
        <v>4.1414956999411743</v>
      </c>
      <c r="AB141">
        <v>4.8139909711313322</v>
      </c>
      <c r="AC141">
        <v>5.0991465605861208</v>
      </c>
      <c r="AD141">
        <v>4.9994063691549258</v>
      </c>
      <c r="AE141">
        <v>4.3555469169942</v>
      </c>
      <c r="AF141">
        <v>1.7256106910010089</v>
      </c>
      <c r="AG141">
        <v>2.472685037730102</v>
      </c>
      <c r="AH141">
        <v>2.2993014138398564</v>
      </c>
      <c r="AI141">
        <v>6.399995306939303</v>
      </c>
      <c r="AJ141">
        <v>4.5999872445227794</v>
      </c>
      <c r="AK141">
        <v>4.3999912518561501</v>
      </c>
      <c r="AL141">
        <v>6.9000632519723268</v>
      </c>
      <c r="AM141">
        <v>5.5999187272134634</v>
      </c>
      <c r="AN141">
        <v>5.5000852320522711</v>
      </c>
      <c r="AO141">
        <v>3.7999672052308426</v>
      </c>
      <c r="AP141">
        <v>6.405399697728086</v>
      </c>
      <c r="AQ141">
        <v>4.6984230462325769</v>
      </c>
      <c r="AR141">
        <v>4.3005404979237625</v>
      </c>
      <c r="AS141">
        <v>6.0000331601439854</v>
      </c>
      <c r="AT141">
        <v>-1.5454081341431447</v>
      </c>
      <c r="AU141">
        <v>3.9646756856609215</v>
      </c>
      <c r="AV141">
        <v>5.940269077604782</v>
      </c>
      <c r="AW141">
        <v>5.4450612778996828</v>
      </c>
      <c r="AX141">
        <v>6.2417480446522546</v>
      </c>
      <c r="AY141">
        <v>7.6682919001127061</v>
      </c>
      <c r="AZ141">
        <v>6.7968261189581085</v>
      </c>
      <c r="BA141">
        <v>5.9500881450784959</v>
      </c>
      <c r="BB141">
        <v>3.5389120529913214</v>
      </c>
      <c r="BC141">
        <v>8.0159594065227537</v>
      </c>
      <c r="BD141">
        <v>8.4047381311286955</v>
      </c>
      <c r="BE141">
        <v>9.1445793876353321</v>
      </c>
      <c r="BF141">
        <v>3.3957227742917411</v>
      </c>
      <c r="BG141">
        <v>4.9607065405657522</v>
      </c>
      <c r="BH141">
        <v>5.0076833047278058</v>
      </c>
      <c r="BI141">
        <v>4.4688296883747824</v>
      </c>
      <c r="BJ141">
        <v>3.1125580949443332</v>
      </c>
    </row>
    <row r="142" spans="1:62">
      <c r="A142" t="s">
        <v>282</v>
      </c>
      <c r="B142" t="s">
        <v>522</v>
      </c>
      <c r="C142" t="s">
        <v>639</v>
      </c>
      <c r="D142" t="s">
        <v>641</v>
      </c>
      <c r="F142">
        <v>3.6594521939523901</v>
      </c>
      <c r="G142">
        <v>3.6717118878701456</v>
      </c>
      <c r="H142">
        <v>4.8964452568546903</v>
      </c>
      <c r="I142">
        <v>6.0648907279328199</v>
      </c>
      <c r="J142">
        <v>1.83115835543299</v>
      </c>
      <c r="K142">
        <v>1.0470828613048582</v>
      </c>
      <c r="L142">
        <v>1.8864120249964458</v>
      </c>
      <c r="M142">
        <v>4.6622321292381343</v>
      </c>
      <c r="N142">
        <v>7.7754823976462433</v>
      </c>
      <c r="O142">
        <v>8.132313073075494</v>
      </c>
      <c r="P142">
        <v>4.956717925998916</v>
      </c>
      <c r="Q142">
        <v>2.2051863683315815</v>
      </c>
      <c r="R142">
        <v>4.9747626670078091</v>
      </c>
      <c r="S142">
        <v>5.4216821273179789</v>
      </c>
      <c r="T142">
        <v>4.2710977747907606</v>
      </c>
      <c r="U142">
        <v>5.8726446282738891</v>
      </c>
      <c r="V142">
        <v>6.8157997504822276</v>
      </c>
      <c r="W142">
        <v>4.0708153635589071</v>
      </c>
      <c r="X142">
        <v>2.0250786437216988</v>
      </c>
      <c r="Y142">
        <v>5.7310157904757517</v>
      </c>
      <c r="Z142">
        <v>2.7468891164943017</v>
      </c>
      <c r="AA142">
        <v>2.9034088856905811</v>
      </c>
      <c r="AB142">
        <v>3.6428598986919098</v>
      </c>
      <c r="AC142">
        <v>3.0441102712452732</v>
      </c>
      <c r="AD142">
        <v>3.8682689807571222</v>
      </c>
      <c r="AE142">
        <v>2.9536943879233633</v>
      </c>
      <c r="AF142">
        <v>2.6141139975322147</v>
      </c>
      <c r="AG142">
        <v>6.0000330097496999</v>
      </c>
      <c r="AH142">
        <v>5.0963274360759101</v>
      </c>
      <c r="AI142">
        <v>3.6584612759978086</v>
      </c>
      <c r="AJ142">
        <v>1.1541223672808059</v>
      </c>
      <c r="AK142">
        <v>2.3107728424119642</v>
      </c>
      <c r="AL142">
        <v>1.8732971406718093</v>
      </c>
      <c r="AM142">
        <v>2.900907024904285</v>
      </c>
      <c r="AN142">
        <v>4.8141778718608919</v>
      </c>
      <c r="AO142">
        <v>5.9967387161777594</v>
      </c>
      <c r="AP142">
        <v>3.9109633793775913</v>
      </c>
      <c r="AQ142">
        <v>0.39220636364277084</v>
      </c>
      <c r="AR142">
        <v>4.5098707295623086</v>
      </c>
      <c r="AS142">
        <v>4.360428128859553</v>
      </c>
      <c r="AT142">
        <v>4.3324633202377498</v>
      </c>
      <c r="AU142">
        <v>3.9728877293090363</v>
      </c>
      <c r="AV142">
        <v>6.3934733143814952</v>
      </c>
      <c r="AW142">
        <v>8.5903242463003551</v>
      </c>
      <c r="AX142">
        <v>6.8585647516290749</v>
      </c>
      <c r="AY142">
        <v>7.6513325387495286</v>
      </c>
      <c r="AZ142">
        <v>7.9616014177911438</v>
      </c>
      <c r="BA142">
        <v>4.9729765614156491</v>
      </c>
      <c r="BB142">
        <v>5.046483778211126</v>
      </c>
      <c r="BC142">
        <v>7.4123097416719474</v>
      </c>
      <c r="BD142">
        <v>5.5100366902264284</v>
      </c>
      <c r="BE142">
        <v>5.1568413777300464</v>
      </c>
      <c r="BF142">
        <v>5.5415629982881569</v>
      </c>
      <c r="BG142">
        <v>5.6655542230568585</v>
      </c>
      <c r="BH142">
        <v>5.7032205678391392</v>
      </c>
      <c r="BI142">
        <v>5.1825395059219943</v>
      </c>
      <c r="BJ142">
        <v>5.3176565772614452</v>
      </c>
    </row>
    <row r="143" spans="1:62">
      <c r="A143" t="s">
        <v>283</v>
      </c>
      <c r="B143" t="s">
        <v>523</v>
      </c>
      <c r="C143" t="s">
        <v>639</v>
      </c>
      <c r="D143" t="s">
        <v>641</v>
      </c>
      <c r="F143">
        <v>1.9866090639290519</v>
      </c>
      <c r="G143">
        <v>4.3981713901940509</v>
      </c>
      <c r="H143">
        <v>5.5485383510731197</v>
      </c>
      <c r="I143">
        <v>7.430123579755346</v>
      </c>
      <c r="J143">
        <v>5.2851718767540774</v>
      </c>
      <c r="K143">
        <v>4.771642463828357</v>
      </c>
      <c r="L143">
        <v>3.7701374443767719</v>
      </c>
      <c r="M143">
        <v>6.7823292734261429</v>
      </c>
      <c r="N143">
        <v>7.6043999746243855</v>
      </c>
      <c r="O143">
        <v>8.3792369361336227</v>
      </c>
      <c r="P143">
        <v>6.4626456090407345</v>
      </c>
      <c r="Q143">
        <v>6.7548708079907271</v>
      </c>
      <c r="R143">
        <v>7.7093183205982285</v>
      </c>
      <c r="S143">
        <v>6.1111007129233741</v>
      </c>
      <c r="T143">
        <v>4.2612702876823505</v>
      </c>
      <c r="U143">
        <v>7.2355602959633245</v>
      </c>
      <c r="V143">
        <v>4.0896263392078822</v>
      </c>
      <c r="W143">
        <v>3.243759286781156</v>
      </c>
      <c r="X143">
        <v>3.8001639654268331</v>
      </c>
      <c r="Y143">
        <v>3.9178302332935289</v>
      </c>
      <c r="Z143">
        <v>2.0090774955363315</v>
      </c>
      <c r="AA143">
        <v>2.9767390418373907</v>
      </c>
      <c r="AB143">
        <v>1.0587884034765267</v>
      </c>
      <c r="AC143">
        <v>4.4093100232324787</v>
      </c>
      <c r="AD143">
        <v>4.8518572011977597</v>
      </c>
      <c r="AE143">
        <v>3.7045235760587332</v>
      </c>
      <c r="AF143">
        <v>4.405794808709544</v>
      </c>
      <c r="AG143">
        <v>3.928697459902537</v>
      </c>
      <c r="AH143">
        <v>3.1730243371085294</v>
      </c>
      <c r="AI143">
        <v>2.2418612600097845</v>
      </c>
      <c r="AJ143">
        <v>0.89297103902718789</v>
      </c>
      <c r="AK143">
        <v>0.45765144237965671</v>
      </c>
      <c r="AL143">
        <v>2.735896171734197</v>
      </c>
      <c r="AM143">
        <v>2.309536686159916</v>
      </c>
      <c r="AN143">
        <v>3.7509618040379991</v>
      </c>
      <c r="AO143">
        <v>4.8057271310669734</v>
      </c>
      <c r="AP143">
        <v>4.7280306697600452</v>
      </c>
      <c r="AQ143">
        <v>1.8821380080626966</v>
      </c>
      <c r="AR143">
        <v>3.3771806745760671</v>
      </c>
      <c r="AS143">
        <v>5.7487381641141013</v>
      </c>
      <c r="AT143">
        <v>3.6130575445985329</v>
      </c>
      <c r="AU143">
        <v>4.521683900678596</v>
      </c>
      <c r="AV143">
        <v>5.3685659032426543</v>
      </c>
      <c r="AW143">
        <v>8.0367941213917788</v>
      </c>
      <c r="AX143">
        <v>6.9994361822604816</v>
      </c>
      <c r="AY143">
        <v>8.0328296584923038</v>
      </c>
      <c r="AZ143">
        <v>8.6326721436535934</v>
      </c>
      <c r="BA143">
        <v>5.6943689301629945</v>
      </c>
      <c r="BB143">
        <v>2.5072370580274708</v>
      </c>
      <c r="BC143">
        <v>7.4387989084328581</v>
      </c>
      <c r="BD143">
        <v>6.1211964603152609</v>
      </c>
      <c r="BE143">
        <v>5.2465183968042624</v>
      </c>
      <c r="BF143">
        <v>5.1691464145953319</v>
      </c>
      <c r="BG143">
        <v>4.5511357099141208</v>
      </c>
      <c r="BH143">
        <v>3.8959418306856008</v>
      </c>
      <c r="BI143">
        <v>4.1863080998145961</v>
      </c>
      <c r="BJ143">
        <v>4.9239366791161956</v>
      </c>
    </row>
    <row r="144" spans="1:62">
      <c r="A144" t="s">
        <v>284</v>
      </c>
      <c r="B144" t="s">
        <v>524</v>
      </c>
      <c r="C144" t="s">
        <v>639</v>
      </c>
      <c r="D144" t="s">
        <v>641</v>
      </c>
      <c r="F144">
        <v>1.8647951660809525</v>
      </c>
      <c r="G144">
        <v>15.331814324286171</v>
      </c>
      <c r="H144">
        <v>10.61506999480919</v>
      </c>
      <c r="I144">
        <v>8.2511181245361342</v>
      </c>
      <c r="J144">
        <v>2.1541055693787001</v>
      </c>
      <c r="K144">
        <v>-0.40552139008451604</v>
      </c>
      <c r="L144">
        <v>10.912061518990839</v>
      </c>
      <c r="M144">
        <v>-0.36712004053458713</v>
      </c>
      <c r="N144">
        <v>1.5475366933467711</v>
      </c>
      <c r="O144">
        <v>2.1770711668363845</v>
      </c>
      <c r="P144">
        <v>5.1137177123052027</v>
      </c>
      <c r="Q144">
        <v>-0.20270834646416347</v>
      </c>
      <c r="R144">
        <v>26.404881064037951</v>
      </c>
      <c r="S144">
        <v>10.980088948685591</v>
      </c>
      <c r="T144">
        <v>-13.513497558072189</v>
      </c>
      <c r="U144">
        <v>11.049129163747054</v>
      </c>
      <c r="V144">
        <v>21.809034964892149</v>
      </c>
      <c r="W144">
        <v>18.316874889129338</v>
      </c>
      <c r="X144">
        <v>2.8939187779050997</v>
      </c>
      <c r="Y144">
        <v>-2.744779239891713</v>
      </c>
      <c r="Z144">
        <v>0.6946381452498116</v>
      </c>
      <c r="AA144">
        <v>4.457203889127868</v>
      </c>
      <c r="AB144">
        <v>1.986165353867591</v>
      </c>
      <c r="AC144">
        <v>5.5348978258512602</v>
      </c>
      <c r="AD144">
        <v>2.6102493300487026</v>
      </c>
      <c r="AE144">
        <v>4.6848560365047689</v>
      </c>
      <c r="AF144">
        <v>0.72972822011338678</v>
      </c>
      <c r="AG144">
        <v>8.601919078699737</v>
      </c>
      <c r="AH144">
        <v>5.7952444074108769</v>
      </c>
      <c r="AI144">
        <v>6.0454733298594476</v>
      </c>
      <c r="AJ144">
        <v>6.9666070266267042</v>
      </c>
      <c r="AK144">
        <v>6.9563652230770714</v>
      </c>
      <c r="AL144">
        <v>3.5097662465172874</v>
      </c>
      <c r="AM144">
        <v>5.9798736114903051</v>
      </c>
      <c r="AN144">
        <v>3.2909385773151314</v>
      </c>
      <c r="AO144">
        <v>5.5970352252338529</v>
      </c>
      <c r="AP144">
        <v>3.703603718259771</v>
      </c>
      <c r="AQ144">
        <v>1.5376558645163243</v>
      </c>
      <c r="AR144">
        <v>0.47602485809923678</v>
      </c>
      <c r="AS144">
        <v>3.8755466066199915</v>
      </c>
      <c r="AT144">
        <v>3.5615824472168214</v>
      </c>
      <c r="AU144">
        <v>0.72383589917296831</v>
      </c>
      <c r="AV144">
        <v>4.5597768403909527</v>
      </c>
      <c r="AW144">
        <v>1.6923738991997794</v>
      </c>
      <c r="AX144">
        <v>3.466122936270537</v>
      </c>
      <c r="AY144">
        <v>4.2300949214750574</v>
      </c>
      <c r="AZ144">
        <v>4.8329633215533647</v>
      </c>
      <c r="BA144">
        <v>6.7395336806472415</v>
      </c>
      <c r="BB144">
        <v>2.1543082004309468</v>
      </c>
      <c r="BC144">
        <v>6.0720386163271627</v>
      </c>
      <c r="BD144">
        <v>6.9013340724865486</v>
      </c>
      <c r="BE144">
        <v>5.9980718434775753</v>
      </c>
      <c r="BF144">
        <v>1.843045060999259</v>
      </c>
      <c r="BG144">
        <v>3.1217218439165038</v>
      </c>
      <c r="BH144">
        <v>2.516587745937656</v>
      </c>
      <c r="BI144">
        <v>2.3971544880788827</v>
      </c>
      <c r="BJ144">
        <v>5.590876671068699</v>
      </c>
    </row>
    <row r="145" spans="1:62">
      <c r="A145" t="s">
        <v>1266</v>
      </c>
      <c r="B145" t="s">
        <v>1267</v>
      </c>
      <c r="C145" t="s">
        <v>639</v>
      </c>
      <c r="D145" t="s">
        <v>641</v>
      </c>
      <c r="F145">
        <v>-0.42903973871140977</v>
      </c>
      <c r="G145">
        <v>3.1950296846626145</v>
      </c>
      <c r="H145">
        <v>3.6340234698307512</v>
      </c>
      <c r="I145">
        <v>6.6197265468766773</v>
      </c>
      <c r="J145">
        <v>6.1572180887152825</v>
      </c>
      <c r="K145">
        <v>6.5167506792369778</v>
      </c>
      <c r="L145">
        <v>2.6631769588774148</v>
      </c>
      <c r="M145">
        <v>6.8782646783632941</v>
      </c>
      <c r="N145">
        <v>9.9371913750081973</v>
      </c>
      <c r="O145">
        <v>9.9715416979108369</v>
      </c>
      <c r="P145">
        <v>8.533810083207058</v>
      </c>
      <c r="Q145">
        <v>8.2500777309916487</v>
      </c>
      <c r="R145">
        <v>9.7009913592384294</v>
      </c>
      <c r="S145">
        <v>6.4269786339598483</v>
      </c>
      <c r="T145">
        <v>4.7637720424610279</v>
      </c>
      <c r="U145">
        <v>7.1279188533887492</v>
      </c>
      <c r="V145">
        <v>6.3749436385577951</v>
      </c>
      <c r="W145">
        <v>5.4155516443570377</v>
      </c>
      <c r="X145">
        <v>7.4744658999210714</v>
      </c>
      <c r="Y145">
        <v>8.3131881618429446</v>
      </c>
      <c r="Z145">
        <v>-0.14033814830415281</v>
      </c>
      <c r="AA145">
        <v>1.7054655638058591</v>
      </c>
      <c r="AB145">
        <v>0.57688541173473595</v>
      </c>
      <c r="AC145">
        <v>7.1906215507201665</v>
      </c>
      <c r="AD145">
        <v>7.2791047331770358</v>
      </c>
      <c r="AE145">
        <v>5.9650299161021962</v>
      </c>
      <c r="AF145">
        <v>5.9155079014619361</v>
      </c>
      <c r="AG145">
        <v>4.5012793060127194</v>
      </c>
      <c r="AH145">
        <v>4.3587352657664411</v>
      </c>
      <c r="AI145">
        <v>0.27657222333181153</v>
      </c>
      <c r="AJ145">
        <v>0.44575572947177022</v>
      </c>
      <c r="AK145">
        <v>-0.72318756987324662</v>
      </c>
      <c r="AL145">
        <v>3.2517139461699855</v>
      </c>
      <c r="AM145">
        <v>3.3757621285010657</v>
      </c>
      <c r="AN145">
        <v>5.0299527371743977</v>
      </c>
      <c r="AO145">
        <v>4.3522819746315946</v>
      </c>
      <c r="AP145">
        <v>4.9895446566432327</v>
      </c>
      <c r="AQ145">
        <v>2.0781712602991433</v>
      </c>
      <c r="AR145">
        <v>4.1334977983007946</v>
      </c>
      <c r="AS145">
        <v>6.7608378180369613</v>
      </c>
      <c r="AT145">
        <v>4.7209168250485192</v>
      </c>
      <c r="AU145">
        <v>5.5456675233492803</v>
      </c>
      <c r="AV145">
        <v>6.3395187342629526</v>
      </c>
      <c r="AW145">
        <v>7.8591162788920457</v>
      </c>
      <c r="AX145">
        <v>7.165874427403466</v>
      </c>
      <c r="AY145">
        <v>8.7430726158233369</v>
      </c>
      <c r="AZ145">
        <v>9.6141694732275909</v>
      </c>
      <c r="BA145">
        <v>6.5277350307057134</v>
      </c>
      <c r="BB145">
        <v>2.6646240570610473</v>
      </c>
      <c r="BC145">
        <v>7.6351753692749185</v>
      </c>
      <c r="BD145">
        <v>6.8429687735314104</v>
      </c>
      <c r="BE145">
        <v>5.3649984629479519</v>
      </c>
      <c r="BF145">
        <v>5.2116639471430517</v>
      </c>
      <c r="BG145">
        <v>4.580160373993337</v>
      </c>
      <c r="BH145">
        <v>3.8146882310422541</v>
      </c>
      <c r="BI145">
        <v>3.6887385771721171</v>
      </c>
      <c r="BJ145">
        <v>4.815785227187618</v>
      </c>
    </row>
    <row r="146" spans="1:62">
      <c r="A146" t="s">
        <v>285</v>
      </c>
      <c r="B146" t="s">
        <v>525</v>
      </c>
      <c r="C146" t="s">
        <v>639</v>
      </c>
      <c r="D146" t="s">
        <v>641</v>
      </c>
      <c r="AO146">
        <v>5.1499584260961626</v>
      </c>
      <c r="AP146">
        <v>8.2932287194664553</v>
      </c>
      <c r="AQ146">
        <v>7.4671760033313035</v>
      </c>
      <c r="AR146">
        <v>-1.1346428945999492</v>
      </c>
      <c r="AS146">
        <v>3.8316671404569576</v>
      </c>
      <c r="AT146">
        <v>6.5244308754096352</v>
      </c>
      <c r="AU146">
        <v>6.7607495331904204</v>
      </c>
      <c r="AV146">
        <v>10.53856477245904</v>
      </c>
      <c r="AW146">
        <v>6.5500830274883697</v>
      </c>
      <c r="AX146">
        <v>7.7274079180714068</v>
      </c>
      <c r="AY146">
        <v>7.406444355257193</v>
      </c>
      <c r="AZ146">
        <v>11.086954387943408</v>
      </c>
      <c r="BA146">
        <v>2.6280779606004501</v>
      </c>
      <c r="BB146">
        <v>-14.81416331634621</v>
      </c>
      <c r="BC146">
        <v>1.6398196491399943</v>
      </c>
      <c r="BD146">
        <v>6.0431307152136498</v>
      </c>
      <c r="BE146">
        <v>3.8269540100785804</v>
      </c>
      <c r="BF146">
        <v>3.4985808698230585</v>
      </c>
      <c r="BG146">
        <v>3.5375858243655642</v>
      </c>
      <c r="BH146">
        <v>2.0346489742522067</v>
      </c>
      <c r="BI146">
        <v>2.3448807393884294</v>
      </c>
      <c r="BJ146">
        <v>3.8289362729028795</v>
      </c>
    </row>
    <row r="147" spans="1:62">
      <c r="A147" t="s">
        <v>286</v>
      </c>
      <c r="B147" t="s">
        <v>526</v>
      </c>
      <c r="C147" t="s">
        <v>639</v>
      </c>
      <c r="D147" t="s">
        <v>641</v>
      </c>
      <c r="F147">
        <v>3.8299831217405256</v>
      </c>
      <c r="G147">
        <v>1.3586776709487651</v>
      </c>
      <c r="H147">
        <v>3.4391085403849786</v>
      </c>
      <c r="I147">
        <v>7.8658288190158316</v>
      </c>
      <c r="J147">
        <v>-0.7349336044810002</v>
      </c>
      <c r="K147">
        <v>1.1059041123591413</v>
      </c>
      <c r="L147">
        <v>0.21673081157322827</v>
      </c>
      <c r="M147">
        <v>4.1838724267903302</v>
      </c>
      <c r="N147">
        <v>9.9728579433305526</v>
      </c>
      <c r="O147">
        <v>4.5070407067183709</v>
      </c>
      <c r="P147">
        <v>2.6672358892606098</v>
      </c>
      <c r="Q147">
        <v>6.5981930383377119</v>
      </c>
      <c r="R147">
        <v>8.3126768593551077</v>
      </c>
      <c r="S147">
        <v>4.2124675765893329</v>
      </c>
      <c r="T147">
        <v>-6.5713710923942159</v>
      </c>
      <c r="U147">
        <v>2.5343319422987918</v>
      </c>
      <c r="V147">
        <v>1.5697762335396845</v>
      </c>
      <c r="W147">
        <v>4.0749718702932398</v>
      </c>
      <c r="X147">
        <v>2.3456088222448557</v>
      </c>
      <c r="Y147">
        <v>0.84088242643416322</v>
      </c>
      <c r="Z147">
        <v>-0.55095000564909924</v>
      </c>
      <c r="AA147">
        <v>1.131296529252495</v>
      </c>
      <c r="AB147">
        <v>2.9890771052783123</v>
      </c>
      <c r="AC147">
        <v>6.1869389864146456</v>
      </c>
      <c r="AD147">
        <v>2.7917064635734761</v>
      </c>
      <c r="AE147">
        <v>9.9839345310088703</v>
      </c>
      <c r="AF147">
        <v>3.950977975233755</v>
      </c>
      <c r="AG147">
        <v>8.4632831379285705</v>
      </c>
      <c r="AH147">
        <v>9.7980616464209902</v>
      </c>
      <c r="AI147">
        <v>5.3199321816959326</v>
      </c>
      <c r="AJ147">
        <v>8.6441900760404309</v>
      </c>
      <c r="AK147">
        <v>1.8196528548283482</v>
      </c>
      <c r="AL147">
        <v>4.2006481939801006</v>
      </c>
      <c r="AM147">
        <v>3.8209211238154239</v>
      </c>
      <c r="AN147">
        <v>1.4322002775633393</v>
      </c>
      <c r="AO147">
        <v>1.3884283521418865</v>
      </c>
      <c r="AP147">
        <v>5.7097170909660093</v>
      </c>
      <c r="AQ147">
        <v>6.0446514676665544</v>
      </c>
      <c r="AR147">
        <v>8.4810028247483302</v>
      </c>
      <c r="AS147">
        <v>8.2397991119303953</v>
      </c>
      <c r="AT147">
        <v>2.5319749230962287</v>
      </c>
      <c r="AU147">
        <v>3.8194697969992575</v>
      </c>
      <c r="AV147">
        <v>1.6292870502999506</v>
      </c>
      <c r="AW147">
        <v>3.6121767066421171</v>
      </c>
      <c r="AX147">
        <v>3.172442732891497</v>
      </c>
      <c r="AY147">
        <v>5.1784859655699051</v>
      </c>
      <c r="AZ147">
        <v>8.3545532090558936</v>
      </c>
      <c r="BA147">
        <v>-1.2795855724345557</v>
      </c>
      <c r="BB147">
        <v>-4.358607005322952</v>
      </c>
      <c r="BC147">
        <v>4.8649685603288901</v>
      </c>
      <c r="BD147">
        <v>2.5392348393685609</v>
      </c>
      <c r="BE147">
        <v>-0.35251936009255758</v>
      </c>
      <c r="BF147">
        <v>3.6543703850578737</v>
      </c>
      <c r="BG147">
        <v>5.7719158815812079</v>
      </c>
      <c r="BH147">
        <v>2.8616746356045439</v>
      </c>
      <c r="BI147">
        <v>3.0826433160572577</v>
      </c>
      <c r="BJ147">
        <v>2.2979413056561526</v>
      </c>
    </row>
    <row r="148" spans="1:62">
      <c r="A148" t="s">
        <v>287</v>
      </c>
      <c r="B148" t="s">
        <v>527</v>
      </c>
      <c r="C148" t="s">
        <v>639</v>
      </c>
      <c r="D148" t="s">
        <v>641</v>
      </c>
      <c r="AO148">
        <v>2.3590192219606507</v>
      </c>
      <c r="AP148">
        <v>8.9741297782394582</v>
      </c>
      <c r="AQ148">
        <v>6.5217690350092994</v>
      </c>
      <c r="AR148">
        <v>2.6189543797633235</v>
      </c>
      <c r="AS148">
        <v>5.4068584844712291</v>
      </c>
      <c r="AT148">
        <v>6.4613101847553338</v>
      </c>
      <c r="AU148">
        <v>7.1030299062620657</v>
      </c>
      <c r="AV148">
        <v>8.430691217988425</v>
      </c>
      <c r="AW148">
        <v>8.3355467999927129</v>
      </c>
      <c r="AX148">
        <v>10.697037062198021</v>
      </c>
      <c r="AY148">
        <v>11.8893853670819</v>
      </c>
      <c r="AZ148">
        <v>9.9792693296943895</v>
      </c>
      <c r="BA148">
        <v>-3.5476442246113464</v>
      </c>
      <c r="BB148">
        <v>-14.401691783140862</v>
      </c>
      <c r="BC148">
        <v>-3.9406703055711603</v>
      </c>
      <c r="BD148">
        <v>6.3810212588655304</v>
      </c>
      <c r="BE148">
        <v>4.0346283749703531</v>
      </c>
      <c r="BF148">
        <v>2.429851208485573</v>
      </c>
      <c r="BG148">
        <v>1.8582436516565508</v>
      </c>
      <c r="BH148">
        <v>2.9717038316125866</v>
      </c>
      <c r="BI148">
        <v>2.2088192983349444</v>
      </c>
      <c r="BJ148">
        <v>4.549337700694096</v>
      </c>
    </row>
    <row r="149" spans="1:62">
      <c r="A149" t="s">
        <v>288</v>
      </c>
      <c r="B149" t="s">
        <v>528</v>
      </c>
      <c r="C149" t="s">
        <v>639</v>
      </c>
      <c r="D149" t="s">
        <v>641</v>
      </c>
      <c r="AB149">
        <v>10.021963025353429</v>
      </c>
      <c r="AC149">
        <v>8.4597941740798888</v>
      </c>
      <c r="AD149">
        <v>0.73264000571815302</v>
      </c>
      <c r="AE149">
        <v>6.6930390974242471</v>
      </c>
      <c r="AF149">
        <v>14.293790007481917</v>
      </c>
      <c r="AG149">
        <v>7.811818102470113</v>
      </c>
      <c r="AH149">
        <v>5.0248272884283267</v>
      </c>
      <c r="AI149">
        <v>7.9783133768436301</v>
      </c>
      <c r="AJ149">
        <v>3.6599005306617869</v>
      </c>
      <c r="AK149">
        <v>13.299740593650284</v>
      </c>
      <c r="AL149">
        <v>5.18595062253695</v>
      </c>
      <c r="AM149">
        <v>4.253187964710861</v>
      </c>
      <c r="AN149">
        <v>3.2953327667122352</v>
      </c>
      <c r="AO149">
        <v>-0.41856346871058747</v>
      </c>
      <c r="AP149">
        <v>-0.27931706528472944</v>
      </c>
      <c r="AQ149">
        <v>-4.5716550183730931</v>
      </c>
      <c r="AR149">
        <v>-2.3585261806787798</v>
      </c>
      <c r="AS149">
        <v>5.7473153097422198</v>
      </c>
      <c r="AT149">
        <v>2.8884034258658318</v>
      </c>
      <c r="AU149">
        <v>8.9469896857759608</v>
      </c>
      <c r="AV149">
        <v>11.65337508358202</v>
      </c>
      <c r="AW149">
        <v>26.755523096585748</v>
      </c>
      <c r="AX149">
        <v>8.0594607052316007</v>
      </c>
      <c r="AY149">
        <v>13.314458165376337</v>
      </c>
      <c r="AZ149">
        <v>14.447649386643064</v>
      </c>
      <c r="BA149">
        <v>3.3935935335062766</v>
      </c>
      <c r="BB149">
        <v>1.3209955582419042</v>
      </c>
      <c r="BC149">
        <v>25.263835415366628</v>
      </c>
      <c r="BD149">
        <v>21.672708360095385</v>
      </c>
      <c r="BE149">
        <v>9.2371711678305815</v>
      </c>
      <c r="BF149">
        <v>11.200190469006358</v>
      </c>
      <c r="BG149">
        <v>-1.2011133510977885</v>
      </c>
      <c r="BH149">
        <v>-21.594505463853579</v>
      </c>
      <c r="BI149">
        <v>-0.86311877598045328</v>
      </c>
      <c r="BJ149">
        <v>9.0961036810069942</v>
      </c>
    </row>
    <row r="150" spans="1:62">
      <c r="A150" t="s">
        <v>289</v>
      </c>
      <c r="B150" t="s">
        <v>529</v>
      </c>
      <c r="C150" t="s">
        <v>639</v>
      </c>
      <c r="D150" t="s">
        <v>641</v>
      </c>
    </row>
    <row r="151" spans="1:62">
      <c r="A151" t="s">
        <v>290</v>
      </c>
      <c r="B151" t="s">
        <v>530</v>
      </c>
      <c r="C151" t="s">
        <v>639</v>
      </c>
      <c r="D151" t="s">
        <v>641</v>
      </c>
      <c r="L151">
        <v>10.028841359946284</v>
      </c>
      <c r="M151">
        <v>9.8917393064322852</v>
      </c>
      <c r="N151">
        <v>8.3621653566757601</v>
      </c>
      <c r="O151">
        <v>4.7134603755210662</v>
      </c>
      <c r="P151">
        <v>5.5968936591497425</v>
      </c>
      <c r="Q151">
        <v>2.4372373471503721</v>
      </c>
      <c r="R151">
        <v>3.5593108319180686</v>
      </c>
      <c r="S151">
        <v>5.5960499445237133</v>
      </c>
      <c r="T151">
        <v>7.5582215613043644</v>
      </c>
      <c r="U151">
        <v>10.812781344138173</v>
      </c>
      <c r="V151">
        <v>6.0591676791648155</v>
      </c>
      <c r="W151">
        <v>2.2326633883009492</v>
      </c>
      <c r="X151">
        <v>4.7937872050954837</v>
      </c>
      <c r="Y151">
        <v>3.6421648133135704</v>
      </c>
      <c r="Z151">
        <v>-1.7434349304429873</v>
      </c>
      <c r="AA151">
        <v>8.9573720226426019</v>
      </c>
      <c r="AB151">
        <v>1.3865695771864068</v>
      </c>
      <c r="AC151">
        <v>6.4183863212760883</v>
      </c>
      <c r="AD151">
        <v>6.0076520715616937</v>
      </c>
      <c r="AE151">
        <v>9.2711057694760513</v>
      </c>
      <c r="AF151">
        <v>-0.32500407571896517</v>
      </c>
      <c r="AG151">
        <v>11.875235978807723</v>
      </c>
      <c r="AH151">
        <v>2.8462025812933121</v>
      </c>
      <c r="AI151">
        <v>3.4118122263138133</v>
      </c>
      <c r="AJ151">
        <v>7.2160881613823733</v>
      </c>
      <c r="AK151">
        <v>-2.0977387614765064</v>
      </c>
      <c r="AL151">
        <v>-0.74059169202219266</v>
      </c>
      <c r="AM151">
        <v>10.588000400616778</v>
      </c>
      <c r="AN151">
        <v>-5.4054478671599639</v>
      </c>
      <c r="AO151">
        <v>12.372876276007744</v>
      </c>
      <c r="AP151">
        <v>-1.560702356064553</v>
      </c>
      <c r="AQ151">
        <v>7.2385526896538295</v>
      </c>
      <c r="AR151">
        <v>1.0813325617380372</v>
      </c>
      <c r="AS151">
        <v>1.9128729806376725</v>
      </c>
      <c r="AT151">
        <v>7.3199674542072017</v>
      </c>
      <c r="AU151">
        <v>3.1214496560053817</v>
      </c>
      <c r="AV151">
        <v>5.9611621547828406</v>
      </c>
      <c r="AW151">
        <v>4.797018362163243</v>
      </c>
      <c r="AX151">
        <v>3.2916396843359621</v>
      </c>
      <c r="AY151">
        <v>7.5746316445854092</v>
      </c>
      <c r="AZ151">
        <v>3.5315941515448941</v>
      </c>
      <c r="BA151">
        <v>5.9232776859759326</v>
      </c>
      <c r="BB151">
        <v>4.2437573208336659</v>
      </c>
      <c r="BC151">
        <v>3.8157179167666015</v>
      </c>
      <c r="BD151">
        <v>5.2456972972948535</v>
      </c>
      <c r="BE151">
        <v>3.0099612622197753</v>
      </c>
      <c r="BF151">
        <v>4.5354242000385625</v>
      </c>
      <c r="BG151">
        <v>2.6694939269442273</v>
      </c>
      <c r="BH151">
        <v>4.5495020422036418</v>
      </c>
      <c r="BI151">
        <v>1.2224436474776041</v>
      </c>
      <c r="BJ151">
        <v>4.1000000068707863</v>
      </c>
    </row>
    <row r="152" spans="1:62">
      <c r="A152" t="s">
        <v>291</v>
      </c>
      <c r="B152" t="s">
        <v>531</v>
      </c>
      <c r="C152" t="s">
        <v>639</v>
      </c>
      <c r="D152" t="s">
        <v>641</v>
      </c>
      <c r="P152">
        <v>5.2280600242867052</v>
      </c>
      <c r="Q152">
        <v>4.6483096159029742</v>
      </c>
      <c r="R152">
        <v>6.5537575088761457</v>
      </c>
      <c r="S152">
        <v>4.474611050521645</v>
      </c>
      <c r="T152">
        <v>-0.97263749374808128</v>
      </c>
      <c r="U152">
        <v>4.4116287821093465</v>
      </c>
      <c r="V152">
        <v>3.5532360826714893</v>
      </c>
      <c r="W152">
        <v>3.9535513013492221</v>
      </c>
      <c r="X152">
        <v>3.5342049286708743</v>
      </c>
      <c r="Y152">
        <v>1.6854574334839185</v>
      </c>
      <c r="Z152">
        <v>0.92237836923969496</v>
      </c>
      <c r="AA152">
        <v>2.4323894716793006</v>
      </c>
      <c r="AB152">
        <v>1.1949733490686896</v>
      </c>
      <c r="AC152">
        <v>1.4845156338192567</v>
      </c>
      <c r="AD152">
        <v>1.7086996839548334</v>
      </c>
      <c r="AE152">
        <v>2.4523646823903391</v>
      </c>
      <c r="AF152">
        <v>2.4845741715269014</v>
      </c>
      <c r="AG152">
        <v>4.5986014737208052</v>
      </c>
      <c r="AH152">
        <v>4.1636593090678105</v>
      </c>
      <c r="AI152">
        <v>2.6434541726940779</v>
      </c>
      <c r="AJ152">
        <v>1.0151299194941998</v>
      </c>
      <c r="AK152">
        <v>1.3666360373082682</v>
      </c>
      <c r="AL152">
        <v>-0.91391559665710531</v>
      </c>
      <c r="AM152">
        <v>2.2156241187658168</v>
      </c>
      <c r="AN152">
        <v>2.117151225523628</v>
      </c>
      <c r="AO152">
        <v>1.1107304053281695</v>
      </c>
      <c r="AP152">
        <v>2.2372475430824608</v>
      </c>
      <c r="AQ152">
        <v>3.5032681923692763</v>
      </c>
      <c r="AR152">
        <v>3.300541382217375</v>
      </c>
      <c r="AS152">
        <v>3.9102319109510404</v>
      </c>
      <c r="AT152">
        <v>2.1877293725829645</v>
      </c>
      <c r="AU152">
        <v>1.0264968357625719</v>
      </c>
      <c r="AV152">
        <v>1.0875354877250487</v>
      </c>
      <c r="AW152">
        <v>2.4704862133684031</v>
      </c>
      <c r="AX152">
        <v>1.8954137841551386</v>
      </c>
      <c r="AY152">
        <v>5.0493462022084969</v>
      </c>
      <c r="AZ152">
        <v>14.582442317659726</v>
      </c>
      <c r="BA152">
        <v>9.9999999999993889</v>
      </c>
    </row>
    <row r="153" spans="1:62">
      <c r="A153" t="s">
        <v>292</v>
      </c>
      <c r="B153" t="s">
        <v>532</v>
      </c>
      <c r="C153" t="s">
        <v>639</v>
      </c>
      <c r="D153" t="s">
        <v>641</v>
      </c>
      <c r="AO153">
        <v>-5.8770601613995268</v>
      </c>
      <c r="AP153">
        <v>1.6470644681310489</v>
      </c>
      <c r="AQ153">
        <v>-6.5421920203155963</v>
      </c>
      <c r="AR153">
        <v>-3.3682544416364379</v>
      </c>
      <c r="AS153">
        <v>2.107716052097544</v>
      </c>
      <c r="AT153">
        <v>6.10000028090667</v>
      </c>
      <c r="AU153">
        <v>7.7999997870180806</v>
      </c>
      <c r="AV153">
        <v>6.5999999061263139</v>
      </c>
      <c r="AW153">
        <v>7.3999998402602927</v>
      </c>
      <c r="AX153">
        <v>7.5000000953419459</v>
      </c>
      <c r="AY153">
        <v>4.7999998687385528</v>
      </c>
      <c r="AZ153">
        <v>3.0000001988758527</v>
      </c>
      <c r="BA153">
        <v>7.8000001002390036</v>
      </c>
      <c r="BB153">
        <v>-6.0000002591415864</v>
      </c>
      <c r="BC153">
        <v>7.1000000924347688</v>
      </c>
      <c r="BD153">
        <v>6.8000002876897838</v>
      </c>
      <c r="BE153">
        <v>-0.7000001531169886</v>
      </c>
      <c r="BF153">
        <v>9.4000000992282366</v>
      </c>
      <c r="BG153">
        <v>4.7999997494270019</v>
      </c>
      <c r="BH153">
        <v>-0.40000012951054487</v>
      </c>
      <c r="BI153">
        <v>4.4999999656168939</v>
      </c>
      <c r="BJ153">
        <v>4.499999899796947</v>
      </c>
    </row>
    <row r="154" spans="1:62">
      <c r="A154" t="s">
        <v>293</v>
      </c>
      <c r="B154" t="s">
        <v>533</v>
      </c>
      <c r="C154" t="s">
        <v>639</v>
      </c>
      <c r="D154" t="s">
        <v>641</v>
      </c>
      <c r="F154">
        <v>2.0486327511418949</v>
      </c>
      <c r="G154">
        <v>2.2710697015938024</v>
      </c>
      <c r="H154">
        <v>-0.92940162377630031</v>
      </c>
      <c r="I154">
        <v>3.9625188477375985</v>
      </c>
      <c r="J154">
        <v>-0.45225386362258746</v>
      </c>
      <c r="K154">
        <v>2.0645524068712717</v>
      </c>
      <c r="L154">
        <v>5.5285656101044225</v>
      </c>
      <c r="M154">
        <v>6.8287860989285036</v>
      </c>
      <c r="N154">
        <v>3.7212221678010025</v>
      </c>
      <c r="O154">
        <v>5.2764555748476312</v>
      </c>
      <c r="P154">
        <v>3.9293650315980244</v>
      </c>
      <c r="Q154">
        <v>-1.272621530847843</v>
      </c>
      <c r="R154">
        <v>-2.6184783296946534</v>
      </c>
      <c r="S154">
        <v>2.0068793792621165</v>
      </c>
      <c r="T154">
        <v>1.2586916344902193</v>
      </c>
      <c r="U154">
        <v>-3.0688583912664882</v>
      </c>
      <c r="V154">
        <v>2.3640003588733691</v>
      </c>
      <c r="W154">
        <v>-2.6618059648546648</v>
      </c>
      <c r="X154">
        <v>9.854650290242148</v>
      </c>
      <c r="Y154">
        <v>0.80577081769179415</v>
      </c>
      <c r="Z154">
        <v>-9.6987883750713735</v>
      </c>
      <c r="AA154">
        <v>-1.8101941614562094</v>
      </c>
      <c r="AB154">
        <v>0.90210631935559604</v>
      </c>
      <c r="AC154">
        <v>1.7046788407404563</v>
      </c>
      <c r="AD154">
        <v>1.1558771642937273</v>
      </c>
      <c r="AE154">
        <v>1.9591057679615034</v>
      </c>
      <c r="AF154">
        <v>1.1780855188710575</v>
      </c>
      <c r="AG154">
        <v>3.4034170096194174</v>
      </c>
      <c r="AH154">
        <v>4.078892777041105</v>
      </c>
      <c r="AI154">
        <v>3.1300294278687346</v>
      </c>
      <c r="AJ154">
        <v>-6.3095343931008472</v>
      </c>
      <c r="AK154">
        <v>1.1861522865747531</v>
      </c>
      <c r="AL154">
        <v>2.096559819249677</v>
      </c>
      <c r="AM154">
        <v>-7.1608256492027067E-2</v>
      </c>
      <c r="AN154">
        <v>1.7122131758249566</v>
      </c>
      <c r="AO154">
        <v>2.148915048230208</v>
      </c>
      <c r="AP154">
        <v>3.693492606231402</v>
      </c>
      <c r="AQ154">
        <v>3.9323364428415033</v>
      </c>
      <c r="AR154">
        <v>4.6591157004199459</v>
      </c>
      <c r="AS154">
        <v>4.7600650989119799</v>
      </c>
      <c r="AT154">
        <v>6.0178244030905574</v>
      </c>
      <c r="AU154">
        <v>-12.673788136279029</v>
      </c>
      <c r="AV154">
        <v>9.7848921313328958</v>
      </c>
      <c r="AW154">
        <v>5.2570036042099559</v>
      </c>
      <c r="AX154">
        <v>4.6028999651506837</v>
      </c>
      <c r="AY154">
        <v>5.0226070023249036</v>
      </c>
      <c r="AZ154">
        <v>6.240578451161241</v>
      </c>
      <c r="BA154">
        <v>7.1285135388162075</v>
      </c>
      <c r="BB154">
        <v>-4.0138605828051226</v>
      </c>
      <c r="BC154">
        <v>0.26311085570331727</v>
      </c>
      <c r="BD154">
        <v>1.4543921677091305</v>
      </c>
      <c r="BE154">
        <v>3.0275080923156281</v>
      </c>
      <c r="BF154">
        <v>2.2552040402516838</v>
      </c>
      <c r="BG154">
        <v>3.3158541645626656</v>
      </c>
      <c r="BH154">
        <v>3.116614714230991</v>
      </c>
      <c r="BI154">
        <v>4.1799902356671765</v>
      </c>
      <c r="BJ154">
        <v>4.170794765865125</v>
      </c>
    </row>
    <row r="155" spans="1:62">
      <c r="A155" t="s">
        <v>294</v>
      </c>
      <c r="B155" t="s">
        <v>534</v>
      </c>
      <c r="C155" t="s">
        <v>639</v>
      </c>
      <c r="D155" t="s">
        <v>641</v>
      </c>
      <c r="AO155">
        <v>7.8586469273005548</v>
      </c>
      <c r="AP155">
        <v>8.3979408298703788</v>
      </c>
      <c r="AQ155">
        <v>7.4946830246551883</v>
      </c>
      <c r="AR155">
        <v>6.17565582795811</v>
      </c>
      <c r="AS155">
        <v>3.8458103920346929</v>
      </c>
      <c r="AT155">
        <v>-3.9436343541010928</v>
      </c>
      <c r="AU155">
        <v>7.2683863133168387</v>
      </c>
      <c r="AV155">
        <v>13.750049820489835</v>
      </c>
      <c r="AW155">
        <v>6.0337540486178085</v>
      </c>
      <c r="AX155">
        <v>-13.129053430508336</v>
      </c>
      <c r="AY155">
        <v>26.111493501055264</v>
      </c>
      <c r="AZ155">
        <v>7.7138672708470182</v>
      </c>
      <c r="BA155">
        <v>9.4853326605787345</v>
      </c>
      <c r="BB155">
        <v>-7.2288414652945789</v>
      </c>
      <c r="BC155">
        <v>7.2651290684013787</v>
      </c>
      <c r="BD155">
        <v>8.5667335305046066</v>
      </c>
      <c r="BE155">
        <v>2.5173839421968296</v>
      </c>
      <c r="BF155">
        <v>7.2810739789986627</v>
      </c>
      <c r="BG155">
        <v>7.3296063858707612</v>
      </c>
      <c r="BH155">
        <v>2.2459244012176072</v>
      </c>
      <c r="BI155">
        <v>6.1631582565522933</v>
      </c>
      <c r="BJ155">
        <v>8.8284560571562025</v>
      </c>
    </row>
    <row r="156" spans="1:62">
      <c r="A156" t="s">
        <v>1268</v>
      </c>
      <c r="B156" t="s">
        <v>535</v>
      </c>
      <c r="C156" t="s">
        <v>639</v>
      </c>
      <c r="D156" t="s">
        <v>641</v>
      </c>
      <c r="N156">
        <v>11.651213808549343</v>
      </c>
      <c r="O156">
        <v>19.203801844368698</v>
      </c>
      <c r="P156">
        <v>11.673093993536938</v>
      </c>
      <c r="Q156">
        <v>16.135661271552237</v>
      </c>
      <c r="R156">
        <v>11.731720897841441</v>
      </c>
      <c r="S156">
        <v>9.9611354185027494</v>
      </c>
      <c r="T156">
        <v>-2.3877038787507416</v>
      </c>
      <c r="U156">
        <v>15.260917843747052</v>
      </c>
      <c r="V156">
        <v>3.456568990320747</v>
      </c>
      <c r="W156">
        <v>-4.8297618619344007</v>
      </c>
      <c r="X156">
        <v>4.6929132147943022</v>
      </c>
      <c r="Y156">
        <v>-0.94402682233111079</v>
      </c>
      <c r="Z156">
        <v>1.2890019809474182</v>
      </c>
      <c r="AA156">
        <v>-1.912437079918945</v>
      </c>
      <c r="AB156">
        <v>-2.450746565301003</v>
      </c>
      <c r="AC156">
        <v>-1.3750315042890406</v>
      </c>
      <c r="AD156">
        <v>-0.53509560632771525</v>
      </c>
      <c r="AE156">
        <v>0.80586770953408404</v>
      </c>
      <c r="AF156">
        <v>8.777543253704323E-2</v>
      </c>
      <c r="AG156">
        <v>3.0516611350098515</v>
      </c>
      <c r="AH156">
        <v>2.636950444587896</v>
      </c>
      <c r="AI156">
        <v>13.145241775851218</v>
      </c>
      <c r="AJ156">
        <v>4.2106505520698363</v>
      </c>
      <c r="AK156">
        <v>4.6025932981545168</v>
      </c>
      <c r="AL156">
        <v>2.8118500198652185</v>
      </c>
      <c r="AM156">
        <v>2.6810438259705478</v>
      </c>
      <c r="AN156">
        <v>2.9700317192676664</v>
      </c>
      <c r="AO156">
        <v>4.6902971350521341</v>
      </c>
      <c r="AP156">
        <v>3.3312452292635726</v>
      </c>
      <c r="AQ156">
        <v>4.5085892080452226</v>
      </c>
      <c r="AR156">
        <v>1.8233951566287914</v>
      </c>
      <c r="AS156">
        <v>5.715285540125592</v>
      </c>
      <c r="AT156">
        <v>1.2212150336482068</v>
      </c>
      <c r="AU156">
        <v>1.6454054653618044</v>
      </c>
      <c r="AV156">
        <v>5.4530297469196825</v>
      </c>
      <c r="AW156">
        <v>8.0402013436324751</v>
      </c>
      <c r="AX156">
        <v>5.0669699282057934</v>
      </c>
      <c r="AY156">
        <v>5.9934019084840315</v>
      </c>
      <c r="AZ156">
        <v>5.1427053700779481</v>
      </c>
      <c r="BA156">
        <v>4.4678504144982156</v>
      </c>
      <c r="BB156">
        <v>0.56539702068197073</v>
      </c>
      <c r="BC156">
        <v>5.0051130460060875</v>
      </c>
      <c r="BD156">
        <v>3.6526314120296774</v>
      </c>
      <c r="BE156">
        <v>3.8934735124171596</v>
      </c>
      <c r="BF156">
        <v>2.6613126193799417</v>
      </c>
      <c r="BG156">
        <v>2.8758749481349213</v>
      </c>
      <c r="BH156">
        <v>2.5235703923534061</v>
      </c>
      <c r="BI156">
        <v>4.6399689629702721</v>
      </c>
      <c r="BJ156">
        <v>1.8328627435721216</v>
      </c>
    </row>
    <row r="157" spans="1:62">
      <c r="A157" t="s">
        <v>295</v>
      </c>
      <c r="B157" t="s">
        <v>536</v>
      </c>
      <c r="C157" t="s">
        <v>639</v>
      </c>
      <c r="D157" t="s">
        <v>641</v>
      </c>
      <c r="F157">
        <v>5.0000000024333957</v>
      </c>
      <c r="G157">
        <v>4.664414668193146</v>
      </c>
      <c r="H157">
        <v>8.1068869276965216</v>
      </c>
      <c r="I157">
        <v>11.905480768231328</v>
      </c>
      <c r="J157">
        <v>7.0999999958587949</v>
      </c>
      <c r="K157">
        <v>6.0961393040471563</v>
      </c>
      <c r="L157">
        <v>5.8549248776093492</v>
      </c>
      <c r="M157">
        <v>9.4232788183357314</v>
      </c>
      <c r="N157">
        <v>3.4186200255593775</v>
      </c>
      <c r="O157">
        <v>6.5024840333228155</v>
      </c>
      <c r="P157">
        <v>3.762467685832064</v>
      </c>
      <c r="Q157">
        <v>8.2288073116495042</v>
      </c>
      <c r="R157">
        <v>7.8611198607799793</v>
      </c>
      <c r="S157">
        <v>5.7768272297871022</v>
      </c>
      <c r="T157">
        <v>5.7444850496215452</v>
      </c>
      <c r="U157">
        <v>4.4174441350436808</v>
      </c>
      <c r="V157">
        <v>3.3906397067767102</v>
      </c>
      <c r="W157">
        <v>8.9569423282560336</v>
      </c>
      <c r="X157">
        <v>9.6981701378690843</v>
      </c>
      <c r="Y157">
        <v>9.2332519838864471</v>
      </c>
      <c r="Z157">
        <v>8.7726005606516537</v>
      </c>
      <c r="AA157">
        <v>-0.62790260994887603</v>
      </c>
      <c r="AB157">
        <v>-4.1962965739853644</v>
      </c>
      <c r="AC157">
        <v>3.6101809119739556</v>
      </c>
      <c r="AD157">
        <v>2.5933841396853126</v>
      </c>
      <c r="AE157">
        <v>-3.7539198810599999</v>
      </c>
      <c r="AF157">
        <v>1.8557469918911664</v>
      </c>
      <c r="AG157">
        <v>1.2454380581676077</v>
      </c>
      <c r="AH157">
        <v>4.1982932584232202</v>
      </c>
      <c r="AI157">
        <v>5.0683063131902344</v>
      </c>
      <c r="AJ157">
        <v>4.2222507157344324</v>
      </c>
      <c r="AK157">
        <v>3.6286587131218084</v>
      </c>
      <c r="AL157">
        <v>4.0614258541979069</v>
      </c>
      <c r="AM157">
        <v>4.9410806756874308</v>
      </c>
      <c r="AN157">
        <v>-6.2912308211011663</v>
      </c>
      <c r="AO157">
        <v>6.7732586944504618</v>
      </c>
      <c r="AP157">
        <v>6.8468522786242687</v>
      </c>
      <c r="AQ157">
        <v>5.1639251679514615</v>
      </c>
      <c r="AR157">
        <v>2.7535542474823558</v>
      </c>
      <c r="AS157">
        <v>4.9424537146742153</v>
      </c>
      <c r="AT157">
        <v>-0.4043901266928458</v>
      </c>
      <c r="AU157">
        <v>-3.9844481468534809E-2</v>
      </c>
      <c r="AV157">
        <v>1.4463826837036038</v>
      </c>
      <c r="AW157">
        <v>3.920590810287905</v>
      </c>
      <c r="AX157">
        <v>2.3078070659173591</v>
      </c>
      <c r="AY157">
        <v>4.4950778942140772</v>
      </c>
      <c r="AZ157">
        <v>2.2914457211892056</v>
      </c>
      <c r="BA157">
        <v>1.1435845803801499</v>
      </c>
      <c r="BB157">
        <v>-5.2857441368175131</v>
      </c>
      <c r="BC157">
        <v>5.1181181432116318</v>
      </c>
      <c r="BD157">
        <v>3.6630079295009352</v>
      </c>
      <c r="BE157">
        <v>3.6423226794134678</v>
      </c>
      <c r="BF157">
        <v>1.3540919615167866</v>
      </c>
      <c r="BG157">
        <v>2.8452837445479986</v>
      </c>
      <c r="BH157">
        <v>3.270472129483835</v>
      </c>
      <c r="BI157">
        <v>2.9133282765102564</v>
      </c>
      <c r="BJ157">
        <v>2.0365858341696139</v>
      </c>
    </row>
    <row r="158" spans="1:62">
      <c r="A158" t="s">
        <v>296</v>
      </c>
      <c r="B158" t="s">
        <v>537</v>
      </c>
      <c r="C158" t="s">
        <v>639</v>
      </c>
      <c r="D158" t="s">
        <v>641</v>
      </c>
      <c r="AA158">
        <v>4.8312283712374153</v>
      </c>
      <c r="AB158">
        <v>15.508003624282679</v>
      </c>
      <c r="AC158">
        <v>3.8660258807102821</v>
      </c>
      <c r="AD158">
        <v>-6.2572926434770579</v>
      </c>
      <c r="AE158">
        <v>24.54249932527965</v>
      </c>
      <c r="AF158">
        <v>9.3637537815325089</v>
      </c>
      <c r="AG158">
        <v>7.789046773121882</v>
      </c>
      <c r="AH158">
        <v>-1.6916088118039454</v>
      </c>
      <c r="AI158">
        <v>2.6762464636278054</v>
      </c>
      <c r="AJ158">
        <v>8.7888749152838841E-2</v>
      </c>
      <c r="AK158">
        <v>7.1408008777535912</v>
      </c>
      <c r="AL158">
        <v>6.0062457858688987</v>
      </c>
      <c r="AM158">
        <v>5.8777158989736051</v>
      </c>
      <c r="AN158">
        <v>8.213227738275819</v>
      </c>
      <c r="AO158">
        <v>-10.302933329623059</v>
      </c>
      <c r="AP158">
        <v>-6.4456709060251995</v>
      </c>
      <c r="AQ158">
        <v>-2.8442124653572165</v>
      </c>
      <c r="AR158">
        <v>-2.3971547812968623</v>
      </c>
      <c r="AS158">
        <v>5.8906943116070636</v>
      </c>
      <c r="AT158">
        <v>5.3633615088283051</v>
      </c>
      <c r="AU158">
        <v>2.6158535629770228</v>
      </c>
      <c r="AV158">
        <v>0.17013309019880296</v>
      </c>
      <c r="AW158">
        <v>0.11854022477663761</v>
      </c>
      <c r="AX158">
        <v>2.915454114909565</v>
      </c>
      <c r="AY158">
        <v>1.4367033728015457</v>
      </c>
      <c r="AZ158">
        <v>3.6531721922169424</v>
      </c>
      <c r="BA158">
        <v>-1.6448743334585885</v>
      </c>
      <c r="BB158">
        <v>-1.6359676798548577</v>
      </c>
      <c r="BC158">
        <v>6.4536376853863402</v>
      </c>
      <c r="BD158">
        <v>1.2065207736928159</v>
      </c>
      <c r="BE158">
        <v>3.4578667633392399</v>
      </c>
      <c r="BF158">
        <v>2.8600792164488382</v>
      </c>
      <c r="BG158">
        <v>-0.75694281884439363</v>
      </c>
      <c r="BH158">
        <v>-0.36454661153189249</v>
      </c>
      <c r="BI158">
        <v>1.910494987508855</v>
      </c>
      <c r="BJ158">
        <v>2.5000000000000142</v>
      </c>
    </row>
    <row r="159" spans="1:62">
      <c r="A159" t="s">
        <v>297</v>
      </c>
      <c r="B159" t="s">
        <v>538</v>
      </c>
      <c r="C159" t="s">
        <v>639</v>
      </c>
      <c r="D159" t="s">
        <v>641</v>
      </c>
      <c r="F159">
        <v>2.11580957280961</v>
      </c>
      <c r="G159">
        <v>4.2607830673607765</v>
      </c>
      <c r="H159">
        <v>5.6195978145242549</v>
      </c>
      <c r="I159">
        <v>7.6299285660972487</v>
      </c>
      <c r="J159">
        <v>5.361248695028678</v>
      </c>
      <c r="K159">
        <v>4.7780392672707421</v>
      </c>
      <c r="L159">
        <v>3.8217090753235965</v>
      </c>
      <c r="M159">
        <v>6.8684874867489043</v>
      </c>
      <c r="N159">
        <v>7.6528900775960409</v>
      </c>
      <c r="O159">
        <v>8.4773024003454509</v>
      </c>
      <c r="P159">
        <v>6.5169483111037891</v>
      </c>
      <c r="Q159">
        <v>6.8653400533969631</v>
      </c>
      <c r="R159">
        <v>7.8406511742674923</v>
      </c>
      <c r="S159">
        <v>6.1541461851547723</v>
      </c>
      <c r="T159">
        <v>4.3657832578923887</v>
      </c>
      <c r="U159">
        <v>7.3673963178185033</v>
      </c>
      <c r="V159">
        <v>4.1475323219636522</v>
      </c>
      <c r="W159">
        <v>3.312942637282859</v>
      </c>
      <c r="X159">
        <v>3.820442461016782</v>
      </c>
      <c r="Y159">
        <v>3.9506194892150006</v>
      </c>
      <c r="Z159">
        <v>1.9906393186256821</v>
      </c>
      <c r="AA159">
        <v>3.0137960661560328</v>
      </c>
      <c r="AB159">
        <v>1.0624909928700959</v>
      </c>
      <c r="AC159">
        <v>4.4654493092356944</v>
      </c>
      <c r="AD159">
        <v>4.8950075588906117</v>
      </c>
      <c r="AE159">
        <v>3.7089405783536904</v>
      </c>
      <c r="AF159">
        <v>4.4382876260577575</v>
      </c>
      <c r="AG159">
        <v>3.9238467117457532</v>
      </c>
      <c r="AH159">
        <v>3.2168476347918187</v>
      </c>
      <c r="AI159">
        <v>2.274186841472897</v>
      </c>
      <c r="AJ159">
        <v>0.90049004768206942</v>
      </c>
      <c r="AK159">
        <v>0.53036051242717974</v>
      </c>
      <c r="AL159">
        <v>2.7871757136014566</v>
      </c>
      <c r="AM159">
        <v>2.3225645903879553</v>
      </c>
      <c r="AN159">
        <v>3.7521252453430947</v>
      </c>
      <c r="AO159">
        <v>4.7968798220457103</v>
      </c>
      <c r="AP159">
        <v>4.7474791572501402</v>
      </c>
      <c r="AQ159">
        <v>1.8568378889332706</v>
      </c>
      <c r="AR159">
        <v>3.3804135229149779</v>
      </c>
      <c r="AS159">
        <v>5.8053266906595695</v>
      </c>
      <c r="AT159">
        <v>3.5976231918452015</v>
      </c>
      <c r="AU159">
        <v>4.5549643029427784</v>
      </c>
      <c r="AV159">
        <v>5.4041146736071539</v>
      </c>
      <c r="AW159">
        <v>8.0775849045655832</v>
      </c>
      <c r="AX159">
        <v>7.0148599580475093</v>
      </c>
      <c r="AY159">
        <v>8.0826349446473671</v>
      </c>
      <c r="AZ159">
        <v>8.6710740245168267</v>
      </c>
      <c r="BA159">
        <v>5.7056533577068507</v>
      </c>
      <c r="BB159">
        <v>2.4663528897961982</v>
      </c>
      <c r="BC159">
        <v>7.4495050405107577</v>
      </c>
      <c r="BD159">
        <v>6.1451743595258108</v>
      </c>
      <c r="BE159">
        <v>5.2309138275049776</v>
      </c>
      <c r="BF159">
        <v>5.1605856261283805</v>
      </c>
      <c r="BG159">
        <v>4.5339464696258318</v>
      </c>
      <c r="BH159">
        <v>3.9283982330409799</v>
      </c>
      <c r="BI159">
        <v>4.2120865469393181</v>
      </c>
      <c r="BJ159">
        <v>4.912995956626304</v>
      </c>
    </row>
    <row r="160" spans="1:62">
      <c r="A160" t="s">
        <v>298</v>
      </c>
      <c r="B160" t="s">
        <v>539</v>
      </c>
      <c r="C160" t="s">
        <v>639</v>
      </c>
      <c r="D160" t="s">
        <v>641</v>
      </c>
      <c r="AJ160">
        <v>-6.1707676520894381</v>
      </c>
      <c r="AK160">
        <v>-6.565198666561983</v>
      </c>
      <c r="AL160">
        <v>-7.4692713233580008</v>
      </c>
      <c r="AM160">
        <v>-1.7581661670533748</v>
      </c>
      <c r="AN160">
        <v>-1.114727718944664</v>
      </c>
      <c r="AO160">
        <v>1.1851039143351016</v>
      </c>
      <c r="AP160">
        <v>1.4399813413679539</v>
      </c>
      <c r="AQ160">
        <v>3.3787356219408622</v>
      </c>
      <c r="AR160">
        <v>4.3390279224840356</v>
      </c>
      <c r="AS160">
        <v>4.5491357782240271</v>
      </c>
      <c r="AT160">
        <v>-3.0672456620025343</v>
      </c>
      <c r="AU160">
        <v>1.4940286785662948</v>
      </c>
      <c r="AV160">
        <v>2.2222222222222143</v>
      </c>
      <c r="AW160">
        <v>4.6744283571799201</v>
      </c>
      <c r="AX160">
        <v>4.7233775272887755</v>
      </c>
      <c r="AY160">
        <v>5.1370251615350497</v>
      </c>
      <c r="AZ160">
        <v>6.4734868575234685</v>
      </c>
      <c r="BA160">
        <v>5.4717117743313395</v>
      </c>
      <c r="BB160">
        <v>-0.35861584170379501</v>
      </c>
      <c r="BC160">
        <v>3.3587601137591463</v>
      </c>
      <c r="BD160">
        <v>2.3398922839012357</v>
      </c>
      <c r="BE160">
        <v>-0.45618441209266791</v>
      </c>
      <c r="BF160">
        <v>2.9252653205438719</v>
      </c>
      <c r="BG160">
        <v>3.6296413078304113</v>
      </c>
      <c r="BH160">
        <v>3.8416238074673146</v>
      </c>
      <c r="BI160">
        <v>2.9234957182555661</v>
      </c>
      <c r="BJ160">
        <v>2.0203689928450785E-2</v>
      </c>
    </row>
    <row r="161" spans="1:62">
      <c r="A161" t="s">
        <v>299</v>
      </c>
      <c r="B161" t="s">
        <v>540</v>
      </c>
      <c r="C161" t="s">
        <v>639</v>
      </c>
      <c r="D161" t="s">
        <v>641</v>
      </c>
      <c r="M161">
        <v>3.708410196486895</v>
      </c>
      <c r="N161">
        <v>0.23099941952482084</v>
      </c>
      <c r="O161">
        <v>6.1369548625588806</v>
      </c>
      <c r="P161">
        <v>2.5689960235582845</v>
      </c>
      <c r="Q161">
        <v>5.8440164309550653</v>
      </c>
      <c r="R161">
        <v>-1.4551158019297787</v>
      </c>
      <c r="S161">
        <v>-1.5288261023840306</v>
      </c>
      <c r="T161">
        <v>11.625049137451995</v>
      </c>
      <c r="U161">
        <v>13.623438533665052</v>
      </c>
      <c r="V161">
        <v>6.3486471939360456</v>
      </c>
      <c r="W161">
        <v>-1.4634763319916715</v>
      </c>
      <c r="X161">
        <v>10.395677210595693</v>
      </c>
      <c r="Y161">
        <v>-4.3258398689978605</v>
      </c>
      <c r="Z161">
        <v>1.508804296852702</v>
      </c>
      <c r="AA161">
        <v>-7.3784330460581913</v>
      </c>
      <c r="AB161">
        <v>1.8208737723150108</v>
      </c>
      <c r="AC161">
        <v>-0.28701115619664108</v>
      </c>
      <c r="AD161">
        <v>20.286634940713071</v>
      </c>
      <c r="AE161">
        <v>2.6926208809456824</v>
      </c>
      <c r="AF161">
        <v>-0.13916428907798206</v>
      </c>
      <c r="AG161">
        <v>7.3897210443242756</v>
      </c>
      <c r="AH161">
        <v>4.177388109442532</v>
      </c>
      <c r="AI161">
        <v>-2.502395103477582</v>
      </c>
      <c r="AJ161">
        <v>11.745203793374586</v>
      </c>
      <c r="AK161">
        <v>-3.2186624903075227</v>
      </c>
      <c r="AL161">
        <v>3.1721681773032202</v>
      </c>
      <c r="AM161">
        <v>3.7799340510106703</v>
      </c>
      <c r="AN161">
        <v>0.92102239769160121</v>
      </c>
      <c r="AO161">
        <v>7.0557854041226591</v>
      </c>
      <c r="AP161">
        <v>4.8290243393480665</v>
      </c>
      <c r="AQ161">
        <v>7.5716676399028273</v>
      </c>
      <c r="AR161">
        <v>5.7009436541914198</v>
      </c>
      <c r="AS161">
        <v>-6.0834971813136463E-2</v>
      </c>
      <c r="AT161">
        <v>15.376239457917421</v>
      </c>
      <c r="AU161">
        <v>3.1063082520568628</v>
      </c>
      <c r="AV161">
        <v>9.1190419953242667</v>
      </c>
      <c r="AW161">
        <v>1.5599986605349159</v>
      </c>
      <c r="AX161">
        <v>6.5347626571099937</v>
      </c>
      <c r="AY161">
        <v>4.6621868797987531</v>
      </c>
      <c r="AZ161">
        <v>3.4936168106396934</v>
      </c>
      <c r="BA161">
        <v>4.7733827267623923</v>
      </c>
      <c r="BB161">
        <v>4.6790656995892022</v>
      </c>
      <c r="BC161">
        <v>5.4134522222476562</v>
      </c>
      <c r="BD161">
        <v>3.2402529131995124</v>
      </c>
      <c r="BE161">
        <v>-0.83617886564337596</v>
      </c>
      <c r="BF161">
        <v>2.3035848092943638</v>
      </c>
      <c r="BG161">
        <v>7.0433562036595276</v>
      </c>
      <c r="BH161">
        <v>5.9625815905151711</v>
      </c>
      <c r="BI161">
        <v>5.7999999950521186</v>
      </c>
      <c r="BJ161">
        <v>5.2999999996793576</v>
      </c>
    </row>
    <row r="162" spans="1:62">
      <c r="A162" t="s">
        <v>300</v>
      </c>
      <c r="B162" t="s">
        <v>541</v>
      </c>
      <c r="C162" t="s">
        <v>639</v>
      </c>
      <c r="D162" t="s">
        <v>641</v>
      </c>
      <c r="P162">
        <v>2.4539936122782677</v>
      </c>
      <c r="Q162">
        <v>5.8383270265214691</v>
      </c>
      <c r="R162">
        <v>4.1461383732598591</v>
      </c>
      <c r="S162">
        <v>10.036403959707158</v>
      </c>
      <c r="T162">
        <v>19.560080864651468</v>
      </c>
      <c r="U162">
        <v>17.017089564801481</v>
      </c>
      <c r="V162">
        <v>12.184169801333923</v>
      </c>
      <c r="W162">
        <v>11.161158190617044</v>
      </c>
      <c r="X162">
        <v>10.490773167609461</v>
      </c>
      <c r="Y162">
        <v>7.049711214920066</v>
      </c>
      <c r="Z162">
        <v>3.3117620744265537</v>
      </c>
      <c r="AA162">
        <v>2.284452305553188</v>
      </c>
      <c r="AB162">
        <v>-0.61239011689237088</v>
      </c>
      <c r="AC162">
        <v>0.94237093547965856</v>
      </c>
      <c r="AD162">
        <v>2.5852796663822204</v>
      </c>
      <c r="AE162">
        <v>3.8851900069647201</v>
      </c>
      <c r="AF162">
        <v>4.1105144518594443</v>
      </c>
      <c r="AG162">
        <v>8.4142362957401247</v>
      </c>
      <c r="AH162">
        <v>8.1791055812399946</v>
      </c>
      <c r="AI162">
        <v>6.2913909583117089</v>
      </c>
      <c r="AJ162">
        <v>6.2564920821319419</v>
      </c>
      <c r="AK162">
        <v>4.6909324306258782</v>
      </c>
      <c r="AL162">
        <v>4.4807493588375138</v>
      </c>
      <c r="AM162">
        <v>5.6511047373604981</v>
      </c>
      <c r="AN162">
        <v>6.3424931833749696</v>
      </c>
      <c r="AO162">
        <v>3.7773357615833163</v>
      </c>
      <c r="AP162">
        <v>5.2569801449753157</v>
      </c>
      <c r="AQ162">
        <v>5.1256012305360059</v>
      </c>
      <c r="AR162">
        <v>4.7199748824220649</v>
      </c>
      <c r="AS162">
        <v>6.7701939109977758</v>
      </c>
      <c r="AT162">
        <v>0.60835373544030347</v>
      </c>
      <c r="AU162">
        <v>2.9828183762259357</v>
      </c>
      <c r="AV162">
        <v>2.5437685725537875</v>
      </c>
      <c r="AW162">
        <v>0.44341253076829901</v>
      </c>
      <c r="AX162">
        <v>3.7836522585466668</v>
      </c>
      <c r="AY162">
        <v>1.8287168838128736</v>
      </c>
      <c r="AZ162">
        <v>3.9864487057198232</v>
      </c>
      <c r="BA162">
        <v>3.346512731298418</v>
      </c>
      <c r="BB162">
        <v>-2.4622777216662115</v>
      </c>
      <c r="BC162">
        <v>3.5426832138318503</v>
      </c>
      <c r="BD162">
        <v>1.3228274869308478</v>
      </c>
      <c r="BE162">
        <v>2.7128073218878797</v>
      </c>
      <c r="BF162">
        <v>4.6111062578259236</v>
      </c>
      <c r="BG162">
        <v>8.1142395857980034</v>
      </c>
      <c r="BH162">
        <v>9.6216480644704347</v>
      </c>
      <c r="BI162">
        <v>5.2305849470952808</v>
      </c>
      <c r="BJ162">
        <v>6.422489314450857</v>
      </c>
    </row>
    <row r="163" spans="1:62">
      <c r="A163" t="s">
        <v>301</v>
      </c>
      <c r="B163" t="s">
        <v>542</v>
      </c>
      <c r="C163" t="s">
        <v>639</v>
      </c>
      <c r="D163" t="s">
        <v>641</v>
      </c>
      <c r="F163">
        <v>0.47156108037967215</v>
      </c>
      <c r="G163">
        <v>4.0868725304389386</v>
      </c>
      <c r="H163">
        <v>13.349294925141479</v>
      </c>
      <c r="I163">
        <v>-5.8940188396450566</v>
      </c>
      <c r="J163">
        <v>10.692649510171677</v>
      </c>
      <c r="K163">
        <v>-4.8517787041822089</v>
      </c>
      <c r="L163">
        <v>-5.9252588826369958</v>
      </c>
      <c r="M163">
        <v>12.059340183653688</v>
      </c>
      <c r="N163">
        <v>3.2917411206131248</v>
      </c>
      <c r="O163">
        <v>4.9793305971676602</v>
      </c>
      <c r="P163">
        <v>4.1299624445186822</v>
      </c>
      <c r="Q163">
        <v>2.435841372868282</v>
      </c>
      <c r="R163">
        <v>-0.96812471833550262</v>
      </c>
      <c r="S163">
        <v>5.3423756894992636</v>
      </c>
      <c r="T163">
        <v>4.1527091885278793</v>
      </c>
      <c r="U163">
        <v>6.0803962292861939</v>
      </c>
      <c r="V163">
        <v>5.9522866105719032</v>
      </c>
      <c r="W163">
        <v>6.5178170231427544</v>
      </c>
      <c r="X163">
        <v>5.2012774807409698</v>
      </c>
      <c r="Y163">
        <v>7.9385380808307389</v>
      </c>
      <c r="Z163">
        <v>6.3557545919585152</v>
      </c>
      <c r="AA163">
        <v>5.603876425566412</v>
      </c>
      <c r="AB163">
        <v>4.3910926798880041</v>
      </c>
      <c r="AC163">
        <v>4.9327280261805839</v>
      </c>
      <c r="AD163">
        <v>2.8510002386845201</v>
      </c>
      <c r="AE163">
        <v>-1.0573487569827478</v>
      </c>
      <c r="AF163">
        <v>-4.0056317860644413</v>
      </c>
      <c r="AG163">
        <v>-11.352439476817437</v>
      </c>
      <c r="AH163">
        <v>3.6952974226781521</v>
      </c>
      <c r="AI163">
        <v>2.8169332732916672</v>
      </c>
      <c r="AJ163">
        <v>-0.6506169081229416</v>
      </c>
      <c r="AK163">
        <v>9.6609424527245977</v>
      </c>
      <c r="AL163">
        <v>6.0394102268840584</v>
      </c>
      <c r="AM163">
        <v>7.4779583583742522</v>
      </c>
      <c r="AN163">
        <v>6.9480514367987496</v>
      </c>
      <c r="AO163">
        <v>6.4427153474501608</v>
      </c>
      <c r="AP163">
        <v>5.6515829631767645</v>
      </c>
      <c r="AQ163">
        <v>5.8662131529920458</v>
      </c>
      <c r="AR163">
        <v>10.945129982025819</v>
      </c>
      <c r="AS163">
        <v>13.745930555989872</v>
      </c>
      <c r="AT163">
        <v>11.343997069849877</v>
      </c>
      <c r="AU163">
        <v>12.025513433977153</v>
      </c>
      <c r="AV163">
        <v>13.843996890138115</v>
      </c>
      <c r="AW163">
        <v>13.564661616294245</v>
      </c>
      <c r="AX163">
        <v>13.568950021610078</v>
      </c>
      <c r="AY163">
        <v>13.076101379581019</v>
      </c>
      <c r="AZ163">
        <v>11.99143524004991</v>
      </c>
      <c r="BA163">
        <v>10.255305393015462</v>
      </c>
      <c r="BB163">
        <v>10.550009096178485</v>
      </c>
      <c r="BC163">
        <v>9.6344394521446617</v>
      </c>
      <c r="BD163">
        <v>5.5914823781961047</v>
      </c>
      <c r="BE163">
        <v>7.3326704471545128</v>
      </c>
      <c r="BF163">
        <v>8.4260010248518711</v>
      </c>
      <c r="BG163">
        <v>7.9912433435203241</v>
      </c>
      <c r="BH163">
        <v>6.9925155741065623</v>
      </c>
      <c r="BI163">
        <v>5.8719822263758203</v>
      </c>
      <c r="BJ163">
        <v>6.3688405264345818</v>
      </c>
    </row>
    <row r="164" spans="1:62">
      <c r="A164" t="s">
        <v>1269</v>
      </c>
      <c r="B164" t="s">
        <v>543</v>
      </c>
      <c r="C164" t="s">
        <v>639</v>
      </c>
      <c r="D164" t="s">
        <v>641</v>
      </c>
      <c r="K164">
        <v>6.7761229349840875</v>
      </c>
      <c r="L164">
        <v>9.5120723183540434</v>
      </c>
      <c r="M164">
        <v>12.405504062529872</v>
      </c>
      <c r="N164">
        <v>12.861153571625294</v>
      </c>
      <c r="O164">
        <v>9.4762805734257114</v>
      </c>
      <c r="P164">
        <v>9.1147139507697545</v>
      </c>
      <c r="Q164">
        <v>13.657321474407325</v>
      </c>
      <c r="R164">
        <v>6.7842296057176128</v>
      </c>
      <c r="S164">
        <v>6.7040040991616792</v>
      </c>
      <c r="T164">
        <v>0.55311755416364861</v>
      </c>
      <c r="U164">
        <v>15.52464693551137</v>
      </c>
      <c r="V164">
        <v>-0.74755236636325151</v>
      </c>
      <c r="W164">
        <v>-6.44004739498844</v>
      </c>
      <c r="X164">
        <v>-2.9315751595347024</v>
      </c>
      <c r="Y164">
        <v>-11.67107885804964</v>
      </c>
      <c r="Z164">
        <v>-1.3147897424021266</v>
      </c>
      <c r="AA164">
        <v>15.738337379308248</v>
      </c>
      <c r="AB164">
        <v>4.9760656183930791</v>
      </c>
      <c r="AC164">
        <v>-2.0894659345153599</v>
      </c>
      <c r="AD164">
        <v>3.4137225962466999</v>
      </c>
      <c r="AE164">
        <v>-3.1617618412706321</v>
      </c>
      <c r="AF164">
        <v>1.6471246014940562</v>
      </c>
      <c r="AG164">
        <v>-0.7757083034606751</v>
      </c>
      <c r="AH164">
        <v>2.3390656213179142</v>
      </c>
      <c r="AI164">
        <v>12.990769562832611</v>
      </c>
      <c r="AJ164">
        <v>-1.3470341903568794</v>
      </c>
      <c r="AK164">
        <v>4.4314593276105541</v>
      </c>
      <c r="AL164">
        <v>2.7119775255203677</v>
      </c>
      <c r="AM164">
        <v>1.4641215128823148</v>
      </c>
      <c r="AN164">
        <v>2.5715412682282306</v>
      </c>
      <c r="AO164">
        <v>5.9502742439524923</v>
      </c>
      <c r="AP164">
        <v>3.217613289125552</v>
      </c>
      <c r="AQ164">
        <v>6.6333653538444253</v>
      </c>
      <c r="AR164">
        <v>4.3651206537091269</v>
      </c>
      <c r="AS164">
        <v>4.267892225676178</v>
      </c>
      <c r="AT164">
        <v>2.2426490164491213</v>
      </c>
      <c r="AU164">
        <v>3.3979891213070488</v>
      </c>
      <c r="AV164">
        <v>2.7700236931938349</v>
      </c>
      <c r="AW164">
        <v>7.992425500545508</v>
      </c>
      <c r="AX164">
        <v>4.5486732105961778</v>
      </c>
      <c r="AY164">
        <v>5.4717672105558961</v>
      </c>
      <c r="AZ164">
        <v>6.0406089592629542</v>
      </c>
      <c r="BA164">
        <v>3.4639037085522517</v>
      </c>
      <c r="BB164">
        <v>2.6159608710760125</v>
      </c>
      <c r="BC164">
        <v>5.2358652408599937</v>
      </c>
      <c r="BD164">
        <v>-0.95981554164126237</v>
      </c>
      <c r="BE164">
        <v>2.8647617787899406</v>
      </c>
      <c r="BF164">
        <v>1.6102940910081429</v>
      </c>
      <c r="BG164">
        <v>2.0899669679561299</v>
      </c>
      <c r="BH164">
        <v>0.94436668281232983</v>
      </c>
      <c r="BI164">
        <v>6.993967055617702</v>
      </c>
      <c r="BJ164">
        <v>3.4967662348164765</v>
      </c>
    </row>
    <row r="165" spans="1:62">
      <c r="A165" t="s">
        <v>302</v>
      </c>
      <c r="B165" t="s">
        <v>544</v>
      </c>
      <c r="C165" t="s">
        <v>639</v>
      </c>
      <c r="D165" t="s">
        <v>641</v>
      </c>
      <c r="AQ165">
        <v>4.9000029882103604</v>
      </c>
      <c r="AR165">
        <v>-9.3999975282678179</v>
      </c>
      <c r="AS165">
        <v>3.099997416934869</v>
      </c>
      <c r="AT165">
        <v>1.0998415124720822</v>
      </c>
      <c r="AU165">
        <v>1.9039279018395803</v>
      </c>
      <c r="AV165">
        <v>2.4826644751552891</v>
      </c>
      <c r="AW165">
        <v>4.4260473752329972</v>
      </c>
      <c r="AX165">
        <v>4.1806043407244715</v>
      </c>
      <c r="AY165">
        <v>8.5664201701376612</v>
      </c>
      <c r="AZ165">
        <v>6.8101007586735136</v>
      </c>
      <c r="BA165">
        <v>7.2227962578746059</v>
      </c>
      <c r="BB165">
        <v>-5.7950994225787298</v>
      </c>
      <c r="BC165">
        <v>2.7343438602070762</v>
      </c>
      <c r="BD165">
        <v>3.2284468616237092</v>
      </c>
      <c r="BE165">
        <v>-2.7237666788923747</v>
      </c>
      <c r="BF165">
        <v>3.5490170573594213</v>
      </c>
      <c r="BG165">
        <v>1.7836827407278406</v>
      </c>
      <c r="BH165">
        <v>3.3904152074189682</v>
      </c>
      <c r="BI165">
        <v>2.9493415148880189</v>
      </c>
      <c r="BJ165">
        <v>4.3000040557832193</v>
      </c>
    </row>
    <row r="166" spans="1:62">
      <c r="A166" t="s">
        <v>303</v>
      </c>
      <c r="B166" t="s">
        <v>545</v>
      </c>
      <c r="C166" t="s">
        <v>639</v>
      </c>
      <c r="D166" t="s">
        <v>641</v>
      </c>
      <c r="AA166">
        <v>8.3421361152789189</v>
      </c>
      <c r="AB166">
        <v>5.8340379542967327</v>
      </c>
      <c r="AC166">
        <v>5.9334194528431112</v>
      </c>
      <c r="AD166">
        <v>5.7128722611419818</v>
      </c>
      <c r="AE166">
        <v>9.3749945126943004</v>
      </c>
      <c r="AF166">
        <v>3.4586484712747989</v>
      </c>
      <c r="AG166">
        <v>5.1079723119203067</v>
      </c>
      <c r="AH166">
        <v>4.1781957434766355</v>
      </c>
      <c r="AI166">
        <v>-3.184460178025418</v>
      </c>
      <c r="AJ166">
        <v>-8.6935447314382799</v>
      </c>
      <c r="AK166">
        <v>-9.2564657047561383</v>
      </c>
      <c r="AL166">
        <v>-3.1687915490130223</v>
      </c>
      <c r="AM166">
        <v>2.1343826936371784</v>
      </c>
      <c r="AN166">
        <v>6.3764268873271135</v>
      </c>
      <c r="AO166">
        <v>2.2350938435934182</v>
      </c>
      <c r="AP166">
        <v>3.8967135834901256</v>
      </c>
      <c r="AQ166">
        <v>3.339936599863762</v>
      </c>
      <c r="AR166">
        <v>3.0703690103922838</v>
      </c>
      <c r="AS166">
        <v>1.1460621368384523</v>
      </c>
      <c r="AT166">
        <v>2.9527105437067007</v>
      </c>
      <c r="AU166">
        <v>4.7329784653626916</v>
      </c>
      <c r="AV166">
        <v>7.004634574508728</v>
      </c>
      <c r="AW166">
        <v>10.625405959917273</v>
      </c>
      <c r="AX166">
        <v>7.2536654404968317</v>
      </c>
      <c r="AY166">
        <v>8.5562348094271528</v>
      </c>
      <c r="AZ166">
        <v>10.248016359043291</v>
      </c>
      <c r="BA166">
        <v>8.9003679463921515</v>
      </c>
      <c r="BB166">
        <v>-1.2685989405187712</v>
      </c>
      <c r="BC166">
        <v>6.3651616848574832</v>
      </c>
      <c r="BD166">
        <v>17.290777583688978</v>
      </c>
      <c r="BE166">
        <v>12.31981984848376</v>
      </c>
      <c r="BF166">
        <v>11.648916189886322</v>
      </c>
      <c r="BG166">
        <v>7.8852254815193987</v>
      </c>
      <c r="BH166">
        <v>2.3798358068848131</v>
      </c>
      <c r="BI166">
        <v>1.2432025628699819</v>
      </c>
      <c r="BJ166">
        <v>5.8846245799015122</v>
      </c>
    </row>
    <row r="167" spans="1:62">
      <c r="A167" t="s">
        <v>304</v>
      </c>
      <c r="B167" t="s">
        <v>546</v>
      </c>
      <c r="C167" t="s">
        <v>639</v>
      </c>
      <c r="D167" t="s">
        <v>641</v>
      </c>
      <c r="AV167">
        <v>0.40844111640572578</v>
      </c>
      <c r="AW167">
        <v>-3.118644067796609</v>
      </c>
      <c r="AX167">
        <v>-12.666200139958022</v>
      </c>
      <c r="AY167">
        <v>-6.8910256410256352</v>
      </c>
      <c r="AZ167">
        <v>-6.7125645438898403</v>
      </c>
      <c r="BA167">
        <v>-11.070110701107012</v>
      </c>
      <c r="BB167">
        <v>-17.531120331950206</v>
      </c>
      <c r="BC167">
        <v>1.3836477987421318</v>
      </c>
      <c r="BD167">
        <v>-7.6923076923076934</v>
      </c>
      <c r="BE167">
        <v>0.53763440860214473</v>
      </c>
      <c r="BF167">
        <v>2.6737967914438627</v>
      </c>
      <c r="BG167">
        <v>3.515625</v>
      </c>
      <c r="BH167">
        <v>3.7735849056603712</v>
      </c>
      <c r="BI167">
        <v>28.606060606060623</v>
      </c>
    </row>
    <row r="168" spans="1:62">
      <c r="A168" t="s">
        <v>305</v>
      </c>
      <c r="B168" t="s">
        <v>547</v>
      </c>
      <c r="C168" t="s">
        <v>639</v>
      </c>
      <c r="D168" t="s">
        <v>641</v>
      </c>
      <c r="Z168">
        <v>5.0000029494085396</v>
      </c>
      <c r="AA168">
        <v>-6.8999994394117579</v>
      </c>
      <c r="AB168">
        <v>-15.700002038583165</v>
      </c>
      <c r="AC168">
        <v>-6.4999998798460012</v>
      </c>
      <c r="AD168">
        <v>0.99999672079451329</v>
      </c>
      <c r="AE168">
        <v>-2.2999960263100832</v>
      </c>
      <c r="AF168">
        <v>14.700000422831508</v>
      </c>
      <c r="AG168">
        <v>8.1999951794804957</v>
      </c>
      <c r="AH168">
        <v>6.5000045516446363</v>
      </c>
      <c r="AI168">
        <v>0.9999928331344563</v>
      </c>
      <c r="AJ168">
        <v>4.8999991388879067</v>
      </c>
      <c r="AK168">
        <v>-5.2313305899333074</v>
      </c>
      <c r="AL168">
        <v>8.767141824460694</v>
      </c>
      <c r="AM168">
        <v>6.158862480647457</v>
      </c>
      <c r="AN168">
        <v>2.2373100453749544</v>
      </c>
      <c r="AO168">
        <v>26.845321911800795</v>
      </c>
      <c r="AP168">
        <v>10.842031640483896</v>
      </c>
      <c r="AQ168">
        <v>11.859393980897124</v>
      </c>
      <c r="AR168">
        <v>7.8229740270040935</v>
      </c>
      <c r="AS168">
        <v>1.6785029847975039</v>
      </c>
      <c r="AT168">
        <v>12.72096581816038</v>
      </c>
      <c r="AU168">
        <v>8.7940575812753394</v>
      </c>
      <c r="AV168">
        <v>6.5006066677159851</v>
      </c>
      <c r="AW168">
        <v>7.8111861081321337</v>
      </c>
      <c r="AX168">
        <v>8.7206678772082427</v>
      </c>
      <c r="AY168">
        <v>9.8510554647083097</v>
      </c>
      <c r="AZ168">
        <v>7.4260609905568913</v>
      </c>
      <c r="BA168">
        <v>6.876205446878032</v>
      </c>
      <c r="BB168">
        <v>6.3519702943553256</v>
      </c>
      <c r="BC168">
        <v>6.687221632315854</v>
      </c>
      <c r="BD168">
        <v>7.1176066319050335</v>
      </c>
      <c r="BE168">
        <v>7.1981858257921232</v>
      </c>
      <c r="BF168">
        <v>7.1416832995044928</v>
      </c>
      <c r="BG168">
        <v>7.4440694921197093</v>
      </c>
      <c r="BH168">
        <v>6.5939859064514792</v>
      </c>
      <c r="BI168">
        <v>3.7629430392301657</v>
      </c>
      <c r="BJ168">
        <v>3.7106974241938957</v>
      </c>
    </row>
    <row r="169" spans="1:62">
      <c r="A169" t="s">
        <v>306</v>
      </c>
      <c r="B169" t="s">
        <v>548</v>
      </c>
      <c r="C169" t="s">
        <v>639</v>
      </c>
      <c r="D169" t="s">
        <v>641</v>
      </c>
      <c r="F169">
        <v>15.529913316708317</v>
      </c>
      <c r="G169">
        <v>0.72660837724249916</v>
      </c>
      <c r="H169">
        <v>-1.9837675747369872</v>
      </c>
      <c r="I169">
        <v>27.690886353130637</v>
      </c>
      <c r="J169">
        <v>16.138330502033099</v>
      </c>
      <c r="K169">
        <v>0.23096196514289602</v>
      </c>
      <c r="L169">
        <v>3.5671328966991922</v>
      </c>
      <c r="M169">
        <v>10.196442625952628</v>
      </c>
      <c r="N169">
        <v>1.2485320882916255</v>
      </c>
      <c r="O169">
        <v>11.985931151647762</v>
      </c>
      <c r="P169">
        <v>1.8428864371535951</v>
      </c>
      <c r="Q169">
        <v>-0.7329078681594865</v>
      </c>
      <c r="R169">
        <v>-4.5847569329272062</v>
      </c>
      <c r="S169">
        <v>12.162611059231082</v>
      </c>
      <c r="T169">
        <v>-5.1343744470716075</v>
      </c>
      <c r="U169">
        <v>8.546104930473561</v>
      </c>
      <c r="V169">
        <v>-1.8785936828919176</v>
      </c>
      <c r="W169">
        <v>-0.5047138324392364</v>
      </c>
      <c r="X169">
        <v>4.7900398369043842</v>
      </c>
      <c r="Y169">
        <v>3.3712102197475957</v>
      </c>
      <c r="Z169">
        <v>3.4502884195345587</v>
      </c>
      <c r="AA169">
        <v>-2.3399241223805944</v>
      </c>
      <c r="AB169">
        <v>3.7353420263935675</v>
      </c>
      <c r="AC169">
        <v>-3.2268644516627347</v>
      </c>
      <c r="AD169">
        <v>2.9947605045203431</v>
      </c>
      <c r="AE169">
        <v>5.7135793538989503</v>
      </c>
      <c r="AF169">
        <v>1.9003841516830704</v>
      </c>
      <c r="AG169">
        <v>1.7203979763657884</v>
      </c>
      <c r="AH169">
        <v>4.7775854206915795</v>
      </c>
      <c r="AI169">
        <v>-1.7713045336383431</v>
      </c>
      <c r="AJ169">
        <v>1.7880871162111305</v>
      </c>
      <c r="AK169">
        <v>1.8741258949273458</v>
      </c>
      <c r="AL169">
        <v>5.8736372510327328</v>
      </c>
      <c r="AM169">
        <v>-3.0607321004176526</v>
      </c>
      <c r="AN169">
        <v>9.8198004600491515</v>
      </c>
      <c r="AO169">
        <v>5.8188266023797581</v>
      </c>
      <c r="AP169">
        <v>-4.0446966217018883</v>
      </c>
      <c r="AQ169">
        <v>2.7778049197730894</v>
      </c>
      <c r="AR169">
        <v>7.7128254110187697</v>
      </c>
      <c r="AS169">
        <v>-0.43040625633815921</v>
      </c>
      <c r="AT169">
        <v>2.0087969246292516</v>
      </c>
      <c r="AU169">
        <v>0.66500415627596965</v>
      </c>
      <c r="AV169">
        <v>5.9782533480340732</v>
      </c>
      <c r="AW169">
        <v>5.747423540012548</v>
      </c>
      <c r="AX169">
        <v>8.9694223180217563</v>
      </c>
      <c r="AY169">
        <v>18.869099336606226</v>
      </c>
      <c r="AZ169">
        <v>2.8178367723674711</v>
      </c>
      <c r="BA169">
        <v>1.0799671668754627</v>
      </c>
      <c r="BB169">
        <v>-1.0420817041113111</v>
      </c>
      <c r="BC169">
        <v>4.7736971748957302</v>
      </c>
      <c r="BD169">
        <v>4.7040665314588921</v>
      </c>
      <c r="BE169">
        <v>5.7950781718770514</v>
      </c>
      <c r="BF169">
        <v>6.0902587323614199</v>
      </c>
      <c r="BG169">
        <v>5.5795438558833439</v>
      </c>
      <c r="BH169">
        <v>1.3999964434014487</v>
      </c>
      <c r="BI169">
        <v>1.9999990623429369</v>
      </c>
      <c r="BJ169">
        <v>3.5000000000000142</v>
      </c>
    </row>
    <row r="170" spans="1:62">
      <c r="A170" t="s">
        <v>307</v>
      </c>
      <c r="B170" t="s">
        <v>549</v>
      </c>
      <c r="C170" t="s">
        <v>639</v>
      </c>
      <c r="D170" t="s">
        <v>641</v>
      </c>
      <c r="V170">
        <v>6.5476190528527098</v>
      </c>
      <c r="W170">
        <v>3.8308060854643173</v>
      </c>
      <c r="X170">
        <v>3.5165257472548319</v>
      </c>
      <c r="Y170">
        <v>-10.061258495579324</v>
      </c>
      <c r="Z170">
        <v>5.8823529010038982</v>
      </c>
      <c r="AA170">
        <v>5.4970759268314424</v>
      </c>
      <c r="AB170">
        <v>0.38379531060239458</v>
      </c>
      <c r="AC170">
        <v>4.6983857269922993</v>
      </c>
      <c r="AD170">
        <v>6.9544754617385678</v>
      </c>
      <c r="AE170">
        <v>9.7420333212313324</v>
      </c>
      <c r="AF170">
        <v>8.8910398260755557</v>
      </c>
      <c r="AG170">
        <v>6.7913467486916659</v>
      </c>
      <c r="AH170">
        <v>4.4651486101150653</v>
      </c>
      <c r="AI170">
        <v>7.1867367713135621</v>
      </c>
      <c r="AJ170">
        <v>4.4354462285165255</v>
      </c>
      <c r="AK170">
        <v>6.5126986038579702</v>
      </c>
      <c r="AL170">
        <v>5.0820629359137115</v>
      </c>
      <c r="AM170">
        <v>4.1361429094891662</v>
      </c>
      <c r="AN170">
        <v>4.2877366596816273</v>
      </c>
      <c r="AO170">
        <v>5.5878438407495565</v>
      </c>
      <c r="AP170">
        <v>5.6874774453141441</v>
      </c>
      <c r="AQ170">
        <v>6.0706281164072209</v>
      </c>
      <c r="AR170">
        <v>2.6107795269945342</v>
      </c>
      <c r="AS170">
        <v>9.0266140993229982</v>
      </c>
      <c r="AT170">
        <v>2.5735702884481526</v>
      </c>
      <c r="AU170">
        <v>2.1133132904313356</v>
      </c>
      <c r="AV170">
        <v>3.6568563976750994</v>
      </c>
      <c r="AW170">
        <v>5.7457675265153227</v>
      </c>
      <c r="AX170">
        <v>1.2413875380507449</v>
      </c>
      <c r="AY170">
        <v>8.5382556140150285</v>
      </c>
      <c r="AZ170">
        <v>5.7270161424743549</v>
      </c>
      <c r="BA170">
        <v>5.3869625700507839</v>
      </c>
      <c r="BB170">
        <v>3.3150769885353952</v>
      </c>
      <c r="BC170">
        <v>4.3772032394526548</v>
      </c>
      <c r="BD170">
        <v>4.0775380736220939</v>
      </c>
      <c r="BE170">
        <v>3.4961183375797873</v>
      </c>
      <c r="BF170">
        <v>3.3604061030308543</v>
      </c>
      <c r="BG170">
        <v>3.7445744309558648</v>
      </c>
      <c r="BH170">
        <v>3.4686641338710729</v>
      </c>
      <c r="BI170">
        <v>3.7999999898137702</v>
      </c>
      <c r="BJ170">
        <v>3.7999999999999829</v>
      </c>
    </row>
    <row r="171" spans="1:62">
      <c r="A171" t="s">
        <v>308</v>
      </c>
      <c r="B171" t="s">
        <v>550</v>
      </c>
      <c r="C171" t="s">
        <v>639</v>
      </c>
      <c r="D171" t="s">
        <v>641</v>
      </c>
      <c r="F171">
        <v>7.6395978554392627</v>
      </c>
      <c r="G171">
        <v>0.66836474301494775</v>
      </c>
      <c r="H171">
        <v>-1.3910785170258748</v>
      </c>
      <c r="I171">
        <v>2.6611032676288886</v>
      </c>
      <c r="J171">
        <v>13.616493419952945</v>
      </c>
      <c r="K171">
        <v>13.249036322575833</v>
      </c>
      <c r="L171">
        <v>7.2815499434997264</v>
      </c>
      <c r="M171">
        <v>-1.9230791684213671</v>
      </c>
      <c r="N171">
        <v>5.8823598926885978</v>
      </c>
      <c r="O171">
        <v>0.47929797784460959</v>
      </c>
      <c r="P171">
        <v>16.218563632657037</v>
      </c>
      <c r="Q171">
        <v>6.2313490084583663</v>
      </c>
      <c r="R171">
        <v>2.3006615711213669</v>
      </c>
      <c r="S171">
        <v>7.175963618384003</v>
      </c>
      <c r="T171">
        <v>6.0868238098933887</v>
      </c>
      <c r="U171">
        <v>4.9977312425481273</v>
      </c>
      <c r="V171">
        <v>4.9180313685787524</v>
      </c>
      <c r="W171">
        <v>9.7450680272819028</v>
      </c>
      <c r="X171">
        <v>4.3961537403666853</v>
      </c>
      <c r="Y171">
        <v>0.40674641302034331</v>
      </c>
      <c r="Z171">
        <v>-5.2901192185899646</v>
      </c>
      <c r="AA171">
        <v>2.5034538136505518</v>
      </c>
      <c r="AB171">
        <v>3.7187090510680321</v>
      </c>
      <c r="AC171">
        <v>5.3603040939681108</v>
      </c>
      <c r="AD171">
        <v>4.5709823019014522</v>
      </c>
      <c r="AE171">
        <v>-0.21480251787333771</v>
      </c>
      <c r="AF171">
        <v>1.6252391823554859</v>
      </c>
      <c r="AG171">
        <v>3.1772912783485197</v>
      </c>
      <c r="AH171">
        <v>1.3446897069269141</v>
      </c>
      <c r="AI171">
        <v>5.6922944937575011</v>
      </c>
      <c r="AJ171">
        <v>8.7302318286141372</v>
      </c>
      <c r="AK171">
        <v>-7.332978135323188</v>
      </c>
      <c r="AL171">
        <v>9.6918402678066258</v>
      </c>
      <c r="AM171">
        <v>-10.240181733893522</v>
      </c>
      <c r="AN171">
        <v>16.728817592001505</v>
      </c>
      <c r="AO171">
        <v>7.3166815111922432</v>
      </c>
      <c r="AP171">
        <v>3.792419098962668</v>
      </c>
      <c r="AQ171">
        <v>3.8952536296371392</v>
      </c>
      <c r="AR171">
        <v>3.0422780913399947</v>
      </c>
      <c r="AS171">
        <v>1.5760778373467019</v>
      </c>
      <c r="AT171">
        <v>-4.9749638464944326</v>
      </c>
      <c r="AU171">
        <v>1.7000000136307563</v>
      </c>
      <c r="AV171">
        <v>5.7056394374716177</v>
      </c>
      <c r="AW171">
        <v>5.4204976936605505</v>
      </c>
      <c r="AX171">
        <v>3.2687258275752953</v>
      </c>
      <c r="AY171">
        <v>4.6999999920261075</v>
      </c>
      <c r="AZ171">
        <v>9.6000000026081835</v>
      </c>
      <c r="BA171">
        <v>7.6397367741039233</v>
      </c>
      <c r="BB171">
        <v>8.3281102762457522</v>
      </c>
      <c r="BC171">
        <v>6.8740656350095151</v>
      </c>
      <c r="BD171">
        <v>4.8540551089832178</v>
      </c>
      <c r="BE171">
        <v>1.8857995073186657</v>
      </c>
      <c r="BF171">
        <v>5.1999999983554943</v>
      </c>
      <c r="BG171">
        <v>5.7000000037720895</v>
      </c>
      <c r="BH171">
        <v>2.7999999990033331</v>
      </c>
      <c r="BI171">
        <v>2.4840406264186754</v>
      </c>
      <c r="BJ171">
        <v>4.0000305165304155</v>
      </c>
    </row>
    <row r="172" spans="1:62">
      <c r="A172" t="s">
        <v>309</v>
      </c>
      <c r="B172" t="s">
        <v>551</v>
      </c>
      <c r="C172" t="s">
        <v>639</v>
      </c>
      <c r="D172" t="s">
        <v>641</v>
      </c>
      <c r="F172">
        <v>7.5979939991248813</v>
      </c>
      <c r="G172">
        <v>6.4210296093058901</v>
      </c>
      <c r="H172">
        <v>7.338803526922689</v>
      </c>
      <c r="I172">
        <v>5.3589629093933127</v>
      </c>
      <c r="J172">
        <v>7.6848634747730387</v>
      </c>
      <c r="K172">
        <v>7.8167110262782984</v>
      </c>
      <c r="L172">
        <v>3.857146492293694</v>
      </c>
      <c r="M172">
        <v>7.9779946415241056</v>
      </c>
      <c r="N172">
        <v>4.8885336526140577</v>
      </c>
      <c r="O172">
        <v>5.9865386299279351</v>
      </c>
      <c r="P172">
        <v>10.03466057993063</v>
      </c>
      <c r="Q172">
        <v>9.388444990780485</v>
      </c>
      <c r="R172">
        <v>11.701081612586094</v>
      </c>
      <c r="S172">
        <v>8.3186619718310055</v>
      </c>
      <c r="T172">
        <v>0.80106809078772301</v>
      </c>
      <c r="U172">
        <v>11.563489778289423</v>
      </c>
      <c r="V172">
        <v>7.7530583802198692</v>
      </c>
      <c r="W172">
        <v>6.6538922155693569</v>
      </c>
      <c r="X172">
        <v>9.3490999313727343</v>
      </c>
      <c r="Y172">
        <v>7.4418267838178593</v>
      </c>
      <c r="Z172">
        <v>6.9421041989619994</v>
      </c>
      <c r="AA172">
        <v>5.9431524547802752</v>
      </c>
      <c r="AB172">
        <v>6.2522308149914068</v>
      </c>
      <c r="AC172">
        <v>7.7617901200007822</v>
      </c>
      <c r="AD172">
        <v>-1.0252502511172423</v>
      </c>
      <c r="AE172">
        <v>1.240594925634241</v>
      </c>
      <c r="AF172">
        <v>5.1919321108212557</v>
      </c>
      <c r="AG172">
        <v>9.9377196768823239</v>
      </c>
      <c r="AH172">
        <v>9.0596008660238709</v>
      </c>
      <c r="AI172">
        <v>9.0085271397568789</v>
      </c>
      <c r="AJ172">
        <v>9.5454674127404928</v>
      </c>
      <c r="AK172">
        <v>8.8851179657688277</v>
      </c>
      <c r="AL172">
        <v>9.8949433580151265</v>
      </c>
      <c r="AM172">
        <v>9.212041809439043</v>
      </c>
      <c r="AN172">
        <v>9.8290851805711128</v>
      </c>
      <c r="AO172">
        <v>10.002700675168768</v>
      </c>
      <c r="AP172">
        <v>7.3227418545272798</v>
      </c>
      <c r="AQ172">
        <v>-7.3594151915979893</v>
      </c>
      <c r="AR172">
        <v>6.1376120107332639</v>
      </c>
      <c r="AS172">
        <v>8.8588681742510715</v>
      </c>
      <c r="AT172">
        <v>0.51767531516469489</v>
      </c>
      <c r="AU172">
        <v>5.3909883152917928</v>
      </c>
      <c r="AV172">
        <v>5.788499280907061</v>
      </c>
      <c r="AW172">
        <v>6.7834377362836307</v>
      </c>
      <c r="AX172">
        <v>5.3321391392424573</v>
      </c>
      <c r="AY172">
        <v>5.5848470688658551</v>
      </c>
      <c r="AZ172">
        <v>6.2987859273508491</v>
      </c>
      <c r="BA172">
        <v>4.8317698951132257</v>
      </c>
      <c r="BB172">
        <v>-1.5135287265563875</v>
      </c>
      <c r="BC172">
        <v>7.4248473927781049</v>
      </c>
      <c r="BD172">
        <v>5.2939128402282023</v>
      </c>
      <c r="BE172">
        <v>5.473454192295236</v>
      </c>
      <c r="BF172">
        <v>4.693722520199799</v>
      </c>
      <c r="BG172">
        <v>6.0067219499937181</v>
      </c>
      <c r="BH172">
        <v>5.0280063489617675</v>
      </c>
      <c r="BI172">
        <v>4.2198513196439507</v>
      </c>
      <c r="BJ172">
        <v>5.9017692223705183</v>
      </c>
    </row>
    <row r="173" spans="1:62">
      <c r="A173" t="s">
        <v>310</v>
      </c>
      <c r="B173" t="s">
        <v>552</v>
      </c>
      <c r="C173" t="s">
        <v>639</v>
      </c>
      <c r="D173" t="s">
        <v>641</v>
      </c>
      <c r="F173">
        <v>2.381292900071827</v>
      </c>
      <c r="G173">
        <v>6.1948427736290768</v>
      </c>
      <c r="H173">
        <v>4.4728065805449688</v>
      </c>
      <c r="I173">
        <v>5.8876276743695399</v>
      </c>
      <c r="J173">
        <v>6.4221136263665528</v>
      </c>
      <c r="K173">
        <v>6.5110555133409207</v>
      </c>
      <c r="L173">
        <v>2.5442368674286229</v>
      </c>
      <c r="M173">
        <v>4.8467161243438568</v>
      </c>
      <c r="N173">
        <v>3.3098464730523744</v>
      </c>
      <c r="O173">
        <v>3.2129490845650679</v>
      </c>
      <c r="P173">
        <v>3.3769006848607859</v>
      </c>
      <c r="Q173">
        <v>5.279956681604304</v>
      </c>
      <c r="R173">
        <v>5.7732473140056157</v>
      </c>
      <c r="S173">
        <v>-9.1782779936650627E-2</v>
      </c>
      <c r="T173">
        <v>1.564764541058139E-2</v>
      </c>
      <c r="U173">
        <v>5.3676722491889706</v>
      </c>
      <c r="V173">
        <v>4.4866551085403898</v>
      </c>
      <c r="W173">
        <v>5.3902932589330277</v>
      </c>
      <c r="X173">
        <v>3.2406967146325343</v>
      </c>
      <c r="Y173">
        <v>1.0606301086511394E-2</v>
      </c>
      <c r="Z173">
        <v>2.6914411633371742</v>
      </c>
      <c r="AA173">
        <v>-2.051445328898339</v>
      </c>
      <c r="AB173">
        <v>4.4148836639682258</v>
      </c>
      <c r="AC173">
        <v>7.1167226288414724</v>
      </c>
      <c r="AD173">
        <v>4.2874345162194487</v>
      </c>
      <c r="AE173">
        <v>3.3726533541857577</v>
      </c>
      <c r="AF173">
        <v>3.5269946306313926</v>
      </c>
      <c r="AG173">
        <v>4.2271746775439709</v>
      </c>
      <c r="AH173">
        <v>3.5390118409987821</v>
      </c>
      <c r="AI173">
        <v>1.7383150560709879</v>
      </c>
      <c r="AJ173">
        <v>-0.28172682479339528</v>
      </c>
      <c r="AK173">
        <v>3.2902691694472992</v>
      </c>
      <c r="AL173">
        <v>2.7372108923326977</v>
      </c>
      <c r="AM173">
        <v>4.0803550753538076</v>
      </c>
      <c r="AN173">
        <v>2.7155530415255527</v>
      </c>
      <c r="AO173">
        <v>3.5842201080410092</v>
      </c>
      <c r="AP173">
        <v>4.4674112895533966</v>
      </c>
      <c r="AQ173">
        <v>4.3959323582251528</v>
      </c>
      <c r="AR173">
        <v>4.7297909990316356</v>
      </c>
      <c r="AS173">
        <v>4.1970915702200102</v>
      </c>
      <c r="AT173">
        <v>1.0540823946556515</v>
      </c>
      <c r="AU173">
        <v>1.9026142681708507</v>
      </c>
      <c r="AV173">
        <v>2.7093382411071332</v>
      </c>
      <c r="AW173">
        <v>3.7177803005382231</v>
      </c>
      <c r="AX173">
        <v>3.3308418346790489</v>
      </c>
      <c r="AY173">
        <v>2.6635070980362485</v>
      </c>
      <c r="AZ173">
        <v>1.8061288375140094</v>
      </c>
      <c r="BA173">
        <v>-0.16711075132256781</v>
      </c>
      <c r="BB173">
        <v>-2.7933436354107641</v>
      </c>
      <c r="BC173">
        <v>2.5836475342076142</v>
      </c>
      <c r="BD173">
        <v>1.7495512826853314</v>
      </c>
      <c r="BE173">
        <v>2.1745109452602662</v>
      </c>
      <c r="BF173">
        <v>1.7543865672096928</v>
      </c>
      <c r="BG173">
        <v>2.5975427064814056</v>
      </c>
      <c r="BH173">
        <v>2.6770367529365586</v>
      </c>
      <c r="BI173">
        <v>1.4783349419378027</v>
      </c>
      <c r="BJ173">
        <v>2.3488063857343633</v>
      </c>
    </row>
    <row r="174" spans="1:62">
      <c r="A174" t="s">
        <v>311</v>
      </c>
      <c r="B174" t="s">
        <v>553</v>
      </c>
      <c r="C174" t="s">
        <v>639</v>
      </c>
      <c r="D174" t="s">
        <v>641</v>
      </c>
      <c r="Z174">
        <v>0.97144986590717508</v>
      </c>
      <c r="AA174">
        <v>-0.39809083698314396</v>
      </c>
      <c r="AB174">
        <v>-1.8234505496013185</v>
      </c>
      <c r="AC174">
        <v>-0.23689147866021187</v>
      </c>
      <c r="AD174">
        <v>0.46417132949314066</v>
      </c>
      <c r="AE174">
        <v>4.7672697882860575</v>
      </c>
      <c r="AF174">
        <v>3.5537689410522404</v>
      </c>
      <c r="AG174">
        <v>0.81314886554160637</v>
      </c>
      <c r="AH174">
        <v>1.8586751307152554</v>
      </c>
      <c r="AI174">
        <v>2.0474599782850191</v>
      </c>
      <c r="AJ174">
        <v>8.1656124808925199</v>
      </c>
      <c r="AK174">
        <v>7.1893425592573834</v>
      </c>
      <c r="AL174">
        <v>-1.5795391351987718</v>
      </c>
      <c r="AM174">
        <v>1.7298794419325532</v>
      </c>
      <c r="AN174">
        <v>3.8990141901370095</v>
      </c>
      <c r="AO174">
        <v>3.1913242300965976</v>
      </c>
      <c r="AP174">
        <v>4.2201002638558407</v>
      </c>
      <c r="AQ174">
        <v>3.2915855563979477</v>
      </c>
      <c r="AR174">
        <v>3.3692785937437009</v>
      </c>
      <c r="AS174">
        <v>3.4921832220890678</v>
      </c>
      <c r="AT174">
        <v>1.1779488580935435</v>
      </c>
      <c r="AU174">
        <v>4.7886613084613856</v>
      </c>
      <c r="AV174">
        <v>4.2397943154545885</v>
      </c>
      <c r="AW174">
        <v>12.2695480296656</v>
      </c>
      <c r="AX174">
        <v>2.5292626030915812</v>
      </c>
      <c r="AY174">
        <v>7.073175362345637</v>
      </c>
      <c r="AZ174">
        <v>6.6170944531768043</v>
      </c>
      <c r="BA174">
        <v>2.6498119669145552</v>
      </c>
      <c r="BB174">
        <v>0.29597102832717326</v>
      </c>
      <c r="BC174">
        <v>6.0392494098738752</v>
      </c>
      <c r="BD174">
        <v>5.0913381975229868</v>
      </c>
      <c r="BE174">
        <v>5.0616820132682818</v>
      </c>
      <c r="BF174">
        <v>5.6147197006405776</v>
      </c>
      <c r="BG174">
        <v>6.3516779614498233</v>
      </c>
      <c r="BH174">
        <v>6.1067317192700727</v>
      </c>
      <c r="BI174">
        <v>0.70009921790172314</v>
      </c>
      <c r="BJ174">
        <v>-0.77033537408260599</v>
      </c>
    </row>
    <row r="175" spans="1:62">
      <c r="A175" t="s">
        <v>312</v>
      </c>
      <c r="B175" t="s">
        <v>554</v>
      </c>
      <c r="C175" t="s">
        <v>639</v>
      </c>
      <c r="D175" t="s">
        <v>641</v>
      </c>
      <c r="K175">
        <v>-3.8485777011772768</v>
      </c>
      <c r="L175">
        <v>5.4007914425069856</v>
      </c>
      <c r="M175">
        <v>14.262554689016312</v>
      </c>
      <c r="N175">
        <v>15.716313383603222</v>
      </c>
      <c r="O175">
        <v>30.99928973645973</v>
      </c>
      <c r="P175">
        <v>6.9992156774571441</v>
      </c>
      <c r="Q175">
        <v>3.3984995447836468</v>
      </c>
      <c r="R175">
        <v>-11.1993086262232</v>
      </c>
      <c r="S175">
        <v>12.701115195813955</v>
      </c>
      <c r="T175">
        <v>6.4994718047942399</v>
      </c>
      <c r="U175">
        <v>2.2999982176099394</v>
      </c>
      <c r="V175">
        <v>1.8998242792455784</v>
      </c>
      <c r="W175">
        <v>9.8000071972039677</v>
      </c>
      <c r="X175">
        <v>-13.600005070034385</v>
      </c>
      <c r="Y175">
        <v>-0.39999455105400727</v>
      </c>
      <c r="Z175">
        <v>-6.999999368750494</v>
      </c>
      <c r="AA175">
        <v>2.3999924883572277</v>
      </c>
      <c r="AB175">
        <v>-1.9999975695337042</v>
      </c>
      <c r="AC175">
        <v>1.7999992334336525</v>
      </c>
      <c r="AD175">
        <v>4.5000004983168509</v>
      </c>
      <c r="AE175">
        <v>-1.0000034969603462</v>
      </c>
      <c r="AF175">
        <v>5.7000027508994151</v>
      </c>
      <c r="AG175">
        <v>34.600000648106771</v>
      </c>
      <c r="AH175">
        <v>10.999999473353057</v>
      </c>
      <c r="AI175">
        <v>3.600001274255149</v>
      </c>
      <c r="AJ175">
        <v>4.9000281389723739</v>
      </c>
      <c r="AK175">
        <v>0.51999483840805283</v>
      </c>
      <c r="AL175">
        <v>0.52979465152358785</v>
      </c>
      <c r="AM175">
        <v>2.5901868937383767</v>
      </c>
      <c r="AN175">
        <v>5.9400311137124362</v>
      </c>
      <c r="AO175">
        <v>0.44987910017364641</v>
      </c>
      <c r="AP175">
        <v>2.0071523053911733</v>
      </c>
      <c r="AQ175">
        <v>-3.2002755060939165</v>
      </c>
      <c r="AR175">
        <v>0.90017250233734103</v>
      </c>
      <c r="AS175">
        <v>2.1001088423300018</v>
      </c>
    </row>
    <row r="176" spans="1:62">
      <c r="A176" t="s">
        <v>313</v>
      </c>
      <c r="B176" t="s">
        <v>555</v>
      </c>
      <c r="C176" t="s">
        <v>639</v>
      </c>
      <c r="D176" t="s">
        <v>641</v>
      </c>
      <c r="F176">
        <v>4.546393036500092</v>
      </c>
      <c r="G176">
        <v>10.27871349429843</v>
      </c>
      <c r="H176">
        <v>9.4282293210078478</v>
      </c>
      <c r="I176">
        <v>0.13103988960357071</v>
      </c>
      <c r="J176">
        <v>6.919761818729441</v>
      </c>
      <c r="K176">
        <v>-0.38249719840585783</v>
      </c>
      <c r="L176">
        <v>0.12286867042644189</v>
      </c>
      <c r="M176">
        <v>0.38349466225930939</v>
      </c>
      <c r="N176">
        <v>-5.4859458120611748</v>
      </c>
      <c r="O176">
        <v>3.0557789221535216</v>
      </c>
      <c r="P176">
        <v>5.6793206435699233</v>
      </c>
      <c r="Q176">
        <v>-5.1662723061600246</v>
      </c>
      <c r="R176">
        <v>-17.047583570958224</v>
      </c>
      <c r="S176">
        <v>8.7752380504887668</v>
      </c>
      <c r="T176">
        <v>-2.7931934356381589</v>
      </c>
      <c r="U176">
        <v>0.67820340231988041</v>
      </c>
      <c r="V176">
        <v>7.7645811191130178</v>
      </c>
      <c r="W176">
        <v>13.472612331383729</v>
      </c>
      <c r="X176">
        <v>7.146996065965098</v>
      </c>
      <c r="Y176">
        <v>-2.2324446911053428</v>
      </c>
      <c r="Z176">
        <v>0.60891523908908596</v>
      </c>
      <c r="AA176">
        <v>1.6231021998597015</v>
      </c>
      <c r="AB176">
        <v>-4.7509432292635125</v>
      </c>
      <c r="AC176">
        <v>-16.825354995541772</v>
      </c>
      <c r="AD176">
        <v>7.7225438843204302</v>
      </c>
      <c r="AE176">
        <v>6.3600268046459973</v>
      </c>
      <c r="AF176">
        <v>7.4556245189015158E-2</v>
      </c>
      <c r="AG176">
        <v>6.8991217158369977</v>
      </c>
      <c r="AH176">
        <v>0.9339291382582644</v>
      </c>
      <c r="AI176">
        <v>-1.2843553810081545</v>
      </c>
      <c r="AJ176">
        <v>2.5042032743819931</v>
      </c>
      <c r="AK176">
        <v>-6.5164446013597228</v>
      </c>
      <c r="AL176">
        <v>1.4494378757351996</v>
      </c>
      <c r="AM176">
        <v>4.0045617042162291</v>
      </c>
      <c r="AN176">
        <v>2.6057558543661088</v>
      </c>
      <c r="AO176">
        <v>3.4190930985409125</v>
      </c>
      <c r="AP176">
        <v>2.7539656235095578</v>
      </c>
      <c r="AQ176">
        <v>10.422262521593922</v>
      </c>
      <c r="AR176">
        <v>-0.56875833186579428</v>
      </c>
      <c r="AS176">
        <v>-1.4095093500444875</v>
      </c>
      <c r="AT176">
        <v>7.1043406120674604</v>
      </c>
      <c r="AU176">
        <v>2.9991220356338317</v>
      </c>
      <c r="AV176">
        <v>5.2999999983132113</v>
      </c>
      <c r="AW176">
        <v>0.10000000083579152</v>
      </c>
      <c r="AX176">
        <v>4.4999999993622168</v>
      </c>
      <c r="AY176">
        <v>5.8000000015313589</v>
      </c>
      <c r="AZ176">
        <v>3.1465703955973083</v>
      </c>
      <c r="BA176">
        <v>9.5876732094864963</v>
      </c>
      <c r="BB176">
        <v>-0.71267117377095701</v>
      </c>
      <c r="BC176">
        <v>8.3692397984907814</v>
      </c>
      <c r="BD176">
        <v>2.2782847388081109</v>
      </c>
      <c r="BE176">
        <v>11.849819181667414</v>
      </c>
      <c r="BF176">
        <v>5.268414897302037</v>
      </c>
      <c r="BG176">
        <v>7.529043068491049</v>
      </c>
      <c r="BH176">
        <v>4.3375911158538827</v>
      </c>
      <c r="BI176">
        <v>4.9257144864046865</v>
      </c>
      <c r="BJ176">
        <v>4.894516591123903</v>
      </c>
    </row>
    <row r="177" spans="1:63">
      <c r="A177" t="s">
        <v>314</v>
      </c>
      <c r="B177" t="s">
        <v>556</v>
      </c>
      <c r="C177" t="s">
        <v>639</v>
      </c>
      <c r="D177" t="s">
        <v>641</v>
      </c>
      <c r="F177">
        <v>0.19179548947599301</v>
      </c>
      <c r="G177">
        <v>4.1029925891326684</v>
      </c>
      <c r="H177">
        <v>8.5786189204524419</v>
      </c>
      <c r="I177">
        <v>4.9504886591352744</v>
      </c>
      <c r="J177">
        <v>4.8849768376759926</v>
      </c>
      <c r="K177">
        <v>-4.2505141877901735</v>
      </c>
      <c r="L177">
        <v>-15.743628205930932</v>
      </c>
      <c r="M177">
        <v>-1.248360246009824</v>
      </c>
      <c r="N177">
        <v>24.197383948974121</v>
      </c>
      <c r="O177">
        <v>25.007241925401374</v>
      </c>
      <c r="P177">
        <v>14.237531559700784</v>
      </c>
      <c r="Q177">
        <v>3.3642620302573931</v>
      </c>
      <c r="R177">
        <v>5.392760483966839</v>
      </c>
      <c r="S177">
        <v>11.160674548764987</v>
      </c>
      <c r="T177">
        <v>-5.2277475585758282</v>
      </c>
      <c r="U177">
        <v>9.0423517302655938</v>
      </c>
      <c r="V177">
        <v>6.024117846194784</v>
      </c>
      <c r="W177">
        <v>-5.7641583924986577</v>
      </c>
      <c r="X177">
        <v>6.7594309348436639</v>
      </c>
      <c r="Y177">
        <v>4.2048310468301651</v>
      </c>
      <c r="Z177">
        <v>-13.127880485070023</v>
      </c>
      <c r="AA177">
        <v>-1.0531860595670821</v>
      </c>
      <c r="AB177">
        <v>-5.0504511092077422</v>
      </c>
      <c r="AC177">
        <v>-2.0215375687287462</v>
      </c>
      <c r="AD177">
        <v>8.3228297001925569</v>
      </c>
      <c r="AE177">
        <v>-8.7541769794268305</v>
      </c>
      <c r="AF177">
        <v>-10.751700140001489</v>
      </c>
      <c r="AG177">
        <v>7.5425220252153764</v>
      </c>
      <c r="AH177">
        <v>6.4671911442220278</v>
      </c>
      <c r="AI177">
        <v>12.766009173610058</v>
      </c>
      <c r="AJ177">
        <v>-0.61785058862278674</v>
      </c>
      <c r="AK177">
        <v>0.43372535672642698</v>
      </c>
      <c r="AL177">
        <v>2.0903778005318685</v>
      </c>
      <c r="AM177">
        <v>0.90976333517198782</v>
      </c>
      <c r="AN177">
        <v>-0.30746896925806766</v>
      </c>
      <c r="AO177">
        <v>4.9937055370533017</v>
      </c>
      <c r="AP177">
        <v>2.8022564385869799</v>
      </c>
      <c r="AQ177">
        <v>2.7156401786109257</v>
      </c>
      <c r="AR177">
        <v>0.47423757536905953</v>
      </c>
      <c r="AS177">
        <v>5.31809338064852</v>
      </c>
      <c r="AT177">
        <v>4.411065195659063</v>
      </c>
      <c r="AU177">
        <v>3.7846481828823784</v>
      </c>
      <c r="AV177">
        <v>10.354184564513176</v>
      </c>
      <c r="AW177">
        <v>33.735775028429458</v>
      </c>
      <c r="AX177">
        <v>3.4446668133235647</v>
      </c>
      <c r="AY177">
        <v>8.2109648588916997</v>
      </c>
      <c r="AZ177">
        <v>6.8283983479802544</v>
      </c>
      <c r="BA177">
        <v>6.2702636973273655</v>
      </c>
      <c r="BB177">
        <v>6.9344160039274385</v>
      </c>
      <c r="BC177">
        <v>7.8397394770908306</v>
      </c>
      <c r="BD177">
        <v>4.8873866114130351</v>
      </c>
      <c r="BE177">
        <v>4.2792773138933313</v>
      </c>
      <c r="BF177">
        <v>5.3944163108946128</v>
      </c>
      <c r="BG177">
        <v>6.3097185961020159</v>
      </c>
      <c r="BH177">
        <v>2.6526932887739179</v>
      </c>
      <c r="BI177">
        <v>-1.6168689499181568</v>
      </c>
      <c r="BJ177">
        <v>0.81454402972968865</v>
      </c>
    </row>
    <row r="178" spans="1:63">
      <c r="A178" t="s">
        <v>315</v>
      </c>
      <c r="B178" t="s">
        <v>557</v>
      </c>
      <c r="C178" t="s">
        <v>639</v>
      </c>
      <c r="D178" t="s">
        <v>641</v>
      </c>
      <c r="F178">
        <v>7.4002119181607782</v>
      </c>
      <c r="G178">
        <v>11.695348984348342</v>
      </c>
      <c r="H178">
        <v>9.9431781865350928</v>
      </c>
      <c r="I178">
        <v>11.111135866454802</v>
      </c>
      <c r="J178">
        <v>9.0038611199937009</v>
      </c>
      <c r="K178">
        <v>3.3011363977452248</v>
      </c>
      <c r="L178">
        <v>6.9695138251257873</v>
      </c>
      <c r="M178">
        <v>1.342960053457773</v>
      </c>
      <c r="N178">
        <v>6.2377039074100367</v>
      </c>
      <c r="O178">
        <v>1.3538265911120675</v>
      </c>
      <c r="P178">
        <v>3.3047564994872118</v>
      </c>
      <c r="Q178">
        <v>2.220722891566254</v>
      </c>
      <c r="R178">
        <v>6.4170139740132157</v>
      </c>
      <c r="S178">
        <v>14.192425094918889</v>
      </c>
      <c r="T178">
        <v>-0.15324689432553384</v>
      </c>
      <c r="U178">
        <v>5.2094544974138586</v>
      </c>
      <c r="V178">
        <v>8.368480533006732</v>
      </c>
      <c r="W178">
        <v>-7.8388003748832915</v>
      </c>
      <c r="X178">
        <v>-26.47878886489336</v>
      </c>
      <c r="Y178">
        <v>4.6117322791080539</v>
      </c>
      <c r="Z178">
        <v>5.3632901898187129</v>
      </c>
      <c r="AA178">
        <v>-0.81636191892965826</v>
      </c>
      <c r="AB178">
        <v>4.6132116271151915</v>
      </c>
      <c r="AC178">
        <v>-1.5660939128598699</v>
      </c>
      <c r="AD178">
        <v>-4.0818514878027372</v>
      </c>
      <c r="AE178">
        <v>-1.0173091613721112</v>
      </c>
      <c r="AF178">
        <v>-0.7063529411763767</v>
      </c>
      <c r="AG178">
        <v>-12.449822037071314</v>
      </c>
      <c r="AH178">
        <v>-1.6976127285824703</v>
      </c>
      <c r="AI178">
        <v>-9.3064818467780697E-2</v>
      </c>
      <c r="AJ178">
        <v>-0.19071240340269924</v>
      </c>
      <c r="AK178">
        <v>0.38546712072601963</v>
      </c>
      <c r="AL178">
        <v>-0.39113849306281168</v>
      </c>
      <c r="AM178">
        <v>3.3376118643551251</v>
      </c>
      <c r="AN178">
        <v>5.9119077946103005</v>
      </c>
      <c r="AO178">
        <v>6.3442683043654284</v>
      </c>
      <c r="AP178">
        <v>3.966650973344116</v>
      </c>
      <c r="AQ178">
        <v>3.7116814475378561</v>
      </c>
      <c r="AR178">
        <v>7.0359704803362888</v>
      </c>
      <c r="AS178">
        <v>4.1015901530124381</v>
      </c>
      <c r="AT178">
        <v>2.9608435289963495</v>
      </c>
      <c r="AU178">
        <v>0.75393894095596181</v>
      </c>
      <c r="AV178">
        <v>2.5207329360950439</v>
      </c>
      <c r="AW178">
        <v>5.3121705202133285</v>
      </c>
      <c r="AX178">
        <v>4.2823983052872876</v>
      </c>
      <c r="AY178">
        <v>3.8048646173170368</v>
      </c>
      <c r="AZ178">
        <v>5.0763520180987314</v>
      </c>
      <c r="BA178">
        <v>3.4357169360807802</v>
      </c>
      <c r="BB178">
        <v>-3.2926651586196982</v>
      </c>
      <c r="BC178">
        <v>4.4100991171654584</v>
      </c>
      <c r="BD178">
        <v>6.3166855349184203</v>
      </c>
      <c r="BE178">
        <v>6.4961365432094453</v>
      </c>
      <c r="BF178">
        <v>4.9270940634137901</v>
      </c>
      <c r="BG178">
        <v>4.7854602004422304</v>
      </c>
      <c r="BH178">
        <v>4.7686087941979309</v>
      </c>
      <c r="BI178">
        <v>4.6587591916021296</v>
      </c>
      <c r="BJ178">
        <v>4.8610949762172027</v>
      </c>
      <c r="BK178">
        <v>4.7</v>
      </c>
    </row>
    <row r="179" spans="1:63">
      <c r="A179" t="s">
        <v>316</v>
      </c>
      <c r="B179" t="s">
        <v>558</v>
      </c>
      <c r="C179" t="s">
        <v>639</v>
      </c>
      <c r="D179" t="s">
        <v>641</v>
      </c>
      <c r="F179">
        <v>0.29554667271692381</v>
      </c>
      <c r="G179">
        <v>6.8435073210284969</v>
      </c>
      <c r="H179">
        <v>3.6246215304739167</v>
      </c>
      <c r="I179">
        <v>8.274903930604637</v>
      </c>
      <c r="J179">
        <v>8.6430949357499571</v>
      </c>
      <c r="K179">
        <v>2.7411043345545636</v>
      </c>
      <c r="L179">
        <v>5.2800147469767893</v>
      </c>
      <c r="M179">
        <v>6.4161340399009106</v>
      </c>
      <c r="N179">
        <v>6.429449077590931</v>
      </c>
      <c r="O179">
        <v>5.6947955364576188</v>
      </c>
      <c r="P179">
        <v>4.3169803281413692</v>
      </c>
      <c r="Q179">
        <v>3.5338745191152157</v>
      </c>
      <c r="R179">
        <v>5.4442231343643215</v>
      </c>
      <c r="S179">
        <v>3.4387178705125052</v>
      </c>
      <c r="T179">
        <v>2.0286827912912031E-3</v>
      </c>
      <c r="U179">
        <v>4.4563096029076092</v>
      </c>
      <c r="V179">
        <v>2.5204404688797126</v>
      </c>
      <c r="W179">
        <v>2.6962467564363379</v>
      </c>
      <c r="X179">
        <v>2.0141661890253459</v>
      </c>
      <c r="Y179">
        <v>1.3419141914992991</v>
      </c>
      <c r="Z179">
        <v>-0.78361159222052379</v>
      </c>
      <c r="AA179">
        <v>-1.2407567747621329</v>
      </c>
      <c r="AB179">
        <v>2.0699580716285766</v>
      </c>
      <c r="AC179">
        <v>3.0616790135863425</v>
      </c>
      <c r="AD179">
        <v>2.5801798092500547</v>
      </c>
      <c r="AE179">
        <v>2.7869758691946771</v>
      </c>
      <c r="AF179">
        <v>1.931248529919614</v>
      </c>
      <c r="AG179">
        <v>3.441218876758569</v>
      </c>
      <c r="AH179">
        <v>4.4201180361539656</v>
      </c>
      <c r="AI179">
        <v>4.1832227987364377</v>
      </c>
      <c r="AJ179">
        <v>2.4391345080621676</v>
      </c>
      <c r="AK179">
        <v>1.706070920522933</v>
      </c>
      <c r="AL179">
        <v>1.2575522084424335</v>
      </c>
      <c r="AM179">
        <v>2.9610923975804155</v>
      </c>
      <c r="AN179">
        <v>3.1160359679683012</v>
      </c>
      <c r="AO179">
        <v>3.5667192356410879</v>
      </c>
      <c r="AP179">
        <v>4.2998674288511722</v>
      </c>
      <c r="AQ179">
        <v>4.5254150407399578</v>
      </c>
      <c r="AR179">
        <v>5.0516933676622529</v>
      </c>
      <c r="AS179">
        <v>4.2387630688727853</v>
      </c>
      <c r="AT179">
        <v>2.1242643448480862</v>
      </c>
      <c r="AU179">
        <v>0.10362998105269128</v>
      </c>
      <c r="AV179">
        <v>0.28392258104794621</v>
      </c>
      <c r="AW179">
        <v>2.030706314918902</v>
      </c>
      <c r="AX179">
        <v>2.1603660016700701</v>
      </c>
      <c r="AY179">
        <v>3.5186369613529678</v>
      </c>
      <c r="AZ179">
        <v>3.6984731061552765</v>
      </c>
      <c r="BA179">
        <v>1.6990607781359586</v>
      </c>
      <c r="BB179">
        <v>-3.7675835367598154</v>
      </c>
      <c r="BC179">
        <v>1.4026621772173797</v>
      </c>
      <c r="BD179">
        <v>1.6636263443924975</v>
      </c>
      <c r="BE179">
        <v>-1.0570374039357091</v>
      </c>
      <c r="BF179">
        <v>-0.19033919969655244</v>
      </c>
      <c r="BG179">
        <v>1.4196902958408799</v>
      </c>
      <c r="BH179">
        <v>2.2607570294759967</v>
      </c>
      <c r="BI179">
        <v>2.2099415159184161</v>
      </c>
      <c r="BJ179">
        <v>3.1622122933289205</v>
      </c>
    </row>
    <row r="180" spans="1:63">
      <c r="A180" t="s">
        <v>317</v>
      </c>
      <c r="B180" t="s">
        <v>559</v>
      </c>
      <c r="C180" t="s">
        <v>639</v>
      </c>
      <c r="D180" t="s">
        <v>641</v>
      </c>
      <c r="F180">
        <v>6.2733355104072928</v>
      </c>
      <c r="G180">
        <v>2.8139451384454333</v>
      </c>
      <c r="H180">
        <v>3.7850430836603408</v>
      </c>
      <c r="I180">
        <v>5.0096509866239529</v>
      </c>
      <c r="J180">
        <v>5.2856088005521968</v>
      </c>
      <c r="K180">
        <v>3.7865132548973008</v>
      </c>
      <c r="L180">
        <v>6.2560790063556482</v>
      </c>
      <c r="M180">
        <v>2.2598755281926515</v>
      </c>
      <c r="N180">
        <v>4.5046114555912453</v>
      </c>
      <c r="O180">
        <v>1.9433005054835206</v>
      </c>
      <c r="P180">
        <v>5.6724499765323344</v>
      </c>
      <c r="Q180">
        <v>5.3305979452687353</v>
      </c>
      <c r="R180">
        <v>4.5329605334787288</v>
      </c>
      <c r="S180">
        <v>3.9230266809774434</v>
      </c>
      <c r="T180">
        <v>4.9520345212208667</v>
      </c>
      <c r="U180">
        <v>5.8255510255563934</v>
      </c>
      <c r="V180">
        <v>4.1607672120328658</v>
      </c>
      <c r="W180">
        <v>3.8693321385448627</v>
      </c>
      <c r="X180">
        <v>4.3725101523084788</v>
      </c>
      <c r="Y180">
        <v>4.564618249346907</v>
      </c>
      <c r="Z180">
        <v>1.5982656430284123</v>
      </c>
      <c r="AA180">
        <v>0.23533543197868312</v>
      </c>
      <c r="AB180">
        <v>3.972771296967295</v>
      </c>
      <c r="AC180">
        <v>6.0524451826443908</v>
      </c>
      <c r="AD180">
        <v>5.5533180270690679</v>
      </c>
      <c r="AE180">
        <v>4.0423258366032258</v>
      </c>
      <c r="AF180">
        <v>1.7533765873015881</v>
      </c>
      <c r="AG180">
        <v>-0.25535383420742619</v>
      </c>
      <c r="AH180">
        <v>1.0382851046655048</v>
      </c>
      <c r="AI180">
        <v>1.9324388693220413</v>
      </c>
      <c r="AJ180">
        <v>3.0846742430455549</v>
      </c>
      <c r="AK180">
        <v>3.5744033081598161</v>
      </c>
      <c r="AL180">
        <v>2.8453121562784958</v>
      </c>
      <c r="AM180">
        <v>5.055453525925131</v>
      </c>
      <c r="AN180">
        <v>4.1539505766190246</v>
      </c>
      <c r="AO180">
        <v>5.0279954470721151</v>
      </c>
      <c r="AP180">
        <v>5.2846847892398188</v>
      </c>
      <c r="AQ180">
        <v>2.6243968944985596</v>
      </c>
      <c r="AR180">
        <v>2.0133075563369545</v>
      </c>
      <c r="AS180">
        <v>3.2052850750326769</v>
      </c>
      <c r="AT180">
        <v>2.0853280353305763</v>
      </c>
      <c r="AU180">
        <v>1.4377088047671691</v>
      </c>
      <c r="AV180">
        <v>0.91984188766298303</v>
      </c>
      <c r="AW180">
        <v>3.9590380322778458</v>
      </c>
      <c r="AX180">
        <v>2.6247205350504004</v>
      </c>
      <c r="AY180">
        <v>2.3950924679690502</v>
      </c>
      <c r="AZ180">
        <v>2.9850548369803107</v>
      </c>
      <c r="BA180">
        <v>0.48079215424283461</v>
      </c>
      <c r="BB180">
        <v>-1.6910436108384204</v>
      </c>
      <c r="BC180">
        <v>0.69166307240031699</v>
      </c>
      <c r="BD180">
        <v>0.97193487856719685</v>
      </c>
      <c r="BE180">
        <v>2.7216267922774477</v>
      </c>
      <c r="BF180">
        <v>1.0443890784354437</v>
      </c>
      <c r="BG180">
        <v>1.9751174459457559</v>
      </c>
      <c r="BH180">
        <v>1.9700977857373374</v>
      </c>
      <c r="BI180">
        <v>1.0914650716904504</v>
      </c>
      <c r="BJ180">
        <v>1.9187459119830947</v>
      </c>
    </row>
    <row r="181" spans="1:63">
      <c r="A181" t="s">
        <v>318</v>
      </c>
      <c r="B181" t="s">
        <v>560</v>
      </c>
      <c r="C181" t="s">
        <v>639</v>
      </c>
      <c r="D181" t="s">
        <v>641</v>
      </c>
      <c r="F181">
        <v>1.9082659692723638</v>
      </c>
      <c r="G181">
        <v>1.9103200336735711</v>
      </c>
      <c r="H181">
        <v>1.895111643366576</v>
      </c>
      <c r="I181">
        <v>7.5324485533171668</v>
      </c>
      <c r="J181">
        <v>-1.2031890170618311</v>
      </c>
      <c r="K181">
        <v>7.0406431427479248</v>
      </c>
      <c r="L181">
        <v>-1.5714974981417953</v>
      </c>
      <c r="M181">
        <v>0.67548346391794212</v>
      </c>
      <c r="N181">
        <v>4.4634216007098217</v>
      </c>
      <c r="O181">
        <v>2.5759921262924763</v>
      </c>
      <c r="P181">
        <v>-1.1953833001199285</v>
      </c>
      <c r="Q181">
        <v>3.1178003634441609</v>
      </c>
      <c r="R181">
        <v>-0.47653626836205376</v>
      </c>
      <c r="S181">
        <v>6.3335903734871124</v>
      </c>
      <c r="T181">
        <v>1.4564707082332689</v>
      </c>
      <c r="U181">
        <v>4.3985361798315665</v>
      </c>
      <c r="V181">
        <v>3.0169734406464244</v>
      </c>
      <c r="W181">
        <v>4.4057413896139366</v>
      </c>
      <c r="X181">
        <v>2.3688777943633283</v>
      </c>
      <c r="Y181">
        <v>-2.3193942032404209</v>
      </c>
      <c r="Z181">
        <v>8.3419741344454224</v>
      </c>
      <c r="AA181">
        <v>3.7793746542902511</v>
      </c>
      <c r="AB181">
        <v>-2.9774058575497691</v>
      </c>
      <c r="AC181">
        <v>9.6811300152306359</v>
      </c>
      <c r="AD181">
        <v>6.144905238167425</v>
      </c>
      <c r="AE181">
        <v>4.5656505452221552</v>
      </c>
      <c r="AF181">
        <v>1.6956182646383695</v>
      </c>
      <c r="AG181">
        <v>7.696808711489993</v>
      </c>
      <c r="AH181">
        <v>4.329647933895302</v>
      </c>
      <c r="AI181">
        <v>4.6350363470598239</v>
      </c>
      <c r="AJ181">
        <v>6.3681504032866911</v>
      </c>
      <c r="AK181">
        <v>4.1064066122875573</v>
      </c>
      <c r="AL181">
        <v>3.8498500216171294</v>
      </c>
      <c r="AM181">
        <v>8.2160027093266734</v>
      </c>
      <c r="AN181">
        <v>3.4684518834233273</v>
      </c>
      <c r="AO181">
        <v>5.3282841745095624</v>
      </c>
      <c r="AP181">
        <v>5.0486125359023646</v>
      </c>
      <c r="AQ181">
        <v>3.0163894816854935</v>
      </c>
      <c r="AR181">
        <v>4.4125732709716914</v>
      </c>
      <c r="AS181">
        <v>6.1999999875977068</v>
      </c>
      <c r="AT181">
        <v>4.7997626438878598</v>
      </c>
      <c r="AU181">
        <v>0.12026689738584651</v>
      </c>
      <c r="AV181">
        <v>3.9450377673063315</v>
      </c>
      <c r="AW181">
        <v>4.6826032453513449</v>
      </c>
      <c r="AX181">
        <v>3.4791810463114672</v>
      </c>
      <c r="AY181">
        <v>3.3646147880716626</v>
      </c>
      <c r="AZ181">
        <v>3.4115602756926222</v>
      </c>
      <c r="BA181">
        <v>6.1046391423168984</v>
      </c>
      <c r="BB181">
        <v>4.5330787203928367</v>
      </c>
      <c r="BC181">
        <v>4.8164146502244449</v>
      </c>
      <c r="BD181">
        <v>3.4218282408747172</v>
      </c>
      <c r="BE181">
        <v>4.7811922575481418</v>
      </c>
      <c r="BF181">
        <v>4.1288776763109212</v>
      </c>
      <c r="BG181">
        <v>5.9889846608802486</v>
      </c>
      <c r="BH181">
        <v>3.3229054393755746</v>
      </c>
      <c r="BI181">
        <v>0.41289187687314666</v>
      </c>
      <c r="BJ181">
        <v>7.4994022885534406</v>
      </c>
    </row>
    <row r="182" spans="1:63">
      <c r="A182" t="s">
        <v>1270</v>
      </c>
      <c r="B182" t="s">
        <v>1271</v>
      </c>
      <c r="C182" t="s">
        <v>639</v>
      </c>
      <c r="D182" t="s">
        <v>641</v>
      </c>
      <c r="BA182">
        <v>34.419290658103961</v>
      </c>
      <c r="BB182">
        <v>8.6596983706988624</v>
      </c>
      <c r="BC182">
        <v>13.550826776623026</v>
      </c>
      <c r="BD182">
        <v>11.68452207261663</v>
      </c>
      <c r="BE182">
        <v>10.086551541090188</v>
      </c>
      <c r="BF182">
        <v>34.214982510797711</v>
      </c>
      <c r="BG182">
        <v>36.524098093316127</v>
      </c>
      <c r="BH182">
        <v>2.8081912259186481</v>
      </c>
      <c r="BI182">
        <v>10.400003999540061</v>
      </c>
      <c r="BJ182">
        <v>4.1546851041592134</v>
      </c>
    </row>
    <row r="183" spans="1:63">
      <c r="A183" t="s">
        <v>319</v>
      </c>
      <c r="B183" t="s">
        <v>561</v>
      </c>
      <c r="C183" t="s">
        <v>639</v>
      </c>
      <c r="D183" t="s">
        <v>641</v>
      </c>
      <c r="P183">
        <v>3.7854582493328053</v>
      </c>
      <c r="Q183">
        <v>5.1191079647996247</v>
      </c>
      <c r="R183">
        <v>7.8002785385818783</v>
      </c>
      <c r="S183">
        <v>5.9934400147447775</v>
      </c>
      <c r="T183">
        <v>-1.7316829087663024</v>
      </c>
      <c r="U183">
        <v>0.92881227234400399</v>
      </c>
      <c r="V183">
        <v>-3.9363378762103167</v>
      </c>
      <c r="W183">
        <v>0.31806904973885253</v>
      </c>
      <c r="X183">
        <v>2.1918050434370286</v>
      </c>
      <c r="Y183">
        <v>1.2842825977238448</v>
      </c>
      <c r="Z183">
        <v>4.6546627446964095</v>
      </c>
      <c r="AA183">
        <v>0.93011864686893375</v>
      </c>
      <c r="AB183">
        <v>3.4921789606712679</v>
      </c>
      <c r="AC183">
        <v>4.7930092161228401</v>
      </c>
      <c r="AD183">
        <v>1.6146614391947054</v>
      </c>
      <c r="AE183">
        <v>2.7058003707492162</v>
      </c>
      <c r="AF183">
        <v>-4.3111067631885902</v>
      </c>
      <c r="AG183">
        <v>2.0040305207606366</v>
      </c>
      <c r="AH183">
        <v>0.52592099568475703</v>
      </c>
      <c r="AI183">
        <v>0.64964019028643349</v>
      </c>
      <c r="AJ183">
        <v>-1.642545285821825</v>
      </c>
      <c r="AK183">
        <v>1.2664975247006254</v>
      </c>
      <c r="AL183">
        <v>6.5328275331939096</v>
      </c>
      <c r="AM183">
        <v>5.2163912389066098</v>
      </c>
      <c r="AN183">
        <v>4.577216730548912</v>
      </c>
      <c r="AO183">
        <v>3.3579547340318214</v>
      </c>
      <c r="AP183">
        <v>3.0083973920151976</v>
      </c>
      <c r="AQ183">
        <v>1.066112063297723</v>
      </c>
      <c r="AR183">
        <v>5.1937398547721187</v>
      </c>
      <c r="AS183">
        <v>2.2894393537125808</v>
      </c>
      <c r="AT183">
        <v>3.7976460807769001</v>
      </c>
      <c r="AU183">
        <v>5.0605918132883261</v>
      </c>
      <c r="AV183">
        <v>4.5402700450485582</v>
      </c>
      <c r="AW183">
        <v>3.2696301366379714</v>
      </c>
      <c r="AX183">
        <v>3.3189057859135858</v>
      </c>
      <c r="AY183">
        <v>2.5729129166423661</v>
      </c>
      <c r="AZ183">
        <v>3.7604180870960136</v>
      </c>
      <c r="BA183">
        <v>-1.545526426091854</v>
      </c>
      <c r="BB183">
        <v>1.9160646482510231</v>
      </c>
      <c r="BC183">
        <v>0.9621571889926912</v>
      </c>
      <c r="BD183">
        <v>2.6957984899279381</v>
      </c>
      <c r="BE183">
        <v>2.4994165813840397</v>
      </c>
      <c r="BF183">
        <v>2.0180099910859184</v>
      </c>
      <c r="BG183">
        <v>3.544991417307088</v>
      </c>
      <c r="BH183">
        <v>4.4342949440239181</v>
      </c>
      <c r="BI183">
        <v>3.471456834614699</v>
      </c>
      <c r="BJ183">
        <v>3.0286570425072483</v>
      </c>
    </row>
    <row r="184" spans="1:63">
      <c r="A184" t="s">
        <v>320</v>
      </c>
      <c r="B184" t="s">
        <v>562</v>
      </c>
      <c r="C184" t="s">
        <v>639</v>
      </c>
      <c r="D184" t="s">
        <v>641</v>
      </c>
      <c r="F184">
        <v>4.7226971669103648</v>
      </c>
      <c r="G184">
        <v>5.8519495917255</v>
      </c>
      <c r="H184">
        <v>5.375542000983117</v>
      </c>
      <c r="I184">
        <v>6.580531368636457</v>
      </c>
      <c r="J184">
        <v>5.532490337102189</v>
      </c>
      <c r="K184">
        <v>6.1320232219860316</v>
      </c>
      <c r="L184">
        <v>4.5848142998709847</v>
      </c>
      <c r="M184">
        <v>6.179596052526847</v>
      </c>
      <c r="N184">
        <v>5.7215564727876256</v>
      </c>
      <c r="O184">
        <v>3.8636037071512845</v>
      </c>
      <c r="P184">
        <v>3.7826888797005012</v>
      </c>
      <c r="Q184">
        <v>5.5134648785047204</v>
      </c>
      <c r="R184">
        <v>6.1755224330731124</v>
      </c>
      <c r="S184">
        <v>1.1312792466062831</v>
      </c>
      <c r="T184">
        <v>0.367392881075574</v>
      </c>
      <c r="U184">
        <v>4.8196632216376543</v>
      </c>
      <c r="V184">
        <v>3.7111080790353128</v>
      </c>
      <c r="W184">
        <v>4.400270035989152</v>
      </c>
      <c r="X184">
        <v>3.987839542667416</v>
      </c>
      <c r="Y184">
        <v>1.3378943882256067</v>
      </c>
      <c r="Z184">
        <v>2.1466631165168764</v>
      </c>
      <c r="AA184">
        <v>0.27102304732156313</v>
      </c>
      <c r="AB184">
        <v>2.8317721168160688</v>
      </c>
      <c r="AC184">
        <v>4.6143851416894535</v>
      </c>
      <c r="AD184">
        <v>3.7726183320990714</v>
      </c>
      <c r="AE184">
        <v>3.0296348247353251</v>
      </c>
      <c r="AF184">
        <v>3.5235731689065659</v>
      </c>
      <c r="AG184">
        <v>4.6429166421593067</v>
      </c>
      <c r="AH184">
        <v>3.8355598726542866</v>
      </c>
      <c r="AI184">
        <v>3.0828539957885539</v>
      </c>
      <c r="AJ184">
        <v>1.3663525438457782</v>
      </c>
      <c r="AK184">
        <v>2.0469794874685903</v>
      </c>
      <c r="AL184">
        <v>1.2380639272370644</v>
      </c>
      <c r="AM184">
        <v>3.0680202085923867</v>
      </c>
      <c r="AN184">
        <v>2.6939168051038251</v>
      </c>
      <c r="AO184">
        <v>3.0610364891127944</v>
      </c>
      <c r="AP184">
        <v>3.4538812069023948</v>
      </c>
      <c r="AQ184">
        <v>2.7951993284670067</v>
      </c>
      <c r="AR184">
        <v>3.2356113210311435</v>
      </c>
      <c r="AS184">
        <v>4.0029141627609448</v>
      </c>
      <c r="AT184">
        <v>1.363574284366436</v>
      </c>
      <c r="AU184">
        <v>1.5638231873236919</v>
      </c>
      <c r="AV184">
        <v>1.956883802385434</v>
      </c>
      <c r="AW184">
        <v>3.1729445027388437</v>
      </c>
      <c r="AX184">
        <v>2.69841853066211</v>
      </c>
      <c r="AY184">
        <v>2.937685253844009</v>
      </c>
      <c r="AZ184">
        <v>2.5042398075268295</v>
      </c>
      <c r="BA184">
        <v>0.18352842073028341</v>
      </c>
      <c r="BB184">
        <v>-3.5392707029267569</v>
      </c>
      <c r="BC184">
        <v>2.8747914467327433</v>
      </c>
      <c r="BD184">
        <v>1.7985477396287735</v>
      </c>
      <c r="BE184">
        <v>1.252153650058176</v>
      </c>
      <c r="BF184">
        <v>1.4203992157157757</v>
      </c>
      <c r="BG184">
        <v>2.0765398190568476</v>
      </c>
      <c r="BH184">
        <v>2.436324290304313</v>
      </c>
      <c r="BI184">
        <v>1.7332901895644568</v>
      </c>
      <c r="BJ184">
        <v>2.3778747441198362</v>
      </c>
    </row>
    <row r="185" spans="1:63">
      <c r="A185" t="s">
        <v>321</v>
      </c>
      <c r="B185" t="s">
        <v>563</v>
      </c>
      <c r="C185" t="s">
        <v>639</v>
      </c>
      <c r="D185" t="s">
        <v>641</v>
      </c>
      <c r="K185">
        <v>5.2044635990635442</v>
      </c>
      <c r="L185">
        <v>66.219083781404208</v>
      </c>
      <c r="M185">
        <v>81.887796708285777</v>
      </c>
      <c r="N185">
        <v>25.666168822454736</v>
      </c>
      <c r="O185">
        <v>13.895096438704527</v>
      </c>
      <c r="P185">
        <v>0.89822508632293818</v>
      </c>
      <c r="Q185">
        <v>9.8252241702056153</v>
      </c>
      <c r="R185">
        <v>-14.252057858973174</v>
      </c>
      <c r="S185">
        <v>11.498806479015684</v>
      </c>
      <c r="T185">
        <v>24.433502737329377</v>
      </c>
      <c r="U185">
        <v>20.540122916432964</v>
      </c>
      <c r="V185">
        <v>1.0072183295058608</v>
      </c>
      <c r="W185">
        <v>-3.6935310897243596</v>
      </c>
      <c r="X185">
        <v>4.3317415409509579</v>
      </c>
      <c r="Y185">
        <v>6.0354441145694011</v>
      </c>
      <c r="Z185">
        <v>17.047078391246444</v>
      </c>
      <c r="AA185">
        <v>11.569837400007231</v>
      </c>
      <c r="AB185">
        <v>16.666670729861039</v>
      </c>
      <c r="AC185">
        <v>16.711593985757432</v>
      </c>
      <c r="AD185">
        <v>14.007197105340666</v>
      </c>
      <c r="AE185">
        <v>2.0021597808415237</v>
      </c>
      <c r="AF185">
        <v>-3.4407841582702758</v>
      </c>
      <c r="AG185">
        <v>5.9640276406766759</v>
      </c>
      <c r="AH185">
        <v>11.756861837949046</v>
      </c>
      <c r="AI185">
        <v>-0.13042574007231167</v>
      </c>
      <c r="AJ185">
        <v>6.0740785081796105</v>
      </c>
      <c r="AK185">
        <v>8.4138836328761357</v>
      </c>
      <c r="AL185">
        <v>6.0429602749234874</v>
      </c>
      <c r="AM185">
        <v>3.8757743078476068</v>
      </c>
      <c r="AN185">
        <v>4.9968196634255264</v>
      </c>
      <c r="AO185">
        <v>3.0459400051613841</v>
      </c>
      <c r="AP185">
        <v>6.033512306875636</v>
      </c>
      <c r="AQ185">
        <v>2.6423379743747688</v>
      </c>
      <c r="AR185">
        <v>-0.12480689374091014</v>
      </c>
      <c r="AS185">
        <v>5.4013727168438379</v>
      </c>
      <c r="AT185">
        <v>4.4824540960885457</v>
      </c>
      <c r="AU185">
        <v>-1.100565250312556</v>
      </c>
      <c r="AV185">
        <v>-2.668969446620622</v>
      </c>
      <c r="AW185">
        <v>1.2921125644074607</v>
      </c>
      <c r="AX185">
        <v>2.490458359921476</v>
      </c>
      <c r="AY185">
        <v>5.3720682991583004</v>
      </c>
      <c r="AZ185">
        <v>4.4526943036951536</v>
      </c>
      <c r="BA185">
        <v>8.1996958134322284</v>
      </c>
      <c r="BB185">
        <v>6.1124537607891227</v>
      </c>
      <c r="BC185">
        <v>4.8047112850522637</v>
      </c>
      <c r="BD185">
        <v>-1.1087457867660078</v>
      </c>
      <c r="BE185">
        <v>9.3326755762848705</v>
      </c>
      <c r="BF185">
        <v>4.3726157758726742</v>
      </c>
      <c r="BG185">
        <v>2.7510316368638286</v>
      </c>
      <c r="BH185">
        <v>4.7389558232931819</v>
      </c>
      <c r="BI185">
        <v>5.3841659363131669</v>
      </c>
      <c r="BJ185">
        <v>-0.27267520028830461</v>
      </c>
    </row>
    <row r="186" spans="1:63">
      <c r="A186" t="s">
        <v>322</v>
      </c>
      <c r="B186" t="s">
        <v>564</v>
      </c>
      <c r="C186" t="s">
        <v>639</v>
      </c>
      <c r="D186" t="s">
        <v>641</v>
      </c>
      <c r="AT186">
        <v>4.2780849378665664</v>
      </c>
      <c r="AU186">
        <v>4.5464221082589233</v>
      </c>
      <c r="AV186">
        <v>4.2780133528847557</v>
      </c>
      <c r="AW186">
        <v>9.5276054157963586</v>
      </c>
      <c r="AX186">
        <v>5.9879265465187785</v>
      </c>
      <c r="AY186">
        <v>11.181246226862385</v>
      </c>
      <c r="AZ186">
        <v>9.9726234029911893</v>
      </c>
      <c r="BA186">
        <v>7.5036976642883815</v>
      </c>
      <c r="BB186">
        <v>1.8726029162129123</v>
      </c>
      <c r="BC186">
        <v>8.28508250499344</v>
      </c>
      <c r="BD186">
        <v>7.6652973765305035</v>
      </c>
      <c r="BE186">
        <v>3.6509858564862725</v>
      </c>
      <c r="BF186">
        <v>3.0103960930133837</v>
      </c>
      <c r="BG186">
        <v>2.9117110488632107</v>
      </c>
      <c r="BH186">
        <v>2.6911517089120025</v>
      </c>
      <c r="BI186">
        <v>2.1770797913058857</v>
      </c>
      <c r="BJ186">
        <v>2.243014202022934</v>
      </c>
    </row>
    <row r="187" spans="1:63">
      <c r="A187" t="s">
        <v>323</v>
      </c>
      <c r="B187" t="s">
        <v>565</v>
      </c>
      <c r="C187" t="s">
        <v>639</v>
      </c>
      <c r="D187" t="s">
        <v>641</v>
      </c>
      <c r="F187">
        <v>5.9873464192904606</v>
      </c>
      <c r="G187">
        <v>4.4828586274664417</v>
      </c>
      <c r="H187">
        <v>8.6888315182530533</v>
      </c>
      <c r="I187">
        <v>7.5697574490572066</v>
      </c>
      <c r="J187">
        <v>10.419365822013035</v>
      </c>
      <c r="K187">
        <v>5.7899518014345546</v>
      </c>
      <c r="L187">
        <v>5.4006125972077257</v>
      </c>
      <c r="M187">
        <v>7.2332209250028257</v>
      </c>
      <c r="N187">
        <v>5.5078996342872983</v>
      </c>
      <c r="O187">
        <v>11.353461718188214</v>
      </c>
      <c r="P187">
        <v>0.46837254850441923</v>
      </c>
      <c r="Q187">
        <v>0.81340640458303426</v>
      </c>
      <c r="R187">
        <v>7.0642638569403431</v>
      </c>
      <c r="S187">
        <v>3.5401917127979061</v>
      </c>
      <c r="T187">
        <v>4.2114156314736277</v>
      </c>
      <c r="U187">
        <v>5.1561895898522465</v>
      </c>
      <c r="V187">
        <v>3.9476982874148092</v>
      </c>
      <c r="W187">
        <v>8.0485336193735719</v>
      </c>
      <c r="X187">
        <v>3.7584355685327182</v>
      </c>
      <c r="Y187">
        <v>10.215704037270925</v>
      </c>
      <c r="Z187">
        <v>7.9207635719973553</v>
      </c>
      <c r="AA187">
        <v>6.537486799985686</v>
      </c>
      <c r="AB187">
        <v>6.7783783387062897</v>
      </c>
      <c r="AC187">
        <v>5.065205604758674</v>
      </c>
      <c r="AD187">
        <v>7.5921146987558927</v>
      </c>
      <c r="AE187">
        <v>5.5016536638609068</v>
      </c>
      <c r="AF187">
        <v>6.4523430246767219</v>
      </c>
      <c r="AG187">
        <v>7.6252787795907011</v>
      </c>
      <c r="AH187">
        <v>4.9597688944084553</v>
      </c>
      <c r="AI187">
        <v>4.4585868150981582</v>
      </c>
      <c r="AJ187">
        <v>5.0615677549707243</v>
      </c>
      <c r="AK187">
        <v>7.7058978231079749</v>
      </c>
      <c r="AL187">
        <v>1.7577476973446693</v>
      </c>
      <c r="AM187">
        <v>3.7374155524478851</v>
      </c>
      <c r="AN187">
        <v>4.9626091500321223</v>
      </c>
      <c r="AO187">
        <v>4.8465812837457065</v>
      </c>
      <c r="AP187">
        <v>1.0143960141848964</v>
      </c>
      <c r="AQ187">
        <v>2.5502342946353451</v>
      </c>
      <c r="AR187">
        <v>3.6601327439012721</v>
      </c>
      <c r="AS187">
        <v>4.2600880115679871</v>
      </c>
      <c r="AT187">
        <v>1.9824840323811657</v>
      </c>
      <c r="AU187">
        <v>3.224429972601996</v>
      </c>
      <c r="AV187">
        <v>4.8463209353944734</v>
      </c>
      <c r="AW187">
        <v>7.3685713593024644</v>
      </c>
      <c r="AX187">
        <v>7.6673042714611626</v>
      </c>
      <c r="AY187">
        <v>6.177542036177357</v>
      </c>
      <c r="AZ187">
        <v>4.8328172771708466</v>
      </c>
      <c r="BA187">
        <v>1.7014054654513018</v>
      </c>
      <c r="BB187">
        <v>2.8316585191999053</v>
      </c>
      <c r="BC187">
        <v>1.6066919594907745</v>
      </c>
      <c r="BD187">
        <v>2.7484025495400033</v>
      </c>
      <c r="BE187">
        <v>3.5070334200968887</v>
      </c>
      <c r="BF187">
        <v>4.3964566334977206</v>
      </c>
      <c r="BG187">
        <v>4.6747079814372512</v>
      </c>
      <c r="BH187">
        <v>4.7311474753290099</v>
      </c>
      <c r="BI187">
        <v>5.5267358447444792</v>
      </c>
      <c r="BJ187">
        <v>5.7006212410121009</v>
      </c>
    </row>
    <row r="188" spans="1:63">
      <c r="A188" t="s">
        <v>324</v>
      </c>
      <c r="B188" t="s">
        <v>566</v>
      </c>
      <c r="C188" t="s">
        <v>639</v>
      </c>
      <c r="D188" t="s">
        <v>641</v>
      </c>
      <c r="F188">
        <v>10.926594842509701</v>
      </c>
      <c r="G188">
        <v>8.244736817693024</v>
      </c>
      <c r="H188">
        <v>8.5387888019545102</v>
      </c>
      <c r="I188">
        <v>4.4321303686158444</v>
      </c>
      <c r="J188">
        <v>9.160036259978412</v>
      </c>
      <c r="K188">
        <v>7.5814018844282884</v>
      </c>
      <c r="L188">
        <v>8.5529311771893219</v>
      </c>
      <c r="M188">
        <v>6.9773886260755091</v>
      </c>
      <c r="N188">
        <v>8.4413891688436422</v>
      </c>
      <c r="O188">
        <v>6.959226107021621</v>
      </c>
      <c r="P188">
        <v>9.6161375786981864</v>
      </c>
      <c r="Q188">
        <v>4.5828125054441955</v>
      </c>
      <c r="R188">
        <v>5.3643102153499598</v>
      </c>
      <c r="S188">
        <v>2.4483195639699318</v>
      </c>
      <c r="T188">
        <v>1.7409194402847561</v>
      </c>
      <c r="U188">
        <v>1.6644613588784125</v>
      </c>
      <c r="V188">
        <v>1.0940258899491511</v>
      </c>
      <c r="W188">
        <v>9.7926439180968003</v>
      </c>
      <c r="X188">
        <v>4.5147510803485176</v>
      </c>
      <c r="Y188">
        <v>13.084481729847823</v>
      </c>
      <c r="Z188">
        <v>9.2068094527198099</v>
      </c>
      <c r="AA188">
        <v>5.3484564388666769</v>
      </c>
      <c r="AB188">
        <v>-4.4913643459445893</v>
      </c>
      <c r="AC188">
        <v>2.709473772703717</v>
      </c>
      <c r="AD188">
        <v>4.942233651453833</v>
      </c>
      <c r="AE188">
        <v>3.5677882281954822</v>
      </c>
      <c r="AF188">
        <v>-1.8090554811192732</v>
      </c>
      <c r="AG188">
        <v>-13.379843782664906</v>
      </c>
      <c r="AH188">
        <v>1.5622470053329778</v>
      </c>
      <c r="AI188">
        <v>8.0989930056327637</v>
      </c>
      <c r="AJ188">
        <v>9.4190057445819377</v>
      </c>
      <c r="AK188">
        <v>8.2016805597522335</v>
      </c>
      <c r="AL188">
        <v>5.4557435730176849</v>
      </c>
      <c r="AM188">
        <v>2.8501471709572144</v>
      </c>
      <c r="AN188">
        <v>1.7516786891059297</v>
      </c>
      <c r="AO188">
        <v>4.0797030902537443</v>
      </c>
      <c r="AP188">
        <v>6.4609903037319043</v>
      </c>
      <c r="AQ188">
        <v>7.3415014761114605</v>
      </c>
      <c r="AR188">
        <v>3.9172065974063486</v>
      </c>
      <c r="AS188">
        <v>2.715373496511603</v>
      </c>
      <c r="AT188">
        <v>0.57427306808848755</v>
      </c>
      <c r="AU188">
        <v>2.2291495205423786</v>
      </c>
      <c r="AV188">
        <v>4.2054957622517719</v>
      </c>
      <c r="AW188">
        <v>7.5220800932181362</v>
      </c>
      <c r="AX188">
        <v>7.191278851992351</v>
      </c>
      <c r="AY188">
        <v>8.6524657989484695</v>
      </c>
      <c r="AZ188">
        <v>11.983985446763626</v>
      </c>
      <c r="BA188">
        <v>9.8556548515846316</v>
      </c>
      <c r="BB188">
        <v>1.2429923177641626</v>
      </c>
      <c r="BC188">
        <v>5.8279934942857068</v>
      </c>
      <c r="BD188">
        <v>11.313625909704598</v>
      </c>
      <c r="BE188">
        <v>9.7788276826498759</v>
      </c>
      <c r="BF188">
        <v>6.903436783063043</v>
      </c>
      <c r="BG188">
        <v>5.0666130164503755</v>
      </c>
      <c r="BH188">
        <v>5.575764718337112</v>
      </c>
      <c r="BI188">
        <v>4.9885924042784637</v>
      </c>
      <c r="BJ188">
        <v>5.3565212657457693</v>
      </c>
    </row>
    <row r="189" spans="1:63">
      <c r="A189" t="s">
        <v>135</v>
      </c>
      <c r="B189" t="s">
        <v>567</v>
      </c>
      <c r="C189" t="s">
        <v>639</v>
      </c>
      <c r="D189" t="s">
        <v>641</v>
      </c>
      <c r="F189">
        <v>7.3470963314556883</v>
      </c>
      <c r="G189">
        <v>10.035293334221222</v>
      </c>
      <c r="H189">
        <v>4.3282498184459115</v>
      </c>
      <c r="I189">
        <v>6.5478676504710194</v>
      </c>
      <c r="J189">
        <v>5.621733449477361</v>
      </c>
      <c r="K189">
        <v>8.238920445759419</v>
      </c>
      <c r="L189">
        <v>3.8525644078289361</v>
      </c>
      <c r="M189">
        <v>0.15223771093175742</v>
      </c>
      <c r="N189">
        <v>3.5144589125139589</v>
      </c>
      <c r="O189">
        <v>3.3659460033261439</v>
      </c>
      <c r="P189">
        <v>4.5905399275988543</v>
      </c>
      <c r="Q189">
        <v>3.4775351231047296</v>
      </c>
      <c r="R189">
        <v>6.2769347556202177</v>
      </c>
      <c r="S189">
        <v>9.386834919383034</v>
      </c>
      <c r="T189">
        <v>4.3008631654842588</v>
      </c>
      <c r="U189">
        <v>1.4471109951741141</v>
      </c>
      <c r="V189">
        <v>0.34906369930381231</v>
      </c>
      <c r="W189">
        <v>-2.6425029788215397</v>
      </c>
      <c r="X189">
        <v>4.0907505741000278</v>
      </c>
      <c r="Y189">
        <v>5.9433353983084061</v>
      </c>
      <c r="Z189">
        <v>5.5520418148404644</v>
      </c>
      <c r="AA189">
        <v>-0.22272344418630041</v>
      </c>
      <c r="AB189">
        <v>-10.408085798296952</v>
      </c>
      <c r="AC189">
        <v>3.6082865381696649</v>
      </c>
      <c r="AD189">
        <v>2.0611320662589492</v>
      </c>
      <c r="AE189">
        <v>9.4259623607365199</v>
      </c>
      <c r="AF189">
        <v>9.726146430503718</v>
      </c>
      <c r="AG189">
        <v>-9.4412734462939341</v>
      </c>
      <c r="AH189">
        <v>-12.312041447129602</v>
      </c>
      <c r="AI189">
        <v>-4.9825635364660457</v>
      </c>
      <c r="AJ189">
        <v>2.2192591027909003</v>
      </c>
      <c r="AK189">
        <v>-0.54050912472392554</v>
      </c>
      <c r="AL189">
        <v>5.2435770077329096</v>
      </c>
      <c r="AM189">
        <v>12.308366184844502</v>
      </c>
      <c r="AN189">
        <v>7.411395047351192</v>
      </c>
      <c r="AO189">
        <v>2.7989730791260854</v>
      </c>
      <c r="AP189">
        <v>6.4768244207970866</v>
      </c>
      <c r="AQ189">
        <v>-0.39153755583382122</v>
      </c>
      <c r="AR189">
        <v>1.4949106430883319</v>
      </c>
      <c r="AS189">
        <v>2.6943713980691228</v>
      </c>
      <c r="AT189">
        <v>0.61789232562429675</v>
      </c>
      <c r="AU189">
        <v>5.4535289381876737</v>
      </c>
      <c r="AV189">
        <v>4.1650231366611195</v>
      </c>
      <c r="AW189">
        <v>4.9582032061174459</v>
      </c>
      <c r="AX189">
        <v>6.285060325096012</v>
      </c>
      <c r="AY189">
        <v>7.5288990440594006</v>
      </c>
      <c r="AZ189">
        <v>8.5183877690954972</v>
      </c>
      <c r="BA189">
        <v>9.1265683014642036</v>
      </c>
      <c r="BB189">
        <v>1.0958236592426971</v>
      </c>
      <c r="BC189">
        <v>8.3324591074957652</v>
      </c>
      <c r="BD189">
        <v>6.3271924016111711</v>
      </c>
      <c r="BE189">
        <v>6.1397247056043511</v>
      </c>
      <c r="BF189">
        <v>5.8525182108492828</v>
      </c>
      <c r="BG189">
        <v>2.3760228729172894</v>
      </c>
      <c r="BH189">
        <v>3.2513696284882627</v>
      </c>
      <c r="BI189">
        <v>3.9513091924314949</v>
      </c>
      <c r="BJ189">
        <v>2.5274306780955271</v>
      </c>
    </row>
    <row r="190" spans="1:63">
      <c r="A190" t="s">
        <v>325</v>
      </c>
      <c r="B190" t="s">
        <v>568</v>
      </c>
      <c r="C190" t="s">
        <v>639</v>
      </c>
      <c r="D190" t="s">
        <v>641</v>
      </c>
      <c r="F190">
        <v>5.616579318951608</v>
      </c>
      <c r="G190">
        <v>4.7731218475113053</v>
      </c>
      <c r="H190">
        <v>7.060487422671585</v>
      </c>
      <c r="I190">
        <v>3.4469821453353831</v>
      </c>
      <c r="J190">
        <v>5.2658104640220387</v>
      </c>
      <c r="K190">
        <v>4.4259941735529367</v>
      </c>
      <c r="L190">
        <v>5.3241501879557944</v>
      </c>
      <c r="M190">
        <v>4.9454180804509207</v>
      </c>
      <c r="N190">
        <v>4.6563585784387129</v>
      </c>
      <c r="O190">
        <v>3.7646048586698981</v>
      </c>
      <c r="P190">
        <v>5.4286313689137842</v>
      </c>
      <c r="Q190">
        <v>5.4467911037797734</v>
      </c>
      <c r="R190">
        <v>8.9206468224488589</v>
      </c>
      <c r="S190">
        <v>3.558115080241663</v>
      </c>
      <c r="T190">
        <v>5.5647736242209476</v>
      </c>
      <c r="U190">
        <v>8.8066305674026069</v>
      </c>
      <c r="V190">
        <v>5.6020555772796001</v>
      </c>
      <c r="W190">
        <v>5.1721032868910015</v>
      </c>
      <c r="X190">
        <v>5.6396757458213784</v>
      </c>
      <c r="Y190">
        <v>5.1489112943437334</v>
      </c>
      <c r="Z190">
        <v>3.4232691772078709</v>
      </c>
      <c r="AA190">
        <v>3.6193276060417929</v>
      </c>
      <c r="AB190">
        <v>1.8746164682720945</v>
      </c>
      <c r="AC190">
        <v>-7.3236825843216877</v>
      </c>
      <c r="AD190">
        <v>-7.3066088359399544</v>
      </c>
      <c r="AE190">
        <v>3.4167828055324208</v>
      </c>
      <c r="AF190">
        <v>4.3116348202579218</v>
      </c>
      <c r="AG190">
        <v>6.7525444813833531</v>
      </c>
      <c r="AH190">
        <v>6.2053111166090247</v>
      </c>
      <c r="AI190">
        <v>3.0369662939821751</v>
      </c>
      <c r="AJ190">
        <v>-0.57833465122823213</v>
      </c>
      <c r="AK190">
        <v>0.33760303019967353</v>
      </c>
      <c r="AL190">
        <v>2.1163071791412449</v>
      </c>
      <c r="AM190">
        <v>4.3876233412196655</v>
      </c>
      <c r="AN190">
        <v>4.6786922192222846</v>
      </c>
      <c r="AO190">
        <v>5.8458734722078134</v>
      </c>
      <c r="AP190">
        <v>5.1853622755320856</v>
      </c>
      <c r="AQ190">
        <v>-0.57671814751125794</v>
      </c>
      <c r="AR190">
        <v>3.0819164598689781</v>
      </c>
      <c r="AS190">
        <v>4.4112221601307624</v>
      </c>
      <c r="AT190">
        <v>2.893987060275677</v>
      </c>
      <c r="AU190">
        <v>3.6459033173024551</v>
      </c>
      <c r="AV190">
        <v>4.9703686969923666</v>
      </c>
      <c r="AW190">
        <v>6.6976236144100909</v>
      </c>
      <c r="AX190">
        <v>4.7776678194004489</v>
      </c>
      <c r="AY190">
        <v>5.2429603557611557</v>
      </c>
      <c r="AZ190">
        <v>6.616662284565038</v>
      </c>
      <c r="BA190">
        <v>4.1527568434561459</v>
      </c>
      <c r="BB190">
        <v>1.1483322193968917</v>
      </c>
      <c r="BC190">
        <v>7.6322647804903312</v>
      </c>
      <c r="BD190">
        <v>3.6597516012353992</v>
      </c>
      <c r="BE190">
        <v>6.6838188814820398</v>
      </c>
      <c r="BF190">
        <v>7.0640242638154547</v>
      </c>
      <c r="BG190">
        <v>6.1452987858692012</v>
      </c>
      <c r="BH190">
        <v>6.0665489034551001</v>
      </c>
      <c r="BI190">
        <v>6.8757148228894209</v>
      </c>
      <c r="BJ190">
        <v>6.6845175027944777</v>
      </c>
    </row>
    <row r="191" spans="1:63">
      <c r="A191" t="s">
        <v>326</v>
      </c>
      <c r="B191" t="s">
        <v>569</v>
      </c>
      <c r="C191" t="s">
        <v>639</v>
      </c>
      <c r="D191" t="s">
        <v>641</v>
      </c>
      <c r="AT191">
        <v>5.5820877087798806</v>
      </c>
      <c r="AU191">
        <v>2.9574036231027492</v>
      </c>
      <c r="AV191">
        <v>-2.4941098309407153</v>
      </c>
      <c r="AW191">
        <v>5.7384282421334802</v>
      </c>
      <c r="AX191">
        <v>6.0920913819446838</v>
      </c>
      <c r="AY191">
        <v>-2.6678727783055649</v>
      </c>
      <c r="AZ191">
        <v>0.48414387132780234</v>
      </c>
      <c r="BA191">
        <v>-6.4142661847448466</v>
      </c>
      <c r="BB191">
        <v>-5.3498605633186713</v>
      </c>
      <c r="BC191">
        <v>-0.92000364704134086</v>
      </c>
      <c r="BD191">
        <v>6.3396459187116534</v>
      </c>
      <c r="BE191">
        <v>3.9646377734742231</v>
      </c>
      <c r="BF191">
        <v>-1.5162347299963415</v>
      </c>
      <c r="BG191">
        <v>2.6972434010352089</v>
      </c>
      <c r="BH191">
        <v>10.137900245541815</v>
      </c>
      <c r="BI191">
        <v>5.8822947364035372E-2</v>
      </c>
      <c r="BJ191">
        <v>-3.7204783681658853</v>
      </c>
    </row>
    <row r="192" spans="1:63">
      <c r="A192" t="s">
        <v>327</v>
      </c>
      <c r="B192" t="s">
        <v>570</v>
      </c>
      <c r="C192" t="s">
        <v>639</v>
      </c>
      <c r="D192" t="s">
        <v>641</v>
      </c>
      <c r="F192">
        <v>6.181111720324111</v>
      </c>
      <c r="G192">
        <v>6.3740993167206454</v>
      </c>
      <c r="H192">
        <v>4.0725217704391525</v>
      </c>
      <c r="I192">
        <v>8.5702815284097937</v>
      </c>
      <c r="J192">
        <v>10.268519808659974</v>
      </c>
      <c r="K192">
        <v>5.8137579851029244</v>
      </c>
      <c r="L192">
        <v>4.0704614743512195</v>
      </c>
      <c r="M192">
        <v>4.359590249507832</v>
      </c>
      <c r="N192">
        <v>8.2734579470802743</v>
      </c>
      <c r="O192">
        <v>10.84280577203252</v>
      </c>
      <c r="P192">
        <v>6.2951925723230886</v>
      </c>
      <c r="Q192">
        <v>5.6435533687637474</v>
      </c>
      <c r="R192">
        <v>6.529264831203065</v>
      </c>
      <c r="S192">
        <v>2.6105325988286125</v>
      </c>
      <c r="T192">
        <v>-0.8798841697081059</v>
      </c>
      <c r="U192">
        <v>-3.3884486097114745</v>
      </c>
      <c r="V192">
        <v>0.83481559683966111</v>
      </c>
      <c r="W192">
        <v>8.5498593364034718</v>
      </c>
      <c r="X192">
        <v>1.8323955126499527</v>
      </c>
      <c r="Y192">
        <v>-2.3034511991224065</v>
      </c>
      <c r="Z192">
        <v>-0.27482957110190398</v>
      </c>
      <c r="AA192">
        <v>0.35294428750194129</v>
      </c>
      <c r="AB192">
        <v>3.2231630654288068</v>
      </c>
      <c r="AC192">
        <v>-0.35472645613660347</v>
      </c>
      <c r="AD192">
        <v>4.0001903476951384</v>
      </c>
      <c r="AE192">
        <v>4.6930570664886346</v>
      </c>
      <c r="AF192">
        <v>2.7704948353877228</v>
      </c>
      <c r="AG192">
        <v>2.9092404838430639</v>
      </c>
      <c r="AH192">
        <v>-1.4195798851755086</v>
      </c>
      <c r="AI192">
        <v>-3.0121692204917281</v>
      </c>
      <c r="AJ192">
        <v>9.5468977086124056</v>
      </c>
      <c r="AK192">
        <v>13.84908526894813</v>
      </c>
      <c r="AL192">
        <v>18.202285952729767</v>
      </c>
      <c r="AM192">
        <v>5.9421090596776907</v>
      </c>
      <c r="AN192">
        <v>-3.3124487782966554</v>
      </c>
      <c r="AO192">
        <v>7.7336957979639891</v>
      </c>
      <c r="AP192">
        <v>-3.9043896563935903</v>
      </c>
      <c r="AQ192">
        <v>-3.7691132178345725</v>
      </c>
      <c r="AR192">
        <v>1.8555539940881687</v>
      </c>
      <c r="AS192">
        <v>-2.4948419926002288</v>
      </c>
      <c r="AT192">
        <v>-0.1212886055647715</v>
      </c>
      <c r="AU192">
        <v>-0.15890053308265806</v>
      </c>
      <c r="AV192">
        <v>2.1641025022208282</v>
      </c>
      <c r="AW192">
        <v>2.7211757409823463</v>
      </c>
      <c r="AX192">
        <v>6.3447959230965409</v>
      </c>
      <c r="AY192">
        <v>2.2944661019549812</v>
      </c>
      <c r="AZ192">
        <v>11.097780443911205</v>
      </c>
      <c r="BA192">
        <v>-0.29427645788337031</v>
      </c>
      <c r="BB192">
        <v>6.8055541440984513</v>
      </c>
      <c r="BC192">
        <v>10.124686341978915</v>
      </c>
      <c r="BD192">
        <v>1.1073109284206737</v>
      </c>
      <c r="BE192">
        <v>4.6484206850849148</v>
      </c>
      <c r="BF192">
        <v>3.829931179572867</v>
      </c>
      <c r="BG192">
        <v>15.421453067490404</v>
      </c>
      <c r="BH192">
        <v>5.2989869281045827</v>
      </c>
      <c r="BI192">
        <v>1.8999999999999915</v>
      </c>
      <c r="BJ192">
        <v>2.2000000000000002</v>
      </c>
    </row>
    <row r="193" spans="1:63">
      <c r="A193" t="s">
        <v>328</v>
      </c>
      <c r="B193" t="s">
        <v>571</v>
      </c>
      <c r="C193" t="s">
        <v>639</v>
      </c>
      <c r="D193" t="s">
        <v>641</v>
      </c>
      <c r="AJ193">
        <v>-7.0155788009262352</v>
      </c>
      <c r="AK193">
        <v>2.5149786205639089</v>
      </c>
      <c r="AL193">
        <v>3.738310308943781</v>
      </c>
      <c r="AM193">
        <v>5.2928020607646715</v>
      </c>
      <c r="AN193">
        <v>6.9518566210887229</v>
      </c>
      <c r="AO193">
        <v>6.0565795171956296</v>
      </c>
      <c r="AP193">
        <v>6.4595498395918725</v>
      </c>
      <c r="AQ193">
        <v>4.6146475223166874</v>
      </c>
      <c r="AR193">
        <v>4.6422107036169677</v>
      </c>
      <c r="AS193">
        <v>4.5595711788459994</v>
      </c>
      <c r="AT193">
        <v>1.2480054383831884</v>
      </c>
      <c r="AU193">
        <v>2.0416038942239823</v>
      </c>
      <c r="AV193">
        <v>3.5624715494692083</v>
      </c>
      <c r="AW193">
        <v>5.1356495206897677</v>
      </c>
      <c r="AX193">
        <v>3.4936585150303472</v>
      </c>
      <c r="AY193">
        <v>6.1796039872075141</v>
      </c>
      <c r="AZ193">
        <v>7.0348019871972554</v>
      </c>
      <c r="BA193">
        <v>4.2497114696623157</v>
      </c>
      <c r="BB193">
        <v>2.8202597590215817</v>
      </c>
      <c r="BC193">
        <v>3.6069282614399327</v>
      </c>
      <c r="BD193">
        <v>5.0172351999379998</v>
      </c>
      <c r="BE193">
        <v>1.6079066445646788</v>
      </c>
      <c r="BF193">
        <v>1.391892321249216</v>
      </c>
      <c r="BG193">
        <v>3.2831462643003704</v>
      </c>
      <c r="BH193">
        <v>3.844593971223901</v>
      </c>
      <c r="BI193">
        <v>2.8643286793010816</v>
      </c>
      <c r="BJ193">
        <v>4.5503869228762852</v>
      </c>
    </row>
    <row r="194" spans="1:63">
      <c r="A194" t="s">
        <v>1272</v>
      </c>
      <c r="B194" t="s">
        <v>1273</v>
      </c>
      <c r="C194" t="s">
        <v>639</v>
      </c>
      <c r="D194" t="s">
        <v>641</v>
      </c>
      <c r="M194">
        <v>2.284701110182084</v>
      </c>
      <c r="N194">
        <v>11.858292754187843</v>
      </c>
      <c r="O194">
        <v>12.485320348482304</v>
      </c>
      <c r="P194">
        <v>9.4534220385059484</v>
      </c>
      <c r="Q194">
        <v>3.2078554706712623</v>
      </c>
      <c r="R194">
        <v>4.1023766641214934</v>
      </c>
      <c r="S194">
        <v>8.9633531914224136</v>
      </c>
      <c r="T194">
        <v>-0.26583529785189342</v>
      </c>
      <c r="U194">
        <v>7.4249617414248803</v>
      </c>
      <c r="V194">
        <v>4.7272796619880921</v>
      </c>
      <c r="W194">
        <v>-7.3820780272399134E-2</v>
      </c>
      <c r="X194">
        <v>6.220488730756955</v>
      </c>
      <c r="Y194">
        <v>4.8781544491569377</v>
      </c>
      <c r="Z194">
        <v>-4.0600194535038412</v>
      </c>
      <c r="AA194">
        <v>1.1418713248422279</v>
      </c>
      <c r="AB194">
        <v>-3.110743570915659</v>
      </c>
      <c r="AC194">
        <v>6.8933482631976517E-2</v>
      </c>
      <c r="AD194">
        <v>4.6054576479817939</v>
      </c>
      <c r="AE194">
        <v>-0.85414703450817342</v>
      </c>
      <c r="AF194">
        <v>-0.68787736363354668</v>
      </c>
      <c r="AG194">
        <v>3.5318268967223361</v>
      </c>
      <c r="AH194">
        <v>2.6799521253929299</v>
      </c>
      <c r="AI194">
        <v>10.154330496682661</v>
      </c>
      <c r="AJ194">
        <v>-10.976294769496619</v>
      </c>
      <c r="AK194">
        <v>1.4927012451256871</v>
      </c>
      <c r="AL194">
        <v>1.7003911486860375</v>
      </c>
      <c r="AM194">
        <v>1.1378102136818455</v>
      </c>
      <c r="AN194">
        <v>3.0173570773105922</v>
      </c>
      <c r="AO194">
        <v>6.2454937067085723</v>
      </c>
      <c r="AP194">
        <v>6.1355579858755931</v>
      </c>
      <c r="AQ194">
        <v>8.0252733274499519</v>
      </c>
      <c r="AR194">
        <v>4.8716138140197103</v>
      </c>
      <c r="AS194">
        <v>3.0815326660687816</v>
      </c>
      <c r="AT194">
        <v>4.3778335897575005</v>
      </c>
      <c r="AU194">
        <v>2.2258760687125658</v>
      </c>
      <c r="AV194">
        <v>0.140404613869066</v>
      </c>
      <c r="AW194">
        <v>21.381801395969262</v>
      </c>
      <c r="AX194">
        <v>5.9388336006600042</v>
      </c>
      <c r="AY194">
        <v>8.3753375912914265</v>
      </c>
      <c r="AZ194">
        <v>7.3205347979013737</v>
      </c>
      <c r="BA194">
        <v>6.8918858895248576</v>
      </c>
      <c r="BB194">
        <v>4.8550377788733527</v>
      </c>
      <c r="BC194">
        <v>6.0679892761121152</v>
      </c>
      <c r="BD194">
        <v>4.6973133015515458</v>
      </c>
      <c r="BE194">
        <v>6.1577130070648849</v>
      </c>
      <c r="BF194">
        <v>5.6048615474207253</v>
      </c>
      <c r="BG194">
        <v>4.7766670943763643</v>
      </c>
      <c r="BH194">
        <v>3.7141730798551293</v>
      </c>
      <c r="BI194">
        <v>2.6377368086518231</v>
      </c>
      <c r="BJ194">
        <v>1.9310967027030443</v>
      </c>
    </row>
    <row r="195" spans="1:63">
      <c r="A195" t="s">
        <v>329</v>
      </c>
      <c r="B195" t="s">
        <v>572</v>
      </c>
      <c r="C195" t="s">
        <v>639</v>
      </c>
      <c r="D195" t="s">
        <v>641</v>
      </c>
      <c r="F195">
        <v>7.0417384698717314</v>
      </c>
      <c r="G195">
        <v>8.3233125303139701</v>
      </c>
      <c r="H195">
        <v>8.6510470117775071</v>
      </c>
      <c r="I195">
        <v>7.0609237194136654</v>
      </c>
      <c r="J195">
        <v>9.2048424677642799</v>
      </c>
      <c r="K195">
        <v>7.4991483948436866</v>
      </c>
      <c r="L195">
        <v>6.223223354732113</v>
      </c>
      <c r="M195">
        <v>5.1804345979668227</v>
      </c>
      <c r="N195">
        <v>9.3752340360758097</v>
      </c>
      <c r="O195">
        <v>8.3979179464598133</v>
      </c>
      <c r="P195">
        <v>6.3654485740831035</v>
      </c>
      <c r="Q195">
        <v>7.1735749761500927</v>
      </c>
      <c r="R195">
        <v>6.3448958493385703</v>
      </c>
      <c r="S195">
        <v>2.9173784910371978</v>
      </c>
      <c r="T195">
        <v>-0.65456738628681421</v>
      </c>
      <c r="U195">
        <v>6.2430878135764516</v>
      </c>
      <c r="V195">
        <v>5.9506822347488537</v>
      </c>
      <c r="W195">
        <v>6.9319462254128723</v>
      </c>
      <c r="X195">
        <v>7.9068246876464059</v>
      </c>
      <c r="Y195">
        <v>4.2434653054678648</v>
      </c>
      <c r="Z195">
        <v>1.1479472252543701</v>
      </c>
      <c r="AA195">
        <v>-1.5566432078339716</v>
      </c>
      <c r="AB195">
        <v>-2.3419746327953987</v>
      </c>
      <c r="AC195">
        <v>5.9286865284107364</v>
      </c>
      <c r="AD195">
        <v>3.0974426445499006</v>
      </c>
      <c r="AE195">
        <v>4.9773674490755297</v>
      </c>
      <c r="AF195">
        <v>5.7689989036148006</v>
      </c>
      <c r="AG195">
        <v>5.8883727375965691</v>
      </c>
      <c r="AH195">
        <v>4.3349523970275072</v>
      </c>
      <c r="AI195">
        <v>-2.840540726202434</v>
      </c>
      <c r="AJ195">
        <v>2.3043911874036667</v>
      </c>
      <c r="AK195">
        <v>4.5640518145429354</v>
      </c>
      <c r="AL195">
        <v>4.6445270012571882</v>
      </c>
      <c r="AM195">
        <v>4.1859586128696975</v>
      </c>
      <c r="AN195">
        <v>4.5489881060350825</v>
      </c>
      <c r="AO195">
        <v>2.3137075087058321</v>
      </c>
      <c r="AP195">
        <v>4.8800872093023315</v>
      </c>
      <c r="AQ195">
        <v>5.5307256117982604</v>
      </c>
      <c r="AR195">
        <v>5.3896999277725399</v>
      </c>
      <c r="AS195">
        <v>3.2719645286232009</v>
      </c>
      <c r="AT195">
        <v>6.3134715546886042</v>
      </c>
      <c r="AU195">
        <v>0.91645938354156442</v>
      </c>
      <c r="AV195">
        <v>5.3419804689696093E-2</v>
      </c>
      <c r="AW195">
        <v>8.7486769265354667</v>
      </c>
      <c r="AX195">
        <v>-1.9870972187529645</v>
      </c>
      <c r="AY195">
        <v>-1.4095894263217161</v>
      </c>
      <c r="AZ195">
        <v>-1.1623346525475142</v>
      </c>
      <c r="BA195">
        <v>-1.8442696872407112</v>
      </c>
      <c r="BB195">
        <v>-1.9524251417230971</v>
      </c>
      <c r="BC195">
        <v>-0.41325411848491456</v>
      </c>
      <c r="BD195">
        <v>-0.35851062828751878</v>
      </c>
      <c r="BE195">
        <v>2.9275110489933809E-2</v>
      </c>
      <c r="BF195">
        <v>-0.30682665709996115</v>
      </c>
      <c r="BG195">
        <v>-1.1903634538532941</v>
      </c>
      <c r="BH195">
        <v>-1.1126977889803698</v>
      </c>
      <c r="BI195">
        <v>-2.6061252180655146</v>
      </c>
      <c r="BK195">
        <v>-3.6</v>
      </c>
    </row>
    <row r="196" spans="1:63">
      <c r="A196" t="s">
        <v>1274</v>
      </c>
      <c r="B196" t="s">
        <v>573</v>
      </c>
      <c r="C196" t="s">
        <v>639</v>
      </c>
      <c r="D196" t="s">
        <v>641</v>
      </c>
    </row>
    <row r="197" spans="1:63">
      <c r="A197" t="s">
        <v>330</v>
      </c>
      <c r="B197" t="s">
        <v>574</v>
      </c>
      <c r="C197" t="s">
        <v>639</v>
      </c>
      <c r="D197" t="s">
        <v>641</v>
      </c>
      <c r="F197">
        <v>5.5349034756751081</v>
      </c>
      <c r="G197">
        <v>6.6144477687737151</v>
      </c>
      <c r="H197">
        <v>5.873702116162832</v>
      </c>
      <c r="I197">
        <v>6.3107473825750873</v>
      </c>
      <c r="J197">
        <v>7.4689885299437151</v>
      </c>
      <c r="K197">
        <v>4.0779094339811621</v>
      </c>
      <c r="L197">
        <v>7.5444825289497714</v>
      </c>
      <c r="M197">
        <v>8.8755092337672039</v>
      </c>
      <c r="N197">
        <v>2.120741161696273</v>
      </c>
      <c r="O197">
        <v>12.612605273950976</v>
      </c>
      <c r="P197">
        <v>6.6316522108657949</v>
      </c>
      <c r="Q197">
        <v>8.0156963175869009</v>
      </c>
      <c r="R197">
        <v>11.200671017062817</v>
      </c>
      <c r="S197">
        <v>1.1428603616015636</v>
      </c>
      <c r="T197">
        <v>-4.3476309466959862</v>
      </c>
      <c r="U197">
        <v>6.9002309631041214</v>
      </c>
      <c r="V197">
        <v>5.6025972519713605</v>
      </c>
      <c r="W197">
        <v>2.8159660715583215</v>
      </c>
      <c r="X197">
        <v>5.6389374045060521</v>
      </c>
      <c r="Y197">
        <v>4.5893401009148675</v>
      </c>
      <c r="Z197">
        <v>1.6181034722132495</v>
      </c>
      <c r="AA197">
        <v>2.1353753340865609</v>
      </c>
      <c r="AB197">
        <v>-0.17311312834551984</v>
      </c>
      <c r="AC197">
        <v>-1.8799795771840451</v>
      </c>
      <c r="AD197">
        <v>2.8074396722918493</v>
      </c>
      <c r="AE197">
        <v>4.1409556543887192</v>
      </c>
      <c r="AF197">
        <v>6.3813938412323523</v>
      </c>
      <c r="AG197">
        <v>7.4891080321167323</v>
      </c>
      <c r="AH197">
        <v>6.4406389690671233</v>
      </c>
      <c r="AI197">
        <v>3.9505233317965462</v>
      </c>
      <c r="AJ197">
        <v>4.3682064026607605</v>
      </c>
      <c r="AK197">
        <v>1.0894765335240635</v>
      </c>
      <c r="AL197">
        <v>-2.0432770341842996</v>
      </c>
      <c r="AM197">
        <v>0.96483816037724068</v>
      </c>
      <c r="AN197">
        <v>4.2827804455174601</v>
      </c>
      <c r="AO197">
        <v>3.4966829239504165</v>
      </c>
      <c r="AP197">
        <v>4.4262103539967512</v>
      </c>
      <c r="AQ197">
        <v>4.7917721542073792</v>
      </c>
      <c r="AR197">
        <v>3.8882133949505118</v>
      </c>
      <c r="AS197">
        <v>3.7874940006001196</v>
      </c>
      <c r="AT197">
        <v>1.9433052241371769</v>
      </c>
      <c r="AU197">
        <v>0.76879571995517892</v>
      </c>
      <c r="AV197">
        <v>-0.93420516258385078</v>
      </c>
      <c r="AW197">
        <v>1.8115830412626934</v>
      </c>
      <c r="AX197">
        <v>0.76678443531667995</v>
      </c>
      <c r="AY197">
        <v>1.5530538382948862</v>
      </c>
      <c r="AZ197">
        <v>2.4920024464220063</v>
      </c>
      <c r="BA197">
        <v>0.1992722487473344</v>
      </c>
      <c r="BB197">
        <v>-2.9781048002483459</v>
      </c>
      <c r="BC197">
        <v>1.898691175609585</v>
      </c>
      <c r="BD197">
        <v>-1.8268523506265808</v>
      </c>
      <c r="BE197">
        <v>-4.0282567482528009</v>
      </c>
      <c r="BF197">
        <v>-1.1301558228824433</v>
      </c>
      <c r="BG197">
        <v>0.8931877245328792</v>
      </c>
      <c r="BH197">
        <v>1.8220668261813842</v>
      </c>
      <c r="BI197">
        <v>1.619414632550999</v>
      </c>
      <c r="BJ197">
        <v>2.6798271030685044</v>
      </c>
      <c r="BK197">
        <v>2.4</v>
      </c>
    </row>
    <row r="198" spans="1:63">
      <c r="A198" t="s">
        <v>331</v>
      </c>
      <c r="B198" t="s">
        <v>575</v>
      </c>
      <c r="C198" t="s">
        <v>639</v>
      </c>
      <c r="D198" t="s">
        <v>641</v>
      </c>
      <c r="F198">
        <v>6.900285515854776</v>
      </c>
      <c r="G198">
        <v>3.3002585177555233</v>
      </c>
      <c r="H198">
        <v>4.7102913395743968</v>
      </c>
      <c r="I198">
        <v>4.2124773565147393</v>
      </c>
      <c r="J198">
        <v>6.167974758569045</v>
      </c>
      <c r="K198">
        <v>1.9915033347815552</v>
      </c>
      <c r="L198">
        <v>9.1503672031902852</v>
      </c>
      <c r="M198">
        <v>4.5270738405431672</v>
      </c>
      <c r="N198">
        <v>4.7011514103741661</v>
      </c>
      <c r="O198">
        <v>5.5534257345979228</v>
      </c>
      <c r="P198">
        <v>5.5381519390309393</v>
      </c>
      <c r="Q198">
        <v>6.6312974757809542</v>
      </c>
      <c r="R198">
        <v>7.302812908210683</v>
      </c>
      <c r="S198">
        <v>8.381525437101871</v>
      </c>
      <c r="T198">
        <v>6.8524447139126181</v>
      </c>
      <c r="U198">
        <v>7.5259495307885089</v>
      </c>
      <c r="V198">
        <v>11.494081603388565</v>
      </c>
      <c r="W198">
        <v>12.028729945348687</v>
      </c>
      <c r="X198">
        <v>11.862146971701335</v>
      </c>
      <c r="Y198">
        <v>11.712145943620726</v>
      </c>
      <c r="Z198">
        <v>9.1704588492960539</v>
      </c>
      <c r="AA198">
        <v>-1.3976177173856996</v>
      </c>
      <c r="AB198">
        <v>-3.0426178849814818</v>
      </c>
      <c r="AC198">
        <v>2.8165994459425718</v>
      </c>
      <c r="AD198">
        <v>4.5231356787862893</v>
      </c>
      <c r="AE198">
        <v>4.9648356643978957</v>
      </c>
      <c r="AF198">
        <v>7.582304377257131</v>
      </c>
      <c r="AG198">
        <v>5.9153720655933597</v>
      </c>
      <c r="AH198">
        <v>6.9352039104875445</v>
      </c>
      <c r="AI198">
        <v>4.1232828795277641</v>
      </c>
      <c r="AJ198">
        <v>3.4936501548325225</v>
      </c>
      <c r="AK198">
        <v>1.6964280111602505</v>
      </c>
      <c r="AL198">
        <v>4.936359415108285</v>
      </c>
      <c r="AM198">
        <v>5.3179198832685586</v>
      </c>
      <c r="AN198">
        <v>6.8228078193572514</v>
      </c>
      <c r="AO198">
        <v>1.573789449168089</v>
      </c>
      <c r="AP198">
        <v>4.2425111616720699</v>
      </c>
      <c r="AQ198">
        <v>6.8035125868533441E-2</v>
      </c>
      <c r="AR198">
        <v>-1.3660712380975326</v>
      </c>
      <c r="AS198">
        <v>-2.3141460318264535</v>
      </c>
      <c r="AT198">
        <v>-0.83405790790163792</v>
      </c>
      <c r="AU198">
        <v>-2.1401974915036703E-2</v>
      </c>
      <c r="AV198">
        <v>4.3207499179363822</v>
      </c>
      <c r="AW198">
        <v>4.0574191709470853</v>
      </c>
      <c r="AX198">
        <v>2.1334861667132259</v>
      </c>
      <c r="AY198">
        <v>4.8071202615813462</v>
      </c>
      <c r="AZ198">
        <v>5.42162246303009</v>
      </c>
      <c r="BA198">
        <v>6.3591170195595339</v>
      </c>
      <c r="BB198">
        <v>-3.9656958856473921</v>
      </c>
      <c r="BC198">
        <v>13.093003676317622</v>
      </c>
      <c r="BD198">
        <v>4.3424070861522353</v>
      </c>
      <c r="BE198">
        <v>-1.2389685057500941</v>
      </c>
      <c r="BF198">
        <v>14.036277673601688</v>
      </c>
      <c r="BG198">
        <v>4.7223337448866829</v>
      </c>
      <c r="BH198">
        <v>2.9622363111352996</v>
      </c>
      <c r="BI198">
        <v>4.0195549507889439</v>
      </c>
      <c r="BJ198">
        <v>0.77205167439173294</v>
      </c>
    </row>
    <row r="199" spans="1:63">
      <c r="A199" t="s">
        <v>384</v>
      </c>
      <c r="B199" t="s">
        <v>630</v>
      </c>
      <c r="C199" t="s">
        <v>639</v>
      </c>
      <c r="D199" t="s">
        <v>641</v>
      </c>
      <c r="AN199">
        <v>7.1185120264875508</v>
      </c>
      <c r="AO199">
        <v>1.2151515151516179</v>
      </c>
      <c r="AP199">
        <v>14.66722553216961</v>
      </c>
      <c r="AQ199">
        <v>14.334203655352496</v>
      </c>
      <c r="AR199">
        <v>8.2804293217629663</v>
      </c>
      <c r="AS199">
        <v>-8.5561835667285635</v>
      </c>
      <c r="AT199">
        <v>-9.3106390830046877</v>
      </c>
      <c r="AU199">
        <v>-12.48919180102736</v>
      </c>
      <c r="AV199">
        <v>14.015867019267048</v>
      </c>
      <c r="AW199">
        <v>10.343069786409757</v>
      </c>
      <c r="AX199">
        <v>10.798761895962357</v>
      </c>
      <c r="AY199">
        <v>-3.9005983280172529</v>
      </c>
      <c r="AZ199">
        <v>6.5905935439084544</v>
      </c>
      <c r="BA199">
        <v>6.0792933610127449</v>
      </c>
      <c r="BB199">
        <v>8.6625352545038652</v>
      </c>
      <c r="BC199">
        <v>8.0990889187094268</v>
      </c>
      <c r="BD199">
        <v>12.413635398460812</v>
      </c>
      <c r="BE199">
        <v>6.284236374468037</v>
      </c>
      <c r="BF199">
        <v>2.217422212500523</v>
      </c>
      <c r="BG199">
        <v>-0.18189113280689639</v>
      </c>
      <c r="BH199">
        <v>3.4287322132000639</v>
      </c>
      <c r="BI199">
        <v>4.7084352560561769</v>
      </c>
      <c r="BJ199">
        <v>3.1402367800326942</v>
      </c>
    </row>
    <row r="200" spans="1:63">
      <c r="A200" t="s">
        <v>332</v>
      </c>
      <c r="B200" t="s">
        <v>576</v>
      </c>
      <c r="C200" t="s">
        <v>639</v>
      </c>
      <c r="D200" t="s">
        <v>641</v>
      </c>
      <c r="AA200">
        <v>-2.6519890221997002</v>
      </c>
      <c r="AB200">
        <v>-0.65927619641490764</v>
      </c>
      <c r="AC200">
        <v>6.8590984817410856</v>
      </c>
      <c r="AD200">
        <v>-2.3542386086751179</v>
      </c>
      <c r="AE200">
        <v>6.218837051093999</v>
      </c>
      <c r="AF200">
        <v>-3.8791933794014426</v>
      </c>
      <c r="AG200">
        <v>0.81150180389381887</v>
      </c>
      <c r="AH200">
        <v>4.8753292800951584</v>
      </c>
      <c r="AI200">
        <v>4.161952914285493</v>
      </c>
      <c r="AJ200">
        <v>7.738039262277141E-2</v>
      </c>
      <c r="AK200">
        <v>5.2393414008188728</v>
      </c>
      <c r="AL200">
        <v>2.9365130786313358</v>
      </c>
      <c r="AM200">
        <v>4.8532277740234235</v>
      </c>
      <c r="AN200">
        <v>3.8089144682249838</v>
      </c>
      <c r="AO200">
        <v>2.9379031568826974</v>
      </c>
      <c r="AP200">
        <v>-1.2666831720449778</v>
      </c>
      <c r="AQ200">
        <v>2.0123747566023411</v>
      </c>
      <c r="AR200">
        <v>4.8518890359598714</v>
      </c>
      <c r="AS200">
        <v>-0.63477399827137049</v>
      </c>
      <c r="AT200">
        <v>1.1288668326362199</v>
      </c>
      <c r="AU200">
        <v>1.8829693913894516</v>
      </c>
      <c r="AV200">
        <v>2.0761523225510103</v>
      </c>
      <c r="AW200">
        <v>3.918482733438978</v>
      </c>
      <c r="AX200">
        <v>2.3343356571772063</v>
      </c>
      <c r="AY200">
        <v>2.4206216867586079</v>
      </c>
      <c r="AZ200">
        <v>1.2830727972418003</v>
      </c>
      <c r="BA200">
        <v>1.950395619824306</v>
      </c>
      <c r="BB200">
        <v>-1.3288307039946972</v>
      </c>
      <c r="BC200">
        <v>2.843961902732687</v>
      </c>
      <c r="BD200">
        <v>4.1044038860295302</v>
      </c>
      <c r="BE200">
        <v>1.7795534761433203</v>
      </c>
      <c r="BF200">
        <v>2.7974939356724349</v>
      </c>
      <c r="BG200">
        <v>3.9077738685260499</v>
      </c>
      <c r="BH200">
        <v>3.2774310849227533</v>
      </c>
      <c r="BI200">
        <v>2.0709742117338834</v>
      </c>
      <c r="BJ200">
        <v>3.2851096424476651</v>
      </c>
    </row>
    <row r="201" spans="1:63">
      <c r="A201" t="s">
        <v>1275</v>
      </c>
      <c r="B201" t="s">
        <v>1276</v>
      </c>
      <c r="C201" t="s">
        <v>639</v>
      </c>
      <c r="D201" t="s">
        <v>641</v>
      </c>
      <c r="F201">
        <v>4.7436019700822527</v>
      </c>
      <c r="G201">
        <v>5.88700979288204</v>
      </c>
      <c r="H201">
        <v>5.2831758674684437</v>
      </c>
      <c r="I201">
        <v>6.4941697019786062</v>
      </c>
      <c r="J201">
        <v>5.5547657328581863</v>
      </c>
      <c r="K201">
        <v>6.0712983424365774</v>
      </c>
      <c r="L201">
        <v>4.5651438728991849</v>
      </c>
      <c r="M201">
        <v>6.0855354303573961</v>
      </c>
      <c r="N201">
        <v>5.7913272973749912</v>
      </c>
      <c r="O201">
        <v>3.8286829752346847</v>
      </c>
      <c r="P201">
        <v>3.763629232034134</v>
      </c>
      <c r="Q201">
        <v>5.4541002927613818</v>
      </c>
      <c r="R201">
        <v>6.2253406246360043</v>
      </c>
      <c r="S201">
        <v>0.96901720141029557</v>
      </c>
      <c r="T201">
        <v>0.20984757044185187</v>
      </c>
      <c r="U201">
        <v>4.8175620426662391</v>
      </c>
      <c r="V201">
        <v>3.7329693874496854</v>
      </c>
      <c r="W201">
        <v>4.3316268528778039</v>
      </c>
      <c r="X201">
        <v>3.9137257449617096</v>
      </c>
      <c r="Y201">
        <v>1.1861671692251434</v>
      </c>
      <c r="Z201">
        <v>1.9774553319021635</v>
      </c>
      <c r="AA201">
        <v>0.31894908355735652</v>
      </c>
      <c r="AB201">
        <v>3.0578615299415617</v>
      </c>
      <c r="AC201">
        <v>4.660123576347047</v>
      </c>
      <c r="AD201">
        <v>3.7721487553551611</v>
      </c>
      <c r="AE201">
        <v>3.1730609525276776</v>
      </c>
      <c r="AF201">
        <v>3.507354027334614</v>
      </c>
      <c r="AG201">
        <v>4.7679747195221012</v>
      </c>
      <c r="AH201">
        <v>3.8544967942701192</v>
      </c>
      <c r="AI201">
        <v>2.8471407638606934</v>
      </c>
      <c r="AJ201">
        <v>1.2586599012685014</v>
      </c>
      <c r="AK201">
        <v>1.827139516148506</v>
      </c>
      <c r="AL201">
        <v>0.96100976809243832</v>
      </c>
      <c r="AM201">
        <v>2.968256638256122</v>
      </c>
      <c r="AN201">
        <v>2.7012422814461416</v>
      </c>
      <c r="AO201">
        <v>2.8415710772499807</v>
      </c>
      <c r="AP201">
        <v>3.2585440018100229</v>
      </c>
      <c r="AQ201">
        <v>2.6266313357155013</v>
      </c>
      <c r="AR201">
        <v>3.3089705570728256</v>
      </c>
      <c r="AS201">
        <v>3.932937226767379</v>
      </c>
      <c r="AT201">
        <v>1.5051125833580841</v>
      </c>
      <c r="AU201">
        <v>1.5419823922029963</v>
      </c>
      <c r="AV201">
        <v>1.9422736875818458</v>
      </c>
      <c r="AW201">
        <v>3.0929475826285255</v>
      </c>
      <c r="AX201">
        <v>2.6230319150251802</v>
      </c>
      <c r="AY201">
        <v>2.8352643816997158</v>
      </c>
      <c r="AZ201">
        <v>2.4595355417487639</v>
      </c>
      <c r="BA201">
        <v>0.15259613547327433</v>
      </c>
      <c r="BB201">
        <v>-3.5767108529386888</v>
      </c>
      <c r="BC201">
        <v>2.7884130639090046</v>
      </c>
      <c r="BD201">
        <v>1.5678612800225267</v>
      </c>
      <c r="BE201">
        <v>1.1141817880889562</v>
      </c>
      <c r="BF201">
        <v>1.2794445515325492</v>
      </c>
      <c r="BG201">
        <v>1.9135153341178039</v>
      </c>
      <c r="BH201">
        <v>2.1154517414901477</v>
      </c>
      <c r="BI201">
        <v>1.6200846525040475</v>
      </c>
      <c r="BJ201">
        <v>2.2198809457172075</v>
      </c>
    </row>
    <row r="202" spans="1:63">
      <c r="A202" t="s">
        <v>333</v>
      </c>
      <c r="B202" t="s">
        <v>577</v>
      </c>
      <c r="C202" t="s">
        <v>639</v>
      </c>
      <c r="D202" t="s">
        <v>641</v>
      </c>
      <c r="K202">
        <v>9.5765782332139793</v>
      </c>
      <c r="L202">
        <v>-4.7391666150806628</v>
      </c>
      <c r="M202">
        <v>14.930802138105335</v>
      </c>
      <c r="N202">
        <v>-2.685941012867616</v>
      </c>
      <c r="O202">
        <v>1.626711344243077</v>
      </c>
      <c r="P202">
        <v>12.002408643543447</v>
      </c>
      <c r="Q202">
        <v>-4.6950787289710121</v>
      </c>
      <c r="R202">
        <v>7.8025611188126049</v>
      </c>
      <c r="S202">
        <v>18.001048904882879</v>
      </c>
      <c r="T202">
        <v>-4.9027023951031481</v>
      </c>
      <c r="U202">
        <v>8.2036163227422492</v>
      </c>
      <c r="V202">
        <v>2.078992708229336</v>
      </c>
      <c r="W202">
        <v>9.8925592987575186</v>
      </c>
      <c r="X202">
        <v>3.9259241738979824</v>
      </c>
      <c r="Y202">
        <v>0.48490126484537655</v>
      </c>
      <c r="Z202">
        <v>8.5047293774438657</v>
      </c>
      <c r="AA202">
        <v>9.9716384638496152</v>
      </c>
      <c r="AB202">
        <v>5.4063199498228869</v>
      </c>
      <c r="AC202">
        <v>5.4056860828067101</v>
      </c>
      <c r="AD202">
        <v>5.4065430419501865</v>
      </c>
      <c r="AE202">
        <v>8.400003124383673</v>
      </c>
      <c r="AF202">
        <v>7.1000043534326807</v>
      </c>
      <c r="AG202">
        <v>2.399998744107819</v>
      </c>
      <c r="AH202">
        <v>3.0000019710919617</v>
      </c>
      <c r="AI202">
        <v>2.2000001275787753</v>
      </c>
      <c r="AJ202">
        <v>4.8999962030129325</v>
      </c>
      <c r="AK202">
        <v>0.89999758030509724</v>
      </c>
      <c r="AL202">
        <v>0.10000323351980001</v>
      </c>
      <c r="AM202">
        <v>0.80000227789402345</v>
      </c>
      <c r="AN202">
        <v>0.49999391213506783</v>
      </c>
      <c r="AO202">
        <v>0.30000031014796491</v>
      </c>
      <c r="AP202">
        <v>1.9000041454846723</v>
      </c>
      <c r="AQ202">
        <v>6.1999957706007933</v>
      </c>
      <c r="AR202">
        <v>4.0000046432563892</v>
      </c>
      <c r="AS202">
        <v>4.0000003434360991</v>
      </c>
    </row>
    <row r="203" spans="1:63">
      <c r="A203" t="s">
        <v>334</v>
      </c>
      <c r="B203" t="s">
        <v>578</v>
      </c>
      <c r="C203" t="s">
        <v>639</v>
      </c>
      <c r="D203" t="s">
        <v>641</v>
      </c>
      <c r="AT203">
        <v>3.8981866168277435</v>
      </c>
      <c r="AU203">
        <v>7.1821517406991546</v>
      </c>
      <c r="AV203">
        <v>3.7199586362660426</v>
      </c>
      <c r="AW203">
        <v>19.218915323870348</v>
      </c>
      <c r="AX203">
        <v>7.4927585062811772</v>
      </c>
      <c r="AY203">
        <v>26.170245675435154</v>
      </c>
      <c r="AZ203">
        <v>17.985656791396636</v>
      </c>
      <c r="BA203">
        <v>17.663556379762156</v>
      </c>
      <c r="BB203">
        <v>11.956561140696792</v>
      </c>
      <c r="BC203">
        <v>19.59233153354603</v>
      </c>
      <c r="BD203">
        <v>13.3751764061915</v>
      </c>
      <c r="BE203">
        <v>4.6872591773271068</v>
      </c>
      <c r="BF203">
        <v>4.4102746191618394</v>
      </c>
      <c r="BG203">
        <v>3.9788821472858302</v>
      </c>
      <c r="BH203">
        <v>3.5510156870096665</v>
      </c>
      <c r="BI203">
        <v>2.2231209716765647</v>
      </c>
      <c r="BJ203">
        <v>1.5961315037523036</v>
      </c>
    </row>
    <row r="204" spans="1:63">
      <c r="A204" t="s">
        <v>335</v>
      </c>
      <c r="B204" t="s">
        <v>579</v>
      </c>
      <c r="C204" t="s">
        <v>639</v>
      </c>
      <c r="D204" t="s">
        <v>641</v>
      </c>
      <c r="AJ204">
        <v>-12.918210747404459</v>
      </c>
      <c r="AK204">
        <v>-8.7672284522823958</v>
      </c>
      <c r="AL204">
        <v>1.5288344966407692</v>
      </c>
      <c r="AM204">
        <v>3.9319427296250637</v>
      </c>
      <c r="AN204">
        <v>7.138212932596673</v>
      </c>
      <c r="AO204">
        <v>3.8698036704887215</v>
      </c>
      <c r="AP204">
        <v>-4.8161469179767806</v>
      </c>
      <c r="AQ204">
        <v>-2.0872471775981438</v>
      </c>
      <c r="AR204">
        <v>-0.40152752309771245</v>
      </c>
      <c r="AS204">
        <v>2.3950945330195168</v>
      </c>
      <c r="AT204">
        <v>5.5920023427149914</v>
      </c>
      <c r="AU204">
        <v>5.1841922184281657</v>
      </c>
      <c r="AV204">
        <v>5.524277840150944</v>
      </c>
      <c r="AW204">
        <v>8.3585912752074165</v>
      </c>
      <c r="AX204">
        <v>4.1719143125177567</v>
      </c>
      <c r="AY204">
        <v>8.0555601455202464</v>
      </c>
      <c r="AZ204">
        <v>6.8637573819815003</v>
      </c>
      <c r="BA204">
        <v>8.2598687848783214</v>
      </c>
      <c r="BB204">
        <v>-5.9103602657154823</v>
      </c>
      <c r="BC204">
        <v>-2.8115994795090558</v>
      </c>
      <c r="BD204">
        <v>2.0297779871039552</v>
      </c>
      <c r="BE204">
        <v>1.2381825743017743</v>
      </c>
      <c r="BF204">
        <v>3.531597971115346</v>
      </c>
      <c r="BG204">
        <v>3.0763139650338047</v>
      </c>
      <c r="BH204">
        <v>3.9738075490295586</v>
      </c>
      <c r="BI204">
        <v>4.8207744653502971</v>
      </c>
      <c r="BJ204">
        <v>6.9470746936175516</v>
      </c>
    </row>
    <row r="205" spans="1:63">
      <c r="A205" t="s">
        <v>336</v>
      </c>
      <c r="B205" t="s">
        <v>580</v>
      </c>
      <c r="C205" t="s">
        <v>639</v>
      </c>
      <c r="D205" t="s">
        <v>641</v>
      </c>
      <c r="AI205">
        <v>-2.9999956422359588</v>
      </c>
      <c r="AJ205">
        <v>-5.0469394513240928</v>
      </c>
      <c r="AK205">
        <v>-14.531073773772775</v>
      </c>
      <c r="AL205">
        <v>-8.6685403414999485</v>
      </c>
      <c r="AM205">
        <v>-12.569755979582212</v>
      </c>
      <c r="AN205">
        <v>-4.1435284056756387</v>
      </c>
      <c r="AO205">
        <v>-3.6000000004469257</v>
      </c>
      <c r="AP205">
        <v>1.3999999993608014</v>
      </c>
      <c r="AQ205">
        <v>-5.2999999986911774</v>
      </c>
      <c r="AR205">
        <v>6.4000000001039155</v>
      </c>
      <c r="AS205">
        <v>9.9999999992452189</v>
      </c>
      <c r="AT205">
        <v>5.0919842312464993</v>
      </c>
      <c r="AU205">
        <v>4.743669896827754</v>
      </c>
      <c r="AV205">
        <v>7.2958543309983099</v>
      </c>
      <c r="AW205">
        <v>7.1759491923188818</v>
      </c>
      <c r="AX205">
        <v>6.3761870270107863</v>
      </c>
      <c r="AY205">
        <v>8.153431972924281</v>
      </c>
      <c r="AZ205">
        <v>8.535080209385427</v>
      </c>
      <c r="BA205">
        <v>5.24795353229554</v>
      </c>
      <c r="BB205">
        <v>-7.8208850270155352</v>
      </c>
      <c r="BC205">
        <v>4.5037256258262772</v>
      </c>
      <c r="BD205">
        <v>5.2848854154415648</v>
      </c>
      <c r="BE205">
        <v>3.655901573030107</v>
      </c>
      <c r="BF205">
        <v>1.7853545009234324</v>
      </c>
      <c r="BG205">
        <v>0.73860077318937556</v>
      </c>
      <c r="BH205">
        <v>-2.8282408134603543</v>
      </c>
      <c r="BI205">
        <v>-0.22491098428220369</v>
      </c>
      <c r="BJ205">
        <v>1.5456302290945985</v>
      </c>
      <c r="BK205">
        <v>1.7</v>
      </c>
    </row>
    <row r="206" spans="1:63">
      <c r="A206" t="s">
        <v>337</v>
      </c>
      <c r="B206" t="s">
        <v>581</v>
      </c>
      <c r="C206" t="s">
        <v>639</v>
      </c>
      <c r="D206" t="s">
        <v>641</v>
      </c>
      <c r="F206">
        <v>-4.297526047792914</v>
      </c>
      <c r="G206">
        <v>11.333798369387054</v>
      </c>
      <c r="H206">
        <v>-9.8204444136560767</v>
      </c>
      <c r="I206">
        <v>-12.464992683022444</v>
      </c>
      <c r="J206">
        <v>7.0095292548944883</v>
      </c>
      <c r="K206">
        <v>7.0089108232056105</v>
      </c>
      <c r="L206">
        <v>6.9160175098965055</v>
      </c>
      <c r="M206">
        <v>7.0137809277849925</v>
      </c>
      <c r="N206">
        <v>11.007370149600732</v>
      </c>
      <c r="O206">
        <v>6.0014252449969661</v>
      </c>
      <c r="P206">
        <v>1.2066407022426375</v>
      </c>
      <c r="Q206">
        <v>0.26306827157360146</v>
      </c>
      <c r="R206">
        <v>3.438088135861733</v>
      </c>
      <c r="S206">
        <v>1.4098235708502642</v>
      </c>
      <c r="T206">
        <v>-2.1138254230278193</v>
      </c>
      <c r="U206">
        <v>19.504577171159298</v>
      </c>
      <c r="V206">
        <v>1.9941094802714048</v>
      </c>
      <c r="W206">
        <v>9.1508408175140943</v>
      </c>
      <c r="X206">
        <v>11.869908038505045</v>
      </c>
      <c r="Y206">
        <v>8.9516123307594455</v>
      </c>
      <c r="Z206">
        <v>5.4361994803543041</v>
      </c>
      <c r="AA206">
        <v>1.81084644591472</v>
      </c>
      <c r="AB206">
        <v>5.9803499364992945</v>
      </c>
      <c r="AC206">
        <v>-4.2407732807182867</v>
      </c>
      <c r="AD206">
        <v>4.4027483364007765</v>
      </c>
      <c r="AE206">
        <v>5.4721374858561376</v>
      </c>
      <c r="AF206">
        <v>-2.4036107500464254E-2</v>
      </c>
      <c r="AG206">
        <v>4.498824993274809</v>
      </c>
      <c r="AH206">
        <v>-3.6534273655092875E-2</v>
      </c>
      <c r="AI206">
        <v>-2.3992910969102326</v>
      </c>
      <c r="AJ206">
        <v>-2.5143796535735419</v>
      </c>
      <c r="AK206">
        <v>5.8727252344592245</v>
      </c>
      <c r="AL206">
        <v>-8.1086918735224742</v>
      </c>
      <c r="AM206">
        <v>-50.248067104998562</v>
      </c>
      <c r="AN206">
        <v>35.22407830784374</v>
      </c>
      <c r="AO206">
        <v>12.745695757101231</v>
      </c>
      <c r="AP206">
        <v>13.849752486034618</v>
      </c>
      <c r="AQ206">
        <v>8.8586694956528333</v>
      </c>
      <c r="AR206">
        <v>4.3223781577431168</v>
      </c>
      <c r="AS206">
        <v>8.3709081733702249</v>
      </c>
      <c r="AT206">
        <v>8.4845817272909443</v>
      </c>
      <c r="AU206">
        <v>13.192067570010991</v>
      </c>
      <c r="AV206">
        <v>2.2023723717093731</v>
      </c>
      <c r="AW206">
        <v>7.4476763788479303</v>
      </c>
      <c r="AX206">
        <v>9.3779159267004815</v>
      </c>
      <c r="AY206">
        <v>9.2270758442820124</v>
      </c>
      <c r="AZ206">
        <v>7.6332870391909893</v>
      </c>
      <c r="BA206">
        <v>11.161244614812517</v>
      </c>
      <c r="BB206">
        <v>6.2482625635957021</v>
      </c>
      <c r="BC206">
        <v>7.334638773440048</v>
      </c>
      <c r="BD206">
        <v>8.0171069145887657</v>
      </c>
      <c r="BE206">
        <v>8.6457290195359349</v>
      </c>
      <c r="BF206">
        <v>4.6588729265100568</v>
      </c>
      <c r="BG206">
        <v>7.6245757495927222</v>
      </c>
      <c r="BH206">
        <v>8.8679773744390218</v>
      </c>
      <c r="BI206">
        <v>5.9813149129659564</v>
      </c>
      <c r="BJ206">
        <v>6.1005940483540826</v>
      </c>
    </row>
    <row r="207" spans="1:63">
      <c r="A207" t="s">
        <v>338</v>
      </c>
      <c r="B207" t="s">
        <v>582</v>
      </c>
      <c r="C207" t="s">
        <v>639</v>
      </c>
      <c r="D207" t="s">
        <v>641</v>
      </c>
      <c r="F207">
        <v>4.1194481328969772</v>
      </c>
      <c r="G207">
        <v>3.326568030458958</v>
      </c>
      <c r="H207">
        <v>5.3584602464046895</v>
      </c>
      <c r="I207">
        <v>7.6995719820744029</v>
      </c>
      <c r="J207">
        <v>-0.95186486832839989</v>
      </c>
      <c r="K207">
        <v>1.0152754792802199</v>
      </c>
      <c r="L207">
        <v>6.3733080946659868</v>
      </c>
      <c r="M207">
        <v>4.3944544290867924</v>
      </c>
      <c r="N207">
        <v>5.90189484395394</v>
      </c>
      <c r="O207">
        <v>5.7271517363417104</v>
      </c>
      <c r="P207">
        <v>0.77404240063465579</v>
      </c>
      <c r="Q207">
        <v>-1.6020198304748163</v>
      </c>
      <c r="R207">
        <v>3.7694411120310605</v>
      </c>
      <c r="S207">
        <v>2.2726739665473303</v>
      </c>
      <c r="T207">
        <v>7.2623878858193223</v>
      </c>
      <c r="U207">
        <v>2.4342434187881707</v>
      </c>
      <c r="V207">
        <v>6.4008443039746084</v>
      </c>
      <c r="W207">
        <v>6.0475904555876667</v>
      </c>
      <c r="X207">
        <v>-2.9896238029896978</v>
      </c>
      <c r="Y207">
        <v>6.4958999496896013</v>
      </c>
      <c r="Z207">
        <v>6.352410763839373</v>
      </c>
      <c r="AA207">
        <v>3.7702423374116307</v>
      </c>
      <c r="AB207">
        <v>6.7442005547430028</v>
      </c>
      <c r="AC207">
        <v>4.1624163798200868</v>
      </c>
      <c r="AD207">
        <v>5.4023326321536587</v>
      </c>
      <c r="AE207">
        <v>4.8099146273418114</v>
      </c>
      <c r="AF207">
        <v>4.1777391715615266</v>
      </c>
      <c r="AG207">
        <v>8.5408803824222446</v>
      </c>
      <c r="AH207">
        <v>5.4570397020332422</v>
      </c>
      <c r="AI207">
        <v>5.4213844054451243</v>
      </c>
      <c r="AJ207">
        <v>1.9178643225690166</v>
      </c>
      <c r="AK207">
        <v>5.7232322893192134</v>
      </c>
      <c r="AL207">
        <v>4.4017660298969048</v>
      </c>
      <c r="AM207">
        <v>6.0574712787556848</v>
      </c>
      <c r="AN207">
        <v>6.9492877891716063</v>
      </c>
      <c r="AO207">
        <v>6.8499194757147137</v>
      </c>
      <c r="AP207">
        <v>3.7961428657810217</v>
      </c>
      <c r="AQ207">
        <v>5.5935781243611871</v>
      </c>
      <c r="AR207">
        <v>7.7545568030110275</v>
      </c>
      <c r="AS207">
        <v>4.0780568321847426</v>
      </c>
      <c r="AT207">
        <v>4.2948888639786134</v>
      </c>
      <c r="AU207">
        <v>3.7173106321099851</v>
      </c>
      <c r="AV207">
        <v>7.240391232251369</v>
      </c>
      <c r="AW207">
        <v>7.5316293905541869</v>
      </c>
      <c r="AX207">
        <v>8.7702859299979394</v>
      </c>
      <c r="AY207">
        <v>8.6720007323344532</v>
      </c>
      <c r="AZ207">
        <v>9.009099024567675</v>
      </c>
      <c r="BA207">
        <v>3.8806759753945244</v>
      </c>
      <c r="BB207">
        <v>7.6090120592680677</v>
      </c>
      <c r="BC207">
        <v>9.0553424888386616</v>
      </c>
      <c r="BD207">
        <v>6.3137945838250147</v>
      </c>
      <c r="BE207">
        <v>5.5180768880093751</v>
      </c>
      <c r="BF207">
        <v>6.0730810940562492</v>
      </c>
      <c r="BG207">
        <v>6.9906142809378196</v>
      </c>
      <c r="BH207">
        <v>7.6055959832443136</v>
      </c>
      <c r="BI207">
        <v>6.8346880261211282</v>
      </c>
      <c r="BJ207">
        <v>6.4767244246271929</v>
      </c>
    </row>
    <row r="208" spans="1:63">
      <c r="A208" t="s">
        <v>339</v>
      </c>
      <c r="B208" t="s">
        <v>583</v>
      </c>
      <c r="C208" t="s">
        <v>639</v>
      </c>
      <c r="D208" t="s">
        <v>641</v>
      </c>
      <c r="N208">
        <v>6.0378865487125069</v>
      </c>
      <c r="O208">
        <v>58.647330654457818</v>
      </c>
      <c r="P208">
        <v>20.512216739835594</v>
      </c>
      <c r="Q208">
        <v>22.930640259537995</v>
      </c>
      <c r="R208">
        <v>24.170528528167594</v>
      </c>
      <c r="S208">
        <v>16.228065268821396</v>
      </c>
      <c r="T208">
        <v>-8.9286143142254559</v>
      </c>
      <c r="U208">
        <v>17.820974203269515</v>
      </c>
      <c r="V208">
        <v>7.093359898046387</v>
      </c>
      <c r="W208">
        <v>-5.2197260696054855</v>
      </c>
      <c r="X208">
        <v>11.919431558705497</v>
      </c>
      <c r="Y208">
        <v>5.6524576071168156</v>
      </c>
      <c r="Z208">
        <v>1.94300445362407</v>
      </c>
      <c r="AA208">
        <v>-20.72988831056955</v>
      </c>
      <c r="AB208">
        <v>-16.051386213733323</v>
      </c>
      <c r="AC208">
        <v>-4.6614519197362654</v>
      </c>
      <c r="AD208">
        <v>-9.7945022722399955</v>
      </c>
      <c r="AE208">
        <v>17.012746267606033</v>
      </c>
      <c r="AF208">
        <v>-6.6324960231483487</v>
      </c>
      <c r="AG208">
        <v>13.109312940329062</v>
      </c>
      <c r="AH208">
        <v>-0.50301588048726842</v>
      </c>
      <c r="AI208">
        <v>15.193425890953066</v>
      </c>
      <c r="AJ208">
        <v>15.007880251111743</v>
      </c>
      <c r="AK208">
        <v>3.9875401685496996</v>
      </c>
      <c r="AL208">
        <v>-1.3637414292428502</v>
      </c>
      <c r="AM208">
        <v>0.55872018538920543</v>
      </c>
      <c r="AN208">
        <v>0.21209134750628778</v>
      </c>
      <c r="AO208">
        <v>2.6374242169505493</v>
      </c>
      <c r="AP208">
        <v>1.1037820485482257</v>
      </c>
      <c r="AQ208">
        <v>2.8933625194487007</v>
      </c>
      <c r="AR208">
        <v>-3.763285215631484</v>
      </c>
      <c r="AS208">
        <v>5.6254161425834326</v>
      </c>
      <c r="AT208">
        <v>-1.2107438628424632</v>
      </c>
      <c r="AU208">
        <v>-2.8191744042884039</v>
      </c>
      <c r="AV208">
        <v>11.242061385560049</v>
      </c>
      <c r="AW208">
        <v>7.9584416636785988</v>
      </c>
      <c r="AX208">
        <v>5.5738501214288334</v>
      </c>
      <c r="AY208">
        <v>2.7884022277423668</v>
      </c>
      <c r="AZ208">
        <v>1.8471302516113184</v>
      </c>
      <c r="BA208">
        <v>6.2497727547929856</v>
      </c>
      <c r="BB208">
        <v>-2.0592681938406514</v>
      </c>
      <c r="BC208">
        <v>5.0394936749136292</v>
      </c>
      <c r="BD208">
        <v>9.9968577936840006</v>
      </c>
      <c r="BE208">
        <v>5.4114449021643622</v>
      </c>
      <c r="BF208">
        <v>2.6992547225567165</v>
      </c>
      <c r="BG208">
        <v>3.6524816975789918</v>
      </c>
      <c r="BH208">
        <v>4.1064088701365762</v>
      </c>
      <c r="BI208">
        <v>1.6706423473817722</v>
      </c>
      <c r="BJ208">
        <v>-0.73546289877182858</v>
      </c>
    </row>
    <row r="209" spans="1:62">
      <c r="A209" t="s">
        <v>340</v>
      </c>
      <c r="B209" t="s">
        <v>584</v>
      </c>
      <c r="C209" t="s">
        <v>639</v>
      </c>
      <c r="D209" t="s">
        <v>641</v>
      </c>
      <c r="F209">
        <v>2.2391334033812882E-2</v>
      </c>
      <c r="G209">
        <v>6.9158421541832666</v>
      </c>
      <c r="H209">
        <v>-2.8469716799140912</v>
      </c>
      <c r="I209">
        <v>-1.1204491183343066</v>
      </c>
      <c r="J209">
        <v>6.7770740727740417</v>
      </c>
      <c r="K209">
        <v>-3.5751474858070793</v>
      </c>
      <c r="L209">
        <v>1.424081282403165</v>
      </c>
      <c r="M209">
        <v>1.9632208236681947</v>
      </c>
      <c r="N209">
        <v>1.389350491908786</v>
      </c>
      <c r="O209">
        <v>5.925074714472899</v>
      </c>
      <c r="P209">
        <v>2.2473141006432513</v>
      </c>
      <c r="Q209">
        <v>-5.0709864803089459</v>
      </c>
      <c r="R209">
        <v>0.63219525071143323</v>
      </c>
      <c r="S209">
        <v>11.445289142866329</v>
      </c>
      <c r="T209">
        <v>15.713466449609442</v>
      </c>
      <c r="U209">
        <v>16.66521973688377</v>
      </c>
      <c r="V209">
        <v>6.2238537818869304</v>
      </c>
      <c r="W209">
        <v>-5.930986722266212</v>
      </c>
      <c r="X209">
        <v>-5.0185993290549931</v>
      </c>
      <c r="Y209">
        <v>1.524310148254358</v>
      </c>
      <c r="Z209">
        <v>7.4375636549794564</v>
      </c>
      <c r="AA209">
        <v>5.9586664335353703</v>
      </c>
      <c r="AB209">
        <v>2.0625016939774099</v>
      </c>
      <c r="AC209">
        <v>-5.0089067688753488</v>
      </c>
      <c r="AD209">
        <v>-6.2810435795951776</v>
      </c>
      <c r="AE209">
        <v>5.4138110118287557</v>
      </c>
      <c r="AF209">
        <v>14.220884597781549</v>
      </c>
      <c r="AG209">
        <v>-0.33109181834542767</v>
      </c>
      <c r="AH209">
        <v>8.9313936869602344</v>
      </c>
      <c r="AI209">
        <v>-5.4700537761547849</v>
      </c>
      <c r="AJ209">
        <v>7.5109106258898066</v>
      </c>
      <c r="AK209">
        <v>6.5778613849960266</v>
      </c>
      <c r="AL209">
        <v>4.5687491895471339</v>
      </c>
      <c r="AM209">
        <v>1.0062282425578957</v>
      </c>
      <c r="AN209">
        <v>5.9970923202021567</v>
      </c>
      <c r="AO209">
        <v>5.9191247578958155</v>
      </c>
      <c r="AP209">
        <v>10.566736309579071</v>
      </c>
      <c r="AQ209">
        <v>4.3085041036331546</v>
      </c>
      <c r="AR209">
        <v>3.1040956799636632</v>
      </c>
      <c r="AS209">
        <v>6.3458677686997902</v>
      </c>
      <c r="AT209">
        <v>6.5003604206974614</v>
      </c>
      <c r="AU209">
        <v>6.4272739013716489</v>
      </c>
      <c r="AV209">
        <v>7.734591717043898</v>
      </c>
      <c r="AW209">
        <v>3.8833072911333772</v>
      </c>
      <c r="AX209">
        <v>7.4897381421595668</v>
      </c>
      <c r="AY209">
        <v>10.064308001723859</v>
      </c>
      <c r="AZ209">
        <v>11.521910033371199</v>
      </c>
      <c r="BA209">
        <v>7.8019633343938182</v>
      </c>
      <c r="BB209">
        <v>3.2418475722429463</v>
      </c>
      <c r="BC209">
        <v>3.4693350926497288</v>
      </c>
      <c r="BD209">
        <v>-1.9677289787899639</v>
      </c>
      <c r="BE209">
        <v>0.52155926664170238</v>
      </c>
      <c r="BF209">
        <v>4.3947111321865862</v>
      </c>
      <c r="BG209">
        <v>2.6794118127803728</v>
      </c>
      <c r="BH209">
        <v>4.9060451745281739</v>
      </c>
      <c r="BI209">
        <v>4.7000000420141816</v>
      </c>
      <c r="BJ209">
        <v>4.2830710040181259</v>
      </c>
    </row>
    <row r="210" spans="1:62">
      <c r="A210" t="s">
        <v>341</v>
      </c>
      <c r="B210" t="s">
        <v>585</v>
      </c>
      <c r="C210" t="s">
        <v>639</v>
      </c>
      <c r="D210" t="s">
        <v>641</v>
      </c>
      <c r="F210">
        <v>2.9934482549991799</v>
      </c>
      <c r="G210">
        <v>-0.13623536124737257</v>
      </c>
      <c r="H210">
        <v>1.8644785677280424</v>
      </c>
      <c r="I210">
        <v>3.8839271039896204</v>
      </c>
      <c r="J210">
        <v>1.3321894904170222</v>
      </c>
      <c r="K210">
        <v>2.876760974893557</v>
      </c>
      <c r="L210">
        <v>-1.2197928652180678</v>
      </c>
      <c r="M210">
        <v>6.2907735329454511</v>
      </c>
      <c r="N210">
        <v>-6.5541429211202313</v>
      </c>
      <c r="O210">
        <v>8.5620455105251665</v>
      </c>
      <c r="P210">
        <v>-0.14044943878060678</v>
      </c>
      <c r="Q210">
        <v>6.3832089162883392</v>
      </c>
      <c r="R210">
        <v>-5.5832401080111538</v>
      </c>
      <c r="S210">
        <v>4.2007755260263338</v>
      </c>
      <c r="T210">
        <v>7.5356625991019826</v>
      </c>
      <c r="U210">
        <v>8.9205037042522974</v>
      </c>
      <c r="V210">
        <v>-2.6829053050603591</v>
      </c>
      <c r="W210">
        <v>-3.9539312615408022</v>
      </c>
      <c r="X210">
        <v>7.0016856151470961</v>
      </c>
      <c r="Y210">
        <v>-3.3106477284185019</v>
      </c>
      <c r="Z210">
        <v>5.0695164332758509</v>
      </c>
      <c r="AA210">
        <v>7.8430646277022049</v>
      </c>
      <c r="AB210">
        <v>-5.3263927192698048</v>
      </c>
      <c r="AC210">
        <v>3.7457643603592885</v>
      </c>
      <c r="AD210">
        <v>3.2834706917498977</v>
      </c>
      <c r="AE210">
        <v>3.1133397128373588</v>
      </c>
      <c r="AF210">
        <v>6.0943745888844916</v>
      </c>
      <c r="AG210">
        <v>-0.59243100148822236</v>
      </c>
      <c r="AH210">
        <v>3.9778560861175549</v>
      </c>
      <c r="AI210">
        <v>-0.67563814968586655</v>
      </c>
      <c r="AJ210">
        <v>2.5558254366751214</v>
      </c>
      <c r="AK210">
        <v>1.2426472271852589</v>
      </c>
      <c r="AL210">
        <v>1.3007804065253907</v>
      </c>
      <c r="AM210">
        <v>-1.7328657589985141E-2</v>
      </c>
      <c r="AN210">
        <v>5.3634728893866281</v>
      </c>
      <c r="AO210">
        <v>2.0121251110348055</v>
      </c>
      <c r="AP210">
        <v>3.1240332820560752</v>
      </c>
      <c r="AQ210">
        <v>5.8986725632540526</v>
      </c>
      <c r="AR210">
        <v>6.3598429810364934</v>
      </c>
      <c r="AS210">
        <v>3.1866390825781252</v>
      </c>
      <c r="AT210">
        <v>4.5809164415090464</v>
      </c>
      <c r="AU210">
        <v>0.65480364843956806</v>
      </c>
      <c r="AV210">
        <v>6.6832281771363142</v>
      </c>
      <c r="AW210">
        <v>5.8707722138835834</v>
      </c>
      <c r="AX210">
        <v>5.6226068571964873</v>
      </c>
      <c r="AY210">
        <v>2.4615702534971859</v>
      </c>
      <c r="AZ210">
        <v>4.938485083151491</v>
      </c>
      <c r="BA210">
        <v>3.6825244028335646</v>
      </c>
      <c r="BB210">
        <v>2.4231759171114788</v>
      </c>
      <c r="BC210">
        <v>4.1793630625505074</v>
      </c>
      <c r="BD210">
        <v>1.7611180480465976</v>
      </c>
      <c r="BE210">
        <v>4.4111802845008441</v>
      </c>
      <c r="BF210">
        <v>3.4554716510272669</v>
      </c>
      <c r="BG210">
        <v>4.0750833255525691</v>
      </c>
      <c r="BH210">
        <v>6.456907802051461</v>
      </c>
      <c r="BI210">
        <v>6.7418182009810721</v>
      </c>
      <c r="BJ210">
        <v>6.7870804502315139</v>
      </c>
    </row>
    <row r="211" spans="1:62">
      <c r="A211" t="s">
        <v>342</v>
      </c>
      <c r="B211" t="s">
        <v>586</v>
      </c>
      <c r="C211" t="s">
        <v>639</v>
      </c>
      <c r="D211" t="s">
        <v>641</v>
      </c>
      <c r="F211">
        <v>8.1376246862309358</v>
      </c>
      <c r="G211">
        <v>7.121762697033418</v>
      </c>
      <c r="H211">
        <v>9.9849108834507518</v>
      </c>
      <c r="I211">
        <v>-3.6804753259613676</v>
      </c>
      <c r="J211">
        <v>7.5972412611377678</v>
      </c>
      <c r="K211">
        <v>10.871902060316501</v>
      </c>
      <c r="L211">
        <v>12.283536667474635</v>
      </c>
      <c r="M211">
        <v>13.618120182928777</v>
      </c>
      <c r="N211">
        <v>13.724676128886969</v>
      </c>
      <c r="O211">
        <v>13.885640387840098</v>
      </c>
      <c r="P211">
        <v>12.081237028263445</v>
      </c>
      <c r="Q211">
        <v>13.526588782781516</v>
      </c>
      <c r="R211">
        <v>11.127953747747597</v>
      </c>
      <c r="S211">
        <v>6.4678872644137471</v>
      </c>
      <c r="T211">
        <v>4.6090050814181893</v>
      </c>
      <c r="U211">
        <v>7.4367192324543936</v>
      </c>
      <c r="V211">
        <v>7.4861519194644046</v>
      </c>
      <c r="W211">
        <v>8.7031858703185776</v>
      </c>
      <c r="X211">
        <v>9.4195569724619332</v>
      </c>
      <c r="Y211">
        <v>10.026774904931514</v>
      </c>
      <c r="Z211">
        <v>10.683842631273777</v>
      </c>
      <c r="AA211">
        <v>7.1724536201544851</v>
      </c>
      <c r="AB211">
        <v>8.5404835354318607</v>
      </c>
      <c r="AC211">
        <v>8.8005531816811811</v>
      </c>
      <c r="AD211">
        <v>-0.68704106276257448</v>
      </c>
      <c r="AE211">
        <v>1.3276340186731943</v>
      </c>
      <c r="AF211">
        <v>10.756881142503659</v>
      </c>
      <c r="AG211">
        <v>11.115188750005473</v>
      </c>
      <c r="AH211">
        <v>10.183178524387174</v>
      </c>
      <c r="AI211">
        <v>10.044210481060659</v>
      </c>
      <c r="AJ211">
        <v>6.6870762178446626</v>
      </c>
      <c r="AK211">
        <v>7.087600945189763</v>
      </c>
      <c r="AL211">
        <v>11.537387438732466</v>
      </c>
      <c r="AM211">
        <v>10.925456110902459</v>
      </c>
      <c r="AN211">
        <v>7.0280458499358787</v>
      </c>
      <c r="AO211">
        <v>7.5319339105958107</v>
      </c>
      <c r="AP211">
        <v>8.2911177078816678</v>
      </c>
      <c r="AQ211">
        <v>-2.2252297426660306</v>
      </c>
      <c r="AR211">
        <v>6.0952044934051059</v>
      </c>
      <c r="AS211">
        <v>8.897544417649101</v>
      </c>
      <c r="AT211">
        <v>-0.9522900659290201</v>
      </c>
      <c r="AU211">
        <v>4.2116865520360705</v>
      </c>
      <c r="AV211">
        <v>4.4353281470817194</v>
      </c>
      <c r="AW211">
        <v>9.5491754764571226</v>
      </c>
      <c r="AX211">
        <v>7.4891574588186813</v>
      </c>
      <c r="AY211">
        <v>8.8601961142316981</v>
      </c>
      <c r="AZ211">
        <v>9.1115271475623842</v>
      </c>
      <c r="BA211">
        <v>1.7876202280847622</v>
      </c>
      <c r="BB211">
        <v>-0.60338829836753405</v>
      </c>
      <c r="BC211">
        <v>15.24037703594152</v>
      </c>
      <c r="BD211">
        <v>6.3506732046763972</v>
      </c>
      <c r="BE211">
        <v>4.0832976502859282</v>
      </c>
      <c r="BF211">
        <v>5.1110872592460055</v>
      </c>
      <c r="BG211">
        <v>3.8838873053330616</v>
      </c>
      <c r="BH211">
        <v>2.2410579682545801</v>
      </c>
      <c r="BI211">
        <v>2.3970214579734233</v>
      </c>
      <c r="BJ211">
        <v>3.6185423359181641</v>
      </c>
    </row>
    <row r="212" spans="1:62">
      <c r="A212" t="s">
        <v>343</v>
      </c>
      <c r="B212" t="s">
        <v>587</v>
      </c>
      <c r="C212" t="s">
        <v>639</v>
      </c>
      <c r="D212" t="s">
        <v>641</v>
      </c>
      <c r="AJ212">
        <v>6.0041787312854495</v>
      </c>
      <c r="AK212">
        <v>12.690447334425173</v>
      </c>
      <c r="AL212">
        <v>3.9764584295941745</v>
      </c>
      <c r="AM212">
        <v>9.1938198755878489</v>
      </c>
      <c r="AN212">
        <v>8.2235920472818407</v>
      </c>
      <c r="AO212">
        <v>1.6051798346487658</v>
      </c>
      <c r="AP212">
        <v>-1.4396736264549759</v>
      </c>
      <c r="AQ212">
        <v>1.7838664012660246</v>
      </c>
      <c r="AR212">
        <v>-0.48260068212852048</v>
      </c>
      <c r="AS212">
        <v>-14.267483030619488</v>
      </c>
      <c r="AT212">
        <v>-7.978564432431881</v>
      </c>
      <c r="AU212">
        <v>-2.8000025218104696</v>
      </c>
      <c r="AV212">
        <v>6.5000018304439067</v>
      </c>
      <c r="AW212">
        <v>4.8983709460469242</v>
      </c>
      <c r="AX212">
        <v>5.4211932324131737</v>
      </c>
      <c r="AY212">
        <v>6.9466499983106473</v>
      </c>
      <c r="AZ212">
        <v>7.3200012637032472</v>
      </c>
      <c r="BA212">
        <v>7.0944951427730558</v>
      </c>
      <c r="BB212">
        <v>-4.727872457394156</v>
      </c>
      <c r="BC212">
        <v>6.8090449603589036</v>
      </c>
      <c r="BD212">
        <v>13.195632659974606</v>
      </c>
      <c r="BE212">
        <v>4.5553942994290395</v>
      </c>
      <c r="BF212">
        <v>3.0178494435099168</v>
      </c>
      <c r="BG212">
        <v>2.2500907105713139</v>
      </c>
      <c r="BH212">
        <v>2.5422402006933851</v>
      </c>
      <c r="BI212">
        <v>3.4566062327593414</v>
      </c>
      <c r="BJ212">
        <v>3.238417147329244</v>
      </c>
    </row>
    <row r="213" spans="1:62">
      <c r="A213" t="s">
        <v>344</v>
      </c>
      <c r="B213" t="s">
        <v>588</v>
      </c>
      <c r="C213" t="s">
        <v>639</v>
      </c>
      <c r="D213" t="s">
        <v>641</v>
      </c>
      <c r="F213">
        <v>1.8090435500572255</v>
      </c>
      <c r="G213">
        <v>4.5409670642764439</v>
      </c>
      <c r="H213">
        <v>1.6997151729227795</v>
      </c>
      <c r="I213">
        <v>6.6852387905255881</v>
      </c>
      <c r="J213">
        <v>7.1801557915249816</v>
      </c>
      <c r="K213">
        <v>1.6999999980082237</v>
      </c>
      <c r="L213">
        <v>3.6281553320890225E-2</v>
      </c>
      <c r="M213">
        <v>2.0199238329879421</v>
      </c>
      <c r="N213">
        <v>8.5254468016975977</v>
      </c>
      <c r="O213">
        <v>8.620493239716879</v>
      </c>
      <c r="P213">
        <v>3.465916492276861</v>
      </c>
      <c r="Q213">
        <v>0.90023465027167049</v>
      </c>
      <c r="R213">
        <v>2.2566182498726022</v>
      </c>
      <c r="S213">
        <v>3.4998283200315257</v>
      </c>
      <c r="T213">
        <v>1.6692165238664529</v>
      </c>
      <c r="U213">
        <v>-0.44917634153229358</v>
      </c>
      <c r="V213">
        <v>4.6675809840749594E-2</v>
      </c>
      <c r="W213">
        <v>2.4063321661992774</v>
      </c>
      <c r="X213">
        <v>4.5112656074807234</v>
      </c>
      <c r="Y213">
        <v>4.8435037562916108</v>
      </c>
      <c r="Z213">
        <v>2.8814285650171172</v>
      </c>
      <c r="AA213">
        <v>4.7817555346547351</v>
      </c>
      <c r="AB213">
        <v>-2.1028016174281703</v>
      </c>
      <c r="AC213">
        <v>4.0930342669799984</v>
      </c>
      <c r="AD213">
        <v>-5.311340498476568</v>
      </c>
      <c r="AE213">
        <v>1.2360469106910301</v>
      </c>
      <c r="AF213">
        <v>7.2312687313393695</v>
      </c>
      <c r="AG213">
        <v>-7.0799999995221299</v>
      </c>
      <c r="AH213">
        <v>0.72999999869576015</v>
      </c>
      <c r="AI213">
        <v>3.3499979838772305</v>
      </c>
      <c r="AJ213">
        <v>2.3519606446944721</v>
      </c>
      <c r="AK213">
        <v>-19.012909633684927</v>
      </c>
      <c r="AL213">
        <v>1.3745493787097729</v>
      </c>
      <c r="AM213">
        <v>-1.947384334568028</v>
      </c>
      <c r="AN213">
        <v>-7.9997532856654487</v>
      </c>
      <c r="AO213">
        <v>1.7538213991709739</v>
      </c>
      <c r="AP213">
        <v>-5.8770820148606191</v>
      </c>
      <c r="AQ213">
        <v>1.7850142812972223</v>
      </c>
      <c r="AR213">
        <v>-1.9792855883144256</v>
      </c>
      <c r="AS213">
        <v>6.6527278847047882</v>
      </c>
      <c r="AT213">
        <v>-6.3454551530480074</v>
      </c>
      <c r="AU213">
        <v>26.417316599452832</v>
      </c>
      <c r="AV213">
        <v>9.3131209696420285</v>
      </c>
      <c r="AW213">
        <v>6.5979448590373124</v>
      </c>
      <c r="AX213">
        <v>4.5050956724012252</v>
      </c>
      <c r="AY213">
        <v>4.2239142787641697</v>
      </c>
      <c r="AZ213">
        <v>8.0581451530537436</v>
      </c>
      <c r="BA213">
        <v>5.3982852091250919</v>
      </c>
      <c r="BB213">
        <v>3.1880512151915212</v>
      </c>
      <c r="BC213">
        <v>5.3464660527989878</v>
      </c>
      <c r="BD213">
        <v>6.3150450361738564</v>
      </c>
      <c r="BE213">
        <v>15.181769083311991</v>
      </c>
      <c r="BF213">
        <v>20.715768285833548</v>
      </c>
      <c r="BG213">
        <v>4.5567723661827699</v>
      </c>
      <c r="BH213">
        <v>-20.598770715339171</v>
      </c>
      <c r="BI213">
        <v>6.0554740288620366</v>
      </c>
      <c r="BJ213">
        <v>4.157662051489325</v>
      </c>
    </row>
    <row r="214" spans="1:62">
      <c r="A214" t="s">
        <v>345</v>
      </c>
      <c r="B214" t="s">
        <v>589</v>
      </c>
      <c r="C214" t="s">
        <v>639</v>
      </c>
      <c r="D214" t="s">
        <v>641</v>
      </c>
      <c r="K214">
        <v>7.1611377395999654</v>
      </c>
      <c r="L214">
        <v>5.4368488513233189</v>
      </c>
      <c r="M214">
        <v>3.236692384166588</v>
      </c>
      <c r="N214">
        <v>3.4854188187090926</v>
      </c>
      <c r="O214">
        <v>2.9772950912029472</v>
      </c>
      <c r="P214">
        <v>3.8582575147096776</v>
      </c>
      <c r="Q214">
        <v>6.1175336861255545</v>
      </c>
      <c r="R214">
        <v>4.8616735061875147</v>
      </c>
      <c r="S214">
        <v>5.3360011006412122</v>
      </c>
      <c r="T214">
        <v>2.9235318878657353</v>
      </c>
      <c r="U214">
        <v>5.0492601767628003</v>
      </c>
      <c r="V214">
        <v>6.7800617299962767</v>
      </c>
      <c r="W214">
        <v>5.3227658365974548</v>
      </c>
      <c r="X214">
        <v>-4.1802654369742811</v>
      </c>
      <c r="Y214">
        <v>-11.771317655275809</v>
      </c>
      <c r="Z214">
        <v>-10.450936667893458</v>
      </c>
      <c r="AA214">
        <v>-6.305793521119341</v>
      </c>
      <c r="AB214">
        <v>1.535013738824361</v>
      </c>
      <c r="AC214">
        <v>1.336955744283074</v>
      </c>
      <c r="AD214">
        <v>0.61659546702790635</v>
      </c>
      <c r="AE214">
        <v>0.18939498356931495</v>
      </c>
      <c r="AF214">
        <v>2.513588520677132</v>
      </c>
      <c r="AG214">
        <v>1.877456711169188</v>
      </c>
      <c r="AH214">
        <v>0.96219182619410049</v>
      </c>
      <c r="AI214">
        <v>4.8315603853172036</v>
      </c>
      <c r="AJ214">
        <v>1.4943587482696898</v>
      </c>
      <c r="AK214">
        <v>7.0180462721029642</v>
      </c>
      <c r="AL214">
        <v>5.8192348015475375</v>
      </c>
      <c r="AM214">
        <v>4.6897843616211503</v>
      </c>
      <c r="AN214">
        <v>4.7349595744403246</v>
      </c>
      <c r="AO214">
        <v>0.81768048079078426</v>
      </c>
      <c r="AP214">
        <v>3.1349395884716813</v>
      </c>
      <c r="AQ214">
        <v>2.6541739307948404</v>
      </c>
      <c r="AR214">
        <v>2.1605166754059155</v>
      </c>
      <c r="AS214">
        <v>1.1260570502989964</v>
      </c>
      <c r="AT214">
        <v>0.87731889202349578</v>
      </c>
      <c r="AU214">
        <v>1.5808622652591708</v>
      </c>
      <c r="AV214">
        <v>1.562231081648946</v>
      </c>
      <c r="AW214">
        <v>0.8907860516684849</v>
      </c>
      <c r="AX214">
        <v>2.7074677675285983</v>
      </c>
      <c r="AY214">
        <v>4.3428953774494232</v>
      </c>
      <c r="AZ214">
        <v>1.860579145291922</v>
      </c>
      <c r="BA214">
        <v>2.1272250693554327</v>
      </c>
      <c r="BB214">
        <v>-2.0833942204352383</v>
      </c>
      <c r="BC214">
        <v>2.1062131232559693</v>
      </c>
      <c r="BD214">
        <v>3.8118147780557194</v>
      </c>
      <c r="BE214">
        <v>2.8140746901540297</v>
      </c>
      <c r="BF214">
        <v>2.3751943413880241</v>
      </c>
      <c r="BG214">
        <v>1.9792567333241777</v>
      </c>
      <c r="BH214">
        <v>2.3776289545505165</v>
      </c>
      <c r="BI214">
        <v>2.5805773663173142</v>
      </c>
      <c r="BJ214">
        <v>2.3225974376235712</v>
      </c>
    </row>
    <row r="215" spans="1:62">
      <c r="A215" t="s">
        <v>346</v>
      </c>
      <c r="B215" t="s">
        <v>590</v>
      </c>
      <c r="C215" t="s">
        <v>639</v>
      </c>
      <c r="D215" t="s">
        <v>641</v>
      </c>
      <c r="AQ215">
        <v>7.512953367875653</v>
      </c>
      <c r="AR215">
        <v>8.9959839357429416</v>
      </c>
      <c r="AS215">
        <v>2.210759027266036</v>
      </c>
      <c r="AT215">
        <v>5.5515501081470688</v>
      </c>
      <c r="AU215">
        <v>0.34153005464480657</v>
      </c>
      <c r="AV215">
        <v>3.8801906058543238</v>
      </c>
      <c r="AW215">
        <v>4.5871559633027488</v>
      </c>
      <c r="AX215">
        <v>2.3809523809523796</v>
      </c>
      <c r="AY215">
        <v>3.8555691554467586</v>
      </c>
      <c r="AZ215">
        <v>7.1302298173246896</v>
      </c>
      <c r="BA215">
        <v>1.6501650165016599</v>
      </c>
      <c r="BB215">
        <v>-12.824675324675326</v>
      </c>
      <c r="BC215">
        <v>-4.6554934823091401</v>
      </c>
      <c r="BD215">
        <v>-9.4401041666666572</v>
      </c>
      <c r="BE215">
        <v>-7.5485262401150237</v>
      </c>
      <c r="BF215">
        <v>-3.0326594090202263</v>
      </c>
      <c r="BG215">
        <v>-0.88211708099437658</v>
      </c>
      <c r="BH215">
        <v>0.48543689320385397</v>
      </c>
      <c r="BI215">
        <v>0.96618357487925266</v>
      </c>
      <c r="BJ215">
        <v>1.2360446570972812</v>
      </c>
    </row>
    <row r="216" spans="1:62">
      <c r="A216" t="s">
        <v>347</v>
      </c>
      <c r="B216" t="s">
        <v>591</v>
      </c>
      <c r="C216" t="s">
        <v>639</v>
      </c>
      <c r="D216" t="s">
        <v>641</v>
      </c>
      <c r="F216">
        <v>-3.2619812023409622</v>
      </c>
      <c r="G216">
        <v>7.0766554341688419</v>
      </c>
      <c r="H216">
        <v>2.8088025700939738</v>
      </c>
      <c r="I216">
        <v>-6.1106233303427047</v>
      </c>
      <c r="J216">
        <v>-5.9436814925390422</v>
      </c>
      <c r="K216">
        <v>9.0986547077214368</v>
      </c>
      <c r="L216">
        <v>5.9409436166138789</v>
      </c>
      <c r="M216">
        <v>2.029977324836139</v>
      </c>
      <c r="N216">
        <v>-1.6995697173317126</v>
      </c>
      <c r="O216">
        <v>4.5814079214509604</v>
      </c>
      <c r="P216">
        <v>2.6290223397552381</v>
      </c>
      <c r="Q216">
        <v>10.100846049171054</v>
      </c>
      <c r="R216">
        <v>-1.9512984775573443</v>
      </c>
      <c r="S216">
        <v>-18.266378741832639</v>
      </c>
      <c r="T216">
        <v>30.073698584818743</v>
      </c>
      <c r="U216">
        <v>-1.0167167010779821</v>
      </c>
      <c r="V216">
        <v>23.307490511749592</v>
      </c>
      <c r="W216">
        <v>3.7274890874143409</v>
      </c>
      <c r="X216">
        <v>-2.7084658486775197</v>
      </c>
      <c r="Y216">
        <v>-3.9013900443195979</v>
      </c>
      <c r="Z216">
        <v>5.6626996605128426</v>
      </c>
      <c r="AA216">
        <v>4.0722945781459998</v>
      </c>
      <c r="AB216">
        <v>-8.7536692749918927</v>
      </c>
      <c r="AC216">
        <v>3.5549461490183916</v>
      </c>
      <c r="AD216">
        <v>8.1524367140727918</v>
      </c>
      <c r="AE216">
        <v>3.3527550394146317</v>
      </c>
      <c r="AF216">
        <v>5.0969044874901357</v>
      </c>
      <c r="AG216">
        <v>-0.55326992818058329</v>
      </c>
      <c r="AH216">
        <v>-0.17591181769063269</v>
      </c>
      <c r="AI216">
        <v>-1.4840756842422138</v>
      </c>
    </row>
    <row r="217" spans="1:62">
      <c r="A217" t="s">
        <v>348</v>
      </c>
      <c r="B217" t="s">
        <v>592</v>
      </c>
      <c r="C217" t="s">
        <v>639</v>
      </c>
      <c r="D217" t="s">
        <v>641</v>
      </c>
      <c r="AO217">
        <v>2.4261550210861884</v>
      </c>
      <c r="AP217">
        <v>7.1848328477738903</v>
      </c>
      <c r="AQ217">
        <v>2.4304566313344793</v>
      </c>
      <c r="AR217">
        <v>-12.146587402800293</v>
      </c>
      <c r="AS217">
        <v>7.759209405423988</v>
      </c>
      <c r="AT217">
        <v>4.9927140314511433</v>
      </c>
      <c r="AU217">
        <v>7.1157880870566146</v>
      </c>
      <c r="AV217">
        <v>4.4154140593272189</v>
      </c>
      <c r="AW217">
        <v>9.0465130621159489</v>
      </c>
      <c r="AX217">
        <v>5.5404269738619263</v>
      </c>
      <c r="AY217">
        <v>4.9043488556702641</v>
      </c>
      <c r="AZ217">
        <v>5.8887600784225214</v>
      </c>
      <c r="BA217">
        <v>5.3666834239977703</v>
      </c>
      <c r="BB217">
        <v>-3.1159716917240985</v>
      </c>
      <c r="BC217">
        <v>0.5844780879253193</v>
      </c>
      <c r="BD217">
        <v>1.401465735866438</v>
      </c>
      <c r="BE217">
        <v>-1.015270387613171</v>
      </c>
      <c r="BF217">
        <v>2.5717341072906805</v>
      </c>
      <c r="BG217">
        <v>-1.8313011070927985</v>
      </c>
      <c r="BH217">
        <v>0.75771515311595294</v>
      </c>
      <c r="BI217">
        <v>2.7973237185905759</v>
      </c>
      <c r="BJ217">
        <v>1.8674288961869649</v>
      </c>
    </row>
    <row r="218" spans="1:62">
      <c r="A218" t="s">
        <v>1277</v>
      </c>
      <c r="B218" t="s">
        <v>593</v>
      </c>
      <c r="C218" t="s">
        <v>639</v>
      </c>
      <c r="D218" t="s">
        <v>641</v>
      </c>
      <c r="F218">
        <v>1.4611432906523021</v>
      </c>
      <c r="G218">
        <v>5.893251673918499</v>
      </c>
      <c r="H218">
        <v>6.3022164773683471</v>
      </c>
      <c r="I218">
        <v>5.3757946270792871</v>
      </c>
      <c r="J218">
        <v>4.9723158863964443</v>
      </c>
      <c r="K218">
        <v>1.6319879516106539</v>
      </c>
      <c r="L218">
        <v>-0.37579481321475328</v>
      </c>
      <c r="M218">
        <v>3.055218495620494</v>
      </c>
      <c r="N218">
        <v>8.9377884630033435</v>
      </c>
      <c r="O218">
        <v>9.8189333082263914</v>
      </c>
      <c r="P218">
        <v>7.4342122479831261</v>
      </c>
      <c r="Q218">
        <v>2.6533873403905517</v>
      </c>
      <c r="R218">
        <v>4.3552071833565122</v>
      </c>
      <c r="S218">
        <v>7.8810082199809273</v>
      </c>
      <c r="T218">
        <v>-4.4113331068359685E-2</v>
      </c>
      <c r="U218">
        <v>5.2293078896409781</v>
      </c>
      <c r="V218">
        <v>2.3727040843343161</v>
      </c>
      <c r="W218">
        <v>-0.24800792018469053</v>
      </c>
      <c r="X218">
        <v>4.0208549679630323</v>
      </c>
      <c r="Y218">
        <v>3.997857190932038</v>
      </c>
      <c r="Z218">
        <v>-0.27669353810007635</v>
      </c>
      <c r="AA218">
        <v>0.23375321822631179</v>
      </c>
      <c r="AB218">
        <v>-1.2342630429027679</v>
      </c>
      <c r="AC218">
        <v>2.2999776744582192</v>
      </c>
      <c r="AD218">
        <v>2.2741198054564364</v>
      </c>
      <c r="AE218">
        <v>-0.41678582695182342</v>
      </c>
      <c r="AF218">
        <v>-0.15603082947232849</v>
      </c>
      <c r="AG218">
        <v>4.406136893035864</v>
      </c>
      <c r="AH218">
        <v>3.2719220541415552</v>
      </c>
      <c r="AI218">
        <v>2.2763971348154257</v>
      </c>
      <c r="AJ218">
        <v>0.14383035445892745</v>
      </c>
      <c r="AK218">
        <v>-1.3353583595718703</v>
      </c>
      <c r="AL218">
        <v>0.18575392488170905</v>
      </c>
      <c r="AM218">
        <v>1.8466725342157275</v>
      </c>
      <c r="AN218">
        <v>3.301218383878421</v>
      </c>
      <c r="AO218">
        <v>5.2824589342014718</v>
      </c>
      <c r="AP218">
        <v>3.5867512441948577</v>
      </c>
      <c r="AQ218">
        <v>2.3830120786646205</v>
      </c>
      <c r="AR218">
        <v>2.1330454004542219</v>
      </c>
      <c r="AS218">
        <v>3.5901846555586303</v>
      </c>
      <c r="AT218">
        <v>3.942969938504632</v>
      </c>
      <c r="AU218">
        <v>3.8128303674573374</v>
      </c>
      <c r="AV218">
        <v>4.858780165876027</v>
      </c>
      <c r="AW218">
        <v>11.679314829884603</v>
      </c>
      <c r="AX218">
        <v>5.6287550191798061</v>
      </c>
      <c r="AY218">
        <v>6.976827062181215</v>
      </c>
      <c r="AZ218">
        <v>7.1585894385776072</v>
      </c>
      <c r="BA218">
        <v>5.3981770272619514</v>
      </c>
      <c r="BB218">
        <v>2.8592518061562515</v>
      </c>
      <c r="BC218">
        <v>5.4038210170826488</v>
      </c>
      <c r="BD218">
        <v>4.4674588926349941</v>
      </c>
      <c r="BE218">
        <v>4.3084048976942597</v>
      </c>
      <c r="BF218">
        <v>4.8010043614138453</v>
      </c>
      <c r="BG218">
        <v>4.6849386401427608</v>
      </c>
      <c r="BH218">
        <v>3.1051547349929507</v>
      </c>
      <c r="BI218">
        <v>1.3233577853822567</v>
      </c>
      <c r="BJ218">
        <v>2.6129718042529788</v>
      </c>
    </row>
    <row r="219" spans="1:62">
      <c r="A219" t="s">
        <v>349</v>
      </c>
      <c r="B219" t="s">
        <v>594</v>
      </c>
      <c r="C219" t="s">
        <v>639</v>
      </c>
      <c r="D219" t="s">
        <v>641</v>
      </c>
      <c r="BE219">
        <v>-52.427542920435663</v>
      </c>
      <c r="BF219">
        <v>29.323502781011513</v>
      </c>
      <c r="BG219">
        <v>2.9205841168233633</v>
      </c>
      <c r="BH219">
        <v>-0.17492711370262271</v>
      </c>
      <c r="BI219">
        <v>-13.833722741433021</v>
      </c>
    </row>
    <row r="220" spans="1:62">
      <c r="A220" t="s">
        <v>1278</v>
      </c>
      <c r="B220" t="s">
        <v>595</v>
      </c>
      <c r="C220" t="s">
        <v>639</v>
      </c>
      <c r="D220" t="s">
        <v>641</v>
      </c>
      <c r="F220">
        <v>1.4576815065386626</v>
      </c>
      <c r="G220">
        <v>5.8945385832587505</v>
      </c>
      <c r="H220">
        <v>6.3042243019051654</v>
      </c>
      <c r="I220">
        <v>5.3760895315905373</v>
      </c>
      <c r="J220">
        <v>4.9690252616814519</v>
      </c>
      <c r="K220">
        <v>1.6382933414530498</v>
      </c>
      <c r="L220">
        <v>-0.37528783288237832</v>
      </c>
      <c r="M220">
        <v>3.0578129460913743</v>
      </c>
      <c r="N220">
        <v>8.9324082817350643</v>
      </c>
      <c r="O220">
        <v>9.8184099623525753</v>
      </c>
      <c r="P220">
        <v>7.4388119580839316</v>
      </c>
      <c r="Q220">
        <v>2.6555409327775834</v>
      </c>
      <c r="R220">
        <v>4.3580744883003604</v>
      </c>
      <c r="S220">
        <v>7.8768136157711979</v>
      </c>
      <c r="T220">
        <v>-4.2184292900188325E-2</v>
      </c>
      <c r="U220">
        <v>5.2361367003127555</v>
      </c>
      <c r="V220">
        <v>2.366883640352043</v>
      </c>
      <c r="W220">
        <v>-0.23467792562217937</v>
      </c>
      <c r="X220">
        <v>4.0297608556492293</v>
      </c>
      <c r="Y220">
        <v>3.9909139022741016</v>
      </c>
      <c r="Z220">
        <v>-0.28251977252834592</v>
      </c>
      <c r="AA220">
        <v>0.23285433603254546</v>
      </c>
      <c r="AB220">
        <v>-1.2345723799535762</v>
      </c>
      <c r="AC220">
        <v>2.3014107899044944</v>
      </c>
      <c r="AD220">
        <v>2.2799807233520681</v>
      </c>
      <c r="AE220">
        <v>-0.4166131834193294</v>
      </c>
      <c r="AF220">
        <v>-0.15275975260547625</v>
      </c>
      <c r="AG220">
        <v>4.4068799063752238</v>
      </c>
      <c r="AH220">
        <v>3.2778125721363978</v>
      </c>
      <c r="AI220">
        <v>2.2801729155681443</v>
      </c>
      <c r="AJ220">
        <v>0.14602040472404099</v>
      </c>
      <c r="AK220">
        <v>-1.328060990177562</v>
      </c>
      <c r="AL220">
        <v>0.19134978779817402</v>
      </c>
      <c r="AM220">
        <v>1.8440622079078253</v>
      </c>
      <c r="AN220">
        <v>3.2972518613005377</v>
      </c>
      <c r="AO220">
        <v>5.2821221787932018</v>
      </c>
      <c r="AP220">
        <v>3.5944526293374395</v>
      </c>
      <c r="AQ220">
        <v>2.3889955187607512</v>
      </c>
      <c r="AR220">
        <v>2.1327707240966731</v>
      </c>
      <c r="AS220">
        <v>3.5880059374734401</v>
      </c>
      <c r="AT220">
        <v>3.936578415142364</v>
      </c>
      <c r="AU220">
        <v>3.8103162517967348</v>
      </c>
      <c r="AV220">
        <v>4.8486492147335127</v>
      </c>
      <c r="AW220">
        <v>11.667019165540694</v>
      </c>
      <c r="AX220">
        <v>5.6312412476939642</v>
      </c>
      <c r="AY220">
        <v>6.9786727044346861</v>
      </c>
      <c r="AZ220">
        <v>7.1611246100325729</v>
      </c>
      <c r="BA220">
        <v>5.3921362885103434</v>
      </c>
      <c r="BB220">
        <v>2.856304797770477</v>
      </c>
      <c r="BC220">
        <v>5.4042149285515819</v>
      </c>
      <c r="BD220">
        <v>4.4699158759731148</v>
      </c>
      <c r="BE220">
        <v>4.306140037056494</v>
      </c>
      <c r="BF220">
        <v>4.8018824427967388</v>
      </c>
      <c r="BG220">
        <v>4.6848071566079028</v>
      </c>
      <c r="BH220">
        <v>3.1064896766535242</v>
      </c>
      <c r="BI220">
        <v>1.3257155948089832</v>
      </c>
      <c r="BJ220">
        <v>2.6141855283740227</v>
      </c>
    </row>
    <row r="221" spans="1:62">
      <c r="A221" t="s">
        <v>350</v>
      </c>
      <c r="B221" t="s">
        <v>596</v>
      </c>
      <c r="C221" t="s">
        <v>639</v>
      </c>
      <c r="D221" t="s">
        <v>641</v>
      </c>
      <c r="AQ221">
        <v>3.7379761429472182</v>
      </c>
      <c r="AR221">
        <v>2.9719604000033115</v>
      </c>
      <c r="AS221">
        <v>4.4118848725481712</v>
      </c>
      <c r="AT221">
        <v>3.7229758872556289</v>
      </c>
      <c r="AU221">
        <v>4.3166428776870021</v>
      </c>
      <c r="AV221">
        <v>4.5387324923175072</v>
      </c>
      <c r="AW221">
        <v>8.2377150233286329</v>
      </c>
      <c r="AX221">
        <v>5.4414991580720624</v>
      </c>
      <c r="AY221">
        <v>10.088407780751638</v>
      </c>
      <c r="AZ221">
        <v>8.4711325310386343</v>
      </c>
      <c r="BA221">
        <v>6.2475803618042107</v>
      </c>
      <c r="BB221">
        <v>0.8635460182032233</v>
      </c>
      <c r="BC221">
        <v>7.0257179822024654</v>
      </c>
      <c r="BD221">
        <v>6.5426909804641014</v>
      </c>
      <c r="BE221">
        <v>3.2712900793136441</v>
      </c>
      <c r="BF221">
        <v>2.7037485790489342</v>
      </c>
      <c r="BG221">
        <v>2.5846396881116505</v>
      </c>
      <c r="BH221">
        <v>2.4866216143441164</v>
      </c>
      <c r="BI221">
        <v>1.5954440270082131</v>
      </c>
      <c r="BJ221">
        <v>1.9549595817074845</v>
      </c>
    </row>
    <row r="222" spans="1:62">
      <c r="A222" t="s">
        <v>351</v>
      </c>
      <c r="B222" t="s">
        <v>597</v>
      </c>
      <c r="C222" t="s">
        <v>639</v>
      </c>
      <c r="D222" t="s">
        <v>641</v>
      </c>
      <c r="AU222">
        <v>2.3768774742280812</v>
      </c>
      <c r="AV222">
        <v>6.5734726993345447</v>
      </c>
      <c r="AW222">
        <v>3.8322270846451261</v>
      </c>
      <c r="AX222">
        <v>7.0937704467562526</v>
      </c>
      <c r="AY222">
        <v>9.1156465459020666</v>
      </c>
      <c r="AZ222">
        <v>3.2536049123670807</v>
      </c>
      <c r="BA222">
        <v>8.1861718189639561</v>
      </c>
      <c r="BB222">
        <v>2.4262813439985109</v>
      </c>
      <c r="BC222">
        <v>6.6719853199217454</v>
      </c>
      <c r="BD222">
        <v>4.3982016882657007</v>
      </c>
      <c r="BE222">
        <v>3.1419758486854903</v>
      </c>
      <c r="BF222">
        <v>4.8147943869875149</v>
      </c>
      <c r="BG222">
        <v>6.5499331020344442</v>
      </c>
      <c r="BH222">
        <v>3.8199885352130423</v>
      </c>
      <c r="BI222">
        <v>4.179209268018198</v>
      </c>
      <c r="BJ222">
        <v>3.8749602212071466</v>
      </c>
    </row>
    <row r="223" spans="1:62">
      <c r="A223" t="s">
        <v>352</v>
      </c>
      <c r="B223" t="s">
        <v>598</v>
      </c>
      <c r="C223" t="s">
        <v>639</v>
      </c>
      <c r="D223" t="s">
        <v>641</v>
      </c>
      <c r="U223">
        <v>-3.5720948494875131</v>
      </c>
      <c r="V223">
        <v>10.091250982863073</v>
      </c>
      <c r="W223">
        <v>7.6134975151731794</v>
      </c>
      <c r="X223">
        <v>-6.0266735791359309</v>
      </c>
      <c r="Y223">
        <v>-5.201990164132269</v>
      </c>
      <c r="Z223">
        <v>0.25488389394881494</v>
      </c>
      <c r="AA223">
        <v>-2.0172160349970056</v>
      </c>
      <c r="AB223">
        <v>-3.0424179682779879</v>
      </c>
      <c r="AC223">
        <v>-3.9043285652099655</v>
      </c>
      <c r="AD223">
        <v>-1.8579420827860105</v>
      </c>
      <c r="AE223">
        <v>-3.5454489370102067</v>
      </c>
      <c r="AF223">
        <v>-14.163445186259082</v>
      </c>
      <c r="AG223">
        <v>8.772386501792397</v>
      </c>
      <c r="AH223">
        <v>11.018512463172542</v>
      </c>
      <c r="AI223">
        <v>-0.48863725934067759</v>
      </c>
      <c r="AJ223">
        <v>2.7821098800995543</v>
      </c>
      <c r="AK223">
        <v>-0.20142815951112425</v>
      </c>
      <c r="AL223">
        <v>-7.2546213460207127</v>
      </c>
      <c r="AM223">
        <v>3.24717490502033</v>
      </c>
      <c r="AN223">
        <v>1.0964884685746483</v>
      </c>
      <c r="AO223">
        <v>1.2743772735680352</v>
      </c>
      <c r="AP223">
        <v>5.7364918356175707</v>
      </c>
      <c r="AQ223">
        <v>1.5642012579961033</v>
      </c>
      <c r="AR223">
        <v>-0.8710576273418269</v>
      </c>
      <c r="AS223">
        <v>-6.8687217740190931E-2</v>
      </c>
      <c r="AT223">
        <v>4.553077415347957</v>
      </c>
      <c r="AU223">
        <v>4.299944410607992</v>
      </c>
      <c r="AV223">
        <v>6.0101545429373431</v>
      </c>
      <c r="AW223">
        <v>9.2560319589210849</v>
      </c>
      <c r="AX223">
        <v>4.5707149213096727</v>
      </c>
      <c r="AY223">
        <v>3.8421374197207001</v>
      </c>
      <c r="AZ223">
        <v>5.1114878080584276</v>
      </c>
      <c r="BA223">
        <v>4.1434065252450125</v>
      </c>
      <c r="BB223">
        <v>3.0136986301369859</v>
      </c>
      <c r="BC223">
        <v>5.1688251618871419</v>
      </c>
      <c r="BD223">
        <v>5.8493677844969909</v>
      </c>
      <c r="BE223">
        <v>2.6903500571309849</v>
      </c>
      <c r="BF223">
        <v>2.9334412300222539</v>
      </c>
      <c r="BG223">
        <v>0.25550314465408519</v>
      </c>
      <c r="BH223">
        <v>-2.5975298960988056</v>
      </c>
      <c r="BI223">
        <v>-5.1423971017409684</v>
      </c>
      <c r="BJ223">
        <v>9.548058561425421E-2</v>
      </c>
    </row>
    <row r="224" spans="1:62">
      <c r="A224" t="s">
        <v>353</v>
      </c>
      <c r="B224" t="s">
        <v>599</v>
      </c>
      <c r="C224" t="s">
        <v>639</v>
      </c>
      <c r="D224" t="s">
        <v>641</v>
      </c>
      <c r="AL224">
        <v>1.9013270588511944</v>
      </c>
      <c r="AM224">
        <v>6.205530476599904</v>
      </c>
      <c r="AN224">
        <v>5.8434953476241134</v>
      </c>
      <c r="AO224">
        <v>6.7571472226293707</v>
      </c>
      <c r="AP224">
        <v>6.0675430098124679</v>
      </c>
      <c r="AQ224">
        <v>4.0118137040883255</v>
      </c>
      <c r="AR224">
        <v>-0.20506943900490171</v>
      </c>
      <c r="AS224">
        <v>1.2101733764321381</v>
      </c>
      <c r="AT224">
        <v>3.3164681947444734</v>
      </c>
      <c r="AU224">
        <v>4.5227922375339062</v>
      </c>
      <c r="AV224">
        <v>5.4187159343972269</v>
      </c>
      <c r="AW224">
        <v>5.2588364026570673</v>
      </c>
      <c r="AX224">
        <v>6.7509608339883584</v>
      </c>
      <c r="AY224">
        <v>8.4528877477358719</v>
      </c>
      <c r="AZ224">
        <v>10.799577048688704</v>
      </c>
      <c r="BA224">
        <v>5.6297790249117128</v>
      </c>
      <c r="BB224">
        <v>-5.4225423133296005</v>
      </c>
      <c r="BC224">
        <v>5.0417166650381944</v>
      </c>
      <c r="BD224">
        <v>2.8190995175775697</v>
      </c>
      <c r="BE224">
        <v>1.657148687194109</v>
      </c>
      <c r="BF224">
        <v>1.4906464378200894</v>
      </c>
      <c r="BG224">
        <v>2.750335016886325</v>
      </c>
      <c r="BH224">
        <v>3.8501006044002537</v>
      </c>
      <c r="BI224">
        <v>3.3246952959640197</v>
      </c>
      <c r="BJ224">
        <v>3.4001663110798717</v>
      </c>
    </row>
    <row r="225" spans="1:62">
      <c r="A225" t="s">
        <v>354</v>
      </c>
      <c r="B225" t="s">
        <v>600</v>
      </c>
      <c r="C225" t="s">
        <v>639</v>
      </c>
      <c r="D225" t="s">
        <v>641</v>
      </c>
      <c r="AO225">
        <v>3.5162808043693161</v>
      </c>
      <c r="AP225">
        <v>5.1143804029376128</v>
      </c>
      <c r="AQ225">
        <v>3.285631522310922</v>
      </c>
      <c r="AR225">
        <v>5.2743537811818015</v>
      </c>
      <c r="AS225">
        <v>4.1554339600321697</v>
      </c>
      <c r="AT225">
        <v>2.9493655332977369</v>
      </c>
      <c r="AU225">
        <v>3.8363052772212995</v>
      </c>
      <c r="AV225">
        <v>2.8420830086691069</v>
      </c>
      <c r="AW225">
        <v>4.3517955386258791</v>
      </c>
      <c r="AX225">
        <v>4.0030073641232065</v>
      </c>
      <c r="AY225">
        <v>5.6559992110428681</v>
      </c>
      <c r="AZ225">
        <v>6.9416456690780848</v>
      </c>
      <c r="BA225">
        <v>3.3001302991165318</v>
      </c>
      <c r="BB225">
        <v>-7.7972765756303062</v>
      </c>
      <c r="BC225">
        <v>1.2377559087055801</v>
      </c>
      <c r="BD225">
        <v>0.6493669277034968</v>
      </c>
      <c r="BE225">
        <v>-2.6695820523256089</v>
      </c>
      <c r="BF225">
        <v>-1.132054981107629</v>
      </c>
      <c r="BG225">
        <v>2.9791960376642521</v>
      </c>
      <c r="BH225">
        <v>2.2589023976022702</v>
      </c>
      <c r="BI225">
        <v>3.1483554899603945</v>
      </c>
      <c r="BJ225">
        <v>5.0008082222940118</v>
      </c>
    </row>
    <row r="226" spans="1:62">
      <c r="A226" t="s">
        <v>355</v>
      </c>
      <c r="B226" t="s">
        <v>601</v>
      </c>
      <c r="C226" t="s">
        <v>639</v>
      </c>
      <c r="D226" t="s">
        <v>641</v>
      </c>
      <c r="F226">
        <v>5.681537344263802</v>
      </c>
      <c r="G226">
        <v>4.2587729939915135</v>
      </c>
      <c r="H226">
        <v>5.3278978105798558</v>
      </c>
      <c r="I226">
        <v>6.8214567141740901</v>
      </c>
      <c r="J226">
        <v>3.8214531480115284</v>
      </c>
      <c r="K226">
        <v>2.0908364787674714</v>
      </c>
      <c r="L226">
        <v>3.3654979394282662</v>
      </c>
      <c r="M226">
        <v>3.6382523342360003</v>
      </c>
      <c r="N226">
        <v>5.0096495557704372</v>
      </c>
      <c r="O226">
        <v>6.042008751635791</v>
      </c>
      <c r="P226">
        <v>0.94464624237421901</v>
      </c>
      <c r="Q226">
        <v>2.2887387961843046</v>
      </c>
      <c r="R226">
        <v>3.9679811311008422</v>
      </c>
      <c r="S226">
        <v>3.1981956299181604</v>
      </c>
      <c r="T226">
        <v>2.5528626755674964</v>
      </c>
      <c r="U226">
        <v>1.0581048604984034</v>
      </c>
      <c r="V226">
        <v>-1.5962585823121884</v>
      </c>
      <c r="W226">
        <v>1.7515480432388415</v>
      </c>
      <c r="X226">
        <v>3.8400035145765798</v>
      </c>
      <c r="Y226">
        <v>1.6999714188559381</v>
      </c>
      <c r="Z226">
        <v>0.4548304460469268</v>
      </c>
      <c r="AA226">
        <v>1.2486646755685911</v>
      </c>
      <c r="AB226">
        <v>1.9006386904707</v>
      </c>
      <c r="AC226">
        <v>4.2295352444896537</v>
      </c>
      <c r="AD226">
        <v>2.1603737418044915</v>
      </c>
      <c r="AE226">
        <v>2.6913231922500529</v>
      </c>
      <c r="AF226">
        <v>3.3538429683479478</v>
      </c>
      <c r="AG226">
        <v>2.5590387040103053</v>
      </c>
      <c r="AH226">
        <v>2.6548069107819288</v>
      </c>
      <c r="AI226">
        <v>0.75467475064540679</v>
      </c>
      <c r="AJ226">
        <v>-1.1459748612336398</v>
      </c>
      <c r="AK226">
        <v>-1.1585927388354804</v>
      </c>
      <c r="AL226">
        <v>-2.0656163821680877</v>
      </c>
      <c r="AM226">
        <v>4.0876019868324249</v>
      </c>
      <c r="AN226">
        <v>4.0243065407780136</v>
      </c>
      <c r="AO226">
        <v>1.5178612391299851</v>
      </c>
      <c r="AP226">
        <v>2.900482859177103</v>
      </c>
      <c r="AQ226">
        <v>4.2267916931840972</v>
      </c>
      <c r="AR226">
        <v>4.5301527518781768</v>
      </c>
      <c r="AS226">
        <v>4.7352871332410729</v>
      </c>
      <c r="AT226">
        <v>1.563410279207389</v>
      </c>
      <c r="AU226">
        <v>2.0735772126649294</v>
      </c>
      <c r="AV226">
        <v>2.3857402355971686</v>
      </c>
      <c r="AW226">
        <v>4.3205298100569109</v>
      </c>
      <c r="AX226">
        <v>2.8183296177564046</v>
      </c>
      <c r="AY226">
        <v>4.6881271524872119</v>
      </c>
      <c r="AZ226">
        <v>3.4049488952352363</v>
      </c>
      <c r="BA226">
        <v>-0.5570476276999301</v>
      </c>
      <c r="BB226">
        <v>-5.1846590300793736</v>
      </c>
      <c r="BC226">
        <v>5.9889265471398545</v>
      </c>
      <c r="BD226">
        <v>2.6644079506953773</v>
      </c>
      <c r="BE226">
        <v>-0.28632061544404053</v>
      </c>
      <c r="BF226">
        <v>1.2412049173094317</v>
      </c>
      <c r="BG226">
        <v>2.6043265646243441</v>
      </c>
      <c r="BH226">
        <v>4.5219693468370394</v>
      </c>
      <c r="BI226">
        <v>3.2349419223578195</v>
      </c>
      <c r="BJ226">
        <v>2.2881158702649174</v>
      </c>
    </row>
    <row r="227" spans="1:62">
      <c r="A227" t="s">
        <v>356</v>
      </c>
      <c r="B227" t="s">
        <v>602</v>
      </c>
      <c r="C227" t="s">
        <v>639</v>
      </c>
      <c r="D227" t="s">
        <v>641</v>
      </c>
      <c r="P227">
        <v>13.743633730655901</v>
      </c>
      <c r="Q227">
        <v>5.4242942826437002</v>
      </c>
      <c r="R227">
        <v>9.0186737385881059</v>
      </c>
      <c r="S227">
        <v>5.7434869047628041</v>
      </c>
      <c r="T227">
        <v>13.908444106606382</v>
      </c>
      <c r="U227">
        <v>-2.1194377656464667</v>
      </c>
      <c r="V227">
        <v>1.0095929078720616</v>
      </c>
      <c r="W227">
        <v>1.3271287284206892</v>
      </c>
      <c r="X227">
        <v>3.1069450512420076</v>
      </c>
      <c r="Y227">
        <v>12.449052171671042</v>
      </c>
      <c r="Z227">
        <v>14.641441073910897</v>
      </c>
      <c r="AA227">
        <v>1.1725678797536858</v>
      </c>
      <c r="AB227">
        <v>1.2023548984267762</v>
      </c>
      <c r="AC227">
        <v>6.1617550869083004</v>
      </c>
      <c r="AD227">
        <v>3.7924156916512004</v>
      </c>
      <c r="AE227">
        <v>12.264478039883869</v>
      </c>
      <c r="AF227">
        <v>14.606590236782282</v>
      </c>
      <c r="AG227">
        <v>6.5698215710545043</v>
      </c>
      <c r="AH227">
        <v>12.911104072814865</v>
      </c>
      <c r="AI227">
        <v>21.01800053613951</v>
      </c>
      <c r="AJ227">
        <v>1.7603763493116702</v>
      </c>
      <c r="AK227">
        <v>3.2262068810839679</v>
      </c>
      <c r="AL227">
        <v>3.1061141567693795</v>
      </c>
      <c r="AM227">
        <v>2.4006910390288283</v>
      </c>
      <c r="AN227">
        <v>4.8256515499647037</v>
      </c>
      <c r="AO227">
        <v>3.8420536377188057</v>
      </c>
      <c r="AP227">
        <v>3.1028053503962667</v>
      </c>
      <c r="AQ227">
        <v>2.6040394013294446</v>
      </c>
      <c r="AR227">
        <v>2.9508752114854246</v>
      </c>
      <c r="AS227">
        <v>1.7601737602222443</v>
      </c>
      <c r="AT227">
        <v>1.0547649060689253</v>
      </c>
      <c r="AU227">
        <v>4.3800990879008879</v>
      </c>
      <c r="AV227">
        <v>3.8802135859712621</v>
      </c>
      <c r="AW227">
        <v>3.6239142259662458</v>
      </c>
      <c r="AX227">
        <v>5.9987765498792385</v>
      </c>
      <c r="AY227">
        <v>5.9921668378351001</v>
      </c>
      <c r="AZ227">
        <v>4.4353755768697454</v>
      </c>
      <c r="BA227">
        <v>0.82166391380005166</v>
      </c>
      <c r="BB227">
        <v>1.5650488524351545</v>
      </c>
      <c r="BC227">
        <v>3.7937549682814904</v>
      </c>
      <c r="BD227">
        <v>2.2472297610679988</v>
      </c>
      <c r="BE227">
        <v>4.7181557397703671</v>
      </c>
      <c r="BF227">
        <v>6.4208048548677965</v>
      </c>
      <c r="BG227">
        <v>1.9310100270509167</v>
      </c>
      <c r="BH227">
        <v>0.39112886055360718</v>
      </c>
      <c r="BI227">
        <v>1.3686940732235513</v>
      </c>
      <c r="BJ227">
        <v>2.0006259584398833</v>
      </c>
    </row>
    <row r="228" spans="1:62">
      <c r="A228" t="s">
        <v>357</v>
      </c>
      <c r="B228" t="s">
        <v>603</v>
      </c>
      <c r="C228" t="s">
        <v>639</v>
      </c>
      <c r="D228" t="s">
        <v>641</v>
      </c>
    </row>
    <row r="229" spans="1:62">
      <c r="A229" t="s">
        <v>358</v>
      </c>
      <c r="B229" t="s">
        <v>604</v>
      </c>
      <c r="C229" t="s">
        <v>639</v>
      </c>
      <c r="D229" t="s">
        <v>641</v>
      </c>
      <c r="F229">
        <v>-4.882276361321118</v>
      </c>
      <c r="G229">
        <v>8.4085812717189583</v>
      </c>
      <c r="H229">
        <v>10.135602958212985</v>
      </c>
      <c r="I229">
        <v>5.9192464561403</v>
      </c>
      <c r="J229">
        <v>-1.0605710966055426</v>
      </c>
      <c r="K229">
        <v>13.896507570330712</v>
      </c>
      <c r="L229">
        <v>0.50473946250161816</v>
      </c>
      <c r="M229">
        <v>7.5532356388424091</v>
      </c>
      <c r="N229">
        <v>0</v>
      </c>
      <c r="O229">
        <v>8.871869864875606</v>
      </c>
      <c r="P229">
        <v>15.85177574251091</v>
      </c>
      <c r="Q229">
        <v>6.3083079664029782</v>
      </c>
      <c r="R229">
        <v>9.0541863115233525</v>
      </c>
      <c r="S229">
        <v>1.302849675637475</v>
      </c>
      <c r="T229">
        <v>3.1774050717927764</v>
      </c>
      <c r="U229">
        <v>16.277647723416905</v>
      </c>
      <c r="V229">
        <v>-6.1902268134726341</v>
      </c>
      <c r="W229">
        <v>21.151692524025151</v>
      </c>
      <c r="X229">
        <v>15.79434062017225</v>
      </c>
      <c r="Y229">
        <v>-4.2485225887641889</v>
      </c>
      <c r="Z229">
        <v>-8.2151788704125579</v>
      </c>
      <c r="AA229">
        <v>-1.1176736226137649</v>
      </c>
      <c r="AB229">
        <v>-1.709245539365682</v>
      </c>
      <c r="AC229">
        <v>4.5111323409723951</v>
      </c>
      <c r="AD229">
        <v>11.125737577892664</v>
      </c>
      <c r="AE229">
        <v>-0.17680126254533945</v>
      </c>
      <c r="AF229">
        <v>4.404107290900086</v>
      </c>
      <c r="AG229">
        <v>5.3967460527299238</v>
      </c>
      <c r="AH229">
        <v>11.198823072266435</v>
      </c>
      <c r="AI229">
        <v>6.995544690033654</v>
      </c>
      <c r="AJ229">
        <v>2.7604260993450822</v>
      </c>
      <c r="AK229">
        <v>7.1614667368575198</v>
      </c>
      <c r="AL229">
        <v>6.1966497680320316</v>
      </c>
      <c r="AM229">
        <v>-0.79869699912042336</v>
      </c>
      <c r="AN229">
        <v>-0.82564236274347991</v>
      </c>
      <c r="AO229">
        <v>4.9175253483062988</v>
      </c>
      <c r="AP229">
        <v>11.961555984076469</v>
      </c>
      <c r="AQ229">
        <v>8.4033985253120278</v>
      </c>
      <c r="AR229">
        <v>1.8720065873790759</v>
      </c>
      <c r="AS229">
        <v>1.5143388147237573</v>
      </c>
      <c r="AT229">
        <v>-2.2711627615124286</v>
      </c>
      <c r="AU229">
        <v>1.2128312671600554</v>
      </c>
      <c r="AV229">
        <v>-5.8871275275441519</v>
      </c>
      <c r="AW229">
        <v>-2.8504536590045149</v>
      </c>
      <c r="AX229">
        <v>9.0057614282839324</v>
      </c>
      <c r="AY229">
        <v>9.4061278795308567</v>
      </c>
      <c r="AZ229">
        <v>10.421436110718503</v>
      </c>
      <c r="BA229">
        <v>-2.1468926553672105</v>
      </c>
      <c r="BB229">
        <v>-1.1052457934675033</v>
      </c>
      <c r="BC229">
        <v>5.9549624687239344</v>
      </c>
      <c r="BD229">
        <v>7.8872795969773222</v>
      </c>
      <c r="BE229">
        <v>1.2608288193303565</v>
      </c>
      <c r="BF229">
        <v>6.0180762676385768</v>
      </c>
      <c r="BG229">
        <v>4.5047854306670132</v>
      </c>
      <c r="BH229">
        <v>4.9373864586930125</v>
      </c>
      <c r="BI229">
        <v>4.503031591096061</v>
      </c>
      <c r="BJ229">
        <v>4.2000000000000313</v>
      </c>
    </row>
    <row r="230" spans="1:62">
      <c r="A230" t="s">
        <v>359</v>
      </c>
      <c r="B230" t="s">
        <v>605</v>
      </c>
      <c r="C230" t="s">
        <v>639</v>
      </c>
      <c r="D230" t="s">
        <v>641</v>
      </c>
      <c r="F230">
        <v>10.833063900000212</v>
      </c>
      <c r="G230">
        <v>24.521297171784866</v>
      </c>
      <c r="H230">
        <v>-8.6527466722075985</v>
      </c>
      <c r="I230">
        <v>9.2713638022406997</v>
      </c>
      <c r="J230">
        <v>2.2993738753767587</v>
      </c>
      <c r="K230">
        <v>-7.6590655102021117</v>
      </c>
      <c r="L230">
        <v>8.2576826470507996</v>
      </c>
      <c r="M230">
        <v>3.7290802210556535</v>
      </c>
      <c r="N230">
        <v>18.767915211832147</v>
      </c>
      <c r="O230">
        <v>-3.8078191336811784</v>
      </c>
      <c r="P230">
        <v>9.9160037749525713</v>
      </c>
      <c r="Q230">
        <v>25.027607125176132</v>
      </c>
      <c r="R230">
        <v>-8.5451765255878342</v>
      </c>
      <c r="S230">
        <v>24.127229946453554</v>
      </c>
      <c r="T230">
        <v>19.524607854350975</v>
      </c>
      <c r="U230">
        <v>10.961719127173225</v>
      </c>
      <c r="V230">
        <v>-1.2737379741162016</v>
      </c>
      <c r="W230">
        <v>8.726630987938961</v>
      </c>
      <c r="X230">
        <v>3.6323556193511166</v>
      </c>
      <c r="Y230">
        <v>11.983201862798154</v>
      </c>
      <c r="Z230">
        <v>9.5077116997203603</v>
      </c>
      <c r="AA230">
        <v>2.1221513517764521</v>
      </c>
      <c r="AB230">
        <v>1.4291739490808624</v>
      </c>
      <c r="AC230">
        <v>-4.0717418703240753</v>
      </c>
      <c r="AD230">
        <v>6.1150700539757565</v>
      </c>
      <c r="AE230">
        <v>-4.9457029811469795</v>
      </c>
      <c r="AF230">
        <v>1.9075465096087783</v>
      </c>
      <c r="AG230">
        <v>13.26628908675913</v>
      </c>
      <c r="AH230">
        <v>-8.9582140107038271</v>
      </c>
      <c r="AI230">
        <v>7.6407723234723051</v>
      </c>
      <c r="AJ230">
        <v>7.901270698448954</v>
      </c>
      <c r="AK230">
        <v>13.470333763585359</v>
      </c>
      <c r="AL230">
        <v>5.1789871010007573</v>
      </c>
      <c r="AM230">
        <v>7.652937116824603</v>
      </c>
      <c r="AN230">
        <v>5.750015288461114</v>
      </c>
      <c r="AO230">
        <v>4.3999999986899212</v>
      </c>
      <c r="AP230">
        <v>1.8000000016266711</v>
      </c>
      <c r="AQ230">
        <v>6.3372640174133892</v>
      </c>
      <c r="AR230">
        <v>-3.5536569134662841</v>
      </c>
      <c r="AS230">
        <v>2.7428573972346584</v>
      </c>
      <c r="AT230">
        <v>5.2009428096681347</v>
      </c>
      <c r="AU230">
        <v>5.8999999999999915</v>
      </c>
      <c r="AV230">
        <v>0.59999999980553298</v>
      </c>
      <c r="AW230">
        <v>6.9000000044844541</v>
      </c>
      <c r="AX230">
        <v>6.1999999995298651</v>
      </c>
      <c r="AY230">
        <v>4.9999999982973691</v>
      </c>
      <c r="AZ230">
        <v>5.6999999964488097</v>
      </c>
    </row>
    <row r="231" spans="1:62">
      <c r="A231" t="s">
        <v>360</v>
      </c>
      <c r="B231" t="s">
        <v>606</v>
      </c>
      <c r="C231" t="s">
        <v>639</v>
      </c>
      <c r="D231" t="s">
        <v>641</v>
      </c>
    </row>
    <row r="232" spans="1:62">
      <c r="A232" t="s">
        <v>361</v>
      </c>
      <c r="B232" t="s">
        <v>607</v>
      </c>
      <c r="C232" t="s">
        <v>639</v>
      </c>
      <c r="D232" t="s">
        <v>641</v>
      </c>
      <c r="F232">
        <v>1.3977436707753839</v>
      </c>
      <c r="G232">
        <v>5.3601161089397777</v>
      </c>
      <c r="H232">
        <v>-1.5994540152080532</v>
      </c>
      <c r="I232">
        <v>-2.5109396034681026</v>
      </c>
      <c r="J232">
        <v>0.60622778632577479</v>
      </c>
      <c r="K232">
        <v>-1.8070923919983954</v>
      </c>
      <c r="L232">
        <v>0.7672013822901107</v>
      </c>
      <c r="M232">
        <v>-0.4572188665381276</v>
      </c>
      <c r="N232">
        <v>6.8813102237921271</v>
      </c>
      <c r="O232">
        <v>1.8596564785553653</v>
      </c>
      <c r="P232">
        <v>-2.2476263724496732</v>
      </c>
      <c r="Q232">
        <v>1.149616094832723</v>
      </c>
      <c r="R232">
        <v>-8.3808830080084391</v>
      </c>
      <c r="S232">
        <v>4.9618525825386968</v>
      </c>
      <c r="T232">
        <v>9.0102673055045415</v>
      </c>
      <c r="U232">
        <v>2.98076526952687</v>
      </c>
      <c r="V232">
        <v>2.2346248491377168</v>
      </c>
      <c r="W232">
        <v>-0.46963418803200341</v>
      </c>
      <c r="X232">
        <v>-21.441087688912191</v>
      </c>
      <c r="Y232">
        <v>-6.0476707473300308</v>
      </c>
      <c r="Z232">
        <v>1.0429181025977527</v>
      </c>
      <c r="AA232">
        <v>5.3466089993691241</v>
      </c>
      <c r="AB232">
        <v>15.678717778733727</v>
      </c>
      <c r="AC232">
        <v>2.0488989108163054</v>
      </c>
      <c r="AD232">
        <v>21.792773530391969</v>
      </c>
      <c r="AE232">
        <v>-4.0816675172733596</v>
      </c>
      <c r="AF232">
        <v>-2.3888084973240353</v>
      </c>
      <c r="AG232">
        <v>15.482359070013274</v>
      </c>
      <c r="AH232">
        <v>4.8847351025103762</v>
      </c>
      <c r="AI232">
        <v>-4.178472372776767</v>
      </c>
      <c r="AJ232">
        <v>8.5351371664717419</v>
      </c>
      <c r="AK232">
        <v>8.0014433463192631</v>
      </c>
      <c r="AL232">
        <v>-15.709837045207735</v>
      </c>
      <c r="AM232">
        <v>10.136887633514718</v>
      </c>
      <c r="AN232">
        <v>1.236549316864938</v>
      </c>
      <c r="AO232">
        <v>2.2144730346744126</v>
      </c>
      <c r="AP232">
        <v>5.6533923278835516</v>
      </c>
      <c r="AQ232">
        <v>6.9515799135400727</v>
      </c>
      <c r="AR232">
        <v>-0.68285021729774087</v>
      </c>
      <c r="AS232">
        <v>-0.87968102544483884</v>
      </c>
      <c r="AT232">
        <v>11.658134654294017</v>
      </c>
      <c r="AU232">
        <v>8.4912098189805647</v>
      </c>
      <c r="AV232">
        <v>14.72166701210331</v>
      </c>
      <c r="AW232">
        <v>33.629371852465852</v>
      </c>
      <c r="AX232">
        <v>17.3325337350837</v>
      </c>
      <c r="AY232">
        <v>0.64826201409454143</v>
      </c>
      <c r="AZ232">
        <v>3.2714995788864343</v>
      </c>
      <c r="BA232">
        <v>3.0526915319682502</v>
      </c>
      <c r="BB232">
        <v>4.2176955518963268</v>
      </c>
      <c r="BC232">
        <v>13.550100859548976</v>
      </c>
      <c r="BD232">
        <v>8.2869798438167663E-2</v>
      </c>
      <c r="BE232">
        <v>8.8825760717031557</v>
      </c>
      <c r="BF232">
        <v>5.700001362858643</v>
      </c>
      <c r="BG232">
        <v>6.8999850453216709</v>
      </c>
      <c r="BH232">
        <v>2.7676756848447042</v>
      </c>
      <c r="BI232">
        <v>-6.2555270854528118</v>
      </c>
      <c r="BJ232">
        <v>-2.9537715489237257</v>
      </c>
    </row>
    <row r="233" spans="1:62">
      <c r="A233" t="s">
        <v>1279</v>
      </c>
      <c r="B233" t="s">
        <v>1280</v>
      </c>
      <c r="C233" t="s">
        <v>639</v>
      </c>
      <c r="D233" t="s">
        <v>641</v>
      </c>
      <c r="F233">
        <v>-11.224691674786996</v>
      </c>
      <c r="G233">
        <v>-0.12822861547412856</v>
      </c>
      <c r="H233">
        <v>5.7573965564150029</v>
      </c>
      <c r="I233">
        <v>9.8699184845821577</v>
      </c>
      <c r="J233">
        <v>9.8755936988054032</v>
      </c>
      <c r="K233">
        <v>7.5705491144302641</v>
      </c>
      <c r="L233">
        <v>-0.93358607534680971</v>
      </c>
      <c r="M233">
        <v>2.6714420043453941</v>
      </c>
      <c r="N233">
        <v>10.733883874663078</v>
      </c>
      <c r="O233">
        <v>12.731679293012462</v>
      </c>
      <c r="P233">
        <v>6.7823393831368435</v>
      </c>
      <c r="Q233">
        <v>5.1104048270512692</v>
      </c>
      <c r="R233">
        <v>8.3215953393017656</v>
      </c>
      <c r="S233">
        <v>4.298239595017364</v>
      </c>
      <c r="T233">
        <v>6.4520870661595211</v>
      </c>
      <c r="U233">
        <v>3.4056180174107311</v>
      </c>
      <c r="V233">
        <v>7.7564614137643417</v>
      </c>
      <c r="W233">
        <v>9.1267812029477398</v>
      </c>
      <c r="X233">
        <v>7.137813113635346</v>
      </c>
      <c r="Y233">
        <v>7.6205523027485782</v>
      </c>
      <c r="Z233">
        <v>5.813843299804148</v>
      </c>
      <c r="AA233">
        <v>6.0270030102189196</v>
      </c>
      <c r="AB233">
        <v>7.3488993472345072</v>
      </c>
      <c r="AC233">
        <v>9.4385924480566956</v>
      </c>
      <c r="AD233">
        <v>7.2145931947310942</v>
      </c>
      <c r="AE233">
        <v>6.9286504135764204</v>
      </c>
      <c r="AF233">
        <v>8.7920528103626623</v>
      </c>
      <c r="AG233">
        <v>9.5346079612571373</v>
      </c>
      <c r="AH233">
        <v>5.9287216563038641</v>
      </c>
      <c r="AI233">
        <v>5.4060768091135998</v>
      </c>
      <c r="AJ233">
        <v>7.9392517854167295</v>
      </c>
      <c r="AK233">
        <v>10.764016707635676</v>
      </c>
      <c r="AL233">
        <v>10.891177182560014</v>
      </c>
      <c r="AM233">
        <v>10.650475168521396</v>
      </c>
      <c r="AN233">
        <v>9.7283919832675991</v>
      </c>
      <c r="AO233">
        <v>8.9415389467414172</v>
      </c>
      <c r="AP233">
        <v>7.0318667956257315</v>
      </c>
      <c r="AQ233">
        <v>1.7552807464296762</v>
      </c>
      <c r="AR233">
        <v>6.112823734750549</v>
      </c>
      <c r="AS233">
        <v>7.5061415805703007</v>
      </c>
      <c r="AT233">
        <v>6.7088455164466154</v>
      </c>
      <c r="AU233">
        <v>7.8564445493143324</v>
      </c>
      <c r="AV233">
        <v>8.7251441758313462</v>
      </c>
      <c r="AW233">
        <v>8.9384444935494116</v>
      </c>
      <c r="AX233">
        <v>9.7190109730477872</v>
      </c>
      <c r="AY233">
        <v>10.77741730510256</v>
      </c>
      <c r="AZ233">
        <v>12.16428952594984</v>
      </c>
      <c r="BA233">
        <v>8.4352799296360246</v>
      </c>
      <c r="BB233">
        <v>7.6979907565560808</v>
      </c>
      <c r="BC233">
        <v>9.7785233873316457</v>
      </c>
      <c r="BD233">
        <v>8.4598848724695301</v>
      </c>
      <c r="BE233">
        <v>7.5077799703017405</v>
      </c>
      <c r="BF233">
        <v>7.1936207694284633</v>
      </c>
      <c r="BG233">
        <v>6.7618857319796177</v>
      </c>
      <c r="BH233">
        <v>6.4932154465091969</v>
      </c>
      <c r="BI233">
        <v>6.3329266852957034</v>
      </c>
      <c r="BJ233">
        <v>6.58298202256438</v>
      </c>
    </row>
    <row r="234" spans="1:62">
      <c r="A234" t="s">
        <v>1281</v>
      </c>
      <c r="B234" t="s">
        <v>1282</v>
      </c>
      <c r="C234" t="s">
        <v>639</v>
      </c>
      <c r="D234" t="s">
        <v>641</v>
      </c>
      <c r="AI234">
        <v>-1.4070433844023853</v>
      </c>
      <c r="AJ234">
        <v>-5.3906960814162375</v>
      </c>
      <c r="AK234">
        <v>-9.3223093020259142</v>
      </c>
      <c r="AL234">
        <v>-4.5932284748790835</v>
      </c>
      <c r="AM234">
        <v>-8.7980429332708638</v>
      </c>
      <c r="AN234">
        <v>-0.22923505679879952</v>
      </c>
      <c r="AO234">
        <v>0.91818996121178031</v>
      </c>
      <c r="AP234">
        <v>3.2691080483393762</v>
      </c>
      <c r="AQ234">
        <v>-0.79010035205143936</v>
      </c>
      <c r="AR234">
        <v>2.405144144220543</v>
      </c>
      <c r="AS234">
        <v>7.4156886773863278</v>
      </c>
      <c r="AT234">
        <v>2.4436690521504829</v>
      </c>
      <c r="AU234">
        <v>4.9886220782950232</v>
      </c>
      <c r="AV234">
        <v>6.357201549703035</v>
      </c>
      <c r="AW234">
        <v>7.7727400441062429</v>
      </c>
      <c r="AX234">
        <v>6.6006632921441906</v>
      </c>
      <c r="AY234">
        <v>7.8215330431938384</v>
      </c>
      <c r="AZ234">
        <v>7.5631416091027859</v>
      </c>
      <c r="BA234">
        <v>4.30638260173464</v>
      </c>
      <c r="BB234">
        <v>-4.9318547404980251</v>
      </c>
      <c r="BC234">
        <v>4.8432850354392087</v>
      </c>
      <c r="BD234">
        <v>6.240087722249001</v>
      </c>
      <c r="BE234">
        <v>3.2825554082780002</v>
      </c>
      <c r="BF234">
        <v>3.6168993458817624</v>
      </c>
      <c r="BG234">
        <v>2.3141976500505592</v>
      </c>
      <c r="BH234">
        <v>1.0060816708519269</v>
      </c>
      <c r="BI234">
        <v>1.7051618794778278</v>
      </c>
      <c r="BJ234">
        <v>4.0463983632724592</v>
      </c>
    </row>
    <row r="235" spans="1:62">
      <c r="A235" t="s">
        <v>362</v>
      </c>
      <c r="B235" t="s">
        <v>608</v>
      </c>
      <c r="C235" t="s">
        <v>639</v>
      </c>
      <c r="D235" t="s">
        <v>641</v>
      </c>
      <c r="F235">
        <v>12.169317370702501</v>
      </c>
      <c r="G235">
        <v>3.7736528324703329</v>
      </c>
      <c r="H235">
        <v>4.9996942712593011</v>
      </c>
      <c r="I235">
        <v>14.286011262674975</v>
      </c>
      <c r="J235">
        <v>15.459712706098998</v>
      </c>
      <c r="K235">
        <v>9.4087191012862235</v>
      </c>
      <c r="L235">
        <v>5.5003715571116345</v>
      </c>
      <c r="M235">
        <v>5.0236918529671186</v>
      </c>
      <c r="N235">
        <v>10.830868344695759</v>
      </c>
      <c r="O235">
        <v>2.5243026452353092</v>
      </c>
      <c r="P235">
        <v>0</v>
      </c>
      <c r="Q235">
        <v>7.6251575509737108</v>
      </c>
      <c r="R235">
        <v>3.8374840007775646</v>
      </c>
      <c r="S235">
        <v>4.8328491185269229</v>
      </c>
      <c r="T235">
        <v>2.4405411848170928</v>
      </c>
      <c r="U235">
        <v>-2.0515225902567664</v>
      </c>
      <c r="V235">
        <v>6.9590853700416204</v>
      </c>
      <c r="W235">
        <v>11.045434506752684</v>
      </c>
      <c r="X235">
        <v>-5.1677426414038763</v>
      </c>
      <c r="Y235">
        <v>14.57695610600922</v>
      </c>
      <c r="Z235">
        <v>-3.3151860778313562</v>
      </c>
      <c r="AA235">
        <v>-3.5824025458114761</v>
      </c>
      <c r="AB235">
        <v>-5.4140077866145333</v>
      </c>
      <c r="AC235">
        <v>5.5555550418507664</v>
      </c>
      <c r="AD235">
        <v>5.5555521685270719</v>
      </c>
      <c r="AE235">
        <v>1.5865043116491222</v>
      </c>
      <c r="AF235">
        <v>0.5101621801387779</v>
      </c>
      <c r="AG235">
        <v>6.6423697717982435</v>
      </c>
      <c r="AH235">
        <v>4.0600216837923995</v>
      </c>
      <c r="AI235">
        <v>-0.24365613566740763</v>
      </c>
      <c r="AJ235">
        <v>-0.69996748829187538</v>
      </c>
      <c r="AK235">
        <v>-3.9806868212770894</v>
      </c>
      <c r="AL235">
        <v>-15.095827477330417</v>
      </c>
      <c r="AM235">
        <v>14.982414345874545</v>
      </c>
      <c r="AN235">
        <v>7.845832317237182</v>
      </c>
      <c r="AO235">
        <v>8.8362116294180737</v>
      </c>
      <c r="AP235">
        <v>14.37737757737176</v>
      </c>
      <c r="AQ235">
        <v>-2.2998765660803144</v>
      </c>
      <c r="AR235">
        <v>2.4817514261955722</v>
      </c>
      <c r="AS235">
        <v>-0.78347960588575916</v>
      </c>
      <c r="AT235">
        <v>-1.6268062716007279</v>
      </c>
      <c r="AU235">
        <v>-0.92215102155364548</v>
      </c>
      <c r="AV235">
        <v>4.9543976661992275</v>
      </c>
      <c r="AW235">
        <v>2.1190653164076849</v>
      </c>
      <c r="AX235">
        <v>1.1804069564231838</v>
      </c>
      <c r="AY235">
        <v>4.0524125421008677</v>
      </c>
      <c r="AZ235">
        <v>2.2904538891302906</v>
      </c>
      <c r="BA235">
        <v>2.2254802324579828</v>
      </c>
      <c r="BB235">
        <v>3.5102966752256037</v>
      </c>
      <c r="BC235">
        <v>3.9956787703640231</v>
      </c>
      <c r="BD235">
        <v>4.8837639460034268</v>
      </c>
      <c r="BE235">
        <v>4.8203435162355248</v>
      </c>
      <c r="BF235">
        <v>3.9677926327800463</v>
      </c>
      <c r="BG235">
        <v>5.871726319212442</v>
      </c>
      <c r="BH235">
        <v>5.3848421893781335</v>
      </c>
      <c r="BI235">
        <v>5.3981461886104114</v>
      </c>
      <c r="BJ235">
        <v>5.5657910419333092</v>
      </c>
    </row>
    <row r="236" spans="1:62">
      <c r="A236" t="s">
        <v>363</v>
      </c>
      <c r="B236" t="s">
        <v>609</v>
      </c>
      <c r="C236" t="s">
        <v>639</v>
      </c>
      <c r="D236" t="s">
        <v>641</v>
      </c>
      <c r="F236">
        <v>5.3621463016878721</v>
      </c>
      <c r="G236">
        <v>7.5542544478408331</v>
      </c>
      <c r="H236">
        <v>7.9998307869878715</v>
      </c>
      <c r="I236">
        <v>6.8309961437053914</v>
      </c>
      <c r="J236">
        <v>8.1816615376771722</v>
      </c>
      <c r="K236">
        <v>11.122518494638925</v>
      </c>
      <c r="L236">
        <v>8.6159823332819769</v>
      </c>
      <c r="M236">
        <v>8.1222702555429009</v>
      </c>
      <c r="N236">
        <v>6.5506598858774794</v>
      </c>
      <c r="O236">
        <v>11.407949066209738</v>
      </c>
      <c r="P236">
        <v>4.8953737602429896</v>
      </c>
      <c r="Q236">
        <v>4.2785080386105108</v>
      </c>
      <c r="R236">
        <v>10.236433014879822</v>
      </c>
      <c r="S236">
        <v>4.466253385754527</v>
      </c>
      <c r="T236">
        <v>4.9704052276649691</v>
      </c>
      <c r="U236">
        <v>9.3268110817843706</v>
      </c>
      <c r="V236">
        <v>9.843463235311134</v>
      </c>
      <c r="W236">
        <v>10.295746534938459</v>
      </c>
      <c r="X236">
        <v>5.371766512542365</v>
      </c>
      <c r="Y236">
        <v>5.1735410057193434</v>
      </c>
      <c r="Z236">
        <v>5.9068677630364164</v>
      </c>
      <c r="AA236">
        <v>5.3523487506674172</v>
      </c>
      <c r="AB236">
        <v>5.5842024691908421</v>
      </c>
      <c r="AC236">
        <v>5.7524302514899261</v>
      </c>
      <c r="AD236">
        <v>4.6472403565933433</v>
      </c>
      <c r="AE236">
        <v>5.5338277672476863</v>
      </c>
      <c r="AF236">
        <v>9.5189460221078974</v>
      </c>
      <c r="AG236">
        <v>13.288114071764383</v>
      </c>
      <c r="AH236">
        <v>12.190505986610958</v>
      </c>
      <c r="AI236">
        <v>11.167163444629225</v>
      </c>
      <c r="AJ236">
        <v>8.558260321242301</v>
      </c>
      <c r="AK236">
        <v>8.0833880234532955</v>
      </c>
      <c r="AL236">
        <v>8.2510431224585261</v>
      </c>
      <c r="AM236">
        <v>7.9969048549271662</v>
      </c>
      <c r="AN236">
        <v>8.1202618438838385</v>
      </c>
      <c r="AO236">
        <v>5.6523739422106729</v>
      </c>
      <c r="AP236">
        <v>-2.7535905783671808</v>
      </c>
      <c r="AQ236">
        <v>-7.6337336312669777</v>
      </c>
      <c r="AR236">
        <v>4.5722983687558099</v>
      </c>
      <c r="AS236">
        <v>4.4556760309312153</v>
      </c>
      <c r="AT236">
        <v>3.4442437656892366</v>
      </c>
      <c r="AU236">
        <v>6.1488798174326575</v>
      </c>
      <c r="AV236">
        <v>7.1893299648605193</v>
      </c>
      <c r="AW236">
        <v>6.2892885486190124</v>
      </c>
      <c r="AX236">
        <v>4.1878349237258021</v>
      </c>
      <c r="AY236">
        <v>4.9679168239371307</v>
      </c>
      <c r="AZ236">
        <v>5.4350925698979324</v>
      </c>
      <c r="BA236">
        <v>1.7256679083397728</v>
      </c>
      <c r="BB236">
        <v>-0.69073334616454929</v>
      </c>
      <c r="BC236">
        <v>7.5135906579751008</v>
      </c>
      <c r="BD236">
        <v>0.83995947243222702</v>
      </c>
      <c r="BE236">
        <v>7.2427866054252377</v>
      </c>
      <c r="BF236">
        <v>2.6873799188685439</v>
      </c>
      <c r="BG236">
        <v>0.98441406383311403</v>
      </c>
      <c r="BH236">
        <v>3.0201739932175684</v>
      </c>
      <c r="BI236">
        <v>3.2826830747723506</v>
      </c>
      <c r="BJ236">
        <v>3.9029750419469451</v>
      </c>
    </row>
    <row r="237" spans="1:62">
      <c r="A237" t="s">
        <v>364</v>
      </c>
      <c r="B237" t="s">
        <v>610</v>
      </c>
      <c r="C237" t="s">
        <v>639</v>
      </c>
      <c r="D237" t="s">
        <v>641</v>
      </c>
      <c r="AE237">
        <v>3.4999998730957742</v>
      </c>
      <c r="AF237">
        <v>-1.20000004458646</v>
      </c>
      <c r="AG237">
        <v>13.900001094353968</v>
      </c>
      <c r="AH237">
        <v>-6.5000006636470289</v>
      </c>
      <c r="AI237">
        <v>-0.59999963133662959</v>
      </c>
      <c r="AJ237">
        <v>-7.0999990962252468</v>
      </c>
      <c r="AK237">
        <v>-29.000001055447072</v>
      </c>
      <c r="AL237">
        <v>-16.399999844882245</v>
      </c>
      <c r="AM237">
        <v>-21.299998013094879</v>
      </c>
      <c r="AN237">
        <v>-12.400000373295597</v>
      </c>
      <c r="AO237">
        <v>-16.699998766446924</v>
      </c>
      <c r="AP237">
        <v>1.6999957997538218</v>
      </c>
      <c r="AQ237">
        <v>5.3000007677630521</v>
      </c>
      <c r="AR237">
        <v>3.6999996731532434</v>
      </c>
      <c r="AS237">
        <v>8.3000010122285204</v>
      </c>
      <c r="AT237">
        <v>10.200001052183481</v>
      </c>
      <c r="AU237">
        <v>10.799999918740923</v>
      </c>
      <c r="AV237">
        <v>10.999997112294977</v>
      </c>
      <c r="AW237">
        <v>10.300001709580869</v>
      </c>
      <c r="AX237">
        <v>6.6999970573654082</v>
      </c>
      <c r="AY237">
        <v>7.0000018947117013</v>
      </c>
      <c r="AZ237">
        <v>7.8000013444648602</v>
      </c>
      <c r="BA237">
        <v>7.8999978311158117</v>
      </c>
      <c r="BB237">
        <v>3.8000009923572833</v>
      </c>
      <c r="BC237">
        <v>6.5000003530785762</v>
      </c>
      <c r="BD237">
        <v>7.3999993828456638</v>
      </c>
      <c r="BE237">
        <v>7.4999991689212351</v>
      </c>
      <c r="BF237">
        <v>7.400000569882593</v>
      </c>
      <c r="BG237">
        <v>6.6992506598828356</v>
      </c>
      <c r="BH237">
        <v>6</v>
      </c>
      <c r="BI237">
        <v>6.9000014547358859</v>
      </c>
      <c r="BJ237">
        <v>7.1000007076357718</v>
      </c>
    </row>
    <row r="238" spans="1:62">
      <c r="A238" t="s">
        <v>365</v>
      </c>
      <c r="B238" t="s">
        <v>611</v>
      </c>
      <c r="C238" t="s">
        <v>639</v>
      </c>
      <c r="D238" t="s">
        <v>641</v>
      </c>
      <c r="AG238">
        <v>11.023622175137234</v>
      </c>
      <c r="AH238">
        <v>-4.255319506897024</v>
      </c>
      <c r="AI238">
        <v>35.384558108446271</v>
      </c>
      <c r="AJ238">
        <v>-4.6052632135837257</v>
      </c>
      <c r="AK238">
        <v>-14.965986595768058</v>
      </c>
      <c r="AL238">
        <v>1.5000001739180675</v>
      </c>
      <c r="AM238">
        <v>-17.299860472134071</v>
      </c>
      <c r="AN238">
        <v>-7.2000409344548899</v>
      </c>
      <c r="AO238">
        <v>6.6999921606475112</v>
      </c>
      <c r="AP238">
        <v>-11.400000227661238</v>
      </c>
      <c r="AQ238">
        <v>7.1000003438649344</v>
      </c>
      <c r="AR238">
        <v>16.499999497227066</v>
      </c>
      <c r="AS238">
        <v>5.4690641325285299</v>
      </c>
      <c r="AT238">
        <v>4.3438457143272871</v>
      </c>
      <c r="AU238">
        <v>0.25717992500628384</v>
      </c>
      <c r="AV238">
        <v>3.2688285595534126</v>
      </c>
      <c r="AW238">
        <v>5.0004074376674907</v>
      </c>
      <c r="AX238">
        <v>13.040363409010297</v>
      </c>
      <c r="AY238">
        <v>10.967095510021281</v>
      </c>
      <c r="AZ238">
        <v>11.059299470450014</v>
      </c>
      <c r="BA238">
        <v>14.7</v>
      </c>
      <c r="BB238">
        <v>6.100000114856428</v>
      </c>
      <c r="BC238">
        <v>9.1999999880548273</v>
      </c>
      <c r="BD238">
        <v>14.699999927872341</v>
      </c>
      <c r="BE238">
        <v>11.099999961554488</v>
      </c>
      <c r="BF238">
        <v>10.200000101398984</v>
      </c>
      <c r="BG238">
        <v>10.299999970545912</v>
      </c>
      <c r="BH238">
        <v>6.4999999095166601</v>
      </c>
      <c r="BI238">
        <v>6.1999999664300987</v>
      </c>
      <c r="BJ238">
        <v>6.5000000468297543</v>
      </c>
    </row>
    <row r="239" spans="1:62">
      <c r="A239" t="s">
        <v>1283</v>
      </c>
      <c r="B239" t="s">
        <v>1284</v>
      </c>
      <c r="C239" t="s">
        <v>639</v>
      </c>
      <c r="D239" t="s">
        <v>641</v>
      </c>
      <c r="F239">
        <v>6.5303219104946919</v>
      </c>
      <c r="G239">
        <v>4.713696959820183</v>
      </c>
      <c r="H239">
        <v>2.4466258988823881</v>
      </c>
      <c r="I239">
        <v>7.4574697029438823</v>
      </c>
      <c r="J239">
        <v>5.0973991406031871</v>
      </c>
      <c r="K239">
        <v>4.0241471686850048</v>
      </c>
      <c r="L239">
        <v>4.3552270543110154</v>
      </c>
      <c r="M239">
        <v>7.8819904011560453</v>
      </c>
      <c r="N239">
        <v>6.2101176276423473</v>
      </c>
      <c r="O239">
        <v>6.6321955073472623</v>
      </c>
      <c r="P239">
        <v>6.6590338096800252</v>
      </c>
      <c r="Q239">
        <v>7.2488488880766653</v>
      </c>
      <c r="R239">
        <v>8.7534468378827057</v>
      </c>
      <c r="S239">
        <v>6.5844998178923362</v>
      </c>
      <c r="T239">
        <v>3.7860709546756226</v>
      </c>
      <c r="U239">
        <v>6.1711834097428948</v>
      </c>
      <c r="V239">
        <v>4.7611301108276791</v>
      </c>
      <c r="W239">
        <v>3.7854156067399032</v>
      </c>
      <c r="X239">
        <v>6.6007893269088669</v>
      </c>
      <c r="Y239">
        <v>6.4508765356961391</v>
      </c>
      <c r="Z239">
        <v>0.11181226053682281</v>
      </c>
      <c r="AA239">
        <v>-0.95212052083513754</v>
      </c>
      <c r="AB239">
        <v>-2.9173062010959541</v>
      </c>
      <c r="AC239">
        <v>3.7767525278110696</v>
      </c>
      <c r="AD239">
        <v>3.6047929100044769</v>
      </c>
      <c r="AE239">
        <v>4.5672561276340389</v>
      </c>
      <c r="AF239">
        <v>3.4694265008923253</v>
      </c>
      <c r="AG239">
        <v>0.74486434121743628</v>
      </c>
      <c r="AH239">
        <v>1.3019660796772712</v>
      </c>
      <c r="AI239">
        <v>0.52820916787301542</v>
      </c>
      <c r="AJ239">
        <v>4.0210328897357641</v>
      </c>
      <c r="AK239">
        <v>3.0582390366358965</v>
      </c>
      <c r="AL239">
        <v>4.1366506512182184</v>
      </c>
      <c r="AM239">
        <v>4.6592544500186079</v>
      </c>
      <c r="AN239">
        <v>1.4113838377102184</v>
      </c>
      <c r="AO239">
        <v>3.5109017580127357</v>
      </c>
      <c r="AP239">
        <v>5.1693011858670701</v>
      </c>
      <c r="AQ239">
        <v>2.1685302702639149</v>
      </c>
      <c r="AR239">
        <v>-6.1846695911768279E-2</v>
      </c>
      <c r="AS239">
        <v>3.7455854197726381</v>
      </c>
      <c r="AT239">
        <v>0.72631576420573651</v>
      </c>
      <c r="AU239">
        <v>0.25920354643258747</v>
      </c>
      <c r="AV239">
        <v>1.5777883371514463</v>
      </c>
      <c r="AW239">
        <v>6.3127905846607462</v>
      </c>
      <c r="AX239">
        <v>4.3428549122468638</v>
      </c>
      <c r="AY239">
        <v>5.356416778327528</v>
      </c>
      <c r="AZ239">
        <v>5.6658896684509443</v>
      </c>
      <c r="BA239">
        <v>4.0773769863063194</v>
      </c>
      <c r="BB239">
        <v>-1.88983510575666</v>
      </c>
      <c r="BC239">
        <v>6.0264404982740274</v>
      </c>
      <c r="BD239">
        <v>4.4852426595527959</v>
      </c>
      <c r="BE239">
        <v>2.8652534491125721</v>
      </c>
      <c r="BF239">
        <v>2.8581413783434186</v>
      </c>
      <c r="BG239">
        <v>1.0341221397507354</v>
      </c>
      <c r="BH239">
        <v>4.213284805165074E-2</v>
      </c>
      <c r="BI239">
        <v>-0.43770544871456707</v>
      </c>
      <c r="BJ239">
        <v>1.7259634295015474</v>
      </c>
    </row>
    <row r="240" spans="1:62">
      <c r="A240" t="s">
        <v>366</v>
      </c>
      <c r="B240" t="s">
        <v>612</v>
      </c>
      <c r="C240" t="s">
        <v>639</v>
      </c>
      <c r="D240" t="s">
        <v>641</v>
      </c>
      <c r="AT240">
        <v>9.2038838360294193</v>
      </c>
      <c r="AU240">
        <v>-6.8666937984822027</v>
      </c>
      <c r="AV240">
        <v>-1.1825515056070941</v>
      </c>
      <c r="AW240">
        <v>64.069964470869934</v>
      </c>
      <c r="AX240">
        <v>35.879670218046584</v>
      </c>
      <c r="AY240">
        <v>41.674403937055786</v>
      </c>
      <c r="AZ240">
        <v>5.1790001990605674</v>
      </c>
      <c r="BA240">
        <v>10.004713433444294</v>
      </c>
      <c r="BB240">
        <v>-6.0583265253544738</v>
      </c>
      <c r="BC240">
        <v>-1.1673609538303822</v>
      </c>
      <c r="BD240">
        <v>11.831472991865539</v>
      </c>
      <c r="BE240">
        <v>4.9649545762646738</v>
      </c>
      <c r="BF240">
        <v>-11.001329086024668</v>
      </c>
      <c r="BG240">
        <v>-26.049713228973076</v>
      </c>
      <c r="BH240">
        <v>20.880760208489306</v>
      </c>
      <c r="BI240">
        <v>0.82453362736276858</v>
      </c>
      <c r="BJ240">
        <v>-8.0000000000000284</v>
      </c>
    </row>
    <row r="241" spans="1:63">
      <c r="A241" t="s">
        <v>1285</v>
      </c>
      <c r="B241" t="s">
        <v>1286</v>
      </c>
      <c r="C241" t="s">
        <v>639</v>
      </c>
      <c r="D241" t="s">
        <v>641</v>
      </c>
      <c r="K241">
        <v>6.7761229349840875</v>
      </c>
      <c r="L241">
        <v>9.5120723183540434</v>
      </c>
      <c r="M241">
        <v>12.4055040625299</v>
      </c>
      <c r="N241">
        <v>12.861153571625323</v>
      </c>
      <c r="O241">
        <v>9.4762805734256688</v>
      </c>
      <c r="P241">
        <v>9.1147139507697545</v>
      </c>
      <c r="Q241">
        <v>13.657321474407354</v>
      </c>
      <c r="R241">
        <v>6.7842296057176128</v>
      </c>
      <c r="S241">
        <v>6.7040040991616792</v>
      </c>
      <c r="T241">
        <v>0.55311755416364861</v>
      </c>
      <c r="U241">
        <v>15.524646935511342</v>
      </c>
      <c r="V241">
        <v>-0.74755236636325151</v>
      </c>
      <c r="W241">
        <v>-6.4400473949884116</v>
      </c>
      <c r="X241">
        <v>-2.9315751595347308</v>
      </c>
      <c r="Y241">
        <v>-11.67107885804964</v>
      </c>
      <c r="Z241">
        <v>-1.3147897424021124</v>
      </c>
      <c r="AA241">
        <v>15.738337379308248</v>
      </c>
      <c r="AB241">
        <v>4.9760656183930791</v>
      </c>
      <c r="AC241">
        <v>-2.0894659345153599</v>
      </c>
      <c r="AD241">
        <v>3.4137225962466999</v>
      </c>
      <c r="AE241">
        <v>-3.1617618412706747</v>
      </c>
      <c r="AF241">
        <v>1.6471246014940988</v>
      </c>
      <c r="AG241">
        <v>-0.77570830346063246</v>
      </c>
      <c r="AH241">
        <v>2.3390656213179142</v>
      </c>
      <c r="AI241">
        <v>12.990769562832583</v>
      </c>
      <c r="AJ241">
        <v>-1.3470341903568936</v>
      </c>
      <c r="AK241">
        <v>4.4314593276105541</v>
      </c>
      <c r="AL241">
        <v>2.7119775255203677</v>
      </c>
      <c r="AM241">
        <v>1.4641215128823148</v>
      </c>
      <c r="AN241">
        <v>2.5450994242185629</v>
      </c>
      <c r="AO241">
        <v>5.9422165326935783</v>
      </c>
      <c r="AP241">
        <v>3.0904241516380324</v>
      </c>
      <c r="AQ241">
        <v>6.4906799494253136</v>
      </c>
      <c r="AR241">
        <v>4.2464202038362515</v>
      </c>
      <c r="AS241">
        <v>4.4003070370058879</v>
      </c>
      <c r="AT241">
        <v>2.3126036290442471</v>
      </c>
      <c r="AU241">
        <v>3.4334016110260137</v>
      </c>
      <c r="AV241">
        <v>2.722186138293651</v>
      </c>
      <c r="AW241">
        <v>7.9879109625071436</v>
      </c>
      <c r="AX241">
        <v>4.5006118279854235</v>
      </c>
      <c r="AY241">
        <v>5.5520454909082702</v>
      </c>
      <c r="AZ241">
        <v>6.096667154879043</v>
      </c>
      <c r="BA241">
        <v>3.5361965764855796</v>
      </c>
      <c r="BB241">
        <v>2.5174180726942836</v>
      </c>
      <c r="BC241">
        <v>5.2528939957121992</v>
      </c>
      <c r="BD241">
        <v>-1.0177397029058142</v>
      </c>
      <c r="BE241">
        <v>2.7786854135736263</v>
      </c>
      <c r="BF241">
        <v>1.6587050040957507</v>
      </c>
      <c r="BG241">
        <v>2.11458623334957</v>
      </c>
      <c r="BH241">
        <v>0.85880457510880603</v>
      </c>
      <c r="BI241">
        <v>7.0234598075331434</v>
      </c>
      <c r="BJ241">
        <v>3.5523357417126107</v>
      </c>
    </row>
    <row r="242" spans="1:63">
      <c r="A242" t="s">
        <v>367</v>
      </c>
      <c r="B242" t="s">
        <v>613</v>
      </c>
      <c r="C242" t="s">
        <v>639</v>
      </c>
      <c r="D242" t="s">
        <v>641</v>
      </c>
      <c r="AA242">
        <v>4.7412654109202208</v>
      </c>
      <c r="AB242">
        <v>1.9824027129623687</v>
      </c>
      <c r="AC242">
        <v>1.7383919607165268</v>
      </c>
      <c r="AD242">
        <v>6.5584634587105342</v>
      </c>
      <c r="AE242">
        <v>2.1186608645322735</v>
      </c>
      <c r="AF242">
        <v>2.9856377877752323</v>
      </c>
      <c r="AG242">
        <v>-1.881872048558904</v>
      </c>
      <c r="AH242">
        <v>0.38990680970481151</v>
      </c>
      <c r="AI242">
        <v>-2.0440914345082177</v>
      </c>
      <c r="AJ242">
        <v>6.4149398220509255</v>
      </c>
      <c r="AK242">
        <v>0.2519855176801542</v>
      </c>
      <c r="AL242">
        <v>3.7380473497507865</v>
      </c>
      <c r="AM242">
        <v>4.9525267781014009</v>
      </c>
      <c r="AN242">
        <v>3.7118733384170923</v>
      </c>
      <c r="AO242">
        <v>1.0215894789752156E-2</v>
      </c>
      <c r="AP242">
        <v>-0.13158341282888841</v>
      </c>
      <c r="AQ242">
        <v>2.7188126547074205</v>
      </c>
      <c r="AR242">
        <v>3.881704580815267</v>
      </c>
      <c r="AS242">
        <v>3.3698396935288031</v>
      </c>
      <c r="AT242">
        <v>3.6017886548622045</v>
      </c>
      <c r="AU242">
        <v>3.4188766485063127</v>
      </c>
      <c r="AV242">
        <v>2.1085816564541773</v>
      </c>
      <c r="AW242">
        <v>-0.35142000420177055</v>
      </c>
      <c r="AX242">
        <v>1.5821683763583394</v>
      </c>
      <c r="AY242">
        <v>-0.81222211388187304</v>
      </c>
      <c r="AZ242">
        <v>-4.1657757218319205</v>
      </c>
      <c r="BA242">
        <v>3.0995198686075014</v>
      </c>
      <c r="BB242">
        <v>2.2906127037661577</v>
      </c>
      <c r="BC242">
        <v>3.5856573705179215</v>
      </c>
      <c r="BD242">
        <v>2.7851458885941582</v>
      </c>
      <c r="BE242">
        <v>0.89032258064516157</v>
      </c>
      <c r="BF242">
        <v>-3.120603657756746</v>
      </c>
      <c r="BG242">
        <v>2.0726072607260733</v>
      </c>
      <c r="BH242">
        <v>3.7118468701500262</v>
      </c>
      <c r="BI242">
        <v>3.3794737498441236</v>
      </c>
      <c r="BJ242">
        <v>2.6999999999999886</v>
      </c>
    </row>
    <row r="243" spans="1:63">
      <c r="A243" t="s">
        <v>1287</v>
      </c>
      <c r="B243" t="s">
        <v>1288</v>
      </c>
      <c r="C243" t="s">
        <v>639</v>
      </c>
      <c r="D243" t="s">
        <v>641</v>
      </c>
      <c r="F243">
        <v>4.1194481328969772</v>
      </c>
      <c r="G243">
        <v>3.326568030458958</v>
      </c>
      <c r="H243">
        <v>5.3584602464046895</v>
      </c>
      <c r="I243">
        <v>7.6995719820744029</v>
      </c>
      <c r="J243">
        <v>-0.95186486832839989</v>
      </c>
      <c r="K243">
        <v>1.0152754792802199</v>
      </c>
      <c r="L243">
        <v>6.3733080946659868</v>
      </c>
      <c r="M243">
        <v>4.3944544290867924</v>
      </c>
      <c r="N243">
        <v>5.90189484395394</v>
      </c>
      <c r="O243">
        <v>5.7271517363417104</v>
      </c>
      <c r="P243">
        <v>0.77404240063465579</v>
      </c>
      <c r="Q243">
        <v>-1.6020198304748163</v>
      </c>
      <c r="R243">
        <v>3.7694411120310605</v>
      </c>
      <c r="S243">
        <v>2.2726739665473303</v>
      </c>
      <c r="T243">
        <v>7.2623878858193223</v>
      </c>
      <c r="U243">
        <v>2.4342434187881707</v>
      </c>
      <c r="V243">
        <v>6.4008443039746084</v>
      </c>
      <c r="W243">
        <v>6.0475904555876667</v>
      </c>
      <c r="X243">
        <v>-2.9896238029896978</v>
      </c>
      <c r="Y243">
        <v>6.4958999496896013</v>
      </c>
      <c r="Z243">
        <v>6.352410763839373</v>
      </c>
      <c r="AA243">
        <v>3.7702423374116307</v>
      </c>
      <c r="AB243">
        <v>6.7442005547430028</v>
      </c>
      <c r="AC243">
        <v>4.1624163798200868</v>
      </c>
      <c r="AD243">
        <v>5.4023326321536587</v>
      </c>
      <c r="AE243">
        <v>4.8099146273418114</v>
      </c>
      <c r="AF243">
        <v>4.1777391715615266</v>
      </c>
      <c r="AG243">
        <v>8.5408803824222446</v>
      </c>
      <c r="AH243">
        <v>5.4570397020332422</v>
      </c>
      <c r="AI243">
        <v>5.4213844054451243</v>
      </c>
      <c r="AJ243">
        <v>1.9178643225690166</v>
      </c>
      <c r="AK243">
        <v>5.7232322893192134</v>
      </c>
      <c r="AL243">
        <v>4.4017660298969048</v>
      </c>
      <c r="AM243">
        <v>6.0574712787556848</v>
      </c>
      <c r="AN243">
        <v>6.9492877891716063</v>
      </c>
      <c r="AO243">
        <v>6.8499194757147137</v>
      </c>
      <c r="AP243">
        <v>3.7961428657810217</v>
      </c>
      <c r="AQ243">
        <v>5.5935781243611871</v>
      </c>
      <c r="AR243">
        <v>7.7545568030110275</v>
      </c>
      <c r="AS243">
        <v>4.0780568321847426</v>
      </c>
      <c r="AT243">
        <v>4.2948888639786134</v>
      </c>
      <c r="AU243">
        <v>3.7173106321099851</v>
      </c>
      <c r="AV243">
        <v>7.240391232251369</v>
      </c>
      <c r="AW243">
        <v>7.5316293905541869</v>
      </c>
      <c r="AX243">
        <v>8.7702859299979394</v>
      </c>
      <c r="AY243">
        <v>8.6720007323344532</v>
      </c>
      <c r="AZ243">
        <v>9.009099024567675</v>
      </c>
      <c r="BA243">
        <v>3.8806759753945244</v>
      </c>
      <c r="BB243">
        <v>7.6090120592680677</v>
      </c>
      <c r="BC243">
        <v>9.0553424888386616</v>
      </c>
      <c r="BD243">
        <v>6.3137945838250147</v>
      </c>
      <c r="BE243">
        <v>5.5180768880093751</v>
      </c>
      <c r="BF243">
        <v>6.0730810940562492</v>
      </c>
      <c r="BG243">
        <v>6.9906142809378196</v>
      </c>
      <c r="BH243">
        <v>7.6055959832443136</v>
      </c>
      <c r="BI243">
        <v>6.8346880261211282</v>
      </c>
      <c r="BJ243">
        <v>6.4767244246271929</v>
      </c>
    </row>
    <row r="244" spans="1:63">
      <c r="A244" t="s">
        <v>1289</v>
      </c>
      <c r="B244" t="s">
        <v>1290</v>
      </c>
      <c r="C244" t="s">
        <v>639</v>
      </c>
      <c r="D244" t="s">
        <v>641</v>
      </c>
      <c r="F244">
        <v>1.4576815065386626</v>
      </c>
      <c r="G244">
        <v>5.8945385832587505</v>
      </c>
      <c r="H244">
        <v>6.3042243019051654</v>
      </c>
      <c r="I244">
        <v>5.3760895315905657</v>
      </c>
      <c r="J244">
        <v>4.9690252616814519</v>
      </c>
      <c r="K244">
        <v>1.638293341453064</v>
      </c>
      <c r="L244">
        <v>-0.37528783288239254</v>
      </c>
      <c r="M244">
        <v>3.0578129460914028</v>
      </c>
      <c r="N244">
        <v>8.9324082817350643</v>
      </c>
      <c r="O244">
        <v>9.8184099623525753</v>
      </c>
      <c r="P244">
        <v>7.4388119580839316</v>
      </c>
      <c r="Q244">
        <v>2.6555409327775834</v>
      </c>
      <c r="R244">
        <v>4.3580744883003604</v>
      </c>
      <c r="S244">
        <v>7.8768136157711979</v>
      </c>
      <c r="T244">
        <v>-4.2184292900188325E-2</v>
      </c>
      <c r="U244">
        <v>5.2361367003127555</v>
      </c>
      <c r="V244">
        <v>2.366883640352043</v>
      </c>
      <c r="W244">
        <v>-0.23467792562217937</v>
      </c>
      <c r="X244">
        <v>4.0297608556492293</v>
      </c>
      <c r="Y244">
        <v>3.9909139022741016</v>
      </c>
      <c r="Z244">
        <v>-0.28251977252834592</v>
      </c>
      <c r="AA244">
        <v>0.23285433603253125</v>
      </c>
      <c r="AB244">
        <v>-1.2345723799535762</v>
      </c>
      <c r="AC244">
        <v>2.3014107899045086</v>
      </c>
      <c r="AD244">
        <v>2.2799807233520681</v>
      </c>
      <c r="AE244">
        <v>-0.4166131834193294</v>
      </c>
      <c r="AF244">
        <v>-0.15275975260543362</v>
      </c>
      <c r="AG244">
        <v>4.4068799063752238</v>
      </c>
      <c r="AH244">
        <v>3.2778125721363693</v>
      </c>
      <c r="AI244">
        <v>2.2801729155681443</v>
      </c>
      <c r="AJ244">
        <v>0.14602040472404099</v>
      </c>
      <c r="AK244">
        <v>-1.3280609901775335</v>
      </c>
      <c r="AL244">
        <v>0.19134978779817402</v>
      </c>
      <c r="AM244">
        <v>1.8440622079077968</v>
      </c>
      <c r="AN244">
        <v>3.2972518613005377</v>
      </c>
      <c r="AO244">
        <v>5.2821221787932302</v>
      </c>
      <c r="AP244">
        <v>3.5944526293374253</v>
      </c>
      <c r="AQ244">
        <v>2.3889955187607512</v>
      </c>
      <c r="AR244">
        <v>2.1327707240966589</v>
      </c>
      <c r="AS244">
        <v>3.5880059374734401</v>
      </c>
      <c r="AT244">
        <v>3.9365784151423924</v>
      </c>
      <c r="AU244">
        <v>3.8103162517967348</v>
      </c>
      <c r="AV244">
        <v>4.8486492147335412</v>
      </c>
      <c r="AW244">
        <v>11.667019165540665</v>
      </c>
      <c r="AX244">
        <v>5.6312412476939642</v>
      </c>
      <c r="AY244">
        <v>6.9786727044346861</v>
      </c>
      <c r="AZ244">
        <v>7.1611246100325729</v>
      </c>
      <c r="BA244">
        <v>5.3921362885103576</v>
      </c>
      <c r="BB244">
        <v>2.8563047977704343</v>
      </c>
      <c r="BC244">
        <v>5.4042149285516103</v>
      </c>
      <c r="BD244">
        <v>4.4699158759731432</v>
      </c>
      <c r="BE244">
        <v>4.3061400370564513</v>
      </c>
      <c r="BF244">
        <v>4.8018824427967104</v>
      </c>
      <c r="BG244">
        <v>4.6848071566079312</v>
      </c>
      <c r="BH244">
        <v>3.1064896766534957</v>
      </c>
      <c r="BI244">
        <v>1.3257155948089832</v>
      </c>
      <c r="BJ244">
        <v>2.6141855283740227</v>
      </c>
    </row>
    <row r="245" spans="1:63">
      <c r="A245" t="s">
        <v>368</v>
      </c>
      <c r="B245" t="s">
        <v>614</v>
      </c>
      <c r="C245" t="s">
        <v>639</v>
      </c>
      <c r="D245" t="s">
        <v>641</v>
      </c>
      <c r="F245">
        <v>14.037070863872117</v>
      </c>
      <c r="G245">
        <v>2.7424631437406219</v>
      </c>
      <c r="H245">
        <v>5.604597246534297</v>
      </c>
      <c r="I245">
        <v>7.6304997721894097</v>
      </c>
      <c r="J245">
        <v>0.69385028230846046</v>
      </c>
      <c r="K245">
        <v>4.0568215614274408</v>
      </c>
      <c r="L245">
        <v>2.0425143161001245</v>
      </c>
      <c r="M245">
        <v>5.2151483915625789</v>
      </c>
      <c r="N245">
        <v>2.730681520594743</v>
      </c>
      <c r="O245">
        <v>3.5336365142867692</v>
      </c>
      <c r="P245">
        <v>1.0403324090786583</v>
      </c>
      <c r="Q245">
        <v>5.7803473762052135</v>
      </c>
      <c r="R245">
        <v>1.6564261926686328</v>
      </c>
      <c r="S245">
        <v>3.8076021679338794</v>
      </c>
      <c r="T245">
        <v>1.4779633928974079</v>
      </c>
      <c r="U245">
        <v>6.4051488586054859</v>
      </c>
      <c r="V245">
        <v>9.1217915508177754</v>
      </c>
      <c r="W245">
        <v>10.016475694870607</v>
      </c>
      <c r="X245">
        <v>3.5993707459538911</v>
      </c>
      <c r="Y245">
        <v>-1.065607663674129</v>
      </c>
      <c r="Z245">
        <v>4.21572799924337</v>
      </c>
      <c r="AA245">
        <v>3.809242915806422</v>
      </c>
      <c r="AB245">
        <v>-10.31340152111197</v>
      </c>
      <c r="AC245">
        <v>-5.7509077174257612</v>
      </c>
      <c r="AD245">
        <v>-4.1213124078909971</v>
      </c>
      <c r="AE245">
        <v>-3.2818272523797702</v>
      </c>
      <c r="AF245">
        <v>-4.5614230747783324</v>
      </c>
      <c r="AG245">
        <v>-3.9176161262050755</v>
      </c>
      <c r="AH245">
        <v>-0.82702423302627892</v>
      </c>
      <c r="AI245">
        <v>1.5084158567617152</v>
      </c>
      <c r="AJ245">
        <v>2.682050197831515</v>
      </c>
      <c r="AK245">
        <v>-1.6472041650733473</v>
      </c>
      <c r="AL245">
        <v>-1.4534796782008073</v>
      </c>
      <c r="AM245">
        <v>3.5659008831294727</v>
      </c>
      <c r="AN245">
        <v>4.6571529039441515</v>
      </c>
      <c r="AO245">
        <v>7.1344773808424122</v>
      </c>
      <c r="AP245">
        <v>7.5228547384707838</v>
      </c>
      <c r="AQ245">
        <v>8.1245640089542945</v>
      </c>
      <c r="AR245">
        <v>8.0248176331080998</v>
      </c>
      <c r="AS245">
        <v>6.9013595037280737</v>
      </c>
      <c r="AT245">
        <v>4.1685240808476749</v>
      </c>
      <c r="AU245">
        <v>7.9367096413707401</v>
      </c>
      <c r="AV245">
        <v>14.441416432360413</v>
      </c>
      <c r="AW245">
        <v>7.9495936416259099</v>
      </c>
      <c r="AX245">
        <v>6.2089929903957852</v>
      </c>
      <c r="AY245">
        <v>13.208057758665916</v>
      </c>
      <c r="AZ245">
        <v>4.7541899577106648</v>
      </c>
      <c r="BA245">
        <v>3.390421369603132</v>
      </c>
      <c r="BB245">
        <v>-4.3905924792354227</v>
      </c>
      <c r="BC245">
        <v>3.3233305118325092</v>
      </c>
      <c r="BD245">
        <v>-0.2943544301866865</v>
      </c>
      <c r="BE245">
        <v>1.2939789497605716</v>
      </c>
      <c r="BF245">
        <v>0.98084980979704994</v>
      </c>
      <c r="BG245">
        <v>-0.25216276348227495</v>
      </c>
      <c r="BH245">
        <v>1.5171629623949201</v>
      </c>
      <c r="BI245">
        <v>-5.9570613471948093</v>
      </c>
      <c r="BJ245">
        <v>-2.3360141240514167</v>
      </c>
    </row>
    <row r="246" spans="1:63">
      <c r="A246" t="s">
        <v>369</v>
      </c>
      <c r="B246" t="s">
        <v>615</v>
      </c>
      <c r="C246" t="s">
        <v>639</v>
      </c>
      <c r="D246" t="s">
        <v>641</v>
      </c>
      <c r="K246">
        <v>3.4548678928876484</v>
      </c>
      <c r="L246">
        <v>0.16195247184948869</v>
      </c>
      <c r="M246">
        <v>10.409728581120774</v>
      </c>
      <c r="N246">
        <v>4.7478154086239641</v>
      </c>
      <c r="O246">
        <v>4.6696317759452768</v>
      </c>
      <c r="P246">
        <v>10.56019747387262</v>
      </c>
      <c r="Q246">
        <v>17.742718267783928</v>
      </c>
      <c r="R246">
        <v>-0.65464350468224097</v>
      </c>
      <c r="S246">
        <v>8.0747823315386</v>
      </c>
      <c r="T246">
        <v>7.1560999092946815</v>
      </c>
      <c r="U246">
        <v>7.8768526526134792</v>
      </c>
      <c r="V246">
        <v>3.4110958540735368</v>
      </c>
      <c r="W246">
        <v>6.440473532580441</v>
      </c>
      <c r="X246">
        <v>6.567521173331528</v>
      </c>
      <c r="Y246">
        <v>7.4187395951083204</v>
      </c>
      <c r="Z246">
        <v>5.5140728281045597</v>
      </c>
      <c r="AA246">
        <v>-0.49373760253678256</v>
      </c>
      <c r="AB246">
        <v>4.6819173837501609</v>
      </c>
      <c r="AC246">
        <v>5.7488432649993371</v>
      </c>
      <c r="AD246">
        <v>5.6485732352576861</v>
      </c>
      <c r="AE246">
        <v>-1.4469884138903097</v>
      </c>
      <c r="AF246">
        <v>6.7013710952530374</v>
      </c>
      <c r="AG246">
        <v>7.2159077888002798E-2</v>
      </c>
      <c r="AH246">
        <v>1.7466991291198042</v>
      </c>
      <c r="AI246">
        <v>7.9498194359296122</v>
      </c>
      <c r="AJ246">
        <v>3.9045453013128792</v>
      </c>
      <c r="AK246">
        <v>7.8057288569590924</v>
      </c>
      <c r="AL246">
        <v>2.189828888735093</v>
      </c>
      <c r="AM246">
        <v>3.1784113907655751</v>
      </c>
      <c r="AN246">
        <v>2.3516698875506279</v>
      </c>
      <c r="AO246">
        <v>7.1460808386831332</v>
      </c>
      <c r="AP246">
        <v>5.4409434364735887</v>
      </c>
      <c r="AQ246">
        <v>4.7837625719057826</v>
      </c>
      <c r="AR246">
        <v>6.0546345154528467</v>
      </c>
      <c r="AS246">
        <v>4.7098599453987475</v>
      </c>
      <c r="AT246">
        <v>3.7961838271068018</v>
      </c>
      <c r="AU246">
        <v>1.3225636177967885</v>
      </c>
      <c r="AV246">
        <v>4.7024118148609944</v>
      </c>
      <c r="AW246">
        <v>6.2357938693414496</v>
      </c>
      <c r="AX246">
        <v>3.4865358154852828</v>
      </c>
      <c r="AY246">
        <v>5.2441951846596595</v>
      </c>
      <c r="AZ246">
        <v>6.7096203918459452</v>
      </c>
      <c r="BA246">
        <v>4.2377768357351187</v>
      </c>
      <c r="BB246">
        <v>3.0434489548418071</v>
      </c>
      <c r="BC246">
        <v>3.5106086386031023</v>
      </c>
      <c r="BD246">
        <v>-1.9171776796263629</v>
      </c>
      <c r="BE246">
        <v>3.9976740023093669</v>
      </c>
      <c r="BF246">
        <v>2.8755238423073308</v>
      </c>
      <c r="BG246">
        <v>2.9713983451090229</v>
      </c>
      <c r="BH246">
        <v>1.1536158371200145</v>
      </c>
      <c r="BI246">
        <v>1.1083929680381033</v>
      </c>
      <c r="BJ246">
        <v>1.9551256753750863</v>
      </c>
    </row>
    <row r="247" spans="1:63">
      <c r="A247" t="s">
        <v>370</v>
      </c>
      <c r="B247" t="s">
        <v>616</v>
      </c>
      <c r="C247" t="s">
        <v>639</v>
      </c>
      <c r="D247" t="s">
        <v>641</v>
      </c>
      <c r="F247">
        <v>1.1560693853969894</v>
      </c>
      <c r="G247">
        <v>5.5714285818048097</v>
      </c>
      <c r="H247">
        <v>9.0663055524087781</v>
      </c>
      <c r="I247">
        <v>5.4590567983809848</v>
      </c>
      <c r="J247">
        <v>2.8235295434383403</v>
      </c>
      <c r="K247">
        <v>11.212815035351383</v>
      </c>
      <c r="L247">
        <v>4.7325102439373978</v>
      </c>
      <c r="M247">
        <v>6.7779960103811874</v>
      </c>
      <c r="N247">
        <v>4.0811456208947021</v>
      </c>
      <c r="O247">
        <v>3.2335089729325972</v>
      </c>
      <c r="P247">
        <v>5.5666945005878858</v>
      </c>
      <c r="Q247">
        <v>7.4257883256424293</v>
      </c>
      <c r="R247">
        <v>3.2623345184051118</v>
      </c>
      <c r="S247">
        <v>5.5944744026933648</v>
      </c>
      <c r="T247">
        <v>7.1741126897710643</v>
      </c>
      <c r="U247">
        <v>10.461179556323842</v>
      </c>
      <c r="V247">
        <v>3.4066698044915569</v>
      </c>
      <c r="W247">
        <v>1.5029330112232913</v>
      </c>
      <c r="X247">
        <v>-0.62411357022288882</v>
      </c>
      <c r="Y247">
        <v>-2.4473504258015595</v>
      </c>
      <c r="Z247">
        <v>4.8566487665204079</v>
      </c>
      <c r="AA247">
        <v>3.5632278121834844</v>
      </c>
      <c r="AB247">
        <v>4.97108077727097</v>
      </c>
      <c r="AC247">
        <v>6.7120157120601078</v>
      </c>
      <c r="AD247">
        <v>4.2413357163994192</v>
      </c>
      <c r="AE247">
        <v>7.0120311105439868</v>
      </c>
      <c r="AF247">
        <v>9.4855388424673208</v>
      </c>
      <c r="AG247">
        <v>2.3207367939483987</v>
      </c>
      <c r="AH247">
        <v>0.29024406877960018</v>
      </c>
      <c r="AI247">
        <v>9.2661466714932175</v>
      </c>
      <c r="AJ247">
        <v>0.72027903561007633</v>
      </c>
      <c r="AK247">
        <v>5.0356349389680304</v>
      </c>
      <c r="AL247">
        <v>7.6512652030150861</v>
      </c>
      <c r="AM247">
        <v>-4.6681473639483784</v>
      </c>
      <c r="AN247">
        <v>7.8782668761899117</v>
      </c>
      <c r="AO247">
        <v>7.3796644737568613</v>
      </c>
      <c r="AP247">
        <v>7.5776636440760825</v>
      </c>
      <c r="AQ247">
        <v>2.3082134923611193</v>
      </c>
      <c r="AR247">
        <v>-3.3893050474036954</v>
      </c>
      <c r="AS247">
        <v>6.6400612632523632</v>
      </c>
      <c r="AT247">
        <v>-5.9623106905872021</v>
      </c>
      <c r="AU247">
        <v>6.4302786022828258</v>
      </c>
      <c r="AV247">
        <v>5.6082550229831725</v>
      </c>
      <c r="AW247">
        <v>9.6443226634630719</v>
      </c>
      <c r="AX247">
        <v>9.0098532138646448</v>
      </c>
      <c r="AY247">
        <v>7.1097033812200578</v>
      </c>
      <c r="AZ247">
        <v>5.0304577758870863</v>
      </c>
      <c r="BA247">
        <v>0.84525144150495635</v>
      </c>
      <c r="BB247">
        <v>-4.7044659810484291</v>
      </c>
      <c r="BC247">
        <v>8.4873721868075052</v>
      </c>
      <c r="BD247">
        <v>11.11349554785059</v>
      </c>
      <c r="BE247">
        <v>4.7899402070344053</v>
      </c>
      <c r="BF247">
        <v>8.4913093926863468</v>
      </c>
      <c r="BG247">
        <v>5.1666907030455178</v>
      </c>
      <c r="BH247">
        <v>6.0858866319867246</v>
      </c>
      <c r="BI247">
        <v>3.1838315430661339</v>
      </c>
      <c r="BJ247">
        <v>7.4186439754032136</v>
      </c>
    </row>
    <row r="248" spans="1:63">
      <c r="A248" t="s">
        <v>371</v>
      </c>
      <c r="B248" t="s">
        <v>617</v>
      </c>
      <c r="C248" t="s">
        <v>639</v>
      </c>
      <c r="D248" t="s">
        <v>641</v>
      </c>
      <c r="AJ248">
        <v>3.6091649849598042</v>
      </c>
      <c r="AK248">
        <v>2.788866583672899</v>
      </c>
      <c r="AL248">
        <v>4.1106910143994639</v>
      </c>
      <c r="AM248">
        <v>10.283487010422562</v>
      </c>
      <c r="AN248">
        <v>-5.0044373170579917</v>
      </c>
      <c r="AO248">
        <v>-5.9613611685890362</v>
      </c>
      <c r="AP248">
        <v>10.003224316575583</v>
      </c>
      <c r="AQ248">
        <v>15.501219975917351</v>
      </c>
      <c r="AR248">
        <v>-1.5637913710266389</v>
      </c>
      <c r="AS248">
        <v>-0.97059981396257911</v>
      </c>
      <c r="AT248">
        <v>1.6341076435429045</v>
      </c>
      <c r="AU248">
        <v>7.8861743591163531</v>
      </c>
      <c r="AV248">
        <v>-3.3335365325444855</v>
      </c>
      <c r="AW248">
        <v>-1.3521811139396931</v>
      </c>
      <c r="AX248">
        <v>-3.779729961610542</v>
      </c>
      <c r="AY248">
        <v>2.13893832850205</v>
      </c>
      <c r="AZ248">
        <v>6.3505648750427923</v>
      </c>
      <c r="BA248">
        <v>7.9832609045549674</v>
      </c>
      <c r="BB248">
        <v>-4.43285139365031</v>
      </c>
      <c r="BC248">
        <v>-2.7294279119096814</v>
      </c>
      <c r="BD248">
        <v>7.5158565164621791</v>
      </c>
      <c r="BE248">
        <v>-3.8355245076314333</v>
      </c>
      <c r="BF248">
        <v>4.576641645786566</v>
      </c>
      <c r="BG248">
        <v>1.3479238764839181</v>
      </c>
      <c r="BH248">
        <v>9.142911919265174</v>
      </c>
      <c r="BI248">
        <v>3.0349510286758203</v>
      </c>
      <c r="BJ248">
        <v>3.2415891184823806</v>
      </c>
    </row>
    <row r="249" spans="1:63">
      <c r="A249" t="s">
        <v>372</v>
      </c>
      <c r="B249" t="s">
        <v>618</v>
      </c>
      <c r="C249" t="s">
        <v>639</v>
      </c>
      <c r="D249" t="s">
        <v>641</v>
      </c>
      <c r="AH249">
        <v>3.7644434069955253</v>
      </c>
      <c r="AI249">
        <v>7.0450716438420073</v>
      </c>
      <c r="AJ249">
        <v>2.0719882113419175</v>
      </c>
      <c r="AK249">
        <v>0.58432213380650921</v>
      </c>
      <c r="AL249">
        <v>1.205800808703799</v>
      </c>
      <c r="AM249">
        <v>1.5676617656141616</v>
      </c>
      <c r="AN249">
        <v>3.5699118682941133</v>
      </c>
      <c r="AO249">
        <v>4.5443668018247223</v>
      </c>
      <c r="AP249">
        <v>3.5252781914627178</v>
      </c>
      <c r="AQ249">
        <v>3.7085115959471011</v>
      </c>
      <c r="AR249">
        <v>4.8403823252684504</v>
      </c>
      <c r="AS249">
        <v>4.9338466271145762</v>
      </c>
      <c r="AT249">
        <v>5.9978288575808705</v>
      </c>
      <c r="AU249">
        <v>7.1635535364827518</v>
      </c>
      <c r="AV249">
        <v>6.8862265322819667</v>
      </c>
      <c r="AW249">
        <v>7.8282983809593816</v>
      </c>
      <c r="AX249">
        <v>8.173335834138129</v>
      </c>
      <c r="AY249">
        <v>4.6605709954801569</v>
      </c>
      <c r="AZ249">
        <v>8.4643812415567083</v>
      </c>
      <c r="BA249">
        <v>5.5665956483045278</v>
      </c>
      <c r="BB249">
        <v>5.3823461684356317</v>
      </c>
      <c r="BC249">
        <v>6.3588860812991754</v>
      </c>
      <c r="BD249">
        <v>7.9045075723474127</v>
      </c>
      <c r="BE249">
        <v>5.1410136206731636</v>
      </c>
      <c r="BF249">
        <v>7.2630609971293012</v>
      </c>
      <c r="BG249">
        <v>6.9651349357290542</v>
      </c>
      <c r="BH249">
        <v>6.9593142468231406</v>
      </c>
      <c r="BI249">
        <v>6.9681294933237012</v>
      </c>
      <c r="BJ249">
        <v>7.104161264721526</v>
      </c>
    </row>
    <row r="250" spans="1:63">
      <c r="A250" t="s">
        <v>373</v>
      </c>
      <c r="B250" t="s">
        <v>619</v>
      </c>
      <c r="C250" t="s">
        <v>639</v>
      </c>
      <c r="D250" t="s">
        <v>641</v>
      </c>
      <c r="AB250">
        <v>5.744557708695794</v>
      </c>
      <c r="AC250">
        <v>-0.34467668060891299</v>
      </c>
      <c r="AD250">
        <v>-3.3063800034302346</v>
      </c>
      <c r="AE250">
        <v>0.39008694569253066</v>
      </c>
      <c r="AF250">
        <v>3.9619027865246608</v>
      </c>
      <c r="AG250">
        <v>8.2670735443124386</v>
      </c>
      <c r="AH250">
        <v>6.3619412469214183</v>
      </c>
      <c r="AI250">
        <v>6.4741401508592133</v>
      </c>
      <c r="AJ250">
        <v>5.5540954959264184</v>
      </c>
      <c r="AK250">
        <v>3.418356891525363</v>
      </c>
      <c r="AL250">
        <v>8.3262925204952438</v>
      </c>
      <c r="AM250">
        <v>6.4036357432406277</v>
      </c>
      <c r="AN250">
        <v>11.52324380824416</v>
      </c>
      <c r="AO250">
        <v>9.0721145819309186</v>
      </c>
      <c r="AP250">
        <v>5.1000018636117517</v>
      </c>
      <c r="AQ250">
        <v>4.9052654839079253</v>
      </c>
      <c r="AR250">
        <v>8.0539483765949456</v>
      </c>
      <c r="AS250">
        <v>3.1419073382037226</v>
      </c>
      <c r="AT250">
        <v>5.1836611262893655</v>
      </c>
      <c r="AU250">
        <v>8.7326857640152866</v>
      </c>
      <c r="AV250">
        <v>6.4732586714868745</v>
      </c>
      <c r="AW250">
        <v>6.8072333442704434</v>
      </c>
      <c r="AX250">
        <v>6.332565116309155</v>
      </c>
      <c r="AY250">
        <v>10.784744386037204</v>
      </c>
      <c r="AZ250">
        <v>8.4124259655052498</v>
      </c>
      <c r="BA250">
        <v>8.7087519014194044</v>
      </c>
      <c r="BB250">
        <v>6.8015173480143574</v>
      </c>
      <c r="BC250">
        <v>5.6375998025085465</v>
      </c>
      <c r="BD250">
        <v>9.3916677490511091</v>
      </c>
      <c r="BE250">
        <v>3.8374556059748812</v>
      </c>
      <c r="BF250">
        <v>3.5869058261957179</v>
      </c>
      <c r="BG250">
        <v>5.1063073242880677</v>
      </c>
      <c r="BH250">
        <v>5.1878598626102956</v>
      </c>
      <c r="BI250">
        <v>4.6565755980861496</v>
      </c>
      <c r="BJ250">
        <v>3.9647798883388816</v>
      </c>
    </row>
    <row r="251" spans="1:63">
      <c r="A251" t="s">
        <v>374</v>
      </c>
      <c r="B251" t="s">
        <v>620</v>
      </c>
      <c r="C251" t="s">
        <v>639</v>
      </c>
      <c r="D251" t="s">
        <v>641</v>
      </c>
      <c r="AG251">
        <v>2.5664632700208756</v>
      </c>
      <c r="AH251">
        <v>3.8731032107064181</v>
      </c>
      <c r="AI251">
        <v>-6.3452351284914954</v>
      </c>
      <c r="AJ251">
        <v>-8.4106438876511191</v>
      </c>
      <c r="AK251">
        <v>-9.6989985817042026</v>
      </c>
      <c r="AL251">
        <v>-14.226106882443261</v>
      </c>
      <c r="AM251">
        <v>-22.93404553405415</v>
      </c>
      <c r="AN251">
        <v>-12.200000022111908</v>
      </c>
      <c r="AO251">
        <v>-9.9999999744838703</v>
      </c>
      <c r="AP251">
        <v>-3.0000000270754441</v>
      </c>
      <c r="AQ251">
        <v>-1.8999999842899058</v>
      </c>
      <c r="AR251">
        <v>-0.19999999743770047</v>
      </c>
      <c r="AS251">
        <v>5.8999999995969858</v>
      </c>
      <c r="AT251">
        <v>9.2000000077242277</v>
      </c>
      <c r="AU251">
        <v>5.1999999710864842</v>
      </c>
      <c r="AV251">
        <v>9.4000000103311692</v>
      </c>
      <c r="AW251">
        <v>12.100000008916339</v>
      </c>
      <c r="AX251">
        <v>2.6999999752778621</v>
      </c>
      <c r="AY251">
        <v>7.3000000333757242</v>
      </c>
      <c r="AZ251">
        <v>7.9000007659780493</v>
      </c>
      <c r="BA251">
        <v>2.2999999911901341</v>
      </c>
      <c r="BB251">
        <v>-14.800000015035678</v>
      </c>
      <c r="BC251">
        <v>4.2000000179950518</v>
      </c>
      <c r="BD251">
        <v>5.465531905431618</v>
      </c>
      <c r="BE251">
        <v>0.23868130555248968</v>
      </c>
      <c r="BF251">
        <v>-2.67296493157545E-2</v>
      </c>
      <c r="BG251">
        <v>-6.5526188910804279</v>
      </c>
      <c r="BH251">
        <v>-9.7729739465535204</v>
      </c>
      <c r="BI251">
        <v>2.3076019342476428</v>
      </c>
      <c r="BJ251">
        <v>2.5004674720736375</v>
      </c>
    </row>
    <row r="252" spans="1:63">
      <c r="A252" t="s">
        <v>375</v>
      </c>
      <c r="B252" t="s">
        <v>621</v>
      </c>
      <c r="C252" t="s">
        <v>639</v>
      </c>
      <c r="D252" t="s">
        <v>641</v>
      </c>
      <c r="F252">
        <v>1.5231576025243783</v>
      </c>
      <c r="G252">
        <v>4.4951354288434828</v>
      </c>
      <c r="H252">
        <v>5.9050252281229234</v>
      </c>
      <c r="I252">
        <v>8.2417642472089057</v>
      </c>
      <c r="J252">
        <v>6.7135471906667732</v>
      </c>
      <c r="K252">
        <v>6.1982464930595569</v>
      </c>
      <c r="L252">
        <v>4.5359111622790778</v>
      </c>
      <c r="M252">
        <v>7.6620479406862074</v>
      </c>
      <c r="N252">
        <v>7.6103904412993444</v>
      </c>
      <c r="O252">
        <v>8.5970849015356379</v>
      </c>
      <c r="P252">
        <v>7.0512155959967799</v>
      </c>
      <c r="Q252">
        <v>8.4298874628619131</v>
      </c>
      <c r="R252">
        <v>8.7475768699658971</v>
      </c>
      <c r="S252">
        <v>6.3778967020668347</v>
      </c>
      <c r="T252">
        <v>4.3944474476645468</v>
      </c>
      <c r="U252">
        <v>7.8182983606046434</v>
      </c>
      <c r="V252">
        <v>3.3577514578894778</v>
      </c>
      <c r="W252">
        <v>3.0811801446926808</v>
      </c>
      <c r="X252">
        <v>4.3747476169856583</v>
      </c>
      <c r="Y252">
        <v>3.4131565352264488</v>
      </c>
      <c r="Z252">
        <v>1.7551021055882217</v>
      </c>
      <c r="AA252">
        <v>3.0485913412427976</v>
      </c>
      <c r="AB252">
        <v>0.25035763063330307</v>
      </c>
      <c r="AC252">
        <v>4.9279332892254786</v>
      </c>
      <c r="AD252">
        <v>5.2298937626636928</v>
      </c>
      <c r="AE252">
        <v>3.9520880071449511</v>
      </c>
      <c r="AF252">
        <v>5.0217676465275076</v>
      </c>
      <c r="AG252">
        <v>3.1649010363973247</v>
      </c>
      <c r="AH252">
        <v>2.5134937500654644</v>
      </c>
      <c r="AI252">
        <v>1.8746430709070978</v>
      </c>
      <c r="AJ252">
        <v>0.82940665027082616</v>
      </c>
      <c r="AK252">
        <v>2.9772377979568887E-2</v>
      </c>
      <c r="AL252">
        <v>3.049984897442755</v>
      </c>
      <c r="AM252">
        <v>2.1576962477531225</v>
      </c>
      <c r="AN252">
        <v>3.4467141344442354</v>
      </c>
      <c r="AO252">
        <v>4.4478594934873001</v>
      </c>
      <c r="AP252">
        <v>4.9944169965115321</v>
      </c>
      <c r="AQ252">
        <v>2.2845607257484062</v>
      </c>
      <c r="AR252">
        <v>3.0566754656415895</v>
      </c>
      <c r="AS252">
        <v>6.2229065705573277</v>
      </c>
      <c r="AT252">
        <v>3.3885951617839538</v>
      </c>
      <c r="AU252">
        <v>4.7220577802197425</v>
      </c>
      <c r="AV252">
        <v>5.1221557371129904</v>
      </c>
      <c r="AW252">
        <v>7.9296912697341071</v>
      </c>
      <c r="AX252">
        <v>7.0602174147750532</v>
      </c>
      <c r="AY252">
        <v>8.2075647700471421</v>
      </c>
      <c r="AZ252">
        <v>8.8755214616003713</v>
      </c>
      <c r="BA252">
        <v>5.9150147388055387</v>
      </c>
      <c r="BB252">
        <v>1.7356415353569048</v>
      </c>
      <c r="BC252">
        <v>7.4603818259610506</v>
      </c>
      <c r="BD252">
        <v>6.3308205564358957</v>
      </c>
      <c r="BE252">
        <v>5.2523975484534589</v>
      </c>
      <c r="BF252">
        <v>5.0501885651625003</v>
      </c>
      <c r="BG252">
        <v>4.2045029801553824</v>
      </c>
      <c r="BH252">
        <v>3.3924520249477581</v>
      </c>
      <c r="BI252">
        <v>3.9113197751665467</v>
      </c>
      <c r="BJ252">
        <v>4.7860441485392187</v>
      </c>
    </row>
    <row r="253" spans="1:63">
      <c r="A253" t="s">
        <v>376</v>
      </c>
      <c r="B253" t="s">
        <v>622</v>
      </c>
      <c r="C253" t="s">
        <v>639</v>
      </c>
      <c r="D253" t="s">
        <v>641</v>
      </c>
      <c r="F253">
        <v>2.4930379183955438</v>
      </c>
      <c r="G253">
        <v>-1.574548850337635</v>
      </c>
      <c r="H253">
        <v>0.17045885472590783</v>
      </c>
      <c r="I253">
        <v>2.4405207797872208</v>
      </c>
      <c r="J253">
        <v>1.045604053391159</v>
      </c>
      <c r="K253">
        <v>3.0628559352412736</v>
      </c>
      <c r="L253">
        <v>-3.6568341122163588</v>
      </c>
      <c r="M253">
        <v>1.888911744048599</v>
      </c>
      <c r="N253">
        <v>5.8647406333566892</v>
      </c>
      <c r="O253">
        <v>2.3332133817165754</v>
      </c>
      <c r="P253">
        <v>-0.25171153215421782</v>
      </c>
      <c r="Q253">
        <v>-1.3195698608339086</v>
      </c>
      <c r="R253">
        <v>0.27519961651331926</v>
      </c>
      <c r="S253">
        <v>2.8953445986763029</v>
      </c>
      <c r="T253">
        <v>6.0969143125900729</v>
      </c>
      <c r="U253">
        <v>3.9354701759974233</v>
      </c>
      <c r="V253">
        <v>1.4554611787127385</v>
      </c>
      <c r="W253">
        <v>5.3739853483137239</v>
      </c>
      <c r="X253">
        <v>6.1991167311119568</v>
      </c>
      <c r="Y253">
        <v>5.8434009009928474</v>
      </c>
      <c r="Z253">
        <v>1.5595598293597135</v>
      </c>
      <c r="AA253">
        <v>-9.7578714609698523</v>
      </c>
      <c r="AB253">
        <v>-10.274399193724335</v>
      </c>
      <c r="AC253">
        <v>-1.1426174504638169</v>
      </c>
      <c r="AD253">
        <v>1.4665360290754563</v>
      </c>
      <c r="AE253">
        <v>8.8098082947446272</v>
      </c>
      <c r="AF253">
        <v>7.9931372045646043</v>
      </c>
      <c r="AG253">
        <v>1.4809374616276045</v>
      </c>
      <c r="AH253">
        <v>1.1039010245825551</v>
      </c>
      <c r="AI253">
        <v>0.29734837831109928</v>
      </c>
      <c r="AJ253">
        <v>3.5388085042621782</v>
      </c>
      <c r="AK253">
        <v>7.9315884127195204</v>
      </c>
      <c r="AL253">
        <v>2.6575461029655827</v>
      </c>
      <c r="AM253">
        <v>7.2813426499047011</v>
      </c>
      <c r="AN253">
        <v>-1.4475989642572671</v>
      </c>
      <c r="AO253">
        <v>5.5779577577100383</v>
      </c>
      <c r="AP253">
        <v>8.5476832324333998</v>
      </c>
      <c r="AQ253">
        <v>4.5188900721635008</v>
      </c>
      <c r="AR253">
        <v>-1.939212134788761</v>
      </c>
      <c r="AS253">
        <v>-1.9299306397219453</v>
      </c>
      <c r="AT253">
        <v>-3.8441299668035072</v>
      </c>
      <c r="AU253">
        <v>-7.7320072116717569</v>
      </c>
      <c r="AV253">
        <v>0.80528391737588834</v>
      </c>
      <c r="AW253">
        <v>5.0041603650902573</v>
      </c>
      <c r="AX253">
        <v>7.4601321055953065</v>
      </c>
      <c r="AY253">
        <v>4.0985773624351935</v>
      </c>
      <c r="AZ253">
        <v>6.5415108477149033</v>
      </c>
      <c r="BA253">
        <v>7.1761446620375722</v>
      </c>
      <c r="BB253">
        <v>4.2434941779263795</v>
      </c>
      <c r="BC253">
        <v>7.8034096684424696</v>
      </c>
      <c r="BD253">
        <v>5.1621330257971181</v>
      </c>
      <c r="BE253">
        <v>3.5381787068568826</v>
      </c>
      <c r="BF253">
        <v>4.6375386431141123</v>
      </c>
      <c r="BG253">
        <v>3.2387912162160148</v>
      </c>
      <c r="BH253">
        <v>0.37074126695787868</v>
      </c>
      <c r="BI253">
        <v>1.6897981623786791</v>
      </c>
      <c r="BJ253">
        <v>2.6566844558569613</v>
      </c>
      <c r="BK253">
        <v>3.4</v>
      </c>
    </row>
    <row r="254" spans="1:63">
      <c r="A254" t="s">
        <v>377</v>
      </c>
      <c r="B254" t="s">
        <v>623</v>
      </c>
      <c r="C254" t="s">
        <v>639</v>
      </c>
      <c r="D254" t="s">
        <v>641</v>
      </c>
      <c r="F254">
        <v>2.2999999999997698</v>
      </c>
      <c r="G254">
        <v>6.0999999999999943</v>
      </c>
      <c r="H254">
        <v>4.4000000000000199</v>
      </c>
      <c r="I254">
        <v>5.8000000000001393</v>
      </c>
      <c r="J254">
        <v>6.3999999999998352</v>
      </c>
      <c r="K254">
        <v>6.5000000000002416</v>
      </c>
      <c r="L254">
        <v>2.5000000000000284</v>
      </c>
      <c r="M254">
        <v>4.7999999999997414</v>
      </c>
      <c r="N254">
        <v>3.1000000000000369</v>
      </c>
      <c r="O254">
        <v>3.2068072574544431</v>
      </c>
      <c r="P254">
        <v>3.2954767283617628</v>
      </c>
      <c r="Q254">
        <v>5.2632627761998236</v>
      </c>
      <c r="R254">
        <v>5.6431248475520306</v>
      </c>
      <c r="S254">
        <v>-0.5171545622252296</v>
      </c>
      <c r="T254">
        <v>-0.19767853651944733</v>
      </c>
      <c r="U254">
        <v>5.3860900507554703</v>
      </c>
      <c r="V254">
        <v>4.6085974065317856</v>
      </c>
      <c r="W254">
        <v>5.5616849289446009</v>
      </c>
      <c r="X254">
        <v>3.1756907501206086</v>
      </c>
      <c r="Y254">
        <v>-0.24459622520808466</v>
      </c>
      <c r="Z254">
        <v>2.5944703882315139</v>
      </c>
      <c r="AA254">
        <v>-1.9108910680485565</v>
      </c>
      <c r="AB254">
        <v>4.6324571812048418</v>
      </c>
      <c r="AC254">
        <v>7.2590869593605873</v>
      </c>
      <c r="AD254">
        <v>4.2387375208391376</v>
      </c>
      <c r="AE254">
        <v>3.5116144990922038</v>
      </c>
      <c r="AF254">
        <v>3.4617476918500785</v>
      </c>
      <c r="AG254">
        <v>4.2039719794129553</v>
      </c>
      <c r="AH254">
        <v>3.6805240330471491</v>
      </c>
      <c r="AI254">
        <v>1.9193702974254876</v>
      </c>
      <c r="AJ254">
        <v>-7.4084530712397623E-2</v>
      </c>
      <c r="AK254">
        <v>3.5553961476675795</v>
      </c>
      <c r="AL254">
        <v>2.7458567189227523</v>
      </c>
      <c r="AM254">
        <v>4.037643424864811</v>
      </c>
      <c r="AN254">
        <v>2.7189757887819326</v>
      </c>
      <c r="AO254">
        <v>3.7958812294258735</v>
      </c>
      <c r="AP254">
        <v>4.4870264931673063</v>
      </c>
      <c r="AQ254">
        <v>4.4499109632840401</v>
      </c>
      <c r="AR254">
        <v>4.685199608398662</v>
      </c>
      <c r="AS254">
        <v>4.0921764488106618</v>
      </c>
      <c r="AT254">
        <v>0.97598183393212423</v>
      </c>
      <c r="AU254">
        <v>1.7861276874555188</v>
      </c>
      <c r="AV254">
        <v>2.8067759564809336</v>
      </c>
      <c r="AW254">
        <v>3.7857428496944436</v>
      </c>
      <c r="AX254">
        <v>3.3452160633487722</v>
      </c>
      <c r="AY254">
        <v>2.6666258261220008</v>
      </c>
      <c r="AZ254">
        <v>1.7785702396528933</v>
      </c>
      <c r="BA254">
        <v>-0.29162145869395317</v>
      </c>
      <c r="BB254">
        <v>-2.7755295741680754</v>
      </c>
      <c r="BC254">
        <v>2.5319206161631485</v>
      </c>
      <c r="BD254">
        <v>1.6014546724713909</v>
      </c>
      <c r="BE254">
        <v>2.2240308538571441</v>
      </c>
      <c r="BF254">
        <v>1.6773315299245297</v>
      </c>
      <c r="BG254">
        <v>2.5691935941892723</v>
      </c>
      <c r="BH254">
        <v>2.861587025272371</v>
      </c>
      <c r="BI254">
        <v>1.4852791931914595</v>
      </c>
      <c r="BJ254">
        <v>2.2733385483016662</v>
      </c>
      <c r="BK254">
        <v>2.9</v>
      </c>
    </row>
    <row r="255" spans="1:63">
      <c r="A255" t="s">
        <v>378</v>
      </c>
      <c r="B255" t="s">
        <v>624</v>
      </c>
      <c r="C255" t="s">
        <v>639</v>
      </c>
      <c r="D255" t="s">
        <v>641</v>
      </c>
      <c r="AG255">
        <v>9.1385822745666019</v>
      </c>
      <c r="AH255">
        <v>3.0912939732963025</v>
      </c>
      <c r="AI255">
        <v>1.6000000055595365</v>
      </c>
      <c r="AJ255">
        <v>-0.49200000395045151</v>
      </c>
      <c r="AK255">
        <v>-11.199999997429032</v>
      </c>
      <c r="AL255">
        <v>-2.3000000056598253</v>
      </c>
      <c r="AM255">
        <v>-5.1999999919329269</v>
      </c>
      <c r="AN255">
        <v>-0.90000000621935783</v>
      </c>
      <c r="AO255">
        <v>1.7000000036253198</v>
      </c>
      <c r="AP255">
        <v>5.199999997329158</v>
      </c>
      <c r="AQ255">
        <v>4.3</v>
      </c>
      <c r="AR255">
        <v>4.3000000029445289</v>
      </c>
      <c r="AS255">
        <v>3.7999999933562094</v>
      </c>
      <c r="AT255">
        <v>4.2000000081412452</v>
      </c>
      <c r="AU255">
        <v>3.9999999968677997</v>
      </c>
      <c r="AV255">
        <v>4.1999999985108616</v>
      </c>
      <c r="AW255">
        <v>7.6999999975753184</v>
      </c>
      <c r="AX255">
        <v>7.0000000049946749</v>
      </c>
      <c r="AY255">
        <v>7.2999999974013008</v>
      </c>
      <c r="AZ255">
        <v>9.9211538482256287</v>
      </c>
      <c r="BA255">
        <v>9.00000000029533</v>
      </c>
      <c r="BB255">
        <v>8.0999999958000899</v>
      </c>
      <c r="BC255">
        <v>8.5000000007519674</v>
      </c>
      <c r="BD255">
        <v>8.2999999990805264</v>
      </c>
      <c r="BE255">
        <v>8.2000000009471137</v>
      </c>
      <c r="BF255">
        <v>8.0000000011040413</v>
      </c>
      <c r="BG255">
        <v>7.7925223712405796</v>
      </c>
      <c r="BH255">
        <v>7.9999999989161665</v>
      </c>
      <c r="BI255">
        <v>7.8000000015178585</v>
      </c>
      <c r="BJ255">
        <v>5.2999999988770696</v>
      </c>
    </row>
    <row r="256" spans="1:63">
      <c r="A256" t="s">
        <v>379</v>
      </c>
      <c r="B256" t="s">
        <v>625</v>
      </c>
      <c r="C256" t="s">
        <v>639</v>
      </c>
      <c r="D256" t="s">
        <v>641</v>
      </c>
      <c r="F256">
        <v>4.5272832783310548</v>
      </c>
      <c r="G256">
        <v>3.6942618009505424</v>
      </c>
      <c r="H256">
        <v>-6.2653385264847685</v>
      </c>
      <c r="I256">
        <v>3.6697255646114542</v>
      </c>
      <c r="J256">
        <v>0.88493506710337044</v>
      </c>
      <c r="K256">
        <v>0</v>
      </c>
      <c r="L256">
        <v>-9.5238134641397068</v>
      </c>
      <c r="M256">
        <v>6.5097058890777788</v>
      </c>
      <c r="N256">
        <v>2.8608449698004108</v>
      </c>
      <c r="O256">
        <v>10.745889553105158</v>
      </c>
      <c r="P256">
        <v>2.9680505843761864</v>
      </c>
      <c r="Q256">
        <v>25.831488942193872</v>
      </c>
      <c r="R256">
        <v>-11.101335049714066</v>
      </c>
      <c r="S256">
        <v>-8.8205915311867784</v>
      </c>
      <c r="T256">
        <v>-7.6087094348542621</v>
      </c>
      <c r="U256">
        <v>10.376820315912866</v>
      </c>
      <c r="V256">
        <v>13.22940657442166</v>
      </c>
      <c r="W256">
        <v>9.7770570183808019</v>
      </c>
      <c r="X256">
        <v>3.3828589331989463</v>
      </c>
      <c r="Y256">
        <v>2.443193550053735</v>
      </c>
      <c r="Z256">
        <v>4.6140049888359727</v>
      </c>
      <c r="AA256">
        <v>4.4764299084397976</v>
      </c>
      <c r="AB256">
        <v>2.1678740938589272</v>
      </c>
      <c r="AC256">
        <v>6.587648295100081</v>
      </c>
      <c r="AD256">
        <v>6.1779084675887646</v>
      </c>
      <c r="AE256">
        <v>5.6007341896246601</v>
      </c>
      <c r="AF256">
        <v>0.43807030597753283</v>
      </c>
      <c r="AG256">
        <v>14.074214809643351</v>
      </c>
      <c r="AH256">
        <v>1.4050751425104693</v>
      </c>
      <c r="AI256">
        <v>4.1499228028523731</v>
      </c>
      <c r="AJ256">
        <v>1.1357374866647802</v>
      </c>
      <c r="AK256">
        <v>6.3771028590109466</v>
      </c>
      <c r="AL256">
        <v>4.2510231716489812</v>
      </c>
      <c r="AM256">
        <v>-1.2477370738321696</v>
      </c>
      <c r="AN256">
        <v>7.7674137953710414</v>
      </c>
      <c r="AO256">
        <v>1.2871251794325218</v>
      </c>
      <c r="AP256">
        <v>3.5058234137434567</v>
      </c>
      <c r="AQ256">
        <v>4.0894832410733244</v>
      </c>
      <c r="AR256">
        <v>2.7109179407017905</v>
      </c>
      <c r="AS256">
        <v>1.6374383909753192</v>
      </c>
      <c r="AT256">
        <v>1.709414611564398</v>
      </c>
      <c r="AU256">
        <v>6.3233104221349379</v>
      </c>
      <c r="AV256">
        <v>7.6897912365255507</v>
      </c>
      <c r="AW256">
        <v>4.156284289719963</v>
      </c>
      <c r="AX256">
        <v>2.4880048549308356</v>
      </c>
      <c r="AY256">
        <v>7.6883609690838313</v>
      </c>
      <c r="AZ256">
        <v>-1.5815748407364367</v>
      </c>
      <c r="BA256">
        <v>6.6670124375256279</v>
      </c>
      <c r="BB256">
        <v>-2.0990612590301936</v>
      </c>
      <c r="BC256">
        <v>-3.3535258895240077</v>
      </c>
      <c r="BD256">
        <v>-0.41935148189593008</v>
      </c>
      <c r="BE256">
        <v>1.3806430007190471</v>
      </c>
      <c r="BF256">
        <v>1.8322860455809007</v>
      </c>
      <c r="BG256">
        <v>0.98418917681024709</v>
      </c>
      <c r="BH256">
        <v>1.8224573780129418</v>
      </c>
      <c r="BI256">
        <v>1.2702078521940052</v>
      </c>
      <c r="BJ256">
        <v>1.5963511972633739</v>
      </c>
    </row>
    <row r="257" spans="1:68" ht="15">
      <c r="A257" t="s">
        <v>380</v>
      </c>
      <c r="B257" t="s">
        <v>626</v>
      </c>
      <c r="C257" t="s">
        <v>639</v>
      </c>
      <c r="D257" t="s">
        <v>641</v>
      </c>
      <c r="F257">
        <v>3.1925194388935836</v>
      </c>
      <c r="G257">
        <v>8.5329337629071347</v>
      </c>
      <c r="H257">
        <v>3.900951163818192</v>
      </c>
      <c r="I257">
        <v>11.129345293262531</v>
      </c>
      <c r="J257">
        <v>4.1628666647640244</v>
      </c>
      <c r="K257">
        <v>1.5102501110188626</v>
      </c>
      <c r="L257">
        <v>2.8338690309889643</v>
      </c>
      <c r="M257">
        <v>7.3372326582167489</v>
      </c>
      <c r="N257">
        <v>0.70603679615604165</v>
      </c>
      <c r="O257">
        <v>7.7119143812438296</v>
      </c>
      <c r="P257">
        <v>1.4792912099899524</v>
      </c>
      <c r="Q257">
        <v>1.2828050361939347</v>
      </c>
      <c r="R257">
        <v>7.1099578949557696</v>
      </c>
      <c r="S257">
        <v>2.0693332016928423</v>
      </c>
      <c r="T257">
        <v>2.896257780071565</v>
      </c>
      <c r="U257">
        <v>7.7277398467983716</v>
      </c>
      <c r="V257">
        <v>6.2707835129883591</v>
      </c>
      <c r="W257">
        <v>2.3468963719124076</v>
      </c>
      <c r="X257">
        <v>0.76435514542563965</v>
      </c>
      <c r="Y257">
        <v>-4.4213223644177475</v>
      </c>
      <c r="Z257">
        <v>-0.36281090307271313</v>
      </c>
      <c r="AA257">
        <v>-2.0710060706990419</v>
      </c>
      <c r="AB257">
        <v>-3.7648171234142183</v>
      </c>
      <c r="AC257">
        <v>1.4421646334598108</v>
      </c>
      <c r="AD257">
        <v>0.19330016136507311</v>
      </c>
      <c r="AE257">
        <v>6.5103450282765891</v>
      </c>
      <c r="AF257">
        <v>3.5816499384792309</v>
      </c>
      <c r="AG257">
        <v>5.8213684197814217</v>
      </c>
      <c r="AH257">
        <v>-8.5698820132998463</v>
      </c>
      <c r="AI257">
        <v>6.4679408530580815</v>
      </c>
      <c r="AJ257">
        <v>9.7298879771459497</v>
      </c>
      <c r="AK257">
        <v>6.0604732624884861</v>
      </c>
      <c r="AL257">
        <v>0.2753881575618351</v>
      </c>
      <c r="AM257">
        <v>-2.3495079282346865</v>
      </c>
      <c r="AN257">
        <v>3.9516627239124062</v>
      </c>
      <c r="AO257">
        <v>-0.19783725666346186</v>
      </c>
      <c r="AP257">
        <v>6.3709314010188081</v>
      </c>
      <c r="AQ257">
        <v>0.29405516051951963</v>
      </c>
      <c r="AR257">
        <v>-5.9704581464099675</v>
      </c>
      <c r="AS257">
        <v>3.6869441668767848</v>
      </c>
      <c r="AT257">
        <v>3.3942361077907321</v>
      </c>
      <c r="AU257">
        <v>-8.8556473528677913</v>
      </c>
      <c r="AV257">
        <v>-7.75530004959883</v>
      </c>
      <c r="AW257">
        <v>18.286606689124454</v>
      </c>
      <c r="AX257">
        <v>10.317913804314841</v>
      </c>
      <c r="AY257">
        <v>9.8721491085103708</v>
      </c>
      <c r="AZ257">
        <v>8.7535788078585028</v>
      </c>
      <c r="BA257">
        <v>5.2778541239878223</v>
      </c>
      <c r="BB257">
        <v>-3.2023026574900371</v>
      </c>
      <c r="BC257">
        <v>-1.4887912507834784</v>
      </c>
      <c r="BD257">
        <v>4.1764253592392748</v>
      </c>
      <c r="BE257">
        <v>5.6259569750864102</v>
      </c>
      <c r="BF257">
        <v>1.3430940360747599</v>
      </c>
      <c r="BG257">
        <v>-3.8943864745066179</v>
      </c>
      <c r="BH257" s="299">
        <v>-6.2</v>
      </c>
      <c r="BI257" s="299">
        <v>-16.5</v>
      </c>
      <c r="BJ257" s="299">
        <v>-14</v>
      </c>
      <c r="BK257" s="299">
        <v>-15</v>
      </c>
      <c r="BP257" s="283"/>
    </row>
    <row r="258" spans="1:68">
      <c r="A258" t="s">
        <v>1291</v>
      </c>
      <c r="B258" t="s">
        <v>1292</v>
      </c>
      <c r="C258" t="s">
        <v>639</v>
      </c>
      <c r="D258" t="s">
        <v>641</v>
      </c>
    </row>
    <row r="259" spans="1:68">
      <c r="A259" t="s">
        <v>381</v>
      </c>
      <c r="B259" t="s">
        <v>627</v>
      </c>
      <c r="C259" t="s">
        <v>639</v>
      </c>
      <c r="D259" t="s">
        <v>641</v>
      </c>
      <c r="P259">
        <v>12.07796784565916</v>
      </c>
      <c r="Q259">
        <v>14.667396215450395</v>
      </c>
      <c r="R259">
        <v>8.2720821505760256</v>
      </c>
      <c r="S259">
        <v>3.2206863084921906</v>
      </c>
      <c r="T259">
        <v>-0.61564289953747675</v>
      </c>
      <c r="U259">
        <v>-2.3229665291638355</v>
      </c>
      <c r="V259">
        <v>-1.06658979533006</v>
      </c>
      <c r="W259">
        <v>3.4527925407925437</v>
      </c>
      <c r="X259">
        <v>8.8719992732065691</v>
      </c>
      <c r="Y259">
        <v>9.8434827124674058</v>
      </c>
      <c r="Z259">
        <v>2.9557268016957181</v>
      </c>
      <c r="AA259">
        <v>-4.7695333951446059</v>
      </c>
      <c r="AB259">
        <v>5.9932702378092699</v>
      </c>
      <c r="AC259">
        <v>3.5807366737491009</v>
      </c>
      <c r="AD259">
        <v>-2.3848525066352551</v>
      </c>
      <c r="AE259">
        <v>1.9948375391294348</v>
      </c>
      <c r="AF259">
        <v>7.4277554529042646</v>
      </c>
      <c r="AG259">
        <v>1.5751318915866079</v>
      </c>
      <c r="AH259">
        <v>7.1392574479345114</v>
      </c>
      <c r="AV259">
        <v>-0.3341043433564721</v>
      </c>
      <c r="AW259">
        <v>2.9396596183599826</v>
      </c>
      <c r="AX259">
        <v>3.6322645290581193</v>
      </c>
      <c r="AY259">
        <v>3.6258158085569221</v>
      </c>
      <c r="AZ259">
        <v>4.0354560298577127</v>
      </c>
      <c r="BA259">
        <v>0.9417040358744373</v>
      </c>
      <c r="BB259">
        <v>-6.6414926699244745</v>
      </c>
      <c r="BC259">
        <v>0.90411610754223659</v>
      </c>
      <c r="BD259">
        <v>-8.1584531950011865</v>
      </c>
      <c r="BE259">
        <v>-15.019255455712454</v>
      </c>
      <c r="BF259">
        <v>-5.8006042296072593</v>
      </c>
      <c r="BG259">
        <v>-0.96215522771007045</v>
      </c>
      <c r="BH259">
        <v>0.19430051813471039</v>
      </c>
    </row>
    <row r="260" spans="1:68">
      <c r="A260" t="s">
        <v>382</v>
      </c>
      <c r="B260" t="s">
        <v>628</v>
      </c>
      <c r="C260" t="s">
        <v>639</v>
      </c>
      <c r="D260" t="s">
        <v>641</v>
      </c>
      <c r="AD260">
        <v>3.8058556682635469</v>
      </c>
      <c r="AE260">
        <v>2.7892915751152287</v>
      </c>
      <c r="AF260">
        <v>3.5834696326453752</v>
      </c>
      <c r="AG260">
        <v>5.135011671015647</v>
      </c>
      <c r="AH260">
        <v>7.3645128931532469</v>
      </c>
      <c r="AI260">
        <v>5.100918140390462</v>
      </c>
      <c r="AJ260">
        <v>5.9608439317528479</v>
      </c>
      <c r="AK260">
        <v>8.6460474595585879</v>
      </c>
      <c r="AL260">
        <v>8.0727306571156703</v>
      </c>
      <c r="AM260">
        <v>8.8389809524012577</v>
      </c>
      <c r="AN260">
        <v>9.5404801749010772</v>
      </c>
      <c r="AO260">
        <v>9.3400174959913187</v>
      </c>
      <c r="AP260">
        <v>8.1520841432948714</v>
      </c>
      <c r="AQ260">
        <v>5.7644554639502985</v>
      </c>
      <c r="AR260">
        <v>4.7735868805724522</v>
      </c>
      <c r="AS260">
        <v>6.7873164082219688</v>
      </c>
      <c r="AT260">
        <v>6.1928933118122984</v>
      </c>
      <c r="AU260">
        <v>6.3208209877104906</v>
      </c>
      <c r="AV260">
        <v>6.899063491742325</v>
      </c>
      <c r="AW260">
        <v>7.5364106118205711</v>
      </c>
      <c r="AX260">
        <v>7.5472477272280969</v>
      </c>
      <c r="AY260">
        <v>6.9779548118334702</v>
      </c>
      <c r="AZ260">
        <v>7.1295044839632311</v>
      </c>
      <c r="BA260">
        <v>5.6617712080243194</v>
      </c>
      <c r="BB260">
        <v>5.3978975427667564</v>
      </c>
      <c r="BC260">
        <v>6.4232382171749407</v>
      </c>
      <c r="BD260">
        <v>6.2403027488752656</v>
      </c>
      <c r="BE260">
        <v>5.2473671560486963</v>
      </c>
      <c r="BF260">
        <v>5.4218829913071289</v>
      </c>
      <c r="BG260">
        <v>5.983654636978514</v>
      </c>
      <c r="BH260">
        <v>6.679288788914306</v>
      </c>
      <c r="BI260">
        <v>6.2108116678998897</v>
      </c>
      <c r="BJ260">
        <v>6.8122456596397996</v>
      </c>
    </row>
    <row r="261" spans="1:68">
      <c r="A261" t="s">
        <v>383</v>
      </c>
      <c r="B261" t="s">
        <v>629</v>
      </c>
      <c r="C261" t="s">
        <v>639</v>
      </c>
      <c r="D261" t="s">
        <v>641</v>
      </c>
      <c r="Y261">
        <v>-11.399806708576236</v>
      </c>
      <c r="Z261">
        <v>4.1996530921418724</v>
      </c>
      <c r="AA261">
        <v>10.700117016667505</v>
      </c>
      <c r="AB261">
        <v>13.8330949346457</v>
      </c>
      <c r="AC261">
        <v>9.5860366265008139</v>
      </c>
      <c r="AD261">
        <v>0.98398934889934253</v>
      </c>
      <c r="AE261">
        <v>-0.13212208460244312</v>
      </c>
      <c r="AF261">
        <v>-2.8939972950728929</v>
      </c>
      <c r="AG261">
        <v>-1.7115122816704513</v>
      </c>
      <c r="AH261">
        <v>1.5333970864699182</v>
      </c>
      <c r="AI261">
        <v>11.706484730409315</v>
      </c>
      <c r="AJ261">
        <v>3.1393215614803864</v>
      </c>
      <c r="AK261">
        <v>2.5920165202277587</v>
      </c>
      <c r="AL261">
        <v>0.75074010739885466</v>
      </c>
      <c r="AM261">
        <v>9.056387227847722</v>
      </c>
      <c r="AN261">
        <v>1.0117602781498221</v>
      </c>
      <c r="AO261">
        <v>2.3284551711667802</v>
      </c>
      <c r="AP261">
        <v>4.9132398309596113</v>
      </c>
      <c r="AQ261">
        <v>4.3014660212005111</v>
      </c>
      <c r="AR261">
        <v>0.33478821545480741</v>
      </c>
      <c r="AS261">
        <v>5.9220445389159408</v>
      </c>
      <c r="AT261">
        <v>-3.4885077587212692</v>
      </c>
      <c r="AU261">
        <v>-5.1112185686653788</v>
      </c>
      <c r="AV261">
        <v>4.2934311776996452</v>
      </c>
      <c r="AW261">
        <v>3.98475483130143</v>
      </c>
      <c r="AX261">
        <v>5.3028523095719464</v>
      </c>
      <c r="AY261">
        <v>8.4651598652357336</v>
      </c>
      <c r="AZ261">
        <v>5.1735132577705514</v>
      </c>
      <c r="BA261">
        <v>6.4485213581599234</v>
      </c>
      <c r="BB261">
        <v>3.3128158015617686</v>
      </c>
      <c r="BC261">
        <v>1.629081596357679</v>
      </c>
      <c r="BD261">
        <v>1.2232255354892771</v>
      </c>
      <c r="BE261">
        <v>1.7547499265252497</v>
      </c>
      <c r="BF261">
        <v>1.9691460803968823</v>
      </c>
      <c r="BG261">
        <v>2.3310062149057842</v>
      </c>
      <c r="BH261">
        <v>-0.80109417741304867</v>
      </c>
      <c r="BI261">
        <v>4.0005744862451564</v>
      </c>
      <c r="BJ261">
        <v>4.5006803047474904</v>
      </c>
    </row>
    <row r="262" spans="1:68">
      <c r="A262" t="s">
        <v>385</v>
      </c>
      <c r="B262" t="s">
        <v>631</v>
      </c>
      <c r="C262" t="s">
        <v>639</v>
      </c>
      <c r="D262" t="s">
        <v>641</v>
      </c>
      <c r="F262">
        <v>4.3410663511704826</v>
      </c>
      <c r="G262">
        <v>5.5685218338160496</v>
      </c>
      <c r="H262">
        <v>5.2158881249918352</v>
      </c>
      <c r="I262">
        <v>6.6727748996040077</v>
      </c>
      <c r="J262">
        <v>5.5716858093028776</v>
      </c>
      <c r="K262">
        <v>5.7946801199210114</v>
      </c>
      <c r="L262">
        <v>4.4322189647518258</v>
      </c>
      <c r="M262">
        <v>6.2093211370124095</v>
      </c>
      <c r="N262">
        <v>6.1487634320174038</v>
      </c>
      <c r="O262">
        <v>4.8618902987343375</v>
      </c>
      <c r="P262">
        <v>4.3351662531848376</v>
      </c>
      <c r="Q262">
        <v>5.7764506289900623</v>
      </c>
      <c r="R262">
        <v>6.5667904908819423</v>
      </c>
      <c r="S262">
        <v>2.018369196874076</v>
      </c>
      <c r="T262">
        <v>0.73756183293372146</v>
      </c>
      <c r="U262">
        <v>5.3551752943669726</v>
      </c>
      <c r="V262">
        <v>3.9539121104539561</v>
      </c>
      <c r="W262">
        <v>3.9581139538051673</v>
      </c>
      <c r="X262">
        <v>4.1566453231974378</v>
      </c>
      <c r="Y262">
        <v>1.8781988237292211</v>
      </c>
      <c r="Z262">
        <v>1.9333590961976768</v>
      </c>
      <c r="AA262">
        <v>0.38473900867563771</v>
      </c>
      <c r="AB262">
        <v>2.4397873912481458</v>
      </c>
      <c r="AC262">
        <v>4.5152161415799412</v>
      </c>
      <c r="AD262">
        <v>3.7383068498800327</v>
      </c>
      <c r="AE262">
        <v>3.3614940232702679</v>
      </c>
      <c r="AF262">
        <v>3.6378112775666978</v>
      </c>
      <c r="AG262">
        <v>4.6148316341692066</v>
      </c>
      <c r="AH262">
        <v>3.6900458221576429</v>
      </c>
      <c r="AI262">
        <v>2.9218286195690837</v>
      </c>
      <c r="AJ262">
        <v>1.445159951703971</v>
      </c>
      <c r="AK262">
        <v>1.7911361707635223</v>
      </c>
      <c r="AL262">
        <v>1.5634865133881561</v>
      </c>
      <c r="AM262">
        <v>3.0226761274228835</v>
      </c>
      <c r="AN262">
        <v>3.0309976477540346</v>
      </c>
      <c r="AO262">
        <v>3.3856552714619994</v>
      </c>
      <c r="AP262">
        <v>3.702822112800817</v>
      </c>
      <c r="AQ262">
        <v>2.5324163484102087</v>
      </c>
      <c r="AR262">
        <v>3.2557033056380504</v>
      </c>
      <c r="AS262">
        <v>4.38871194489505</v>
      </c>
      <c r="AT262">
        <v>1.9144384926705413</v>
      </c>
      <c r="AU262">
        <v>2.1586319932752218</v>
      </c>
      <c r="AV262">
        <v>2.9050809264282691</v>
      </c>
      <c r="AW262">
        <v>4.4481988213057662</v>
      </c>
      <c r="AX262">
        <v>3.830044779850823</v>
      </c>
      <c r="AY262">
        <v>4.3056477207287287</v>
      </c>
      <c r="AZ262">
        <v>4.2280596750209156</v>
      </c>
      <c r="BA262">
        <v>1.8185518005333563</v>
      </c>
      <c r="BB262">
        <v>-1.7340503806791929</v>
      </c>
      <c r="BC262">
        <v>4.3114722555272209</v>
      </c>
      <c r="BD262">
        <v>3.1808818333667546</v>
      </c>
      <c r="BE262">
        <v>2.5080792529231388</v>
      </c>
      <c r="BF262">
        <v>2.6148628328793535</v>
      </c>
      <c r="BG262">
        <v>2.8557543853620047</v>
      </c>
      <c r="BH262">
        <v>2.8569455278016704</v>
      </c>
      <c r="BI262">
        <v>2.5057278854888665</v>
      </c>
      <c r="BJ262">
        <v>3.1515098594545208</v>
      </c>
    </row>
    <row r="263" spans="1:68">
      <c r="A263" t="s">
        <v>386</v>
      </c>
      <c r="B263" t="s">
        <v>632</v>
      </c>
      <c r="C263" t="s">
        <v>639</v>
      </c>
      <c r="D263" t="s">
        <v>641</v>
      </c>
      <c r="AB263">
        <v>0.43103597565831819</v>
      </c>
      <c r="AC263">
        <v>1.2875580884064561</v>
      </c>
      <c r="AD263">
        <v>3.9194963585415223</v>
      </c>
      <c r="AE263">
        <v>5.5045783387273985</v>
      </c>
      <c r="AF263">
        <v>0.48309603807213364</v>
      </c>
      <c r="AG263">
        <v>-1.4422997183392283</v>
      </c>
      <c r="AH263">
        <v>3.7073136977684698</v>
      </c>
      <c r="AI263">
        <v>-4.4214509486891558</v>
      </c>
      <c r="AJ263">
        <v>-2.3000070230509948</v>
      </c>
      <c r="AK263">
        <v>-0.19999035072733307</v>
      </c>
      <c r="AL263">
        <v>4.0999876925313288</v>
      </c>
      <c r="AM263">
        <v>-2.542096426998242</v>
      </c>
      <c r="AN263">
        <v>6.6736418845667345</v>
      </c>
      <c r="AO263">
        <v>7.1789658967391574</v>
      </c>
      <c r="AP263">
        <v>0.64342478128507707</v>
      </c>
      <c r="AQ263">
        <v>2.194886324895279</v>
      </c>
      <c r="AR263">
        <v>2.1854388563921532</v>
      </c>
      <c r="AS263">
        <v>6.9187902991002801</v>
      </c>
      <c r="AT263">
        <v>6.9397658298967997</v>
      </c>
      <c r="AU263">
        <v>4.3439955954779066</v>
      </c>
      <c r="AV263">
        <v>4.5154791432857451</v>
      </c>
      <c r="AW263">
        <v>4.62500194760662</v>
      </c>
      <c r="AX263">
        <v>4.1564921027704287</v>
      </c>
      <c r="AY263">
        <v>1.9688079318222975</v>
      </c>
      <c r="AZ263">
        <v>6.3226417633644161</v>
      </c>
      <c r="BA263">
        <v>1.0090866576426976</v>
      </c>
      <c r="BB263">
        <v>-4.8082721998445805</v>
      </c>
      <c r="BC263">
        <v>0.47915871283746014</v>
      </c>
      <c r="BD263">
        <v>5.7785442972488852</v>
      </c>
      <c r="BE263">
        <v>0.40210361946289197</v>
      </c>
      <c r="BF263">
        <v>-1.9338587557126203</v>
      </c>
      <c r="BG263">
        <v>1.1961473367214239</v>
      </c>
      <c r="BH263">
        <v>1.6347760262813296</v>
      </c>
      <c r="BI263">
        <v>7.1451688547159478</v>
      </c>
      <c r="BJ263">
        <v>2.5000000000000142</v>
      </c>
    </row>
    <row r="264" spans="1:68">
      <c r="A264" t="s">
        <v>271</v>
      </c>
      <c r="B264" t="s">
        <v>1538</v>
      </c>
      <c r="C264" t="s">
        <v>639</v>
      </c>
      <c r="D264" t="s">
        <v>641</v>
      </c>
      <c r="AT264">
        <v>26.973917835915302</v>
      </c>
      <c r="AU264">
        <v>-0.7009482889013583</v>
      </c>
      <c r="AV264">
        <v>5.9801455955031315</v>
      </c>
      <c r="AW264">
        <v>2.6121267579544849</v>
      </c>
      <c r="AX264">
        <v>6.0332297483318769</v>
      </c>
      <c r="AY264">
        <v>4.5030317556850292</v>
      </c>
      <c r="AZ264">
        <v>7.2860829859043008</v>
      </c>
      <c r="BA264">
        <v>2.6448186528497359</v>
      </c>
      <c r="BB264">
        <v>3.3416655330486691</v>
      </c>
      <c r="BC264">
        <v>3.309574839256328</v>
      </c>
      <c r="BD264">
        <v>4.8125633232016298</v>
      </c>
      <c r="BE264">
        <v>2.8953485695873269</v>
      </c>
      <c r="BF264">
        <v>3.431230008723503</v>
      </c>
      <c r="BG264">
        <v>1.1980709759736925</v>
      </c>
      <c r="BH264">
        <v>4.0944545357409936</v>
      </c>
      <c r="BI264">
        <v>4.0688961425550758</v>
      </c>
      <c r="BJ264">
        <v>4.4660998559958927</v>
      </c>
    </row>
    <row r="265" spans="1:68">
      <c r="A265" t="s">
        <v>387</v>
      </c>
      <c r="B265" t="s">
        <v>633</v>
      </c>
      <c r="C265" t="s">
        <v>639</v>
      </c>
      <c r="D265" t="s">
        <v>641</v>
      </c>
      <c r="AJ265">
        <v>6.2934938478860829</v>
      </c>
      <c r="AK265">
        <v>8.2075981372268672</v>
      </c>
      <c r="AL265">
        <v>4.001966381266314</v>
      </c>
      <c r="AM265">
        <v>6.7219491223169427</v>
      </c>
      <c r="AN265">
        <v>5.6693713222843485</v>
      </c>
      <c r="AO265">
        <v>4.6349673166894831</v>
      </c>
      <c r="AP265">
        <v>5.2311120404037865</v>
      </c>
      <c r="AQ265">
        <v>6.0066945987187808</v>
      </c>
      <c r="AR265">
        <v>3.7755304961263079</v>
      </c>
      <c r="AS265">
        <v>6.1819155928913005</v>
      </c>
      <c r="AT265">
        <v>3.8036458718812725</v>
      </c>
      <c r="AU265">
        <v>3.9352315052777982</v>
      </c>
      <c r="AV265">
        <v>3.7473981848910967</v>
      </c>
      <c r="AW265">
        <v>3.972696401183029</v>
      </c>
      <c r="AX265">
        <v>5.5917480756326796</v>
      </c>
      <c r="AY265">
        <v>3.1704093592236404</v>
      </c>
      <c r="AZ265">
        <v>3.338427956050964</v>
      </c>
      <c r="BA265">
        <v>3.6475694701263279</v>
      </c>
      <c r="BB265">
        <v>3.8662295158774214</v>
      </c>
      <c r="BC265">
        <v>7.7023070396186455</v>
      </c>
      <c r="BD265">
        <v>-12.714896895411698</v>
      </c>
      <c r="BE265">
        <v>2.3929723471588886</v>
      </c>
      <c r="BF265">
        <v>4.8234149812497691</v>
      </c>
      <c r="BG265">
        <v>-0.18859144906114977</v>
      </c>
      <c r="BH265">
        <v>-37.146751277248669</v>
      </c>
      <c r="BI265">
        <v>-34.339754357643045</v>
      </c>
    </row>
    <row r="266" spans="1:68">
      <c r="A266" t="s">
        <v>388</v>
      </c>
      <c r="B266" t="s">
        <v>634</v>
      </c>
      <c r="C266" t="s">
        <v>639</v>
      </c>
      <c r="D266" t="s">
        <v>641</v>
      </c>
      <c r="F266">
        <v>3.8447514623672703</v>
      </c>
      <c r="G266">
        <v>6.1778830953149537</v>
      </c>
      <c r="H266">
        <v>7.3736127850245765</v>
      </c>
      <c r="I266">
        <v>7.9397816691407286</v>
      </c>
      <c r="J266">
        <v>6.1227608272042175</v>
      </c>
      <c r="K266">
        <v>4.4383082668922924</v>
      </c>
      <c r="L266">
        <v>7.1965759408110159</v>
      </c>
      <c r="M266">
        <v>4.1534448142263329</v>
      </c>
      <c r="N266">
        <v>4.7158306086409141</v>
      </c>
      <c r="O266">
        <v>5.2486741345088177</v>
      </c>
      <c r="P266">
        <v>4.2789704294438309</v>
      </c>
      <c r="Q266">
        <v>1.654762040597447</v>
      </c>
      <c r="R266">
        <v>4.5719978112328761</v>
      </c>
      <c r="S266">
        <v>6.1110544610160957</v>
      </c>
      <c r="T266">
        <v>1.6954481772646517</v>
      </c>
      <c r="U266">
        <v>2.2499040539386783</v>
      </c>
      <c r="V266">
        <v>-9.403753394673231E-2</v>
      </c>
      <c r="W266">
        <v>3.0145489658306275</v>
      </c>
      <c r="X266">
        <v>3.7905038120076284</v>
      </c>
      <c r="Y266">
        <v>6.6205850813144451</v>
      </c>
      <c r="Z266">
        <v>5.3607374190333843</v>
      </c>
      <c r="AA266">
        <v>-0.38339076876098943</v>
      </c>
      <c r="AB266">
        <v>-1.846544476981947</v>
      </c>
      <c r="AC266">
        <v>5.0991149097290815</v>
      </c>
      <c r="AD266">
        <v>-1.2114837191261643</v>
      </c>
      <c r="AE266">
        <v>1.7834778083454239E-2</v>
      </c>
      <c r="AF266">
        <v>2.1007352207325596</v>
      </c>
      <c r="AG266">
        <v>4.2001325493329205</v>
      </c>
      <c r="AH266">
        <v>2.3947841586016096</v>
      </c>
      <c r="AI266">
        <v>-0.31778567576333216</v>
      </c>
      <c r="AJ266">
        <v>-1.0182198737304446</v>
      </c>
      <c r="AK266">
        <v>-2.1370568870763833</v>
      </c>
      <c r="AL266">
        <v>1.2335199121019826</v>
      </c>
      <c r="AM266">
        <v>3.2341429521176792</v>
      </c>
      <c r="AN266">
        <v>3.115633609815859</v>
      </c>
      <c r="AO266">
        <v>4.3067278682366208</v>
      </c>
      <c r="AP266">
        <v>2.6468290948052697</v>
      </c>
      <c r="AQ266">
        <v>0.51736038204737156</v>
      </c>
      <c r="AR266">
        <v>2.3581077543326927</v>
      </c>
      <c r="AS266">
        <v>4.1545445826273237</v>
      </c>
      <c r="AT266">
        <v>2.7354952908615644</v>
      </c>
      <c r="AU266">
        <v>3.6677968768751299</v>
      </c>
      <c r="AV266">
        <v>2.9490781458875119</v>
      </c>
      <c r="AW266">
        <v>4.5545699205685537</v>
      </c>
      <c r="AX266">
        <v>5.2771117349823555</v>
      </c>
      <c r="AY266">
        <v>5.6036647889724094</v>
      </c>
      <c r="AZ266">
        <v>5.3604651396161387</v>
      </c>
      <c r="BA266">
        <v>3.1910516450526387</v>
      </c>
      <c r="BB266">
        <v>-1.5381008639149343</v>
      </c>
      <c r="BC266">
        <v>3.0397770627674561</v>
      </c>
      <c r="BD266">
        <v>3.2841650533768529</v>
      </c>
      <c r="BE266">
        <v>2.2133536525899444</v>
      </c>
      <c r="BF266">
        <v>2.4851858349998821</v>
      </c>
      <c r="BG266">
        <v>1.8470084416527328</v>
      </c>
      <c r="BH266">
        <v>1.2795382556099355</v>
      </c>
      <c r="BI266">
        <v>0.56536293911035784</v>
      </c>
      <c r="BJ266">
        <v>1.320061169655034</v>
      </c>
    </row>
    <row r="267" spans="1:68">
      <c r="A267" t="s">
        <v>390</v>
      </c>
      <c r="B267" t="s">
        <v>636</v>
      </c>
      <c r="C267" t="s">
        <v>639</v>
      </c>
      <c r="D267" t="s">
        <v>641</v>
      </c>
      <c r="F267">
        <v>1.3613819914748859</v>
      </c>
      <c r="G267">
        <v>-2.4908394745487072</v>
      </c>
      <c r="H267">
        <v>3.2723928927252359</v>
      </c>
      <c r="I267">
        <v>12.214048017932242</v>
      </c>
      <c r="J267">
        <v>16.647455963212593</v>
      </c>
      <c r="K267">
        <v>-5.5703098086046765</v>
      </c>
      <c r="L267">
        <v>7.919696511998751</v>
      </c>
      <c r="M267">
        <v>1.2483299822279719</v>
      </c>
      <c r="N267">
        <v>-0.43691582308818511</v>
      </c>
      <c r="O267">
        <v>4.7971129031889603</v>
      </c>
      <c r="P267">
        <v>-8.6039550867440084E-2</v>
      </c>
      <c r="Q267">
        <v>9.2088651423127885</v>
      </c>
      <c r="R267">
        <v>-0.96204875642632715</v>
      </c>
      <c r="S267">
        <v>6.4281585489209618</v>
      </c>
      <c r="T267">
        <v>-2.2693289241895229</v>
      </c>
      <c r="U267">
        <v>6.2209752670717506</v>
      </c>
      <c r="V267">
        <v>-4.5642361743653765</v>
      </c>
      <c r="W267">
        <v>0.55376384424839387</v>
      </c>
      <c r="X267">
        <v>-3.0239310312180123</v>
      </c>
      <c r="Y267">
        <v>3.0356223506610434</v>
      </c>
      <c r="Z267">
        <v>6.1679574065058915</v>
      </c>
      <c r="AA267">
        <v>-2.8127826286889075</v>
      </c>
      <c r="AB267">
        <v>-1.9666892976213433</v>
      </c>
      <c r="AC267">
        <v>-0.33683489925601862</v>
      </c>
      <c r="AD267">
        <v>1.6153103675931106</v>
      </c>
      <c r="AE267">
        <v>0.72389395592391281</v>
      </c>
      <c r="AF267">
        <v>2.6756617134113299</v>
      </c>
      <c r="AG267">
        <v>6.2807490089769544</v>
      </c>
      <c r="AH267">
        <v>-1.0235017886986952</v>
      </c>
      <c r="AI267">
        <v>-0.48107202778166425</v>
      </c>
      <c r="AJ267">
        <v>-3.6133383882315684E-2</v>
      </c>
      <c r="AK267">
        <v>-1.7309221735256557</v>
      </c>
      <c r="AL267">
        <v>6.7972740490711772</v>
      </c>
      <c r="AM267">
        <v>-8.6254419523127979</v>
      </c>
      <c r="AN267">
        <v>2.8976688934169772</v>
      </c>
      <c r="AO267">
        <v>6.218546488942934</v>
      </c>
      <c r="AP267">
        <v>3.8140074971835531</v>
      </c>
      <c r="AQ267">
        <v>-0.38574614579034971</v>
      </c>
      <c r="AR267">
        <v>4.650189746374096</v>
      </c>
      <c r="AS267">
        <v>3.8973229434189562</v>
      </c>
      <c r="AT267">
        <v>5.3168682741841877</v>
      </c>
      <c r="AU267">
        <v>4.5060142803260135</v>
      </c>
      <c r="AV267">
        <v>6.9449739822122609</v>
      </c>
      <c r="AW267">
        <v>7.0323951151521698</v>
      </c>
      <c r="AX267">
        <v>7.2355990065554323</v>
      </c>
      <c r="AY267">
        <v>7.9036944448008057</v>
      </c>
      <c r="AZ267">
        <v>8.3524362444740774</v>
      </c>
      <c r="BA267">
        <v>7.7738958154236002</v>
      </c>
      <c r="BB267">
        <v>9.2203484058663037</v>
      </c>
      <c r="BC267">
        <v>10.298205851749259</v>
      </c>
      <c r="BD267">
        <v>5.5646247167387344</v>
      </c>
      <c r="BE267">
        <v>7.5976169688654522</v>
      </c>
      <c r="BF267">
        <v>5.0593763782265739</v>
      </c>
      <c r="BG267">
        <v>4.6958263726904761</v>
      </c>
      <c r="BH267">
        <v>2.9198811101871343</v>
      </c>
      <c r="BI267">
        <v>3.7571778047637423</v>
      </c>
      <c r="BJ267">
        <v>4.0767154973014357</v>
      </c>
    </row>
    <row r="268" spans="1:68">
      <c r="A268" t="s">
        <v>391</v>
      </c>
      <c r="B268" t="s">
        <v>637</v>
      </c>
      <c r="C268" t="s">
        <v>639</v>
      </c>
      <c r="D268" t="s">
        <v>641</v>
      </c>
      <c r="F268">
        <v>6.3161572693811507</v>
      </c>
      <c r="G268">
        <v>1.4344708872584135</v>
      </c>
      <c r="H268">
        <v>6.2443445066623866</v>
      </c>
      <c r="I268">
        <v>-1.1061718588287022</v>
      </c>
      <c r="J268">
        <v>4.9105705867018372</v>
      </c>
      <c r="K268">
        <v>1.5231300264023844</v>
      </c>
      <c r="L268">
        <v>8.367008930227442</v>
      </c>
      <c r="M268">
        <v>1.970134969618357</v>
      </c>
      <c r="N268">
        <v>12.428235834582395</v>
      </c>
      <c r="O268">
        <v>22.565150839186458</v>
      </c>
      <c r="P268">
        <v>8.9175866420938945</v>
      </c>
      <c r="Q268">
        <v>8.3297747275245229</v>
      </c>
      <c r="R268">
        <v>2.6047146972872497</v>
      </c>
      <c r="S268">
        <v>6.6251536176686017</v>
      </c>
      <c r="T268">
        <v>-1.9312232388006407</v>
      </c>
      <c r="U268">
        <v>0.46483890553884066</v>
      </c>
      <c r="V268">
        <v>-6.8607031934178622</v>
      </c>
      <c r="W268">
        <v>-2.7069224847757596</v>
      </c>
      <c r="X268">
        <v>3.2970353993860897</v>
      </c>
      <c r="Y268">
        <v>14.420683903897014</v>
      </c>
      <c r="Z268">
        <v>12.525424859700649</v>
      </c>
      <c r="AA268">
        <v>2.634297144080989</v>
      </c>
      <c r="AB268">
        <v>1.5853054593915914</v>
      </c>
      <c r="AC268">
        <v>-1.9073601074674542</v>
      </c>
      <c r="AD268">
        <v>6.9443877657105162</v>
      </c>
      <c r="AE268">
        <v>2.099029128954939</v>
      </c>
      <c r="AF268">
        <v>1.1507372045407038</v>
      </c>
      <c r="AG268">
        <v>7.5523745080478619</v>
      </c>
      <c r="AH268">
        <v>5.1997664436911748</v>
      </c>
      <c r="AI268">
        <v>6.9885529331854599</v>
      </c>
      <c r="AJ268">
        <v>5.5317820723121258</v>
      </c>
      <c r="AK268">
        <v>-9.0155698205529973</v>
      </c>
      <c r="AL268">
        <v>1.0514585090960225</v>
      </c>
      <c r="AM268">
        <v>9.2351987418700929</v>
      </c>
      <c r="AN268">
        <v>0.15802575242264538</v>
      </c>
      <c r="AO268">
        <v>10.360696743294767</v>
      </c>
      <c r="AP268">
        <v>2.6805941737693075</v>
      </c>
      <c r="AQ268">
        <v>2.885211917296516</v>
      </c>
      <c r="AR268">
        <v>-0.81782089874829467</v>
      </c>
      <c r="AS268">
        <v>-3.0591896255346853</v>
      </c>
      <c r="AT268">
        <v>1.4396150744607326</v>
      </c>
      <c r="AU268">
        <v>-8.8940234172610388</v>
      </c>
      <c r="AV268">
        <v>-16.99507452755013</v>
      </c>
      <c r="AW268">
        <v>-5.8075383034693999</v>
      </c>
      <c r="AX268">
        <v>-5.7110838330467999</v>
      </c>
      <c r="AY268">
        <v>-3.4614950504017798</v>
      </c>
      <c r="AZ268">
        <v>-3.6533270433956346</v>
      </c>
      <c r="BA268">
        <v>-17.668946597618657</v>
      </c>
      <c r="BB268">
        <v>12.019560502480502</v>
      </c>
      <c r="BC268">
        <v>12.581026971688786</v>
      </c>
      <c r="BD268">
        <v>15.445732984523247</v>
      </c>
      <c r="BE268">
        <v>14.779595141064533</v>
      </c>
      <c r="BF268">
        <v>5.5297872075575896</v>
      </c>
      <c r="BG268">
        <v>2.1270839080275152</v>
      </c>
      <c r="BH268">
        <v>1.6895945920784214</v>
      </c>
      <c r="BI268">
        <v>0.61571375435691778</v>
      </c>
      <c r="BJ268">
        <v>3.4470951447746359</v>
      </c>
    </row>
    <row r="271" spans="1:68">
      <c r="A271" t="s">
        <v>663</v>
      </c>
    </row>
    <row r="273" spans="1:63">
      <c r="A273" t="s">
        <v>161</v>
      </c>
      <c r="B273" t="s">
        <v>392</v>
      </c>
      <c r="C273" t="s">
        <v>638</v>
      </c>
      <c r="D273" t="s">
        <v>640</v>
      </c>
      <c r="E273" t="s">
        <v>642</v>
      </c>
      <c r="F273" t="s">
        <v>643</v>
      </c>
      <c r="G273" t="s">
        <v>644</v>
      </c>
      <c r="H273" t="s">
        <v>645</v>
      </c>
      <c r="I273" t="s">
        <v>646</v>
      </c>
      <c r="J273" t="s">
        <v>647</v>
      </c>
      <c r="K273" t="s">
        <v>648</v>
      </c>
      <c r="L273" t="s">
        <v>649</v>
      </c>
      <c r="M273" t="s">
        <v>650</v>
      </c>
      <c r="N273" t="s">
        <v>651</v>
      </c>
      <c r="O273" t="s">
        <v>652</v>
      </c>
      <c r="P273" t="s">
        <v>653</v>
      </c>
      <c r="Q273" t="s">
        <v>654</v>
      </c>
      <c r="R273" t="s">
        <v>655</v>
      </c>
      <c r="S273" t="s">
        <v>656</v>
      </c>
      <c r="T273" t="s">
        <v>657</v>
      </c>
      <c r="U273" t="s">
        <v>658</v>
      </c>
      <c r="V273" t="s">
        <v>659</v>
      </c>
      <c r="W273" t="s">
        <v>660</v>
      </c>
      <c r="X273" t="s">
        <v>661</v>
      </c>
      <c r="Y273" t="s">
        <v>11</v>
      </c>
      <c r="Z273" t="s">
        <v>12</v>
      </c>
      <c r="AA273" t="s">
        <v>13</v>
      </c>
      <c r="AB273" t="s">
        <v>14</v>
      </c>
      <c r="AC273" t="s">
        <v>15</v>
      </c>
      <c r="AD273" t="s">
        <v>16</v>
      </c>
      <c r="AE273" t="s">
        <v>17</v>
      </c>
      <c r="AF273" t="s">
        <v>18</v>
      </c>
      <c r="AG273" t="s">
        <v>19</v>
      </c>
      <c r="AH273" t="s">
        <v>20</v>
      </c>
      <c r="AI273" t="s">
        <v>21</v>
      </c>
      <c r="AJ273" t="s">
        <v>22</v>
      </c>
      <c r="AK273" t="s">
        <v>23</v>
      </c>
      <c r="AL273" t="s">
        <v>24</v>
      </c>
      <c r="AM273" t="s">
        <v>25</v>
      </c>
      <c r="AN273" t="s">
        <v>26</v>
      </c>
      <c r="AO273" t="s">
        <v>27</v>
      </c>
      <c r="AP273" t="s">
        <v>28</v>
      </c>
      <c r="AQ273" t="s">
        <v>31</v>
      </c>
      <c r="AR273" t="s">
        <v>32</v>
      </c>
      <c r="AS273" t="s">
        <v>33</v>
      </c>
      <c r="AT273" t="s">
        <v>34</v>
      </c>
      <c r="AU273" t="s">
        <v>35</v>
      </c>
      <c r="AV273" t="s">
        <v>36</v>
      </c>
      <c r="AW273" t="s">
        <v>37</v>
      </c>
      <c r="AX273" t="s">
        <v>38</v>
      </c>
      <c r="AY273" t="s">
        <v>39</v>
      </c>
      <c r="AZ273" t="s">
        <v>40</v>
      </c>
      <c r="BA273" t="s">
        <v>41</v>
      </c>
      <c r="BB273" t="s">
        <v>42</v>
      </c>
      <c r="BC273" t="s">
        <v>43</v>
      </c>
      <c r="BD273" t="s">
        <v>44</v>
      </c>
      <c r="BE273" t="s">
        <v>45</v>
      </c>
      <c r="BF273" t="s">
        <v>46</v>
      </c>
      <c r="BG273" t="s">
        <v>47</v>
      </c>
      <c r="BH273">
        <v>2015</v>
      </c>
      <c r="BI273">
        <v>2016</v>
      </c>
      <c r="BJ273">
        <v>2017</v>
      </c>
    </row>
    <row r="274" spans="1:63" ht="15">
      <c r="A274" s="282" t="s">
        <v>162</v>
      </c>
      <c r="B274" s="282" t="s">
        <v>393</v>
      </c>
      <c r="C274" s="282" t="s">
        <v>639</v>
      </c>
      <c r="D274" s="282" t="s">
        <v>641</v>
      </c>
      <c r="E274" s="114">
        <f>1+E5/100</f>
        <v>1</v>
      </c>
      <c r="F274" s="114">
        <f t="shared" ref="F274:AJ274" si="0">1+F5/100</f>
        <v>1</v>
      </c>
      <c r="G274" s="114">
        <f t="shared" si="0"/>
        <v>1</v>
      </c>
      <c r="H274" s="114">
        <f t="shared" si="0"/>
        <v>1</v>
      </c>
      <c r="I274" s="114">
        <f t="shared" si="0"/>
        <v>1</v>
      </c>
      <c r="J274" s="114">
        <f t="shared" si="0"/>
        <v>1</v>
      </c>
      <c r="K274" s="114">
        <f t="shared" si="0"/>
        <v>1</v>
      </c>
      <c r="L274" s="114">
        <f t="shared" si="0"/>
        <v>1</v>
      </c>
      <c r="M274" s="114">
        <f t="shared" si="0"/>
        <v>1</v>
      </c>
      <c r="N274" s="114">
        <f t="shared" si="0"/>
        <v>1</v>
      </c>
      <c r="O274" s="114">
        <f t="shared" si="0"/>
        <v>1</v>
      </c>
      <c r="P274" s="114">
        <f t="shared" si="0"/>
        <v>1</v>
      </c>
      <c r="Q274" s="114">
        <f t="shared" si="0"/>
        <v>1</v>
      </c>
      <c r="R274" s="114">
        <f t="shared" si="0"/>
        <v>1</v>
      </c>
      <c r="S274" s="114">
        <f t="shared" si="0"/>
        <v>1</v>
      </c>
      <c r="T274" s="114">
        <f t="shared" si="0"/>
        <v>1</v>
      </c>
      <c r="U274" s="114">
        <f t="shared" si="0"/>
        <v>1</v>
      </c>
      <c r="V274" s="114">
        <f t="shared" si="0"/>
        <v>1</v>
      </c>
      <c r="W274" s="114">
        <f t="shared" si="0"/>
        <v>1</v>
      </c>
      <c r="X274" s="114">
        <f t="shared" si="0"/>
        <v>1</v>
      </c>
      <c r="Y274" s="114">
        <f t="shared" si="0"/>
        <v>1</v>
      </c>
      <c r="Z274" s="114">
        <f t="shared" si="0"/>
        <v>1</v>
      </c>
      <c r="AA274" s="114">
        <f t="shared" si="0"/>
        <v>1</v>
      </c>
      <c r="AB274" s="114">
        <f t="shared" si="0"/>
        <v>1</v>
      </c>
      <c r="AC274" s="114">
        <f t="shared" si="0"/>
        <v>1</v>
      </c>
      <c r="AD274" s="114">
        <f t="shared" si="0"/>
        <v>1</v>
      </c>
      <c r="AE274" s="114">
        <f t="shared" si="0"/>
        <v>1</v>
      </c>
      <c r="AF274" s="114">
        <f t="shared" si="0"/>
        <v>1</v>
      </c>
      <c r="AG274" s="114">
        <f t="shared" si="0"/>
        <v>1</v>
      </c>
      <c r="AH274" s="114">
        <f t="shared" si="0"/>
        <v>1</v>
      </c>
      <c r="AI274" s="114">
        <f t="shared" si="0"/>
        <v>1</v>
      </c>
      <c r="AJ274" s="114">
        <f t="shared" si="0"/>
        <v>1</v>
      </c>
      <c r="AK274" s="114">
        <f t="shared" ref="AK274:BH274" si="1">1+AK5/100</f>
        <v>1</v>
      </c>
      <c r="AL274" s="114">
        <f t="shared" si="1"/>
        <v>1</v>
      </c>
      <c r="AM274" s="114">
        <f t="shared" si="1"/>
        <v>1</v>
      </c>
      <c r="AN274" s="114">
        <f t="shared" si="1"/>
        <v>1.0124508591166204</v>
      </c>
      <c r="AO274" s="114">
        <f t="shared" si="1"/>
        <v>1.0781443171889218</v>
      </c>
      <c r="AP274" s="114">
        <f t="shared" si="1"/>
        <v>1.0666662183020206</v>
      </c>
      <c r="AQ274" s="114">
        <f t="shared" si="1"/>
        <v>1.0115446939174406</v>
      </c>
      <c r="AR274" s="114">
        <f t="shared" si="1"/>
        <v>1.0451406203251221</v>
      </c>
      <c r="AS274" s="114">
        <f t="shared" si="1"/>
        <v>0.99635304221286547</v>
      </c>
      <c r="AT274" s="114">
        <f t="shared" si="1"/>
        <v>0.97835540591096148</v>
      </c>
      <c r="AU274" s="114">
        <f t="shared" si="1"/>
        <v>1.0046528986549115</v>
      </c>
      <c r="AV274" s="114">
        <f t="shared" si="1"/>
        <v>1.0751947237328494</v>
      </c>
      <c r="AW274" s="114">
        <f t="shared" si="1"/>
        <v>1.0117669048367501</v>
      </c>
      <c r="AX274" s="114">
        <f t="shared" si="1"/>
        <v>1.0038039097138252</v>
      </c>
      <c r="AY274" s="114">
        <f t="shared" si="1"/>
        <v>1.023551194429805</v>
      </c>
      <c r="AZ274" s="114">
        <f t="shared" si="1"/>
        <v>0.96345373758067288</v>
      </c>
      <c r="BA274" s="114">
        <f t="shared" si="1"/>
        <v>0.93118697936401118</v>
      </c>
      <c r="BB274" s="114">
        <f t="shared" si="1"/>
        <v>0.94346497913870475</v>
      </c>
      <c r="BC274" s="114">
        <f t="shared" si="1"/>
        <v>1</v>
      </c>
      <c r="BD274" s="114">
        <f t="shared" si="1"/>
        <v>1</v>
      </c>
      <c r="BE274" s="114">
        <f t="shared" si="1"/>
        <v>1</v>
      </c>
      <c r="BF274" s="114">
        <f t="shared" si="1"/>
        <v>1</v>
      </c>
      <c r="BG274" s="114">
        <f t="shared" si="1"/>
        <v>1</v>
      </c>
      <c r="BH274" s="114">
        <f t="shared" si="1"/>
        <v>1</v>
      </c>
      <c r="BI274" s="114">
        <f t="shared" ref="BI274:BJ337" si="2">1+BI5/100</f>
        <v>1</v>
      </c>
      <c r="BJ274" s="114">
        <f t="shared" si="2"/>
        <v>1</v>
      </c>
    </row>
    <row r="275" spans="1:63" ht="15">
      <c r="A275" s="282" t="s">
        <v>164</v>
      </c>
      <c r="B275" s="282" t="s">
        <v>395</v>
      </c>
      <c r="C275" s="282" t="s">
        <v>639</v>
      </c>
      <c r="D275" s="282" t="s">
        <v>641</v>
      </c>
      <c r="E275" s="114">
        <f t="shared" ref="E275:H338" si="3">1+E6/100</f>
        <v>1</v>
      </c>
      <c r="F275" s="114">
        <f t="shared" si="3"/>
        <v>1</v>
      </c>
      <c r="G275" s="114">
        <f t="shared" si="3"/>
        <v>1</v>
      </c>
      <c r="H275" s="114">
        <f t="shared" si="3"/>
        <v>1</v>
      </c>
      <c r="I275" s="114">
        <f t="shared" ref="I275:BH275" si="4">1+I6/100</f>
        <v>1</v>
      </c>
      <c r="J275" s="114">
        <f t="shared" si="4"/>
        <v>1</v>
      </c>
      <c r="K275" s="114">
        <f t="shared" si="4"/>
        <v>1</v>
      </c>
      <c r="L275" s="114">
        <f t="shared" si="4"/>
        <v>1</v>
      </c>
      <c r="M275" s="114">
        <f t="shared" si="4"/>
        <v>1</v>
      </c>
      <c r="N275" s="114">
        <f t="shared" si="4"/>
        <v>1</v>
      </c>
      <c r="O275" s="114">
        <f t="shared" si="4"/>
        <v>1</v>
      </c>
      <c r="P275" s="114">
        <f t="shared" si="4"/>
        <v>1</v>
      </c>
      <c r="Q275" s="114">
        <f t="shared" si="4"/>
        <v>1</v>
      </c>
      <c r="R275" s="114">
        <f t="shared" si="4"/>
        <v>1</v>
      </c>
      <c r="S275" s="114">
        <f t="shared" si="4"/>
        <v>1</v>
      </c>
      <c r="T275" s="114">
        <f t="shared" si="4"/>
        <v>1</v>
      </c>
      <c r="U275" s="114">
        <f t="shared" si="4"/>
        <v>1</v>
      </c>
      <c r="V275" s="114">
        <f t="shared" si="4"/>
        <v>1</v>
      </c>
      <c r="W275" s="114">
        <f t="shared" si="4"/>
        <v>1</v>
      </c>
      <c r="X275" s="114">
        <f t="shared" si="4"/>
        <v>1</v>
      </c>
      <c r="Y275" s="114">
        <f t="shared" si="4"/>
        <v>1</v>
      </c>
      <c r="Z275" s="114">
        <f t="shared" si="4"/>
        <v>1</v>
      </c>
      <c r="AA275" s="114">
        <f t="shared" si="4"/>
        <v>1</v>
      </c>
      <c r="AB275" s="114">
        <f t="shared" si="4"/>
        <v>1</v>
      </c>
      <c r="AC275" s="114">
        <f t="shared" si="4"/>
        <v>1</v>
      </c>
      <c r="AD275" s="114">
        <f t="shared" si="4"/>
        <v>1</v>
      </c>
      <c r="AE275" s="114">
        <f t="shared" si="4"/>
        <v>1</v>
      </c>
      <c r="AF275" s="114">
        <f t="shared" si="4"/>
        <v>1</v>
      </c>
      <c r="AG275" s="114">
        <f t="shared" si="4"/>
        <v>1</v>
      </c>
      <c r="AH275" s="114">
        <f t="shared" si="4"/>
        <v>1</v>
      </c>
      <c r="AI275" s="114">
        <f t="shared" si="4"/>
        <v>1</v>
      </c>
      <c r="AJ275" s="114">
        <f t="shared" si="4"/>
        <v>1</v>
      </c>
      <c r="AK275" s="114">
        <f t="shared" si="4"/>
        <v>1</v>
      </c>
      <c r="AL275" s="114">
        <f t="shared" si="4"/>
        <v>1</v>
      </c>
      <c r="AM275" s="114">
        <f t="shared" si="4"/>
        <v>1</v>
      </c>
      <c r="AN275" s="114">
        <f t="shared" si="4"/>
        <v>1</v>
      </c>
      <c r="AO275" s="114">
        <f t="shared" si="4"/>
        <v>1</v>
      </c>
      <c r="AP275" s="114">
        <f t="shared" si="4"/>
        <v>1</v>
      </c>
      <c r="AQ275" s="114">
        <f t="shared" si="4"/>
        <v>1</v>
      </c>
      <c r="AR275" s="114">
        <f t="shared" si="4"/>
        <v>1</v>
      </c>
      <c r="AS275" s="114">
        <f t="shared" si="4"/>
        <v>1</v>
      </c>
      <c r="AT275" s="114">
        <f t="shared" si="4"/>
        <v>1</v>
      </c>
      <c r="AU275" s="114">
        <f t="shared" si="4"/>
        <v>1</v>
      </c>
      <c r="AV275" s="114">
        <f t="shared" si="4"/>
        <v>1.0844416322679218</v>
      </c>
      <c r="AW275" s="114">
        <f t="shared" si="4"/>
        <v>1.0105555578746555</v>
      </c>
      <c r="AX275" s="114">
        <f t="shared" si="4"/>
        <v>1.1117527024165872</v>
      </c>
      <c r="AY275" s="114">
        <f t="shared" si="4"/>
        <v>1.0555413762257502</v>
      </c>
      <c r="AZ275" s="114">
        <f t="shared" si="4"/>
        <v>1.1374020498985133</v>
      </c>
      <c r="BA275" s="114">
        <f t="shared" si="4"/>
        <v>1.0361136839226168</v>
      </c>
      <c r="BB275" s="114">
        <f t="shared" si="4"/>
        <v>1.210206487363678</v>
      </c>
      <c r="BC275" s="114">
        <f t="shared" si="4"/>
        <v>1.0843329048161792</v>
      </c>
      <c r="BD275" s="114">
        <f t="shared" si="4"/>
        <v>1.0611368516942299</v>
      </c>
      <c r="BE275" s="114">
        <f t="shared" si="4"/>
        <v>1.1443474128795241</v>
      </c>
      <c r="BF275" s="114">
        <f t="shared" si="4"/>
        <v>1.0390057487510744</v>
      </c>
      <c r="BG275" s="114">
        <f t="shared" si="4"/>
        <v>1.0269052194787254</v>
      </c>
      <c r="BH275" s="114">
        <f t="shared" si="4"/>
        <v>1.0131004040372003</v>
      </c>
      <c r="BI275" s="114">
        <f t="shared" si="2"/>
        <v>1.0236671191565063</v>
      </c>
      <c r="BJ275" s="114">
        <f t="shared" ref="BJ275" si="5">1+BJ6/100</f>
        <v>1.0259554245325748</v>
      </c>
    </row>
    <row r="276" spans="1:63" ht="15">
      <c r="A276" s="282" t="s">
        <v>165</v>
      </c>
      <c r="B276" s="282" t="s">
        <v>396</v>
      </c>
      <c r="C276" s="282" t="s">
        <v>639</v>
      </c>
      <c r="D276" s="282" t="s">
        <v>641</v>
      </c>
      <c r="E276" s="114">
        <f t="shared" si="3"/>
        <v>1</v>
      </c>
      <c r="F276" s="114">
        <f t="shared" si="3"/>
        <v>1</v>
      </c>
      <c r="G276" s="114">
        <f t="shared" si="3"/>
        <v>1</v>
      </c>
      <c r="H276" s="114">
        <f t="shared" si="3"/>
        <v>1</v>
      </c>
      <c r="I276" s="114">
        <f t="shared" ref="I276:BH276" si="6">1+I7/100</f>
        <v>1</v>
      </c>
      <c r="J276" s="114">
        <f t="shared" si="6"/>
        <v>1</v>
      </c>
      <c r="K276" s="114">
        <f t="shared" si="6"/>
        <v>1</v>
      </c>
      <c r="L276" s="114">
        <f t="shared" si="6"/>
        <v>1</v>
      </c>
      <c r="M276" s="114">
        <f t="shared" si="6"/>
        <v>1</v>
      </c>
      <c r="N276" s="114">
        <f t="shared" si="6"/>
        <v>1</v>
      </c>
      <c r="O276" s="114">
        <f t="shared" si="6"/>
        <v>1</v>
      </c>
      <c r="P276" s="114">
        <f t="shared" si="6"/>
        <v>1</v>
      </c>
      <c r="Q276" s="114">
        <f t="shared" si="6"/>
        <v>1</v>
      </c>
      <c r="R276" s="114">
        <f t="shared" si="6"/>
        <v>1</v>
      </c>
      <c r="S276" s="114">
        <f t="shared" si="6"/>
        <v>1</v>
      </c>
      <c r="T276" s="114">
        <f t="shared" si="6"/>
        <v>1</v>
      </c>
      <c r="U276" s="114">
        <f t="shared" si="6"/>
        <v>1</v>
      </c>
      <c r="V276" s="114">
        <f t="shared" si="6"/>
        <v>1</v>
      </c>
      <c r="W276" s="114">
        <f t="shared" si="6"/>
        <v>1</v>
      </c>
      <c r="X276" s="114">
        <f t="shared" si="6"/>
        <v>1</v>
      </c>
      <c r="Y276" s="114">
        <f t="shared" si="6"/>
        <v>1</v>
      </c>
      <c r="Z276" s="114">
        <f t="shared" si="6"/>
        <v>0.95599998780638329</v>
      </c>
      <c r="AA276" s="114">
        <f t="shared" si="6"/>
        <v>1</v>
      </c>
      <c r="AB276" s="114">
        <f t="shared" si="6"/>
        <v>1.0420000142834158</v>
      </c>
      <c r="AC276" s="114">
        <f t="shared" si="6"/>
        <v>1.0600000216437295</v>
      </c>
      <c r="AD276" s="114">
        <f t="shared" si="6"/>
        <v>1.0349999948953457</v>
      </c>
      <c r="AE276" s="114">
        <f t="shared" si="6"/>
        <v>1.0290000174265124</v>
      </c>
      <c r="AF276" s="114">
        <f t="shared" si="6"/>
        <v>1.0408274863648861</v>
      </c>
      <c r="AG276" s="114">
        <f t="shared" si="6"/>
        <v>1.0612889047620009</v>
      </c>
      <c r="AH276" s="114">
        <f t="shared" si="6"/>
        <v>1.0004162146184432</v>
      </c>
      <c r="AI276" s="114">
        <f t="shared" si="6"/>
        <v>0.96549901316395093</v>
      </c>
      <c r="AJ276" s="114">
        <f t="shared" si="6"/>
        <v>1.0099135929192884</v>
      </c>
      <c r="AK276" s="114">
        <f t="shared" si="6"/>
        <v>0.94161719271300559</v>
      </c>
      <c r="AL276" s="114">
        <f t="shared" si="6"/>
        <v>0.7601658257124364</v>
      </c>
      <c r="AM276" s="114">
        <f t="shared" si="6"/>
        <v>1.0133936343697862</v>
      </c>
      <c r="AN276" s="114">
        <f t="shared" si="6"/>
        <v>1.1500000002689752</v>
      </c>
      <c r="AO276" s="114">
        <f t="shared" si="6"/>
        <v>1.1354436975250142</v>
      </c>
      <c r="AP276" s="114">
        <f t="shared" si="6"/>
        <v>1.0727427734536783</v>
      </c>
      <c r="AQ276" s="114">
        <f t="shared" si="6"/>
        <v>1.0469114644457451</v>
      </c>
      <c r="AR276" s="114">
        <f t="shared" si="6"/>
        <v>1.0218148973162355</v>
      </c>
      <c r="AS276" s="114">
        <f t="shared" si="6"/>
        <v>1.0305462423372167</v>
      </c>
      <c r="AT276" s="114">
        <f t="shared" si="6"/>
        <v>1.0420599855394095</v>
      </c>
      <c r="AU276" s="114">
        <f t="shared" si="6"/>
        <v>1.1366568651101392</v>
      </c>
      <c r="AV276" s="114">
        <f t="shared" si="6"/>
        <v>1.0455404242325068</v>
      </c>
      <c r="AW276" s="114">
        <f t="shared" si="6"/>
        <v>1.102383565294963</v>
      </c>
      <c r="AX276" s="114">
        <f t="shared" si="6"/>
        <v>1.2090702703737193</v>
      </c>
      <c r="AY276" s="114">
        <f t="shared" si="6"/>
        <v>1.1898903520183584</v>
      </c>
      <c r="AZ276" s="114">
        <f t="shared" si="6"/>
        <v>1.2318959725872483</v>
      </c>
      <c r="BA276" s="114">
        <f t="shared" si="6"/>
        <v>1.1381709770622419</v>
      </c>
      <c r="BB276" s="114">
        <f t="shared" si="6"/>
        <v>1.0241290970138972</v>
      </c>
      <c r="BC276" s="114">
        <f t="shared" si="6"/>
        <v>1.0345287464846986</v>
      </c>
      <c r="BD276" s="114">
        <f t="shared" si="6"/>
        <v>1.0387333069411846</v>
      </c>
      <c r="BE276" s="114">
        <f t="shared" si="6"/>
        <v>1.0517759394347537</v>
      </c>
      <c r="BF276" s="114">
        <f t="shared" si="6"/>
        <v>1.0684271653749451</v>
      </c>
      <c r="BG276" s="114">
        <f t="shared" si="6"/>
        <v>1.0470397061679528</v>
      </c>
      <c r="BH276" s="114">
        <f t="shared" si="6"/>
        <v>1.0299974749314353</v>
      </c>
      <c r="BI276" s="114">
        <f t="shared" si="2"/>
        <v>0.99186505904484112</v>
      </c>
      <c r="BJ276" s="114">
        <f t="shared" ref="BJ276" si="7">1+BJ7/100</f>
        <v>1.0072169927193719</v>
      </c>
    </row>
    <row r="277" spans="1:63" ht="15">
      <c r="A277" s="282" t="s">
        <v>166</v>
      </c>
      <c r="B277" s="282" t="s">
        <v>397</v>
      </c>
      <c r="C277" s="282" t="s">
        <v>639</v>
      </c>
      <c r="D277" s="282" t="s">
        <v>641</v>
      </c>
      <c r="E277" s="114">
        <f t="shared" si="3"/>
        <v>1</v>
      </c>
      <c r="F277" s="114">
        <f t="shared" si="3"/>
        <v>1</v>
      </c>
      <c r="G277" s="114">
        <f t="shared" si="3"/>
        <v>1</v>
      </c>
      <c r="H277" s="114">
        <f t="shared" si="3"/>
        <v>1</v>
      </c>
      <c r="I277" s="114">
        <f t="shared" ref="I277:BH277" si="8">1+I8/100</f>
        <v>1</v>
      </c>
      <c r="J277" s="114">
        <f t="shared" si="8"/>
        <v>1</v>
      </c>
      <c r="K277" s="114">
        <f t="shared" si="8"/>
        <v>1</v>
      </c>
      <c r="L277" s="114">
        <f t="shared" si="8"/>
        <v>1</v>
      </c>
      <c r="M277" s="114">
        <f t="shared" si="8"/>
        <v>1</v>
      </c>
      <c r="N277" s="114">
        <f t="shared" si="8"/>
        <v>1</v>
      </c>
      <c r="O277" s="114">
        <f t="shared" si="8"/>
        <v>1</v>
      </c>
      <c r="P277" s="114">
        <f t="shared" si="8"/>
        <v>1</v>
      </c>
      <c r="Q277" s="114">
        <f t="shared" si="8"/>
        <v>1</v>
      </c>
      <c r="R277" s="114">
        <f t="shared" si="8"/>
        <v>1</v>
      </c>
      <c r="S277" s="114">
        <f t="shared" si="8"/>
        <v>1</v>
      </c>
      <c r="T277" s="114">
        <f t="shared" si="8"/>
        <v>1</v>
      </c>
      <c r="U277" s="114">
        <f t="shared" si="8"/>
        <v>1</v>
      </c>
      <c r="V277" s="114">
        <f t="shared" si="8"/>
        <v>1</v>
      </c>
      <c r="W277" s="114">
        <f t="shared" si="8"/>
        <v>1</v>
      </c>
      <c r="X277" s="114">
        <f t="shared" si="8"/>
        <v>1</v>
      </c>
      <c r="Y277" s="114">
        <f t="shared" si="8"/>
        <v>1</v>
      </c>
      <c r="Z277" s="114">
        <f t="shared" si="8"/>
        <v>1.0574563529200682</v>
      </c>
      <c r="AA277" s="114">
        <f t="shared" si="8"/>
        <v>1.0294859680156876</v>
      </c>
      <c r="AB277" s="114">
        <f t="shared" si="8"/>
        <v>1.0110493826182694</v>
      </c>
      <c r="AC277" s="114">
        <f t="shared" si="8"/>
        <v>0.98748403355301606</v>
      </c>
      <c r="AD277" s="114">
        <f t="shared" si="8"/>
        <v>1.017806439597726</v>
      </c>
      <c r="AE277" s="114">
        <f t="shared" si="8"/>
        <v>1.0563724317825194</v>
      </c>
      <c r="AF277" s="114">
        <f t="shared" si="8"/>
        <v>0.99212157344987006</v>
      </c>
      <c r="AG277" s="114">
        <f t="shared" si="8"/>
        <v>0.98579960345177442</v>
      </c>
      <c r="AH277" s="114">
        <f t="shared" si="8"/>
        <v>1.0983654897047628</v>
      </c>
      <c r="AI277" s="114">
        <f t="shared" si="8"/>
        <v>0.90424359830513734</v>
      </c>
      <c r="AJ277" s="114">
        <f t="shared" si="8"/>
        <v>0.70411002298708836</v>
      </c>
      <c r="AK277" s="114">
        <f t="shared" si="8"/>
        <v>0.92800000013835748</v>
      </c>
      <c r="AL277" s="114">
        <f t="shared" si="8"/>
        <v>1.0960000004540529</v>
      </c>
      <c r="AM277" s="114">
        <f t="shared" si="8"/>
        <v>1.0829999997982693</v>
      </c>
      <c r="AN277" s="114">
        <f t="shared" si="8"/>
        <v>1.1329999999236364</v>
      </c>
      <c r="AO277" s="114">
        <f t="shared" si="8"/>
        <v>1.0910000000771629</v>
      </c>
      <c r="AP277" s="114">
        <f t="shared" si="8"/>
        <v>0.89162144264343346</v>
      </c>
      <c r="AQ277" s="114">
        <f t="shared" si="8"/>
        <v>1.0900885253995469</v>
      </c>
      <c r="AR277" s="114">
        <f t="shared" si="8"/>
        <v>1.1350117337543362</v>
      </c>
      <c r="AS277" s="114">
        <f t="shared" si="8"/>
        <v>1.0666662049881368</v>
      </c>
      <c r="AT277" s="114">
        <f t="shared" si="8"/>
        <v>1.0794033142454762</v>
      </c>
      <c r="AU277" s="114">
        <f t="shared" si="8"/>
        <v>1.0423137101758226</v>
      </c>
      <c r="AV277" s="114">
        <f t="shared" si="8"/>
        <v>1.0577349056080081</v>
      </c>
      <c r="AW277" s="114">
        <f t="shared" si="8"/>
        <v>1.0570955659621</v>
      </c>
      <c r="AX277" s="114">
        <f t="shared" si="8"/>
        <v>1.0572081994678555</v>
      </c>
      <c r="AY277" s="114">
        <f t="shared" si="8"/>
        <v>1.0543101273852915</v>
      </c>
      <c r="AZ277" s="114">
        <f t="shared" si="8"/>
        <v>1.0589999999980755</v>
      </c>
      <c r="BA277" s="114">
        <f t="shared" si="8"/>
        <v>1.0376085368324381</v>
      </c>
      <c r="BB277" s="114">
        <f t="shared" si="8"/>
        <v>1.0335261024250662</v>
      </c>
      <c r="BC277" s="114">
        <f t="shared" si="8"/>
        <v>1.0371005779297435</v>
      </c>
      <c r="BD277" s="114">
        <f t="shared" si="8"/>
        <v>1.0255016085977728</v>
      </c>
      <c r="BE277" s="114">
        <f t="shared" si="8"/>
        <v>1.0141996754114895</v>
      </c>
      <c r="BF277" s="114">
        <f t="shared" si="8"/>
        <v>1.0100075459957421</v>
      </c>
      <c r="BG277" s="114">
        <f t="shared" si="8"/>
        <v>1.0177436874323664</v>
      </c>
      <c r="BH277" s="114">
        <f t="shared" si="8"/>
        <v>1.022187520539882</v>
      </c>
      <c r="BI277" s="114">
        <f t="shared" si="2"/>
        <v>1.0335215921082479</v>
      </c>
      <c r="BJ277" s="114">
        <f t="shared" ref="BJ277" si="9">1+BJ8/100</f>
        <v>1.0384136366608276</v>
      </c>
    </row>
    <row r="278" spans="1:63" ht="15">
      <c r="A278" s="282" t="s">
        <v>163</v>
      </c>
      <c r="B278" s="282" t="s">
        <v>394</v>
      </c>
      <c r="C278" s="282" t="s">
        <v>639</v>
      </c>
      <c r="D278" s="282" t="s">
        <v>641</v>
      </c>
      <c r="E278" s="114">
        <f t="shared" si="3"/>
        <v>1</v>
      </c>
      <c r="F278" s="114">
        <f t="shared" si="3"/>
        <v>1</v>
      </c>
      <c r="G278" s="114">
        <f t="shared" si="3"/>
        <v>1</v>
      </c>
      <c r="H278" s="114">
        <f t="shared" si="3"/>
        <v>1</v>
      </c>
      <c r="I278" s="114">
        <f t="shared" ref="I278:BH278" si="10">1+I9/100</f>
        <v>1</v>
      </c>
      <c r="J278" s="114">
        <f t="shared" si="10"/>
        <v>1</v>
      </c>
      <c r="K278" s="114">
        <f t="shared" si="10"/>
        <v>1</v>
      </c>
      <c r="L278" s="114">
        <f t="shared" si="10"/>
        <v>1</v>
      </c>
      <c r="M278" s="114">
        <f t="shared" si="10"/>
        <v>1</v>
      </c>
      <c r="N278" s="114">
        <f t="shared" si="10"/>
        <v>1</v>
      </c>
      <c r="O278" s="114">
        <f t="shared" si="10"/>
        <v>1</v>
      </c>
      <c r="P278" s="114">
        <f t="shared" si="10"/>
        <v>1.0464946536081883</v>
      </c>
      <c r="Q278" s="114">
        <f t="shared" si="10"/>
        <v>1.0814974348860618</v>
      </c>
      <c r="R278" s="114">
        <f t="shared" si="10"/>
        <v>1.0778846720294044</v>
      </c>
      <c r="S278" s="114">
        <f t="shared" si="10"/>
        <v>1.0561878972962946</v>
      </c>
      <c r="T278" s="114">
        <f t="shared" si="10"/>
        <v>1.0054220565876371</v>
      </c>
      <c r="U278" s="114">
        <f t="shared" si="10"/>
        <v>1.0330378704950753</v>
      </c>
      <c r="V278" s="114">
        <f t="shared" si="10"/>
        <v>1.0283857556610092</v>
      </c>
      <c r="W278" s="114">
        <f t="shared" si="10"/>
        <v>1.0146300017893419</v>
      </c>
      <c r="X278" s="114">
        <f t="shared" si="10"/>
        <v>1.0004155719512928</v>
      </c>
      <c r="Y278" s="114">
        <f t="shared" si="10"/>
        <v>1.0220872760693054</v>
      </c>
      <c r="Z278" s="114">
        <f t="shared" si="10"/>
        <v>0.99867525488525422</v>
      </c>
      <c r="AA278" s="114">
        <f t="shared" si="10"/>
        <v>1.0124646111342552</v>
      </c>
      <c r="AB278" s="114">
        <f t="shared" si="10"/>
        <v>1.017701183169325</v>
      </c>
      <c r="AC278" s="114">
        <f t="shared" si="10"/>
        <v>1.0178468669356819</v>
      </c>
      <c r="AD278" s="114">
        <f t="shared" si="10"/>
        <v>1.0232143303219918</v>
      </c>
      <c r="AE278" s="114">
        <f t="shared" si="10"/>
        <v>1.032533217783064</v>
      </c>
      <c r="AF278" s="114">
        <f t="shared" si="10"/>
        <v>1.0554712217053805</v>
      </c>
      <c r="AG278" s="114">
        <f t="shared" si="10"/>
        <v>1.0509432620323218</v>
      </c>
      <c r="AH278" s="114">
        <f t="shared" si="10"/>
        <v>1.0482703424406914</v>
      </c>
      <c r="AI278" s="114">
        <f t="shared" si="10"/>
        <v>1.037813875896292</v>
      </c>
      <c r="AJ278" s="114">
        <f t="shared" si="10"/>
        <v>1.0254600287187638</v>
      </c>
      <c r="AK278" s="114">
        <f t="shared" si="10"/>
        <v>1.009292119562889</v>
      </c>
      <c r="AL278" s="114">
        <f t="shared" si="10"/>
        <v>0.98968515989042105</v>
      </c>
      <c r="AM278" s="114">
        <f t="shared" si="10"/>
        <v>1.0238318769098804</v>
      </c>
      <c r="AN278" s="114">
        <f t="shared" si="10"/>
        <v>1.027574991873297</v>
      </c>
      <c r="AO278" s="114">
        <f t="shared" si="10"/>
        <v>1.0464974014875059</v>
      </c>
      <c r="AP278" s="114">
        <f t="shared" si="10"/>
        <v>1.0906767219910516</v>
      </c>
      <c r="AQ278" s="114">
        <f t="shared" si="10"/>
        <v>1.0319479029605851</v>
      </c>
      <c r="AR278" s="114">
        <f t="shared" si="10"/>
        <v>1.0409908083663408</v>
      </c>
      <c r="AS278" s="114">
        <f t="shared" si="10"/>
        <v>1.0352836129711109</v>
      </c>
      <c r="AT278" s="114">
        <f t="shared" si="10"/>
        <v>1.0454676831970608</v>
      </c>
      <c r="AU278" s="114">
        <f t="shared" si="10"/>
        <v>1.0647101467082791</v>
      </c>
      <c r="AV278" s="114">
        <f t="shared" si="10"/>
        <v>1.121687198869046</v>
      </c>
      <c r="AW278" s="114">
        <f t="shared" si="10"/>
        <v>1.0764786979021985</v>
      </c>
      <c r="AX278" s="114">
        <f t="shared" si="10"/>
        <v>1.0739698271536502</v>
      </c>
      <c r="AY278" s="114">
        <f t="shared" si="10"/>
        <v>1.0453635311915992</v>
      </c>
      <c r="AZ278" s="114">
        <f t="shared" si="10"/>
        <v>1.0004001106689084</v>
      </c>
      <c r="BA278" s="114">
        <f t="shared" si="10"/>
        <v>0.91409996213233258</v>
      </c>
      <c r="BB278" s="114">
        <f t="shared" si="10"/>
        <v>0.96309346490411485</v>
      </c>
      <c r="BC278" s="114">
        <f t="shared" si="10"/>
        <v>0.94641174224666647</v>
      </c>
      <c r="BD278" s="114">
        <f t="shared" si="10"/>
        <v>0.95353456948366633</v>
      </c>
      <c r="BE278" s="114">
        <f t="shared" si="10"/>
        <v>0.98384781817013345</v>
      </c>
      <c r="BF278" s="114">
        <f t="shared" si="10"/>
        <v>1.0035164500185074</v>
      </c>
      <c r="BG278" s="114">
        <f t="shared" si="10"/>
        <v>1.0227768315306425</v>
      </c>
      <c r="BH278" s="114">
        <f t="shared" si="10"/>
        <v>1.0084220351837414</v>
      </c>
      <c r="BI278" s="114">
        <f t="shared" si="2"/>
        <v>1.018891243866394</v>
      </c>
      <c r="BJ278" s="114">
        <f t="shared" ref="BJ278" si="11">1+BJ9/100</f>
        <v>1.0187319661596113</v>
      </c>
    </row>
    <row r="279" spans="1:63" ht="15">
      <c r="A279" s="282" t="s">
        <v>167</v>
      </c>
      <c r="B279" s="282" t="s">
        <v>398</v>
      </c>
      <c r="C279" s="282" t="s">
        <v>639</v>
      </c>
      <c r="D279" s="282" t="s">
        <v>641</v>
      </c>
      <c r="E279" s="114">
        <f t="shared" si="3"/>
        <v>1</v>
      </c>
      <c r="F279" s="114">
        <f t="shared" si="3"/>
        <v>1</v>
      </c>
      <c r="G279" s="114">
        <f t="shared" si="3"/>
        <v>1</v>
      </c>
      <c r="H279" s="114">
        <f t="shared" si="3"/>
        <v>1</v>
      </c>
      <c r="I279" s="114">
        <f t="shared" ref="I279:BH279" si="12">1+I10/100</f>
        <v>1</v>
      </c>
      <c r="J279" s="114">
        <f t="shared" si="12"/>
        <v>1</v>
      </c>
      <c r="K279" s="114">
        <f t="shared" si="12"/>
        <v>1</v>
      </c>
      <c r="L279" s="114">
        <f t="shared" si="12"/>
        <v>1</v>
      </c>
      <c r="M279" s="114">
        <f t="shared" si="12"/>
        <v>1</v>
      </c>
      <c r="N279" s="114">
        <f t="shared" si="12"/>
        <v>1</v>
      </c>
      <c r="O279" s="114">
        <f t="shared" si="12"/>
        <v>1</v>
      </c>
      <c r="P279" s="114">
        <f t="shared" si="12"/>
        <v>1</v>
      </c>
      <c r="Q279" s="114">
        <f t="shared" si="12"/>
        <v>1</v>
      </c>
      <c r="R279" s="114">
        <f t="shared" si="12"/>
        <v>1</v>
      </c>
      <c r="S279" s="114">
        <f t="shared" si="12"/>
        <v>1</v>
      </c>
      <c r="T279" s="114">
        <f t="shared" si="12"/>
        <v>1</v>
      </c>
      <c r="U279" s="114">
        <f t="shared" si="12"/>
        <v>1.1590315157108591</v>
      </c>
      <c r="V279" s="114">
        <f t="shared" si="12"/>
        <v>1.0850550111710942</v>
      </c>
      <c r="W279" s="114">
        <f t="shared" si="12"/>
        <v>0.99201523753285481</v>
      </c>
      <c r="X279" s="114">
        <f t="shared" si="12"/>
        <v>1.1160505735084612</v>
      </c>
      <c r="Y279" s="114">
        <f t="shared" si="12"/>
        <v>1.0914506754303175</v>
      </c>
      <c r="Z279" s="114">
        <f t="shared" si="12"/>
        <v>1.0268708379463234</v>
      </c>
      <c r="AA279" s="114">
        <f t="shared" si="12"/>
        <v>0.91007427461965684</v>
      </c>
      <c r="AB279" s="114">
        <f t="shared" si="12"/>
        <v>0.93426430976378261</v>
      </c>
      <c r="AC279" s="114">
        <f t="shared" si="12"/>
        <v>1.0106640449771103</v>
      </c>
      <c r="AD279" s="114">
        <f t="shared" si="12"/>
        <v>0.97835390516343024</v>
      </c>
      <c r="AE279" s="114">
        <f t="shared" si="12"/>
        <v>1.0446288867864524</v>
      </c>
      <c r="AF279" s="114">
        <f t="shared" si="12"/>
        <v>0.99373613300499963</v>
      </c>
      <c r="AG279" s="114">
        <f t="shared" si="12"/>
        <v>1.055887753013512</v>
      </c>
      <c r="AH279" s="114">
        <f t="shared" si="12"/>
        <v>1.0212100065846876</v>
      </c>
      <c r="AI279" s="114">
        <f t="shared" si="12"/>
        <v>1.1314135506869183</v>
      </c>
      <c r="AJ279" s="114">
        <f t="shared" si="12"/>
        <v>1.0153611073808579</v>
      </c>
      <c r="AK279" s="114">
        <f t="shared" si="12"/>
        <v>1.0480047003061645</v>
      </c>
      <c r="AL279" s="114">
        <f t="shared" si="12"/>
        <v>1.0321034813000576</v>
      </c>
      <c r="AM279" s="114">
        <f t="shared" si="12"/>
        <v>1.0321343610670306</v>
      </c>
      <c r="AN279" s="114">
        <f t="shared" si="12"/>
        <v>1.0275659880057113</v>
      </c>
      <c r="AO279" s="114">
        <f t="shared" si="12"/>
        <v>1.0451159005254267</v>
      </c>
      <c r="AP279" s="114">
        <f t="shared" si="12"/>
        <v>1.0422011652254455</v>
      </c>
      <c r="AQ279" s="114">
        <f t="shared" si="12"/>
        <v>1.0515425174471902</v>
      </c>
      <c r="AR279" s="114">
        <f t="shared" si="12"/>
        <v>1.0186215609768783</v>
      </c>
      <c r="AS279" s="114">
        <f t="shared" si="12"/>
        <v>1.0535779607433535</v>
      </c>
      <c r="AT279" s="114">
        <f t="shared" si="12"/>
        <v>1.0162368859411108</v>
      </c>
      <c r="AU279" s="114">
        <f t="shared" si="12"/>
        <v>1.0062911880681444</v>
      </c>
      <c r="AV279" s="114">
        <f t="shared" si="12"/>
        <v>1.0530843230096585</v>
      </c>
      <c r="AW279" s="114">
        <f t="shared" si="12"/>
        <v>1.093312441958789</v>
      </c>
      <c r="AX279" s="114">
        <f t="shared" si="12"/>
        <v>1.0572245505878231</v>
      </c>
      <c r="AY279" s="114">
        <f t="shared" si="12"/>
        <v>1.064841006928001</v>
      </c>
      <c r="AZ279" s="114">
        <f t="shared" si="12"/>
        <v>1.0453516099710345</v>
      </c>
      <c r="BA279" s="114">
        <f t="shared" si="12"/>
        <v>1.0578012996946957</v>
      </c>
      <c r="BB279" s="114">
        <f t="shared" si="12"/>
        <v>1.0046493902996463</v>
      </c>
      <c r="BC279" s="114">
        <f t="shared" si="12"/>
        <v>1.0474892497911386</v>
      </c>
      <c r="BD279" s="114">
        <f t="shared" si="12"/>
        <v>1.0360923791375065</v>
      </c>
      <c r="BE279" s="114">
        <f t="shared" si="12"/>
        <v>1.0669522590857115</v>
      </c>
      <c r="BF279" s="114">
        <f t="shared" si="12"/>
        <v>1.0313432913713647</v>
      </c>
      <c r="BG279" s="114">
        <f t="shared" si="12"/>
        <v>1.0245362886423373</v>
      </c>
      <c r="BH279" s="114">
        <f t="shared" si="12"/>
        <v>1.0327754176670596</v>
      </c>
      <c r="BI279" s="114">
        <f t="shared" si="2"/>
        <v>1.0300469468291831</v>
      </c>
      <c r="BJ279" s="114">
        <f t="shared" ref="BJ279" si="13">1+BJ10/100</f>
        <v>1.0119224595291711</v>
      </c>
    </row>
    <row r="280" spans="1:63" ht="15">
      <c r="A280" s="282" t="s">
        <v>168</v>
      </c>
      <c r="B280" s="282" t="s">
        <v>399</v>
      </c>
      <c r="C280" s="282" t="s">
        <v>639</v>
      </c>
      <c r="D280" s="282" t="s">
        <v>641</v>
      </c>
      <c r="E280" s="114">
        <f t="shared" si="3"/>
        <v>1</v>
      </c>
      <c r="F280" s="114">
        <f t="shared" si="3"/>
        <v>1</v>
      </c>
      <c r="G280" s="114">
        <f t="shared" si="3"/>
        <v>1</v>
      </c>
      <c r="H280" s="114">
        <f t="shared" si="3"/>
        <v>1</v>
      </c>
      <c r="I280" s="114">
        <f t="shared" ref="I280:BH280" si="14">1+I11/100</f>
        <v>1</v>
      </c>
      <c r="J280" s="114">
        <f t="shared" si="14"/>
        <v>1</v>
      </c>
      <c r="K280" s="114">
        <f t="shared" si="14"/>
        <v>1</v>
      </c>
      <c r="L280" s="114">
        <f t="shared" si="14"/>
        <v>1</v>
      </c>
      <c r="M280" s="114">
        <f t="shared" si="14"/>
        <v>1</v>
      </c>
      <c r="N280" s="114">
        <f t="shared" si="14"/>
        <v>1</v>
      </c>
      <c r="O280" s="114">
        <f t="shared" si="14"/>
        <v>1</v>
      </c>
      <c r="P280" s="114">
        <f t="shared" si="14"/>
        <v>1</v>
      </c>
      <c r="Q280" s="114">
        <f t="shared" si="14"/>
        <v>1</v>
      </c>
      <c r="R280" s="114">
        <f t="shared" si="14"/>
        <v>1</v>
      </c>
      <c r="S280" s="114">
        <f t="shared" si="14"/>
        <v>1</v>
      </c>
      <c r="T280" s="114">
        <f t="shared" si="14"/>
        <v>1</v>
      </c>
      <c r="U280" s="114">
        <f t="shared" si="14"/>
        <v>1.1652685650601475</v>
      </c>
      <c r="V280" s="114">
        <f t="shared" si="14"/>
        <v>1.2143933017019897</v>
      </c>
      <c r="W280" s="114">
        <f t="shared" si="14"/>
        <v>0.98410396680084045</v>
      </c>
      <c r="X280" s="114">
        <f t="shared" si="14"/>
        <v>1.209235730770152</v>
      </c>
      <c r="Y280" s="114">
        <f t="shared" si="14"/>
        <v>1.2387477491049796</v>
      </c>
      <c r="Z280" s="114">
        <f t="shared" si="14"/>
        <v>1.0465917667406515</v>
      </c>
      <c r="AA280" s="114">
        <f t="shared" si="14"/>
        <v>0.93280683814292176</v>
      </c>
      <c r="AB280" s="114">
        <f t="shared" si="14"/>
        <v>0.95254179300034181</v>
      </c>
      <c r="AC280" s="114">
        <f t="shared" si="14"/>
        <v>1.0401695127959409</v>
      </c>
      <c r="AD280" s="114">
        <f t="shared" si="14"/>
        <v>0.96405523482631628</v>
      </c>
      <c r="AE280" s="114">
        <f t="shared" si="14"/>
        <v>0.85041863435467324</v>
      </c>
      <c r="AF280" s="114">
        <f t="shared" si="14"/>
        <v>1.0338198170900879</v>
      </c>
      <c r="AG280" s="114">
        <f t="shared" si="14"/>
        <v>0.97381092296167215</v>
      </c>
      <c r="AH280" s="114">
        <f t="shared" si="14"/>
        <v>1.1233789128226004</v>
      </c>
      <c r="AI280" s="114">
        <f t="shared" si="14"/>
        <v>1.1832798553364055</v>
      </c>
      <c r="AJ280" s="114">
        <f t="shared" si="14"/>
        <v>1.0086008194577822</v>
      </c>
      <c r="AK280" s="114">
        <f t="shared" si="14"/>
        <v>1.033449448618412</v>
      </c>
      <c r="AL280" s="114">
        <f t="shared" si="14"/>
        <v>1.0126119095149724</v>
      </c>
      <c r="AM280" s="114">
        <f t="shared" si="14"/>
        <v>1.0689614855052667</v>
      </c>
      <c r="AN280" s="114">
        <f t="shared" si="14"/>
        <v>1.0668788646362943</v>
      </c>
      <c r="AO280" s="114">
        <f t="shared" si="14"/>
        <v>1.0579840406132159</v>
      </c>
      <c r="AP280" s="114">
        <f t="shared" si="14"/>
        <v>1.0819039864077049</v>
      </c>
      <c r="AQ280" s="114">
        <f t="shared" si="14"/>
        <v>1.0029199434868543</v>
      </c>
      <c r="AR280" s="114">
        <f t="shared" si="14"/>
        <v>1.0290221364464598</v>
      </c>
      <c r="AS280" s="114">
        <f t="shared" si="14"/>
        <v>1.1085270421259854</v>
      </c>
      <c r="AT280" s="114">
        <f t="shared" si="14"/>
        <v>1.0139908503032633</v>
      </c>
      <c r="AU280" s="114">
        <f t="shared" si="14"/>
        <v>1.0243345681036158</v>
      </c>
      <c r="AV280" s="114">
        <f t="shared" si="14"/>
        <v>1.0880054081486432</v>
      </c>
      <c r="AW280" s="114">
        <f t="shared" si="14"/>
        <v>1.0956643663716161</v>
      </c>
      <c r="AX280" s="114">
        <f t="shared" si="14"/>
        <v>1.0485514119630903</v>
      </c>
      <c r="AY280" s="114">
        <f t="shared" si="14"/>
        <v>1.0983731977348492</v>
      </c>
      <c r="AZ280" s="114">
        <f t="shared" si="14"/>
        <v>1.0318439017367238</v>
      </c>
      <c r="BA280" s="114">
        <f t="shared" si="14"/>
        <v>1.0319183627610384</v>
      </c>
      <c r="BB280" s="114">
        <f t="shared" si="14"/>
        <v>0.94757078093324099</v>
      </c>
      <c r="BC280" s="114">
        <f t="shared" si="14"/>
        <v>1.0160280996068229</v>
      </c>
      <c r="BD280" s="114">
        <f t="shared" si="14"/>
        <v>1.0693027162943836</v>
      </c>
      <c r="BE280" s="114">
        <f t="shared" si="14"/>
        <v>1.0448462608490869</v>
      </c>
      <c r="BF280" s="114">
        <f t="shared" si="14"/>
        <v>1.0505334582526655</v>
      </c>
      <c r="BG280" s="114">
        <f t="shared" si="14"/>
        <v>1.0439869668246446</v>
      </c>
      <c r="BH280" s="114">
        <f t="shared" si="14"/>
        <v>1.0506470152944831</v>
      </c>
      <c r="BI280" s="114">
        <f t="shared" si="2"/>
        <v>1.0298844182081464</v>
      </c>
      <c r="BJ280" s="114">
        <f t="shared" ref="BJ280:BK343" si="15">1+BJ11/100</f>
        <v>1.0079040038779441</v>
      </c>
    </row>
    <row r="281" spans="1:63" ht="15">
      <c r="A281" s="282" t="s">
        <v>128</v>
      </c>
      <c r="B281" s="282" t="s">
        <v>400</v>
      </c>
      <c r="C281" s="282" t="s">
        <v>639</v>
      </c>
      <c r="D281" s="282" t="s">
        <v>641</v>
      </c>
      <c r="E281" s="114">
        <f t="shared" si="3"/>
        <v>1</v>
      </c>
      <c r="F281" s="114">
        <f t="shared" si="3"/>
        <v>1.0542784287951248</v>
      </c>
      <c r="G281" s="114">
        <f t="shared" si="3"/>
        <v>0.99147978476518039</v>
      </c>
      <c r="H281" s="114">
        <f t="shared" si="3"/>
        <v>0.94691803173482725</v>
      </c>
      <c r="I281" s="114">
        <f t="shared" ref="I281:BH281" si="16">1+I12/100</f>
        <v>1.1013029766143383</v>
      </c>
      <c r="J281" s="114">
        <f t="shared" si="16"/>
        <v>1.1056943334034286</v>
      </c>
      <c r="K281" s="114">
        <f t="shared" si="16"/>
        <v>0.993402738284063</v>
      </c>
      <c r="L281" s="114">
        <f t="shared" si="16"/>
        <v>1.0319199662337031</v>
      </c>
      <c r="M281" s="114">
        <f t="shared" si="16"/>
        <v>1.0482250078158646</v>
      </c>
      <c r="N281" s="114">
        <f t="shared" si="16"/>
        <v>1.0967952600806898</v>
      </c>
      <c r="O281" s="114">
        <f t="shared" si="16"/>
        <v>1.0304564331900328</v>
      </c>
      <c r="P281" s="114">
        <f t="shared" si="16"/>
        <v>1.0565813108318036</v>
      </c>
      <c r="Q281" s="114">
        <f t="shared" si="16"/>
        <v>1.0162841651625512</v>
      </c>
      <c r="R281" s="114">
        <f t="shared" si="16"/>
        <v>1.0281175404095775</v>
      </c>
      <c r="S281" s="114">
        <f t="shared" si="16"/>
        <v>1.0553380439483222</v>
      </c>
      <c r="T281" s="114">
        <f t="shared" si="16"/>
        <v>0.99971587897232905</v>
      </c>
      <c r="U281" s="114">
        <f t="shared" si="16"/>
        <v>0.97981748483324338</v>
      </c>
      <c r="V281" s="114">
        <f t="shared" si="16"/>
        <v>1.0693414775537975</v>
      </c>
      <c r="W281" s="114">
        <f t="shared" si="16"/>
        <v>0.9549387519752307</v>
      </c>
      <c r="X281" s="114">
        <f t="shared" si="16"/>
        <v>1.1022276346487268</v>
      </c>
      <c r="Y281" s="114">
        <f t="shared" si="16"/>
        <v>1.0415176234244556</v>
      </c>
      <c r="Z281" s="114">
        <f t="shared" si="16"/>
        <v>0.94310471999805456</v>
      </c>
      <c r="AA281" s="114">
        <f t="shared" si="16"/>
        <v>0.95042821480959783</v>
      </c>
      <c r="AB281" s="114">
        <f t="shared" si="16"/>
        <v>1.0387512342400915</v>
      </c>
      <c r="AC281" s="114">
        <f t="shared" si="16"/>
        <v>1.0221177350377244</v>
      </c>
      <c r="AD281" s="114">
        <f t="shared" si="16"/>
        <v>0.92413322815864685</v>
      </c>
      <c r="AE281" s="114">
        <f t="shared" si="16"/>
        <v>1.0787577983041485</v>
      </c>
      <c r="AF281" s="114">
        <f t="shared" si="16"/>
        <v>1.0290999313057101</v>
      </c>
      <c r="AG281" s="114">
        <f t="shared" si="16"/>
        <v>0.97443095123053747</v>
      </c>
      <c r="AH281" s="114">
        <f t="shared" si="16"/>
        <v>0.92503810416275245</v>
      </c>
      <c r="AI281" s="114">
        <f t="shared" si="16"/>
        <v>0.97601040781099113</v>
      </c>
      <c r="AJ281" s="114">
        <f t="shared" si="16"/>
        <v>1.1266971009159685</v>
      </c>
      <c r="AK281" s="114">
        <f t="shared" si="16"/>
        <v>1.1194077473222808</v>
      </c>
      <c r="AL281" s="114">
        <f t="shared" si="16"/>
        <v>1.0590691949180229</v>
      </c>
      <c r="AM281" s="114">
        <f t="shared" si="16"/>
        <v>1.0583620070368527</v>
      </c>
      <c r="AN281" s="114">
        <f t="shared" si="16"/>
        <v>0.97154790389429191</v>
      </c>
      <c r="AO281" s="114">
        <f t="shared" si="16"/>
        <v>1.0552668982715234</v>
      </c>
      <c r="AP281" s="114">
        <f t="shared" si="16"/>
        <v>1.081110467707457</v>
      </c>
      <c r="AQ281" s="114">
        <f t="shared" si="16"/>
        <v>1.0385017885156229</v>
      </c>
      <c r="AR281" s="114">
        <f t="shared" si="16"/>
        <v>0.966145429593673</v>
      </c>
      <c r="AS281" s="114">
        <f t="shared" si="16"/>
        <v>0.99211001060943094</v>
      </c>
      <c r="AT281" s="114">
        <f t="shared" si="16"/>
        <v>0.95591160317414436</v>
      </c>
      <c r="AU281" s="114">
        <f t="shared" si="16"/>
        <v>0.89105515171409722</v>
      </c>
      <c r="AV281" s="114">
        <f t="shared" si="16"/>
        <v>1.0883704079576924</v>
      </c>
      <c r="AW281" s="114">
        <f t="shared" si="16"/>
        <v>1.0902957330068155</v>
      </c>
      <c r="AX281" s="114">
        <f t="shared" si="16"/>
        <v>1.0885165992013435</v>
      </c>
      <c r="AY281" s="114">
        <f t="shared" si="16"/>
        <v>1.0804715150043027</v>
      </c>
      <c r="AZ281" s="114">
        <f t="shared" si="16"/>
        <v>1.0900765087504758</v>
      </c>
      <c r="BA281" s="114">
        <f t="shared" si="16"/>
        <v>1.0405723310346406</v>
      </c>
      <c r="BB281" s="114">
        <f t="shared" si="16"/>
        <v>0.94081474923650532</v>
      </c>
      <c r="BC281" s="114">
        <f t="shared" si="16"/>
        <v>1.1012539815610023</v>
      </c>
      <c r="BD281" s="114">
        <f t="shared" si="16"/>
        <v>1.0600395169280579</v>
      </c>
      <c r="BE281" s="114">
        <f t="shared" si="16"/>
        <v>0.98973579545567913</v>
      </c>
      <c r="BF281" s="114">
        <f t="shared" si="16"/>
        <v>1.0240532378079437</v>
      </c>
      <c r="BG281" s="114">
        <f t="shared" si="16"/>
        <v>0.9748738467918604</v>
      </c>
      <c r="BH281" s="114">
        <f t="shared" si="16"/>
        <v>1.0273115982828946</v>
      </c>
      <c r="BI281" s="114">
        <f t="shared" si="2"/>
        <v>0.98177457829710979</v>
      </c>
      <c r="BJ281" s="114">
        <f t="shared" si="15"/>
        <v>1.0286392289725736</v>
      </c>
      <c r="BK281" s="114">
        <f t="shared" si="15"/>
        <v>1.02</v>
      </c>
    </row>
    <row r="282" spans="1:63" ht="15">
      <c r="A282" s="282" t="s">
        <v>169</v>
      </c>
      <c r="B282" s="282" t="s">
        <v>401</v>
      </c>
      <c r="C282" s="282" t="s">
        <v>639</v>
      </c>
      <c r="D282" s="282" t="s">
        <v>641</v>
      </c>
      <c r="E282" s="114">
        <f t="shared" si="3"/>
        <v>1</v>
      </c>
      <c r="F282" s="114">
        <f t="shared" si="3"/>
        <v>1</v>
      </c>
      <c r="G282" s="114">
        <f t="shared" si="3"/>
        <v>1</v>
      </c>
      <c r="H282" s="114">
        <f t="shared" si="3"/>
        <v>1</v>
      </c>
      <c r="I282" s="114">
        <f t="shared" ref="I282:BH282" si="17">1+I13/100</f>
        <v>1</v>
      </c>
      <c r="J282" s="114">
        <f t="shared" si="17"/>
        <v>1</v>
      </c>
      <c r="K282" s="114">
        <f t="shared" si="17"/>
        <v>1</v>
      </c>
      <c r="L282" s="114">
        <f t="shared" si="17"/>
        <v>1</v>
      </c>
      <c r="M282" s="114">
        <f t="shared" si="17"/>
        <v>1</v>
      </c>
      <c r="N282" s="114">
        <f t="shared" si="17"/>
        <v>1</v>
      </c>
      <c r="O282" s="114">
        <f t="shared" si="17"/>
        <v>1</v>
      </c>
      <c r="P282" s="114">
        <f t="shared" si="17"/>
        <v>1</v>
      </c>
      <c r="Q282" s="114">
        <f t="shared" si="17"/>
        <v>1</v>
      </c>
      <c r="R282" s="114">
        <f t="shared" si="17"/>
        <v>1</v>
      </c>
      <c r="S282" s="114">
        <f t="shared" si="17"/>
        <v>1</v>
      </c>
      <c r="T282" s="114">
        <f t="shared" si="17"/>
        <v>1</v>
      </c>
      <c r="U282" s="114">
        <f t="shared" si="17"/>
        <v>1</v>
      </c>
      <c r="V282" s="114">
        <f t="shared" si="17"/>
        <v>1</v>
      </c>
      <c r="W282" s="114">
        <f t="shared" si="17"/>
        <v>1</v>
      </c>
      <c r="X282" s="114">
        <f t="shared" si="17"/>
        <v>1</v>
      </c>
      <c r="Y282" s="114">
        <f t="shared" si="17"/>
        <v>1</v>
      </c>
      <c r="Z282" s="114">
        <f t="shared" si="17"/>
        <v>1</v>
      </c>
      <c r="AA282" s="114">
        <f t="shared" si="17"/>
        <v>1</v>
      </c>
      <c r="AB282" s="114">
        <f t="shared" si="17"/>
        <v>1</v>
      </c>
      <c r="AC282" s="114">
        <f t="shared" si="17"/>
        <v>1</v>
      </c>
      <c r="AD282" s="114">
        <f t="shared" si="17"/>
        <v>1</v>
      </c>
      <c r="AE282" s="114">
        <f t="shared" si="17"/>
        <v>1</v>
      </c>
      <c r="AF282" s="114">
        <f t="shared" si="17"/>
        <v>1</v>
      </c>
      <c r="AG282" s="114">
        <f t="shared" si="17"/>
        <v>1</v>
      </c>
      <c r="AH282" s="114">
        <f t="shared" si="17"/>
        <v>1</v>
      </c>
      <c r="AI282" s="114">
        <f t="shared" si="17"/>
        <v>1</v>
      </c>
      <c r="AJ282" s="114">
        <f t="shared" si="17"/>
        <v>0.88300001515621163</v>
      </c>
      <c r="AK282" s="114">
        <f t="shared" si="17"/>
        <v>0.58199997256223157</v>
      </c>
      <c r="AL282" s="114">
        <f t="shared" si="17"/>
        <v>0.91200001206156089</v>
      </c>
      <c r="AM282" s="114">
        <f t="shared" si="17"/>
        <v>1.0540000277691448</v>
      </c>
      <c r="AN282" s="114">
        <f t="shared" si="17"/>
        <v>1.06899998416667</v>
      </c>
      <c r="AO282" s="114">
        <f t="shared" si="17"/>
        <v>1.0586540075329207</v>
      </c>
      <c r="AP282" s="114">
        <f t="shared" si="17"/>
        <v>1.0332107969685185</v>
      </c>
      <c r="AQ282" s="114">
        <f t="shared" si="17"/>
        <v>1.0729999998824593</v>
      </c>
      <c r="AR282" s="114">
        <f t="shared" si="17"/>
        <v>1.0330000000395614</v>
      </c>
      <c r="AS282" s="114">
        <f t="shared" si="17"/>
        <v>1.0589999999860016</v>
      </c>
      <c r="AT282" s="114">
        <f t="shared" si="17"/>
        <v>1.0955664150369142</v>
      </c>
      <c r="AU282" s="114">
        <f t="shared" si="17"/>
        <v>1.1318630052898893</v>
      </c>
      <c r="AV282" s="114">
        <f t="shared" si="17"/>
        <v>1.1404079505401008</v>
      </c>
      <c r="AW282" s="114">
        <f t="shared" si="17"/>
        <v>1.1046784185931044</v>
      </c>
      <c r="AX282" s="114">
        <f t="shared" si="17"/>
        <v>1.1386571125350036</v>
      </c>
      <c r="AY282" s="114">
        <f t="shared" si="17"/>
        <v>1.1319800351547584</v>
      </c>
      <c r="AZ282" s="114">
        <f t="shared" si="17"/>
        <v>1.1374920195862164</v>
      </c>
      <c r="BA282" s="114">
        <f t="shared" si="17"/>
        <v>1.0690000000168238</v>
      </c>
      <c r="BB282" s="114">
        <f t="shared" si="17"/>
        <v>0.8585001135991297</v>
      </c>
      <c r="BC282" s="114">
        <f t="shared" si="17"/>
        <v>1.0219999999914571</v>
      </c>
      <c r="BD282" s="114">
        <f t="shared" si="17"/>
        <v>1.0469999999861843</v>
      </c>
      <c r="BE282" s="114">
        <f t="shared" si="17"/>
        <v>1.0720000000328227</v>
      </c>
      <c r="BF282" s="114">
        <f t="shared" si="17"/>
        <v>1.0330000000179984</v>
      </c>
      <c r="BG282" s="114">
        <f t="shared" si="17"/>
        <v>1.036000000009613</v>
      </c>
      <c r="BH282" s="114">
        <f t="shared" si="17"/>
        <v>1.0320000000212641</v>
      </c>
      <c r="BI282" s="114">
        <f t="shared" si="2"/>
        <v>1.0019999999777094</v>
      </c>
      <c r="BJ282" s="114">
        <f t="shared" si="15"/>
        <v>1.0749999999906528</v>
      </c>
    </row>
    <row r="283" spans="1:63" ht="15">
      <c r="A283" s="282" t="s">
        <v>170</v>
      </c>
      <c r="B283" s="282" t="s">
        <v>402</v>
      </c>
      <c r="C283" s="282" t="s">
        <v>639</v>
      </c>
      <c r="D283" s="282" t="s">
        <v>641</v>
      </c>
      <c r="E283" s="114">
        <f t="shared" si="3"/>
        <v>1</v>
      </c>
      <c r="F283" s="114">
        <f t="shared" si="3"/>
        <v>1</v>
      </c>
      <c r="G283" s="114">
        <f t="shared" si="3"/>
        <v>1</v>
      </c>
      <c r="H283" s="114">
        <f t="shared" si="3"/>
        <v>1</v>
      </c>
      <c r="I283" s="114">
        <f t="shared" ref="I283:BH283" si="18">1+I14/100</f>
        <v>1</v>
      </c>
      <c r="J283" s="114">
        <f t="shared" si="18"/>
        <v>1</v>
      </c>
      <c r="K283" s="114">
        <f t="shared" si="18"/>
        <v>1</v>
      </c>
      <c r="L283" s="114">
        <f t="shared" si="18"/>
        <v>1</v>
      </c>
      <c r="M283" s="114">
        <f t="shared" si="18"/>
        <v>1</v>
      </c>
      <c r="N283" s="114">
        <f t="shared" si="18"/>
        <v>1</v>
      </c>
      <c r="O283" s="114">
        <f t="shared" si="18"/>
        <v>1</v>
      </c>
      <c r="P283" s="114">
        <f t="shared" si="18"/>
        <v>1</v>
      </c>
      <c r="Q283" s="114">
        <f t="shared" si="18"/>
        <v>1</v>
      </c>
      <c r="R283" s="114">
        <f t="shared" si="18"/>
        <v>1</v>
      </c>
      <c r="S283" s="114">
        <f t="shared" si="18"/>
        <v>1</v>
      </c>
      <c r="T283" s="114">
        <f t="shared" si="18"/>
        <v>1</v>
      </c>
      <c r="U283" s="114">
        <f t="shared" si="18"/>
        <v>1</v>
      </c>
      <c r="V283" s="114">
        <f t="shared" si="18"/>
        <v>1</v>
      </c>
      <c r="W283" s="114">
        <f t="shared" si="18"/>
        <v>1</v>
      </c>
      <c r="X283" s="114">
        <f t="shared" si="18"/>
        <v>1</v>
      </c>
      <c r="Y283" s="114">
        <f t="shared" si="18"/>
        <v>1</v>
      </c>
      <c r="Z283" s="114">
        <f t="shared" si="18"/>
        <v>1</v>
      </c>
      <c r="AA283" s="114">
        <f t="shared" si="18"/>
        <v>1</v>
      </c>
      <c r="AB283" s="114">
        <f t="shared" si="18"/>
        <v>1</v>
      </c>
      <c r="AC283" s="114">
        <f t="shared" si="18"/>
        <v>1</v>
      </c>
      <c r="AD283" s="114">
        <f t="shared" si="18"/>
        <v>1</v>
      </c>
      <c r="AE283" s="114">
        <f t="shared" si="18"/>
        <v>1</v>
      </c>
      <c r="AF283" s="114">
        <f t="shared" si="18"/>
        <v>1</v>
      </c>
      <c r="AG283" s="114">
        <f t="shared" si="18"/>
        <v>1</v>
      </c>
      <c r="AH283" s="114">
        <f t="shared" si="18"/>
        <v>1</v>
      </c>
      <c r="AI283" s="114">
        <f t="shared" si="18"/>
        <v>1</v>
      </c>
      <c r="AJ283" s="114">
        <f t="shared" si="18"/>
        <v>1</v>
      </c>
      <c r="AK283" s="114">
        <f t="shared" si="18"/>
        <v>1</v>
      </c>
      <c r="AL283" s="114">
        <f t="shared" si="18"/>
        <v>1</v>
      </c>
      <c r="AM283" s="114">
        <f t="shared" si="18"/>
        <v>1</v>
      </c>
      <c r="AN283" s="114">
        <f t="shared" si="18"/>
        <v>1</v>
      </c>
      <c r="AO283" s="114">
        <f t="shared" si="18"/>
        <v>1</v>
      </c>
      <c r="AP283" s="114">
        <f t="shared" si="18"/>
        <v>1</v>
      </c>
      <c r="AQ283" s="114">
        <f t="shared" si="18"/>
        <v>1</v>
      </c>
      <c r="AR283" s="114">
        <f t="shared" si="18"/>
        <v>1</v>
      </c>
      <c r="AS283" s="114">
        <f t="shared" si="18"/>
        <v>1</v>
      </c>
      <c r="AT283" s="114">
        <f t="shared" si="18"/>
        <v>1</v>
      </c>
      <c r="AU283" s="114">
        <f t="shared" si="18"/>
        <v>1</v>
      </c>
      <c r="AV283" s="114">
        <f t="shared" si="18"/>
        <v>1.0081411126187245</v>
      </c>
      <c r="AW283" s="114">
        <f t="shared" si="18"/>
        <v>1.0053835800807538</v>
      </c>
      <c r="AX283" s="114">
        <f t="shared" si="18"/>
        <v>0.99598393574297173</v>
      </c>
      <c r="AY283" s="114">
        <f t="shared" si="18"/>
        <v>0.95833333333333348</v>
      </c>
      <c r="AZ283" s="114">
        <f t="shared" si="18"/>
        <v>1.0196353436185133</v>
      </c>
      <c r="BA283" s="114">
        <f t="shared" si="18"/>
        <v>0.97386519944979366</v>
      </c>
      <c r="BB283" s="114">
        <f t="shared" si="18"/>
        <v>0.9576271186440678</v>
      </c>
      <c r="BC283" s="114">
        <f t="shared" si="18"/>
        <v>1.0044247787610618</v>
      </c>
      <c r="BD283" s="114">
        <f t="shared" si="18"/>
        <v>1.0029368575624082</v>
      </c>
      <c r="BE283" s="114">
        <f t="shared" si="18"/>
        <v>0.95607613469985364</v>
      </c>
      <c r="BF283" s="114">
        <f t="shared" si="18"/>
        <v>0.97243491577335373</v>
      </c>
      <c r="BG283" s="114">
        <f t="shared" si="18"/>
        <v>1.0094488188976378</v>
      </c>
      <c r="BH283" s="114">
        <f t="shared" si="18"/>
        <v>1.0124804992199687</v>
      </c>
      <c r="BI283" s="114">
        <f t="shared" si="2"/>
        <v>0.97380585516178741</v>
      </c>
      <c r="BJ283" s="114">
        <f t="shared" si="15"/>
        <v>1</v>
      </c>
    </row>
    <row r="284" spans="1:63" ht="15">
      <c r="A284" s="282" t="s">
        <v>171</v>
      </c>
      <c r="B284" s="282" t="s">
        <v>403</v>
      </c>
      <c r="C284" s="282" t="s">
        <v>639</v>
      </c>
      <c r="D284" s="282" t="s">
        <v>641</v>
      </c>
      <c r="E284" s="114">
        <f t="shared" si="3"/>
        <v>1</v>
      </c>
      <c r="F284" s="114">
        <f t="shared" si="3"/>
        <v>1</v>
      </c>
      <c r="G284" s="114">
        <f t="shared" si="3"/>
        <v>1</v>
      </c>
      <c r="H284" s="114">
        <f t="shared" si="3"/>
        <v>1</v>
      </c>
      <c r="I284" s="114">
        <f t="shared" ref="I284:BH284" si="19">1+I15/100</f>
        <v>1</v>
      </c>
      <c r="J284" s="114">
        <f t="shared" si="19"/>
        <v>1</v>
      </c>
      <c r="K284" s="114">
        <f t="shared" si="19"/>
        <v>1</v>
      </c>
      <c r="L284" s="114">
        <f t="shared" si="19"/>
        <v>1</v>
      </c>
      <c r="M284" s="114">
        <f t="shared" si="19"/>
        <v>1</v>
      </c>
      <c r="N284" s="114">
        <f t="shared" si="19"/>
        <v>1</v>
      </c>
      <c r="O284" s="114">
        <f t="shared" si="19"/>
        <v>1</v>
      </c>
      <c r="P284" s="114">
        <f t="shared" si="19"/>
        <v>1</v>
      </c>
      <c r="Q284" s="114">
        <f t="shared" si="19"/>
        <v>1</v>
      </c>
      <c r="R284" s="114">
        <f t="shared" si="19"/>
        <v>1</v>
      </c>
      <c r="S284" s="114">
        <f t="shared" si="19"/>
        <v>1</v>
      </c>
      <c r="T284" s="114">
        <f t="shared" si="19"/>
        <v>1</v>
      </c>
      <c r="U284" s="114">
        <f t="shared" si="19"/>
        <v>1</v>
      </c>
      <c r="V284" s="114">
        <f t="shared" si="19"/>
        <v>1</v>
      </c>
      <c r="W284" s="114">
        <f t="shared" si="19"/>
        <v>1.0438362118066498</v>
      </c>
      <c r="X284" s="114">
        <f t="shared" si="19"/>
        <v>1.0807974237359121</v>
      </c>
      <c r="Y284" s="114">
        <f t="shared" si="19"/>
        <v>1.081614353141114</v>
      </c>
      <c r="Z284" s="114">
        <f t="shared" si="19"/>
        <v>1.0381491684682882</v>
      </c>
      <c r="AA284" s="114">
        <f t="shared" si="19"/>
        <v>0.99915991149501526</v>
      </c>
      <c r="AB284" s="114">
        <f t="shared" si="19"/>
        <v>1.0536400964278989</v>
      </c>
      <c r="AC284" s="114">
        <f t="shared" si="19"/>
        <v>1.1016500109223515</v>
      </c>
      <c r="AD284" s="114">
        <f t="shared" si="19"/>
        <v>1.076437904952799</v>
      </c>
      <c r="AE284" s="114">
        <f t="shared" si="19"/>
        <v>1.1149382818994196</v>
      </c>
      <c r="AF284" s="114">
        <f t="shared" si="19"/>
        <v>1.0662637073147947</v>
      </c>
      <c r="AG284" s="114">
        <f t="shared" si="19"/>
        <v>1.0521326855767166</v>
      </c>
      <c r="AH284" s="114">
        <f t="shared" si="19"/>
        <v>1.0525227810172191</v>
      </c>
      <c r="AI284" s="114">
        <f t="shared" si="19"/>
        <v>1.030116457721507</v>
      </c>
      <c r="AJ284" s="114">
        <f t="shared" si="19"/>
        <v>1.021768731163895</v>
      </c>
      <c r="AK284" s="114">
        <f t="shared" si="19"/>
        <v>1.0115832626873824</v>
      </c>
      <c r="AL284" s="114">
        <f t="shared" si="19"/>
        <v>1.0528007148779104</v>
      </c>
      <c r="AM284" s="114">
        <f t="shared" si="19"/>
        <v>1.0667619516293692</v>
      </c>
      <c r="AN284" s="114">
        <f t="shared" si="19"/>
        <v>0.9564050601004539</v>
      </c>
      <c r="AO284" s="114">
        <f t="shared" si="19"/>
        <v>1.0660481808836559</v>
      </c>
      <c r="AP284" s="114">
        <f t="shared" si="19"/>
        <v>1.05471131931738</v>
      </c>
      <c r="AQ284" s="114">
        <f t="shared" si="19"/>
        <v>1.0473131371210214</v>
      </c>
      <c r="AR284" s="114">
        <f t="shared" si="19"/>
        <v>1.0370789461849279</v>
      </c>
      <c r="AS284" s="114">
        <f t="shared" si="19"/>
        <v>1.0669174238194239</v>
      </c>
      <c r="AT284" s="114">
        <f t="shared" si="19"/>
        <v>0.95045925289107447</v>
      </c>
      <c r="AU284" s="114">
        <f t="shared" si="19"/>
        <v>1.0102410086163871</v>
      </c>
      <c r="AV284" s="114">
        <f t="shared" si="19"/>
        <v>1.0605790854956043</v>
      </c>
      <c r="AW284" s="114">
        <f t="shared" si="19"/>
        <v>1.05736460188482</v>
      </c>
      <c r="AX284" s="114">
        <f t="shared" si="19"/>
        <v>1.0641240516399535</v>
      </c>
      <c r="AY284" s="114">
        <f t="shared" si="19"/>
        <v>1.1272850744715897</v>
      </c>
      <c r="AZ284" s="114">
        <f t="shared" si="19"/>
        <v>1.0925942055972271</v>
      </c>
      <c r="BA284" s="114">
        <f t="shared" si="19"/>
        <v>0.99969866731849455</v>
      </c>
      <c r="BB284" s="114">
        <f t="shared" si="19"/>
        <v>0.87892463814378685</v>
      </c>
      <c r="BC284" s="114">
        <f t="shared" si="19"/>
        <v>0.92799975538644963</v>
      </c>
      <c r="BD284" s="114">
        <f t="shared" si="19"/>
        <v>0.97920872953167182</v>
      </c>
      <c r="BE284" s="114">
        <f t="shared" si="19"/>
        <v>1.0350660922205834</v>
      </c>
      <c r="BF284" s="114">
        <f t="shared" si="19"/>
        <v>0.99896060859364222</v>
      </c>
      <c r="BG284" s="114">
        <f t="shared" si="19"/>
        <v>1.0510194036354055</v>
      </c>
      <c r="BH284" s="114">
        <f t="shared" si="19"/>
        <v>1.0406021896269833</v>
      </c>
      <c r="BI284" s="114">
        <f t="shared" si="2"/>
        <v>1.0534247943486721</v>
      </c>
      <c r="BJ284" s="114">
        <f t="shared" si="15"/>
        <v>1.0333704921545255</v>
      </c>
    </row>
    <row r="285" spans="1:63" ht="15">
      <c r="A285" s="282" t="s">
        <v>172</v>
      </c>
      <c r="B285" s="282" t="s">
        <v>404</v>
      </c>
      <c r="C285" s="282" t="s">
        <v>639</v>
      </c>
      <c r="D285" s="282" t="s">
        <v>641</v>
      </c>
      <c r="E285" s="114">
        <f t="shared" si="3"/>
        <v>1</v>
      </c>
      <c r="F285" s="114">
        <f t="shared" si="3"/>
        <v>1.0248560503731876</v>
      </c>
      <c r="G285" s="114">
        <f t="shared" si="3"/>
        <v>1.0129647768991248</v>
      </c>
      <c r="H285" s="114">
        <f t="shared" si="3"/>
        <v>1.0621427841413849</v>
      </c>
      <c r="I285" s="114">
        <f t="shared" ref="I285:BH285" si="20">1+I16/100</f>
        <v>1.0697872371922268</v>
      </c>
      <c r="J285" s="114">
        <f t="shared" si="20"/>
        <v>1.0598345003182685</v>
      </c>
      <c r="K285" s="114">
        <f t="shared" si="20"/>
        <v>1.0238249118683902</v>
      </c>
      <c r="L285" s="114">
        <f t="shared" si="20"/>
        <v>1.0630238571187178</v>
      </c>
      <c r="M285" s="114">
        <f t="shared" si="20"/>
        <v>1.0509586806107485</v>
      </c>
      <c r="N285" s="114">
        <f t="shared" si="20"/>
        <v>1.0704415869047823</v>
      </c>
      <c r="O285" s="114">
        <f t="shared" si="20"/>
        <v>1.0717218249969342</v>
      </c>
      <c r="P285" s="114">
        <f t="shared" si="20"/>
        <v>1.0400393029937438</v>
      </c>
      <c r="Q285" s="114">
        <f t="shared" si="20"/>
        <v>1.0391269095266455</v>
      </c>
      <c r="R285" s="114">
        <f t="shared" si="20"/>
        <v>1.0261381945403487</v>
      </c>
      <c r="S285" s="114">
        <f t="shared" si="20"/>
        <v>1.0410258940908359</v>
      </c>
      <c r="T285" s="114">
        <f t="shared" si="20"/>
        <v>1.0135033806932037</v>
      </c>
      <c r="U285" s="114">
        <f t="shared" si="20"/>
        <v>1.0258794616187579</v>
      </c>
      <c r="V285" s="114">
        <f t="shared" si="20"/>
        <v>1.0359737724486371</v>
      </c>
      <c r="W285" s="114">
        <f t="shared" si="20"/>
        <v>1.0089677038637341</v>
      </c>
      <c r="X285" s="114">
        <f t="shared" si="20"/>
        <v>1.0404351412008217</v>
      </c>
      <c r="Y285" s="114">
        <f t="shared" si="20"/>
        <v>1.0303420651964716</v>
      </c>
      <c r="Z285" s="114">
        <f t="shared" si="20"/>
        <v>1.0333785828158</v>
      </c>
      <c r="AA285" s="114">
        <f t="shared" si="20"/>
        <v>1.0332811935127086</v>
      </c>
      <c r="AB285" s="114">
        <f t="shared" si="20"/>
        <v>0.97779856239715945</v>
      </c>
      <c r="AC285" s="114">
        <f t="shared" si="20"/>
        <v>1.0458113977595602</v>
      </c>
      <c r="AD285" s="114">
        <f t="shared" si="20"/>
        <v>1.052492064621253</v>
      </c>
      <c r="AE285" s="114">
        <f t="shared" si="20"/>
        <v>1.0405513490026312</v>
      </c>
      <c r="AF285" s="114">
        <f t="shared" si="20"/>
        <v>1.0250532414245348</v>
      </c>
      <c r="AG285" s="114">
        <f t="shared" si="20"/>
        <v>1.0568105349873713</v>
      </c>
      <c r="AH285" s="114">
        <f t="shared" si="20"/>
        <v>1.0386759656499176</v>
      </c>
      <c r="AI285" s="114">
        <f t="shared" si="20"/>
        <v>1.035645510463558</v>
      </c>
      <c r="AJ285" s="114">
        <f t="shared" si="20"/>
        <v>0.99612453514329924</v>
      </c>
      <c r="AK285" s="114">
        <f t="shared" si="20"/>
        <v>1.0044261583024443</v>
      </c>
      <c r="AL285" s="114">
        <f t="shared" si="20"/>
        <v>1.040390788740615</v>
      </c>
      <c r="AM285" s="114">
        <f t="shared" si="20"/>
        <v>1.0397853397066716</v>
      </c>
      <c r="AN285" s="114">
        <f t="shared" si="20"/>
        <v>1.038293687531652</v>
      </c>
      <c r="AO285" s="114">
        <f t="shared" si="20"/>
        <v>1.0387863127139081</v>
      </c>
      <c r="AP285" s="114">
        <f t="shared" si="20"/>
        <v>1.0396642048968603</v>
      </c>
      <c r="AQ285" s="114">
        <f t="shared" si="20"/>
        <v>1.0457673936435452</v>
      </c>
      <c r="AR285" s="114">
        <f t="shared" si="20"/>
        <v>1.050180639426973</v>
      </c>
      <c r="AS285" s="114">
        <f t="shared" si="20"/>
        <v>1.0394318908229896</v>
      </c>
      <c r="AT285" s="114">
        <f t="shared" si="20"/>
        <v>1.0193310572881344</v>
      </c>
      <c r="AU285" s="114">
        <f t="shared" si="20"/>
        <v>1.0400302228370373</v>
      </c>
      <c r="AV285" s="114">
        <f t="shared" si="20"/>
        <v>1.0298574490463472</v>
      </c>
      <c r="AW285" s="114">
        <f t="shared" si="20"/>
        <v>1.0400110552014283</v>
      </c>
      <c r="AX285" s="114">
        <f t="shared" si="20"/>
        <v>1.0319031634041627</v>
      </c>
      <c r="AY285" s="114">
        <f t="shared" si="20"/>
        <v>1.0283423251220412</v>
      </c>
      <c r="AZ285" s="114">
        <f t="shared" si="20"/>
        <v>1.0377732902959087</v>
      </c>
      <c r="BA285" s="114">
        <f t="shared" si="20"/>
        <v>1.0365776675972092</v>
      </c>
      <c r="BB285" s="114">
        <f t="shared" si="20"/>
        <v>1.0192272729288334</v>
      </c>
      <c r="BC285" s="114">
        <f t="shared" si="20"/>
        <v>1.0205294200395332</v>
      </c>
      <c r="BD285" s="114">
        <f t="shared" si="20"/>
        <v>1.0245110508268402</v>
      </c>
      <c r="BE285" s="114">
        <f t="shared" si="20"/>
        <v>1.038919400264789</v>
      </c>
      <c r="BF285" s="114">
        <f t="shared" si="20"/>
        <v>1.026394823570564</v>
      </c>
      <c r="BG285" s="114">
        <f t="shared" si="20"/>
        <v>1.0255833752286903</v>
      </c>
      <c r="BH285" s="114">
        <f t="shared" si="20"/>
        <v>1.0235113644074405</v>
      </c>
      <c r="BI285" s="114">
        <f t="shared" si="2"/>
        <v>1.0282731051096303</v>
      </c>
      <c r="BJ285" s="114">
        <f t="shared" si="15"/>
        <v>1.0195757542160659</v>
      </c>
    </row>
    <row r="286" spans="1:63" ht="15">
      <c r="A286" s="282" t="s">
        <v>173</v>
      </c>
      <c r="B286" s="282" t="s">
        <v>405</v>
      </c>
      <c r="C286" s="282" t="s">
        <v>639</v>
      </c>
      <c r="D286" s="282" t="s">
        <v>641</v>
      </c>
      <c r="E286" s="114">
        <f t="shared" si="3"/>
        <v>1</v>
      </c>
      <c r="F286" s="114">
        <f t="shared" si="3"/>
        <v>1.0553797931684525</v>
      </c>
      <c r="G286" s="114">
        <f t="shared" si="3"/>
        <v>1.0264867511295261</v>
      </c>
      <c r="H286" s="114">
        <f t="shared" si="3"/>
        <v>1.0413826758157037</v>
      </c>
      <c r="I286" s="114">
        <f t="shared" ref="I286:BH286" si="21">1+I17/100</f>
        <v>1.0612435373762832</v>
      </c>
      <c r="J286" s="114">
        <f t="shared" si="21"/>
        <v>1.0348017491799562</v>
      </c>
      <c r="K286" s="114">
        <f t="shared" si="21"/>
        <v>1.0564286141093269</v>
      </c>
      <c r="L286" s="114">
        <f t="shared" si="21"/>
        <v>1.0300804779775492</v>
      </c>
      <c r="M286" s="114">
        <f t="shared" si="21"/>
        <v>1.044723127824607</v>
      </c>
      <c r="N286" s="114">
        <f t="shared" si="21"/>
        <v>1.062758671660702</v>
      </c>
      <c r="O286" s="114">
        <f t="shared" si="21"/>
        <v>1.0632114254507778</v>
      </c>
      <c r="P286" s="114">
        <f t="shared" si="21"/>
        <v>1.0511496871403365</v>
      </c>
      <c r="Q286" s="114">
        <f t="shared" si="21"/>
        <v>1.0620786098645996</v>
      </c>
      <c r="R286" s="114">
        <f t="shared" si="21"/>
        <v>1.0489043542507672</v>
      </c>
      <c r="S286" s="114">
        <f t="shared" si="21"/>
        <v>1.0394213813939555</v>
      </c>
      <c r="T286" s="114">
        <f t="shared" si="21"/>
        <v>0.99636264260471319</v>
      </c>
      <c r="U286" s="114">
        <f t="shared" si="21"/>
        <v>1.0457844540313284</v>
      </c>
      <c r="V286" s="114">
        <f t="shared" si="21"/>
        <v>1.0507998079916527</v>
      </c>
      <c r="W286" s="114">
        <f t="shared" si="21"/>
        <v>0.99789346549039903</v>
      </c>
      <c r="X286" s="114">
        <f t="shared" si="21"/>
        <v>1.0535669983130138</v>
      </c>
      <c r="Y286" s="114">
        <f t="shared" si="21"/>
        <v>1.0173148542809489</v>
      </c>
      <c r="Z286" s="114">
        <f t="shared" si="21"/>
        <v>0.99855705481637158</v>
      </c>
      <c r="AA286" s="114">
        <f t="shared" si="21"/>
        <v>1.020112543655326</v>
      </c>
      <c r="AB286" s="114">
        <f t="shared" si="21"/>
        <v>1.0297308802055163</v>
      </c>
      <c r="AC286" s="114">
        <f t="shared" si="21"/>
        <v>1.000512752525778</v>
      </c>
      <c r="AD286" s="114">
        <f t="shared" si="21"/>
        <v>1.024986784712659</v>
      </c>
      <c r="AE286" s="114">
        <f t="shared" si="21"/>
        <v>1.0230139280099837</v>
      </c>
      <c r="AF286" s="114">
        <f t="shared" si="21"/>
        <v>1.0135716798439929</v>
      </c>
      <c r="AG286" s="114">
        <f t="shared" si="21"/>
        <v>1.0329588020740688</v>
      </c>
      <c r="AH286" s="114">
        <f t="shared" si="21"/>
        <v>1.0388707478770178</v>
      </c>
      <c r="AI286" s="114">
        <f t="shared" si="21"/>
        <v>1.0434564156052724</v>
      </c>
      <c r="AJ286" s="114">
        <f t="shared" si="21"/>
        <v>1.0344162739232672</v>
      </c>
      <c r="AK286" s="114">
        <f t="shared" si="21"/>
        <v>1.0209352472320463</v>
      </c>
      <c r="AL286" s="114">
        <f t="shared" si="21"/>
        <v>1.005268094824205</v>
      </c>
      <c r="AM286" s="114">
        <f t="shared" si="21"/>
        <v>1.0240211876340426</v>
      </c>
      <c r="AN286" s="114">
        <f t="shared" si="21"/>
        <v>1.026679836655271</v>
      </c>
      <c r="AO286" s="114">
        <f t="shared" si="21"/>
        <v>1.0234953509672662</v>
      </c>
      <c r="AP286" s="114">
        <f t="shared" si="21"/>
        <v>1.0209359647615659</v>
      </c>
      <c r="AQ286" s="114">
        <f t="shared" si="21"/>
        <v>1.0358143100907364</v>
      </c>
      <c r="AR286" s="114">
        <f t="shared" si="21"/>
        <v>1.0355633024060906</v>
      </c>
      <c r="AS286" s="114">
        <f t="shared" si="21"/>
        <v>1.0337572197324998</v>
      </c>
      <c r="AT286" s="114">
        <f t="shared" si="21"/>
        <v>1.0126717046902298</v>
      </c>
      <c r="AU286" s="114">
        <f t="shared" si="21"/>
        <v>1.0165154940733891</v>
      </c>
      <c r="AV286" s="114">
        <f t="shared" si="21"/>
        <v>1.0094147331199927</v>
      </c>
      <c r="AW286" s="114">
        <f t="shared" si="21"/>
        <v>1.0273511851844388</v>
      </c>
      <c r="AX286" s="114">
        <f t="shared" si="21"/>
        <v>1.0224406681223555</v>
      </c>
      <c r="AY286" s="114">
        <f t="shared" si="21"/>
        <v>1.0345404103230438</v>
      </c>
      <c r="AZ286" s="114">
        <f t="shared" si="21"/>
        <v>1.0372741517552968</v>
      </c>
      <c r="BA286" s="114">
        <f t="shared" si="21"/>
        <v>1.0146042519318141</v>
      </c>
      <c r="BB286" s="114">
        <f t="shared" si="21"/>
        <v>0.96235419516919118</v>
      </c>
      <c r="BC286" s="114">
        <f t="shared" si="21"/>
        <v>1.0183709459152501</v>
      </c>
      <c r="BD286" s="114">
        <f t="shared" si="21"/>
        <v>1.0292279763636383</v>
      </c>
      <c r="BE286" s="114">
        <f t="shared" si="21"/>
        <v>1.0068044437424868</v>
      </c>
      <c r="BF286" s="114">
        <f t="shared" si="21"/>
        <v>1.0002550410061584</v>
      </c>
      <c r="BG286" s="114">
        <f t="shared" si="21"/>
        <v>1.0082873387537792</v>
      </c>
      <c r="BH286" s="114">
        <f t="shared" si="21"/>
        <v>1.0109185423166194</v>
      </c>
      <c r="BI286" s="114">
        <f t="shared" si="2"/>
        <v>1.0145091543821485</v>
      </c>
      <c r="BJ286" s="114">
        <f t="shared" si="15"/>
        <v>1.0303527267887569</v>
      </c>
    </row>
    <row r="287" spans="1:63" ht="15">
      <c r="A287" s="282" t="s">
        <v>174</v>
      </c>
      <c r="B287" s="282" t="s">
        <v>406</v>
      </c>
      <c r="C287" s="282" t="s">
        <v>639</v>
      </c>
      <c r="D287" s="282" t="s">
        <v>641</v>
      </c>
      <c r="E287" s="114">
        <f t="shared" si="3"/>
        <v>1</v>
      </c>
      <c r="F287" s="114">
        <f t="shared" si="3"/>
        <v>1</v>
      </c>
      <c r="G287" s="114">
        <f t="shared" si="3"/>
        <v>1</v>
      </c>
      <c r="H287" s="114">
        <f t="shared" si="3"/>
        <v>1</v>
      </c>
      <c r="I287" s="114">
        <f t="shared" ref="I287:BH287" si="22">1+I18/100</f>
        <v>1</v>
      </c>
      <c r="J287" s="114">
        <f t="shared" si="22"/>
        <v>1</v>
      </c>
      <c r="K287" s="114">
        <f t="shared" si="22"/>
        <v>1</v>
      </c>
      <c r="L287" s="114">
        <f t="shared" si="22"/>
        <v>1</v>
      </c>
      <c r="M287" s="114">
        <f t="shared" si="22"/>
        <v>1</v>
      </c>
      <c r="N287" s="114">
        <f t="shared" si="22"/>
        <v>1</v>
      </c>
      <c r="O287" s="114">
        <f t="shared" si="22"/>
        <v>1</v>
      </c>
      <c r="P287" s="114">
        <f t="shared" si="22"/>
        <v>1</v>
      </c>
      <c r="Q287" s="114">
        <f t="shared" si="22"/>
        <v>1</v>
      </c>
      <c r="R287" s="114">
        <f t="shared" si="22"/>
        <v>1</v>
      </c>
      <c r="S287" s="114">
        <f t="shared" si="22"/>
        <v>1</v>
      </c>
      <c r="T287" s="114">
        <f t="shared" si="22"/>
        <v>1</v>
      </c>
      <c r="U287" s="114">
        <f t="shared" si="22"/>
        <v>1</v>
      </c>
      <c r="V287" s="114">
        <f t="shared" si="22"/>
        <v>1</v>
      </c>
      <c r="W287" s="114">
        <f t="shared" si="22"/>
        <v>1</v>
      </c>
      <c r="X287" s="114">
        <f t="shared" si="22"/>
        <v>1</v>
      </c>
      <c r="Y287" s="114">
        <f t="shared" si="22"/>
        <v>1</v>
      </c>
      <c r="Z287" s="114">
        <f t="shared" si="22"/>
        <v>1</v>
      </c>
      <c r="AA287" s="114">
        <f t="shared" si="22"/>
        <v>1</v>
      </c>
      <c r="AB287" s="114">
        <f t="shared" si="22"/>
        <v>1</v>
      </c>
      <c r="AC287" s="114">
        <f t="shared" si="22"/>
        <v>1</v>
      </c>
      <c r="AD287" s="114">
        <f t="shared" si="22"/>
        <v>1</v>
      </c>
      <c r="AE287" s="114">
        <f t="shared" si="22"/>
        <v>1</v>
      </c>
      <c r="AF287" s="114">
        <f t="shared" si="22"/>
        <v>1</v>
      </c>
      <c r="AG287" s="114">
        <f t="shared" si="22"/>
        <v>1</v>
      </c>
      <c r="AH287" s="114">
        <f t="shared" si="22"/>
        <v>1</v>
      </c>
      <c r="AI287" s="114">
        <f t="shared" si="22"/>
        <v>1</v>
      </c>
      <c r="AJ287" s="114">
        <f t="shared" si="22"/>
        <v>0.99300000039938308</v>
      </c>
      <c r="AK287" s="114">
        <f t="shared" si="22"/>
        <v>0.77399999605342762</v>
      </c>
      <c r="AL287" s="114">
        <f t="shared" si="22"/>
        <v>0.76900000451433981</v>
      </c>
      <c r="AM287" s="114">
        <f t="shared" si="22"/>
        <v>0.80299999980995129</v>
      </c>
      <c r="AN287" s="114">
        <f t="shared" si="22"/>
        <v>0.88199999100639725</v>
      </c>
      <c r="AO287" s="114">
        <f t="shared" si="22"/>
        <v>1.0130000019976242</v>
      </c>
      <c r="AP287" s="114">
        <f t="shared" si="22"/>
        <v>1.0580000052390139</v>
      </c>
      <c r="AQ287" s="114">
        <f t="shared" si="22"/>
        <v>1.1000000027819152</v>
      </c>
      <c r="AR287" s="114">
        <f t="shared" si="22"/>
        <v>1.0740000058167318</v>
      </c>
      <c r="AS287" s="114">
        <f t="shared" si="22"/>
        <v>1.1109999925354062</v>
      </c>
      <c r="AT287" s="114">
        <f t="shared" si="22"/>
        <v>1.099</v>
      </c>
      <c r="AU287" s="114">
        <f t="shared" si="22"/>
        <v>1.1059999920157246</v>
      </c>
      <c r="AV287" s="114">
        <f t="shared" si="22"/>
        <v>1.1120000023714771</v>
      </c>
      <c r="AW287" s="114">
        <f t="shared" si="22"/>
        <v>1.1020000039829878</v>
      </c>
      <c r="AX287" s="114">
        <f t="shared" si="22"/>
        <v>1.2640000080824307</v>
      </c>
      <c r="AY287" s="114">
        <f t="shared" si="22"/>
        <v>1.3449999951029352</v>
      </c>
      <c r="AZ287" s="114">
        <f t="shared" si="22"/>
        <v>1.2504899952317914</v>
      </c>
      <c r="BA287" s="114">
        <f t="shared" si="22"/>
        <v>1.1077242078263136</v>
      </c>
      <c r="BB287" s="114">
        <f t="shared" si="22"/>
        <v>1.0941065376397618</v>
      </c>
      <c r="BC287" s="114">
        <f t="shared" si="22"/>
        <v>1.0485433932383958</v>
      </c>
      <c r="BD287" s="114">
        <f t="shared" si="22"/>
        <v>1.0006592276784927</v>
      </c>
      <c r="BE287" s="114">
        <f t="shared" si="22"/>
        <v>1.0220000018843571</v>
      </c>
      <c r="BF287" s="114">
        <f t="shared" si="22"/>
        <v>1.057966783963193</v>
      </c>
      <c r="BG287" s="114">
        <f t="shared" si="22"/>
        <v>1.02</v>
      </c>
      <c r="BH287" s="114">
        <f t="shared" si="22"/>
        <v>1.010999998090951</v>
      </c>
      <c r="BI287" s="114">
        <f t="shared" si="2"/>
        <v>0.9689999979795425</v>
      </c>
      <c r="BJ287" s="114">
        <f t="shared" si="15"/>
        <v>1.0009999981390036</v>
      </c>
    </row>
    <row r="288" spans="1:63" ht="15">
      <c r="A288" s="282" t="s">
        <v>175</v>
      </c>
      <c r="B288" s="282" t="s">
        <v>407</v>
      </c>
      <c r="C288" s="282" t="s">
        <v>639</v>
      </c>
      <c r="D288" s="282" t="s">
        <v>641</v>
      </c>
      <c r="E288" s="114">
        <f t="shared" si="3"/>
        <v>1</v>
      </c>
      <c r="F288" s="114">
        <f t="shared" si="3"/>
        <v>0.86253864945274106</v>
      </c>
      <c r="G288" s="114">
        <f t="shared" si="3"/>
        <v>1.0906315793459678</v>
      </c>
      <c r="H288" s="114">
        <f t="shared" si="3"/>
        <v>1.0413540741977489</v>
      </c>
      <c r="I288" s="114">
        <f t="shared" ref="I288:BH288" si="23">1+I19/100</f>
        <v>1.0627303790305589</v>
      </c>
      <c r="J288" s="114">
        <f t="shared" si="23"/>
        <v>1.0396722560866227</v>
      </c>
      <c r="K288" s="114">
        <f t="shared" si="23"/>
        <v>1.0461299289593051</v>
      </c>
      <c r="L288" s="114">
        <f t="shared" si="23"/>
        <v>1.1382151860203245</v>
      </c>
      <c r="M288" s="114">
        <f t="shared" si="23"/>
        <v>0.99702116326756141</v>
      </c>
      <c r="N288" s="114">
        <f t="shared" si="23"/>
        <v>0.98540458856793733</v>
      </c>
      <c r="O288" s="114">
        <f t="shared" si="23"/>
        <v>1.2132567073281968</v>
      </c>
      <c r="P288" s="114">
        <f t="shared" si="23"/>
        <v>1.0274682871136838</v>
      </c>
      <c r="Q288" s="114">
        <f t="shared" si="23"/>
        <v>0.93596035077087403</v>
      </c>
      <c r="R288" s="114">
        <f t="shared" si="23"/>
        <v>1.068890507178804</v>
      </c>
      <c r="S288" s="114">
        <f t="shared" si="23"/>
        <v>0.99273160437883545</v>
      </c>
      <c r="T288" s="114">
        <f t="shared" si="23"/>
        <v>1.0069792023617055</v>
      </c>
      <c r="U288" s="114">
        <f t="shared" si="23"/>
        <v>1.0794266097596663</v>
      </c>
      <c r="V288" s="114">
        <f t="shared" si="23"/>
        <v>1.1146945304427267</v>
      </c>
      <c r="W288" s="114">
        <f t="shared" si="23"/>
        <v>0.9905942401083152</v>
      </c>
      <c r="X288" s="114">
        <f t="shared" si="23"/>
        <v>1.0166495495026509</v>
      </c>
      <c r="Y288" s="114">
        <f t="shared" si="23"/>
        <v>1.0099105572513178</v>
      </c>
      <c r="Z288" s="114">
        <f t="shared" si="23"/>
        <v>1.1216327557024661</v>
      </c>
      <c r="AA288" s="114">
        <f t="shared" si="23"/>
        <v>0.98946400179796579</v>
      </c>
      <c r="AB288" s="114">
        <f t="shared" si="23"/>
        <v>1.0371532699143131</v>
      </c>
      <c r="AC288" s="114">
        <f t="shared" si="23"/>
        <v>1.0015554400481792</v>
      </c>
      <c r="AD288" s="114">
        <f t="shared" si="23"/>
        <v>1.1178318018314715</v>
      </c>
      <c r="AE288" s="114">
        <f t="shared" si="23"/>
        <v>1.0325018045829926</v>
      </c>
      <c r="AF288" s="114">
        <f t="shared" si="23"/>
        <v>1.055030961188439</v>
      </c>
      <c r="AG288" s="114">
        <f t="shared" si="23"/>
        <v>1.0503102436828997</v>
      </c>
      <c r="AH288" s="114">
        <f t="shared" si="23"/>
        <v>1.013495022299201</v>
      </c>
      <c r="AI288" s="114">
        <f t="shared" si="23"/>
        <v>1.0349982214003695</v>
      </c>
      <c r="AJ288" s="114">
        <f t="shared" si="23"/>
        <v>1.0499683645144218</v>
      </c>
      <c r="AK288" s="114">
        <f t="shared" si="23"/>
        <v>1.0100999836586126</v>
      </c>
      <c r="AL288" s="114">
        <f t="shared" si="23"/>
        <v>0.93760000000797705</v>
      </c>
      <c r="AM288" s="114">
        <f t="shared" si="23"/>
        <v>0.96170000003307454</v>
      </c>
      <c r="AN288" s="114">
        <f t="shared" si="23"/>
        <v>0.92079999999342799</v>
      </c>
      <c r="AO288" s="114">
        <f t="shared" si="23"/>
        <v>0.91999999998627469</v>
      </c>
      <c r="AP288" s="114">
        <f t="shared" si="23"/>
        <v>0.9841000000280008</v>
      </c>
      <c r="AQ288" s="114">
        <f t="shared" si="23"/>
        <v>1.047499999920648</v>
      </c>
      <c r="AR288" s="114">
        <f t="shared" si="23"/>
        <v>0.98990000003800804</v>
      </c>
      <c r="AS288" s="114">
        <f t="shared" si="23"/>
        <v>0.9914313594077645</v>
      </c>
      <c r="AT288" s="114">
        <f t="shared" si="23"/>
        <v>1.0205580710931326</v>
      </c>
      <c r="AU288" s="114">
        <f t="shared" si="23"/>
        <v>1.0444651941891463</v>
      </c>
      <c r="AV288" s="114">
        <f t="shared" si="23"/>
        <v>0.98776272040760349</v>
      </c>
      <c r="AW288" s="114">
        <f t="shared" si="23"/>
        <v>1.0483365776164824</v>
      </c>
      <c r="AX288" s="114">
        <f t="shared" si="23"/>
        <v>1.0090000000286401</v>
      </c>
      <c r="AY288" s="114">
        <f t="shared" si="23"/>
        <v>1.0538465739821252</v>
      </c>
      <c r="AZ288" s="114">
        <f t="shared" si="23"/>
        <v>1.0478583195088813</v>
      </c>
      <c r="BA288" s="114">
        <f t="shared" si="23"/>
        <v>1.0504811878327607</v>
      </c>
      <c r="BB288" s="114">
        <f t="shared" si="23"/>
        <v>1.0346842542500001</v>
      </c>
      <c r="BC288" s="114">
        <f t="shared" si="23"/>
        <v>1.0378590254312172</v>
      </c>
      <c r="BD288" s="114">
        <f t="shared" si="23"/>
        <v>1.0419162568095399</v>
      </c>
      <c r="BE288" s="114">
        <f t="shared" si="23"/>
        <v>1.0401936552951105</v>
      </c>
      <c r="BF288" s="114">
        <f t="shared" si="23"/>
        <v>1.0459405421822632</v>
      </c>
      <c r="BG288" s="114">
        <f t="shared" si="23"/>
        <v>1.0466091818447367</v>
      </c>
      <c r="BH288" s="114">
        <f t="shared" si="23"/>
        <v>0.96078857249467942</v>
      </c>
      <c r="BI288" s="114">
        <f t="shared" si="2"/>
        <v>0.99429565549341237</v>
      </c>
      <c r="BJ288" s="114">
        <f t="shared" si="15"/>
        <v>1.0051913901039</v>
      </c>
    </row>
    <row r="289" spans="1:63" ht="15">
      <c r="A289" s="282" t="s">
        <v>176</v>
      </c>
      <c r="B289" s="282" t="s">
        <v>408</v>
      </c>
      <c r="C289" s="282" t="s">
        <v>639</v>
      </c>
      <c r="D289" s="282" t="s">
        <v>641</v>
      </c>
      <c r="E289" s="114">
        <f t="shared" si="3"/>
        <v>1</v>
      </c>
      <c r="F289" s="114">
        <f t="shared" si="3"/>
        <v>1.0497842306319194</v>
      </c>
      <c r="G289" s="114">
        <f t="shared" si="3"/>
        <v>1.0521200350925577</v>
      </c>
      <c r="H289" s="114">
        <f t="shared" si="3"/>
        <v>1.0435158428167051</v>
      </c>
      <c r="I289" s="114">
        <f t="shared" ref="I289:BH289" si="24">1+I20/100</f>
        <v>1.0695668473344053</v>
      </c>
      <c r="J289" s="114">
        <f t="shared" si="24"/>
        <v>1.035606598398604</v>
      </c>
      <c r="K289" s="114">
        <f t="shared" si="24"/>
        <v>1.0315589498173436</v>
      </c>
      <c r="L289" s="114">
        <f t="shared" si="24"/>
        <v>1.0386814694690094</v>
      </c>
      <c r="M289" s="114">
        <f t="shared" si="24"/>
        <v>1.0419412962494752</v>
      </c>
      <c r="N289" s="114">
        <f t="shared" si="24"/>
        <v>1.0662979979529406</v>
      </c>
      <c r="O289" s="114">
        <f t="shared" si="24"/>
        <v>1.0559180262879697</v>
      </c>
      <c r="P289" s="114">
        <f t="shared" si="24"/>
        <v>1.0398582735506512</v>
      </c>
      <c r="Q289" s="114">
        <f t="shared" si="24"/>
        <v>1.0529560441042238</v>
      </c>
      <c r="R289" s="114">
        <f t="shared" si="24"/>
        <v>1.0638170209761177</v>
      </c>
      <c r="S289" s="114">
        <f t="shared" si="24"/>
        <v>1.0456525805475498</v>
      </c>
      <c r="T289" s="114">
        <f t="shared" si="24"/>
        <v>0.98034058420013825</v>
      </c>
      <c r="U289" s="114">
        <f t="shared" si="24"/>
        <v>1.0565274585962643</v>
      </c>
      <c r="V289" s="114">
        <f t="shared" si="24"/>
        <v>1.0062615479975494</v>
      </c>
      <c r="W289" s="114">
        <f t="shared" si="24"/>
        <v>1.0284189657602427</v>
      </c>
      <c r="X289" s="114">
        <f t="shared" si="24"/>
        <v>1.0234107306339486</v>
      </c>
      <c r="Y289" s="114">
        <f t="shared" si="24"/>
        <v>1.044440540219832</v>
      </c>
      <c r="Z289" s="114">
        <f t="shared" si="24"/>
        <v>0.99720716399814624</v>
      </c>
      <c r="AA289" s="114">
        <f t="shared" si="24"/>
        <v>1.0059498693924658</v>
      </c>
      <c r="AB289" s="114">
        <f t="shared" si="24"/>
        <v>1.0031184273150533</v>
      </c>
      <c r="AC289" s="114">
        <f t="shared" si="24"/>
        <v>1.0246638267874986</v>
      </c>
      <c r="AD289" s="114">
        <f t="shared" si="24"/>
        <v>1.0165179283915737</v>
      </c>
      <c r="AE289" s="114">
        <f t="shared" si="24"/>
        <v>1.0182276211449315</v>
      </c>
      <c r="AF289" s="114">
        <f t="shared" si="24"/>
        <v>1.0230665940818535</v>
      </c>
      <c r="AG289" s="114">
        <f t="shared" si="24"/>
        <v>1.0472320889739768</v>
      </c>
      <c r="AH289" s="114">
        <f t="shared" si="24"/>
        <v>1.0346916683249077</v>
      </c>
      <c r="AI289" s="114">
        <f t="shared" si="24"/>
        <v>1.0313740247636094</v>
      </c>
      <c r="AJ289" s="114">
        <f t="shared" si="24"/>
        <v>1.0183307427109585</v>
      </c>
      <c r="AK289" s="114">
        <f t="shared" si="24"/>
        <v>1.0153065481372132</v>
      </c>
      <c r="AL289" s="114">
        <f t="shared" si="24"/>
        <v>0.99038126911698809</v>
      </c>
      <c r="AM289" s="114">
        <f t="shared" si="24"/>
        <v>1.032269714670389</v>
      </c>
      <c r="AN289" s="114">
        <f t="shared" si="24"/>
        <v>1.0238475723776059</v>
      </c>
      <c r="AO289" s="114">
        <f t="shared" si="24"/>
        <v>1.0159340630293812</v>
      </c>
      <c r="AP289" s="114">
        <f t="shared" si="24"/>
        <v>1.03710444953595</v>
      </c>
      <c r="AQ289" s="114">
        <f t="shared" si="24"/>
        <v>1.0197527436606788</v>
      </c>
      <c r="AR289" s="114">
        <f t="shared" si="24"/>
        <v>1.035633115521349</v>
      </c>
      <c r="AS289" s="114">
        <f t="shared" si="24"/>
        <v>1.0363365201492996</v>
      </c>
      <c r="AT289" s="114">
        <f t="shared" si="24"/>
        <v>1.0081154360690823</v>
      </c>
      <c r="AU289" s="114">
        <f t="shared" si="24"/>
        <v>1.0178050630060445</v>
      </c>
      <c r="AV289" s="114">
        <f t="shared" si="24"/>
        <v>1.0077456723349922</v>
      </c>
      <c r="AW289" s="114">
        <f t="shared" si="24"/>
        <v>1.0363468067224031</v>
      </c>
      <c r="AX289" s="114">
        <f t="shared" si="24"/>
        <v>1.0209427270847184</v>
      </c>
      <c r="AY289" s="114">
        <f t="shared" si="24"/>
        <v>1.0250614011546131</v>
      </c>
      <c r="AZ289" s="114">
        <f t="shared" si="24"/>
        <v>1.0344897379169034</v>
      </c>
      <c r="BA289" s="114">
        <f t="shared" si="24"/>
        <v>1.0078317303775475</v>
      </c>
      <c r="BB289" s="114">
        <f t="shared" si="24"/>
        <v>0.97746825365054069</v>
      </c>
      <c r="BC289" s="114">
        <f t="shared" si="24"/>
        <v>1.0274421327182894</v>
      </c>
      <c r="BD289" s="114">
        <f t="shared" si="24"/>
        <v>1.0179830265913083</v>
      </c>
      <c r="BE289" s="114">
        <f t="shared" si="24"/>
        <v>1.002347969243965</v>
      </c>
      <c r="BF289" s="114">
        <f t="shared" si="24"/>
        <v>1.0020065044365265</v>
      </c>
      <c r="BG289" s="114">
        <f t="shared" si="24"/>
        <v>1.0129326523510287</v>
      </c>
      <c r="BH289" s="114">
        <f t="shared" si="24"/>
        <v>1.0142695680945808</v>
      </c>
      <c r="BI289" s="114">
        <f t="shared" si="2"/>
        <v>1.0141229201545339</v>
      </c>
      <c r="BJ289" s="114">
        <f t="shared" si="15"/>
        <v>1.0172976676241763</v>
      </c>
    </row>
    <row r="290" spans="1:63" ht="15">
      <c r="A290" s="282" t="s">
        <v>177</v>
      </c>
      <c r="B290" s="282" t="s">
        <v>409</v>
      </c>
      <c r="C290" s="282" t="s">
        <v>639</v>
      </c>
      <c r="D290" s="282" t="s">
        <v>641</v>
      </c>
      <c r="E290" s="114">
        <f t="shared" si="3"/>
        <v>1</v>
      </c>
      <c r="F290" s="114">
        <f t="shared" si="3"/>
        <v>1.0314128045871784</v>
      </c>
      <c r="G290" s="114">
        <f t="shared" si="3"/>
        <v>0.96573590177124302</v>
      </c>
      <c r="H290" s="114">
        <f t="shared" si="3"/>
        <v>1.047300279754624</v>
      </c>
      <c r="I290" s="114">
        <f t="shared" ref="I290:BH290" si="25">1+I21/100</f>
        <v>1.0665075911863298</v>
      </c>
      <c r="J290" s="114">
        <f t="shared" si="25"/>
        <v>1.0529386283436426</v>
      </c>
      <c r="K290" s="114">
        <f t="shared" si="25"/>
        <v>1.0357586273280783</v>
      </c>
      <c r="L290" s="114">
        <f t="shared" si="25"/>
        <v>1.0107839866577681</v>
      </c>
      <c r="M290" s="114">
        <f t="shared" si="25"/>
        <v>1.038423356358062</v>
      </c>
      <c r="N290" s="114">
        <f t="shared" si="25"/>
        <v>1.0287749797606187</v>
      </c>
      <c r="O290" s="114">
        <f t="shared" si="25"/>
        <v>1.0209775757773705</v>
      </c>
      <c r="P290" s="114">
        <f t="shared" si="25"/>
        <v>0.98503158171783989</v>
      </c>
      <c r="Q290" s="114">
        <f t="shared" si="25"/>
        <v>1.0642636754448678</v>
      </c>
      <c r="R290" s="114">
        <f t="shared" si="25"/>
        <v>1.0370616531858226</v>
      </c>
      <c r="S290" s="114">
        <f t="shared" si="25"/>
        <v>1.0333931216069718</v>
      </c>
      <c r="T290" s="114">
        <f t="shared" si="25"/>
        <v>0.95104654555144197</v>
      </c>
      <c r="U290" s="114">
        <f t="shared" si="25"/>
        <v>1.0088435633300739</v>
      </c>
      <c r="V290" s="114">
        <f t="shared" si="25"/>
        <v>1.049836637248986</v>
      </c>
      <c r="W290" s="114">
        <f t="shared" si="25"/>
        <v>1.0125507803202922</v>
      </c>
      <c r="X290" s="114">
        <f t="shared" si="25"/>
        <v>1.0653574740878144</v>
      </c>
      <c r="Y290" s="114">
        <f t="shared" si="25"/>
        <v>1.0678176387161284</v>
      </c>
      <c r="Z290" s="114">
        <f t="shared" si="25"/>
        <v>1.0995423116663252</v>
      </c>
      <c r="AA290" s="114">
        <f t="shared" si="25"/>
        <v>1.0223506634454733</v>
      </c>
      <c r="AB290" s="114">
        <f t="shared" si="25"/>
        <v>0.9565217726553602</v>
      </c>
      <c r="AC290" s="114">
        <f t="shared" si="25"/>
        <v>1.0792983956425357</v>
      </c>
      <c r="AD290" s="114">
        <f t="shared" si="25"/>
        <v>1.0753032483653877</v>
      </c>
      <c r="AE290" s="114">
        <f t="shared" si="25"/>
        <v>1.0217114159786258</v>
      </c>
      <c r="AF290" s="114">
        <f t="shared" si="25"/>
        <v>0.98499997050555654</v>
      </c>
      <c r="AG290" s="114">
        <f t="shared" si="25"/>
        <v>1.0340524529485118</v>
      </c>
      <c r="AH290" s="114">
        <f t="shared" si="25"/>
        <v>0.97145839503734555</v>
      </c>
      <c r="AI290" s="114">
        <f t="shared" si="25"/>
        <v>1.0897613436064626</v>
      </c>
      <c r="AJ290" s="114">
        <f t="shared" si="25"/>
        <v>1.0422579941870274</v>
      </c>
      <c r="AK290" s="114">
        <f t="shared" si="25"/>
        <v>1.0295771082640848</v>
      </c>
      <c r="AL290" s="114">
        <f t="shared" si="25"/>
        <v>1.0583617208779967</v>
      </c>
      <c r="AM290" s="114">
        <f t="shared" si="25"/>
        <v>1.0202040044766727</v>
      </c>
      <c r="AN290" s="114">
        <f t="shared" si="25"/>
        <v>1.0604519864774498</v>
      </c>
      <c r="AO290" s="114">
        <f t="shared" si="25"/>
        <v>1.0432428403143146</v>
      </c>
      <c r="AP290" s="114">
        <f t="shared" si="25"/>
        <v>1.057346883767267</v>
      </c>
      <c r="AQ290" s="114">
        <f t="shared" si="25"/>
        <v>1.039610121380159</v>
      </c>
      <c r="AR290" s="114">
        <f t="shared" si="25"/>
        <v>1.0534144937202619</v>
      </c>
      <c r="AS290" s="114">
        <f t="shared" si="25"/>
        <v>1.0585999210110584</v>
      </c>
      <c r="AT290" s="114">
        <f t="shared" si="25"/>
        <v>1.0533041085668984</v>
      </c>
      <c r="AU290" s="114">
        <f t="shared" si="25"/>
        <v>1.0464447002567963</v>
      </c>
      <c r="AV290" s="114">
        <f t="shared" si="25"/>
        <v>1.0344404484874128</v>
      </c>
      <c r="AW290" s="114">
        <f t="shared" si="25"/>
        <v>1.0442962902368194</v>
      </c>
      <c r="AX290" s="114">
        <f t="shared" si="25"/>
        <v>1.0171157762807459</v>
      </c>
      <c r="AY290" s="114">
        <f t="shared" si="25"/>
        <v>1.0394701374716007</v>
      </c>
      <c r="AZ290" s="114">
        <f t="shared" si="25"/>
        <v>1.0598651552196785</v>
      </c>
      <c r="BA290" s="114">
        <f t="shared" si="25"/>
        <v>1.0488989863684026</v>
      </c>
      <c r="BB290" s="114">
        <f t="shared" si="25"/>
        <v>1.023293012096371</v>
      </c>
      <c r="BC290" s="114">
        <f t="shared" si="25"/>
        <v>1.0211019929660023</v>
      </c>
      <c r="BD290" s="114">
        <f t="shared" si="25"/>
        <v>1.0296275035081006</v>
      </c>
      <c r="BE290" s="114">
        <f t="shared" si="25"/>
        <v>1.0481647824066904</v>
      </c>
      <c r="BF290" s="114">
        <f t="shared" si="25"/>
        <v>1.0718971631205676</v>
      </c>
      <c r="BG290" s="114">
        <f t="shared" si="25"/>
        <v>1.0635183194111322</v>
      </c>
      <c r="BH290" s="114">
        <f t="shared" si="25"/>
        <v>1.0209580838323351</v>
      </c>
      <c r="BI290" s="114">
        <f t="shared" si="2"/>
        <v>1.0396485991037314</v>
      </c>
      <c r="BJ290" s="114">
        <f t="shared" si="15"/>
        <v>1.0558419508102699</v>
      </c>
    </row>
    <row r="291" spans="1:63" ht="15">
      <c r="A291" s="282" t="s">
        <v>178</v>
      </c>
      <c r="B291" s="282" t="s">
        <v>410</v>
      </c>
      <c r="C291" s="282" t="s">
        <v>639</v>
      </c>
      <c r="D291" s="282" t="s">
        <v>641</v>
      </c>
      <c r="E291" s="114">
        <f t="shared" si="3"/>
        <v>1</v>
      </c>
      <c r="F291" s="114">
        <f t="shared" si="3"/>
        <v>1.0404392797653317</v>
      </c>
      <c r="G291" s="114">
        <f t="shared" si="3"/>
        <v>1.0612879878142711</v>
      </c>
      <c r="H291" s="114">
        <f t="shared" si="3"/>
        <v>0.98731983627369813</v>
      </c>
      <c r="I291" s="114">
        <f t="shared" ref="I291:BH291" si="26">1+I22/100</f>
        <v>1.0228281922317826</v>
      </c>
      <c r="J291" s="114">
        <f t="shared" si="26"/>
        <v>1.0376454538057878</v>
      </c>
      <c r="K291" s="114">
        <f t="shared" si="26"/>
        <v>1.0053761308310483</v>
      </c>
      <c r="L291" s="114">
        <f t="shared" si="26"/>
        <v>1.0882331497511428</v>
      </c>
      <c r="M291" s="114">
        <f t="shared" si="26"/>
        <v>1.0307077393772455</v>
      </c>
      <c r="N291" s="114">
        <f t="shared" si="26"/>
        <v>1.0202608104065483</v>
      </c>
      <c r="O291" s="114">
        <f t="shared" si="26"/>
        <v>1.0011701961089992</v>
      </c>
      <c r="P291" s="114">
        <f t="shared" si="26"/>
        <v>1.0141333988193304</v>
      </c>
      <c r="Q291" s="114">
        <f t="shared" si="26"/>
        <v>1.0231149874124745</v>
      </c>
      <c r="R291" s="114">
        <f t="shared" si="26"/>
        <v>1.004493274049737</v>
      </c>
      <c r="S291" s="114">
        <f t="shared" si="26"/>
        <v>1.0828642648234306</v>
      </c>
      <c r="T291" s="114">
        <f t="shared" si="26"/>
        <v>1.0299838289042407</v>
      </c>
      <c r="U291" s="114">
        <f t="shared" si="26"/>
        <v>1.0853489496952546</v>
      </c>
      <c r="V291" s="114">
        <f t="shared" si="26"/>
        <v>1.0037035355800752</v>
      </c>
      <c r="W291" s="114">
        <f t="shared" si="26"/>
        <v>1.0460782500525136</v>
      </c>
      <c r="X291" s="114">
        <f t="shared" si="26"/>
        <v>1.0366462151183149</v>
      </c>
      <c r="Y291" s="114">
        <f t="shared" si="26"/>
        <v>1.0079687887235067</v>
      </c>
      <c r="Z291" s="114">
        <f t="shared" si="26"/>
        <v>1.0425530339449531</v>
      </c>
      <c r="AA291" s="114">
        <f t="shared" si="26"/>
        <v>1.0956219662276685</v>
      </c>
      <c r="AB291" s="114">
        <f t="shared" si="26"/>
        <v>1.003459847396929</v>
      </c>
      <c r="AC291" s="114">
        <f t="shared" si="26"/>
        <v>0.98221303313455766</v>
      </c>
      <c r="AD291" s="114">
        <f t="shared" si="26"/>
        <v>1.0851736499535107</v>
      </c>
      <c r="AE291" s="114">
        <f t="shared" si="26"/>
        <v>1.0795536272803459</v>
      </c>
      <c r="AF291" s="114">
        <f t="shared" si="26"/>
        <v>0.99763663206374698</v>
      </c>
      <c r="AG291" s="114">
        <f t="shared" si="26"/>
        <v>1.0579559296480243</v>
      </c>
      <c r="AH291" s="114">
        <f t="shared" si="26"/>
        <v>1.0215026727576519</v>
      </c>
      <c r="AI291" s="114">
        <f t="shared" si="26"/>
        <v>0.99397071519989955</v>
      </c>
      <c r="AJ291" s="114">
        <f t="shared" si="26"/>
        <v>1.0906998446083453</v>
      </c>
      <c r="AK291" s="114">
        <f t="shared" si="26"/>
        <v>1.0023271076254276</v>
      </c>
      <c r="AL291" s="114">
        <f t="shared" si="26"/>
        <v>1.0346138493514045</v>
      </c>
      <c r="AM291" s="114">
        <f t="shared" si="26"/>
        <v>1.0131500727214082</v>
      </c>
      <c r="AN291" s="114">
        <f t="shared" si="26"/>
        <v>1.0571637386679349</v>
      </c>
      <c r="AO291" s="114">
        <f t="shared" si="26"/>
        <v>1.1101474386921193</v>
      </c>
      <c r="AP291" s="114">
        <f t="shared" si="26"/>
        <v>1.0631683473498401</v>
      </c>
      <c r="AQ291" s="114">
        <f t="shared" si="26"/>
        <v>1.0730771963314496</v>
      </c>
      <c r="AR291" s="114">
        <f t="shared" si="26"/>
        <v>1.0740417896632497</v>
      </c>
      <c r="AS291" s="114">
        <f t="shared" si="26"/>
        <v>1.0182024189276155</v>
      </c>
      <c r="AT291" s="114">
        <f t="shared" si="26"/>
        <v>1.0661339955512814</v>
      </c>
      <c r="AU291" s="114">
        <f t="shared" si="26"/>
        <v>1.0435300432287378</v>
      </c>
      <c r="AV291" s="114">
        <f t="shared" si="26"/>
        <v>1.0780243989821501</v>
      </c>
      <c r="AW291" s="114">
        <f t="shared" si="26"/>
        <v>1.0447847434866784</v>
      </c>
      <c r="AX291" s="114">
        <f t="shared" si="26"/>
        <v>1.0866186160516735</v>
      </c>
      <c r="AY291" s="114">
        <f t="shared" si="26"/>
        <v>1.0625315860358158</v>
      </c>
      <c r="AZ291" s="114">
        <f t="shared" si="26"/>
        <v>1.0565500511828274</v>
      </c>
      <c r="BA291" s="114">
        <f t="shared" si="26"/>
        <v>1.0729449815007297</v>
      </c>
      <c r="BB291" s="114">
        <f t="shared" si="26"/>
        <v>1.0296201437138612</v>
      </c>
      <c r="BC291" s="114">
        <f t="shared" si="26"/>
        <v>1.0537337312603061</v>
      </c>
      <c r="BD291" s="114">
        <f t="shared" si="26"/>
        <v>1.0662686519230524</v>
      </c>
      <c r="BE291" s="114">
        <f t="shared" si="26"/>
        <v>1.0645269875497425</v>
      </c>
      <c r="BF291" s="114">
        <f t="shared" si="26"/>
        <v>1.0579258931687121</v>
      </c>
      <c r="BG291" s="114">
        <f t="shared" si="26"/>
        <v>1.0432683735691617</v>
      </c>
      <c r="BH291" s="114">
        <f t="shared" si="26"/>
        <v>1.03894548056942</v>
      </c>
      <c r="BI291" s="114">
        <f t="shared" si="2"/>
        <v>1.0592457756137201</v>
      </c>
      <c r="BJ291" s="114">
        <f t="shared" si="15"/>
        <v>1.0674265354235168</v>
      </c>
    </row>
    <row r="292" spans="1:63" ht="15">
      <c r="A292" s="282" t="s">
        <v>179</v>
      </c>
      <c r="B292" s="282" t="s">
        <v>411</v>
      </c>
      <c r="C292" s="282" t="s">
        <v>639</v>
      </c>
      <c r="D292" s="282" t="s">
        <v>641</v>
      </c>
      <c r="E292" s="114">
        <f t="shared" si="3"/>
        <v>1</v>
      </c>
      <c r="F292" s="114">
        <f t="shared" si="3"/>
        <v>1.0605816082548087</v>
      </c>
      <c r="G292" s="114">
        <f t="shared" si="3"/>
        <v>1.0545303096987186</v>
      </c>
      <c r="H292" s="114">
        <f t="shared" si="3"/>
        <v>0.99544105710061292</v>
      </c>
      <c r="I292" s="114">
        <f t="shared" ref="I292:BH292" si="27">1+I23/100</f>
        <v>1.1095278854604176</v>
      </c>
      <c r="J292" s="114">
        <f t="shared" si="27"/>
        <v>1.0160625822891574</v>
      </c>
      <c r="K292" s="114">
        <f t="shared" si="27"/>
        <v>1.0256681200128053</v>
      </c>
      <c r="L292" s="114">
        <f t="shared" si="27"/>
        <v>0.98124136080352253</v>
      </c>
      <c r="M292" s="114">
        <f t="shared" si="27"/>
        <v>1.0948945401547951</v>
      </c>
      <c r="N292" s="114">
        <f t="shared" si="27"/>
        <v>1.0122085790909685</v>
      </c>
      <c r="O292" s="114">
        <f t="shared" si="27"/>
        <v>1.0561985229280111</v>
      </c>
      <c r="P292" s="114">
        <f t="shared" si="27"/>
        <v>0.94520516972780444</v>
      </c>
      <c r="Q292" s="114">
        <f t="shared" si="27"/>
        <v>0.86026271297956081</v>
      </c>
      <c r="R292" s="114">
        <f t="shared" si="27"/>
        <v>1.0332568019878394</v>
      </c>
      <c r="S292" s="114">
        <f t="shared" si="27"/>
        <v>1.0959195630041845</v>
      </c>
      <c r="T292" s="114">
        <f t="shared" si="27"/>
        <v>0.95911785908183389</v>
      </c>
      <c r="U292" s="114">
        <f t="shared" si="27"/>
        <v>1.0566136120119667</v>
      </c>
      <c r="V292" s="114">
        <f t="shared" si="27"/>
        <v>1.0267305605001984</v>
      </c>
      <c r="W292" s="114">
        <f t="shared" si="27"/>
        <v>1.0707383773260692</v>
      </c>
      <c r="X292" s="114">
        <f t="shared" si="27"/>
        <v>1.0480163460055663</v>
      </c>
      <c r="Y292" s="114">
        <f t="shared" si="27"/>
        <v>1.0081914186889891</v>
      </c>
      <c r="Z292" s="114">
        <f t="shared" si="27"/>
        <v>1.0723394369490722</v>
      </c>
      <c r="AA292" s="114">
        <f t="shared" si="27"/>
        <v>1.0213432783577074</v>
      </c>
      <c r="AB292" s="114">
        <f t="shared" si="27"/>
        <v>1.0388104639981715</v>
      </c>
      <c r="AC292" s="114">
        <f t="shared" si="27"/>
        <v>1.0480331001525438</v>
      </c>
      <c r="AD292" s="114">
        <f t="shared" si="27"/>
        <v>1.0334201465415414</v>
      </c>
      <c r="AE292" s="114">
        <f t="shared" si="27"/>
        <v>1.0417338255900399</v>
      </c>
      <c r="AF292" s="114">
        <f t="shared" si="27"/>
        <v>1.0377240185252705</v>
      </c>
      <c r="AG292" s="114">
        <f t="shared" si="27"/>
        <v>1.0241625685566222</v>
      </c>
      <c r="AH292" s="114">
        <f t="shared" si="27"/>
        <v>1.0283658212907927</v>
      </c>
      <c r="AI292" s="114">
        <f t="shared" si="27"/>
        <v>1.0562225816160702</v>
      </c>
      <c r="AJ292" s="114">
        <f t="shared" si="27"/>
        <v>1.0348522781535521</v>
      </c>
      <c r="AK292" s="114">
        <f t="shared" si="27"/>
        <v>1.0544268555072129</v>
      </c>
      <c r="AL292" s="114">
        <f t="shared" si="27"/>
        <v>1.0471156172449447</v>
      </c>
      <c r="AM292" s="114">
        <f t="shared" si="27"/>
        <v>1.0389012644065643</v>
      </c>
      <c r="AN292" s="114">
        <f t="shared" si="27"/>
        <v>1.0512127789716161</v>
      </c>
      <c r="AO292" s="114">
        <f t="shared" si="27"/>
        <v>1.0452291921762344</v>
      </c>
      <c r="AP292" s="114">
        <f t="shared" si="27"/>
        <v>1.0448989649735632</v>
      </c>
      <c r="AQ292" s="114">
        <f t="shared" si="27"/>
        <v>1.0517702687345256</v>
      </c>
      <c r="AR292" s="114">
        <f t="shared" si="27"/>
        <v>1.0467015636827866</v>
      </c>
      <c r="AS292" s="114">
        <f t="shared" si="27"/>
        <v>1.0529329471846041</v>
      </c>
      <c r="AT292" s="114">
        <f t="shared" si="27"/>
        <v>1.0507728777597312</v>
      </c>
      <c r="AU292" s="114">
        <f t="shared" si="27"/>
        <v>1.0383312394005608</v>
      </c>
      <c r="AV292" s="114">
        <f t="shared" si="27"/>
        <v>1.0473956739916446</v>
      </c>
      <c r="AW292" s="114">
        <f t="shared" si="27"/>
        <v>1.0523953291045269</v>
      </c>
      <c r="AX292" s="114">
        <f t="shared" si="27"/>
        <v>1.0653594494052352</v>
      </c>
      <c r="AY292" s="114">
        <f t="shared" si="27"/>
        <v>1.0667186826509663</v>
      </c>
      <c r="AZ292" s="114">
        <f t="shared" si="27"/>
        <v>1.0705863620607012</v>
      </c>
      <c r="BA292" s="114">
        <f t="shared" si="27"/>
        <v>1.0601378975923306</v>
      </c>
      <c r="BB292" s="114">
        <f t="shared" si="27"/>
        <v>1.0504512479417738</v>
      </c>
      <c r="BC292" s="114">
        <f t="shared" si="27"/>
        <v>1.0557180227396865</v>
      </c>
      <c r="BD292" s="114">
        <f t="shared" si="27"/>
        <v>1.0646438388047517</v>
      </c>
      <c r="BE292" s="114">
        <f t="shared" si="27"/>
        <v>1.0652143507837333</v>
      </c>
      <c r="BF292" s="114">
        <f t="shared" si="27"/>
        <v>1.0601359606747023</v>
      </c>
      <c r="BG292" s="114">
        <f t="shared" si="27"/>
        <v>1.0606109305375393</v>
      </c>
      <c r="BH292" s="114">
        <f t="shared" si="27"/>
        <v>1.0655263331602802</v>
      </c>
      <c r="BI292" s="114">
        <f t="shared" si="2"/>
        <v>1.0711346522765495</v>
      </c>
      <c r="BJ292" s="114">
        <f t="shared" si="15"/>
        <v>1.0728420837706374</v>
      </c>
    </row>
    <row r="293" spans="1:63" ht="15">
      <c r="A293" s="282" t="s">
        <v>180</v>
      </c>
      <c r="B293" s="282" t="s">
        <v>412</v>
      </c>
      <c r="C293" s="282" t="s">
        <v>639</v>
      </c>
      <c r="D293" s="282" t="s">
        <v>641</v>
      </c>
      <c r="E293" s="114">
        <f t="shared" si="3"/>
        <v>1</v>
      </c>
      <c r="F293" s="114">
        <f t="shared" si="3"/>
        <v>1</v>
      </c>
      <c r="G293" s="114">
        <f t="shared" si="3"/>
        <v>1</v>
      </c>
      <c r="H293" s="114">
        <f t="shared" si="3"/>
        <v>1</v>
      </c>
      <c r="I293" s="114">
        <f t="shared" ref="I293:BH293" si="28">1+I24/100</f>
        <v>1</v>
      </c>
      <c r="J293" s="114">
        <f t="shared" si="28"/>
        <v>1</v>
      </c>
      <c r="K293" s="114">
        <f t="shared" si="28"/>
        <v>1</v>
      </c>
      <c r="L293" s="114">
        <f t="shared" si="28"/>
        <v>1</v>
      </c>
      <c r="M293" s="114">
        <f t="shared" si="28"/>
        <v>1</v>
      </c>
      <c r="N293" s="114">
        <f t="shared" si="28"/>
        <v>1</v>
      </c>
      <c r="O293" s="114">
        <f t="shared" si="28"/>
        <v>1</v>
      </c>
      <c r="P293" s="114">
        <f t="shared" si="28"/>
        <v>1</v>
      </c>
      <c r="Q293" s="114">
        <f t="shared" si="28"/>
        <v>1</v>
      </c>
      <c r="R293" s="114">
        <f t="shared" si="28"/>
        <v>1</v>
      </c>
      <c r="S293" s="114">
        <f t="shared" si="28"/>
        <v>1</v>
      </c>
      <c r="T293" s="114">
        <f t="shared" si="28"/>
        <v>1</v>
      </c>
      <c r="U293" s="114">
        <f t="shared" si="28"/>
        <v>1</v>
      </c>
      <c r="V293" s="114">
        <f t="shared" si="28"/>
        <v>1</v>
      </c>
      <c r="W293" s="114">
        <f t="shared" si="28"/>
        <v>1</v>
      </c>
      <c r="X293" s="114">
        <f t="shared" si="28"/>
        <v>1</v>
      </c>
      <c r="Y293" s="114">
        <f t="shared" si="28"/>
        <v>1</v>
      </c>
      <c r="Z293" s="114">
        <f t="shared" si="28"/>
        <v>1.0490016185983095</v>
      </c>
      <c r="AA293" s="114">
        <f t="shared" si="28"/>
        <v>1.0233456559219092</v>
      </c>
      <c r="AB293" s="114">
        <f t="shared" si="28"/>
        <v>1.0343030591266262</v>
      </c>
      <c r="AC293" s="114">
        <f t="shared" si="28"/>
        <v>1.0339644362278435</v>
      </c>
      <c r="AD293" s="114">
        <f t="shared" si="28"/>
        <v>1.0268344073997291</v>
      </c>
      <c r="AE293" s="114">
        <f t="shared" si="28"/>
        <v>1.0420760200434143</v>
      </c>
      <c r="AF293" s="114">
        <f t="shared" si="28"/>
        <v>1.0605451383876865</v>
      </c>
      <c r="AG293" s="114">
        <f t="shared" si="28"/>
        <v>1.1094469206415347</v>
      </c>
      <c r="AH293" s="114">
        <f t="shared" si="28"/>
        <v>0.96710117932045625</v>
      </c>
      <c r="AI293" s="114">
        <f t="shared" si="28"/>
        <v>0.90882622903466959</v>
      </c>
      <c r="AJ293" s="114">
        <f t="shared" si="28"/>
        <v>0.91554644761918946</v>
      </c>
      <c r="AK293" s="114">
        <f t="shared" si="28"/>
        <v>0.92727612093480616</v>
      </c>
      <c r="AL293" s="114">
        <f t="shared" si="28"/>
        <v>0.98519785171008778</v>
      </c>
      <c r="AM293" s="114">
        <f t="shared" si="28"/>
        <v>1.0181801124071566</v>
      </c>
      <c r="AN293" s="114">
        <f t="shared" si="28"/>
        <v>1.0286018944148834</v>
      </c>
      <c r="AO293" s="114">
        <f t="shared" si="28"/>
        <v>1.0070468067782112</v>
      </c>
      <c r="AP293" s="114">
        <f t="shared" si="28"/>
        <v>0.98911179752594658</v>
      </c>
      <c r="AQ293" s="114">
        <f t="shared" si="28"/>
        <v>1.0346272969974712</v>
      </c>
      <c r="AR293" s="114">
        <f t="shared" si="28"/>
        <v>0.93990153685963318</v>
      </c>
      <c r="AS293" s="114">
        <f t="shared" si="28"/>
        <v>1.0494055377635734</v>
      </c>
      <c r="AT293" s="114">
        <f t="shared" si="28"/>
        <v>1.0377021779291451</v>
      </c>
      <c r="AU293" s="114">
        <f t="shared" si="28"/>
        <v>1.0593751640002744</v>
      </c>
      <c r="AV293" s="114">
        <f t="shared" si="28"/>
        <v>1.0515621844288376</v>
      </c>
      <c r="AW293" s="114">
        <f t="shared" si="28"/>
        <v>1.0643535832318665</v>
      </c>
      <c r="AX293" s="114">
        <f t="shared" si="28"/>
        <v>1.0712351107638303</v>
      </c>
      <c r="AY293" s="114">
        <f t="shared" si="28"/>
        <v>1.0687435837944526</v>
      </c>
      <c r="AZ293" s="114">
        <f t="shared" si="28"/>
        <v>1.073444219091066</v>
      </c>
      <c r="BA293" s="114">
        <f t="shared" si="28"/>
        <v>1.0602188340210856</v>
      </c>
      <c r="BB293" s="114">
        <f t="shared" si="28"/>
        <v>0.96413854374893848</v>
      </c>
      <c r="BC293" s="114">
        <f t="shared" si="28"/>
        <v>1.0132408780093829</v>
      </c>
      <c r="BD293" s="114">
        <f t="shared" si="28"/>
        <v>1.0191490585291416</v>
      </c>
      <c r="BE293" s="114">
        <f t="shared" si="28"/>
        <v>1.0003096986867988</v>
      </c>
      <c r="BF293" s="114">
        <f t="shared" si="28"/>
        <v>1.0086216509438295</v>
      </c>
      <c r="BG293" s="114">
        <f t="shared" si="28"/>
        <v>1.0132875673580555</v>
      </c>
      <c r="BH293" s="114">
        <f t="shared" si="28"/>
        <v>1.0361745961453299</v>
      </c>
      <c r="BI293" s="114">
        <f t="shared" si="2"/>
        <v>1.0394109784363204</v>
      </c>
      <c r="BJ293" s="114">
        <f t="shared" si="15"/>
        <v>1.0356164285603617</v>
      </c>
    </row>
    <row r="294" spans="1:63" ht="15">
      <c r="A294" s="282" t="s">
        <v>181</v>
      </c>
      <c r="B294" s="282" t="s">
        <v>413</v>
      </c>
      <c r="C294" s="282" t="s">
        <v>639</v>
      </c>
      <c r="D294" s="282" t="s">
        <v>641</v>
      </c>
      <c r="E294" s="114">
        <f t="shared" si="3"/>
        <v>1</v>
      </c>
      <c r="F294" s="114">
        <f t="shared" si="3"/>
        <v>1</v>
      </c>
      <c r="G294" s="114">
        <f t="shared" si="3"/>
        <v>1</v>
      </c>
      <c r="H294" s="114">
        <f t="shared" si="3"/>
        <v>1</v>
      </c>
      <c r="I294" s="114">
        <f t="shared" ref="I294:BH294" si="29">1+I25/100</f>
        <v>1</v>
      </c>
      <c r="J294" s="114">
        <f t="shared" si="29"/>
        <v>1</v>
      </c>
      <c r="K294" s="114">
        <f t="shared" si="29"/>
        <v>1</v>
      </c>
      <c r="L294" s="114">
        <f t="shared" si="29"/>
        <v>1</v>
      </c>
      <c r="M294" s="114">
        <f t="shared" si="29"/>
        <v>1</v>
      </c>
      <c r="N294" s="114">
        <f t="shared" si="29"/>
        <v>1</v>
      </c>
      <c r="O294" s="114">
        <f t="shared" si="29"/>
        <v>1</v>
      </c>
      <c r="P294" s="114">
        <f t="shared" si="29"/>
        <v>1</v>
      </c>
      <c r="Q294" s="114">
        <f t="shared" si="29"/>
        <v>1</v>
      </c>
      <c r="R294" s="114">
        <f t="shared" si="29"/>
        <v>1</v>
      </c>
      <c r="S294" s="114">
        <f t="shared" si="29"/>
        <v>1</v>
      </c>
      <c r="T294" s="114">
        <f t="shared" si="29"/>
        <v>1</v>
      </c>
      <c r="U294" s="114">
        <f t="shared" si="29"/>
        <v>1</v>
      </c>
      <c r="V294" s="114">
        <f t="shared" si="29"/>
        <v>1</v>
      </c>
      <c r="W294" s="114">
        <f t="shared" si="29"/>
        <v>1</v>
      </c>
      <c r="X294" s="114">
        <f t="shared" si="29"/>
        <v>1</v>
      </c>
      <c r="Y294" s="114">
        <f t="shared" si="29"/>
        <v>1</v>
      </c>
      <c r="Z294" s="114">
        <f t="shared" si="29"/>
        <v>0.94683302647170375</v>
      </c>
      <c r="AA294" s="114">
        <f t="shared" si="29"/>
        <v>0.92443782287840548</v>
      </c>
      <c r="AB294" s="114">
        <f t="shared" si="29"/>
        <v>1.0637637679964398</v>
      </c>
      <c r="AC294" s="114">
        <f t="shared" si="29"/>
        <v>1.0500364604500774</v>
      </c>
      <c r="AD294" s="114">
        <f t="shared" si="29"/>
        <v>0.95241731461943113</v>
      </c>
      <c r="AE294" s="114">
        <f t="shared" si="29"/>
        <v>1.0118299391598422</v>
      </c>
      <c r="AF294" s="114">
        <f t="shared" si="29"/>
        <v>1.1039900933254683</v>
      </c>
      <c r="AG294" s="114">
        <f t="shared" si="29"/>
        <v>1.0699999164945329</v>
      </c>
      <c r="AH294" s="114">
        <f t="shared" si="29"/>
        <v>1.0036400713816183</v>
      </c>
      <c r="AI294" s="114">
        <f t="shared" si="29"/>
        <v>1.0443799717642637</v>
      </c>
      <c r="AJ294" s="114">
        <f t="shared" si="29"/>
        <v>1.1122999878001232</v>
      </c>
      <c r="AK294" s="114">
        <f t="shared" si="29"/>
        <v>1.0668999836660538</v>
      </c>
      <c r="AL294" s="114">
        <f t="shared" si="29"/>
        <v>1.1287000666965841</v>
      </c>
      <c r="AM294" s="114">
        <f t="shared" si="29"/>
        <v>0.99749998515457117</v>
      </c>
      <c r="AN294" s="114">
        <f t="shared" si="29"/>
        <v>1.0392999154532021</v>
      </c>
      <c r="AO294" s="114">
        <f t="shared" si="29"/>
        <v>1.0411000611512113</v>
      </c>
      <c r="AP294" s="114">
        <f t="shared" si="29"/>
        <v>1.0309299978673203</v>
      </c>
      <c r="AQ294" s="114">
        <f t="shared" si="29"/>
        <v>1.0479000278855499</v>
      </c>
      <c r="AR294" s="114">
        <f t="shared" si="29"/>
        <v>1.0429999896037758</v>
      </c>
      <c r="AS294" s="114">
        <f t="shared" si="29"/>
        <v>1.0529999479407712</v>
      </c>
      <c r="AT294" s="114">
        <f t="shared" si="29"/>
        <v>1.0249103356534492</v>
      </c>
      <c r="AU294" s="114">
        <f t="shared" si="29"/>
        <v>1.0361414828908675</v>
      </c>
      <c r="AV294" s="114">
        <f t="shared" si="29"/>
        <v>1.0602395119599457</v>
      </c>
      <c r="AW294" s="114">
        <f t="shared" si="29"/>
        <v>1.0698094698388441</v>
      </c>
      <c r="AX294" s="114">
        <f t="shared" si="29"/>
        <v>1.0676893970882899</v>
      </c>
      <c r="AY294" s="114">
        <f t="shared" si="29"/>
        <v>1.0646856767156123</v>
      </c>
      <c r="AZ294" s="114">
        <f t="shared" si="29"/>
        <v>1.0829244382201286</v>
      </c>
      <c r="BA294" s="114">
        <f t="shared" si="29"/>
        <v>1.0624512834138466</v>
      </c>
      <c r="BB294" s="114">
        <f t="shared" si="29"/>
        <v>1.0253977246949495</v>
      </c>
      <c r="BC294" s="114">
        <f t="shared" si="29"/>
        <v>1.0433440708785902</v>
      </c>
      <c r="BD294" s="114">
        <f t="shared" si="29"/>
        <v>1.0198382325562152</v>
      </c>
      <c r="BE294" s="114">
        <f t="shared" si="29"/>
        <v>1.0373225152129817</v>
      </c>
      <c r="BF294" s="114">
        <f t="shared" si="29"/>
        <v>1.0541650371529137</v>
      </c>
      <c r="BG294" s="114">
        <f t="shared" si="29"/>
        <v>1.0434984232980895</v>
      </c>
      <c r="BH294" s="114">
        <f t="shared" si="29"/>
        <v>1.0286196782508221</v>
      </c>
      <c r="BI294" s="114">
        <f t="shared" si="2"/>
        <v>1.0321593363864165</v>
      </c>
      <c r="BJ294" s="114">
        <f t="shared" si="15"/>
        <v>1.0388483053415689</v>
      </c>
    </row>
    <row r="295" spans="1:63" ht="15">
      <c r="A295" s="282" t="s">
        <v>182</v>
      </c>
      <c r="B295" s="282" t="s">
        <v>414</v>
      </c>
      <c r="C295" s="282" t="s">
        <v>639</v>
      </c>
      <c r="D295" s="282" t="s">
        <v>641</v>
      </c>
      <c r="E295" s="114">
        <f t="shared" si="3"/>
        <v>1</v>
      </c>
      <c r="F295" s="114">
        <f t="shared" si="3"/>
        <v>1.1066709742918301</v>
      </c>
      <c r="G295" s="114">
        <f t="shared" si="3"/>
        <v>1.1045197189069769</v>
      </c>
      <c r="H295" s="114">
        <f t="shared" si="3"/>
        <v>1.1052405520398707</v>
      </c>
      <c r="I295" s="114">
        <f t="shared" ref="I295:BH295" si="30">1+I26/100</f>
        <v>1.1050156720183417</v>
      </c>
      <c r="J295" s="114">
        <f t="shared" si="30"/>
        <v>1.1042559648808263</v>
      </c>
      <c r="K295" s="114">
        <f t="shared" si="30"/>
        <v>1.0907192871148783</v>
      </c>
      <c r="L295" s="114">
        <f t="shared" si="30"/>
        <v>1.0959811386676543</v>
      </c>
      <c r="M295" s="114">
        <f t="shared" si="30"/>
        <v>1.0842176356379978</v>
      </c>
      <c r="N295" s="114">
        <f t="shared" si="30"/>
        <v>1.0898166257813466</v>
      </c>
      <c r="O295" s="114">
        <f t="shared" si="30"/>
        <v>0.94350350480683975</v>
      </c>
      <c r="P295" s="114">
        <f t="shared" si="30"/>
        <v>1.0162650874074382</v>
      </c>
      <c r="Q295" s="114">
        <f t="shared" si="30"/>
        <v>0.96502664066630828</v>
      </c>
      <c r="R295" s="114">
        <f t="shared" si="30"/>
        <v>1.0756756882392728</v>
      </c>
      <c r="S295" s="114">
        <f t="shared" si="30"/>
        <v>0.83245770925036855</v>
      </c>
      <c r="T295" s="114">
        <f t="shared" si="30"/>
        <v>0.85196873687498764</v>
      </c>
      <c r="U295" s="114">
        <f t="shared" si="30"/>
        <v>1.0518518497170828</v>
      </c>
      <c r="V295" s="114">
        <f t="shared" si="30"/>
        <v>1.0915492921913119</v>
      </c>
      <c r="W295" s="114">
        <f t="shared" si="30"/>
        <v>1.1417952013871706</v>
      </c>
      <c r="X295" s="114">
        <f t="shared" si="30"/>
        <v>1.2613929576942395</v>
      </c>
      <c r="Y295" s="114">
        <f t="shared" si="30"/>
        <v>1.0649528192139532</v>
      </c>
      <c r="Z295" s="114">
        <f t="shared" si="30"/>
        <v>0.90773594920113587</v>
      </c>
      <c r="AA295" s="114">
        <f t="shared" si="30"/>
        <v>1.0669889775608126</v>
      </c>
      <c r="AB295" s="114">
        <f t="shared" si="30"/>
        <v>1.0359705186796602</v>
      </c>
      <c r="AC295" s="114">
        <f t="shared" si="30"/>
        <v>1.1417114862447981</v>
      </c>
      <c r="AD295" s="114">
        <f t="shared" si="30"/>
        <v>1.0482918011397484</v>
      </c>
      <c r="AE295" s="114">
        <f t="shared" si="30"/>
        <v>1.0179700022744103</v>
      </c>
      <c r="AF295" s="114">
        <f t="shared" si="30"/>
        <v>1.0298451934490469</v>
      </c>
      <c r="AG295" s="114">
        <f t="shared" si="30"/>
        <v>1.0230970766083305</v>
      </c>
      <c r="AH295" s="114">
        <f t="shared" si="30"/>
        <v>1.0672732979931727</v>
      </c>
      <c r="AI295" s="114">
        <f t="shared" si="30"/>
        <v>0.98403750913504406</v>
      </c>
      <c r="AJ295" s="114">
        <f t="shared" si="30"/>
        <v>0.95818215361696313</v>
      </c>
      <c r="AK295" s="114">
        <f t="shared" si="30"/>
        <v>0.9617441727224777</v>
      </c>
      <c r="AL295" s="114">
        <f t="shared" si="30"/>
        <v>1.0030780693839014</v>
      </c>
      <c r="AM295" s="114">
        <f t="shared" si="30"/>
        <v>1.0314891619118127</v>
      </c>
      <c r="AN295" s="114">
        <f t="shared" si="30"/>
        <v>1.0437875139876513</v>
      </c>
      <c r="AO295" s="114">
        <f t="shared" si="30"/>
        <v>1.0422353068025447</v>
      </c>
      <c r="AP295" s="114">
        <f t="shared" si="30"/>
        <v>1.020622394896332</v>
      </c>
      <c r="AQ295" s="114">
        <f t="shared" si="30"/>
        <v>1.0471648221554823</v>
      </c>
      <c r="AR295" s="114">
        <f t="shared" si="30"/>
        <v>1.0714411475804808</v>
      </c>
      <c r="AS295" s="114">
        <f t="shared" si="30"/>
        <v>1.0414924301720672</v>
      </c>
      <c r="AT295" s="114">
        <f t="shared" si="30"/>
        <v>1.0262568405842836</v>
      </c>
      <c r="AU295" s="114">
        <f t="shared" si="30"/>
        <v>1.0270456161502959</v>
      </c>
      <c r="AV295" s="114">
        <f t="shared" si="30"/>
        <v>0.98735279229310169</v>
      </c>
      <c r="AW295" s="114">
        <f t="shared" si="30"/>
        <v>1.0088283992977976</v>
      </c>
      <c r="AX295" s="114">
        <f t="shared" si="30"/>
        <v>1.0339535559727944</v>
      </c>
      <c r="AY295" s="114">
        <f t="shared" si="30"/>
        <v>1.0251684911910279</v>
      </c>
      <c r="AZ295" s="114">
        <f t="shared" si="30"/>
        <v>1.0144654463506182</v>
      </c>
      <c r="BA295" s="114">
        <f t="shared" si="30"/>
        <v>0.97676033027455456</v>
      </c>
      <c r="BB295" s="114">
        <f t="shared" si="30"/>
        <v>0.9582473959926765</v>
      </c>
      <c r="BC295" s="114">
        <f t="shared" si="30"/>
        <v>1.0153877740677106</v>
      </c>
      <c r="BD295" s="114">
        <f t="shared" si="30"/>
        <v>1.006128974521461</v>
      </c>
      <c r="BE295" s="114">
        <f t="shared" si="30"/>
        <v>1.030866868599452</v>
      </c>
      <c r="BF295" s="114">
        <f t="shared" si="30"/>
        <v>0.99589571381931807</v>
      </c>
      <c r="BG295" s="114">
        <f t="shared" si="30"/>
        <v>0.9985201142696577</v>
      </c>
      <c r="BH295" s="114">
        <f t="shared" si="30"/>
        <v>1.0104495952423387</v>
      </c>
      <c r="BI295" s="114">
        <f t="shared" si="2"/>
        <v>0.983104501443544</v>
      </c>
      <c r="BJ295" s="114">
        <f t="shared" si="15"/>
        <v>1.0143719133908082</v>
      </c>
    </row>
    <row r="296" spans="1:63" ht="15">
      <c r="A296" s="282" t="s">
        <v>183</v>
      </c>
      <c r="B296" s="282" t="s">
        <v>415</v>
      </c>
      <c r="C296" s="282" t="s">
        <v>639</v>
      </c>
      <c r="D296" s="282" t="s">
        <v>641</v>
      </c>
      <c r="E296" s="114">
        <f t="shared" si="3"/>
        <v>1</v>
      </c>
      <c r="F296" s="114">
        <f t="shared" si="3"/>
        <v>1</v>
      </c>
      <c r="G296" s="114">
        <f t="shared" si="3"/>
        <v>1</v>
      </c>
      <c r="H296" s="114">
        <f t="shared" si="3"/>
        <v>1</v>
      </c>
      <c r="I296" s="114">
        <f t="shared" ref="I296:BH296" si="31">1+I27/100</f>
        <v>1</v>
      </c>
      <c r="J296" s="114">
        <f t="shared" si="31"/>
        <v>1</v>
      </c>
      <c r="K296" s="114">
        <f t="shared" si="31"/>
        <v>1</v>
      </c>
      <c r="L296" s="114">
        <f t="shared" si="31"/>
        <v>1</v>
      </c>
      <c r="M296" s="114">
        <f t="shared" si="31"/>
        <v>1</v>
      </c>
      <c r="N296" s="114">
        <f t="shared" si="31"/>
        <v>1</v>
      </c>
      <c r="O296" s="114">
        <f t="shared" si="31"/>
        <v>1</v>
      </c>
      <c r="P296" s="114">
        <f t="shared" si="31"/>
        <v>1</v>
      </c>
      <c r="Q296" s="114">
        <f t="shared" si="31"/>
        <v>1</v>
      </c>
      <c r="R296" s="114">
        <f t="shared" si="31"/>
        <v>1</v>
      </c>
      <c r="S296" s="114">
        <f t="shared" si="31"/>
        <v>1</v>
      </c>
      <c r="T296" s="114">
        <f t="shared" si="31"/>
        <v>1</v>
      </c>
      <c r="U296" s="114">
        <f t="shared" si="31"/>
        <v>1</v>
      </c>
      <c r="V296" s="114">
        <f t="shared" si="31"/>
        <v>1</v>
      </c>
      <c r="W296" s="114">
        <f t="shared" si="31"/>
        <v>1</v>
      </c>
      <c r="X296" s="114">
        <f t="shared" si="31"/>
        <v>1</v>
      </c>
      <c r="Y296" s="114">
        <f t="shared" si="31"/>
        <v>1</v>
      </c>
      <c r="Z296" s="114">
        <f t="shared" si="31"/>
        <v>1</v>
      </c>
      <c r="AA296" s="114">
        <f t="shared" si="31"/>
        <v>1</v>
      </c>
      <c r="AB296" s="114">
        <f t="shared" si="31"/>
        <v>1</v>
      </c>
      <c r="AC296" s="114">
        <f t="shared" si="31"/>
        <v>1</v>
      </c>
      <c r="AD296" s="114">
        <f t="shared" si="31"/>
        <v>1</v>
      </c>
      <c r="AE296" s="114">
        <f t="shared" si="31"/>
        <v>1</v>
      </c>
      <c r="AF296" s="114">
        <f t="shared" si="31"/>
        <v>1</v>
      </c>
      <c r="AG296" s="114">
        <f t="shared" si="31"/>
        <v>1</v>
      </c>
      <c r="AH296" s="114">
        <f t="shared" si="31"/>
        <v>1</v>
      </c>
      <c r="AI296" s="114">
        <f t="shared" si="31"/>
        <v>1</v>
      </c>
      <c r="AJ296" s="114">
        <f t="shared" si="31"/>
        <v>1</v>
      </c>
      <c r="AK296" s="114">
        <f t="shared" si="31"/>
        <v>1</v>
      </c>
      <c r="AL296" s="114">
        <f t="shared" si="31"/>
        <v>1</v>
      </c>
      <c r="AM296" s="114">
        <f t="shared" si="31"/>
        <v>1</v>
      </c>
      <c r="AN296" s="114">
        <f t="shared" si="31"/>
        <v>1.2080000054989841</v>
      </c>
      <c r="AO296" s="114">
        <f t="shared" si="31"/>
        <v>1.8895766480140734</v>
      </c>
      <c r="AP296" s="114">
        <f t="shared" si="31"/>
        <v>1.3438957459087766</v>
      </c>
      <c r="AQ296" s="114">
        <f t="shared" si="31"/>
        <v>1.1559999636356577</v>
      </c>
      <c r="AR296" s="114">
        <f t="shared" si="31"/>
        <v>1.0959999979508614</v>
      </c>
      <c r="AS296" s="114">
        <f t="shared" si="31"/>
        <v>1.0550000043583101</v>
      </c>
      <c r="AT296" s="114">
        <f t="shared" si="31"/>
        <v>1.0439999950666288</v>
      </c>
      <c r="AU296" s="114">
        <f t="shared" si="31"/>
        <v>1.0530000026724033</v>
      </c>
      <c r="AV296" s="114">
        <f t="shared" si="31"/>
        <v>1.0400000006535353</v>
      </c>
      <c r="AW296" s="114">
        <f t="shared" si="31"/>
        <v>1.0609999977115796</v>
      </c>
      <c r="AX296" s="114">
        <f t="shared" si="31"/>
        <v>1.0875823033528202</v>
      </c>
      <c r="AY296" s="114">
        <f t="shared" si="31"/>
        <v>1.0537847682131678</v>
      </c>
      <c r="AZ296" s="114">
        <f t="shared" si="31"/>
        <v>1.057287569117034</v>
      </c>
      <c r="BA296" s="114">
        <f t="shared" si="31"/>
        <v>1.0558312758937349</v>
      </c>
      <c r="BB296" s="114">
        <f t="shared" si="31"/>
        <v>0.97010337380477352</v>
      </c>
      <c r="BC296" s="114">
        <f t="shared" si="31"/>
        <v>1.0086798322991612</v>
      </c>
      <c r="BD296" s="114">
        <f t="shared" si="31"/>
        <v>1.0095570451086582</v>
      </c>
      <c r="BE296" s="114">
        <f t="shared" si="31"/>
        <v>0.9917826303657068</v>
      </c>
      <c r="BF296" s="114">
        <f t="shared" si="31"/>
        <v>1.023493907443612</v>
      </c>
      <c r="BG296" s="114">
        <f t="shared" si="31"/>
        <v>1.0114962808251466</v>
      </c>
      <c r="BH296" s="114">
        <f t="shared" si="31"/>
        <v>1.0307674732008854</v>
      </c>
      <c r="BI296" s="114">
        <f t="shared" si="2"/>
        <v>1.0314407738358227</v>
      </c>
      <c r="BJ296" s="114">
        <f t="shared" si="15"/>
        <v>1.0303138827468106</v>
      </c>
    </row>
    <row r="297" spans="1:63" ht="15">
      <c r="A297" s="282" t="s">
        <v>184</v>
      </c>
      <c r="B297" s="282" t="s">
        <v>416</v>
      </c>
      <c r="C297" s="282" t="s">
        <v>639</v>
      </c>
      <c r="D297" s="282" t="s">
        <v>641</v>
      </c>
      <c r="E297" s="114">
        <f t="shared" si="3"/>
        <v>1</v>
      </c>
      <c r="F297" s="114">
        <f t="shared" si="3"/>
        <v>1</v>
      </c>
      <c r="G297" s="114">
        <f t="shared" si="3"/>
        <v>1</v>
      </c>
      <c r="H297" s="114">
        <f t="shared" si="3"/>
        <v>1</v>
      </c>
      <c r="I297" s="114">
        <f t="shared" ref="I297:BH297" si="32">1+I28/100</f>
        <v>1</v>
      </c>
      <c r="J297" s="114">
        <f t="shared" si="32"/>
        <v>1</v>
      </c>
      <c r="K297" s="114">
        <f t="shared" si="32"/>
        <v>1</v>
      </c>
      <c r="L297" s="114">
        <f t="shared" si="32"/>
        <v>1</v>
      </c>
      <c r="M297" s="114">
        <f t="shared" si="32"/>
        <v>1</v>
      </c>
      <c r="N297" s="114">
        <f t="shared" si="32"/>
        <v>1</v>
      </c>
      <c r="O297" s="114">
        <f t="shared" si="32"/>
        <v>1</v>
      </c>
      <c r="P297" s="114">
        <f t="shared" si="32"/>
        <v>1</v>
      </c>
      <c r="Q297" s="114">
        <f t="shared" si="32"/>
        <v>1</v>
      </c>
      <c r="R297" s="114">
        <f t="shared" si="32"/>
        <v>1</v>
      </c>
      <c r="S297" s="114">
        <f t="shared" si="32"/>
        <v>1</v>
      </c>
      <c r="T297" s="114">
        <f t="shared" si="32"/>
        <v>1</v>
      </c>
      <c r="U297" s="114">
        <f t="shared" si="32"/>
        <v>1</v>
      </c>
      <c r="V297" s="114">
        <f t="shared" si="32"/>
        <v>1</v>
      </c>
      <c r="W297" s="114">
        <f t="shared" si="32"/>
        <v>1</v>
      </c>
      <c r="X297" s="114">
        <f t="shared" si="32"/>
        <v>1</v>
      </c>
      <c r="Y297" s="114">
        <f t="shared" si="32"/>
        <v>1</v>
      </c>
      <c r="Z297" s="114">
        <f t="shared" si="32"/>
        <v>1</v>
      </c>
      <c r="AA297" s="114">
        <f t="shared" si="32"/>
        <v>1</v>
      </c>
      <c r="AB297" s="114">
        <f t="shared" si="32"/>
        <v>1</v>
      </c>
      <c r="AC297" s="114">
        <f t="shared" si="32"/>
        <v>1</v>
      </c>
      <c r="AD297" s="114">
        <f t="shared" si="32"/>
        <v>1</v>
      </c>
      <c r="AE297" s="114">
        <f t="shared" si="32"/>
        <v>1</v>
      </c>
      <c r="AF297" s="114">
        <f t="shared" si="32"/>
        <v>1</v>
      </c>
      <c r="AG297" s="114">
        <f t="shared" si="32"/>
        <v>1</v>
      </c>
      <c r="AH297" s="114">
        <f t="shared" si="32"/>
        <v>1</v>
      </c>
      <c r="AI297" s="114">
        <f t="shared" si="32"/>
        <v>1</v>
      </c>
      <c r="AJ297" s="114">
        <f t="shared" si="32"/>
        <v>0.98800004390203489</v>
      </c>
      <c r="AK297" s="114">
        <f t="shared" si="32"/>
        <v>0.90399998742287546</v>
      </c>
      <c r="AL297" s="114">
        <f t="shared" si="32"/>
        <v>0.92399998043519727</v>
      </c>
      <c r="AM297" s="114">
        <f t="shared" si="32"/>
        <v>0.88299996000461123</v>
      </c>
      <c r="AN297" s="114">
        <f t="shared" si="32"/>
        <v>0.89599999467118907</v>
      </c>
      <c r="AO297" s="114">
        <f t="shared" si="32"/>
        <v>1.0280000469839361</v>
      </c>
      <c r="AP297" s="114">
        <f t="shared" si="32"/>
        <v>1.114000054671499</v>
      </c>
      <c r="AQ297" s="114">
        <f t="shared" si="32"/>
        <v>1.0839999158684337</v>
      </c>
      <c r="AR297" s="114">
        <f t="shared" si="32"/>
        <v>1.0339999913764275</v>
      </c>
      <c r="AS297" s="114">
        <f t="shared" si="32"/>
        <v>1.0580000349817178</v>
      </c>
      <c r="AT297" s="114">
        <f t="shared" si="32"/>
        <v>1.0472530600626244</v>
      </c>
      <c r="AU297" s="114">
        <f t="shared" si="32"/>
        <v>1.0504526731762394</v>
      </c>
      <c r="AV297" s="114">
        <f t="shared" si="32"/>
        <v>1.0704319267515923</v>
      </c>
      <c r="AW297" s="114">
        <f t="shared" si="32"/>
        <v>1.1144974292700613</v>
      </c>
      <c r="AX297" s="114">
        <f t="shared" si="32"/>
        <v>1.0940000166844634</v>
      </c>
      <c r="AY297" s="114">
        <f t="shared" si="32"/>
        <v>1.0999999466219186</v>
      </c>
      <c r="AZ297" s="114">
        <f t="shared" si="32"/>
        <v>1.0860000654401445</v>
      </c>
      <c r="BA297" s="114">
        <f t="shared" si="32"/>
        <v>1.1019999960423801</v>
      </c>
      <c r="BB297" s="114">
        <f t="shared" si="32"/>
        <v>1.0019999523862235</v>
      </c>
      <c r="BC297" s="114">
        <f t="shared" si="32"/>
        <v>1.0779369790497848</v>
      </c>
      <c r="BD297" s="114">
        <f t="shared" si="32"/>
        <v>1.0554371069597255</v>
      </c>
      <c r="BE297" s="114">
        <f t="shared" si="32"/>
        <v>1.01731392763977</v>
      </c>
      <c r="BF297" s="114">
        <f t="shared" si="32"/>
        <v>1.0102398546332529</v>
      </c>
      <c r="BG297" s="114">
        <f t="shared" si="32"/>
        <v>1.0172308568859898</v>
      </c>
      <c r="BH297" s="114">
        <f t="shared" si="32"/>
        <v>0.96170430634144177</v>
      </c>
      <c r="BI297" s="114">
        <f t="shared" si="2"/>
        <v>0.97473549393703618</v>
      </c>
      <c r="BJ297" s="114">
        <f t="shared" si="15"/>
        <v>1.0242190626735157</v>
      </c>
    </row>
    <row r="298" spans="1:63" ht="15">
      <c r="A298" s="282" t="s">
        <v>185</v>
      </c>
      <c r="B298" s="282" t="s">
        <v>417</v>
      </c>
      <c r="C298" s="282" t="s">
        <v>639</v>
      </c>
      <c r="D298" s="282" t="s">
        <v>641</v>
      </c>
      <c r="E298" s="114">
        <f t="shared" si="3"/>
        <v>1</v>
      </c>
      <c r="F298" s="114">
        <f t="shared" si="3"/>
        <v>1.0489227721902687</v>
      </c>
      <c r="G298" s="114">
        <f t="shared" si="3"/>
        <v>1.0489265218028399</v>
      </c>
      <c r="H298" s="114">
        <f t="shared" si="3"/>
        <v>1.049564341949162</v>
      </c>
      <c r="I298" s="114">
        <f t="shared" ref="I298:BH298" si="33">1+I29/100</f>
        <v>1.0499987991041317</v>
      </c>
      <c r="J298" s="114">
        <f t="shared" si="33"/>
        <v>1.0493054096131824</v>
      </c>
      <c r="K298" s="114">
        <f t="shared" si="33"/>
        <v>1.0477084511295951</v>
      </c>
      <c r="L298" s="114">
        <f t="shared" si="33"/>
        <v>1.0491312316207067</v>
      </c>
      <c r="M298" s="114">
        <f t="shared" si="33"/>
        <v>1.0736722545714623</v>
      </c>
      <c r="N298" s="114">
        <f t="shared" si="33"/>
        <v>1.0510637479099281</v>
      </c>
      <c r="O298" s="114">
        <f t="shared" si="33"/>
        <v>1.0480769336382931</v>
      </c>
      <c r="P298" s="114">
        <f t="shared" si="33"/>
        <v>1.0395944108172952</v>
      </c>
      <c r="Q298" s="114">
        <f t="shared" si="33"/>
        <v>1.1021830383905071</v>
      </c>
      <c r="R298" s="114">
        <f t="shared" si="33"/>
        <v>1.0535189411088604</v>
      </c>
      <c r="S298" s="114">
        <f t="shared" si="33"/>
        <v>1.1355998517180479</v>
      </c>
      <c r="T298" s="114">
        <f t="shared" si="33"/>
        <v>1.0359282444245959</v>
      </c>
      <c r="U298" s="114">
        <f t="shared" si="33"/>
        <v>0.99965979056579302</v>
      </c>
      <c r="V298" s="114">
        <f t="shared" si="33"/>
        <v>1.0649659428706419</v>
      </c>
      <c r="W298" s="114">
        <f t="shared" si="33"/>
        <v>1.0792080717857668</v>
      </c>
      <c r="X298" s="114">
        <f t="shared" si="33"/>
        <v>1.0751702151348017</v>
      </c>
      <c r="Y298" s="114">
        <f t="shared" si="33"/>
        <v>1.15166518076639</v>
      </c>
      <c r="Z298" s="114">
        <f t="shared" si="33"/>
        <v>1.0129063973650829</v>
      </c>
      <c r="AA298" s="114">
        <f t="shared" si="33"/>
        <v>0.99716843775163677</v>
      </c>
      <c r="AB298" s="114">
        <f t="shared" si="33"/>
        <v>0.97893982685390779</v>
      </c>
      <c r="AC298" s="114">
        <f t="shared" si="33"/>
        <v>1.0195794512731164</v>
      </c>
      <c r="AD298" s="114">
        <f t="shared" si="33"/>
        <v>1.0106684925454335</v>
      </c>
      <c r="AE298" s="114">
        <f t="shared" si="33"/>
        <v>1.0457425872964261</v>
      </c>
      <c r="AF298" s="114">
        <f t="shared" si="33"/>
        <v>1.1121577971265117</v>
      </c>
      <c r="AG298" s="114">
        <f t="shared" si="33"/>
        <v>1.0923759645812998</v>
      </c>
      <c r="AH298" s="114">
        <f t="shared" si="33"/>
        <v>1.1309084157242062</v>
      </c>
      <c r="AI298" s="114">
        <f t="shared" si="33"/>
        <v>1.1062857607226504</v>
      </c>
      <c r="AJ298" s="114">
        <f t="shared" si="33"/>
        <v>1.1049704249412768</v>
      </c>
      <c r="AK298" s="114">
        <f t="shared" si="33"/>
        <v>1.1203575790212013</v>
      </c>
      <c r="AL298" s="114">
        <f t="shared" si="33"/>
        <v>1.0627656374194119</v>
      </c>
      <c r="AM298" s="114">
        <f t="shared" si="33"/>
        <v>1.0015793867869711</v>
      </c>
      <c r="AN298" s="114">
        <f t="shared" si="33"/>
        <v>1.0064397357762938</v>
      </c>
      <c r="AO298" s="114">
        <f t="shared" si="33"/>
        <v>1.014287226647141</v>
      </c>
      <c r="AP298" s="114">
        <f t="shared" si="33"/>
        <v>1.0354517885789039</v>
      </c>
      <c r="AQ298" s="114">
        <f t="shared" si="33"/>
        <v>1.0374095660234621</v>
      </c>
      <c r="AR298" s="114">
        <f t="shared" si="33"/>
        <v>1.0878037145485944</v>
      </c>
      <c r="AS298" s="114">
        <f t="shared" si="33"/>
        <v>1.1303876212683475</v>
      </c>
      <c r="AT298" s="114">
        <f t="shared" si="33"/>
        <v>1.0501566299905736</v>
      </c>
      <c r="AU298" s="114">
        <f t="shared" si="33"/>
        <v>1.0511855944291548</v>
      </c>
      <c r="AV298" s="114">
        <f t="shared" si="33"/>
        <v>1.0932653785760706</v>
      </c>
      <c r="AW298" s="114">
        <f t="shared" si="33"/>
        <v>1.0465046803425613</v>
      </c>
      <c r="AX298" s="114">
        <f t="shared" si="33"/>
        <v>1.0257874203064039</v>
      </c>
      <c r="AY298" s="114">
        <f t="shared" si="33"/>
        <v>1.0458256029684601</v>
      </c>
      <c r="AZ298" s="114">
        <f t="shared" si="33"/>
        <v>1.0110431080361892</v>
      </c>
      <c r="BA298" s="114">
        <f t="shared" si="33"/>
        <v>1.0322849497740936</v>
      </c>
      <c r="BB298" s="114">
        <f t="shared" si="33"/>
        <v>1.0071311774954317</v>
      </c>
      <c r="BC298" s="114">
        <f t="shared" si="33"/>
        <v>1.0332444221967358</v>
      </c>
      <c r="BD298" s="114">
        <f t="shared" si="33"/>
        <v>1.0210395080383485</v>
      </c>
      <c r="BE298" s="114">
        <f t="shared" si="33"/>
        <v>1.0380129250680159</v>
      </c>
      <c r="BF298" s="114">
        <f t="shared" si="33"/>
        <v>1.0071329983849009</v>
      </c>
      <c r="BG298" s="114">
        <f t="shared" si="33"/>
        <v>1.0404530280062689</v>
      </c>
      <c r="BH298" s="114">
        <f t="shared" si="33"/>
        <v>1.0379499195517916</v>
      </c>
      <c r="BI298" s="114">
        <f t="shared" si="2"/>
        <v>0.99513463488507015</v>
      </c>
      <c r="BJ298" s="114">
        <f t="shared" si="15"/>
        <v>1.0088360367338773</v>
      </c>
    </row>
    <row r="299" spans="1:63" ht="15">
      <c r="A299" s="282" t="s">
        <v>186</v>
      </c>
      <c r="B299" s="282" t="s">
        <v>418</v>
      </c>
      <c r="C299" s="282" t="s">
        <v>639</v>
      </c>
      <c r="D299" s="282" t="s">
        <v>641</v>
      </c>
      <c r="E299" s="114">
        <f t="shared" si="3"/>
        <v>1</v>
      </c>
      <c r="F299" s="114">
        <f t="shared" si="3"/>
        <v>1.0467999999999731</v>
      </c>
      <c r="G299" s="114">
        <f t="shared" si="3"/>
        <v>1.0447000000000368</v>
      </c>
      <c r="H299" s="114">
        <f t="shared" si="3"/>
        <v>1.0106999999999851</v>
      </c>
      <c r="I299" s="114">
        <f t="shared" ref="I299:BH299" si="34">1+I30/100</f>
        <v>1.1110999999999718</v>
      </c>
      <c r="J299" s="114">
        <f t="shared" si="34"/>
        <v>1.0476000000000469</v>
      </c>
      <c r="K299" s="114">
        <f t="shared" si="34"/>
        <v>1.1436363636363307</v>
      </c>
      <c r="L299" s="114">
        <f t="shared" si="34"/>
        <v>1.1327503974562534</v>
      </c>
      <c r="M299" s="114">
        <f t="shared" si="34"/>
        <v>1.0210526315789625</v>
      </c>
      <c r="N299" s="114">
        <f t="shared" si="34"/>
        <v>1.0343642611683743</v>
      </c>
      <c r="O299" s="114">
        <f t="shared" si="34"/>
        <v>1.0631229235880766</v>
      </c>
      <c r="P299" s="114">
        <f t="shared" si="34"/>
        <v>1.0343749999999838</v>
      </c>
      <c r="Q299" s="114">
        <f t="shared" si="34"/>
        <v>1.0181268882175352</v>
      </c>
      <c r="R299" s="114">
        <f t="shared" si="34"/>
        <v>1.0148367952521982</v>
      </c>
      <c r="S299" s="114">
        <f t="shared" si="34"/>
        <v>1.0087719298245899</v>
      </c>
      <c r="T299" s="114">
        <f t="shared" si="34"/>
        <v>1.0376811594202642</v>
      </c>
      <c r="U299" s="114">
        <f t="shared" si="34"/>
        <v>1.089385474860342</v>
      </c>
      <c r="V299" s="114">
        <f t="shared" si="34"/>
        <v>1.0589743589743676</v>
      </c>
      <c r="W299" s="114">
        <f t="shared" si="34"/>
        <v>1.0145278450363298</v>
      </c>
      <c r="X299" s="114">
        <f t="shared" si="34"/>
        <v>1.0214797136038152</v>
      </c>
      <c r="Y299" s="114">
        <f t="shared" si="34"/>
        <v>1.079439252336444</v>
      </c>
      <c r="Z299" s="114">
        <f t="shared" si="34"/>
        <v>1.0238095238095128</v>
      </c>
      <c r="AA299" s="114">
        <f t="shared" si="34"/>
        <v>0.94714587737843592</v>
      </c>
      <c r="AB299" s="114">
        <f t="shared" si="34"/>
        <v>1.0200892857142829</v>
      </c>
      <c r="AC299" s="114">
        <f t="shared" si="34"/>
        <v>1.0048140043763854</v>
      </c>
      <c r="AD299" s="114">
        <f t="shared" si="34"/>
        <v>0.97996515679440255</v>
      </c>
      <c r="AE299" s="114">
        <f t="shared" si="34"/>
        <v>1.0666666666666802</v>
      </c>
      <c r="AF299" s="114">
        <f t="shared" si="34"/>
        <v>1.0374999999999943</v>
      </c>
      <c r="AG299" s="114">
        <f t="shared" si="34"/>
        <v>1.0405622489959951</v>
      </c>
      <c r="AH299" s="114">
        <f t="shared" si="34"/>
        <v>1.0044384407564477</v>
      </c>
      <c r="AI299" s="114">
        <f t="shared" si="34"/>
        <v>1.0001921229587194</v>
      </c>
      <c r="AJ299" s="114">
        <f t="shared" si="34"/>
        <v>0.96465616596234072</v>
      </c>
      <c r="AK299" s="114">
        <f t="shared" si="34"/>
        <v>0.9994026284348968</v>
      </c>
      <c r="AL299" s="114">
        <f t="shared" si="34"/>
        <v>1.0300856744371407</v>
      </c>
      <c r="AM299" s="114">
        <f t="shared" si="34"/>
        <v>1.0059961315280324</v>
      </c>
      <c r="AN299" s="114">
        <f t="shared" si="34"/>
        <v>1.0439914785618223</v>
      </c>
      <c r="AO299" s="114">
        <f t="shared" si="34"/>
        <v>1.0260047604555287</v>
      </c>
      <c r="AP299" s="114">
        <f t="shared" si="34"/>
        <v>1.0460000000000198</v>
      </c>
      <c r="AQ299" s="114">
        <f t="shared" si="34"/>
        <v>1.039000000000001</v>
      </c>
      <c r="AR299" s="114">
        <f t="shared" si="34"/>
        <v>1.0338264871401166</v>
      </c>
      <c r="AS299" s="114">
        <f t="shared" si="34"/>
        <v>1.0931715557653585</v>
      </c>
      <c r="AT299" s="114">
        <f t="shared" si="34"/>
        <v>1.072224360086321</v>
      </c>
      <c r="AU299" s="114">
        <f t="shared" si="34"/>
        <v>0.98522209625441737</v>
      </c>
      <c r="AV299" s="114">
        <f t="shared" si="34"/>
        <v>1.0341070620413235</v>
      </c>
      <c r="AW299" s="114">
        <f t="shared" si="34"/>
        <v>1.0232126647646751</v>
      </c>
      <c r="AX299" s="114">
        <f t="shared" si="34"/>
        <v>1.0167420714931701</v>
      </c>
      <c r="AY299" s="114">
        <f t="shared" si="34"/>
        <v>1.0554386592809535</v>
      </c>
      <c r="AZ299" s="114">
        <f t="shared" si="34"/>
        <v>1.0284589011430658</v>
      </c>
      <c r="BA299" s="114">
        <f t="shared" si="34"/>
        <v>1.0152789390961543</v>
      </c>
      <c r="BB299" s="114">
        <f t="shared" si="34"/>
        <v>0.94715822850525422</v>
      </c>
      <c r="BC299" s="114">
        <f t="shared" si="34"/>
        <v>0.97905886465857062</v>
      </c>
      <c r="BD299" s="114">
        <f t="shared" si="34"/>
        <v>0.96660505589794354</v>
      </c>
      <c r="BE299" s="114">
        <f t="shared" si="34"/>
        <v>0.95165459829020704</v>
      </c>
      <c r="BF299" s="114">
        <f t="shared" si="34"/>
        <v>0.97488845569010252</v>
      </c>
      <c r="BG299" s="114">
        <f t="shared" si="34"/>
        <v>1</v>
      </c>
      <c r="BH299" s="114">
        <f t="shared" si="34"/>
        <v>1</v>
      </c>
      <c r="BI299" s="114">
        <f t="shared" si="2"/>
        <v>1</v>
      </c>
      <c r="BJ299" s="114">
        <f t="shared" si="15"/>
        <v>1</v>
      </c>
    </row>
    <row r="300" spans="1:63" ht="15">
      <c r="A300" s="282" t="s">
        <v>187</v>
      </c>
      <c r="B300" s="282" t="s">
        <v>419</v>
      </c>
      <c r="C300" s="282" t="s">
        <v>639</v>
      </c>
      <c r="D300" s="282" t="s">
        <v>641</v>
      </c>
      <c r="E300" s="114">
        <f t="shared" si="3"/>
        <v>1</v>
      </c>
      <c r="F300" s="114">
        <f t="shared" si="3"/>
        <v>1.0207998362809405</v>
      </c>
      <c r="G300" s="114">
        <f t="shared" si="3"/>
        <v>1.0557022534605136</v>
      </c>
      <c r="H300" s="114">
        <f t="shared" si="3"/>
        <v>1.0642070158067196</v>
      </c>
      <c r="I300" s="114">
        <f t="shared" ref="I300:BH300" si="35">1+I31/100</f>
        <v>1.047945595745809</v>
      </c>
      <c r="J300" s="114">
        <f t="shared" si="35"/>
        <v>1.0562501774612441</v>
      </c>
      <c r="K300" s="114">
        <f t="shared" si="35"/>
        <v>1.0649729573265501</v>
      </c>
      <c r="L300" s="114">
        <f t="shared" si="35"/>
        <v>1.0690886793551351</v>
      </c>
      <c r="M300" s="114">
        <f t="shared" si="35"/>
        <v>0.87830972052396117</v>
      </c>
      <c r="N300" s="114">
        <f t="shared" si="35"/>
        <v>1.0309601364024903</v>
      </c>
      <c r="O300" s="114">
        <f t="shared" si="35"/>
        <v>0.99505178633420033</v>
      </c>
      <c r="P300" s="114">
        <f t="shared" si="35"/>
        <v>1.0506333631430933</v>
      </c>
      <c r="Q300" s="114">
        <f t="shared" si="35"/>
        <v>1.0796748548215673</v>
      </c>
      <c r="R300" s="114">
        <f t="shared" si="35"/>
        <v>1.0573916134325054</v>
      </c>
      <c r="S300" s="114">
        <f t="shared" si="35"/>
        <v>1.0293956812778478</v>
      </c>
      <c r="T300" s="114">
        <f t="shared" si="35"/>
        <v>1.0731101764845377</v>
      </c>
      <c r="U300" s="114">
        <f t="shared" si="35"/>
        <v>1.0461456733402208</v>
      </c>
      <c r="V300" s="114">
        <f t="shared" si="35"/>
        <v>1.0497121608746236</v>
      </c>
      <c r="W300" s="114">
        <f t="shared" si="35"/>
        <v>1.0205269444217169</v>
      </c>
      <c r="X300" s="114">
        <f t="shared" si="35"/>
        <v>1.0013334404115115</v>
      </c>
      <c r="Y300" s="114">
        <f t="shared" si="35"/>
        <v>0.98628226684097353</v>
      </c>
      <c r="Z300" s="114">
        <f t="shared" si="35"/>
        <v>1.0027561674049525</v>
      </c>
      <c r="AA300" s="114">
        <f t="shared" si="35"/>
        <v>0.96061262195971575</v>
      </c>
      <c r="AB300" s="114">
        <f t="shared" si="35"/>
        <v>0.95957878211270187</v>
      </c>
      <c r="AC300" s="114">
        <f t="shared" si="35"/>
        <v>0.99799328255741926</v>
      </c>
      <c r="AD300" s="114">
        <f t="shared" si="35"/>
        <v>0.98323612904076352</v>
      </c>
      <c r="AE300" s="114">
        <f t="shared" si="35"/>
        <v>0.97426122622612521</v>
      </c>
      <c r="AF300" s="114">
        <f t="shared" si="35"/>
        <v>1.0246347937283355</v>
      </c>
      <c r="AG300" s="114">
        <f t="shared" si="35"/>
        <v>1.0290950252379274</v>
      </c>
      <c r="AH300" s="114">
        <f t="shared" si="35"/>
        <v>1.0379013004723563</v>
      </c>
      <c r="AI300" s="114">
        <f t="shared" si="35"/>
        <v>1.046357859096007</v>
      </c>
      <c r="AJ300" s="114">
        <f t="shared" si="35"/>
        <v>1.0526652747214038</v>
      </c>
      <c r="AK300" s="114">
        <f t="shared" si="35"/>
        <v>1.0164649693263348</v>
      </c>
      <c r="AL300" s="114">
        <f t="shared" si="35"/>
        <v>1.0426929369591047</v>
      </c>
      <c r="AM300" s="114">
        <f t="shared" si="35"/>
        <v>1.0466727043459798</v>
      </c>
      <c r="AN300" s="114">
        <f t="shared" si="35"/>
        <v>1.0467827258577524</v>
      </c>
      <c r="AO300" s="114">
        <f t="shared" si="35"/>
        <v>1.0436134305812095</v>
      </c>
      <c r="AP300" s="114">
        <f t="shared" si="35"/>
        <v>1.0495420874299723</v>
      </c>
      <c r="AQ300" s="114">
        <f t="shared" si="35"/>
        <v>1.0502935233725197</v>
      </c>
      <c r="AR300" s="114">
        <f t="shared" si="35"/>
        <v>1.0042688957670811</v>
      </c>
      <c r="AS300" s="114">
        <f t="shared" si="35"/>
        <v>1.0250780755336397</v>
      </c>
      <c r="AT300" s="114">
        <f t="shared" si="35"/>
        <v>1.0168380093902092</v>
      </c>
      <c r="AU300" s="114">
        <f t="shared" si="35"/>
        <v>1.0248556484711451</v>
      </c>
      <c r="AV300" s="114">
        <f t="shared" si="35"/>
        <v>1.0271134070709702</v>
      </c>
      <c r="AW300" s="114">
        <f t="shared" si="35"/>
        <v>1.0417329431803544</v>
      </c>
      <c r="AX300" s="114">
        <f t="shared" si="35"/>
        <v>1.0442143476697063</v>
      </c>
      <c r="AY300" s="114">
        <f t="shared" si="35"/>
        <v>1.0479700917087202</v>
      </c>
      <c r="AZ300" s="114">
        <f t="shared" si="35"/>
        <v>1.0456438275234794</v>
      </c>
      <c r="BA300" s="114">
        <f t="shared" si="35"/>
        <v>1.0614849719501387</v>
      </c>
      <c r="BB300" s="114">
        <f t="shared" si="35"/>
        <v>1.0335700125894112</v>
      </c>
      <c r="BC300" s="114">
        <f t="shared" si="35"/>
        <v>1.0412672256468305</v>
      </c>
      <c r="BD300" s="114">
        <f t="shared" si="35"/>
        <v>1.0520409271802829</v>
      </c>
      <c r="BE300" s="114">
        <f t="shared" si="35"/>
        <v>1.0512227466098376</v>
      </c>
      <c r="BF300" s="114">
        <f t="shared" si="35"/>
        <v>1.0679601170559745</v>
      </c>
      <c r="BG300" s="114">
        <f t="shared" si="35"/>
        <v>1.05460569751994</v>
      </c>
      <c r="BH300" s="114">
        <f t="shared" si="35"/>
        <v>1.0485718789491201</v>
      </c>
      <c r="BI300" s="114">
        <f t="shared" si="2"/>
        <v>1.0426391940393986</v>
      </c>
      <c r="BJ300" s="114">
        <f t="shared" si="15"/>
        <v>1.0419520701912501</v>
      </c>
      <c r="BK300" s="114">
        <f t="shared" si="15"/>
        <v>1.04</v>
      </c>
    </row>
    <row r="301" spans="1:63" ht="15">
      <c r="A301" s="282" t="s">
        <v>188</v>
      </c>
      <c r="B301" s="282" t="s">
        <v>420</v>
      </c>
      <c r="C301" s="282" t="s">
        <v>639</v>
      </c>
      <c r="D301" s="282" t="s">
        <v>641</v>
      </c>
      <c r="E301" s="114">
        <f t="shared" si="3"/>
        <v>1</v>
      </c>
      <c r="F301" s="114">
        <f t="shared" si="3"/>
        <v>1.1027591155430094</v>
      </c>
      <c r="G301" s="114">
        <f t="shared" si="3"/>
        <v>1.0521605942017886</v>
      </c>
      <c r="H301" s="114">
        <f t="shared" si="3"/>
        <v>1.0087467259240843</v>
      </c>
      <c r="I301" s="114">
        <f t="shared" ref="I301:BH301" si="36">1+I32/100</f>
        <v>1.0348558230427725</v>
      </c>
      <c r="J301" s="114">
        <f t="shared" si="36"/>
        <v>1.030534878936691</v>
      </c>
      <c r="K301" s="114">
        <f t="shared" si="36"/>
        <v>1.0415036023303343</v>
      </c>
      <c r="L301" s="114">
        <f t="shared" si="36"/>
        <v>1.0491526567501122</v>
      </c>
      <c r="M301" s="114">
        <f t="shared" si="36"/>
        <v>1.1142728238326733</v>
      </c>
      <c r="N301" s="114">
        <f t="shared" si="36"/>
        <v>1.097358268899127</v>
      </c>
      <c r="O301" s="114">
        <f t="shared" si="36"/>
        <v>1.0876994747172606</v>
      </c>
      <c r="P301" s="114">
        <f t="shared" si="36"/>
        <v>1.1129508684335025</v>
      </c>
      <c r="Q301" s="114">
        <f t="shared" si="36"/>
        <v>1.1205280225003877</v>
      </c>
      <c r="R301" s="114">
        <f t="shared" si="36"/>
        <v>1.1397869165107579</v>
      </c>
      <c r="S301" s="114">
        <f t="shared" si="36"/>
        <v>1.0904212031316958</v>
      </c>
      <c r="T301" s="114">
        <f t="shared" si="36"/>
        <v>1.0520907590114406</v>
      </c>
      <c r="U301" s="114">
        <f t="shared" si="36"/>
        <v>1.0979041016147608</v>
      </c>
      <c r="V301" s="114">
        <f t="shared" si="36"/>
        <v>1.0460631806113792</v>
      </c>
      <c r="W301" s="114">
        <f t="shared" si="36"/>
        <v>1.0323170956333545</v>
      </c>
      <c r="X301" s="114">
        <f t="shared" si="36"/>
        <v>1.0676628496532687</v>
      </c>
      <c r="Y301" s="114">
        <f t="shared" si="36"/>
        <v>1.0911096015517154</v>
      </c>
      <c r="Z301" s="114">
        <f t="shared" si="36"/>
        <v>0.95606642799651675</v>
      </c>
      <c r="AA301" s="114">
        <f t="shared" si="36"/>
        <v>1.0058024555339424</v>
      </c>
      <c r="AB301" s="114">
        <f t="shared" si="36"/>
        <v>0.9659020652628354</v>
      </c>
      <c r="AC301" s="114">
        <f t="shared" si="36"/>
        <v>1.0526914314976874</v>
      </c>
      <c r="AD301" s="114">
        <f t="shared" si="36"/>
        <v>1.0794586174871279</v>
      </c>
      <c r="AE301" s="114">
        <f t="shared" si="36"/>
        <v>1.0798829510486234</v>
      </c>
      <c r="AF301" s="114">
        <f t="shared" si="36"/>
        <v>1.0359962946680903</v>
      </c>
      <c r="AG301" s="114">
        <f t="shared" si="36"/>
        <v>0.99897327281616344</v>
      </c>
      <c r="AH301" s="114">
        <f t="shared" si="36"/>
        <v>1.0327945885796417</v>
      </c>
      <c r="AI301" s="114">
        <f t="shared" si="36"/>
        <v>0.9689764405124961</v>
      </c>
      <c r="AJ301" s="114">
        <f t="shared" si="36"/>
        <v>1.0151193723789989</v>
      </c>
      <c r="AK301" s="114">
        <f t="shared" si="36"/>
        <v>0.99533086790199443</v>
      </c>
      <c r="AL301" s="114">
        <f t="shared" si="36"/>
        <v>1.0466516898877851</v>
      </c>
      <c r="AM301" s="114">
        <f t="shared" si="36"/>
        <v>1.0533455170247368</v>
      </c>
      <c r="AN301" s="114">
        <f t="shared" si="36"/>
        <v>1.0441673135388505</v>
      </c>
      <c r="AO301" s="114">
        <f t="shared" si="36"/>
        <v>1.022075355279435</v>
      </c>
      <c r="AP301" s="114">
        <f t="shared" si="36"/>
        <v>1.0339502863721179</v>
      </c>
      <c r="AQ301" s="114">
        <f t="shared" si="36"/>
        <v>1.0033835617927025</v>
      </c>
      <c r="AR301" s="114">
        <f t="shared" si="36"/>
        <v>1.0046906658749282</v>
      </c>
      <c r="AS301" s="114">
        <f t="shared" si="36"/>
        <v>1.0411248423957216</v>
      </c>
      <c r="AT301" s="114">
        <f t="shared" si="36"/>
        <v>1.0138283202786544</v>
      </c>
      <c r="AU301" s="114">
        <f t="shared" si="36"/>
        <v>1.0305401649348662</v>
      </c>
      <c r="AV301" s="114">
        <f t="shared" si="36"/>
        <v>1.0113988686864606</v>
      </c>
      <c r="AW301" s="114">
        <f t="shared" si="36"/>
        <v>1.0576441160717756</v>
      </c>
      <c r="AX301" s="114">
        <f t="shared" si="36"/>
        <v>1.0320213088018699</v>
      </c>
      <c r="AY301" s="114">
        <f t="shared" si="36"/>
        <v>1.0396198886705419</v>
      </c>
      <c r="AZ301" s="114">
        <f t="shared" si="36"/>
        <v>1.0606987069521649</v>
      </c>
      <c r="BA301" s="114">
        <f t="shared" si="36"/>
        <v>1.0509419536995228</v>
      </c>
      <c r="BB301" s="114">
        <f t="shared" si="36"/>
        <v>0.99874187968280526</v>
      </c>
      <c r="BC301" s="114">
        <f t="shared" si="36"/>
        <v>1.0752822566907838</v>
      </c>
      <c r="BD301" s="114">
        <f t="shared" si="36"/>
        <v>1.0397442307944693</v>
      </c>
      <c r="BE301" s="114">
        <f t="shared" si="36"/>
        <v>1.0192117598509478</v>
      </c>
      <c r="BF301" s="114">
        <f t="shared" si="36"/>
        <v>1.0300482267028872</v>
      </c>
      <c r="BG301" s="114">
        <f t="shared" si="36"/>
        <v>1.0050395574027338</v>
      </c>
      <c r="BH301" s="114">
        <f t="shared" si="36"/>
        <v>0.96537284279462832</v>
      </c>
      <c r="BI301" s="114">
        <f t="shared" si="2"/>
        <v>0.96537284279462832</v>
      </c>
      <c r="BJ301" s="114">
        <f t="shared" si="15"/>
        <v>1.0098543643016742</v>
      </c>
      <c r="BK301" s="114">
        <f t="shared" si="15"/>
        <v>1.0229999999999999</v>
      </c>
    </row>
    <row r="302" spans="1:63" ht="15">
      <c r="A302" s="282" t="s">
        <v>189</v>
      </c>
      <c r="B302" s="282" t="s">
        <v>421</v>
      </c>
      <c r="C302" s="282" t="s">
        <v>639</v>
      </c>
      <c r="D302" s="282" t="s">
        <v>641</v>
      </c>
      <c r="E302" s="114">
        <f t="shared" si="3"/>
        <v>1</v>
      </c>
      <c r="F302" s="114">
        <f t="shared" si="3"/>
        <v>1</v>
      </c>
      <c r="G302" s="114">
        <f t="shared" si="3"/>
        <v>1</v>
      </c>
      <c r="H302" s="114">
        <f t="shared" si="3"/>
        <v>1</v>
      </c>
      <c r="I302" s="114">
        <f t="shared" ref="I302:BH302" si="37">1+I33/100</f>
        <v>1</v>
      </c>
      <c r="J302" s="114">
        <f t="shared" si="37"/>
        <v>1</v>
      </c>
      <c r="K302" s="114">
        <f t="shared" si="37"/>
        <v>1</v>
      </c>
      <c r="L302" s="114">
        <f t="shared" si="37"/>
        <v>1</v>
      </c>
      <c r="M302" s="114">
        <f t="shared" si="37"/>
        <v>1</v>
      </c>
      <c r="N302" s="114">
        <f t="shared" si="37"/>
        <v>1</v>
      </c>
      <c r="O302" s="114">
        <f t="shared" si="37"/>
        <v>1</v>
      </c>
      <c r="P302" s="114">
        <f t="shared" si="37"/>
        <v>1</v>
      </c>
      <c r="Q302" s="114">
        <f t="shared" si="37"/>
        <v>1</v>
      </c>
      <c r="R302" s="114">
        <f t="shared" si="37"/>
        <v>1</v>
      </c>
      <c r="S302" s="114">
        <f t="shared" si="37"/>
        <v>1</v>
      </c>
      <c r="T302" s="114">
        <f t="shared" si="37"/>
        <v>0.98100000000000098</v>
      </c>
      <c r="U302" s="114">
        <f t="shared" si="37"/>
        <v>1.0439999999999992</v>
      </c>
      <c r="V302" s="114">
        <f t="shared" si="37"/>
        <v>1.036</v>
      </c>
      <c r="W302" s="114">
        <f t="shared" si="37"/>
        <v>1.0489999999999995</v>
      </c>
      <c r="X302" s="114">
        <f t="shared" si="37"/>
        <v>1.0790000000000055</v>
      </c>
      <c r="Y302" s="114">
        <f t="shared" si="37"/>
        <v>1.0439999999999974</v>
      </c>
      <c r="Z302" s="114">
        <f t="shared" si="37"/>
        <v>0.98100000000000132</v>
      </c>
      <c r="AA302" s="114">
        <f t="shared" si="37"/>
        <v>0.95099999999999885</v>
      </c>
      <c r="AB302" s="114">
        <f t="shared" si="37"/>
        <v>1.004999999999999</v>
      </c>
      <c r="AC302" s="114">
        <f t="shared" si="37"/>
        <v>1.0359999999999976</v>
      </c>
      <c r="AD302" s="114">
        <f t="shared" si="37"/>
        <v>1.0109999999999981</v>
      </c>
      <c r="AE302" s="114">
        <f t="shared" si="37"/>
        <v>1.0510000000000039</v>
      </c>
      <c r="AF302" s="114">
        <f t="shared" si="37"/>
        <v>1.0259999999999985</v>
      </c>
      <c r="AG302" s="114">
        <f t="shared" si="37"/>
        <v>1.0350000000000015</v>
      </c>
      <c r="AH302" s="114">
        <f t="shared" si="37"/>
        <v>1.035999999999998</v>
      </c>
      <c r="AI302" s="114">
        <f t="shared" si="37"/>
        <v>0.96700000000000452</v>
      </c>
      <c r="AJ302" s="114">
        <f t="shared" si="37"/>
        <v>0.96099999999999308</v>
      </c>
      <c r="AK302" s="114">
        <f t="shared" si="37"/>
        <v>0.93000000000000616</v>
      </c>
      <c r="AL302" s="114">
        <f t="shared" si="37"/>
        <v>1.0119999999999965</v>
      </c>
      <c r="AM302" s="114">
        <f t="shared" si="37"/>
        <v>1.0379999999999978</v>
      </c>
      <c r="AN302" s="114">
        <f t="shared" si="37"/>
        <v>1.0200000000000027</v>
      </c>
      <c r="AO302" s="114">
        <f t="shared" si="37"/>
        <v>1.0400000000000023</v>
      </c>
      <c r="AP302" s="114">
        <f t="shared" si="37"/>
        <v>1.0469999999999988</v>
      </c>
      <c r="AQ302" s="114">
        <f t="shared" si="37"/>
        <v>1.0370000000000021</v>
      </c>
      <c r="AR302" s="114">
        <f t="shared" si="37"/>
        <v>1.0039999999999973</v>
      </c>
      <c r="AS302" s="114">
        <f t="shared" si="37"/>
        <v>1.0229999999999981</v>
      </c>
      <c r="AT302" s="114">
        <f t="shared" si="37"/>
        <v>0.9759999999999982</v>
      </c>
      <c r="AU302" s="114">
        <f t="shared" si="37"/>
        <v>1.008</v>
      </c>
      <c r="AV302" s="114">
        <f t="shared" si="37"/>
        <v>1.022000000000004</v>
      </c>
      <c r="AW302" s="114">
        <f t="shared" si="37"/>
        <v>1.0139999999999982</v>
      </c>
      <c r="AX302" s="114">
        <f t="shared" si="37"/>
        <v>1.0399999999999989</v>
      </c>
      <c r="AY302" s="114">
        <f t="shared" si="37"/>
        <v>1.0570000000000046</v>
      </c>
      <c r="AZ302" s="114">
        <f t="shared" si="37"/>
        <v>1.0179999999999962</v>
      </c>
      <c r="BA302" s="114">
        <f t="shared" si="37"/>
        <v>1.0010000000000037</v>
      </c>
      <c r="BB302" s="114">
        <f t="shared" si="37"/>
        <v>0.9599999999999963</v>
      </c>
      <c r="BC302" s="114">
        <f t="shared" si="37"/>
        <v>1.0030000000000046</v>
      </c>
      <c r="BD302" s="114">
        <f t="shared" si="37"/>
        <v>1.0069999999999981</v>
      </c>
      <c r="BE302" s="114">
        <f t="shared" si="37"/>
        <v>1.0029999999999955</v>
      </c>
      <c r="BF302" s="114">
        <f t="shared" si="37"/>
        <v>1</v>
      </c>
      <c r="BG302" s="114">
        <f t="shared" si="37"/>
        <v>1</v>
      </c>
      <c r="BH302" s="114">
        <f t="shared" si="37"/>
        <v>1.0090000000000039</v>
      </c>
      <c r="BI302" s="114">
        <f t="shared" si="2"/>
        <v>1.0199999999999971</v>
      </c>
      <c r="BJ302" s="114">
        <f t="shared" si="15"/>
        <v>1.0167106420404612</v>
      </c>
    </row>
    <row r="303" spans="1:63" ht="15">
      <c r="A303" s="282" t="s">
        <v>190</v>
      </c>
      <c r="B303" s="282" t="s">
        <v>422</v>
      </c>
      <c r="C303" s="282" t="s">
        <v>639</v>
      </c>
      <c r="D303" s="282" t="s">
        <v>641</v>
      </c>
      <c r="E303" s="114">
        <f t="shared" si="3"/>
        <v>1</v>
      </c>
      <c r="F303" s="114">
        <f t="shared" si="3"/>
        <v>1</v>
      </c>
      <c r="G303" s="114">
        <f t="shared" si="3"/>
        <v>1</v>
      </c>
      <c r="H303" s="114">
        <f t="shared" si="3"/>
        <v>1</v>
      </c>
      <c r="I303" s="114">
        <f t="shared" ref="I303:BH303" si="38">1+I34/100</f>
        <v>1</v>
      </c>
      <c r="J303" s="114">
        <f t="shared" si="38"/>
        <v>1</v>
      </c>
      <c r="K303" s="114">
        <f t="shared" si="38"/>
        <v>1</v>
      </c>
      <c r="L303" s="114">
        <f t="shared" si="38"/>
        <v>1</v>
      </c>
      <c r="M303" s="114">
        <f t="shared" si="38"/>
        <v>1</v>
      </c>
      <c r="N303" s="114">
        <f t="shared" si="38"/>
        <v>1</v>
      </c>
      <c r="O303" s="114">
        <f t="shared" si="38"/>
        <v>1</v>
      </c>
      <c r="P303" s="114">
        <f t="shared" si="38"/>
        <v>1</v>
      </c>
      <c r="Q303" s="114">
        <f t="shared" si="38"/>
        <v>1</v>
      </c>
      <c r="R303" s="114">
        <f t="shared" si="38"/>
        <v>1</v>
      </c>
      <c r="S303" s="114">
        <f t="shared" si="38"/>
        <v>1</v>
      </c>
      <c r="T303" s="114">
        <f t="shared" si="38"/>
        <v>1.0035546306830354</v>
      </c>
      <c r="U303" s="114">
        <f t="shared" si="38"/>
        <v>1.201553943567083</v>
      </c>
      <c r="V303" s="114">
        <f t="shared" si="38"/>
        <v>1.1091669705566631</v>
      </c>
      <c r="W303" s="114">
        <f t="shared" si="38"/>
        <v>1.067758344222612</v>
      </c>
      <c r="X303" s="114">
        <f t="shared" si="38"/>
        <v>1.2256242876382104</v>
      </c>
      <c r="Y303" s="114">
        <f t="shared" si="38"/>
        <v>0.93003297015975295</v>
      </c>
      <c r="Z303" s="114">
        <f t="shared" si="38"/>
        <v>0.80173284135256528</v>
      </c>
      <c r="AA303" s="114">
        <f t="shared" si="38"/>
        <v>1.0395665493838269</v>
      </c>
      <c r="AB303" s="114">
        <f t="shared" si="38"/>
        <v>1.0050146596585787</v>
      </c>
      <c r="AC303" s="114">
        <f t="shared" si="38"/>
        <v>1.0059987654172438</v>
      </c>
      <c r="AD303" s="114">
        <f t="shared" si="38"/>
        <v>0.98509250919663915</v>
      </c>
      <c r="AE303" s="114">
        <f t="shared" si="38"/>
        <v>0.97284530046755846</v>
      </c>
      <c r="AF303" s="114">
        <f t="shared" si="38"/>
        <v>1.0200912981362837</v>
      </c>
      <c r="AG303" s="114">
        <f t="shared" si="38"/>
        <v>1.0109736716573585</v>
      </c>
      <c r="AH303" s="114">
        <f t="shared" si="38"/>
        <v>0.98925821427379079</v>
      </c>
      <c r="AI303" s="114">
        <f t="shared" si="38"/>
        <v>1.0108942053548755</v>
      </c>
      <c r="AJ303" s="114">
        <f t="shared" si="38"/>
        <v>1.0314594136166266</v>
      </c>
      <c r="AK303" s="114">
        <f t="shared" si="38"/>
        <v>1.0475858084552159</v>
      </c>
      <c r="AL303" s="114">
        <f t="shared" si="38"/>
        <v>1.0030457287414187</v>
      </c>
      <c r="AM303" s="114">
        <f t="shared" si="38"/>
        <v>1.0314539739535877</v>
      </c>
      <c r="AN303" s="114">
        <f t="shared" si="38"/>
        <v>1.0447870733983746</v>
      </c>
      <c r="AO303" s="114">
        <f t="shared" si="38"/>
        <v>1.0287831774721234</v>
      </c>
      <c r="AP303" s="114">
        <f t="shared" si="38"/>
        <v>0.9852882842781745</v>
      </c>
      <c r="AQ303" s="114">
        <f t="shared" si="38"/>
        <v>0.99441491148902528</v>
      </c>
      <c r="AR303" s="114">
        <f t="shared" si="38"/>
        <v>1.0305215714160207</v>
      </c>
      <c r="AS303" s="114">
        <f t="shared" si="38"/>
        <v>1.0284942185782728</v>
      </c>
      <c r="AT303" s="114">
        <f t="shared" si="38"/>
        <v>1.02744040517652</v>
      </c>
      <c r="AU303" s="114">
        <f t="shared" si="38"/>
        <v>1.0387209696704298</v>
      </c>
      <c r="AV303" s="114">
        <f t="shared" si="38"/>
        <v>1.0290395547653115</v>
      </c>
      <c r="AW303" s="114">
        <f t="shared" si="38"/>
        <v>1.0050431825268733</v>
      </c>
      <c r="AX303" s="114">
        <f t="shared" si="38"/>
        <v>1.0038750720823209</v>
      </c>
      <c r="AY303" s="114">
        <f t="shared" si="38"/>
        <v>1.0439771967752176</v>
      </c>
      <c r="AZ303" s="114">
        <f t="shared" si="38"/>
        <v>1.0015458181174277</v>
      </c>
      <c r="BA303" s="114">
        <f t="shared" si="38"/>
        <v>0.98060285362153299</v>
      </c>
      <c r="BB303" s="114">
        <f t="shared" si="38"/>
        <v>0.98235464458673993</v>
      </c>
      <c r="BC303" s="114">
        <f t="shared" si="38"/>
        <v>1.0259896574643226</v>
      </c>
      <c r="BD303" s="114">
        <f t="shared" si="38"/>
        <v>1.0374531835205993</v>
      </c>
      <c r="BE303" s="114">
        <f t="shared" si="38"/>
        <v>1.0091284167096441</v>
      </c>
      <c r="BF303" s="114">
        <f t="shared" si="38"/>
        <v>0.97873971482598254</v>
      </c>
      <c r="BG303" s="114">
        <f t="shared" si="38"/>
        <v>0.97650253250482999</v>
      </c>
      <c r="BH303" s="114">
        <f t="shared" si="38"/>
        <v>0.99433185391155543</v>
      </c>
      <c r="BI303" s="114">
        <f t="shared" si="2"/>
        <v>0.97534485290104311</v>
      </c>
      <c r="BJ303" s="114">
        <f t="shared" si="15"/>
        <v>1.0132875139470672</v>
      </c>
    </row>
    <row r="304" spans="1:63" ht="15">
      <c r="A304" s="282" t="s">
        <v>191</v>
      </c>
      <c r="B304" s="282" t="s">
        <v>423</v>
      </c>
      <c r="C304" s="282" t="s">
        <v>639</v>
      </c>
      <c r="D304" s="282" t="s">
        <v>641</v>
      </c>
      <c r="E304" s="114">
        <f t="shared" si="3"/>
        <v>1</v>
      </c>
      <c r="F304" s="114">
        <f t="shared" si="3"/>
        <v>1</v>
      </c>
      <c r="G304" s="114">
        <f t="shared" si="3"/>
        <v>1</v>
      </c>
      <c r="H304" s="114">
        <f t="shared" si="3"/>
        <v>1</v>
      </c>
      <c r="I304" s="114">
        <f t="shared" ref="I304:BH304" si="39">1+I35/100</f>
        <v>1</v>
      </c>
      <c r="J304" s="114">
        <f t="shared" si="39"/>
        <v>1</v>
      </c>
      <c r="K304" s="114">
        <f t="shared" si="39"/>
        <v>1</v>
      </c>
      <c r="L304" s="114">
        <f t="shared" si="39"/>
        <v>1</v>
      </c>
      <c r="M304" s="114">
        <f t="shared" si="39"/>
        <v>1</v>
      </c>
      <c r="N304" s="114">
        <f t="shared" si="39"/>
        <v>1</v>
      </c>
      <c r="O304" s="114">
        <f t="shared" si="39"/>
        <v>1</v>
      </c>
      <c r="P304" s="114">
        <f t="shared" si="39"/>
        <v>1</v>
      </c>
      <c r="Q304" s="114">
        <f t="shared" si="39"/>
        <v>1</v>
      </c>
      <c r="R304" s="114">
        <f t="shared" si="39"/>
        <v>1</v>
      </c>
      <c r="S304" s="114">
        <f t="shared" si="39"/>
        <v>1</v>
      </c>
      <c r="T304" s="114">
        <f t="shared" si="39"/>
        <v>1</v>
      </c>
      <c r="U304" s="114">
        <f t="shared" si="39"/>
        <v>1</v>
      </c>
      <c r="V304" s="114">
        <f t="shared" si="39"/>
        <v>1</v>
      </c>
      <c r="W304" s="114">
        <f t="shared" si="39"/>
        <v>1</v>
      </c>
      <c r="X304" s="114">
        <f t="shared" si="39"/>
        <v>1</v>
      </c>
      <c r="Y304" s="114">
        <f t="shared" si="39"/>
        <v>1</v>
      </c>
      <c r="Z304" s="114">
        <f t="shared" si="39"/>
        <v>1.139077290356395</v>
      </c>
      <c r="AA304" s="114">
        <f t="shared" si="39"/>
        <v>1.0341394147506642</v>
      </c>
      <c r="AB304" s="114">
        <f t="shared" si="39"/>
        <v>1.1131071361846463</v>
      </c>
      <c r="AC304" s="114">
        <f t="shared" si="39"/>
        <v>1.0448210512922356</v>
      </c>
      <c r="AD304" s="114">
        <f t="shared" si="39"/>
        <v>1.042117750363337</v>
      </c>
      <c r="AE304" s="114">
        <f t="shared" si="39"/>
        <v>1.1173057663116066</v>
      </c>
      <c r="AF304" s="114">
        <f t="shared" si="39"/>
        <v>1.2869626536160013</v>
      </c>
      <c r="AG304" s="114">
        <f t="shared" si="39"/>
        <v>1.0498728969866837</v>
      </c>
      <c r="AH304" s="114">
        <f t="shared" si="39"/>
        <v>1.0743262644625811</v>
      </c>
      <c r="AI304" s="114">
        <f t="shared" si="39"/>
        <v>1.1087643469095909</v>
      </c>
      <c r="AJ304" s="114">
        <f t="shared" si="39"/>
        <v>0.99592123911135655</v>
      </c>
      <c r="AK304" s="114">
        <f t="shared" si="39"/>
        <v>1.046008914318463</v>
      </c>
      <c r="AL304" s="114">
        <f t="shared" si="39"/>
        <v>1.0198636658996869</v>
      </c>
      <c r="AM304" s="114">
        <f t="shared" si="39"/>
        <v>1.0495150367020483</v>
      </c>
      <c r="AN304" s="114">
        <f t="shared" si="39"/>
        <v>1.0707411727794511</v>
      </c>
      <c r="AO304" s="114">
        <f t="shared" si="39"/>
        <v>1.0556517286212046</v>
      </c>
      <c r="AP304" s="114">
        <f t="shared" si="39"/>
        <v>1.0537383851914481</v>
      </c>
      <c r="AQ304" s="114">
        <f t="shared" si="39"/>
        <v>1.0591403083461985</v>
      </c>
      <c r="AR304" s="114">
        <f t="shared" si="39"/>
        <v>1.0798397202183316</v>
      </c>
      <c r="AS304" s="114">
        <f t="shared" si="39"/>
        <v>1.0693302423977509</v>
      </c>
      <c r="AT304" s="114">
        <f t="shared" si="39"/>
        <v>1.0820377386131204</v>
      </c>
      <c r="AU304" s="114">
        <f t="shared" si="39"/>
        <v>1.1072784061178784</v>
      </c>
      <c r="AV304" s="114">
        <f t="shared" si="39"/>
        <v>1.0766433404214091</v>
      </c>
      <c r="AW304" s="114">
        <f t="shared" si="39"/>
        <v>1.0589640819205568</v>
      </c>
      <c r="AX304" s="114">
        <f t="shared" si="39"/>
        <v>1.0712255964997142</v>
      </c>
      <c r="AY304" s="114">
        <f t="shared" si="39"/>
        <v>1.0684936593196244</v>
      </c>
      <c r="AZ304" s="114">
        <f t="shared" si="39"/>
        <v>1.179258249448258</v>
      </c>
      <c r="BA304" s="114">
        <f t="shared" si="39"/>
        <v>1.04768354225598</v>
      </c>
      <c r="BB304" s="114">
        <f t="shared" si="39"/>
        <v>1.06657223796034</v>
      </c>
      <c r="BC304" s="114">
        <f t="shared" si="39"/>
        <v>1.1173085436033641</v>
      </c>
      <c r="BD304" s="114">
        <f t="shared" si="39"/>
        <v>1.0789091389329108</v>
      </c>
      <c r="BE304" s="114">
        <f t="shared" si="39"/>
        <v>1.0507170981496217</v>
      </c>
      <c r="BF304" s="114">
        <f t="shared" si="39"/>
        <v>1.0214249655359879</v>
      </c>
      <c r="BG304" s="114">
        <f t="shared" si="39"/>
        <v>1.0574545516756977</v>
      </c>
      <c r="BH304" s="114">
        <f t="shared" si="39"/>
        <v>1.0659744848588675</v>
      </c>
      <c r="BI304" s="114">
        <f t="shared" si="2"/>
        <v>1.0799070541132045</v>
      </c>
      <c r="BJ304" s="114">
        <f t="shared" si="15"/>
        <v>1.0681877770547632</v>
      </c>
    </row>
    <row r="305" spans="1:63" ht="15">
      <c r="A305" s="282" t="s">
        <v>192</v>
      </c>
      <c r="B305" s="282" t="s">
        <v>424</v>
      </c>
      <c r="C305" s="282" t="s">
        <v>639</v>
      </c>
      <c r="D305" s="282" t="s">
        <v>641</v>
      </c>
      <c r="E305" s="114">
        <f t="shared" si="3"/>
        <v>1</v>
      </c>
      <c r="F305" s="114">
        <f t="shared" si="3"/>
        <v>1.063432837186459</v>
      </c>
      <c r="G305" s="114">
        <f t="shared" si="3"/>
        <v>1.0666666781380381</v>
      </c>
      <c r="H305" s="114">
        <f t="shared" si="3"/>
        <v>1.0592104509641624</v>
      </c>
      <c r="I305" s="114">
        <f t="shared" ref="I305:BH305" si="40">1+I36/100</f>
        <v>1.0683230092720848</v>
      </c>
      <c r="J305" s="114">
        <f t="shared" si="40"/>
        <v>1.0581395506314593</v>
      </c>
      <c r="K305" s="114">
        <f t="shared" si="40"/>
        <v>1.0634401909331026</v>
      </c>
      <c r="L305" s="114">
        <f t="shared" si="40"/>
        <v>1.0592455994292431</v>
      </c>
      <c r="M305" s="114">
        <f t="shared" si="40"/>
        <v>1.1056705650112979</v>
      </c>
      <c r="N305" s="114">
        <f t="shared" si="40"/>
        <v>1.1512340470733975</v>
      </c>
      <c r="O305" s="114">
        <f t="shared" si="40"/>
        <v>1.1712026767064141</v>
      </c>
      <c r="P305" s="114">
        <f t="shared" si="40"/>
        <v>1.2582110721909112</v>
      </c>
      <c r="Q305" s="114">
        <f t="shared" si="40"/>
        <v>1.2636194094743378</v>
      </c>
      <c r="R305" s="114">
        <f t="shared" si="40"/>
        <v>1.2130318409277938</v>
      </c>
      <c r="S305" s="114">
        <f t="shared" si="40"/>
        <v>1.0879779521671731</v>
      </c>
      <c r="T305" s="114">
        <f t="shared" si="40"/>
        <v>1.084462503762287</v>
      </c>
      <c r="U305" s="114">
        <f t="shared" si="40"/>
        <v>1.1064737671084268</v>
      </c>
      <c r="V305" s="114">
        <f t="shared" si="40"/>
        <v>1.1201204009162065</v>
      </c>
      <c r="W305" s="114">
        <f t="shared" si="40"/>
        <v>1.1433280158779773</v>
      </c>
      <c r="X305" s="114">
        <f t="shared" si="40"/>
        <v>1.1214858892295314</v>
      </c>
      <c r="Y305" s="114">
        <f t="shared" si="40"/>
        <v>1.1198690138103895</v>
      </c>
      <c r="Z305" s="114">
        <f t="shared" si="40"/>
        <v>1.0906485746505907</v>
      </c>
      <c r="AA305" s="114">
        <f t="shared" si="40"/>
        <v>1.1216553185678706</v>
      </c>
      <c r="AB305" s="114">
        <f t="shared" si="40"/>
        <v>1.1314672904921819</v>
      </c>
      <c r="AC305" s="114">
        <f t="shared" si="40"/>
        <v>1.0854538363956856</v>
      </c>
      <c r="AD305" s="114">
        <f t="shared" si="40"/>
        <v>1.0712527126928726</v>
      </c>
      <c r="AE305" s="114">
        <f t="shared" si="40"/>
        <v>1.0817292433266485</v>
      </c>
      <c r="AF305" s="114">
        <f t="shared" si="40"/>
        <v>1.1188192813510804</v>
      </c>
      <c r="AG305" s="114">
        <f t="shared" si="40"/>
        <v>1.1944996950899349</v>
      </c>
      <c r="AH305" s="114">
        <f t="shared" si="40"/>
        <v>1.1305940588803283</v>
      </c>
      <c r="AI305" s="114">
        <f t="shared" si="40"/>
        <v>1.0677282194932554</v>
      </c>
      <c r="AJ305" s="114">
        <f t="shared" si="40"/>
        <v>1.0745870911231881</v>
      </c>
      <c r="AK305" s="114">
        <f t="shared" si="40"/>
        <v>1.0291707030692543</v>
      </c>
      <c r="AL305" s="114">
        <f t="shared" si="40"/>
        <v>1.0191610714170143</v>
      </c>
      <c r="AM305" s="114">
        <f t="shared" si="40"/>
        <v>1.0362791602093857</v>
      </c>
      <c r="AN305" s="114">
        <f t="shared" si="40"/>
        <v>1.0703041026074565</v>
      </c>
      <c r="AO305" s="114">
        <f t="shared" si="40"/>
        <v>1.0582980007842275</v>
      </c>
      <c r="AP305" s="114">
        <f t="shared" si="40"/>
        <v>1.0802654902640243</v>
      </c>
      <c r="AQ305" s="114">
        <f t="shared" si="40"/>
        <v>1.0072199315512984</v>
      </c>
      <c r="AR305" s="114">
        <f t="shared" si="40"/>
        <v>1.0966724074151195</v>
      </c>
      <c r="AS305" s="114">
        <f t="shared" si="40"/>
        <v>1.0198769585438754</v>
      </c>
      <c r="AT305" s="114">
        <f t="shared" si="40"/>
        <v>1.0025057386672274</v>
      </c>
      <c r="AU305" s="114">
        <f t="shared" si="40"/>
        <v>1.0606953086765014</v>
      </c>
      <c r="AV305" s="114">
        <f t="shared" si="40"/>
        <v>1.0462589479191555</v>
      </c>
      <c r="AW305" s="114">
        <f t="shared" si="40"/>
        <v>1.0270582173663567</v>
      </c>
      <c r="AX305" s="114">
        <f t="shared" si="40"/>
        <v>1.0455664565732843</v>
      </c>
      <c r="AY305" s="114">
        <f t="shared" si="40"/>
        <v>1.0836387106895726</v>
      </c>
      <c r="AZ305" s="114">
        <f t="shared" si="40"/>
        <v>1.0827676379346969</v>
      </c>
      <c r="BA305" s="114">
        <f t="shared" si="40"/>
        <v>1.0624543736290877</v>
      </c>
      <c r="BB305" s="114">
        <f t="shared" si="40"/>
        <v>0.92347689797465238</v>
      </c>
      <c r="BC305" s="114">
        <f t="shared" si="40"/>
        <v>1.0856363174773267</v>
      </c>
      <c r="BD305" s="114">
        <f t="shared" si="40"/>
        <v>1.0604831636706809</v>
      </c>
      <c r="BE305" s="114">
        <f t="shared" si="40"/>
        <v>1.0445616721309787</v>
      </c>
      <c r="BF305" s="114">
        <f t="shared" si="40"/>
        <v>1.1134342425277524</v>
      </c>
      <c r="BG305" s="114">
        <f t="shared" si="40"/>
        <v>1.0414925278594787</v>
      </c>
      <c r="BH305" s="114">
        <f t="shared" si="40"/>
        <v>0.98302069408008097</v>
      </c>
      <c r="BI305" s="114">
        <f t="shared" si="2"/>
        <v>1.043155062695597</v>
      </c>
      <c r="BJ305" s="114">
        <f t="shared" si="15"/>
        <v>1.023591970823241</v>
      </c>
    </row>
    <row r="306" spans="1:63" ht="15">
      <c r="A306" s="282" t="s">
        <v>193</v>
      </c>
      <c r="B306" s="282" t="s">
        <v>425</v>
      </c>
      <c r="C306" s="282" t="s">
        <v>639</v>
      </c>
      <c r="D306" s="282" t="s">
        <v>641</v>
      </c>
      <c r="E306" s="114">
        <f t="shared" si="3"/>
        <v>1</v>
      </c>
      <c r="F306" s="114">
        <f t="shared" si="3"/>
        <v>1.0495355379797229</v>
      </c>
      <c r="G306" s="114">
        <f t="shared" si="3"/>
        <v>0.96286199815903151</v>
      </c>
      <c r="H306" s="114">
        <f t="shared" si="3"/>
        <v>0.99292989247763652</v>
      </c>
      <c r="I306" s="114">
        <f t="shared" ref="I306:BH306" si="41">1+I37/100</f>
        <v>1.0208032459940855</v>
      </c>
      <c r="J306" s="114">
        <f t="shared" si="41"/>
        <v>1.0094757871225688</v>
      </c>
      <c r="K306" s="114">
        <f t="shared" si="41"/>
        <v>1.006447837202378</v>
      </c>
      <c r="L306" s="114">
        <f t="shared" si="41"/>
        <v>1.046766131089008</v>
      </c>
      <c r="M306" s="114">
        <f t="shared" si="41"/>
        <v>1.0140411317693092</v>
      </c>
      <c r="N306" s="114">
        <f t="shared" si="41"/>
        <v>1.0709154252763096</v>
      </c>
      <c r="O306" s="114">
        <f t="shared" si="41"/>
        <v>1.0233288087679349</v>
      </c>
      <c r="P306" s="114">
        <f t="shared" si="41"/>
        <v>1.0113020238405832</v>
      </c>
      <c r="Q306" s="114">
        <f t="shared" si="41"/>
        <v>0.9999913282516889</v>
      </c>
      <c r="R306" s="114">
        <f t="shared" si="41"/>
        <v>1.01888939956294</v>
      </c>
      <c r="S306" s="114">
        <f t="shared" si="41"/>
        <v>1.0633903361228316</v>
      </c>
      <c r="T306" s="114">
        <f t="shared" si="41"/>
        <v>1.0040498710404206</v>
      </c>
      <c r="U306" s="114">
        <f t="shared" si="41"/>
        <v>1.0543251898691293</v>
      </c>
      <c r="V306" s="114">
        <f t="shared" si="41"/>
        <v>1.0380623491408234</v>
      </c>
      <c r="W306" s="114">
        <f t="shared" si="41"/>
        <v>1.0120923541943589</v>
      </c>
      <c r="X306" s="114">
        <f t="shared" si="41"/>
        <v>0.97534862215313634</v>
      </c>
      <c r="Y306" s="114">
        <f t="shared" si="41"/>
        <v>0.95521361152050521</v>
      </c>
      <c r="Z306" s="114">
        <f t="shared" si="41"/>
        <v>0.98455534335298511</v>
      </c>
      <c r="AA306" s="114">
        <f t="shared" si="41"/>
        <v>1.0771578363090393</v>
      </c>
      <c r="AB306" s="114">
        <f t="shared" si="41"/>
        <v>0.91873486407254323</v>
      </c>
      <c r="AC306" s="114">
        <f t="shared" si="41"/>
        <v>1.0948172665292533</v>
      </c>
      <c r="AD306" s="114">
        <f t="shared" si="41"/>
        <v>1.0392721953798056</v>
      </c>
      <c r="AE306" s="114">
        <f t="shared" si="41"/>
        <v>1.0357797925430461</v>
      </c>
      <c r="AF306" s="114">
        <f t="shared" si="41"/>
        <v>0.95061012114974541</v>
      </c>
      <c r="AG306" s="114">
        <f t="shared" si="41"/>
        <v>1.0171016528472385</v>
      </c>
      <c r="AH306" s="114">
        <f t="shared" si="41"/>
        <v>1.0197727043451945</v>
      </c>
      <c r="AI306" s="114">
        <f t="shared" si="41"/>
        <v>0.97852471934259133</v>
      </c>
      <c r="AJ306" s="114">
        <f t="shared" si="41"/>
        <v>0.99447456994898131</v>
      </c>
      <c r="AK306" s="114">
        <f t="shared" si="41"/>
        <v>0.9357592180053671</v>
      </c>
      <c r="AL306" s="114">
        <f t="shared" si="41"/>
        <v>1.0033527568464604</v>
      </c>
      <c r="AM306" s="114">
        <f t="shared" si="41"/>
        <v>1.0489994941000114</v>
      </c>
      <c r="AN306" s="114">
        <f t="shared" si="41"/>
        <v>1.0720004555751903</v>
      </c>
      <c r="AO306" s="114">
        <f t="shared" si="41"/>
        <v>0.95999907036352117</v>
      </c>
      <c r="AP306" s="114">
        <f t="shared" si="41"/>
        <v>1.0529993601826073</v>
      </c>
      <c r="AQ306" s="114">
        <f t="shared" si="41"/>
        <v>1.0470014237879328</v>
      </c>
      <c r="AR306" s="114">
        <f t="shared" si="41"/>
        <v>1.0359997490432273</v>
      </c>
      <c r="AS306" s="114">
        <f t="shared" si="41"/>
        <v>0.97510567559711259</v>
      </c>
      <c r="AT306" s="114">
        <f t="shared" si="41"/>
        <v>1.0446473902640867</v>
      </c>
      <c r="AU306" s="114">
        <f t="shared" si="41"/>
        <v>1.0361654219150596</v>
      </c>
      <c r="AV306" s="114">
        <f t="shared" si="41"/>
        <v>0.94602514781441227</v>
      </c>
      <c r="AW306" s="114">
        <f t="shared" si="41"/>
        <v>1.0599488422798695</v>
      </c>
      <c r="AX306" s="114">
        <f t="shared" si="41"/>
        <v>1.0090821051487195</v>
      </c>
      <c r="AY306" s="114">
        <f t="shared" si="41"/>
        <v>1.0477108543044105</v>
      </c>
      <c r="AZ306" s="114">
        <f t="shared" si="41"/>
        <v>1.0460753485452028</v>
      </c>
      <c r="BA306" s="114">
        <f t="shared" si="41"/>
        <v>1.0205413096200484</v>
      </c>
      <c r="BB306" s="114">
        <f t="shared" si="41"/>
        <v>1.0170923921998059</v>
      </c>
      <c r="BC306" s="114">
        <f t="shared" si="41"/>
        <v>1.0304663473280731</v>
      </c>
      <c r="BD306" s="114">
        <f t="shared" si="41"/>
        <v>1.0330071915650572</v>
      </c>
      <c r="BE306" s="114">
        <f t="shared" si="41"/>
        <v>1.0411279786850471</v>
      </c>
      <c r="BF306" s="114">
        <f t="shared" si="41"/>
        <v>0.63300047561810679</v>
      </c>
      <c r="BG306" s="114">
        <f t="shared" si="41"/>
        <v>1.0104001804711078</v>
      </c>
      <c r="BH306" s="114">
        <f t="shared" si="41"/>
        <v>1.0479988608115662</v>
      </c>
      <c r="BI306" s="114">
        <f t="shared" si="2"/>
        <v>1.0453128596327306</v>
      </c>
      <c r="BJ306" s="114">
        <f t="shared" si="15"/>
        <v>1.0429993805303965</v>
      </c>
    </row>
    <row r="307" spans="1:63" ht="15">
      <c r="A307" s="282" t="s">
        <v>194</v>
      </c>
      <c r="B307" s="282" t="s">
        <v>426</v>
      </c>
      <c r="C307" s="282" t="s">
        <v>639</v>
      </c>
      <c r="D307" s="282" t="s">
        <v>641</v>
      </c>
      <c r="E307" s="114">
        <f t="shared" si="3"/>
        <v>1</v>
      </c>
      <c r="F307" s="114">
        <f t="shared" si="3"/>
        <v>1.0316329168371281</v>
      </c>
      <c r="G307" s="114">
        <f t="shared" si="3"/>
        <v>1.0711677926679126</v>
      </c>
      <c r="H307" s="114">
        <f t="shared" si="3"/>
        <v>1.0518177608227368</v>
      </c>
      <c r="I307" s="114">
        <f t="shared" ref="I307:BH307" si="42">1+I38/100</f>
        <v>1.0669945668193677</v>
      </c>
      <c r="J307" s="114">
        <f t="shared" si="42"/>
        <v>1.0663654513889831</v>
      </c>
      <c r="K307" s="114">
        <f t="shared" si="42"/>
        <v>1.0658496540750693</v>
      </c>
      <c r="L307" s="114">
        <f t="shared" si="42"/>
        <v>1.0291531036036214</v>
      </c>
      <c r="M307" s="114">
        <f t="shared" si="42"/>
        <v>1.0529534186352825</v>
      </c>
      <c r="N307" s="114">
        <f t="shared" si="42"/>
        <v>1.0526000082594567</v>
      </c>
      <c r="O307" s="114">
        <f t="shared" si="42"/>
        <v>1.0325561362030371</v>
      </c>
      <c r="P307" s="114">
        <f t="shared" si="42"/>
        <v>1.0411765761702445</v>
      </c>
      <c r="Q307" s="114">
        <f t="shared" si="42"/>
        <v>1.0544585557970514</v>
      </c>
      <c r="R307" s="114">
        <f t="shared" si="42"/>
        <v>1.0696420291945872</v>
      </c>
      <c r="S307" s="114">
        <f t="shared" si="42"/>
        <v>1.0369098764865303</v>
      </c>
      <c r="T307" s="114">
        <f t="shared" si="42"/>
        <v>1.0182297312948674</v>
      </c>
      <c r="U307" s="114">
        <f t="shared" si="42"/>
        <v>1.0519930243510989</v>
      </c>
      <c r="V307" s="114">
        <f t="shared" si="42"/>
        <v>1.0345823060141131</v>
      </c>
      <c r="W307" s="114">
        <f t="shared" si="42"/>
        <v>1.0395359126482731</v>
      </c>
      <c r="X307" s="114">
        <f t="shared" si="42"/>
        <v>1.0380492288422563</v>
      </c>
      <c r="Y307" s="114">
        <f t="shared" si="42"/>
        <v>1.0216261689071242</v>
      </c>
      <c r="Z307" s="114">
        <f t="shared" si="42"/>
        <v>1.0350311953551645</v>
      </c>
      <c r="AA307" s="114">
        <f t="shared" si="42"/>
        <v>0.96797975161375716</v>
      </c>
      <c r="AB307" s="114">
        <f t="shared" si="42"/>
        <v>1.0259857269657393</v>
      </c>
      <c r="AC307" s="114">
        <f t="shared" si="42"/>
        <v>1.0592535031777499</v>
      </c>
      <c r="AD307" s="114">
        <f t="shared" si="42"/>
        <v>1.0473408284467598</v>
      </c>
      <c r="AE307" s="114">
        <f t="shared" si="42"/>
        <v>1.0216181555281987</v>
      </c>
      <c r="AF307" s="114">
        <f t="shared" si="42"/>
        <v>1.0409646451570496</v>
      </c>
      <c r="AG307" s="114">
        <f t="shared" si="42"/>
        <v>1.0442940097485727</v>
      </c>
      <c r="AH307" s="114">
        <f t="shared" si="42"/>
        <v>1.0232397392324186</v>
      </c>
      <c r="AI307" s="114">
        <f t="shared" si="42"/>
        <v>1.0015434603610975</v>
      </c>
      <c r="AJ307" s="114">
        <f t="shared" si="42"/>
        <v>0.97874307766559088</v>
      </c>
      <c r="AK307" s="114">
        <f t="shared" si="42"/>
        <v>1.0088297602566287</v>
      </c>
      <c r="AL307" s="114">
        <f t="shared" si="42"/>
        <v>1.0265523588296279</v>
      </c>
      <c r="AM307" s="114">
        <f t="shared" si="42"/>
        <v>1.044934746187631</v>
      </c>
      <c r="AN307" s="114">
        <f t="shared" si="42"/>
        <v>1.0267770843566169</v>
      </c>
      <c r="AO307" s="114">
        <f t="shared" si="42"/>
        <v>1.0161104803051135</v>
      </c>
      <c r="AP307" s="114">
        <f t="shared" si="42"/>
        <v>1.04279812433307</v>
      </c>
      <c r="AQ307" s="114">
        <f t="shared" si="42"/>
        <v>1.0388175914382169</v>
      </c>
      <c r="AR307" s="114">
        <f t="shared" si="42"/>
        <v>1.0516321090007286</v>
      </c>
      <c r="AS307" s="114">
        <f t="shared" si="42"/>
        <v>1.0518269028580527</v>
      </c>
      <c r="AT307" s="114">
        <f t="shared" si="42"/>
        <v>1.0177081908904144</v>
      </c>
      <c r="AU307" s="114">
        <f t="shared" si="42"/>
        <v>1.0301001630759674</v>
      </c>
      <c r="AV307" s="114">
        <f t="shared" si="42"/>
        <v>1.0180227331205884</v>
      </c>
      <c r="AW307" s="114">
        <f t="shared" si="42"/>
        <v>1.0308596120909861</v>
      </c>
      <c r="AX307" s="114">
        <f t="shared" si="42"/>
        <v>1.032013821365398</v>
      </c>
      <c r="AY307" s="114">
        <f t="shared" si="42"/>
        <v>1.026234126230555</v>
      </c>
      <c r="AZ307" s="114">
        <f t="shared" si="42"/>
        <v>1.0206274769025849</v>
      </c>
      <c r="BA307" s="114">
        <f t="shared" si="42"/>
        <v>1.0100036097295921</v>
      </c>
      <c r="BB307" s="114">
        <f t="shared" si="42"/>
        <v>0.97050412357232874</v>
      </c>
      <c r="BC307" s="114">
        <f t="shared" si="42"/>
        <v>1.0308351421988722</v>
      </c>
      <c r="BD307" s="114">
        <f t="shared" si="42"/>
        <v>1.0314121900139039</v>
      </c>
      <c r="BE307" s="114">
        <f t="shared" si="42"/>
        <v>1.0174547228318005</v>
      </c>
      <c r="BF307" s="114">
        <f t="shared" si="42"/>
        <v>1.024750018591249</v>
      </c>
      <c r="BG307" s="114">
        <f t="shared" si="42"/>
        <v>1.0285573920436419</v>
      </c>
      <c r="BH307" s="114">
        <f t="shared" si="42"/>
        <v>1.0100088249407992</v>
      </c>
      <c r="BI307" s="114">
        <f t="shared" si="2"/>
        <v>1.0141410274557692</v>
      </c>
      <c r="BJ307" s="114">
        <f t="shared" si="15"/>
        <v>1.0304735068075965</v>
      </c>
    </row>
    <row r="308" spans="1:63" ht="15">
      <c r="A308" s="282" t="s">
        <v>195</v>
      </c>
      <c r="B308" s="282" t="s">
        <v>427</v>
      </c>
      <c r="C308" s="282" t="s">
        <v>639</v>
      </c>
      <c r="D308" s="282" t="s">
        <v>641</v>
      </c>
      <c r="E308" s="114">
        <f t="shared" si="3"/>
        <v>1</v>
      </c>
      <c r="F308" s="114">
        <f t="shared" si="3"/>
        <v>1</v>
      </c>
      <c r="G308" s="114">
        <f t="shared" si="3"/>
        <v>1</v>
      </c>
      <c r="H308" s="114">
        <f t="shared" si="3"/>
        <v>1</v>
      </c>
      <c r="I308" s="114">
        <f t="shared" ref="I308:BH308" si="43">1+I39/100</f>
        <v>1</v>
      </c>
      <c r="J308" s="114">
        <f t="shared" si="43"/>
        <v>1</v>
      </c>
      <c r="K308" s="114">
        <f t="shared" si="43"/>
        <v>1</v>
      </c>
      <c r="L308" s="114">
        <f t="shared" si="43"/>
        <v>1</v>
      </c>
      <c r="M308" s="114">
        <f t="shared" si="43"/>
        <v>1</v>
      </c>
      <c r="N308" s="114">
        <f t="shared" si="43"/>
        <v>1</v>
      </c>
      <c r="O308" s="114">
        <f t="shared" si="43"/>
        <v>1</v>
      </c>
      <c r="P308" s="114">
        <f t="shared" si="43"/>
        <v>1</v>
      </c>
      <c r="Q308" s="114">
        <f t="shared" si="43"/>
        <v>1</v>
      </c>
      <c r="R308" s="114">
        <f t="shared" si="43"/>
        <v>1</v>
      </c>
      <c r="S308" s="114">
        <f t="shared" si="43"/>
        <v>1</v>
      </c>
      <c r="T308" s="114">
        <f t="shared" si="43"/>
        <v>1</v>
      </c>
      <c r="U308" s="114">
        <f t="shared" si="43"/>
        <v>1</v>
      </c>
      <c r="V308" s="114">
        <f t="shared" si="43"/>
        <v>1</v>
      </c>
      <c r="W308" s="114">
        <f t="shared" si="43"/>
        <v>1</v>
      </c>
      <c r="X308" s="114">
        <f t="shared" si="43"/>
        <v>1</v>
      </c>
      <c r="Y308" s="114">
        <f t="shared" si="43"/>
        <v>1</v>
      </c>
      <c r="Z308" s="114">
        <f t="shared" si="43"/>
        <v>1</v>
      </c>
      <c r="AA308" s="114">
        <f t="shared" si="43"/>
        <v>1</v>
      </c>
      <c r="AB308" s="114">
        <f t="shared" si="43"/>
        <v>1</v>
      </c>
      <c r="AC308" s="114">
        <f t="shared" si="43"/>
        <v>1</v>
      </c>
      <c r="AD308" s="114">
        <f t="shared" si="43"/>
        <v>1</v>
      </c>
      <c r="AE308" s="114">
        <f t="shared" si="43"/>
        <v>1</v>
      </c>
      <c r="AF308" s="114">
        <f t="shared" si="43"/>
        <v>1</v>
      </c>
      <c r="AG308" s="114">
        <f t="shared" si="43"/>
        <v>1</v>
      </c>
      <c r="AH308" s="114">
        <f t="shared" si="43"/>
        <v>1</v>
      </c>
      <c r="AI308" s="114">
        <f t="shared" si="43"/>
        <v>1</v>
      </c>
      <c r="AJ308" s="114">
        <f t="shared" si="43"/>
        <v>0.90257191799248138</v>
      </c>
      <c r="AK308" s="114">
        <f t="shared" si="43"/>
        <v>0.98239777986834165</v>
      </c>
      <c r="AL308" s="114">
        <f t="shared" si="43"/>
        <v>1.0157199854064836</v>
      </c>
      <c r="AM308" s="114">
        <f t="shared" si="43"/>
        <v>1.0412472249629592</v>
      </c>
      <c r="AN308" s="114">
        <f t="shared" si="43"/>
        <v>1.0577607900746422</v>
      </c>
      <c r="AO308" s="114">
        <f t="shared" si="43"/>
        <v>1.0433791318112431</v>
      </c>
      <c r="AP308" s="114">
        <f t="shared" si="43"/>
        <v>1.0306536794074548</v>
      </c>
      <c r="AQ308" s="114">
        <f t="shared" si="43"/>
        <v>1.0267607744518334</v>
      </c>
      <c r="AR308" s="114">
        <f t="shared" si="43"/>
        <v>1.0206532034472902</v>
      </c>
      <c r="AS308" s="114">
        <f t="shared" si="43"/>
        <v>1.0403907218493322</v>
      </c>
      <c r="AT308" s="114">
        <f t="shared" si="43"/>
        <v>1.0304400703300778</v>
      </c>
      <c r="AU308" s="114">
        <f t="shared" si="43"/>
        <v>1.0346166174491507</v>
      </c>
      <c r="AV308" s="114">
        <f t="shared" si="43"/>
        <v>1.0444364236229871</v>
      </c>
      <c r="AW308" s="114">
        <f t="shared" si="43"/>
        <v>1.0558252184993338</v>
      </c>
      <c r="AX308" s="114">
        <f t="shared" si="43"/>
        <v>1.0492968444293147</v>
      </c>
      <c r="AY308" s="114">
        <f t="shared" si="43"/>
        <v>1.0656591167967102</v>
      </c>
      <c r="AZ308" s="114">
        <f t="shared" si="43"/>
        <v>1.0638868758939464</v>
      </c>
      <c r="BA308" s="114">
        <f t="shared" si="43"/>
        <v>1.0375897444956368</v>
      </c>
      <c r="BB308" s="114">
        <f t="shared" si="43"/>
        <v>0.96493391431405795</v>
      </c>
      <c r="BC308" s="114">
        <f t="shared" si="43"/>
        <v>1.0171252540735551</v>
      </c>
      <c r="BD308" s="114">
        <f t="shared" si="43"/>
        <v>1.0321054415438975</v>
      </c>
      <c r="BE308" s="114">
        <f t="shared" si="43"/>
        <v>1.0063947886258096</v>
      </c>
      <c r="BF308" s="114">
        <f t="shared" si="43"/>
        <v>1.0134586208823817</v>
      </c>
      <c r="BG308" s="114">
        <f t="shared" si="43"/>
        <v>1.0297374969333486</v>
      </c>
      <c r="BH308" s="114">
        <f t="shared" si="43"/>
        <v>1.0380511550564659</v>
      </c>
      <c r="BI308" s="114">
        <f t="shared" si="2"/>
        <v>1.0306446737714787</v>
      </c>
      <c r="BJ308" s="114">
        <f t="shared" si="15"/>
        <v>1.0458248874846461</v>
      </c>
    </row>
    <row r="309" spans="1:63" ht="15">
      <c r="A309" s="282" t="s">
        <v>196</v>
      </c>
      <c r="B309" s="282" t="s">
        <v>428</v>
      </c>
      <c r="C309" s="282" t="s">
        <v>639</v>
      </c>
      <c r="D309" s="282" t="s">
        <v>641</v>
      </c>
      <c r="E309" s="114">
        <f t="shared" si="3"/>
        <v>1</v>
      </c>
      <c r="F309" s="114">
        <f t="shared" si="3"/>
        <v>1</v>
      </c>
      <c r="G309" s="114">
        <f t="shared" si="3"/>
        <v>1</v>
      </c>
      <c r="H309" s="114">
        <f t="shared" si="3"/>
        <v>1</v>
      </c>
      <c r="I309" s="114">
        <f t="shared" ref="I309:BH309" si="44">1+I40/100</f>
        <v>1</v>
      </c>
      <c r="J309" s="114">
        <f t="shared" si="44"/>
        <v>1</v>
      </c>
      <c r="K309" s="114">
        <f t="shared" si="44"/>
        <v>1</v>
      </c>
      <c r="L309" s="114">
        <f t="shared" si="44"/>
        <v>1</v>
      </c>
      <c r="M309" s="114">
        <f t="shared" si="44"/>
        <v>1</v>
      </c>
      <c r="N309" s="114">
        <f t="shared" si="44"/>
        <v>1</v>
      </c>
      <c r="O309" s="114">
        <f t="shared" si="44"/>
        <v>1</v>
      </c>
      <c r="P309" s="114">
        <f t="shared" si="44"/>
        <v>1</v>
      </c>
      <c r="Q309" s="114">
        <f t="shared" si="44"/>
        <v>1</v>
      </c>
      <c r="R309" s="114">
        <f t="shared" si="44"/>
        <v>1</v>
      </c>
      <c r="S309" s="114">
        <f t="shared" si="44"/>
        <v>1</v>
      </c>
      <c r="T309" s="114">
        <f t="shared" si="44"/>
        <v>1</v>
      </c>
      <c r="U309" s="114">
        <f t="shared" si="44"/>
        <v>1</v>
      </c>
      <c r="V309" s="114">
        <f t="shared" si="44"/>
        <v>1</v>
      </c>
      <c r="W309" s="114">
        <f t="shared" si="44"/>
        <v>1</v>
      </c>
      <c r="X309" s="114">
        <f t="shared" si="44"/>
        <v>1</v>
      </c>
      <c r="Y309" s="114">
        <f t="shared" si="44"/>
        <v>1</v>
      </c>
      <c r="Z309" s="114">
        <f t="shared" si="44"/>
        <v>1.0160133588150679</v>
      </c>
      <c r="AA309" s="114">
        <f t="shared" si="44"/>
        <v>0.98690582559711271</v>
      </c>
      <c r="AB309" s="114">
        <f t="shared" si="44"/>
        <v>1.0063907944784167</v>
      </c>
      <c r="AC309" s="114">
        <f t="shared" si="44"/>
        <v>1.0300845643150276</v>
      </c>
      <c r="AD309" s="114">
        <f t="shared" si="44"/>
        <v>1.0367359591752461</v>
      </c>
      <c r="AE309" s="114">
        <f t="shared" si="44"/>
        <v>1.0185863278232983</v>
      </c>
      <c r="AF309" s="114">
        <f t="shared" si="44"/>
        <v>1.0158547816999177</v>
      </c>
      <c r="AG309" s="114">
        <f t="shared" si="44"/>
        <v>1.0327759624863533</v>
      </c>
      <c r="AH309" s="114">
        <f t="shared" si="44"/>
        <v>1.0433079404200813</v>
      </c>
      <c r="AI309" s="114">
        <f t="shared" si="44"/>
        <v>1.0367462563846015</v>
      </c>
      <c r="AJ309" s="114">
        <f t="shared" si="44"/>
        <v>0.99084183437392259</v>
      </c>
      <c r="AK309" s="114">
        <f t="shared" si="44"/>
        <v>0.99956266992215592</v>
      </c>
      <c r="AL309" s="114">
        <f t="shared" si="44"/>
        <v>0.99874016459138804</v>
      </c>
      <c r="AM309" s="114">
        <f t="shared" si="44"/>
        <v>1.0126975769258721</v>
      </c>
      <c r="AN309" s="114">
        <f t="shared" si="44"/>
        <v>1.0048086644302385</v>
      </c>
      <c r="AO309" s="114">
        <f t="shared" si="44"/>
        <v>1.0054002760486918</v>
      </c>
      <c r="AP309" s="114">
        <f t="shared" si="44"/>
        <v>1.0234014988367215</v>
      </c>
      <c r="AQ309" s="114">
        <f t="shared" si="44"/>
        <v>1.0298989184573122</v>
      </c>
      <c r="AR309" s="114">
        <f t="shared" si="44"/>
        <v>1.0169471983381533</v>
      </c>
      <c r="AS309" s="114">
        <f t="shared" si="44"/>
        <v>1.0393682345267323</v>
      </c>
      <c r="AT309" s="114">
        <f t="shared" si="44"/>
        <v>1.0131242366891366</v>
      </c>
      <c r="AU309" s="114">
        <f t="shared" si="44"/>
        <v>1.0016261290240254</v>
      </c>
      <c r="AV309" s="114">
        <f t="shared" si="44"/>
        <v>1.0003957656774347</v>
      </c>
      <c r="AW309" s="114">
        <f t="shared" si="44"/>
        <v>1.0277622350049076</v>
      </c>
      <c r="AX309" s="114">
        <f t="shared" si="44"/>
        <v>1.0311524552972648</v>
      </c>
      <c r="AY309" s="114">
        <f t="shared" si="44"/>
        <v>1.0398863422067917</v>
      </c>
      <c r="AZ309" s="114">
        <f t="shared" si="44"/>
        <v>1.0411187781207605</v>
      </c>
      <c r="BA309" s="114">
        <f t="shared" si="44"/>
        <v>1.0215470186113489</v>
      </c>
      <c r="BB309" s="114">
        <f t="shared" si="44"/>
        <v>0.9777789287902553</v>
      </c>
      <c r="BC309" s="114">
        <f t="shared" si="44"/>
        <v>1.0300269910775171</v>
      </c>
      <c r="BD309" s="114">
        <f t="shared" si="44"/>
        <v>1.0169280849515039</v>
      </c>
      <c r="BE309" s="114">
        <f t="shared" si="44"/>
        <v>1.0100602409742663</v>
      </c>
      <c r="BF309" s="114">
        <f t="shared" si="44"/>
        <v>1.0185203975735246</v>
      </c>
      <c r="BG309" s="114">
        <f t="shared" si="44"/>
        <v>1.0244921809651646</v>
      </c>
      <c r="BH309" s="114">
        <f t="shared" si="44"/>
        <v>1.0122638435945626</v>
      </c>
      <c r="BI309" s="114">
        <f t="shared" si="2"/>
        <v>1.0137588449583828</v>
      </c>
      <c r="BJ309" s="114">
        <f t="shared" si="15"/>
        <v>1.0108679221938421</v>
      </c>
    </row>
    <row r="310" spans="1:63" ht="15">
      <c r="A310" s="282" t="s">
        <v>197</v>
      </c>
      <c r="B310" s="282" t="s">
        <v>429</v>
      </c>
      <c r="C310" s="282" t="s">
        <v>639</v>
      </c>
      <c r="D310" s="282" t="s">
        <v>641</v>
      </c>
      <c r="E310" s="114">
        <f t="shared" si="3"/>
        <v>1</v>
      </c>
      <c r="F310" s="114">
        <f t="shared" si="3"/>
        <v>1</v>
      </c>
      <c r="G310" s="114">
        <f t="shared" si="3"/>
        <v>1</v>
      </c>
      <c r="H310" s="114">
        <f t="shared" si="3"/>
        <v>1</v>
      </c>
      <c r="I310" s="114">
        <f t="shared" ref="I310:BH310" si="45">1+I41/100</f>
        <v>1</v>
      </c>
      <c r="J310" s="114">
        <f t="shared" si="45"/>
        <v>1</v>
      </c>
      <c r="K310" s="114">
        <f t="shared" si="45"/>
        <v>1</v>
      </c>
      <c r="L310" s="114">
        <f t="shared" si="45"/>
        <v>1</v>
      </c>
      <c r="M310" s="114">
        <f t="shared" si="45"/>
        <v>1</v>
      </c>
      <c r="N310" s="114">
        <f t="shared" si="45"/>
        <v>1</v>
      </c>
      <c r="O310" s="114">
        <f t="shared" si="45"/>
        <v>1</v>
      </c>
      <c r="P310" s="114">
        <f t="shared" si="45"/>
        <v>1</v>
      </c>
      <c r="Q310" s="114">
        <f t="shared" si="45"/>
        <v>1</v>
      </c>
      <c r="R310" s="114">
        <f t="shared" si="45"/>
        <v>1</v>
      </c>
      <c r="S310" s="114">
        <f t="shared" si="45"/>
        <v>1</v>
      </c>
      <c r="T310" s="114">
        <f t="shared" si="45"/>
        <v>1</v>
      </c>
      <c r="U310" s="114">
        <f t="shared" si="45"/>
        <v>1</v>
      </c>
      <c r="V310" s="114">
        <f t="shared" si="45"/>
        <v>1</v>
      </c>
      <c r="W310" s="114">
        <f t="shared" si="45"/>
        <v>1</v>
      </c>
      <c r="X310" s="114">
        <f t="shared" si="45"/>
        <v>1</v>
      </c>
      <c r="Y310" s="114">
        <f t="shared" si="45"/>
        <v>1</v>
      </c>
      <c r="Z310" s="114">
        <f t="shared" si="45"/>
        <v>1</v>
      </c>
      <c r="AA310" s="114">
        <f t="shared" si="45"/>
        <v>1</v>
      </c>
      <c r="AB310" s="114">
        <f t="shared" si="45"/>
        <v>1</v>
      </c>
      <c r="AC310" s="114">
        <f t="shared" si="45"/>
        <v>1</v>
      </c>
      <c r="AD310" s="114">
        <f t="shared" si="45"/>
        <v>1</v>
      </c>
      <c r="AE310" s="114">
        <f t="shared" si="45"/>
        <v>1</v>
      </c>
      <c r="AF310" s="114">
        <f t="shared" si="45"/>
        <v>1</v>
      </c>
      <c r="AG310" s="114">
        <f t="shared" si="45"/>
        <v>1</v>
      </c>
      <c r="AH310" s="114">
        <f t="shared" si="45"/>
        <v>1</v>
      </c>
      <c r="AI310" s="114">
        <f t="shared" si="45"/>
        <v>1</v>
      </c>
      <c r="AJ310" s="114">
        <f t="shared" si="45"/>
        <v>1</v>
      </c>
      <c r="AK310" s="114">
        <f t="shared" si="45"/>
        <v>1</v>
      </c>
      <c r="AL310" s="114">
        <f t="shared" si="45"/>
        <v>1</v>
      </c>
      <c r="AM310" s="114">
        <f t="shared" si="45"/>
        <v>1</v>
      </c>
      <c r="AN310" s="114">
        <f t="shared" si="45"/>
        <v>1</v>
      </c>
      <c r="AO310" s="114">
        <f t="shared" si="45"/>
        <v>1</v>
      </c>
      <c r="AP310" s="114">
        <f t="shared" si="45"/>
        <v>1</v>
      </c>
      <c r="AQ310" s="114">
        <f t="shared" si="45"/>
        <v>1</v>
      </c>
      <c r="AR310" s="114">
        <f t="shared" si="45"/>
        <v>1.0377026367469688</v>
      </c>
      <c r="AS310" s="114">
        <f t="shared" si="45"/>
        <v>1.0582664146877514</v>
      </c>
      <c r="AT310" s="114">
        <f t="shared" si="45"/>
        <v>0.98487038739724564</v>
      </c>
      <c r="AU310" s="114">
        <f t="shared" si="45"/>
        <v>0.98367793402388604</v>
      </c>
      <c r="AV310" s="114">
        <f t="shared" si="45"/>
        <v>0.96797843057951694</v>
      </c>
      <c r="AW310" s="114">
        <f t="shared" si="45"/>
        <v>1.0022419739629644</v>
      </c>
      <c r="AX310" s="114">
        <f t="shared" si="45"/>
        <v>1.0137773415696212</v>
      </c>
      <c r="AY310" s="114">
        <f t="shared" si="45"/>
        <v>1.0488229936411699</v>
      </c>
      <c r="AZ310" s="114">
        <f t="shared" si="45"/>
        <v>1.0589832966146941</v>
      </c>
      <c r="BA310" s="114">
        <f t="shared" si="45"/>
        <v>1</v>
      </c>
      <c r="BB310" s="114">
        <f t="shared" si="45"/>
        <v>1</v>
      </c>
      <c r="BC310" s="114">
        <f t="shared" si="45"/>
        <v>1</v>
      </c>
      <c r="BD310" s="114">
        <f t="shared" si="45"/>
        <v>1</v>
      </c>
      <c r="BE310" s="114">
        <f t="shared" si="45"/>
        <v>1</v>
      </c>
      <c r="BF310" s="114">
        <f t="shared" si="45"/>
        <v>1</v>
      </c>
      <c r="BG310" s="114">
        <f t="shared" si="45"/>
        <v>1</v>
      </c>
      <c r="BH310" s="114">
        <f t="shared" si="45"/>
        <v>1</v>
      </c>
      <c r="BI310" s="114">
        <f t="shared" si="2"/>
        <v>1</v>
      </c>
      <c r="BJ310" s="114">
        <f t="shared" si="15"/>
        <v>1</v>
      </c>
    </row>
    <row r="311" spans="1:63" ht="15">
      <c r="A311" s="282" t="s">
        <v>132</v>
      </c>
      <c r="B311" s="282" t="s">
        <v>430</v>
      </c>
      <c r="C311" s="282" t="s">
        <v>639</v>
      </c>
      <c r="D311" s="282" t="s">
        <v>641</v>
      </c>
      <c r="E311" s="114">
        <f t="shared" si="3"/>
        <v>1</v>
      </c>
      <c r="F311" s="114">
        <f t="shared" si="3"/>
        <v>1.0524527188577721</v>
      </c>
      <c r="G311" s="114">
        <f t="shared" si="3"/>
        <v>1.0402668562467936</v>
      </c>
      <c r="H311" s="114">
        <f t="shared" si="3"/>
        <v>1.0584014013697538</v>
      </c>
      <c r="I311" s="114">
        <f t="shared" ref="I311:BH311" si="46">1+I42/100</f>
        <v>1.0255722054231922</v>
      </c>
      <c r="J311" s="114">
        <f t="shared" si="46"/>
        <v>1.0095027250526605</v>
      </c>
      <c r="K311" s="114">
        <f t="shared" si="46"/>
        <v>1.1123624245300907</v>
      </c>
      <c r="L311" s="114">
        <f t="shared" si="46"/>
        <v>1.0361599985502656</v>
      </c>
      <c r="M311" s="114">
        <f t="shared" si="46"/>
        <v>1.0359201332908736</v>
      </c>
      <c r="N311" s="114">
        <f t="shared" si="46"/>
        <v>1.0393798327923391</v>
      </c>
      <c r="O311" s="114">
        <f t="shared" si="46"/>
        <v>1.0182896697107342</v>
      </c>
      <c r="P311" s="114">
        <f t="shared" si="46"/>
        <v>1.0942268621200233</v>
      </c>
      <c r="Q311" s="114">
        <f t="shared" si="46"/>
        <v>0.98980052205117675</v>
      </c>
      <c r="R311" s="114">
        <f t="shared" si="46"/>
        <v>0.94970751645062668</v>
      </c>
      <c r="S311" s="114">
        <f t="shared" si="46"/>
        <v>1.0238214933228407</v>
      </c>
      <c r="T311" s="114">
        <f t="shared" si="46"/>
        <v>0.87087898947841547</v>
      </c>
      <c r="U311" s="114">
        <f t="shared" si="46"/>
        <v>1.0383258400873092</v>
      </c>
      <c r="V311" s="114">
        <f t="shared" si="46"/>
        <v>1.1044468637530878</v>
      </c>
      <c r="W311" s="114">
        <f t="shared" si="46"/>
        <v>1.0770110360502387</v>
      </c>
      <c r="X311" s="114">
        <f t="shared" si="46"/>
        <v>1.0841830468602054</v>
      </c>
      <c r="Y311" s="114">
        <f t="shared" si="46"/>
        <v>1.0798662075742482</v>
      </c>
      <c r="Z311" s="114">
        <f t="shared" si="46"/>
        <v>1.065253703654798</v>
      </c>
      <c r="AA311" s="114">
        <f t="shared" si="46"/>
        <v>0.88985694939161009</v>
      </c>
      <c r="AB311" s="114">
        <f t="shared" si="46"/>
        <v>0.94982579475151629</v>
      </c>
      <c r="AC311" s="114">
        <f t="shared" si="46"/>
        <v>1.0410368324170109</v>
      </c>
      <c r="AD311" s="114">
        <f t="shared" si="46"/>
        <v>1.0400991620181228</v>
      </c>
      <c r="AE311" s="114">
        <f t="shared" si="46"/>
        <v>1.053776923222373</v>
      </c>
      <c r="AF311" s="114">
        <f t="shared" si="46"/>
        <v>1.0646046852848676</v>
      </c>
      <c r="AG311" s="114">
        <f t="shared" si="46"/>
        <v>1.0734511045469792</v>
      </c>
      <c r="AH311" s="114">
        <f t="shared" si="46"/>
        <v>1.0992338289712409</v>
      </c>
      <c r="AI311" s="114">
        <f t="shared" si="46"/>
        <v>1.0333356547272083</v>
      </c>
      <c r="AJ311" s="114">
        <f t="shared" si="46"/>
        <v>1.0780439218641014</v>
      </c>
      <c r="AK311" s="114">
        <f t="shared" si="46"/>
        <v>1.1116670773388859</v>
      </c>
      <c r="AL311" s="114">
        <f t="shared" si="46"/>
        <v>1.0658878382654489</v>
      </c>
      <c r="AM311" s="114">
        <f t="shared" si="46"/>
        <v>1.0503019797742308</v>
      </c>
      <c r="AN311" s="114">
        <f t="shared" si="46"/>
        <v>1.0893329586945268</v>
      </c>
      <c r="AO311" s="114">
        <f t="shared" si="46"/>
        <v>1.068029165957769</v>
      </c>
      <c r="AP311" s="114">
        <f t="shared" si="46"/>
        <v>1.0742788980789015</v>
      </c>
      <c r="AQ311" s="114">
        <f t="shared" si="46"/>
        <v>1.0432457949685634</v>
      </c>
      <c r="AR311" s="114">
        <f t="shared" si="46"/>
        <v>0.99587903832966906</v>
      </c>
      <c r="AS311" s="114">
        <f t="shared" si="46"/>
        <v>1.0532693841912362</v>
      </c>
      <c r="AT311" s="114">
        <f t="shared" si="46"/>
        <v>1.033030473125087</v>
      </c>
      <c r="AU311" s="114">
        <f t="shared" si="46"/>
        <v>1.031069705322706</v>
      </c>
      <c r="AV311" s="114">
        <f t="shared" si="46"/>
        <v>1.0409104768470421</v>
      </c>
      <c r="AW311" s="114">
        <f t="shared" si="46"/>
        <v>1.0720953970945035</v>
      </c>
      <c r="AX311" s="114">
        <f t="shared" si="46"/>
        <v>1.0574283048945117</v>
      </c>
      <c r="AY311" s="114">
        <f t="shared" si="46"/>
        <v>1.0631717634314715</v>
      </c>
      <c r="AZ311" s="114">
        <f t="shared" si="46"/>
        <v>1.0490532450356156</v>
      </c>
      <c r="BA311" s="114">
        <f t="shared" si="46"/>
        <v>1.0352953055326517</v>
      </c>
      <c r="BB311" s="114">
        <f t="shared" si="46"/>
        <v>0.984357605570093</v>
      </c>
      <c r="BC311" s="114">
        <f t="shared" si="46"/>
        <v>1.0584417729578997</v>
      </c>
      <c r="BD311" s="114">
        <f t="shared" si="46"/>
        <v>1.0611091882913644</v>
      </c>
      <c r="BE311" s="114">
        <f t="shared" si="46"/>
        <v>1.0531862800041416</v>
      </c>
      <c r="BF311" s="114">
        <f t="shared" si="46"/>
        <v>1.0404500429809616</v>
      </c>
      <c r="BG311" s="114">
        <f t="shared" si="46"/>
        <v>1.0176673978374835</v>
      </c>
      <c r="BH311" s="114">
        <f t="shared" si="46"/>
        <v>1.0230525713839251</v>
      </c>
      <c r="BI311" s="114">
        <f t="shared" si="2"/>
        <v>1.0126586760300136</v>
      </c>
      <c r="BJ311" s="114">
        <f t="shared" si="15"/>
        <v>1.0148990600446166</v>
      </c>
      <c r="BK311" s="114">
        <f t="shared" si="15"/>
        <v>1.034</v>
      </c>
    </row>
    <row r="312" spans="1:63" ht="15">
      <c r="A312" s="282" t="s">
        <v>142</v>
      </c>
      <c r="B312" s="282" t="s">
        <v>431</v>
      </c>
      <c r="C312" s="282" t="s">
        <v>639</v>
      </c>
      <c r="D312" s="282" t="s">
        <v>641</v>
      </c>
      <c r="E312" s="114">
        <f t="shared" si="3"/>
        <v>1</v>
      </c>
      <c r="F312" s="114">
        <f t="shared" si="3"/>
        <v>0.7272999999605394</v>
      </c>
      <c r="G312" s="114">
        <f t="shared" si="3"/>
        <v>0.94420000009864002</v>
      </c>
      <c r="H312" s="114">
        <f t="shared" si="3"/>
        <v>1.1029999999527582</v>
      </c>
      <c r="I312" s="114">
        <f t="shared" ref="I312:BH312" si="47">1+I43/100</f>
        <v>1.1817999999420199</v>
      </c>
      <c r="J312" s="114">
        <f t="shared" si="47"/>
        <v>1.1695000000249605</v>
      </c>
      <c r="K312" s="114">
        <f t="shared" si="47"/>
        <v>1.1065000000417358</v>
      </c>
      <c r="L312" s="114">
        <f t="shared" si="47"/>
        <v>0.94229999995774927</v>
      </c>
      <c r="M312" s="114">
        <f t="shared" si="47"/>
        <v>0.95900000007858566</v>
      </c>
      <c r="N312" s="114">
        <f t="shared" si="47"/>
        <v>1.1693999999610922</v>
      </c>
      <c r="O312" s="114">
        <f t="shared" si="47"/>
        <v>1.1929999999625602</v>
      </c>
      <c r="P312" s="114">
        <f t="shared" si="47"/>
        <v>1.0706000000335181</v>
      </c>
      <c r="Q312" s="114">
        <f t="shared" si="47"/>
        <v>1.0380999999825444</v>
      </c>
      <c r="R312" s="114">
        <f t="shared" si="47"/>
        <v>1.077600000016445</v>
      </c>
      <c r="S312" s="114">
        <f t="shared" si="47"/>
        <v>1.0231000000049113</v>
      </c>
      <c r="T312" s="114">
        <f t="shared" si="47"/>
        <v>1.0872000000047513</v>
      </c>
      <c r="U312" s="114">
        <f t="shared" si="47"/>
        <v>0.98429999997249329</v>
      </c>
      <c r="V312" s="114">
        <f t="shared" si="47"/>
        <v>1.0756999999917167</v>
      </c>
      <c r="W312" s="114">
        <f t="shared" si="47"/>
        <v>1.1166664400328934</v>
      </c>
      <c r="X312" s="114">
        <f t="shared" si="47"/>
        <v>1.0760000000000034</v>
      </c>
      <c r="Y312" s="114">
        <f t="shared" si="47"/>
        <v>1.0780669144981401</v>
      </c>
      <c r="Z312" s="114">
        <f t="shared" si="47"/>
        <v>1.0517241379310338</v>
      </c>
      <c r="AA312" s="114">
        <f t="shared" si="47"/>
        <v>1.089344262295084</v>
      </c>
      <c r="AB312" s="114">
        <f t="shared" si="47"/>
        <v>1.1083521444695243</v>
      </c>
      <c r="AC312" s="114">
        <f t="shared" si="47"/>
        <v>1.1513917175831643</v>
      </c>
      <c r="AD312" s="114">
        <f t="shared" si="47"/>
        <v>1.1344339622641517</v>
      </c>
      <c r="AE312" s="114">
        <f t="shared" si="47"/>
        <v>1.0893970893970877</v>
      </c>
      <c r="AF312" s="114">
        <f t="shared" si="47"/>
        <v>1.1168893129770996</v>
      </c>
      <c r="AG312" s="114">
        <f t="shared" si="47"/>
        <v>1.1123451516445964</v>
      </c>
      <c r="AH312" s="114">
        <f t="shared" si="47"/>
        <v>1.0418586789554525</v>
      </c>
      <c r="AI312" s="114">
        <f t="shared" si="47"/>
        <v>1.0390711389605614</v>
      </c>
      <c r="AJ312" s="114">
        <f t="shared" si="47"/>
        <v>1.0929407591344449</v>
      </c>
      <c r="AK312" s="114">
        <f t="shared" si="47"/>
        <v>1.1421616358325213</v>
      </c>
      <c r="AL312" s="114">
        <f t="shared" si="47"/>
        <v>1.1386757601591366</v>
      </c>
      <c r="AM312" s="114">
        <f t="shared" si="47"/>
        <v>1.1305215872223653</v>
      </c>
      <c r="AN312" s="114">
        <f t="shared" si="47"/>
        <v>1.1094922737306843</v>
      </c>
      <c r="AO312" s="114">
        <f t="shared" si="47"/>
        <v>1.0992837246319103</v>
      </c>
      <c r="AP312" s="114">
        <f t="shared" si="47"/>
        <v>1.0923076923076909</v>
      </c>
      <c r="AQ312" s="114">
        <f t="shared" si="47"/>
        <v>1.0783761391880728</v>
      </c>
      <c r="AR312" s="114">
        <f t="shared" si="47"/>
        <v>1.0766748617086637</v>
      </c>
      <c r="AS312" s="114">
        <f t="shared" si="47"/>
        <v>1.0849150849150835</v>
      </c>
      <c r="AT312" s="114">
        <f t="shared" si="47"/>
        <v>1.0833991054985566</v>
      </c>
      <c r="AU312" s="114">
        <f t="shared" si="47"/>
        <v>1.0913064594463338</v>
      </c>
      <c r="AV312" s="114">
        <f t="shared" si="47"/>
        <v>1.1003560302625677</v>
      </c>
      <c r="AW312" s="114">
        <f t="shared" si="47"/>
        <v>1.1011122345803874</v>
      </c>
      <c r="AX312" s="114">
        <f t="shared" si="47"/>
        <v>1.1139577594123038</v>
      </c>
      <c r="AY312" s="114">
        <f t="shared" si="47"/>
        <v>1.1271947902069084</v>
      </c>
      <c r="AZ312" s="114">
        <f t="shared" si="47"/>
        <v>1.14231388035688</v>
      </c>
      <c r="BA312" s="114">
        <f t="shared" si="47"/>
        <v>1.0965428937259927</v>
      </c>
      <c r="BB312" s="114">
        <f t="shared" si="47"/>
        <v>1.0939981317141536</v>
      </c>
      <c r="BC312" s="114">
        <f t="shared" si="47"/>
        <v>1.1063614046322976</v>
      </c>
      <c r="BD312" s="114">
        <f t="shared" si="47"/>
        <v>1.095364430080555</v>
      </c>
      <c r="BE312" s="114">
        <f t="shared" si="47"/>
        <v>1.0785626211026953</v>
      </c>
      <c r="BF312" s="114">
        <f t="shared" si="47"/>
        <v>1.0775763514617025</v>
      </c>
      <c r="BG312" s="114">
        <f t="shared" si="47"/>
        <v>1.0729766595938155</v>
      </c>
      <c r="BH312" s="114">
        <f t="shared" si="47"/>
        <v>1.0690020481672438</v>
      </c>
      <c r="BI312" s="114">
        <f t="shared" si="2"/>
        <v>1.0669999999999993</v>
      </c>
      <c r="BJ312" s="114">
        <f t="shared" si="15"/>
        <v>1.0690000000000013</v>
      </c>
      <c r="BK312" s="114">
        <f t="shared" si="15"/>
        <v>1.0660000000000001</v>
      </c>
    </row>
    <row r="313" spans="1:63" ht="15">
      <c r="A313" s="282" t="s">
        <v>198</v>
      </c>
      <c r="B313" s="282" t="s">
        <v>432</v>
      </c>
      <c r="C313" s="282" t="s">
        <v>639</v>
      </c>
      <c r="D313" s="282" t="s">
        <v>641</v>
      </c>
      <c r="E313" s="114">
        <f t="shared" si="3"/>
        <v>1</v>
      </c>
      <c r="F313" s="114">
        <f t="shared" si="3"/>
        <v>1.0993255515642173</v>
      </c>
      <c r="G313" s="114">
        <f t="shared" si="3"/>
        <v>1.0122699448956192</v>
      </c>
      <c r="H313" s="114">
        <f t="shared" si="3"/>
        <v>1.1449035586492293</v>
      </c>
      <c r="I313" s="114">
        <f t="shared" ref="I313:BH313" si="48">1+I44/100</f>
        <v>1.1761308783004372</v>
      </c>
      <c r="J313" s="114">
        <f t="shared" si="48"/>
        <v>0.96890345726846194</v>
      </c>
      <c r="K313" s="114">
        <f t="shared" si="48"/>
        <v>1.1157735968730083</v>
      </c>
      <c r="L313" s="114">
        <f t="shared" si="48"/>
        <v>1.0459815178481255</v>
      </c>
      <c r="M313" s="114">
        <f t="shared" si="48"/>
        <v>1.125482486400079</v>
      </c>
      <c r="N313" s="114">
        <f t="shared" si="48"/>
        <v>1.0953921877104176</v>
      </c>
      <c r="O313" s="114">
        <f t="shared" si="48"/>
        <v>1.103750318434126</v>
      </c>
      <c r="P313" s="114">
        <f t="shared" si="48"/>
        <v>1.0945663766136517</v>
      </c>
      <c r="Q313" s="114">
        <f t="shared" si="48"/>
        <v>1.0423662501230653</v>
      </c>
      <c r="R313" s="114">
        <f t="shared" si="48"/>
        <v>1.0593919753581309</v>
      </c>
      <c r="S313" s="114">
        <f t="shared" si="48"/>
        <v>1.0432738085735422</v>
      </c>
      <c r="T313" s="114">
        <f t="shared" si="48"/>
        <v>1.0825288636878625</v>
      </c>
      <c r="U313" s="114">
        <f t="shared" si="48"/>
        <v>1.1291639743794473</v>
      </c>
      <c r="V313" s="114">
        <f t="shared" si="48"/>
        <v>1.0731445915523175</v>
      </c>
      <c r="W313" s="114">
        <f t="shared" si="48"/>
        <v>1.1090945364760683</v>
      </c>
      <c r="X313" s="114">
        <f t="shared" si="48"/>
        <v>1.0239440746438651</v>
      </c>
      <c r="Y313" s="114">
        <f t="shared" si="48"/>
        <v>0.89042302733980006</v>
      </c>
      <c r="Z313" s="114">
        <f t="shared" si="48"/>
        <v>1.0350049890744015</v>
      </c>
      <c r="AA313" s="114">
        <f t="shared" si="48"/>
        <v>1.0020082235163859</v>
      </c>
      <c r="AB313" s="114">
        <f t="shared" si="48"/>
        <v>0.96099759557760212</v>
      </c>
      <c r="AC313" s="114">
        <f t="shared" si="48"/>
        <v>0.97298738565779541</v>
      </c>
      <c r="AD313" s="114">
        <f t="shared" si="48"/>
        <v>1.0450122317521546</v>
      </c>
      <c r="AE313" s="114">
        <f t="shared" si="48"/>
        <v>1.0325934876734546</v>
      </c>
      <c r="AF313" s="114">
        <f t="shared" si="48"/>
        <v>0.99651027090565347</v>
      </c>
      <c r="AG313" s="114">
        <f t="shared" si="48"/>
        <v>1.0113648396352051</v>
      </c>
      <c r="AH313" s="114">
        <f t="shared" si="48"/>
        <v>1.0294800494496876</v>
      </c>
      <c r="AI313" s="114">
        <f t="shared" si="48"/>
        <v>0.98904091588845733</v>
      </c>
      <c r="AJ313" s="114">
        <f t="shared" si="48"/>
        <v>1.0004092516873559</v>
      </c>
      <c r="AK313" s="114">
        <f t="shared" si="48"/>
        <v>0.9975543938782071</v>
      </c>
      <c r="AL313" s="114">
        <f t="shared" si="48"/>
        <v>0.99807514899954608</v>
      </c>
      <c r="AM313" s="114">
        <f t="shared" si="48"/>
        <v>1.0081120668466004</v>
      </c>
      <c r="AN313" s="114">
        <f t="shared" si="48"/>
        <v>1.0712574472417296</v>
      </c>
      <c r="AO313" s="114">
        <f t="shared" si="48"/>
        <v>1.0772932742209995</v>
      </c>
      <c r="AP313" s="114">
        <f t="shared" si="48"/>
        <v>1.037435531440301</v>
      </c>
      <c r="AQ313" s="114">
        <f t="shared" si="48"/>
        <v>1.0493067962768323</v>
      </c>
      <c r="AR313" s="114">
        <f t="shared" si="48"/>
        <v>1.0161752744311248</v>
      </c>
      <c r="AS313" s="114">
        <f t="shared" si="48"/>
        <v>0.97931599943217673</v>
      </c>
      <c r="AT313" s="114">
        <f t="shared" si="48"/>
        <v>1.0012137191512365</v>
      </c>
      <c r="AU313" s="114">
        <f t="shared" si="48"/>
        <v>0.98332357862068842</v>
      </c>
      <c r="AV313" s="114">
        <f t="shared" si="48"/>
        <v>0.98640464057027355</v>
      </c>
      <c r="AW313" s="114">
        <f t="shared" si="48"/>
        <v>1.0123177283997176</v>
      </c>
      <c r="AX313" s="114">
        <f t="shared" si="48"/>
        <v>1.0172124736731734</v>
      </c>
      <c r="AY313" s="114">
        <f t="shared" si="48"/>
        <v>1.0151584236363407</v>
      </c>
      <c r="AZ313" s="114">
        <f t="shared" si="48"/>
        <v>1.0176503678370024</v>
      </c>
      <c r="BA313" s="114">
        <f t="shared" si="48"/>
        <v>1.0254284147624235</v>
      </c>
      <c r="BB313" s="114">
        <f t="shared" si="48"/>
        <v>1.0325145371867601</v>
      </c>
      <c r="BC313" s="114">
        <f t="shared" si="48"/>
        <v>1.0201763859205302</v>
      </c>
      <c r="BD313" s="114">
        <f t="shared" si="48"/>
        <v>0.95612745211714756</v>
      </c>
      <c r="BE313" s="114">
        <f t="shared" si="48"/>
        <v>1.1070650410308318</v>
      </c>
      <c r="BF313" s="114">
        <f t="shared" si="48"/>
        <v>1.0888942130172925</v>
      </c>
      <c r="BG313" s="114">
        <f t="shared" si="48"/>
        <v>1.0879407739034324</v>
      </c>
      <c r="BH313" s="114">
        <f t="shared" si="48"/>
        <v>1.0884286544168236</v>
      </c>
      <c r="BI313" s="114">
        <f t="shared" si="2"/>
        <v>1.0834211309645272</v>
      </c>
      <c r="BJ313" s="114">
        <f t="shared" si="15"/>
        <v>1.0779700562748844</v>
      </c>
    </row>
    <row r="314" spans="1:63" ht="15">
      <c r="A314" s="282" t="s">
        <v>199</v>
      </c>
      <c r="B314" s="282" t="s">
        <v>433</v>
      </c>
      <c r="C314" s="282" t="s">
        <v>639</v>
      </c>
      <c r="D314" s="282" t="s">
        <v>641</v>
      </c>
      <c r="E314" s="114">
        <f t="shared" si="3"/>
        <v>1</v>
      </c>
      <c r="F314" s="114">
        <f t="shared" si="3"/>
        <v>1.011836808117073</v>
      </c>
      <c r="G314" s="114">
        <f t="shared" si="3"/>
        <v>1.0304155905100836</v>
      </c>
      <c r="H314" s="114">
        <f t="shared" si="3"/>
        <v>1.0374255032024204</v>
      </c>
      <c r="I314" s="114">
        <f t="shared" ref="I314:BH314" si="49">1+I45/100</f>
        <v>1.0354715969576544</v>
      </c>
      <c r="J314" s="114">
        <f t="shared" si="49"/>
        <v>1.0202605371473776</v>
      </c>
      <c r="K314" s="114">
        <f t="shared" si="49"/>
        <v>1.0461495562069085</v>
      </c>
      <c r="L314" s="114">
        <f t="shared" si="49"/>
        <v>0.89087934409599145</v>
      </c>
      <c r="M314" s="114">
        <f t="shared" si="49"/>
        <v>1.0634632385552487</v>
      </c>
      <c r="N314" s="114">
        <f t="shared" si="49"/>
        <v>1.0490147952264008</v>
      </c>
      <c r="O314" s="114">
        <f t="shared" si="49"/>
        <v>1.0309206823596759</v>
      </c>
      <c r="P314" s="114">
        <f t="shared" si="49"/>
        <v>1.0347970781666607</v>
      </c>
      <c r="Q314" s="114">
        <f t="shared" si="49"/>
        <v>1.0267384329241247</v>
      </c>
      <c r="R314" s="114">
        <f t="shared" si="49"/>
        <v>1.0535568077795112</v>
      </c>
      <c r="S314" s="114">
        <f t="shared" si="49"/>
        <v>1.1073426225941205</v>
      </c>
      <c r="T314" s="114">
        <f t="shared" si="49"/>
        <v>1.1124505877470465</v>
      </c>
      <c r="U314" s="114">
        <f t="shared" si="49"/>
        <v>0.94504861603249068</v>
      </c>
      <c r="V314" s="114">
        <f t="shared" si="49"/>
        <v>1.1373987152303879</v>
      </c>
      <c r="W314" s="114">
        <f t="shared" si="49"/>
        <v>1.2200300492299774</v>
      </c>
      <c r="X314" s="114">
        <f t="shared" si="49"/>
        <v>1.0603511877326715</v>
      </c>
      <c r="Y314" s="114">
        <f t="shared" si="49"/>
        <v>0.98034708331162923</v>
      </c>
      <c r="Z314" s="114">
        <f t="shared" si="49"/>
        <v>1.1708268224875407</v>
      </c>
      <c r="AA314" s="114">
        <f t="shared" si="49"/>
        <v>1.075162026055376</v>
      </c>
      <c r="AB314" s="114">
        <f t="shared" si="49"/>
        <v>1.0686683056611419</v>
      </c>
      <c r="AC314" s="114">
        <f t="shared" si="49"/>
        <v>1.074745725430174</v>
      </c>
      <c r="AD314" s="114">
        <f t="shared" si="49"/>
        <v>1.080631616718716</v>
      </c>
      <c r="AE314" s="114">
        <f t="shared" si="49"/>
        <v>1.0677166308049779</v>
      </c>
      <c r="AF314" s="114">
        <f t="shared" si="49"/>
        <v>0.9785334978808079</v>
      </c>
      <c r="AG314" s="114">
        <f t="shared" si="49"/>
        <v>0.92176368024935607</v>
      </c>
      <c r="AH314" s="114">
        <f t="shared" si="49"/>
        <v>0.98180879487476924</v>
      </c>
      <c r="AI314" s="114">
        <f t="shared" si="49"/>
        <v>0.93894302353917325</v>
      </c>
      <c r="AJ314" s="114">
        <f t="shared" si="49"/>
        <v>0.96191400627548529</v>
      </c>
      <c r="AK314" s="114">
        <f t="shared" si="49"/>
        <v>0.96899996789209286</v>
      </c>
      <c r="AL314" s="114">
        <f t="shared" si="49"/>
        <v>0.92067933425434267</v>
      </c>
      <c r="AM314" s="114">
        <f t="shared" si="49"/>
        <v>1.0212393544360736</v>
      </c>
      <c r="AN314" s="114">
        <f t="shared" si="49"/>
        <v>1.034697921483269</v>
      </c>
      <c r="AO314" s="114">
        <f t="shared" si="49"/>
        <v>1.0436108651788505</v>
      </c>
      <c r="AP314" s="114">
        <f t="shared" si="49"/>
        <v>1.0523132070868648</v>
      </c>
      <c r="AQ314" s="114">
        <f t="shared" si="49"/>
        <v>1.0450229124101835</v>
      </c>
      <c r="AR314" s="114">
        <f t="shared" si="49"/>
        <v>1.0429201694525005</v>
      </c>
      <c r="AS314" s="114">
        <f t="shared" si="49"/>
        <v>1.0355337436416128</v>
      </c>
      <c r="AT314" s="114">
        <f t="shared" si="49"/>
        <v>1.0436808424217001</v>
      </c>
      <c r="AU314" s="114">
        <f t="shared" si="49"/>
        <v>1.0423720367718512</v>
      </c>
      <c r="AV314" s="114">
        <f t="shared" si="49"/>
        <v>1.0456719525637388</v>
      </c>
      <c r="AW314" s="114">
        <f t="shared" si="49"/>
        <v>1.0678095592377317</v>
      </c>
      <c r="AX314" s="114">
        <f t="shared" si="49"/>
        <v>1.0202066230714679</v>
      </c>
      <c r="AY314" s="114">
        <f t="shared" si="49"/>
        <v>1.0345766879254916</v>
      </c>
      <c r="AZ314" s="114">
        <f t="shared" si="49"/>
        <v>1.0490220173244047</v>
      </c>
      <c r="BA314" s="114">
        <f t="shared" si="49"/>
        <v>1.0348880091903692</v>
      </c>
      <c r="BB314" s="114">
        <f t="shared" si="49"/>
        <v>1.0219866410193432</v>
      </c>
      <c r="BC314" s="114">
        <f t="shared" si="49"/>
        <v>1.0342250764115439</v>
      </c>
      <c r="BD314" s="114">
        <f t="shared" si="49"/>
        <v>1.0412927716056968</v>
      </c>
      <c r="BE314" s="114">
        <f t="shared" si="49"/>
        <v>1.0454326501566735</v>
      </c>
      <c r="BF314" s="114">
        <f t="shared" si="49"/>
        <v>1.0540426570971735</v>
      </c>
      <c r="BG314" s="114">
        <f t="shared" si="49"/>
        <v>1.0588405932668046</v>
      </c>
      <c r="BH314" s="114">
        <f t="shared" si="49"/>
        <v>1.056514637436283</v>
      </c>
      <c r="BI314" s="114">
        <f t="shared" si="2"/>
        <v>1.0445045326629905</v>
      </c>
      <c r="BJ314" s="114">
        <f t="shared" si="15"/>
        <v>1.0317708470588063</v>
      </c>
    </row>
    <row r="315" spans="1:63" ht="15">
      <c r="A315" s="282" t="s">
        <v>389</v>
      </c>
      <c r="B315" s="282" t="s">
        <v>635</v>
      </c>
      <c r="C315" s="282" t="s">
        <v>639</v>
      </c>
      <c r="D315" s="282" t="s">
        <v>641</v>
      </c>
      <c r="E315" s="114">
        <f t="shared" si="3"/>
        <v>1</v>
      </c>
      <c r="F315" s="114">
        <f t="shared" si="3"/>
        <v>0.89148623916366343</v>
      </c>
      <c r="G315" s="114">
        <f t="shared" si="3"/>
        <v>1.212006975148133</v>
      </c>
      <c r="H315" s="114">
        <f t="shared" si="3"/>
        <v>1.0521399013434898</v>
      </c>
      <c r="I315" s="114">
        <f t="shared" ref="I315:BH315" si="50">1+I46/100</f>
        <v>0.97559776435508527</v>
      </c>
      <c r="J315" s="114">
        <f t="shared" si="50"/>
        <v>1.0099734879352746</v>
      </c>
      <c r="K315" s="114">
        <f t="shared" si="50"/>
        <v>1.0677548530172183</v>
      </c>
      <c r="L315" s="114">
        <f t="shared" si="50"/>
        <v>0.99014261338512044</v>
      </c>
      <c r="M315" s="114">
        <f t="shared" si="50"/>
        <v>1.0433269846401918</v>
      </c>
      <c r="N315" s="114">
        <f t="shared" si="50"/>
        <v>1.0932883743855479</v>
      </c>
      <c r="O315" s="114">
        <f t="shared" si="50"/>
        <v>0.99754943424913722</v>
      </c>
      <c r="P315" s="114">
        <f t="shared" si="50"/>
        <v>1.0600501806737557</v>
      </c>
      <c r="Q315" s="114">
        <f t="shared" si="50"/>
        <v>1.0015113551378905</v>
      </c>
      <c r="R315" s="114">
        <f t="shared" si="50"/>
        <v>1.0813727588740185</v>
      </c>
      <c r="S315" s="114">
        <f t="shared" si="50"/>
        <v>1.031305858792362</v>
      </c>
      <c r="T315" s="114">
        <f t="shared" si="50"/>
        <v>0.95018368994746116</v>
      </c>
      <c r="U315" s="114">
        <f t="shared" si="50"/>
        <v>0.94690997919028608</v>
      </c>
      <c r="V315" s="114">
        <f t="shared" si="50"/>
        <v>1.0076079360155081</v>
      </c>
      <c r="W315" s="114">
        <f t="shared" si="50"/>
        <v>0.94654708472437588</v>
      </c>
      <c r="X315" s="114">
        <f t="shared" si="50"/>
        <v>1.0043008826209265</v>
      </c>
      <c r="Y315" s="114">
        <f t="shared" si="50"/>
        <v>1.0219491292367726</v>
      </c>
      <c r="Z315" s="114">
        <f t="shared" si="50"/>
        <v>1.02350524074861</v>
      </c>
      <c r="AA315" s="114">
        <f t="shared" si="50"/>
        <v>0.99542322391038429</v>
      </c>
      <c r="AB315" s="114">
        <f t="shared" si="50"/>
        <v>1.01411703688263</v>
      </c>
      <c r="AC315" s="114">
        <f t="shared" si="50"/>
        <v>1.0554107402196995</v>
      </c>
      <c r="AD315" s="114">
        <f t="shared" si="50"/>
        <v>1.0046785095094608</v>
      </c>
      <c r="AE315" s="114">
        <f t="shared" si="50"/>
        <v>1.0471720965340852</v>
      </c>
      <c r="AF315" s="114">
        <f t="shared" si="50"/>
        <v>1.0267564245126932</v>
      </c>
      <c r="AG315" s="114">
        <f t="shared" si="50"/>
        <v>1.004703813367487</v>
      </c>
      <c r="AH315" s="114">
        <f t="shared" si="50"/>
        <v>0.9873394936439045</v>
      </c>
      <c r="AI315" s="114">
        <f t="shared" si="50"/>
        <v>0.93431689305357535</v>
      </c>
      <c r="AJ315" s="114">
        <f t="shared" si="50"/>
        <v>0.91578948500866231</v>
      </c>
      <c r="AK315" s="114">
        <f t="shared" si="50"/>
        <v>0.89499991435352277</v>
      </c>
      <c r="AL315" s="114">
        <f t="shared" si="50"/>
        <v>0.86530949461872042</v>
      </c>
      <c r="AM315" s="114">
        <f t="shared" si="50"/>
        <v>0.96100003196876149</v>
      </c>
      <c r="AN315" s="114">
        <f t="shared" si="50"/>
        <v>1.0069999882979439</v>
      </c>
      <c r="AO315" s="114">
        <f t="shared" si="50"/>
        <v>0.98976827358000774</v>
      </c>
      <c r="AP315" s="114">
        <f t="shared" si="50"/>
        <v>0.94382953401299119</v>
      </c>
      <c r="AQ315" s="114">
        <f t="shared" si="50"/>
        <v>0.98375845955210095</v>
      </c>
      <c r="AR315" s="114">
        <f t="shared" si="50"/>
        <v>0.95729859168866493</v>
      </c>
      <c r="AS315" s="114">
        <f t="shared" si="50"/>
        <v>0.93089072683479013</v>
      </c>
      <c r="AT315" s="114">
        <f t="shared" si="50"/>
        <v>0.97899826975111504</v>
      </c>
      <c r="AU315" s="114">
        <f t="shared" si="50"/>
        <v>1.0294776518359772</v>
      </c>
      <c r="AV315" s="114">
        <f t="shared" si="50"/>
        <v>1.0557782231144421</v>
      </c>
      <c r="AW315" s="114">
        <f t="shared" si="50"/>
        <v>1.0673837393324295</v>
      </c>
      <c r="AX315" s="114">
        <f t="shared" si="50"/>
        <v>1.0613515115548975</v>
      </c>
      <c r="AY315" s="114">
        <f t="shared" si="50"/>
        <v>1.0532097956548998</v>
      </c>
      <c r="AZ315" s="114">
        <f t="shared" si="50"/>
        <v>1.062594777645369</v>
      </c>
      <c r="BA315" s="114">
        <f t="shared" si="50"/>
        <v>1.0622589426911562</v>
      </c>
      <c r="BB315" s="114">
        <f t="shared" si="50"/>
        <v>1.0285506400969691</v>
      </c>
      <c r="BC315" s="114">
        <f t="shared" si="50"/>
        <v>1.0710797657621967</v>
      </c>
      <c r="BD315" s="114">
        <f t="shared" si="50"/>
        <v>1.0687467088970635</v>
      </c>
      <c r="BE315" s="114">
        <f t="shared" si="50"/>
        <v>1.0708689894672232</v>
      </c>
      <c r="BF315" s="114">
        <f t="shared" si="50"/>
        <v>1.08481956635523</v>
      </c>
      <c r="BG315" s="114">
        <f t="shared" si="50"/>
        <v>1.0947028809759605</v>
      </c>
      <c r="BH315" s="114">
        <f t="shared" si="50"/>
        <v>1.0691618781038352</v>
      </c>
      <c r="BI315" s="114">
        <f t="shared" si="2"/>
        <v>1.0239937909800998</v>
      </c>
      <c r="BJ315" s="114">
        <f t="shared" si="15"/>
        <v>1.0370085074967523</v>
      </c>
    </row>
    <row r="316" spans="1:63" ht="15">
      <c r="A316" s="282" t="s">
        <v>200</v>
      </c>
      <c r="B316" s="282" t="s">
        <v>434</v>
      </c>
      <c r="C316" s="282" t="s">
        <v>639</v>
      </c>
      <c r="D316" s="282" t="s">
        <v>641</v>
      </c>
      <c r="E316" s="114">
        <f t="shared" si="3"/>
        <v>1</v>
      </c>
      <c r="F316" s="114">
        <f t="shared" si="3"/>
        <v>1.0835072672433139</v>
      </c>
      <c r="G316" s="114">
        <f t="shared" si="3"/>
        <v>1.0520230878867107</v>
      </c>
      <c r="H316" s="114">
        <f t="shared" si="3"/>
        <v>0.95970699602027143</v>
      </c>
      <c r="I316" s="114">
        <f t="shared" ref="I316:BH316" si="51">1+I47/100</f>
        <v>1.0381679626783775</v>
      </c>
      <c r="J316" s="114">
        <f t="shared" si="51"/>
        <v>1.036764677363393</v>
      </c>
      <c r="K316" s="114">
        <f t="shared" si="51"/>
        <v>1.0135898246236126</v>
      </c>
      <c r="L316" s="114">
        <f t="shared" si="51"/>
        <v>1.0211627205789422</v>
      </c>
      <c r="M316" s="114">
        <f t="shared" si="51"/>
        <v>1.0763132623836926</v>
      </c>
      <c r="N316" s="114">
        <f t="shared" si="51"/>
        <v>1.0754852519394957</v>
      </c>
      <c r="O316" s="114">
        <f t="shared" si="51"/>
        <v>1.0635847018756777</v>
      </c>
      <c r="P316" s="114">
        <f t="shared" si="51"/>
        <v>1.0775303585293887</v>
      </c>
      <c r="Q316" s="114">
        <f t="shared" si="51"/>
        <v>1.0861755084428568</v>
      </c>
      <c r="R316" s="114">
        <f t="shared" si="51"/>
        <v>1.0823118894429513</v>
      </c>
      <c r="S316" s="114">
        <f t="shared" si="51"/>
        <v>1.078855208094492</v>
      </c>
      <c r="T316" s="114">
        <f t="shared" si="51"/>
        <v>1.0773159683920652</v>
      </c>
      <c r="U316" s="114">
        <f t="shared" si="51"/>
        <v>1.0091628675343121</v>
      </c>
      <c r="V316" s="114">
        <f t="shared" si="51"/>
        <v>0.91046572019469063</v>
      </c>
      <c r="W316" s="114">
        <f t="shared" si="51"/>
        <v>1.0635974701021864</v>
      </c>
      <c r="X316" s="114">
        <f t="shared" si="51"/>
        <v>1.0981322473908004</v>
      </c>
      <c r="Y316" s="114">
        <f t="shared" si="51"/>
        <v>1.1763660547947692</v>
      </c>
      <c r="Z316" s="114">
        <f t="shared" si="51"/>
        <v>1.17619722467905</v>
      </c>
      <c r="AA316" s="114">
        <f t="shared" si="51"/>
        <v>1.2359769995971239</v>
      </c>
      <c r="AB316" s="114">
        <f t="shared" si="51"/>
        <v>1.0585396283985664</v>
      </c>
      <c r="AC316" s="114">
        <f t="shared" si="51"/>
        <v>1.0697613105625372</v>
      </c>
      <c r="AD316" s="114">
        <f t="shared" si="51"/>
        <v>0.98814339145066155</v>
      </c>
      <c r="AE316" s="114">
        <f t="shared" si="51"/>
        <v>0.93138473563248891</v>
      </c>
      <c r="AF316" s="114">
        <f t="shared" si="51"/>
        <v>1.0018937664053116</v>
      </c>
      <c r="AG316" s="114">
        <f t="shared" si="51"/>
        <v>1.0176626342941908</v>
      </c>
      <c r="AH316" s="114">
        <f t="shared" si="51"/>
        <v>1.0259987651717239</v>
      </c>
      <c r="AI316" s="114">
        <f t="shared" si="51"/>
        <v>1.010000035669437</v>
      </c>
      <c r="AJ316" s="114">
        <f t="shared" si="51"/>
        <v>1.0239536745406823</v>
      </c>
      <c r="AK316" s="114">
        <f t="shared" si="51"/>
        <v>1.0261194805221436</v>
      </c>
      <c r="AL316" s="114">
        <f t="shared" si="51"/>
        <v>0.99020316793656915</v>
      </c>
      <c r="AM316" s="114">
        <f t="shared" si="51"/>
        <v>0.94506924255010671</v>
      </c>
      <c r="AN316" s="114">
        <f t="shared" si="51"/>
        <v>1.0398532437806187</v>
      </c>
      <c r="AO316" s="114">
        <f t="shared" si="51"/>
        <v>1.0429048155564109</v>
      </c>
      <c r="AP316" s="114">
        <f t="shared" si="51"/>
        <v>0.9937518785049404</v>
      </c>
      <c r="AQ316" s="114">
        <f t="shared" si="51"/>
        <v>1.0373755276986072</v>
      </c>
      <c r="AR316" s="114">
        <f t="shared" si="51"/>
        <v>0.97417800642527785</v>
      </c>
      <c r="AS316" s="114">
        <f t="shared" si="51"/>
        <v>1.0757598039215683</v>
      </c>
      <c r="AT316" s="114">
        <f t="shared" si="51"/>
        <v>1.0380260190016177</v>
      </c>
      <c r="AU316" s="114">
        <f t="shared" si="51"/>
        <v>1.0458187006145743</v>
      </c>
      <c r="AV316" s="114">
        <f t="shared" si="51"/>
        <v>1.0081326407471534</v>
      </c>
      <c r="AW316" s="114">
        <f t="shared" si="51"/>
        <v>1.0347663162277507</v>
      </c>
      <c r="AX316" s="114">
        <f t="shared" si="51"/>
        <v>1.0775575897797003</v>
      </c>
      <c r="AY316" s="114">
        <f t="shared" si="51"/>
        <v>1.0623599701269604</v>
      </c>
      <c r="AZ316" s="114">
        <f t="shared" si="51"/>
        <v>0.98417777249560634</v>
      </c>
      <c r="BA316" s="114">
        <f t="shared" si="51"/>
        <v>1.0557223323509914</v>
      </c>
      <c r="BB316" s="114">
        <f t="shared" si="51"/>
        <v>1.0746894248407692</v>
      </c>
      <c r="BC316" s="114">
        <f t="shared" si="51"/>
        <v>1.0875160145933471</v>
      </c>
      <c r="BD316" s="114">
        <f t="shared" si="51"/>
        <v>1.0342066568060184</v>
      </c>
      <c r="BE316" s="114">
        <f t="shared" si="51"/>
        <v>1.0379997131252208</v>
      </c>
      <c r="BF316" s="114">
        <f t="shared" si="51"/>
        <v>1.034407052491938</v>
      </c>
      <c r="BG316" s="114">
        <f t="shared" si="51"/>
        <v>1.0677991615766738</v>
      </c>
      <c r="BH316" s="114">
        <f t="shared" si="51"/>
        <v>1.0264648587686471</v>
      </c>
      <c r="BI316" s="114">
        <f t="shared" si="2"/>
        <v>0.97199981212316866</v>
      </c>
      <c r="BJ316" s="114">
        <f t="shared" si="15"/>
        <v>0.95410916422099046</v>
      </c>
    </row>
    <row r="317" spans="1:63" ht="15">
      <c r="A317" s="282" t="s">
        <v>201</v>
      </c>
      <c r="B317" s="282" t="s">
        <v>435</v>
      </c>
      <c r="C317" s="282" t="s">
        <v>639</v>
      </c>
      <c r="D317" s="282" t="s">
        <v>641</v>
      </c>
      <c r="E317" s="114">
        <f t="shared" si="3"/>
        <v>1</v>
      </c>
      <c r="F317" s="114">
        <f t="shared" si="3"/>
        <v>1.052653723815326</v>
      </c>
      <c r="G317" s="114">
        <f t="shared" si="3"/>
        <v>1.0546650028234528</v>
      </c>
      <c r="H317" s="114">
        <f t="shared" si="3"/>
        <v>1.0290411467784939</v>
      </c>
      <c r="I317" s="114">
        <f t="shared" ref="I317:BH317" si="52">1+I48/100</f>
        <v>1.0660234159506996</v>
      </c>
      <c r="J317" s="114">
        <f t="shared" si="52"/>
        <v>1.0301248719731231</v>
      </c>
      <c r="K317" s="114">
        <f t="shared" si="52"/>
        <v>1.0532236812941078</v>
      </c>
      <c r="L317" s="114">
        <f t="shared" si="52"/>
        <v>1.0419063544679736</v>
      </c>
      <c r="M317" s="114">
        <f t="shared" si="52"/>
        <v>1.0642744433641802</v>
      </c>
      <c r="N317" s="114">
        <f t="shared" si="52"/>
        <v>1.0652093506685731</v>
      </c>
      <c r="O317" s="114">
        <f t="shared" si="52"/>
        <v>1.0695651509879756</v>
      </c>
      <c r="P317" s="114">
        <f t="shared" si="52"/>
        <v>1.0595122309899503</v>
      </c>
      <c r="Q317" s="114">
        <f t="shared" si="52"/>
        <v>1.0767341468207581</v>
      </c>
      <c r="R317" s="114">
        <f t="shared" si="52"/>
        <v>1.0672748176038838</v>
      </c>
      <c r="S317" s="114">
        <f t="shared" si="52"/>
        <v>1.0574252210854849</v>
      </c>
      <c r="T317" s="114">
        <f t="shared" si="52"/>
        <v>1.0224804705944728</v>
      </c>
      <c r="U317" s="114">
        <f t="shared" si="52"/>
        <v>1.0481718726877891</v>
      </c>
      <c r="V317" s="114">
        <f t="shared" si="52"/>
        <v>1.0414801343895326</v>
      </c>
      <c r="W317" s="114">
        <f t="shared" si="52"/>
        <v>1.0846344999951034</v>
      </c>
      <c r="X317" s="114">
        <f t="shared" si="52"/>
        <v>1.0538285337290467</v>
      </c>
      <c r="Y317" s="114">
        <f t="shared" si="52"/>
        <v>1.0409819916132512</v>
      </c>
      <c r="Z317" s="114">
        <f t="shared" si="52"/>
        <v>1.0226321677428838</v>
      </c>
      <c r="AA317" s="114">
        <f t="shared" si="52"/>
        <v>1.0094848031927175</v>
      </c>
      <c r="AB317" s="114">
        <f t="shared" si="52"/>
        <v>1.0158437630412807</v>
      </c>
      <c r="AC317" s="114">
        <f t="shared" si="52"/>
        <v>1.0335510101629157</v>
      </c>
      <c r="AD317" s="114">
        <f t="shared" si="52"/>
        <v>1.0308826465180507</v>
      </c>
      <c r="AE317" s="114">
        <f t="shared" si="52"/>
        <v>1.0583829240966305</v>
      </c>
      <c r="AF317" s="114">
        <f t="shared" si="52"/>
        <v>1.0537150680632328</v>
      </c>
      <c r="AG317" s="114">
        <f t="shared" si="52"/>
        <v>1.040598210022798</v>
      </c>
      <c r="AH317" s="114">
        <f t="shared" si="52"/>
        <v>1.0341742665551663</v>
      </c>
      <c r="AI317" s="114">
        <f t="shared" si="52"/>
        <v>1.0604203847765552</v>
      </c>
      <c r="AJ317" s="114">
        <f t="shared" si="52"/>
        <v>1.0227723149659271</v>
      </c>
      <c r="AK317" s="114">
        <f t="shared" si="52"/>
        <v>1.050326774965981</v>
      </c>
      <c r="AL317" s="114">
        <f t="shared" si="52"/>
        <v>1.0236565057431291</v>
      </c>
      <c r="AM317" s="114">
        <f t="shared" si="52"/>
        <v>1.0583581149444534</v>
      </c>
      <c r="AN317" s="114">
        <f t="shared" si="52"/>
        <v>1.0520243759255641</v>
      </c>
      <c r="AO317" s="114">
        <f t="shared" si="52"/>
        <v>1.0205585471214225</v>
      </c>
      <c r="AP317" s="114">
        <f t="shared" si="52"/>
        <v>1.0343029367829288</v>
      </c>
      <c r="AQ317" s="114">
        <f t="shared" si="52"/>
        <v>1.0056978408985209</v>
      </c>
      <c r="AR317" s="114">
        <f t="shared" si="52"/>
        <v>0.95795984756294206</v>
      </c>
      <c r="AS317" s="114">
        <f t="shared" si="52"/>
        <v>1.0441999299958138</v>
      </c>
      <c r="AT317" s="114">
        <f t="shared" si="52"/>
        <v>1.0167789830770366</v>
      </c>
      <c r="AU317" s="114">
        <f t="shared" si="52"/>
        <v>1.025039804654986</v>
      </c>
      <c r="AV317" s="114">
        <f t="shared" si="52"/>
        <v>1.0391827190360829</v>
      </c>
      <c r="AW317" s="114">
        <f t="shared" si="52"/>
        <v>1.0533302206745392</v>
      </c>
      <c r="AX317" s="114">
        <f t="shared" si="52"/>
        <v>1.0470655593383118</v>
      </c>
      <c r="AY317" s="114">
        <f t="shared" si="52"/>
        <v>1.0669751525770528</v>
      </c>
      <c r="AZ317" s="114">
        <f t="shared" si="52"/>
        <v>1.0690062765541222</v>
      </c>
      <c r="BA317" s="114">
        <f t="shared" si="52"/>
        <v>1.0354680488578107</v>
      </c>
      <c r="BB317" s="114">
        <f t="shared" si="52"/>
        <v>1.0165154924529054</v>
      </c>
      <c r="BC317" s="114">
        <f t="shared" si="52"/>
        <v>1.0397180070473753</v>
      </c>
      <c r="BD317" s="114">
        <f t="shared" si="52"/>
        <v>1.0658951151557114</v>
      </c>
      <c r="BE317" s="114">
        <f t="shared" si="52"/>
        <v>1.040439438063715</v>
      </c>
      <c r="BF317" s="114">
        <f t="shared" si="52"/>
        <v>1.048740655793408</v>
      </c>
      <c r="BG317" s="114">
        <f t="shared" si="52"/>
        <v>1.0439360833969515</v>
      </c>
      <c r="BH317" s="114">
        <f t="shared" si="52"/>
        <v>1.0305201657329961</v>
      </c>
      <c r="BI317" s="114">
        <f t="shared" si="2"/>
        <v>1.0204305973323897</v>
      </c>
      <c r="BJ317" s="114">
        <f t="shared" si="15"/>
        <v>1.0176807177799585</v>
      </c>
      <c r="BK317" s="114">
        <f t="shared" si="15"/>
        <v>1.0269999999999999</v>
      </c>
    </row>
    <row r="318" spans="1:63" ht="15">
      <c r="A318" s="282" t="s">
        <v>202</v>
      </c>
      <c r="B318" s="282" t="s">
        <v>436</v>
      </c>
      <c r="C318" s="282" t="s">
        <v>639</v>
      </c>
      <c r="D318" s="282" t="s">
        <v>641</v>
      </c>
      <c r="E318" s="114">
        <f t="shared" si="3"/>
        <v>1</v>
      </c>
      <c r="F318" s="114">
        <f t="shared" si="3"/>
        <v>1</v>
      </c>
      <c r="G318" s="114">
        <f t="shared" si="3"/>
        <v>1</v>
      </c>
      <c r="H318" s="114">
        <f t="shared" si="3"/>
        <v>1</v>
      </c>
      <c r="I318" s="114">
        <f t="shared" ref="I318:BH318" si="53">1+I49/100</f>
        <v>1</v>
      </c>
      <c r="J318" s="114">
        <f t="shared" si="53"/>
        <v>1</v>
      </c>
      <c r="K318" s="114">
        <f t="shared" si="53"/>
        <v>1</v>
      </c>
      <c r="L318" s="114">
        <f t="shared" si="53"/>
        <v>1</v>
      </c>
      <c r="M318" s="114">
        <f t="shared" si="53"/>
        <v>1</v>
      </c>
      <c r="N318" s="114">
        <f t="shared" si="53"/>
        <v>1</v>
      </c>
      <c r="O318" s="114">
        <f t="shared" si="53"/>
        <v>1</v>
      </c>
      <c r="P318" s="114">
        <f t="shared" si="53"/>
        <v>1</v>
      </c>
      <c r="Q318" s="114">
        <f t="shared" si="53"/>
        <v>1</v>
      </c>
      <c r="R318" s="114">
        <f t="shared" si="53"/>
        <v>1</v>
      </c>
      <c r="S318" s="114">
        <f t="shared" si="53"/>
        <v>1</v>
      </c>
      <c r="T318" s="114">
        <f t="shared" si="53"/>
        <v>1</v>
      </c>
      <c r="U318" s="114">
        <f t="shared" si="53"/>
        <v>1</v>
      </c>
      <c r="V318" s="114">
        <f t="shared" si="53"/>
        <v>1</v>
      </c>
      <c r="W318" s="114">
        <f t="shared" si="53"/>
        <v>1</v>
      </c>
      <c r="X318" s="114">
        <f t="shared" si="53"/>
        <v>1</v>
      </c>
      <c r="Y318" s="114">
        <f t="shared" si="53"/>
        <v>1</v>
      </c>
      <c r="Z318" s="114">
        <f t="shared" si="53"/>
        <v>1.0386492114430685</v>
      </c>
      <c r="AA318" s="114">
        <f t="shared" si="53"/>
        <v>1.0638362337677441</v>
      </c>
      <c r="AB318" s="114">
        <f t="shared" si="53"/>
        <v>1.0482102793452441</v>
      </c>
      <c r="AC318" s="114">
        <f t="shared" si="53"/>
        <v>1.0411026425080203</v>
      </c>
      <c r="AD318" s="114">
        <f t="shared" si="53"/>
        <v>1.0228037187393622</v>
      </c>
      <c r="AE318" s="114">
        <f t="shared" si="53"/>
        <v>1.0186721176371745</v>
      </c>
      <c r="AF318" s="114">
        <f t="shared" si="53"/>
        <v>1.0163799109676586</v>
      </c>
      <c r="AG318" s="114">
        <f t="shared" si="53"/>
        <v>1.0268751878827547</v>
      </c>
      <c r="AH318" s="114">
        <f t="shared" si="53"/>
        <v>0.96819324632742232</v>
      </c>
      <c r="AI318" s="114">
        <f t="shared" si="53"/>
        <v>1.0509139268472423</v>
      </c>
      <c r="AJ318" s="114">
        <f t="shared" si="53"/>
        <v>0.94604401092928281</v>
      </c>
      <c r="AK318" s="114">
        <f t="shared" si="53"/>
        <v>1.0853092343286594</v>
      </c>
      <c r="AL318" s="114">
        <f t="shared" si="53"/>
        <v>1.0300593747764504</v>
      </c>
      <c r="AM318" s="114">
        <f t="shared" si="53"/>
        <v>0.9472331796210901</v>
      </c>
      <c r="AN318" s="114">
        <f t="shared" si="53"/>
        <v>1.0361012947783628</v>
      </c>
      <c r="AO318" s="114">
        <f t="shared" si="53"/>
        <v>0.98708331564273477</v>
      </c>
      <c r="AP318" s="114">
        <f t="shared" si="53"/>
        <v>1.0403034066886969</v>
      </c>
      <c r="AQ318" s="114">
        <f t="shared" si="53"/>
        <v>1.0128266247510143</v>
      </c>
      <c r="AR318" s="114">
        <f t="shared" si="53"/>
        <v>1.0192412366644894</v>
      </c>
      <c r="AS318" s="114">
        <f t="shared" si="53"/>
        <v>1.1084807495126965</v>
      </c>
      <c r="AT318" s="114">
        <f t="shared" si="53"/>
        <v>1.0233293649377548</v>
      </c>
      <c r="AU318" s="114">
        <f t="shared" si="53"/>
        <v>1.0232477925914247</v>
      </c>
      <c r="AV318" s="114">
        <f t="shared" si="53"/>
        <v>1.0210410195294466</v>
      </c>
      <c r="AW318" s="114">
        <f t="shared" si="53"/>
        <v>1.0191960237946123</v>
      </c>
      <c r="AX318" s="114">
        <f t="shared" si="53"/>
        <v>1.028374077642229</v>
      </c>
      <c r="AY318" s="114">
        <f t="shared" si="53"/>
        <v>1.0264689986791771</v>
      </c>
      <c r="AZ318" s="114">
        <f t="shared" si="53"/>
        <v>1.0080015279901626</v>
      </c>
      <c r="BA318" s="114">
        <f t="shared" si="53"/>
        <v>1.0040026685523495</v>
      </c>
      <c r="BB318" s="114">
        <f t="shared" si="53"/>
        <v>1.0194999997780703</v>
      </c>
      <c r="BC318" s="114">
        <f t="shared" si="53"/>
        <v>1.0219999998173273</v>
      </c>
      <c r="BD318" s="114">
        <f t="shared" si="53"/>
        <v>1.0260000008817858</v>
      </c>
      <c r="BE318" s="114">
        <f t="shared" si="53"/>
        <v>1.029999999719327</v>
      </c>
      <c r="BF318" s="114">
        <f t="shared" si="53"/>
        <v>1.0349999999389228</v>
      </c>
      <c r="BG318" s="114">
        <f t="shared" si="53"/>
        <v>1.0206163946899514</v>
      </c>
      <c r="BH318" s="114">
        <f t="shared" si="53"/>
        <v>1.0101511845919811</v>
      </c>
      <c r="BI318" s="114">
        <f t="shared" si="2"/>
        <v>1.0220000002289547</v>
      </c>
      <c r="BJ318" s="114">
        <f t="shared" si="15"/>
        <v>1.0249999999999999</v>
      </c>
    </row>
    <row r="319" spans="1:63" ht="15">
      <c r="A319" s="282" t="s">
        <v>203</v>
      </c>
      <c r="B319" s="282" t="s">
        <v>437</v>
      </c>
      <c r="C319" s="282" t="s">
        <v>639</v>
      </c>
      <c r="D319" s="282" t="s">
        <v>641</v>
      </c>
      <c r="E319" s="114">
        <f t="shared" si="3"/>
        <v>1</v>
      </c>
      <c r="F319" s="114">
        <f t="shared" si="3"/>
        <v>1</v>
      </c>
      <c r="G319" s="114">
        <f t="shared" si="3"/>
        <v>1</v>
      </c>
      <c r="H319" s="114">
        <f t="shared" si="3"/>
        <v>1</v>
      </c>
      <c r="I319" s="114">
        <f t="shared" ref="I319:BH319" si="54">1+I50/100</f>
        <v>1</v>
      </c>
      <c r="J319" s="114">
        <f t="shared" si="54"/>
        <v>1</v>
      </c>
      <c r="K319" s="114">
        <f t="shared" si="54"/>
        <v>1</v>
      </c>
      <c r="L319" s="114">
        <f t="shared" si="54"/>
        <v>1</v>
      </c>
      <c r="M319" s="114">
        <f t="shared" si="54"/>
        <v>1</v>
      </c>
      <c r="N319" s="114">
        <f t="shared" si="54"/>
        <v>1</v>
      </c>
      <c r="O319" s="114">
        <f t="shared" si="54"/>
        <v>1</v>
      </c>
      <c r="P319" s="114">
        <f t="shared" si="54"/>
        <v>1</v>
      </c>
      <c r="Q319" s="114">
        <f t="shared" si="54"/>
        <v>1</v>
      </c>
      <c r="R319" s="114">
        <f t="shared" si="54"/>
        <v>1</v>
      </c>
      <c r="S319" s="114">
        <f t="shared" si="54"/>
        <v>1</v>
      </c>
      <c r="T319" s="114">
        <f t="shared" si="54"/>
        <v>1</v>
      </c>
      <c r="U319" s="114">
        <f t="shared" si="54"/>
        <v>1</v>
      </c>
      <c r="V319" s="114">
        <f t="shared" si="54"/>
        <v>1</v>
      </c>
      <c r="W319" s="114">
        <f t="shared" si="54"/>
        <v>1</v>
      </c>
      <c r="X319" s="114">
        <f t="shared" si="54"/>
        <v>1</v>
      </c>
      <c r="Y319" s="114">
        <f t="shared" si="54"/>
        <v>1</v>
      </c>
      <c r="Z319" s="114">
        <f t="shared" si="54"/>
        <v>1.0845156241182419</v>
      </c>
      <c r="AA319" s="114">
        <f t="shared" si="54"/>
        <v>1.0282503008276564</v>
      </c>
      <c r="AB319" s="114">
        <f t="shared" si="54"/>
        <v>1.0952074975257435</v>
      </c>
      <c r="AC319" s="114">
        <f t="shared" si="54"/>
        <v>1.0378327068140325</v>
      </c>
      <c r="AD319" s="114">
        <f t="shared" si="54"/>
        <v>1.0864208661670911</v>
      </c>
      <c r="AE319" s="114">
        <f t="shared" si="54"/>
        <v>1.0287145542451168</v>
      </c>
      <c r="AF319" s="114">
        <f t="shared" si="54"/>
        <v>1.0430906372865196</v>
      </c>
      <c r="AG319" s="114">
        <f t="shared" si="54"/>
        <v>1.0599685491546571</v>
      </c>
      <c r="AH319" s="114">
        <f t="shared" si="54"/>
        <v>1.0569794936659604</v>
      </c>
      <c r="AI319" s="114">
        <f t="shared" si="54"/>
        <v>1.0069217187434119</v>
      </c>
      <c r="AJ319" s="114">
        <f t="shared" si="54"/>
        <v>1.0140414685247092</v>
      </c>
      <c r="AK319" s="114">
        <f t="shared" si="54"/>
        <v>1.1093764724287491</v>
      </c>
      <c r="AL319" s="114">
        <f t="shared" si="54"/>
        <v>1.0870831137631891</v>
      </c>
      <c r="AM319" s="114">
        <f t="shared" si="54"/>
        <v>1.1918264181724796</v>
      </c>
      <c r="AN319" s="114">
        <f t="shared" si="54"/>
        <v>1.1421163625863522</v>
      </c>
      <c r="AO319" s="114">
        <f t="shared" si="54"/>
        <v>1.1134652472853463</v>
      </c>
      <c r="AP319" s="114">
        <f t="shared" si="54"/>
        <v>1.1111842603571327</v>
      </c>
      <c r="AQ319" s="114">
        <f t="shared" si="54"/>
        <v>1.1251728566771053</v>
      </c>
      <c r="AR319" s="114">
        <f t="shared" si="54"/>
        <v>1.1122264853216206</v>
      </c>
      <c r="AS319" s="114">
        <f t="shared" si="54"/>
        <v>1.1428486883212248</v>
      </c>
      <c r="AT319" s="114">
        <f t="shared" si="54"/>
        <v>1.0223165449284961</v>
      </c>
      <c r="AU319" s="114">
        <f t="shared" si="54"/>
        <v>1.0525089124613549</v>
      </c>
      <c r="AV319" s="114">
        <f t="shared" si="54"/>
        <v>1.0417625930175212</v>
      </c>
      <c r="AW319" s="114">
        <f t="shared" si="54"/>
        <v>1.1019707260914331</v>
      </c>
      <c r="AX319" s="114">
        <f t="shared" si="54"/>
        <v>1.0691245798811824</v>
      </c>
      <c r="AY319" s="114">
        <f t="shared" si="54"/>
        <v>1.0798375044704542</v>
      </c>
      <c r="AZ319" s="114">
        <f t="shared" si="54"/>
        <v>1.1517068796854004</v>
      </c>
      <c r="BA319" s="114">
        <f t="shared" si="54"/>
        <v>1.06650520522597</v>
      </c>
      <c r="BB319" s="114">
        <f t="shared" si="54"/>
        <v>0.98729574032431588</v>
      </c>
      <c r="BC319" s="114">
        <f t="shared" si="54"/>
        <v>1.0146679009706938</v>
      </c>
      <c r="BD319" s="114">
        <f t="shared" si="54"/>
        <v>1.0396888634471986</v>
      </c>
      <c r="BE319" s="114">
        <f t="shared" si="54"/>
        <v>1.0108191827877127</v>
      </c>
      <c r="BF319" s="114">
        <f t="shared" si="54"/>
        <v>1.0080279760057422</v>
      </c>
      <c r="BG319" s="114">
        <f t="shared" si="54"/>
        <v>1.0061121266620787</v>
      </c>
      <c r="BH319" s="114">
        <f t="shared" si="54"/>
        <v>1.0100686372759751</v>
      </c>
      <c r="BI319" s="114">
        <f t="shared" si="2"/>
        <v>1.0381747042782272</v>
      </c>
      <c r="BJ319" s="114">
        <f t="shared" si="15"/>
        <v>1.0389133523258904</v>
      </c>
    </row>
    <row r="320" spans="1:63" ht="15">
      <c r="A320" s="282" t="s">
        <v>204</v>
      </c>
      <c r="B320" s="282" t="s">
        <v>438</v>
      </c>
      <c r="C320" s="282" t="s">
        <v>639</v>
      </c>
      <c r="D320" s="282" t="s">
        <v>641</v>
      </c>
      <c r="E320" s="114">
        <f t="shared" si="3"/>
        <v>1</v>
      </c>
      <c r="F320" s="114">
        <f t="shared" si="3"/>
        <v>0.9904405955600204</v>
      </c>
      <c r="G320" s="114">
        <f t="shared" si="3"/>
        <v>1.08148320008792</v>
      </c>
      <c r="H320" s="114">
        <f t="shared" si="3"/>
        <v>1.0478471157754969</v>
      </c>
      <c r="I320" s="114">
        <f t="shared" ref="I320:BH320" si="55">1+I51/100</f>
        <v>1.0414905211577687</v>
      </c>
      <c r="J320" s="114">
        <f t="shared" si="55"/>
        <v>1.0982961727880829</v>
      </c>
      <c r="K320" s="114">
        <f t="shared" si="55"/>
        <v>1.0787070809452675</v>
      </c>
      <c r="L320" s="114">
        <f t="shared" si="55"/>
        <v>1.056501259277169</v>
      </c>
      <c r="M320" s="114">
        <f t="shared" si="55"/>
        <v>1.0838501774577776</v>
      </c>
      <c r="N320" s="114">
        <f t="shared" si="55"/>
        <v>1.0557772980338207</v>
      </c>
      <c r="O320" s="114">
        <f t="shared" si="55"/>
        <v>1.0750313435770087</v>
      </c>
      <c r="P320" s="114">
        <f t="shared" si="55"/>
        <v>1.0677850541489753</v>
      </c>
      <c r="Q320" s="114">
        <f t="shared" si="55"/>
        <v>1.0817804514217104</v>
      </c>
      <c r="R320" s="114">
        <f t="shared" si="55"/>
        <v>1.0770891580390873</v>
      </c>
      <c r="S320" s="114">
        <f t="shared" si="55"/>
        <v>1.0554490000622472</v>
      </c>
      <c r="T320" s="114">
        <f t="shared" si="55"/>
        <v>1.0210007103917162</v>
      </c>
      <c r="U320" s="114">
        <f t="shared" si="55"/>
        <v>1.0551756440851094</v>
      </c>
      <c r="V320" s="114">
        <f t="shared" si="55"/>
        <v>1.089044744302361</v>
      </c>
      <c r="W320" s="114">
        <f t="shared" si="55"/>
        <v>1.0626768682903456</v>
      </c>
      <c r="X320" s="114">
        <f t="shared" si="55"/>
        <v>1.049391239504099</v>
      </c>
      <c r="Y320" s="114">
        <f t="shared" si="55"/>
        <v>1.0075189540667817</v>
      </c>
      <c r="Z320" s="114">
        <f t="shared" si="55"/>
        <v>0.97738344490652063</v>
      </c>
      <c r="AA320" s="114">
        <f t="shared" si="55"/>
        <v>0.92714431147679466</v>
      </c>
      <c r="AB320" s="114">
        <f t="shared" si="55"/>
        <v>1.0286299270303267</v>
      </c>
      <c r="AC320" s="114">
        <f t="shared" si="55"/>
        <v>1.0620170358185776</v>
      </c>
      <c r="AD320" s="114">
        <f t="shared" si="55"/>
        <v>1.0104141226831329</v>
      </c>
      <c r="AE320" s="114">
        <f t="shared" si="55"/>
        <v>1.0578494949853059</v>
      </c>
      <c r="AF320" s="114">
        <f t="shared" si="55"/>
        <v>1.0687543966386461</v>
      </c>
      <c r="AG320" s="114">
        <f t="shared" si="55"/>
        <v>1.0381939296170783</v>
      </c>
      <c r="AH320" s="114">
        <f t="shared" si="55"/>
        <v>1.050656728563595</v>
      </c>
      <c r="AI320" s="114">
        <f t="shared" si="55"/>
        <v>1.0390491779515514</v>
      </c>
      <c r="AJ320" s="114">
        <f t="shared" si="55"/>
        <v>1.0257191997549446</v>
      </c>
      <c r="AK320" s="114">
        <f t="shared" si="55"/>
        <v>1.0919656057299063</v>
      </c>
      <c r="AL320" s="114">
        <f t="shared" si="55"/>
        <v>1.070875175848276</v>
      </c>
      <c r="AM320" s="114">
        <f t="shared" si="55"/>
        <v>1.0448726747977155</v>
      </c>
      <c r="AN320" s="114">
        <f t="shared" si="55"/>
        <v>1.0412149622843274</v>
      </c>
      <c r="AO320" s="114">
        <f t="shared" si="55"/>
        <v>1.0123781629288096</v>
      </c>
      <c r="AP320" s="114">
        <f t="shared" si="55"/>
        <v>1.055649453335419</v>
      </c>
      <c r="AQ320" s="114">
        <f t="shared" si="55"/>
        <v>1.0696170008957815</v>
      </c>
      <c r="AR320" s="114">
        <f t="shared" si="55"/>
        <v>1.0394335388607658</v>
      </c>
      <c r="AS320" s="114">
        <f t="shared" si="55"/>
        <v>1.0373453301020579</v>
      </c>
      <c r="AT320" s="114">
        <f t="shared" si="55"/>
        <v>1.0349046943167397</v>
      </c>
      <c r="AU320" s="114">
        <f t="shared" si="55"/>
        <v>1.0329175319678092</v>
      </c>
      <c r="AV320" s="114">
        <f t="shared" si="55"/>
        <v>1.0425547625421323</v>
      </c>
      <c r="AW320" s="114">
        <f t="shared" si="55"/>
        <v>1.0433657511051531</v>
      </c>
      <c r="AX320" s="114">
        <f t="shared" si="55"/>
        <v>1.038708730663126</v>
      </c>
      <c r="AY320" s="114">
        <f t="shared" si="55"/>
        <v>1.072377328058582</v>
      </c>
      <c r="AZ320" s="114">
        <f t="shared" si="55"/>
        <v>1.0816789635221176</v>
      </c>
      <c r="BA320" s="114">
        <f t="shared" si="55"/>
        <v>1.0464959823286546</v>
      </c>
      <c r="BB320" s="114">
        <f t="shared" si="55"/>
        <v>0.99029451687175152</v>
      </c>
      <c r="BC320" s="114">
        <f t="shared" si="55"/>
        <v>1.0495186384401947</v>
      </c>
      <c r="BD320" s="114">
        <f t="shared" si="55"/>
        <v>1.0430710165992469</v>
      </c>
      <c r="BE320" s="114">
        <f t="shared" si="55"/>
        <v>1.0479691991858162</v>
      </c>
      <c r="BF320" s="114">
        <f t="shared" si="55"/>
        <v>1.0226902740046155</v>
      </c>
      <c r="BG320" s="114">
        <f t="shared" si="55"/>
        <v>1.0351533856391144</v>
      </c>
      <c r="BH320" s="114">
        <f t="shared" si="55"/>
        <v>1.0363169098917144</v>
      </c>
      <c r="BI320" s="114">
        <f t="shared" si="2"/>
        <v>1.0415636150701233</v>
      </c>
      <c r="BJ320" s="114">
        <f t="shared" si="15"/>
        <v>1.0319180372438195</v>
      </c>
    </row>
    <row r="321" spans="1:63" ht="15">
      <c r="A321" s="282" t="s">
        <v>205</v>
      </c>
      <c r="B321" s="282" t="s">
        <v>439</v>
      </c>
      <c r="C321" s="282" t="s">
        <v>639</v>
      </c>
      <c r="D321" s="282" t="s">
        <v>641</v>
      </c>
      <c r="E321" s="114">
        <f t="shared" si="3"/>
        <v>1</v>
      </c>
      <c r="F321" s="114">
        <f t="shared" si="3"/>
        <v>1</v>
      </c>
      <c r="G321" s="114">
        <f t="shared" si="3"/>
        <v>1</v>
      </c>
      <c r="H321" s="114">
        <f t="shared" si="3"/>
        <v>1</v>
      </c>
      <c r="I321" s="114">
        <f t="shared" ref="I321:BH321" si="56">1+I52/100</f>
        <v>1</v>
      </c>
      <c r="J321" s="114">
        <f t="shared" si="56"/>
        <v>1</v>
      </c>
      <c r="K321" s="114">
        <f t="shared" si="56"/>
        <v>1</v>
      </c>
      <c r="L321" s="114">
        <f t="shared" si="56"/>
        <v>1.0352036698834626</v>
      </c>
      <c r="M321" s="114">
        <f t="shared" si="56"/>
        <v>1.0583566640636874</v>
      </c>
      <c r="N321" s="114">
        <f t="shared" si="56"/>
        <v>1.0542919532105781</v>
      </c>
      <c r="O321" s="114">
        <f t="shared" si="56"/>
        <v>1.0481316331607637</v>
      </c>
      <c r="P321" s="114">
        <f t="shared" si="56"/>
        <v>1.0189673321903943</v>
      </c>
      <c r="Q321" s="114">
        <f t="shared" si="56"/>
        <v>1.084832226741071</v>
      </c>
      <c r="R321" s="114">
        <f t="shared" si="56"/>
        <v>0.9945209174650147</v>
      </c>
      <c r="S321" s="114">
        <f t="shared" si="56"/>
        <v>0.96711430898325434</v>
      </c>
      <c r="T321" s="114">
        <f t="shared" si="56"/>
        <v>0.9843979919395599</v>
      </c>
      <c r="U321" s="114">
        <f t="shared" si="56"/>
        <v>1.0034043023024466</v>
      </c>
      <c r="V321" s="114">
        <f t="shared" si="56"/>
        <v>1.043100877993103</v>
      </c>
      <c r="W321" s="114">
        <f t="shared" si="56"/>
        <v>1.0622902593662891</v>
      </c>
      <c r="X321" s="114">
        <f t="shared" si="56"/>
        <v>1.0446432197976554</v>
      </c>
      <c r="Y321" s="114">
        <f t="shared" si="56"/>
        <v>0.9962242550195316</v>
      </c>
      <c r="Z321" s="114">
        <f t="shared" si="56"/>
        <v>1.0052138570142273</v>
      </c>
      <c r="AA321" s="114">
        <f t="shared" si="56"/>
        <v>1.015798336280662</v>
      </c>
      <c r="AB321" s="114">
        <f t="shared" si="56"/>
        <v>0.97423229020288615</v>
      </c>
      <c r="AC321" s="114">
        <f t="shared" si="56"/>
        <v>1.0056145331420216</v>
      </c>
      <c r="AD321" s="114">
        <f t="shared" si="56"/>
        <v>0.99524132547440625</v>
      </c>
      <c r="AE321" s="114">
        <f t="shared" si="56"/>
        <v>1.0085612882956552</v>
      </c>
      <c r="AF321" s="114">
        <f t="shared" si="56"/>
        <v>1.0116294640399301</v>
      </c>
      <c r="AG321" s="114">
        <f t="shared" si="56"/>
        <v>1.0211798285172351</v>
      </c>
      <c r="AH321" s="114">
        <f t="shared" si="56"/>
        <v>1.0461441781421863</v>
      </c>
      <c r="AI321" s="114">
        <f t="shared" si="56"/>
        <v>1.0126289596119178</v>
      </c>
      <c r="AJ321" s="114">
        <f t="shared" si="56"/>
        <v>1.0127720716934685</v>
      </c>
      <c r="AK321" s="114">
        <f t="shared" si="56"/>
        <v>0.99546178786775774</v>
      </c>
      <c r="AL321" s="114">
        <f t="shared" si="56"/>
        <v>1.027628376013882</v>
      </c>
      <c r="AM321" s="114">
        <f t="shared" si="56"/>
        <v>1.0285155707150708</v>
      </c>
      <c r="AN321" s="114">
        <f t="shared" si="56"/>
        <v>1.0310266936190204</v>
      </c>
      <c r="AO321" s="114">
        <f t="shared" si="56"/>
        <v>1.0337743327172702</v>
      </c>
      <c r="AP321" s="114">
        <f t="shared" si="56"/>
        <v>1.0305364309185101</v>
      </c>
      <c r="AQ321" s="114">
        <f t="shared" si="56"/>
        <v>1.029624982974352</v>
      </c>
      <c r="AR321" s="114">
        <f t="shared" si="56"/>
        <v>1.0414053004045025</v>
      </c>
      <c r="AS321" s="114">
        <f t="shared" si="56"/>
        <v>1.0349453105364561</v>
      </c>
      <c r="AT321" s="114">
        <f t="shared" si="56"/>
        <v>1.020565964862798</v>
      </c>
      <c r="AU321" s="114">
        <f t="shared" si="56"/>
        <v>1.0375725821032447</v>
      </c>
      <c r="AV321" s="114">
        <f t="shared" si="56"/>
        <v>1.0575058848963008</v>
      </c>
      <c r="AW321" s="114">
        <f t="shared" si="56"/>
        <v>1.0407442335356349</v>
      </c>
      <c r="AX321" s="114">
        <f t="shared" si="56"/>
        <v>1.0370818436268814</v>
      </c>
      <c r="AY321" s="114">
        <f t="shared" si="56"/>
        <v>1.0667221131990094</v>
      </c>
      <c r="AZ321" s="114">
        <f t="shared" si="56"/>
        <v>1.031599030147611</v>
      </c>
      <c r="BA321" s="114">
        <f t="shared" si="56"/>
        <v>1.012966285455863</v>
      </c>
      <c r="BB321" s="114">
        <f t="shared" si="56"/>
        <v>0.96500835285584219</v>
      </c>
      <c r="BC321" s="114">
        <f t="shared" si="56"/>
        <v>1.0141361418931987</v>
      </c>
      <c r="BD321" s="114">
        <f t="shared" si="56"/>
        <v>1.0105003151537419</v>
      </c>
      <c r="BE321" s="114">
        <f t="shared" si="56"/>
        <v>1.0135876793257885</v>
      </c>
      <c r="BF321" s="114">
        <f t="shared" si="56"/>
        <v>1.0098544179298117</v>
      </c>
      <c r="BG321" s="114">
        <f t="shared" si="56"/>
        <v>1.0058430240034177</v>
      </c>
      <c r="BH321" s="114">
        <f t="shared" si="56"/>
        <v>1.0120995892395857</v>
      </c>
      <c r="BI321" s="114">
        <f t="shared" si="2"/>
        <v>0.9811033373255128</v>
      </c>
      <c r="BJ321" s="114">
        <f t="shared" si="15"/>
        <v>1.0002901275148957</v>
      </c>
    </row>
    <row r="322" spans="1:63" ht="15">
      <c r="A322" s="282" t="s">
        <v>206</v>
      </c>
      <c r="B322" s="282" t="s">
        <v>440</v>
      </c>
      <c r="C322" s="282" t="s">
        <v>639</v>
      </c>
      <c r="D322" s="282" t="s">
        <v>641</v>
      </c>
      <c r="E322" s="114">
        <f t="shared" si="3"/>
        <v>1</v>
      </c>
      <c r="F322" s="114">
        <f t="shared" si="3"/>
        <v>1</v>
      </c>
      <c r="G322" s="114">
        <f t="shared" si="3"/>
        <v>1</v>
      </c>
      <c r="H322" s="114">
        <f t="shared" si="3"/>
        <v>1</v>
      </c>
      <c r="I322" s="114">
        <f t="shared" ref="I322:BH322" si="57">1+I53/100</f>
        <v>1</v>
      </c>
      <c r="J322" s="114">
        <f t="shared" si="57"/>
        <v>1</v>
      </c>
      <c r="K322" s="114">
        <f t="shared" si="57"/>
        <v>1</v>
      </c>
      <c r="L322" s="114">
        <f t="shared" si="57"/>
        <v>1</v>
      </c>
      <c r="M322" s="114">
        <f t="shared" si="57"/>
        <v>1</v>
      </c>
      <c r="N322" s="114">
        <f t="shared" si="57"/>
        <v>1</v>
      </c>
      <c r="O322" s="114">
        <f t="shared" si="57"/>
        <v>1</v>
      </c>
      <c r="P322" s="114">
        <f t="shared" si="57"/>
        <v>1.085838590116408</v>
      </c>
      <c r="Q322" s="114">
        <f t="shared" si="57"/>
        <v>1.0482668584458277</v>
      </c>
      <c r="R322" s="114">
        <f t="shared" si="57"/>
        <v>1.0343448853348622</v>
      </c>
      <c r="S322" s="114">
        <f t="shared" si="57"/>
        <v>1.0098449181600149</v>
      </c>
      <c r="T322" s="114">
        <f t="shared" si="57"/>
        <v>1.0947642606878107</v>
      </c>
      <c r="U322" s="114">
        <f t="shared" si="57"/>
        <v>1.0542796046311593</v>
      </c>
      <c r="V322" s="114">
        <f t="shared" si="57"/>
        <v>1.0870950285679528</v>
      </c>
      <c r="W322" s="114">
        <f t="shared" si="57"/>
        <v>1.06595998567015</v>
      </c>
      <c r="X322" s="114">
        <f t="shared" si="57"/>
        <v>1.010881833018753</v>
      </c>
      <c r="Y322" s="114">
        <f t="shared" si="57"/>
        <v>0.95150557047813844</v>
      </c>
      <c r="Z322" s="114">
        <f t="shared" si="57"/>
        <v>1.1968833433270447</v>
      </c>
      <c r="AA322" s="114">
        <f t="shared" si="57"/>
        <v>1.0891823496504314</v>
      </c>
      <c r="AB322" s="114">
        <f t="shared" si="57"/>
        <v>1.0541147072375767</v>
      </c>
      <c r="AC322" s="114">
        <f t="shared" si="57"/>
        <v>1.0792971651467946</v>
      </c>
      <c r="AD322" s="114">
        <f t="shared" si="57"/>
        <v>1.0159667459941399</v>
      </c>
      <c r="AE322" s="114">
        <f t="shared" si="57"/>
        <v>1.00095303385767</v>
      </c>
      <c r="AF322" s="114">
        <f t="shared" si="57"/>
        <v>0.97597827462245734</v>
      </c>
      <c r="AG322" s="114">
        <f t="shared" si="57"/>
        <v>1.0370553990731377</v>
      </c>
      <c r="AH322" s="114">
        <f t="shared" si="57"/>
        <v>1.0068008323299491</v>
      </c>
      <c r="AI322" s="114">
        <f t="shared" si="57"/>
        <v>0.97051435054778112</v>
      </c>
      <c r="AJ322" s="114">
        <f t="shared" si="57"/>
        <v>0.89307302747451911</v>
      </c>
      <c r="AK322" s="114">
        <f t="shared" si="57"/>
        <v>0.88419397104276931</v>
      </c>
      <c r="AL322" s="114">
        <f t="shared" si="57"/>
        <v>0.85121819377889096</v>
      </c>
      <c r="AM322" s="114">
        <f t="shared" si="57"/>
        <v>1.0071693003781927</v>
      </c>
      <c r="AN322" s="114">
        <f t="shared" si="57"/>
        <v>1.024572011431337</v>
      </c>
      <c r="AO322" s="114">
        <f t="shared" si="57"/>
        <v>1.0783874997722274</v>
      </c>
      <c r="AP322" s="114">
        <f t="shared" si="57"/>
        <v>1.0278342505957132</v>
      </c>
      <c r="AQ322" s="114">
        <f t="shared" si="57"/>
        <v>1.0015914605015852</v>
      </c>
      <c r="AR322" s="114">
        <f t="shared" si="57"/>
        <v>1.0618875530685064</v>
      </c>
      <c r="AS322" s="114">
        <f t="shared" si="57"/>
        <v>1.0591476001879718</v>
      </c>
      <c r="AT322" s="114">
        <f t="shared" si="57"/>
        <v>1.0318502990449461</v>
      </c>
      <c r="AU322" s="114">
        <f t="shared" si="57"/>
        <v>1.0142482126141281</v>
      </c>
      <c r="AV322" s="114">
        <f t="shared" si="57"/>
        <v>1.0379274022304334</v>
      </c>
      <c r="AW322" s="114">
        <f t="shared" si="57"/>
        <v>1.0577053807021557</v>
      </c>
      <c r="AX322" s="114">
        <f t="shared" si="57"/>
        <v>1.1120165655612797</v>
      </c>
      <c r="AY322" s="114">
        <f t="shared" si="57"/>
        <v>1.1206586297773364</v>
      </c>
      <c r="AZ322" s="114">
        <f t="shared" si="57"/>
        <v>1.0726213696647944</v>
      </c>
      <c r="BA322" s="114">
        <f t="shared" si="57"/>
        <v>1.0411682804164681</v>
      </c>
      <c r="BB322" s="114">
        <f t="shared" si="57"/>
        <v>1.014513054307407</v>
      </c>
      <c r="BC322" s="114">
        <f t="shared" si="57"/>
        <v>1.0239035229650724</v>
      </c>
      <c r="BD322" s="114">
        <f t="shared" si="57"/>
        <v>1.0280230083647626</v>
      </c>
      <c r="BE322" s="114">
        <f t="shared" si="57"/>
        <v>1.0301490028898772</v>
      </c>
      <c r="BF322" s="114">
        <f t="shared" si="57"/>
        <v>1.0274760256257212</v>
      </c>
      <c r="BG322" s="114">
        <f t="shared" si="57"/>
        <v>1.0104757663187653</v>
      </c>
      <c r="BH322" s="114">
        <f t="shared" si="57"/>
        <v>1.0443833358883949</v>
      </c>
      <c r="BI322" s="114">
        <f t="shared" si="2"/>
        <v>1</v>
      </c>
      <c r="BJ322" s="114">
        <f t="shared" si="15"/>
        <v>1</v>
      </c>
    </row>
    <row r="323" spans="1:63" ht="15">
      <c r="A323" s="282" t="s">
        <v>207</v>
      </c>
      <c r="B323" s="282" t="s">
        <v>441</v>
      </c>
      <c r="C323" s="282" t="s">
        <v>639</v>
      </c>
      <c r="D323" s="282" t="s">
        <v>641</v>
      </c>
      <c r="E323" s="114">
        <f t="shared" si="3"/>
        <v>1</v>
      </c>
      <c r="F323" s="114">
        <f t="shared" si="3"/>
        <v>1</v>
      </c>
      <c r="G323" s="114">
        <f t="shared" si="3"/>
        <v>1</v>
      </c>
      <c r="H323" s="114">
        <f t="shared" si="3"/>
        <v>1</v>
      </c>
      <c r="I323" s="114">
        <f t="shared" ref="I323:BH323" si="58">1+I54/100</f>
        <v>1</v>
      </c>
      <c r="J323" s="114">
        <f t="shared" si="58"/>
        <v>1</v>
      </c>
      <c r="K323" s="114">
        <f t="shared" si="58"/>
        <v>1</v>
      </c>
      <c r="L323" s="114">
        <f t="shared" si="58"/>
        <v>1</v>
      </c>
      <c r="M323" s="114">
        <f t="shared" si="58"/>
        <v>1</v>
      </c>
      <c r="N323" s="114">
        <f t="shared" si="58"/>
        <v>1</v>
      </c>
      <c r="O323" s="114">
        <f t="shared" si="58"/>
        <v>1</v>
      </c>
      <c r="P323" s="114">
        <f t="shared" si="58"/>
        <v>1</v>
      </c>
      <c r="Q323" s="114">
        <f t="shared" si="58"/>
        <v>1</v>
      </c>
      <c r="R323" s="114">
        <f t="shared" si="58"/>
        <v>1</v>
      </c>
      <c r="S323" s="114">
        <f t="shared" si="58"/>
        <v>1</v>
      </c>
      <c r="T323" s="114">
        <f t="shared" si="58"/>
        <v>1</v>
      </c>
      <c r="U323" s="114">
        <f t="shared" si="58"/>
        <v>1</v>
      </c>
      <c r="V323" s="114">
        <f t="shared" si="58"/>
        <v>1</v>
      </c>
      <c r="W323" s="114">
        <f t="shared" si="58"/>
        <v>1</v>
      </c>
      <c r="X323" s="114">
        <f t="shared" si="58"/>
        <v>1</v>
      </c>
      <c r="Y323" s="114">
        <f t="shared" si="58"/>
        <v>1</v>
      </c>
      <c r="Z323" s="114">
        <f t="shared" si="58"/>
        <v>1</v>
      </c>
      <c r="AA323" s="114">
        <f t="shared" si="58"/>
        <v>1</v>
      </c>
      <c r="AB323" s="114">
        <f t="shared" si="58"/>
        <v>1</v>
      </c>
      <c r="AC323" s="114">
        <f t="shared" si="58"/>
        <v>1</v>
      </c>
      <c r="AD323" s="114">
        <f t="shared" si="58"/>
        <v>1</v>
      </c>
      <c r="AE323" s="114">
        <f t="shared" si="58"/>
        <v>1</v>
      </c>
      <c r="AF323" s="114">
        <f t="shared" si="58"/>
        <v>1</v>
      </c>
      <c r="AG323" s="114">
        <f t="shared" si="58"/>
        <v>1</v>
      </c>
      <c r="AH323" s="114">
        <f t="shared" si="58"/>
        <v>1</v>
      </c>
      <c r="AI323" s="114">
        <f t="shared" si="58"/>
        <v>1</v>
      </c>
      <c r="AJ323" s="114">
        <f t="shared" si="58"/>
        <v>1</v>
      </c>
      <c r="AK323" s="114">
        <f t="shared" si="58"/>
        <v>1</v>
      </c>
      <c r="AL323" s="114">
        <f t="shared" si="58"/>
        <v>1</v>
      </c>
      <c r="AM323" s="114">
        <f t="shared" si="58"/>
        <v>1</v>
      </c>
      <c r="AN323" s="114">
        <f t="shared" si="58"/>
        <v>1</v>
      </c>
      <c r="AO323" s="114">
        <f t="shared" si="58"/>
        <v>1</v>
      </c>
      <c r="AP323" s="114">
        <f t="shared" si="58"/>
        <v>1</v>
      </c>
      <c r="AQ323" s="114">
        <f t="shared" si="58"/>
        <v>1</v>
      </c>
      <c r="AR323" s="114">
        <f t="shared" si="58"/>
        <v>1</v>
      </c>
      <c r="AS323" s="114">
        <f t="shared" si="58"/>
        <v>1</v>
      </c>
      <c r="AT323" s="114">
        <f t="shared" si="58"/>
        <v>1</v>
      </c>
      <c r="AU323" s="114">
        <f t="shared" si="58"/>
        <v>1</v>
      </c>
      <c r="AV323" s="114">
        <f t="shared" si="58"/>
        <v>1</v>
      </c>
      <c r="AW323" s="114">
        <f t="shared" si="58"/>
        <v>1</v>
      </c>
      <c r="AX323" s="114">
        <f t="shared" si="58"/>
        <v>1</v>
      </c>
      <c r="AY323" s="114">
        <f t="shared" si="58"/>
        <v>1</v>
      </c>
      <c r="AZ323" s="114">
        <f t="shared" si="58"/>
        <v>1</v>
      </c>
      <c r="BA323" s="114">
        <f t="shared" si="58"/>
        <v>1</v>
      </c>
      <c r="BB323" s="114">
        <f t="shared" si="58"/>
        <v>1</v>
      </c>
      <c r="BC323" s="114">
        <f t="shared" si="58"/>
        <v>1</v>
      </c>
      <c r="BD323" s="114">
        <f t="shared" si="58"/>
        <v>1</v>
      </c>
      <c r="BE323" s="114">
        <f t="shared" si="58"/>
        <v>1</v>
      </c>
      <c r="BF323" s="114">
        <f t="shared" si="58"/>
        <v>1</v>
      </c>
      <c r="BG323" s="114">
        <f t="shared" si="58"/>
        <v>1</v>
      </c>
      <c r="BH323" s="114">
        <f t="shared" si="58"/>
        <v>1</v>
      </c>
      <c r="BI323" s="114">
        <f t="shared" si="2"/>
        <v>1</v>
      </c>
      <c r="BJ323" s="114">
        <f t="shared" si="15"/>
        <v>1</v>
      </c>
    </row>
    <row r="324" spans="1:63" ht="15">
      <c r="A324" s="282" t="s">
        <v>208</v>
      </c>
      <c r="B324" s="282" t="s">
        <v>442</v>
      </c>
      <c r="C324" s="282" t="s">
        <v>639</v>
      </c>
      <c r="D324" s="282" t="s">
        <v>641</v>
      </c>
      <c r="E324" s="114">
        <f t="shared" si="3"/>
        <v>1</v>
      </c>
      <c r="F324" s="114">
        <f t="shared" si="3"/>
        <v>1</v>
      </c>
      <c r="G324" s="114">
        <f t="shared" si="3"/>
        <v>1</v>
      </c>
      <c r="H324" s="114">
        <f t="shared" si="3"/>
        <v>1</v>
      </c>
      <c r="I324" s="114">
        <f t="shared" ref="I324:BH324" si="59">1+I55/100</f>
        <v>1</v>
      </c>
      <c r="J324" s="114">
        <f t="shared" si="59"/>
        <v>1</v>
      </c>
      <c r="K324" s="114">
        <f t="shared" si="59"/>
        <v>1</v>
      </c>
      <c r="L324" s="114">
        <f t="shared" si="59"/>
        <v>1</v>
      </c>
      <c r="M324" s="114">
        <f t="shared" si="59"/>
        <v>1</v>
      </c>
      <c r="N324" s="114">
        <f t="shared" si="59"/>
        <v>1</v>
      </c>
      <c r="O324" s="114">
        <f t="shared" si="59"/>
        <v>1</v>
      </c>
      <c r="P324" s="114">
        <f t="shared" si="59"/>
        <v>1</v>
      </c>
      <c r="Q324" s="114">
        <f t="shared" si="59"/>
        <v>1</v>
      </c>
      <c r="R324" s="114">
        <f t="shared" si="59"/>
        <v>1</v>
      </c>
      <c r="S324" s="114">
        <f t="shared" si="59"/>
        <v>1</v>
      </c>
      <c r="T324" s="114">
        <f t="shared" si="59"/>
        <v>1</v>
      </c>
      <c r="U324" s="114">
        <f t="shared" si="59"/>
        <v>1</v>
      </c>
      <c r="V324" s="114">
        <f t="shared" si="59"/>
        <v>1</v>
      </c>
      <c r="W324" s="114">
        <f t="shared" si="59"/>
        <v>1</v>
      </c>
      <c r="X324" s="114">
        <f t="shared" si="59"/>
        <v>1</v>
      </c>
      <c r="Y324" s="114">
        <f t="shared" si="59"/>
        <v>1</v>
      </c>
      <c r="Z324" s="114">
        <f t="shared" si="59"/>
        <v>1</v>
      </c>
      <c r="AA324" s="114">
        <f t="shared" si="59"/>
        <v>1</v>
      </c>
      <c r="AB324" s="114">
        <f t="shared" si="59"/>
        <v>1</v>
      </c>
      <c r="AC324" s="114">
        <f t="shared" si="59"/>
        <v>1</v>
      </c>
      <c r="AD324" s="114">
        <f t="shared" si="59"/>
        <v>1</v>
      </c>
      <c r="AE324" s="114">
        <f t="shared" si="59"/>
        <v>1</v>
      </c>
      <c r="AF324" s="114">
        <f t="shared" si="59"/>
        <v>1</v>
      </c>
      <c r="AG324" s="114">
        <f t="shared" si="59"/>
        <v>1</v>
      </c>
      <c r="AH324" s="114">
        <f t="shared" si="59"/>
        <v>1</v>
      </c>
      <c r="AI324" s="114">
        <f t="shared" si="59"/>
        <v>1</v>
      </c>
      <c r="AJ324" s="114">
        <f t="shared" si="59"/>
        <v>1</v>
      </c>
      <c r="AK324" s="114">
        <f t="shared" si="59"/>
        <v>1</v>
      </c>
      <c r="AL324" s="114">
        <f t="shared" si="59"/>
        <v>1</v>
      </c>
      <c r="AM324" s="114">
        <f t="shared" si="59"/>
        <v>1.0530520278574356</v>
      </c>
      <c r="AN324" s="114">
        <f t="shared" si="59"/>
        <v>1</v>
      </c>
      <c r="AO324" s="114">
        <f t="shared" si="59"/>
        <v>1</v>
      </c>
      <c r="AP324" s="114">
        <f t="shared" si="59"/>
        <v>1</v>
      </c>
      <c r="AQ324" s="114">
        <f t="shared" si="59"/>
        <v>1</v>
      </c>
      <c r="AR324" s="114">
        <f t="shared" si="59"/>
        <v>1</v>
      </c>
      <c r="AS324" s="114">
        <f t="shared" si="59"/>
        <v>1</v>
      </c>
      <c r="AT324" s="114">
        <f t="shared" si="59"/>
        <v>1</v>
      </c>
      <c r="AU324" s="114">
        <f t="shared" si="59"/>
        <v>1</v>
      </c>
      <c r="AV324" s="114">
        <f t="shared" si="59"/>
        <v>1</v>
      </c>
      <c r="AW324" s="114">
        <f t="shared" si="59"/>
        <v>1</v>
      </c>
      <c r="AX324" s="114">
        <f t="shared" si="59"/>
        <v>1</v>
      </c>
      <c r="AY324" s="114">
        <f t="shared" si="59"/>
        <v>1</v>
      </c>
      <c r="AZ324" s="114">
        <f t="shared" si="59"/>
        <v>1</v>
      </c>
      <c r="BA324" s="114">
        <f t="shared" si="59"/>
        <v>1</v>
      </c>
      <c r="BB324" s="114">
        <f t="shared" si="59"/>
        <v>1</v>
      </c>
      <c r="BC324" s="114">
        <f t="shared" si="59"/>
        <v>1</v>
      </c>
      <c r="BD324" s="114">
        <f t="shared" si="59"/>
        <v>1</v>
      </c>
      <c r="BE324" s="114">
        <f t="shared" si="59"/>
        <v>1</v>
      </c>
      <c r="BF324" s="114">
        <f t="shared" si="59"/>
        <v>1</v>
      </c>
      <c r="BG324" s="114">
        <f t="shared" si="59"/>
        <v>1</v>
      </c>
      <c r="BH324" s="114">
        <f t="shared" si="59"/>
        <v>1</v>
      </c>
      <c r="BI324" s="114">
        <f t="shared" si="2"/>
        <v>1</v>
      </c>
      <c r="BJ324" s="114">
        <f t="shared" si="15"/>
        <v>1</v>
      </c>
    </row>
    <row r="325" spans="1:63" ht="15">
      <c r="A325" s="282" t="s">
        <v>209</v>
      </c>
      <c r="B325" s="282" t="s">
        <v>443</v>
      </c>
      <c r="C325" s="282" t="s">
        <v>639</v>
      </c>
      <c r="D325" s="282" t="s">
        <v>641</v>
      </c>
      <c r="E325" s="114">
        <f t="shared" si="3"/>
        <v>1</v>
      </c>
      <c r="F325" s="114">
        <f t="shared" si="3"/>
        <v>1</v>
      </c>
      <c r="G325" s="114">
        <f t="shared" si="3"/>
        <v>1</v>
      </c>
      <c r="H325" s="114">
        <f t="shared" si="3"/>
        <v>1</v>
      </c>
      <c r="I325" s="114">
        <f t="shared" ref="I325:BH325" si="60">1+I56/100</f>
        <v>1</v>
      </c>
      <c r="J325" s="114">
        <f t="shared" si="60"/>
        <v>1</v>
      </c>
      <c r="K325" s="114">
        <f t="shared" si="60"/>
        <v>1</v>
      </c>
      <c r="L325" s="114">
        <f t="shared" si="60"/>
        <v>1</v>
      </c>
      <c r="M325" s="114">
        <f t="shared" si="60"/>
        <v>1</v>
      </c>
      <c r="N325" s="114">
        <f t="shared" si="60"/>
        <v>1</v>
      </c>
      <c r="O325" s="114">
        <f t="shared" si="60"/>
        <v>1</v>
      </c>
      <c r="P325" s="114">
        <f t="shared" si="60"/>
        <v>1</v>
      </c>
      <c r="Q325" s="114">
        <f t="shared" si="60"/>
        <v>1</v>
      </c>
      <c r="R325" s="114">
        <f t="shared" si="60"/>
        <v>1</v>
      </c>
      <c r="S325" s="114">
        <f t="shared" si="60"/>
        <v>1</v>
      </c>
      <c r="T325" s="114">
        <f t="shared" si="60"/>
        <v>1</v>
      </c>
      <c r="U325" s="114">
        <f t="shared" si="60"/>
        <v>1.2026629218808269</v>
      </c>
      <c r="V325" s="114">
        <f t="shared" si="60"/>
        <v>1.1636200095171476</v>
      </c>
      <c r="W325" s="114">
        <f t="shared" si="60"/>
        <v>1.0777740335905037</v>
      </c>
      <c r="X325" s="114">
        <f t="shared" si="60"/>
        <v>1.0990556938358076</v>
      </c>
      <c r="Y325" s="114">
        <f t="shared" si="60"/>
        <v>1.0575324470140077</v>
      </c>
      <c r="Z325" s="114">
        <f t="shared" si="60"/>
        <v>1.0251699844067195</v>
      </c>
      <c r="AA325" s="114">
        <f t="shared" si="60"/>
        <v>1.0602170898483778</v>
      </c>
      <c r="AB325" s="114">
        <f t="shared" si="60"/>
        <v>1.0558218170220282</v>
      </c>
      <c r="AC325" s="114">
        <f t="shared" si="60"/>
        <v>1.0875789438428596</v>
      </c>
      <c r="AD325" s="114">
        <f t="shared" si="60"/>
        <v>1.0488254077196284</v>
      </c>
      <c r="AE325" s="114">
        <f t="shared" si="60"/>
        <v>1.0370395028952946</v>
      </c>
      <c r="AF325" s="114">
        <f t="shared" si="60"/>
        <v>1.070652508121098</v>
      </c>
      <c r="AG325" s="114">
        <f t="shared" si="60"/>
        <v>1.086467778455239</v>
      </c>
      <c r="AH325" s="114">
        <f t="shared" si="60"/>
        <v>1.0794742553104604</v>
      </c>
      <c r="AI325" s="114">
        <f t="shared" si="60"/>
        <v>1.0740399950603852</v>
      </c>
      <c r="AJ325" s="114">
        <f t="shared" si="60"/>
        <v>1.0073950144786796</v>
      </c>
      <c r="AK325" s="114">
        <f t="shared" si="60"/>
        <v>1.0939999883170508</v>
      </c>
      <c r="AL325" s="114">
        <f t="shared" si="60"/>
        <v>1.0070000029195496</v>
      </c>
      <c r="AM325" s="114">
        <f t="shared" si="60"/>
        <v>1.0589999877415541</v>
      </c>
      <c r="AN325" s="114">
        <f t="shared" si="60"/>
        <v>1.0846818850796822</v>
      </c>
      <c r="AO325" s="114">
        <f t="shared" si="60"/>
        <v>1.0133301343570058</v>
      </c>
      <c r="AP325" s="114">
        <f t="shared" si="60"/>
        <v>1.0256560815994091</v>
      </c>
      <c r="AQ325" s="114">
        <f t="shared" si="60"/>
        <v>1.0523555374983842</v>
      </c>
      <c r="AR325" s="114">
        <f t="shared" si="60"/>
        <v>1.0482854836445317</v>
      </c>
      <c r="AS325" s="114">
        <f t="shared" si="60"/>
        <v>1.057244017376602</v>
      </c>
      <c r="AT325" s="114">
        <f t="shared" si="60"/>
        <v>1.0360066503048055</v>
      </c>
      <c r="AU325" s="114">
        <f t="shared" si="60"/>
        <v>1.0339910437267879</v>
      </c>
      <c r="AV325" s="114">
        <f t="shared" si="60"/>
        <v>1.024758695105908</v>
      </c>
      <c r="AW325" s="114">
        <f t="shared" si="60"/>
        <v>1.0457030348488345</v>
      </c>
      <c r="AX325" s="114">
        <f t="shared" si="60"/>
        <v>1.0372431772568329</v>
      </c>
      <c r="AY325" s="114">
        <f t="shared" si="60"/>
        <v>1.0451018331970239</v>
      </c>
      <c r="AZ325" s="114">
        <f t="shared" si="60"/>
        <v>1.0482071054104953</v>
      </c>
      <c r="BA325" s="114">
        <f t="shared" si="60"/>
        <v>1.0386396605828119</v>
      </c>
      <c r="BB325" s="114">
        <f t="shared" si="60"/>
        <v>0.98227549249352764</v>
      </c>
      <c r="BC325" s="114">
        <f t="shared" si="60"/>
        <v>1.0131777780421927</v>
      </c>
      <c r="BD325" s="114">
        <f t="shared" si="60"/>
        <v>1.0032119600002349</v>
      </c>
      <c r="BE325" s="114">
        <f t="shared" si="60"/>
        <v>0.96941725978647664</v>
      </c>
      <c r="BF325" s="114">
        <f t="shared" si="60"/>
        <v>0.94066041552199886</v>
      </c>
      <c r="BG325" s="114">
        <f t="shared" si="60"/>
        <v>0.98596232228248648</v>
      </c>
      <c r="BH325" s="114">
        <f t="shared" si="60"/>
        <v>1.01979063590438</v>
      </c>
      <c r="BI325" s="114">
        <f t="shared" si="2"/>
        <v>1.0339678770236453</v>
      </c>
      <c r="BJ325" s="114">
        <f t="shared" si="15"/>
        <v>1.0387975476788767</v>
      </c>
    </row>
    <row r="326" spans="1:63" ht="15">
      <c r="A326" s="282" t="s">
        <v>210</v>
      </c>
      <c r="B326" s="282" t="s">
        <v>444</v>
      </c>
      <c r="C326" s="282" t="s">
        <v>639</v>
      </c>
      <c r="D326" s="282" t="s">
        <v>641</v>
      </c>
      <c r="E326" s="114">
        <f t="shared" si="3"/>
        <v>1</v>
      </c>
      <c r="F326" s="114">
        <f t="shared" si="3"/>
        <v>1</v>
      </c>
      <c r="G326" s="114">
        <f t="shared" si="3"/>
        <v>1</v>
      </c>
      <c r="H326" s="114">
        <f t="shared" si="3"/>
        <v>1</v>
      </c>
      <c r="I326" s="114">
        <f t="shared" ref="I326:BH326" si="61">1+I57/100</f>
        <v>1</v>
      </c>
      <c r="J326" s="114">
        <f t="shared" si="61"/>
        <v>1</v>
      </c>
      <c r="K326" s="114">
        <f t="shared" si="61"/>
        <v>1</v>
      </c>
      <c r="L326" s="114">
        <f t="shared" si="61"/>
        <v>1</v>
      </c>
      <c r="M326" s="114">
        <f t="shared" si="61"/>
        <v>1</v>
      </c>
      <c r="N326" s="114">
        <f t="shared" si="61"/>
        <v>1</v>
      </c>
      <c r="O326" s="114">
        <f t="shared" si="61"/>
        <v>1</v>
      </c>
      <c r="P326" s="114">
        <f t="shared" si="61"/>
        <v>1</v>
      </c>
      <c r="Q326" s="114">
        <f t="shared" si="61"/>
        <v>1</v>
      </c>
      <c r="R326" s="114">
        <f t="shared" si="61"/>
        <v>1</v>
      </c>
      <c r="S326" s="114">
        <f t="shared" si="61"/>
        <v>1</v>
      </c>
      <c r="T326" s="114">
        <f t="shared" si="61"/>
        <v>1</v>
      </c>
      <c r="U326" s="114">
        <f t="shared" si="61"/>
        <v>1</v>
      </c>
      <c r="V326" s="114">
        <f t="shared" si="61"/>
        <v>1</v>
      </c>
      <c r="W326" s="114">
        <f t="shared" si="61"/>
        <v>1</v>
      </c>
      <c r="X326" s="114">
        <f t="shared" si="61"/>
        <v>1</v>
      </c>
      <c r="Y326" s="114">
        <f t="shared" si="61"/>
        <v>1</v>
      </c>
      <c r="Z326" s="114">
        <f t="shared" si="61"/>
        <v>1</v>
      </c>
      <c r="AA326" s="114">
        <f t="shared" si="61"/>
        <v>1</v>
      </c>
      <c r="AB326" s="114">
        <f t="shared" si="61"/>
        <v>1</v>
      </c>
      <c r="AC326" s="114">
        <f t="shared" si="61"/>
        <v>1</v>
      </c>
      <c r="AD326" s="114">
        <f t="shared" si="61"/>
        <v>1</v>
      </c>
      <c r="AE326" s="114">
        <f t="shared" si="61"/>
        <v>1</v>
      </c>
      <c r="AF326" s="114">
        <f t="shared" si="61"/>
        <v>1</v>
      </c>
      <c r="AG326" s="114">
        <f t="shared" si="61"/>
        <v>1</v>
      </c>
      <c r="AH326" s="114">
        <f t="shared" si="61"/>
        <v>1</v>
      </c>
      <c r="AI326" s="114">
        <f t="shared" si="61"/>
        <v>1</v>
      </c>
      <c r="AJ326" s="114">
        <f t="shared" si="61"/>
        <v>0.8838505764202389</v>
      </c>
      <c r="AK326" s="114">
        <f t="shared" si="61"/>
        <v>0.99493457648841954</v>
      </c>
      <c r="AL326" s="114">
        <f t="shared" si="61"/>
        <v>1.000619042493045</v>
      </c>
      <c r="AM326" s="114">
        <f t="shared" si="61"/>
        <v>1.0290930946399028</v>
      </c>
      <c r="AN326" s="114">
        <f t="shared" si="61"/>
        <v>1.0622140600039831</v>
      </c>
      <c r="AO326" s="114">
        <f t="shared" si="61"/>
        <v>1.0422281457200553</v>
      </c>
      <c r="AP326" s="114">
        <f t="shared" si="61"/>
        <v>0.9940534091089761</v>
      </c>
      <c r="AQ326" s="114">
        <f t="shared" si="61"/>
        <v>0.99671284484140554</v>
      </c>
      <c r="AR326" s="114">
        <f t="shared" si="61"/>
        <v>1.0143283947879771</v>
      </c>
      <c r="AS326" s="114">
        <f t="shared" si="61"/>
        <v>1.0426674135714225</v>
      </c>
      <c r="AT326" s="114">
        <f t="shared" si="61"/>
        <v>1.0290876488185039</v>
      </c>
      <c r="AU326" s="114">
        <f t="shared" si="61"/>
        <v>1.0165249405467387</v>
      </c>
      <c r="AV326" s="114">
        <f t="shared" si="61"/>
        <v>1.036029894593604</v>
      </c>
      <c r="AW326" s="114">
        <f t="shared" si="61"/>
        <v>1.0490656376356553</v>
      </c>
      <c r="AX326" s="114">
        <f t="shared" si="61"/>
        <v>1.0653346880592036</v>
      </c>
      <c r="AY326" s="114">
        <f t="shared" si="61"/>
        <v>1.0685352233371246</v>
      </c>
      <c r="AZ326" s="114">
        <f t="shared" si="61"/>
        <v>1.0560264368495964</v>
      </c>
      <c r="BA326" s="114">
        <f t="shared" si="61"/>
        <v>1.0268228272445223</v>
      </c>
      <c r="BB326" s="114">
        <f t="shared" si="61"/>
        <v>0.95197427908713861</v>
      </c>
      <c r="BC326" s="114">
        <f t="shared" si="61"/>
        <v>1.0227342005165725</v>
      </c>
      <c r="BD326" s="114">
        <f t="shared" si="61"/>
        <v>1.0177783318662328</v>
      </c>
      <c r="BE326" s="114">
        <f t="shared" si="61"/>
        <v>0.9920015571882338</v>
      </c>
      <c r="BF326" s="114">
        <f t="shared" si="61"/>
        <v>0.99516328959297395</v>
      </c>
      <c r="BG326" s="114">
        <f t="shared" si="61"/>
        <v>1.0271511613157802</v>
      </c>
      <c r="BH326" s="114">
        <f t="shared" si="61"/>
        <v>1.0530923851909815</v>
      </c>
      <c r="BI326" s="114">
        <f t="shared" si="2"/>
        <v>1.02593326020384</v>
      </c>
      <c r="BJ326" s="114">
        <f t="shared" si="15"/>
        <v>1.0428907894123352</v>
      </c>
    </row>
    <row r="327" spans="1:63" ht="15">
      <c r="A327" s="282" t="s">
        <v>211</v>
      </c>
      <c r="B327" s="282" t="s">
        <v>445</v>
      </c>
      <c r="C327" s="282" t="s">
        <v>639</v>
      </c>
      <c r="D327" s="282" t="s">
        <v>641</v>
      </c>
      <c r="E327" s="114">
        <f t="shared" si="3"/>
        <v>1</v>
      </c>
      <c r="F327" s="114">
        <f t="shared" si="3"/>
        <v>1</v>
      </c>
      <c r="G327" s="114">
        <f t="shared" si="3"/>
        <v>1</v>
      </c>
      <c r="H327" s="114">
        <f t="shared" si="3"/>
        <v>1</v>
      </c>
      <c r="I327" s="114">
        <f t="shared" ref="I327:BH327" si="62">1+I58/100</f>
        <v>1</v>
      </c>
      <c r="J327" s="114">
        <f t="shared" si="62"/>
        <v>1</v>
      </c>
      <c r="K327" s="114">
        <f t="shared" si="62"/>
        <v>1</v>
      </c>
      <c r="L327" s="114">
        <f t="shared" si="62"/>
        <v>1</v>
      </c>
      <c r="M327" s="114">
        <f t="shared" si="62"/>
        <v>1</v>
      </c>
      <c r="N327" s="114">
        <f t="shared" si="62"/>
        <v>1</v>
      </c>
      <c r="O327" s="114">
        <f t="shared" si="62"/>
        <v>1</v>
      </c>
      <c r="P327" s="114">
        <f t="shared" si="62"/>
        <v>1.0313269975367778</v>
      </c>
      <c r="Q327" s="114">
        <f t="shared" si="62"/>
        <v>1.0430034129410553</v>
      </c>
      <c r="R327" s="114">
        <f t="shared" si="62"/>
        <v>1.047774869132114</v>
      </c>
      <c r="S327" s="114">
        <f t="shared" si="62"/>
        <v>1.008900687041993</v>
      </c>
      <c r="T327" s="114">
        <f t="shared" si="62"/>
        <v>0.9913326110478774</v>
      </c>
      <c r="U327" s="114">
        <f t="shared" si="62"/>
        <v>1.0494925839213007</v>
      </c>
      <c r="V327" s="114">
        <f t="shared" si="62"/>
        <v>1.0334721808803466</v>
      </c>
      <c r="W327" s="114">
        <f t="shared" si="62"/>
        <v>1.0300849287686853</v>
      </c>
      <c r="X327" s="114">
        <f t="shared" si="62"/>
        <v>1.041503633330354</v>
      </c>
      <c r="Y327" s="114">
        <f t="shared" si="62"/>
        <v>1.0140882865924603</v>
      </c>
      <c r="Z327" s="114">
        <f t="shared" si="62"/>
        <v>1.0052924053722156</v>
      </c>
      <c r="AA327" s="114">
        <f t="shared" si="62"/>
        <v>0.9960515925436717</v>
      </c>
      <c r="AB327" s="114">
        <f t="shared" si="62"/>
        <v>1.0157241014934053</v>
      </c>
      <c r="AC327" s="114">
        <f t="shared" si="62"/>
        <v>1.0282294783413746</v>
      </c>
      <c r="AD327" s="114">
        <f t="shared" si="62"/>
        <v>1.0232793521988923</v>
      </c>
      <c r="AE327" s="114">
        <f t="shared" si="62"/>
        <v>1.0228733926897231</v>
      </c>
      <c r="AF327" s="114">
        <f t="shared" si="62"/>
        <v>1.0140215157409413</v>
      </c>
      <c r="AG327" s="114">
        <f t="shared" si="62"/>
        <v>1.0370723566872433</v>
      </c>
      <c r="AH327" s="114">
        <f t="shared" si="62"/>
        <v>1.0389655172419432</v>
      </c>
      <c r="AI327" s="114">
        <f t="shared" si="62"/>
        <v>1.0525500608609781</v>
      </c>
      <c r="AJ327" s="114">
        <f t="shared" si="62"/>
        <v>1.0510826150794557</v>
      </c>
      <c r="AK327" s="114">
        <f t="shared" si="62"/>
        <v>1.0192380701113763</v>
      </c>
      <c r="AL327" s="114">
        <f t="shared" si="62"/>
        <v>0.99043834692982458</v>
      </c>
      <c r="AM327" s="114">
        <f t="shared" si="62"/>
        <v>1.0245737182000685</v>
      </c>
      <c r="AN327" s="114">
        <f t="shared" si="62"/>
        <v>1.0173764063121562</v>
      </c>
      <c r="AO327" s="114">
        <f t="shared" si="62"/>
        <v>1.0081789761701421</v>
      </c>
      <c r="AP327" s="114">
        <f t="shared" si="62"/>
        <v>1.0184920066980847</v>
      </c>
      <c r="AQ327" s="114">
        <f t="shared" si="62"/>
        <v>1.0197961840703675</v>
      </c>
      <c r="AR327" s="114">
        <f t="shared" si="62"/>
        <v>1.0198713494928662</v>
      </c>
      <c r="AS327" s="114">
        <f t="shared" si="62"/>
        <v>1.0296204536784523</v>
      </c>
      <c r="AT327" s="114">
        <f t="shared" si="62"/>
        <v>1.0169547145188611</v>
      </c>
      <c r="AU327" s="114">
        <f t="shared" si="62"/>
        <v>1</v>
      </c>
      <c r="AV327" s="114">
        <f t="shared" si="62"/>
        <v>0.99290093828119208</v>
      </c>
      <c r="AW327" s="114">
        <f t="shared" si="62"/>
        <v>1.0116997041286515</v>
      </c>
      <c r="AX327" s="114">
        <f t="shared" si="62"/>
        <v>1.0070671394810022</v>
      </c>
      <c r="AY327" s="114">
        <f t="shared" si="62"/>
        <v>1.0370015957205485</v>
      </c>
      <c r="AZ327" s="114">
        <f t="shared" si="62"/>
        <v>1.0326053529682158</v>
      </c>
      <c r="BA327" s="114">
        <f t="shared" si="62"/>
        <v>1.0108231540391905</v>
      </c>
      <c r="BB327" s="114">
        <f t="shared" si="62"/>
        <v>0.94381139565341432</v>
      </c>
      <c r="BC327" s="114">
        <f t="shared" si="62"/>
        <v>1.0407993330487069</v>
      </c>
      <c r="BD327" s="114">
        <f t="shared" si="62"/>
        <v>1.0366000015503516</v>
      </c>
      <c r="BE327" s="114">
        <f t="shared" si="62"/>
        <v>1.0049199282913805</v>
      </c>
      <c r="BF327" s="114">
        <f t="shared" si="62"/>
        <v>1.0048958448249463</v>
      </c>
      <c r="BG327" s="114">
        <f t="shared" si="62"/>
        <v>1.0192969040980757</v>
      </c>
      <c r="BH327" s="114">
        <f t="shared" si="62"/>
        <v>1.0174320539365993</v>
      </c>
      <c r="BI327" s="114">
        <f t="shared" si="2"/>
        <v>1.0194362542781317</v>
      </c>
      <c r="BJ327" s="114">
        <f t="shared" si="15"/>
        <v>1.022228247553612</v>
      </c>
    </row>
    <row r="328" spans="1:63" ht="15">
      <c r="A328" s="282" t="s">
        <v>212</v>
      </c>
      <c r="B328" s="282" t="s">
        <v>446</v>
      </c>
      <c r="C328" s="282" t="s">
        <v>639</v>
      </c>
      <c r="D328" s="282" t="s">
        <v>641</v>
      </c>
      <c r="E328" s="114">
        <f t="shared" si="3"/>
        <v>1</v>
      </c>
      <c r="F328" s="114">
        <f t="shared" si="3"/>
        <v>1</v>
      </c>
      <c r="G328" s="114">
        <f t="shared" si="3"/>
        <v>1</v>
      </c>
      <c r="H328" s="114">
        <f t="shared" si="3"/>
        <v>1</v>
      </c>
      <c r="I328" s="114">
        <f t="shared" ref="I328:BH328" si="63">1+I59/100</f>
        <v>1</v>
      </c>
      <c r="J328" s="114">
        <f t="shared" si="63"/>
        <v>1</v>
      </c>
      <c r="K328" s="114">
        <f t="shared" si="63"/>
        <v>1</v>
      </c>
      <c r="L328" s="114">
        <f t="shared" si="63"/>
        <v>1</v>
      </c>
      <c r="M328" s="114">
        <f t="shared" si="63"/>
        <v>1</v>
      </c>
      <c r="N328" s="114">
        <f t="shared" si="63"/>
        <v>1</v>
      </c>
      <c r="O328" s="114">
        <f t="shared" si="63"/>
        <v>1</v>
      </c>
      <c r="P328" s="114">
        <f t="shared" si="63"/>
        <v>1</v>
      </c>
      <c r="Q328" s="114">
        <f t="shared" si="63"/>
        <v>1</v>
      </c>
      <c r="R328" s="114">
        <f t="shared" si="63"/>
        <v>1</v>
      </c>
      <c r="S328" s="114">
        <f t="shared" si="63"/>
        <v>1</v>
      </c>
      <c r="T328" s="114">
        <f t="shared" si="63"/>
        <v>1</v>
      </c>
      <c r="U328" s="114">
        <f t="shared" si="63"/>
        <v>1</v>
      </c>
      <c r="V328" s="114">
        <f t="shared" si="63"/>
        <v>1</v>
      </c>
      <c r="W328" s="114">
        <f t="shared" si="63"/>
        <v>1</v>
      </c>
      <c r="X328" s="114">
        <f t="shared" si="63"/>
        <v>1</v>
      </c>
      <c r="Y328" s="114">
        <f t="shared" si="63"/>
        <v>1</v>
      </c>
      <c r="Z328" s="114">
        <f t="shared" si="63"/>
        <v>1</v>
      </c>
      <c r="AA328" s="114">
        <f t="shared" si="63"/>
        <v>1</v>
      </c>
      <c r="AB328" s="114">
        <f t="shared" si="63"/>
        <v>1</v>
      </c>
      <c r="AC328" s="114">
        <f t="shared" si="63"/>
        <v>1</v>
      </c>
      <c r="AD328" s="114">
        <f t="shared" si="63"/>
        <v>1</v>
      </c>
      <c r="AE328" s="114">
        <f t="shared" si="63"/>
        <v>1</v>
      </c>
      <c r="AF328" s="114">
        <f t="shared" si="63"/>
        <v>1</v>
      </c>
      <c r="AG328" s="114">
        <f t="shared" si="63"/>
        <v>1</v>
      </c>
      <c r="AH328" s="114">
        <f t="shared" si="63"/>
        <v>1</v>
      </c>
      <c r="AI328" s="114">
        <f t="shared" si="63"/>
        <v>1</v>
      </c>
      <c r="AJ328" s="114">
        <f t="shared" si="63"/>
        <v>1</v>
      </c>
      <c r="AK328" s="114">
        <f t="shared" si="63"/>
        <v>1</v>
      </c>
      <c r="AL328" s="114">
        <f t="shared" si="63"/>
        <v>1</v>
      </c>
      <c r="AM328" s="114">
        <f t="shared" si="63"/>
        <v>1</v>
      </c>
      <c r="AN328" s="114">
        <f t="shared" si="63"/>
        <v>1</v>
      </c>
      <c r="AO328" s="114">
        <f t="shared" si="63"/>
        <v>1</v>
      </c>
      <c r="AP328" s="114">
        <f t="shared" si="63"/>
        <v>1</v>
      </c>
      <c r="AQ328" s="114">
        <f t="shared" si="63"/>
        <v>1</v>
      </c>
      <c r="AR328" s="114">
        <f t="shared" si="63"/>
        <v>1</v>
      </c>
      <c r="AS328" s="114">
        <f t="shared" si="63"/>
        <v>1</v>
      </c>
      <c r="AT328" s="114">
        <f t="shared" si="63"/>
        <v>1</v>
      </c>
      <c r="AU328" s="114">
        <f t="shared" si="63"/>
        <v>1</v>
      </c>
      <c r="AV328" s="114">
        <f t="shared" si="63"/>
        <v>1</v>
      </c>
      <c r="AW328" s="114">
        <f t="shared" si="63"/>
        <v>1</v>
      </c>
      <c r="AX328" s="114">
        <f t="shared" si="63"/>
        <v>1</v>
      </c>
      <c r="AY328" s="114">
        <f t="shared" si="63"/>
        <v>1</v>
      </c>
      <c r="AZ328" s="114">
        <f t="shared" si="63"/>
        <v>1</v>
      </c>
      <c r="BA328" s="114">
        <f t="shared" si="63"/>
        <v>1</v>
      </c>
      <c r="BB328" s="114">
        <f t="shared" si="63"/>
        <v>1</v>
      </c>
      <c r="BC328" s="114">
        <f t="shared" si="63"/>
        <v>1</v>
      </c>
      <c r="BD328" s="114">
        <f t="shared" si="63"/>
        <v>1</v>
      </c>
      <c r="BE328" s="114">
        <f t="shared" si="63"/>
        <v>1</v>
      </c>
      <c r="BF328" s="114">
        <f t="shared" si="63"/>
        <v>1</v>
      </c>
      <c r="BG328" s="114">
        <f t="shared" si="63"/>
        <v>1.0892058462492513</v>
      </c>
      <c r="BH328" s="114">
        <f t="shared" si="63"/>
        <v>1.0968379811648175</v>
      </c>
      <c r="BI328" s="114">
        <f t="shared" si="2"/>
        <v>1.0872226006105292</v>
      </c>
      <c r="BJ328" s="114">
        <f t="shared" si="15"/>
        <v>1.0409026362770026</v>
      </c>
    </row>
    <row r="329" spans="1:63" ht="15">
      <c r="A329" s="282" t="s">
        <v>213</v>
      </c>
      <c r="B329" s="282" t="s">
        <v>447</v>
      </c>
      <c r="C329" s="282" t="s">
        <v>639</v>
      </c>
      <c r="D329" s="282" t="s">
        <v>641</v>
      </c>
      <c r="E329" s="114">
        <f t="shared" si="3"/>
        <v>1</v>
      </c>
      <c r="F329" s="114">
        <f t="shared" si="3"/>
        <v>1</v>
      </c>
      <c r="G329" s="114">
        <f t="shared" si="3"/>
        <v>1</v>
      </c>
      <c r="H329" s="114">
        <f t="shared" si="3"/>
        <v>1</v>
      </c>
      <c r="I329" s="114">
        <f t="shared" ref="I329:BH329" si="64">1+I60/100</f>
        <v>1</v>
      </c>
      <c r="J329" s="114">
        <f t="shared" si="64"/>
        <v>1</v>
      </c>
      <c r="K329" s="114">
        <f t="shared" si="64"/>
        <v>1</v>
      </c>
      <c r="L329" s="114">
        <f t="shared" si="64"/>
        <v>1</v>
      </c>
      <c r="M329" s="114">
        <f t="shared" si="64"/>
        <v>1</v>
      </c>
      <c r="N329" s="114">
        <f t="shared" si="64"/>
        <v>1</v>
      </c>
      <c r="O329" s="114">
        <f t="shared" si="64"/>
        <v>1</v>
      </c>
      <c r="P329" s="114">
        <f t="shared" si="64"/>
        <v>1</v>
      </c>
      <c r="Q329" s="114">
        <f t="shared" si="64"/>
        <v>1</v>
      </c>
      <c r="R329" s="114">
        <f t="shared" si="64"/>
        <v>1</v>
      </c>
      <c r="S329" s="114">
        <f t="shared" si="64"/>
        <v>1</v>
      </c>
      <c r="T329" s="114">
        <f t="shared" si="64"/>
        <v>1</v>
      </c>
      <c r="U329" s="114">
        <f t="shared" si="64"/>
        <v>1</v>
      </c>
      <c r="V329" s="114">
        <f t="shared" si="64"/>
        <v>1</v>
      </c>
      <c r="W329" s="114">
        <f t="shared" si="64"/>
        <v>1.1177249771406725</v>
      </c>
      <c r="X329" s="114">
        <f t="shared" si="64"/>
        <v>0.815558460235279</v>
      </c>
      <c r="Y329" s="114">
        <f t="shared" si="64"/>
        <v>1.1426068471024378</v>
      </c>
      <c r="Z329" s="114">
        <f t="shared" si="64"/>
        <v>1.1208436861978786</v>
      </c>
      <c r="AA329" s="114">
        <f t="shared" si="64"/>
        <v>1.0413442209876447</v>
      </c>
      <c r="AB329" s="114">
        <f t="shared" si="64"/>
        <v>1.0269169574073216</v>
      </c>
      <c r="AC329" s="114">
        <f t="shared" si="64"/>
        <v>1.0542639365381579</v>
      </c>
      <c r="AD329" s="114">
        <f t="shared" si="64"/>
        <v>1.0128456062591098</v>
      </c>
      <c r="AE329" s="114">
        <f t="shared" si="64"/>
        <v>1.0707773729752139</v>
      </c>
      <c r="AF329" s="114">
        <f t="shared" si="64"/>
        <v>1.0751869218672154</v>
      </c>
      <c r="AG329" s="114">
        <f t="shared" si="64"/>
        <v>1.0855901728010429</v>
      </c>
      <c r="AH329" s="114">
        <f t="shared" si="64"/>
        <v>0.99756833897370811</v>
      </c>
      <c r="AI329" s="114">
        <f t="shared" si="64"/>
        <v>1.0525489827890546</v>
      </c>
      <c r="AJ329" s="114">
        <f t="shared" si="64"/>
        <v>1.0060793089694948</v>
      </c>
      <c r="AK329" s="114">
        <f t="shared" si="64"/>
        <v>1.0204735693423221</v>
      </c>
      <c r="AL329" s="114">
        <f t="shared" si="64"/>
        <v>1.0168094401927652</v>
      </c>
      <c r="AM329" s="114">
        <f t="shared" si="64"/>
        <v>1.0143132526521745</v>
      </c>
      <c r="AN329" s="114">
        <f t="shared" si="64"/>
        <v>1.0197471911536213</v>
      </c>
      <c r="AO329" s="114">
        <f t="shared" si="64"/>
        <v>1.0264178302690354</v>
      </c>
      <c r="AP329" s="114">
        <f t="shared" si="64"/>
        <v>1.0149081788644772</v>
      </c>
      <c r="AQ329" s="114">
        <f t="shared" si="64"/>
        <v>1.0497808715489754</v>
      </c>
      <c r="AR329" s="114">
        <f t="shared" si="64"/>
        <v>1.0068329480192926</v>
      </c>
      <c r="AS329" s="114">
        <f t="shared" si="64"/>
        <v>1.0037531095419767</v>
      </c>
      <c r="AT329" s="114">
        <f t="shared" si="64"/>
        <v>1.0047310303395702</v>
      </c>
      <c r="AU329" s="114">
        <f t="shared" si="64"/>
        <v>0.98246839745504122</v>
      </c>
      <c r="AV329" s="114">
        <f t="shared" si="64"/>
        <v>1.0768721304923603</v>
      </c>
      <c r="AW329" s="114">
        <f t="shared" si="64"/>
        <v>1.0325014423627608</v>
      </c>
      <c r="AX329" s="114">
        <f t="shared" si="64"/>
        <v>0.99911757623442743</v>
      </c>
      <c r="AY329" s="114">
        <f t="shared" si="64"/>
        <v>1.029296875</v>
      </c>
      <c r="AZ329" s="114">
        <f t="shared" si="64"/>
        <v>1.0632100569259959</v>
      </c>
      <c r="BA329" s="114">
        <f t="shared" si="64"/>
        <v>1.0712074190133816</v>
      </c>
      <c r="BB329" s="114">
        <f t="shared" si="64"/>
        <v>0.9883024284581704</v>
      </c>
      <c r="BC329" s="114">
        <f t="shared" si="64"/>
        <v>1.0067254275850173</v>
      </c>
      <c r="BD329" s="114">
        <f t="shared" si="64"/>
        <v>0.99768988669216996</v>
      </c>
      <c r="BE329" s="114">
        <f t="shared" si="64"/>
        <v>0.98926491897980018</v>
      </c>
      <c r="BF329" s="114">
        <f t="shared" si="64"/>
        <v>0.99392368209866588</v>
      </c>
      <c r="BG329" s="114">
        <f t="shared" si="64"/>
        <v>1.0442768754173626</v>
      </c>
      <c r="BH329" s="114">
        <f t="shared" si="64"/>
        <v>0.97456265321062618</v>
      </c>
      <c r="BI329" s="114">
        <f t="shared" si="2"/>
        <v>1.0263845055605652</v>
      </c>
      <c r="BJ329" s="114">
        <f t="shared" si="15"/>
        <v>0.95786470582852123</v>
      </c>
    </row>
    <row r="330" spans="1:63" ht="15">
      <c r="A330" s="282" t="s">
        <v>214</v>
      </c>
      <c r="B330" s="282" t="s">
        <v>448</v>
      </c>
      <c r="C330" s="282" t="s">
        <v>639</v>
      </c>
      <c r="D330" s="282" t="s">
        <v>641</v>
      </c>
      <c r="E330" s="114">
        <f t="shared" si="3"/>
        <v>1</v>
      </c>
      <c r="F330" s="114">
        <f t="shared" si="3"/>
        <v>1.0637883247557396</v>
      </c>
      <c r="G330" s="114">
        <f t="shared" si="3"/>
        <v>1.0566682217271799</v>
      </c>
      <c r="H330" s="114">
        <f t="shared" si="3"/>
        <v>1.0063702123420242</v>
      </c>
      <c r="I330" s="114">
        <f t="shared" ref="I330:BH330" si="65">1+I61/100</f>
        <v>1.0926993821451796</v>
      </c>
      <c r="J330" s="114">
        <f t="shared" si="65"/>
        <v>1.04555254814071</v>
      </c>
      <c r="K330" s="114">
        <f t="shared" si="65"/>
        <v>1.0274091010903237</v>
      </c>
      <c r="L330" s="114">
        <f t="shared" si="65"/>
        <v>1.0342160509181337</v>
      </c>
      <c r="M330" s="114">
        <f t="shared" si="65"/>
        <v>1.0397494770207751</v>
      </c>
      <c r="N330" s="114">
        <f t="shared" si="65"/>
        <v>1.0632248500839432</v>
      </c>
      <c r="O330" s="114">
        <f t="shared" si="65"/>
        <v>1.0273521811779127</v>
      </c>
      <c r="P330" s="114">
        <f t="shared" si="65"/>
        <v>1.0300503299618597</v>
      </c>
      <c r="Q330" s="114">
        <f t="shared" si="65"/>
        <v>1.0392934382503836</v>
      </c>
      <c r="R330" s="114">
        <f t="shared" si="65"/>
        <v>1.0409292523611968</v>
      </c>
      <c r="S330" s="114">
        <f t="shared" si="65"/>
        <v>0.98877588335992117</v>
      </c>
      <c r="T330" s="114">
        <f t="shared" si="65"/>
        <v>0.98543458265528616</v>
      </c>
      <c r="U330" s="114">
        <f t="shared" si="65"/>
        <v>1.0592457456657083</v>
      </c>
      <c r="V330" s="114">
        <f t="shared" si="65"/>
        <v>1.0187028858991476</v>
      </c>
      <c r="W330" s="114">
        <f t="shared" si="65"/>
        <v>1.0222630861034911</v>
      </c>
      <c r="X330" s="114">
        <f t="shared" si="65"/>
        <v>1.0386905642439699</v>
      </c>
      <c r="Y330" s="114">
        <f t="shared" si="65"/>
        <v>0.99517007745725994</v>
      </c>
      <c r="Z330" s="114">
        <f t="shared" si="65"/>
        <v>0.99333866977566909</v>
      </c>
      <c r="AA330" s="114">
        <f t="shared" si="65"/>
        <v>1.0368465082595613</v>
      </c>
      <c r="AB330" s="114">
        <f t="shared" si="65"/>
        <v>1.0259606121239069</v>
      </c>
      <c r="AC330" s="114">
        <f t="shared" si="65"/>
        <v>1.0416615126247692</v>
      </c>
      <c r="AD330" s="114">
        <f t="shared" si="65"/>
        <v>1.0400368557503032</v>
      </c>
      <c r="AE330" s="114">
        <f t="shared" si="65"/>
        <v>1.0490425268590031</v>
      </c>
      <c r="AF330" s="114">
        <f t="shared" si="65"/>
        <v>1.0025422611188173</v>
      </c>
      <c r="AG330" s="114">
        <f t="shared" si="65"/>
        <v>0.99986369997511726</v>
      </c>
      <c r="AH330" s="114">
        <f t="shared" si="65"/>
        <v>1.0064521497919556</v>
      </c>
      <c r="AI330" s="114">
        <f t="shared" si="65"/>
        <v>1.0147524472572842</v>
      </c>
      <c r="AJ330" s="114">
        <f t="shared" si="65"/>
        <v>1.0139365602871278</v>
      </c>
      <c r="AK330" s="114">
        <f t="shared" si="65"/>
        <v>1.0195701156603785</v>
      </c>
      <c r="AL330" s="114">
        <f t="shared" si="65"/>
        <v>1.000106594282643</v>
      </c>
      <c r="AM330" s="114">
        <f t="shared" si="65"/>
        <v>1.0533244864504585</v>
      </c>
      <c r="AN330" s="114">
        <f t="shared" si="65"/>
        <v>1.0302763407299729</v>
      </c>
      <c r="AO330" s="114">
        <f t="shared" si="65"/>
        <v>1.0290006833454601</v>
      </c>
      <c r="AP330" s="114">
        <f t="shared" si="65"/>
        <v>1.0326087979362235</v>
      </c>
      <c r="AQ330" s="114">
        <f t="shared" si="65"/>
        <v>1.0221816188799899</v>
      </c>
      <c r="AR330" s="114">
        <f t="shared" si="65"/>
        <v>1.0294800709905887</v>
      </c>
      <c r="AS330" s="114">
        <f t="shared" si="65"/>
        <v>1.0374690021235362</v>
      </c>
      <c r="AT330" s="114">
        <f t="shared" si="65"/>
        <v>1.0082314930029925</v>
      </c>
      <c r="AU330" s="114">
        <f t="shared" si="65"/>
        <v>1.0046634492848412</v>
      </c>
      <c r="AV330" s="114">
        <f t="shared" si="65"/>
        <v>1.0039007386505103</v>
      </c>
      <c r="AW330" s="114">
        <f t="shared" si="65"/>
        <v>1.0266819345941687</v>
      </c>
      <c r="AX330" s="114">
        <f t="shared" si="65"/>
        <v>1.0233666449082062</v>
      </c>
      <c r="AY330" s="114">
        <f t="shared" si="65"/>
        <v>1.0391298015188963</v>
      </c>
      <c r="AZ330" s="114">
        <f t="shared" si="65"/>
        <v>1.0090925299584657</v>
      </c>
      <c r="BA330" s="114">
        <f t="shared" si="65"/>
        <v>0.99487974778194255</v>
      </c>
      <c r="BB330" s="114">
        <f t="shared" si="65"/>
        <v>0.95093474441902914</v>
      </c>
      <c r="BC330" s="114">
        <f t="shared" si="65"/>
        <v>1.0187099263866215</v>
      </c>
      <c r="BD330" s="114">
        <f t="shared" si="65"/>
        <v>1.0133677466666224</v>
      </c>
      <c r="BE330" s="114">
        <f t="shared" si="65"/>
        <v>1.0022646847587151</v>
      </c>
      <c r="BF330" s="114">
        <f t="shared" si="65"/>
        <v>1.0093334928151623</v>
      </c>
      <c r="BG330" s="114">
        <f t="shared" si="65"/>
        <v>1.0161937497071034</v>
      </c>
      <c r="BH330" s="114">
        <f t="shared" si="65"/>
        <v>1.0160660899433878</v>
      </c>
      <c r="BI330" s="114">
        <f t="shared" si="2"/>
        <v>1.0196407712946747</v>
      </c>
      <c r="BJ330" s="114">
        <f t="shared" si="15"/>
        <v>1.022401389220748</v>
      </c>
    </row>
    <row r="331" spans="1:63" ht="15">
      <c r="A331" s="282" t="s">
        <v>215</v>
      </c>
      <c r="B331" s="282" t="s">
        <v>449</v>
      </c>
      <c r="C331" s="282" t="s">
        <v>639</v>
      </c>
      <c r="D331" s="282" t="s">
        <v>641</v>
      </c>
      <c r="E331" s="114">
        <f t="shared" si="3"/>
        <v>1</v>
      </c>
      <c r="F331" s="114">
        <f t="shared" si="3"/>
        <v>0.97686751250366621</v>
      </c>
      <c r="G331" s="114">
        <f t="shared" si="3"/>
        <v>1.170472409314375</v>
      </c>
      <c r="H331" s="114">
        <f t="shared" si="3"/>
        <v>1.0650290262966922</v>
      </c>
      <c r="I331" s="114">
        <f t="shared" ref="I331:BH331" si="66">1+I62/100</f>
        <v>1.0676486511614611</v>
      </c>
      <c r="J331" s="114">
        <f t="shared" si="66"/>
        <v>0.87518166083893634</v>
      </c>
      <c r="K331" s="114">
        <f t="shared" si="66"/>
        <v>1.134633448335443</v>
      </c>
      <c r="L331" s="114">
        <f t="shared" si="66"/>
        <v>1.0332754228792402</v>
      </c>
      <c r="M331" s="114">
        <f t="shared" si="66"/>
        <v>1.0023886048482862</v>
      </c>
      <c r="N331" s="114">
        <f t="shared" si="66"/>
        <v>1.1089144583261188</v>
      </c>
      <c r="O331" s="114">
        <f t="shared" si="66"/>
        <v>1.1822668287752034</v>
      </c>
      <c r="P331" s="114">
        <f t="shared" si="66"/>
        <v>1.1087146606848997</v>
      </c>
      <c r="Q331" s="114">
        <f t="shared" si="66"/>
        <v>1.1039416407690039</v>
      </c>
      <c r="R331" s="114">
        <f t="shared" si="66"/>
        <v>1.1289576372582062</v>
      </c>
      <c r="S331" s="114">
        <f t="shared" si="66"/>
        <v>1.0600190290237836</v>
      </c>
      <c r="T331" s="114">
        <f t="shared" si="66"/>
        <v>1.0519325335688621</v>
      </c>
      <c r="U331" s="114">
        <f t="shared" si="66"/>
        <v>1.0672812264325937</v>
      </c>
      <c r="V331" s="114">
        <f t="shared" si="66"/>
        <v>1.0498178394934061</v>
      </c>
      <c r="W331" s="114">
        <f t="shared" si="66"/>
        <v>1.0214068467725437</v>
      </c>
      <c r="X331" s="114">
        <f t="shared" si="66"/>
        <v>1.0453139921654746</v>
      </c>
      <c r="Y331" s="114">
        <f t="shared" si="66"/>
        <v>1.0796873850887569</v>
      </c>
      <c r="Z331" s="114">
        <f t="shared" si="66"/>
        <v>1.0427986747938365</v>
      </c>
      <c r="AA331" s="114">
        <f t="shared" si="66"/>
        <v>1.0169870863010084</v>
      </c>
      <c r="AB331" s="114">
        <f t="shared" si="66"/>
        <v>1.0462794634855273</v>
      </c>
      <c r="AC331" s="114">
        <f t="shared" si="66"/>
        <v>1.0125289597543445</v>
      </c>
      <c r="AD331" s="114">
        <f t="shared" si="66"/>
        <v>0.97877465022413634</v>
      </c>
      <c r="AE331" s="114">
        <f t="shared" si="66"/>
        <v>1.0352199319973252</v>
      </c>
      <c r="AF331" s="114">
        <f t="shared" si="66"/>
        <v>1.1011736736202293</v>
      </c>
      <c r="AG331" s="114">
        <f t="shared" si="66"/>
        <v>1.0215596333052406</v>
      </c>
      <c r="AH331" s="114">
        <f t="shared" si="66"/>
        <v>1.0440053881454971</v>
      </c>
      <c r="AI331" s="114">
        <f t="shared" si="66"/>
        <v>0.94545687605297857</v>
      </c>
      <c r="AJ331" s="114">
        <f t="shared" si="66"/>
        <v>1.0094413888914602</v>
      </c>
      <c r="AK331" s="114">
        <f t="shared" si="66"/>
        <v>1.1122093273960016</v>
      </c>
      <c r="AL331" s="114">
        <f t="shared" si="66"/>
        <v>1.0736451304171302</v>
      </c>
      <c r="AM331" s="114">
        <f t="shared" si="66"/>
        <v>1.0260035426827732</v>
      </c>
      <c r="AN331" s="114">
        <f t="shared" si="66"/>
        <v>1.0568543073698642</v>
      </c>
      <c r="AO331" s="114">
        <f t="shared" si="66"/>
        <v>1.0597782511434266</v>
      </c>
      <c r="AP331" s="114">
        <f t="shared" si="66"/>
        <v>1.0888526906590392</v>
      </c>
      <c r="AQ331" s="114">
        <f t="shared" si="66"/>
        <v>1.0671447771177176</v>
      </c>
      <c r="AR331" s="114">
        <f t="shared" si="66"/>
        <v>1.0594004913628554</v>
      </c>
      <c r="AS331" s="114">
        <f t="shared" si="66"/>
        <v>1.046617622800146</v>
      </c>
      <c r="AT331" s="114">
        <f t="shared" si="66"/>
        <v>1.0245951636772916</v>
      </c>
      <c r="AU331" s="114">
        <f t="shared" si="66"/>
        <v>1.0449510340292099</v>
      </c>
      <c r="AV331" s="114">
        <f t="shared" si="66"/>
        <v>0.9865429381493559</v>
      </c>
      <c r="AW331" s="114">
        <f t="shared" si="66"/>
        <v>1.0257013427930197</v>
      </c>
      <c r="AX331" s="114">
        <f t="shared" si="66"/>
        <v>1.094282369467968</v>
      </c>
      <c r="AY331" s="114">
        <f t="shared" si="66"/>
        <v>1.091743554058408</v>
      </c>
      <c r="AZ331" s="114">
        <f t="shared" si="66"/>
        <v>1.0741595171481455</v>
      </c>
      <c r="BA331" s="114">
        <f t="shared" si="66"/>
        <v>1.0320950426157955</v>
      </c>
      <c r="BB331" s="114">
        <f t="shared" si="66"/>
        <v>1.0094615516779064</v>
      </c>
      <c r="BC331" s="114">
        <f t="shared" si="66"/>
        <v>1.0833965105962218</v>
      </c>
      <c r="BD331" s="114">
        <f t="shared" si="66"/>
        <v>1.0313342300326755</v>
      </c>
      <c r="BE331" s="114">
        <f t="shared" si="66"/>
        <v>1.0271736789670562</v>
      </c>
      <c r="BF331" s="114">
        <f t="shared" si="66"/>
        <v>1.0487520509332271</v>
      </c>
      <c r="BG331" s="114">
        <f t="shared" si="66"/>
        <v>1.0763603182423664</v>
      </c>
      <c r="BH331" s="114">
        <f t="shared" si="66"/>
        <v>1.0703337106918114</v>
      </c>
      <c r="BI331" s="114">
        <f t="shared" si="2"/>
        <v>1.0661220822292972</v>
      </c>
      <c r="BJ331" s="114">
        <f t="shared" si="15"/>
        <v>1.0455181513818401</v>
      </c>
      <c r="BK331" s="114">
        <f t="shared" si="15"/>
        <v>1.0549999999999999</v>
      </c>
    </row>
    <row r="332" spans="1:63" ht="15">
      <c r="A332" s="282" t="s">
        <v>216</v>
      </c>
      <c r="B332" s="282" t="s">
        <v>450</v>
      </c>
      <c r="C332" s="282" t="s">
        <v>639</v>
      </c>
      <c r="D332" s="282" t="s">
        <v>641</v>
      </c>
      <c r="E332" s="114">
        <f t="shared" si="3"/>
        <v>1</v>
      </c>
      <c r="F332" s="114">
        <f t="shared" si="3"/>
        <v>0.86394558674069755</v>
      </c>
      <c r="G332" s="114">
        <f t="shared" si="3"/>
        <v>0.80314958174784024</v>
      </c>
      <c r="H332" s="114">
        <f t="shared" si="3"/>
        <v>1.343137287827467</v>
      </c>
      <c r="I332" s="114">
        <f t="shared" ref="I332:BH332" si="67">1+I63/100</f>
        <v>1.0583941300668009</v>
      </c>
      <c r="J332" s="114">
        <f t="shared" si="67"/>
        <v>1.06206898209971</v>
      </c>
      <c r="K332" s="114">
        <f t="shared" si="67"/>
        <v>0.95195029056691116</v>
      </c>
      <c r="L332" s="114">
        <f t="shared" si="67"/>
        <v>1.0945296256284387</v>
      </c>
      <c r="M332" s="114">
        <f t="shared" si="67"/>
        <v>1.1079623857277143</v>
      </c>
      <c r="N332" s="114">
        <f t="shared" si="67"/>
        <v>1.0843328028217052</v>
      </c>
      <c r="O332" s="114">
        <f t="shared" si="67"/>
        <v>1.0886265710850895</v>
      </c>
      <c r="P332" s="114">
        <f t="shared" si="67"/>
        <v>0.88668280831806223</v>
      </c>
      <c r="Q332" s="114">
        <f t="shared" si="67"/>
        <v>1.2742396948023831</v>
      </c>
      <c r="R332" s="114">
        <f t="shared" si="67"/>
        <v>1.0381317629707436</v>
      </c>
      <c r="S332" s="114">
        <f t="shared" si="67"/>
        <v>1.0749491770344766</v>
      </c>
      <c r="T332" s="114">
        <f t="shared" si="67"/>
        <v>1.0504534161311492</v>
      </c>
      <c r="U332" s="114">
        <f t="shared" si="67"/>
        <v>1.0838675648360112</v>
      </c>
      <c r="V332" s="114">
        <f t="shared" si="67"/>
        <v>1.0525858598739262</v>
      </c>
      <c r="W332" s="114">
        <f t="shared" si="67"/>
        <v>1.0921483570123163</v>
      </c>
      <c r="X332" s="114">
        <f t="shared" si="67"/>
        <v>1.0747782655012739</v>
      </c>
      <c r="Y332" s="114">
        <f t="shared" si="67"/>
        <v>1.0079060697298121</v>
      </c>
      <c r="Z332" s="114">
        <f t="shared" si="67"/>
        <v>1.0299999608742774</v>
      </c>
      <c r="AA332" s="114">
        <f t="shared" si="67"/>
        <v>1.0640000411580053</v>
      </c>
      <c r="AB332" s="114">
        <f t="shared" si="67"/>
        <v>1.0540000302352237</v>
      </c>
      <c r="AC332" s="114">
        <f t="shared" si="67"/>
        <v>1.0559999652973113</v>
      </c>
      <c r="AD332" s="114">
        <f t="shared" si="67"/>
        <v>1.036999972551931</v>
      </c>
      <c r="AE332" s="114">
        <f t="shared" si="67"/>
        <v>1.0040000100255824</v>
      </c>
      <c r="AF332" s="114">
        <f t="shared" si="67"/>
        <v>0.99300002474135696</v>
      </c>
      <c r="AG332" s="114">
        <f t="shared" si="67"/>
        <v>0.98999994509670419</v>
      </c>
      <c r="AH332" s="114">
        <f t="shared" si="67"/>
        <v>1.0440000216037426</v>
      </c>
      <c r="AI332" s="114">
        <f t="shared" si="67"/>
        <v>1.0080000057998142</v>
      </c>
      <c r="AJ332" s="114">
        <f t="shared" si="67"/>
        <v>0.98799999415609463</v>
      </c>
      <c r="AK332" s="114">
        <f t="shared" si="67"/>
        <v>1.0180000230101802</v>
      </c>
      <c r="AL332" s="114">
        <f t="shared" si="67"/>
        <v>0.97899999240785984</v>
      </c>
      <c r="AM332" s="114">
        <f t="shared" si="67"/>
        <v>0.99100003451150509</v>
      </c>
      <c r="AN332" s="114">
        <f t="shared" si="67"/>
        <v>1.0379999478987638</v>
      </c>
      <c r="AO332" s="114">
        <f t="shared" si="67"/>
        <v>1.0409999846975579</v>
      </c>
      <c r="AP332" s="114">
        <f t="shared" si="67"/>
        <v>1.0109999993785055</v>
      </c>
      <c r="AQ332" s="114">
        <f t="shared" si="67"/>
        <v>1.0510000361050233</v>
      </c>
      <c r="AR332" s="114">
        <f t="shared" si="67"/>
        <v>1.0320000155059534</v>
      </c>
      <c r="AS332" s="114">
        <f t="shared" si="67"/>
        <v>1.0381967849559879</v>
      </c>
      <c r="AT332" s="114">
        <f t="shared" si="67"/>
        <v>1.0300839546613716</v>
      </c>
      <c r="AU332" s="114">
        <f t="shared" si="67"/>
        <v>1.0560932318983274</v>
      </c>
      <c r="AV332" s="114">
        <f t="shared" si="67"/>
        <v>1.0720187224401605</v>
      </c>
      <c r="AW332" s="114">
        <f t="shared" si="67"/>
        <v>1.0430162426436429</v>
      </c>
      <c r="AX332" s="114">
        <f t="shared" si="67"/>
        <v>1.0590779126808132</v>
      </c>
      <c r="AY332" s="114">
        <f t="shared" si="67"/>
        <v>1.0168448831869128</v>
      </c>
      <c r="AZ332" s="114">
        <f t="shared" si="67"/>
        <v>1.0337287515437164</v>
      </c>
      <c r="BA332" s="114">
        <f t="shared" si="67"/>
        <v>1.0236013486105326</v>
      </c>
      <c r="BB332" s="114">
        <f t="shared" si="67"/>
        <v>1.0163224383752232</v>
      </c>
      <c r="BC332" s="114">
        <f t="shared" si="67"/>
        <v>1.0363414535334246</v>
      </c>
      <c r="BD332" s="114">
        <f t="shared" si="67"/>
        <v>1.0289186599464848</v>
      </c>
      <c r="BE332" s="114">
        <f t="shared" si="67"/>
        <v>1.0337476865068784</v>
      </c>
      <c r="BF332" s="114">
        <f t="shared" si="67"/>
        <v>1.0276763886677112</v>
      </c>
      <c r="BG332" s="114">
        <f t="shared" si="67"/>
        <v>1.0378912121166823</v>
      </c>
      <c r="BH332" s="114">
        <f t="shared" si="67"/>
        <v>1.0376346695783125</v>
      </c>
      <c r="BI332" s="114">
        <f t="shared" si="2"/>
        <v>1.0329999999975596</v>
      </c>
      <c r="BJ332" s="114">
        <f t="shared" si="15"/>
        <v>1.0170000000003183</v>
      </c>
    </row>
    <row r="333" spans="1:63" ht="15">
      <c r="A333" s="282" t="s">
        <v>1245</v>
      </c>
      <c r="B333" s="282" t="s">
        <v>451</v>
      </c>
      <c r="C333" s="282" t="s">
        <v>639</v>
      </c>
      <c r="D333" s="282" t="s">
        <v>641</v>
      </c>
      <c r="E333" s="114">
        <f t="shared" si="3"/>
        <v>1</v>
      </c>
      <c r="F333" s="114">
        <f t="shared" si="3"/>
        <v>0.88775308325213009</v>
      </c>
      <c r="G333" s="114">
        <f t="shared" si="3"/>
        <v>0.99871771384525876</v>
      </c>
      <c r="H333" s="114">
        <f t="shared" si="3"/>
        <v>1.0575739655641501</v>
      </c>
      <c r="I333" s="114">
        <f t="shared" ref="I333:BH333" si="68">1+I64/100</f>
        <v>1.0986991848458216</v>
      </c>
      <c r="J333" s="114">
        <f t="shared" si="68"/>
        <v>1.098755936988054</v>
      </c>
      <c r="K333" s="114">
        <f t="shared" si="68"/>
        <v>1.0757054911443027</v>
      </c>
      <c r="L333" s="114">
        <f t="shared" si="68"/>
        <v>0.99066413924653185</v>
      </c>
      <c r="M333" s="114">
        <f t="shared" si="68"/>
        <v>1.0267144200434539</v>
      </c>
      <c r="N333" s="114">
        <f t="shared" si="68"/>
        <v>1.1073388387466307</v>
      </c>
      <c r="O333" s="114">
        <f t="shared" si="68"/>
        <v>1.1273167929301247</v>
      </c>
      <c r="P333" s="114">
        <f t="shared" si="68"/>
        <v>1.0678233938313684</v>
      </c>
      <c r="Q333" s="114">
        <f t="shared" si="68"/>
        <v>1.0511040482705127</v>
      </c>
      <c r="R333" s="114">
        <f t="shared" si="68"/>
        <v>1.0832159533930177</v>
      </c>
      <c r="S333" s="114">
        <f t="shared" si="68"/>
        <v>1.0429823959501736</v>
      </c>
      <c r="T333" s="114">
        <f t="shared" si="68"/>
        <v>1.0645208706615952</v>
      </c>
      <c r="U333" s="114">
        <f t="shared" si="68"/>
        <v>1.0340561801741073</v>
      </c>
      <c r="V333" s="114">
        <f t="shared" si="68"/>
        <v>1.0775646141376434</v>
      </c>
      <c r="W333" s="114">
        <f t="shared" si="68"/>
        <v>1.0912678120294774</v>
      </c>
      <c r="X333" s="114">
        <f t="shared" si="68"/>
        <v>1.0713781311363535</v>
      </c>
      <c r="Y333" s="114">
        <f t="shared" si="68"/>
        <v>1.0762055230274858</v>
      </c>
      <c r="Z333" s="114">
        <f t="shared" si="68"/>
        <v>1.0581384329980414</v>
      </c>
      <c r="AA333" s="114">
        <f t="shared" si="68"/>
        <v>1.0602700301021892</v>
      </c>
      <c r="AB333" s="114">
        <f t="shared" si="68"/>
        <v>1.0734889934723453</v>
      </c>
      <c r="AC333" s="114">
        <f t="shared" si="68"/>
        <v>1.0943859244805665</v>
      </c>
      <c r="AD333" s="114">
        <f t="shared" si="68"/>
        <v>1.072145931947311</v>
      </c>
      <c r="AE333" s="114">
        <f t="shared" si="68"/>
        <v>1.0692865041357642</v>
      </c>
      <c r="AF333" s="114">
        <f t="shared" si="68"/>
        <v>1.0879205281036268</v>
      </c>
      <c r="AG333" s="114">
        <f t="shared" si="68"/>
        <v>1.0953460796125714</v>
      </c>
      <c r="AH333" s="114">
        <f t="shared" si="68"/>
        <v>1.0592872165630387</v>
      </c>
      <c r="AI333" s="114">
        <f t="shared" si="68"/>
        <v>1.054060768091136</v>
      </c>
      <c r="AJ333" s="114">
        <f t="shared" si="68"/>
        <v>1.079392517854167</v>
      </c>
      <c r="AK333" s="114">
        <f t="shared" si="68"/>
        <v>1.1076401670763565</v>
      </c>
      <c r="AL333" s="114">
        <f t="shared" si="68"/>
        <v>1.1089117718256005</v>
      </c>
      <c r="AM333" s="114">
        <f t="shared" si="68"/>
        <v>1.1065047516852138</v>
      </c>
      <c r="AN333" s="114">
        <f t="shared" si="68"/>
        <v>1.0972839198326763</v>
      </c>
      <c r="AO333" s="114">
        <f t="shared" si="68"/>
        <v>1.0894153894674139</v>
      </c>
      <c r="AP333" s="114">
        <f t="shared" si="68"/>
        <v>1.0703186679562571</v>
      </c>
      <c r="AQ333" s="114">
        <f t="shared" si="68"/>
        <v>1.017552807464297</v>
      </c>
      <c r="AR333" s="114">
        <f t="shared" si="68"/>
        <v>1.0611282373475055</v>
      </c>
      <c r="AS333" s="114">
        <f t="shared" si="68"/>
        <v>1.075061415805703</v>
      </c>
      <c r="AT333" s="114">
        <f t="shared" si="68"/>
        <v>1.0670890665235955</v>
      </c>
      <c r="AU333" s="114">
        <f t="shared" si="68"/>
        <v>1.0785670755580623</v>
      </c>
      <c r="AV333" s="114">
        <f t="shared" si="68"/>
        <v>1.087244215300081</v>
      </c>
      <c r="AW333" s="114">
        <f t="shared" si="68"/>
        <v>1.0893731406324754</v>
      </c>
      <c r="AX333" s="114">
        <f t="shared" si="68"/>
        <v>1.0971775227474547</v>
      </c>
      <c r="AY333" s="114">
        <f t="shared" si="68"/>
        <v>1.1077609316788786</v>
      </c>
      <c r="AZ333" s="114">
        <f t="shared" si="68"/>
        <v>1.1216360778195855</v>
      </c>
      <c r="BA333" s="114">
        <f t="shared" si="68"/>
        <v>1.0843467697425937</v>
      </c>
      <c r="BB333" s="114">
        <f t="shared" si="68"/>
        <v>1.0769729899954079</v>
      </c>
      <c r="BC333" s="114">
        <f t="shared" si="68"/>
        <v>1.0977805182760554</v>
      </c>
      <c r="BD333" s="114">
        <f t="shared" si="68"/>
        <v>1.0845933628019935</v>
      </c>
      <c r="BE333" s="114">
        <f t="shared" si="68"/>
        <v>1.0750705505828206</v>
      </c>
      <c r="BF333" s="114">
        <f t="shared" si="68"/>
        <v>1.0719321362647558</v>
      </c>
      <c r="BG333" s="114">
        <f t="shared" si="68"/>
        <v>1.067616503040941</v>
      </c>
      <c r="BH333" s="114">
        <f t="shared" si="68"/>
        <v>1.0649287359430761</v>
      </c>
      <c r="BI333" s="114">
        <f t="shared" si="2"/>
        <v>1.0633261349692844</v>
      </c>
      <c r="BJ333" s="114">
        <f t="shared" si="15"/>
        <v>1.0658317730726772</v>
      </c>
    </row>
    <row r="334" spans="1:63" ht="15">
      <c r="A334" s="282" t="s">
        <v>1246</v>
      </c>
      <c r="B334" s="282" t="s">
        <v>1247</v>
      </c>
      <c r="C334" s="282" t="s">
        <v>639</v>
      </c>
      <c r="D334" s="282" t="s">
        <v>641</v>
      </c>
      <c r="E334" s="114">
        <f t="shared" si="3"/>
        <v>1</v>
      </c>
      <c r="F334" s="114">
        <f t="shared" si="3"/>
        <v>1.0435489950368213</v>
      </c>
      <c r="G334" s="114">
        <f t="shared" si="3"/>
        <v>1.042956562504302</v>
      </c>
      <c r="H334" s="114">
        <f t="shared" si="3"/>
        <v>1.0535019422877216</v>
      </c>
      <c r="I334" s="114">
        <f t="shared" ref="I334:BH334" si="69">1+I65/100</f>
        <v>1.0828289260541841</v>
      </c>
      <c r="J334" s="114">
        <f t="shared" si="69"/>
        <v>1.054985005914896</v>
      </c>
      <c r="K334" s="114">
        <f t="shared" si="69"/>
        <v>1.040196090843031</v>
      </c>
      <c r="L334" s="114">
        <f t="shared" si="69"/>
        <v>1.0543660119091256</v>
      </c>
      <c r="M334" s="114">
        <f t="shared" si="69"/>
        <v>1.0714755482952754</v>
      </c>
      <c r="N334" s="114">
        <f t="shared" si="69"/>
        <v>1.0629918220494523</v>
      </c>
      <c r="O334" s="114">
        <f t="shared" si="69"/>
        <v>1.0876867699758428</v>
      </c>
      <c r="P334" s="114">
        <f t="shared" si="69"/>
        <v>1.0584635682483721</v>
      </c>
      <c r="Q334" s="114">
        <f t="shared" si="69"/>
        <v>1.0703751506209311</v>
      </c>
      <c r="R334" s="114">
        <f t="shared" si="69"/>
        <v>1.0757053068687348</v>
      </c>
      <c r="S334" s="114">
        <f t="shared" si="69"/>
        <v>1.0648624082459379</v>
      </c>
      <c r="T334" s="114">
        <f t="shared" si="69"/>
        <v>1.0218137902336561</v>
      </c>
      <c r="U334" s="114">
        <f t="shared" si="69"/>
        <v>1.0756456426303678</v>
      </c>
      <c r="V334" s="114">
        <f t="shared" si="69"/>
        <v>1.0378537701285147</v>
      </c>
      <c r="W334" s="114">
        <f t="shared" si="69"/>
        <v>1.0089900938483132</v>
      </c>
      <c r="X334" s="114">
        <f t="shared" si="69"/>
        <v>1.0344148863638334</v>
      </c>
      <c r="Y334" s="114">
        <f t="shared" si="69"/>
        <v>1.0197290772641598</v>
      </c>
      <c r="Z334" s="114">
        <f t="shared" si="69"/>
        <v>1.0360877013664331</v>
      </c>
      <c r="AA334" s="114">
        <f t="shared" si="69"/>
        <v>0.99780091554154737</v>
      </c>
      <c r="AB334" s="114">
        <f t="shared" si="69"/>
        <v>0.99961706238737169</v>
      </c>
      <c r="AC334" s="114">
        <f t="shared" si="69"/>
        <v>1.0203930318384402</v>
      </c>
      <c r="AD334" s="114">
        <f t="shared" si="69"/>
        <v>1.0086426803319999</v>
      </c>
      <c r="AE334" s="114">
        <f t="shared" si="69"/>
        <v>1.0295359825322832</v>
      </c>
      <c r="AF334" s="114">
        <f t="shared" si="69"/>
        <v>1.0295533502442427</v>
      </c>
      <c r="AG334" s="114">
        <f t="shared" si="69"/>
        <v>1.0355786730094922</v>
      </c>
      <c r="AH334" s="114">
        <f t="shared" si="69"/>
        <v>1.0183788626602761</v>
      </c>
      <c r="AI334" s="114">
        <f t="shared" si="69"/>
        <v>1.0589903582217544</v>
      </c>
      <c r="AJ334" s="114">
        <f t="shared" si="69"/>
        <v>1.0516744117511629</v>
      </c>
      <c r="AK334" s="114">
        <f t="shared" si="69"/>
        <v>1.0439236844162052</v>
      </c>
      <c r="AL334" s="114">
        <f t="shared" si="69"/>
        <v>1.035055280886356</v>
      </c>
      <c r="AM334" s="114">
        <f t="shared" si="69"/>
        <v>1.0293614857333493</v>
      </c>
      <c r="AN334" s="114">
        <f t="shared" si="69"/>
        <v>1.0272005474674084</v>
      </c>
      <c r="AO334" s="114">
        <f t="shared" si="69"/>
        <v>1.0551381460964055</v>
      </c>
      <c r="AP334" s="114">
        <f t="shared" si="69"/>
        <v>1.0474548728221851</v>
      </c>
      <c r="AQ334" s="114">
        <f t="shared" si="69"/>
        <v>1.0190157942600064</v>
      </c>
      <c r="AR334" s="114">
        <f t="shared" si="69"/>
        <v>1.0150228374331349</v>
      </c>
      <c r="AS334" s="114">
        <f t="shared" si="69"/>
        <v>1.0447255305004683</v>
      </c>
      <c r="AT334" s="114">
        <f t="shared" si="69"/>
        <v>1.0094574116353368</v>
      </c>
      <c r="AU334" s="114">
        <f t="shared" si="69"/>
        <v>1.0157811349736436</v>
      </c>
      <c r="AV334" s="114">
        <f t="shared" si="69"/>
        <v>1.047516035452009</v>
      </c>
      <c r="AW334" s="114">
        <f t="shared" si="69"/>
        <v>1.0671147290597554</v>
      </c>
      <c r="AX334" s="114">
        <f t="shared" si="69"/>
        <v>1.0632368342349072</v>
      </c>
      <c r="AY334" s="114">
        <f t="shared" si="69"/>
        <v>1.0631950726433053</v>
      </c>
      <c r="AZ334" s="114">
        <f t="shared" si="69"/>
        <v>1.0620822428118681</v>
      </c>
      <c r="BA334" s="114">
        <f t="shared" si="69"/>
        <v>1.0358513499025999</v>
      </c>
      <c r="BB334" s="114">
        <f t="shared" si="69"/>
        <v>1.0070436666689659</v>
      </c>
      <c r="BC334" s="114">
        <f t="shared" si="69"/>
        <v>1.064646321542368</v>
      </c>
      <c r="BD334" s="114">
        <f t="shared" si="69"/>
        <v>1.0523193224970826</v>
      </c>
      <c r="BE334" s="114">
        <f t="shared" si="69"/>
        <v>1.0423396553726128</v>
      </c>
      <c r="BF334" s="114">
        <f t="shared" si="69"/>
        <v>1.0430566277545685</v>
      </c>
      <c r="BG334" s="114">
        <f t="shared" si="69"/>
        <v>1.0401527727622855</v>
      </c>
      <c r="BH334" s="114">
        <f t="shared" si="69"/>
        <v>1.0465934383535045</v>
      </c>
      <c r="BI334" s="114">
        <f t="shared" si="2"/>
        <v>1.0453092924967458</v>
      </c>
      <c r="BJ334" s="114">
        <f t="shared" si="15"/>
        <v>1.046104776300796</v>
      </c>
    </row>
    <row r="335" spans="1:63" ht="15">
      <c r="A335" s="282" t="s">
        <v>1248</v>
      </c>
      <c r="B335" s="282" t="s">
        <v>452</v>
      </c>
      <c r="C335" s="282" t="s">
        <v>639</v>
      </c>
      <c r="D335" s="282" t="s">
        <v>641</v>
      </c>
      <c r="E335" s="114">
        <f t="shared" si="3"/>
        <v>1</v>
      </c>
      <c r="F335" s="114">
        <f t="shared" si="3"/>
        <v>1.0589082809428676</v>
      </c>
      <c r="G335" s="114">
        <f t="shared" si="3"/>
        <v>1.0625539395470738</v>
      </c>
      <c r="H335" s="114">
        <f t="shared" si="3"/>
        <v>1.0783889180090565</v>
      </c>
      <c r="I335" s="114">
        <f t="shared" ref="I335:BH335" si="70">1+I66/100</f>
        <v>1.106204489790737</v>
      </c>
      <c r="J335" s="114">
        <f t="shared" si="70"/>
        <v>1.0660142927312928</v>
      </c>
      <c r="K335" s="114">
        <f t="shared" si="70"/>
        <v>1.0899239395503355</v>
      </c>
      <c r="L335" s="114">
        <f t="shared" si="70"/>
        <v>1.0855458736968935</v>
      </c>
      <c r="M335" s="114">
        <f t="shared" si="70"/>
        <v>1.1041831706994827</v>
      </c>
      <c r="N335" s="114">
        <f t="shared" si="70"/>
        <v>1.1162583947669578</v>
      </c>
      <c r="O335" s="114">
        <f t="shared" si="70"/>
        <v>1.0313931491291684</v>
      </c>
      <c r="P335" s="114">
        <f t="shared" si="70"/>
        <v>1.0513816500798905</v>
      </c>
      <c r="Q335" s="114">
        <f t="shared" si="70"/>
        <v>1.0745189954503134</v>
      </c>
      <c r="R335" s="114">
        <f t="shared" si="70"/>
        <v>1.0772037871190361</v>
      </c>
      <c r="S335" s="114">
        <f t="shared" si="70"/>
        <v>1.0058469808338188</v>
      </c>
      <c r="T335" s="114">
        <f t="shared" si="70"/>
        <v>1.0341036867525752</v>
      </c>
      <c r="U335" s="114">
        <f t="shared" si="70"/>
        <v>1.0420213711907702</v>
      </c>
      <c r="V335" s="114">
        <f t="shared" si="70"/>
        <v>1.0505089235406606</v>
      </c>
      <c r="W335" s="114">
        <f t="shared" si="70"/>
        <v>1.0563625344768324</v>
      </c>
      <c r="X335" s="114">
        <f t="shared" si="70"/>
        <v>1.0581878336654396</v>
      </c>
      <c r="Y335" s="114">
        <f t="shared" si="70"/>
        <v>1.0358517222899255</v>
      </c>
      <c r="Z335" s="114">
        <f t="shared" si="70"/>
        <v>1.0457012598503959</v>
      </c>
      <c r="AA335" s="114">
        <f t="shared" si="70"/>
        <v>1.0392325339003747</v>
      </c>
      <c r="AB335" s="114">
        <f t="shared" si="70"/>
        <v>1.0408910214239055</v>
      </c>
      <c r="AC335" s="114">
        <f t="shared" si="70"/>
        <v>1.0575959249533569</v>
      </c>
      <c r="AD335" s="114">
        <f t="shared" si="70"/>
        <v>1.0550278076129289</v>
      </c>
      <c r="AE335" s="114">
        <f t="shared" si="70"/>
        <v>1.0455443838362721</v>
      </c>
      <c r="AF335" s="114">
        <f t="shared" si="70"/>
        <v>1.0579510517720372</v>
      </c>
      <c r="AG335" s="114">
        <f t="shared" si="70"/>
        <v>1.0745687791019711</v>
      </c>
      <c r="AH335" s="114">
        <f t="shared" si="70"/>
        <v>1.0510669746182846</v>
      </c>
      <c r="AI335" s="114">
        <f t="shared" si="70"/>
        <v>1.0510418720802699</v>
      </c>
      <c r="AJ335" s="114">
        <f t="shared" si="70"/>
        <v>1.0444485610621848</v>
      </c>
      <c r="AK335" s="114">
        <f t="shared" si="70"/>
        <v>1.0342771172858203</v>
      </c>
      <c r="AL335" s="114">
        <f t="shared" si="70"/>
        <v>1.0315538813394145</v>
      </c>
      <c r="AM335" s="114">
        <f t="shared" si="70"/>
        <v>1.0431352696290941</v>
      </c>
      <c r="AN335" s="114">
        <f t="shared" si="70"/>
        <v>1.0510973053460606</v>
      </c>
      <c r="AO335" s="114">
        <f t="shared" si="70"/>
        <v>1.0508737426473291</v>
      </c>
      <c r="AP335" s="114">
        <f t="shared" si="70"/>
        <v>1.0346970072815693</v>
      </c>
      <c r="AQ335" s="114">
        <f t="shared" si="70"/>
        <v>0.99904207230520015</v>
      </c>
      <c r="AR335" s="114">
        <f t="shared" si="70"/>
        <v>1.0299166967457811</v>
      </c>
      <c r="AS335" s="114">
        <f t="shared" si="70"/>
        <v>1.0488257071634133</v>
      </c>
      <c r="AT335" s="114">
        <f t="shared" si="70"/>
        <v>1.026765937910624</v>
      </c>
      <c r="AU335" s="114">
        <f t="shared" si="70"/>
        <v>1.0360676112009881</v>
      </c>
      <c r="AV335" s="114">
        <f t="shared" si="70"/>
        <v>1.0425506541042935</v>
      </c>
      <c r="AW335" s="114">
        <f t="shared" si="70"/>
        <v>1.0514203594703608</v>
      </c>
      <c r="AX335" s="114">
        <f t="shared" si="70"/>
        <v>1.0504994484762629</v>
      </c>
      <c r="AY335" s="114">
        <f t="shared" si="70"/>
        <v>1.055401116247823</v>
      </c>
      <c r="AZ335" s="114">
        <f t="shared" si="70"/>
        <v>1.0646259336963224</v>
      </c>
      <c r="BA335" s="114">
        <f t="shared" si="70"/>
        <v>1.0352052140619366</v>
      </c>
      <c r="BB335" s="114">
        <f t="shared" si="70"/>
        <v>1.0139199837230986</v>
      </c>
      <c r="BC335" s="114">
        <f t="shared" si="70"/>
        <v>1.0706536606176547</v>
      </c>
      <c r="BD335" s="114">
        <f t="shared" si="70"/>
        <v>1.0461697178055491</v>
      </c>
      <c r="BE335" s="114">
        <f t="shared" si="70"/>
        <v>1.0468220238894599</v>
      </c>
      <c r="BF335" s="114">
        <f t="shared" si="70"/>
        <v>1.0474963186194324</v>
      </c>
      <c r="BG335" s="114">
        <f t="shared" si="70"/>
        <v>1.0412766899848134</v>
      </c>
      <c r="BH335" s="114">
        <f t="shared" si="70"/>
        <v>1.0416457268009476</v>
      </c>
      <c r="BI335" s="114">
        <f t="shared" si="2"/>
        <v>1.0410556347751199</v>
      </c>
      <c r="BJ335" s="114">
        <f t="shared" si="15"/>
        <v>1.0455245187742672</v>
      </c>
    </row>
    <row r="336" spans="1:63" ht="15">
      <c r="A336" s="282" t="s">
        <v>1249</v>
      </c>
      <c r="B336" s="282" t="s">
        <v>453</v>
      </c>
      <c r="C336" s="282" t="s">
        <v>639</v>
      </c>
      <c r="D336" s="282" t="s">
        <v>641</v>
      </c>
      <c r="E336" s="114">
        <f t="shared" si="3"/>
        <v>1</v>
      </c>
      <c r="F336" s="114">
        <f t="shared" si="3"/>
        <v>1</v>
      </c>
      <c r="G336" s="114">
        <f t="shared" si="3"/>
        <v>1</v>
      </c>
      <c r="H336" s="114">
        <f t="shared" si="3"/>
        <v>1</v>
      </c>
      <c r="I336" s="114">
        <f t="shared" ref="I336:BH336" si="71">1+I67/100</f>
        <v>1</v>
      </c>
      <c r="J336" s="114">
        <f t="shared" si="71"/>
        <v>1</v>
      </c>
      <c r="K336" s="114">
        <f t="shared" si="71"/>
        <v>1</v>
      </c>
      <c r="L336" s="114">
        <f t="shared" si="71"/>
        <v>1</v>
      </c>
      <c r="M336" s="114">
        <f t="shared" si="71"/>
        <v>1</v>
      </c>
      <c r="N336" s="114">
        <f t="shared" si="71"/>
        <v>1</v>
      </c>
      <c r="O336" s="114">
        <f t="shared" si="71"/>
        <v>1</v>
      </c>
      <c r="P336" s="114">
        <f t="shared" si="71"/>
        <v>1</v>
      </c>
      <c r="Q336" s="114">
        <f t="shared" si="71"/>
        <v>1</v>
      </c>
      <c r="R336" s="114">
        <f t="shared" si="71"/>
        <v>1</v>
      </c>
      <c r="S336" s="114">
        <f t="shared" si="71"/>
        <v>1</v>
      </c>
      <c r="T336" s="114">
        <f t="shared" si="71"/>
        <v>1</v>
      </c>
      <c r="U336" s="114">
        <f t="shared" si="71"/>
        <v>1</v>
      </c>
      <c r="V336" s="114">
        <f t="shared" si="71"/>
        <v>1</v>
      </c>
      <c r="W336" s="114">
        <f t="shared" si="71"/>
        <v>1</v>
      </c>
      <c r="X336" s="114">
        <f t="shared" si="71"/>
        <v>1</v>
      </c>
      <c r="Y336" s="114">
        <f t="shared" si="71"/>
        <v>1</v>
      </c>
      <c r="Z336" s="114">
        <f t="shared" si="71"/>
        <v>1</v>
      </c>
      <c r="AA336" s="114">
        <f t="shared" si="71"/>
        <v>1</v>
      </c>
      <c r="AB336" s="114">
        <f t="shared" si="71"/>
        <v>1</v>
      </c>
      <c r="AC336" s="114">
        <f t="shared" si="71"/>
        <v>1</v>
      </c>
      <c r="AD336" s="114">
        <f t="shared" si="71"/>
        <v>1</v>
      </c>
      <c r="AE336" s="114">
        <f t="shared" si="71"/>
        <v>1</v>
      </c>
      <c r="AF336" s="114">
        <f t="shared" si="71"/>
        <v>1</v>
      </c>
      <c r="AG336" s="114">
        <f t="shared" si="71"/>
        <v>1</v>
      </c>
      <c r="AH336" s="114">
        <f t="shared" si="71"/>
        <v>1</v>
      </c>
      <c r="AI336" s="114">
        <f t="shared" si="71"/>
        <v>0.98592956615597604</v>
      </c>
      <c r="AJ336" s="114">
        <f t="shared" si="71"/>
        <v>0.9476412704385041</v>
      </c>
      <c r="AK336" s="114">
        <f t="shared" si="71"/>
        <v>0.89570984742795789</v>
      </c>
      <c r="AL336" s="114">
        <f t="shared" si="71"/>
        <v>0.94515263550025497</v>
      </c>
      <c r="AM336" s="114">
        <f t="shared" si="71"/>
        <v>0.89547047486963138</v>
      </c>
      <c r="AN336" s="114">
        <f t="shared" si="71"/>
        <v>0.98780674962038773</v>
      </c>
      <c r="AO336" s="114">
        <f t="shared" si="71"/>
        <v>1.0004956517854828</v>
      </c>
      <c r="AP336" s="114">
        <f t="shared" si="71"/>
        <v>1.0269022847477762</v>
      </c>
      <c r="AQ336" s="114">
        <f t="shared" si="71"/>
        <v>0.98272239301583864</v>
      </c>
      <c r="AR336" s="114">
        <f t="shared" si="71"/>
        <v>1.021089555328637</v>
      </c>
      <c r="AS336" s="114">
        <f t="shared" si="71"/>
        <v>1.0801057876655564</v>
      </c>
      <c r="AT336" s="114">
        <f t="shared" si="71"/>
        <v>1.0262261396036929</v>
      </c>
      <c r="AU336" s="114">
        <f t="shared" si="71"/>
        <v>1.0547611844014475</v>
      </c>
      <c r="AV336" s="114">
        <f t="shared" si="71"/>
        <v>1.0682983905186689</v>
      </c>
      <c r="AW336" s="114">
        <f t="shared" si="71"/>
        <v>1.0827647781332541</v>
      </c>
      <c r="AX336" s="114">
        <f t="shared" si="71"/>
        <v>1.0713147531379246</v>
      </c>
      <c r="AY336" s="114">
        <f t="shared" si="71"/>
        <v>1.0813226074470437</v>
      </c>
      <c r="AZ336" s="114">
        <f t="shared" si="71"/>
        <v>1.0769251887024724</v>
      </c>
      <c r="BA336" s="114">
        <f t="shared" si="71"/>
        <v>1.0436275901621863</v>
      </c>
      <c r="BB336" s="114">
        <f t="shared" si="71"/>
        <v>0.94005396742017444</v>
      </c>
      <c r="BC336" s="114">
        <f t="shared" si="71"/>
        <v>1.0516678850316898</v>
      </c>
      <c r="BD336" s="114">
        <f t="shared" si="71"/>
        <v>1.065563709749638</v>
      </c>
      <c r="BE336" s="114">
        <f t="shared" si="71"/>
        <v>1.0363807619217693</v>
      </c>
      <c r="BF336" s="114">
        <f t="shared" si="71"/>
        <v>1.0402256232768143</v>
      </c>
      <c r="BG336" s="114">
        <f t="shared" si="71"/>
        <v>1.0221214310014004</v>
      </c>
      <c r="BH336" s="114">
        <f t="shared" si="71"/>
        <v>1.0056640576577975</v>
      </c>
      <c r="BI336" s="114">
        <f t="shared" si="2"/>
        <v>1.0150510237477053</v>
      </c>
      <c r="BJ336" s="114">
        <f t="shared" si="15"/>
        <v>1.0398955884445595</v>
      </c>
    </row>
    <row r="337" spans="1:62" ht="15">
      <c r="A337" s="282" t="s">
        <v>1250</v>
      </c>
      <c r="B337" s="282" t="s">
        <v>454</v>
      </c>
      <c r="C337" s="282" t="s">
        <v>639</v>
      </c>
      <c r="D337" s="282" t="s">
        <v>641</v>
      </c>
      <c r="E337" s="114">
        <f t="shared" si="3"/>
        <v>1</v>
      </c>
      <c r="F337" s="114">
        <f t="shared" si="3"/>
        <v>1</v>
      </c>
      <c r="G337" s="114">
        <f t="shared" si="3"/>
        <v>1</v>
      </c>
      <c r="H337" s="114">
        <f t="shared" si="3"/>
        <v>1</v>
      </c>
      <c r="I337" s="114">
        <f t="shared" ref="I337:BH337" si="72">1+I68/100</f>
        <v>1</v>
      </c>
      <c r="J337" s="114">
        <f t="shared" si="72"/>
        <v>1</v>
      </c>
      <c r="K337" s="114">
        <f t="shared" si="72"/>
        <v>1</v>
      </c>
      <c r="L337" s="114">
        <f t="shared" si="72"/>
        <v>1</v>
      </c>
      <c r="M337" s="114">
        <f t="shared" si="72"/>
        <v>1</v>
      </c>
      <c r="N337" s="114">
        <f t="shared" si="72"/>
        <v>1</v>
      </c>
      <c r="O337" s="114">
        <f t="shared" si="72"/>
        <v>1</v>
      </c>
      <c r="P337" s="114">
        <f t="shared" si="72"/>
        <v>1.0372110215548376</v>
      </c>
      <c r="Q337" s="114">
        <f t="shared" si="72"/>
        <v>1.0478695146740662</v>
      </c>
      <c r="R337" s="114">
        <f t="shared" si="72"/>
        <v>1.0600903664512102</v>
      </c>
      <c r="S337" s="114">
        <f t="shared" si="72"/>
        <v>1.0234071829721545</v>
      </c>
      <c r="T337" s="114">
        <f t="shared" si="72"/>
        <v>0.99528463190664662</v>
      </c>
      <c r="U337" s="114">
        <f t="shared" si="72"/>
        <v>1.0476829863017763</v>
      </c>
      <c r="V337" s="114">
        <f t="shared" si="72"/>
        <v>1.0286012968475324</v>
      </c>
      <c r="W337" s="114">
        <f t="shared" si="72"/>
        <v>1.031985962632602</v>
      </c>
      <c r="X337" s="114">
        <f t="shared" si="72"/>
        <v>1.0373047027361799</v>
      </c>
      <c r="Y337" s="114">
        <f t="shared" si="72"/>
        <v>1.0144243651087053</v>
      </c>
      <c r="Z337" s="114">
        <f t="shared" si="72"/>
        <v>1.0051119472989489</v>
      </c>
      <c r="AA337" s="114">
        <f t="shared" si="72"/>
        <v>1.0094918556496733</v>
      </c>
      <c r="AB337" s="114">
        <f t="shared" si="72"/>
        <v>1.0192068392944118</v>
      </c>
      <c r="AC337" s="114">
        <f t="shared" si="72"/>
        <v>1.026626881811636</v>
      </c>
      <c r="AD337" s="114">
        <f t="shared" si="72"/>
        <v>1.0276656518401861</v>
      </c>
      <c r="AE337" s="114">
        <f t="shared" si="72"/>
        <v>1.027668794373819</v>
      </c>
      <c r="AF337" s="114">
        <f t="shared" si="72"/>
        <v>1.030392313807504</v>
      </c>
      <c r="AG337" s="114">
        <f t="shared" si="72"/>
        <v>1.0418680461611896</v>
      </c>
      <c r="AH337" s="114">
        <f t="shared" si="72"/>
        <v>1.0355879725626878</v>
      </c>
      <c r="AI337" s="114">
        <f t="shared" si="72"/>
        <v>1.0232246386774304</v>
      </c>
      <c r="AJ337" s="114">
        <f t="shared" si="72"/>
        <v>1.004406169671348</v>
      </c>
      <c r="AK337" s="114">
        <f t="shared" si="72"/>
        <v>0.99395402915009801</v>
      </c>
      <c r="AL337" s="114">
        <f t="shared" si="72"/>
        <v>0.99161440013195856</v>
      </c>
      <c r="AM337" s="114">
        <f t="shared" si="72"/>
        <v>1.0107700282661238</v>
      </c>
      <c r="AN337" s="114">
        <f t="shared" si="72"/>
        <v>1.0215781655461649</v>
      </c>
      <c r="AO337" s="114">
        <f t="shared" si="72"/>
        <v>1.0177160334001438</v>
      </c>
      <c r="AP337" s="114">
        <f t="shared" si="72"/>
        <v>1.0297454085255056</v>
      </c>
      <c r="AQ337" s="114">
        <f t="shared" si="72"/>
        <v>1.024789741561781</v>
      </c>
      <c r="AR337" s="114">
        <f t="shared" si="72"/>
        <v>1.0290557484785869</v>
      </c>
      <c r="AS337" s="114">
        <f t="shared" si="72"/>
        <v>1.0430062432825098</v>
      </c>
      <c r="AT337" s="114">
        <f t="shared" si="72"/>
        <v>1.0220122692507045</v>
      </c>
      <c r="AU337" s="114">
        <f t="shared" si="72"/>
        <v>1.0174545703486242</v>
      </c>
      <c r="AV337" s="114">
        <f t="shared" si="72"/>
        <v>1.0187156193947176</v>
      </c>
      <c r="AW337" s="114">
        <f t="shared" si="72"/>
        <v>1.0324789506823795</v>
      </c>
      <c r="AX337" s="114">
        <f t="shared" si="72"/>
        <v>1.0275862045028215</v>
      </c>
      <c r="AY337" s="114">
        <f t="shared" si="72"/>
        <v>1.0393495617454755</v>
      </c>
      <c r="AZ337" s="114">
        <f t="shared" si="72"/>
        <v>1.0370204297234469</v>
      </c>
      <c r="BA337" s="114">
        <f t="shared" si="72"/>
        <v>1.0100589799940101</v>
      </c>
      <c r="BB337" s="114">
        <f t="shared" si="72"/>
        <v>0.95531960251762937</v>
      </c>
      <c r="BC337" s="114">
        <f t="shared" si="72"/>
        <v>1.0257786963333444</v>
      </c>
      <c r="BD337" s="114">
        <f t="shared" si="72"/>
        <v>1.0240469790145224</v>
      </c>
      <c r="BE337" s="114">
        <f t="shared" si="72"/>
        <v>1.0029166762137818</v>
      </c>
      <c r="BF337" s="114">
        <f t="shared" si="72"/>
        <v>1.0089229695852771</v>
      </c>
      <c r="BG337" s="114">
        <f t="shared" si="72"/>
        <v>1.0183380227669308</v>
      </c>
      <c r="BH337" s="114">
        <f t="shared" si="72"/>
        <v>1.0196812700591058</v>
      </c>
      <c r="BI337" s="114">
        <f t="shared" si="2"/>
        <v>1.0182272805225816</v>
      </c>
      <c r="BJ337" s="114">
        <f t="shared" si="15"/>
        <v>1.0259494965172329</v>
      </c>
    </row>
    <row r="338" spans="1:62" ht="15">
      <c r="A338" s="282" t="s">
        <v>217</v>
      </c>
      <c r="B338" s="282" t="s">
        <v>455</v>
      </c>
      <c r="C338" s="282" t="s">
        <v>639</v>
      </c>
      <c r="D338" s="282" t="s">
        <v>641</v>
      </c>
      <c r="E338" s="114">
        <f t="shared" si="3"/>
        <v>1</v>
      </c>
      <c r="F338" s="114">
        <f t="shared" si="3"/>
        <v>1.0154307865247285</v>
      </c>
      <c r="G338" s="114">
        <f t="shared" si="3"/>
        <v>1.0455888396390365</v>
      </c>
      <c r="H338" s="114">
        <f t="shared" ref="H338:BI353" si="73">1+H69/100</f>
        <v>1.0387565836393848</v>
      </c>
      <c r="I338" s="114">
        <f t="shared" si="73"/>
        <v>1.0781188962318649</v>
      </c>
      <c r="J338" s="114">
        <f t="shared" si="73"/>
        <v>1.0471797315813109</v>
      </c>
      <c r="K338" s="114">
        <f t="shared" si="73"/>
        <v>0.99660474360642282</v>
      </c>
      <c r="L338" s="114">
        <f t="shared" si="73"/>
        <v>1.0462107394070435</v>
      </c>
      <c r="M338" s="114">
        <f t="shared" si="73"/>
        <v>1.0190943839921291</v>
      </c>
      <c r="N338" s="114">
        <f t="shared" si="73"/>
        <v>1.0466923798032512</v>
      </c>
      <c r="O338" s="114">
        <f t="shared" si="73"/>
        <v>1.0687192932986009</v>
      </c>
      <c r="P338" s="114">
        <f t="shared" si="73"/>
        <v>1.0629260619628322</v>
      </c>
      <c r="Q338" s="114">
        <f t="shared" si="73"/>
        <v>1.0501764070360238</v>
      </c>
      <c r="R338" s="114">
        <f t="shared" si="73"/>
        <v>1.1395068213218249</v>
      </c>
      <c r="S338" s="114">
        <f t="shared" si="73"/>
        <v>1.1120850962764768</v>
      </c>
      <c r="T338" s="114">
        <f t="shared" si="73"/>
        <v>1.1097215400157325</v>
      </c>
      <c r="U338" s="114">
        <f t="shared" si="73"/>
        <v>1.0739718761930672</v>
      </c>
      <c r="V338" s="114">
        <f t="shared" si="73"/>
        <v>1.0160484211178151</v>
      </c>
      <c r="W338" s="114">
        <f t="shared" si="73"/>
        <v>1.0570682494457921</v>
      </c>
      <c r="X338" s="114">
        <f t="shared" si="73"/>
        <v>1.0373404840122311</v>
      </c>
      <c r="Y338" s="114">
        <f t="shared" si="73"/>
        <v>1.0370868296886215</v>
      </c>
      <c r="Z338" s="114">
        <f t="shared" si="73"/>
        <v>1.0561286411959034</v>
      </c>
      <c r="AA338" s="114">
        <f t="shared" si="73"/>
        <v>1.0061484535364789</v>
      </c>
      <c r="AB338" s="114">
        <f t="shared" si="73"/>
        <v>0.99663131229013668</v>
      </c>
      <c r="AC338" s="114">
        <f t="shared" si="73"/>
        <v>1.0262527326828874</v>
      </c>
      <c r="AD338" s="114">
        <f t="shared" si="73"/>
        <v>1.0393500141151872</v>
      </c>
      <c r="AE338" s="114">
        <f t="shared" si="73"/>
        <v>1.0346478251583862</v>
      </c>
      <c r="AF338" s="114">
        <f t="shared" si="73"/>
        <v>0.99740901291649597</v>
      </c>
      <c r="AG338" s="114">
        <f t="shared" si="73"/>
        <v>1.058904672900016</v>
      </c>
      <c r="AH338" s="114">
        <f t="shared" si="73"/>
        <v>1.0100577794619832</v>
      </c>
      <c r="AI338" s="114">
        <f t="shared" si="73"/>
        <v>1.0367991405278421</v>
      </c>
      <c r="AJ338" s="114">
        <f t="shared" si="73"/>
        <v>1.0429134239802096</v>
      </c>
      <c r="AK338" s="114">
        <f t="shared" si="73"/>
        <v>1.0211431067512799</v>
      </c>
      <c r="AL338" s="114">
        <f t="shared" si="73"/>
        <v>1.0197321807875184</v>
      </c>
      <c r="AM338" s="114">
        <f t="shared" si="73"/>
        <v>1.0425825046821244</v>
      </c>
      <c r="AN338" s="114">
        <f t="shared" si="73"/>
        <v>1.0225254877423715</v>
      </c>
      <c r="AO338" s="114">
        <f t="shared" si="73"/>
        <v>1.0173174751447953</v>
      </c>
      <c r="AP338" s="114">
        <f t="shared" si="73"/>
        <v>1.0432786476432232</v>
      </c>
      <c r="AQ338" s="114">
        <f t="shared" si="73"/>
        <v>1.0326652940374665</v>
      </c>
      <c r="AR338" s="114">
        <f t="shared" si="73"/>
        <v>0.95260614209144134</v>
      </c>
      <c r="AS338" s="114">
        <f t="shared" si="73"/>
        <v>1.0109180156435758</v>
      </c>
      <c r="AT338" s="114">
        <f t="shared" si="73"/>
        <v>1.0401562989958493</v>
      </c>
      <c r="AU338" s="114">
        <f t="shared" si="73"/>
        <v>1.0409677665885357</v>
      </c>
      <c r="AV338" s="114">
        <f t="shared" si="73"/>
        <v>1.0272287733695475</v>
      </c>
      <c r="AW338" s="114">
        <f t="shared" si="73"/>
        <v>1.0821102091734036</v>
      </c>
      <c r="AX338" s="114">
        <f t="shared" si="73"/>
        <v>1.0529130826699402</v>
      </c>
      <c r="AY338" s="114">
        <f t="shared" si="73"/>
        <v>1.0440352643383186</v>
      </c>
      <c r="AZ338" s="114">
        <f t="shared" si="73"/>
        <v>1.0219006397224542</v>
      </c>
      <c r="BA338" s="114">
        <f t="shared" si="73"/>
        <v>1.063571305999083</v>
      </c>
      <c r="BB338" s="114">
        <f t="shared" si="73"/>
        <v>1.0056649159210009</v>
      </c>
      <c r="BC338" s="114">
        <f t="shared" si="73"/>
        <v>1.0352529866894027</v>
      </c>
      <c r="BD338" s="114">
        <f t="shared" si="73"/>
        <v>1.0786814091910997</v>
      </c>
      <c r="BE338" s="114">
        <f t="shared" si="73"/>
        <v>1.0564196206671199</v>
      </c>
      <c r="BF338" s="114">
        <f t="shared" si="73"/>
        <v>1.0494651126690626</v>
      </c>
      <c r="BG338" s="114">
        <f t="shared" si="73"/>
        <v>1.0378886854920832</v>
      </c>
      <c r="BH338" s="114">
        <f t="shared" si="73"/>
        <v>1.0009887260834629</v>
      </c>
      <c r="BI338" s="114">
        <f t="shared" si="73"/>
        <v>0.98423620816950819</v>
      </c>
      <c r="BJ338" s="114">
        <f t="shared" si="15"/>
        <v>1.0299815293400643</v>
      </c>
    </row>
    <row r="339" spans="1:62" ht="15">
      <c r="A339" s="282" t="s">
        <v>218</v>
      </c>
      <c r="B339" s="282" t="s">
        <v>456</v>
      </c>
      <c r="C339" s="282" t="s">
        <v>639</v>
      </c>
      <c r="D339" s="282" t="s">
        <v>641</v>
      </c>
      <c r="E339" s="114">
        <f t="shared" ref="E339:H402" si="74">1+E70/100</f>
        <v>1</v>
      </c>
      <c r="F339" s="114">
        <f t="shared" si="74"/>
        <v>1.0440038564087584</v>
      </c>
      <c r="G339" s="114">
        <f t="shared" si="74"/>
        <v>1.0685662358313925</v>
      </c>
      <c r="H339" s="114">
        <f t="shared" si="74"/>
        <v>1.0905555205128716</v>
      </c>
      <c r="I339" s="114">
        <f t="shared" ref="I339:BH339" si="75">1+I70/100</f>
        <v>1.0814227374275143</v>
      </c>
      <c r="J339" s="114">
        <f t="shared" si="75"/>
        <v>1.051408560120878</v>
      </c>
      <c r="K339" s="114">
        <f t="shared" si="75"/>
        <v>1.0105668033634057</v>
      </c>
      <c r="L339" s="114">
        <f t="shared" si="75"/>
        <v>1.0062594757400949</v>
      </c>
      <c r="M339" s="114">
        <f t="shared" si="75"/>
        <v>1.0272141383729765</v>
      </c>
      <c r="N339" s="114">
        <f t="shared" si="75"/>
        <v>1.0681250832314981</v>
      </c>
      <c r="O339" s="114">
        <f t="shared" si="75"/>
        <v>1.0559851503979136</v>
      </c>
      <c r="P339" s="114">
        <f t="shared" si="75"/>
        <v>1.0344094115014133</v>
      </c>
      <c r="Q339" s="114">
        <f t="shared" si="75"/>
        <v>1.020288975250139</v>
      </c>
      <c r="R339" s="114">
        <f t="shared" si="75"/>
        <v>1.0070523543886356</v>
      </c>
      <c r="S339" s="114">
        <f t="shared" si="75"/>
        <v>1.0248550363489979</v>
      </c>
      <c r="T339" s="114">
        <f t="shared" si="75"/>
        <v>1.0893914715752118</v>
      </c>
      <c r="U339" s="114">
        <f t="shared" si="75"/>
        <v>1.1462727946604727</v>
      </c>
      <c r="V339" s="114">
        <f t="shared" si="75"/>
        <v>1.1283693811539113</v>
      </c>
      <c r="W339" s="114">
        <f t="shared" si="75"/>
        <v>1.0577972153097501</v>
      </c>
      <c r="X339" s="114">
        <f t="shared" si="75"/>
        <v>1.0603884706152809</v>
      </c>
      <c r="Y339" s="114">
        <f t="shared" si="75"/>
        <v>1.1001132903803794</v>
      </c>
      <c r="Z339" s="114">
        <f t="shared" si="75"/>
        <v>1.0375610010190861</v>
      </c>
      <c r="AA339" s="114">
        <f t="shared" si="75"/>
        <v>1.0990717113423631</v>
      </c>
      <c r="AB339" s="114">
        <f t="shared" si="75"/>
        <v>1.0740113572260113</v>
      </c>
      <c r="AC339" s="114">
        <f t="shared" si="75"/>
        <v>1.060915178898918</v>
      </c>
      <c r="AD339" s="114">
        <f t="shared" si="75"/>
        <v>1.0660203569311775</v>
      </c>
      <c r="AE339" s="114">
        <f t="shared" si="75"/>
        <v>1.0264658580490269</v>
      </c>
      <c r="AF339" s="114">
        <f t="shared" si="75"/>
        <v>1.025194112331957</v>
      </c>
      <c r="AG339" s="114">
        <f t="shared" si="75"/>
        <v>1.053007335894764</v>
      </c>
      <c r="AH339" s="114">
        <f t="shared" si="75"/>
        <v>1.0497237512151048</v>
      </c>
      <c r="AI339" s="114">
        <f t="shared" si="75"/>
        <v>1.057017492601481</v>
      </c>
      <c r="AJ339" s="114">
        <f t="shared" si="75"/>
        <v>1.0107883726583486</v>
      </c>
      <c r="AK339" s="114">
        <f t="shared" si="75"/>
        <v>1.0443199417174682</v>
      </c>
      <c r="AL339" s="114">
        <f t="shared" si="75"/>
        <v>1.0290078655667882</v>
      </c>
      <c r="AM339" s="114">
        <f t="shared" si="75"/>
        <v>1.0397317232160785</v>
      </c>
      <c r="AN339" s="114">
        <f t="shared" si="75"/>
        <v>1.0464246669899426</v>
      </c>
      <c r="AO339" s="114">
        <f t="shared" si="75"/>
        <v>1.0498873054041076</v>
      </c>
      <c r="AP339" s="114">
        <f t="shared" si="75"/>
        <v>1.0549112381890446</v>
      </c>
      <c r="AQ339" s="114">
        <f t="shared" si="75"/>
        <v>1.040363733652399</v>
      </c>
      <c r="AR339" s="114">
        <f t="shared" si="75"/>
        <v>1.0610546332119584</v>
      </c>
      <c r="AS339" s="114">
        <f t="shared" si="75"/>
        <v>1.0536799767240983</v>
      </c>
      <c r="AT339" s="114">
        <f t="shared" si="75"/>
        <v>1.0353525197000579</v>
      </c>
      <c r="AU339" s="114">
        <f t="shared" si="75"/>
        <v>1.0237046009239077</v>
      </c>
      <c r="AV339" s="114">
        <f t="shared" si="75"/>
        <v>1.0319228474969271</v>
      </c>
      <c r="AW339" s="114">
        <f t="shared" si="75"/>
        <v>1.0408994040005377</v>
      </c>
      <c r="AX339" s="114">
        <f t="shared" si="75"/>
        <v>1.0447896016350868</v>
      </c>
      <c r="AY339" s="114">
        <f t="shared" si="75"/>
        <v>1.0685390778630111</v>
      </c>
      <c r="AZ339" s="114">
        <f t="shared" si="75"/>
        <v>1.0709027100116029</v>
      </c>
      <c r="BA339" s="114">
        <f t="shared" si="75"/>
        <v>1.0715761677555724</v>
      </c>
      <c r="BB339" s="114">
        <f t="shared" si="75"/>
        <v>1.0467384485538402</v>
      </c>
      <c r="BC339" s="114">
        <f t="shared" si="75"/>
        <v>1.0514510637007493</v>
      </c>
      <c r="BD339" s="114">
        <f t="shared" si="75"/>
        <v>1.0177959403300398</v>
      </c>
      <c r="BE339" s="114">
        <f t="shared" si="75"/>
        <v>1.0221560878179854</v>
      </c>
      <c r="BF339" s="114">
        <f t="shared" si="75"/>
        <v>1.0218546605362155</v>
      </c>
      <c r="BG339" s="114">
        <f t="shared" si="75"/>
        <v>1.0291591187985742</v>
      </c>
      <c r="BH339" s="114">
        <f t="shared" si="75"/>
        <v>1.0437201907790143</v>
      </c>
      <c r="BI339" s="114">
        <f t="shared" si="73"/>
        <v>1.0434664345555436</v>
      </c>
      <c r="BJ339" s="114">
        <f t="shared" si="15"/>
        <v>1.0418122099994787</v>
      </c>
    </row>
    <row r="340" spans="1:62" ht="15">
      <c r="A340" s="282" t="s">
        <v>219</v>
      </c>
      <c r="B340" s="282" t="s">
        <v>457</v>
      </c>
      <c r="C340" s="282" t="s">
        <v>639</v>
      </c>
      <c r="D340" s="282" t="s">
        <v>641</v>
      </c>
      <c r="E340" s="114">
        <f t="shared" si="74"/>
        <v>1</v>
      </c>
      <c r="F340" s="114">
        <f t="shared" si="74"/>
        <v>1.0667917994998113</v>
      </c>
      <c r="G340" s="114">
        <f t="shared" si="74"/>
        <v>1.0638992118401751</v>
      </c>
      <c r="H340" s="114">
        <f t="shared" si="74"/>
        <v>1.0576762638155641</v>
      </c>
      <c r="I340" s="114">
        <f t="shared" ref="I340:BH340" si="76">1+I71/100</f>
        <v>1.0548772696797462</v>
      </c>
      <c r="J340" s="114">
        <f t="shared" si="76"/>
        <v>1.0496408213444055</v>
      </c>
      <c r="K340" s="114">
        <f t="shared" si="76"/>
        <v>1.0526440788684506</v>
      </c>
      <c r="L340" s="114">
        <f t="shared" si="76"/>
        <v>1.0526222362850586</v>
      </c>
      <c r="M340" s="114">
        <f t="shared" si="76"/>
        <v>1.0554218719628587</v>
      </c>
      <c r="N340" s="114">
        <f t="shared" si="76"/>
        <v>1.0695363553061052</v>
      </c>
      <c r="O340" s="114">
        <f t="shared" si="76"/>
        <v>1.0557126955682632</v>
      </c>
      <c r="P340" s="114">
        <f t="shared" si="76"/>
        <v>1.0380606489112638</v>
      </c>
      <c r="Q340" s="114">
        <f t="shared" si="76"/>
        <v>1.0492352822582325</v>
      </c>
      <c r="R340" s="114">
        <f t="shared" si="76"/>
        <v>1.061702531638383</v>
      </c>
      <c r="S340" s="114">
        <f t="shared" si="76"/>
        <v>1.0321707324627376</v>
      </c>
      <c r="T340" s="114">
        <f t="shared" si="76"/>
        <v>0.99241615003403749</v>
      </c>
      <c r="U340" s="114">
        <f t="shared" si="76"/>
        <v>1.0501998737801468</v>
      </c>
      <c r="V340" s="114">
        <f t="shared" si="76"/>
        <v>1.0307898905484134</v>
      </c>
      <c r="W340" s="114">
        <f t="shared" si="76"/>
        <v>1.0313099430607719</v>
      </c>
      <c r="X340" s="114">
        <f t="shared" si="76"/>
        <v>1.0384700672359146</v>
      </c>
      <c r="Y340" s="114">
        <f t="shared" si="76"/>
        <v>1.0215827297200895</v>
      </c>
      <c r="Z340" s="114">
        <f t="shared" si="76"/>
        <v>1.0051640465047176</v>
      </c>
      <c r="AA340" s="114">
        <f t="shared" si="76"/>
        <v>1.0072055262847259</v>
      </c>
      <c r="AB340" s="114">
        <f t="shared" si="76"/>
        <v>1.0138527236351293</v>
      </c>
      <c r="AC340" s="114">
        <f t="shared" si="76"/>
        <v>1.0236883059415396</v>
      </c>
      <c r="AD340" s="114">
        <f t="shared" si="76"/>
        <v>1.0230860770693977</v>
      </c>
      <c r="AE340" s="114">
        <f t="shared" si="76"/>
        <v>1.025106149978773</v>
      </c>
      <c r="AF340" s="114">
        <f t="shared" si="76"/>
        <v>1.0254680784399617</v>
      </c>
      <c r="AG340" s="114">
        <f t="shared" si="76"/>
        <v>1.0431289205210983</v>
      </c>
      <c r="AH340" s="114">
        <f t="shared" si="76"/>
        <v>1.041048242540394</v>
      </c>
      <c r="AI340" s="114">
        <f t="shared" si="76"/>
        <v>1.0357862937013256</v>
      </c>
      <c r="AJ340" s="114">
        <f t="shared" si="76"/>
        <v>1.0265709612033311</v>
      </c>
      <c r="AK340" s="114">
        <f t="shared" si="76"/>
        <v>1.0141314914031554</v>
      </c>
      <c r="AL340" s="114">
        <f t="shared" si="76"/>
        <v>0.99340962917541531</v>
      </c>
      <c r="AM340" s="114">
        <f t="shared" si="76"/>
        <v>1.0247128335001934</v>
      </c>
      <c r="AN340" s="114">
        <f t="shared" si="76"/>
        <v>1.0247274232693142</v>
      </c>
      <c r="AO340" s="114">
        <f t="shared" si="76"/>
        <v>1.0171992517582438</v>
      </c>
      <c r="AP340" s="114">
        <f t="shared" si="76"/>
        <v>1.0271219705453984</v>
      </c>
      <c r="AQ340" s="114">
        <f t="shared" si="76"/>
        <v>1.0296634292086646</v>
      </c>
      <c r="AR340" s="114">
        <f t="shared" si="76"/>
        <v>1.0298639876536368</v>
      </c>
      <c r="AS340" s="114">
        <f t="shared" si="76"/>
        <v>1.0385859029278177</v>
      </c>
      <c r="AT340" s="114">
        <f t="shared" si="76"/>
        <v>1.021594830163963</v>
      </c>
      <c r="AU340" s="114">
        <f t="shared" si="76"/>
        <v>1.0102177665679002</v>
      </c>
      <c r="AV340" s="114">
        <f t="shared" si="76"/>
        <v>1.0072083972096173</v>
      </c>
      <c r="AW340" s="114">
        <f t="shared" si="76"/>
        <v>1.0232446994217554</v>
      </c>
      <c r="AX340" s="114">
        <f t="shared" si="76"/>
        <v>1.0170287229663775</v>
      </c>
      <c r="AY340" s="114">
        <f t="shared" si="76"/>
        <v>1.0323675858730081</v>
      </c>
      <c r="AZ340" s="114">
        <f t="shared" si="76"/>
        <v>1.0305528555570584</v>
      </c>
      <c r="BA340" s="114">
        <f t="shared" si="76"/>
        <v>1.0044013237177605</v>
      </c>
      <c r="BB340" s="114">
        <f t="shared" si="76"/>
        <v>0.95482885457747624</v>
      </c>
      <c r="BC340" s="114">
        <f t="shared" si="76"/>
        <v>1.0208470971903174</v>
      </c>
      <c r="BD340" s="114">
        <f t="shared" si="76"/>
        <v>1.016055475438727</v>
      </c>
      <c r="BE340" s="114">
        <f t="shared" si="76"/>
        <v>0.99109512229312946</v>
      </c>
      <c r="BF340" s="114">
        <f t="shared" si="76"/>
        <v>0.99752957290371935</v>
      </c>
      <c r="BG340" s="114">
        <f t="shared" si="76"/>
        <v>1.013336830539753</v>
      </c>
      <c r="BH340" s="114">
        <f t="shared" si="76"/>
        <v>1.0208550244648744</v>
      </c>
      <c r="BI340" s="114">
        <f t="shared" si="73"/>
        <v>1.0180097812417928</v>
      </c>
      <c r="BJ340" s="114">
        <f t="shared" si="15"/>
        <v>1.0236633965132853</v>
      </c>
    </row>
    <row r="341" spans="1:62" ht="15">
      <c r="A341" s="282" t="s">
        <v>220</v>
      </c>
      <c r="B341" s="282" t="s">
        <v>458</v>
      </c>
      <c r="C341" s="282" t="s">
        <v>639</v>
      </c>
      <c r="D341" s="282" t="s">
        <v>641</v>
      </c>
      <c r="E341" s="114">
        <f t="shared" si="74"/>
        <v>1</v>
      </c>
      <c r="F341" s="114">
        <f t="shared" si="74"/>
        <v>1</v>
      </c>
      <c r="G341" s="114">
        <f t="shared" si="74"/>
        <v>1</v>
      </c>
      <c r="H341" s="114">
        <f t="shared" si="74"/>
        <v>1</v>
      </c>
      <c r="I341" s="114">
        <f t="shared" ref="I341:BH341" si="77">1+I72/100</f>
        <v>1</v>
      </c>
      <c r="J341" s="114">
        <f t="shared" si="77"/>
        <v>1</v>
      </c>
      <c r="K341" s="114">
        <f t="shared" si="77"/>
        <v>1</v>
      </c>
      <c r="L341" s="114">
        <f t="shared" si="77"/>
        <v>1</v>
      </c>
      <c r="M341" s="114">
        <f t="shared" si="77"/>
        <v>1</v>
      </c>
      <c r="N341" s="114">
        <f t="shared" si="77"/>
        <v>1</v>
      </c>
      <c r="O341" s="114">
        <f t="shared" si="77"/>
        <v>1</v>
      </c>
      <c r="P341" s="114">
        <f t="shared" si="77"/>
        <v>1</v>
      </c>
      <c r="Q341" s="114">
        <f t="shared" si="77"/>
        <v>1</v>
      </c>
      <c r="R341" s="114">
        <f t="shared" si="77"/>
        <v>1</v>
      </c>
      <c r="S341" s="114">
        <f t="shared" si="77"/>
        <v>1</v>
      </c>
      <c r="T341" s="114">
        <f t="shared" si="77"/>
        <v>1</v>
      </c>
      <c r="U341" s="114">
        <f t="shared" si="77"/>
        <v>1</v>
      </c>
      <c r="V341" s="114">
        <f t="shared" si="77"/>
        <v>1</v>
      </c>
      <c r="W341" s="114">
        <f t="shared" si="77"/>
        <v>1</v>
      </c>
      <c r="X341" s="114">
        <f t="shared" si="77"/>
        <v>1</v>
      </c>
      <c r="Y341" s="114">
        <f t="shared" si="77"/>
        <v>1</v>
      </c>
      <c r="Z341" s="114">
        <f t="shared" si="77"/>
        <v>1</v>
      </c>
      <c r="AA341" s="114">
        <f t="shared" si="77"/>
        <v>1</v>
      </c>
      <c r="AB341" s="114">
        <f t="shared" si="77"/>
        <v>1</v>
      </c>
      <c r="AC341" s="114">
        <f t="shared" si="77"/>
        <v>1</v>
      </c>
      <c r="AD341" s="114">
        <f t="shared" si="77"/>
        <v>1</v>
      </c>
      <c r="AE341" s="114">
        <f t="shared" si="77"/>
        <v>1</v>
      </c>
      <c r="AF341" s="114">
        <f t="shared" si="77"/>
        <v>1</v>
      </c>
      <c r="AG341" s="114">
        <f t="shared" si="77"/>
        <v>1</v>
      </c>
      <c r="AH341" s="114">
        <f t="shared" si="77"/>
        <v>1</v>
      </c>
      <c r="AI341" s="114">
        <f t="shared" si="77"/>
        <v>1</v>
      </c>
      <c r="AJ341" s="114">
        <f t="shared" si="77"/>
        <v>1</v>
      </c>
      <c r="AK341" s="114">
        <f t="shared" si="77"/>
        <v>1</v>
      </c>
      <c r="AL341" s="114">
        <f t="shared" si="77"/>
        <v>1.1345476252153706</v>
      </c>
      <c r="AM341" s="114">
        <f t="shared" si="77"/>
        <v>1.2122141136171174</v>
      </c>
      <c r="AN341" s="114">
        <f t="shared" si="77"/>
        <v>1.0285837903721962</v>
      </c>
      <c r="AO341" s="114">
        <f t="shared" si="77"/>
        <v>1.0925883837149097</v>
      </c>
      <c r="AP341" s="114">
        <f t="shared" si="77"/>
        <v>1.0790868490927827</v>
      </c>
      <c r="AQ341" s="114">
        <f t="shared" si="77"/>
        <v>1.0177258279221248</v>
      </c>
      <c r="AR341" s="114">
        <f t="shared" si="77"/>
        <v>1.0001348024103145</v>
      </c>
      <c r="AS341" s="114">
        <f t="shared" si="77"/>
        <v>0.96858014225955946</v>
      </c>
      <c r="AT341" s="114">
        <f t="shared" si="77"/>
        <v>1.0875543519020825</v>
      </c>
      <c r="AU341" s="114">
        <f t="shared" si="77"/>
        <v>1.030054292178642</v>
      </c>
      <c r="AV341" s="114">
        <f t="shared" si="77"/>
        <v>0.97344484158488664</v>
      </c>
      <c r="AW341" s="114">
        <f t="shared" si="77"/>
        <v>1.0145173553426956</v>
      </c>
      <c r="AX341" s="114">
        <f t="shared" si="77"/>
        <v>1.0257444953025514</v>
      </c>
      <c r="AY341" s="114">
        <f t="shared" si="77"/>
        <v>0.99030783070944073</v>
      </c>
      <c r="AZ341" s="114">
        <f t="shared" si="77"/>
        <v>1.014268220601249</v>
      </c>
      <c r="BA341" s="114">
        <f t="shared" si="77"/>
        <v>0.90216969962618832</v>
      </c>
      <c r="BB341" s="114">
        <f t="shared" si="77"/>
        <v>1.0387650156028219</v>
      </c>
      <c r="BC341" s="114">
        <f t="shared" si="77"/>
        <v>1.0219419054483319</v>
      </c>
      <c r="BD341" s="114">
        <f t="shared" si="77"/>
        <v>1.0867979993646826</v>
      </c>
      <c r="BE341" s="114">
        <f t="shared" si="77"/>
        <v>1</v>
      </c>
      <c r="BF341" s="114">
        <f t="shared" si="77"/>
        <v>1</v>
      </c>
      <c r="BG341" s="114">
        <f t="shared" si="77"/>
        <v>1</v>
      </c>
      <c r="BH341" s="114">
        <f t="shared" si="77"/>
        <v>1</v>
      </c>
      <c r="BI341" s="114">
        <f t="shared" si="73"/>
        <v>1</v>
      </c>
      <c r="BJ341" s="114">
        <f t="shared" si="15"/>
        <v>1</v>
      </c>
    </row>
    <row r="342" spans="1:62" ht="15">
      <c r="A342" s="282" t="s">
        <v>221</v>
      </c>
      <c r="B342" s="282" t="s">
        <v>459</v>
      </c>
      <c r="C342" s="282" t="s">
        <v>639</v>
      </c>
      <c r="D342" s="282" t="s">
        <v>641</v>
      </c>
      <c r="E342" s="114">
        <f t="shared" si="74"/>
        <v>1</v>
      </c>
      <c r="F342" s="114">
        <f t="shared" si="74"/>
        <v>1.1183867419483313</v>
      </c>
      <c r="G342" s="114">
        <f t="shared" si="74"/>
        <v>1.0995343810301785</v>
      </c>
      <c r="H342" s="114">
        <f t="shared" si="74"/>
        <v>1.0959649887419747</v>
      </c>
      <c r="I342" s="114">
        <f t="shared" ref="I342:BH342" si="78">1+I73/100</f>
        <v>1.053085102455714</v>
      </c>
      <c r="J342" s="114">
        <f t="shared" si="78"/>
        <v>1.0625313489898502</v>
      </c>
      <c r="K342" s="114">
        <f t="shared" si="78"/>
        <v>1.0724606030950792</v>
      </c>
      <c r="L342" s="114">
        <f t="shared" si="78"/>
        <v>1.0434033841707508</v>
      </c>
      <c r="M342" s="114">
        <f t="shared" si="78"/>
        <v>1.0659702013758305</v>
      </c>
      <c r="N342" s="114">
        <f t="shared" si="78"/>
        <v>1.0890701555527089</v>
      </c>
      <c r="O342" s="114">
        <f t="shared" si="78"/>
        <v>1.0429063938766936</v>
      </c>
      <c r="P342" s="114">
        <f t="shared" si="78"/>
        <v>1.0464947347775142</v>
      </c>
      <c r="Q342" s="114">
        <f t="shared" si="78"/>
        <v>1.0814974586920869</v>
      </c>
      <c r="R342" s="114">
        <f t="shared" si="78"/>
        <v>1.0778846525268766</v>
      </c>
      <c r="S342" s="114">
        <f t="shared" si="78"/>
        <v>1.0561878575957522</v>
      </c>
      <c r="T342" s="114">
        <f t="shared" si="78"/>
        <v>1.0054220332501258</v>
      </c>
      <c r="U342" s="114">
        <f t="shared" si="78"/>
        <v>1.0330379151299389</v>
      </c>
      <c r="V342" s="114">
        <f t="shared" si="78"/>
        <v>1.0283857430409733</v>
      </c>
      <c r="W342" s="114">
        <f t="shared" si="78"/>
        <v>1.0146300337365364</v>
      </c>
      <c r="X342" s="114">
        <f t="shared" si="78"/>
        <v>1.000415465206042</v>
      </c>
      <c r="Y342" s="114">
        <f t="shared" si="78"/>
        <v>1.0220872811830488</v>
      </c>
      <c r="Z342" s="114">
        <f t="shared" si="78"/>
        <v>0.99867531387464381</v>
      </c>
      <c r="AA342" s="114">
        <f t="shared" si="78"/>
        <v>1.0124646170626324</v>
      </c>
      <c r="AB342" s="114">
        <f t="shared" si="78"/>
        <v>1.017701157793077</v>
      </c>
      <c r="AC342" s="114">
        <f t="shared" si="78"/>
        <v>1.0178468752199581</v>
      </c>
      <c r="AD342" s="114">
        <f t="shared" si="78"/>
        <v>1.0232143585692199</v>
      </c>
      <c r="AE342" s="114">
        <f t="shared" si="78"/>
        <v>1.0325332172455766</v>
      </c>
      <c r="AF342" s="114">
        <f t="shared" si="78"/>
        <v>1.0554712261243782</v>
      </c>
      <c r="AG342" s="114">
        <f t="shared" si="78"/>
        <v>1.0509432421946521</v>
      </c>
      <c r="AH342" s="114">
        <f t="shared" si="78"/>
        <v>1.0482703029628284</v>
      </c>
      <c r="AI342" s="114">
        <f t="shared" si="78"/>
        <v>1.0378139346477435</v>
      </c>
      <c r="AJ342" s="114">
        <f t="shared" si="78"/>
        <v>1.0254600056787202</v>
      </c>
      <c r="AK342" s="114">
        <f t="shared" si="78"/>
        <v>1.0092921542889934</v>
      </c>
      <c r="AL342" s="114">
        <f t="shared" si="78"/>
        <v>0.98968508225478602</v>
      </c>
      <c r="AM342" s="114">
        <f t="shared" si="78"/>
        <v>1.0238319531577502</v>
      </c>
      <c r="AN342" s="114">
        <f t="shared" si="78"/>
        <v>1.0275749403295065</v>
      </c>
      <c r="AO342" s="114">
        <f t="shared" si="78"/>
        <v>1.0267478358786684</v>
      </c>
      <c r="AP342" s="114">
        <f t="shared" si="78"/>
        <v>1.0368961399843444</v>
      </c>
      <c r="AQ342" s="114">
        <f t="shared" si="78"/>
        <v>1.0430597844697085</v>
      </c>
      <c r="AR342" s="114">
        <f t="shared" si="78"/>
        <v>1.0448477443037205</v>
      </c>
      <c r="AS342" s="114">
        <f t="shared" si="78"/>
        <v>1.0528909959505919</v>
      </c>
      <c r="AT342" s="114">
        <f t="shared" si="78"/>
        <v>1.0400107383540131</v>
      </c>
      <c r="AU342" s="114">
        <f t="shared" si="78"/>
        <v>1.0287987609719458</v>
      </c>
      <c r="AV342" s="114">
        <f t="shared" si="78"/>
        <v>1.0318757147564497</v>
      </c>
      <c r="AW342" s="114">
        <f t="shared" si="78"/>
        <v>1.0316674650061206</v>
      </c>
      <c r="AX342" s="114">
        <f t="shared" si="78"/>
        <v>1.0372300178841656</v>
      </c>
      <c r="AY342" s="114">
        <f t="shared" si="78"/>
        <v>1.0417412318641999</v>
      </c>
      <c r="AZ342" s="114">
        <f t="shared" si="78"/>
        <v>1.0376899240771773</v>
      </c>
      <c r="BA342" s="114">
        <f t="shared" si="78"/>
        <v>1.0111768686002978</v>
      </c>
      <c r="BB342" s="114">
        <f t="shared" si="78"/>
        <v>0.96426248551308436</v>
      </c>
      <c r="BC342" s="114">
        <f t="shared" si="78"/>
        <v>1.000140638777627</v>
      </c>
      <c r="BD342" s="114">
        <f t="shared" si="78"/>
        <v>0.99001235041885038</v>
      </c>
      <c r="BE342" s="114">
        <f t="shared" si="78"/>
        <v>0.97072249492822893</v>
      </c>
      <c r="BF342" s="114">
        <f t="shared" si="78"/>
        <v>0.98294294999653464</v>
      </c>
      <c r="BG342" s="114">
        <f t="shared" si="78"/>
        <v>1.0137999723824269</v>
      </c>
      <c r="BH342" s="114">
        <f t="shared" si="78"/>
        <v>1.0343225332792365</v>
      </c>
      <c r="BI342" s="114">
        <f t="shared" si="73"/>
        <v>1.0327446273967742</v>
      </c>
      <c r="BJ342" s="114">
        <f t="shared" si="15"/>
        <v>1.0305171961619506</v>
      </c>
    </row>
    <row r="343" spans="1:62" ht="15">
      <c r="A343" s="282" t="s">
        <v>222</v>
      </c>
      <c r="B343" s="282" t="s">
        <v>460</v>
      </c>
      <c r="C343" s="282" t="s">
        <v>639</v>
      </c>
      <c r="D343" s="282" t="s">
        <v>641</v>
      </c>
      <c r="E343" s="114">
        <f t="shared" si="74"/>
        <v>1</v>
      </c>
      <c r="F343" s="114">
        <f t="shared" si="74"/>
        <v>1</v>
      </c>
      <c r="G343" s="114">
        <f t="shared" si="74"/>
        <v>1</v>
      </c>
      <c r="H343" s="114">
        <f t="shared" si="74"/>
        <v>1</v>
      </c>
      <c r="I343" s="114">
        <f t="shared" ref="I343:BH343" si="79">1+I74/100</f>
        <v>1</v>
      </c>
      <c r="J343" s="114">
        <f t="shared" si="79"/>
        <v>1</v>
      </c>
      <c r="K343" s="114">
        <f t="shared" si="79"/>
        <v>1</v>
      </c>
      <c r="L343" s="114">
        <f t="shared" si="79"/>
        <v>1</v>
      </c>
      <c r="M343" s="114">
        <f t="shared" si="79"/>
        <v>1</v>
      </c>
      <c r="N343" s="114">
        <f t="shared" si="79"/>
        <v>1</v>
      </c>
      <c r="O343" s="114">
        <f t="shared" si="79"/>
        <v>1</v>
      </c>
      <c r="P343" s="114">
        <f t="shared" si="79"/>
        <v>1</v>
      </c>
      <c r="Q343" s="114">
        <f t="shared" si="79"/>
        <v>1</v>
      </c>
      <c r="R343" s="114">
        <f t="shared" si="79"/>
        <v>1</v>
      </c>
      <c r="S343" s="114">
        <f t="shared" si="79"/>
        <v>1</v>
      </c>
      <c r="T343" s="114">
        <f t="shared" si="79"/>
        <v>1</v>
      </c>
      <c r="U343" s="114">
        <f t="shared" si="79"/>
        <v>1</v>
      </c>
      <c r="V343" s="114">
        <f t="shared" si="79"/>
        <v>1</v>
      </c>
      <c r="W343" s="114">
        <f t="shared" si="79"/>
        <v>1</v>
      </c>
      <c r="X343" s="114">
        <f t="shared" si="79"/>
        <v>1</v>
      </c>
      <c r="Y343" s="114">
        <f t="shared" si="79"/>
        <v>1</v>
      </c>
      <c r="Z343" s="114">
        <f t="shared" si="79"/>
        <v>1</v>
      </c>
      <c r="AA343" s="114">
        <f t="shared" si="79"/>
        <v>1</v>
      </c>
      <c r="AB343" s="114">
        <f t="shared" si="79"/>
        <v>1</v>
      </c>
      <c r="AC343" s="114">
        <f t="shared" si="79"/>
        <v>1</v>
      </c>
      <c r="AD343" s="114">
        <f t="shared" si="79"/>
        <v>1</v>
      </c>
      <c r="AE343" s="114">
        <f t="shared" si="79"/>
        <v>1</v>
      </c>
      <c r="AF343" s="114">
        <f t="shared" si="79"/>
        <v>1</v>
      </c>
      <c r="AG343" s="114">
        <f t="shared" si="79"/>
        <v>1</v>
      </c>
      <c r="AH343" s="114">
        <f t="shared" si="79"/>
        <v>1</v>
      </c>
      <c r="AI343" s="114">
        <f t="shared" si="79"/>
        <v>1</v>
      </c>
      <c r="AJ343" s="114">
        <f t="shared" si="79"/>
        <v>1</v>
      </c>
      <c r="AK343" s="114">
        <f t="shared" si="79"/>
        <v>1</v>
      </c>
      <c r="AL343" s="114">
        <f t="shared" si="79"/>
        <v>1</v>
      </c>
      <c r="AM343" s="114">
        <f t="shared" si="79"/>
        <v>1</v>
      </c>
      <c r="AN343" s="114">
        <f t="shared" si="79"/>
        <v>1</v>
      </c>
      <c r="AO343" s="114">
        <f t="shared" si="79"/>
        <v>1.0532384487388031</v>
      </c>
      <c r="AP343" s="114">
        <f t="shared" si="79"/>
        <v>1.1179861872056209</v>
      </c>
      <c r="AQ343" s="114">
        <f t="shared" si="79"/>
        <v>1.0411725775063256</v>
      </c>
      <c r="AR343" s="114">
        <f t="shared" si="79"/>
        <v>0.99143551724365542</v>
      </c>
      <c r="AS343" s="114">
        <f t="shared" si="79"/>
        <v>1.1056807495110534</v>
      </c>
      <c r="AT343" s="114">
        <f t="shared" si="79"/>
        <v>1.0632871050381532</v>
      </c>
      <c r="AU343" s="114">
        <f t="shared" si="79"/>
        <v>1.0607639470207957</v>
      </c>
      <c r="AV343" s="114">
        <f t="shared" si="79"/>
        <v>1.0741616336532107</v>
      </c>
      <c r="AW343" s="114">
        <f t="shared" si="79"/>
        <v>1.062947462252348</v>
      </c>
      <c r="AX343" s="114">
        <f t="shared" si="79"/>
        <v>1.0937371145418147</v>
      </c>
      <c r="AY343" s="114">
        <f t="shared" si="79"/>
        <v>1.1027188408911115</v>
      </c>
      <c r="AZ343" s="114">
        <f t="shared" si="79"/>
        <v>1.0774819236807274</v>
      </c>
      <c r="BA343" s="114">
        <f t="shared" si="79"/>
        <v>0.94580544109977394</v>
      </c>
      <c r="BB343" s="114">
        <f t="shared" si="79"/>
        <v>0.85275596094040151</v>
      </c>
      <c r="BC343" s="114">
        <f t="shared" si="79"/>
        <v>1.0225907589383119</v>
      </c>
      <c r="BD343" s="114">
        <f t="shared" si="79"/>
        <v>1.0759730020924561</v>
      </c>
      <c r="BE343" s="114">
        <f t="shared" si="79"/>
        <v>1.0430725898765325</v>
      </c>
      <c r="BF343" s="114">
        <f t="shared" si="79"/>
        <v>1.0193654344434879</v>
      </c>
      <c r="BG343" s="114">
        <f t="shared" si="79"/>
        <v>1.0289071096799096</v>
      </c>
      <c r="BH343" s="114">
        <f t="shared" si="79"/>
        <v>1.0167428662282916</v>
      </c>
      <c r="BI343" s="114">
        <f t="shared" si="73"/>
        <v>1.0206326278488234</v>
      </c>
      <c r="BJ343" s="114">
        <f t="shared" si="15"/>
        <v>1.0485413682907068</v>
      </c>
    </row>
    <row r="344" spans="1:62" ht="15">
      <c r="A344" s="282" t="s">
        <v>223</v>
      </c>
      <c r="B344" s="282" t="s">
        <v>461</v>
      </c>
      <c r="C344" s="282" t="s">
        <v>639</v>
      </c>
      <c r="D344" s="282" t="s">
        <v>641</v>
      </c>
      <c r="E344" s="114">
        <f t="shared" si="74"/>
        <v>1</v>
      </c>
      <c r="F344" s="114">
        <f t="shared" si="74"/>
        <v>1</v>
      </c>
      <c r="G344" s="114">
        <f t="shared" si="74"/>
        <v>1</v>
      </c>
      <c r="H344" s="114">
        <f t="shared" si="74"/>
        <v>1</v>
      </c>
      <c r="I344" s="114">
        <f t="shared" ref="I344:BH344" si="80">1+I75/100</f>
        <v>1</v>
      </c>
      <c r="J344" s="114">
        <f t="shared" si="80"/>
        <v>1</v>
      </c>
      <c r="K344" s="114">
        <f t="shared" si="80"/>
        <v>1</v>
      </c>
      <c r="L344" s="114">
        <f t="shared" si="80"/>
        <v>1</v>
      </c>
      <c r="M344" s="114">
        <f t="shared" si="80"/>
        <v>1</v>
      </c>
      <c r="N344" s="114">
        <f t="shared" si="80"/>
        <v>1</v>
      </c>
      <c r="O344" s="114">
        <f t="shared" si="80"/>
        <v>1</v>
      </c>
      <c r="P344" s="114">
        <f t="shared" si="80"/>
        <v>1</v>
      </c>
      <c r="Q344" s="114">
        <f t="shared" si="80"/>
        <v>1</v>
      </c>
      <c r="R344" s="114">
        <f t="shared" si="80"/>
        <v>1</v>
      </c>
      <c r="S344" s="114">
        <f t="shared" si="80"/>
        <v>1</v>
      </c>
      <c r="T344" s="114">
        <f t="shared" si="80"/>
        <v>1</v>
      </c>
      <c r="U344" s="114">
        <f t="shared" si="80"/>
        <v>1</v>
      </c>
      <c r="V344" s="114">
        <f t="shared" si="80"/>
        <v>1</v>
      </c>
      <c r="W344" s="114">
        <f t="shared" si="80"/>
        <v>1</v>
      </c>
      <c r="X344" s="114">
        <f t="shared" si="80"/>
        <v>1</v>
      </c>
      <c r="Y344" s="114">
        <f t="shared" si="80"/>
        <v>1</v>
      </c>
      <c r="Z344" s="114">
        <f t="shared" si="80"/>
        <v>1</v>
      </c>
      <c r="AA344" s="114">
        <f t="shared" si="80"/>
        <v>1.0091601385808238</v>
      </c>
      <c r="AB344" s="114">
        <f t="shared" si="80"/>
        <v>1.0823500571846454</v>
      </c>
      <c r="AC344" s="114">
        <f t="shared" si="80"/>
        <v>0.97151978547359907</v>
      </c>
      <c r="AD344" s="114">
        <f t="shared" si="80"/>
        <v>0.88855647022362083</v>
      </c>
      <c r="AE344" s="114">
        <f t="shared" si="80"/>
        <v>1.0966161235926661</v>
      </c>
      <c r="AF344" s="114">
        <f t="shared" si="80"/>
        <v>1.1385933039665295</v>
      </c>
      <c r="AG344" s="114">
        <f t="shared" si="80"/>
        <v>1.0050367487907483</v>
      </c>
      <c r="AH344" s="114">
        <f t="shared" si="80"/>
        <v>0.99638955819617725</v>
      </c>
      <c r="AI344" s="114">
        <f t="shared" si="80"/>
        <v>1.0272645178301019</v>
      </c>
      <c r="AJ344" s="114">
        <f t="shared" si="80"/>
        <v>0.9286252029174209</v>
      </c>
      <c r="AK344" s="114">
        <f t="shared" si="80"/>
        <v>0.91327519871802465</v>
      </c>
      <c r="AL344" s="114">
        <f t="shared" si="80"/>
        <v>1.1314283395964828</v>
      </c>
      <c r="AM344" s="114">
        <f t="shared" si="80"/>
        <v>1.031899645701301</v>
      </c>
      <c r="AN344" s="114">
        <f t="shared" si="80"/>
        <v>1.0612751141238475</v>
      </c>
      <c r="AO344" s="114">
        <f t="shared" si="80"/>
        <v>1.1242617377981843</v>
      </c>
      <c r="AP344" s="114">
        <f t="shared" si="80"/>
        <v>1.0313390686700421</v>
      </c>
      <c r="AQ344" s="114">
        <f t="shared" si="80"/>
        <v>0.96541860851610195</v>
      </c>
      <c r="AR344" s="114">
        <f t="shared" si="80"/>
        <v>1.0516214582423673</v>
      </c>
      <c r="AS344" s="114">
        <f t="shared" si="80"/>
        <v>1.0607321749231047</v>
      </c>
      <c r="AT344" s="114">
        <f t="shared" si="80"/>
        <v>1.0830130632157484</v>
      </c>
      <c r="AU344" s="114">
        <f t="shared" si="80"/>
        <v>1.0151472569321085</v>
      </c>
      <c r="AV344" s="114">
        <f t="shared" si="80"/>
        <v>0.9783864027858058</v>
      </c>
      <c r="AW344" s="114">
        <f t="shared" si="80"/>
        <v>1.1357260315357625</v>
      </c>
      <c r="AX344" s="114">
        <f t="shared" si="80"/>
        <v>1.1181876593532492</v>
      </c>
      <c r="AY344" s="114">
        <f t="shared" si="80"/>
        <v>1.1083472707188591</v>
      </c>
      <c r="AZ344" s="114">
        <f t="shared" si="80"/>
        <v>1.1145616699543326</v>
      </c>
      <c r="BA344" s="114">
        <f t="shared" si="80"/>
        <v>1.1078852168144928</v>
      </c>
      <c r="BB344" s="114">
        <f t="shared" si="80"/>
        <v>1.0880255320238874</v>
      </c>
      <c r="BC344" s="114">
        <f t="shared" si="80"/>
        <v>1.1255053834205084</v>
      </c>
      <c r="BD344" s="114">
        <f t="shared" si="80"/>
        <v>1.1117829623560713</v>
      </c>
      <c r="BE344" s="114">
        <f t="shared" si="80"/>
        <v>1.0864781163539106</v>
      </c>
      <c r="BF344" s="114">
        <f t="shared" si="80"/>
        <v>1.1058227004022738</v>
      </c>
      <c r="BG344" s="114">
        <f t="shared" si="80"/>
        <v>1.1025749296474956</v>
      </c>
      <c r="BH344" s="114">
        <f t="shared" si="80"/>
        <v>1.1039246302181069</v>
      </c>
      <c r="BI344" s="114">
        <f t="shared" si="73"/>
        <v>1.075617666902315</v>
      </c>
      <c r="BJ344" s="114">
        <f t="shared" ref="BJ344:BK407" si="81">1+BJ75/100</f>
        <v>1.1024581085025897</v>
      </c>
    </row>
    <row r="345" spans="1:62" ht="15">
      <c r="A345" s="282" t="s">
        <v>224</v>
      </c>
      <c r="B345" s="282" t="s">
        <v>462</v>
      </c>
      <c r="C345" s="282" t="s">
        <v>639</v>
      </c>
      <c r="D345" s="282" t="s">
        <v>641</v>
      </c>
      <c r="E345" s="114">
        <f t="shared" si="74"/>
        <v>1</v>
      </c>
      <c r="F345" s="114">
        <f t="shared" si="74"/>
        <v>1.0559449818040108</v>
      </c>
      <c r="G345" s="114">
        <f t="shared" si="74"/>
        <v>1.0503453222535826</v>
      </c>
      <c r="H345" s="114">
        <f t="shared" si="74"/>
        <v>1.0514874963151524</v>
      </c>
      <c r="I345" s="114">
        <f t="shared" ref="I345:BH345" si="82">1+I76/100</f>
        <v>1.0556810382043114</v>
      </c>
      <c r="J345" s="114">
        <f t="shared" si="82"/>
        <v>1.0439442738045095</v>
      </c>
      <c r="K345" s="114">
        <f t="shared" si="82"/>
        <v>1.0430008258290786</v>
      </c>
      <c r="L345" s="114">
        <f t="shared" si="82"/>
        <v>1.0445802911735489</v>
      </c>
      <c r="M345" s="114">
        <f t="shared" si="82"/>
        <v>1.0506512719945633</v>
      </c>
      <c r="N345" s="114">
        <f t="shared" si="82"/>
        <v>1.0578961914750846</v>
      </c>
      <c r="O345" s="114">
        <f t="shared" si="82"/>
        <v>1.0571310081087302</v>
      </c>
      <c r="P345" s="114">
        <f t="shared" si="82"/>
        <v>1.0364016243506129</v>
      </c>
      <c r="Q345" s="114">
        <f t="shared" si="82"/>
        <v>1.0471597984352714</v>
      </c>
      <c r="R345" s="114">
        <f t="shared" si="82"/>
        <v>1.0610419521115149</v>
      </c>
      <c r="S345" s="114">
        <f t="shared" si="82"/>
        <v>1.0222283510090486</v>
      </c>
      <c r="T345" s="114">
        <f t="shared" si="82"/>
        <v>0.99222610157662527</v>
      </c>
      <c r="U345" s="114">
        <f t="shared" si="82"/>
        <v>1.0459613738262341</v>
      </c>
      <c r="V345" s="114">
        <f t="shared" si="82"/>
        <v>1.0281114962718279</v>
      </c>
      <c r="W345" s="114">
        <f t="shared" si="82"/>
        <v>1.0322569179082577</v>
      </c>
      <c r="X345" s="114">
        <f t="shared" si="82"/>
        <v>1.0383171767083124</v>
      </c>
      <c r="Y345" s="114">
        <f t="shared" si="82"/>
        <v>1.0146992323024697</v>
      </c>
      <c r="Z345" s="114">
        <f t="shared" si="82"/>
        <v>1.0032108881348216</v>
      </c>
      <c r="AA345" s="114">
        <f t="shared" si="82"/>
        <v>1.0098572729235058</v>
      </c>
      <c r="AB345" s="114">
        <f t="shared" si="82"/>
        <v>1.0183605006018464</v>
      </c>
      <c r="AC345" s="114">
        <f t="shared" si="82"/>
        <v>1.0245416502460578</v>
      </c>
      <c r="AD345" s="114">
        <f t="shared" si="82"/>
        <v>1.0261637736222979</v>
      </c>
      <c r="AE345" s="114">
        <f t="shared" si="82"/>
        <v>1.0266654444962422</v>
      </c>
      <c r="AF345" s="114">
        <f t="shared" si="82"/>
        <v>1.0293828530728713</v>
      </c>
      <c r="AG345" s="114">
        <f t="shared" si="82"/>
        <v>1.0440350266334086</v>
      </c>
      <c r="AH345" s="114">
        <f t="shared" si="82"/>
        <v>1.0372262366476133</v>
      </c>
      <c r="AI345" s="114">
        <f t="shared" si="82"/>
        <v>1.0297349462069891</v>
      </c>
      <c r="AJ345" s="114">
        <f t="shared" si="82"/>
        <v>1.0142800109795334</v>
      </c>
      <c r="AK345" s="114">
        <f t="shared" si="82"/>
        <v>1.0105945825712697</v>
      </c>
      <c r="AL345" s="114">
        <f t="shared" si="82"/>
        <v>0.99852810463062736</v>
      </c>
      <c r="AM345" s="114">
        <f t="shared" si="82"/>
        <v>1.028367442226745</v>
      </c>
      <c r="AN345" s="114">
        <f t="shared" si="82"/>
        <v>1.0268221863612437</v>
      </c>
      <c r="AO345" s="114">
        <f t="shared" si="82"/>
        <v>1.019819362991212</v>
      </c>
      <c r="AP345" s="114">
        <f t="shared" si="82"/>
        <v>1.0289478246025041</v>
      </c>
      <c r="AQ345" s="114">
        <f t="shared" si="82"/>
        <v>1.0297262400415612</v>
      </c>
      <c r="AR345" s="114">
        <f t="shared" si="82"/>
        <v>1.0301901989152267</v>
      </c>
      <c r="AS345" s="114">
        <f t="shared" si="82"/>
        <v>1.0386506494522774</v>
      </c>
      <c r="AT345" s="114">
        <f t="shared" si="82"/>
        <v>1.0220395793940606</v>
      </c>
      <c r="AU345" s="114">
        <f t="shared" si="82"/>
        <v>1.0135409162482716</v>
      </c>
      <c r="AV345" s="114">
        <f t="shared" si="82"/>
        <v>1.0131441748982581</v>
      </c>
      <c r="AW345" s="114">
        <f t="shared" si="82"/>
        <v>1.0256890408800559</v>
      </c>
      <c r="AX345" s="114">
        <f t="shared" si="82"/>
        <v>1.0210888618673908</v>
      </c>
      <c r="AY345" s="114">
        <f t="shared" si="82"/>
        <v>1.0334804588992468</v>
      </c>
      <c r="AZ345" s="114">
        <f t="shared" si="82"/>
        <v>1.0307939734611953</v>
      </c>
      <c r="BA345" s="114">
        <f t="shared" si="82"/>
        <v>1.0048384697879338</v>
      </c>
      <c r="BB345" s="114">
        <f t="shared" si="82"/>
        <v>0.95651237914856491</v>
      </c>
      <c r="BC345" s="114">
        <f t="shared" si="82"/>
        <v>1.021006176641601</v>
      </c>
      <c r="BD345" s="114">
        <f t="shared" si="82"/>
        <v>1.0170600347690324</v>
      </c>
      <c r="BE345" s="114">
        <f t="shared" si="82"/>
        <v>0.99575255549216179</v>
      </c>
      <c r="BF345" s="114">
        <f t="shared" si="82"/>
        <v>1.0025802431910811</v>
      </c>
      <c r="BG345" s="114">
        <f t="shared" si="82"/>
        <v>1.0174322128054341</v>
      </c>
      <c r="BH345" s="114">
        <f t="shared" si="82"/>
        <v>1.0231611300682213</v>
      </c>
      <c r="BI345" s="114">
        <f t="shared" si="73"/>
        <v>1.019570705949959</v>
      </c>
      <c r="BJ345" s="114">
        <f t="shared" si="81"/>
        <v>1.024350834985553</v>
      </c>
    </row>
    <row r="346" spans="1:62" ht="15">
      <c r="A346" s="282" t="s">
        <v>225</v>
      </c>
      <c r="B346" s="282" t="s">
        <v>463</v>
      </c>
      <c r="C346" s="282" t="s">
        <v>639</v>
      </c>
      <c r="D346" s="282" t="s">
        <v>641</v>
      </c>
      <c r="E346" s="114">
        <f t="shared" si="74"/>
        <v>1</v>
      </c>
      <c r="F346" s="114">
        <f t="shared" si="74"/>
        <v>1</v>
      </c>
      <c r="G346" s="114">
        <f t="shared" si="74"/>
        <v>1</v>
      </c>
      <c r="H346" s="114">
        <f t="shared" si="74"/>
        <v>1</v>
      </c>
      <c r="I346" s="114">
        <f t="shared" ref="I346:BH346" si="83">1+I77/100</f>
        <v>1</v>
      </c>
      <c r="J346" s="114">
        <f t="shared" si="83"/>
        <v>1</v>
      </c>
      <c r="K346" s="114">
        <f t="shared" si="83"/>
        <v>1</v>
      </c>
      <c r="L346" s="114">
        <f t="shared" si="83"/>
        <v>1</v>
      </c>
      <c r="M346" s="114">
        <f t="shared" si="83"/>
        <v>1</v>
      </c>
      <c r="N346" s="114">
        <f t="shared" si="83"/>
        <v>1</v>
      </c>
      <c r="O346" s="114">
        <f t="shared" si="83"/>
        <v>1</v>
      </c>
      <c r="P346" s="114">
        <f t="shared" si="83"/>
        <v>1</v>
      </c>
      <c r="Q346" s="114">
        <f t="shared" si="83"/>
        <v>1</v>
      </c>
      <c r="R346" s="114">
        <f t="shared" si="83"/>
        <v>1</v>
      </c>
      <c r="S346" s="114">
        <f t="shared" si="83"/>
        <v>1</v>
      </c>
      <c r="T346" s="114">
        <f t="shared" si="83"/>
        <v>1</v>
      </c>
      <c r="U346" s="114">
        <f t="shared" si="83"/>
        <v>1</v>
      </c>
      <c r="V346" s="114">
        <f t="shared" si="83"/>
        <v>1</v>
      </c>
      <c r="W346" s="114">
        <f t="shared" si="83"/>
        <v>1</v>
      </c>
      <c r="X346" s="114">
        <f t="shared" si="83"/>
        <v>1</v>
      </c>
      <c r="Y346" s="114">
        <f t="shared" si="83"/>
        <v>1</v>
      </c>
      <c r="Z346" s="114">
        <f t="shared" si="83"/>
        <v>1</v>
      </c>
      <c r="AA346" s="114">
        <f t="shared" si="83"/>
        <v>1</v>
      </c>
      <c r="AB346" s="114">
        <f t="shared" si="83"/>
        <v>1</v>
      </c>
      <c r="AC346" s="114">
        <f t="shared" si="83"/>
        <v>1</v>
      </c>
      <c r="AD346" s="114">
        <f t="shared" si="83"/>
        <v>1</v>
      </c>
      <c r="AE346" s="114">
        <f t="shared" si="83"/>
        <v>1</v>
      </c>
      <c r="AF346" s="114">
        <f t="shared" si="83"/>
        <v>1.0472537033368832</v>
      </c>
      <c r="AG346" s="114">
        <f t="shared" si="83"/>
        <v>1.0094314834784093</v>
      </c>
      <c r="AH346" s="114">
        <f t="shared" si="83"/>
        <v>0.97001407542321105</v>
      </c>
      <c r="AI346" s="114">
        <f t="shared" si="83"/>
        <v>1.1486902276241908</v>
      </c>
      <c r="AJ346" s="114">
        <f t="shared" si="83"/>
        <v>0.81374250435505247</v>
      </c>
      <c r="AK346" s="114">
        <f t="shared" si="83"/>
        <v>1.0561214571310757</v>
      </c>
      <c r="AL346" s="114">
        <f t="shared" si="83"/>
        <v>1.0655562709374988</v>
      </c>
      <c r="AM346" s="114">
        <f t="shared" si="83"/>
        <v>1.0362852459561696</v>
      </c>
      <c r="AN346" s="114">
        <f t="shared" si="83"/>
        <v>1.0355998910772748</v>
      </c>
      <c r="AO346" s="114">
        <f t="shared" si="83"/>
        <v>1.0695575245085192</v>
      </c>
      <c r="AP346" s="114">
        <f t="shared" si="83"/>
        <v>1.0762591156182264</v>
      </c>
      <c r="AQ346" s="114">
        <f t="shared" si="83"/>
        <v>1.119424873233466</v>
      </c>
      <c r="AR346" s="114">
        <f t="shared" si="83"/>
        <v>1.0712515270992553</v>
      </c>
      <c r="AS346" s="114">
        <f t="shared" si="83"/>
        <v>1.0185596998450728</v>
      </c>
      <c r="AT346" s="114">
        <f t="shared" si="83"/>
        <v>1.0285625985074098</v>
      </c>
      <c r="AU346" s="114">
        <f t="shared" si="83"/>
        <v>0.99571900814644709</v>
      </c>
      <c r="AV346" s="114">
        <f t="shared" si="83"/>
        <v>0.9532194568651261</v>
      </c>
      <c r="AW346" s="114">
        <f t="shared" si="83"/>
        <v>1.1404278054881687</v>
      </c>
      <c r="AX346" s="114">
        <f t="shared" si="83"/>
        <v>1.0673490077683951</v>
      </c>
      <c r="AY346" s="114">
        <f t="shared" si="83"/>
        <v>1.0677049229605744</v>
      </c>
      <c r="AZ346" s="114">
        <f t="shared" si="83"/>
        <v>1.0540114681547421</v>
      </c>
      <c r="BA346" s="114">
        <f t="shared" si="83"/>
        <v>1.0539118851879448</v>
      </c>
      <c r="BB346" s="114">
        <f t="shared" si="83"/>
        <v>1.0471453009788707</v>
      </c>
      <c r="BC346" s="114">
        <f t="shared" si="83"/>
        <v>1.0619074222663645</v>
      </c>
      <c r="BD346" s="114">
        <f t="shared" si="83"/>
        <v>0.94548533515572974</v>
      </c>
      <c r="BE346" s="114">
        <f t="shared" si="83"/>
        <v>1.1407921357354429</v>
      </c>
      <c r="BF346" s="114">
        <f t="shared" si="83"/>
        <v>1.0364044639959611</v>
      </c>
      <c r="BG346" s="114">
        <f t="shared" si="83"/>
        <v>1.0108476360081553</v>
      </c>
      <c r="BH346" s="114">
        <f t="shared" si="83"/>
        <v>1.0218888752727742</v>
      </c>
      <c r="BI346" s="114">
        <f t="shared" si="73"/>
        <v>1.0429824212681329</v>
      </c>
      <c r="BJ346" s="114">
        <f t="shared" si="81"/>
        <v>1.0344357970465492</v>
      </c>
    </row>
    <row r="347" spans="1:62" ht="15">
      <c r="A347" s="282" t="s">
        <v>226</v>
      </c>
      <c r="B347" s="282" t="s">
        <v>464</v>
      </c>
      <c r="C347" s="282" t="s">
        <v>639</v>
      </c>
      <c r="D347" s="282" t="s">
        <v>641</v>
      </c>
      <c r="E347" s="114">
        <f t="shared" si="74"/>
        <v>1</v>
      </c>
      <c r="F347" s="114">
        <f t="shared" si="74"/>
        <v>1.0760467047924431</v>
      </c>
      <c r="G347" s="114">
        <f t="shared" si="74"/>
        <v>1.0298194553610325</v>
      </c>
      <c r="H347" s="114">
        <f t="shared" si="74"/>
        <v>1.032850996357034</v>
      </c>
      <c r="I347" s="114">
        <f t="shared" ref="I347:BH347" si="84">1+I78/100</f>
        <v>1.0523868659789348</v>
      </c>
      <c r="J347" s="114">
        <f t="shared" si="84"/>
        <v>1.0530285780228266</v>
      </c>
      <c r="K347" s="114">
        <f t="shared" si="84"/>
        <v>1.0237282301528174</v>
      </c>
      <c r="L347" s="114">
        <f t="shared" si="84"/>
        <v>1.021688288828742</v>
      </c>
      <c r="M347" s="114">
        <f t="shared" si="84"/>
        <v>1.0230328998355667</v>
      </c>
      <c r="N347" s="114">
        <f t="shared" si="84"/>
        <v>1.0959328778480033</v>
      </c>
      <c r="O347" s="114">
        <f t="shared" si="84"/>
        <v>1.0533390779168665</v>
      </c>
      <c r="P347" s="114">
        <f t="shared" si="84"/>
        <v>1.0235692031222434</v>
      </c>
      <c r="Q347" s="114">
        <f t="shared" si="84"/>
        <v>1.077354855177018</v>
      </c>
      <c r="R347" s="114">
        <f t="shared" si="84"/>
        <v>1.0698382797549191</v>
      </c>
      <c r="S347" s="114">
        <f t="shared" si="84"/>
        <v>1.0323653361293865</v>
      </c>
      <c r="T347" s="114">
        <f t="shared" si="84"/>
        <v>1.0180489770440417</v>
      </c>
      <c r="U347" s="114">
        <f t="shared" si="84"/>
        <v>1.003443829661872</v>
      </c>
      <c r="V347" s="114">
        <f t="shared" si="84"/>
        <v>1.0023951040402466</v>
      </c>
      <c r="W347" s="114">
        <f t="shared" si="84"/>
        <v>1.0291970808964352</v>
      </c>
      <c r="X347" s="114">
        <f t="shared" si="84"/>
        <v>1.0712192639417022</v>
      </c>
      <c r="Y347" s="114">
        <f t="shared" si="84"/>
        <v>1.0538904742478112</v>
      </c>
      <c r="Z347" s="114">
        <f t="shared" si="84"/>
        <v>1.0129477446734987</v>
      </c>
      <c r="AA347" s="114">
        <f t="shared" si="84"/>
        <v>1.0308735421419586</v>
      </c>
      <c r="AB347" s="114">
        <f t="shared" si="84"/>
        <v>1.0312105731245733</v>
      </c>
      <c r="AC347" s="114">
        <f t="shared" si="84"/>
        <v>1.0321412812387181</v>
      </c>
      <c r="AD347" s="114">
        <f t="shared" si="84"/>
        <v>1.035366931918656</v>
      </c>
      <c r="AE347" s="114">
        <f t="shared" si="84"/>
        <v>1.0272613808053603</v>
      </c>
      <c r="AF347" s="114">
        <f t="shared" si="84"/>
        <v>1.0355909597500594</v>
      </c>
      <c r="AG347" s="114">
        <f t="shared" si="84"/>
        <v>1.0520985868280377</v>
      </c>
      <c r="AH347" s="114">
        <f t="shared" si="84"/>
        <v>1.0508770164671162</v>
      </c>
      <c r="AI347" s="114">
        <f t="shared" si="84"/>
        <v>1.0067578349396822</v>
      </c>
      <c r="AJ347" s="114">
        <f t="shared" si="84"/>
        <v>0.9408557412646712</v>
      </c>
      <c r="AK347" s="114">
        <f t="shared" si="84"/>
        <v>0.96675370619946088</v>
      </c>
      <c r="AL347" s="114">
        <f t="shared" si="84"/>
        <v>0.99265506695825678</v>
      </c>
      <c r="AM347" s="114">
        <f t="shared" si="84"/>
        <v>1.0393926094970596</v>
      </c>
      <c r="AN347" s="114">
        <f t="shared" si="84"/>
        <v>1.0420713067270178</v>
      </c>
      <c r="AO347" s="114">
        <f t="shared" si="84"/>
        <v>1.0365883306320907</v>
      </c>
      <c r="AP347" s="114">
        <f t="shared" si="84"/>
        <v>1.0625180784114452</v>
      </c>
      <c r="AQ347" s="114">
        <f t="shared" si="84"/>
        <v>1.0542851256695509</v>
      </c>
      <c r="AR347" s="114">
        <f t="shared" si="84"/>
        <v>1.0444413427315236</v>
      </c>
      <c r="AS347" s="114">
        <f t="shared" si="84"/>
        <v>1.0563484745219101</v>
      </c>
      <c r="AT347" s="114">
        <f t="shared" si="84"/>
        <v>1.0258079207545021</v>
      </c>
      <c r="AU347" s="114">
        <f t="shared" si="84"/>
        <v>1.0168032508894931</v>
      </c>
      <c r="AV347" s="114">
        <f t="shared" si="84"/>
        <v>1.0199398408693965</v>
      </c>
      <c r="AW347" s="114">
        <f t="shared" si="84"/>
        <v>1.0392605717547447</v>
      </c>
      <c r="AX347" s="114">
        <f t="shared" si="84"/>
        <v>1.0277995503098056</v>
      </c>
      <c r="AY347" s="114">
        <f t="shared" si="84"/>
        <v>1.0405519744386182</v>
      </c>
      <c r="AZ347" s="114">
        <f t="shared" si="84"/>
        <v>1.0518480080885459</v>
      </c>
      <c r="BA347" s="114">
        <f t="shared" si="84"/>
        <v>1.0072066848740993</v>
      </c>
      <c r="BB347" s="114">
        <f t="shared" si="84"/>
        <v>0.91730963441728952</v>
      </c>
      <c r="BC347" s="114">
        <f t="shared" si="84"/>
        <v>1.0299233750220187</v>
      </c>
      <c r="BD347" s="114">
        <f t="shared" si="84"/>
        <v>1.0257081774452164</v>
      </c>
      <c r="BE347" s="114">
        <f t="shared" si="84"/>
        <v>0.98573810640404358</v>
      </c>
      <c r="BF347" s="114">
        <f t="shared" si="84"/>
        <v>0.99241963705179914</v>
      </c>
      <c r="BG347" s="114">
        <f t="shared" si="84"/>
        <v>0.99368271909406147</v>
      </c>
      <c r="BH347" s="114">
        <f t="shared" si="84"/>
        <v>1.0013508225544483</v>
      </c>
      <c r="BI347" s="114">
        <f t="shared" si="73"/>
        <v>1.0213538181526189</v>
      </c>
      <c r="BJ347" s="114">
        <f t="shared" si="81"/>
        <v>1.0263425474595638</v>
      </c>
    </row>
    <row r="348" spans="1:62" ht="15">
      <c r="A348" s="282" t="s">
        <v>227</v>
      </c>
      <c r="B348" s="282" t="s">
        <v>465</v>
      </c>
      <c r="C348" s="282" t="s">
        <v>639</v>
      </c>
      <c r="D348" s="282" t="s">
        <v>641</v>
      </c>
      <c r="E348" s="114">
        <f t="shared" si="74"/>
        <v>1</v>
      </c>
      <c r="F348" s="114">
        <f t="shared" si="74"/>
        <v>1.0351758200401582</v>
      </c>
      <c r="G348" s="114">
        <f t="shared" si="74"/>
        <v>1.0360610214123442</v>
      </c>
      <c r="H348" s="114">
        <f t="shared" si="74"/>
        <v>1.063587719735501</v>
      </c>
      <c r="I348" s="114">
        <f t="shared" ref="I348:BH348" si="85">1+I79/100</f>
        <v>1.0487728073078435</v>
      </c>
      <c r="J348" s="114">
        <f t="shared" si="85"/>
        <v>0.97299733039785152</v>
      </c>
      <c r="K348" s="114">
        <f t="shared" si="85"/>
        <v>1</v>
      </c>
      <c r="L348" s="114">
        <f t="shared" si="85"/>
        <v>1.1335182832539885</v>
      </c>
      <c r="M348" s="114">
        <f t="shared" si="85"/>
        <v>1.0791622155816161</v>
      </c>
      <c r="N348" s="114">
        <f t="shared" si="85"/>
        <v>1.0259641051244337</v>
      </c>
      <c r="O348" s="114">
        <f t="shared" si="85"/>
        <v>1.1270271112806327</v>
      </c>
      <c r="P348" s="114">
        <f t="shared" si="85"/>
        <v>1.0688898666502997</v>
      </c>
      <c r="Q348" s="114">
        <f t="shared" si="85"/>
        <v>1.0748527667216305</v>
      </c>
      <c r="R348" s="114">
        <f t="shared" si="85"/>
        <v>1.1161286850466214</v>
      </c>
      <c r="S348" s="114">
        <f t="shared" si="85"/>
        <v>1.0260114990989722</v>
      </c>
      <c r="T348" s="114">
        <f t="shared" si="85"/>
        <v>1.0053021118868659</v>
      </c>
      <c r="U348" s="114">
        <f t="shared" si="85"/>
        <v>1.0273616324750248</v>
      </c>
      <c r="V348" s="114">
        <f t="shared" si="85"/>
        <v>1.0590401184406593</v>
      </c>
      <c r="W348" s="114">
        <f t="shared" si="85"/>
        <v>1.0186340145112769</v>
      </c>
      <c r="X348" s="114">
        <f t="shared" si="85"/>
        <v>1.1222481976731409</v>
      </c>
      <c r="Y348" s="114">
        <f t="shared" si="85"/>
        <v>0.98396543065984299</v>
      </c>
      <c r="Z348" s="114">
        <f t="shared" si="85"/>
        <v>1.0632999054812329</v>
      </c>
      <c r="AA348" s="114">
        <f t="shared" si="85"/>
        <v>0.94021513800389434</v>
      </c>
      <c r="AB348" s="114">
        <f t="shared" si="85"/>
        <v>0.96039876990508555</v>
      </c>
      <c r="AC348" s="114">
        <f t="shared" si="85"/>
        <v>1.0839302447117409</v>
      </c>
      <c r="AD348" s="114">
        <f t="shared" si="85"/>
        <v>0.95386525132932798</v>
      </c>
      <c r="AE348" s="114">
        <f t="shared" si="85"/>
        <v>1.0774990796540249</v>
      </c>
      <c r="AF348" s="114">
        <f t="shared" si="85"/>
        <v>0.93384980006240648</v>
      </c>
      <c r="AG348" s="114">
        <f t="shared" si="85"/>
        <v>1.009557548715607</v>
      </c>
      <c r="AH348" s="114">
        <f t="shared" si="85"/>
        <v>1.0743863243577885</v>
      </c>
      <c r="AI348" s="114">
        <f t="shared" si="85"/>
        <v>1.0580000271926595</v>
      </c>
      <c r="AJ348" s="114">
        <f t="shared" si="85"/>
        <v>0.97299997179490816</v>
      </c>
      <c r="AK348" s="114">
        <f t="shared" si="85"/>
        <v>1.0610000139426083</v>
      </c>
      <c r="AL348" s="114">
        <f t="shared" si="85"/>
        <v>1.0213003162544554</v>
      </c>
      <c r="AM348" s="114">
        <f t="shared" si="85"/>
        <v>1.0510000015898193</v>
      </c>
      <c r="AN348" s="114">
        <f t="shared" si="85"/>
        <v>1.0249999853774954</v>
      </c>
      <c r="AO348" s="114">
        <f t="shared" si="85"/>
        <v>1.0480000092875659</v>
      </c>
      <c r="AP348" s="114">
        <f t="shared" si="85"/>
        <v>0.97799999237702229</v>
      </c>
      <c r="AQ348" s="114">
        <f t="shared" si="85"/>
        <v>1.0130000196205269</v>
      </c>
      <c r="AR348" s="114">
        <f t="shared" si="85"/>
        <v>1.0879999802901348</v>
      </c>
      <c r="AS348" s="114">
        <f t="shared" si="85"/>
        <v>0.98300001459706166</v>
      </c>
      <c r="AT348" s="114">
        <f t="shared" si="85"/>
        <v>1.0199999946839489</v>
      </c>
      <c r="AU348" s="114">
        <f t="shared" si="85"/>
        <v>1.0320000051423242</v>
      </c>
      <c r="AV348" s="114">
        <f t="shared" si="85"/>
        <v>1.0099999846810348</v>
      </c>
      <c r="AW348" s="114">
        <f t="shared" si="85"/>
        <v>1.0530000029167872</v>
      </c>
      <c r="AX348" s="114">
        <f t="shared" si="85"/>
        <v>1.007000003830484</v>
      </c>
      <c r="AY348" s="114">
        <f t="shared" si="85"/>
        <v>1.0185248309185548</v>
      </c>
      <c r="AZ348" s="114">
        <f t="shared" si="85"/>
        <v>0.99149346465430765</v>
      </c>
      <c r="BA348" s="114">
        <f t="shared" si="85"/>
        <v>1.0103279421531017</v>
      </c>
      <c r="BB348" s="114">
        <f t="shared" si="85"/>
        <v>0.98613962515469378</v>
      </c>
      <c r="BC348" s="114">
        <f t="shared" si="85"/>
        <v>1.0295467207375202</v>
      </c>
      <c r="BD348" s="114">
        <f t="shared" si="85"/>
        <v>1.0270514297139017</v>
      </c>
      <c r="BE348" s="114">
        <f t="shared" si="85"/>
        <v>1.0141131366068845</v>
      </c>
      <c r="BF348" s="114">
        <f t="shared" si="85"/>
        <v>1.0473422041499951</v>
      </c>
      <c r="BG348" s="114">
        <f t="shared" si="85"/>
        <v>1.0560351451718315</v>
      </c>
      <c r="BH348" s="114">
        <f t="shared" si="85"/>
        <v>1.0384440702339393</v>
      </c>
      <c r="BI348" s="114">
        <f t="shared" si="73"/>
        <v>1.0038000344839599</v>
      </c>
      <c r="BJ348" s="114">
        <f t="shared" si="81"/>
        <v>1.0380000008845507</v>
      </c>
    </row>
    <row r="349" spans="1:62" ht="15">
      <c r="A349" s="282" t="s">
        <v>228</v>
      </c>
      <c r="B349" s="282" t="s">
        <v>466</v>
      </c>
      <c r="C349" s="282" t="s">
        <v>639</v>
      </c>
      <c r="D349" s="282" t="s">
        <v>641</v>
      </c>
      <c r="E349" s="114">
        <f t="shared" si="74"/>
        <v>1</v>
      </c>
      <c r="F349" s="114">
        <f t="shared" si="74"/>
        <v>1.0550627243711741</v>
      </c>
      <c r="G349" s="114">
        <f t="shared" si="74"/>
        <v>1.0667217462633565</v>
      </c>
      <c r="H349" s="114">
        <f t="shared" si="74"/>
        <v>1.0534717376737879</v>
      </c>
      <c r="I349" s="114">
        <f t="shared" ref="I349:BH349" si="86">1+I80/100</f>
        <v>1.0651833830272175</v>
      </c>
      <c r="J349" s="114">
        <f t="shared" si="86"/>
        <v>1.0477803517697648</v>
      </c>
      <c r="K349" s="114">
        <f t="shared" si="86"/>
        <v>1.0521400805193715</v>
      </c>
      <c r="L349" s="114">
        <f t="shared" si="86"/>
        <v>1.0468815882065179</v>
      </c>
      <c r="M349" s="114">
        <f t="shared" si="86"/>
        <v>1.0425902468977275</v>
      </c>
      <c r="N349" s="114">
        <f t="shared" si="86"/>
        <v>1.0699053053392915</v>
      </c>
      <c r="O349" s="114">
        <f t="shared" si="86"/>
        <v>1.0555824963521248</v>
      </c>
      <c r="P349" s="114">
        <f t="shared" si="86"/>
        <v>1.053457115607594</v>
      </c>
      <c r="Q349" s="114">
        <f t="shared" si="86"/>
        <v>1.0454157893418534</v>
      </c>
      <c r="R349" s="114">
        <f t="shared" si="86"/>
        <v>1.063104506613036</v>
      </c>
      <c r="S349" s="114">
        <f t="shared" si="86"/>
        <v>1.0429135182851228</v>
      </c>
      <c r="T349" s="114">
        <f t="shared" si="86"/>
        <v>0.99019837731960725</v>
      </c>
      <c r="U349" s="114">
        <f t="shared" si="86"/>
        <v>1.0431424610184923</v>
      </c>
      <c r="V349" s="114">
        <f t="shared" si="86"/>
        <v>1.0345136895011842</v>
      </c>
      <c r="W349" s="114">
        <f t="shared" si="86"/>
        <v>1.0397880585298767</v>
      </c>
      <c r="X349" s="114">
        <f t="shared" si="86"/>
        <v>1.0355911232095492</v>
      </c>
      <c r="Y349" s="114">
        <f t="shared" si="86"/>
        <v>1.0158818898969837</v>
      </c>
      <c r="Z349" s="114">
        <f t="shared" si="86"/>
        <v>1.0107774459715613</v>
      </c>
      <c r="AA349" s="114">
        <f t="shared" si="86"/>
        <v>1.0250853125339054</v>
      </c>
      <c r="AB349" s="114">
        <f t="shared" si="86"/>
        <v>1.0125629647656267</v>
      </c>
      <c r="AC349" s="114">
        <f t="shared" si="86"/>
        <v>1.0152446942917417</v>
      </c>
      <c r="AD349" s="114">
        <f t="shared" si="86"/>
        <v>1.0162324459033913</v>
      </c>
      <c r="AE349" s="114">
        <f t="shared" si="86"/>
        <v>1.0235124228797488</v>
      </c>
      <c r="AF349" s="114">
        <f t="shared" si="86"/>
        <v>1.02577322069351</v>
      </c>
      <c r="AG349" s="114">
        <f t="shared" si="86"/>
        <v>1.0473395426809728</v>
      </c>
      <c r="AH349" s="114">
        <f t="shared" si="86"/>
        <v>1.0435323114210784</v>
      </c>
      <c r="AI349" s="114">
        <f t="shared" si="86"/>
        <v>1.0291400969759965</v>
      </c>
      <c r="AJ349" s="114">
        <f t="shared" si="86"/>
        <v>1.0103910533034794</v>
      </c>
      <c r="AK349" s="114">
        <f t="shared" si="86"/>
        <v>1.0159967121600602</v>
      </c>
      <c r="AL349" s="114">
        <f t="shared" si="86"/>
        <v>0.99387347162579465</v>
      </c>
      <c r="AM349" s="114">
        <f t="shared" si="86"/>
        <v>1.0234538559769883</v>
      </c>
      <c r="AN349" s="114">
        <f t="shared" si="86"/>
        <v>1.0208508453112175</v>
      </c>
      <c r="AO349" s="114">
        <f t="shared" si="86"/>
        <v>1.0138800402974117</v>
      </c>
      <c r="AP349" s="114">
        <f t="shared" si="86"/>
        <v>1.02337333405607</v>
      </c>
      <c r="AQ349" s="114">
        <f t="shared" si="86"/>
        <v>1.0355620125503935</v>
      </c>
      <c r="AR349" s="114">
        <f t="shared" si="86"/>
        <v>1.0340709914778192</v>
      </c>
      <c r="AS349" s="114">
        <f t="shared" si="86"/>
        <v>1.0387516225892932</v>
      </c>
      <c r="AT349" s="114">
        <f t="shared" si="86"/>
        <v>1.0195444942442888</v>
      </c>
      <c r="AU349" s="114">
        <f t="shared" si="86"/>
        <v>1.0111845689131513</v>
      </c>
      <c r="AV349" s="114">
        <f t="shared" si="86"/>
        <v>1.0081953166864028</v>
      </c>
      <c r="AW349" s="114">
        <f t="shared" si="86"/>
        <v>1.0278642411066656</v>
      </c>
      <c r="AX349" s="114">
        <f t="shared" si="86"/>
        <v>1.0160771381370548</v>
      </c>
      <c r="AY349" s="114">
        <f t="shared" si="86"/>
        <v>1.0237494689985767</v>
      </c>
      <c r="AZ349" s="114">
        <f t="shared" si="86"/>
        <v>1.0236149887424855</v>
      </c>
      <c r="BA349" s="114">
        <f t="shared" si="86"/>
        <v>1.0019529476711906</v>
      </c>
      <c r="BB349" s="114">
        <f t="shared" si="86"/>
        <v>0.9705865894204051</v>
      </c>
      <c r="BC349" s="114">
        <f t="shared" si="86"/>
        <v>1.0196565737641496</v>
      </c>
      <c r="BD349" s="114">
        <f t="shared" si="86"/>
        <v>1.0207922917432011</v>
      </c>
      <c r="BE349" s="114">
        <f t="shared" si="86"/>
        <v>1.0018269303419411</v>
      </c>
      <c r="BF349" s="114">
        <f t="shared" si="86"/>
        <v>1.0057624154577758</v>
      </c>
      <c r="BG349" s="114">
        <f t="shared" si="86"/>
        <v>1.0094758647208604</v>
      </c>
      <c r="BH349" s="114">
        <f t="shared" si="86"/>
        <v>1.0106746164702884</v>
      </c>
      <c r="BI349" s="114">
        <f t="shared" si="73"/>
        <v>1.0118765038087423</v>
      </c>
      <c r="BJ349" s="114">
        <f t="shared" si="81"/>
        <v>1.0181940018089266</v>
      </c>
    </row>
    <row r="350" spans="1:62" ht="15">
      <c r="A350" s="282" t="s">
        <v>1251</v>
      </c>
      <c r="B350" s="282" t="s">
        <v>467</v>
      </c>
      <c r="C350" s="282" t="s">
        <v>639</v>
      </c>
      <c r="D350" s="282" t="s">
        <v>641</v>
      </c>
      <c r="E350" s="114">
        <f t="shared" si="74"/>
        <v>1</v>
      </c>
      <c r="F350" s="114">
        <f t="shared" si="74"/>
        <v>1</v>
      </c>
      <c r="G350" s="114">
        <f t="shared" si="74"/>
        <v>1</v>
      </c>
      <c r="H350" s="114">
        <f t="shared" si="74"/>
        <v>1</v>
      </c>
      <c r="I350" s="114">
        <f t="shared" ref="I350:BH350" si="87">1+I81/100</f>
        <v>1</v>
      </c>
      <c r="J350" s="114">
        <f t="shared" si="87"/>
        <v>1</v>
      </c>
      <c r="K350" s="114">
        <f t="shared" si="87"/>
        <v>1</v>
      </c>
      <c r="L350" s="114">
        <f t="shared" si="87"/>
        <v>1</v>
      </c>
      <c r="M350" s="114">
        <f t="shared" si="87"/>
        <v>1</v>
      </c>
      <c r="N350" s="114">
        <f t="shared" si="87"/>
        <v>1</v>
      </c>
      <c r="O350" s="114">
        <f t="shared" si="87"/>
        <v>1</v>
      </c>
      <c r="P350" s="114">
        <f t="shared" si="87"/>
        <v>1</v>
      </c>
      <c r="Q350" s="114">
        <f t="shared" si="87"/>
        <v>1</v>
      </c>
      <c r="R350" s="114">
        <f t="shared" si="87"/>
        <v>1</v>
      </c>
      <c r="S350" s="114">
        <f t="shared" si="87"/>
        <v>1</v>
      </c>
      <c r="T350" s="114">
        <f t="shared" si="87"/>
        <v>1</v>
      </c>
      <c r="U350" s="114">
        <f t="shared" si="87"/>
        <v>1</v>
      </c>
      <c r="V350" s="114">
        <f t="shared" si="87"/>
        <v>1</v>
      </c>
      <c r="W350" s="114">
        <f t="shared" si="87"/>
        <v>1</v>
      </c>
      <c r="X350" s="114">
        <f t="shared" si="87"/>
        <v>1</v>
      </c>
      <c r="Y350" s="114">
        <f t="shared" si="87"/>
        <v>1</v>
      </c>
      <c r="Z350" s="114">
        <f t="shared" si="87"/>
        <v>1</v>
      </c>
      <c r="AA350" s="114">
        <f t="shared" si="87"/>
        <v>1</v>
      </c>
      <c r="AB350" s="114">
        <f t="shared" si="87"/>
        <v>1</v>
      </c>
      <c r="AC350" s="114">
        <f t="shared" si="87"/>
        <v>1</v>
      </c>
      <c r="AD350" s="114">
        <f t="shared" si="87"/>
        <v>1</v>
      </c>
      <c r="AE350" s="114">
        <f t="shared" si="87"/>
        <v>1</v>
      </c>
      <c r="AF350" s="114">
        <f t="shared" si="87"/>
        <v>1</v>
      </c>
      <c r="AG350" s="114">
        <f t="shared" si="87"/>
        <v>1</v>
      </c>
      <c r="AH350" s="114">
        <f t="shared" si="87"/>
        <v>1</v>
      </c>
      <c r="AI350" s="114">
        <f t="shared" si="87"/>
        <v>1</v>
      </c>
      <c r="AJ350" s="114">
        <f t="shared" si="87"/>
        <v>1</v>
      </c>
      <c r="AK350" s="114">
        <f t="shared" si="87"/>
        <v>1</v>
      </c>
      <c r="AL350" s="114">
        <f t="shared" si="87"/>
        <v>1</v>
      </c>
      <c r="AM350" s="114">
        <f t="shared" si="87"/>
        <v>1</v>
      </c>
      <c r="AN350" s="114">
        <f t="shared" si="87"/>
        <v>1</v>
      </c>
      <c r="AO350" s="114">
        <f t="shared" si="87"/>
        <v>1</v>
      </c>
      <c r="AP350" s="114">
        <f t="shared" si="87"/>
        <v>1</v>
      </c>
      <c r="AQ350" s="114">
        <f t="shared" si="87"/>
        <v>1</v>
      </c>
      <c r="AR350" s="114">
        <f t="shared" si="87"/>
        <v>1</v>
      </c>
      <c r="AS350" s="114">
        <f t="shared" si="87"/>
        <v>1</v>
      </c>
      <c r="AT350" s="114">
        <f t="shared" si="87"/>
        <v>1</v>
      </c>
      <c r="AU350" s="114">
        <f t="shared" si="87"/>
        <v>1</v>
      </c>
      <c r="AV350" s="114">
        <f t="shared" si="87"/>
        <v>1</v>
      </c>
      <c r="AW350" s="114">
        <f t="shared" si="87"/>
        <v>1</v>
      </c>
      <c r="AX350" s="114">
        <f t="shared" si="87"/>
        <v>1</v>
      </c>
      <c r="AY350" s="114">
        <f t="shared" si="87"/>
        <v>1</v>
      </c>
      <c r="AZ350" s="114">
        <f t="shared" si="87"/>
        <v>1</v>
      </c>
      <c r="BA350" s="114">
        <f t="shared" si="87"/>
        <v>1</v>
      </c>
      <c r="BB350" s="114">
        <f t="shared" si="87"/>
        <v>1</v>
      </c>
      <c r="BC350" s="114">
        <f t="shared" si="87"/>
        <v>1</v>
      </c>
      <c r="BD350" s="114">
        <f t="shared" si="87"/>
        <v>1</v>
      </c>
      <c r="BE350" s="114">
        <f t="shared" si="87"/>
        <v>1</v>
      </c>
      <c r="BF350" s="114">
        <f t="shared" si="87"/>
        <v>1</v>
      </c>
      <c r="BG350" s="114">
        <f t="shared" si="87"/>
        <v>1</v>
      </c>
      <c r="BH350" s="114">
        <f t="shared" si="87"/>
        <v>1</v>
      </c>
      <c r="BI350" s="114">
        <f t="shared" si="73"/>
        <v>1</v>
      </c>
      <c r="BJ350" s="114">
        <f t="shared" si="81"/>
        <v>1</v>
      </c>
    </row>
    <row r="351" spans="1:62" ht="15">
      <c r="A351" s="282" t="s">
        <v>229</v>
      </c>
      <c r="B351" s="282" t="s">
        <v>468</v>
      </c>
      <c r="C351" s="282" t="s">
        <v>639</v>
      </c>
      <c r="D351" s="282" t="s">
        <v>641</v>
      </c>
      <c r="E351" s="114">
        <f t="shared" si="74"/>
        <v>1</v>
      </c>
      <c r="F351" s="114">
        <f t="shared" si="74"/>
        <v>1</v>
      </c>
      <c r="G351" s="114">
        <f t="shared" si="74"/>
        <v>1</v>
      </c>
      <c r="H351" s="114">
        <f t="shared" si="74"/>
        <v>1</v>
      </c>
      <c r="I351" s="114">
        <f t="shared" ref="I351:BH351" si="88">1+I82/100</f>
        <v>1</v>
      </c>
      <c r="J351" s="114">
        <f t="shared" si="88"/>
        <v>1</v>
      </c>
      <c r="K351" s="114">
        <f t="shared" si="88"/>
        <v>1</v>
      </c>
      <c r="L351" s="114">
        <f t="shared" si="88"/>
        <v>1</v>
      </c>
      <c r="M351" s="114">
        <f t="shared" si="88"/>
        <v>1</v>
      </c>
      <c r="N351" s="114">
        <f t="shared" si="88"/>
        <v>1</v>
      </c>
      <c r="O351" s="114">
        <f t="shared" si="88"/>
        <v>1</v>
      </c>
      <c r="P351" s="114">
        <f t="shared" si="88"/>
        <v>1</v>
      </c>
      <c r="Q351" s="114">
        <f t="shared" si="88"/>
        <v>1</v>
      </c>
      <c r="R351" s="114">
        <f t="shared" si="88"/>
        <v>1</v>
      </c>
      <c r="S351" s="114">
        <f t="shared" si="88"/>
        <v>1</v>
      </c>
      <c r="T351" s="114">
        <f t="shared" si="88"/>
        <v>1</v>
      </c>
      <c r="U351" s="114">
        <f t="shared" si="88"/>
        <v>1</v>
      </c>
      <c r="V351" s="114">
        <f t="shared" si="88"/>
        <v>1</v>
      </c>
      <c r="W351" s="114">
        <f t="shared" si="88"/>
        <v>1</v>
      </c>
      <c r="X351" s="114">
        <f t="shared" si="88"/>
        <v>1</v>
      </c>
      <c r="Y351" s="114">
        <f t="shared" si="88"/>
        <v>1</v>
      </c>
      <c r="Z351" s="114">
        <f t="shared" si="88"/>
        <v>1</v>
      </c>
      <c r="AA351" s="114">
        <f t="shared" si="88"/>
        <v>1</v>
      </c>
      <c r="AB351" s="114">
        <f t="shared" si="88"/>
        <v>1</v>
      </c>
      <c r="AC351" s="114">
        <f t="shared" si="88"/>
        <v>1</v>
      </c>
      <c r="AD351" s="114">
        <f t="shared" si="88"/>
        <v>1</v>
      </c>
      <c r="AE351" s="114">
        <f t="shared" si="88"/>
        <v>1</v>
      </c>
      <c r="AF351" s="114">
        <f t="shared" si="88"/>
        <v>1.0119976004799041</v>
      </c>
      <c r="AG351" s="114">
        <f t="shared" si="88"/>
        <v>1.0254890337877889</v>
      </c>
      <c r="AH351" s="114">
        <f t="shared" si="88"/>
        <v>1.0352601156069363</v>
      </c>
      <c r="AI351" s="114">
        <f t="shared" si="88"/>
        <v>1.0374092685650476</v>
      </c>
      <c r="AJ351" s="114">
        <f t="shared" si="88"/>
        <v>1.0742734122712594</v>
      </c>
      <c r="AK351" s="114">
        <f t="shared" si="88"/>
        <v>1.0400801603206411</v>
      </c>
      <c r="AL351" s="114">
        <f t="shared" si="88"/>
        <v>1.0814065510597302</v>
      </c>
      <c r="AM351" s="114">
        <f t="shared" si="88"/>
        <v>0.99465478841870836</v>
      </c>
      <c r="AN351" s="114">
        <f t="shared" si="88"/>
        <v>1.0708401253918494</v>
      </c>
      <c r="AO351" s="114">
        <f t="shared" si="88"/>
        <v>0.96888447824635993</v>
      </c>
      <c r="AP351" s="114">
        <f t="shared" si="88"/>
        <v>0.93934261430613064</v>
      </c>
      <c r="AQ351" s="114">
        <f t="shared" si="88"/>
        <v>1.0295572251939455</v>
      </c>
      <c r="AR351" s="114">
        <f t="shared" si="88"/>
        <v>1.0138375070350183</v>
      </c>
      <c r="AS351" s="114">
        <f t="shared" si="88"/>
        <v>1.0456320950034359</v>
      </c>
      <c r="AT351" s="114">
        <f t="shared" si="88"/>
        <v>1.0174719333388909</v>
      </c>
      <c r="AU351" s="114">
        <f t="shared" si="88"/>
        <v>1.0059989953399997</v>
      </c>
      <c r="AV351" s="114">
        <f t="shared" si="88"/>
        <v>1.0194682869125005</v>
      </c>
      <c r="AW351" s="114">
        <f t="shared" si="88"/>
        <v>0.96869240626038922</v>
      </c>
      <c r="AX351" s="114">
        <f t="shared" si="88"/>
        <v>1.0205675206270799</v>
      </c>
      <c r="AY351" s="114">
        <f t="shared" si="88"/>
        <v>0.99869284086531218</v>
      </c>
      <c r="AZ351" s="114">
        <f t="shared" si="88"/>
        <v>0.98037593951165225</v>
      </c>
      <c r="BA351" s="114">
        <f t="shared" si="88"/>
        <v>0.97782275712071809</v>
      </c>
      <c r="BB351" s="114">
        <f t="shared" si="88"/>
        <v>1.0117719274314554</v>
      </c>
      <c r="BC351" s="114">
        <f t="shared" si="88"/>
        <v>1.0204189024308035</v>
      </c>
      <c r="BD351" s="114">
        <f t="shared" si="88"/>
        <v>1.0334706715645454</v>
      </c>
      <c r="BE351" s="114">
        <f t="shared" si="88"/>
        <v>0.98010520693213554</v>
      </c>
      <c r="BF351" s="114">
        <f t="shared" si="88"/>
        <v>0.96141474905524016</v>
      </c>
      <c r="BG351" s="114">
        <f t="shared" si="88"/>
        <v>0.97843941068655282</v>
      </c>
      <c r="BH351" s="114">
        <f t="shared" si="88"/>
        <v>1.0493150055725129</v>
      </c>
      <c r="BI351" s="114">
        <f t="shared" si="73"/>
        <v>0.99936239527941273</v>
      </c>
      <c r="BJ351" s="114">
        <f t="shared" si="81"/>
        <v>1.0199999999999998</v>
      </c>
    </row>
    <row r="352" spans="1:62" ht="15">
      <c r="A352" s="282" t="s">
        <v>230</v>
      </c>
      <c r="B352" s="282" t="s">
        <v>469</v>
      </c>
      <c r="C352" s="282" t="s">
        <v>639</v>
      </c>
      <c r="D352" s="282" t="s">
        <v>641</v>
      </c>
      <c r="E352" s="114">
        <f t="shared" si="74"/>
        <v>1</v>
      </c>
      <c r="F352" s="114">
        <f t="shared" si="74"/>
        <v>1.1476684318683321</v>
      </c>
      <c r="G352" s="114">
        <f t="shared" si="74"/>
        <v>1.0744921159688672</v>
      </c>
      <c r="H352" s="114">
        <f t="shared" si="74"/>
        <v>1.0609243528403598</v>
      </c>
      <c r="I352" s="114">
        <f t="shared" ref="I352:BH352" si="89">1+I83/100</f>
        <v>1.0455445363440383</v>
      </c>
      <c r="J352" s="114">
        <f t="shared" si="89"/>
        <v>1.083333356604117</v>
      </c>
      <c r="K352" s="114">
        <f t="shared" si="89"/>
        <v>1.0450800456670004</v>
      </c>
      <c r="L352" s="114">
        <f t="shared" si="89"/>
        <v>1.0411515285426292</v>
      </c>
      <c r="M352" s="114">
        <f t="shared" si="89"/>
        <v>1.0250880088058756</v>
      </c>
      <c r="N352" s="114">
        <f t="shared" si="89"/>
        <v>1.0808291043381715</v>
      </c>
      <c r="O352" s="114">
        <f t="shared" si="89"/>
        <v>1.086793421755607</v>
      </c>
      <c r="P352" s="114">
        <f t="shared" si="89"/>
        <v>1.1025873091168987</v>
      </c>
      <c r="Q352" s="114">
        <f t="shared" si="89"/>
        <v>1.1133697068306618</v>
      </c>
      <c r="R352" s="114">
        <f t="shared" si="89"/>
        <v>1.1018243361862727</v>
      </c>
      <c r="S352" s="114">
        <f t="shared" si="89"/>
        <v>1.3948709517884486</v>
      </c>
      <c r="T352" s="114">
        <f t="shared" si="89"/>
        <v>1.1919011491000169</v>
      </c>
      <c r="U352" s="114">
        <f t="shared" si="89"/>
        <v>1.3562533796977747</v>
      </c>
      <c r="V352" s="114">
        <f t="shared" si="89"/>
        <v>0.87417908831804003</v>
      </c>
      <c r="W352" s="114">
        <f t="shared" si="89"/>
        <v>0.75950793929992666</v>
      </c>
      <c r="X352" s="114">
        <f t="shared" si="89"/>
        <v>1.0047440527972284</v>
      </c>
      <c r="Y352" s="114">
        <f t="shared" si="89"/>
        <v>1.0255293715765221</v>
      </c>
      <c r="Z352" s="114">
        <f t="shared" si="89"/>
        <v>1.0509532927895784</v>
      </c>
      <c r="AA352" s="114">
        <f t="shared" si="89"/>
        <v>0.96902479602194658</v>
      </c>
      <c r="AB352" s="114">
        <f t="shared" si="89"/>
        <v>1.0560824067925305</v>
      </c>
      <c r="AC352" s="114">
        <f t="shared" si="89"/>
        <v>1.0750890230839574</v>
      </c>
      <c r="AD352" s="114">
        <f t="shared" si="89"/>
        <v>0.97667050667305855</v>
      </c>
      <c r="AE352" s="114">
        <f t="shared" si="89"/>
        <v>0.99196402266097072</v>
      </c>
      <c r="AF352" s="114">
        <f t="shared" si="89"/>
        <v>0.82853957785102439</v>
      </c>
      <c r="AG352" s="114">
        <f t="shared" si="89"/>
        <v>1.1284535324808673</v>
      </c>
      <c r="AH352" s="114">
        <f t="shared" si="89"/>
        <v>1.0854530998982546</v>
      </c>
      <c r="AI352" s="114">
        <f t="shared" si="89"/>
        <v>1.0519223727652398</v>
      </c>
      <c r="AJ352" s="114">
        <f t="shared" si="89"/>
        <v>1.0611250348301178</v>
      </c>
      <c r="AK352" s="114">
        <f t="shared" si="89"/>
        <v>0.9690985434845607</v>
      </c>
      <c r="AL352" s="114">
        <f t="shared" si="89"/>
        <v>1.0394655500790242</v>
      </c>
      <c r="AM352" s="114">
        <f t="shared" si="89"/>
        <v>1.0371275484108966</v>
      </c>
      <c r="AN352" s="114">
        <f t="shared" si="89"/>
        <v>1.0497384776335104</v>
      </c>
      <c r="AO352" s="114">
        <f t="shared" si="89"/>
        <v>1.0362504902027987</v>
      </c>
      <c r="AP352" s="114">
        <f t="shared" si="89"/>
        <v>1.0573836739483844</v>
      </c>
      <c r="AQ352" s="114">
        <f t="shared" si="89"/>
        <v>1.0347783358718901</v>
      </c>
      <c r="AR352" s="114">
        <f t="shared" si="89"/>
        <v>0.91067377197698962</v>
      </c>
      <c r="AS352" s="114">
        <f t="shared" si="89"/>
        <v>0.98117033602391035</v>
      </c>
      <c r="AT352" s="114">
        <f t="shared" si="89"/>
        <v>1.0213523342197424</v>
      </c>
      <c r="AU352" s="114">
        <f t="shared" si="89"/>
        <v>0.99750966831456567</v>
      </c>
      <c r="AV352" s="114">
        <f t="shared" si="89"/>
        <v>1.022473300115045</v>
      </c>
      <c r="AW352" s="114">
        <f t="shared" si="89"/>
        <v>1.0068954305846485</v>
      </c>
      <c r="AX352" s="114">
        <f t="shared" si="89"/>
        <v>1.0267621156451168</v>
      </c>
      <c r="AY352" s="114">
        <f t="shared" si="89"/>
        <v>0.97193404938537031</v>
      </c>
      <c r="AZ352" s="114">
        <f t="shared" si="89"/>
        <v>1.0600811574215279</v>
      </c>
      <c r="BA352" s="114">
        <f t="shared" si="89"/>
        <v>0.96691579623931345</v>
      </c>
      <c r="BB352" s="114">
        <f t="shared" si="89"/>
        <v>1.0013033198041992</v>
      </c>
      <c r="BC352" s="114">
        <f t="shared" si="89"/>
        <v>1.0708869205327536</v>
      </c>
      <c r="BD352" s="114">
        <f t="shared" si="89"/>
        <v>1.0709201032793609</v>
      </c>
      <c r="BE352" s="114">
        <f t="shared" si="89"/>
        <v>1.0525236593059937</v>
      </c>
      <c r="BF352" s="114">
        <f t="shared" si="89"/>
        <v>1.0563892873199032</v>
      </c>
      <c r="BG352" s="114">
        <f t="shared" si="89"/>
        <v>1.0431399532475427</v>
      </c>
      <c r="BH352" s="114">
        <f t="shared" si="89"/>
        <v>1.0387925759519123</v>
      </c>
      <c r="BI352" s="114">
        <f t="shared" si="73"/>
        <v>1.0208238031633867</v>
      </c>
      <c r="BJ352" s="114">
        <f t="shared" si="81"/>
        <v>1.0110471933167229</v>
      </c>
    </row>
    <row r="353" spans="1:63" ht="15">
      <c r="A353" s="282" t="s">
        <v>231</v>
      </c>
      <c r="B353" s="282" t="s">
        <v>470</v>
      </c>
      <c r="C353" s="282" t="s">
        <v>639</v>
      </c>
      <c r="D353" s="282" t="s">
        <v>641</v>
      </c>
      <c r="E353" s="114">
        <f t="shared" si="74"/>
        <v>1</v>
      </c>
      <c r="F353" s="114">
        <f t="shared" si="74"/>
        <v>1.0257356996313494</v>
      </c>
      <c r="G353" s="114">
        <f t="shared" si="74"/>
        <v>1.0132799317852381</v>
      </c>
      <c r="H353" s="114">
        <f t="shared" si="74"/>
        <v>1.0395624116673754</v>
      </c>
      <c r="I353" s="114">
        <f t="shared" ref="I353:BH353" si="90">1+I84/100</f>
        <v>1.0503828244878244</v>
      </c>
      <c r="J353" s="114">
        <f t="shared" si="90"/>
        <v>1.0278897682833301</v>
      </c>
      <c r="K353" s="114">
        <f t="shared" si="90"/>
        <v>1.0204931117754337</v>
      </c>
      <c r="L353" s="114">
        <f t="shared" si="90"/>
        <v>1.0231096510055488</v>
      </c>
      <c r="M353" s="114">
        <f t="shared" si="90"/>
        <v>1.0398473799467678</v>
      </c>
      <c r="N353" s="114">
        <f t="shared" si="90"/>
        <v>1.0205244565108853</v>
      </c>
      <c r="O353" s="114">
        <f t="shared" si="90"/>
        <v>1.0659628652100466</v>
      </c>
      <c r="P353" s="114">
        <f t="shared" si="90"/>
        <v>1.0348436803631409</v>
      </c>
      <c r="Q353" s="114">
        <f t="shared" si="90"/>
        <v>1.0430194591910262</v>
      </c>
      <c r="R353" s="114">
        <f t="shared" si="90"/>
        <v>1.0650872079327365</v>
      </c>
      <c r="S353" s="114">
        <f t="shared" si="90"/>
        <v>0.97536589833259701</v>
      </c>
      <c r="T353" s="114">
        <f t="shared" si="90"/>
        <v>0.98520938341384789</v>
      </c>
      <c r="U353" s="114">
        <f t="shared" si="90"/>
        <v>1.0291005909082573</v>
      </c>
      <c r="V353" s="114">
        <f t="shared" si="90"/>
        <v>1.0244309376080769</v>
      </c>
      <c r="W353" s="114">
        <f t="shared" si="90"/>
        <v>1.0420184942695503</v>
      </c>
      <c r="X353" s="114">
        <f t="shared" si="90"/>
        <v>1.0374145356298059</v>
      </c>
      <c r="Y353" s="114">
        <f t="shared" si="90"/>
        <v>0.97972231438445523</v>
      </c>
      <c r="Z353" s="114">
        <f t="shared" si="90"/>
        <v>0.99229010065899703</v>
      </c>
      <c r="AA353" s="114">
        <f t="shared" si="90"/>
        <v>1.0201055980449532</v>
      </c>
      <c r="AB353" s="114">
        <f t="shared" si="90"/>
        <v>1.042219175687686</v>
      </c>
      <c r="AC353" s="114">
        <f t="shared" si="90"/>
        <v>1.0227623559237631</v>
      </c>
      <c r="AD353" s="114">
        <f t="shared" si="90"/>
        <v>1.0419532546887598</v>
      </c>
      <c r="AE353" s="114">
        <f t="shared" si="90"/>
        <v>1.0312427897008472</v>
      </c>
      <c r="AF353" s="114">
        <f t="shared" si="90"/>
        <v>1.0530655940097982</v>
      </c>
      <c r="AG353" s="114">
        <f t="shared" si="90"/>
        <v>1.0574762691116879</v>
      </c>
      <c r="AH353" s="114">
        <f t="shared" si="90"/>
        <v>1.0256940445973237</v>
      </c>
      <c r="AI353" s="114">
        <f t="shared" si="90"/>
        <v>1.0073180051187201</v>
      </c>
      <c r="AJ353" s="114">
        <f t="shared" si="90"/>
        <v>0.98913456746725426</v>
      </c>
      <c r="AK353" s="114">
        <f t="shared" si="90"/>
        <v>1.0037397645866648</v>
      </c>
      <c r="AL353" s="114">
        <f t="shared" si="90"/>
        <v>1.0252692487873147</v>
      </c>
      <c r="AM353" s="114">
        <f t="shared" si="90"/>
        <v>1.0388003851735363</v>
      </c>
      <c r="AN353" s="114">
        <f t="shared" si="90"/>
        <v>1.0246973445248213</v>
      </c>
      <c r="AO353" s="114">
        <f t="shared" si="90"/>
        <v>1.0253865444674479</v>
      </c>
      <c r="AP353" s="114">
        <f t="shared" si="90"/>
        <v>1.0403824841443186</v>
      </c>
      <c r="AQ353" s="114">
        <f t="shared" si="90"/>
        <v>1.0313780843053055</v>
      </c>
      <c r="AR353" s="114">
        <f t="shared" si="90"/>
        <v>1.0321672459154598</v>
      </c>
      <c r="AS353" s="114">
        <f t="shared" si="90"/>
        <v>1.036641289604296</v>
      </c>
      <c r="AT353" s="114">
        <f t="shared" si="90"/>
        <v>1.0254413057337588</v>
      </c>
      <c r="AU353" s="114">
        <f t="shared" si="90"/>
        <v>1.0245787761727294</v>
      </c>
      <c r="AV353" s="114">
        <f t="shared" si="90"/>
        <v>1.0332590931540258</v>
      </c>
      <c r="AW353" s="114">
        <f t="shared" si="90"/>
        <v>1.0236445533735394</v>
      </c>
      <c r="AX353" s="114">
        <f t="shared" si="90"/>
        <v>1.0309608893680313</v>
      </c>
      <c r="AY353" s="114">
        <f t="shared" si="90"/>
        <v>1.0245599965111292</v>
      </c>
      <c r="AZ353" s="114">
        <f t="shared" si="90"/>
        <v>1.0235670822982288</v>
      </c>
      <c r="BA353" s="114">
        <f t="shared" si="90"/>
        <v>0.99527459682576502</v>
      </c>
      <c r="BB353" s="114">
        <f t="shared" si="90"/>
        <v>0.95812240561677597</v>
      </c>
      <c r="BC353" s="114">
        <f t="shared" si="90"/>
        <v>1.0169454713975599</v>
      </c>
      <c r="BD353" s="114">
        <f t="shared" si="90"/>
        <v>1.0145262397009387</v>
      </c>
      <c r="BE353" s="114">
        <f t="shared" si="90"/>
        <v>1.0148132982903095</v>
      </c>
      <c r="BF353" s="114">
        <f t="shared" si="90"/>
        <v>1.0205238850842331</v>
      </c>
      <c r="BG353" s="114">
        <f t="shared" si="90"/>
        <v>1.0305425101175238</v>
      </c>
      <c r="BH353" s="114">
        <f t="shared" si="90"/>
        <v>1.0234593951714503</v>
      </c>
      <c r="BI353" s="114">
        <f t="shared" si="73"/>
        <v>1.0193579094969158</v>
      </c>
      <c r="BJ353" s="114">
        <f t="shared" si="81"/>
        <v>1.0178715098487401</v>
      </c>
    </row>
    <row r="354" spans="1:63" ht="15">
      <c r="A354" s="282" t="s">
        <v>232</v>
      </c>
      <c r="B354" s="282" t="s">
        <v>471</v>
      </c>
      <c r="C354" s="282" t="s">
        <v>639</v>
      </c>
      <c r="D354" s="282" t="s">
        <v>641</v>
      </c>
      <c r="E354" s="114">
        <f t="shared" si="74"/>
        <v>1</v>
      </c>
      <c r="F354" s="114">
        <f t="shared" si="74"/>
        <v>1</v>
      </c>
      <c r="G354" s="114">
        <f t="shared" si="74"/>
        <v>1</v>
      </c>
      <c r="H354" s="114">
        <f t="shared" si="74"/>
        <v>1</v>
      </c>
      <c r="I354" s="114">
        <f t="shared" ref="I354:BI369" si="91">1+I85/100</f>
        <v>1</v>
      </c>
      <c r="J354" s="114">
        <f t="shared" si="91"/>
        <v>1</v>
      </c>
      <c r="K354" s="114">
        <f t="shared" si="91"/>
        <v>1.0753563129431616</v>
      </c>
      <c r="L354" s="114">
        <f t="shared" si="91"/>
        <v>1.0624999954351644</v>
      </c>
      <c r="M354" s="114">
        <f t="shared" si="91"/>
        <v>1.0445633481389536</v>
      </c>
      <c r="N354" s="114">
        <f t="shared" si="91"/>
        <v>1.0477814972509445</v>
      </c>
      <c r="O354" s="114">
        <f t="shared" si="91"/>
        <v>1.1205211624603673</v>
      </c>
      <c r="P354" s="114">
        <f t="shared" si="91"/>
        <v>1.0247093612493652</v>
      </c>
      <c r="Q354" s="114">
        <f t="shared" si="91"/>
        <v>1.0283687380741322</v>
      </c>
      <c r="R354" s="114">
        <f t="shared" si="91"/>
        <v>1.0648276154621419</v>
      </c>
      <c r="S354" s="114">
        <f t="shared" si="91"/>
        <v>1.0880829341015141</v>
      </c>
      <c r="T354" s="114">
        <f t="shared" si="91"/>
        <v>1.0738094530055096</v>
      </c>
      <c r="U354" s="114">
        <f t="shared" si="91"/>
        <v>1.0609756423426706</v>
      </c>
      <c r="V354" s="114">
        <f t="shared" si="91"/>
        <v>1.0689655016091242</v>
      </c>
      <c r="W354" s="114">
        <f t="shared" si="91"/>
        <v>1.0742912769196198</v>
      </c>
      <c r="X354" s="114">
        <f t="shared" si="91"/>
        <v>1.0737034607195657</v>
      </c>
      <c r="Y354" s="114">
        <f t="shared" si="91"/>
        <v>1.0457626627457812</v>
      </c>
      <c r="Z354" s="114">
        <f t="shared" si="91"/>
        <v>1.0526742365594126</v>
      </c>
      <c r="AA354" s="114">
        <f t="shared" si="91"/>
        <v>1.0200153854146565</v>
      </c>
      <c r="AB354" s="114">
        <f t="shared" si="91"/>
        <v>1.0430188684407249</v>
      </c>
      <c r="AC354" s="114">
        <f t="shared" si="91"/>
        <v>1.0542692297056477</v>
      </c>
      <c r="AD354" s="114">
        <f t="shared" si="91"/>
        <v>1.0494165541968423</v>
      </c>
      <c r="AE354" s="114">
        <f t="shared" si="91"/>
        <v>0.91824724107428846</v>
      </c>
      <c r="AF354" s="114">
        <f t="shared" si="91"/>
        <v>1.0128204284826001</v>
      </c>
      <c r="AG354" s="114">
        <f t="shared" si="91"/>
        <v>1.0555555807916293</v>
      </c>
      <c r="AH354" s="114">
        <f t="shared" si="91"/>
        <v>0.92804798104277797</v>
      </c>
      <c r="AI354" s="114">
        <f t="shared" si="91"/>
        <v>0.85211774099939819</v>
      </c>
      <c r="AJ354" s="114">
        <f t="shared" si="91"/>
        <v>0.78899999434701806</v>
      </c>
      <c r="AK354" s="114">
        <f t="shared" si="91"/>
        <v>0.55100000091618129</v>
      </c>
      <c r="AL354" s="114">
        <f t="shared" si="91"/>
        <v>0.70699998529671149</v>
      </c>
      <c r="AM354" s="114">
        <f t="shared" si="91"/>
        <v>0.8960000672260271</v>
      </c>
      <c r="AN354" s="114">
        <f t="shared" si="91"/>
        <v>1.025999952222072</v>
      </c>
      <c r="AO354" s="114">
        <f t="shared" si="91"/>
        <v>1.1120000269054837</v>
      </c>
      <c r="AP354" s="114">
        <f t="shared" si="91"/>
        <v>1.1051904065358669</v>
      </c>
      <c r="AQ354" s="114">
        <f t="shared" si="91"/>
        <v>1.0310490342440088</v>
      </c>
      <c r="AR354" s="114">
        <f t="shared" si="91"/>
        <v>1.0286925646115863</v>
      </c>
      <c r="AS354" s="114">
        <f t="shared" si="91"/>
        <v>1.0183834178668729</v>
      </c>
      <c r="AT354" s="114">
        <f t="shared" si="91"/>
        <v>1.0480545213578862</v>
      </c>
      <c r="AU354" s="114">
        <f t="shared" si="91"/>
        <v>1.0547383808471547</v>
      </c>
      <c r="AV354" s="114">
        <f t="shared" si="91"/>
        <v>1.1105810211892793</v>
      </c>
      <c r="AW354" s="114">
        <f t="shared" si="91"/>
        <v>1.0585732977251543</v>
      </c>
      <c r="AX354" s="114">
        <f t="shared" si="91"/>
        <v>1.0959964080415956</v>
      </c>
      <c r="AY354" s="114">
        <f t="shared" si="91"/>
        <v>1.0938327629663174</v>
      </c>
      <c r="AZ354" s="114">
        <f t="shared" si="91"/>
        <v>1.1234399987991168</v>
      </c>
      <c r="BA354" s="114">
        <f t="shared" si="91"/>
        <v>1.0231404742935959</v>
      </c>
      <c r="BB354" s="114">
        <f t="shared" si="91"/>
        <v>0.96349898658511857</v>
      </c>
      <c r="BC354" s="114">
        <f t="shared" si="91"/>
        <v>1.0624941821993656</v>
      </c>
      <c r="BD354" s="114">
        <f t="shared" si="91"/>
        <v>1.0722152322000531</v>
      </c>
      <c r="BE354" s="114">
        <f t="shared" si="91"/>
        <v>1.0635048270210548</v>
      </c>
      <c r="BF354" s="114">
        <f t="shared" si="91"/>
        <v>1.033870437546887</v>
      </c>
      <c r="BG354" s="114">
        <f t="shared" si="91"/>
        <v>1.0462333165998035</v>
      </c>
      <c r="BH354" s="114">
        <f t="shared" si="91"/>
        <v>1.0288031850904102</v>
      </c>
      <c r="BI354" s="114">
        <f t="shared" si="91"/>
        <v>1.02848973396234</v>
      </c>
      <c r="BJ354" s="114">
        <f t="shared" si="81"/>
        <v>1.0498609475963419</v>
      </c>
    </row>
    <row r="355" spans="1:63" ht="15">
      <c r="A355" s="282" t="s">
        <v>233</v>
      </c>
      <c r="B355" s="282" t="s">
        <v>472</v>
      </c>
      <c r="C355" s="282" t="s">
        <v>639</v>
      </c>
      <c r="D355" s="282" t="s">
        <v>641</v>
      </c>
      <c r="E355" s="114">
        <f t="shared" si="74"/>
        <v>1</v>
      </c>
      <c r="F355" s="114">
        <f t="shared" si="74"/>
        <v>1.0342967401166976</v>
      </c>
      <c r="G355" s="114">
        <f t="shared" si="74"/>
        <v>1.0410915860618155</v>
      </c>
      <c r="H355" s="114">
        <f t="shared" si="74"/>
        <v>1.0440597420050632</v>
      </c>
      <c r="I355" s="114">
        <f t="shared" ref="I355:BH355" si="92">1+I86/100</f>
        <v>1.0220932750489335</v>
      </c>
      <c r="J355" s="114">
        <f t="shared" si="92"/>
        <v>1.0136899886954209</v>
      </c>
      <c r="K355" s="114">
        <f t="shared" si="92"/>
        <v>0.95741709627538374</v>
      </c>
      <c r="L355" s="114">
        <f t="shared" si="92"/>
        <v>1.0307536405190962</v>
      </c>
      <c r="M355" s="114">
        <f t="shared" si="92"/>
        <v>1.0036886032889227</v>
      </c>
      <c r="N355" s="114">
        <f t="shared" si="92"/>
        <v>1.0600617496364482</v>
      </c>
      <c r="O355" s="114">
        <f t="shared" si="92"/>
        <v>1.0972347258685924</v>
      </c>
      <c r="P355" s="114">
        <f t="shared" si="92"/>
        <v>1.0521612455713643</v>
      </c>
      <c r="Q355" s="114">
        <f t="shared" si="92"/>
        <v>0.97512344599719958</v>
      </c>
      <c r="R355" s="114">
        <f t="shared" si="92"/>
        <v>1.028845841946898</v>
      </c>
      <c r="S355" s="114">
        <f t="shared" si="92"/>
        <v>1.0685251683167118</v>
      </c>
      <c r="T355" s="114">
        <f t="shared" si="92"/>
        <v>0.87568370978164145</v>
      </c>
      <c r="U355" s="114">
        <f t="shared" si="92"/>
        <v>0.96469817194323904</v>
      </c>
      <c r="V355" s="114">
        <f t="shared" si="92"/>
        <v>1.0227410724354553</v>
      </c>
      <c r="W355" s="114">
        <f t="shared" si="92"/>
        <v>1.0847593559942372</v>
      </c>
      <c r="X355" s="114">
        <f t="shared" si="92"/>
        <v>0.97485058581706452</v>
      </c>
      <c r="Y355" s="114">
        <f t="shared" si="92"/>
        <v>1.0047169594255791</v>
      </c>
      <c r="Z355" s="114">
        <f t="shared" si="92"/>
        <v>0.96496933053260803</v>
      </c>
      <c r="AA355" s="114">
        <f t="shared" si="92"/>
        <v>0.93076349590197149</v>
      </c>
      <c r="AB355" s="114">
        <f t="shared" si="92"/>
        <v>0.95436262494101787</v>
      </c>
      <c r="AC355" s="114">
        <f t="shared" si="92"/>
        <v>1.0864756945830392</v>
      </c>
      <c r="AD355" s="114">
        <f t="shared" si="92"/>
        <v>1.0509161727297338</v>
      </c>
      <c r="AE355" s="114">
        <f t="shared" si="92"/>
        <v>1.0519916067889021</v>
      </c>
      <c r="AF355" s="114">
        <f t="shared" si="92"/>
        <v>1.0479489887802549</v>
      </c>
      <c r="AG355" s="114">
        <f t="shared" si="92"/>
        <v>1.0562816876533625</v>
      </c>
      <c r="AH355" s="114">
        <f t="shared" si="92"/>
        <v>1.0508587270029999</v>
      </c>
      <c r="AI355" s="114">
        <f t="shared" si="92"/>
        <v>1.0332881788322055</v>
      </c>
      <c r="AJ355" s="114">
        <f t="shared" si="92"/>
        <v>1.0528182629016474</v>
      </c>
      <c r="AK355" s="114">
        <f t="shared" si="92"/>
        <v>1.0387941925324962</v>
      </c>
      <c r="AL355" s="114">
        <f t="shared" si="92"/>
        <v>1.0485000056385225</v>
      </c>
      <c r="AM355" s="114">
        <f t="shared" si="92"/>
        <v>1.0329999959123657</v>
      </c>
      <c r="AN355" s="114">
        <f t="shared" si="92"/>
        <v>1.0411241903993425</v>
      </c>
      <c r="AO355" s="114">
        <f t="shared" si="92"/>
        <v>1.0460246104528617</v>
      </c>
      <c r="AP355" s="114">
        <f t="shared" si="92"/>
        <v>1.041963575760962</v>
      </c>
      <c r="AQ355" s="114">
        <f t="shared" si="92"/>
        <v>1.0470039077886524</v>
      </c>
      <c r="AR355" s="114">
        <f t="shared" si="92"/>
        <v>1.0439999685991612</v>
      </c>
      <c r="AS355" s="114">
        <f t="shared" si="92"/>
        <v>1.0370000011463814</v>
      </c>
      <c r="AT355" s="114">
        <f t="shared" si="92"/>
        <v>1.04</v>
      </c>
      <c r="AU355" s="114">
        <f t="shared" si="92"/>
        <v>1.0449999969929409</v>
      </c>
      <c r="AV355" s="114">
        <f t="shared" si="92"/>
        <v>1.0519999998393914</v>
      </c>
      <c r="AW355" s="114">
        <f t="shared" si="92"/>
        <v>1.0559999998982201</v>
      </c>
      <c r="AX355" s="114">
        <f t="shared" si="92"/>
        <v>1.0590000395288151</v>
      </c>
      <c r="AY355" s="114">
        <f t="shared" si="92"/>
        <v>1.0639991241856388</v>
      </c>
      <c r="AZ355" s="114">
        <f t="shared" si="92"/>
        <v>1.043468191531195</v>
      </c>
      <c r="BA355" s="114">
        <f t="shared" si="92"/>
        <v>1.0914979909377527</v>
      </c>
      <c r="BB355" s="114">
        <f t="shared" si="92"/>
        <v>1.0484448688878083</v>
      </c>
      <c r="BC355" s="114">
        <f t="shared" si="92"/>
        <v>1.0789971191216314</v>
      </c>
      <c r="BD355" s="114">
        <f t="shared" si="92"/>
        <v>1.1404712364683254</v>
      </c>
      <c r="BE355" s="114">
        <f t="shared" si="92"/>
        <v>1.0929278941435285</v>
      </c>
      <c r="BF355" s="114">
        <f t="shared" si="92"/>
        <v>1.0731252502101229</v>
      </c>
      <c r="BG355" s="114">
        <f t="shared" si="92"/>
        <v>1.0398586562415206</v>
      </c>
      <c r="BH355" s="114">
        <f t="shared" si="92"/>
        <v>1.0383704086423404</v>
      </c>
      <c r="BI355" s="114">
        <f t="shared" si="91"/>
        <v>1.0372190290450574</v>
      </c>
      <c r="BJ355" s="114">
        <f t="shared" si="81"/>
        <v>1.0850715621899067</v>
      </c>
    </row>
    <row r="356" spans="1:63" ht="15">
      <c r="A356" s="282" t="s">
        <v>1252</v>
      </c>
      <c r="B356" s="282" t="s">
        <v>1253</v>
      </c>
      <c r="C356" s="282" t="s">
        <v>639</v>
      </c>
      <c r="D356" s="282" t="s">
        <v>641</v>
      </c>
      <c r="E356" s="114">
        <f t="shared" si="74"/>
        <v>1</v>
      </c>
      <c r="F356" s="114">
        <f t="shared" si="74"/>
        <v>1</v>
      </c>
      <c r="G356" s="114">
        <f t="shared" si="74"/>
        <v>1</v>
      </c>
      <c r="H356" s="114">
        <f t="shared" si="74"/>
        <v>1</v>
      </c>
      <c r="I356" s="114">
        <f t="shared" ref="I356:BH356" si="93">1+I87/100</f>
        <v>1</v>
      </c>
      <c r="J356" s="114">
        <f t="shared" si="93"/>
        <v>1</v>
      </c>
      <c r="K356" s="114">
        <f t="shared" si="93"/>
        <v>1</v>
      </c>
      <c r="L356" s="114">
        <f t="shared" si="93"/>
        <v>1</v>
      </c>
      <c r="M356" s="114">
        <f t="shared" si="93"/>
        <v>1</v>
      </c>
      <c r="N356" s="114">
        <f t="shared" si="93"/>
        <v>1</v>
      </c>
      <c r="O356" s="114">
        <f t="shared" si="93"/>
        <v>1</v>
      </c>
      <c r="P356" s="114">
        <f t="shared" si="93"/>
        <v>1</v>
      </c>
      <c r="Q356" s="114">
        <f t="shared" si="93"/>
        <v>1</v>
      </c>
      <c r="R356" s="114">
        <f t="shared" si="93"/>
        <v>1</v>
      </c>
      <c r="S356" s="114">
        <f t="shared" si="93"/>
        <v>1</v>
      </c>
      <c r="T356" s="114">
        <f t="shared" si="93"/>
        <v>1</v>
      </c>
      <c r="U356" s="114">
        <f t="shared" si="93"/>
        <v>1</v>
      </c>
      <c r="V356" s="114">
        <f t="shared" si="93"/>
        <v>1</v>
      </c>
      <c r="W356" s="114">
        <f t="shared" si="93"/>
        <v>1</v>
      </c>
      <c r="X356" s="114">
        <f t="shared" si="93"/>
        <v>1</v>
      </c>
      <c r="Y356" s="114">
        <f t="shared" si="93"/>
        <v>1</v>
      </c>
      <c r="Z356" s="114">
        <f t="shared" si="93"/>
        <v>1</v>
      </c>
      <c r="AA356" s="114">
        <f t="shared" si="93"/>
        <v>1</v>
      </c>
      <c r="AB356" s="114">
        <f t="shared" si="93"/>
        <v>1</v>
      </c>
      <c r="AC356" s="114">
        <f t="shared" si="93"/>
        <v>1</v>
      </c>
      <c r="AD356" s="114">
        <f t="shared" si="93"/>
        <v>1</v>
      </c>
      <c r="AE356" s="114">
        <f t="shared" si="93"/>
        <v>1</v>
      </c>
      <c r="AF356" s="114">
        <f t="shared" si="93"/>
        <v>1</v>
      </c>
      <c r="AG356" s="114">
        <f t="shared" si="93"/>
        <v>1</v>
      </c>
      <c r="AH356" s="114">
        <f t="shared" si="93"/>
        <v>1</v>
      </c>
      <c r="AI356" s="114">
        <f t="shared" si="93"/>
        <v>1</v>
      </c>
      <c r="AJ356" s="114">
        <f t="shared" si="93"/>
        <v>1</v>
      </c>
      <c r="AK356" s="114">
        <f t="shared" si="93"/>
        <v>1</v>
      </c>
      <c r="AL356" s="114">
        <f t="shared" si="93"/>
        <v>1</v>
      </c>
      <c r="AM356" s="114">
        <f t="shared" si="93"/>
        <v>1</v>
      </c>
      <c r="AN356" s="114">
        <f t="shared" si="93"/>
        <v>1</v>
      </c>
      <c r="AO356" s="114">
        <f t="shared" si="93"/>
        <v>1</v>
      </c>
      <c r="AP356" s="114">
        <f t="shared" si="93"/>
        <v>1</v>
      </c>
      <c r="AQ356" s="114">
        <f t="shared" si="93"/>
        <v>1</v>
      </c>
      <c r="AR356" s="114">
        <f t="shared" si="93"/>
        <v>1</v>
      </c>
      <c r="AS356" s="114">
        <f t="shared" si="93"/>
        <v>1</v>
      </c>
      <c r="AT356" s="114">
        <f t="shared" si="93"/>
        <v>1</v>
      </c>
      <c r="AU356" s="114">
        <f t="shared" si="93"/>
        <v>1</v>
      </c>
      <c r="AV356" s="114">
        <f t="shared" si="93"/>
        <v>1</v>
      </c>
      <c r="AW356" s="114">
        <f t="shared" si="93"/>
        <v>1</v>
      </c>
      <c r="AX356" s="114">
        <f t="shared" si="93"/>
        <v>1</v>
      </c>
      <c r="AY356" s="114">
        <f t="shared" si="93"/>
        <v>1</v>
      </c>
      <c r="AZ356" s="114">
        <f t="shared" si="93"/>
        <v>1</v>
      </c>
      <c r="BA356" s="114">
        <f t="shared" si="93"/>
        <v>1</v>
      </c>
      <c r="BB356" s="114">
        <f t="shared" si="93"/>
        <v>1</v>
      </c>
      <c r="BC356" s="114">
        <f t="shared" si="93"/>
        <v>1</v>
      </c>
      <c r="BD356" s="114">
        <f t="shared" si="93"/>
        <v>1</v>
      </c>
      <c r="BE356" s="114">
        <f t="shared" si="93"/>
        <v>1</v>
      </c>
      <c r="BF356" s="114">
        <f t="shared" si="93"/>
        <v>1</v>
      </c>
      <c r="BG356" s="114">
        <f t="shared" si="93"/>
        <v>1</v>
      </c>
      <c r="BH356" s="114">
        <f t="shared" si="93"/>
        <v>1</v>
      </c>
      <c r="BI356" s="114">
        <f t="shared" si="91"/>
        <v>1</v>
      </c>
      <c r="BJ356" s="114">
        <f t="shared" si="81"/>
        <v>1</v>
      </c>
    </row>
    <row r="357" spans="1:63" ht="15">
      <c r="A357" s="282" t="s">
        <v>234</v>
      </c>
      <c r="B357" s="282" t="s">
        <v>473</v>
      </c>
      <c r="C357" s="282" t="s">
        <v>639</v>
      </c>
      <c r="D357" s="282" t="s">
        <v>641</v>
      </c>
      <c r="E357" s="114">
        <f t="shared" si="74"/>
        <v>1</v>
      </c>
      <c r="F357" s="114">
        <f t="shared" si="74"/>
        <v>1</v>
      </c>
      <c r="G357" s="114">
        <f t="shared" si="74"/>
        <v>1</v>
      </c>
      <c r="H357" s="114">
        <f t="shared" si="74"/>
        <v>1</v>
      </c>
      <c r="I357" s="114">
        <f t="shared" ref="I357:BH357" si="94">1+I88/100</f>
        <v>1</v>
      </c>
      <c r="J357" s="114">
        <f t="shared" si="94"/>
        <v>1</v>
      </c>
      <c r="K357" s="114">
        <f t="shared" si="94"/>
        <v>1</v>
      </c>
      <c r="L357" s="114">
        <f t="shared" si="94"/>
        <v>1</v>
      </c>
      <c r="M357" s="114">
        <f t="shared" si="94"/>
        <v>1</v>
      </c>
      <c r="N357" s="114">
        <f t="shared" si="94"/>
        <v>1</v>
      </c>
      <c r="O357" s="114">
        <f t="shared" si="94"/>
        <v>1</v>
      </c>
      <c r="P357" s="114">
        <f t="shared" si="94"/>
        <v>1</v>
      </c>
      <c r="Q357" s="114">
        <f t="shared" si="94"/>
        <v>1</v>
      </c>
      <c r="R357" s="114">
        <f t="shared" si="94"/>
        <v>1</v>
      </c>
      <c r="S357" s="114">
        <f t="shared" si="94"/>
        <v>1</v>
      </c>
      <c r="T357" s="114">
        <f t="shared" si="94"/>
        <v>1</v>
      </c>
      <c r="U357" s="114">
        <f t="shared" si="94"/>
        <v>1</v>
      </c>
      <c r="V357" s="114">
        <f t="shared" si="94"/>
        <v>1</v>
      </c>
      <c r="W357" s="114">
        <f t="shared" si="94"/>
        <v>1</v>
      </c>
      <c r="X357" s="114">
        <f t="shared" si="94"/>
        <v>1</v>
      </c>
      <c r="Y357" s="114">
        <f t="shared" si="94"/>
        <v>1</v>
      </c>
      <c r="Z357" s="114">
        <f t="shared" si="94"/>
        <v>1</v>
      </c>
      <c r="AA357" s="114">
        <f t="shared" si="94"/>
        <v>1</v>
      </c>
      <c r="AB357" s="114">
        <f t="shared" si="94"/>
        <v>1</v>
      </c>
      <c r="AC357" s="114">
        <f t="shared" si="94"/>
        <v>1</v>
      </c>
      <c r="AD357" s="114">
        <f t="shared" si="94"/>
        <v>1</v>
      </c>
      <c r="AE357" s="114">
        <f t="shared" si="94"/>
        <v>1</v>
      </c>
      <c r="AF357" s="114">
        <f t="shared" si="94"/>
        <v>1.0329993884547584</v>
      </c>
      <c r="AG357" s="114">
        <f t="shared" si="94"/>
        <v>1.0630811669713371</v>
      </c>
      <c r="AH357" s="114">
        <f t="shared" si="94"/>
        <v>1.0400347601281286</v>
      </c>
      <c r="AI357" s="114">
        <f t="shared" si="94"/>
        <v>1.0432406275371826</v>
      </c>
      <c r="AJ357" s="114">
        <f t="shared" si="94"/>
        <v>1.0261342300463023</v>
      </c>
      <c r="AK357" s="114">
        <f t="shared" si="94"/>
        <v>1.0327094730051634</v>
      </c>
      <c r="AL357" s="114">
        <f t="shared" si="94"/>
        <v>1.050441445420409</v>
      </c>
      <c r="AM357" s="114">
        <f t="shared" si="94"/>
        <v>1.0397009910595061</v>
      </c>
      <c r="AN357" s="114">
        <f t="shared" si="94"/>
        <v>1.04607673202022</v>
      </c>
      <c r="AO357" s="114">
        <f t="shared" si="94"/>
        <v>1.0446157508495051</v>
      </c>
      <c r="AP357" s="114">
        <f t="shared" si="94"/>
        <v>1.0518160345884999</v>
      </c>
      <c r="AQ357" s="114">
        <f t="shared" si="94"/>
        <v>1.0364412124248008</v>
      </c>
      <c r="AR357" s="114">
        <f t="shared" si="94"/>
        <v>1.0381200403453781</v>
      </c>
      <c r="AS357" s="114">
        <f t="shared" si="94"/>
        <v>1.0250306056145635</v>
      </c>
      <c r="AT357" s="114">
        <f t="shared" si="94"/>
        <v>1.0365834647077441</v>
      </c>
      <c r="AU357" s="114">
        <f t="shared" si="94"/>
        <v>1.0516460946575925</v>
      </c>
      <c r="AV357" s="114">
        <f t="shared" si="94"/>
        <v>1.0124860126000219</v>
      </c>
      <c r="AW357" s="114">
        <f t="shared" si="94"/>
        <v>1.0234011731261732</v>
      </c>
      <c r="AX357" s="114">
        <f t="shared" si="94"/>
        <v>1.0299727256157516</v>
      </c>
      <c r="AY357" s="114">
        <f t="shared" si="94"/>
        <v>1.0118014044631365</v>
      </c>
      <c r="AZ357" s="114">
        <f t="shared" si="94"/>
        <v>1.068274744266323</v>
      </c>
      <c r="BA357" s="114">
        <f t="shared" si="94"/>
        <v>1.0413661615308007</v>
      </c>
      <c r="BB357" s="114">
        <f t="shared" si="94"/>
        <v>0.98882361405397812</v>
      </c>
      <c r="BC357" s="114">
        <f t="shared" si="94"/>
        <v>1.0482071541392242</v>
      </c>
      <c r="BD357" s="114">
        <f t="shared" si="94"/>
        <v>1.0561210427912495</v>
      </c>
      <c r="BE357" s="114">
        <f t="shared" si="94"/>
        <v>1.0591691173154778</v>
      </c>
      <c r="BF357" s="114">
        <f t="shared" si="94"/>
        <v>1.0393478402501792</v>
      </c>
      <c r="BG357" s="114">
        <f t="shared" si="94"/>
        <v>1.037074516130114</v>
      </c>
      <c r="BH357" s="114">
        <f t="shared" si="94"/>
        <v>1.0381494988965694</v>
      </c>
      <c r="BI357" s="114">
        <f t="shared" si="91"/>
        <v>1.1045410581718447</v>
      </c>
      <c r="BJ357" s="114">
        <f t="shared" si="81"/>
        <v>1.1270155338519614</v>
      </c>
    </row>
    <row r="358" spans="1:63" ht="15">
      <c r="A358" s="282" t="s">
        <v>235</v>
      </c>
      <c r="B358" s="282" t="s">
        <v>474</v>
      </c>
      <c r="C358" s="282" t="s">
        <v>639</v>
      </c>
      <c r="D358" s="282" t="s">
        <v>641</v>
      </c>
      <c r="E358" s="114">
        <f t="shared" si="74"/>
        <v>1</v>
      </c>
      <c r="F358" s="114">
        <f t="shared" si="74"/>
        <v>1</v>
      </c>
      <c r="G358" s="114">
        <f t="shared" si="74"/>
        <v>1</v>
      </c>
      <c r="H358" s="114">
        <f t="shared" si="74"/>
        <v>1</v>
      </c>
      <c r="I358" s="114">
        <f t="shared" ref="I358:BH358" si="95">1+I89/100</f>
        <v>1</v>
      </c>
      <c r="J358" s="114">
        <f t="shared" si="95"/>
        <v>1</v>
      </c>
      <c r="K358" s="114">
        <f t="shared" si="95"/>
        <v>1</v>
      </c>
      <c r="L358" s="114">
        <f t="shared" si="95"/>
        <v>1</v>
      </c>
      <c r="M358" s="114">
        <f t="shared" si="95"/>
        <v>1.0957614346404307</v>
      </c>
      <c r="N358" s="114">
        <f t="shared" si="95"/>
        <v>1.0243552288196154</v>
      </c>
      <c r="O358" s="114">
        <f t="shared" si="95"/>
        <v>1.0615384657359903</v>
      </c>
      <c r="P358" s="114">
        <f t="shared" si="95"/>
        <v>0.99934122966721017</v>
      </c>
      <c r="Q358" s="114">
        <f t="shared" si="95"/>
        <v>1.0024170478020316</v>
      </c>
      <c r="R358" s="114">
        <f t="shared" si="95"/>
        <v>1.0925032925121057</v>
      </c>
      <c r="S358" s="114">
        <f t="shared" si="95"/>
        <v>1.0587879361713712</v>
      </c>
      <c r="T358" s="114">
        <f t="shared" si="95"/>
        <v>1.1239342908417487</v>
      </c>
      <c r="U358" s="114">
        <f t="shared" si="95"/>
        <v>1.073512257338439</v>
      </c>
      <c r="V358" s="114">
        <f t="shared" si="95"/>
        <v>1.0343957605817096</v>
      </c>
      <c r="W358" s="114">
        <f t="shared" si="95"/>
        <v>1.0631644631458645</v>
      </c>
      <c r="X358" s="114">
        <f t="shared" si="95"/>
        <v>0.98671816834402071</v>
      </c>
      <c r="Y358" s="114">
        <f t="shared" si="95"/>
        <v>1.0627007960788131</v>
      </c>
      <c r="Z358" s="114">
        <f t="shared" si="95"/>
        <v>1.0332189401012974</v>
      </c>
      <c r="AA358" s="114">
        <f t="shared" si="95"/>
        <v>0.99235417361305811</v>
      </c>
      <c r="AB358" s="114">
        <f t="shared" si="95"/>
        <v>1.108832277690976</v>
      </c>
      <c r="AC358" s="114">
        <f t="shared" si="95"/>
        <v>1.0353525730453996</v>
      </c>
      <c r="AD358" s="114">
        <f t="shared" si="95"/>
        <v>0.99187735339031657</v>
      </c>
      <c r="AE358" s="114">
        <f t="shared" si="95"/>
        <v>1.0409107073826118</v>
      </c>
      <c r="AF358" s="114">
        <f t="shared" si="95"/>
        <v>1.0245433259611127</v>
      </c>
      <c r="AG358" s="114">
        <f t="shared" si="95"/>
        <v>1.0447682692387712</v>
      </c>
      <c r="AH358" s="114">
        <f t="shared" si="95"/>
        <v>1.0589572187161489</v>
      </c>
      <c r="AI358" s="114">
        <f t="shared" si="95"/>
        <v>1.0355887936867589</v>
      </c>
      <c r="AJ358" s="114">
        <f t="shared" si="95"/>
        <v>1.0310703925567446</v>
      </c>
      <c r="AK358" s="114">
        <f t="shared" si="95"/>
        <v>1.0337868893949895</v>
      </c>
      <c r="AL358" s="114">
        <f t="shared" si="95"/>
        <v>1.0301210106430145</v>
      </c>
      <c r="AM358" s="114">
        <f t="shared" si="95"/>
        <v>1.0015434624750934</v>
      </c>
      <c r="AN358" s="114">
        <f t="shared" si="95"/>
        <v>1.0088184817609902</v>
      </c>
      <c r="AO358" s="114">
        <f t="shared" si="95"/>
        <v>1.0222354559172069</v>
      </c>
      <c r="AP358" s="114">
        <f t="shared" si="95"/>
        <v>1.0489999909182424</v>
      </c>
      <c r="AQ358" s="114">
        <f t="shared" si="95"/>
        <v>1.0349999851271945</v>
      </c>
      <c r="AR358" s="114">
        <f t="shared" si="95"/>
        <v>1.0639999931629716</v>
      </c>
      <c r="AS358" s="114">
        <f t="shared" si="95"/>
        <v>1.0550000017414998</v>
      </c>
      <c r="AT358" s="114">
        <f t="shared" si="95"/>
        <v>1.0580000023581577</v>
      </c>
      <c r="AU358" s="114">
        <f t="shared" si="95"/>
        <v>0.96749999692732591</v>
      </c>
      <c r="AV358" s="114">
        <f t="shared" si="95"/>
        <v>1.068699998028644</v>
      </c>
      <c r="AW358" s="114">
        <f t="shared" si="95"/>
        <v>1.0704999993440634</v>
      </c>
      <c r="AX358" s="114">
        <f t="shared" si="95"/>
        <v>0.99058324088265726</v>
      </c>
      <c r="AY358" s="114">
        <f t="shared" si="95"/>
        <v>1.0112409970169958</v>
      </c>
      <c r="AZ358" s="114">
        <f t="shared" si="95"/>
        <v>1.0363102553253154</v>
      </c>
      <c r="BA358" s="114">
        <f t="shared" si="95"/>
        <v>1.0573464194582782</v>
      </c>
      <c r="BB358" s="114">
        <f t="shared" si="95"/>
        <v>1.0644969585762845</v>
      </c>
      <c r="BC358" s="114">
        <f t="shared" si="95"/>
        <v>1.0652629745205278</v>
      </c>
      <c r="BD358" s="114">
        <f t="shared" si="95"/>
        <v>0.95704878226564249</v>
      </c>
      <c r="BE358" s="114">
        <f t="shared" si="95"/>
        <v>1.0559976122159169</v>
      </c>
      <c r="BF358" s="114">
        <f t="shared" si="95"/>
        <v>1.0478892198182359</v>
      </c>
      <c r="BG358" s="114">
        <f t="shared" si="95"/>
        <v>1.009000000833667</v>
      </c>
      <c r="BH358" s="114">
        <f t="shared" si="95"/>
        <v>1.0429999977289457</v>
      </c>
      <c r="BI358" s="114">
        <f t="shared" si="91"/>
        <v>1.0221633366332312</v>
      </c>
      <c r="BJ358" s="114">
        <f t="shared" si="81"/>
        <v>1.0350000013187031</v>
      </c>
    </row>
    <row r="359" spans="1:63" ht="15">
      <c r="A359" s="282" t="s">
        <v>236</v>
      </c>
      <c r="B359" s="282" t="s">
        <v>475</v>
      </c>
      <c r="C359" s="282" t="s">
        <v>639</v>
      </c>
      <c r="D359" s="282" t="s">
        <v>641</v>
      </c>
      <c r="E359" s="114">
        <f t="shared" si="74"/>
        <v>1</v>
      </c>
      <c r="F359" s="114">
        <f t="shared" si="74"/>
        <v>1</v>
      </c>
      <c r="G359" s="114">
        <f t="shared" si="74"/>
        <v>1</v>
      </c>
      <c r="H359" s="114">
        <f t="shared" si="74"/>
        <v>1</v>
      </c>
      <c r="I359" s="114">
        <f t="shared" ref="I359:BH359" si="96">1+I90/100</f>
        <v>1</v>
      </c>
      <c r="J359" s="114">
        <f t="shared" si="96"/>
        <v>1</v>
      </c>
      <c r="K359" s="114">
        <f t="shared" si="96"/>
        <v>1</v>
      </c>
      <c r="L359" s="114">
        <f t="shared" si="96"/>
        <v>1</v>
      </c>
      <c r="M359" s="114">
        <f t="shared" si="96"/>
        <v>1</v>
      </c>
      <c r="N359" s="114">
        <f t="shared" si="96"/>
        <v>1</v>
      </c>
      <c r="O359" s="114">
        <f t="shared" si="96"/>
        <v>1</v>
      </c>
      <c r="P359" s="114">
        <f t="shared" si="96"/>
        <v>0.96089032541787334</v>
      </c>
      <c r="Q359" s="114">
        <f t="shared" si="96"/>
        <v>1.0637486089357318</v>
      </c>
      <c r="R359" s="114">
        <f t="shared" si="96"/>
        <v>1.0110989279010001</v>
      </c>
      <c r="S359" s="114">
        <f t="shared" si="96"/>
        <v>1.0455924104848333</v>
      </c>
      <c r="T359" s="114">
        <f t="shared" si="96"/>
        <v>1.0784558431974445</v>
      </c>
      <c r="U359" s="114">
        <f t="shared" si="96"/>
        <v>1.0494345530501938</v>
      </c>
      <c r="V359" s="114">
        <f t="shared" si="96"/>
        <v>0.92829930028934071</v>
      </c>
      <c r="W359" s="114">
        <f t="shared" si="96"/>
        <v>1.1312604338062191</v>
      </c>
      <c r="X359" s="114">
        <f t="shared" si="96"/>
        <v>1.0199414436253613</v>
      </c>
      <c r="Y359" s="114">
        <f t="shared" si="96"/>
        <v>0.8404734850147022</v>
      </c>
      <c r="Z359" s="114">
        <f t="shared" si="96"/>
        <v>1.1816752815263849</v>
      </c>
      <c r="AA359" s="114">
        <f t="shared" si="96"/>
        <v>1.0420008213479524</v>
      </c>
      <c r="AB359" s="114">
        <f t="shared" si="96"/>
        <v>0.96601712570764997</v>
      </c>
      <c r="AC359" s="114">
        <f t="shared" si="96"/>
        <v>1.0910922298643517</v>
      </c>
      <c r="AD359" s="114">
        <f t="shared" si="96"/>
        <v>1.0416649289698363</v>
      </c>
      <c r="AE359" s="114">
        <f t="shared" si="96"/>
        <v>0.99206152373811551</v>
      </c>
      <c r="AF359" s="114">
        <f t="shared" si="96"/>
        <v>1.0290000000744668</v>
      </c>
      <c r="AG359" s="114">
        <f t="shared" si="96"/>
        <v>1.045999999883505</v>
      </c>
      <c r="AH359" s="114">
        <f t="shared" si="96"/>
        <v>1.0610000002147286</v>
      </c>
      <c r="AI359" s="114">
        <f t="shared" si="96"/>
        <v>1.0609999998640174</v>
      </c>
      <c r="AJ359" s="114">
        <f t="shared" si="96"/>
        <v>1.0510000002278481</v>
      </c>
      <c r="AK359" s="114">
        <f t="shared" si="96"/>
        <v>1.0109999997118952</v>
      </c>
      <c r="AL359" s="114">
        <f t="shared" si="96"/>
        <v>1.0209999999968258</v>
      </c>
      <c r="AM359" s="114">
        <f t="shared" si="96"/>
        <v>1.0320000002044956</v>
      </c>
      <c r="AN359" s="114">
        <f t="shared" si="96"/>
        <v>1.0440000000803329</v>
      </c>
      <c r="AO359" s="114">
        <f t="shared" si="96"/>
        <v>1.1159999999628087</v>
      </c>
      <c r="AP359" s="114">
        <f t="shared" si="96"/>
        <v>1.0649999999999999</v>
      </c>
      <c r="AQ359" s="114">
        <f t="shared" si="96"/>
        <v>0.71900020270642506</v>
      </c>
      <c r="AR359" s="114">
        <f t="shared" si="96"/>
        <v>1.0102553740859297</v>
      </c>
      <c r="AS359" s="114">
        <f t="shared" si="96"/>
        <v>1.0542698736686771</v>
      </c>
      <c r="AT359" s="114">
        <f t="shared" si="96"/>
        <v>1.0218890681470731</v>
      </c>
      <c r="AU359" s="114">
        <f t="shared" si="96"/>
        <v>0.99014822475008613</v>
      </c>
      <c r="AV359" s="114">
        <f t="shared" si="96"/>
        <v>1.0056851017608845</v>
      </c>
      <c r="AW359" s="114">
        <f t="shared" si="96"/>
        <v>1.0276140199048032</v>
      </c>
      <c r="AX359" s="114">
        <f t="shared" si="96"/>
        <v>1.0426609893145407</v>
      </c>
      <c r="AY359" s="114">
        <f t="shared" si="96"/>
        <v>1.0230935799520284</v>
      </c>
      <c r="AZ359" s="114">
        <f t="shared" si="96"/>
        <v>1.0326295546310136</v>
      </c>
      <c r="BA359" s="114">
        <f t="shared" si="96"/>
        <v>1.0320356730327771</v>
      </c>
      <c r="BB359" s="114">
        <f t="shared" si="96"/>
        <v>1.0336897494804587</v>
      </c>
      <c r="BC359" s="114">
        <f t="shared" si="96"/>
        <v>1.0461097090973794</v>
      </c>
      <c r="BD359" s="114">
        <f t="shared" si="96"/>
        <v>1.0808477973782304</v>
      </c>
      <c r="BE359" s="114">
        <f t="shared" si="96"/>
        <v>0.98287316986508688</v>
      </c>
      <c r="BF359" s="114">
        <f t="shared" si="96"/>
        <v>1.0325590424988138</v>
      </c>
      <c r="BG359" s="114">
        <f t="shared" si="96"/>
        <v>1.0096456075225506</v>
      </c>
      <c r="BH359" s="114">
        <f t="shared" si="96"/>
        <v>1.0613408294161364</v>
      </c>
      <c r="BI359" s="114">
        <f t="shared" si="91"/>
        <v>1.0626280564499115</v>
      </c>
      <c r="BJ359" s="114">
        <f t="shared" si="81"/>
        <v>1.0591897567049733</v>
      </c>
    </row>
    <row r="360" spans="1:63" ht="15">
      <c r="A360" s="282" t="s">
        <v>237</v>
      </c>
      <c r="B360" s="282" t="s">
        <v>476</v>
      </c>
      <c r="C360" s="282" t="s">
        <v>639</v>
      </c>
      <c r="D360" s="282" t="s">
        <v>641</v>
      </c>
      <c r="E360" s="114">
        <f t="shared" si="74"/>
        <v>1</v>
      </c>
      <c r="F360" s="114">
        <f t="shared" si="74"/>
        <v>1</v>
      </c>
      <c r="G360" s="114">
        <f t="shared" si="74"/>
        <v>1</v>
      </c>
      <c r="H360" s="114">
        <f t="shared" si="74"/>
        <v>1</v>
      </c>
      <c r="I360" s="114">
        <f t="shared" ref="I360:BH360" si="97">1+I91/100</f>
        <v>1</v>
      </c>
      <c r="J360" s="114">
        <f t="shared" si="97"/>
        <v>1</v>
      </c>
      <c r="K360" s="114">
        <f t="shared" si="97"/>
        <v>1</v>
      </c>
      <c r="L360" s="114">
        <f t="shared" si="97"/>
        <v>1</v>
      </c>
      <c r="M360" s="114">
        <f t="shared" si="97"/>
        <v>1</v>
      </c>
      <c r="N360" s="114">
        <f t="shared" si="97"/>
        <v>1</v>
      </c>
      <c r="O360" s="114">
        <f t="shared" si="97"/>
        <v>1</v>
      </c>
      <c r="P360" s="114">
        <f t="shared" si="97"/>
        <v>1</v>
      </c>
      <c r="Q360" s="114">
        <f t="shared" si="97"/>
        <v>1</v>
      </c>
      <c r="R360" s="114">
        <f t="shared" si="97"/>
        <v>1</v>
      </c>
      <c r="S360" s="114">
        <f t="shared" si="97"/>
        <v>1</v>
      </c>
      <c r="T360" s="114">
        <f t="shared" si="97"/>
        <v>1</v>
      </c>
      <c r="U360" s="114">
        <f t="shared" si="97"/>
        <v>1</v>
      </c>
      <c r="V360" s="114">
        <f t="shared" si="97"/>
        <v>1</v>
      </c>
      <c r="W360" s="114">
        <f t="shared" si="97"/>
        <v>1</v>
      </c>
      <c r="X360" s="114">
        <f t="shared" si="97"/>
        <v>1</v>
      </c>
      <c r="Y360" s="114">
        <f t="shared" si="97"/>
        <v>1</v>
      </c>
      <c r="Z360" s="114">
        <f t="shared" si="97"/>
        <v>1.0576942050325526</v>
      </c>
      <c r="AA360" s="114">
        <f t="shared" si="97"/>
        <v>1.0220167594639959</v>
      </c>
      <c r="AB360" s="114">
        <f t="shared" si="97"/>
        <v>1.0500438719578955</v>
      </c>
      <c r="AC360" s="114">
        <f t="shared" si="97"/>
        <v>1.0101138167069761</v>
      </c>
      <c r="AD360" s="114">
        <f t="shared" si="97"/>
        <v>1.1290517886820237</v>
      </c>
      <c r="AE360" s="114">
        <f t="shared" si="97"/>
        <v>0.97669443643081844</v>
      </c>
      <c r="AF360" s="114">
        <f t="shared" si="97"/>
        <v>1.0443673736220589</v>
      </c>
      <c r="AG360" s="114">
        <f t="shared" si="97"/>
        <v>1.0265526218183236</v>
      </c>
      <c r="AH360" s="114">
        <f t="shared" si="97"/>
        <v>0.98770821920515961</v>
      </c>
      <c r="AI360" s="114">
        <f t="shared" si="97"/>
        <v>0.98241435915950659</v>
      </c>
      <c r="AJ360" s="114">
        <f t="shared" si="97"/>
        <v>0.98977761122417607</v>
      </c>
      <c r="AK360" s="114">
        <f t="shared" si="97"/>
        <v>1.3474532002906523</v>
      </c>
      <c r="AL360" s="114">
        <f t="shared" si="97"/>
        <v>1.1103321303752767</v>
      </c>
      <c r="AM360" s="114">
        <f t="shared" si="97"/>
        <v>1.1666883554184164</v>
      </c>
      <c r="AN360" s="114">
        <f t="shared" si="97"/>
        <v>1.1748626373239384</v>
      </c>
      <c r="AO360" s="114">
        <f t="shared" si="97"/>
        <v>1.6657999722158963</v>
      </c>
      <c r="AP360" s="114">
        <f t="shared" si="97"/>
        <v>2.4997296348796514</v>
      </c>
      <c r="AQ360" s="114">
        <f t="shared" si="97"/>
        <v>1.2377448232996067</v>
      </c>
      <c r="AR360" s="114">
        <f t="shared" si="97"/>
        <v>1.2566401544104182</v>
      </c>
      <c r="AS360" s="114">
        <f t="shared" si="97"/>
        <v>1.1821377995696742</v>
      </c>
      <c r="AT360" s="114">
        <f t="shared" si="97"/>
        <v>1.6337987542506021</v>
      </c>
      <c r="AU360" s="114">
        <f t="shared" si="97"/>
        <v>1.1946283403592513</v>
      </c>
      <c r="AV360" s="114">
        <f t="shared" si="97"/>
        <v>1.1395525031638247</v>
      </c>
      <c r="AW360" s="114">
        <f t="shared" si="97"/>
        <v>1.3799872685564227</v>
      </c>
      <c r="AX360" s="114">
        <f t="shared" si="97"/>
        <v>1.1674870060535412</v>
      </c>
      <c r="AY360" s="114">
        <f t="shared" si="97"/>
        <v>1.0770491760658767</v>
      </c>
      <c r="AZ360" s="114">
        <f t="shared" si="97"/>
        <v>1.1528211391948573</v>
      </c>
      <c r="BA360" s="114">
        <f t="shared" si="97"/>
        <v>1.1779910913338114</v>
      </c>
      <c r="BB360" s="114">
        <f t="shared" si="97"/>
        <v>1.0134335628806097</v>
      </c>
      <c r="BC360" s="114">
        <f t="shared" si="97"/>
        <v>0.9107582411148194</v>
      </c>
      <c r="BD360" s="114">
        <f t="shared" si="97"/>
        <v>1.0652392362989873</v>
      </c>
      <c r="BE360" s="114">
        <f t="shared" si="97"/>
        <v>1.0831287184445642</v>
      </c>
      <c r="BF360" s="114">
        <f t="shared" si="97"/>
        <v>0.95866807500657814</v>
      </c>
      <c r="BG360" s="114">
        <f t="shared" si="97"/>
        <v>1.0041506183647366</v>
      </c>
      <c r="BH360" s="114">
        <f t="shared" si="97"/>
        <v>0.90910941206585671</v>
      </c>
      <c r="BI360" s="114">
        <f t="shared" si="91"/>
        <v>0.91424117869634425</v>
      </c>
      <c r="BJ360" s="114">
        <f t="shared" si="81"/>
        <v>0.96779771857780861</v>
      </c>
    </row>
    <row r="361" spans="1:63" ht="15">
      <c r="A361" s="282" t="s">
        <v>238</v>
      </c>
      <c r="B361" s="282" t="s">
        <v>477</v>
      </c>
      <c r="C361" s="282" t="s">
        <v>639</v>
      </c>
      <c r="D361" s="282" t="s">
        <v>641</v>
      </c>
      <c r="E361" s="114">
        <f t="shared" si="74"/>
        <v>1</v>
      </c>
      <c r="F361" s="114">
        <f t="shared" si="74"/>
        <v>1.1114953739652824</v>
      </c>
      <c r="G361" s="114">
        <f t="shared" si="74"/>
        <v>1.0153351890576288</v>
      </c>
      <c r="H361" s="114">
        <f t="shared" si="74"/>
        <v>1.1013605526081327</v>
      </c>
      <c r="I361" s="114">
        <f t="shared" ref="I361:BH361" si="98">1+I92/100</f>
        <v>1.0825834025172407</v>
      </c>
      <c r="J361" s="114">
        <f t="shared" si="98"/>
        <v>1.0939266084981354</v>
      </c>
      <c r="K361" s="114">
        <f t="shared" si="98"/>
        <v>1.0609884653317354</v>
      </c>
      <c r="L361" s="114">
        <f t="shared" si="98"/>
        <v>1.0548143716600462</v>
      </c>
      <c r="M361" s="114">
        <f t="shared" si="98"/>
        <v>1.0666410925198273</v>
      </c>
      <c r="N361" s="114">
        <f t="shared" si="98"/>
        <v>1.0989973017189723</v>
      </c>
      <c r="O361" s="114">
        <f t="shared" si="98"/>
        <v>1.0795126909508153</v>
      </c>
      <c r="P361" s="114">
        <f t="shared" si="98"/>
        <v>1.0784117699873672</v>
      </c>
      <c r="Q361" s="114">
        <f t="shared" si="98"/>
        <v>1.1016015112812598</v>
      </c>
      <c r="R361" s="114">
        <f t="shared" si="98"/>
        <v>1.080923786518011</v>
      </c>
      <c r="S361" s="114">
        <f t="shared" si="98"/>
        <v>0.93561759411928569</v>
      </c>
      <c r="T361" s="114">
        <f t="shared" si="98"/>
        <v>1.0636680871695918</v>
      </c>
      <c r="U361" s="114">
        <f t="shared" si="98"/>
        <v>1.0685189798641592</v>
      </c>
      <c r="V361" s="114">
        <f t="shared" si="98"/>
        <v>1.029410016466096</v>
      </c>
      <c r="W361" s="114">
        <f t="shared" si="98"/>
        <v>1.0724686339292275</v>
      </c>
      <c r="X361" s="114">
        <f t="shared" si="98"/>
        <v>1.0328208021224616</v>
      </c>
      <c r="Y361" s="114">
        <f t="shared" si="98"/>
        <v>1.0067713105551275</v>
      </c>
      <c r="Z361" s="114">
        <f t="shared" si="98"/>
        <v>0.98446278750228411</v>
      </c>
      <c r="AA361" s="114">
        <f t="shared" si="98"/>
        <v>0.98867352501534822</v>
      </c>
      <c r="AB361" s="114">
        <f t="shared" si="98"/>
        <v>0.98921377618736162</v>
      </c>
      <c r="AC361" s="114">
        <f t="shared" si="98"/>
        <v>1.0201058039862865</v>
      </c>
      <c r="AD361" s="114">
        <f t="shared" si="98"/>
        <v>1.0250955655845457</v>
      </c>
      <c r="AE361" s="114">
        <f t="shared" si="98"/>
        <v>1.0051766010268839</v>
      </c>
      <c r="AF361" s="114">
        <f t="shared" si="98"/>
        <v>0.9774113647335505</v>
      </c>
      <c r="AG361" s="114">
        <f t="shared" si="98"/>
        <v>1.0428786171007804</v>
      </c>
      <c r="AH361" s="114">
        <f t="shared" si="98"/>
        <v>1.0379999999652232</v>
      </c>
      <c r="AI361" s="114">
        <f t="shared" si="98"/>
        <v>1</v>
      </c>
      <c r="AJ361" s="114">
        <f t="shared" si="98"/>
        <v>1.0309999998190804</v>
      </c>
      <c r="AK361" s="114">
        <f t="shared" si="98"/>
        <v>1.0070000001189363</v>
      </c>
      <c r="AL361" s="114">
        <f t="shared" si="98"/>
        <v>0.98399999997418375</v>
      </c>
      <c r="AM361" s="114">
        <f t="shared" si="98"/>
        <v>1.0200000000655902</v>
      </c>
      <c r="AN361" s="114">
        <f t="shared" si="98"/>
        <v>1.0209971976683303</v>
      </c>
      <c r="AO361" s="114">
        <f t="shared" si="98"/>
        <v>1.0286212884645294</v>
      </c>
      <c r="AP361" s="114">
        <f t="shared" si="98"/>
        <v>1.044841991477097</v>
      </c>
      <c r="AQ361" s="114">
        <f t="shared" si="98"/>
        <v>1.0389490477247427</v>
      </c>
      <c r="AR361" s="114">
        <f t="shared" si="98"/>
        <v>1.0307259666389748</v>
      </c>
      <c r="AS361" s="114">
        <f t="shared" si="98"/>
        <v>1.0391977077200825</v>
      </c>
      <c r="AT361" s="114">
        <f t="shared" si="98"/>
        <v>1.0413161207641277</v>
      </c>
      <c r="AU361" s="114">
        <f t="shared" si="98"/>
        <v>1.0392287184229496</v>
      </c>
      <c r="AV361" s="114">
        <f t="shared" si="98"/>
        <v>1.0579453126444158</v>
      </c>
      <c r="AW361" s="114">
        <f t="shared" si="98"/>
        <v>1.0506099256477832</v>
      </c>
      <c r="AX361" s="114">
        <f t="shared" si="98"/>
        <v>1.0059914205547416</v>
      </c>
      <c r="AY361" s="114">
        <f t="shared" si="98"/>
        <v>1.056524337201578</v>
      </c>
      <c r="AZ361" s="114">
        <f t="shared" si="98"/>
        <v>1.0327374685710486</v>
      </c>
      <c r="BA361" s="114">
        <f t="shared" si="98"/>
        <v>0.99664827442687942</v>
      </c>
      <c r="BB361" s="114">
        <f t="shared" si="98"/>
        <v>0.95699266333371791</v>
      </c>
      <c r="BC361" s="114">
        <f t="shared" si="98"/>
        <v>0.94520962892244698</v>
      </c>
      <c r="BD361" s="114">
        <f t="shared" si="98"/>
        <v>0.90867505846770513</v>
      </c>
      <c r="BE361" s="114">
        <f t="shared" si="98"/>
        <v>0.92699506064679271</v>
      </c>
      <c r="BF361" s="114">
        <f t="shared" si="98"/>
        <v>0.96758574974934097</v>
      </c>
      <c r="BG361" s="114">
        <f t="shared" si="98"/>
        <v>1.0073977712349651</v>
      </c>
      <c r="BH361" s="114">
        <f t="shared" si="98"/>
        <v>0.99709097703057448</v>
      </c>
      <c r="BI361" s="114">
        <f t="shared" si="91"/>
        <v>0.99755685259153315</v>
      </c>
      <c r="BJ361" s="114">
        <f t="shared" si="81"/>
        <v>1.0135132838862349</v>
      </c>
      <c r="BK361" s="114">
        <f t="shared" si="81"/>
        <v>1.02</v>
      </c>
    </row>
    <row r="362" spans="1:63" ht="15">
      <c r="A362" s="282" t="s">
        <v>239</v>
      </c>
      <c r="B362" s="282" t="s">
        <v>478</v>
      </c>
      <c r="C362" s="282" t="s">
        <v>639</v>
      </c>
      <c r="D362" s="282" t="s">
        <v>641</v>
      </c>
      <c r="E362" s="114">
        <f t="shared" si="74"/>
        <v>1</v>
      </c>
      <c r="F362" s="114">
        <f t="shared" si="74"/>
        <v>1</v>
      </c>
      <c r="G362" s="114">
        <f t="shared" si="74"/>
        <v>1</v>
      </c>
      <c r="H362" s="114">
        <f t="shared" si="74"/>
        <v>1</v>
      </c>
      <c r="I362" s="114">
        <f t="shared" ref="I362:BH362" si="99">1+I93/100</f>
        <v>1</v>
      </c>
      <c r="J362" s="114">
        <f t="shared" si="99"/>
        <v>1</v>
      </c>
      <c r="K362" s="114">
        <f t="shared" si="99"/>
        <v>1</v>
      </c>
      <c r="L362" s="114">
        <f t="shared" si="99"/>
        <v>1</v>
      </c>
      <c r="M362" s="114">
        <f t="shared" si="99"/>
        <v>1</v>
      </c>
      <c r="N362" s="114">
        <f t="shared" si="99"/>
        <v>1</v>
      </c>
      <c r="O362" s="114">
        <f t="shared" si="99"/>
        <v>1</v>
      </c>
      <c r="P362" s="114">
        <f t="shared" si="99"/>
        <v>1</v>
      </c>
      <c r="Q362" s="114">
        <f t="shared" si="99"/>
        <v>1</v>
      </c>
      <c r="R362" s="114">
        <f t="shared" si="99"/>
        <v>1</v>
      </c>
      <c r="S362" s="114">
        <f t="shared" si="99"/>
        <v>1</v>
      </c>
      <c r="T362" s="114">
        <f t="shared" si="99"/>
        <v>1</v>
      </c>
      <c r="U362" s="114">
        <f t="shared" si="99"/>
        <v>1</v>
      </c>
      <c r="V362" s="114">
        <f t="shared" si="99"/>
        <v>1</v>
      </c>
      <c r="W362" s="114">
        <f t="shared" si="99"/>
        <v>1.0534141557273129</v>
      </c>
      <c r="X362" s="114">
        <f t="shared" si="99"/>
        <v>1.0560207806293167</v>
      </c>
      <c r="Y362" s="114">
        <f t="shared" si="99"/>
        <v>0.99465209064616755</v>
      </c>
      <c r="Z362" s="114">
        <f t="shared" si="99"/>
        <v>1.0153418799896801</v>
      </c>
      <c r="AA362" s="114">
        <f t="shared" si="99"/>
        <v>1.0412426816671738</v>
      </c>
      <c r="AB362" s="114">
        <f t="shared" si="99"/>
        <v>1.0363257569451547</v>
      </c>
      <c r="AC362" s="114">
        <f t="shared" si="99"/>
        <v>1.0356846977718721</v>
      </c>
      <c r="AD362" s="114">
        <f t="shared" si="99"/>
        <v>1.0597969775229072</v>
      </c>
      <c r="AE362" s="114">
        <f t="shared" si="99"/>
        <v>1.0719428120609291</v>
      </c>
      <c r="AF362" s="114">
        <f t="shared" si="99"/>
        <v>1.0909742156050042</v>
      </c>
      <c r="AG362" s="114">
        <f t="shared" si="99"/>
        <v>1.029667954939615</v>
      </c>
      <c r="AH362" s="114">
        <f t="shared" si="99"/>
        <v>1.0376772816185058</v>
      </c>
      <c r="AI362" s="114">
        <f t="shared" si="99"/>
        <v>1.0401261024271267</v>
      </c>
      <c r="AJ362" s="114">
        <f t="shared" si="99"/>
        <v>1.013855474180519</v>
      </c>
      <c r="AK362" s="114">
        <f t="shared" si="99"/>
        <v>0.99148851243608571</v>
      </c>
      <c r="AL362" s="114">
        <f t="shared" si="99"/>
        <v>0.98041184418562533</v>
      </c>
      <c r="AM362" s="114">
        <f t="shared" si="99"/>
        <v>1.0169355604419041</v>
      </c>
      <c r="AN362" s="114">
        <f t="shared" si="99"/>
        <v>1.021294751495986</v>
      </c>
      <c r="AO362" s="114">
        <f t="shared" si="99"/>
        <v>1.0443823471603357</v>
      </c>
      <c r="AP362" s="114">
        <f t="shared" si="99"/>
        <v>1.0501549460936745</v>
      </c>
      <c r="AQ362" s="114">
        <f t="shared" si="99"/>
        <v>1.1174299413558049</v>
      </c>
      <c r="AR362" s="114">
        <f t="shared" si="99"/>
        <v>1.0690841567722429</v>
      </c>
      <c r="AS362" s="114">
        <f t="shared" si="99"/>
        <v>1.0488795213650561</v>
      </c>
      <c r="AT362" s="114">
        <f t="shared" si="99"/>
        <v>0.97976099959279428</v>
      </c>
      <c r="AU362" s="114">
        <f t="shared" si="99"/>
        <v>1.0343732352954147</v>
      </c>
      <c r="AV362" s="114">
        <f t="shared" si="99"/>
        <v>1.0946397343076488</v>
      </c>
      <c r="AW362" s="114">
        <f t="shared" si="99"/>
        <v>0.99352549683915148</v>
      </c>
      <c r="AX362" s="114">
        <f t="shared" si="99"/>
        <v>1.1327306386782439</v>
      </c>
      <c r="AY362" s="114">
        <f t="shared" si="99"/>
        <v>0.96007319896558974</v>
      </c>
      <c r="AZ362" s="114">
        <f t="shared" si="99"/>
        <v>1.0612291026125849</v>
      </c>
      <c r="BA362" s="114">
        <f t="shared" si="99"/>
        <v>1.0094905094905096</v>
      </c>
      <c r="BB362" s="114">
        <f t="shared" si="99"/>
        <v>0.93386091044037634</v>
      </c>
      <c r="BC362" s="114">
        <f t="shared" si="99"/>
        <v>0.99488733545629382</v>
      </c>
      <c r="BD362" s="114">
        <f t="shared" si="99"/>
        <v>1.0076482534118101</v>
      </c>
      <c r="BE362" s="114">
        <f t="shared" si="99"/>
        <v>0.98844704823554363</v>
      </c>
      <c r="BF362" s="114">
        <f t="shared" si="99"/>
        <v>1.0235230091297343</v>
      </c>
      <c r="BG362" s="114">
        <f t="shared" si="99"/>
        <v>1.0734314562023819</v>
      </c>
      <c r="BH362" s="114">
        <f t="shared" si="99"/>
        <v>1.0643796546053144</v>
      </c>
      <c r="BI362" s="114">
        <f t="shared" si="91"/>
        <v>1.0368378909298879</v>
      </c>
      <c r="BJ362" s="114">
        <f t="shared" si="81"/>
        <v>1.0373032073171937</v>
      </c>
    </row>
    <row r="363" spans="1:63" ht="15">
      <c r="A363" s="282" t="s">
        <v>240</v>
      </c>
      <c r="B363" s="282" t="s">
        <v>479</v>
      </c>
      <c r="C363" s="282" t="s">
        <v>639</v>
      </c>
      <c r="D363" s="282" t="s">
        <v>641</v>
      </c>
      <c r="E363" s="114">
        <f t="shared" si="74"/>
        <v>1</v>
      </c>
      <c r="F363" s="114">
        <f t="shared" si="74"/>
        <v>1</v>
      </c>
      <c r="G363" s="114">
        <f t="shared" si="74"/>
        <v>1</v>
      </c>
      <c r="H363" s="114">
        <f t="shared" si="74"/>
        <v>1</v>
      </c>
      <c r="I363" s="114">
        <f t="shared" ref="I363:BH363" si="100">1+I94/100</f>
        <v>1</v>
      </c>
      <c r="J363" s="114">
        <f t="shared" si="100"/>
        <v>1</v>
      </c>
      <c r="K363" s="114">
        <f t="shared" si="100"/>
        <v>1</v>
      </c>
      <c r="L363" s="114">
        <f t="shared" si="100"/>
        <v>1</v>
      </c>
      <c r="M363" s="114">
        <f t="shared" si="100"/>
        <v>1</v>
      </c>
      <c r="N363" s="114">
        <f t="shared" si="100"/>
        <v>1</v>
      </c>
      <c r="O363" s="114">
        <f t="shared" si="100"/>
        <v>1</v>
      </c>
      <c r="P363" s="114">
        <f t="shared" si="100"/>
        <v>1.1306085135007775</v>
      </c>
      <c r="Q363" s="114">
        <f t="shared" si="100"/>
        <v>1.0617727356210882</v>
      </c>
      <c r="R363" s="114">
        <f t="shared" si="100"/>
        <v>1.0680600899113319</v>
      </c>
      <c r="S363" s="114">
        <f t="shared" si="100"/>
        <v>1.0570625399447384</v>
      </c>
      <c r="T363" s="114">
        <f t="shared" si="100"/>
        <v>1.0064624014069397</v>
      </c>
      <c r="U363" s="114">
        <f t="shared" si="100"/>
        <v>1.0595920850741583</v>
      </c>
      <c r="V363" s="114">
        <f t="shared" si="100"/>
        <v>1.0882231528087198</v>
      </c>
      <c r="W363" s="114">
        <f t="shared" si="100"/>
        <v>1.0601671720471006</v>
      </c>
      <c r="X363" s="114">
        <f t="shared" si="100"/>
        <v>1.0486059745915763</v>
      </c>
      <c r="Y363" s="114">
        <f t="shared" si="100"/>
        <v>1.0867600626836957</v>
      </c>
      <c r="Z363" s="114">
        <f t="shared" si="100"/>
        <v>1.0066527956270972</v>
      </c>
      <c r="AA363" s="114">
        <f t="shared" si="100"/>
        <v>0.95580339160123162</v>
      </c>
      <c r="AB363" s="114">
        <f t="shared" si="100"/>
        <v>1.0345721666786711</v>
      </c>
      <c r="AC363" s="114">
        <f t="shared" si="100"/>
        <v>0.94820384513541156</v>
      </c>
      <c r="AD363" s="114">
        <f t="shared" si="100"/>
        <v>1.0365638797846657</v>
      </c>
      <c r="AE363" s="114">
        <f t="shared" si="100"/>
        <v>1.0709732274565691</v>
      </c>
      <c r="AF363" s="114">
        <f t="shared" si="100"/>
        <v>1.0551587209945019</v>
      </c>
      <c r="AG363" s="114">
        <f t="shared" si="100"/>
        <v>1.0560361071134139</v>
      </c>
      <c r="AH363" s="114">
        <f t="shared" si="100"/>
        <v>1.066595450236494</v>
      </c>
      <c r="AI363" s="114">
        <f t="shared" si="100"/>
        <v>0.88280467015710062</v>
      </c>
      <c r="AJ363" s="114">
        <f t="shared" si="100"/>
        <v>0.99886535402677001</v>
      </c>
      <c r="AK363" s="114">
        <f t="shared" si="100"/>
        <v>0.94888299967680301</v>
      </c>
      <c r="AL363" s="114">
        <f t="shared" si="100"/>
        <v>0.94972067370574853</v>
      </c>
      <c r="AM363" s="114">
        <f t="shared" si="100"/>
        <v>1.0592436980149209</v>
      </c>
      <c r="AN363" s="114">
        <f t="shared" si="100"/>
        <v>1.0372867748911121</v>
      </c>
      <c r="AO363" s="114">
        <f t="shared" si="100"/>
        <v>1.0152963736132679</v>
      </c>
      <c r="AP363" s="114">
        <f t="shared" si="100"/>
        <v>1.0146892638096972</v>
      </c>
      <c r="AQ363" s="114">
        <f t="shared" si="100"/>
        <v>1.0775798174482552</v>
      </c>
      <c r="AR363" s="114">
        <f t="shared" si="100"/>
        <v>1.0137788444524005</v>
      </c>
      <c r="AS363" s="114">
        <f t="shared" si="100"/>
        <v>1.071015968818162</v>
      </c>
      <c r="AT363" s="114">
        <f t="shared" si="100"/>
        <v>1.0126903507902787</v>
      </c>
      <c r="AU363" s="114">
        <f t="shared" si="100"/>
        <v>0.9902882268933445</v>
      </c>
      <c r="AV363" s="114">
        <f t="shared" si="100"/>
        <v>1.0443200565259902</v>
      </c>
      <c r="AW363" s="114">
        <f t="shared" si="100"/>
        <v>1.0706128538853492</v>
      </c>
      <c r="AX363" s="114">
        <f t="shared" si="100"/>
        <v>1.0483381832205589</v>
      </c>
      <c r="AY363" s="114">
        <f t="shared" si="100"/>
        <v>1.055556949008001</v>
      </c>
      <c r="AZ363" s="114">
        <f t="shared" si="100"/>
        <v>1.023524379811805</v>
      </c>
      <c r="BA363" s="114">
        <f t="shared" si="100"/>
        <v>1.061661327018619</v>
      </c>
      <c r="BB363" s="114">
        <f t="shared" si="100"/>
        <v>1.0086595232888695</v>
      </c>
      <c r="BC363" s="114">
        <f t="shared" si="100"/>
        <v>1.0173582505889665</v>
      </c>
      <c r="BD363" s="114">
        <f t="shared" si="100"/>
        <v>0.99503480608040917</v>
      </c>
      <c r="BE363" s="114">
        <f t="shared" si="100"/>
        <v>1.0139419335955624</v>
      </c>
      <c r="BF363" s="114">
        <f t="shared" si="100"/>
        <v>0.98305335342242028</v>
      </c>
      <c r="BG363" s="114">
        <f t="shared" si="100"/>
        <v>1.0531272604868684</v>
      </c>
      <c r="BH363" s="114">
        <f t="shared" si="100"/>
        <v>1.0031010915026013</v>
      </c>
      <c r="BI363" s="114">
        <f t="shared" si="91"/>
        <v>1.0766299889492275</v>
      </c>
      <c r="BJ363" s="114">
        <f t="shared" si="81"/>
        <v>1</v>
      </c>
    </row>
    <row r="364" spans="1:63" ht="15">
      <c r="A364" s="282" t="s">
        <v>241</v>
      </c>
      <c r="B364" s="282" t="s">
        <v>480</v>
      </c>
      <c r="C364" s="282" t="s">
        <v>639</v>
      </c>
      <c r="D364" s="282" t="s">
        <v>641</v>
      </c>
      <c r="E364" s="114">
        <f t="shared" si="74"/>
        <v>1</v>
      </c>
      <c r="F364" s="114">
        <f t="shared" si="74"/>
        <v>1.0429851834779806</v>
      </c>
      <c r="G364" s="114">
        <f t="shared" si="74"/>
        <v>1.035365012636245</v>
      </c>
      <c r="H364" s="114">
        <f t="shared" si="74"/>
        <v>1.095410439292501</v>
      </c>
      <c r="I364" s="114">
        <f t="shared" ref="I364:BH364" si="101">1+I95/100</f>
        <v>1.0463299243243231</v>
      </c>
      <c r="J364" s="114">
        <f t="shared" si="101"/>
        <v>1.0436176931519063</v>
      </c>
      <c r="K364" s="114">
        <f t="shared" si="101"/>
        <v>1.0551210398919251</v>
      </c>
      <c r="L364" s="114">
        <f t="shared" si="101"/>
        <v>1.0411217561720534</v>
      </c>
      <c r="M364" s="114">
        <f t="shared" si="101"/>
        <v>1.0876603505444475</v>
      </c>
      <c r="N364" s="114">
        <f t="shared" si="101"/>
        <v>1.0473690901530277</v>
      </c>
      <c r="O364" s="114">
        <f t="shared" si="101"/>
        <v>1.0570788359899648</v>
      </c>
      <c r="P364" s="114">
        <f t="shared" si="101"/>
        <v>1.0558375454974713</v>
      </c>
      <c r="Q364" s="114">
        <f t="shared" si="101"/>
        <v>1.0733305162065272</v>
      </c>
      <c r="R364" s="114">
        <f t="shared" si="101"/>
        <v>1.0678283433174827</v>
      </c>
      <c r="S364" s="114">
        <f t="shared" si="101"/>
        <v>1.0637502990400043</v>
      </c>
      <c r="T364" s="114">
        <f t="shared" si="101"/>
        <v>1.0194999082564484</v>
      </c>
      <c r="U364" s="114">
        <f t="shared" si="101"/>
        <v>1.0738726562260084</v>
      </c>
      <c r="V364" s="114">
        <f t="shared" si="101"/>
        <v>1.0780922068503924</v>
      </c>
      <c r="W364" s="114">
        <f t="shared" si="101"/>
        <v>1.0499668982071626</v>
      </c>
      <c r="X364" s="114">
        <f t="shared" si="101"/>
        <v>1.0471345608734441</v>
      </c>
      <c r="Y364" s="114">
        <f t="shared" si="101"/>
        <v>1.037599781639406</v>
      </c>
      <c r="Z364" s="114">
        <f t="shared" si="101"/>
        <v>1.0064685861064386</v>
      </c>
      <c r="AA364" s="114">
        <f t="shared" si="101"/>
        <v>0.96469910991351016</v>
      </c>
      <c r="AB364" s="114">
        <f t="shared" si="101"/>
        <v>0.97427908555659737</v>
      </c>
      <c r="AC364" s="114">
        <f t="shared" si="101"/>
        <v>1.0049669774858769</v>
      </c>
      <c r="AD364" s="114">
        <f t="shared" si="101"/>
        <v>0.99390661046212248</v>
      </c>
      <c r="AE364" s="114">
        <f t="shared" si="101"/>
        <v>1.0014304959815017</v>
      </c>
      <c r="AF364" s="114">
        <f t="shared" si="101"/>
        <v>1.0354398330476839</v>
      </c>
      <c r="AG364" s="114">
        <f t="shared" si="101"/>
        <v>1.0389238706043789</v>
      </c>
      <c r="AH364" s="114">
        <f t="shared" si="101"/>
        <v>1.0394258951867776</v>
      </c>
      <c r="AI364" s="114">
        <f t="shared" si="101"/>
        <v>1.0310256318046596</v>
      </c>
      <c r="AJ364" s="114">
        <f t="shared" si="101"/>
        <v>1.0365824874652687</v>
      </c>
      <c r="AK364" s="114">
        <f t="shared" si="101"/>
        <v>1.0483833880797719</v>
      </c>
      <c r="AL364" s="114">
        <f t="shared" si="101"/>
        <v>1.0392713199159112</v>
      </c>
      <c r="AM364" s="114">
        <f t="shared" si="101"/>
        <v>1.0403374147730633</v>
      </c>
      <c r="AN364" s="114">
        <f t="shared" si="101"/>
        <v>1.0494854750696525</v>
      </c>
      <c r="AO364" s="114">
        <f t="shared" si="101"/>
        <v>1.0295777989859651</v>
      </c>
      <c r="AP364" s="114">
        <f t="shared" si="101"/>
        <v>1.043640899320559</v>
      </c>
      <c r="AQ364" s="114">
        <f t="shared" si="101"/>
        <v>1.0499352782331637</v>
      </c>
      <c r="AR364" s="114">
        <f t="shared" si="101"/>
        <v>1.0384706216076696</v>
      </c>
      <c r="AS364" s="114">
        <f t="shared" si="101"/>
        <v>1.0360886874513247</v>
      </c>
      <c r="AT364" s="114">
        <f t="shared" si="101"/>
        <v>1.0233257416019002</v>
      </c>
      <c r="AU364" s="114">
        <f t="shared" si="101"/>
        <v>1.0386662655259311</v>
      </c>
      <c r="AV364" s="114">
        <f t="shared" si="101"/>
        <v>1.0253078994793372</v>
      </c>
      <c r="AW364" s="114">
        <f t="shared" si="101"/>
        <v>1.0315208183450204</v>
      </c>
      <c r="AX364" s="114">
        <f t="shared" si="101"/>
        <v>1.0326011104289705</v>
      </c>
      <c r="AY364" s="114">
        <f t="shared" si="101"/>
        <v>1.0537977676931123</v>
      </c>
      <c r="AZ364" s="114">
        <f t="shared" si="101"/>
        <v>1.0630405651460555</v>
      </c>
      <c r="BA364" s="114">
        <f t="shared" si="101"/>
        <v>1.0328115228310342</v>
      </c>
      <c r="BB364" s="114">
        <f t="shared" si="101"/>
        <v>1.0052567458980275</v>
      </c>
      <c r="BC364" s="114">
        <f t="shared" si="101"/>
        <v>1.0286990289259395</v>
      </c>
      <c r="BD364" s="114">
        <f t="shared" si="101"/>
        <v>1.0416194591776371</v>
      </c>
      <c r="BE364" s="114">
        <f t="shared" si="101"/>
        <v>1.0297002541198212</v>
      </c>
      <c r="BF364" s="114">
        <f t="shared" si="101"/>
        <v>1.0369717733831276</v>
      </c>
      <c r="BG364" s="114">
        <f t="shared" si="101"/>
        <v>1.041744006274312</v>
      </c>
      <c r="BH364" s="114">
        <f t="shared" si="101"/>
        <v>1.0414004435825475</v>
      </c>
      <c r="BI364" s="114">
        <f t="shared" si="91"/>
        <v>1.0309248795890571</v>
      </c>
      <c r="BJ364" s="114">
        <f t="shared" si="81"/>
        <v>1.0276032947271951</v>
      </c>
    </row>
    <row r="365" spans="1:63" ht="15">
      <c r="A365" s="282" t="s">
        <v>242</v>
      </c>
      <c r="B365" s="282" t="s">
        <v>481</v>
      </c>
      <c r="C365" s="282" t="s">
        <v>639</v>
      </c>
      <c r="D365" s="282" t="s">
        <v>641</v>
      </c>
      <c r="E365" s="114">
        <f t="shared" si="74"/>
        <v>1</v>
      </c>
      <c r="F365" s="114">
        <f t="shared" si="74"/>
        <v>1</v>
      </c>
      <c r="G365" s="114">
        <f t="shared" si="74"/>
        <v>1</v>
      </c>
      <c r="H365" s="114">
        <f t="shared" si="74"/>
        <v>1</v>
      </c>
      <c r="I365" s="114">
        <f t="shared" ref="I365:BH365" si="102">1+I96/100</f>
        <v>1</v>
      </c>
      <c r="J365" s="114">
        <f t="shared" si="102"/>
        <v>1</v>
      </c>
      <c r="K365" s="114">
        <f t="shared" si="102"/>
        <v>1</v>
      </c>
      <c r="L365" s="114">
        <f t="shared" si="102"/>
        <v>1</v>
      </c>
      <c r="M365" s="114">
        <f t="shared" si="102"/>
        <v>1</v>
      </c>
      <c r="N365" s="114">
        <f t="shared" si="102"/>
        <v>1</v>
      </c>
      <c r="O365" s="114">
        <f t="shared" si="102"/>
        <v>1</v>
      </c>
      <c r="P365" s="114">
        <f t="shared" si="102"/>
        <v>1</v>
      </c>
      <c r="Q365" s="114">
        <f t="shared" si="102"/>
        <v>1</v>
      </c>
      <c r="R365" s="114">
        <f t="shared" si="102"/>
        <v>1</v>
      </c>
      <c r="S365" s="114">
        <f t="shared" si="102"/>
        <v>1</v>
      </c>
      <c r="T365" s="114">
        <f t="shared" si="102"/>
        <v>1</v>
      </c>
      <c r="U365" s="114">
        <f t="shared" si="102"/>
        <v>1</v>
      </c>
      <c r="V365" s="114">
        <f t="shared" si="102"/>
        <v>1</v>
      </c>
      <c r="W365" s="114">
        <f t="shared" si="102"/>
        <v>1</v>
      </c>
      <c r="X365" s="114">
        <f t="shared" si="102"/>
        <v>1</v>
      </c>
      <c r="Y365" s="114">
        <f t="shared" si="102"/>
        <v>1</v>
      </c>
      <c r="Z365" s="114">
        <f t="shared" si="102"/>
        <v>1</v>
      </c>
      <c r="AA365" s="114">
        <f t="shared" si="102"/>
        <v>1</v>
      </c>
      <c r="AB365" s="114">
        <f t="shared" si="102"/>
        <v>1</v>
      </c>
      <c r="AC365" s="114">
        <f t="shared" si="102"/>
        <v>1</v>
      </c>
      <c r="AD365" s="114">
        <f t="shared" si="102"/>
        <v>1</v>
      </c>
      <c r="AE365" s="114">
        <f t="shared" si="102"/>
        <v>1</v>
      </c>
      <c r="AF365" s="114">
        <f t="shared" si="102"/>
        <v>1</v>
      </c>
      <c r="AG365" s="114">
        <f t="shared" si="102"/>
        <v>1</v>
      </c>
      <c r="AH365" s="114">
        <f t="shared" si="102"/>
        <v>1</v>
      </c>
      <c r="AI365" s="114">
        <f t="shared" si="102"/>
        <v>1</v>
      </c>
      <c r="AJ365" s="114">
        <f t="shared" si="102"/>
        <v>1</v>
      </c>
      <c r="AK365" s="114">
        <f t="shared" si="102"/>
        <v>1</v>
      </c>
      <c r="AL365" s="114">
        <f t="shared" si="102"/>
        <v>1</v>
      </c>
      <c r="AM365" s="114">
        <f t="shared" si="102"/>
        <v>1</v>
      </c>
      <c r="AN365" s="114">
        <f t="shared" si="102"/>
        <v>1</v>
      </c>
      <c r="AO365" s="114">
        <f t="shared" si="102"/>
        <v>1</v>
      </c>
      <c r="AP365" s="114">
        <f t="shared" si="102"/>
        <v>1</v>
      </c>
      <c r="AQ365" s="114">
        <f t="shared" si="102"/>
        <v>1</v>
      </c>
      <c r="AR365" s="114">
        <f t="shared" si="102"/>
        <v>1</v>
      </c>
      <c r="AS365" s="114">
        <f t="shared" si="102"/>
        <v>1</v>
      </c>
      <c r="AT365" s="114">
        <f t="shared" si="102"/>
        <v>1</v>
      </c>
      <c r="AU365" s="114">
        <f t="shared" si="102"/>
        <v>1</v>
      </c>
      <c r="AV365" s="114">
        <f t="shared" si="102"/>
        <v>1.0092059838895282</v>
      </c>
      <c r="AW365" s="114">
        <f t="shared" si="102"/>
        <v>1.0643101482326112</v>
      </c>
      <c r="AX365" s="114">
        <f t="shared" si="102"/>
        <v>1.0353546175273194</v>
      </c>
      <c r="AY365" s="114">
        <f t="shared" si="102"/>
        <v>0.96171357615894038</v>
      </c>
      <c r="AZ365" s="114">
        <f t="shared" si="102"/>
        <v>1.0081773187002367</v>
      </c>
      <c r="BA365" s="114">
        <f t="shared" si="102"/>
        <v>1.0172892209178228</v>
      </c>
      <c r="BB365" s="114">
        <f t="shared" si="102"/>
        <v>1.0031472933277381</v>
      </c>
      <c r="BC365" s="114">
        <f t="shared" si="102"/>
        <v>1.020916126333403</v>
      </c>
      <c r="BD365" s="114">
        <f t="shared" si="102"/>
        <v>1.0012292562999385</v>
      </c>
      <c r="BE365" s="114">
        <f t="shared" si="102"/>
        <v>1.0202578268876612</v>
      </c>
      <c r="BF365" s="114">
        <f t="shared" si="102"/>
        <v>1.0184516646610509</v>
      </c>
      <c r="BG365" s="114">
        <f t="shared" si="102"/>
        <v>1.0155573060259946</v>
      </c>
      <c r="BH365" s="114">
        <f t="shared" si="102"/>
        <v>1.0048477797168898</v>
      </c>
      <c r="BI365" s="114">
        <f t="shared" si="91"/>
        <v>1.0034735623311464</v>
      </c>
      <c r="BJ365" s="114">
        <f t="shared" si="81"/>
        <v>1</v>
      </c>
    </row>
    <row r="366" spans="1:63" ht="15">
      <c r="A366" s="282" t="s">
        <v>243</v>
      </c>
      <c r="B366" s="282" t="s">
        <v>482</v>
      </c>
      <c r="C366" s="282" t="s">
        <v>639</v>
      </c>
      <c r="D366" s="282" t="s">
        <v>641</v>
      </c>
      <c r="E366" s="114">
        <f t="shared" si="74"/>
        <v>1</v>
      </c>
      <c r="F366" s="114">
        <f t="shared" si="74"/>
        <v>1.0468952430926943</v>
      </c>
      <c r="G366" s="114">
        <f t="shared" si="74"/>
        <v>1.0110492581084329</v>
      </c>
      <c r="H366" s="114">
        <f t="shared" si="74"/>
        <v>0.87721342739362196</v>
      </c>
      <c r="I366" s="114">
        <f t="shared" ref="I366:BH366" si="103">1+I97/100</f>
        <v>1.1136028237952598</v>
      </c>
      <c r="J366" s="114">
        <f t="shared" si="103"/>
        <v>1.1054101876149376</v>
      </c>
      <c r="K366" s="114">
        <f t="shared" si="103"/>
        <v>1.0523327389449584</v>
      </c>
      <c r="L366" s="114">
        <f t="shared" si="103"/>
        <v>1.0431362182976147</v>
      </c>
      <c r="M366" s="114">
        <f t="shared" si="103"/>
        <v>1.0102482755267541</v>
      </c>
      <c r="N366" s="114">
        <f t="shared" si="103"/>
        <v>1.0699438665728482</v>
      </c>
      <c r="O366" s="114">
        <f t="shared" si="103"/>
        <v>1.0425545689295295</v>
      </c>
      <c r="P366" s="114">
        <f t="shared" si="103"/>
        <v>1.0311285084503756</v>
      </c>
      <c r="Q366" s="114">
        <f t="shared" si="103"/>
        <v>0.96682329064144001</v>
      </c>
      <c r="R366" s="114">
        <f t="shared" si="103"/>
        <v>1.0124471935300428</v>
      </c>
      <c r="S366" s="114">
        <f t="shared" si="103"/>
        <v>1.0770283994989744</v>
      </c>
      <c r="T366" s="114">
        <f t="shared" si="103"/>
        <v>1.0848302151254319</v>
      </c>
      <c r="U366" s="114">
        <f t="shared" si="103"/>
        <v>1.0153691327836607</v>
      </c>
      <c r="V366" s="114">
        <f t="shared" si="103"/>
        <v>0.97361320340005875</v>
      </c>
      <c r="W366" s="114">
        <f t="shared" si="103"/>
        <v>0.9819381122763492</v>
      </c>
      <c r="X366" s="114">
        <f t="shared" si="103"/>
        <v>0.98164303739305647</v>
      </c>
      <c r="Y366" s="114">
        <f t="shared" si="103"/>
        <v>1.0173388972678337</v>
      </c>
      <c r="Z366" s="114">
        <f t="shared" si="103"/>
        <v>1.0149616591984407</v>
      </c>
      <c r="AA366" s="114">
        <f t="shared" si="103"/>
        <v>0.86809865511641859</v>
      </c>
      <c r="AB366" s="114">
        <f t="shared" si="103"/>
        <v>0.93207613310694726</v>
      </c>
      <c r="AC366" s="114">
        <f t="shared" si="103"/>
        <v>0.94971262136113377</v>
      </c>
      <c r="AD366" s="114">
        <f t="shared" si="103"/>
        <v>1.0239966745782829</v>
      </c>
      <c r="AE366" s="114">
        <f t="shared" si="103"/>
        <v>0.99099397763996511</v>
      </c>
      <c r="AF366" s="114">
        <f t="shared" si="103"/>
        <v>1.008993965947051</v>
      </c>
      <c r="AG366" s="114">
        <f t="shared" si="103"/>
        <v>0.96306466899283616</v>
      </c>
      <c r="AH366" s="114">
        <f t="shared" si="103"/>
        <v>0.95055586912268553</v>
      </c>
      <c r="AI366" s="114">
        <f t="shared" si="103"/>
        <v>0.96961915097202922</v>
      </c>
      <c r="AJ366" s="114">
        <f t="shared" si="103"/>
        <v>1.0598460995672794</v>
      </c>
      <c r="AK366" s="114">
        <f t="shared" si="103"/>
        <v>1.0783144668568958</v>
      </c>
      <c r="AL366" s="114">
        <f t="shared" si="103"/>
        <v>1.0821383799376081</v>
      </c>
      <c r="AM366" s="114">
        <f t="shared" si="103"/>
        <v>1.0852330935250967</v>
      </c>
      <c r="AN366" s="114">
        <f t="shared" si="103"/>
        <v>1.049863136140879</v>
      </c>
      <c r="AO366" s="114">
        <f t="shared" si="103"/>
        <v>1.0788346672571205</v>
      </c>
      <c r="AP366" s="114">
        <f t="shared" si="103"/>
        <v>1.0622694835803834</v>
      </c>
      <c r="AQ366" s="114">
        <f t="shared" si="103"/>
        <v>0.98291432871567364</v>
      </c>
      <c r="AR366" s="114">
        <f t="shared" si="103"/>
        <v>1.0296988097784725</v>
      </c>
      <c r="AS366" s="114">
        <f t="shared" si="103"/>
        <v>0.98623272484707469</v>
      </c>
      <c r="AT366" s="114">
        <f t="shared" si="103"/>
        <v>1.0224999929681025</v>
      </c>
      <c r="AU366" s="114">
        <f t="shared" si="103"/>
        <v>1.0105100076834335</v>
      </c>
      <c r="AV366" s="114">
        <f t="shared" si="103"/>
        <v>0.98994744750487873</v>
      </c>
      <c r="AW366" s="114">
        <f t="shared" si="103"/>
        <v>1.0329392479101454</v>
      </c>
      <c r="AX366" s="114">
        <f t="shared" si="103"/>
        <v>0.98043088844446236</v>
      </c>
      <c r="AY366" s="114">
        <f t="shared" si="103"/>
        <v>1.0512979540683891</v>
      </c>
      <c r="AZ366" s="114">
        <f t="shared" si="103"/>
        <v>1.0701995322296642</v>
      </c>
      <c r="BA366" s="114">
        <f t="shared" si="103"/>
        <v>1.0197664705355463</v>
      </c>
      <c r="BB366" s="114">
        <f t="shared" si="103"/>
        <v>1.0355215826365853</v>
      </c>
      <c r="BC366" s="114">
        <f t="shared" si="103"/>
        <v>1.0413844312103164</v>
      </c>
      <c r="BD366" s="114">
        <f t="shared" si="103"/>
        <v>1.0519629812869242</v>
      </c>
      <c r="BE366" s="114">
        <f t="shared" si="103"/>
        <v>1.0527630614305672</v>
      </c>
      <c r="BF366" s="114">
        <f t="shared" si="103"/>
        <v>1.0500056499105213</v>
      </c>
      <c r="BG366" s="114">
        <f t="shared" si="103"/>
        <v>1.0384692391244501</v>
      </c>
      <c r="BH366" s="114">
        <f t="shared" si="103"/>
        <v>1.0316240778720627</v>
      </c>
      <c r="BI366" s="114">
        <f t="shared" si="91"/>
        <v>1.0331613165474851</v>
      </c>
      <c r="BJ366" s="114">
        <f t="shared" si="81"/>
        <v>1.0292466831277953</v>
      </c>
    </row>
    <row r="367" spans="1:63" ht="15">
      <c r="A367" s="282" t="s">
        <v>244</v>
      </c>
      <c r="B367" s="282" t="s">
        <v>483</v>
      </c>
      <c r="C367" s="282" t="s">
        <v>639</v>
      </c>
      <c r="D367" s="282" t="s">
        <v>641</v>
      </c>
      <c r="E367" s="114">
        <f t="shared" si="74"/>
        <v>1</v>
      </c>
      <c r="F367" s="114">
        <f t="shared" si="74"/>
        <v>1.0478320206628378</v>
      </c>
      <c r="G367" s="114">
        <f t="shared" si="74"/>
        <v>1.057830140816153</v>
      </c>
      <c r="H367" s="114">
        <f t="shared" si="74"/>
        <v>1.0515572083457367</v>
      </c>
      <c r="I367" s="114">
        <f t="shared" ref="I367:BH367" si="104">1+I98/100</f>
        <v>1.0653527960922624</v>
      </c>
      <c r="J367" s="114">
        <f t="shared" si="104"/>
        <v>1.0562413880787971</v>
      </c>
      <c r="K367" s="114">
        <f t="shared" si="104"/>
        <v>1.0598335322650843</v>
      </c>
      <c r="L367" s="114">
        <f t="shared" si="104"/>
        <v>1.0455410627613686</v>
      </c>
      <c r="M367" s="114">
        <f t="shared" si="104"/>
        <v>1.0610452235336527</v>
      </c>
      <c r="N367" s="114">
        <f t="shared" si="104"/>
        <v>1.0588091972246263</v>
      </c>
      <c r="O367" s="114">
        <f t="shared" si="104"/>
        <v>1.0420414765882984</v>
      </c>
      <c r="P367" s="114">
        <f t="shared" si="104"/>
        <v>1.0396436786274692</v>
      </c>
      <c r="Q367" s="114">
        <f t="shared" si="104"/>
        <v>1.0560182393835229</v>
      </c>
      <c r="R367" s="114">
        <f t="shared" si="104"/>
        <v>1.0636064763420081</v>
      </c>
      <c r="S367" s="114">
        <f t="shared" si="104"/>
        <v>1.0127056643870109</v>
      </c>
      <c r="T367" s="114">
        <f t="shared" si="104"/>
        <v>1.0006333199983515</v>
      </c>
      <c r="U367" s="114">
        <f t="shared" si="104"/>
        <v>1.0498092203341947</v>
      </c>
      <c r="V367" s="114">
        <f t="shared" si="104"/>
        <v>1.0392630503187719</v>
      </c>
      <c r="W367" s="114">
        <f t="shared" si="104"/>
        <v>1.041036839495785</v>
      </c>
      <c r="X367" s="114">
        <f t="shared" si="104"/>
        <v>1.0422868844400377</v>
      </c>
      <c r="Y367" s="114">
        <f t="shared" si="104"/>
        <v>1.0146766741161017</v>
      </c>
      <c r="Z367" s="114">
        <f t="shared" si="104"/>
        <v>1.0191778825899851</v>
      </c>
      <c r="AA367" s="114">
        <f t="shared" si="104"/>
        <v>0.99849925533284989</v>
      </c>
      <c r="AB367" s="114">
        <f t="shared" si="104"/>
        <v>1.0273387872249351</v>
      </c>
      <c r="AC367" s="114">
        <f t="shared" si="104"/>
        <v>1.0453740169749728</v>
      </c>
      <c r="AD367" s="114">
        <f t="shared" si="104"/>
        <v>1.0350418632530458</v>
      </c>
      <c r="AE367" s="114">
        <f t="shared" si="104"/>
        <v>1.0328834531933846</v>
      </c>
      <c r="AF367" s="114">
        <f t="shared" si="104"/>
        <v>1.0347317012189945</v>
      </c>
      <c r="AG367" s="114">
        <f t="shared" si="104"/>
        <v>1.0476947458933601</v>
      </c>
      <c r="AH367" s="114">
        <f t="shared" si="104"/>
        <v>1.0380615037661873</v>
      </c>
      <c r="AI367" s="114">
        <f t="shared" si="104"/>
        <v>1.0310897164738622</v>
      </c>
      <c r="AJ367" s="114">
        <f t="shared" si="104"/>
        <v>1.0159962071403579</v>
      </c>
      <c r="AK367" s="114">
        <f t="shared" si="104"/>
        <v>1.0216040941424116</v>
      </c>
      <c r="AL367" s="114">
        <f t="shared" si="104"/>
        <v>1.0124506869530721</v>
      </c>
      <c r="AM367" s="114">
        <f t="shared" si="104"/>
        <v>1.032193287717305</v>
      </c>
      <c r="AN367" s="114">
        <f t="shared" si="104"/>
        <v>1.0283406928688308</v>
      </c>
      <c r="AO367" s="114">
        <f t="shared" si="104"/>
        <v>1.0299384141011787</v>
      </c>
      <c r="AP367" s="114">
        <f t="shared" si="104"/>
        <v>1.0341486839607372</v>
      </c>
      <c r="AQ367" s="114">
        <f t="shared" si="104"/>
        <v>1.0271742954333531</v>
      </c>
      <c r="AR367" s="114">
        <f t="shared" si="104"/>
        <v>1.0322142236748959</v>
      </c>
      <c r="AS367" s="114">
        <f t="shared" si="104"/>
        <v>1.0400264000851105</v>
      </c>
      <c r="AT367" s="114">
        <f t="shared" si="104"/>
        <v>1.0142441838463758</v>
      </c>
      <c r="AU367" s="114">
        <f t="shared" si="104"/>
        <v>1.0146221762940777</v>
      </c>
      <c r="AV367" s="114">
        <f t="shared" si="104"/>
        <v>1.0215682604826337</v>
      </c>
      <c r="AW367" s="114">
        <f t="shared" si="104"/>
        <v>1.0332393612502624</v>
      </c>
      <c r="AX367" s="114">
        <f t="shared" si="104"/>
        <v>1.0279182347059117</v>
      </c>
      <c r="AY367" s="114">
        <f t="shared" si="104"/>
        <v>1.0303472959172759</v>
      </c>
      <c r="AZ367" s="114">
        <f t="shared" si="104"/>
        <v>1.0265329087544424</v>
      </c>
      <c r="BA367" s="114">
        <f t="shared" si="104"/>
        <v>1.0035212392914672</v>
      </c>
      <c r="BB367" s="114">
        <f t="shared" si="104"/>
        <v>0.96575818429884985</v>
      </c>
      <c r="BC367" s="114">
        <f t="shared" si="104"/>
        <v>1.0298870910838229</v>
      </c>
      <c r="BD367" s="114">
        <f t="shared" si="104"/>
        <v>1.018834809929611</v>
      </c>
      <c r="BE367" s="114">
        <f t="shared" si="104"/>
        <v>1.012496317627013</v>
      </c>
      <c r="BF367" s="114">
        <f t="shared" si="104"/>
        <v>1.0139470671329551</v>
      </c>
      <c r="BG367" s="114">
        <f t="shared" si="104"/>
        <v>1.0201564934604594</v>
      </c>
      <c r="BH367" s="114">
        <f t="shared" si="104"/>
        <v>1.0233828578179713</v>
      </c>
      <c r="BI367" s="114">
        <f t="shared" si="91"/>
        <v>1.0165634138602795</v>
      </c>
      <c r="BJ367" s="114">
        <f t="shared" si="81"/>
        <v>1.022319915882296</v>
      </c>
    </row>
    <row r="368" spans="1:63" ht="15">
      <c r="A368" s="282" t="s">
        <v>245</v>
      </c>
      <c r="B368" s="282" t="s">
        <v>484</v>
      </c>
      <c r="C368" s="282" t="s">
        <v>639</v>
      </c>
      <c r="D368" s="282" t="s">
        <v>641</v>
      </c>
      <c r="E368" s="114">
        <f t="shared" si="74"/>
        <v>1</v>
      </c>
      <c r="F368" s="114">
        <f t="shared" si="74"/>
        <v>1</v>
      </c>
      <c r="G368" s="114">
        <f t="shared" si="74"/>
        <v>1.1429063221416711</v>
      </c>
      <c r="H368" s="114">
        <f t="shared" si="74"/>
        <v>1.1576392211059727</v>
      </c>
      <c r="I368" s="114">
        <f t="shared" ref="I368:BH368" si="105">1+I99/100</f>
        <v>1.0862770907309907</v>
      </c>
      <c r="J368" s="114">
        <f t="shared" si="105"/>
        <v>1.1464218787426204</v>
      </c>
      <c r="K368" s="114">
        <f t="shared" si="105"/>
        <v>1.0179499784919805</v>
      </c>
      <c r="L368" s="114">
        <f t="shared" si="105"/>
        <v>1.0160337094252374</v>
      </c>
      <c r="M368" s="114">
        <f t="shared" si="105"/>
        <v>1.0339736315185939</v>
      </c>
      <c r="N368" s="114">
        <f t="shared" si="105"/>
        <v>1.1134377244648757</v>
      </c>
      <c r="O368" s="114">
        <f t="shared" si="105"/>
        <v>1.0920698161700195</v>
      </c>
      <c r="P368" s="114">
        <f t="shared" si="105"/>
        <v>1.072927988809391</v>
      </c>
      <c r="Q368" s="114">
        <f t="shared" si="105"/>
        <v>1.1061187994961197</v>
      </c>
      <c r="R368" s="114">
        <f t="shared" si="105"/>
        <v>1.1227964687752607</v>
      </c>
      <c r="S368" s="114">
        <f t="shared" si="105"/>
        <v>1.0241515911323584</v>
      </c>
      <c r="T368" s="114">
        <f t="shared" si="105"/>
        <v>1.0049207179192392</v>
      </c>
      <c r="U368" s="114">
        <f t="shared" si="105"/>
        <v>1.1616402481047554</v>
      </c>
      <c r="V368" s="114">
        <f t="shared" si="105"/>
        <v>1.1172561908943128</v>
      </c>
      <c r="W368" s="114">
        <f t="shared" si="105"/>
        <v>1.0826076105311229</v>
      </c>
      <c r="X368" s="114">
        <f t="shared" si="105"/>
        <v>1.1155661939085075</v>
      </c>
      <c r="Y368" s="114">
        <f t="shared" si="105"/>
        <v>1.101081405497383</v>
      </c>
      <c r="Z368" s="114">
        <f t="shared" si="105"/>
        <v>1.0926085654387541</v>
      </c>
      <c r="AA368" s="114">
        <f t="shared" si="105"/>
        <v>1.029497490100195</v>
      </c>
      <c r="AB368" s="114">
        <f t="shared" si="105"/>
        <v>1.0597701353450188</v>
      </c>
      <c r="AC368" s="114">
        <f t="shared" si="105"/>
        <v>1.0997373745494499</v>
      </c>
      <c r="AD368" s="114">
        <f t="shared" si="105"/>
        <v>1.0075708654941546</v>
      </c>
      <c r="AE368" s="114">
        <f t="shared" si="105"/>
        <v>1.1105617420457792</v>
      </c>
      <c r="AF368" s="114">
        <f t="shared" si="105"/>
        <v>1.1339846551909527</v>
      </c>
      <c r="AG368" s="114">
        <f t="shared" si="105"/>
        <v>1.0851166235172256</v>
      </c>
      <c r="AH368" s="114">
        <f t="shared" si="105"/>
        <v>1.0227704614486111</v>
      </c>
      <c r="AI368" s="114">
        <f t="shared" si="105"/>
        <v>1.0383052218564388</v>
      </c>
      <c r="AJ368" s="114">
        <f t="shared" si="105"/>
        <v>1.0570197412483036</v>
      </c>
      <c r="AK368" s="114">
        <f t="shared" si="105"/>
        <v>1.0623493566308704</v>
      </c>
      <c r="AL368" s="114">
        <f t="shared" si="105"/>
        <v>1.0620116929338728</v>
      </c>
      <c r="AM368" s="114">
        <f t="shared" si="105"/>
        <v>1.0603611889171582</v>
      </c>
      <c r="AN368" s="114">
        <f t="shared" si="105"/>
        <v>1.0237378825107017</v>
      </c>
      <c r="AO368" s="114">
        <f t="shared" si="105"/>
        <v>1.0425861111781602</v>
      </c>
      <c r="AP368" s="114">
        <f t="shared" si="105"/>
        <v>1.0509971068043733</v>
      </c>
      <c r="AQ368" s="114">
        <f t="shared" si="105"/>
        <v>0.941173274316919</v>
      </c>
      <c r="AR368" s="114">
        <f t="shared" si="105"/>
        <v>1.0250669779039232</v>
      </c>
      <c r="AS368" s="114">
        <f t="shared" si="105"/>
        <v>1.0766346803704403</v>
      </c>
      <c r="AT368" s="114">
        <f t="shared" si="105"/>
        <v>1.0056087081308596</v>
      </c>
      <c r="AU368" s="114">
        <f t="shared" si="105"/>
        <v>1.0165663751651999</v>
      </c>
      <c r="AV368" s="114">
        <f t="shared" si="105"/>
        <v>1.0305631891879183</v>
      </c>
      <c r="AW368" s="114">
        <f t="shared" si="105"/>
        <v>1.0870002543141135</v>
      </c>
      <c r="AX368" s="114">
        <f t="shared" si="105"/>
        <v>1.0738824572298447</v>
      </c>
      <c r="AY368" s="114">
        <f t="shared" si="105"/>
        <v>1.070327306548603</v>
      </c>
      <c r="AZ368" s="114">
        <f t="shared" si="105"/>
        <v>1.0646483340726951</v>
      </c>
      <c r="BA368" s="114">
        <f t="shared" si="105"/>
        <v>1.0212794078106722</v>
      </c>
      <c r="BB368" s="114">
        <f t="shared" si="105"/>
        <v>0.97540950407059046</v>
      </c>
      <c r="BC368" s="114">
        <f t="shared" si="105"/>
        <v>1.0676768259890679</v>
      </c>
      <c r="BD368" s="114">
        <f t="shared" si="105"/>
        <v>1.0481468728152679</v>
      </c>
      <c r="BE368" s="114">
        <f t="shared" si="105"/>
        <v>1.0170030779756858</v>
      </c>
      <c r="BF368" s="114">
        <f t="shared" si="105"/>
        <v>1.0310148883032424</v>
      </c>
      <c r="BG368" s="114">
        <f t="shared" si="105"/>
        <v>1.0276241663336461</v>
      </c>
      <c r="BH368" s="114">
        <f t="shared" si="105"/>
        <v>1.023878457103693</v>
      </c>
      <c r="BI368" s="114">
        <f t="shared" si="91"/>
        <v>1.0216292329544638</v>
      </c>
      <c r="BJ368" s="114">
        <f t="shared" si="81"/>
        <v>1.0379134855964569</v>
      </c>
    </row>
    <row r="369" spans="1:62" ht="15">
      <c r="A369" s="282" t="s">
        <v>246</v>
      </c>
      <c r="B369" s="282" t="s">
        <v>485</v>
      </c>
      <c r="C369" s="282" t="s">
        <v>639</v>
      </c>
      <c r="D369" s="282" t="s">
        <v>641</v>
      </c>
      <c r="E369" s="114">
        <f t="shared" si="74"/>
        <v>1</v>
      </c>
      <c r="F369" s="114">
        <f t="shared" si="74"/>
        <v>1.0185565932082041</v>
      </c>
      <c r="G369" s="114">
        <f t="shared" si="74"/>
        <v>1.057648460405449</v>
      </c>
      <c r="H369" s="114">
        <f t="shared" si="74"/>
        <v>1.0358043670755037</v>
      </c>
      <c r="I369" s="114">
        <f t="shared" ref="I369:BH369" si="106">1+I100/100</f>
        <v>1.0541664557116321</v>
      </c>
      <c r="J369" s="114">
        <f t="shared" si="106"/>
        <v>1.0903715648855947</v>
      </c>
      <c r="K369" s="114">
        <f t="shared" si="106"/>
        <v>1.0537384227069566</v>
      </c>
      <c r="L369" s="114">
        <f t="shared" si="106"/>
        <v>1.059775428581696</v>
      </c>
      <c r="M369" s="114">
        <f t="shared" si="106"/>
        <v>1.0659818324459849</v>
      </c>
      <c r="N369" s="114">
        <f t="shared" si="106"/>
        <v>1.0065543884657029</v>
      </c>
      <c r="O369" s="114">
        <f t="shared" si="106"/>
        <v>1.0362672094031047</v>
      </c>
      <c r="P369" s="114">
        <f t="shared" si="106"/>
        <v>1.0399500360693281</v>
      </c>
      <c r="Q369" s="114">
        <f t="shared" si="106"/>
        <v>1.0576230488242371</v>
      </c>
      <c r="R369" s="114">
        <f t="shared" si="106"/>
        <v>1.0786985250325136</v>
      </c>
      <c r="S369" s="114">
        <f t="shared" si="106"/>
        <v>0.9877235826876446</v>
      </c>
      <c r="T369" s="114">
        <f t="shared" si="106"/>
        <v>1.0213068176281657</v>
      </c>
      <c r="U369" s="114">
        <f t="shared" si="106"/>
        <v>1.1050069305651935</v>
      </c>
      <c r="V369" s="114">
        <f t="shared" si="106"/>
        <v>1.1038388909021146</v>
      </c>
      <c r="W369" s="114">
        <f t="shared" si="106"/>
        <v>1.1000570129305247</v>
      </c>
      <c r="X369" s="114">
        <f t="shared" si="106"/>
        <v>1.0466442081971716</v>
      </c>
      <c r="Y369" s="114">
        <f t="shared" si="106"/>
        <v>1.0066848079599346</v>
      </c>
      <c r="Z369" s="114">
        <f t="shared" si="106"/>
        <v>1.0253320223011324</v>
      </c>
      <c r="AA369" s="114">
        <f t="shared" si="106"/>
        <v>0.98608783568341896</v>
      </c>
      <c r="AB369" s="114">
        <f t="shared" si="106"/>
        <v>0.99075647691404922</v>
      </c>
      <c r="AC369" s="114">
        <f t="shared" si="106"/>
        <v>1.043456911936784</v>
      </c>
      <c r="AD369" s="114">
        <f t="shared" si="106"/>
        <v>1.041882336954387</v>
      </c>
      <c r="AE369" s="114">
        <f t="shared" si="106"/>
        <v>1.0072267685361658</v>
      </c>
      <c r="AF369" s="114">
        <f t="shared" si="106"/>
        <v>1.0603139002040312</v>
      </c>
      <c r="AG369" s="114">
        <f t="shared" si="106"/>
        <v>1.0460985268581418</v>
      </c>
      <c r="AH369" s="114">
        <f t="shared" si="106"/>
        <v>1.0432585275948789</v>
      </c>
      <c r="AI369" s="114">
        <f t="shared" si="106"/>
        <v>1.0009688039630751</v>
      </c>
      <c r="AJ369" s="114">
        <f t="shared" si="106"/>
        <v>1.0325203381900521</v>
      </c>
      <c r="AK369" s="114">
        <f t="shared" si="106"/>
        <v>1.056242958131699</v>
      </c>
      <c r="AL369" s="114">
        <f t="shared" si="106"/>
        <v>1.0623003203560266</v>
      </c>
      <c r="AM369" s="114">
        <f t="shared" si="106"/>
        <v>0.98696742819124283</v>
      </c>
      <c r="AN369" s="114">
        <f t="shared" si="106"/>
        <v>1.0406297611643527</v>
      </c>
      <c r="AO369" s="114">
        <f t="shared" si="106"/>
        <v>1.0359524972372158</v>
      </c>
      <c r="AP369" s="114">
        <f t="shared" si="106"/>
        <v>1.049937186080496</v>
      </c>
      <c r="AQ369" s="114">
        <f t="shared" si="106"/>
        <v>1.0290158541571777</v>
      </c>
      <c r="AR369" s="114">
        <f t="shared" si="106"/>
        <v>0.98110465106805889</v>
      </c>
      <c r="AS369" s="114">
        <f t="shared" si="106"/>
        <v>1.0574814817447076</v>
      </c>
      <c r="AT369" s="114">
        <f t="shared" si="106"/>
        <v>1.0272319327321382</v>
      </c>
      <c r="AU369" s="114">
        <f t="shared" si="106"/>
        <v>1.0375433786119939</v>
      </c>
      <c r="AV369" s="114">
        <f t="shared" si="106"/>
        <v>1.0454703805165395</v>
      </c>
      <c r="AW369" s="114">
        <f t="shared" si="106"/>
        <v>1.0623230296069099</v>
      </c>
      <c r="AX369" s="114">
        <f t="shared" si="106"/>
        <v>1.0605059922215976</v>
      </c>
      <c r="AY369" s="114">
        <f t="shared" si="106"/>
        <v>1.0656724355177587</v>
      </c>
      <c r="AZ369" s="114">
        <f t="shared" si="106"/>
        <v>1.0618832716678008</v>
      </c>
      <c r="BA369" s="114">
        <f t="shared" si="106"/>
        <v>1.0423160011009343</v>
      </c>
      <c r="BB369" s="114">
        <f t="shared" si="106"/>
        <v>0.97568372120119862</v>
      </c>
      <c r="BC369" s="114">
        <f t="shared" si="106"/>
        <v>1.0373114034433009</v>
      </c>
      <c r="BD369" s="114">
        <f t="shared" si="106"/>
        <v>1.0383569066207508</v>
      </c>
      <c r="BE369" s="114">
        <f t="shared" si="106"/>
        <v>1.0412868774866939</v>
      </c>
      <c r="BF369" s="114">
        <f t="shared" si="106"/>
        <v>1.0279155975746801</v>
      </c>
      <c r="BG369" s="114">
        <f t="shared" si="106"/>
        <v>1.0305808056214369</v>
      </c>
      <c r="BH369" s="114">
        <f t="shared" si="106"/>
        <v>1.0384007997093951</v>
      </c>
      <c r="BI369" s="114">
        <f t="shared" si="91"/>
        <v>1.0375214890971107</v>
      </c>
      <c r="BJ369" s="114">
        <f t="shared" si="81"/>
        <v>1.0478529790989262</v>
      </c>
    </row>
    <row r="370" spans="1:62" ht="15">
      <c r="A370" s="282" t="s">
        <v>247</v>
      </c>
      <c r="B370" s="282" t="s">
        <v>486</v>
      </c>
      <c r="C370" s="282" t="s">
        <v>639</v>
      </c>
      <c r="D370" s="282" t="s">
        <v>641</v>
      </c>
      <c r="E370" s="114">
        <f t="shared" si="74"/>
        <v>1</v>
      </c>
      <c r="F370" s="114">
        <f t="shared" si="74"/>
        <v>1.0022960296785652</v>
      </c>
      <c r="G370" s="114">
        <f t="shared" si="74"/>
        <v>1.0700152611070199</v>
      </c>
      <c r="H370" s="114">
        <f t="shared" si="74"/>
        <v>1.0326252344235336</v>
      </c>
      <c r="I370" s="114">
        <f t="shared" ref="I370:BI385" si="107">1+I101/100</f>
        <v>1.0353288356416248</v>
      </c>
      <c r="J370" s="114">
        <f t="shared" si="107"/>
        <v>1.0421567276996742</v>
      </c>
      <c r="K370" s="114">
        <f t="shared" si="107"/>
        <v>1.0274140796549602</v>
      </c>
      <c r="L370" s="114">
        <f t="shared" si="107"/>
        <v>1.0226195954936466</v>
      </c>
      <c r="M370" s="114">
        <f t="shared" si="107"/>
        <v>1.0297999125458073</v>
      </c>
      <c r="N370" s="114">
        <f t="shared" si="107"/>
        <v>1.0464302916448787</v>
      </c>
      <c r="O370" s="114">
        <f t="shared" si="107"/>
        <v>1.0434672426161844</v>
      </c>
      <c r="P370" s="114">
        <f t="shared" si="107"/>
        <v>1.0420951149663402</v>
      </c>
      <c r="Q370" s="114">
        <f t="shared" si="107"/>
        <v>1.0175402929170647</v>
      </c>
      <c r="R370" s="114">
        <f t="shared" si="107"/>
        <v>1.0296392033431296</v>
      </c>
      <c r="S370" s="114">
        <f t="shared" si="107"/>
        <v>1.0569781389541522</v>
      </c>
      <c r="T370" s="114">
        <f t="shared" si="107"/>
        <v>1.0212107140343403</v>
      </c>
      <c r="U370" s="114">
        <f t="shared" si="107"/>
        <v>1.0394794755989223</v>
      </c>
      <c r="V370" s="114">
        <f t="shared" si="107"/>
        <v>1.037835042219561</v>
      </c>
      <c r="W370" s="114">
        <f t="shared" si="107"/>
        <v>1.0238281592296572</v>
      </c>
      <c r="X370" s="114">
        <f t="shared" si="107"/>
        <v>1.0004199087147763</v>
      </c>
      <c r="Y370" s="114">
        <f t="shared" si="107"/>
        <v>0.9969404999360072</v>
      </c>
      <c r="Z370" s="114">
        <f t="shared" si="107"/>
        <v>1.0396487950486848</v>
      </c>
      <c r="AA370" s="114">
        <f t="shared" si="107"/>
        <v>1.0123209164364215</v>
      </c>
      <c r="AB370" s="114">
        <f t="shared" si="107"/>
        <v>1.0062587405943826</v>
      </c>
      <c r="AC370" s="114">
        <f t="shared" si="107"/>
        <v>1.0124101477321843</v>
      </c>
      <c r="AD370" s="114">
        <f t="shared" si="107"/>
        <v>1.0163885381376516</v>
      </c>
      <c r="AE370" s="114">
        <f t="shared" si="107"/>
        <v>1.030558039781579</v>
      </c>
      <c r="AF370" s="114">
        <f t="shared" si="107"/>
        <v>1.0330591858342637</v>
      </c>
      <c r="AG370" s="114">
        <f t="shared" si="107"/>
        <v>1.0115947790436617</v>
      </c>
      <c r="AH370" s="114">
        <f t="shared" si="107"/>
        <v>1.0203210929077129</v>
      </c>
      <c r="AI370" s="114">
        <f t="shared" si="107"/>
        <v>0.98887380930618929</v>
      </c>
      <c r="AJ370" s="114">
        <f t="shared" si="107"/>
        <v>1.0085036667278333</v>
      </c>
      <c r="AK370" s="114">
        <f t="shared" si="107"/>
        <v>0.99345445386696829</v>
      </c>
      <c r="AL370" s="114">
        <f t="shared" si="107"/>
        <v>1.0068448019558216</v>
      </c>
      <c r="AM370" s="114">
        <f t="shared" si="107"/>
        <v>1.0030953684959509</v>
      </c>
      <c r="AN370" s="114">
        <f t="shared" si="107"/>
        <v>1.047454343320013</v>
      </c>
      <c r="AO370" s="114">
        <f t="shared" si="107"/>
        <v>1.0543416725863062</v>
      </c>
      <c r="AP370" s="114">
        <f t="shared" si="107"/>
        <v>1.0437271234581125</v>
      </c>
      <c r="AQ370" s="114">
        <f t="shared" si="107"/>
        <v>1.0355340068104135</v>
      </c>
      <c r="AR370" s="114">
        <f t="shared" si="107"/>
        <v>1.0302268324329142</v>
      </c>
      <c r="AS370" s="114">
        <f t="shared" si="107"/>
        <v>1.0277745397721565</v>
      </c>
      <c r="AT370" s="114">
        <f t="shared" si="107"/>
        <v>1.0428268289000278</v>
      </c>
      <c r="AU370" s="114">
        <f t="shared" si="107"/>
        <v>1.0354295688838586</v>
      </c>
      <c r="AV370" s="114">
        <f t="shared" si="107"/>
        <v>1.0456607709798533</v>
      </c>
      <c r="AW370" s="114">
        <f t="shared" si="107"/>
        <v>1.0556020847644008</v>
      </c>
      <c r="AX370" s="114">
        <f t="shared" si="107"/>
        <v>1.0613674453298316</v>
      </c>
      <c r="AY370" s="114">
        <f t="shared" si="107"/>
        <v>1.0606506385989189</v>
      </c>
      <c r="AZ370" s="114">
        <f t="shared" si="107"/>
        <v>1.0668607450528982</v>
      </c>
      <c r="BA370" s="114">
        <f t="shared" si="107"/>
        <v>1.0602102022230566</v>
      </c>
      <c r="BB370" s="114">
        <f t="shared" si="107"/>
        <v>1.0426818968911931</v>
      </c>
      <c r="BC370" s="114">
        <f t="shared" si="107"/>
        <v>1.0568959714075594</v>
      </c>
      <c r="BD370" s="114">
        <f t="shared" si="107"/>
        <v>1.047389778929779</v>
      </c>
      <c r="BE370" s="114">
        <f t="shared" si="107"/>
        <v>1.0579721362304131</v>
      </c>
      <c r="BF370" s="114">
        <f t="shared" si="107"/>
        <v>1.0576979188164526</v>
      </c>
      <c r="BG370" s="114">
        <f t="shared" si="107"/>
        <v>1.0560780268655643</v>
      </c>
      <c r="BH370" s="114">
        <f t="shared" si="107"/>
        <v>1.0508849160029938</v>
      </c>
      <c r="BI370" s="114">
        <f t="shared" si="107"/>
        <v>1.0452136635433256</v>
      </c>
      <c r="BJ370" s="114">
        <f t="shared" si="81"/>
        <v>1.0525352681670315</v>
      </c>
    </row>
    <row r="371" spans="1:62" ht="15">
      <c r="A371" s="282" t="s">
        <v>248</v>
      </c>
      <c r="B371" s="282" t="s">
        <v>487</v>
      </c>
      <c r="C371" s="282" t="s">
        <v>639</v>
      </c>
      <c r="D371" s="282" t="s">
        <v>641</v>
      </c>
      <c r="E371" s="114">
        <f t="shared" si="74"/>
        <v>1</v>
      </c>
      <c r="F371" s="114">
        <f t="shared" si="74"/>
        <v>1</v>
      </c>
      <c r="G371" s="114">
        <f t="shared" si="74"/>
        <v>1</v>
      </c>
      <c r="H371" s="114">
        <f t="shared" si="74"/>
        <v>1</v>
      </c>
      <c r="I371" s="114">
        <f t="shared" ref="I371:BH371" si="108">1+I102/100</f>
        <v>1</v>
      </c>
      <c r="J371" s="114">
        <f t="shared" si="108"/>
        <v>1</v>
      </c>
      <c r="K371" s="114">
        <f t="shared" si="108"/>
        <v>1</v>
      </c>
      <c r="L371" s="114">
        <f t="shared" si="108"/>
        <v>1</v>
      </c>
      <c r="M371" s="114">
        <f t="shared" si="108"/>
        <v>1</v>
      </c>
      <c r="N371" s="114">
        <f t="shared" si="108"/>
        <v>1</v>
      </c>
      <c r="O371" s="114">
        <f t="shared" si="108"/>
        <v>1</v>
      </c>
      <c r="P371" s="114">
        <f t="shared" si="108"/>
        <v>1</v>
      </c>
      <c r="Q371" s="114">
        <f t="shared" si="108"/>
        <v>1</v>
      </c>
      <c r="R371" s="114">
        <f t="shared" si="108"/>
        <v>1</v>
      </c>
      <c r="S371" s="114">
        <f t="shared" si="108"/>
        <v>1</v>
      </c>
      <c r="T371" s="114">
        <f t="shared" si="108"/>
        <v>1</v>
      </c>
      <c r="U371" s="114">
        <f t="shared" si="108"/>
        <v>1</v>
      </c>
      <c r="V371" s="114">
        <f t="shared" si="108"/>
        <v>1</v>
      </c>
      <c r="W371" s="114">
        <f t="shared" si="108"/>
        <v>1</v>
      </c>
      <c r="X371" s="114">
        <f t="shared" si="108"/>
        <v>1</v>
      </c>
      <c r="Y371" s="114">
        <f t="shared" si="108"/>
        <v>1</v>
      </c>
      <c r="Z371" s="114">
        <f t="shared" si="108"/>
        <v>1</v>
      </c>
      <c r="AA371" s="114">
        <f t="shared" si="108"/>
        <v>1</v>
      </c>
      <c r="AB371" s="114">
        <f t="shared" si="108"/>
        <v>1</v>
      </c>
      <c r="AC371" s="114">
        <f t="shared" si="108"/>
        <v>1</v>
      </c>
      <c r="AD371" s="114">
        <f t="shared" si="108"/>
        <v>1</v>
      </c>
      <c r="AE371" s="114">
        <f t="shared" si="108"/>
        <v>1</v>
      </c>
      <c r="AF371" s="114">
        <f t="shared" si="108"/>
        <v>1</v>
      </c>
      <c r="AG371" s="114">
        <f t="shared" si="108"/>
        <v>1</v>
      </c>
      <c r="AH371" s="114">
        <f t="shared" si="108"/>
        <v>1</v>
      </c>
      <c r="AI371" s="114">
        <f t="shared" si="108"/>
        <v>1</v>
      </c>
      <c r="AJ371" s="114">
        <f t="shared" si="108"/>
        <v>1</v>
      </c>
      <c r="AK371" s="114">
        <f t="shared" si="108"/>
        <v>1</v>
      </c>
      <c r="AL371" s="114">
        <f t="shared" si="108"/>
        <v>1</v>
      </c>
      <c r="AM371" s="114">
        <f t="shared" si="108"/>
        <v>1</v>
      </c>
      <c r="AN371" s="114">
        <f t="shared" si="108"/>
        <v>1</v>
      </c>
      <c r="AO371" s="114">
        <f t="shared" si="108"/>
        <v>1.0587369825272273</v>
      </c>
      <c r="AP371" s="114">
        <f t="shared" si="108"/>
        <v>1.0664547410712437</v>
      </c>
      <c r="AQ371" s="114">
        <f t="shared" si="108"/>
        <v>1.0186188090885187</v>
      </c>
      <c r="AR371" s="114">
        <f t="shared" si="108"/>
        <v>0.99064500007927492</v>
      </c>
      <c r="AS371" s="114">
        <f t="shared" si="108"/>
        <v>1.0375652268710565</v>
      </c>
      <c r="AT371" s="114">
        <f t="shared" si="108"/>
        <v>1.0343440435849678</v>
      </c>
      <c r="AU371" s="114">
        <f t="shared" si="108"/>
        <v>1.0524647452578568</v>
      </c>
      <c r="AV371" s="114">
        <f t="shared" si="108"/>
        <v>1.0555790705395636</v>
      </c>
      <c r="AW371" s="114">
        <f t="shared" si="108"/>
        <v>1.0408281067157483</v>
      </c>
      <c r="AX371" s="114">
        <f t="shared" si="108"/>
        <v>1.0416370179629677</v>
      </c>
      <c r="AY371" s="114">
        <f t="shared" si="108"/>
        <v>1.0478526083296018</v>
      </c>
      <c r="AZ371" s="114">
        <f t="shared" si="108"/>
        <v>1.0515000495436617</v>
      </c>
      <c r="BA371" s="114">
        <f t="shared" si="108"/>
        <v>1.0205336552301756</v>
      </c>
      <c r="BB371" s="114">
        <f t="shared" si="108"/>
        <v>0.92616216987295841</v>
      </c>
      <c r="BC371" s="114">
        <f t="shared" si="108"/>
        <v>0.98579558676316514</v>
      </c>
      <c r="BD371" s="114">
        <f t="shared" si="108"/>
        <v>0.99674032909619326</v>
      </c>
      <c r="BE371" s="114">
        <f t="shared" si="108"/>
        <v>0.97755305339167586</v>
      </c>
      <c r="BF371" s="114">
        <f t="shared" si="108"/>
        <v>0.99351965345565385</v>
      </c>
      <c r="BG371" s="114">
        <f t="shared" si="108"/>
        <v>0.99903823738191466</v>
      </c>
      <c r="BH371" s="114">
        <f t="shared" si="108"/>
        <v>1.0234734962654297</v>
      </c>
      <c r="BI371" s="114">
        <f t="shared" si="107"/>
        <v>1.0316541782424224</v>
      </c>
      <c r="BJ371" s="114">
        <f t="shared" si="81"/>
        <v>1.0277828266103268</v>
      </c>
    </row>
    <row r="372" spans="1:62" ht="15">
      <c r="A372" s="282" t="s">
        <v>249</v>
      </c>
      <c r="B372" s="282" t="s">
        <v>488</v>
      </c>
      <c r="C372" s="282" t="s">
        <v>639</v>
      </c>
      <c r="D372" s="282" t="s">
        <v>641</v>
      </c>
      <c r="E372" s="114">
        <f t="shared" si="74"/>
        <v>1</v>
      </c>
      <c r="F372" s="114">
        <f t="shared" si="74"/>
        <v>1</v>
      </c>
      <c r="G372" s="114">
        <f t="shared" si="74"/>
        <v>1</v>
      </c>
      <c r="H372" s="114">
        <f t="shared" si="74"/>
        <v>1</v>
      </c>
      <c r="I372" s="114">
        <f t="shared" ref="I372:BH372" si="109">1+I103/100</f>
        <v>1</v>
      </c>
      <c r="J372" s="114">
        <f t="shared" si="109"/>
        <v>1</v>
      </c>
      <c r="K372" s="114">
        <f t="shared" si="109"/>
        <v>1</v>
      </c>
      <c r="L372" s="114">
        <f t="shared" si="109"/>
        <v>1</v>
      </c>
      <c r="M372" s="114">
        <f t="shared" si="109"/>
        <v>1</v>
      </c>
      <c r="N372" s="114">
        <f t="shared" si="109"/>
        <v>1</v>
      </c>
      <c r="O372" s="114">
        <f t="shared" si="109"/>
        <v>1</v>
      </c>
      <c r="P372" s="114">
        <f t="shared" si="109"/>
        <v>1</v>
      </c>
      <c r="Q372" s="114">
        <f t="shared" si="109"/>
        <v>1</v>
      </c>
      <c r="R372" s="114">
        <f t="shared" si="109"/>
        <v>1</v>
      </c>
      <c r="S372" s="114">
        <f t="shared" si="109"/>
        <v>1</v>
      </c>
      <c r="T372" s="114">
        <f t="shared" si="109"/>
        <v>1</v>
      </c>
      <c r="U372" s="114">
        <f t="shared" si="109"/>
        <v>1</v>
      </c>
      <c r="V372" s="114">
        <f t="shared" si="109"/>
        <v>1</v>
      </c>
      <c r="W372" s="114">
        <f t="shared" si="109"/>
        <v>1</v>
      </c>
      <c r="X372" s="114">
        <f t="shared" si="109"/>
        <v>1</v>
      </c>
      <c r="Y372" s="114">
        <f t="shared" si="109"/>
        <v>1</v>
      </c>
      <c r="Z372" s="114">
        <f t="shared" si="109"/>
        <v>1</v>
      </c>
      <c r="AA372" s="114">
        <f t="shared" si="109"/>
        <v>1</v>
      </c>
      <c r="AB372" s="114">
        <f t="shared" si="109"/>
        <v>1</v>
      </c>
      <c r="AC372" s="114">
        <f t="shared" si="109"/>
        <v>1</v>
      </c>
      <c r="AD372" s="114">
        <f t="shared" si="109"/>
        <v>1</v>
      </c>
      <c r="AE372" s="114">
        <f t="shared" si="109"/>
        <v>1</v>
      </c>
      <c r="AF372" s="114">
        <f t="shared" si="109"/>
        <v>1</v>
      </c>
      <c r="AG372" s="114">
        <f t="shared" si="109"/>
        <v>1</v>
      </c>
      <c r="AH372" s="114">
        <f t="shared" si="109"/>
        <v>1</v>
      </c>
      <c r="AI372" s="114">
        <f t="shared" si="109"/>
        <v>1</v>
      </c>
      <c r="AJ372" s="114">
        <f t="shared" si="109"/>
        <v>1</v>
      </c>
      <c r="AK372" s="114">
        <f t="shared" si="109"/>
        <v>1</v>
      </c>
      <c r="AL372" s="114">
        <f t="shared" si="109"/>
        <v>1</v>
      </c>
      <c r="AM372" s="114">
        <f t="shared" si="109"/>
        <v>1</v>
      </c>
      <c r="AN372" s="114">
        <f t="shared" si="109"/>
        <v>1</v>
      </c>
      <c r="AO372" s="114">
        <f t="shared" si="109"/>
        <v>1</v>
      </c>
      <c r="AP372" s="114">
        <f t="shared" si="109"/>
        <v>1.0270471342634906</v>
      </c>
      <c r="AQ372" s="114">
        <f t="shared" si="109"/>
        <v>1.0218184095766374</v>
      </c>
      <c r="AR372" s="114">
        <f t="shared" si="109"/>
        <v>1.0271024735082646</v>
      </c>
      <c r="AS372" s="114">
        <f t="shared" si="109"/>
        <v>1.0087005979468144</v>
      </c>
      <c r="AT372" s="114">
        <f t="shared" si="109"/>
        <v>0.98955625107512057</v>
      </c>
      <c r="AU372" s="114">
        <f t="shared" si="109"/>
        <v>0.99748535661062288</v>
      </c>
      <c r="AV372" s="114">
        <f t="shared" si="109"/>
        <v>1.0036380034852912</v>
      </c>
      <c r="AW372" s="114">
        <f t="shared" si="109"/>
        <v>0.96477111834024143</v>
      </c>
      <c r="AX372" s="114">
        <f t="shared" si="109"/>
        <v>1.0180501122760435</v>
      </c>
      <c r="AY372" s="114">
        <f t="shared" si="109"/>
        <v>1.0224922160032366</v>
      </c>
      <c r="AZ372" s="114">
        <f t="shared" si="109"/>
        <v>1.0334327901461251</v>
      </c>
      <c r="BA372" s="114">
        <f t="shared" si="109"/>
        <v>1.0084394432928634</v>
      </c>
      <c r="BB372" s="114">
        <f t="shared" si="109"/>
        <v>1.0308324768756423</v>
      </c>
      <c r="BC372" s="114">
        <f t="shared" si="109"/>
        <v>0.94502207662726112</v>
      </c>
      <c r="BD372" s="114">
        <f t="shared" si="109"/>
        <v>1.0552373775433308</v>
      </c>
      <c r="BE372" s="114">
        <f t="shared" si="109"/>
        <v>1.0288509605084626</v>
      </c>
      <c r="BF372" s="114">
        <f t="shared" si="109"/>
        <v>1.0423405289095578</v>
      </c>
      <c r="BG372" s="114">
        <f t="shared" si="109"/>
        <v>1.0281014849836854</v>
      </c>
      <c r="BH372" s="114">
        <f t="shared" si="109"/>
        <v>1.0121121834315692</v>
      </c>
      <c r="BI372" s="114">
        <f t="shared" si="107"/>
        <v>1.0145270702675029</v>
      </c>
      <c r="BJ372" s="114">
        <f t="shared" si="81"/>
        <v>1.0117327950545638</v>
      </c>
    </row>
    <row r="373" spans="1:62" ht="15">
      <c r="A373" s="282" t="s">
        <v>250</v>
      </c>
      <c r="B373" s="282" t="s">
        <v>489</v>
      </c>
      <c r="C373" s="282" t="s">
        <v>639</v>
      </c>
      <c r="D373" s="282" t="s">
        <v>641</v>
      </c>
      <c r="E373" s="114">
        <f t="shared" si="74"/>
        <v>1</v>
      </c>
      <c r="F373" s="114">
        <f t="shared" si="74"/>
        <v>1</v>
      </c>
      <c r="G373" s="114">
        <f t="shared" si="74"/>
        <v>1</v>
      </c>
      <c r="H373" s="114">
        <f t="shared" si="74"/>
        <v>1</v>
      </c>
      <c r="I373" s="114">
        <f t="shared" ref="I373:BH373" si="110">1+I104/100</f>
        <v>1</v>
      </c>
      <c r="J373" s="114">
        <f t="shared" si="110"/>
        <v>1</v>
      </c>
      <c r="K373" s="114">
        <f t="shared" si="110"/>
        <v>1</v>
      </c>
      <c r="L373" s="114">
        <f t="shared" si="110"/>
        <v>1</v>
      </c>
      <c r="M373" s="114">
        <f t="shared" si="110"/>
        <v>1</v>
      </c>
      <c r="N373" s="114">
        <f t="shared" si="110"/>
        <v>1</v>
      </c>
      <c r="O373" s="114">
        <f t="shared" si="110"/>
        <v>1</v>
      </c>
      <c r="P373" s="114">
        <f t="shared" si="110"/>
        <v>1</v>
      </c>
      <c r="Q373" s="114">
        <f t="shared" si="110"/>
        <v>1</v>
      </c>
      <c r="R373" s="114">
        <f t="shared" si="110"/>
        <v>1</v>
      </c>
      <c r="S373" s="114">
        <f t="shared" si="110"/>
        <v>1</v>
      </c>
      <c r="T373" s="114">
        <f t="shared" si="110"/>
        <v>1</v>
      </c>
      <c r="U373" s="114">
        <f t="shared" si="110"/>
        <v>1</v>
      </c>
      <c r="V373" s="114">
        <f t="shared" si="110"/>
        <v>1</v>
      </c>
      <c r="W373" s="114">
        <f t="shared" si="110"/>
        <v>1</v>
      </c>
      <c r="X373" s="114">
        <f t="shared" si="110"/>
        <v>1</v>
      </c>
      <c r="Y373" s="114">
        <f t="shared" si="110"/>
        <v>1</v>
      </c>
      <c r="Z373" s="114">
        <f t="shared" si="110"/>
        <v>1</v>
      </c>
      <c r="AA373" s="114">
        <f t="shared" si="110"/>
        <v>1</v>
      </c>
      <c r="AB373" s="114">
        <f t="shared" si="110"/>
        <v>1</v>
      </c>
      <c r="AC373" s="114">
        <f t="shared" si="110"/>
        <v>1</v>
      </c>
      <c r="AD373" s="114">
        <f t="shared" si="110"/>
        <v>1</v>
      </c>
      <c r="AE373" s="114">
        <f t="shared" si="110"/>
        <v>1</v>
      </c>
      <c r="AF373" s="114">
        <f t="shared" si="110"/>
        <v>1</v>
      </c>
      <c r="AG373" s="114">
        <f t="shared" si="110"/>
        <v>1</v>
      </c>
      <c r="AH373" s="114">
        <f t="shared" si="110"/>
        <v>1</v>
      </c>
      <c r="AI373" s="114">
        <f t="shared" si="110"/>
        <v>1</v>
      </c>
      <c r="AJ373" s="114">
        <f t="shared" si="110"/>
        <v>1</v>
      </c>
      <c r="AK373" s="114">
        <f t="shared" si="110"/>
        <v>0.96935819655035105</v>
      </c>
      <c r="AL373" s="114">
        <f t="shared" si="110"/>
        <v>0.99423891482357685</v>
      </c>
      <c r="AM373" s="114">
        <f t="shared" si="110"/>
        <v>1.029471545571609</v>
      </c>
      <c r="AN373" s="114">
        <f t="shared" si="110"/>
        <v>1.0148952547490109</v>
      </c>
      <c r="AO373" s="114">
        <f t="shared" si="110"/>
        <v>1.0001415478200466</v>
      </c>
      <c r="AP373" s="114">
        <f t="shared" si="110"/>
        <v>1.0334016358740099</v>
      </c>
      <c r="AQ373" s="114">
        <f t="shared" si="110"/>
        <v>1.0423584773746373</v>
      </c>
      <c r="AR373" s="114">
        <f t="shared" si="110"/>
        <v>1.0318689635377818</v>
      </c>
      <c r="AS373" s="114">
        <f t="shared" si="110"/>
        <v>1.0420917993168026</v>
      </c>
      <c r="AT373" s="114">
        <f t="shared" si="110"/>
        <v>1.0384051044492444</v>
      </c>
      <c r="AU373" s="114">
        <f t="shared" si="110"/>
        <v>1.0452820591561887</v>
      </c>
      <c r="AV373" s="114">
        <f t="shared" si="110"/>
        <v>1.0384861966173757</v>
      </c>
      <c r="AW373" s="114">
        <f t="shared" si="110"/>
        <v>1.0500491802393572</v>
      </c>
      <c r="AX373" s="114">
        <f t="shared" si="110"/>
        <v>1.0438821517434067</v>
      </c>
      <c r="AY373" s="114">
        <f t="shared" si="110"/>
        <v>1.0385117296702238</v>
      </c>
      <c r="AZ373" s="114">
        <f t="shared" si="110"/>
        <v>1.0043476163863991</v>
      </c>
      <c r="BA373" s="114">
        <f t="shared" si="110"/>
        <v>1.0085551303744702</v>
      </c>
      <c r="BB373" s="114">
        <f t="shared" si="110"/>
        <v>0.93400025939739284</v>
      </c>
      <c r="BC373" s="114">
        <f t="shared" si="110"/>
        <v>1.0068237815140755</v>
      </c>
      <c r="BD373" s="114">
        <f t="shared" si="110"/>
        <v>1.0166191673713909</v>
      </c>
      <c r="BE373" s="114">
        <f t="shared" si="110"/>
        <v>0.98356220101180891</v>
      </c>
      <c r="BF373" s="114">
        <f t="shared" si="110"/>
        <v>1.0209621670829425</v>
      </c>
      <c r="BG373" s="114">
        <f t="shared" si="110"/>
        <v>1.04227733352998</v>
      </c>
      <c r="BH373" s="114">
        <f t="shared" si="110"/>
        <v>1.0336714517536103</v>
      </c>
      <c r="BI373" s="114">
        <f t="shared" si="107"/>
        <v>1.0221318749036379</v>
      </c>
      <c r="BJ373" s="114">
        <f t="shared" si="81"/>
        <v>1.0398871036965851</v>
      </c>
    </row>
    <row r="374" spans="1:62" ht="15">
      <c r="A374" s="282" t="s">
        <v>1254</v>
      </c>
      <c r="B374" s="282" t="s">
        <v>1255</v>
      </c>
      <c r="C374" s="282" t="s">
        <v>639</v>
      </c>
      <c r="D374" s="282" t="s">
        <v>641</v>
      </c>
      <c r="E374" s="114">
        <f t="shared" si="74"/>
        <v>1</v>
      </c>
      <c r="F374" s="114">
        <f t="shared" si="74"/>
        <v>1.0249095958758905</v>
      </c>
      <c r="G374" s="114">
        <f t="shared" si="74"/>
        <v>1.0374770965789544</v>
      </c>
      <c r="H374" s="114">
        <f t="shared" si="74"/>
        <v>1.0467863931880208</v>
      </c>
      <c r="I374" s="114">
        <f t="shared" ref="I374:BH374" si="111">1+I105/100</f>
        <v>1.0779503372061483</v>
      </c>
      <c r="J374" s="114">
        <f t="shared" si="111"/>
        <v>1.0561434231221616</v>
      </c>
      <c r="K374" s="114">
        <f t="shared" si="111"/>
        <v>1.0495779476062435</v>
      </c>
      <c r="L374" s="114">
        <f t="shared" si="111"/>
        <v>1.0453682466718852</v>
      </c>
      <c r="M374" s="114">
        <f t="shared" si="111"/>
        <v>1.0687734060935776</v>
      </c>
      <c r="N374" s="114">
        <f t="shared" si="111"/>
        <v>1.0743199957852452</v>
      </c>
      <c r="O374" s="114">
        <f t="shared" si="111"/>
        <v>1.0748861361900346</v>
      </c>
      <c r="P374" s="114">
        <f t="shared" si="111"/>
        <v>1.0637124650965293</v>
      </c>
      <c r="Q374" s="114">
        <f t="shared" si="111"/>
        <v>1.068196884383531</v>
      </c>
      <c r="R374" s="114">
        <f t="shared" si="111"/>
        <v>1.0752000464875482</v>
      </c>
      <c r="S374" s="114">
        <f t="shared" si="111"/>
        <v>1.0586210505690858</v>
      </c>
      <c r="T374" s="114">
        <f t="shared" si="111"/>
        <v>1.0427738425871871</v>
      </c>
      <c r="U374" s="114">
        <f t="shared" si="111"/>
        <v>1.0678691772635709</v>
      </c>
      <c r="V374" s="114">
        <f t="shared" si="111"/>
        <v>1.042376964187248</v>
      </c>
      <c r="W374" s="114">
        <f t="shared" si="111"/>
        <v>1.0315792408551379</v>
      </c>
      <c r="X374" s="114">
        <f t="shared" si="111"/>
        <v>1.0424415541097203</v>
      </c>
      <c r="Y374" s="114">
        <f t="shared" si="111"/>
        <v>1.0414895631080239</v>
      </c>
      <c r="Z374" s="114">
        <f t="shared" si="111"/>
        <v>1.0185982821098167</v>
      </c>
      <c r="AA374" s="114">
        <f t="shared" si="111"/>
        <v>1.0241416764566393</v>
      </c>
      <c r="AB374" s="114">
        <f t="shared" si="111"/>
        <v>1.0106184912219414</v>
      </c>
      <c r="AC374" s="114">
        <f t="shared" si="111"/>
        <v>1.0451400987513109</v>
      </c>
      <c r="AD374" s="114">
        <f t="shared" si="111"/>
        <v>1.042793443978455</v>
      </c>
      <c r="AE374" s="114">
        <f t="shared" si="111"/>
        <v>1.0422500347361618</v>
      </c>
      <c r="AF374" s="114">
        <f t="shared" si="111"/>
        <v>1.0479506584275522</v>
      </c>
      <c r="AG374" s="114">
        <f t="shared" si="111"/>
        <v>1.0362544903977962</v>
      </c>
      <c r="AH374" s="114">
        <f t="shared" si="111"/>
        <v>1.028256732032677</v>
      </c>
      <c r="AI374" s="114">
        <f t="shared" si="111"/>
        <v>1.020451757741899</v>
      </c>
      <c r="AJ374" s="114">
        <f t="shared" si="111"/>
        <v>1.01071531891172</v>
      </c>
      <c r="AK374" s="114">
        <f t="shared" si="111"/>
        <v>1.0098703546267271</v>
      </c>
      <c r="AL374" s="114">
        <f t="shared" si="111"/>
        <v>1.0305646020430954</v>
      </c>
      <c r="AM374" s="114">
        <f t="shared" si="111"/>
        <v>1.0261859552239629</v>
      </c>
      <c r="AN374" s="114">
        <f t="shared" si="111"/>
        <v>1.0371317676959939</v>
      </c>
      <c r="AO374" s="114">
        <f t="shared" si="111"/>
        <v>1.0487024170516963</v>
      </c>
      <c r="AP374" s="114">
        <f t="shared" si="111"/>
        <v>1.0503507317212546</v>
      </c>
      <c r="AQ374" s="114">
        <f t="shared" si="111"/>
        <v>1.0197206166739534</v>
      </c>
      <c r="AR374" s="114">
        <f t="shared" si="111"/>
        <v>1.0313849434840245</v>
      </c>
      <c r="AS374" s="114">
        <f t="shared" si="111"/>
        <v>1.0561958893911798</v>
      </c>
      <c r="AT374" s="114">
        <f t="shared" si="111"/>
        <v>1.0326806000628592</v>
      </c>
      <c r="AU374" s="114">
        <f t="shared" si="111"/>
        <v>1.0411216050737351</v>
      </c>
      <c r="AV374" s="114">
        <f t="shared" si="111"/>
        <v>1.0535494008214072</v>
      </c>
      <c r="AW374" s="114">
        <f t="shared" si="111"/>
        <v>1.0767527675338997</v>
      </c>
      <c r="AX374" s="114">
        <f t="shared" si="111"/>
        <v>1.0698995211939661</v>
      </c>
      <c r="AY374" s="114">
        <f t="shared" si="111"/>
        <v>1.0802767548174432</v>
      </c>
      <c r="AZ374" s="114">
        <f t="shared" si="111"/>
        <v>1.086856980717658</v>
      </c>
      <c r="BA374" s="114">
        <f t="shared" si="111"/>
        <v>1.0562960301274469</v>
      </c>
      <c r="BB374" s="114">
        <f t="shared" si="111"/>
        <v>1.0206382273603123</v>
      </c>
      <c r="BC374" s="114">
        <f t="shared" si="111"/>
        <v>1.0745774403637056</v>
      </c>
      <c r="BD374" s="114">
        <f t="shared" si="111"/>
        <v>1.0618472988286278</v>
      </c>
      <c r="BE374" s="114">
        <f t="shared" si="111"/>
        <v>1.0501105719718424</v>
      </c>
      <c r="BF374" s="114">
        <f t="shared" si="111"/>
        <v>1.0497840362754918</v>
      </c>
      <c r="BG374" s="114">
        <f t="shared" si="111"/>
        <v>1.0426863496508525</v>
      </c>
      <c r="BH374" s="114">
        <f t="shared" si="111"/>
        <v>1.0383852733440493</v>
      </c>
      <c r="BI374" s="114">
        <f t="shared" si="107"/>
        <v>1.04087308381194</v>
      </c>
      <c r="BJ374" s="114">
        <f t="shared" si="81"/>
        <v>1.0486996267457451</v>
      </c>
    </row>
    <row r="375" spans="1:62" ht="15">
      <c r="A375" s="282" t="s">
        <v>1256</v>
      </c>
      <c r="B375" s="282" t="s">
        <v>1257</v>
      </c>
      <c r="C375" s="282" t="s">
        <v>639</v>
      </c>
      <c r="D375" s="282" t="s">
        <v>641</v>
      </c>
      <c r="E375" s="114">
        <f t="shared" si="74"/>
        <v>1</v>
      </c>
      <c r="F375" s="114">
        <f t="shared" si="74"/>
        <v>1.0234595472326888</v>
      </c>
      <c r="G375" s="114">
        <f t="shared" si="74"/>
        <v>1.039501945277701</v>
      </c>
      <c r="H375" s="114">
        <f t="shared" si="74"/>
        <v>1.0474482569536356</v>
      </c>
      <c r="I375" s="114">
        <f t="shared" ref="I375:BH375" si="112">1+I106/100</f>
        <v>1.0746620346042208</v>
      </c>
      <c r="J375" s="114">
        <f t="shared" si="112"/>
        <v>1.0551436415577369</v>
      </c>
      <c r="K375" s="114">
        <f t="shared" si="112"/>
        <v>1.0450402498339202</v>
      </c>
      <c r="L375" s="114">
        <f t="shared" si="112"/>
        <v>1.0368203056821275</v>
      </c>
      <c r="M375" s="114">
        <f t="shared" si="112"/>
        <v>1.0656352046315485</v>
      </c>
      <c r="N375" s="114">
        <f t="shared" si="112"/>
        <v>1.0764701081047852</v>
      </c>
      <c r="O375" s="114">
        <f t="shared" si="112"/>
        <v>1.0787661596680729</v>
      </c>
      <c r="P375" s="114">
        <f t="shared" si="112"/>
        <v>1.0640094424238433</v>
      </c>
      <c r="Q375" s="114">
        <f t="shared" si="112"/>
        <v>1.0628104981777537</v>
      </c>
      <c r="R375" s="114">
        <f t="shared" si="112"/>
        <v>1.0720580831507183</v>
      </c>
      <c r="S375" s="114">
        <f t="shared" si="112"/>
        <v>1.0603626357334011</v>
      </c>
      <c r="T375" s="114">
        <f t="shared" si="112"/>
        <v>1.0376306255618482</v>
      </c>
      <c r="U375" s="114">
        <f t="shared" si="112"/>
        <v>1.0669351951170967</v>
      </c>
      <c r="V375" s="114">
        <f t="shared" si="112"/>
        <v>1.0425757125980422</v>
      </c>
      <c r="W375" s="114">
        <f t="shared" si="112"/>
        <v>1.0291990711210051</v>
      </c>
      <c r="X375" s="114">
        <f t="shared" si="112"/>
        <v>1.0418523493746612</v>
      </c>
      <c r="Y375" s="114">
        <f t="shared" si="112"/>
        <v>1.0405477053619978</v>
      </c>
      <c r="Z375" s="114">
        <f t="shared" si="112"/>
        <v>1.0159577306851897</v>
      </c>
      <c r="AA375" s="114">
        <f t="shared" si="112"/>
        <v>1.0233933161523379</v>
      </c>
      <c r="AB375" s="114">
        <f t="shared" si="112"/>
        <v>1.0098860776088256</v>
      </c>
      <c r="AC375" s="114">
        <f t="shared" si="112"/>
        <v>1.0423966813174288</v>
      </c>
      <c r="AD375" s="114">
        <f t="shared" si="112"/>
        <v>1.0432502318845138</v>
      </c>
      <c r="AE375" s="114">
        <f t="shared" si="112"/>
        <v>1.0391238676899048</v>
      </c>
      <c r="AF375" s="114">
        <f t="shared" si="112"/>
        <v>1.0441252829800194</v>
      </c>
      <c r="AG375" s="114">
        <f t="shared" si="112"/>
        <v>1.0368266522677281</v>
      </c>
      <c r="AH375" s="114">
        <f t="shared" si="112"/>
        <v>1.0288913132859681</v>
      </c>
      <c r="AI375" s="114">
        <f t="shared" si="112"/>
        <v>1.0216778990289508</v>
      </c>
      <c r="AJ375" s="114">
        <f t="shared" si="112"/>
        <v>1.0109072452798691</v>
      </c>
      <c r="AK375" s="114">
        <f t="shared" si="112"/>
        <v>1.00979330642831</v>
      </c>
      <c r="AL375" s="114">
        <f t="shared" si="112"/>
        <v>1.0295952958967272</v>
      </c>
      <c r="AM375" s="114">
        <f t="shared" si="112"/>
        <v>1.0253380359033593</v>
      </c>
      <c r="AN375" s="114">
        <f t="shared" si="112"/>
        <v>1.036819267264216</v>
      </c>
      <c r="AO375" s="114">
        <f t="shared" si="112"/>
        <v>1.0487827190737782</v>
      </c>
      <c r="AP375" s="114">
        <f t="shared" si="112"/>
        <v>1.0492049431303165</v>
      </c>
      <c r="AQ375" s="114">
        <f t="shared" si="112"/>
        <v>1.0205494652115359</v>
      </c>
      <c r="AR375" s="114">
        <f t="shared" si="112"/>
        <v>1.0312424067306403</v>
      </c>
      <c r="AS375" s="114">
        <f t="shared" si="112"/>
        <v>1.0551385535224587</v>
      </c>
      <c r="AT375" s="114">
        <f t="shared" si="112"/>
        <v>1.033258488936184</v>
      </c>
      <c r="AU375" s="114">
        <f t="shared" si="112"/>
        <v>1.0406597253155356</v>
      </c>
      <c r="AV375" s="114">
        <f t="shared" si="112"/>
        <v>1.0537709504208974</v>
      </c>
      <c r="AW375" s="114">
        <f t="shared" si="112"/>
        <v>1.0795692943223882</v>
      </c>
      <c r="AX375" s="114">
        <f t="shared" si="112"/>
        <v>1.0691096783218881</v>
      </c>
      <c r="AY375" s="114">
        <f t="shared" si="112"/>
        <v>1.079502844284645</v>
      </c>
      <c r="AZ375" s="114">
        <f t="shared" si="112"/>
        <v>1.0855278502332493</v>
      </c>
      <c r="BA375" s="114">
        <f t="shared" si="112"/>
        <v>1.0560469222719622</v>
      </c>
      <c r="BB375" s="114">
        <f t="shared" si="112"/>
        <v>1.0224942478778374</v>
      </c>
      <c r="BC375" s="114">
        <f t="shared" si="112"/>
        <v>1.0736879821712866</v>
      </c>
      <c r="BD375" s="114">
        <f t="shared" si="112"/>
        <v>1.060836777982834</v>
      </c>
      <c r="BE375" s="114">
        <f t="shared" si="112"/>
        <v>1.050241724285923</v>
      </c>
      <c r="BF375" s="114">
        <f t="shared" si="112"/>
        <v>1.0501943551246669</v>
      </c>
      <c r="BG375" s="114">
        <f t="shared" si="112"/>
        <v>1.0436338604344004</v>
      </c>
      <c r="BH375" s="114">
        <f t="shared" si="112"/>
        <v>1.0384447384210025</v>
      </c>
      <c r="BI375" s="114">
        <f t="shared" si="107"/>
        <v>1.0401314838185798</v>
      </c>
      <c r="BJ375" s="114">
        <f t="shared" si="81"/>
        <v>1.0483940100249749</v>
      </c>
    </row>
    <row r="376" spans="1:62" ht="15">
      <c r="A376" s="282" t="s">
        <v>1258</v>
      </c>
      <c r="B376" s="282" t="s">
        <v>1259</v>
      </c>
      <c r="C376" s="282" t="s">
        <v>639</v>
      </c>
      <c r="D376" s="282" t="s">
        <v>641</v>
      </c>
      <c r="E376" s="114">
        <f t="shared" si="74"/>
        <v>1</v>
      </c>
      <c r="F376" s="114">
        <f t="shared" si="74"/>
        <v>1.0121081550667188</v>
      </c>
      <c r="G376" s="114">
        <f t="shared" si="74"/>
        <v>1.0556191651652866</v>
      </c>
      <c r="H376" s="114">
        <f t="shared" si="74"/>
        <v>1.0526259632450041</v>
      </c>
      <c r="I376" s="114">
        <f t="shared" ref="I376:BH376" si="113">1+I107/100</f>
        <v>1.0490806190616324</v>
      </c>
      <c r="J376" s="114">
        <f t="shared" si="113"/>
        <v>1.047151782624429</v>
      </c>
      <c r="K376" s="114">
        <f t="shared" si="113"/>
        <v>1.0080567256872848</v>
      </c>
      <c r="L376" s="114">
        <f t="shared" si="113"/>
        <v>0.96362823486173554</v>
      </c>
      <c r="M376" s="114">
        <f t="shared" si="113"/>
        <v>1.0367438762696128</v>
      </c>
      <c r="N376" s="114">
        <f t="shared" si="113"/>
        <v>1.0970039690456033</v>
      </c>
      <c r="O376" s="114">
        <f t="shared" si="113"/>
        <v>1.1150546818863709</v>
      </c>
      <c r="P376" s="114">
        <f t="shared" si="113"/>
        <v>1.0666829425355913</v>
      </c>
      <c r="Q376" s="114">
        <f t="shared" si="113"/>
        <v>1.0144552852880571</v>
      </c>
      <c r="R376" s="114">
        <f t="shared" si="113"/>
        <v>1.0423574764259513</v>
      </c>
      <c r="S376" s="114">
        <f t="shared" si="113"/>
        <v>1.0773443493828752</v>
      </c>
      <c r="T376" s="114">
        <f t="shared" si="113"/>
        <v>0.98835210797396233</v>
      </c>
      <c r="U376" s="114">
        <f t="shared" si="113"/>
        <v>1.0574764017765741</v>
      </c>
      <c r="V376" s="114">
        <f t="shared" si="113"/>
        <v>1.044609491062372</v>
      </c>
      <c r="W376" s="114">
        <f t="shared" si="113"/>
        <v>1.0049460155699919</v>
      </c>
      <c r="X376" s="114">
        <f t="shared" si="113"/>
        <v>1.0356894564440442</v>
      </c>
      <c r="Y376" s="114">
        <f t="shared" si="113"/>
        <v>1.0306389079859759</v>
      </c>
      <c r="Z376" s="114">
        <f t="shared" si="113"/>
        <v>0.98769401846461891</v>
      </c>
      <c r="AA376" s="114">
        <f t="shared" si="113"/>
        <v>1.0153564526491508</v>
      </c>
      <c r="AB376" s="114">
        <f t="shared" si="113"/>
        <v>1.0020360266563566</v>
      </c>
      <c r="AC376" s="114">
        <f t="shared" si="113"/>
        <v>1.0127407295929796</v>
      </c>
      <c r="AD376" s="114">
        <f t="shared" si="113"/>
        <v>1.0483519866236379</v>
      </c>
      <c r="AE376" s="114">
        <f t="shared" si="113"/>
        <v>1.0048740529473179</v>
      </c>
      <c r="AF376" s="114">
        <f t="shared" si="113"/>
        <v>1.0013120633269479</v>
      </c>
      <c r="AG376" s="114">
        <f t="shared" si="113"/>
        <v>1.0435357923197717</v>
      </c>
      <c r="AH376" s="114">
        <f t="shared" si="113"/>
        <v>1.0361404981207174</v>
      </c>
      <c r="AI376" s="114">
        <f t="shared" si="113"/>
        <v>1.0389587641498363</v>
      </c>
      <c r="AJ376" s="114">
        <f t="shared" si="113"/>
        <v>1.0136826331467199</v>
      </c>
      <c r="AK376" s="114">
        <f t="shared" si="113"/>
        <v>1.0086823977215942</v>
      </c>
      <c r="AL376" s="114">
        <f t="shared" si="113"/>
        <v>1.015631719369015</v>
      </c>
      <c r="AM376" s="114">
        <f t="shared" si="113"/>
        <v>1.0130504769194999</v>
      </c>
      <c r="AN376" s="114">
        <f t="shared" si="113"/>
        <v>1.0322305281585797</v>
      </c>
      <c r="AO376" s="114">
        <f t="shared" si="113"/>
        <v>1.049965844659916</v>
      </c>
      <c r="AP376" s="114">
        <f t="shared" si="113"/>
        <v>1.0324982523289818</v>
      </c>
      <c r="AQ376" s="114">
        <f t="shared" si="113"/>
        <v>1.0328475568725526</v>
      </c>
      <c r="AR376" s="114">
        <f t="shared" si="113"/>
        <v>1.0291543880204164</v>
      </c>
      <c r="AS376" s="114">
        <f t="shared" si="113"/>
        <v>1.0395483156827792</v>
      </c>
      <c r="AT376" s="114">
        <f t="shared" si="113"/>
        <v>1.0418651324789721</v>
      </c>
      <c r="AU376" s="114">
        <f t="shared" si="113"/>
        <v>1.0338425333095362</v>
      </c>
      <c r="AV376" s="114">
        <f t="shared" si="113"/>
        <v>1.057031876049106</v>
      </c>
      <c r="AW376" s="114">
        <f t="shared" si="113"/>
        <v>1.120888373196949</v>
      </c>
      <c r="AX376" s="114">
        <f t="shared" si="113"/>
        <v>1.0579787578304916</v>
      </c>
      <c r="AY376" s="114">
        <f t="shared" si="113"/>
        <v>1.0684735638370242</v>
      </c>
      <c r="AZ376" s="114">
        <f t="shared" si="113"/>
        <v>1.0663766811219499</v>
      </c>
      <c r="BA376" s="114">
        <f t="shared" si="113"/>
        <v>1.0523886367128419</v>
      </c>
      <c r="BB376" s="114">
        <f t="shared" si="113"/>
        <v>1.0498521284935518</v>
      </c>
      <c r="BC376" s="114">
        <f t="shared" si="113"/>
        <v>1.0609421289118532</v>
      </c>
      <c r="BD376" s="114">
        <f t="shared" si="113"/>
        <v>1.0461700014437763</v>
      </c>
      <c r="BE376" s="114">
        <f t="shared" si="113"/>
        <v>1.0521768966102534</v>
      </c>
      <c r="BF376" s="114">
        <f t="shared" si="113"/>
        <v>1.0562367822858805</v>
      </c>
      <c r="BG376" s="114">
        <f t="shared" si="113"/>
        <v>1.0575018272668246</v>
      </c>
      <c r="BH376" s="114">
        <f t="shared" si="113"/>
        <v>1.0392880575007306</v>
      </c>
      <c r="BI376" s="114">
        <f t="shared" si="107"/>
        <v>1.0296234311335348</v>
      </c>
      <c r="BJ376" s="114">
        <f t="shared" si="81"/>
        <v>1.0439872089216786</v>
      </c>
    </row>
    <row r="377" spans="1:62" ht="15">
      <c r="A377" s="282" t="s">
        <v>1260</v>
      </c>
      <c r="B377" s="282" t="s">
        <v>1261</v>
      </c>
      <c r="C377" s="282" t="s">
        <v>639</v>
      </c>
      <c r="D377" s="282" t="s">
        <v>641</v>
      </c>
      <c r="E377" s="114">
        <f t="shared" si="74"/>
        <v>1</v>
      </c>
      <c r="F377" s="114">
        <f t="shared" si="74"/>
        <v>1.0127606146366965</v>
      </c>
      <c r="G377" s="114">
        <f t="shared" si="74"/>
        <v>1.0431851010516668</v>
      </c>
      <c r="H377" s="114">
        <f t="shared" si="74"/>
        <v>1.078752081314174</v>
      </c>
      <c r="I377" s="114">
        <f t="shared" ref="I377:BH377" si="114">1+I108/100</f>
        <v>1.0514823135832063</v>
      </c>
      <c r="J377" s="114">
        <f t="shared" si="114"/>
        <v>1.0564383517857285</v>
      </c>
      <c r="K377" s="114">
        <f t="shared" si="114"/>
        <v>0.99388893013325519</v>
      </c>
      <c r="L377" s="114">
        <f t="shared" si="114"/>
        <v>0.91193961992203754</v>
      </c>
      <c r="M377" s="114">
        <f t="shared" si="114"/>
        <v>1.0200778978470935</v>
      </c>
      <c r="N377" s="114">
        <f t="shared" si="114"/>
        <v>1.165216505971739</v>
      </c>
      <c r="O377" s="114">
        <f t="shared" si="114"/>
        <v>1.185249582757689</v>
      </c>
      <c r="P377" s="114">
        <f t="shared" si="114"/>
        <v>1.1093870225539635</v>
      </c>
      <c r="Q377" s="114">
        <f t="shared" si="114"/>
        <v>1.0398603903665524</v>
      </c>
      <c r="R377" s="114">
        <f t="shared" si="114"/>
        <v>1.0563597526913988</v>
      </c>
      <c r="S377" s="114">
        <f t="shared" si="114"/>
        <v>1.0890643426569588</v>
      </c>
      <c r="T377" s="114">
        <f t="shared" si="114"/>
        <v>0.97754833620836945</v>
      </c>
      <c r="U377" s="114">
        <f t="shared" si="114"/>
        <v>1.0646298717153779</v>
      </c>
      <c r="V377" s="114">
        <f t="shared" si="114"/>
        <v>1.0527829279978485</v>
      </c>
      <c r="W377" s="114">
        <f t="shared" si="114"/>
        <v>0.99175626680427209</v>
      </c>
      <c r="X377" s="114">
        <f t="shared" si="114"/>
        <v>1.0598422117110504</v>
      </c>
      <c r="Y377" s="114">
        <f t="shared" si="114"/>
        <v>1.0541093651461437</v>
      </c>
      <c r="Z377" s="114">
        <f t="shared" si="114"/>
        <v>0.9523707581334051</v>
      </c>
      <c r="AA377" s="114">
        <f t="shared" si="114"/>
        <v>1.0207584582548581</v>
      </c>
      <c r="AB377" s="114">
        <f t="shared" si="114"/>
        <v>0.99669197548584676</v>
      </c>
      <c r="AC377" s="114">
        <f t="shared" si="114"/>
        <v>1.0098101415666196</v>
      </c>
      <c r="AD377" s="114">
        <f t="shared" si="114"/>
        <v>1.0735310900581012</v>
      </c>
      <c r="AE377" s="114">
        <f t="shared" si="114"/>
        <v>0.98096945720220929</v>
      </c>
      <c r="AF377" s="114">
        <f t="shared" si="114"/>
        <v>0.97136610389541778</v>
      </c>
      <c r="AG377" s="114">
        <f t="shared" si="114"/>
        <v>1.0616886650638526</v>
      </c>
      <c r="AH377" s="114">
        <f t="shared" si="114"/>
        <v>1.047666804768649</v>
      </c>
      <c r="AI377" s="114">
        <f t="shared" si="114"/>
        <v>1.0678111131717174</v>
      </c>
      <c r="AJ377" s="114">
        <f t="shared" si="114"/>
        <v>1.0133555352768291</v>
      </c>
      <c r="AK377" s="114">
        <f t="shared" si="114"/>
        <v>1.0125567134617783</v>
      </c>
      <c r="AL377" s="114">
        <f t="shared" si="114"/>
        <v>1.0138737378511447</v>
      </c>
      <c r="AM377" s="114">
        <f t="shared" si="114"/>
        <v>1.0195109514785159</v>
      </c>
      <c r="AN377" s="114">
        <f t="shared" si="114"/>
        <v>1.0185604017527383</v>
      </c>
      <c r="AO377" s="114">
        <f t="shared" si="114"/>
        <v>1.0482104498933744</v>
      </c>
      <c r="AP377" s="114">
        <f t="shared" si="114"/>
        <v>1.0204203124720606</v>
      </c>
      <c r="AQ377" s="114">
        <f t="shared" si="114"/>
        <v>1.0266078500473279</v>
      </c>
      <c r="AR377" s="114">
        <f t="shared" si="114"/>
        <v>1.0188046157066104</v>
      </c>
      <c r="AS377" s="114">
        <f t="shared" si="114"/>
        <v>1.0389167540744511</v>
      </c>
      <c r="AT377" s="114">
        <f t="shared" si="114"/>
        <v>1.0333534695462501</v>
      </c>
      <c r="AU377" s="114">
        <f t="shared" si="114"/>
        <v>1.0285095657374346</v>
      </c>
      <c r="AV377" s="114">
        <f t="shared" si="114"/>
        <v>1.0609918221375996</v>
      </c>
      <c r="AW377" s="114">
        <f t="shared" si="114"/>
        <v>1.1831534350444937</v>
      </c>
      <c r="AX377" s="114">
        <f t="shared" si="114"/>
        <v>1.0497906701572839</v>
      </c>
      <c r="AY377" s="114">
        <f t="shared" si="114"/>
        <v>1.0703088943216323</v>
      </c>
      <c r="AZ377" s="114">
        <f t="shared" si="114"/>
        <v>1.0608716970153056</v>
      </c>
      <c r="BA377" s="114">
        <f t="shared" si="114"/>
        <v>1.0423009964465457</v>
      </c>
      <c r="BB377" s="114">
        <f t="shared" si="114"/>
        <v>1.0522197136948699</v>
      </c>
      <c r="BC377" s="114">
        <f t="shared" si="114"/>
        <v>1.060998743407001</v>
      </c>
      <c r="BD377" s="114">
        <f t="shared" si="114"/>
        <v>1.0478982245003035</v>
      </c>
      <c r="BE377" s="114">
        <f t="shared" si="114"/>
        <v>1.0453143636187476</v>
      </c>
      <c r="BF377" s="114">
        <f t="shared" si="114"/>
        <v>1.0525954707737779</v>
      </c>
      <c r="BG377" s="114">
        <f t="shared" si="114"/>
        <v>1.0586022785781428</v>
      </c>
      <c r="BH377" s="114">
        <f t="shared" si="114"/>
        <v>1.038337063385304</v>
      </c>
      <c r="BI377" s="114">
        <f t="shared" si="107"/>
        <v>1.0157690216691868</v>
      </c>
      <c r="BJ377" s="114">
        <f t="shared" si="81"/>
        <v>1.0273285925821269</v>
      </c>
    </row>
    <row r="378" spans="1:62" ht="15">
      <c r="A378" s="282" t="s">
        <v>251</v>
      </c>
      <c r="B378" s="282" t="s">
        <v>490</v>
      </c>
      <c r="C378" s="282" t="s">
        <v>639</v>
      </c>
      <c r="D378" s="282" t="s">
        <v>641</v>
      </c>
      <c r="E378" s="114">
        <f t="shared" si="74"/>
        <v>1</v>
      </c>
      <c r="F378" s="114">
        <f t="shared" si="74"/>
        <v>1.0574064582266813</v>
      </c>
      <c r="G378" s="114">
        <f t="shared" si="74"/>
        <v>1.0184197770236842</v>
      </c>
      <c r="H378" s="114">
        <f t="shared" si="74"/>
        <v>0.97762970014283423</v>
      </c>
      <c r="I378" s="114">
        <f t="shared" ref="I378:BH378" si="115">1+I109/100</f>
        <v>1.0352969814993798</v>
      </c>
      <c r="J378" s="114">
        <f t="shared" si="115"/>
        <v>1.0108158946626056</v>
      </c>
      <c r="K378" s="114">
        <f t="shared" si="115"/>
        <v>1.0279134682484525</v>
      </c>
      <c r="L378" s="114">
        <f t="shared" si="115"/>
        <v>1.0138040280607037</v>
      </c>
      <c r="M378" s="114">
        <f t="shared" si="115"/>
        <v>1.1091517857142954</v>
      </c>
      <c r="N378" s="114">
        <f t="shared" si="115"/>
        <v>1.0682229824913612</v>
      </c>
      <c r="O378" s="114">
        <f t="shared" si="115"/>
        <v>1.0755463451394223</v>
      </c>
      <c r="P378" s="114">
        <f t="shared" si="115"/>
        <v>1.0702399719740847</v>
      </c>
      <c r="Q378" s="114">
        <f t="shared" si="115"/>
        <v>1.0703764320785962</v>
      </c>
      <c r="R378" s="114">
        <f t="shared" si="115"/>
        <v>1.0810397553516531</v>
      </c>
      <c r="S378" s="114">
        <f t="shared" si="115"/>
        <v>1.076346729055067</v>
      </c>
      <c r="T378" s="114">
        <f t="shared" si="115"/>
        <v>1.0497730086669512</v>
      </c>
      <c r="U378" s="114">
        <f t="shared" si="115"/>
        <v>1.0688656497352524</v>
      </c>
      <c r="V378" s="114">
        <f t="shared" si="115"/>
        <v>1.0876132560106355</v>
      </c>
      <c r="W378" s="114">
        <f t="shared" si="115"/>
        <v>1.0676706985763169</v>
      </c>
      <c r="X378" s="114">
        <f t="shared" si="115"/>
        <v>1.0732430948559606</v>
      </c>
      <c r="Y378" s="114">
        <f t="shared" si="115"/>
        <v>1.0988007752166418</v>
      </c>
      <c r="Z378" s="114">
        <f t="shared" si="115"/>
        <v>1.0792715682412874</v>
      </c>
      <c r="AA378" s="114">
        <f t="shared" si="115"/>
        <v>1.0224644534036376</v>
      </c>
      <c r="AB378" s="114">
        <f t="shared" si="115"/>
        <v>1.0419296736819987</v>
      </c>
      <c r="AC378" s="114">
        <f t="shared" si="115"/>
        <v>1.0697552780884123</v>
      </c>
      <c r="AD378" s="114">
        <f t="shared" si="115"/>
        <v>1.0246214356422554</v>
      </c>
      <c r="AE378" s="114">
        <f t="shared" si="115"/>
        <v>1.0587504510359862</v>
      </c>
      <c r="AF378" s="114">
        <f t="shared" si="115"/>
        <v>1.0492592736496613</v>
      </c>
      <c r="AG378" s="114">
        <f t="shared" si="115"/>
        <v>1.057804984881177</v>
      </c>
      <c r="AH378" s="114">
        <f t="shared" si="115"/>
        <v>1.0745658692516846</v>
      </c>
      <c r="AI378" s="114">
        <f t="shared" si="115"/>
        <v>1.0724213163856462</v>
      </c>
      <c r="AJ378" s="114">
        <f t="shared" si="115"/>
        <v>1.069119828359131</v>
      </c>
      <c r="AK378" s="114">
        <f t="shared" si="115"/>
        <v>1.0649750651682715</v>
      </c>
      <c r="AL378" s="114">
        <f t="shared" si="115"/>
        <v>1.0649640812045305</v>
      </c>
      <c r="AM378" s="114">
        <f t="shared" si="115"/>
        <v>1.0753997109551439</v>
      </c>
      <c r="AN378" s="114">
        <f t="shared" si="115"/>
        <v>1.0822000739903492</v>
      </c>
      <c r="AO378" s="114">
        <f t="shared" si="115"/>
        <v>1.0781818707670867</v>
      </c>
      <c r="AP378" s="114">
        <f t="shared" si="115"/>
        <v>1.0469987885390397</v>
      </c>
      <c r="AQ378" s="114">
        <f t="shared" si="115"/>
        <v>0.86873274507618181</v>
      </c>
      <c r="AR378" s="114">
        <f t="shared" si="115"/>
        <v>1.0079112608199847</v>
      </c>
      <c r="AS378" s="114">
        <f t="shared" si="115"/>
        <v>1.049200677470169</v>
      </c>
      <c r="AT378" s="114">
        <f t="shared" si="115"/>
        <v>1.0364346644721494</v>
      </c>
      <c r="AU378" s="114">
        <f t="shared" si="115"/>
        <v>1.0449947539085764</v>
      </c>
      <c r="AV378" s="114">
        <f t="shared" si="115"/>
        <v>1.0478036912167654</v>
      </c>
      <c r="AW378" s="114">
        <f t="shared" si="115"/>
        <v>1.0503087394501684</v>
      </c>
      <c r="AX378" s="114">
        <f t="shared" si="115"/>
        <v>1.0569257130383385</v>
      </c>
      <c r="AY378" s="114">
        <f t="shared" si="115"/>
        <v>1.0550095178520349</v>
      </c>
      <c r="AZ378" s="114">
        <f t="shared" si="115"/>
        <v>1.0634502222667215</v>
      </c>
      <c r="BA378" s="114">
        <f t="shared" si="115"/>
        <v>1.0601370360009124</v>
      </c>
      <c r="BB378" s="114">
        <f t="shared" si="115"/>
        <v>1.0462887118256154</v>
      </c>
      <c r="BC378" s="114">
        <f t="shared" si="115"/>
        <v>1.0622385418062366</v>
      </c>
      <c r="BD378" s="114">
        <f t="shared" si="115"/>
        <v>1.0616978420771008</v>
      </c>
      <c r="BE378" s="114">
        <f t="shared" si="115"/>
        <v>1.0603005065305613</v>
      </c>
      <c r="BF378" s="114">
        <f t="shared" si="115"/>
        <v>1.0555726368891012</v>
      </c>
      <c r="BG378" s="114">
        <f t="shared" si="115"/>
        <v>1.0500666842575499</v>
      </c>
      <c r="BH378" s="114">
        <f t="shared" si="115"/>
        <v>1.0487632230022121</v>
      </c>
      <c r="BI378" s="114">
        <f t="shared" si="107"/>
        <v>1.050332795915301</v>
      </c>
      <c r="BJ378" s="114">
        <f t="shared" si="81"/>
        <v>1.0506768027408975</v>
      </c>
    </row>
    <row r="379" spans="1:62" ht="15">
      <c r="A379" s="282" t="s">
        <v>1262</v>
      </c>
      <c r="B379" s="282" t="s">
        <v>1263</v>
      </c>
      <c r="C379" s="282" t="s">
        <v>639</v>
      </c>
      <c r="D379" s="282" t="s">
        <v>641</v>
      </c>
      <c r="E379" s="114">
        <f t="shared" si="74"/>
        <v>1</v>
      </c>
      <c r="F379" s="114">
        <f t="shared" si="74"/>
        <v>1.0114747798859949</v>
      </c>
      <c r="G379" s="114">
        <f t="shared" si="74"/>
        <v>1.0677048783424976</v>
      </c>
      <c r="H379" s="114">
        <f t="shared" si="74"/>
        <v>1.0278149663301761</v>
      </c>
      <c r="I379" s="114">
        <f t="shared" ref="I379:BH379" si="116">1+I110/100</f>
        <v>1.0466867863003095</v>
      </c>
      <c r="J379" s="114">
        <f t="shared" si="116"/>
        <v>1.0378532040155954</v>
      </c>
      <c r="K379" s="114">
        <f t="shared" si="116"/>
        <v>1.0224968781686785</v>
      </c>
      <c r="L379" s="114">
        <f t="shared" si="116"/>
        <v>1.0147584966355891</v>
      </c>
      <c r="M379" s="114">
        <f t="shared" si="116"/>
        <v>1.0513127240502405</v>
      </c>
      <c r="N379" s="114">
        <f t="shared" si="116"/>
        <v>1.0391464230312879</v>
      </c>
      <c r="O379" s="114">
        <f t="shared" si="116"/>
        <v>1.0482923874740349</v>
      </c>
      <c r="P379" s="114">
        <f t="shared" si="116"/>
        <v>1.0209218668780169</v>
      </c>
      <c r="Q379" s="114">
        <f t="shared" si="116"/>
        <v>0.98487254334905994</v>
      </c>
      <c r="R379" s="114">
        <f t="shared" si="116"/>
        <v>1.0251423158879751</v>
      </c>
      <c r="S379" s="114">
        <f t="shared" si="116"/>
        <v>1.0624963656548747</v>
      </c>
      <c r="T379" s="114">
        <f t="shared" si="116"/>
        <v>1.002381589036248</v>
      </c>
      <c r="U379" s="114">
        <f t="shared" si="116"/>
        <v>1.048417237767963</v>
      </c>
      <c r="V379" s="114">
        <f t="shared" si="116"/>
        <v>1.0340985747909026</v>
      </c>
      <c r="W379" s="114">
        <f t="shared" si="116"/>
        <v>1.0222824098748529</v>
      </c>
      <c r="X379" s="114">
        <f t="shared" si="116"/>
        <v>1.0048914220966096</v>
      </c>
      <c r="Y379" s="114">
        <f t="shared" si="116"/>
        <v>0.99912623223113628</v>
      </c>
      <c r="Z379" s="114">
        <f t="shared" si="116"/>
        <v>1.0369649231535407</v>
      </c>
      <c r="AA379" s="114">
        <f t="shared" si="116"/>
        <v>1.008686002330565</v>
      </c>
      <c r="AB379" s="114">
        <f t="shared" si="116"/>
        <v>1.0085576303255974</v>
      </c>
      <c r="AC379" s="114">
        <f t="shared" si="116"/>
        <v>1.0162749921323273</v>
      </c>
      <c r="AD379" s="114">
        <f t="shared" si="116"/>
        <v>1.0184156456955975</v>
      </c>
      <c r="AE379" s="114">
        <f t="shared" si="116"/>
        <v>1.0339152123240767</v>
      </c>
      <c r="AF379" s="114">
        <f t="shared" si="116"/>
        <v>1.0347277840796898</v>
      </c>
      <c r="AG379" s="114">
        <f t="shared" si="116"/>
        <v>1.0230754829272302</v>
      </c>
      <c r="AH379" s="114">
        <f t="shared" si="116"/>
        <v>1.0232745645946379</v>
      </c>
      <c r="AI379" s="114">
        <f t="shared" si="116"/>
        <v>1.005985395707516</v>
      </c>
      <c r="AJ379" s="114">
        <f t="shared" si="116"/>
        <v>1.0140609032757175</v>
      </c>
      <c r="AK379" s="114">
        <f t="shared" si="116"/>
        <v>1.0042050879011815</v>
      </c>
      <c r="AL379" s="114">
        <f t="shared" si="116"/>
        <v>1.0176711346344454</v>
      </c>
      <c r="AM379" s="114">
        <f t="shared" si="116"/>
        <v>1.0057212349349933</v>
      </c>
      <c r="AN379" s="114">
        <f t="shared" si="116"/>
        <v>1.0479515744278289</v>
      </c>
      <c r="AO379" s="114">
        <f t="shared" si="116"/>
        <v>1.0519441318210139</v>
      </c>
      <c r="AP379" s="114">
        <f t="shared" si="116"/>
        <v>1.0458004745325831</v>
      </c>
      <c r="AQ379" s="114">
        <f t="shared" si="116"/>
        <v>1.0395529737104499</v>
      </c>
      <c r="AR379" s="114">
        <f t="shared" si="116"/>
        <v>1.0401381306375452</v>
      </c>
      <c r="AS379" s="114">
        <f t="shared" si="116"/>
        <v>1.0402048163322279</v>
      </c>
      <c r="AT379" s="114">
        <f t="shared" si="116"/>
        <v>1.0506512303520625</v>
      </c>
      <c r="AU379" s="114">
        <f t="shared" si="116"/>
        <v>1.0392551225570492</v>
      </c>
      <c r="AV379" s="114">
        <f t="shared" si="116"/>
        <v>1.0531313179049766</v>
      </c>
      <c r="AW379" s="114">
        <f t="shared" si="116"/>
        <v>1.0590993378435238</v>
      </c>
      <c r="AX379" s="114">
        <f t="shared" si="116"/>
        <v>1.0670559984503243</v>
      </c>
      <c r="AY379" s="114">
        <f t="shared" si="116"/>
        <v>1.0664718539275893</v>
      </c>
      <c r="AZ379" s="114">
        <f t="shared" si="116"/>
        <v>1.0724023139815055</v>
      </c>
      <c r="BA379" s="114">
        <f t="shared" si="116"/>
        <v>1.0633116208855231</v>
      </c>
      <c r="BB379" s="114">
        <f t="shared" si="116"/>
        <v>1.04733914331457</v>
      </c>
      <c r="BC379" s="114">
        <f t="shared" si="116"/>
        <v>1.0608817575394813</v>
      </c>
      <c r="BD379" s="114">
        <f t="shared" si="116"/>
        <v>1.0443268921359194</v>
      </c>
      <c r="BE379" s="114">
        <f t="shared" si="116"/>
        <v>1.0595450267228117</v>
      </c>
      <c r="BF379" s="114">
        <f t="shared" si="116"/>
        <v>1.0600938581050532</v>
      </c>
      <c r="BG379" s="114">
        <f t="shared" si="116"/>
        <v>1.0563444142757759</v>
      </c>
      <c r="BH379" s="114">
        <f t="shared" si="116"/>
        <v>1.0402904149776366</v>
      </c>
      <c r="BI379" s="114">
        <f t="shared" si="107"/>
        <v>1.0441987002753472</v>
      </c>
      <c r="BJ379" s="114">
        <f t="shared" si="81"/>
        <v>1.0612660762685207</v>
      </c>
    </row>
    <row r="380" spans="1:62" ht="15">
      <c r="A380" s="282" t="s">
        <v>252</v>
      </c>
      <c r="B380" s="282" t="s">
        <v>491</v>
      </c>
      <c r="C380" s="282" t="s">
        <v>639</v>
      </c>
      <c r="D380" s="282" t="s">
        <v>641</v>
      </c>
      <c r="E380" s="114">
        <f t="shared" si="74"/>
        <v>1</v>
      </c>
      <c r="F380" s="114">
        <f t="shared" si="74"/>
        <v>1</v>
      </c>
      <c r="G380" s="114">
        <f t="shared" si="74"/>
        <v>1</v>
      </c>
      <c r="H380" s="114">
        <f t="shared" si="74"/>
        <v>1</v>
      </c>
      <c r="I380" s="114">
        <f t="shared" ref="I380:BH380" si="117">1+I111/100</f>
        <v>1</v>
      </c>
      <c r="J380" s="114">
        <f t="shared" si="117"/>
        <v>1</v>
      </c>
      <c r="K380" s="114">
        <f t="shared" si="117"/>
        <v>1</v>
      </c>
      <c r="L380" s="114">
        <f t="shared" si="117"/>
        <v>1</v>
      </c>
      <c r="M380" s="114">
        <f t="shared" si="117"/>
        <v>1</v>
      </c>
      <c r="N380" s="114">
        <f t="shared" si="117"/>
        <v>1</v>
      </c>
      <c r="O380" s="114">
        <f t="shared" si="117"/>
        <v>1</v>
      </c>
      <c r="P380" s="114">
        <f t="shared" si="117"/>
        <v>1</v>
      </c>
      <c r="Q380" s="114">
        <f t="shared" si="117"/>
        <v>1</v>
      </c>
      <c r="R380" s="114">
        <f t="shared" si="117"/>
        <v>1</v>
      </c>
      <c r="S380" s="114">
        <f t="shared" si="117"/>
        <v>1</v>
      </c>
      <c r="T380" s="114">
        <f t="shared" si="117"/>
        <v>1</v>
      </c>
      <c r="U380" s="114">
        <f t="shared" si="117"/>
        <v>1</v>
      </c>
      <c r="V380" s="114">
        <f t="shared" si="117"/>
        <v>1</v>
      </c>
      <c r="W380" s="114">
        <f t="shared" si="117"/>
        <v>1</v>
      </c>
      <c r="X380" s="114">
        <f t="shared" si="117"/>
        <v>1</v>
      </c>
      <c r="Y380" s="114">
        <f t="shared" si="117"/>
        <v>1</v>
      </c>
      <c r="Z380" s="114">
        <f t="shared" si="117"/>
        <v>1</v>
      </c>
      <c r="AA380" s="114">
        <f t="shared" si="117"/>
        <v>1</v>
      </c>
      <c r="AB380" s="114">
        <f t="shared" si="117"/>
        <v>1</v>
      </c>
      <c r="AC380" s="114">
        <f t="shared" si="117"/>
        <v>1</v>
      </c>
      <c r="AD380" s="114">
        <f t="shared" si="117"/>
        <v>1.004189230612037</v>
      </c>
      <c r="AE380" s="114">
        <f t="shared" si="117"/>
        <v>1.1910553833630761</v>
      </c>
      <c r="AF380" s="114">
        <f t="shared" si="117"/>
        <v>1.0989634672589703</v>
      </c>
      <c r="AG380" s="114">
        <f t="shared" si="117"/>
        <v>1.118293565290881</v>
      </c>
      <c r="AH380" s="114">
        <f t="shared" si="117"/>
        <v>1.0684521316319959</v>
      </c>
      <c r="AI380" s="114">
        <f t="shared" si="117"/>
        <v>1.041869768155693</v>
      </c>
      <c r="AJ380" s="114">
        <f t="shared" si="117"/>
        <v>1.0160498788733694</v>
      </c>
      <c r="AK380" s="114">
        <f t="shared" si="117"/>
        <v>1.0078729610433381</v>
      </c>
      <c r="AL380" s="114">
        <f t="shared" si="117"/>
        <v>1.0256827602165814</v>
      </c>
      <c r="AM380" s="114">
        <f t="shared" si="117"/>
        <v>1.0400366463973283</v>
      </c>
      <c r="AN380" s="114">
        <f t="shared" si="117"/>
        <v>1.0428090047386382</v>
      </c>
      <c r="AO380" s="114">
        <f t="shared" si="117"/>
        <v>1.0771599645803749</v>
      </c>
      <c r="AP380" s="114">
        <f t="shared" si="117"/>
        <v>1.0858152817122892</v>
      </c>
      <c r="AQ380" s="114">
        <f t="shared" si="117"/>
        <v>1.135092587362841</v>
      </c>
      <c r="AR380" s="114">
        <f t="shared" si="117"/>
        <v>1.1369321622617341</v>
      </c>
      <c r="AS380" s="114">
        <f t="shared" si="117"/>
        <v>1.0533836427855072</v>
      </c>
      <c r="AT380" s="114">
        <f t="shared" si="117"/>
        <v>1.0537616633442823</v>
      </c>
      <c r="AU380" s="114">
        <f t="shared" si="117"/>
        <v>1.0586897488404226</v>
      </c>
      <c r="AV380" s="114">
        <f t="shared" si="117"/>
        <v>1.0632777888273393</v>
      </c>
      <c r="AW380" s="114">
        <f t="shared" si="117"/>
        <v>1.0519999672093736</v>
      </c>
      <c r="AX380" s="114">
        <f t="shared" si="117"/>
        <v>1.0590000304613927</v>
      </c>
      <c r="AY380" s="114">
        <f t="shared" si="117"/>
        <v>1.0770000149841923</v>
      </c>
      <c r="AZ380" s="114">
        <f t="shared" si="117"/>
        <v>1.0745706504429005</v>
      </c>
      <c r="BA380" s="114">
        <f t="shared" si="117"/>
        <v>1.0984866342000108</v>
      </c>
      <c r="BB380" s="114">
        <f t="shared" si="117"/>
        <v>1.0212715115232727</v>
      </c>
      <c r="BC380" s="114">
        <f t="shared" si="117"/>
        <v>1.0941588962684996</v>
      </c>
      <c r="BD380" s="114">
        <f t="shared" si="117"/>
        <v>1.0481476214638688</v>
      </c>
      <c r="BE380" s="114">
        <f t="shared" si="117"/>
        <v>1.0624954069222756</v>
      </c>
      <c r="BF380" s="114">
        <f t="shared" si="117"/>
        <v>1.0449351030643483</v>
      </c>
      <c r="BG380" s="114">
        <f t="shared" si="117"/>
        <v>1.05031141620253</v>
      </c>
      <c r="BH380" s="114">
        <f t="shared" si="117"/>
        <v>0.96600000000000008</v>
      </c>
      <c r="BI380" s="114">
        <f t="shared" si="107"/>
        <v>1</v>
      </c>
      <c r="BJ380" s="114">
        <f t="shared" si="81"/>
        <v>1</v>
      </c>
    </row>
    <row r="381" spans="1:62" ht="15">
      <c r="A381" s="282" t="s">
        <v>253</v>
      </c>
      <c r="B381" s="282" t="s">
        <v>492</v>
      </c>
      <c r="C381" s="282" t="s">
        <v>639</v>
      </c>
      <c r="D381" s="282" t="s">
        <v>641</v>
      </c>
      <c r="E381" s="114">
        <f t="shared" si="74"/>
        <v>1</v>
      </c>
      <c r="F381" s="114">
        <f t="shared" si="74"/>
        <v>1.0372274253269802</v>
      </c>
      <c r="G381" s="114">
        <f t="shared" si="74"/>
        <v>1.0293112773665998</v>
      </c>
      <c r="H381" s="114">
        <f t="shared" si="74"/>
        <v>1.0599435326095108</v>
      </c>
      <c r="I381" s="114">
        <f t="shared" ref="I381:BH381" si="118">1+I112/100</f>
        <v>1.0745295012232985</v>
      </c>
      <c r="J381" s="114">
        <f t="shared" si="118"/>
        <v>0.97364229890146459</v>
      </c>
      <c r="K381" s="114">
        <f t="shared" si="118"/>
        <v>0.99944671230168614</v>
      </c>
      <c r="L381" s="114">
        <f t="shared" si="118"/>
        <v>1.0782596303033045</v>
      </c>
      <c r="M381" s="114">
        <f t="shared" si="118"/>
        <v>1.0338792917600284</v>
      </c>
      <c r="N381" s="114">
        <f t="shared" si="118"/>
        <v>1.0653970029628042</v>
      </c>
      <c r="O381" s="114">
        <f t="shared" si="118"/>
        <v>1.0515722973608266</v>
      </c>
      <c r="P381" s="114">
        <f t="shared" si="118"/>
        <v>1.0164293038388736</v>
      </c>
      <c r="Q381" s="114">
        <f t="shared" si="118"/>
        <v>0.99446698687622548</v>
      </c>
      <c r="R381" s="114">
        <f t="shared" si="118"/>
        <v>1.0329552113522416</v>
      </c>
      <c r="S381" s="114">
        <f t="shared" si="118"/>
        <v>1.0118533626033925</v>
      </c>
      <c r="T381" s="114">
        <f t="shared" si="118"/>
        <v>1.0914991201480635</v>
      </c>
      <c r="U381" s="114">
        <f t="shared" si="118"/>
        <v>1.0166310363661313</v>
      </c>
      <c r="V381" s="114">
        <f t="shared" si="118"/>
        <v>1.0725476458583543</v>
      </c>
      <c r="W381" s="114">
        <f t="shared" si="118"/>
        <v>1.0571253208900107</v>
      </c>
      <c r="X381" s="114">
        <f t="shared" si="118"/>
        <v>0.94761817297210915</v>
      </c>
      <c r="Y381" s="114">
        <f t="shared" si="118"/>
        <v>1.0673582152799872</v>
      </c>
      <c r="Z381" s="114">
        <f t="shared" si="118"/>
        <v>1.0600620362381703</v>
      </c>
      <c r="AA381" s="114">
        <f t="shared" si="118"/>
        <v>1.0347573324031281</v>
      </c>
      <c r="AB381" s="114">
        <f t="shared" si="118"/>
        <v>1.0728889290124626</v>
      </c>
      <c r="AC381" s="114">
        <f t="shared" si="118"/>
        <v>1.0382073785597317</v>
      </c>
      <c r="AD381" s="114">
        <f t="shared" si="118"/>
        <v>1.0525429922330902</v>
      </c>
      <c r="AE381" s="114">
        <f t="shared" si="118"/>
        <v>1.0477656417048913</v>
      </c>
      <c r="AF381" s="114">
        <f t="shared" si="118"/>
        <v>1.0396535563390636</v>
      </c>
      <c r="AG381" s="114">
        <f t="shared" si="118"/>
        <v>1.0962778291984767</v>
      </c>
      <c r="AH381" s="114">
        <f t="shared" si="118"/>
        <v>1.0594734332826579</v>
      </c>
      <c r="AI381" s="114">
        <f t="shared" si="118"/>
        <v>1.0553345456306464</v>
      </c>
      <c r="AJ381" s="114">
        <f t="shared" si="118"/>
        <v>1.0105683143308193</v>
      </c>
      <c r="AK381" s="114">
        <f t="shared" si="118"/>
        <v>1.0548239602152278</v>
      </c>
      <c r="AL381" s="114">
        <f t="shared" si="118"/>
        <v>1.0475077621970128</v>
      </c>
      <c r="AM381" s="114">
        <f t="shared" si="118"/>
        <v>1.0665892406734603</v>
      </c>
      <c r="AN381" s="114">
        <f t="shared" si="118"/>
        <v>1.0757449184033352</v>
      </c>
      <c r="AO381" s="114">
        <f t="shared" si="118"/>
        <v>1.0754952224886527</v>
      </c>
      <c r="AP381" s="114">
        <f t="shared" si="118"/>
        <v>1.0404982084906755</v>
      </c>
      <c r="AQ381" s="114">
        <f t="shared" si="118"/>
        <v>1.0618441582070948</v>
      </c>
      <c r="AR381" s="114">
        <f t="shared" si="118"/>
        <v>1.0884575556109899</v>
      </c>
      <c r="AS381" s="114">
        <f t="shared" si="118"/>
        <v>1.0384099115689809</v>
      </c>
      <c r="AT381" s="114">
        <f t="shared" si="118"/>
        <v>1.0482396626398833</v>
      </c>
      <c r="AU381" s="114">
        <f t="shared" si="118"/>
        <v>1.0380397532127243</v>
      </c>
      <c r="AV381" s="114">
        <f t="shared" si="118"/>
        <v>1.0786038147545303</v>
      </c>
      <c r="AW381" s="114">
        <f t="shared" si="118"/>
        <v>1.0792294341849402</v>
      </c>
      <c r="AX381" s="114">
        <f t="shared" si="118"/>
        <v>1.0928482461599893</v>
      </c>
      <c r="AY381" s="114">
        <f t="shared" si="118"/>
        <v>1.0926396475893638</v>
      </c>
      <c r="AZ381" s="114">
        <f t="shared" si="118"/>
        <v>1.0980136033671513</v>
      </c>
      <c r="BA381" s="114">
        <f t="shared" si="118"/>
        <v>1.0389095706249565</v>
      </c>
      <c r="BB381" s="114">
        <f t="shared" si="118"/>
        <v>1.0847978389690218</v>
      </c>
      <c r="BC381" s="114">
        <f t="shared" si="118"/>
        <v>1.1025996306455454</v>
      </c>
      <c r="BD381" s="114">
        <f t="shared" si="118"/>
        <v>1.0663836379999494</v>
      </c>
      <c r="BE381" s="114">
        <f t="shared" si="118"/>
        <v>1.0545638755164701</v>
      </c>
      <c r="BF381" s="114">
        <f t="shared" si="118"/>
        <v>1.0638610640092347</v>
      </c>
      <c r="BG381" s="114">
        <f t="shared" si="118"/>
        <v>1.0741022760516405</v>
      </c>
      <c r="BH381" s="114">
        <f t="shared" si="118"/>
        <v>1.0815442502779908</v>
      </c>
      <c r="BI381" s="114">
        <f t="shared" si="107"/>
        <v>1.0711268609726157</v>
      </c>
      <c r="BJ381" s="114">
        <f t="shared" si="81"/>
        <v>1.0662422711604482</v>
      </c>
    </row>
    <row r="382" spans="1:62" ht="15">
      <c r="A382" s="282" t="s">
        <v>254</v>
      </c>
      <c r="B382" s="282" t="s">
        <v>493</v>
      </c>
      <c r="C382" s="282" t="s">
        <v>639</v>
      </c>
      <c r="D382" s="282" t="s">
        <v>641</v>
      </c>
      <c r="E382" s="114">
        <f t="shared" si="74"/>
        <v>1</v>
      </c>
      <c r="F382" s="114">
        <f t="shared" si="74"/>
        <v>1</v>
      </c>
      <c r="G382" s="114">
        <f t="shared" si="74"/>
        <v>1</v>
      </c>
      <c r="H382" s="114">
        <f t="shared" si="74"/>
        <v>1</v>
      </c>
      <c r="I382" s="114">
        <f t="shared" ref="I382:BH382" si="119">1+I113/100</f>
        <v>1</v>
      </c>
      <c r="J382" s="114">
        <f t="shared" si="119"/>
        <v>1</v>
      </c>
      <c r="K382" s="114">
        <f t="shared" si="119"/>
        <v>1</v>
      </c>
      <c r="L382" s="114">
        <f t="shared" si="119"/>
        <v>1</v>
      </c>
      <c r="M382" s="114">
        <f t="shared" si="119"/>
        <v>1</v>
      </c>
      <c r="N382" s="114">
        <f t="shared" si="119"/>
        <v>1</v>
      </c>
      <c r="O382" s="114">
        <f t="shared" si="119"/>
        <v>1</v>
      </c>
      <c r="P382" s="114">
        <f t="shared" si="119"/>
        <v>1</v>
      </c>
      <c r="Q382" s="114">
        <f t="shared" si="119"/>
        <v>1</v>
      </c>
      <c r="R382" s="114">
        <f t="shared" si="119"/>
        <v>1</v>
      </c>
      <c r="S382" s="114">
        <f t="shared" si="119"/>
        <v>1</v>
      </c>
      <c r="T382" s="114">
        <f t="shared" si="119"/>
        <v>1</v>
      </c>
      <c r="U382" s="114">
        <f t="shared" si="119"/>
        <v>1</v>
      </c>
      <c r="V382" s="114">
        <f t="shared" si="119"/>
        <v>1</v>
      </c>
      <c r="W382" s="114">
        <f t="shared" si="119"/>
        <v>1</v>
      </c>
      <c r="X382" s="114">
        <f t="shared" si="119"/>
        <v>1</v>
      </c>
      <c r="Y382" s="114">
        <f t="shared" si="119"/>
        <v>1</v>
      </c>
      <c r="Z382" s="114">
        <f t="shared" si="119"/>
        <v>1</v>
      </c>
      <c r="AA382" s="114">
        <f t="shared" si="119"/>
        <v>1</v>
      </c>
      <c r="AB382" s="114">
        <f t="shared" si="119"/>
        <v>1</v>
      </c>
      <c r="AC382" s="114">
        <f t="shared" si="119"/>
        <v>1</v>
      </c>
      <c r="AD382" s="114">
        <f t="shared" si="119"/>
        <v>1</v>
      </c>
      <c r="AE382" s="114">
        <f t="shared" si="119"/>
        <v>1</v>
      </c>
      <c r="AF382" s="114">
        <f t="shared" si="119"/>
        <v>1</v>
      </c>
      <c r="AG382" s="114">
        <f t="shared" si="119"/>
        <v>1</v>
      </c>
      <c r="AH382" s="114">
        <f t="shared" si="119"/>
        <v>1</v>
      </c>
      <c r="AI382" s="114">
        <f t="shared" si="119"/>
        <v>1</v>
      </c>
      <c r="AJ382" s="114">
        <f t="shared" si="119"/>
        <v>1</v>
      </c>
      <c r="AK382" s="114">
        <f t="shared" si="119"/>
        <v>1</v>
      </c>
      <c r="AL382" s="114">
        <f t="shared" si="119"/>
        <v>1</v>
      </c>
      <c r="AM382" s="114">
        <f t="shared" si="119"/>
        <v>1</v>
      </c>
      <c r="AN382" s="114">
        <f t="shared" si="119"/>
        <v>1</v>
      </c>
      <c r="AO382" s="114">
        <f t="shared" si="119"/>
        <v>1</v>
      </c>
      <c r="AP382" s="114">
        <f t="shared" si="119"/>
        <v>1</v>
      </c>
      <c r="AQ382" s="114">
        <f t="shared" si="119"/>
        <v>1</v>
      </c>
      <c r="AR382" s="114">
        <f t="shared" si="119"/>
        <v>1</v>
      </c>
      <c r="AS382" s="114">
        <f t="shared" si="119"/>
        <v>1</v>
      </c>
      <c r="AT382" s="114">
        <f t="shared" si="119"/>
        <v>1</v>
      </c>
      <c r="AU382" s="114">
        <f t="shared" si="119"/>
        <v>1</v>
      </c>
      <c r="AV382" s="114">
        <f t="shared" si="119"/>
        <v>1</v>
      </c>
      <c r="AW382" s="114">
        <f t="shared" si="119"/>
        <v>1</v>
      </c>
      <c r="AX382" s="114">
        <f t="shared" si="119"/>
        <v>1</v>
      </c>
      <c r="AY382" s="114">
        <f t="shared" si="119"/>
        <v>1</v>
      </c>
      <c r="AZ382" s="114">
        <f t="shared" si="119"/>
        <v>1</v>
      </c>
      <c r="BA382" s="114">
        <f t="shared" si="119"/>
        <v>1</v>
      </c>
      <c r="BB382" s="114">
        <f t="shared" si="119"/>
        <v>1</v>
      </c>
      <c r="BC382" s="114">
        <f t="shared" si="119"/>
        <v>1</v>
      </c>
      <c r="BD382" s="114">
        <f t="shared" si="119"/>
        <v>1</v>
      </c>
      <c r="BE382" s="114">
        <f t="shared" si="119"/>
        <v>1</v>
      </c>
      <c r="BF382" s="114">
        <f t="shared" si="119"/>
        <v>1</v>
      </c>
      <c r="BG382" s="114">
        <f t="shared" si="119"/>
        <v>1</v>
      </c>
      <c r="BH382" s="114">
        <f t="shared" si="119"/>
        <v>1</v>
      </c>
      <c r="BI382" s="114">
        <f t="shared" si="107"/>
        <v>1</v>
      </c>
      <c r="BJ382" s="114">
        <f t="shared" si="81"/>
        <v>1</v>
      </c>
    </row>
    <row r="383" spans="1:62" ht="15">
      <c r="A383" s="282" t="s">
        <v>255</v>
      </c>
      <c r="B383" s="282" t="s">
        <v>494</v>
      </c>
      <c r="C383" s="282" t="s">
        <v>639</v>
      </c>
      <c r="D383" s="282" t="s">
        <v>641</v>
      </c>
      <c r="E383" s="114">
        <f t="shared" si="74"/>
        <v>1</v>
      </c>
      <c r="F383" s="114">
        <f t="shared" si="74"/>
        <v>1</v>
      </c>
      <c r="G383" s="114">
        <f t="shared" si="74"/>
        <v>1</v>
      </c>
      <c r="H383" s="114">
        <f t="shared" si="74"/>
        <v>1</v>
      </c>
      <c r="I383" s="114">
        <f t="shared" ref="I383:BH383" si="120">1+I114/100</f>
        <v>1</v>
      </c>
      <c r="J383" s="114">
        <f t="shared" si="120"/>
        <v>1</v>
      </c>
      <c r="K383" s="114">
        <f t="shared" si="120"/>
        <v>1</v>
      </c>
      <c r="L383" s="114">
        <f t="shared" si="120"/>
        <v>1</v>
      </c>
      <c r="M383" s="114">
        <f t="shared" si="120"/>
        <v>1</v>
      </c>
      <c r="N383" s="114">
        <f t="shared" si="120"/>
        <v>1</v>
      </c>
      <c r="O383" s="114">
        <f t="shared" si="120"/>
        <v>1</v>
      </c>
      <c r="P383" s="114">
        <f t="shared" si="120"/>
        <v>1.0346988750436226</v>
      </c>
      <c r="Q383" s="114">
        <f t="shared" si="120"/>
        <v>1.064898086109076</v>
      </c>
      <c r="R383" s="114">
        <f t="shared" si="120"/>
        <v>1.0472142822868356</v>
      </c>
      <c r="S383" s="114">
        <f t="shared" si="120"/>
        <v>1.0426022925501177</v>
      </c>
      <c r="T383" s="114">
        <f t="shared" si="120"/>
        <v>1.056566455691464</v>
      </c>
      <c r="U383" s="114">
        <f t="shared" si="120"/>
        <v>1.0139480790264028</v>
      </c>
      <c r="V383" s="114">
        <f t="shared" si="120"/>
        <v>1.0821130038051194</v>
      </c>
      <c r="W383" s="114">
        <f t="shared" si="120"/>
        <v>1.0718672882029636</v>
      </c>
      <c r="X383" s="114">
        <f t="shared" si="120"/>
        <v>1.0307303611000773</v>
      </c>
      <c r="Y383" s="114">
        <f t="shared" si="120"/>
        <v>1.0307932928438073</v>
      </c>
      <c r="Z383" s="114">
        <f t="shared" si="120"/>
        <v>1.0332521588008492</v>
      </c>
      <c r="AA383" s="114">
        <f t="shared" si="120"/>
        <v>1.0228346826266885</v>
      </c>
      <c r="AB383" s="114">
        <f t="shared" si="120"/>
        <v>0.99755698853136243</v>
      </c>
      <c r="AC383" s="114">
        <f t="shared" si="120"/>
        <v>1.0435437268517884</v>
      </c>
      <c r="AD383" s="114">
        <f t="shared" si="120"/>
        <v>1.0308561490109571</v>
      </c>
      <c r="AE383" s="114">
        <f t="shared" si="120"/>
        <v>0.9957166945587681</v>
      </c>
      <c r="AF383" s="114">
        <f t="shared" si="120"/>
        <v>1.0466309117530688</v>
      </c>
      <c r="AG383" s="114">
        <f t="shared" si="120"/>
        <v>1.0521741416204078</v>
      </c>
      <c r="AH383" s="114">
        <f t="shared" si="120"/>
        <v>1.0581391947737406</v>
      </c>
      <c r="AI383" s="114">
        <f t="shared" si="120"/>
        <v>1.0846652793463039</v>
      </c>
      <c r="AJ383" s="114">
        <f t="shared" si="120"/>
        <v>1.0192963955523335</v>
      </c>
      <c r="AK383" s="114">
        <f t="shared" si="120"/>
        <v>1.0334327427940502</v>
      </c>
      <c r="AL383" s="114">
        <f t="shared" si="120"/>
        <v>1.0269260919415504</v>
      </c>
      <c r="AM383" s="114">
        <f t="shared" si="120"/>
        <v>1.0575582700892279</v>
      </c>
      <c r="AN383" s="114">
        <f t="shared" si="120"/>
        <v>1.0963442230427627</v>
      </c>
      <c r="AO383" s="114">
        <f t="shared" si="120"/>
        <v>1.0780927479167572</v>
      </c>
      <c r="AP383" s="114">
        <f t="shared" si="120"/>
        <v>1.1028995051120283</v>
      </c>
      <c r="AQ383" s="114">
        <f t="shared" si="120"/>
        <v>1.0850019985326418</v>
      </c>
      <c r="AR383" s="114">
        <f t="shared" si="120"/>
        <v>1.1061785230903525</v>
      </c>
      <c r="AS383" s="114">
        <f t="shared" si="120"/>
        <v>1.0955988922297659</v>
      </c>
      <c r="AT383" s="114">
        <f t="shared" si="120"/>
        <v>1.0580363738322727</v>
      </c>
      <c r="AU383" s="114">
        <f t="shared" si="120"/>
        <v>1.0630927414659446</v>
      </c>
      <c r="AV383" s="114">
        <f t="shared" si="120"/>
        <v>1.031195091034445</v>
      </c>
      <c r="AW383" s="114">
        <f t="shared" si="120"/>
        <v>1.0668122760234262</v>
      </c>
      <c r="AX383" s="114">
        <f t="shared" si="120"/>
        <v>1.060063833022987</v>
      </c>
      <c r="AY383" s="114">
        <f t="shared" si="120"/>
        <v>1.0552166708102313</v>
      </c>
      <c r="AZ383" s="114">
        <f t="shared" si="120"/>
        <v>1.0520871638570859</v>
      </c>
      <c r="BA383" s="114">
        <f t="shared" si="120"/>
        <v>0.96064070932499535</v>
      </c>
      <c r="BB383" s="114">
        <f t="shared" si="120"/>
        <v>0.95373228401703292</v>
      </c>
      <c r="BC383" s="114">
        <f t="shared" si="120"/>
        <v>1.0180167903335147</v>
      </c>
      <c r="BD383" s="114">
        <f t="shared" si="120"/>
        <v>1.0298490773988451</v>
      </c>
      <c r="BE383" s="114">
        <f t="shared" si="120"/>
        <v>1.0003715475319248</v>
      </c>
      <c r="BF383" s="114">
        <f t="shared" si="120"/>
        <v>1.0163884500312692</v>
      </c>
      <c r="BG383" s="114">
        <f t="shared" si="120"/>
        <v>1.0832837930857111</v>
      </c>
      <c r="BH383" s="114">
        <f t="shared" si="120"/>
        <v>1.2555726884605551</v>
      </c>
      <c r="BI383" s="114">
        <f t="shared" si="107"/>
        <v>1.0514146015448682</v>
      </c>
      <c r="BJ383" s="114">
        <f t="shared" si="81"/>
        <v>1.0780238160809412</v>
      </c>
    </row>
    <row r="384" spans="1:62" ht="15">
      <c r="A384" s="282" t="s">
        <v>256</v>
      </c>
      <c r="B384" s="282" t="s">
        <v>495</v>
      </c>
      <c r="C384" s="282" t="s">
        <v>639</v>
      </c>
      <c r="D384" s="282" t="s">
        <v>641</v>
      </c>
      <c r="E384" s="114">
        <f t="shared" si="74"/>
        <v>1</v>
      </c>
      <c r="F384" s="114">
        <f t="shared" si="74"/>
        <v>1.1147760108742317</v>
      </c>
      <c r="G384" s="114">
        <f t="shared" si="74"/>
        <v>1.0859043296524853</v>
      </c>
      <c r="H384" s="114">
        <f t="shared" si="74"/>
        <v>1.0727445606873069</v>
      </c>
      <c r="I384" s="114">
        <f t="shared" ref="I384:BH384" si="121">1+I115/100</f>
        <v>1.0919393855473785</v>
      </c>
      <c r="J384" s="114">
        <f t="shared" si="121"/>
        <v>1.1721767320486605</v>
      </c>
      <c r="K384" s="114">
        <f t="shared" si="121"/>
        <v>1.1123994792062672</v>
      </c>
      <c r="L384" s="114">
        <f t="shared" si="121"/>
        <v>1.1163286340249523</v>
      </c>
      <c r="M384" s="114">
        <f t="shared" si="121"/>
        <v>1.1480807670722519</v>
      </c>
      <c r="N384" s="114">
        <f t="shared" si="121"/>
        <v>1.1633385741025659</v>
      </c>
      <c r="O384" s="114">
        <f t="shared" si="121"/>
        <v>1.1112258868900111</v>
      </c>
      <c r="P384" s="114">
        <f t="shared" si="121"/>
        <v>1.1442019195693875</v>
      </c>
      <c r="Q384" s="114">
        <f t="shared" si="121"/>
        <v>1.1441534727367972</v>
      </c>
      <c r="R384" s="114">
        <f t="shared" si="121"/>
        <v>1.0856330136081671</v>
      </c>
      <c r="S384" s="114">
        <f t="shared" si="121"/>
        <v>1.0649685414720007</v>
      </c>
      <c r="T384" s="114">
        <f t="shared" si="121"/>
        <v>0.97580667842679181</v>
      </c>
      <c r="U384" s="114">
        <f t="shared" si="121"/>
        <v>1.1723363078152378</v>
      </c>
      <c r="V384" s="114">
        <f t="shared" si="121"/>
        <v>0.95935111271374207</v>
      </c>
      <c r="W384" s="114">
        <f t="shared" si="121"/>
        <v>0.85947829514243823</v>
      </c>
      <c r="X384" s="114">
        <f t="shared" si="121"/>
        <v>0.89486016023751058</v>
      </c>
      <c r="Y384" s="114">
        <f t="shared" si="121"/>
        <v>0.72473526797779875</v>
      </c>
      <c r="Z384" s="114">
        <f t="shared" si="121"/>
        <v>0.94823961605371598</v>
      </c>
      <c r="AA384" s="114">
        <f t="shared" si="121"/>
        <v>1.2721041250991367</v>
      </c>
      <c r="AB384" s="114">
        <f t="shared" si="121"/>
        <v>1.0856252488173896</v>
      </c>
      <c r="AC384" s="114">
        <f t="shared" si="121"/>
        <v>0.91214807169546819</v>
      </c>
      <c r="AD384" s="114">
        <f t="shared" si="121"/>
        <v>1.0215221299562092</v>
      </c>
      <c r="AE384" s="114">
        <f t="shared" si="121"/>
        <v>0.89793761019064577</v>
      </c>
      <c r="AF384" s="114">
        <f t="shared" si="121"/>
        <v>1.0064851718927621</v>
      </c>
      <c r="AG384" s="114">
        <f t="shared" si="121"/>
        <v>0.94603788862639926</v>
      </c>
      <c r="AH384" s="114">
        <f t="shared" si="121"/>
        <v>1.0602087430789537</v>
      </c>
      <c r="AI384" s="114">
        <f t="shared" si="121"/>
        <v>1.138337800132853</v>
      </c>
      <c r="AJ384" s="114">
        <f t="shared" si="121"/>
        <v>1.1238338222336985</v>
      </c>
      <c r="AK384" s="114">
        <f t="shared" si="121"/>
        <v>1.0283472772495816</v>
      </c>
      <c r="AL384" s="114">
        <f t="shared" si="121"/>
        <v>1.0103999788399307</v>
      </c>
      <c r="AM384" s="114">
        <f t="shared" si="121"/>
        <v>0.98488412250436908</v>
      </c>
      <c r="AN384" s="114">
        <f t="shared" si="121"/>
        <v>1.0228266107320891</v>
      </c>
      <c r="AO384" s="114">
        <f t="shared" si="121"/>
        <v>1.0517328348623638</v>
      </c>
      <c r="AP384" s="114">
        <f t="shared" si="121"/>
        <v>1.0048204687050564</v>
      </c>
      <c r="AQ384" s="114">
        <f t="shared" si="121"/>
        <v>1.0217782313294284</v>
      </c>
      <c r="AR384" s="114">
        <f t="shared" si="121"/>
        <v>1.0085545860729588</v>
      </c>
      <c r="AS384" s="114">
        <f t="shared" si="121"/>
        <v>1.0585806659995898</v>
      </c>
      <c r="AT384" s="114">
        <f t="shared" si="121"/>
        <v>1.007786387331445</v>
      </c>
      <c r="AU384" s="114">
        <f t="shared" si="121"/>
        <v>1.0726555113029068</v>
      </c>
      <c r="AV384" s="114">
        <f t="shared" si="121"/>
        <v>1.0873458443491661</v>
      </c>
      <c r="AW384" s="114">
        <f t="shared" si="121"/>
        <v>1.0437450927656871</v>
      </c>
      <c r="AX384" s="114">
        <f t="shared" si="121"/>
        <v>1.0318980408728842</v>
      </c>
      <c r="AY384" s="114">
        <f t="shared" si="121"/>
        <v>1.0499979526181145</v>
      </c>
      <c r="AZ384" s="114">
        <f t="shared" si="121"/>
        <v>1.0815577352358614</v>
      </c>
      <c r="BA384" s="114">
        <f t="shared" si="121"/>
        <v>1.0025085655349397</v>
      </c>
      <c r="BB384" s="114">
        <f t="shared" si="121"/>
        <v>1.010073854579048</v>
      </c>
      <c r="BC384" s="114">
        <f t="shared" si="121"/>
        <v>1.0579793830169435</v>
      </c>
      <c r="BD384" s="114">
        <f t="shared" si="121"/>
        <v>1.0264571791806429</v>
      </c>
      <c r="BE384" s="114">
        <f t="shared" si="121"/>
        <v>0.92555442970240531</v>
      </c>
      <c r="BF384" s="114">
        <f t="shared" si="121"/>
        <v>0.99805926528984013</v>
      </c>
      <c r="BG384" s="114">
        <f t="shared" si="121"/>
        <v>1.0460341887988858</v>
      </c>
      <c r="BH384" s="114">
        <f t="shared" si="121"/>
        <v>0.98679354880266801</v>
      </c>
      <c r="BI384" s="114">
        <f t="shared" si="107"/>
        <v>1.1339622806595946</v>
      </c>
      <c r="BJ384" s="114">
        <f t="shared" si="81"/>
        <v>1.043000150807972</v>
      </c>
    </row>
    <row r="385" spans="1:62" ht="15">
      <c r="A385" s="282" t="s">
        <v>257</v>
      </c>
      <c r="B385" s="282" t="s">
        <v>496</v>
      </c>
      <c r="C385" s="282" t="s">
        <v>639</v>
      </c>
      <c r="D385" s="282" t="s">
        <v>641</v>
      </c>
      <c r="E385" s="114">
        <f t="shared" si="74"/>
        <v>1</v>
      </c>
      <c r="F385" s="114">
        <f t="shared" si="74"/>
        <v>1</v>
      </c>
      <c r="G385" s="114">
        <f t="shared" si="74"/>
        <v>1</v>
      </c>
      <c r="H385" s="114">
        <f t="shared" si="74"/>
        <v>1</v>
      </c>
      <c r="I385" s="114">
        <f t="shared" ref="I385:BH385" si="122">1+I116/100</f>
        <v>1</v>
      </c>
      <c r="J385" s="114">
        <f t="shared" si="122"/>
        <v>1</v>
      </c>
      <c r="K385" s="114">
        <f t="shared" si="122"/>
        <v>1</v>
      </c>
      <c r="L385" s="114">
        <f t="shared" si="122"/>
        <v>1</v>
      </c>
      <c r="M385" s="114">
        <f t="shared" si="122"/>
        <v>1</v>
      </c>
      <c r="N385" s="114">
        <f t="shared" si="122"/>
        <v>1.0324418901397006</v>
      </c>
      <c r="O385" s="114">
        <f t="shared" si="122"/>
        <v>1.0454435726130651</v>
      </c>
      <c r="P385" s="114">
        <f t="shared" si="122"/>
        <v>1.0537455464182728</v>
      </c>
      <c r="Q385" s="114">
        <f t="shared" si="122"/>
        <v>1.0373529803357813</v>
      </c>
      <c r="R385" s="114">
        <f t="shared" si="122"/>
        <v>1.0441875991096863</v>
      </c>
      <c r="S385" s="114">
        <f t="shared" si="122"/>
        <v>1.1611336691489138</v>
      </c>
      <c r="T385" s="114">
        <f t="shared" si="122"/>
        <v>1.1249066287063283</v>
      </c>
      <c r="U385" s="114">
        <f t="shared" si="122"/>
        <v>1.1717510281296701</v>
      </c>
      <c r="V385" s="114">
        <f t="shared" si="122"/>
        <v>1.0189996254484148</v>
      </c>
      <c r="W385" s="114">
        <f t="shared" si="122"/>
        <v>1.1705696306686453</v>
      </c>
      <c r="X385" s="114">
        <f t="shared" si="122"/>
        <v>1.2086925531303829</v>
      </c>
      <c r="Y385" s="114">
        <f t="shared" si="122"/>
        <v>1.2475372713349535</v>
      </c>
      <c r="Z385" s="114">
        <f t="shared" si="122"/>
        <v>0.99271271931783933</v>
      </c>
      <c r="AA385" s="114">
        <f t="shared" si="122"/>
        <v>1.0343397798133513</v>
      </c>
      <c r="AB385" s="114">
        <f t="shared" si="122"/>
        <v>0.86926687209140097</v>
      </c>
      <c r="AC385" s="114">
        <f t="shared" si="122"/>
        <v>0.98514757924689278</v>
      </c>
      <c r="AD385" s="114">
        <f t="shared" si="122"/>
        <v>1.0145389665900419</v>
      </c>
      <c r="AE385" s="114">
        <f t="shared" si="122"/>
        <v>1.0464759094396265</v>
      </c>
      <c r="AF385" s="114">
        <f t="shared" si="122"/>
        <v>1.0930528157542323</v>
      </c>
      <c r="AG385" s="114">
        <f t="shared" si="122"/>
        <v>0.99980962966217535</v>
      </c>
      <c r="AH385" s="114">
        <f t="shared" si="122"/>
        <v>0.96881464453088384</v>
      </c>
      <c r="AI385" s="114">
        <f t="shared" si="122"/>
        <v>1.578178290288542</v>
      </c>
      <c r="AJ385" s="114">
        <f t="shared" si="122"/>
        <v>0.35952893424763344</v>
      </c>
      <c r="AK385" s="114">
        <f t="shared" si="122"/>
        <v>1.3259220783284764</v>
      </c>
      <c r="AL385" s="114">
        <f t="shared" si="122"/>
        <v>1.3028983174434368</v>
      </c>
      <c r="AM385" s="114">
        <f t="shared" si="122"/>
        <v>1.0385453129270155</v>
      </c>
      <c r="AN385" s="114">
        <f t="shared" si="122"/>
        <v>1.0212002163496412</v>
      </c>
      <c r="AO385" s="114">
        <f t="shared" si="122"/>
        <v>1.1102078740735346</v>
      </c>
      <c r="AP385" s="114">
        <f t="shared" si="122"/>
        <v>1.2123793536431302</v>
      </c>
      <c r="AQ385" s="114">
        <f t="shared" si="122"/>
        <v>1.3485709470609299</v>
      </c>
      <c r="AR385" s="114">
        <f t="shared" si="122"/>
        <v>1.1758226641407705</v>
      </c>
      <c r="AS385" s="114">
        <f t="shared" si="122"/>
        <v>1.0140647473483673</v>
      </c>
      <c r="AT385" s="114">
        <f t="shared" si="122"/>
        <v>1.0230531667030582</v>
      </c>
      <c r="AU385" s="114">
        <f t="shared" si="122"/>
        <v>0.93099819310663512</v>
      </c>
      <c r="AV385" s="114">
        <f t="shared" si="122"/>
        <v>0.66899162617359376</v>
      </c>
      <c r="AW385" s="114">
        <f t="shared" si="122"/>
        <v>1.5415777429486495</v>
      </c>
      <c r="AX385" s="114">
        <f t="shared" si="122"/>
        <v>1.0440061740918798</v>
      </c>
      <c r="AY385" s="114">
        <f t="shared" si="122"/>
        <v>1.1015819911727966</v>
      </c>
      <c r="AZ385" s="114">
        <f t="shared" si="122"/>
        <v>1.013775981475985</v>
      </c>
      <c r="BA385" s="114">
        <f t="shared" si="122"/>
        <v>1.0822810710383277</v>
      </c>
      <c r="BB385" s="114">
        <f t="shared" si="122"/>
        <v>1.0337929909442773</v>
      </c>
      <c r="BC385" s="114">
        <f t="shared" si="122"/>
        <v>1.0640256484471191</v>
      </c>
      <c r="BD385" s="114">
        <f t="shared" si="122"/>
        <v>1.07546471200426</v>
      </c>
      <c r="BE385" s="114">
        <f t="shared" si="122"/>
        <v>1.139364301737537</v>
      </c>
      <c r="BF385" s="114">
        <f t="shared" si="122"/>
        <v>1.0760000000000001</v>
      </c>
      <c r="BG385" s="114">
        <f t="shared" si="122"/>
        <v>1.0069999999999988</v>
      </c>
      <c r="BH385" s="114">
        <f t="shared" si="122"/>
        <v>1.0480000000000023</v>
      </c>
      <c r="BI385" s="114">
        <f t="shared" si="107"/>
        <v>1.1100000000000012</v>
      </c>
      <c r="BJ385" s="114">
        <f t="shared" si="81"/>
        <v>0.99219911572429709</v>
      </c>
    </row>
    <row r="386" spans="1:62" ht="15">
      <c r="A386" s="282" t="s">
        <v>258</v>
      </c>
      <c r="B386" s="282" t="s">
        <v>497</v>
      </c>
      <c r="C386" s="282" t="s">
        <v>639</v>
      </c>
      <c r="D386" s="282" t="s">
        <v>641</v>
      </c>
      <c r="E386" s="114">
        <f t="shared" si="74"/>
        <v>1</v>
      </c>
      <c r="F386" s="114">
        <f t="shared" si="74"/>
        <v>0.99915338053707781</v>
      </c>
      <c r="G386" s="114">
        <f t="shared" si="74"/>
        <v>1.0831371274423518</v>
      </c>
      <c r="H386" s="114">
        <f t="shared" si="74"/>
        <v>1.1028338287205066</v>
      </c>
      <c r="I386" s="114">
        <f t="shared" ref="I386:BI401" si="123">1+I117/100</f>
        <v>1.0991654401442996</v>
      </c>
      <c r="J386" s="114">
        <f t="shared" si="123"/>
        <v>1.0737172929870702</v>
      </c>
      <c r="K386" s="114">
        <f t="shared" si="123"/>
        <v>1.0873593347606991</v>
      </c>
      <c r="L386" s="114">
        <f t="shared" si="123"/>
        <v>0.98732738137261744</v>
      </c>
      <c r="M386" s="114">
        <f t="shared" si="123"/>
        <v>0.94525093653953018</v>
      </c>
      <c r="N386" s="114">
        <f t="shared" si="123"/>
        <v>1.0237458802719073</v>
      </c>
      <c r="O386" s="114">
        <f t="shared" si="123"/>
        <v>1</v>
      </c>
      <c r="P386" s="114">
        <f t="shared" si="123"/>
        <v>1</v>
      </c>
      <c r="Q386" s="114">
        <f t="shared" si="123"/>
        <v>1</v>
      </c>
      <c r="R386" s="114">
        <f t="shared" si="123"/>
        <v>1</v>
      </c>
      <c r="S386" s="114">
        <f t="shared" si="123"/>
        <v>1</v>
      </c>
      <c r="T386" s="114">
        <f t="shared" si="123"/>
        <v>1</v>
      </c>
      <c r="U386" s="114">
        <f t="shared" si="123"/>
        <v>1</v>
      </c>
      <c r="V386" s="114">
        <f t="shared" si="123"/>
        <v>1</v>
      </c>
      <c r="W386" s="114">
        <f t="shared" si="123"/>
        <v>1</v>
      </c>
      <c r="X386" s="114">
        <f t="shared" si="123"/>
        <v>1</v>
      </c>
      <c r="Y386" s="114">
        <f t="shared" si="123"/>
        <v>1</v>
      </c>
      <c r="Z386" s="114">
        <f t="shared" si="123"/>
        <v>1</v>
      </c>
      <c r="AA386" s="114">
        <f t="shared" si="123"/>
        <v>1</v>
      </c>
      <c r="AB386" s="114">
        <f t="shared" si="123"/>
        <v>1</v>
      </c>
      <c r="AC386" s="114">
        <f t="shared" si="123"/>
        <v>1</v>
      </c>
      <c r="AD386" s="114">
        <f t="shared" si="123"/>
        <v>1</v>
      </c>
      <c r="AE386" s="114">
        <f t="shared" si="123"/>
        <v>1</v>
      </c>
      <c r="AF386" s="114">
        <f t="shared" si="123"/>
        <v>1</v>
      </c>
      <c r="AG386" s="114">
        <f t="shared" si="123"/>
        <v>1</v>
      </c>
      <c r="AH386" s="114">
        <f t="shared" si="123"/>
        <v>1</v>
      </c>
      <c r="AI386" s="114">
        <f t="shared" si="123"/>
        <v>1</v>
      </c>
      <c r="AJ386" s="114">
        <f t="shared" si="123"/>
        <v>1</v>
      </c>
      <c r="AK386" s="114">
        <f t="shared" si="123"/>
        <v>1</v>
      </c>
      <c r="AL386" s="114">
        <f t="shared" si="123"/>
        <v>1</v>
      </c>
      <c r="AM386" s="114">
        <f t="shared" si="123"/>
        <v>1</v>
      </c>
      <c r="AN386" s="114">
        <f t="shared" si="123"/>
        <v>1</v>
      </c>
      <c r="AO386" s="114">
        <f t="shared" si="123"/>
        <v>1</v>
      </c>
      <c r="AP386" s="114">
        <f t="shared" si="123"/>
        <v>1.0510396456724584</v>
      </c>
      <c r="AQ386" s="114">
        <f t="shared" si="123"/>
        <v>1.0701860803507492</v>
      </c>
      <c r="AR386" s="114">
        <f t="shared" si="123"/>
        <v>1.0389449407976235</v>
      </c>
      <c r="AS386" s="114">
        <f t="shared" si="123"/>
        <v>1.0460299208852231</v>
      </c>
      <c r="AT386" s="114">
        <f t="shared" si="123"/>
        <v>1.039275355160769</v>
      </c>
      <c r="AU386" s="114">
        <f t="shared" si="123"/>
        <v>1.0055050496162725</v>
      </c>
      <c r="AV386" s="114">
        <f t="shared" si="123"/>
        <v>1.0235671293170632</v>
      </c>
      <c r="AW386" s="114">
        <f t="shared" si="123"/>
        <v>1.0807428868510618</v>
      </c>
      <c r="AX386" s="114">
        <f t="shared" si="123"/>
        <v>1.0639052647523808</v>
      </c>
      <c r="AY386" s="114">
        <f t="shared" si="123"/>
        <v>1.050171874356298</v>
      </c>
      <c r="AZ386" s="114">
        <f t="shared" si="123"/>
        <v>1.0942828061643752</v>
      </c>
      <c r="BA386" s="114">
        <f t="shared" si="123"/>
        <v>1.0165891374611506</v>
      </c>
      <c r="BB386" s="114">
        <f t="shared" si="123"/>
        <v>0.93494745580467531</v>
      </c>
      <c r="BC386" s="114">
        <f t="shared" si="123"/>
        <v>0.9639436301671469</v>
      </c>
      <c r="BD386" s="114">
        <f t="shared" si="123"/>
        <v>1.0196302397511954</v>
      </c>
      <c r="BE386" s="114">
        <f t="shared" si="123"/>
        <v>1.0131926009148247</v>
      </c>
      <c r="BF386" s="114">
        <f t="shared" si="123"/>
        <v>1.0430813786986828</v>
      </c>
      <c r="BG386" s="114">
        <f t="shared" si="123"/>
        <v>1.0220034689075796</v>
      </c>
      <c r="BH386" s="114">
        <f t="shared" si="123"/>
        <v>1.043113178061631</v>
      </c>
      <c r="BI386" s="114">
        <f t="shared" si="123"/>
        <v>1.0748145023856484</v>
      </c>
      <c r="BJ386" s="114">
        <f t="shared" si="81"/>
        <v>1.0364222680238824</v>
      </c>
    </row>
    <row r="387" spans="1:62" ht="15">
      <c r="A387" s="282" t="s">
        <v>259</v>
      </c>
      <c r="B387" s="282" t="s">
        <v>498</v>
      </c>
      <c r="C387" s="282" t="s">
        <v>639</v>
      </c>
      <c r="D387" s="282" t="s">
        <v>641</v>
      </c>
      <c r="E387" s="114">
        <f t="shared" si="74"/>
        <v>1</v>
      </c>
      <c r="F387" s="114">
        <f t="shared" si="74"/>
        <v>1.1120388561746837</v>
      </c>
      <c r="G387" s="114">
        <f t="shared" si="74"/>
        <v>1.1015611715765665</v>
      </c>
      <c r="H387" s="114">
        <f t="shared" si="74"/>
        <v>1.1069571297514282</v>
      </c>
      <c r="I387" s="114">
        <f t="shared" ref="I387:BH387" si="124">1+I118/100</f>
        <v>1.0793719197502978</v>
      </c>
      <c r="J387" s="114">
        <f t="shared" si="124"/>
        <v>1.0909396559916509</v>
      </c>
      <c r="K387" s="114">
        <f t="shared" si="124"/>
        <v>0.99920355227576674</v>
      </c>
      <c r="L387" s="114">
        <f t="shared" si="124"/>
        <v>1.0299502016577222</v>
      </c>
      <c r="M387" s="114">
        <f t="shared" si="124"/>
        <v>1.1624195681326175</v>
      </c>
      <c r="N387" s="114">
        <f t="shared" si="124"/>
        <v>1.1356570350641306</v>
      </c>
      <c r="O387" s="114">
        <f t="shared" si="124"/>
        <v>1.073073296672578</v>
      </c>
      <c r="P387" s="114">
        <f t="shared" si="124"/>
        <v>1.0514635183618575</v>
      </c>
      <c r="Q387" s="114">
        <f t="shared" si="124"/>
        <v>1.1214655460210792</v>
      </c>
      <c r="R387" s="114">
        <f t="shared" si="124"/>
        <v>1.0558746380496293</v>
      </c>
      <c r="S387" s="114">
        <f t="shared" si="124"/>
        <v>1.0647616134327316</v>
      </c>
      <c r="T387" s="114">
        <f t="shared" si="124"/>
        <v>1.0324281952260368</v>
      </c>
      <c r="U387" s="114">
        <f t="shared" si="124"/>
        <v>1.0032250320619911</v>
      </c>
      <c r="V387" s="114">
        <f t="shared" si="124"/>
        <v>1.0103529916568175</v>
      </c>
      <c r="W387" s="114">
        <f t="shared" si="124"/>
        <v>1.055550872223014</v>
      </c>
      <c r="X387" s="114">
        <f t="shared" si="124"/>
        <v>1.0620781574042746</v>
      </c>
      <c r="Y387" s="114">
        <f t="shared" si="124"/>
        <v>1.016704416346857</v>
      </c>
      <c r="Z387" s="114">
        <f t="shared" si="124"/>
        <v>1.0533992694206651</v>
      </c>
      <c r="AA387" s="114">
        <f t="shared" si="124"/>
        <v>1.0208249998500052</v>
      </c>
      <c r="AB387" s="114">
        <f t="shared" si="124"/>
        <v>1.0335910154835277</v>
      </c>
      <c r="AC387" s="114">
        <f t="shared" si="124"/>
        <v>1.0093321369846981</v>
      </c>
      <c r="AD387" s="114">
        <f t="shared" si="124"/>
        <v>1.0403694032056801</v>
      </c>
      <c r="AE387" s="114">
        <f t="shared" si="124"/>
        <v>1.0419014459678957</v>
      </c>
      <c r="AF387" s="114">
        <f t="shared" si="124"/>
        <v>1.0713971133577418</v>
      </c>
      <c r="AG387" s="114">
        <f t="shared" si="124"/>
        <v>1.029100162292961</v>
      </c>
      <c r="AH387" s="114">
        <f t="shared" si="124"/>
        <v>1.0057474682020293</v>
      </c>
      <c r="AI387" s="114">
        <f t="shared" si="124"/>
        <v>1.0731519918886889</v>
      </c>
      <c r="AJ387" s="114">
        <f t="shared" si="124"/>
        <v>1.0772611514732173</v>
      </c>
      <c r="AK387" s="114">
        <f t="shared" si="124"/>
        <v>1.0775926610884385</v>
      </c>
      <c r="AL387" s="114">
        <f t="shared" si="124"/>
        <v>1.0411675639233955</v>
      </c>
      <c r="AM387" s="114">
        <f t="shared" si="124"/>
        <v>1.0742784526174494</v>
      </c>
      <c r="AN387" s="114">
        <f t="shared" si="124"/>
        <v>1.0660292482673905</v>
      </c>
      <c r="AO387" s="114">
        <f t="shared" si="124"/>
        <v>1.0531438619369025</v>
      </c>
      <c r="AP387" s="114">
        <f t="shared" si="124"/>
        <v>1.0366139317859044</v>
      </c>
      <c r="AQ387" s="114">
        <f t="shared" si="124"/>
        <v>1.0416658805550019</v>
      </c>
      <c r="AR387" s="114">
        <f t="shared" si="124"/>
        <v>1.0361583888267041</v>
      </c>
      <c r="AS387" s="114">
        <f t="shared" si="124"/>
        <v>1.0816905176362968</v>
      </c>
      <c r="AT387" s="114">
        <f t="shared" si="124"/>
        <v>1.0002529531521072</v>
      </c>
      <c r="AU387" s="114">
        <f t="shared" si="124"/>
        <v>1.0016182970543495</v>
      </c>
      <c r="AV387" s="114">
        <f t="shared" si="124"/>
        <v>1.007675661162619</v>
      </c>
      <c r="AW387" s="114">
        <f t="shared" si="124"/>
        <v>1.0456971534176014</v>
      </c>
      <c r="AX387" s="114">
        <f t="shared" si="124"/>
        <v>1.0413344637033723</v>
      </c>
      <c r="AY387" s="114">
        <f t="shared" si="124"/>
        <v>1.0521082125639001</v>
      </c>
      <c r="AZ387" s="114">
        <f t="shared" si="124"/>
        <v>1.0577355331871927</v>
      </c>
      <c r="BA387" s="114">
        <f t="shared" si="124"/>
        <v>1.0298839544869065</v>
      </c>
      <c r="BB387" s="114">
        <f t="shared" si="124"/>
        <v>1.0138160711004118</v>
      </c>
      <c r="BC387" s="114">
        <f t="shared" si="124"/>
        <v>1.0522390392879242</v>
      </c>
      <c r="BD387" s="114">
        <f t="shared" si="124"/>
        <v>1.0465783120987047</v>
      </c>
      <c r="BE387" s="114">
        <f t="shared" si="124"/>
        <v>1.0194250768765474</v>
      </c>
      <c r="BF387" s="114">
        <f t="shared" si="124"/>
        <v>1.0411115520645002</v>
      </c>
      <c r="BG387" s="114">
        <f t="shared" si="124"/>
        <v>1.0341013651462241</v>
      </c>
      <c r="BH387" s="114">
        <f t="shared" si="124"/>
        <v>1.0303794389899013</v>
      </c>
      <c r="BI387" s="114">
        <f t="shared" si="123"/>
        <v>1.0409433559145762</v>
      </c>
      <c r="BJ387" s="114">
        <f t="shared" si="81"/>
        <v>1.033315627940097</v>
      </c>
    </row>
    <row r="388" spans="1:62" ht="15">
      <c r="A388" s="282" t="s">
        <v>260</v>
      </c>
      <c r="B388" s="282" t="s">
        <v>499</v>
      </c>
      <c r="C388" s="282" t="s">
        <v>639</v>
      </c>
      <c r="D388" s="282" t="s">
        <v>641</v>
      </c>
      <c r="E388" s="114">
        <f t="shared" si="74"/>
        <v>1</v>
      </c>
      <c r="F388" s="114">
        <f t="shared" si="74"/>
        <v>1.0820724591384763</v>
      </c>
      <c r="G388" s="114">
        <f t="shared" si="74"/>
        <v>1.0620365045787139</v>
      </c>
      <c r="H388" s="114">
        <f t="shared" si="74"/>
        <v>1.056097279781983</v>
      </c>
      <c r="I388" s="114">
        <f t="shared" ref="I388:BH388" si="125">1+I119/100</f>
        <v>1.0279770227911493</v>
      </c>
      <c r="J388" s="114">
        <f t="shared" si="125"/>
        <v>1.0326802371964174</v>
      </c>
      <c r="K388" s="114">
        <f t="shared" si="125"/>
        <v>1.059847942251972</v>
      </c>
      <c r="L388" s="114">
        <f t="shared" si="125"/>
        <v>1.0717861246556177</v>
      </c>
      <c r="M388" s="114">
        <f t="shared" si="125"/>
        <v>1.065445546547054</v>
      </c>
      <c r="N388" s="114">
        <f t="shared" si="125"/>
        <v>1.0609805999558599</v>
      </c>
      <c r="O388" s="114">
        <f t="shared" si="125"/>
        <v>1.0526869296541967</v>
      </c>
      <c r="P388" s="114">
        <f t="shared" si="125"/>
        <v>1.0181810799188769</v>
      </c>
      <c r="Q388" s="114">
        <f t="shared" si="125"/>
        <v>1.0369048574266739</v>
      </c>
      <c r="R388" s="114">
        <f t="shared" si="125"/>
        <v>1.0712586230506504</v>
      </c>
      <c r="S388" s="114">
        <f t="shared" si="125"/>
        <v>1.0550014113577142</v>
      </c>
      <c r="T388" s="114">
        <f t="shared" si="125"/>
        <v>0.97909837075766504</v>
      </c>
      <c r="U388" s="114">
        <f t="shared" si="125"/>
        <v>1.0712538515509409</v>
      </c>
      <c r="V388" s="114">
        <f t="shared" si="125"/>
        <v>1.0256050079734993</v>
      </c>
      <c r="W388" s="114">
        <f t="shared" si="125"/>
        <v>1.0324013980250859</v>
      </c>
      <c r="X388" s="114">
        <f t="shared" si="125"/>
        <v>1.0595915944585934</v>
      </c>
      <c r="Y388" s="114">
        <f t="shared" si="125"/>
        <v>1.0343001638049811</v>
      </c>
      <c r="Z388" s="114">
        <f t="shared" si="125"/>
        <v>1.0084422762725049</v>
      </c>
      <c r="AA388" s="114">
        <f t="shared" si="125"/>
        <v>1.0041358566529943</v>
      </c>
      <c r="AB388" s="114">
        <f t="shared" si="125"/>
        <v>1.0116920349233365</v>
      </c>
      <c r="AC388" s="114">
        <f t="shared" si="125"/>
        <v>1.0322585238366686</v>
      </c>
      <c r="AD388" s="114">
        <f t="shared" si="125"/>
        <v>1.0279808572726858</v>
      </c>
      <c r="AE388" s="114">
        <f t="shared" si="125"/>
        <v>1.0285997188840657</v>
      </c>
      <c r="AF388" s="114">
        <f t="shared" si="125"/>
        <v>1.0319196061443279</v>
      </c>
      <c r="AG388" s="114">
        <f t="shared" si="125"/>
        <v>1.0419437727299712</v>
      </c>
      <c r="AH388" s="114">
        <f t="shared" si="125"/>
        <v>1.0338838350857911</v>
      </c>
      <c r="AI388" s="114">
        <f t="shared" si="125"/>
        <v>1.0198577490336878</v>
      </c>
      <c r="AJ388" s="114">
        <f t="shared" si="125"/>
        <v>1.0153844755157764</v>
      </c>
      <c r="AK388" s="114">
        <f t="shared" si="125"/>
        <v>1.0083427547006329</v>
      </c>
      <c r="AL388" s="114">
        <f t="shared" si="125"/>
        <v>0.99147194242107295</v>
      </c>
      <c r="AM388" s="114">
        <f t="shared" si="125"/>
        <v>1.0215102364513693</v>
      </c>
      <c r="AN388" s="114">
        <f t="shared" si="125"/>
        <v>1.0288683673940435</v>
      </c>
      <c r="AO388" s="114">
        <f t="shared" si="125"/>
        <v>1.0128636940391482</v>
      </c>
      <c r="AP388" s="114">
        <f t="shared" si="125"/>
        <v>1.0183536198966301</v>
      </c>
      <c r="AQ388" s="114">
        <f t="shared" si="125"/>
        <v>1.0161607603360556</v>
      </c>
      <c r="AR388" s="114">
        <f t="shared" si="125"/>
        <v>1.0155985028026575</v>
      </c>
      <c r="AS388" s="114">
        <f t="shared" si="125"/>
        <v>1.0371010658689261</v>
      </c>
      <c r="AT388" s="114">
        <f t="shared" si="125"/>
        <v>1.0177218876140994</v>
      </c>
      <c r="AU388" s="114">
        <f t="shared" si="125"/>
        <v>1.002485474395691</v>
      </c>
      <c r="AV388" s="114">
        <f t="shared" si="125"/>
        <v>1.0015131818840843</v>
      </c>
      <c r="AW388" s="114">
        <f t="shared" si="125"/>
        <v>1.0158193886129243</v>
      </c>
      <c r="AX388" s="114">
        <f t="shared" si="125"/>
        <v>1.0094966625764865</v>
      </c>
      <c r="AY388" s="114">
        <f t="shared" si="125"/>
        <v>1.0200658665474469</v>
      </c>
      <c r="AZ388" s="114">
        <f t="shared" si="125"/>
        <v>1.0147386854661877</v>
      </c>
      <c r="BA388" s="114">
        <f t="shared" si="125"/>
        <v>0.98949597165196168</v>
      </c>
      <c r="BB388" s="114">
        <f t="shared" si="125"/>
        <v>0.94517944959852551</v>
      </c>
      <c r="BC388" s="114">
        <f t="shared" si="125"/>
        <v>1.0168652340308921</v>
      </c>
      <c r="BD388" s="114">
        <f t="shared" si="125"/>
        <v>1.0057662302210419</v>
      </c>
      <c r="BE388" s="114">
        <f t="shared" si="125"/>
        <v>0.97180986220745069</v>
      </c>
      <c r="BF388" s="114">
        <f t="shared" si="125"/>
        <v>0.98271839197507693</v>
      </c>
      <c r="BG388" s="114">
        <f t="shared" si="125"/>
        <v>1.0011367323787828</v>
      </c>
      <c r="BH388" s="114">
        <f t="shared" si="125"/>
        <v>1.0095195887185096</v>
      </c>
      <c r="BI388" s="114">
        <f t="shared" si="123"/>
        <v>1.0085826263000832</v>
      </c>
      <c r="BJ388" s="114">
        <f t="shared" si="81"/>
        <v>1.0150229137197273</v>
      </c>
    </row>
    <row r="389" spans="1:62" ht="15">
      <c r="A389" s="282" t="s">
        <v>261</v>
      </c>
      <c r="B389" s="282" t="s">
        <v>500</v>
      </c>
      <c r="C389" s="282" t="s">
        <v>639</v>
      </c>
      <c r="D389" s="282" t="s">
        <v>641</v>
      </c>
      <c r="E389" s="114">
        <f t="shared" si="74"/>
        <v>1</v>
      </c>
      <c r="F389" s="114">
        <f t="shared" si="74"/>
        <v>1</v>
      </c>
      <c r="G389" s="114">
        <f t="shared" si="74"/>
        <v>1</v>
      </c>
      <c r="H389" s="114">
        <f t="shared" si="74"/>
        <v>1</v>
      </c>
      <c r="I389" s="114">
        <f t="shared" ref="I389:BH389" si="126">1+I120/100</f>
        <v>1</v>
      </c>
      <c r="J389" s="114">
        <f t="shared" si="126"/>
        <v>1</v>
      </c>
      <c r="K389" s="114">
        <f t="shared" si="126"/>
        <v>1</v>
      </c>
      <c r="L389" s="114">
        <f t="shared" si="126"/>
        <v>1.0180863851891933</v>
      </c>
      <c r="M389" s="114">
        <f t="shared" si="126"/>
        <v>1.0574413221562096</v>
      </c>
      <c r="N389" s="114">
        <f t="shared" si="126"/>
        <v>1.0557467387070458</v>
      </c>
      <c r="O389" s="114">
        <f t="shared" si="126"/>
        <v>1.1206440903901786</v>
      </c>
      <c r="P389" s="114">
        <f t="shared" si="126"/>
        <v>1.0245807345173921</v>
      </c>
      <c r="Q389" s="114">
        <f t="shared" si="126"/>
        <v>1.1800855529193739</v>
      </c>
      <c r="R389" s="114">
        <f t="shared" si="126"/>
        <v>0.94514490908838245</v>
      </c>
      <c r="S389" s="114">
        <f t="shared" si="126"/>
        <v>0.9577073869013456</v>
      </c>
      <c r="T389" s="114">
        <f t="shared" si="126"/>
        <v>0.99743907743085625</v>
      </c>
      <c r="U389" s="114">
        <f t="shared" si="126"/>
        <v>0.93305754904871752</v>
      </c>
      <c r="V389" s="114">
        <f t="shared" si="126"/>
        <v>0.97402451302361892</v>
      </c>
      <c r="W389" s="114">
        <f t="shared" si="126"/>
        <v>0.99946299685199025</v>
      </c>
      <c r="X389" s="114">
        <f t="shared" si="126"/>
        <v>0.98939958682696361</v>
      </c>
      <c r="Y389" s="114">
        <f t="shared" si="126"/>
        <v>0.94285840754072836</v>
      </c>
      <c r="Z389" s="114">
        <f t="shared" si="126"/>
        <v>1.026394479940872</v>
      </c>
      <c r="AA389" s="114">
        <f t="shared" si="126"/>
        <v>1.0206923162402566</v>
      </c>
      <c r="AB389" s="114">
        <f t="shared" si="126"/>
        <v>1.0190907840238164</v>
      </c>
      <c r="AC389" s="114">
        <f t="shared" si="126"/>
        <v>0.98457654200304245</v>
      </c>
      <c r="AD389" s="114">
        <f t="shared" si="126"/>
        <v>0.97056364425033914</v>
      </c>
      <c r="AE389" s="114">
        <f t="shared" si="126"/>
        <v>1.0188258818544866</v>
      </c>
      <c r="AF389" s="114">
        <f t="shared" si="126"/>
        <v>1.0785035482690601</v>
      </c>
      <c r="AG389" s="114">
        <f t="shared" si="126"/>
        <v>1.0397430201540303</v>
      </c>
      <c r="AH389" s="114">
        <f t="shared" si="126"/>
        <v>1.0717330434565802</v>
      </c>
      <c r="AI389" s="114">
        <f t="shared" si="126"/>
        <v>1.0420053511470291</v>
      </c>
      <c r="AJ389" s="114">
        <f t="shared" si="126"/>
        <v>1.0483823875324414</v>
      </c>
      <c r="AK389" s="114">
        <f t="shared" si="126"/>
        <v>1.0195554250245047</v>
      </c>
      <c r="AL389" s="114">
        <f t="shared" si="126"/>
        <v>1.0941710256708754</v>
      </c>
      <c r="AM389" s="114">
        <f t="shared" si="126"/>
        <v>1.0138338980273649</v>
      </c>
      <c r="AN389" s="114">
        <f t="shared" si="126"/>
        <v>1.0234995704147829</v>
      </c>
      <c r="AO389" s="114">
        <f t="shared" si="126"/>
        <v>0.9988626879388447</v>
      </c>
      <c r="AP389" s="114">
        <f t="shared" si="126"/>
        <v>0.98859540127645373</v>
      </c>
      <c r="AQ389" s="114">
        <f t="shared" si="126"/>
        <v>0.97665446456621818</v>
      </c>
      <c r="AR389" s="114">
        <f t="shared" si="126"/>
        <v>1.0104767387073794</v>
      </c>
      <c r="AS389" s="114">
        <f t="shared" si="126"/>
        <v>1.0087870354796236</v>
      </c>
      <c r="AT389" s="114">
        <f t="shared" si="126"/>
        <v>1.0134492956396697</v>
      </c>
      <c r="AU389" s="114">
        <f t="shared" si="126"/>
        <v>1.0199729094407155</v>
      </c>
      <c r="AV389" s="114">
        <f t="shared" si="126"/>
        <v>1.0366631759279021</v>
      </c>
      <c r="AW389" s="114">
        <f t="shared" si="126"/>
        <v>1.0132372509977827</v>
      </c>
      <c r="AX389" s="114">
        <f t="shared" si="126"/>
        <v>1.00893797935945</v>
      </c>
      <c r="AY389" s="114">
        <f t="shared" si="126"/>
        <v>1.0289912534958872</v>
      </c>
      <c r="AZ389" s="114">
        <f t="shared" si="126"/>
        <v>1.0143195403665117</v>
      </c>
      <c r="BA389" s="114">
        <f t="shared" si="126"/>
        <v>0.99188263296719181</v>
      </c>
      <c r="BB389" s="114">
        <f t="shared" si="126"/>
        <v>0.95663463651028013</v>
      </c>
      <c r="BC389" s="114">
        <f t="shared" si="126"/>
        <v>0.98533704448984882</v>
      </c>
      <c r="BD389" s="114">
        <f t="shared" si="126"/>
        <v>1.0173146527830614</v>
      </c>
      <c r="BE389" s="114">
        <f t="shared" si="126"/>
        <v>0.99376041711184226</v>
      </c>
      <c r="BF389" s="114">
        <f t="shared" si="126"/>
        <v>1.0049874090320485</v>
      </c>
      <c r="BG389" s="114">
        <f t="shared" si="126"/>
        <v>1.0068276667898912</v>
      </c>
      <c r="BH389" s="114">
        <f t="shared" si="126"/>
        <v>1.0089265159197995</v>
      </c>
      <c r="BI389" s="114">
        <f t="shared" si="123"/>
        <v>1.013735273605527</v>
      </c>
      <c r="BJ389" s="114">
        <f t="shared" si="81"/>
        <v>1.0048148851587047</v>
      </c>
    </row>
    <row r="390" spans="1:62" ht="15">
      <c r="A390" s="282" t="s">
        <v>262</v>
      </c>
      <c r="B390" s="282" t="s">
        <v>501</v>
      </c>
      <c r="C390" s="282" t="s">
        <v>639</v>
      </c>
      <c r="D390" s="282" t="s">
        <v>641</v>
      </c>
      <c r="E390" s="114">
        <f t="shared" si="74"/>
        <v>1</v>
      </c>
      <c r="F390" s="114">
        <f t="shared" si="74"/>
        <v>1</v>
      </c>
      <c r="G390" s="114">
        <f t="shared" si="74"/>
        <v>1</v>
      </c>
      <c r="H390" s="114">
        <f t="shared" si="74"/>
        <v>1</v>
      </c>
      <c r="I390" s="114">
        <f t="shared" ref="I390:BH390" si="127">1+I121/100</f>
        <v>1</v>
      </c>
      <c r="J390" s="114">
        <f t="shared" si="127"/>
        <v>1</v>
      </c>
      <c r="K390" s="114">
        <f t="shared" si="127"/>
        <v>1</v>
      </c>
      <c r="L390" s="114">
        <f t="shared" si="127"/>
        <v>1</v>
      </c>
      <c r="M390" s="114">
        <f t="shared" si="127"/>
        <v>1</v>
      </c>
      <c r="N390" s="114">
        <f t="shared" si="127"/>
        <v>1</v>
      </c>
      <c r="O390" s="114">
        <f t="shared" si="127"/>
        <v>1</v>
      </c>
      <c r="P390" s="114">
        <f t="shared" si="127"/>
        <v>1</v>
      </c>
      <c r="Q390" s="114">
        <f t="shared" si="127"/>
        <v>1</v>
      </c>
      <c r="R390" s="114">
        <f t="shared" si="127"/>
        <v>1</v>
      </c>
      <c r="S390" s="114">
        <f t="shared" si="127"/>
        <v>1</v>
      </c>
      <c r="T390" s="114">
        <f t="shared" si="127"/>
        <v>1</v>
      </c>
      <c r="U390" s="114">
        <f t="shared" si="127"/>
        <v>1.2430957215751601</v>
      </c>
      <c r="V390" s="114">
        <f t="shared" si="127"/>
        <v>1.0650994626663541</v>
      </c>
      <c r="W390" s="114">
        <f t="shared" si="127"/>
        <v>1.2100411820893888</v>
      </c>
      <c r="X390" s="114">
        <f t="shared" si="127"/>
        <v>1.0912006813947506</v>
      </c>
      <c r="Y390" s="114">
        <f t="shared" si="127"/>
        <v>1.1901174968706052</v>
      </c>
      <c r="Z390" s="114">
        <f t="shared" si="127"/>
        <v>1.0470751506876275</v>
      </c>
      <c r="AA390" s="114">
        <f t="shared" si="127"/>
        <v>1.0738502458807948</v>
      </c>
      <c r="AB390" s="114">
        <f t="shared" si="127"/>
        <v>1.01990395283894</v>
      </c>
      <c r="AC390" s="114">
        <f t="shared" si="127"/>
        <v>1.0864064395143931</v>
      </c>
      <c r="AD390" s="114">
        <f t="shared" si="127"/>
        <v>1.0345639053450952</v>
      </c>
      <c r="AE390" s="114">
        <f t="shared" si="127"/>
        <v>1.0701415803220362</v>
      </c>
      <c r="AF390" s="114">
        <f t="shared" si="127"/>
        <v>1.0289560769671255</v>
      </c>
      <c r="AG390" s="114">
        <f t="shared" si="127"/>
        <v>0.98147893355157967</v>
      </c>
      <c r="AH390" s="114">
        <f t="shared" si="127"/>
        <v>0.86547885318098983</v>
      </c>
      <c r="AI390" s="114">
        <f t="shared" si="127"/>
        <v>1.0097375649023894</v>
      </c>
      <c r="AJ390" s="114">
        <f t="shared" si="127"/>
        <v>1.0182389640400968</v>
      </c>
      <c r="AK390" s="114">
        <f t="shared" si="127"/>
        <v>1.1866483555186265</v>
      </c>
      <c r="AL390" s="114">
        <f t="shared" si="127"/>
        <v>1.0463091498457127</v>
      </c>
      <c r="AM390" s="114">
        <f t="shared" si="127"/>
        <v>1.0498643999470307</v>
      </c>
      <c r="AN390" s="114">
        <f t="shared" si="127"/>
        <v>1.0618634234852575</v>
      </c>
      <c r="AO390" s="114">
        <f t="shared" si="127"/>
        <v>1.0208734750886981</v>
      </c>
      <c r="AP390" s="114">
        <f t="shared" si="127"/>
        <v>1.0330789300669014</v>
      </c>
      <c r="AQ390" s="114">
        <f t="shared" si="127"/>
        <v>1.029939383240112</v>
      </c>
      <c r="AR390" s="114">
        <f t="shared" si="127"/>
        <v>1.0340947447818891</v>
      </c>
      <c r="AS390" s="114">
        <f t="shared" si="127"/>
        <v>1.0424524741941372</v>
      </c>
      <c r="AT390" s="114">
        <f t="shared" si="127"/>
        <v>1.0526861657105309</v>
      </c>
      <c r="AU390" s="114">
        <f t="shared" si="127"/>
        <v>1.0578448068210862</v>
      </c>
      <c r="AV390" s="114">
        <f t="shared" si="127"/>
        <v>1.0416105030168286</v>
      </c>
      <c r="AW390" s="114">
        <f t="shared" si="127"/>
        <v>1.0856729789355086</v>
      </c>
      <c r="AX390" s="114">
        <f t="shared" si="127"/>
        <v>1.081465832887706</v>
      </c>
      <c r="AY390" s="114">
        <f t="shared" si="127"/>
        <v>1.0809333116140292</v>
      </c>
      <c r="AZ390" s="114">
        <f t="shared" si="127"/>
        <v>1.0817571902230385</v>
      </c>
      <c r="BA390" s="114">
        <f t="shared" si="127"/>
        <v>1.0723240848035713</v>
      </c>
      <c r="BB390" s="114">
        <f t="shared" si="127"/>
        <v>1.0547658104974045</v>
      </c>
      <c r="BC390" s="114">
        <f t="shared" si="127"/>
        <v>1.0231139247356904</v>
      </c>
      <c r="BD390" s="114">
        <f t="shared" si="127"/>
        <v>1.0258678433077812</v>
      </c>
      <c r="BE390" s="114">
        <f t="shared" si="127"/>
        <v>1.0265117055537496</v>
      </c>
      <c r="BF390" s="114">
        <f t="shared" si="127"/>
        <v>1.0282876680398916</v>
      </c>
      <c r="BG390" s="114">
        <f t="shared" si="127"/>
        <v>1.0309633027522935</v>
      </c>
      <c r="BH390" s="114">
        <f t="shared" si="127"/>
        <v>1.0239169597043312</v>
      </c>
      <c r="BI390" s="114">
        <f t="shared" si="123"/>
        <v>1.0200373364209914</v>
      </c>
      <c r="BJ390" s="114">
        <f t="shared" si="81"/>
        <v>1.0197002375051609</v>
      </c>
    </row>
    <row r="391" spans="1:62" ht="15">
      <c r="A391" s="282" t="s">
        <v>263</v>
      </c>
      <c r="B391" s="282" t="s">
        <v>502</v>
      </c>
      <c r="C391" s="282" t="s">
        <v>639</v>
      </c>
      <c r="D391" s="282" t="s">
        <v>641</v>
      </c>
      <c r="E391" s="114">
        <f t="shared" si="74"/>
        <v>1</v>
      </c>
      <c r="F391" s="114">
        <f t="shared" si="74"/>
        <v>1.1204353640801161</v>
      </c>
      <c r="G391" s="114">
        <f t="shared" si="74"/>
        <v>1.0890897299558078</v>
      </c>
      <c r="H391" s="114">
        <f t="shared" si="74"/>
        <v>1.0847364238279389</v>
      </c>
      <c r="I391" s="114">
        <f t="shared" ref="I391:BH391" si="128">1+I122/100</f>
        <v>1.1167670819639737</v>
      </c>
      <c r="J391" s="114">
        <f t="shared" si="128"/>
        <v>1.0581970787298265</v>
      </c>
      <c r="K391" s="114">
        <f t="shared" si="128"/>
        <v>1.1063856155916325</v>
      </c>
      <c r="L391" s="114">
        <f t="shared" si="128"/>
        <v>1.110821423246932</v>
      </c>
      <c r="M391" s="114">
        <f t="shared" si="128"/>
        <v>1.1288246813832266</v>
      </c>
      <c r="N391" s="114">
        <f t="shared" si="128"/>
        <v>1.1247789451449806</v>
      </c>
      <c r="O391" s="114">
        <f t="shared" si="128"/>
        <v>1.0039905064483652</v>
      </c>
      <c r="P391" s="114">
        <f t="shared" si="128"/>
        <v>1.0469899204221254</v>
      </c>
      <c r="Q391" s="114">
        <f t="shared" si="128"/>
        <v>1.0841354725523766</v>
      </c>
      <c r="R391" s="114">
        <f t="shared" si="128"/>
        <v>1.0803259997464705</v>
      </c>
      <c r="S391" s="114">
        <f t="shared" si="128"/>
        <v>0.98774760172490295</v>
      </c>
      <c r="T391" s="114">
        <f t="shared" si="128"/>
        <v>1.0309157591618936</v>
      </c>
      <c r="U391" s="114">
        <f t="shared" si="128"/>
        <v>1.0397498409103323</v>
      </c>
      <c r="V391" s="114">
        <f t="shared" si="128"/>
        <v>1.043903379502233</v>
      </c>
      <c r="W391" s="114">
        <f t="shared" si="128"/>
        <v>1.0527194150293193</v>
      </c>
      <c r="X391" s="114">
        <f t="shared" si="128"/>
        <v>1.0548404183246975</v>
      </c>
      <c r="Y391" s="114">
        <f t="shared" si="128"/>
        <v>1.0281759120759064</v>
      </c>
      <c r="Z391" s="114">
        <f t="shared" si="128"/>
        <v>1.0420933646528427</v>
      </c>
      <c r="AA391" s="114">
        <f t="shared" si="128"/>
        <v>1.0331245673720697</v>
      </c>
      <c r="AB391" s="114">
        <f t="shared" si="128"/>
        <v>1.0352304498515672</v>
      </c>
      <c r="AC391" s="114">
        <f t="shared" si="128"/>
        <v>1.0450199481614233</v>
      </c>
      <c r="AD391" s="114">
        <f t="shared" si="128"/>
        <v>1.0523338094683792</v>
      </c>
      <c r="AE391" s="114">
        <f t="shared" si="128"/>
        <v>1.0332652561629536</v>
      </c>
      <c r="AF391" s="114">
        <f t="shared" si="128"/>
        <v>1.0473066586035504</v>
      </c>
      <c r="AG391" s="114">
        <f t="shared" si="128"/>
        <v>1.0678502010952113</v>
      </c>
      <c r="AH391" s="114">
        <f t="shared" si="128"/>
        <v>1.0485803768631257</v>
      </c>
      <c r="AI391" s="114">
        <f t="shared" si="128"/>
        <v>1.0489271306574963</v>
      </c>
      <c r="AJ391" s="114">
        <f t="shared" si="128"/>
        <v>1.0341749676176126</v>
      </c>
      <c r="AK391" s="114">
        <f t="shared" si="128"/>
        <v>1.0084806958126564</v>
      </c>
      <c r="AL391" s="114">
        <f t="shared" si="128"/>
        <v>0.99482080152778807</v>
      </c>
      <c r="AM391" s="114">
        <f t="shared" si="128"/>
        <v>1.0099306636330674</v>
      </c>
      <c r="AN391" s="114">
        <f t="shared" si="128"/>
        <v>1.0274214032209983</v>
      </c>
      <c r="AO391" s="114">
        <f t="shared" si="128"/>
        <v>1.0309999929076874</v>
      </c>
      <c r="AP391" s="114">
        <f t="shared" si="128"/>
        <v>1.0107604523420475</v>
      </c>
      <c r="AQ391" s="114">
        <f t="shared" si="128"/>
        <v>0.98871590171135115</v>
      </c>
      <c r="AR391" s="114">
        <f t="shared" si="128"/>
        <v>0.99748045727911683</v>
      </c>
      <c r="AS391" s="114">
        <f t="shared" si="128"/>
        <v>1.0277963282526361</v>
      </c>
      <c r="AT391" s="114">
        <f t="shared" si="128"/>
        <v>1.0040633590319776</v>
      </c>
      <c r="AU391" s="114">
        <f t="shared" si="128"/>
        <v>1.0011799277677036</v>
      </c>
      <c r="AV391" s="114">
        <f t="shared" si="128"/>
        <v>1.0152822014814711</v>
      </c>
      <c r="AW391" s="114">
        <f t="shared" si="128"/>
        <v>1.0220468788231929</v>
      </c>
      <c r="AX391" s="114">
        <f t="shared" si="128"/>
        <v>1.016626704051883</v>
      </c>
      <c r="AY391" s="114">
        <f t="shared" si="128"/>
        <v>1.0142000655604773</v>
      </c>
      <c r="AZ391" s="114">
        <f t="shared" si="128"/>
        <v>1.0165418388116862</v>
      </c>
      <c r="BA391" s="114">
        <f t="shared" si="128"/>
        <v>0.98906459399577284</v>
      </c>
      <c r="BB391" s="114">
        <f t="shared" si="128"/>
        <v>0.94583587203260022</v>
      </c>
      <c r="BC391" s="114">
        <f t="shared" si="128"/>
        <v>1.041917392586067</v>
      </c>
      <c r="BD391" s="114">
        <f t="shared" si="128"/>
        <v>0.99884578660284251</v>
      </c>
      <c r="BE391" s="114">
        <f t="shared" si="128"/>
        <v>1.0149508958593791</v>
      </c>
      <c r="BF391" s="114">
        <f t="shared" si="128"/>
        <v>1.0200026784110197</v>
      </c>
      <c r="BG391" s="114">
        <f t="shared" si="128"/>
        <v>1.0037471947633763</v>
      </c>
      <c r="BH391" s="114">
        <f t="shared" si="128"/>
        <v>1.0135382311397998</v>
      </c>
      <c r="BI391" s="114">
        <f t="shared" si="123"/>
        <v>1.0093819388644962</v>
      </c>
      <c r="BJ391" s="114">
        <f t="shared" si="81"/>
        <v>1.0171258113108748</v>
      </c>
    </row>
    <row r="392" spans="1:62" ht="15">
      <c r="A392" s="282" t="s">
        <v>264</v>
      </c>
      <c r="B392" s="282" t="s">
        <v>503</v>
      </c>
      <c r="C392" s="282" t="s">
        <v>639</v>
      </c>
      <c r="D392" s="282" t="s">
        <v>641</v>
      </c>
      <c r="E392" s="114">
        <f t="shared" si="74"/>
        <v>1</v>
      </c>
      <c r="F392" s="114">
        <f t="shared" si="74"/>
        <v>1</v>
      </c>
      <c r="G392" s="114">
        <f t="shared" si="74"/>
        <v>1</v>
      </c>
      <c r="H392" s="114">
        <f t="shared" si="74"/>
        <v>1</v>
      </c>
      <c r="I392" s="114">
        <f t="shared" ref="I392:BH392" si="129">1+I123/100</f>
        <v>1</v>
      </c>
      <c r="J392" s="114">
        <f t="shared" si="129"/>
        <v>1</v>
      </c>
      <c r="K392" s="114">
        <f t="shared" si="129"/>
        <v>1</v>
      </c>
      <c r="L392" s="114">
        <f t="shared" si="129"/>
        <v>1</v>
      </c>
      <c r="M392" s="114">
        <f t="shared" si="129"/>
        <v>1</v>
      </c>
      <c r="N392" s="114">
        <f t="shared" si="129"/>
        <v>1</v>
      </c>
      <c r="O392" s="114">
        <f t="shared" si="129"/>
        <v>1</v>
      </c>
      <c r="P392" s="114">
        <f t="shared" si="129"/>
        <v>1</v>
      </c>
      <c r="Q392" s="114">
        <f t="shared" si="129"/>
        <v>1</v>
      </c>
      <c r="R392" s="114">
        <f t="shared" si="129"/>
        <v>1</v>
      </c>
      <c r="S392" s="114">
        <f t="shared" si="129"/>
        <v>1</v>
      </c>
      <c r="T392" s="114">
        <f t="shared" si="129"/>
        <v>1</v>
      </c>
      <c r="U392" s="114">
        <f t="shared" si="129"/>
        <v>1</v>
      </c>
      <c r="V392" s="114">
        <f t="shared" si="129"/>
        <v>1</v>
      </c>
      <c r="W392" s="114">
        <f t="shared" si="129"/>
        <v>1</v>
      </c>
      <c r="X392" s="114">
        <f t="shared" si="129"/>
        <v>1</v>
      </c>
      <c r="Y392" s="114">
        <f t="shared" si="129"/>
        <v>1</v>
      </c>
      <c r="Z392" s="114">
        <f t="shared" si="129"/>
        <v>1</v>
      </c>
      <c r="AA392" s="114">
        <f t="shared" si="129"/>
        <v>1</v>
      </c>
      <c r="AB392" s="114">
        <f t="shared" si="129"/>
        <v>1</v>
      </c>
      <c r="AC392" s="114">
        <f t="shared" si="129"/>
        <v>1</v>
      </c>
      <c r="AD392" s="114">
        <f t="shared" si="129"/>
        <v>1</v>
      </c>
      <c r="AE392" s="114">
        <f t="shared" si="129"/>
        <v>1</v>
      </c>
      <c r="AF392" s="114">
        <f t="shared" si="129"/>
        <v>1</v>
      </c>
      <c r="AG392" s="114">
        <f t="shared" si="129"/>
        <v>1</v>
      </c>
      <c r="AH392" s="114">
        <f t="shared" si="129"/>
        <v>1</v>
      </c>
      <c r="AI392" s="114">
        <f t="shared" si="129"/>
        <v>1</v>
      </c>
      <c r="AJ392" s="114">
        <f t="shared" si="129"/>
        <v>0.88999999998307411</v>
      </c>
      <c r="AK392" s="114">
        <f t="shared" si="129"/>
        <v>0.94700000001065343</v>
      </c>
      <c r="AL392" s="114">
        <f t="shared" si="129"/>
        <v>0.90799999997966907</v>
      </c>
      <c r="AM392" s="114">
        <f t="shared" si="129"/>
        <v>0.87400000003640455</v>
      </c>
      <c r="AN392" s="114">
        <f t="shared" si="129"/>
        <v>0.91799999996761827</v>
      </c>
      <c r="AO392" s="114">
        <f t="shared" si="129"/>
        <v>1.0050000000207353</v>
      </c>
      <c r="AP392" s="114">
        <f t="shared" si="129"/>
        <v>1.0169999999949511</v>
      </c>
      <c r="AQ392" s="114">
        <f t="shared" si="129"/>
        <v>0.98100000000575216</v>
      </c>
      <c r="AR392" s="114">
        <f t="shared" si="129"/>
        <v>1.0269999999784196</v>
      </c>
      <c r="AS392" s="114">
        <f t="shared" si="129"/>
        <v>1.0980000000214158</v>
      </c>
      <c r="AT392" s="114">
        <f t="shared" si="129"/>
        <v>1.1349999999843579</v>
      </c>
      <c r="AU392" s="114">
        <f t="shared" si="129"/>
        <v>1.0980000000150931</v>
      </c>
      <c r="AV392" s="114">
        <f t="shared" si="129"/>
        <v>1.0930000000017661</v>
      </c>
      <c r="AW392" s="114">
        <f t="shared" si="129"/>
        <v>1.0959999999963252</v>
      </c>
      <c r="AX392" s="114">
        <f t="shared" si="129"/>
        <v>1.0969999999922682</v>
      </c>
      <c r="AY392" s="114">
        <f t="shared" si="129"/>
        <v>1.107</v>
      </c>
      <c r="AZ392" s="114">
        <f t="shared" si="129"/>
        <v>1.0889999999999405</v>
      </c>
      <c r="BA392" s="114">
        <f t="shared" si="129"/>
        <v>1.0330000000021091</v>
      </c>
      <c r="BB392" s="114">
        <f t="shared" si="129"/>
        <v>1.0119999999942872</v>
      </c>
      <c r="BC392" s="114">
        <f t="shared" si="129"/>
        <v>1.0730000000016202</v>
      </c>
      <c r="BD392" s="114">
        <f t="shared" si="129"/>
        <v>1.0739999999970966</v>
      </c>
      <c r="BE392" s="114">
        <f t="shared" si="129"/>
        <v>1.0480000000003629</v>
      </c>
      <c r="BF392" s="114">
        <f t="shared" si="129"/>
        <v>1.0600000000017316</v>
      </c>
      <c r="BG392" s="114">
        <f t="shared" si="129"/>
        <v>1.0419999999981382</v>
      </c>
      <c r="BH392" s="114">
        <f t="shared" si="129"/>
        <v>1.0119999999977745</v>
      </c>
      <c r="BI392" s="114">
        <f t="shared" si="123"/>
        <v>1.0109999999991015</v>
      </c>
      <c r="BJ392" s="114">
        <f t="shared" si="81"/>
        <v>1.0399999999963236</v>
      </c>
    </row>
    <row r="393" spans="1:62" ht="15">
      <c r="A393" s="282" t="s">
        <v>265</v>
      </c>
      <c r="B393" s="282" t="s">
        <v>504</v>
      </c>
      <c r="C393" s="282" t="s">
        <v>639</v>
      </c>
      <c r="D393" s="282" t="s">
        <v>641</v>
      </c>
      <c r="E393" s="114">
        <f t="shared" si="74"/>
        <v>1</v>
      </c>
      <c r="F393" s="114">
        <f t="shared" si="74"/>
        <v>0.9222536509587077</v>
      </c>
      <c r="G393" s="114">
        <f t="shared" si="74"/>
        <v>1.0945735874175013</v>
      </c>
      <c r="H393" s="114">
        <f t="shared" si="74"/>
        <v>1.087783402162305</v>
      </c>
      <c r="I393" s="114">
        <f t="shared" ref="I393:BH393" si="130">1+I124/100</f>
        <v>1.0496446728796285</v>
      </c>
      <c r="J393" s="114">
        <f t="shared" si="130"/>
        <v>1.0200909417082951</v>
      </c>
      <c r="K393" s="114">
        <f t="shared" si="130"/>
        <v>1.14728566401776</v>
      </c>
      <c r="L393" s="114">
        <f t="shared" si="130"/>
        <v>1.0336123203225105</v>
      </c>
      <c r="M393" s="114">
        <f t="shared" si="130"/>
        <v>1.0798268996953257</v>
      </c>
      <c r="N393" s="114">
        <f t="shared" si="130"/>
        <v>1.0795922445608228</v>
      </c>
      <c r="O393" s="114">
        <f t="shared" si="130"/>
        <v>0.95344553086437178</v>
      </c>
      <c r="P393" s="114">
        <f t="shared" si="130"/>
        <v>1.2217389192800849</v>
      </c>
      <c r="Q393" s="114">
        <f t="shared" si="130"/>
        <v>1.1708242934500734</v>
      </c>
      <c r="R393" s="114">
        <f t="shared" si="130"/>
        <v>1.0589658021464414</v>
      </c>
      <c r="S393" s="114">
        <f t="shared" si="130"/>
        <v>1.0406561734723085</v>
      </c>
      <c r="T393" s="114">
        <f t="shared" si="130"/>
        <v>1.0088220317844796</v>
      </c>
      <c r="U393" s="114">
        <f t="shared" si="130"/>
        <v>1.0215396449740985</v>
      </c>
      <c r="V393" s="114">
        <f t="shared" si="130"/>
        <v>1.0945379784936979</v>
      </c>
      <c r="W393" s="114">
        <f t="shared" si="130"/>
        <v>1.0691249354667456</v>
      </c>
      <c r="X393" s="114">
        <f t="shared" si="130"/>
        <v>1.0761522604159424</v>
      </c>
      <c r="Y393" s="114">
        <f t="shared" si="130"/>
        <v>1.0559197620659504</v>
      </c>
      <c r="Z393" s="114">
        <f t="shared" si="130"/>
        <v>1.037735441966442</v>
      </c>
      <c r="AA393" s="114">
        <f t="shared" si="130"/>
        <v>1.0150647825447521</v>
      </c>
      <c r="AB393" s="114">
        <f t="shared" si="130"/>
        <v>1.0130905024171788</v>
      </c>
      <c r="AC393" s="114">
        <f t="shared" si="130"/>
        <v>1.017552169769687</v>
      </c>
      <c r="AD393" s="114">
        <f t="shared" si="130"/>
        <v>1.0430056181950171</v>
      </c>
      <c r="AE393" s="114">
        <f t="shared" si="130"/>
        <v>1.0717755539087368</v>
      </c>
      <c r="AF393" s="114">
        <f t="shared" si="130"/>
        <v>1.0593710744610727</v>
      </c>
      <c r="AG393" s="114">
        <f t="shared" si="130"/>
        <v>1.0620318381988458</v>
      </c>
      <c r="AH393" s="114">
        <f t="shared" si="130"/>
        <v>1.0469034876812298</v>
      </c>
      <c r="AI393" s="114">
        <f t="shared" si="130"/>
        <v>1.0419205097421584</v>
      </c>
      <c r="AJ393" s="114">
        <f t="shared" si="130"/>
        <v>1.0143834679108514</v>
      </c>
      <c r="AK393" s="114">
        <f t="shared" si="130"/>
        <v>0.99200506040072367</v>
      </c>
      <c r="AL393" s="114">
        <f t="shared" si="130"/>
        <v>1.0035319725637262</v>
      </c>
      <c r="AM393" s="114">
        <f t="shared" si="130"/>
        <v>1.0263278451859033</v>
      </c>
      <c r="AN393" s="114">
        <f t="shared" si="130"/>
        <v>1.0440621652580508</v>
      </c>
      <c r="AO393" s="114">
        <f t="shared" si="130"/>
        <v>1.041468392671671</v>
      </c>
      <c r="AP393" s="114">
        <f t="shared" si="130"/>
        <v>1.0047490192048409</v>
      </c>
      <c r="AQ393" s="114">
        <f t="shared" si="130"/>
        <v>1.0329021372309346</v>
      </c>
      <c r="AR393" s="114">
        <f t="shared" si="130"/>
        <v>1.0230538859591873</v>
      </c>
      <c r="AS393" s="114">
        <f t="shared" si="130"/>
        <v>1.0059969539161364</v>
      </c>
      <c r="AT393" s="114">
        <f t="shared" si="130"/>
        <v>1.0377990649628988</v>
      </c>
      <c r="AU393" s="114">
        <f t="shared" si="130"/>
        <v>1.0054685952999451</v>
      </c>
      <c r="AV393" s="114">
        <f t="shared" si="130"/>
        <v>1.0293247554619274</v>
      </c>
      <c r="AW393" s="114">
        <f t="shared" si="130"/>
        <v>1.0510429977568934</v>
      </c>
      <c r="AX393" s="114">
        <f t="shared" si="130"/>
        <v>1.0590666608168013</v>
      </c>
      <c r="AY393" s="114">
        <f t="shared" si="130"/>
        <v>1.0647249429862482</v>
      </c>
      <c r="AZ393" s="114">
        <f t="shared" si="130"/>
        <v>1.0685072977063137</v>
      </c>
      <c r="BA393" s="114">
        <f t="shared" si="130"/>
        <v>1.0023228274566593</v>
      </c>
      <c r="BB393" s="114">
        <f t="shared" si="130"/>
        <v>1.0330693981534758</v>
      </c>
      <c r="BC393" s="114">
        <f t="shared" si="130"/>
        <v>1.0840569922421719</v>
      </c>
      <c r="BD393" s="114">
        <f t="shared" si="130"/>
        <v>1.0610826371979649</v>
      </c>
      <c r="BE393" s="114">
        <f t="shared" si="130"/>
        <v>1.045632091307112</v>
      </c>
      <c r="BF393" s="114">
        <f t="shared" si="130"/>
        <v>1.0587868947702617</v>
      </c>
      <c r="BG393" s="114">
        <f t="shared" si="130"/>
        <v>1.0535711677812012</v>
      </c>
      <c r="BH393" s="114">
        <f t="shared" si="130"/>
        <v>1.0571850713133515</v>
      </c>
      <c r="BI393" s="114">
        <f t="shared" si="123"/>
        <v>1.0586919284911032</v>
      </c>
      <c r="BJ393" s="114">
        <f t="shared" si="81"/>
        <v>1.0488544448032551</v>
      </c>
    </row>
    <row r="394" spans="1:62" ht="15">
      <c r="A394" s="282" t="s">
        <v>266</v>
      </c>
      <c r="B394" s="282" t="s">
        <v>505</v>
      </c>
      <c r="C394" s="282" t="s">
        <v>639</v>
      </c>
      <c r="D394" s="282" t="s">
        <v>641</v>
      </c>
      <c r="E394" s="114">
        <f t="shared" si="74"/>
        <v>1</v>
      </c>
      <c r="F394" s="114">
        <f t="shared" si="74"/>
        <v>1</v>
      </c>
      <c r="G394" s="114">
        <f t="shared" si="74"/>
        <v>1</v>
      </c>
      <c r="H394" s="114">
        <f t="shared" si="74"/>
        <v>1</v>
      </c>
      <c r="I394" s="114">
        <f t="shared" ref="I394:BH394" si="131">1+I125/100</f>
        <v>1</v>
      </c>
      <c r="J394" s="114">
        <f t="shared" si="131"/>
        <v>1</v>
      </c>
      <c r="K394" s="114">
        <f t="shared" si="131"/>
        <v>1</v>
      </c>
      <c r="L394" s="114">
        <f t="shared" si="131"/>
        <v>1</v>
      </c>
      <c r="M394" s="114">
        <f t="shared" si="131"/>
        <v>1</v>
      </c>
      <c r="N394" s="114">
        <f t="shared" si="131"/>
        <v>1</v>
      </c>
      <c r="O394" s="114">
        <f t="shared" si="131"/>
        <v>1</v>
      </c>
      <c r="P394" s="114">
        <f t="shared" si="131"/>
        <v>1</v>
      </c>
      <c r="Q394" s="114">
        <f t="shared" si="131"/>
        <v>1</v>
      </c>
      <c r="R394" s="114">
        <f t="shared" si="131"/>
        <v>1</v>
      </c>
      <c r="S394" s="114">
        <f t="shared" si="131"/>
        <v>1</v>
      </c>
      <c r="T394" s="114">
        <f t="shared" si="131"/>
        <v>1</v>
      </c>
      <c r="U394" s="114">
        <f t="shared" si="131"/>
        <v>1</v>
      </c>
      <c r="V394" s="114">
        <f t="shared" si="131"/>
        <v>1</v>
      </c>
      <c r="W394" s="114">
        <f t="shared" si="131"/>
        <v>1</v>
      </c>
      <c r="X394" s="114">
        <f t="shared" si="131"/>
        <v>1</v>
      </c>
      <c r="Y394" s="114">
        <f t="shared" si="131"/>
        <v>1</v>
      </c>
      <c r="Z394" s="114">
        <f t="shared" si="131"/>
        <v>1</v>
      </c>
      <c r="AA394" s="114">
        <f t="shared" si="131"/>
        <v>1</v>
      </c>
      <c r="AB394" s="114">
        <f t="shared" si="131"/>
        <v>1</v>
      </c>
      <c r="AC394" s="114">
        <f t="shared" si="131"/>
        <v>1</v>
      </c>
      <c r="AD394" s="114">
        <f t="shared" si="131"/>
        <v>1</v>
      </c>
      <c r="AE394" s="114">
        <f t="shared" si="131"/>
        <v>1</v>
      </c>
      <c r="AF394" s="114">
        <f t="shared" si="131"/>
        <v>1.0329996837484656</v>
      </c>
      <c r="AG394" s="114">
        <f t="shared" si="131"/>
        <v>1.1320003005635622</v>
      </c>
      <c r="AH394" s="114">
        <f t="shared" si="131"/>
        <v>1.0278975093599774</v>
      </c>
      <c r="AI394" s="114">
        <f t="shared" si="131"/>
        <v>1.0570279663523441</v>
      </c>
      <c r="AJ394" s="114">
        <f t="shared" si="131"/>
        <v>0.92148934257978099</v>
      </c>
      <c r="AK394" s="114">
        <f t="shared" si="131"/>
        <v>0.86111291145976354</v>
      </c>
      <c r="AL394" s="114">
        <f t="shared" si="131"/>
        <v>0.84540675329829895</v>
      </c>
      <c r="AM394" s="114">
        <f t="shared" si="131"/>
        <v>0.79914841426462691</v>
      </c>
      <c r="AN394" s="114">
        <f t="shared" si="131"/>
        <v>0.94576177950716156</v>
      </c>
      <c r="AO394" s="114">
        <f t="shared" si="131"/>
        <v>1.070845024186905</v>
      </c>
      <c r="AP394" s="114">
        <f t="shared" si="131"/>
        <v>1.0991516811364519</v>
      </c>
      <c r="AQ394" s="114">
        <f t="shared" si="131"/>
        <v>1.0212183539195543</v>
      </c>
      <c r="AR394" s="114">
        <f t="shared" si="131"/>
        <v>1.0365578957617374</v>
      </c>
      <c r="AS394" s="114">
        <f t="shared" si="131"/>
        <v>1.0542667384921542</v>
      </c>
      <c r="AT394" s="114">
        <f t="shared" si="131"/>
        <v>1.0532158429006606</v>
      </c>
      <c r="AU394" s="114">
        <f t="shared" si="131"/>
        <v>0.99982646834308453</v>
      </c>
      <c r="AV394" s="114">
        <f t="shared" si="131"/>
        <v>1.0703029613928667</v>
      </c>
      <c r="AW394" s="114">
        <f t="shared" si="131"/>
        <v>1.0702685971855701</v>
      </c>
      <c r="AX394" s="114">
        <f t="shared" si="131"/>
        <v>0.9982445177053566</v>
      </c>
      <c r="AY394" s="114">
        <f t="shared" si="131"/>
        <v>1.0310289869126645</v>
      </c>
      <c r="AZ394" s="114">
        <f t="shared" si="131"/>
        <v>1.0854287489612278</v>
      </c>
      <c r="BA394" s="114">
        <f t="shared" si="131"/>
        <v>1.0840161595736801</v>
      </c>
      <c r="BB394" s="114">
        <f t="shared" si="131"/>
        <v>1.0288629470047637</v>
      </c>
      <c r="BC394" s="114">
        <f t="shared" si="131"/>
        <v>0.99528433152491402</v>
      </c>
      <c r="BD394" s="114">
        <f t="shared" si="131"/>
        <v>1.0595627437653896</v>
      </c>
      <c r="BE394" s="114">
        <f t="shared" si="131"/>
        <v>0.99911849807241937</v>
      </c>
      <c r="BF394" s="114">
        <f t="shared" si="131"/>
        <v>1.109154693795795</v>
      </c>
      <c r="BG394" s="114">
        <f t="shared" si="131"/>
        <v>1.0402403862892811</v>
      </c>
      <c r="BH394" s="114">
        <f t="shared" si="131"/>
        <v>1.0387582553064802</v>
      </c>
      <c r="BI394" s="114">
        <f t="shared" si="123"/>
        <v>1.043358559012983</v>
      </c>
      <c r="BJ394" s="114">
        <f t="shared" si="81"/>
        <v>1.0458363839829128</v>
      </c>
    </row>
    <row r="395" spans="1:62" ht="15">
      <c r="A395" s="282" t="s">
        <v>267</v>
      </c>
      <c r="B395" s="282" t="s">
        <v>506</v>
      </c>
      <c r="C395" s="282" t="s">
        <v>639</v>
      </c>
      <c r="D395" s="282" t="s">
        <v>641</v>
      </c>
      <c r="E395" s="114">
        <f t="shared" si="74"/>
        <v>1</v>
      </c>
      <c r="F395" s="114">
        <f t="shared" si="74"/>
        <v>1</v>
      </c>
      <c r="G395" s="114">
        <f t="shared" si="74"/>
        <v>1</v>
      </c>
      <c r="H395" s="114">
        <f t="shared" si="74"/>
        <v>1</v>
      </c>
      <c r="I395" s="114">
        <f t="shared" ref="I395:BH395" si="132">1+I126/100</f>
        <v>1</v>
      </c>
      <c r="J395" s="114">
        <f t="shared" si="132"/>
        <v>1</v>
      </c>
      <c r="K395" s="114">
        <f t="shared" si="132"/>
        <v>1</v>
      </c>
      <c r="L395" s="114">
        <f t="shared" si="132"/>
        <v>1</v>
      </c>
      <c r="M395" s="114">
        <f t="shared" si="132"/>
        <v>1</v>
      </c>
      <c r="N395" s="114">
        <f t="shared" si="132"/>
        <v>1</v>
      </c>
      <c r="O395" s="114">
        <f t="shared" si="132"/>
        <v>1</v>
      </c>
      <c r="P395" s="114">
        <f t="shared" si="132"/>
        <v>1</v>
      </c>
      <c r="Q395" s="114">
        <f t="shared" si="132"/>
        <v>1</v>
      </c>
      <c r="R395" s="114">
        <f t="shared" si="132"/>
        <v>1</v>
      </c>
      <c r="S395" s="114">
        <f t="shared" si="132"/>
        <v>1</v>
      </c>
      <c r="T395" s="114">
        <f t="shared" si="132"/>
        <v>1</v>
      </c>
      <c r="U395" s="114">
        <f t="shared" si="132"/>
        <v>1</v>
      </c>
      <c r="V395" s="114">
        <f t="shared" si="132"/>
        <v>1</v>
      </c>
      <c r="W395" s="114">
        <f t="shared" si="132"/>
        <v>1</v>
      </c>
      <c r="X395" s="114">
        <f t="shared" si="132"/>
        <v>1</v>
      </c>
      <c r="Y395" s="114">
        <f t="shared" si="132"/>
        <v>1</v>
      </c>
      <c r="Z395" s="114">
        <f t="shared" si="132"/>
        <v>1</v>
      </c>
      <c r="AA395" s="114">
        <f t="shared" si="132"/>
        <v>1</v>
      </c>
      <c r="AB395" s="114">
        <f t="shared" si="132"/>
        <v>1</v>
      </c>
      <c r="AC395" s="114">
        <f t="shared" si="132"/>
        <v>1</v>
      </c>
      <c r="AD395" s="114">
        <f t="shared" si="132"/>
        <v>1</v>
      </c>
      <c r="AE395" s="114">
        <f t="shared" si="132"/>
        <v>1</v>
      </c>
      <c r="AF395" s="114">
        <f t="shared" si="132"/>
        <v>1</v>
      </c>
      <c r="AG395" s="114">
        <f t="shared" si="132"/>
        <v>1</v>
      </c>
      <c r="AH395" s="114">
        <f t="shared" si="132"/>
        <v>1</v>
      </c>
      <c r="AI395" s="114">
        <f t="shared" si="132"/>
        <v>1</v>
      </c>
      <c r="AJ395" s="114">
        <f t="shared" si="132"/>
        <v>1</v>
      </c>
      <c r="AK395" s="114">
        <f t="shared" si="132"/>
        <v>1</v>
      </c>
      <c r="AL395" s="114">
        <f t="shared" si="132"/>
        <v>1</v>
      </c>
      <c r="AM395" s="114">
        <f t="shared" si="132"/>
        <v>0.65191361227585487</v>
      </c>
      <c r="AN395" s="114">
        <f t="shared" si="132"/>
        <v>1.0990346890109401</v>
      </c>
      <c r="AO395" s="114">
        <f t="shared" si="132"/>
        <v>1.0589750560977436</v>
      </c>
      <c r="AP395" s="114">
        <f t="shared" si="132"/>
        <v>1.0400662107311534</v>
      </c>
      <c r="AQ395" s="114">
        <f t="shared" si="132"/>
        <v>1.0468163210805819</v>
      </c>
      <c r="AR395" s="114">
        <f t="shared" si="132"/>
        <v>1.1270538113435413</v>
      </c>
      <c r="AS395" s="114">
        <f t="shared" si="132"/>
        <v>1.1071199480196972</v>
      </c>
      <c r="AT395" s="114">
        <f t="shared" si="132"/>
        <v>1.0744660697564721</v>
      </c>
      <c r="AU395" s="114">
        <f t="shared" si="132"/>
        <v>1.0657893950279684</v>
      </c>
      <c r="AV395" s="114">
        <f t="shared" si="132"/>
        <v>1.0850589555707633</v>
      </c>
      <c r="AW395" s="114">
        <f t="shared" si="132"/>
        <v>1.1034052877684695</v>
      </c>
      <c r="AX395" s="114">
        <f t="shared" si="132"/>
        <v>1.132500869136436</v>
      </c>
      <c r="AY395" s="114">
        <f t="shared" si="132"/>
        <v>1.1077108367017712</v>
      </c>
      <c r="AZ395" s="114">
        <f t="shared" si="132"/>
        <v>1.1021257391263091</v>
      </c>
      <c r="BA395" s="114">
        <f t="shared" si="132"/>
        <v>1.0669157747471079</v>
      </c>
      <c r="BB395" s="114">
        <f t="shared" si="132"/>
        <v>1.0008669695927059</v>
      </c>
      <c r="BC395" s="114">
        <f t="shared" si="132"/>
        <v>1.0596307857538696</v>
      </c>
      <c r="BD395" s="114">
        <f t="shared" si="132"/>
        <v>1.0706956994589181</v>
      </c>
      <c r="BE395" s="114">
        <f t="shared" si="132"/>
        <v>1.0731334550530007</v>
      </c>
      <c r="BF395" s="114">
        <f t="shared" si="132"/>
        <v>1.0735666514887974</v>
      </c>
      <c r="BG395" s="114">
        <f t="shared" si="132"/>
        <v>1.0714257110074294</v>
      </c>
      <c r="BH395" s="114">
        <f t="shared" si="132"/>
        <v>1.0703608717929631</v>
      </c>
      <c r="BI395" s="114">
        <f t="shared" si="123"/>
        <v>1.069530943961307</v>
      </c>
      <c r="BJ395" s="114">
        <f t="shared" si="81"/>
        <v>1.0681472361786084</v>
      </c>
    </row>
    <row r="396" spans="1:62" ht="15">
      <c r="A396" s="282" t="s">
        <v>268</v>
      </c>
      <c r="B396" s="282" t="s">
        <v>507</v>
      </c>
      <c r="C396" s="282" t="s">
        <v>639</v>
      </c>
      <c r="D396" s="282" t="s">
        <v>641</v>
      </c>
      <c r="E396" s="114">
        <f t="shared" si="74"/>
        <v>1</v>
      </c>
      <c r="F396" s="114">
        <f t="shared" si="74"/>
        <v>1</v>
      </c>
      <c r="G396" s="114">
        <f t="shared" si="74"/>
        <v>1</v>
      </c>
      <c r="H396" s="114">
        <f t="shared" si="74"/>
        <v>1</v>
      </c>
      <c r="I396" s="114">
        <f t="shared" ref="I396:BH396" si="133">1+I127/100</f>
        <v>1</v>
      </c>
      <c r="J396" s="114">
        <f t="shared" si="133"/>
        <v>1</v>
      </c>
      <c r="K396" s="114">
        <f t="shared" si="133"/>
        <v>1</v>
      </c>
      <c r="L396" s="114">
        <f t="shared" si="133"/>
        <v>1</v>
      </c>
      <c r="M396" s="114">
        <f t="shared" si="133"/>
        <v>1</v>
      </c>
      <c r="N396" s="114">
        <f t="shared" si="133"/>
        <v>1</v>
      </c>
      <c r="O396" s="114">
        <f t="shared" si="133"/>
        <v>1</v>
      </c>
      <c r="P396" s="114">
        <f t="shared" si="133"/>
        <v>0.97709939656233458</v>
      </c>
      <c r="Q396" s="114">
        <f t="shared" si="133"/>
        <v>1.1207922684943643</v>
      </c>
      <c r="R396" s="114">
        <f t="shared" si="133"/>
        <v>1.2090988291689884</v>
      </c>
      <c r="S396" s="114">
        <f t="shared" si="133"/>
        <v>1.4530275362414384</v>
      </c>
      <c r="T396" s="114">
        <f t="shared" si="133"/>
        <v>1.05344419884289</v>
      </c>
      <c r="U396" s="114">
        <f t="shared" si="133"/>
        <v>0.73231767480982235</v>
      </c>
      <c r="V396" s="114">
        <f t="shared" si="133"/>
        <v>0.95387370432992724</v>
      </c>
      <c r="W396" s="114">
        <f t="shared" si="133"/>
        <v>1.0105959333959331</v>
      </c>
      <c r="X396" s="114">
        <f t="shared" si="133"/>
        <v>0.88415005774408217</v>
      </c>
      <c r="Y396" s="114">
        <f t="shared" si="133"/>
        <v>0.83492267649989382</v>
      </c>
      <c r="Z396" s="114">
        <f t="shared" si="133"/>
        <v>0.96694214876033047</v>
      </c>
      <c r="AA396" s="114">
        <f t="shared" si="133"/>
        <v>1.0683760683760686</v>
      </c>
      <c r="AB396" s="114">
        <f t="shared" si="133"/>
        <v>0.99199999999999988</v>
      </c>
      <c r="AC396" s="114">
        <f t="shared" si="133"/>
        <v>1.0483870967741937</v>
      </c>
      <c r="AD396" s="114">
        <f t="shared" si="133"/>
        <v>0.93076923076923079</v>
      </c>
      <c r="AE396" s="114">
        <f t="shared" si="133"/>
        <v>0.99173553719008267</v>
      </c>
      <c r="AF396" s="114">
        <f t="shared" si="133"/>
        <v>0.90833333333333333</v>
      </c>
      <c r="AG396" s="114">
        <f t="shared" si="133"/>
        <v>1.0917431192660549</v>
      </c>
      <c r="AH396" s="114">
        <f t="shared" si="133"/>
        <v>0.96638655462184886</v>
      </c>
      <c r="AI396" s="114">
        <f t="shared" si="133"/>
        <v>0.99130434782608701</v>
      </c>
      <c r="AJ396" s="114">
        <f t="shared" si="133"/>
        <v>1</v>
      </c>
      <c r="AK396" s="114">
        <f t="shared" si="133"/>
        <v>1.0087719298245614</v>
      </c>
      <c r="AL396" s="114">
        <f t="shared" si="133"/>
        <v>1.008695652173913</v>
      </c>
      <c r="AM396" s="114">
        <f t="shared" si="133"/>
        <v>1.0172413793103448</v>
      </c>
      <c r="AN396" s="114">
        <f t="shared" si="133"/>
        <v>1</v>
      </c>
      <c r="AO396" s="114">
        <f t="shared" si="133"/>
        <v>1.0169491525423728</v>
      </c>
      <c r="AP396" s="114">
        <f t="shared" si="133"/>
        <v>1.0166666666666666</v>
      </c>
      <c r="AQ396" s="114">
        <f t="shared" si="133"/>
        <v>1.0655737704918034</v>
      </c>
      <c r="AR396" s="114">
        <f t="shared" si="133"/>
        <v>0.98461538461538467</v>
      </c>
      <c r="AS396" s="114">
        <f t="shared" si="133"/>
        <v>1.0625</v>
      </c>
      <c r="AT396" s="114">
        <f t="shared" si="133"/>
        <v>0.98529411764705865</v>
      </c>
      <c r="AU396" s="114">
        <f t="shared" si="133"/>
        <v>1.0378746268656718</v>
      </c>
      <c r="AV396" s="114">
        <f t="shared" si="133"/>
        <v>1.0200632463588044</v>
      </c>
      <c r="AW396" s="114">
        <f t="shared" si="133"/>
        <v>0.98370639796144943</v>
      </c>
      <c r="AX396" s="114">
        <f t="shared" si="133"/>
        <v>1.0495163162646719</v>
      </c>
      <c r="AY396" s="114">
        <f t="shared" si="133"/>
        <v>0.98418999318604794</v>
      </c>
      <c r="AZ396" s="114">
        <f t="shared" si="133"/>
        <v>1.0220217192536039</v>
      </c>
      <c r="BA396" s="114">
        <f t="shared" si="133"/>
        <v>0.98152562736300508</v>
      </c>
      <c r="BB396" s="114">
        <f t="shared" si="133"/>
        <v>1.0028962395220513</v>
      </c>
      <c r="BC396" s="114">
        <f t="shared" si="133"/>
        <v>0.98392360783091448</v>
      </c>
      <c r="BD396" s="114">
        <f t="shared" si="133"/>
        <v>1.0047684224469071</v>
      </c>
      <c r="BE396" s="114">
        <f t="shared" si="133"/>
        <v>1.051877984865637</v>
      </c>
      <c r="BF396" s="114">
        <f t="shared" si="133"/>
        <v>1.0578216632141257</v>
      </c>
      <c r="BG396" s="114">
        <f t="shared" si="133"/>
        <v>1.0089301665489223</v>
      </c>
      <c r="BH396" s="114">
        <f t="shared" si="133"/>
        <v>1.1029603364495968</v>
      </c>
      <c r="BI396" s="114">
        <f t="shared" si="123"/>
        <v>1.0114024725824107</v>
      </c>
      <c r="BJ396" s="114">
        <f t="shared" si="81"/>
        <v>1.0310280700718641</v>
      </c>
    </row>
    <row r="397" spans="1:62" ht="15">
      <c r="A397" s="282" t="s">
        <v>269</v>
      </c>
      <c r="B397" s="282" t="s">
        <v>508</v>
      </c>
      <c r="C397" s="282" t="s">
        <v>639</v>
      </c>
      <c r="D397" s="282" t="s">
        <v>641</v>
      </c>
      <c r="E397" s="114">
        <f t="shared" si="74"/>
        <v>1</v>
      </c>
      <c r="F397" s="114">
        <f t="shared" si="74"/>
        <v>1</v>
      </c>
      <c r="G397" s="114">
        <f t="shared" si="74"/>
        <v>1</v>
      </c>
      <c r="H397" s="114">
        <f t="shared" si="74"/>
        <v>1</v>
      </c>
      <c r="I397" s="114">
        <f t="shared" ref="I397:BH397" si="134">1+I128/100</f>
        <v>1</v>
      </c>
      <c r="J397" s="114">
        <f t="shared" si="134"/>
        <v>1</v>
      </c>
      <c r="K397" s="114">
        <f t="shared" si="134"/>
        <v>1</v>
      </c>
      <c r="L397" s="114">
        <f t="shared" si="134"/>
        <v>1</v>
      </c>
      <c r="M397" s="114">
        <f t="shared" si="134"/>
        <v>1</v>
      </c>
      <c r="N397" s="114">
        <f t="shared" si="134"/>
        <v>1</v>
      </c>
      <c r="O397" s="114">
        <f t="shared" si="134"/>
        <v>1</v>
      </c>
      <c r="P397" s="114">
        <f t="shared" si="134"/>
        <v>1</v>
      </c>
      <c r="Q397" s="114">
        <f t="shared" si="134"/>
        <v>1</v>
      </c>
      <c r="R397" s="114">
        <f t="shared" si="134"/>
        <v>1</v>
      </c>
      <c r="S397" s="114">
        <f t="shared" si="134"/>
        <v>1</v>
      </c>
      <c r="T397" s="114">
        <f t="shared" si="134"/>
        <v>1</v>
      </c>
      <c r="U397" s="114">
        <f t="shared" si="134"/>
        <v>1</v>
      </c>
      <c r="V397" s="114">
        <f t="shared" si="134"/>
        <v>1</v>
      </c>
      <c r="W397" s="114">
        <f t="shared" si="134"/>
        <v>1.043803454813808</v>
      </c>
      <c r="X397" s="114">
        <f t="shared" si="134"/>
        <v>1.0747430538653293</v>
      </c>
      <c r="Y397" s="114">
        <f t="shared" si="134"/>
        <v>1.0828004504789916</v>
      </c>
      <c r="Z397" s="114">
        <f t="shared" si="134"/>
        <v>1.0112675801110562</v>
      </c>
      <c r="AA397" s="114">
        <f t="shared" si="134"/>
        <v>1.004742813123382</v>
      </c>
      <c r="AB397" s="114">
        <f t="shared" si="134"/>
        <v>1.0124588084442643</v>
      </c>
      <c r="AC397" s="114">
        <f t="shared" si="134"/>
        <v>1.0862217815161948</v>
      </c>
      <c r="AD397" s="114">
        <f t="shared" si="134"/>
        <v>1.0861418482175555</v>
      </c>
      <c r="AE397" s="114">
        <f t="shared" si="134"/>
        <v>1.1058358644366517</v>
      </c>
      <c r="AF397" s="114">
        <f t="shared" si="134"/>
        <v>1.0634936217355355</v>
      </c>
      <c r="AG397" s="114">
        <f t="shared" si="134"/>
        <v>1.0950902935656717</v>
      </c>
      <c r="AH397" s="114">
        <f t="shared" si="134"/>
        <v>1.0564591012129605</v>
      </c>
      <c r="AI397" s="114">
        <f t="shared" si="134"/>
        <v>1.0489081884239293</v>
      </c>
      <c r="AJ397" s="114">
        <f t="shared" si="134"/>
        <v>0.97851640318290367</v>
      </c>
      <c r="AK397" s="114">
        <f t="shared" si="134"/>
        <v>1.0427727703535739</v>
      </c>
      <c r="AL397" s="114">
        <f t="shared" si="134"/>
        <v>1.0700537288386491</v>
      </c>
      <c r="AM397" s="114">
        <f t="shared" si="134"/>
        <v>1.0531315417306835</v>
      </c>
      <c r="AN397" s="114">
        <f t="shared" si="134"/>
        <v>1.0575282281544565</v>
      </c>
      <c r="AO397" s="114">
        <f t="shared" si="134"/>
        <v>1.0588615970485451</v>
      </c>
      <c r="AP397" s="114">
        <f t="shared" si="134"/>
        <v>1.0689633341500957</v>
      </c>
      <c r="AQ397" s="114">
        <f t="shared" si="134"/>
        <v>0.99332686342073595</v>
      </c>
      <c r="AR397" s="114">
        <f t="shared" si="134"/>
        <v>1.0338849989035876</v>
      </c>
      <c r="AS397" s="114">
        <f t="shared" si="134"/>
        <v>1.1069432128096801</v>
      </c>
      <c r="AT397" s="114">
        <f t="shared" si="134"/>
        <v>1.0546377966356681</v>
      </c>
      <c r="AU397" s="114">
        <f t="shared" si="134"/>
        <v>1.0258216929799673</v>
      </c>
      <c r="AV397" s="114">
        <f t="shared" si="134"/>
        <v>0.96384802359444466</v>
      </c>
      <c r="AW397" s="114">
        <f t="shared" si="134"/>
        <v>1.0360667675065194</v>
      </c>
      <c r="AX397" s="114">
        <f t="shared" si="134"/>
        <v>1.0877143262922886</v>
      </c>
      <c r="AY397" s="114">
        <f t="shared" si="134"/>
        <v>1.018120325805389</v>
      </c>
      <c r="AZ397" s="114">
        <f t="shared" si="134"/>
        <v>0.99823459078523447</v>
      </c>
      <c r="BA397" s="114">
        <f t="shared" si="134"/>
        <v>1.062919152175636</v>
      </c>
      <c r="BB397" s="114">
        <f t="shared" si="134"/>
        <v>0.96979958435179237</v>
      </c>
      <c r="BC397" s="114">
        <f t="shared" si="134"/>
        <v>0.97750896921162811</v>
      </c>
      <c r="BD397" s="114">
        <f t="shared" si="134"/>
        <v>1.0239873062849538</v>
      </c>
      <c r="BE397" s="114">
        <f t="shared" si="134"/>
        <v>0.99399449588242461</v>
      </c>
      <c r="BF397" s="114">
        <f t="shared" si="134"/>
        <v>1.0621989447582518</v>
      </c>
      <c r="BG397" s="114">
        <f t="shared" si="134"/>
        <v>1.0596305655603147</v>
      </c>
      <c r="BH397" s="114">
        <f t="shared" si="134"/>
        <v>1.0397635482931964</v>
      </c>
      <c r="BI397" s="114">
        <f t="shared" si="123"/>
        <v>1.0220912043460211</v>
      </c>
      <c r="BJ397" s="114">
        <f t="shared" si="81"/>
        <v>1.0174309526642502</v>
      </c>
    </row>
    <row r="398" spans="1:62" ht="15">
      <c r="A398" s="282" t="s">
        <v>270</v>
      </c>
      <c r="B398" s="282" t="s">
        <v>509</v>
      </c>
      <c r="C398" s="282" t="s">
        <v>639</v>
      </c>
      <c r="D398" s="282" t="s">
        <v>641</v>
      </c>
      <c r="E398" s="114">
        <f t="shared" si="74"/>
        <v>1</v>
      </c>
      <c r="F398" s="114">
        <f t="shared" si="74"/>
        <v>1.0688240249038639</v>
      </c>
      <c r="G398" s="114">
        <f t="shared" si="74"/>
        <v>1.0383892128080088</v>
      </c>
      <c r="H398" s="114">
        <f t="shared" si="74"/>
        <v>1.0919038693795662</v>
      </c>
      <c r="I398" s="114">
        <f t="shared" ref="I398:BH398" si="135">1+I129/100</f>
        <v>1.0945934551859173</v>
      </c>
      <c r="J398" s="114">
        <f t="shared" si="135"/>
        <v>1.0718369907271663</v>
      </c>
      <c r="K398" s="114">
        <f t="shared" si="135"/>
        <v>1.1198352982996622</v>
      </c>
      <c r="L398" s="114">
        <f t="shared" si="135"/>
        <v>1.0911689332751529</v>
      </c>
      <c r="M398" s="114">
        <f t="shared" si="135"/>
        <v>1.1318862888296108</v>
      </c>
      <c r="N398" s="114">
        <f t="shared" si="135"/>
        <v>1.1454123498986473</v>
      </c>
      <c r="O398" s="114">
        <f t="shared" si="135"/>
        <v>1.0999740656521106</v>
      </c>
      <c r="P398" s="114">
        <f t="shared" si="135"/>
        <v>1.1045469327420547</v>
      </c>
      <c r="Q398" s="114">
        <f t="shared" si="135"/>
        <v>1.071507147770554</v>
      </c>
      <c r="R398" s="114">
        <f t="shared" si="135"/>
        <v>1.1482755433655818</v>
      </c>
      <c r="S398" s="114">
        <f t="shared" si="135"/>
        <v>1.0946087346200031</v>
      </c>
      <c r="T398" s="114">
        <f t="shared" si="135"/>
        <v>1.0786351165640027</v>
      </c>
      <c r="U398" s="114">
        <f t="shared" si="135"/>
        <v>1.1311515884041523</v>
      </c>
      <c r="V398" s="114">
        <f t="shared" si="135"/>
        <v>1.1227766122411749</v>
      </c>
      <c r="W398" s="114">
        <f t="shared" si="135"/>
        <v>1.1077449137100612</v>
      </c>
      <c r="X398" s="114">
        <f t="shared" si="135"/>
        <v>1.0862563238878273</v>
      </c>
      <c r="Y398" s="114">
        <f t="shared" si="135"/>
        <v>0.98298723469924143</v>
      </c>
      <c r="Z398" s="114">
        <f t="shared" si="135"/>
        <v>1.071805108392359</v>
      </c>
      <c r="AA398" s="114">
        <f t="shared" si="135"/>
        <v>1.0826502126461675</v>
      </c>
      <c r="AB398" s="114">
        <f t="shared" si="135"/>
        <v>1.1324206342914824</v>
      </c>
      <c r="AC398" s="114">
        <f t="shared" si="135"/>
        <v>1.1044291111209634</v>
      </c>
      <c r="AD398" s="114">
        <f t="shared" si="135"/>
        <v>1.0774964599933827</v>
      </c>
      <c r="AE398" s="114">
        <f t="shared" si="135"/>
        <v>1.1122408642160257</v>
      </c>
      <c r="AF398" s="114">
        <f t="shared" si="135"/>
        <v>1.1246726605298853</v>
      </c>
      <c r="AG398" s="114">
        <f t="shared" si="135"/>
        <v>1.1190471861078279</v>
      </c>
      <c r="AH398" s="114">
        <f t="shared" si="135"/>
        <v>1.0702971001581201</v>
      </c>
      <c r="AI398" s="114">
        <f t="shared" si="135"/>
        <v>1.0981122968350865</v>
      </c>
      <c r="AJ398" s="114">
        <f t="shared" si="135"/>
        <v>1.1035395135513819</v>
      </c>
      <c r="AK398" s="114">
        <f t="shared" si="135"/>
        <v>1.0617550568651626</v>
      </c>
      <c r="AL398" s="114">
        <f t="shared" si="135"/>
        <v>1.0684674391703215</v>
      </c>
      <c r="AM398" s="114">
        <f t="shared" si="135"/>
        <v>1.0920614151501316</v>
      </c>
      <c r="AN398" s="114">
        <f t="shared" si="135"/>
        <v>1.0957060413215935</v>
      </c>
      <c r="AO398" s="114">
        <f t="shared" si="135"/>
        <v>1.0759450908930051</v>
      </c>
      <c r="AP398" s="114">
        <f t="shared" si="135"/>
        <v>1.0592218546449832</v>
      </c>
      <c r="AQ398" s="114">
        <f t="shared" si="135"/>
        <v>0.94528780741714802</v>
      </c>
      <c r="AR398" s="114">
        <f t="shared" si="135"/>
        <v>1.1130862149362575</v>
      </c>
      <c r="AS398" s="114">
        <f t="shared" si="135"/>
        <v>1.0892442603420267</v>
      </c>
      <c r="AT398" s="114">
        <f t="shared" si="135"/>
        <v>1.0452530676360106</v>
      </c>
      <c r="AU398" s="114">
        <f t="shared" si="135"/>
        <v>1.0743243361369808</v>
      </c>
      <c r="AV398" s="114">
        <f t="shared" si="135"/>
        <v>1.0293321790185936</v>
      </c>
      <c r="AW398" s="114">
        <f t="shared" si="135"/>
        <v>1.0489984045045715</v>
      </c>
      <c r="AX398" s="114">
        <f t="shared" si="135"/>
        <v>1.0392367739233066</v>
      </c>
      <c r="AY398" s="114">
        <f t="shared" si="135"/>
        <v>1.0517615381826533</v>
      </c>
      <c r="AZ398" s="114">
        <f t="shared" si="135"/>
        <v>1.0546339639319318</v>
      </c>
      <c r="BA398" s="114">
        <f t="shared" si="135"/>
        <v>1.0282922317341221</v>
      </c>
      <c r="BB398" s="114">
        <f t="shared" si="135"/>
        <v>1.0070750994641844</v>
      </c>
      <c r="BC398" s="114">
        <f t="shared" si="135"/>
        <v>1.0649679358555511</v>
      </c>
      <c r="BD398" s="114">
        <f t="shared" si="135"/>
        <v>1.0368168856910729</v>
      </c>
      <c r="BE398" s="114">
        <f t="shared" si="135"/>
        <v>1.0229239784625679</v>
      </c>
      <c r="BF398" s="114">
        <f t="shared" si="135"/>
        <v>1.0289620493507103</v>
      </c>
      <c r="BG398" s="114">
        <f t="shared" si="135"/>
        <v>1.0334144776129996</v>
      </c>
      <c r="BH398" s="114">
        <f t="shared" si="135"/>
        <v>1.0279023616714658</v>
      </c>
      <c r="BI398" s="114">
        <f t="shared" si="123"/>
        <v>1.029293047947001</v>
      </c>
      <c r="BJ398" s="114">
        <f t="shared" si="81"/>
        <v>1.0306276846243263</v>
      </c>
    </row>
    <row r="399" spans="1:62" ht="15">
      <c r="A399" s="282" t="s">
        <v>272</v>
      </c>
      <c r="B399" s="282" t="s">
        <v>510</v>
      </c>
      <c r="C399" s="282" t="s">
        <v>639</v>
      </c>
      <c r="D399" s="282" t="s">
        <v>641</v>
      </c>
      <c r="E399" s="114">
        <f t="shared" si="74"/>
        <v>1</v>
      </c>
      <c r="F399" s="114">
        <f t="shared" si="74"/>
        <v>1</v>
      </c>
      <c r="G399" s="114">
        <f t="shared" si="74"/>
        <v>1</v>
      </c>
      <c r="H399" s="114">
        <f t="shared" si="74"/>
        <v>1</v>
      </c>
      <c r="I399" s="114">
        <f t="shared" ref="I399:BH399" si="136">1+I130/100</f>
        <v>1</v>
      </c>
      <c r="J399" s="114">
        <f t="shared" si="136"/>
        <v>1</v>
      </c>
      <c r="K399" s="114">
        <f t="shared" si="136"/>
        <v>1.1231556112178476</v>
      </c>
      <c r="L399" s="114">
        <f t="shared" si="136"/>
        <v>1.0238054116604844</v>
      </c>
      <c r="M399" s="114">
        <f t="shared" si="136"/>
        <v>1.0935545583522746</v>
      </c>
      <c r="N399" s="114">
        <f t="shared" si="136"/>
        <v>1.0273541863453319</v>
      </c>
      <c r="O399" s="114">
        <f t="shared" si="136"/>
        <v>1.0318174960856328</v>
      </c>
      <c r="P399" s="114">
        <f t="shared" si="136"/>
        <v>1.076714059772147</v>
      </c>
      <c r="Q399" s="114">
        <f t="shared" si="136"/>
        <v>1.0440112917479116</v>
      </c>
      <c r="R399" s="114">
        <f t="shared" si="136"/>
        <v>0.9518924912787966</v>
      </c>
      <c r="S399" s="114">
        <f t="shared" si="136"/>
        <v>0.9044727809419244</v>
      </c>
      <c r="T399" s="114">
        <f t="shared" si="136"/>
        <v>0.91999911674114176</v>
      </c>
      <c r="U399" s="114">
        <f t="shared" si="136"/>
        <v>1.0909807649882259</v>
      </c>
      <c r="V399" s="114">
        <f t="shared" si="136"/>
        <v>0.99896629727002606</v>
      </c>
      <c r="W399" s="114">
        <f t="shared" si="136"/>
        <v>1.0735933559294779</v>
      </c>
      <c r="X399" s="114">
        <f t="shared" si="136"/>
        <v>1.1391412399660632</v>
      </c>
      <c r="Y399" s="114">
        <f t="shared" si="136"/>
        <v>0.79384474790724036</v>
      </c>
      <c r="Z399" s="114">
        <f t="shared" si="136"/>
        <v>0.80970296965551414</v>
      </c>
      <c r="AA399" s="114">
        <f t="shared" si="136"/>
        <v>0.87685162893237789</v>
      </c>
      <c r="AB399" s="114">
        <f t="shared" si="136"/>
        <v>1.1041418846139841</v>
      </c>
      <c r="AC399" s="114">
        <f t="shared" si="136"/>
        <v>1.0523990036270654</v>
      </c>
      <c r="AD399" s="114">
        <f t="shared" si="136"/>
        <v>0.95742281208241953</v>
      </c>
      <c r="AE399" s="114">
        <f t="shared" si="136"/>
        <v>1.0856523349530678</v>
      </c>
      <c r="AF399" s="114">
        <f t="shared" si="136"/>
        <v>1.0814255626365528</v>
      </c>
      <c r="AG399" s="114">
        <f t="shared" si="136"/>
        <v>0.89950333403887839</v>
      </c>
      <c r="AH399" s="114">
        <f t="shared" si="136"/>
        <v>1.2589517710042022</v>
      </c>
      <c r="AI399" s="114">
        <f t="shared" si="136"/>
        <v>1</v>
      </c>
      <c r="AJ399" s="114">
        <f t="shared" si="136"/>
        <v>1</v>
      </c>
      <c r="AK399" s="114">
        <f t="shared" si="136"/>
        <v>1</v>
      </c>
      <c r="AL399" s="114">
        <f t="shared" si="136"/>
        <v>1.3399046707181301</v>
      </c>
      <c r="AM399" s="114">
        <f t="shared" si="136"/>
        <v>1.0843616576788146</v>
      </c>
      <c r="AN399" s="114">
        <f t="shared" si="136"/>
        <v>1.0485829122416264</v>
      </c>
      <c r="AO399" s="114">
        <f t="shared" si="136"/>
        <v>1.0060512697829833</v>
      </c>
      <c r="AP399" s="114">
        <f t="shared" si="136"/>
        <v>1.0247332524657564</v>
      </c>
      <c r="AQ399" s="114">
        <f t="shared" si="136"/>
        <v>1.0366205510276143</v>
      </c>
      <c r="AR399" s="114">
        <f t="shared" si="136"/>
        <v>0.98210990536782883</v>
      </c>
      <c r="AS399" s="114">
        <f t="shared" si="136"/>
        <v>1.0469458198753052</v>
      </c>
      <c r="AT399" s="114">
        <f t="shared" si="136"/>
        <v>1.0072902641355468</v>
      </c>
      <c r="AU399" s="114">
        <f t="shared" si="136"/>
        <v>1.030000000094383</v>
      </c>
      <c r="AV399" s="114">
        <f t="shared" si="136"/>
        <v>1.1732000038138064</v>
      </c>
      <c r="AW399" s="114">
        <f t="shared" si="136"/>
        <v>1.1076219430017114</v>
      </c>
      <c r="AX399" s="114">
        <f t="shared" si="136"/>
        <v>1.1007595099201122</v>
      </c>
      <c r="AY399" s="114">
        <f t="shared" si="136"/>
        <v>1.0752024922988503</v>
      </c>
      <c r="AZ399" s="114">
        <f t="shared" si="136"/>
        <v>1.0599166124640356</v>
      </c>
      <c r="BA399" s="114">
        <f t="shared" si="136"/>
        <v>1.0247984383290134</v>
      </c>
      <c r="BB399" s="114">
        <f t="shared" si="136"/>
        <v>0.92923897384149989</v>
      </c>
      <c r="BC399" s="114">
        <f t="shared" si="136"/>
        <v>0.97632938056062246</v>
      </c>
      <c r="BD399" s="114">
        <f t="shared" si="136"/>
        <v>1.0962843608199742</v>
      </c>
      <c r="BE399" s="114">
        <f t="shared" si="136"/>
        <v>1.0662638808077409</v>
      </c>
      <c r="BF399" s="114">
        <f t="shared" si="136"/>
        <v>1.0114903884697843</v>
      </c>
      <c r="BG399" s="114">
        <f t="shared" si="136"/>
        <v>1.0050087698215866</v>
      </c>
      <c r="BH399" s="114">
        <f t="shared" si="136"/>
        <v>1.0059301961722122</v>
      </c>
      <c r="BI399" s="114">
        <f t="shared" si="123"/>
        <v>1.0354700508846648</v>
      </c>
      <c r="BJ399" s="114">
        <f t="shared" si="81"/>
        <v>0.97133568946019966</v>
      </c>
    </row>
    <row r="400" spans="1:62" ht="15">
      <c r="A400" s="282" t="s">
        <v>1264</v>
      </c>
      <c r="B400" s="282" t="s">
        <v>511</v>
      </c>
      <c r="C400" s="282" t="s">
        <v>639</v>
      </c>
      <c r="D400" s="282" t="s">
        <v>641</v>
      </c>
      <c r="E400" s="114">
        <f t="shared" si="74"/>
        <v>1</v>
      </c>
      <c r="F400" s="114">
        <f t="shared" si="74"/>
        <v>1.0683031787634134</v>
      </c>
      <c r="G400" s="114">
        <f t="shared" si="74"/>
        <v>1.0595492043829018</v>
      </c>
      <c r="H400" s="114">
        <f t="shared" si="74"/>
        <v>1.0367298273127519</v>
      </c>
      <c r="I400" s="114">
        <f t="shared" ref="I400:BH400" si="137">1+I131/100</f>
        <v>1.0737175638151495</v>
      </c>
      <c r="J400" s="114">
        <f t="shared" si="137"/>
        <v>1.0446437782738442</v>
      </c>
      <c r="K400" s="114">
        <f t="shared" si="137"/>
        <v>1.0452899993234472</v>
      </c>
      <c r="L400" s="114">
        <f t="shared" si="137"/>
        <v>1.0472421153393505</v>
      </c>
      <c r="M400" s="114">
        <f t="shared" si="137"/>
        <v>1.087042708072401</v>
      </c>
      <c r="N400" s="114">
        <f t="shared" si="137"/>
        <v>1.0578179698494681</v>
      </c>
      <c r="O400" s="114">
        <f t="shared" si="137"/>
        <v>1.0751360595323092</v>
      </c>
      <c r="P400" s="114">
        <f t="shared" si="137"/>
        <v>1.068564886651783</v>
      </c>
      <c r="Q400" s="114">
        <f t="shared" si="137"/>
        <v>1.085415207251343</v>
      </c>
      <c r="R400" s="114">
        <f t="shared" si="137"/>
        <v>1.1018989698917026</v>
      </c>
      <c r="S400" s="114">
        <f t="shared" si="137"/>
        <v>1.068438471867224</v>
      </c>
      <c r="T400" s="114">
        <f t="shared" si="137"/>
        <v>1.0489335240250757</v>
      </c>
      <c r="U400" s="114">
        <f t="shared" si="137"/>
        <v>1.0728539492531053</v>
      </c>
      <c r="V400" s="114">
        <f t="shared" si="137"/>
        <v>1.0446130070401336</v>
      </c>
      <c r="W400" s="114">
        <f t="shared" si="137"/>
        <v>1.0462534704252655</v>
      </c>
      <c r="X400" s="114">
        <f t="shared" si="137"/>
        <v>1.0610046200275438</v>
      </c>
      <c r="Y400" s="114">
        <f t="shared" si="137"/>
        <v>1.0650034005572022</v>
      </c>
      <c r="Z400" s="114">
        <f t="shared" si="137"/>
        <v>1.0076591552992142</v>
      </c>
      <c r="AA400" s="114">
        <f t="shared" si="137"/>
        <v>0.99960818074129743</v>
      </c>
      <c r="AB400" s="114">
        <f t="shared" si="137"/>
        <v>0.96751518905237011</v>
      </c>
      <c r="AC400" s="114">
        <f t="shared" si="137"/>
        <v>1.0410629098550688</v>
      </c>
      <c r="AD400" s="114">
        <f t="shared" si="137"/>
        <v>1.047330363590512</v>
      </c>
      <c r="AE400" s="114">
        <f t="shared" si="137"/>
        <v>1.0415886645861159</v>
      </c>
      <c r="AF400" s="114">
        <f t="shared" si="137"/>
        <v>1.0334390608661421</v>
      </c>
      <c r="AG400" s="114">
        <f t="shared" si="137"/>
        <v>1.0099624227337654</v>
      </c>
      <c r="AH400" s="114">
        <f t="shared" si="137"/>
        <v>1.0183345021324619</v>
      </c>
      <c r="AI400" s="114">
        <f t="shared" si="137"/>
        <v>1.0058219908662518</v>
      </c>
      <c r="AJ400" s="114">
        <f t="shared" si="137"/>
        <v>1.0294236836440585</v>
      </c>
      <c r="AK400" s="114">
        <f t="shared" si="137"/>
        <v>1.0174452439401906</v>
      </c>
      <c r="AL400" s="114">
        <f t="shared" si="137"/>
        <v>1.036446406298831</v>
      </c>
      <c r="AM400" s="114">
        <f t="shared" si="137"/>
        <v>1.0447437502741237</v>
      </c>
      <c r="AN400" s="114">
        <f t="shared" si="137"/>
        <v>1.0157314164449258</v>
      </c>
      <c r="AO400" s="114">
        <f t="shared" si="137"/>
        <v>1.0320237788913305</v>
      </c>
      <c r="AP400" s="114">
        <f t="shared" si="137"/>
        <v>1.0472136356509349</v>
      </c>
      <c r="AQ400" s="114">
        <f t="shared" si="137"/>
        <v>1.0182128808552926</v>
      </c>
      <c r="AR400" s="114">
        <f t="shared" si="137"/>
        <v>1.0032635485218213</v>
      </c>
      <c r="AS400" s="114">
        <f t="shared" si="137"/>
        <v>1.0418828190184604</v>
      </c>
      <c r="AT400" s="114">
        <f t="shared" si="137"/>
        <v>1.0114646936601523</v>
      </c>
      <c r="AU400" s="114">
        <f t="shared" si="137"/>
        <v>1.0114755239063504</v>
      </c>
      <c r="AV400" s="114">
        <f t="shared" si="137"/>
        <v>1.0087007702298014</v>
      </c>
      <c r="AW400" s="114">
        <f t="shared" si="137"/>
        <v>1.0603512430190885</v>
      </c>
      <c r="AX400" s="114">
        <f t="shared" si="137"/>
        <v>1.0392626786498889</v>
      </c>
      <c r="AY400" s="114">
        <f t="shared" si="137"/>
        <v>1.0511006932014118</v>
      </c>
      <c r="AZ400" s="114">
        <f t="shared" si="137"/>
        <v>1.0538060755765155</v>
      </c>
      <c r="BA400" s="114">
        <f t="shared" si="137"/>
        <v>1.0405131841814277</v>
      </c>
      <c r="BB400" s="114">
        <f t="shared" si="137"/>
        <v>0.98470697163610654</v>
      </c>
      <c r="BC400" s="114">
        <f t="shared" si="137"/>
        <v>1.0561385370315193</v>
      </c>
      <c r="BD400" s="114">
        <f t="shared" si="137"/>
        <v>1.0421254762886489</v>
      </c>
      <c r="BE400" s="114">
        <f t="shared" si="137"/>
        <v>1.0307326063985291</v>
      </c>
      <c r="BF400" s="114">
        <f t="shared" si="137"/>
        <v>1.0280058316083698</v>
      </c>
      <c r="BG400" s="114">
        <f t="shared" si="137"/>
        <v>1.0127562967189649</v>
      </c>
      <c r="BH400" s="114">
        <f t="shared" si="137"/>
        <v>0.99660721318703527</v>
      </c>
      <c r="BI400" s="114">
        <f t="shared" si="123"/>
        <v>0.99554412423089156</v>
      </c>
      <c r="BJ400" s="114">
        <f t="shared" si="81"/>
        <v>1.0159890075135283</v>
      </c>
    </row>
    <row r="401" spans="1:62" ht="15">
      <c r="A401" s="282" t="s">
        <v>273</v>
      </c>
      <c r="B401" s="282" t="s">
        <v>512</v>
      </c>
      <c r="C401" s="282" t="s">
        <v>639</v>
      </c>
      <c r="D401" s="282" t="s">
        <v>641</v>
      </c>
      <c r="E401" s="114">
        <f t="shared" si="74"/>
        <v>1</v>
      </c>
      <c r="F401" s="114">
        <f t="shared" si="74"/>
        <v>1</v>
      </c>
      <c r="G401" s="114">
        <f t="shared" si="74"/>
        <v>1</v>
      </c>
      <c r="H401" s="114">
        <f t="shared" si="74"/>
        <v>1</v>
      </c>
      <c r="I401" s="114">
        <f t="shared" ref="I401:BH401" si="138">1+I132/100</f>
        <v>1</v>
      </c>
      <c r="J401" s="114">
        <f t="shared" si="138"/>
        <v>1</v>
      </c>
      <c r="K401" s="114">
        <f t="shared" si="138"/>
        <v>1</v>
      </c>
      <c r="L401" s="114">
        <f t="shared" si="138"/>
        <v>1</v>
      </c>
      <c r="M401" s="114">
        <f t="shared" si="138"/>
        <v>1</v>
      </c>
      <c r="N401" s="114">
        <f t="shared" si="138"/>
        <v>1</v>
      </c>
      <c r="O401" s="114">
        <f t="shared" si="138"/>
        <v>1</v>
      </c>
      <c r="P401" s="114">
        <f t="shared" si="138"/>
        <v>1</v>
      </c>
      <c r="Q401" s="114">
        <f t="shared" si="138"/>
        <v>1</v>
      </c>
      <c r="R401" s="114">
        <f t="shared" si="138"/>
        <v>1</v>
      </c>
      <c r="S401" s="114">
        <f t="shared" si="138"/>
        <v>1</v>
      </c>
      <c r="T401" s="114">
        <f t="shared" si="138"/>
        <v>1</v>
      </c>
      <c r="U401" s="114">
        <f t="shared" si="138"/>
        <v>1</v>
      </c>
      <c r="V401" s="114">
        <f t="shared" si="138"/>
        <v>1</v>
      </c>
      <c r="W401" s="114">
        <f t="shared" si="138"/>
        <v>1</v>
      </c>
      <c r="X401" s="114">
        <f t="shared" si="138"/>
        <v>1</v>
      </c>
      <c r="Y401" s="114">
        <f t="shared" si="138"/>
        <v>1</v>
      </c>
      <c r="Z401" s="114">
        <f t="shared" si="138"/>
        <v>1</v>
      </c>
      <c r="AA401" s="114">
        <f t="shared" si="138"/>
        <v>1</v>
      </c>
      <c r="AB401" s="114">
        <f t="shared" si="138"/>
        <v>1</v>
      </c>
      <c r="AC401" s="114">
        <f t="shared" si="138"/>
        <v>1</v>
      </c>
      <c r="AD401" s="114">
        <f t="shared" si="138"/>
        <v>1.0506996394802259</v>
      </c>
      <c r="AE401" s="114">
        <f t="shared" si="138"/>
        <v>1.0488513326089788</v>
      </c>
      <c r="AF401" s="114">
        <f t="shared" si="138"/>
        <v>0.9857420761824216</v>
      </c>
      <c r="AG401" s="114">
        <f t="shared" si="138"/>
        <v>0.97989798950005702</v>
      </c>
      <c r="AH401" s="114">
        <f t="shared" si="138"/>
        <v>1.1419063662955193</v>
      </c>
      <c r="AI401" s="114">
        <f t="shared" si="138"/>
        <v>1.0670457868738685</v>
      </c>
      <c r="AJ401" s="114">
        <f t="shared" si="138"/>
        <v>1.0429656364116833</v>
      </c>
      <c r="AK401" s="114">
        <f t="shared" si="138"/>
        <v>1.0555985776776151</v>
      </c>
      <c r="AL401" s="114">
        <f t="shared" si="138"/>
        <v>1.0591255655631491</v>
      </c>
      <c r="AM401" s="114">
        <f t="shared" si="138"/>
        <v>1.0815901853049645</v>
      </c>
      <c r="AN401" s="114">
        <f t="shared" si="138"/>
        <v>1.0703125432762099</v>
      </c>
      <c r="AO401" s="114">
        <f t="shared" si="138"/>
        <v>1.0692832372518182</v>
      </c>
      <c r="AP401" s="114">
        <f t="shared" si="138"/>
        <v>1.0687209127312507</v>
      </c>
      <c r="AQ401" s="114">
        <f t="shared" si="138"/>
        <v>1.0396760809130523</v>
      </c>
      <c r="AR401" s="114">
        <f t="shared" si="138"/>
        <v>1.0730637607304416</v>
      </c>
      <c r="AS401" s="114">
        <f t="shared" si="138"/>
        <v>1.0579878232615874</v>
      </c>
      <c r="AT401" s="114">
        <f t="shared" si="138"/>
        <v>1.0575141288219023</v>
      </c>
      <c r="AU401" s="114">
        <f t="shared" si="138"/>
        <v>1.0591874368177427</v>
      </c>
      <c r="AV401" s="114">
        <f t="shared" si="138"/>
        <v>1.0606700230375845</v>
      </c>
      <c r="AW401" s="114">
        <f t="shared" si="138"/>
        <v>1.0635769548012801</v>
      </c>
      <c r="AX401" s="114">
        <f t="shared" si="138"/>
        <v>1.0710756836906148</v>
      </c>
      <c r="AY401" s="114">
        <f t="shared" si="138"/>
        <v>1.0861926620873046</v>
      </c>
      <c r="AZ401" s="114">
        <f t="shared" si="138"/>
        <v>1.0759682880050463</v>
      </c>
      <c r="BA401" s="114">
        <f t="shared" si="138"/>
        <v>1.0782490276260828</v>
      </c>
      <c r="BB401" s="114">
        <f t="shared" si="138"/>
        <v>1.0750177491260473</v>
      </c>
      <c r="BC401" s="114">
        <f t="shared" si="138"/>
        <v>1.0852690551722872</v>
      </c>
      <c r="BD401" s="114">
        <f t="shared" si="138"/>
        <v>1.080386526808093</v>
      </c>
      <c r="BE401" s="114">
        <f t="shared" si="138"/>
        <v>1.0802609843404085</v>
      </c>
      <c r="BF401" s="114">
        <f t="shared" si="138"/>
        <v>1.0802630022637751</v>
      </c>
      <c r="BG401" s="114">
        <f t="shared" si="138"/>
        <v>1.0761196344074382</v>
      </c>
      <c r="BH401" s="114">
        <f t="shared" si="138"/>
        <v>1.0726959177501747</v>
      </c>
      <c r="BI401" s="114">
        <f t="shared" si="123"/>
        <v>1.0702309187410415</v>
      </c>
      <c r="BJ401" s="114">
        <f t="shared" si="81"/>
        <v>1.0689274796631019</v>
      </c>
    </row>
    <row r="402" spans="1:62" ht="15">
      <c r="A402" s="282" t="s">
        <v>274</v>
      </c>
      <c r="B402" s="282" t="s">
        <v>513</v>
      </c>
      <c r="C402" s="282" t="s">
        <v>639</v>
      </c>
      <c r="D402" s="282" t="s">
        <v>641</v>
      </c>
      <c r="E402" s="114">
        <f t="shared" si="74"/>
        <v>1</v>
      </c>
      <c r="F402" s="114">
        <f t="shared" si="74"/>
        <v>1</v>
      </c>
      <c r="G402" s="114">
        <f t="shared" si="74"/>
        <v>1</v>
      </c>
      <c r="H402" s="114">
        <f t="shared" ref="H402:BI417" si="139">1+H133/100</f>
        <v>1</v>
      </c>
      <c r="I402" s="114">
        <f t="shared" si="139"/>
        <v>1</v>
      </c>
      <c r="J402" s="114">
        <f t="shared" si="139"/>
        <v>1</v>
      </c>
      <c r="K402" s="114">
        <f t="shared" si="139"/>
        <v>1</v>
      </c>
      <c r="L402" s="114">
        <f t="shared" si="139"/>
        <v>1</v>
      </c>
      <c r="M402" s="114">
        <f t="shared" si="139"/>
        <v>1</v>
      </c>
      <c r="N402" s="114">
        <f t="shared" si="139"/>
        <v>1</v>
      </c>
      <c r="O402" s="114">
        <f t="shared" si="139"/>
        <v>1</v>
      </c>
      <c r="P402" s="114">
        <f t="shared" si="139"/>
        <v>1</v>
      </c>
      <c r="Q402" s="114">
        <f t="shared" si="139"/>
        <v>1</v>
      </c>
      <c r="R402" s="114">
        <f t="shared" si="139"/>
        <v>1</v>
      </c>
      <c r="S402" s="114">
        <f t="shared" si="139"/>
        <v>1</v>
      </c>
      <c r="T402" s="114">
        <f t="shared" si="139"/>
        <v>1</v>
      </c>
      <c r="U402" s="114">
        <f t="shared" si="139"/>
        <v>1</v>
      </c>
      <c r="V402" s="114">
        <f t="shared" si="139"/>
        <v>1</v>
      </c>
      <c r="W402" s="114">
        <f t="shared" si="139"/>
        <v>1</v>
      </c>
      <c r="X402" s="114">
        <f t="shared" si="139"/>
        <v>1</v>
      </c>
      <c r="Y402" s="114">
        <f t="shared" si="139"/>
        <v>1</v>
      </c>
      <c r="Z402" s="114">
        <f t="shared" si="139"/>
        <v>1</v>
      </c>
      <c r="AA402" s="114">
        <f t="shared" si="139"/>
        <v>1</v>
      </c>
      <c r="AB402" s="114">
        <f t="shared" si="139"/>
        <v>1</v>
      </c>
      <c r="AC402" s="114">
        <f t="shared" si="139"/>
        <v>1</v>
      </c>
      <c r="AD402" s="114">
        <f t="shared" si="139"/>
        <v>1</v>
      </c>
      <c r="AE402" s="114">
        <f t="shared" si="139"/>
        <v>1</v>
      </c>
      <c r="AF402" s="114">
        <f t="shared" si="139"/>
        <v>1</v>
      </c>
      <c r="AG402" s="114">
        <f t="shared" si="139"/>
        <v>1</v>
      </c>
      <c r="AH402" s="114">
        <f t="shared" si="139"/>
        <v>0.57548881785227202</v>
      </c>
      <c r="AI402" s="114">
        <f t="shared" si="139"/>
        <v>1.2653316009247382</v>
      </c>
      <c r="AJ402" s="114">
        <f t="shared" si="139"/>
        <v>1.3820070910204498</v>
      </c>
      <c r="AK402" s="114">
        <f t="shared" si="139"/>
        <v>1.0449993695544351</v>
      </c>
      <c r="AL402" s="114">
        <f t="shared" si="139"/>
        <v>1.0699796611786943</v>
      </c>
      <c r="AM402" s="114">
        <f t="shared" si="139"/>
        <v>1.0800314804771971</v>
      </c>
      <c r="AN402" s="114">
        <f t="shared" si="139"/>
        <v>1.0653494563048906</v>
      </c>
      <c r="AO402" s="114">
        <f t="shared" si="139"/>
        <v>1.0513650387553519</v>
      </c>
      <c r="AP402" s="114">
        <f t="shared" si="139"/>
        <v>0.97713213899293949</v>
      </c>
      <c r="AQ402" s="114">
        <f t="shared" si="139"/>
        <v>1.0359264329897231</v>
      </c>
      <c r="AR402" s="114">
        <f t="shared" si="139"/>
        <v>0.99546925733896074</v>
      </c>
      <c r="AS402" s="114">
        <f t="shared" si="139"/>
        <v>1.0134406652961858</v>
      </c>
      <c r="AT402" s="114">
        <f t="shared" si="139"/>
        <v>1.0387125908629495</v>
      </c>
      <c r="AU402" s="114">
        <f t="shared" si="139"/>
        <v>1.0341510476090714</v>
      </c>
      <c r="AV402" s="114">
        <f t="shared" si="139"/>
        <v>1.0322247396759483</v>
      </c>
      <c r="AW402" s="114">
        <f t="shared" si="139"/>
        <v>1.059137689342625</v>
      </c>
      <c r="AX402" s="114">
        <f t="shared" si="139"/>
        <v>1.0273228285337266</v>
      </c>
      <c r="AY402" s="114">
        <f t="shared" si="139"/>
        <v>1.015564790328674</v>
      </c>
      <c r="AZ402" s="114">
        <f t="shared" si="139"/>
        <v>1.0934950276517124</v>
      </c>
      <c r="BA402" s="114">
        <f t="shared" si="139"/>
        <v>1.104738723293947</v>
      </c>
      <c r="BB402" s="114">
        <f t="shared" si="139"/>
        <v>1.1005447736705991</v>
      </c>
      <c r="BC402" s="114">
        <f t="shared" si="139"/>
        <v>1.0803724955489973</v>
      </c>
      <c r="BD402" s="114">
        <f t="shared" si="139"/>
        <v>1.0091769780000079</v>
      </c>
      <c r="BE402" s="114">
        <f t="shared" si="139"/>
        <v>1.0280424683637801</v>
      </c>
      <c r="BF402" s="114">
        <f t="shared" si="139"/>
        <v>1.0263623403933613</v>
      </c>
      <c r="BG402" s="114">
        <f t="shared" si="139"/>
        <v>1.020029213459096</v>
      </c>
      <c r="BH402" s="114">
        <f t="shared" si="139"/>
        <v>1.0081556006560897</v>
      </c>
      <c r="BI402" s="114">
        <f t="shared" si="139"/>
        <v>1.0199999999985179</v>
      </c>
      <c r="BJ402" s="114">
        <f t="shared" si="81"/>
        <v>1.0202083239557724</v>
      </c>
    </row>
    <row r="403" spans="1:62" ht="15">
      <c r="A403" s="282" t="s">
        <v>275</v>
      </c>
      <c r="B403" s="282" t="s">
        <v>514</v>
      </c>
      <c r="C403" s="282" t="s">
        <v>639</v>
      </c>
      <c r="D403" s="282" t="s">
        <v>641</v>
      </c>
      <c r="E403" s="114">
        <f t="shared" ref="E403:H466" si="140">1+E134/100</f>
        <v>1</v>
      </c>
      <c r="F403" s="114">
        <f t="shared" si="140"/>
        <v>1.0243998542101327</v>
      </c>
      <c r="G403" s="114">
        <f t="shared" si="140"/>
        <v>1.0134460607744846</v>
      </c>
      <c r="H403" s="114">
        <f t="shared" si="140"/>
        <v>1.0227446063729686</v>
      </c>
      <c r="I403" s="114">
        <f t="shared" ref="I403:BH403" si="141">1+I134/100</f>
        <v>1.0515196132373867</v>
      </c>
      <c r="J403" s="114">
        <f t="shared" si="141"/>
        <v>1.0479378627692213</v>
      </c>
      <c r="K403" s="114">
        <f t="shared" si="141"/>
        <v>1.0770265598085076</v>
      </c>
      <c r="L403" s="114">
        <f t="shared" si="141"/>
        <v>1.0674579085865388</v>
      </c>
      <c r="M403" s="114">
        <f t="shared" si="141"/>
        <v>1.0476887168939395</v>
      </c>
      <c r="N403" s="114">
        <f t="shared" si="141"/>
        <v>1.0728847301031672</v>
      </c>
      <c r="O403" s="114">
        <f t="shared" si="141"/>
        <v>1.0666319270949118</v>
      </c>
      <c r="P403" s="114">
        <f t="shared" si="141"/>
        <v>1.0490483027031772</v>
      </c>
      <c r="Q403" s="114">
        <f t="shared" si="141"/>
        <v>1.0414049564137122</v>
      </c>
      <c r="R403" s="114">
        <f t="shared" si="141"/>
        <v>0.97744024801885165</v>
      </c>
      <c r="S403" s="114">
        <f t="shared" si="141"/>
        <v>1.0475320033552107</v>
      </c>
      <c r="T403" s="114">
        <f t="shared" si="141"/>
        <v>0.96531410511059623</v>
      </c>
      <c r="U403" s="114">
        <f t="shared" si="141"/>
        <v>1.0531073407399052</v>
      </c>
      <c r="V403" s="114">
        <f t="shared" si="141"/>
        <v>1.0158798456662497</v>
      </c>
      <c r="W403" s="114">
        <f t="shared" si="141"/>
        <v>1.0481622062847376</v>
      </c>
      <c r="X403" s="114">
        <f t="shared" si="141"/>
        <v>1.0326481968987518</v>
      </c>
      <c r="Y403" s="114">
        <f t="shared" si="141"/>
        <v>0.95901635930095219</v>
      </c>
      <c r="Z403" s="114">
        <f t="shared" si="141"/>
        <v>0.97863249885077375</v>
      </c>
      <c r="AA403" s="114">
        <f t="shared" si="141"/>
        <v>0.97567062752943068</v>
      </c>
      <c r="AB403" s="114">
        <f t="shared" si="141"/>
        <v>0.98103147184734651</v>
      </c>
      <c r="AC403" s="114">
        <f t="shared" si="141"/>
        <v>0.97892684300079902</v>
      </c>
      <c r="AD403" s="114">
        <f t="shared" si="141"/>
        <v>0.99156681840557426</v>
      </c>
      <c r="AE403" s="114">
        <f t="shared" si="141"/>
        <v>0.98321401899731597</v>
      </c>
      <c r="AF403" s="114">
        <f t="shared" si="141"/>
        <v>0.98998399246810531</v>
      </c>
      <c r="AG403" s="114">
        <f t="shared" si="141"/>
        <v>0.97958101831566036</v>
      </c>
      <c r="AH403" s="114">
        <f t="shared" si="141"/>
        <v>0.73331550664837253</v>
      </c>
      <c r="AI403" s="114">
        <f t="shared" si="141"/>
        <v>0.48969135049408319</v>
      </c>
      <c r="AJ403" s="114">
        <f t="shared" si="141"/>
        <v>0.85774788241155941</v>
      </c>
      <c r="AK403" s="114">
        <f t="shared" si="141"/>
        <v>0.64914318907929136</v>
      </c>
      <c r="AL403" s="114">
        <f t="shared" si="141"/>
        <v>0.67024608501118565</v>
      </c>
      <c r="AM403" s="114">
        <f t="shared" si="141"/>
        <v>0.78237650200267028</v>
      </c>
      <c r="AN403" s="114">
        <f t="shared" si="141"/>
        <v>0.9573378839590444</v>
      </c>
      <c r="AO403" s="114">
        <f t="shared" si="141"/>
        <v>1.1212121212121211</v>
      </c>
      <c r="AP403" s="114">
        <f t="shared" si="141"/>
        <v>2.062798092209857</v>
      </c>
      <c r="AQ403" s="114">
        <f t="shared" si="141"/>
        <v>1.3020813102119462</v>
      </c>
      <c r="AR403" s="114">
        <f t="shared" si="141"/>
        <v>1.2174144788497796</v>
      </c>
      <c r="AS403" s="114">
        <f t="shared" si="141"/>
        <v>1.286159333495887</v>
      </c>
      <c r="AT403" s="114">
        <f t="shared" si="141"/>
        <v>1.0291871729841686</v>
      </c>
      <c r="AU403" s="114">
        <f t="shared" si="141"/>
        <v>1.0376276499913224</v>
      </c>
      <c r="AV403" s="114">
        <f t="shared" si="141"/>
        <v>0.6985477747590686</v>
      </c>
      <c r="AW403" s="114">
        <f t="shared" si="141"/>
        <v>1.026206052559568</v>
      </c>
      <c r="AX403" s="114">
        <f t="shared" si="141"/>
        <v>1.0528197573002149</v>
      </c>
      <c r="AY403" s="114">
        <f t="shared" si="141"/>
        <v>1.0804316202244826</v>
      </c>
      <c r="AZ403" s="114">
        <f t="shared" si="141"/>
        <v>1.0953489285750719</v>
      </c>
      <c r="BA403" s="114">
        <f t="shared" si="141"/>
        <v>1.0714693928507026</v>
      </c>
      <c r="BB403" s="114">
        <f t="shared" si="141"/>
        <v>1.0530009907470477</v>
      </c>
      <c r="BC403" s="114">
        <f t="shared" si="141"/>
        <v>1.0609994469237347</v>
      </c>
      <c r="BD403" s="114">
        <f t="shared" si="141"/>
        <v>1.0819999814597658</v>
      </c>
      <c r="BE403" s="114">
        <f t="shared" si="141"/>
        <v>1.0799445127045679</v>
      </c>
      <c r="BF403" s="114">
        <f t="shared" si="141"/>
        <v>1.0870387501576046</v>
      </c>
      <c r="BG403" s="114">
        <f t="shared" si="141"/>
        <v>1.0070114163582338</v>
      </c>
      <c r="BH403" s="114">
        <f t="shared" si="141"/>
        <v>1</v>
      </c>
      <c r="BI403" s="114">
        <f t="shared" si="139"/>
        <v>0.98399999999999987</v>
      </c>
      <c r="BJ403" s="114">
        <f t="shared" si="81"/>
        <v>1.0245459643673698</v>
      </c>
    </row>
    <row r="404" spans="1:62" ht="15">
      <c r="A404" s="282" t="s">
        <v>276</v>
      </c>
      <c r="B404" s="282" t="s">
        <v>515</v>
      </c>
      <c r="C404" s="282" t="s">
        <v>639</v>
      </c>
      <c r="D404" s="282" t="s">
        <v>641</v>
      </c>
      <c r="E404" s="114">
        <f t="shared" si="140"/>
        <v>1</v>
      </c>
      <c r="F404" s="114">
        <f t="shared" si="140"/>
        <v>1</v>
      </c>
      <c r="G404" s="114">
        <f t="shared" si="140"/>
        <v>1</v>
      </c>
      <c r="H404" s="114">
        <f t="shared" si="140"/>
        <v>1</v>
      </c>
      <c r="I404" s="114">
        <f t="shared" ref="I404:BH404" si="142">1+I135/100</f>
        <v>1</v>
      </c>
      <c r="J404" s="114">
        <f t="shared" si="142"/>
        <v>1</v>
      </c>
      <c r="K404" s="114">
        <f t="shared" si="142"/>
        <v>1</v>
      </c>
      <c r="L404" s="114">
        <f t="shared" si="142"/>
        <v>1</v>
      </c>
      <c r="M404" s="114">
        <f t="shared" si="142"/>
        <v>1</v>
      </c>
      <c r="N404" s="114">
        <f t="shared" si="142"/>
        <v>1</v>
      </c>
      <c r="O404" s="114">
        <f t="shared" si="142"/>
        <v>1</v>
      </c>
      <c r="P404" s="114">
        <f t="shared" si="142"/>
        <v>1</v>
      </c>
      <c r="Q404" s="114">
        <f t="shared" si="142"/>
        <v>1</v>
      </c>
      <c r="R404" s="114">
        <f t="shared" si="142"/>
        <v>1</v>
      </c>
      <c r="S404" s="114">
        <f t="shared" si="142"/>
        <v>1</v>
      </c>
      <c r="T404" s="114">
        <f t="shared" si="142"/>
        <v>1</v>
      </c>
      <c r="U404" s="114">
        <f t="shared" si="142"/>
        <v>1</v>
      </c>
      <c r="V404" s="114">
        <f t="shared" si="142"/>
        <v>1</v>
      </c>
      <c r="W404" s="114">
        <f t="shared" si="142"/>
        <v>1</v>
      </c>
      <c r="X404" s="114">
        <f t="shared" si="142"/>
        <v>1</v>
      </c>
      <c r="Y404" s="114">
        <f t="shared" si="142"/>
        <v>1</v>
      </c>
      <c r="Z404" s="114">
        <f t="shared" si="142"/>
        <v>1</v>
      </c>
      <c r="AA404" s="114">
        <f t="shared" si="142"/>
        <v>1</v>
      </c>
      <c r="AB404" s="114">
        <f t="shared" si="142"/>
        <v>1</v>
      </c>
      <c r="AC404" s="114">
        <f t="shared" si="142"/>
        <v>1</v>
      </c>
      <c r="AD404" s="114">
        <f t="shared" si="142"/>
        <v>1</v>
      </c>
      <c r="AE404" s="114">
        <f t="shared" si="142"/>
        <v>1</v>
      </c>
      <c r="AF404" s="114">
        <f t="shared" si="142"/>
        <v>1</v>
      </c>
      <c r="AG404" s="114">
        <f t="shared" si="142"/>
        <v>1</v>
      </c>
      <c r="AH404" s="114">
        <f t="shared" si="142"/>
        <v>1</v>
      </c>
      <c r="AI404" s="114">
        <f t="shared" si="142"/>
        <v>1</v>
      </c>
      <c r="AJ404" s="114">
        <f t="shared" si="142"/>
        <v>1</v>
      </c>
      <c r="AK404" s="114">
        <f t="shared" si="142"/>
        <v>1</v>
      </c>
      <c r="AL404" s="114">
        <f t="shared" si="142"/>
        <v>1</v>
      </c>
      <c r="AM404" s="114">
        <f t="shared" si="142"/>
        <v>1</v>
      </c>
      <c r="AN404" s="114">
        <f t="shared" si="142"/>
        <v>1</v>
      </c>
      <c r="AO404" s="114">
        <f t="shared" si="142"/>
        <v>1</v>
      </c>
      <c r="AP404" s="114">
        <f t="shared" si="142"/>
        <v>1</v>
      </c>
      <c r="AQ404" s="114">
        <f t="shared" si="142"/>
        <v>1</v>
      </c>
      <c r="AR404" s="114">
        <f t="shared" si="142"/>
        <v>1</v>
      </c>
      <c r="AS404" s="114">
        <f t="shared" si="142"/>
        <v>1.0367921329264158</v>
      </c>
      <c r="AT404" s="114">
        <f t="shared" si="142"/>
        <v>0.98237121831561736</v>
      </c>
      <c r="AU404" s="114">
        <f t="shared" si="142"/>
        <v>0.99041150619256901</v>
      </c>
      <c r="AV404" s="114">
        <f t="shared" si="142"/>
        <v>1.1301600107570258</v>
      </c>
      <c r="AW404" s="114">
        <f t="shared" si="142"/>
        <v>1.0446162998215347</v>
      </c>
      <c r="AX404" s="114">
        <f t="shared" si="142"/>
        <v>1.1187072892938497</v>
      </c>
      <c r="AY404" s="114">
        <f t="shared" si="142"/>
        <v>1.0650054722695923</v>
      </c>
      <c r="AZ404" s="114">
        <f t="shared" si="142"/>
        <v>1.0635231699447933</v>
      </c>
      <c r="BA404" s="114">
        <f t="shared" si="142"/>
        <v>1.0266735578975754</v>
      </c>
      <c r="BB404" s="114">
        <f t="shared" si="142"/>
        <v>0.99209858168446852</v>
      </c>
      <c r="BC404" s="114">
        <f t="shared" si="142"/>
        <v>1.0502128973900766</v>
      </c>
      <c r="BD404" s="114">
        <f t="shared" si="142"/>
        <v>0.37924080415099892</v>
      </c>
      <c r="BE404" s="114">
        <f t="shared" si="142"/>
        <v>2.2313955498450779</v>
      </c>
      <c r="BF404" s="114">
        <f t="shared" si="142"/>
        <v>0.86400000000000099</v>
      </c>
      <c r="BG404" s="114">
        <f t="shared" si="142"/>
        <v>0.76</v>
      </c>
      <c r="BH404" s="114">
        <f t="shared" si="142"/>
        <v>0.91137960599180246</v>
      </c>
      <c r="BI404" s="114">
        <f t="shared" si="139"/>
        <v>0.97204531171183728</v>
      </c>
      <c r="BJ404" s="114">
        <f t="shared" si="81"/>
        <v>1.2667587031658059</v>
      </c>
    </row>
    <row r="405" spans="1:62" ht="15">
      <c r="A405" s="282" t="s">
        <v>277</v>
      </c>
      <c r="B405" s="282" t="s">
        <v>516</v>
      </c>
      <c r="C405" s="282" t="s">
        <v>639</v>
      </c>
      <c r="D405" s="282" t="s">
        <v>641</v>
      </c>
      <c r="E405" s="114">
        <f t="shared" si="140"/>
        <v>1</v>
      </c>
      <c r="F405" s="114">
        <f t="shared" si="140"/>
        <v>1</v>
      </c>
      <c r="G405" s="114">
        <f t="shared" si="140"/>
        <v>1</v>
      </c>
      <c r="H405" s="114">
        <f t="shared" si="140"/>
        <v>1</v>
      </c>
      <c r="I405" s="114">
        <f t="shared" ref="I405:BH405" si="143">1+I136/100</f>
        <v>1</v>
      </c>
      <c r="J405" s="114">
        <f t="shared" si="143"/>
        <v>1</v>
      </c>
      <c r="K405" s="114">
        <f t="shared" si="143"/>
        <v>1</v>
      </c>
      <c r="L405" s="114">
        <f t="shared" si="143"/>
        <v>1</v>
      </c>
      <c r="M405" s="114">
        <f t="shared" si="143"/>
        <v>1</v>
      </c>
      <c r="N405" s="114">
        <f t="shared" si="143"/>
        <v>1</v>
      </c>
      <c r="O405" s="114">
        <f t="shared" si="143"/>
        <v>1</v>
      </c>
      <c r="P405" s="114">
        <f t="shared" si="143"/>
        <v>1</v>
      </c>
      <c r="Q405" s="114">
        <f t="shared" si="143"/>
        <v>1</v>
      </c>
      <c r="R405" s="114">
        <f t="shared" si="143"/>
        <v>1</v>
      </c>
      <c r="S405" s="114">
        <f t="shared" si="143"/>
        <v>1</v>
      </c>
      <c r="T405" s="114">
        <f t="shared" si="143"/>
        <v>1</v>
      </c>
      <c r="U405" s="114">
        <f t="shared" si="143"/>
        <v>1</v>
      </c>
      <c r="V405" s="114">
        <f t="shared" si="143"/>
        <v>1</v>
      </c>
      <c r="W405" s="114">
        <f t="shared" si="143"/>
        <v>1.1028856488146483</v>
      </c>
      <c r="X405" s="114">
        <f t="shared" si="143"/>
        <v>1.0382082868854305</v>
      </c>
      <c r="Y405" s="114">
        <f t="shared" si="143"/>
        <v>0.97939533983065952</v>
      </c>
      <c r="Z405" s="114">
        <f t="shared" si="143"/>
        <v>1.06230482782255</v>
      </c>
      <c r="AA405" s="114">
        <f t="shared" si="143"/>
        <v>1.0211478357993735</v>
      </c>
      <c r="AB405" s="114">
        <f t="shared" si="143"/>
        <v>1.0493878291456242</v>
      </c>
      <c r="AC405" s="114">
        <f t="shared" si="143"/>
        <v>1.0714367186074281</v>
      </c>
      <c r="AD405" s="114">
        <f t="shared" si="143"/>
        <v>1.0824988369005177</v>
      </c>
      <c r="AE405" s="114">
        <f t="shared" si="143"/>
        <v>1.1417813826471974</v>
      </c>
      <c r="AF405" s="114">
        <f t="shared" si="143"/>
        <v>1.0414654969809056</v>
      </c>
      <c r="AG405" s="114">
        <f t="shared" si="143"/>
        <v>1.1358319540155681</v>
      </c>
      <c r="AH405" s="114">
        <f t="shared" si="143"/>
        <v>1.0913555099978538</v>
      </c>
      <c r="AI405" s="114">
        <f t="shared" si="143"/>
        <v>1.0991896379289283</v>
      </c>
      <c r="AJ405" s="114">
        <f t="shared" si="143"/>
        <v>1.005777770108859</v>
      </c>
      <c r="AK405" s="114">
        <f t="shared" si="143"/>
        <v>1.0777946339825797</v>
      </c>
      <c r="AL405" s="114">
        <f t="shared" si="143"/>
        <v>1.0060962725095146</v>
      </c>
      <c r="AM405" s="114">
        <f t="shared" si="143"/>
        <v>1.0176063601895542</v>
      </c>
      <c r="AN405" s="114">
        <f t="shared" si="143"/>
        <v>1.0169037149078655</v>
      </c>
      <c r="AO405" s="114">
        <f t="shared" si="143"/>
        <v>1.0294412691701669</v>
      </c>
      <c r="AP405" s="114">
        <f t="shared" si="143"/>
        <v>0.99467989275737234</v>
      </c>
      <c r="AQ405" s="114">
        <f t="shared" si="143"/>
        <v>1.0629989984431019</v>
      </c>
      <c r="AR405" s="114">
        <f t="shared" si="143"/>
        <v>1.0271961018909057</v>
      </c>
      <c r="AS405" s="114">
        <f t="shared" si="143"/>
        <v>1.0004029520695701</v>
      </c>
      <c r="AT405" s="114">
        <f t="shared" si="143"/>
        <v>0.96683982712564931</v>
      </c>
      <c r="AU405" s="114">
        <f t="shared" si="143"/>
        <v>1.0033966628731099</v>
      </c>
      <c r="AV405" s="114">
        <f t="shared" si="143"/>
        <v>1.0432573387898543</v>
      </c>
      <c r="AW405" s="114">
        <f t="shared" si="143"/>
        <v>1.0724907559937822</v>
      </c>
      <c r="AX405" s="114">
        <f t="shared" si="143"/>
        <v>0.99637509470080199</v>
      </c>
      <c r="AY405" s="114">
        <f t="shared" si="143"/>
        <v>1.0622228202173982</v>
      </c>
      <c r="AZ405" s="114">
        <f t="shared" si="143"/>
        <v>1.0098538617057402</v>
      </c>
      <c r="BA405" s="114">
        <f t="shared" si="143"/>
        <v>1.0565432100921164</v>
      </c>
      <c r="BB405" s="114">
        <f t="shared" si="143"/>
        <v>1.0118001516929322</v>
      </c>
      <c r="BC405" s="114">
        <f t="shared" si="143"/>
        <v>0.98377843993151859</v>
      </c>
      <c r="BD405" s="114">
        <f t="shared" si="143"/>
        <v>1.0063045797208716</v>
      </c>
      <c r="BE405" s="114">
        <f t="shared" si="143"/>
        <v>1.0018145498130848</v>
      </c>
      <c r="BF405" s="114">
        <f t="shared" si="143"/>
        <v>1.0339461104444467</v>
      </c>
      <c r="BG405" s="114">
        <f t="shared" si="143"/>
        <v>0.99784514310015571</v>
      </c>
      <c r="BH405" s="114">
        <f t="shared" si="143"/>
        <v>1.0196360803387154</v>
      </c>
      <c r="BI405" s="114">
        <f t="shared" si="139"/>
        <v>1.0165361250756955</v>
      </c>
      <c r="BJ405" s="114">
        <f t="shared" si="81"/>
        <v>1.0269031205078019</v>
      </c>
    </row>
    <row r="406" spans="1:62" ht="15">
      <c r="A406" s="282" t="s">
        <v>1265</v>
      </c>
      <c r="B406" s="282" t="s">
        <v>517</v>
      </c>
      <c r="C406" s="282" t="s">
        <v>639</v>
      </c>
      <c r="D406" s="282" t="s">
        <v>641</v>
      </c>
      <c r="E406" s="114">
        <f t="shared" si="140"/>
        <v>1</v>
      </c>
      <c r="F406" s="114">
        <f t="shared" si="140"/>
        <v>1.0654973160414598</v>
      </c>
      <c r="G406" s="114">
        <f t="shared" si="140"/>
        <v>1.047928422472878</v>
      </c>
      <c r="H406" s="114">
        <f t="shared" si="140"/>
        <v>1.0258287750506825</v>
      </c>
      <c r="I406" s="114">
        <f t="shared" ref="I406:BH406" si="144">1+I137/100</f>
        <v>1.0745872803549716</v>
      </c>
      <c r="J406" s="114">
        <f t="shared" si="144"/>
        <v>1.0519329578578358</v>
      </c>
      <c r="K406" s="114">
        <f t="shared" si="144"/>
        <v>1.0410960671475389</v>
      </c>
      <c r="L406" s="114">
        <f t="shared" si="144"/>
        <v>1.0441081494734938</v>
      </c>
      <c r="M406" s="114">
        <f t="shared" si="144"/>
        <v>1.0782745858381264</v>
      </c>
      <c r="N406" s="114">
        <f t="shared" si="144"/>
        <v>1.062841984252539</v>
      </c>
      <c r="O406" s="114">
        <f t="shared" si="144"/>
        <v>1.066254445774512</v>
      </c>
      <c r="P406" s="114">
        <f t="shared" si="144"/>
        <v>1.0666470144670328</v>
      </c>
      <c r="Q406" s="114">
        <f t="shared" si="144"/>
        <v>1.0718026857495155</v>
      </c>
      <c r="R406" s="114">
        <f t="shared" si="144"/>
        <v>1.0862427324904336</v>
      </c>
      <c r="S406" s="114">
        <f t="shared" si="144"/>
        <v>1.0637194730200399</v>
      </c>
      <c r="T406" s="114">
        <f t="shared" si="144"/>
        <v>1.0372445958941607</v>
      </c>
      <c r="U406" s="114">
        <f t="shared" si="144"/>
        <v>1.0615838742370813</v>
      </c>
      <c r="V406" s="114">
        <f t="shared" si="144"/>
        <v>1.0484247651809926</v>
      </c>
      <c r="W406" s="114">
        <f t="shared" si="144"/>
        <v>1.0390437621388129</v>
      </c>
      <c r="X406" s="114">
        <f t="shared" si="144"/>
        <v>1.065870531895281</v>
      </c>
      <c r="Y406" s="114">
        <f t="shared" si="144"/>
        <v>1.0625118542623446</v>
      </c>
      <c r="Z406" s="114">
        <f t="shared" si="144"/>
        <v>1.0034544439215598</v>
      </c>
      <c r="AA406" s="114">
        <f t="shared" si="144"/>
        <v>0.99189200343707506</v>
      </c>
      <c r="AB406" s="114">
        <f t="shared" si="144"/>
        <v>0.97244904237249363</v>
      </c>
      <c r="AC406" s="114">
        <f t="shared" si="144"/>
        <v>1.0391479759380737</v>
      </c>
      <c r="AD406" s="114">
        <f t="shared" si="144"/>
        <v>1.0355864774573924</v>
      </c>
      <c r="AE406" s="114">
        <f t="shared" si="144"/>
        <v>1.0449043624406424</v>
      </c>
      <c r="AF406" s="114">
        <f t="shared" si="144"/>
        <v>1.0341454641283112</v>
      </c>
      <c r="AG406" s="114">
        <f t="shared" si="144"/>
        <v>1.009047199181663</v>
      </c>
      <c r="AH406" s="114">
        <f t="shared" si="144"/>
        <v>1.0137406013463397</v>
      </c>
      <c r="AI406" s="114">
        <f t="shared" si="144"/>
        <v>1.0038650885405791</v>
      </c>
      <c r="AJ406" s="114">
        <f t="shared" si="144"/>
        <v>1.0372211318562625</v>
      </c>
      <c r="AK406" s="114">
        <f t="shared" si="144"/>
        <v>1.0286405699196628</v>
      </c>
      <c r="AL406" s="114">
        <f t="shared" si="144"/>
        <v>1.039154616273356</v>
      </c>
      <c r="AM406" s="114">
        <f t="shared" si="144"/>
        <v>1.046073763864902</v>
      </c>
      <c r="AN406" s="114">
        <f t="shared" si="144"/>
        <v>1.0149565400037288</v>
      </c>
      <c r="AO406" s="114">
        <f t="shared" si="144"/>
        <v>1.0352633030288765</v>
      </c>
      <c r="AP406" s="114">
        <f t="shared" si="144"/>
        <v>1.0513258299589976</v>
      </c>
      <c r="AQ406" s="114">
        <f t="shared" si="144"/>
        <v>1.0223034401000353</v>
      </c>
      <c r="AR406" s="114">
        <f t="shared" si="144"/>
        <v>1.0013518778172392</v>
      </c>
      <c r="AS406" s="114">
        <f t="shared" si="144"/>
        <v>1.0375490705183379</v>
      </c>
      <c r="AT406" s="114">
        <f t="shared" si="144"/>
        <v>1.0088409622167811</v>
      </c>
      <c r="AU406" s="114">
        <f t="shared" si="144"/>
        <v>1.0029396995998716</v>
      </c>
      <c r="AV406" s="114">
        <f t="shared" si="144"/>
        <v>1.0155394089270464</v>
      </c>
      <c r="AW406" s="114">
        <f t="shared" si="144"/>
        <v>1.0634555848993226</v>
      </c>
      <c r="AX406" s="114">
        <f t="shared" si="144"/>
        <v>1.0425163337593106</v>
      </c>
      <c r="AY406" s="114">
        <f t="shared" si="144"/>
        <v>1.0526288652914095</v>
      </c>
      <c r="AZ406" s="114">
        <f t="shared" si="144"/>
        <v>1.0551846527638895</v>
      </c>
      <c r="BA406" s="114">
        <f t="shared" si="144"/>
        <v>1.0393428443475072</v>
      </c>
      <c r="BB406" s="114">
        <f t="shared" si="144"/>
        <v>0.98138475671355896</v>
      </c>
      <c r="BC406" s="114">
        <f t="shared" si="144"/>
        <v>1.0583639191729415</v>
      </c>
      <c r="BD406" s="114">
        <f t="shared" si="144"/>
        <v>1.0435467927172646</v>
      </c>
      <c r="BE406" s="114">
        <f t="shared" si="144"/>
        <v>1.0280254533341204</v>
      </c>
      <c r="BF406" s="114">
        <f t="shared" si="144"/>
        <v>1.0278915613335915</v>
      </c>
      <c r="BG406" s="114">
        <f t="shared" si="144"/>
        <v>1.009932945806274</v>
      </c>
      <c r="BH406" s="114">
        <f t="shared" si="144"/>
        <v>1.0008098875996527</v>
      </c>
      <c r="BI406" s="114">
        <f t="shared" si="139"/>
        <v>0.99523834159582447</v>
      </c>
      <c r="BJ406" s="114">
        <f t="shared" si="81"/>
        <v>1.0172535418332522</v>
      </c>
    </row>
    <row r="407" spans="1:62" ht="15">
      <c r="A407" s="282" t="s">
        <v>278</v>
      </c>
      <c r="B407" s="282" t="s">
        <v>518</v>
      </c>
      <c r="C407" s="282" t="s">
        <v>639</v>
      </c>
      <c r="D407" s="282" t="s">
        <v>641</v>
      </c>
      <c r="E407" s="114">
        <f t="shared" si="140"/>
        <v>1</v>
      </c>
      <c r="F407" s="114">
        <f t="shared" si="140"/>
        <v>1</v>
      </c>
      <c r="G407" s="114">
        <f t="shared" si="140"/>
        <v>1</v>
      </c>
      <c r="H407" s="114">
        <f t="shared" si="140"/>
        <v>1</v>
      </c>
      <c r="I407" s="114">
        <f t="shared" ref="I407:BH407" si="145">1+I138/100</f>
        <v>1</v>
      </c>
      <c r="J407" s="114">
        <f t="shared" si="145"/>
        <v>1</v>
      </c>
      <c r="K407" s="114">
        <f t="shared" si="145"/>
        <v>1</v>
      </c>
      <c r="L407" s="114">
        <f t="shared" si="145"/>
        <v>1</v>
      </c>
      <c r="M407" s="114">
        <f t="shared" si="145"/>
        <v>1</v>
      </c>
      <c r="N407" s="114">
        <f t="shared" si="145"/>
        <v>1</v>
      </c>
      <c r="O407" s="114">
        <f t="shared" si="145"/>
        <v>1</v>
      </c>
      <c r="P407" s="114">
        <f t="shared" si="145"/>
        <v>1</v>
      </c>
      <c r="Q407" s="114">
        <f t="shared" si="145"/>
        <v>1</v>
      </c>
      <c r="R407" s="114">
        <f t="shared" si="145"/>
        <v>1</v>
      </c>
      <c r="S407" s="114">
        <f t="shared" si="145"/>
        <v>1</v>
      </c>
      <c r="T407" s="114">
        <f t="shared" si="145"/>
        <v>1</v>
      </c>
      <c r="U407" s="114">
        <f t="shared" si="145"/>
        <v>1</v>
      </c>
      <c r="V407" s="114">
        <f t="shared" si="145"/>
        <v>1</v>
      </c>
      <c r="W407" s="114">
        <f t="shared" si="145"/>
        <v>1</v>
      </c>
      <c r="X407" s="114">
        <f t="shared" si="145"/>
        <v>1</v>
      </c>
      <c r="Y407" s="114">
        <f t="shared" si="145"/>
        <v>1</v>
      </c>
      <c r="Z407" s="114">
        <f t="shared" si="145"/>
        <v>1.0306343734102057</v>
      </c>
      <c r="AA407" s="114">
        <f t="shared" si="145"/>
        <v>1.0156296396363544</v>
      </c>
      <c r="AB407" s="114">
        <f t="shared" si="145"/>
        <v>1.0201483852030655</v>
      </c>
      <c r="AC407" s="114">
        <f t="shared" si="145"/>
        <v>1.0229599671451632</v>
      </c>
      <c r="AD407" s="114">
        <f t="shared" si="145"/>
        <v>1.0174144936210088</v>
      </c>
      <c r="AE407" s="114">
        <f t="shared" si="145"/>
        <v>1.0349337407542125</v>
      </c>
      <c r="AF407" s="114">
        <f t="shared" si="145"/>
        <v>1.0404704463980139</v>
      </c>
      <c r="AG407" s="114">
        <f t="shared" si="145"/>
        <v>1.024911491425029</v>
      </c>
      <c r="AH407" s="114">
        <f t="shared" si="145"/>
        <v>1.0220992873388379</v>
      </c>
      <c r="AI407" s="114">
        <f t="shared" si="145"/>
        <v>1.0009933961336992</v>
      </c>
      <c r="AJ407" s="114">
        <f t="shared" si="145"/>
        <v>1.0165231838810769</v>
      </c>
      <c r="AK407" s="114">
        <f t="shared" si="145"/>
        <v>1.0044981743563068</v>
      </c>
      <c r="AL407" s="114">
        <f t="shared" si="145"/>
        <v>0.99601300427498107</v>
      </c>
      <c r="AM407" s="114">
        <f t="shared" si="145"/>
        <v>1.0104110084733311</v>
      </c>
      <c r="AN407" s="114">
        <f t="shared" si="145"/>
        <v>1.0574880846159977</v>
      </c>
      <c r="AO407" s="114">
        <f t="shared" si="145"/>
        <v>1.0595505828406901</v>
      </c>
      <c r="AP407" s="114">
        <f t="shared" si="145"/>
        <v>1.0486632945593419</v>
      </c>
      <c r="AQ407" s="114">
        <f t="shared" si="145"/>
        <v>1.0398171515857877</v>
      </c>
      <c r="AR407" s="114">
        <f t="shared" si="145"/>
        <v>1.0415613613072907</v>
      </c>
      <c r="AS407" s="114">
        <f t="shared" si="145"/>
        <v>1.0431908461611352</v>
      </c>
      <c r="AT407" s="114">
        <f t="shared" si="145"/>
        <v>1.0531828301668504</v>
      </c>
      <c r="AU407" s="114">
        <f t="shared" si="145"/>
        <v>1.0514756897128188</v>
      </c>
      <c r="AV407" s="114">
        <f t="shared" si="145"/>
        <v>1.0562826702616808</v>
      </c>
      <c r="AW407" s="114">
        <f t="shared" si="145"/>
        <v>1.0675787417219347</v>
      </c>
      <c r="AX407" s="114">
        <f t="shared" si="145"/>
        <v>1.0872183217352649</v>
      </c>
      <c r="AY407" s="114">
        <f t="shared" si="145"/>
        <v>1.0841844812605417</v>
      </c>
      <c r="AZ407" s="114">
        <f t="shared" si="145"/>
        <v>1.0946878014542296</v>
      </c>
      <c r="BA407" s="114">
        <f t="shared" si="145"/>
        <v>1.0745292225756724</v>
      </c>
      <c r="BB407" s="114">
        <f t="shared" si="145"/>
        <v>1.0482005344639775</v>
      </c>
      <c r="BC407" s="114">
        <f t="shared" si="145"/>
        <v>1.0593764412446627</v>
      </c>
      <c r="BD407" s="114">
        <f t="shared" si="145"/>
        <v>1.0419888266012098</v>
      </c>
      <c r="BE407" s="114">
        <f t="shared" si="145"/>
        <v>1.0562513983156678</v>
      </c>
      <c r="BF407" s="114">
        <f t="shared" si="145"/>
        <v>1.0590612010491531</v>
      </c>
      <c r="BG407" s="114">
        <f t="shared" si="145"/>
        <v>1.0543547676801337</v>
      </c>
      <c r="BH407" s="114">
        <f t="shared" si="145"/>
        <v>1.0377502746051117</v>
      </c>
      <c r="BI407" s="114">
        <f t="shared" si="139"/>
        <v>1.0361015692642017</v>
      </c>
      <c r="BJ407" s="114">
        <f t="shared" si="81"/>
        <v>1.0526422162628002</v>
      </c>
    </row>
    <row r="408" spans="1:62" ht="15">
      <c r="A408" s="282" t="s">
        <v>279</v>
      </c>
      <c r="B408" s="282" t="s">
        <v>519</v>
      </c>
      <c r="C408" s="282" t="s">
        <v>639</v>
      </c>
      <c r="D408" s="282" t="s">
        <v>641</v>
      </c>
      <c r="E408" s="114">
        <f t="shared" si="140"/>
        <v>1</v>
      </c>
      <c r="F408" s="114">
        <f t="shared" si="140"/>
        <v>1</v>
      </c>
      <c r="G408" s="114">
        <f t="shared" si="140"/>
        <v>1</v>
      </c>
      <c r="H408" s="114">
        <f t="shared" si="140"/>
        <v>1</v>
      </c>
      <c r="I408" s="114">
        <f t="shared" ref="I408:BH408" si="146">1+I139/100</f>
        <v>1</v>
      </c>
      <c r="J408" s="114">
        <f t="shared" si="146"/>
        <v>1</v>
      </c>
      <c r="K408" s="114">
        <f t="shared" si="146"/>
        <v>1</v>
      </c>
      <c r="L408" s="114">
        <f t="shared" si="146"/>
        <v>1</v>
      </c>
      <c r="M408" s="114">
        <f t="shared" si="146"/>
        <v>1</v>
      </c>
      <c r="N408" s="114">
        <f t="shared" si="146"/>
        <v>1</v>
      </c>
      <c r="O408" s="114">
        <f t="shared" si="146"/>
        <v>1</v>
      </c>
      <c r="P408" s="114">
        <f t="shared" si="146"/>
        <v>1</v>
      </c>
      <c r="Q408" s="114">
        <f t="shared" si="146"/>
        <v>1</v>
      </c>
      <c r="R408" s="114">
        <f t="shared" si="146"/>
        <v>1</v>
      </c>
      <c r="S408" s="114">
        <f t="shared" si="146"/>
        <v>1</v>
      </c>
      <c r="T408" s="114">
        <f t="shared" si="146"/>
        <v>1</v>
      </c>
      <c r="U408" s="114">
        <f t="shared" si="146"/>
        <v>1</v>
      </c>
      <c r="V408" s="114">
        <f t="shared" si="146"/>
        <v>1</v>
      </c>
      <c r="W408" s="114">
        <f t="shared" si="146"/>
        <v>1</v>
      </c>
      <c r="X408" s="114">
        <f t="shared" si="146"/>
        <v>1</v>
      </c>
      <c r="Y408" s="114">
        <f t="shared" si="146"/>
        <v>1</v>
      </c>
      <c r="Z408" s="114">
        <f t="shared" si="146"/>
        <v>1</v>
      </c>
      <c r="AA408" s="114">
        <f t="shared" si="146"/>
        <v>1</v>
      </c>
      <c r="AB408" s="114">
        <f t="shared" si="146"/>
        <v>1</v>
      </c>
      <c r="AC408" s="114">
        <f t="shared" si="146"/>
        <v>1</v>
      </c>
      <c r="AD408" s="114">
        <f t="shared" si="146"/>
        <v>1</v>
      </c>
      <c r="AE408" s="114">
        <f t="shared" si="146"/>
        <v>1.034831458188967</v>
      </c>
      <c r="AF408" s="114">
        <f t="shared" si="146"/>
        <v>1.0281746291105081</v>
      </c>
      <c r="AG408" s="114">
        <f t="shared" si="146"/>
        <v>1.0417985431913137</v>
      </c>
      <c r="AH408" s="114">
        <f t="shared" si="146"/>
        <v>1.0110253490470409</v>
      </c>
      <c r="AI408" s="114">
        <f t="shared" si="146"/>
        <v>1.0031165606187646</v>
      </c>
      <c r="AJ408" s="114">
        <f t="shared" si="146"/>
        <v>1.0045818136343343</v>
      </c>
      <c r="AK408" s="114">
        <f t="shared" si="146"/>
        <v>0.96234708709521721</v>
      </c>
      <c r="AL408" s="114">
        <f t="shared" si="146"/>
        <v>0.99651682091631189</v>
      </c>
      <c r="AM408" s="114">
        <f t="shared" si="146"/>
        <v>1.0150082739107962</v>
      </c>
      <c r="AN408" s="114">
        <f t="shared" si="146"/>
        <v>1.0367810229801604</v>
      </c>
      <c r="AO408" s="114">
        <f t="shared" si="146"/>
        <v>1.0536199403494</v>
      </c>
      <c r="AP408" s="114">
        <f t="shared" si="146"/>
        <v>1.035588150282313</v>
      </c>
      <c r="AQ408" s="114">
        <f t="shared" si="146"/>
        <v>1.0342108264574383</v>
      </c>
      <c r="AR408" s="114">
        <f t="shared" si="146"/>
        <v>1.031835086593492</v>
      </c>
      <c r="AS408" s="114">
        <f t="shared" si="146"/>
        <v>1.0233697860486071</v>
      </c>
      <c r="AT408" s="114">
        <f t="shared" si="146"/>
        <v>1.0457553068464394</v>
      </c>
      <c r="AU408" s="114">
        <f t="shared" si="146"/>
        <v>1.0246573111860606</v>
      </c>
      <c r="AV408" s="114">
        <f t="shared" si="146"/>
        <v>1.0321874427988307</v>
      </c>
      <c r="AW408" s="114">
        <f t="shared" si="146"/>
        <v>1.055177319799036</v>
      </c>
      <c r="AX408" s="114">
        <f t="shared" si="146"/>
        <v>1.0602382285528711</v>
      </c>
      <c r="AY408" s="114">
        <f t="shared" si="146"/>
        <v>1.0485300561616051</v>
      </c>
      <c r="AZ408" s="114">
        <f t="shared" si="146"/>
        <v>1.0610538152826563</v>
      </c>
      <c r="BA408" s="114">
        <f t="shared" si="146"/>
        <v>1.0493376331880155</v>
      </c>
      <c r="BB408" s="114">
        <f t="shared" si="146"/>
        <v>1.0528322851821121</v>
      </c>
      <c r="BC408" s="114">
        <f t="shared" si="146"/>
        <v>1.0673131325052618</v>
      </c>
      <c r="BD408" s="114">
        <f t="shared" si="146"/>
        <v>1.0452601997156421</v>
      </c>
      <c r="BE408" s="114">
        <f t="shared" si="146"/>
        <v>1.0630855756274047</v>
      </c>
      <c r="BF408" s="114">
        <f t="shared" si="146"/>
        <v>1.0574588316892821</v>
      </c>
      <c r="BG408" s="114">
        <f t="shared" si="146"/>
        <v>1.057027580284964</v>
      </c>
      <c r="BH408" s="114">
        <f t="shared" si="146"/>
        <v>1.0178268826466585</v>
      </c>
      <c r="BI408" s="114">
        <f t="shared" si="139"/>
        <v>1.0247756091160607</v>
      </c>
      <c r="BJ408" s="114">
        <f t="shared" ref="BJ408:BK471" si="147">1+BJ139/100</f>
        <v>1.0568506769608106</v>
      </c>
    </row>
    <row r="409" spans="1:62" ht="15">
      <c r="A409" s="282" t="s">
        <v>280</v>
      </c>
      <c r="B409" s="282" t="s">
        <v>520</v>
      </c>
      <c r="C409" s="282" t="s">
        <v>639</v>
      </c>
      <c r="D409" s="282" t="s">
        <v>641</v>
      </c>
      <c r="E409" s="114">
        <f t="shared" si="140"/>
        <v>1</v>
      </c>
      <c r="F409" s="114">
        <f t="shared" si="140"/>
        <v>1</v>
      </c>
      <c r="G409" s="114">
        <f t="shared" si="140"/>
        <v>1</v>
      </c>
      <c r="H409" s="114">
        <f t="shared" si="140"/>
        <v>1</v>
      </c>
      <c r="I409" s="114">
        <f t="shared" ref="I409:BH409" si="148">1+I140/100</f>
        <v>1</v>
      </c>
      <c r="J409" s="114">
        <f t="shared" si="148"/>
        <v>1</v>
      </c>
      <c r="K409" s="114">
        <f t="shared" si="148"/>
        <v>1</v>
      </c>
      <c r="L409" s="114">
        <f t="shared" si="148"/>
        <v>1</v>
      </c>
      <c r="M409" s="114">
        <f t="shared" si="148"/>
        <v>1</v>
      </c>
      <c r="N409" s="114">
        <f t="shared" si="148"/>
        <v>1</v>
      </c>
      <c r="O409" s="114">
        <f t="shared" si="148"/>
        <v>1</v>
      </c>
      <c r="P409" s="114">
        <f t="shared" si="148"/>
        <v>1.0166922200819564</v>
      </c>
      <c r="Q409" s="114">
        <f t="shared" si="148"/>
        <v>1.0166921956329258</v>
      </c>
      <c r="R409" s="114">
        <f t="shared" si="148"/>
        <v>1.0166922564379057</v>
      </c>
      <c r="S409" s="114">
        <f t="shared" si="148"/>
        <v>1.016692225057978</v>
      </c>
      <c r="T409" s="114">
        <f t="shared" si="148"/>
        <v>1.0166923227673383</v>
      </c>
      <c r="U409" s="114">
        <f t="shared" si="148"/>
        <v>1.0475867203986606</v>
      </c>
      <c r="V409" s="114">
        <f t="shared" si="148"/>
        <v>1.0475867709144318</v>
      </c>
      <c r="W409" s="114">
        <f t="shared" si="148"/>
        <v>1.0475867683526914</v>
      </c>
      <c r="X409" s="114">
        <f t="shared" si="148"/>
        <v>1.0475867148081133</v>
      </c>
      <c r="Y409" s="114">
        <f t="shared" si="148"/>
        <v>1.047586725235186</v>
      </c>
      <c r="Z409" s="114">
        <f t="shared" si="148"/>
        <v>1.0481482021442787</v>
      </c>
      <c r="AA409" s="114">
        <f t="shared" si="148"/>
        <v>0.9840989311888616</v>
      </c>
      <c r="AB409" s="114">
        <f t="shared" si="148"/>
        <v>1.0053859994177377</v>
      </c>
      <c r="AC409" s="114">
        <f t="shared" si="148"/>
        <v>1.0428570942018374</v>
      </c>
      <c r="AD409" s="114">
        <f t="shared" si="148"/>
        <v>1.0702055448938839</v>
      </c>
      <c r="AE409" s="114">
        <f t="shared" si="148"/>
        <v>1.04</v>
      </c>
      <c r="AF409" s="114">
        <f t="shared" si="148"/>
        <v>1.0923076798213556</v>
      </c>
      <c r="AG409" s="114">
        <f t="shared" si="148"/>
        <v>1.0563379830884085</v>
      </c>
      <c r="AH409" s="114">
        <f t="shared" si="148"/>
        <v>1.0449198530506247</v>
      </c>
      <c r="AI409" s="114">
        <f t="shared" si="148"/>
        <v>1.0225287097057487</v>
      </c>
      <c r="AJ409" s="114">
        <f t="shared" si="148"/>
        <v>1.0180116897703344</v>
      </c>
      <c r="AK409" s="114">
        <f t="shared" si="148"/>
        <v>1.0360829393644213</v>
      </c>
      <c r="AL409" s="114">
        <f t="shared" si="148"/>
        <v>1.0433210022061594</v>
      </c>
      <c r="AM409" s="114">
        <f t="shared" si="148"/>
        <v>1.068661459630962</v>
      </c>
      <c r="AN409" s="114">
        <f t="shared" si="148"/>
        <v>1.0587555219902318</v>
      </c>
      <c r="AO409" s="114">
        <f t="shared" si="148"/>
        <v>1.0690530073386466</v>
      </c>
      <c r="AP409" s="114">
        <f t="shared" si="148"/>
        <v>1.0722513503716395</v>
      </c>
      <c r="AQ409" s="114">
        <f t="shared" si="148"/>
        <v>1.0776126213311481</v>
      </c>
      <c r="AR409" s="114">
        <f t="shared" si="148"/>
        <v>1.1041092416491491</v>
      </c>
      <c r="AS409" s="114">
        <f t="shared" si="148"/>
        <v>1.0322019099847846</v>
      </c>
      <c r="AT409" s="114">
        <f t="shared" si="148"/>
        <v>0.99266908522754671</v>
      </c>
      <c r="AU409" s="114">
        <f t="shared" si="148"/>
        <v>0.99006080655252982</v>
      </c>
      <c r="AV409" s="114">
        <f t="shared" si="148"/>
        <v>0.98062433754926559</v>
      </c>
      <c r="AW409" s="114">
        <f t="shared" si="148"/>
        <v>1.0303917351224621</v>
      </c>
      <c r="AX409" s="114">
        <f t="shared" si="148"/>
        <v>1.0482807495202611</v>
      </c>
      <c r="AY409" s="114">
        <f t="shared" si="148"/>
        <v>1.0864496984682026</v>
      </c>
      <c r="AZ409" s="114">
        <f t="shared" si="148"/>
        <v>1.0332596295615288</v>
      </c>
      <c r="BA409" s="114">
        <f t="shared" si="148"/>
        <v>1.0179808768644494</v>
      </c>
      <c r="BB409" s="114">
        <f t="shared" si="148"/>
        <v>0.98842518177590888</v>
      </c>
      <c r="BC409" s="114">
        <f t="shared" si="148"/>
        <v>1</v>
      </c>
      <c r="BD409" s="114">
        <f t="shared" si="148"/>
        <v>1</v>
      </c>
      <c r="BE409" s="114">
        <f t="shared" si="148"/>
        <v>1</v>
      </c>
      <c r="BF409" s="114">
        <f t="shared" si="148"/>
        <v>1</v>
      </c>
      <c r="BG409" s="114">
        <f t="shared" si="148"/>
        <v>1</v>
      </c>
      <c r="BH409" s="114">
        <f t="shared" si="148"/>
        <v>1</v>
      </c>
      <c r="BI409" s="114">
        <f t="shared" si="139"/>
        <v>1</v>
      </c>
      <c r="BJ409" s="114">
        <f t="shared" si="147"/>
        <v>1</v>
      </c>
    </row>
    <row r="410" spans="1:62" ht="15">
      <c r="A410" s="282" t="s">
        <v>281</v>
      </c>
      <c r="B410" s="282" t="s">
        <v>521</v>
      </c>
      <c r="C410" s="282" t="s">
        <v>639</v>
      </c>
      <c r="D410" s="282" t="s">
        <v>641</v>
      </c>
      <c r="E410" s="114">
        <f t="shared" si="140"/>
        <v>1</v>
      </c>
      <c r="F410" s="114">
        <f t="shared" si="140"/>
        <v>1</v>
      </c>
      <c r="G410" s="114">
        <f t="shared" si="140"/>
        <v>1.0381801955804475</v>
      </c>
      <c r="H410" s="114">
        <f t="shared" si="140"/>
        <v>1.0251674859426929</v>
      </c>
      <c r="I410" s="114">
        <f t="shared" ref="I410:BH410" si="149">1+I141/100</f>
        <v>1.0390643383740719</v>
      </c>
      <c r="J410" s="114">
        <f t="shared" si="149"/>
        <v>1.0253695353505727</v>
      </c>
      <c r="K410" s="114">
        <f t="shared" si="149"/>
        <v>1.050237894388105</v>
      </c>
      <c r="L410" s="114">
        <f t="shared" si="149"/>
        <v>1.0643902441989306</v>
      </c>
      <c r="M410" s="114">
        <f t="shared" si="149"/>
        <v>1.0580109416681349</v>
      </c>
      <c r="N410" s="114">
        <f t="shared" si="149"/>
        <v>1.0771681966165516</v>
      </c>
      <c r="O410" s="114">
        <f t="shared" si="149"/>
        <v>1.0384662985529307</v>
      </c>
      <c r="P410" s="114">
        <f t="shared" si="149"/>
        <v>1.0130690540231169</v>
      </c>
      <c r="Q410" s="114">
        <f t="shared" si="149"/>
        <v>0.99589520081177041</v>
      </c>
      <c r="R410" s="114">
        <f t="shared" si="149"/>
        <v>1.0705739893457458</v>
      </c>
      <c r="S410" s="114">
        <f t="shared" si="149"/>
        <v>1.0384583083731744</v>
      </c>
      <c r="T410" s="114">
        <f t="shared" si="149"/>
        <v>1.0612623316500047</v>
      </c>
      <c r="U410" s="114">
        <f t="shared" si="149"/>
        <v>1.0333510669021624</v>
      </c>
      <c r="V410" s="114">
        <f t="shared" si="149"/>
        <v>1.05100590267645</v>
      </c>
      <c r="W410" s="114">
        <f t="shared" si="149"/>
        <v>1.0565383685205223</v>
      </c>
      <c r="X410" s="114">
        <f t="shared" si="149"/>
        <v>1.0640355692521604</v>
      </c>
      <c r="Y410" s="114">
        <f t="shared" si="149"/>
        <v>1.058460265156252</v>
      </c>
      <c r="Z410" s="114">
        <f t="shared" si="149"/>
        <v>1.0569952476907687</v>
      </c>
      <c r="AA410" s="114">
        <f t="shared" si="149"/>
        <v>1.0414149569994118</v>
      </c>
      <c r="AB410" s="114">
        <f t="shared" si="149"/>
        <v>1.0481399097113133</v>
      </c>
      <c r="AC410" s="114">
        <f t="shared" si="149"/>
        <v>1.0509914656058612</v>
      </c>
      <c r="AD410" s="114">
        <f t="shared" si="149"/>
        <v>1.0499940636915492</v>
      </c>
      <c r="AE410" s="114">
        <f t="shared" si="149"/>
        <v>1.043555469169942</v>
      </c>
      <c r="AF410" s="114">
        <f t="shared" si="149"/>
        <v>1.0172561069100101</v>
      </c>
      <c r="AG410" s="114">
        <f t="shared" si="149"/>
        <v>1.024726850377301</v>
      </c>
      <c r="AH410" s="114">
        <f t="shared" si="149"/>
        <v>1.0229930141383985</v>
      </c>
      <c r="AI410" s="114">
        <f t="shared" si="149"/>
        <v>1.0639999530693931</v>
      </c>
      <c r="AJ410" s="114">
        <f t="shared" si="149"/>
        <v>1.0459998724452277</v>
      </c>
      <c r="AK410" s="114">
        <f t="shared" si="149"/>
        <v>1.0439999125185615</v>
      </c>
      <c r="AL410" s="114">
        <f t="shared" si="149"/>
        <v>1.0690006325197232</v>
      </c>
      <c r="AM410" s="114">
        <f t="shared" si="149"/>
        <v>1.0559991872721346</v>
      </c>
      <c r="AN410" s="114">
        <f t="shared" si="149"/>
        <v>1.0550008523205228</v>
      </c>
      <c r="AO410" s="114">
        <f t="shared" si="149"/>
        <v>1.0379996720523084</v>
      </c>
      <c r="AP410" s="114">
        <f t="shared" si="149"/>
        <v>1.0640539969772809</v>
      </c>
      <c r="AQ410" s="114">
        <f t="shared" si="149"/>
        <v>1.0469842304623258</v>
      </c>
      <c r="AR410" s="114">
        <f t="shared" si="149"/>
        <v>1.0430054049792377</v>
      </c>
      <c r="AS410" s="114">
        <f t="shared" si="149"/>
        <v>1.0600003316014399</v>
      </c>
      <c r="AT410" s="114">
        <f t="shared" si="149"/>
        <v>0.98454591865856855</v>
      </c>
      <c r="AU410" s="114">
        <f t="shared" si="149"/>
        <v>1.0396467568566092</v>
      </c>
      <c r="AV410" s="114">
        <f t="shared" si="149"/>
        <v>1.0594026907760479</v>
      </c>
      <c r="AW410" s="114">
        <f t="shared" si="149"/>
        <v>1.0544506127789968</v>
      </c>
      <c r="AX410" s="114">
        <f t="shared" si="149"/>
        <v>1.0624174804465225</v>
      </c>
      <c r="AY410" s="114">
        <f t="shared" si="149"/>
        <v>1.0766829190011271</v>
      </c>
      <c r="AZ410" s="114">
        <f t="shared" si="149"/>
        <v>1.0679682611895811</v>
      </c>
      <c r="BA410" s="114">
        <f t="shared" si="149"/>
        <v>1.0595008814507849</v>
      </c>
      <c r="BB410" s="114">
        <f t="shared" si="149"/>
        <v>1.0353891205299133</v>
      </c>
      <c r="BC410" s="114">
        <f t="shared" si="149"/>
        <v>1.0801595940652275</v>
      </c>
      <c r="BD410" s="114">
        <f t="shared" si="149"/>
        <v>1.084047381311287</v>
      </c>
      <c r="BE410" s="114">
        <f t="shared" si="149"/>
        <v>1.0914457938763533</v>
      </c>
      <c r="BF410" s="114">
        <f t="shared" si="149"/>
        <v>1.0339572277429174</v>
      </c>
      <c r="BG410" s="114">
        <f t="shared" si="149"/>
        <v>1.0496070654056575</v>
      </c>
      <c r="BH410" s="114">
        <f t="shared" si="149"/>
        <v>1.0500768330472781</v>
      </c>
      <c r="BI410" s="114">
        <f t="shared" si="139"/>
        <v>1.0446882968837479</v>
      </c>
      <c r="BJ410" s="114">
        <f t="shared" si="147"/>
        <v>1.0311255809494433</v>
      </c>
    </row>
    <row r="411" spans="1:62" ht="15">
      <c r="A411" s="282" t="s">
        <v>282</v>
      </c>
      <c r="B411" s="282" t="s">
        <v>522</v>
      </c>
      <c r="C411" s="282" t="s">
        <v>639</v>
      </c>
      <c r="D411" s="282" t="s">
        <v>641</v>
      </c>
      <c r="E411" s="114">
        <f t="shared" si="140"/>
        <v>1</v>
      </c>
      <c r="F411" s="114">
        <f t="shared" si="140"/>
        <v>1.0365945219395238</v>
      </c>
      <c r="G411" s="114">
        <f t="shared" si="140"/>
        <v>1.0367171188787014</v>
      </c>
      <c r="H411" s="114">
        <f t="shared" si="140"/>
        <v>1.0489644525685469</v>
      </c>
      <c r="I411" s="114">
        <f t="shared" ref="I411:BH411" si="150">1+I142/100</f>
        <v>1.0606489072793281</v>
      </c>
      <c r="J411" s="114">
        <f t="shared" si="150"/>
        <v>1.0183115835543299</v>
      </c>
      <c r="K411" s="114">
        <f t="shared" si="150"/>
        <v>1.0104708286130486</v>
      </c>
      <c r="L411" s="114">
        <f t="shared" si="150"/>
        <v>1.0188641202499644</v>
      </c>
      <c r="M411" s="114">
        <f t="shared" si="150"/>
        <v>1.0466223212923813</v>
      </c>
      <c r="N411" s="114">
        <f t="shared" si="150"/>
        <v>1.0777548239764625</v>
      </c>
      <c r="O411" s="114">
        <f t="shared" si="150"/>
        <v>1.0813231307307549</v>
      </c>
      <c r="P411" s="114">
        <f t="shared" si="150"/>
        <v>1.0495671792599892</v>
      </c>
      <c r="Q411" s="114">
        <f t="shared" si="150"/>
        <v>1.0220518636833158</v>
      </c>
      <c r="R411" s="114">
        <f t="shared" si="150"/>
        <v>1.049747626670078</v>
      </c>
      <c r="S411" s="114">
        <f t="shared" si="150"/>
        <v>1.0542168212731797</v>
      </c>
      <c r="T411" s="114">
        <f t="shared" si="150"/>
        <v>1.0427109777479076</v>
      </c>
      <c r="U411" s="114">
        <f t="shared" si="150"/>
        <v>1.0587264462827388</v>
      </c>
      <c r="V411" s="114">
        <f t="shared" si="150"/>
        <v>1.0681579975048223</v>
      </c>
      <c r="W411" s="114">
        <f t="shared" si="150"/>
        <v>1.0407081536355891</v>
      </c>
      <c r="X411" s="114">
        <f t="shared" si="150"/>
        <v>1.020250786437217</v>
      </c>
      <c r="Y411" s="114">
        <f t="shared" si="150"/>
        <v>1.0573101579047575</v>
      </c>
      <c r="Z411" s="114">
        <f t="shared" si="150"/>
        <v>1.027468891164943</v>
      </c>
      <c r="AA411" s="114">
        <f t="shared" si="150"/>
        <v>1.0290340888569058</v>
      </c>
      <c r="AB411" s="114">
        <f t="shared" si="150"/>
        <v>1.0364285989869191</v>
      </c>
      <c r="AC411" s="114">
        <f t="shared" si="150"/>
        <v>1.0304411027124527</v>
      </c>
      <c r="AD411" s="114">
        <f t="shared" si="150"/>
        <v>1.0386826898075712</v>
      </c>
      <c r="AE411" s="114">
        <f t="shared" si="150"/>
        <v>1.0295369438792337</v>
      </c>
      <c r="AF411" s="114">
        <f t="shared" si="150"/>
        <v>1.0261411399753222</v>
      </c>
      <c r="AG411" s="114">
        <f t="shared" si="150"/>
        <v>1.0600003300974969</v>
      </c>
      <c r="AH411" s="114">
        <f t="shared" si="150"/>
        <v>1.0509632743607591</v>
      </c>
      <c r="AI411" s="114">
        <f t="shared" si="150"/>
        <v>1.036584612759978</v>
      </c>
      <c r="AJ411" s="114">
        <f t="shared" si="150"/>
        <v>1.0115412236728081</v>
      </c>
      <c r="AK411" s="114">
        <f t="shared" si="150"/>
        <v>1.0231077284241197</v>
      </c>
      <c r="AL411" s="114">
        <f t="shared" si="150"/>
        <v>1.0187329714067181</v>
      </c>
      <c r="AM411" s="114">
        <f t="shared" si="150"/>
        <v>1.0290090702490429</v>
      </c>
      <c r="AN411" s="114">
        <f t="shared" si="150"/>
        <v>1.0481417787186089</v>
      </c>
      <c r="AO411" s="114">
        <f t="shared" si="150"/>
        <v>1.0599673871617776</v>
      </c>
      <c r="AP411" s="114">
        <f t="shared" si="150"/>
        <v>1.039109633793776</v>
      </c>
      <c r="AQ411" s="114">
        <f t="shared" si="150"/>
        <v>1.0039220636364277</v>
      </c>
      <c r="AR411" s="114">
        <f t="shared" si="150"/>
        <v>1.045098707295623</v>
      </c>
      <c r="AS411" s="114">
        <f t="shared" si="150"/>
        <v>1.0436042812885955</v>
      </c>
      <c r="AT411" s="114">
        <f t="shared" si="150"/>
        <v>1.0433246332023776</v>
      </c>
      <c r="AU411" s="114">
        <f t="shared" si="150"/>
        <v>1.0397288772930904</v>
      </c>
      <c r="AV411" s="114">
        <f t="shared" si="150"/>
        <v>1.0639347331438149</v>
      </c>
      <c r="AW411" s="114">
        <f t="shared" si="150"/>
        <v>1.0859032424630035</v>
      </c>
      <c r="AX411" s="114">
        <f t="shared" si="150"/>
        <v>1.0685856475162907</v>
      </c>
      <c r="AY411" s="114">
        <f t="shared" si="150"/>
        <v>1.0765133253874952</v>
      </c>
      <c r="AZ411" s="114">
        <f t="shared" si="150"/>
        <v>1.0796160141779114</v>
      </c>
      <c r="BA411" s="114">
        <f t="shared" si="150"/>
        <v>1.0497297656141564</v>
      </c>
      <c r="BB411" s="114">
        <f t="shared" si="150"/>
        <v>1.0504648377821113</v>
      </c>
      <c r="BC411" s="114">
        <f t="shared" si="150"/>
        <v>1.0741230974167195</v>
      </c>
      <c r="BD411" s="114">
        <f t="shared" si="150"/>
        <v>1.0551003669022643</v>
      </c>
      <c r="BE411" s="114">
        <f t="shared" si="150"/>
        <v>1.0515684137773005</v>
      </c>
      <c r="BF411" s="114">
        <f t="shared" si="150"/>
        <v>1.0554156299828816</v>
      </c>
      <c r="BG411" s="114">
        <f t="shared" si="150"/>
        <v>1.0566555422305686</v>
      </c>
      <c r="BH411" s="114">
        <f t="shared" si="150"/>
        <v>1.0570322056783914</v>
      </c>
      <c r="BI411" s="114">
        <f t="shared" si="139"/>
        <v>1.05182539505922</v>
      </c>
      <c r="BJ411" s="114">
        <f t="shared" si="147"/>
        <v>1.0531765657726144</v>
      </c>
    </row>
    <row r="412" spans="1:62" ht="15">
      <c r="A412" s="282" t="s">
        <v>283</v>
      </c>
      <c r="B412" s="282" t="s">
        <v>523</v>
      </c>
      <c r="C412" s="282" t="s">
        <v>639</v>
      </c>
      <c r="D412" s="282" t="s">
        <v>641</v>
      </c>
      <c r="E412" s="114">
        <f t="shared" si="140"/>
        <v>1</v>
      </c>
      <c r="F412" s="114">
        <f t="shared" si="140"/>
        <v>1.0198660906392905</v>
      </c>
      <c r="G412" s="114">
        <f t="shared" si="140"/>
        <v>1.0439817139019405</v>
      </c>
      <c r="H412" s="114">
        <f t="shared" si="140"/>
        <v>1.0554853835107312</v>
      </c>
      <c r="I412" s="114">
        <f t="shared" ref="I412:BH412" si="151">1+I143/100</f>
        <v>1.0743012357975534</v>
      </c>
      <c r="J412" s="114">
        <f t="shared" si="151"/>
        <v>1.0528517187675408</v>
      </c>
      <c r="K412" s="114">
        <f t="shared" si="151"/>
        <v>1.0477164246382835</v>
      </c>
      <c r="L412" s="114">
        <f t="shared" si="151"/>
        <v>1.0377013744437678</v>
      </c>
      <c r="M412" s="114">
        <f t="shared" si="151"/>
        <v>1.0678232927342615</v>
      </c>
      <c r="N412" s="114">
        <f t="shared" si="151"/>
        <v>1.0760439997462439</v>
      </c>
      <c r="O412" s="114">
        <f t="shared" si="151"/>
        <v>1.0837923693613363</v>
      </c>
      <c r="P412" s="114">
        <f t="shared" si="151"/>
        <v>1.0646264560904073</v>
      </c>
      <c r="Q412" s="114">
        <f t="shared" si="151"/>
        <v>1.0675487080799073</v>
      </c>
      <c r="R412" s="114">
        <f t="shared" si="151"/>
        <v>1.0770931832059822</v>
      </c>
      <c r="S412" s="114">
        <f t="shared" si="151"/>
        <v>1.0611110071292338</v>
      </c>
      <c r="T412" s="114">
        <f t="shared" si="151"/>
        <v>1.0426127028768235</v>
      </c>
      <c r="U412" s="114">
        <f t="shared" si="151"/>
        <v>1.0723556029596333</v>
      </c>
      <c r="V412" s="114">
        <f t="shared" si="151"/>
        <v>1.0408962633920789</v>
      </c>
      <c r="W412" s="114">
        <f t="shared" si="151"/>
        <v>1.0324375928678116</v>
      </c>
      <c r="X412" s="114">
        <f t="shared" si="151"/>
        <v>1.0380016396542684</v>
      </c>
      <c r="Y412" s="114">
        <f t="shared" si="151"/>
        <v>1.0391783023329353</v>
      </c>
      <c r="Z412" s="114">
        <f t="shared" si="151"/>
        <v>1.0200907749553634</v>
      </c>
      <c r="AA412" s="114">
        <f t="shared" si="151"/>
        <v>1.029767390418374</v>
      </c>
      <c r="AB412" s="114">
        <f t="shared" si="151"/>
        <v>1.0105878840347653</v>
      </c>
      <c r="AC412" s="114">
        <f t="shared" si="151"/>
        <v>1.0440931002323248</v>
      </c>
      <c r="AD412" s="114">
        <f t="shared" si="151"/>
        <v>1.0485185720119776</v>
      </c>
      <c r="AE412" s="114">
        <f t="shared" si="151"/>
        <v>1.0370452357605873</v>
      </c>
      <c r="AF412" s="114">
        <f t="shared" si="151"/>
        <v>1.0440579480870955</v>
      </c>
      <c r="AG412" s="114">
        <f t="shared" si="151"/>
        <v>1.0392869745990254</v>
      </c>
      <c r="AH412" s="114">
        <f t="shared" si="151"/>
        <v>1.0317302433710853</v>
      </c>
      <c r="AI412" s="114">
        <f t="shared" si="151"/>
        <v>1.0224186126000978</v>
      </c>
      <c r="AJ412" s="114">
        <f t="shared" si="151"/>
        <v>1.0089297103902719</v>
      </c>
      <c r="AK412" s="114">
        <f t="shared" si="151"/>
        <v>1.0045765144237966</v>
      </c>
      <c r="AL412" s="114">
        <f t="shared" si="151"/>
        <v>1.027358961717342</v>
      </c>
      <c r="AM412" s="114">
        <f t="shared" si="151"/>
        <v>1.0230953668615992</v>
      </c>
      <c r="AN412" s="114">
        <f t="shared" si="151"/>
        <v>1.03750961804038</v>
      </c>
      <c r="AO412" s="114">
        <f t="shared" si="151"/>
        <v>1.0480572713106697</v>
      </c>
      <c r="AP412" s="114">
        <f t="shared" si="151"/>
        <v>1.0472803066976004</v>
      </c>
      <c r="AQ412" s="114">
        <f t="shared" si="151"/>
        <v>1.0188213800806269</v>
      </c>
      <c r="AR412" s="114">
        <f t="shared" si="151"/>
        <v>1.0337718067457606</v>
      </c>
      <c r="AS412" s="114">
        <f t="shared" si="151"/>
        <v>1.057487381641141</v>
      </c>
      <c r="AT412" s="114">
        <f t="shared" si="151"/>
        <v>1.0361305754459853</v>
      </c>
      <c r="AU412" s="114">
        <f t="shared" si="151"/>
        <v>1.045216839006786</v>
      </c>
      <c r="AV412" s="114">
        <f t="shared" si="151"/>
        <v>1.0536856590324266</v>
      </c>
      <c r="AW412" s="114">
        <f t="shared" si="151"/>
        <v>1.0803679412139178</v>
      </c>
      <c r="AX412" s="114">
        <f t="shared" si="151"/>
        <v>1.0699943618226049</v>
      </c>
      <c r="AY412" s="114">
        <f t="shared" si="151"/>
        <v>1.080328296584923</v>
      </c>
      <c r="AZ412" s="114">
        <f t="shared" si="151"/>
        <v>1.086326721436536</v>
      </c>
      <c r="BA412" s="114">
        <f t="shared" si="151"/>
        <v>1.05694368930163</v>
      </c>
      <c r="BB412" s="114">
        <f t="shared" si="151"/>
        <v>1.0250723705802747</v>
      </c>
      <c r="BC412" s="114">
        <f t="shared" si="151"/>
        <v>1.0743879890843286</v>
      </c>
      <c r="BD412" s="114">
        <f t="shared" si="151"/>
        <v>1.0612119646031526</v>
      </c>
      <c r="BE412" s="114">
        <f t="shared" si="151"/>
        <v>1.0524651839680426</v>
      </c>
      <c r="BF412" s="114">
        <f t="shared" si="151"/>
        <v>1.0516914641459534</v>
      </c>
      <c r="BG412" s="114">
        <f t="shared" si="151"/>
        <v>1.0455113570991412</v>
      </c>
      <c r="BH412" s="114">
        <f t="shared" si="151"/>
        <v>1.038959418306856</v>
      </c>
      <c r="BI412" s="114">
        <f t="shared" si="139"/>
        <v>1.041863080998146</v>
      </c>
      <c r="BJ412" s="114">
        <f t="shared" si="147"/>
        <v>1.0492393667911619</v>
      </c>
    </row>
    <row r="413" spans="1:62" ht="15">
      <c r="A413" s="282" t="s">
        <v>284</v>
      </c>
      <c r="B413" s="282" t="s">
        <v>524</v>
      </c>
      <c r="C413" s="282" t="s">
        <v>639</v>
      </c>
      <c r="D413" s="282" t="s">
        <v>641</v>
      </c>
      <c r="E413" s="114">
        <f t="shared" si="140"/>
        <v>1</v>
      </c>
      <c r="F413" s="114">
        <f t="shared" si="140"/>
        <v>1.0186479516608096</v>
      </c>
      <c r="G413" s="114">
        <f t="shared" si="140"/>
        <v>1.1533181432428616</v>
      </c>
      <c r="H413" s="114">
        <f t="shared" si="140"/>
        <v>1.1061506999480919</v>
      </c>
      <c r="I413" s="114">
        <f t="shared" ref="I413:BH413" si="152">1+I144/100</f>
        <v>1.0825111812453614</v>
      </c>
      <c r="J413" s="114">
        <f t="shared" si="152"/>
        <v>1.0215410556937869</v>
      </c>
      <c r="K413" s="114">
        <f t="shared" si="152"/>
        <v>0.99594478609915482</v>
      </c>
      <c r="L413" s="114">
        <f t="shared" si="152"/>
        <v>1.1091206151899085</v>
      </c>
      <c r="M413" s="114">
        <f t="shared" si="152"/>
        <v>0.99632879959465415</v>
      </c>
      <c r="N413" s="114">
        <f t="shared" si="152"/>
        <v>1.0154753669334677</v>
      </c>
      <c r="O413" s="114">
        <f t="shared" si="152"/>
        <v>1.0217707116683639</v>
      </c>
      <c r="P413" s="114">
        <f t="shared" si="152"/>
        <v>1.051137177123052</v>
      </c>
      <c r="Q413" s="114">
        <f t="shared" si="152"/>
        <v>0.99797291653535836</v>
      </c>
      <c r="R413" s="114">
        <f t="shared" si="152"/>
        <v>1.2640488106403795</v>
      </c>
      <c r="S413" s="114">
        <f t="shared" si="152"/>
        <v>1.1098008894868558</v>
      </c>
      <c r="T413" s="114">
        <f t="shared" si="152"/>
        <v>0.86486502441927815</v>
      </c>
      <c r="U413" s="114">
        <f t="shared" si="152"/>
        <v>1.1104912916374705</v>
      </c>
      <c r="V413" s="114">
        <f t="shared" si="152"/>
        <v>1.2180903496489215</v>
      </c>
      <c r="W413" s="114">
        <f t="shared" si="152"/>
        <v>1.1831687488912934</v>
      </c>
      <c r="X413" s="114">
        <f t="shared" si="152"/>
        <v>1.028939187779051</v>
      </c>
      <c r="Y413" s="114">
        <f t="shared" si="152"/>
        <v>0.97255220760108285</v>
      </c>
      <c r="Z413" s="114">
        <f t="shared" si="152"/>
        <v>1.0069463814524982</v>
      </c>
      <c r="AA413" s="114">
        <f t="shared" si="152"/>
        <v>1.0445720388912787</v>
      </c>
      <c r="AB413" s="114">
        <f t="shared" si="152"/>
        <v>1.019861653538676</v>
      </c>
      <c r="AC413" s="114">
        <f t="shared" si="152"/>
        <v>1.0553489782585126</v>
      </c>
      <c r="AD413" s="114">
        <f t="shared" si="152"/>
        <v>1.026102493300487</v>
      </c>
      <c r="AE413" s="114">
        <f t="shared" si="152"/>
        <v>1.0468485603650477</v>
      </c>
      <c r="AF413" s="114">
        <f t="shared" si="152"/>
        <v>1.0072972822011339</v>
      </c>
      <c r="AG413" s="114">
        <f t="shared" si="152"/>
        <v>1.0860191907869974</v>
      </c>
      <c r="AH413" s="114">
        <f t="shared" si="152"/>
        <v>1.0579524440741088</v>
      </c>
      <c r="AI413" s="114">
        <f t="shared" si="152"/>
        <v>1.0604547332985945</v>
      </c>
      <c r="AJ413" s="114">
        <f t="shared" si="152"/>
        <v>1.069666070266267</v>
      </c>
      <c r="AK413" s="114">
        <f t="shared" si="152"/>
        <v>1.0695636522307708</v>
      </c>
      <c r="AL413" s="114">
        <f t="shared" si="152"/>
        <v>1.0350976624651729</v>
      </c>
      <c r="AM413" s="114">
        <f t="shared" si="152"/>
        <v>1.0597987361149031</v>
      </c>
      <c r="AN413" s="114">
        <f t="shared" si="152"/>
        <v>1.0329093857731513</v>
      </c>
      <c r="AO413" s="114">
        <f t="shared" si="152"/>
        <v>1.0559703522523385</v>
      </c>
      <c r="AP413" s="114">
        <f t="shared" si="152"/>
        <v>1.0370360371825977</v>
      </c>
      <c r="AQ413" s="114">
        <f t="shared" si="152"/>
        <v>1.0153765586451633</v>
      </c>
      <c r="AR413" s="114">
        <f t="shared" si="152"/>
        <v>1.0047602485809923</v>
      </c>
      <c r="AS413" s="114">
        <f t="shared" si="152"/>
        <v>1.0387554660662</v>
      </c>
      <c r="AT413" s="114">
        <f t="shared" si="152"/>
        <v>1.0356158244721683</v>
      </c>
      <c r="AU413" s="114">
        <f t="shared" si="152"/>
        <v>1.0072383589917298</v>
      </c>
      <c r="AV413" s="114">
        <f t="shared" si="152"/>
        <v>1.0455977684039095</v>
      </c>
      <c r="AW413" s="114">
        <f t="shared" si="152"/>
        <v>1.0169237389919978</v>
      </c>
      <c r="AX413" s="114">
        <f t="shared" si="152"/>
        <v>1.0346612293627053</v>
      </c>
      <c r="AY413" s="114">
        <f t="shared" si="152"/>
        <v>1.0423009492147506</v>
      </c>
      <c r="AZ413" s="114">
        <f t="shared" si="152"/>
        <v>1.0483296332155336</v>
      </c>
      <c r="BA413" s="114">
        <f t="shared" si="152"/>
        <v>1.0673953368064724</v>
      </c>
      <c r="BB413" s="114">
        <f t="shared" si="152"/>
        <v>1.0215430820043094</v>
      </c>
      <c r="BC413" s="114">
        <f t="shared" si="152"/>
        <v>1.0607203861632717</v>
      </c>
      <c r="BD413" s="114">
        <f t="shared" si="152"/>
        <v>1.0690133407248654</v>
      </c>
      <c r="BE413" s="114">
        <f t="shared" si="152"/>
        <v>1.0599807184347758</v>
      </c>
      <c r="BF413" s="114">
        <f t="shared" si="152"/>
        <v>1.0184304506099926</v>
      </c>
      <c r="BG413" s="114">
        <f t="shared" si="152"/>
        <v>1.031217218439165</v>
      </c>
      <c r="BH413" s="114">
        <f t="shared" si="152"/>
        <v>1.0251658774593766</v>
      </c>
      <c r="BI413" s="114">
        <f t="shared" si="139"/>
        <v>1.0239715448807889</v>
      </c>
      <c r="BJ413" s="114">
        <f t="shared" si="147"/>
        <v>1.055908766710687</v>
      </c>
    </row>
    <row r="414" spans="1:62" ht="15">
      <c r="A414" s="282" t="s">
        <v>1266</v>
      </c>
      <c r="B414" s="282" t="s">
        <v>1267</v>
      </c>
      <c r="C414" s="282" t="s">
        <v>639</v>
      </c>
      <c r="D414" s="282" t="s">
        <v>641</v>
      </c>
      <c r="E414" s="114">
        <f t="shared" si="140"/>
        <v>1</v>
      </c>
      <c r="F414" s="114">
        <f t="shared" si="140"/>
        <v>0.99570960261288588</v>
      </c>
      <c r="G414" s="114">
        <f t="shared" si="140"/>
        <v>1.0319502968466261</v>
      </c>
      <c r="H414" s="114">
        <f t="shared" si="140"/>
        <v>1.0363402346983075</v>
      </c>
      <c r="I414" s="114">
        <f t="shared" ref="I414:BH414" si="153">1+I145/100</f>
        <v>1.0661972654687668</v>
      </c>
      <c r="J414" s="114">
        <f t="shared" si="153"/>
        <v>1.0615721808871528</v>
      </c>
      <c r="K414" s="114">
        <f t="shared" si="153"/>
        <v>1.0651675067923698</v>
      </c>
      <c r="L414" s="114">
        <f t="shared" si="153"/>
        <v>1.0266317695887741</v>
      </c>
      <c r="M414" s="114">
        <f t="shared" si="153"/>
        <v>1.068782646783633</v>
      </c>
      <c r="N414" s="114">
        <f t="shared" si="153"/>
        <v>1.0993719137500819</v>
      </c>
      <c r="O414" s="114">
        <f t="shared" si="153"/>
        <v>1.0997154169791084</v>
      </c>
      <c r="P414" s="114">
        <f t="shared" si="153"/>
        <v>1.0853381008320706</v>
      </c>
      <c r="Q414" s="114">
        <f t="shared" si="153"/>
        <v>1.0825007773099165</v>
      </c>
      <c r="R414" s="114">
        <f t="shared" si="153"/>
        <v>1.0970099135923843</v>
      </c>
      <c r="S414" s="114">
        <f t="shared" si="153"/>
        <v>1.0642697863395985</v>
      </c>
      <c r="T414" s="114">
        <f t="shared" si="153"/>
        <v>1.0476377204246103</v>
      </c>
      <c r="U414" s="114">
        <f t="shared" si="153"/>
        <v>1.0712791885338875</v>
      </c>
      <c r="V414" s="114">
        <f t="shared" si="153"/>
        <v>1.063749436385578</v>
      </c>
      <c r="W414" s="114">
        <f t="shared" si="153"/>
        <v>1.0541555164435703</v>
      </c>
      <c r="X414" s="114">
        <f t="shared" si="153"/>
        <v>1.0747446589992107</v>
      </c>
      <c r="Y414" s="114">
        <f t="shared" si="153"/>
        <v>1.0831318816184294</v>
      </c>
      <c r="Z414" s="114">
        <f t="shared" si="153"/>
        <v>0.99859661851695847</v>
      </c>
      <c r="AA414" s="114">
        <f t="shared" si="153"/>
        <v>1.0170546556380586</v>
      </c>
      <c r="AB414" s="114">
        <f t="shared" si="153"/>
        <v>1.0057688541173473</v>
      </c>
      <c r="AC414" s="114">
        <f t="shared" si="153"/>
        <v>1.0719062155072017</v>
      </c>
      <c r="AD414" s="114">
        <f t="shared" si="153"/>
        <v>1.0727910473317703</v>
      </c>
      <c r="AE414" s="114">
        <f t="shared" si="153"/>
        <v>1.0596502991610219</v>
      </c>
      <c r="AF414" s="114">
        <f t="shared" si="153"/>
        <v>1.0591550790146194</v>
      </c>
      <c r="AG414" s="114">
        <f t="shared" si="153"/>
        <v>1.0450127930601272</v>
      </c>
      <c r="AH414" s="114">
        <f t="shared" si="153"/>
        <v>1.0435873526576644</v>
      </c>
      <c r="AI414" s="114">
        <f t="shared" si="153"/>
        <v>1.0027657222333182</v>
      </c>
      <c r="AJ414" s="114">
        <f t="shared" si="153"/>
        <v>1.0044575572947176</v>
      </c>
      <c r="AK414" s="114">
        <f t="shared" si="153"/>
        <v>0.99276812430126748</v>
      </c>
      <c r="AL414" s="114">
        <f t="shared" si="153"/>
        <v>1.0325171394616999</v>
      </c>
      <c r="AM414" s="114">
        <f t="shared" si="153"/>
        <v>1.0337576212850106</v>
      </c>
      <c r="AN414" s="114">
        <f t="shared" si="153"/>
        <v>1.0502995273717439</v>
      </c>
      <c r="AO414" s="114">
        <f t="shared" si="153"/>
        <v>1.043522819746316</v>
      </c>
      <c r="AP414" s="114">
        <f t="shared" si="153"/>
        <v>1.0498954465664323</v>
      </c>
      <c r="AQ414" s="114">
        <f t="shared" si="153"/>
        <v>1.0207817126029914</v>
      </c>
      <c r="AR414" s="114">
        <f t="shared" si="153"/>
        <v>1.0413349779830079</v>
      </c>
      <c r="AS414" s="114">
        <f t="shared" si="153"/>
        <v>1.0676083781803696</v>
      </c>
      <c r="AT414" s="114">
        <f t="shared" si="153"/>
        <v>1.0472091682504852</v>
      </c>
      <c r="AU414" s="114">
        <f t="shared" si="153"/>
        <v>1.0554566752334928</v>
      </c>
      <c r="AV414" s="114">
        <f t="shared" si="153"/>
        <v>1.0633951873426295</v>
      </c>
      <c r="AW414" s="114">
        <f t="shared" si="153"/>
        <v>1.0785911627889204</v>
      </c>
      <c r="AX414" s="114">
        <f t="shared" si="153"/>
        <v>1.0716587442740346</v>
      </c>
      <c r="AY414" s="114">
        <f t="shared" si="153"/>
        <v>1.0874307261582334</v>
      </c>
      <c r="AZ414" s="114">
        <f t="shared" si="153"/>
        <v>1.096141694732276</v>
      </c>
      <c r="BA414" s="114">
        <f t="shared" si="153"/>
        <v>1.0652773503070572</v>
      </c>
      <c r="BB414" s="114">
        <f t="shared" si="153"/>
        <v>1.0266462405706105</v>
      </c>
      <c r="BC414" s="114">
        <f t="shared" si="153"/>
        <v>1.0763517536927492</v>
      </c>
      <c r="BD414" s="114">
        <f t="shared" si="153"/>
        <v>1.0684296877353141</v>
      </c>
      <c r="BE414" s="114">
        <f t="shared" si="153"/>
        <v>1.0536499846294796</v>
      </c>
      <c r="BF414" s="114">
        <f t="shared" si="153"/>
        <v>1.0521166394714305</v>
      </c>
      <c r="BG414" s="114">
        <f t="shared" si="153"/>
        <v>1.0458016037399334</v>
      </c>
      <c r="BH414" s="114">
        <f t="shared" si="153"/>
        <v>1.0381468823104225</v>
      </c>
      <c r="BI414" s="114">
        <f t="shared" si="139"/>
        <v>1.0368873857717211</v>
      </c>
      <c r="BJ414" s="114">
        <f t="shared" si="147"/>
        <v>1.0481578522718762</v>
      </c>
    </row>
    <row r="415" spans="1:62" ht="15">
      <c r="A415" s="282" t="s">
        <v>285</v>
      </c>
      <c r="B415" s="282" t="s">
        <v>525</v>
      </c>
      <c r="C415" s="282" t="s">
        <v>639</v>
      </c>
      <c r="D415" s="282" t="s">
        <v>641</v>
      </c>
      <c r="E415" s="114">
        <f t="shared" si="140"/>
        <v>1</v>
      </c>
      <c r="F415" s="114">
        <f t="shared" si="140"/>
        <v>1</v>
      </c>
      <c r="G415" s="114">
        <f t="shared" si="140"/>
        <v>1</v>
      </c>
      <c r="H415" s="114">
        <f t="shared" si="140"/>
        <v>1</v>
      </c>
      <c r="I415" s="114">
        <f t="shared" ref="I415:BH415" si="154">1+I146/100</f>
        <v>1</v>
      </c>
      <c r="J415" s="114">
        <f t="shared" si="154"/>
        <v>1</v>
      </c>
      <c r="K415" s="114">
        <f t="shared" si="154"/>
        <v>1</v>
      </c>
      <c r="L415" s="114">
        <f t="shared" si="154"/>
        <v>1</v>
      </c>
      <c r="M415" s="114">
        <f t="shared" si="154"/>
        <v>1</v>
      </c>
      <c r="N415" s="114">
        <f t="shared" si="154"/>
        <v>1</v>
      </c>
      <c r="O415" s="114">
        <f t="shared" si="154"/>
        <v>1</v>
      </c>
      <c r="P415" s="114">
        <f t="shared" si="154"/>
        <v>1</v>
      </c>
      <c r="Q415" s="114">
        <f t="shared" si="154"/>
        <v>1</v>
      </c>
      <c r="R415" s="114">
        <f t="shared" si="154"/>
        <v>1</v>
      </c>
      <c r="S415" s="114">
        <f t="shared" si="154"/>
        <v>1</v>
      </c>
      <c r="T415" s="114">
        <f t="shared" si="154"/>
        <v>1</v>
      </c>
      <c r="U415" s="114">
        <f t="shared" si="154"/>
        <v>1</v>
      </c>
      <c r="V415" s="114">
        <f t="shared" si="154"/>
        <v>1</v>
      </c>
      <c r="W415" s="114">
        <f t="shared" si="154"/>
        <v>1</v>
      </c>
      <c r="X415" s="114">
        <f t="shared" si="154"/>
        <v>1</v>
      </c>
      <c r="Y415" s="114">
        <f t="shared" si="154"/>
        <v>1</v>
      </c>
      <c r="Z415" s="114">
        <f t="shared" si="154"/>
        <v>1</v>
      </c>
      <c r="AA415" s="114">
        <f t="shared" si="154"/>
        <v>1</v>
      </c>
      <c r="AB415" s="114">
        <f t="shared" si="154"/>
        <v>1</v>
      </c>
      <c r="AC415" s="114">
        <f t="shared" si="154"/>
        <v>1</v>
      </c>
      <c r="AD415" s="114">
        <f t="shared" si="154"/>
        <v>1</v>
      </c>
      <c r="AE415" s="114">
        <f t="shared" si="154"/>
        <v>1</v>
      </c>
      <c r="AF415" s="114">
        <f t="shared" si="154"/>
        <v>1</v>
      </c>
      <c r="AG415" s="114">
        <f t="shared" si="154"/>
        <v>1</v>
      </c>
      <c r="AH415" s="114">
        <f t="shared" si="154"/>
        <v>1</v>
      </c>
      <c r="AI415" s="114">
        <f t="shared" si="154"/>
        <v>1</v>
      </c>
      <c r="AJ415" s="114">
        <f t="shared" si="154"/>
        <v>1</v>
      </c>
      <c r="AK415" s="114">
        <f t="shared" si="154"/>
        <v>1</v>
      </c>
      <c r="AL415" s="114">
        <f t="shared" si="154"/>
        <v>1</v>
      </c>
      <c r="AM415" s="114">
        <f t="shared" si="154"/>
        <v>1</v>
      </c>
      <c r="AN415" s="114">
        <f t="shared" si="154"/>
        <v>1</v>
      </c>
      <c r="AO415" s="114">
        <f t="shared" si="154"/>
        <v>1.0514995842609616</v>
      </c>
      <c r="AP415" s="114">
        <f t="shared" si="154"/>
        <v>1.0829322871946645</v>
      </c>
      <c r="AQ415" s="114">
        <f t="shared" si="154"/>
        <v>1.0746717600333131</v>
      </c>
      <c r="AR415" s="114">
        <f t="shared" si="154"/>
        <v>0.98865357105400054</v>
      </c>
      <c r="AS415" s="114">
        <f t="shared" si="154"/>
        <v>1.0383166714045695</v>
      </c>
      <c r="AT415" s="114">
        <f t="shared" si="154"/>
        <v>1.0652443087540964</v>
      </c>
      <c r="AU415" s="114">
        <f t="shared" si="154"/>
        <v>1.0676074953319041</v>
      </c>
      <c r="AV415" s="114">
        <f t="shared" si="154"/>
        <v>1.1053856477245905</v>
      </c>
      <c r="AW415" s="114">
        <f t="shared" si="154"/>
        <v>1.0655008302748836</v>
      </c>
      <c r="AX415" s="114">
        <f t="shared" si="154"/>
        <v>1.0772740791807141</v>
      </c>
      <c r="AY415" s="114">
        <f t="shared" si="154"/>
        <v>1.0740644435525719</v>
      </c>
      <c r="AZ415" s="114">
        <f t="shared" si="154"/>
        <v>1.110869543879434</v>
      </c>
      <c r="BA415" s="114">
        <f t="shared" si="154"/>
        <v>1.0262807796060045</v>
      </c>
      <c r="BB415" s="114">
        <f t="shared" si="154"/>
        <v>0.85185836683653793</v>
      </c>
      <c r="BC415" s="114">
        <f t="shared" si="154"/>
        <v>1.0163981964914</v>
      </c>
      <c r="BD415" s="114">
        <f t="shared" si="154"/>
        <v>1.0604313071521365</v>
      </c>
      <c r="BE415" s="114">
        <f t="shared" si="154"/>
        <v>1.0382695401007858</v>
      </c>
      <c r="BF415" s="114">
        <f t="shared" si="154"/>
        <v>1.0349858086982306</v>
      </c>
      <c r="BG415" s="114">
        <f t="shared" si="154"/>
        <v>1.0353758582436556</v>
      </c>
      <c r="BH415" s="114">
        <f t="shared" si="154"/>
        <v>1.0203464897425221</v>
      </c>
      <c r="BI415" s="114">
        <f t="shared" si="139"/>
        <v>1.0234488073938843</v>
      </c>
      <c r="BJ415" s="114">
        <f t="shared" si="147"/>
        <v>1.0382893627290288</v>
      </c>
    </row>
    <row r="416" spans="1:62" ht="15">
      <c r="A416" s="282" t="s">
        <v>286</v>
      </c>
      <c r="B416" s="282" t="s">
        <v>526</v>
      </c>
      <c r="C416" s="282" t="s">
        <v>639</v>
      </c>
      <c r="D416" s="282" t="s">
        <v>641</v>
      </c>
      <c r="E416" s="114">
        <f t="shared" si="140"/>
        <v>1</v>
      </c>
      <c r="F416" s="114">
        <f t="shared" si="140"/>
        <v>1.0382998312174052</v>
      </c>
      <c r="G416" s="114">
        <f t="shared" si="140"/>
        <v>1.0135867767094877</v>
      </c>
      <c r="H416" s="114">
        <f t="shared" si="140"/>
        <v>1.0343910854038498</v>
      </c>
      <c r="I416" s="114">
        <f t="shared" ref="I416:BH416" si="155">1+I147/100</f>
        <v>1.0786582881901583</v>
      </c>
      <c r="J416" s="114">
        <f t="shared" si="155"/>
        <v>0.99265066395518997</v>
      </c>
      <c r="K416" s="114">
        <f t="shared" si="155"/>
        <v>1.0110590411235914</v>
      </c>
      <c r="L416" s="114">
        <f t="shared" si="155"/>
        <v>1.0021673081157323</v>
      </c>
      <c r="M416" s="114">
        <f t="shared" si="155"/>
        <v>1.0418387242679032</v>
      </c>
      <c r="N416" s="114">
        <f t="shared" si="155"/>
        <v>1.0997285794333056</v>
      </c>
      <c r="O416" s="114">
        <f t="shared" si="155"/>
        <v>1.0450704070671837</v>
      </c>
      <c r="P416" s="114">
        <f t="shared" si="155"/>
        <v>1.0266723588926061</v>
      </c>
      <c r="Q416" s="114">
        <f t="shared" si="155"/>
        <v>1.0659819303833771</v>
      </c>
      <c r="R416" s="114">
        <f t="shared" si="155"/>
        <v>1.0831267685935511</v>
      </c>
      <c r="S416" s="114">
        <f t="shared" si="155"/>
        <v>1.0421246757658933</v>
      </c>
      <c r="T416" s="114">
        <f t="shared" si="155"/>
        <v>0.93428628907605782</v>
      </c>
      <c r="U416" s="114">
        <f t="shared" si="155"/>
        <v>1.025343319422988</v>
      </c>
      <c r="V416" s="114">
        <f t="shared" si="155"/>
        <v>1.0156977623353969</v>
      </c>
      <c r="W416" s="114">
        <f t="shared" si="155"/>
        <v>1.0407497187029324</v>
      </c>
      <c r="X416" s="114">
        <f t="shared" si="155"/>
        <v>1.0234560882224486</v>
      </c>
      <c r="Y416" s="114">
        <f t="shared" si="155"/>
        <v>1.0084088242643416</v>
      </c>
      <c r="Z416" s="114">
        <f t="shared" si="155"/>
        <v>0.99449049994350902</v>
      </c>
      <c r="AA416" s="114">
        <f t="shared" si="155"/>
        <v>1.011312965292525</v>
      </c>
      <c r="AB416" s="114">
        <f t="shared" si="155"/>
        <v>1.0298907710527831</v>
      </c>
      <c r="AC416" s="114">
        <f t="shared" si="155"/>
        <v>1.0618693898641465</v>
      </c>
      <c r="AD416" s="114">
        <f t="shared" si="155"/>
        <v>1.0279170646357347</v>
      </c>
      <c r="AE416" s="114">
        <f t="shared" si="155"/>
        <v>1.0998393453100888</v>
      </c>
      <c r="AF416" s="114">
        <f t="shared" si="155"/>
        <v>1.0395097797523376</v>
      </c>
      <c r="AG416" s="114">
        <f t="shared" si="155"/>
        <v>1.0846328313792857</v>
      </c>
      <c r="AH416" s="114">
        <f t="shared" si="155"/>
        <v>1.0979806164642099</v>
      </c>
      <c r="AI416" s="114">
        <f t="shared" si="155"/>
        <v>1.0531993218169593</v>
      </c>
      <c r="AJ416" s="114">
        <f t="shared" si="155"/>
        <v>1.0864419007604043</v>
      </c>
      <c r="AK416" s="114">
        <f t="shared" si="155"/>
        <v>1.0181965285482835</v>
      </c>
      <c r="AL416" s="114">
        <f t="shared" si="155"/>
        <v>1.0420064819398009</v>
      </c>
      <c r="AM416" s="114">
        <f t="shared" si="155"/>
        <v>1.0382092112381542</v>
      </c>
      <c r="AN416" s="114">
        <f t="shared" si="155"/>
        <v>1.0143220027756334</v>
      </c>
      <c r="AO416" s="114">
        <f t="shared" si="155"/>
        <v>1.0138842835214188</v>
      </c>
      <c r="AP416" s="114">
        <f t="shared" si="155"/>
        <v>1.0570971709096602</v>
      </c>
      <c r="AQ416" s="114">
        <f t="shared" si="155"/>
        <v>1.0604465146766655</v>
      </c>
      <c r="AR416" s="114">
        <f t="shared" si="155"/>
        <v>1.0848100282474833</v>
      </c>
      <c r="AS416" s="114">
        <f t="shared" si="155"/>
        <v>1.082397991119304</v>
      </c>
      <c r="AT416" s="114">
        <f t="shared" si="155"/>
        <v>1.0253197492309623</v>
      </c>
      <c r="AU416" s="114">
        <f t="shared" si="155"/>
        <v>1.0381946979699925</v>
      </c>
      <c r="AV416" s="114">
        <f t="shared" si="155"/>
        <v>1.0162928705029994</v>
      </c>
      <c r="AW416" s="114">
        <f t="shared" si="155"/>
        <v>1.0361217670664211</v>
      </c>
      <c r="AX416" s="114">
        <f t="shared" si="155"/>
        <v>1.031724427328915</v>
      </c>
      <c r="AY416" s="114">
        <f t="shared" si="155"/>
        <v>1.0517848596556991</v>
      </c>
      <c r="AZ416" s="114">
        <f t="shared" si="155"/>
        <v>1.0835455320905589</v>
      </c>
      <c r="BA416" s="114">
        <f t="shared" si="155"/>
        <v>0.98720414427565439</v>
      </c>
      <c r="BB416" s="114">
        <f t="shared" si="155"/>
        <v>0.95641392994677044</v>
      </c>
      <c r="BC416" s="114">
        <f t="shared" si="155"/>
        <v>1.048649685603289</v>
      </c>
      <c r="BD416" s="114">
        <f t="shared" si="155"/>
        <v>1.0253923483936855</v>
      </c>
      <c r="BE416" s="114">
        <f t="shared" si="155"/>
        <v>0.99647480639907438</v>
      </c>
      <c r="BF416" s="114">
        <f t="shared" si="155"/>
        <v>1.0365437038505787</v>
      </c>
      <c r="BG416" s="114">
        <f t="shared" si="155"/>
        <v>1.0577191588158121</v>
      </c>
      <c r="BH416" s="114">
        <f t="shared" si="155"/>
        <v>1.0286167463560454</v>
      </c>
      <c r="BI416" s="114">
        <f t="shared" si="139"/>
        <v>1.0308264331605725</v>
      </c>
      <c r="BJ416" s="114">
        <f t="shared" si="147"/>
        <v>1.0229794130565615</v>
      </c>
    </row>
    <row r="417" spans="1:62" ht="15">
      <c r="A417" s="282" t="s">
        <v>287</v>
      </c>
      <c r="B417" s="282" t="s">
        <v>527</v>
      </c>
      <c r="C417" s="282" t="s">
        <v>639</v>
      </c>
      <c r="D417" s="282" t="s">
        <v>641</v>
      </c>
      <c r="E417" s="114">
        <f t="shared" si="140"/>
        <v>1</v>
      </c>
      <c r="F417" s="114">
        <f t="shared" si="140"/>
        <v>1</v>
      </c>
      <c r="G417" s="114">
        <f t="shared" si="140"/>
        <v>1</v>
      </c>
      <c r="H417" s="114">
        <f t="shared" si="140"/>
        <v>1</v>
      </c>
      <c r="I417" s="114">
        <f t="shared" ref="I417:BH417" si="156">1+I148/100</f>
        <v>1</v>
      </c>
      <c r="J417" s="114">
        <f t="shared" si="156"/>
        <v>1</v>
      </c>
      <c r="K417" s="114">
        <f t="shared" si="156"/>
        <v>1</v>
      </c>
      <c r="L417" s="114">
        <f t="shared" si="156"/>
        <v>1</v>
      </c>
      <c r="M417" s="114">
        <f t="shared" si="156"/>
        <v>1</v>
      </c>
      <c r="N417" s="114">
        <f t="shared" si="156"/>
        <v>1</v>
      </c>
      <c r="O417" s="114">
        <f t="shared" si="156"/>
        <v>1</v>
      </c>
      <c r="P417" s="114">
        <f t="shared" si="156"/>
        <v>1</v>
      </c>
      <c r="Q417" s="114">
        <f t="shared" si="156"/>
        <v>1</v>
      </c>
      <c r="R417" s="114">
        <f t="shared" si="156"/>
        <v>1</v>
      </c>
      <c r="S417" s="114">
        <f t="shared" si="156"/>
        <v>1</v>
      </c>
      <c r="T417" s="114">
        <f t="shared" si="156"/>
        <v>1</v>
      </c>
      <c r="U417" s="114">
        <f t="shared" si="156"/>
        <v>1</v>
      </c>
      <c r="V417" s="114">
        <f t="shared" si="156"/>
        <v>1</v>
      </c>
      <c r="W417" s="114">
        <f t="shared" si="156"/>
        <v>1</v>
      </c>
      <c r="X417" s="114">
        <f t="shared" si="156"/>
        <v>1</v>
      </c>
      <c r="Y417" s="114">
        <f t="shared" si="156"/>
        <v>1</v>
      </c>
      <c r="Z417" s="114">
        <f t="shared" si="156"/>
        <v>1</v>
      </c>
      <c r="AA417" s="114">
        <f t="shared" si="156"/>
        <v>1</v>
      </c>
      <c r="AB417" s="114">
        <f t="shared" si="156"/>
        <v>1</v>
      </c>
      <c r="AC417" s="114">
        <f t="shared" si="156"/>
        <v>1</v>
      </c>
      <c r="AD417" s="114">
        <f t="shared" si="156"/>
        <v>1</v>
      </c>
      <c r="AE417" s="114">
        <f t="shared" si="156"/>
        <v>1</v>
      </c>
      <c r="AF417" s="114">
        <f t="shared" si="156"/>
        <v>1</v>
      </c>
      <c r="AG417" s="114">
        <f t="shared" si="156"/>
        <v>1</v>
      </c>
      <c r="AH417" s="114">
        <f t="shared" si="156"/>
        <v>1</v>
      </c>
      <c r="AI417" s="114">
        <f t="shared" si="156"/>
        <v>1</v>
      </c>
      <c r="AJ417" s="114">
        <f t="shared" si="156"/>
        <v>1</v>
      </c>
      <c r="AK417" s="114">
        <f t="shared" si="156"/>
        <v>1</v>
      </c>
      <c r="AL417" s="114">
        <f t="shared" si="156"/>
        <v>1</v>
      </c>
      <c r="AM417" s="114">
        <f t="shared" si="156"/>
        <v>1</v>
      </c>
      <c r="AN417" s="114">
        <f t="shared" si="156"/>
        <v>1</v>
      </c>
      <c r="AO417" s="114">
        <f t="shared" si="156"/>
        <v>1.0235901922196065</v>
      </c>
      <c r="AP417" s="114">
        <f t="shared" si="156"/>
        <v>1.0897412977823946</v>
      </c>
      <c r="AQ417" s="114">
        <f t="shared" si="156"/>
        <v>1.0652176903500929</v>
      </c>
      <c r="AR417" s="114">
        <f t="shared" si="156"/>
        <v>1.0261895437976332</v>
      </c>
      <c r="AS417" s="114">
        <f t="shared" si="156"/>
        <v>1.0540685848447122</v>
      </c>
      <c r="AT417" s="114">
        <f t="shared" si="156"/>
        <v>1.0646131018475533</v>
      </c>
      <c r="AU417" s="114">
        <f t="shared" si="156"/>
        <v>1.0710302990626206</v>
      </c>
      <c r="AV417" s="114">
        <f t="shared" si="156"/>
        <v>1.0843069121798843</v>
      </c>
      <c r="AW417" s="114">
        <f t="shared" si="156"/>
        <v>1.0833554679999271</v>
      </c>
      <c r="AX417" s="114">
        <f t="shared" si="156"/>
        <v>1.1069703706219802</v>
      </c>
      <c r="AY417" s="114">
        <f t="shared" si="156"/>
        <v>1.1188938536708191</v>
      </c>
      <c r="AZ417" s="114">
        <f t="shared" si="156"/>
        <v>1.099792693296944</v>
      </c>
      <c r="BA417" s="114">
        <f t="shared" si="156"/>
        <v>0.96452355775388654</v>
      </c>
      <c r="BB417" s="114">
        <f t="shared" si="156"/>
        <v>0.85598308216859142</v>
      </c>
      <c r="BC417" s="114">
        <f t="shared" si="156"/>
        <v>0.96059329694428841</v>
      </c>
      <c r="BD417" s="114">
        <f t="shared" si="156"/>
        <v>1.0638102125886553</v>
      </c>
      <c r="BE417" s="114">
        <f t="shared" si="156"/>
        <v>1.0403462837497035</v>
      </c>
      <c r="BF417" s="114">
        <f t="shared" si="156"/>
        <v>1.0242985120848558</v>
      </c>
      <c r="BG417" s="114">
        <f t="shared" si="156"/>
        <v>1.0185824365165654</v>
      </c>
      <c r="BH417" s="114">
        <f t="shared" si="156"/>
        <v>1.0297170383161258</v>
      </c>
      <c r="BI417" s="114">
        <f t="shared" si="139"/>
        <v>1.0220881929833494</v>
      </c>
      <c r="BJ417" s="114">
        <f t="shared" si="147"/>
        <v>1.045493377006941</v>
      </c>
    </row>
    <row r="418" spans="1:62" ht="15">
      <c r="A418" s="282" t="s">
        <v>288</v>
      </c>
      <c r="B418" s="282" t="s">
        <v>528</v>
      </c>
      <c r="C418" s="282" t="s">
        <v>639</v>
      </c>
      <c r="D418" s="282" t="s">
        <v>641</v>
      </c>
      <c r="E418" s="114">
        <f t="shared" si="140"/>
        <v>1</v>
      </c>
      <c r="F418" s="114">
        <f t="shared" si="140"/>
        <v>1</v>
      </c>
      <c r="G418" s="114">
        <f t="shared" si="140"/>
        <v>1</v>
      </c>
      <c r="H418" s="114">
        <f t="shared" si="140"/>
        <v>1</v>
      </c>
      <c r="I418" s="114">
        <f t="shared" ref="I418:BI433" si="157">1+I149/100</f>
        <v>1</v>
      </c>
      <c r="J418" s="114">
        <f t="shared" si="157"/>
        <v>1</v>
      </c>
      <c r="K418" s="114">
        <f t="shared" si="157"/>
        <v>1</v>
      </c>
      <c r="L418" s="114">
        <f t="shared" si="157"/>
        <v>1</v>
      </c>
      <c r="M418" s="114">
        <f t="shared" si="157"/>
        <v>1</v>
      </c>
      <c r="N418" s="114">
        <f t="shared" si="157"/>
        <v>1</v>
      </c>
      <c r="O418" s="114">
        <f t="shared" si="157"/>
        <v>1</v>
      </c>
      <c r="P418" s="114">
        <f t="shared" si="157"/>
        <v>1</v>
      </c>
      <c r="Q418" s="114">
        <f t="shared" si="157"/>
        <v>1</v>
      </c>
      <c r="R418" s="114">
        <f t="shared" si="157"/>
        <v>1</v>
      </c>
      <c r="S418" s="114">
        <f t="shared" si="157"/>
        <v>1</v>
      </c>
      <c r="T418" s="114">
        <f t="shared" si="157"/>
        <v>1</v>
      </c>
      <c r="U418" s="114">
        <f t="shared" si="157"/>
        <v>1</v>
      </c>
      <c r="V418" s="114">
        <f t="shared" si="157"/>
        <v>1</v>
      </c>
      <c r="W418" s="114">
        <f t="shared" si="157"/>
        <v>1</v>
      </c>
      <c r="X418" s="114">
        <f t="shared" si="157"/>
        <v>1</v>
      </c>
      <c r="Y418" s="114">
        <f t="shared" si="157"/>
        <v>1</v>
      </c>
      <c r="Z418" s="114">
        <f t="shared" si="157"/>
        <v>1</v>
      </c>
      <c r="AA418" s="114">
        <f t="shared" si="157"/>
        <v>1</v>
      </c>
      <c r="AB418" s="114">
        <f t="shared" si="157"/>
        <v>1.1002196302535343</v>
      </c>
      <c r="AC418" s="114">
        <f t="shared" si="157"/>
        <v>1.0845979417407989</v>
      </c>
      <c r="AD418" s="114">
        <f t="shared" si="157"/>
        <v>1.0073264000571815</v>
      </c>
      <c r="AE418" s="114">
        <f t="shared" si="157"/>
        <v>1.0669303909742425</v>
      </c>
      <c r="AF418" s="114">
        <f t="shared" si="157"/>
        <v>1.1429379000748192</v>
      </c>
      <c r="AG418" s="114">
        <f t="shared" si="157"/>
        <v>1.0781181810247011</v>
      </c>
      <c r="AH418" s="114">
        <f t="shared" si="157"/>
        <v>1.0502482728842832</v>
      </c>
      <c r="AI418" s="114">
        <f t="shared" si="157"/>
        <v>1.0797831337684363</v>
      </c>
      <c r="AJ418" s="114">
        <f t="shared" si="157"/>
        <v>1.0365990053066179</v>
      </c>
      <c r="AK418" s="114">
        <f t="shared" si="157"/>
        <v>1.1329974059365029</v>
      </c>
      <c r="AL418" s="114">
        <f t="shared" si="157"/>
        <v>1.0518595062253695</v>
      </c>
      <c r="AM418" s="114">
        <f t="shared" si="157"/>
        <v>1.0425318796471086</v>
      </c>
      <c r="AN418" s="114">
        <f t="shared" si="157"/>
        <v>1.0329533276671223</v>
      </c>
      <c r="AO418" s="114">
        <f t="shared" si="157"/>
        <v>0.99581436531289413</v>
      </c>
      <c r="AP418" s="114">
        <f t="shared" si="157"/>
        <v>0.99720682934715266</v>
      </c>
      <c r="AQ418" s="114">
        <f t="shared" si="157"/>
        <v>0.95428344981626911</v>
      </c>
      <c r="AR418" s="114">
        <f t="shared" si="157"/>
        <v>0.97641473819321223</v>
      </c>
      <c r="AS418" s="114">
        <f t="shared" si="157"/>
        <v>1.0574731530974222</v>
      </c>
      <c r="AT418" s="114">
        <f t="shared" si="157"/>
        <v>1.0288840342586583</v>
      </c>
      <c r="AU418" s="114">
        <f t="shared" si="157"/>
        <v>1.0894698968577596</v>
      </c>
      <c r="AV418" s="114">
        <f t="shared" si="157"/>
        <v>1.1165337508358202</v>
      </c>
      <c r="AW418" s="114">
        <f t="shared" si="157"/>
        <v>1.2675552309658575</v>
      </c>
      <c r="AX418" s="114">
        <f t="shared" si="157"/>
        <v>1.080594607052316</v>
      </c>
      <c r="AY418" s="114">
        <f t="shared" si="157"/>
        <v>1.1331445816537633</v>
      </c>
      <c r="AZ418" s="114">
        <f t="shared" si="157"/>
        <v>1.1444764938664307</v>
      </c>
      <c r="BA418" s="114">
        <f t="shared" si="157"/>
        <v>1.0339359353350628</v>
      </c>
      <c r="BB418" s="114">
        <f t="shared" si="157"/>
        <v>1.013209955582419</v>
      </c>
      <c r="BC418" s="114">
        <f t="shared" si="157"/>
        <v>1.2526383541536663</v>
      </c>
      <c r="BD418" s="114">
        <f t="shared" si="157"/>
        <v>1.2167270836009538</v>
      </c>
      <c r="BE418" s="114">
        <f t="shared" si="157"/>
        <v>1.0923717116783058</v>
      </c>
      <c r="BF418" s="114">
        <f t="shared" si="157"/>
        <v>1.1120019046900635</v>
      </c>
      <c r="BG418" s="114">
        <f t="shared" si="157"/>
        <v>0.98798886648902207</v>
      </c>
      <c r="BH418" s="114">
        <f t="shared" si="157"/>
        <v>0.78405494536146425</v>
      </c>
      <c r="BI418" s="114">
        <f t="shared" si="157"/>
        <v>0.99136881224019546</v>
      </c>
      <c r="BJ418" s="114">
        <f t="shared" si="147"/>
        <v>1.09096103681007</v>
      </c>
    </row>
    <row r="419" spans="1:62" ht="15">
      <c r="A419" s="282" t="s">
        <v>289</v>
      </c>
      <c r="B419" s="282" t="s">
        <v>529</v>
      </c>
      <c r="C419" s="282" t="s">
        <v>639</v>
      </c>
      <c r="D419" s="282" t="s">
        <v>641</v>
      </c>
      <c r="E419" s="114">
        <f t="shared" si="140"/>
        <v>1</v>
      </c>
      <c r="F419" s="114">
        <f t="shared" si="140"/>
        <v>1</v>
      </c>
      <c r="G419" s="114">
        <f t="shared" si="140"/>
        <v>1</v>
      </c>
      <c r="H419" s="114">
        <f t="shared" si="140"/>
        <v>1</v>
      </c>
      <c r="I419" s="114">
        <f t="shared" ref="I419:BH419" si="158">1+I150/100</f>
        <v>1</v>
      </c>
      <c r="J419" s="114">
        <f t="shared" si="158"/>
        <v>1</v>
      </c>
      <c r="K419" s="114">
        <f t="shared" si="158"/>
        <v>1</v>
      </c>
      <c r="L419" s="114">
        <f t="shared" si="158"/>
        <v>1</v>
      </c>
      <c r="M419" s="114">
        <f t="shared" si="158"/>
        <v>1</v>
      </c>
      <c r="N419" s="114">
        <f t="shared" si="158"/>
        <v>1</v>
      </c>
      <c r="O419" s="114">
        <f t="shared" si="158"/>
        <v>1</v>
      </c>
      <c r="P419" s="114">
        <f t="shared" si="158"/>
        <v>1</v>
      </c>
      <c r="Q419" s="114">
        <f t="shared" si="158"/>
        <v>1</v>
      </c>
      <c r="R419" s="114">
        <f t="shared" si="158"/>
        <v>1</v>
      </c>
      <c r="S419" s="114">
        <f t="shared" si="158"/>
        <v>1</v>
      </c>
      <c r="T419" s="114">
        <f t="shared" si="158"/>
        <v>1</v>
      </c>
      <c r="U419" s="114">
        <f t="shared" si="158"/>
        <v>1</v>
      </c>
      <c r="V419" s="114">
        <f t="shared" si="158"/>
        <v>1</v>
      </c>
      <c r="W419" s="114">
        <f t="shared" si="158"/>
        <v>1</v>
      </c>
      <c r="X419" s="114">
        <f t="shared" si="158"/>
        <v>1</v>
      </c>
      <c r="Y419" s="114">
        <f t="shared" si="158"/>
        <v>1</v>
      </c>
      <c r="Z419" s="114">
        <f t="shared" si="158"/>
        <v>1</v>
      </c>
      <c r="AA419" s="114">
        <f t="shared" si="158"/>
        <v>1</v>
      </c>
      <c r="AB419" s="114">
        <f t="shared" si="158"/>
        <v>1</v>
      </c>
      <c r="AC419" s="114">
        <f t="shared" si="158"/>
        <v>1</v>
      </c>
      <c r="AD419" s="114">
        <f t="shared" si="158"/>
        <v>1</v>
      </c>
      <c r="AE419" s="114">
        <f t="shared" si="158"/>
        <v>1</v>
      </c>
      <c r="AF419" s="114">
        <f t="shared" si="158"/>
        <v>1</v>
      </c>
      <c r="AG419" s="114">
        <f t="shared" si="158"/>
        <v>1</v>
      </c>
      <c r="AH419" s="114">
        <f t="shared" si="158"/>
        <v>1</v>
      </c>
      <c r="AI419" s="114">
        <f t="shared" si="158"/>
        <v>1</v>
      </c>
      <c r="AJ419" s="114">
        <f t="shared" si="158"/>
        <v>1</v>
      </c>
      <c r="AK419" s="114">
        <f t="shared" si="158"/>
        <v>1</v>
      </c>
      <c r="AL419" s="114">
        <f t="shared" si="158"/>
        <v>1</v>
      </c>
      <c r="AM419" s="114">
        <f t="shared" si="158"/>
        <v>1</v>
      </c>
      <c r="AN419" s="114">
        <f t="shared" si="158"/>
        <v>1</v>
      </c>
      <c r="AO419" s="114">
        <f t="shared" si="158"/>
        <v>1</v>
      </c>
      <c r="AP419" s="114">
        <f t="shared" si="158"/>
        <v>1</v>
      </c>
      <c r="AQ419" s="114">
        <f t="shared" si="158"/>
        <v>1</v>
      </c>
      <c r="AR419" s="114">
        <f t="shared" si="158"/>
        <v>1</v>
      </c>
      <c r="AS419" s="114">
        <f t="shared" si="158"/>
        <v>1</v>
      </c>
      <c r="AT419" s="114">
        <f t="shared" si="158"/>
        <v>1</v>
      </c>
      <c r="AU419" s="114">
        <f t="shared" si="158"/>
        <v>1</v>
      </c>
      <c r="AV419" s="114">
        <f t="shared" si="158"/>
        <v>1</v>
      </c>
      <c r="AW419" s="114">
        <f t="shared" si="158"/>
        <v>1</v>
      </c>
      <c r="AX419" s="114">
        <f t="shared" si="158"/>
        <v>1</v>
      </c>
      <c r="AY419" s="114">
        <f t="shared" si="158"/>
        <v>1</v>
      </c>
      <c r="AZ419" s="114">
        <f t="shared" si="158"/>
        <v>1</v>
      </c>
      <c r="BA419" s="114">
        <f t="shared" si="158"/>
        <v>1</v>
      </c>
      <c r="BB419" s="114">
        <f t="shared" si="158"/>
        <v>1</v>
      </c>
      <c r="BC419" s="114">
        <f t="shared" si="158"/>
        <v>1</v>
      </c>
      <c r="BD419" s="114">
        <f t="shared" si="158"/>
        <v>1</v>
      </c>
      <c r="BE419" s="114">
        <f t="shared" si="158"/>
        <v>1</v>
      </c>
      <c r="BF419" s="114">
        <f t="shared" si="158"/>
        <v>1</v>
      </c>
      <c r="BG419" s="114">
        <f t="shared" si="158"/>
        <v>1</v>
      </c>
      <c r="BH419" s="114">
        <f t="shared" si="158"/>
        <v>1</v>
      </c>
      <c r="BI419" s="114">
        <f t="shared" si="157"/>
        <v>1</v>
      </c>
      <c r="BJ419" s="114">
        <f t="shared" si="147"/>
        <v>1</v>
      </c>
    </row>
    <row r="420" spans="1:62" ht="15">
      <c r="A420" s="282" t="s">
        <v>290</v>
      </c>
      <c r="B420" s="282" t="s">
        <v>530</v>
      </c>
      <c r="C420" s="282" t="s">
        <v>639</v>
      </c>
      <c r="D420" s="282" t="s">
        <v>641</v>
      </c>
      <c r="E420" s="114">
        <f t="shared" si="140"/>
        <v>1</v>
      </c>
      <c r="F420" s="114">
        <f t="shared" si="140"/>
        <v>1</v>
      </c>
      <c r="G420" s="114">
        <f t="shared" si="140"/>
        <v>1</v>
      </c>
      <c r="H420" s="114">
        <f t="shared" si="140"/>
        <v>1</v>
      </c>
      <c r="I420" s="114">
        <f t="shared" ref="I420:BH420" si="159">1+I151/100</f>
        <v>1</v>
      </c>
      <c r="J420" s="114">
        <f t="shared" si="159"/>
        <v>1</v>
      </c>
      <c r="K420" s="114">
        <f t="shared" si="159"/>
        <v>1</v>
      </c>
      <c r="L420" s="114">
        <f t="shared" si="159"/>
        <v>1.1002884135994628</v>
      </c>
      <c r="M420" s="114">
        <f t="shared" si="159"/>
        <v>1.0989173930643228</v>
      </c>
      <c r="N420" s="114">
        <f t="shared" si="159"/>
        <v>1.0836216535667575</v>
      </c>
      <c r="O420" s="114">
        <f t="shared" si="159"/>
        <v>1.0471346037552107</v>
      </c>
      <c r="P420" s="114">
        <f t="shared" si="159"/>
        <v>1.0559689365914975</v>
      </c>
      <c r="Q420" s="114">
        <f t="shared" si="159"/>
        <v>1.0243723734715038</v>
      </c>
      <c r="R420" s="114">
        <f t="shared" si="159"/>
        <v>1.0355931083191807</v>
      </c>
      <c r="S420" s="114">
        <f t="shared" si="159"/>
        <v>1.0559604994452372</v>
      </c>
      <c r="T420" s="114">
        <f t="shared" si="159"/>
        <v>1.0755822156130437</v>
      </c>
      <c r="U420" s="114">
        <f t="shared" si="159"/>
        <v>1.1081278134413817</v>
      </c>
      <c r="V420" s="114">
        <f t="shared" si="159"/>
        <v>1.0605916767916481</v>
      </c>
      <c r="W420" s="114">
        <f t="shared" si="159"/>
        <v>1.0223266338830095</v>
      </c>
      <c r="X420" s="114">
        <f t="shared" si="159"/>
        <v>1.0479378720509549</v>
      </c>
      <c r="Y420" s="114">
        <f t="shared" si="159"/>
        <v>1.0364216481331356</v>
      </c>
      <c r="Z420" s="114">
        <f t="shared" si="159"/>
        <v>0.98256565069557011</v>
      </c>
      <c r="AA420" s="114">
        <f t="shared" si="159"/>
        <v>1.089573720226426</v>
      </c>
      <c r="AB420" s="114">
        <f t="shared" si="159"/>
        <v>1.0138656957718641</v>
      </c>
      <c r="AC420" s="114">
        <f t="shared" si="159"/>
        <v>1.0641838632127609</v>
      </c>
      <c r="AD420" s="114">
        <f t="shared" si="159"/>
        <v>1.0600765207156169</v>
      </c>
      <c r="AE420" s="114">
        <f t="shared" si="159"/>
        <v>1.0927110576947605</v>
      </c>
      <c r="AF420" s="114">
        <f t="shared" si="159"/>
        <v>0.9967499592428104</v>
      </c>
      <c r="AG420" s="114">
        <f t="shared" si="159"/>
        <v>1.1187523597880773</v>
      </c>
      <c r="AH420" s="114">
        <f t="shared" si="159"/>
        <v>1.0284620258129331</v>
      </c>
      <c r="AI420" s="114">
        <f t="shared" si="159"/>
        <v>1.0341181222631382</v>
      </c>
      <c r="AJ420" s="114">
        <f t="shared" si="159"/>
        <v>1.0721608816138237</v>
      </c>
      <c r="AK420" s="114">
        <f t="shared" si="159"/>
        <v>0.97902261238523491</v>
      </c>
      <c r="AL420" s="114">
        <f t="shared" si="159"/>
        <v>0.99259408307977803</v>
      </c>
      <c r="AM420" s="114">
        <f t="shared" si="159"/>
        <v>1.1058800040061678</v>
      </c>
      <c r="AN420" s="114">
        <f t="shared" si="159"/>
        <v>0.94594552132840037</v>
      </c>
      <c r="AO420" s="114">
        <f t="shared" si="159"/>
        <v>1.1237287627600774</v>
      </c>
      <c r="AP420" s="114">
        <f t="shared" si="159"/>
        <v>0.98439297643935442</v>
      </c>
      <c r="AQ420" s="114">
        <f t="shared" si="159"/>
        <v>1.0723855268965383</v>
      </c>
      <c r="AR420" s="114">
        <f t="shared" si="159"/>
        <v>1.0108133256173804</v>
      </c>
      <c r="AS420" s="114">
        <f t="shared" si="159"/>
        <v>1.0191287298063767</v>
      </c>
      <c r="AT420" s="114">
        <f t="shared" si="159"/>
        <v>1.073199674542072</v>
      </c>
      <c r="AU420" s="114">
        <f t="shared" si="159"/>
        <v>1.0312144965600538</v>
      </c>
      <c r="AV420" s="114">
        <f t="shared" si="159"/>
        <v>1.0596116215478284</v>
      </c>
      <c r="AW420" s="114">
        <f t="shared" si="159"/>
        <v>1.0479701836216324</v>
      </c>
      <c r="AX420" s="114">
        <f t="shared" si="159"/>
        <v>1.0329163968433597</v>
      </c>
      <c r="AY420" s="114">
        <f t="shared" si="159"/>
        <v>1.0757463164458541</v>
      </c>
      <c r="AZ420" s="114">
        <f t="shared" si="159"/>
        <v>1.0353159415154489</v>
      </c>
      <c r="BA420" s="114">
        <f t="shared" si="159"/>
        <v>1.0592327768597594</v>
      </c>
      <c r="BB420" s="114">
        <f t="shared" si="159"/>
        <v>1.0424375732083366</v>
      </c>
      <c r="BC420" s="114">
        <f t="shared" si="159"/>
        <v>1.038157179167666</v>
      </c>
      <c r="BD420" s="114">
        <f t="shared" si="159"/>
        <v>1.0524569729729485</v>
      </c>
      <c r="BE420" s="114">
        <f t="shared" si="159"/>
        <v>1.0300996126221977</v>
      </c>
      <c r="BF420" s="114">
        <f t="shared" si="159"/>
        <v>1.0453542420003856</v>
      </c>
      <c r="BG420" s="114">
        <f t="shared" si="159"/>
        <v>1.0266949392694422</v>
      </c>
      <c r="BH420" s="114">
        <f t="shared" si="159"/>
        <v>1.0454950204220363</v>
      </c>
      <c r="BI420" s="114">
        <f t="shared" si="157"/>
        <v>1.0122244364747761</v>
      </c>
      <c r="BJ420" s="114">
        <f t="shared" si="147"/>
        <v>1.0410000000687079</v>
      </c>
    </row>
    <row r="421" spans="1:62" ht="15">
      <c r="A421" s="282" t="s">
        <v>291</v>
      </c>
      <c r="B421" s="282" t="s">
        <v>531</v>
      </c>
      <c r="C421" s="282" t="s">
        <v>639</v>
      </c>
      <c r="D421" s="282" t="s">
        <v>641</v>
      </c>
      <c r="E421" s="114">
        <f t="shared" si="140"/>
        <v>1</v>
      </c>
      <c r="F421" s="114">
        <f t="shared" si="140"/>
        <v>1</v>
      </c>
      <c r="G421" s="114">
        <f t="shared" si="140"/>
        <v>1</v>
      </c>
      <c r="H421" s="114">
        <f t="shared" si="140"/>
        <v>1</v>
      </c>
      <c r="I421" s="114">
        <f t="shared" ref="I421:BH421" si="160">1+I152/100</f>
        <v>1</v>
      </c>
      <c r="J421" s="114">
        <f t="shared" si="160"/>
        <v>1</v>
      </c>
      <c r="K421" s="114">
        <f t="shared" si="160"/>
        <v>1</v>
      </c>
      <c r="L421" s="114">
        <f t="shared" si="160"/>
        <v>1</v>
      </c>
      <c r="M421" s="114">
        <f t="shared" si="160"/>
        <v>1</v>
      </c>
      <c r="N421" s="114">
        <f t="shared" si="160"/>
        <v>1</v>
      </c>
      <c r="O421" s="114">
        <f t="shared" si="160"/>
        <v>1</v>
      </c>
      <c r="P421" s="114">
        <f t="shared" si="160"/>
        <v>1.0522806002428671</v>
      </c>
      <c r="Q421" s="114">
        <f t="shared" si="160"/>
        <v>1.0464830961590297</v>
      </c>
      <c r="R421" s="114">
        <f t="shared" si="160"/>
        <v>1.0655375750887615</v>
      </c>
      <c r="S421" s="114">
        <f t="shared" si="160"/>
        <v>1.0447461105052165</v>
      </c>
      <c r="T421" s="114">
        <f t="shared" si="160"/>
        <v>0.99027362506251915</v>
      </c>
      <c r="U421" s="114">
        <f t="shared" si="160"/>
        <v>1.0441162878210934</v>
      </c>
      <c r="V421" s="114">
        <f t="shared" si="160"/>
        <v>1.0355323608267148</v>
      </c>
      <c r="W421" s="114">
        <f t="shared" si="160"/>
        <v>1.0395355130134922</v>
      </c>
      <c r="X421" s="114">
        <f t="shared" si="160"/>
        <v>1.0353420492867087</v>
      </c>
      <c r="Y421" s="114">
        <f t="shared" si="160"/>
        <v>1.0168545743348392</v>
      </c>
      <c r="Z421" s="114">
        <f t="shared" si="160"/>
        <v>1.009223783692397</v>
      </c>
      <c r="AA421" s="114">
        <f t="shared" si="160"/>
        <v>1.024323894716793</v>
      </c>
      <c r="AB421" s="114">
        <f t="shared" si="160"/>
        <v>1.0119497334906868</v>
      </c>
      <c r="AC421" s="114">
        <f t="shared" si="160"/>
        <v>1.0148451563381926</v>
      </c>
      <c r="AD421" s="114">
        <f t="shared" si="160"/>
        <v>1.0170869968395484</v>
      </c>
      <c r="AE421" s="114">
        <f t="shared" si="160"/>
        <v>1.0245236468239034</v>
      </c>
      <c r="AF421" s="114">
        <f t="shared" si="160"/>
        <v>1.024845741715269</v>
      </c>
      <c r="AG421" s="114">
        <f t="shared" si="160"/>
        <v>1.045986014737208</v>
      </c>
      <c r="AH421" s="114">
        <f t="shared" si="160"/>
        <v>1.0416365930906781</v>
      </c>
      <c r="AI421" s="114">
        <f t="shared" si="160"/>
        <v>1.0264345417269407</v>
      </c>
      <c r="AJ421" s="114">
        <f t="shared" si="160"/>
        <v>1.010151299194942</v>
      </c>
      <c r="AK421" s="114">
        <f t="shared" si="160"/>
        <v>1.0136663603730827</v>
      </c>
      <c r="AL421" s="114">
        <f t="shared" si="160"/>
        <v>0.990860844033429</v>
      </c>
      <c r="AM421" s="114">
        <f t="shared" si="160"/>
        <v>1.0221562411876581</v>
      </c>
      <c r="AN421" s="114">
        <f t="shared" si="160"/>
        <v>1.0211715122552363</v>
      </c>
      <c r="AO421" s="114">
        <f t="shared" si="160"/>
        <v>1.0111073040532816</v>
      </c>
      <c r="AP421" s="114">
        <f t="shared" si="160"/>
        <v>1.0223724754308245</v>
      </c>
      <c r="AQ421" s="114">
        <f t="shared" si="160"/>
        <v>1.0350326819236928</v>
      </c>
      <c r="AR421" s="114">
        <f t="shared" si="160"/>
        <v>1.0330054138221738</v>
      </c>
      <c r="AS421" s="114">
        <f t="shared" si="160"/>
        <v>1.0391023191095103</v>
      </c>
      <c r="AT421" s="114">
        <f t="shared" si="160"/>
        <v>1.0218772937258296</v>
      </c>
      <c r="AU421" s="114">
        <f t="shared" si="160"/>
        <v>1.0102649683576257</v>
      </c>
      <c r="AV421" s="114">
        <f t="shared" si="160"/>
        <v>1.0108753548772504</v>
      </c>
      <c r="AW421" s="114">
        <f t="shared" si="160"/>
        <v>1.0247048621336841</v>
      </c>
      <c r="AX421" s="114">
        <f t="shared" si="160"/>
        <v>1.0189541378415514</v>
      </c>
      <c r="AY421" s="114">
        <f t="shared" si="160"/>
        <v>1.0504934620220849</v>
      </c>
      <c r="AZ421" s="114">
        <f t="shared" si="160"/>
        <v>1.1458244231765973</v>
      </c>
      <c r="BA421" s="114">
        <f t="shared" si="160"/>
        <v>1.0999999999999939</v>
      </c>
      <c r="BB421" s="114">
        <f t="shared" si="160"/>
        <v>1</v>
      </c>
      <c r="BC421" s="114">
        <f t="shared" si="160"/>
        <v>1</v>
      </c>
      <c r="BD421" s="114">
        <f t="shared" si="160"/>
        <v>1</v>
      </c>
      <c r="BE421" s="114">
        <f t="shared" si="160"/>
        <v>1</v>
      </c>
      <c r="BF421" s="114">
        <f t="shared" si="160"/>
        <v>1</v>
      </c>
      <c r="BG421" s="114">
        <f t="shared" si="160"/>
        <v>1</v>
      </c>
      <c r="BH421" s="114">
        <f t="shared" si="160"/>
        <v>1</v>
      </c>
      <c r="BI421" s="114">
        <f t="shared" si="157"/>
        <v>1</v>
      </c>
      <c r="BJ421" s="114">
        <f t="shared" si="147"/>
        <v>1</v>
      </c>
    </row>
    <row r="422" spans="1:62" ht="15">
      <c r="A422" s="282" t="s">
        <v>292</v>
      </c>
      <c r="B422" s="282" t="s">
        <v>532</v>
      </c>
      <c r="C422" s="282" t="s">
        <v>639</v>
      </c>
      <c r="D422" s="282" t="s">
        <v>641</v>
      </c>
      <c r="E422" s="114">
        <f t="shared" si="140"/>
        <v>1</v>
      </c>
      <c r="F422" s="114">
        <f t="shared" si="140"/>
        <v>1</v>
      </c>
      <c r="G422" s="114">
        <f t="shared" si="140"/>
        <v>1</v>
      </c>
      <c r="H422" s="114">
        <f t="shared" si="140"/>
        <v>1</v>
      </c>
      <c r="I422" s="114">
        <f t="shared" ref="I422:BH422" si="161">1+I153/100</f>
        <v>1</v>
      </c>
      <c r="J422" s="114">
        <f t="shared" si="161"/>
        <v>1</v>
      </c>
      <c r="K422" s="114">
        <f t="shared" si="161"/>
        <v>1</v>
      </c>
      <c r="L422" s="114">
        <f t="shared" si="161"/>
        <v>1</v>
      </c>
      <c r="M422" s="114">
        <f t="shared" si="161"/>
        <v>1</v>
      </c>
      <c r="N422" s="114">
        <f t="shared" si="161"/>
        <v>1</v>
      </c>
      <c r="O422" s="114">
        <f t="shared" si="161"/>
        <v>1</v>
      </c>
      <c r="P422" s="114">
        <f t="shared" si="161"/>
        <v>1</v>
      </c>
      <c r="Q422" s="114">
        <f t="shared" si="161"/>
        <v>1</v>
      </c>
      <c r="R422" s="114">
        <f t="shared" si="161"/>
        <v>1</v>
      </c>
      <c r="S422" s="114">
        <f t="shared" si="161"/>
        <v>1</v>
      </c>
      <c r="T422" s="114">
        <f t="shared" si="161"/>
        <v>1</v>
      </c>
      <c r="U422" s="114">
        <f t="shared" si="161"/>
        <v>1</v>
      </c>
      <c r="V422" s="114">
        <f t="shared" si="161"/>
        <v>1</v>
      </c>
      <c r="W422" s="114">
        <f t="shared" si="161"/>
        <v>1</v>
      </c>
      <c r="X422" s="114">
        <f t="shared" si="161"/>
        <v>1</v>
      </c>
      <c r="Y422" s="114">
        <f t="shared" si="161"/>
        <v>1</v>
      </c>
      <c r="Z422" s="114">
        <f t="shared" si="161"/>
        <v>1</v>
      </c>
      <c r="AA422" s="114">
        <f t="shared" si="161"/>
        <v>1</v>
      </c>
      <c r="AB422" s="114">
        <f t="shared" si="161"/>
        <v>1</v>
      </c>
      <c r="AC422" s="114">
        <f t="shared" si="161"/>
        <v>1</v>
      </c>
      <c r="AD422" s="114">
        <f t="shared" si="161"/>
        <v>1</v>
      </c>
      <c r="AE422" s="114">
        <f t="shared" si="161"/>
        <v>1</v>
      </c>
      <c r="AF422" s="114">
        <f t="shared" si="161"/>
        <v>1</v>
      </c>
      <c r="AG422" s="114">
        <f t="shared" si="161"/>
        <v>1</v>
      </c>
      <c r="AH422" s="114">
        <f t="shared" si="161"/>
        <v>1</v>
      </c>
      <c r="AI422" s="114">
        <f t="shared" si="161"/>
        <v>1</v>
      </c>
      <c r="AJ422" s="114">
        <f t="shared" si="161"/>
        <v>1</v>
      </c>
      <c r="AK422" s="114">
        <f t="shared" si="161"/>
        <v>1</v>
      </c>
      <c r="AL422" s="114">
        <f t="shared" si="161"/>
        <v>1</v>
      </c>
      <c r="AM422" s="114">
        <f t="shared" si="161"/>
        <v>1</v>
      </c>
      <c r="AN422" s="114">
        <f t="shared" si="161"/>
        <v>1</v>
      </c>
      <c r="AO422" s="114">
        <f t="shared" si="161"/>
        <v>0.94122939838600472</v>
      </c>
      <c r="AP422" s="114">
        <f t="shared" si="161"/>
        <v>1.0164706446813105</v>
      </c>
      <c r="AQ422" s="114">
        <f t="shared" si="161"/>
        <v>0.93457807979684404</v>
      </c>
      <c r="AR422" s="114">
        <f t="shared" si="161"/>
        <v>0.96631745558363558</v>
      </c>
      <c r="AS422" s="114">
        <f t="shared" si="161"/>
        <v>1.0210771605209754</v>
      </c>
      <c r="AT422" s="114">
        <f t="shared" si="161"/>
        <v>1.0610000028090667</v>
      </c>
      <c r="AU422" s="114">
        <f t="shared" si="161"/>
        <v>1.0779999978701809</v>
      </c>
      <c r="AV422" s="114">
        <f t="shared" si="161"/>
        <v>1.0659999990612632</v>
      </c>
      <c r="AW422" s="114">
        <f t="shared" si="161"/>
        <v>1.073999998402603</v>
      </c>
      <c r="AX422" s="114">
        <f t="shared" si="161"/>
        <v>1.0750000009534195</v>
      </c>
      <c r="AY422" s="114">
        <f t="shared" si="161"/>
        <v>1.0479999986873856</v>
      </c>
      <c r="AZ422" s="114">
        <f t="shared" si="161"/>
        <v>1.0300000019887585</v>
      </c>
      <c r="BA422" s="114">
        <f t="shared" si="161"/>
        <v>1.07800000100239</v>
      </c>
      <c r="BB422" s="114">
        <f t="shared" si="161"/>
        <v>0.93999999740858409</v>
      </c>
      <c r="BC422" s="114">
        <f t="shared" si="161"/>
        <v>1.0710000009243477</v>
      </c>
      <c r="BD422" s="114">
        <f t="shared" si="161"/>
        <v>1.0680000028768979</v>
      </c>
      <c r="BE422" s="114">
        <f t="shared" si="161"/>
        <v>0.99299999846883014</v>
      </c>
      <c r="BF422" s="114">
        <f t="shared" si="161"/>
        <v>1.0940000009922823</v>
      </c>
      <c r="BG422" s="114">
        <f t="shared" si="161"/>
        <v>1.04799999749427</v>
      </c>
      <c r="BH422" s="114">
        <f t="shared" si="161"/>
        <v>0.99599999870489453</v>
      </c>
      <c r="BI422" s="114">
        <f t="shared" si="157"/>
        <v>1.044999999656169</v>
      </c>
      <c r="BJ422" s="114">
        <f t="shared" si="147"/>
        <v>1.0449999989979695</v>
      </c>
    </row>
    <row r="423" spans="1:62" ht="15">
      <c r="A423" s="282" t="s">
        <v>293</v>
      </c>
      <c r="B423" s="282" t="s">
        <v>533</v>
      </c>
      <c r="C423" s="282" t="s">
        <v>639</v>
      </c>
      <c r="D423" s="282" t="s">
        <v>641</v>
      </c>
      <c r="E423" s="114">
        <f t="shared" si="140"/>
        <v>1</v>
      </c>
      <c r="F423" s="114">
        <f t="shared" si="140"/>
        <v>1.0204863275114189</v>
      </c>
      <c r="G423" s="114">
        <f t="shared" si="140"/>
        <v>1.0227106970159381</v>
      </c>
      <c r="H423" s="114">
        <f t="shared" si="140"/>
        <v>0.99070598376223695</v>
      </c>
      <c r="I423" s="114">
        <f t="shared" ref="I423:BH423" si="162">1+I154/100</f>
        <v>1.0396251884773759</v>
      </c>
      <c r="J423" s="114">
        <f t="shared" si="162"/>
        <v>0.99547746136377413</v>
      </c>
      <c r="K423" s="114">
        <f t="shared" si="162"/>
        <v>1.0206455240687127</v>
      </c>
      <c r="L423" s="114">
        <f t="shared" si="162"/>
        <v>1.0552856561010442</v>
      </c>
      <c r="M423" s="114">
        <f t="shared" si="162"/>
        <v>1.068287860989285</v>
      </c>
      <c r="N423" s="114">
        <f t="shared" si="162"/>
        <v>1.03721222167801</v>
      </c>
      <c r="O423" s="114">
        <f t="shared" si="162"/>
        <v>1.0527645557484764</v>
      </c>
      <c r="P423" s="114">
        <f t="shared" si="162"/>
        <v>1.0392936503159802</v>
      </c>
      <c r="Q423" s="114">
        <f t="shared" si="162"/>
        <v>0.98727378469152161</v>
      </c>
      <c r="R423" s="114">
        <f t="shared" si="162"/>
        <v>0.97381521670305349</v>
      </c>
      <c r="S423" s="114">
        <f t="shared" si="162"/>
        <v>1.0200687937926212</v>
      </c>
      <c r="T423" s="114">
        <f t="shared" si="162"/>
        <v>1.0125869163449022</v>
      </c>
      <c r="U423" s="114">
        <f t="shared" si="162"/>
        <v>0.96931141608733506</v>
      </c>
      <c r="V423" s="114">
        <f t="shared" si="162"/>
        <v>1.0236400035887336</v>
      </c>
      <c r="W423" s="114">
        <f t="shared" si="162"/>
        <v>0.97338194035145331</v>
      </c>
      <c r="X423" s="114">
        <f t="shared" si="162"/>
        <v>1.0985465029024215</v>
      </c>
      <c r="Y423" s="114">
        <f t="shared" si="162"/>
        <v>1.008057708176918</v>
      </c>
      <c r="Z423" s="114">
        <f t="shared" si="162"/>
        <v>0.90301211624928623</v>
      </c>
      <c r="AA423" s="114">
        <f t="shared" si="162"/>
        <v>0.98189805838543787</v>
      </c>
      <c r="AB423" s="114">
        <f t="shared" si="162"/>
        <v>1.0090210631935559</v>
      </c>
      <c r="AC423" s="114">
        <f t="shared" si="162"/>
        <v>1.0170467884074046</v>
      </c>
      <c r="AD423" s="114">
        <f t="shared" si="162"/>
        <v>1.0115587716429373</v>
      </c>
      <c r="AE423" s="114">
        <f t="shared" si="162"/>
        <v>1.019591057679615</v>
      </c>
      <c r="AF423" s="114">
        <f t="shared" si="162"/>
        <v>1.0117808551887106</v>
      </c>
      <c r="AG423" s="114">
        <f t="shared" si="162"/>
        <v>1.0340341700961941</v>
      </c>
      <c r="AH423" s="114">
        <f t="shared" si="162"/>
        <v>1.040788927770411</v>
      </c>
      <c r="AI423" s="114">
        <f t="shared" si="162"/>
        <v>1.0313002942786873</v>
      </c>
      <c r="AJ423" s="114">
        <f t="shared" si="162"/>
        <v>0.93690465606899154</v>
      </c>
      <c r="AK423" s="114">
        <f t="shared" si="162"/>
        <v>1.0118615228657475</v>
      </c>
      <c r="AL423" s="114">
        <f t="shared" si="162"/>
        <v>1.0209655981924968</v>
      </c>
      <c r="AM423" s="114">
        <f t="shared" si="162"/>
        <v>0.99928391743507972</v>
      </c>
      <c r="AN423" s="114">
        <f t="shared" si="162"/>
        <v>1.0171221317582495</v>
      </c>
      <c r="AO423" s="114">
        <f t="shared" si="162"/>
        <v>1.021489150482302</v>
      </c>
      <c r="AP423" s="114">
        <f t="shared" si="162"/>
        <v>1.036934926062314</v>
      </c>
      <c r="AQ423" s="114">
        <f t="shared" si="162"/>
        <v>1.039323364428415</v>
      </c>
      <c r="AR423" s="114">
        <f t="shared" si="162"/>
        <v>1.0465911570041995</v>
      </c>
      <c r="AS423" s="114">
        <f t="shared" si="162"/>
        <v>1.0476006509891198</v>
      </c>
      <c r="AT423" s="114">
        <f t="shared" si="162"/>
        <v>1.0601782440309055</v>
      </c>
      <c r="AU423" s="114">
        <f t="shared" si="162"/>
        <v>0.87326211863720971</v>
      </c>
      <c r="AV423" s="114">
        <f t="shared" si="162"/>
        <v>1.0978489213133289</v>
      </c>
      <c r="AW423" s="114">
        <f t="shared" si="162"/>
        <v>1.0525700360420995</v>
      </c>
      <c r="AX423" s="114">
        <f t="shared" si="162"/>
        <v>1.0460289996515069</v>
      </c>
      <c r="AY423" s="114">
        <f t="shared" si="162"/>
        <v>1.0502260700232491</v>
      </c>
      <c r="AZ423" s="114">
        <f t="shared" si="162"/>
        <v>1.0624057845116124</v>
      </c>
      <c r="BA423" s="114">
        <f t="shared" si="162"/>
        <v>1.0712851353881621</v>
      </c>
      <c r="BB423" s="114">
        <f t="shared" si="162"/>
        <v>0.95986139417194882</v>
      </c>
      <c r="BC423" s="114">
        <f t="shared" si="162"/>
        <v>1.0026311085570332</v>
      </c>
      <c r="BD423" s="114">
        <f t="shared" si="162"/>
        <v>1.0145439216770913</v>
      </c>
      <c r="BE423" s="114">
        <f t="shared" si="162"/>
        <v>1.0302750809231562</v>
      </c>
      <c r="BF423" s="114">
        <f t="shared" si="162"/>
        <v>1.0225520404025168</v>
      </c>
      <c r="BG423" s="114">
        <f t="shared" si="162"/>
        <v>1.0331585416456266</v>
      </c>
      <c r="BH423" s="114">
        <f t="shared" si="162"/>
        <v>1.0311661471423099</v>
      </c>
      <c r="BI423" s="114">
        <f t="shared" si="157"/>
        <v>1.0417999023566717</v>
      </c>
      <c r="BJ423" s="114">
        <f t="shared" si="147"/>
        <v>1.0417079476586513</v>
      </c>
    </row>
    <row r="424" spans="1:62" ht="15">
      <c r="A424" s="282" t="s">
        <v>294</v>
      </c>
      <c r="B424" s="282" t="s">
        <v>534</v>
      </c>
      <c r="C424" s="282" t="s">
        <v>639</v>
      </c>
      <c r="D424" s="282" t="s">
        <v>641</v>
      </c>
      <c r="E424" s="114">
        <f t="shared" si="140"/>
        <v>1</v>
      </c>
      <c r="F424" s="114">
        <f t="shared" si="140"/>
        <v>1</v>
      </c>
      <c r="G424" s="114">
        <f t="shared" si="140"/>
        <v>1</v>
      </c>
      <c r="H424" s="114">
        <f t="shared" si="140"/>
        <v>1</v>
      </c>
      <c r="I424" s="114">
        <f t="shared" ref="I424:BH424" si="163">1+I155/100</f>
        <v>1</v>
      </c>
      <c r="J424" s="114">
        <f t="shared" si="163"/>
        <v>1</v>
      </c>
      <c r="K424" s="114">
        <f t="shared" si="163"/>
        <v>1</v>
      </c>
      <c r="L424" s="114">
        <f t="shared" si="163"/>
        <v>1</v>
      </c>
      <c r="M424" s="114">
        <f t="shared" si="163"/>
        <v>1</v>
      </c>
      <c r="N424" s="114">
        <f t="shared" si="163"/>
        <v>1</v>
      </c>
      <c r="O424" s="114">
        <f t="shared" si="163"/>
        <v>1</v>
      </c>
      <c r="P424" s="114">
        <f t="shared" si="163"/>
        <v>1</v>
      </c>
      <c r="Q424" s="114">
        <f t="shared" si="163"/>
        <v>1</v>
      </c>
      <c r="R424" s="114">
        <f t="shared" si="163"/>
        <v>1</v>
      </c>
      <c r="S424" s="114">
        <f t="shared" si="163"/>
        <v>1</v>
      </c>
      <c r="T424" s="114">
        <f t="shared" si="163"/>
        <v>1</v>
      </c>
      <c r="U424" s="114">
        <f t="shared" si="163"/>
        <v>1</v>
      </c>
      <c r="V424" s="114">
        <f t="shared" si="163"/>
        <v>1</v>
      </c>
      <c r="W424" s="114">
        <f t="shared" si="163"/>
        <v>1</v>
      </c>
      <c r="X424" s="114">
        <f t="shared" si="163"/>
        <v>1</v>
      </c>
      <c r="Y424" s="114">
        <f t="shared" si="163"/>
        <v>1</v>
      </c>
      <c r="Z424" s="114">
        <f t="shared" si="163"/>
        <v>1</v>
      </c>
      <c r="AA424" s="114">
        <f t="shared" si="163"/>
        <v>1</v>
      </c>
      <c r="AB424" s="114">
        <f t="shared" si="163"/>
        <v>1</v>
      </c>
      <c r="AC424" s="114">
        <f t="shared" si="163"/>
        <v>1</v>
      </c>
      <c r="AD424" s="114">
        <f t="shared" si="163"/>
        <v>1</v>
      </c>
      <c r="AE424" s="114">
        <f t="shared" si="163"/>
        <v>1</v>
      </c>
      <c r="AF424" s="114">
        <f t="shared" si="163"/>
        <v>1</v>
      </c>
      <c r="AG424" s="114">
        <f t="shared" si="163"/>
        <v>1</v>
      </c>
      <c r="AH424" s="114">
        <f t="shared" si="163"/>
        <v>1</v>
      </c>
      <c r="AI424" s="114">
        <f t="shared" si="163"/>
        <v>1</v>
      </c>
      <c r="AJ424" s="114">
        <f t="shared" si="163"/>
        <v>1</v>
      </c>
      <c r="AK424" s="114">
        <f t="shared" si="163"/>
        <v>1</v>
      </c>
      <c r="AL424" s="114">
        <f t="shared" si="163"/>
        <v>1</v>
      </c>
      <c r="AM424" s="114">
        <f t="shared" si="163"/>
        <v>1</v>
      </c>
      <c r="AN424" s="114">
        <f t="shared" si="163"/>
        <v>1</v>
      </c>
      <c r="AO424" s="114">
        <f t="shared" si="163"/>
        <v>1.0785864692730056</v>
      </c>
      <c r="AP424" s="114">
        <f t="shared" si="163"/>
        <v>1.0839794082987038</v>
      </c>
      <c r="AQ424" s="114">
        <f t="shared" si="163"/>
        <v>1.0749468302465519</v>
      </c>
      <c r="AR424" s="114">
        <f t="shared" si="163"/>
        <v>1.0617565582795812</v>
      </c>
      <c r="AS424" s="114">
        <f t="shared" si="163"/>
        <v>1.0384581039203469</v>
      </c>
      <c r="AT424" s="114">
        <f t="shared" si="163"/>
        <v>0.96056365645898911</v>
      </c>
      <c r="AU424" s="114">
        <f t="shared" si="163"/>
        <v>1.0726838631331683</v>
      </c>
      <c r="AV424" s="114">
        <f t="shared" si="163"/>
        <v>1.1375004982048984</v>
      </c>
      <c r="AW424" s="114">
        <f t="shared" si="163"/>
        <v>1.0603375404861781</v>
      </c>
      <c r="AX424" s="114">
        <f t="shared" si="163"/>
        <v>0.86870946569491658</v>
      </c>
      <c r="AY424" s="114">
        <f t="shared" si="163"/>
        <v>1.2611149350105526</v>
      </c>
      <c r="AZ424" s="114">
        <f t="shared" si="163"/>
        <v>1.0771386727084702</v>
      </c>
      <c r="BA424" s="114">
        <f t="shared" si="163"/>
        <v>1.0948533266057874</v>
      </c>
      <c r="BB424" s="114">
        <f t="shared" si="163"/>
        <v>0.92771158534705422</v>
      </c>
      <c r="BC424" s="114">
        <f t="shared" si="163"/>
        <v>1.0726512906840138</v>
      </c>
      <c r="BD424" s="114">
        <f t="shared" si="163"/>
        <v>1.0856673353050461</v>
      </c>
      <c r="BE424" s="114">
        <f t="shared" si="163"/>
        <v>1.0251738394219683</v>
      </c>
      <c r="BF424" s="114">
        <f t="shared" si="163"/>
        <v>1.0728107397899866</v>
      </c>
      <c r="BG424" s="114">
        <f t="shared" si="163"/>
        <v>1.0732960638587077</v>
      </c>
      <c r="BH424" s="114">
        <f t="shared" si="163"/>
        <v>1.022459244012176</v>
      </c>
      <c r="BI424" s="114">
        <f t="shared" si="157"/>
        <v>1.0616315825655229</v>
      </c>
      <c r="BJ424" s="114">
        <f t="shared" si="147"/>
        <v>1.0882845605715621</v>
      </c>
    </row>
    <row r="425" spans="1:62" ht="15">
      <c r="A425" s="282" t="s">
        <v>1268</v>
      </c>
      <c r="B425" s="282" t="s">
        <v>535</v>
      </c>
      <c r="C425" s="282" t="s">
        <v>639</v>
      </c>
      <c r="D425" s="282" t="s">
        <v>641</v>
      </c>
      <c r="E425" s="114">
        <f t="shared" si="140"/>
        <v>1</v>
      </c>
      <c r="F425" s="114">
        <f t="shared" si="140"/>
        <v>1</v>
      </c>
      <c r="G425" s="114">
        <f t="shared" si="140"/>
        <v>1</v>
      </c>
      <c r="H425" s="114">
        <f t="shared" si="140"/>
        <v>1</v>
      </c>
      <c r="I425" s="114">
        <f t="shared" ref="I425:BH425" si="164">1+I156/100</f>
        <v>1</v>
      </c>
      <c r="J425" s="114">
        <f t="shared" si="164"/>
        <v>1</v>
      </c>
      <c r="K425" s="114">
        <f t="shared" si="164"/>
        <v>1</v>
      </c>
      <c r="L425" s="114">
        <f t="shared" si="164"/>
        <v>1</v>
      </c>
      <c r="M425" s="114">
        <f t="shared" si="164"/>
        <v>1</v>
      </c>
      <c r="N425" s="114">
        <f t="shared" si="164"/>
        <v>1.1165121380854934</v>
      </c>
      <c r="O425" s="114">
        <f t="shared" si="164"/>
        <v>1.192038018443687</v>
      </c>
      <c r="P425" s="114">
        <f t="shared" si="164"/>
        <v>1.1167309399353693</v>
      </c>
      <c r="Q425" s="114">
        <f t="shared" si="164"/>
        <v>1.1613566127155224</v>
      </c>
      <c r="R425" s="114">
        <f t="shared" si="164"/>
        <v>1.1173172089784145</v>
      </c>
      <c r="S425" s="114">
        <f t="shared" si="164"/>
        <v>1.0996113541850274</v>
      </c>
      <c r="T425" s="114">
        <f t="shared" si="164"/>
        <v>0.97612296121249253</v>
      </c>
      <c r="U425" s="114">
        <f t="shared" si="164"/>
        <v>1.1526091784374706</v>
      </c>
      <c r="V425" s="114">
        <f t="shared" si="164"/>
        <v>1.0345656899032074</v>
      </c>
      <c r="W425" s="114">
        <f t="shared" si="164"/>
        <v>0.95170238138065599</v>
      </c>
      <c r="X425" s="114">
        <f t="shared" si="164"/>
        <v>1.046929132147943</v>
      </c>
      <c r="Y425" s="114">
        <f t="shared" si="164"/>
        <v>0.99055973177668888</v>
      </c>
      <c r="Z425" s="114">
        <f t="shared" si="164"/>
        <v>1.0128900198094741</v>
      </c>
      <c r="AA425" s="114">
        <f t="shared" si="164"/>
        <v>0.98087562920081051</v>
      </c>
      <c r="AB425" s="114">
        <f t="shared" si="164"/>
        <v>0.97549253434699001</v>
      </c>
      <c r="AC425" s="114">
        <f t="shared" si="164"/>
        <v>0.98624968495710963</v>
      </c>
      <c r="AD425" s="114">
        <f t="shared" si="164"/>
        <v>0.99464904393672282</v>
      </c>
      <c r="AE425" s="114">
        <f t="shared" si="164"/>
        <v>1.0080586770953408</v>
      </c>
      <c r="AF425" s="114">
        <f t="shared" si="164"/>
        <v>1.0008777543253704</v>
      </c>
      <c r="AG425" s="114">
        <f t="shared" si="164"/>
        <v>1.0305166113500985</v>
      </c>
      <c r="AH425" s="114">
        <f t="shared" si="164"/>
        <v>1.0263695044458789</v>
      </c>
      <c r="AI425" s="114">
        <f t="shared" si="164"/>
        <v>1.1314524177585121</v>
      </c>
      <c r="AJ425" s="114">
        <f t="shared" si="164"/>
        <v>1.0421065055206984</v>
      </c>
      <c r="AK425" s="114">
        <f t="shared" si="164"/>
        <v>1.0460259329815451</v>
      </c>
      <c r="AL425" s="114">
        <f t="shared" si="164"/>
        <v>1.0281185001986521</v>
      </c>
      <c r="AM425" s="114">
        <f t="shared" si="164"/>
        <v>1.0268104382597054</v>
      </c>
      <c r="AN425" s="114">
        <f t="shared" si="164"/>
        <v>1.0297003171926766</v>
      </c>
      <c r="AO425" s="114">
        <f t="shared" si="164"/>
        <v>1.0469029713505213</v>
      </c>
      <c r="AP425" s="114">
        <f t="shared" si="164"/>
        <v>1.0333124522926358</v>
      </c>
      <c r="AQ425" s="114">
        <f t="shared" si="164"/>
        <v>1.0450858920804522</v>
      </c>
      <c r="AR425" s="114">
        <f t="shared" si="164"/>
        <v>1.0182339515662879</v>
      </c>
      <c r="AS425" s="114">
        <f t="shared" si="164"/>
        <v>1.0571528554012559</v>
      </c>
      <c r="AT425" s="114">
        <f t="shared" si="164"/>
        <v>1.012212150336482</v>
      </c>
      <c r="AU425" s="114">
        <f t="shared" si="164"/>
        <v>1.016454054653618</v>
      </c>
      <c r="AV425" s="114">
        <f t="shared" si="164"/>
        <v>1.0545302974691968</v>
      </c>
      <c r="AW425" s="114">
        <f t="shared" si="164"/>
        <v>1.0804020134363248</v>
      </c>
      <c r="AX425" s="114">
        <f t="shared" si="164"/>
        <v>1.0506696992820579</v>
      </c>
      <c r="AY425" s="114">
        <f t="shared" si="164"/>
        <v>1.0599340190848403</v>
      </c>
      <c r="AZ425" s="114">
        <f t="shared" si="164"/>
        <v>1.0514270537007795</v>
      </c>
      <c r="BA425" s="114">
        <f t="shared" si="164"/>
        <v>1.0446785041449822</v>
      </c>
      <c r="BB425" s="114">
        <f t="shared" si="164"/>
        <v>1.0056539702068197</v>
      </c>
      <c r="BC425" s="114">
        <f t="shared" si="164"/>
        <v>1.0500511304600608</v>
      </c>
      <c r="BD425" s="114">
        <f t="shared" si="164"/>
        <v>1.0365263141202967</v>
      </c>
      <c r="BE425" s="114">
        <f t="shared" si="164"/>
        <v>1.0389347351241716</v>
      </c>
      <c r="BF425" s="114">
        <f t="shared" si="164"/>
        <v>1.0266131261937994</v>
      </c>
      <c r="BG425" s="114">
        <f t="shared" si="164"/>
        <v>1.0287587494813493</v>
      </c>
      <c r="BH425" s="114">
        <f t="shared" si="164"/>
        <v>1.025235703923534</v>
      </c>
      <c r="BI425" s="114">
        <f t="shared" si="157"/>
        <v>1.0463996896297028</v>
      </c>
      <c r="BJ425" s="114">
        <f t="shared" si="147"/>
        <v>1.0183286274357213</v>
      </c>
    </row>
    <row r="426" spans="1:62" ht="15">
      <c r="A426" s="282" t="s">
        <v>295</v>
      </c>
      <c r="B426" s="282" t="s">
        <v>536</v>
      </c>
      <c r="C426" s="282" t="s">
        <v>639</v>
      </c>
      <c r="D426" s="282" t="s">
        <v>641</v>
      </c>
      <c r="E426" s="114">
        <f t="shared" si="140"/>
        <v>1</v>
      </c>
      <c r="F426" s="114">
        <f t="shared" si="140"/>
        <v>1.0500000000243339</v>
      </c>
      <c r="G426" s="114">
        <f t="shared" si="140"/>
        <v>1.0466441466819314</v>
      </c>
      <c r="H426" s="114">
        <f t="shared" si="140"/>
        <v>1.0810688692769652</v>
      </c>
      <c r="I426" s="114">
        <f t="shared" ref="I426:BH426" si="165">1+I157/100</f>
        <v>1.1190548076823132</v>
      </c>
      <c r="J426" s="114">
        <f t="shared" si="165"/>
        <v>1.070999999958588</v>
      </c>
      <c r="K426" s="114">
        <f t="shared" si="165"/>
        <v>1.0609613930404715</v>
      </c>
      <c r="L426" s="114">
        <f t="shared" si="165"/>
        <v>1.0585492487760935</v>
      </c>
      <c r="M426" s="114">
        <f t="shared" si="165"/>
        <v>1.0942327881833573</v>
      </c>
      <c r="N426" s="114">
        <f t="shared" si="165"/>
        <v>1.0341862002555937</v>
      </c>
      <c r="O426" s="114">
        <f t="shared" si="165"/>
        <v>1.0650248403332281</v>
      </c>
      <c r="P426" s="114">
        <f t="shared" si="165"/>
        <v>1.0376246768583206</v>
      </c>
      <c r="Q426" s="114">
        <f t="shared" si="165"/>
        <v>1.082288073116495</v>
      </c>
      <c r="R426" s="114">
        <f t="shared" si="165"/>
        <v>1.0786111986077997</v>
      </c>
      <c r="S426" s="114">
        <f t="shared" si="165"/>
        <v>1.057768272297871</v>
      </c>
      <c r="T426" s="114">
        <f t="shared" si="165"/>
        <v>1.0574448504962155</v>
      </c>
      <c r="U426" s="114">
        <f t="shared" si="165"/>
        <v>1.0441744413504368</v>
      </c>
      <c r="V426" s="114">
        <f t="shared" si="165"/>
        <v>1.0339063970677671</v>
      </c>
      <c r="W426" s="114">
        <f t="shared" si="165"/>
        <v>1.0895694232825603</v>
      </c>
      <c r="X426" s="114">
        <f t="shared" si="165"/>
        <v>1.0969817013786909</v>
      </c>
      <c r="Y426" s="114">
        <f t="shared" si="165"/>
        <v>1.0923325198388645</v>
      </c>
      <c r="Z426" s="114">
        <f t="shared" si="165"/>
        <v>1.0877260056065166</v>
      </c>
      <c r="AA426" s="114">
        <f t="shared" si="165"/>
        <v>0.99372097390051128</v>
      </c>
      <c r="AB426" s="114">
        <f t="shared" si="165"/>
        <v>0.9580370342601463</v>
      </c>
      <c r="AC426" s="114">
        <f t="shared" si="165"/>
        <v>1.0361018091197396</v>
      </c>
      <c r="AD426" s="114">
        <f t="shared" si="165"/>
        <v>1.0259338413968531</v>
      </c>
      <c r="AE426" s="114">
        <f t="shared" si="165"/>
        <v>0.96246080118940003</v>
      </c>
      <c r="AF426" s="114">
        <f t="shared" si="165"/>
        <v>1.0185574699189117</v>
      </c>
      <c r="AG426" s="114">
        <f t="shared" si="165"/>
        <v>1.0124543805816761</v>
      </c>
      <c r="AH426" s="114">
        <f t="shared" si="165"/>
        <v>1.0419829325842322</v>
      </c>
      <c r="AI426" s="114">
        <f t="shared" si="165"/>
        <v>1.0506830631319024</v>
      </c>
      <c r="AJ426" s="114">
        <f t="shared" si="165"/>
        <v>1.0422225071573443</v>
      </c>
      <c r="AK426" s="114">
        <f t="shared" si="165"/>
        <v>1.0362865871312181</v>
      </c>
      <c r="AL426" s="114">
        <f t="shared" si="165"/>
        <v>1.0406142585419791</v>
      </c>
      <c r="AM426" s="114">
        <f t="shared" si="165"/>
        <v>1.0494108067568744</v>
      </c>
      <c r="AN426" s="114">
        <f t="shared" si="165"/>
        <v>0.93708769178898832</v>
      </c>
      <c r="AO426" s="114">
        <f t="shared" si="165"/>
        <v>1.0677325869445047</v>
      </c>
      <c r="AP426" s="114">
        <f t="shared" si="165"/>
        <v>1.0684685227862427</v>
      </c>
      <c r="AQ426" s="114">
        <f t="shared" si="165"/>
        <v>1.0516392516795146</v>
      </c>
      <c r="AR426" s="114">
        <f t="shared" si="165"/>
        <v>1.0275355424748236</v>
      </c>
      <c r="AS426" s="114">
        <f t="shared" si="165"/>
        <v>1.0494245371467421</v>
      </c>
      <c r="AT426" s="114">
        <f t="shared" si="165"/>
        <v>0.99595609873307156</v>
      </c>
      <c r="AU426" s="114">
        <f t="shared" si="165"/>
        <v>0.99960155518531468</v>
      </c>
      <c r="AV426" s="114">
        <f t="shared" si="165"/>
        <v>1.0144638268370361</v>
      </c>
      <c r="AW426" s="114">
        <f t="shared" si="165"/>
        <v>1.0392059081028791</v>
      </c>
      <c r="AX426" s="114">
        <f t="shared" si="165"/>
        <v>1.0230780706591736</v>
      </c>
      <c r="AY426" s="114">
        <f t="shared" si="165"/>
        <v>1.0449507789421408</v>
      </c>
      <c r="AZ426" s="114">
        <f t="shared" si="165"/>
        <v>1.022914457211892</v>
      </c>
      <c r="BA426" s="114">
        <f t="shared" si="165"/>
        <v>1.0114358458038015</v>
      </c>
      <c r="BB426" s="114">
        <f t="shared" si="165"/>
        <v>0.94714255863182484</v>
      </c>
      <c r="BC426" s="114">
        <f t="shared" si="165"/>
        <v>1.0511811814321164</v>
      </c>
      <c r="BD426" s="114">
        <f t="shared" si="165"/>
        <v>1.0366300792950094</v>
      </c>
      <c r="BE426" s="114">
        <f t="shared" si="165"/>
        <v>1.0364232267941347</v>
      </c>
      <c r="BF426" s="114">
        <f t="shared" si="165"/>
        <v>1.0135409196151679</v>
      </c>
      <c r="BG426" s="114">
        <f t="shared" si="165"/>
        <v>1.02845283744548</v>
      </c>
      <c r="BH426" s="114">
        <f t="shared" si="165"/>
        <v>1.0327047212948384</v>
      </c>
      <c r="BI426" s="114">
        <f t="shared" si="157"/>
        <v>1.0291332827651025</v>
      </c>
      <c r="BJ426" s="114">
        <f t="shared" si="147"/>
        <v>1.0203658583416961</v>
      </c>
    </row>
    <row r="427" spans="1:62" ht="15">
      <c r="A427" s="282" t="s">
        <v>296</v>
      </c>
      <c r="B427" s="282" t="s">
        <v>537</v>
      </c>
      <c r="C427" s="282" t="s">
        <v>639</v>
      </c>
      <c r="D427" s="282" t="s">
        <v>641</v>
      </c>
      <c r="E427" s="114">
        <f t="shared" si="140"/>
        <v>1</v>
      </c>
      <c r="F427" s="114">
        <f t="shared" si="140"/>
        <v>1</v>
      </c>
      <c r="G427" s="114">
        <f t="shared" si="140"/>
        <v>1</v>
      </c>
      <c r="H427" s="114">
        <f t="shared" si="140"/>
        <v>1</v>
      </c>
      <c r="I427" s="114">
        <f t="shared" ref="I427:BH427" si="166">1+I158/100</f>
        <v>1</v>
      </c>
      <c r="J427" s="114">
        <f t="shared" si="166"/>
        <v>1</v>
      </c>
      <c r="K427" s="114">
        <f t="shared" si="166"/>
        <v>1</v>
      </c>
      <c r="L427" s="114">
        <f t="shared" si="166"/>
        <v>1</v>
      </c>
      <c r="M427" s="114">
        <f t="shared" si="166"/>
        <v>1</v>
      </c>
      <c r="N427" s="114">
        <f t="shared" si="166"/>
        <v>1</v>
      </c>
      <c r="O427" s="114">
        <f t="shared" si="166"/>
        <v>1</v>
      </c>
      <c r="P427" s="114">
        <f t="shared" si="166"/>
        <v>1</v>
      </c>
      <c r="Q427" s="114">
        <f t="shared" si="166"/>
        <v>1</v>
      </c>
      <c r="R427" s="114">
        <f t="shared" si="166"/>
        <v>1</v>
      </c>
      <c r="S427" s="114">
        <f t="shared" si="166"/>
        <v>1</v>
      </c>
      <c r="T427" s="114">
        <f t="shared" si="166"/>
        <v>1</v>
      </c>
      <c r="U427" s="114">
        <f t="shared" si="166"/>
        <v>1</v>
      </c>
      <c r="V427" s="114">
        <f t="shared" si="166"/>
        <v>1</v>
      </c>
      <c r="W427" s="114">
        <f t="shared" si="166"/>
        <v>1</v>
      </c>
      <c r="X427" s="114">
        <f t="shared" si="166"/>
        <v>1</v>
      </c>
      <c r="Y427" s="114">
        <f t="shared" si="166"/>
        <v>1</v>
      </c>
      <c r="Z427" s="114">
        <f t="shared" si="166"/>
        <v>1</v>
      </c>
      <c r="AA427" s="114">
        <f t="shared" si="166"/>
        <v>1.0483122837123742</v>
      </c>
      <c r="AB427" s="114">
        <f t="shared" si="166"/>
        <v>1.1550800362428268</v>
      </c>
      <c r="AC427" s="114">
        <f t="shared" si="166"/>
        <v>1.0386602588071028</v>
      </c>
      <c r="AD427" s="114">
        <f t="shared" si="166"/>
        <v>0.93742707356522947</v>
      </c>
      <c r="AE427" s="114">
        <f t="shared" si="166"/>
        <v>1.2454249932527965</v>
      </c>
      <c r="AF427" s="114">
        <f t="shared" si="166"/>
        <v>1.0936375378153251</v>
      </c>
      <c r="AG427" s="114">
        <f t="shared" si="166"/>
        <v>1.0778904677312189</v>
      </c>
      <c r="AH427" s="114">
        <f t="shared" si="166"/>
        <v>0.98308391188196054</v>
      </c>
      <c r="AI427" s="114">
        <f t="shared" si="166"/>
        <v>1.0267624646362781</v>
      </c>
      <c r="AJ427" s="114">
        <f t="shared" si="166"/>
        <v>1.0008788874915284</v>
      </c>
      <c r="AK427" s="114">
        <f t="shared" si="166"/>
        <v>1.0714080087775359</v>
      </c>
      <c r="AL427" s="114">
        <f t="shared" si="166"/>
        <v>1.060062457858689</v>
      </c>
      <c r="AM427" s="114">
        <f t="shared" si="166"/>
        <v>1.0587771589897361</v>
      </c>
      <c r="AN427" s="114">
        <f t="shared" si="166"/>
        <v>1.0821322773827582</v>
      </c>
      <c r="AO427" s="114">
        <f t="shared" si="166"/>
        <v>0.89697066670376935</v>
      </c>
      <c r="AP427" s="114">
        <f t="shared" si="166"/>
        <v>0.93554329093974797</v>
      </c>
      <c r="AQ427" s="114">
        <f t="shared" si="166"/>
        <v>0.97155787534642779</v>
      </c>
      <c r="AR427" s="114">
        <f t="shared" si="166"/>
        <v>0.97602845218703138</v>
      </c>
      <c r="AS427" s="114">
        <f t="shared" si="166"/>
        <v>1.0589069431160707</v>
      </c>
      <c r="AT427" s="114">
        <f t="shared" si="166"/>
        <v>1.053633615088283</v>
      </c>
      <c r="AU427" s="114">
        <f t="shared" si="166"/>
        <v>1.0261585356297702</v>
      </c>
      <c r="AV427" s="114">
        <f t="shared" si="166"/>
        <v>1.001701330901988</v>
      </c>
      <c r="AW427" s="114">
        <f t="shared" si="166"/>
        <v>1.0011854022477664</v>
      </c>
      <c r="AX427" s="114">
        <f t="shared" si="166"/>
        <v>1.0291545411490957</v>
      </c>
      <c r="AY427" s="114">
        <f t="shared" si="166"/>
        <v>1.0143670337280155</v>
      </c>
      <c r="AZ427" s="114">
        <f t="shared" si="166"/>
        <v>1.0365317219221695</v>
      </c>
      <c r="BA427" s="114">
        <f t="shared" si="166"/>
        <v>0.9835512566654141</v>
      </c>
      <c r="BB427" s="114">
        <f t="shared" si="166"/>
        <v>0.98364032320145145</v>
      </c>
      <c r="BC427" s="114">
        <f t="shared" si="166"/>
        <v>1.0645363768538634</v>
      </c>
      <c r="BD427" s="114">
        <f t="shared" si="166"/>
        <v>1.0120652077369281</v>
      </c>
      <c r="BE427" s="114">
        <f t="shared" si="166"/>
        <v>1.0345786676333923</v>
      </c>
      <c r="BF427" s="114">
        <f t="shared" si="166"/>
        <v>1.0286007921644884</v>
      </c>
      <c r="BG427" s="114">
        <f t="shared" si="166"/>
        <v>0.99243057181155603</v>
      </c>
      <c r="BH427" s="114">
        <f t="shared" si="166"/>
        <v>0.99635453388468109</v>
      </c>
      <c r="BI427" s="114">
        <f t="shared" si="157"/>
        <v>1.0191049498750886</v>
      </c>
      <c r="BJ427" s="114">
        <f t="shared" si="147"/>
        <v>1.0250000000000001</v>
      </c>
    </row>
    <row r="428" spans="1:62" ht="15">
      <c r="A428" s="282" t="s">
        <v>297</v>
      </c>
      <c r="B428" s="282" t="s">
        <v>538</v>
      </c>
      <c r="C428" s="282" t="s">
        <v>639</v>
      </c>
      <c r="D428" s="282" t="s">
        <v>641</v>
      </c>
      <c r="E428" s="114">
        <f t="shared" si="140"/>
        <v>1</v>
      </c>
      <c r="F428" s="114">
        <f t="shared" si="140"/>
        <v>1.0211580957280961</v>
      </c>
      <c r="G428" s="114">
        <f t="shared" si="140"/>
        <v>1.0426078306736077</v>
      </c>
      <c r="H428" s="114">
        <f t="shared" si="140"/>
        <v>1.0561959781452426</v>
      </c>
      <c r="I428" s="114">
        <f t="shared" ref="I428:BH428" si="167">1+I159/100</f>
        <v>1.0762992856609725</v>
      </c>
      <c r="J428" s="114">
        <f t="shared" si="167"/>
        <v>1.0536124869502868</v>
      </c>
      <c r="K428" s="114">
        <f t="shared" si="167"/>
        <v>1.0477803926727074</v>
      </c>
      <c r="L428" s="114">
        <f t="shared" si="167"/>
        <v>1.038217090753236</v>
      </c>
      <c r="M428" s="114">
        <f t="shared" si="167"/>
        <v>1.0686848748674891</v>
      </c>
      <c r="N428" s="114">
        <f t="shared" si="167"/>
        <v>1.0765289007759604</v>
      </c>
      <c r="O428" s="114">
        <f t="shared" si="167"/>
        <v>1.0847730240034545</v>
      </c>
      <c r="P428" s="114">
        <f t="shared" si="167"/>
        <v>1.0651694831110379</v>
      </c>
      <c r="Q428" s="114">
        <f t="shared" si="167"/>
        <v>1.0686534005339696</v>
      </c>
      <c r="R428" s="114">
        <f t="shared" si="167"/>
        <v>1.0784065117426749</v>
      </c>
      <c r="S428" s="114">
        <f t="shared" si="167"/>
        <v>1.0615414618515477</v>
      </c>
      <c r="T428" s="114">
        <f t="shared" si="167"/>
        <v>1.0436578325789239</v>
      </c>
      <c r="U428" s="114">
        <f t="shared" si="167"/>
        <v>1.0736739631781851</v>
      </c>
      <c r="V428" s="114">
        <f t="shared" si="167"/>
        <v>1.0414753232196365</v>
      </c>
      <c r="W428" s="114">
        <f t="shared" si="167"/>
        <v>1.0331294263728286</v>
      </c>
      <c r="X428" s="114">
        <f t="shared" si="167"/>
        <v>1.0382044246101678</v>
      </c>
      <c r="Y428" s="114">
        <f t="shared" si="167"/>
        <v>1.03950619489215</v>
      </c>
      <c r="Z428" s="114">
        <f t="shared" si="167"/>
        <v>1.0199063931862569</v>
      </c>
      <c r="AA428" s="114">
        <f t="shared" si="167"/>
        <v>1.0301379606615604</v>
      </c>
      <c r="AB428" s="114">
        <f t="shared" si="167"/>
        <v>1.010624909928701</v>
      </c>
      <c r="AC428" s="114">
        <f t="shared" si="167"/>
        <v>1.0446544930923569</v>
      </c>
      <c r="AD428" s="114">
        <f t="shared" si="167"/>
        <v>1.0489500755889061</v>
      </c>
      <c r="AE428" s="114">
        <f t="shared" si="167"/>
        <v>1.0370894057835369</v>
      </c>
      <c r="AF428" s="114">
        <f t="shared" si="167"/>
        <v>1.0443828762605776</v>
      </c>
      <c r="AG428" s="114">
        <f t="shared" si="167"/>
        <v>1.0392384671174575</v>
      </c>
      <c r="AH428" s="114">
        <f t="shared" si="167"/>
        <v>1.0321684763479182</v>
      </c>
      <c r="AI428" s="114">
        <f t="shared" si="167"/>
        <v>1.0227418684147289</v>
      </c>
      <c r="AJ428" s="114">
        <f t="shared" si="167"/>
        <v>1.0090049004768207</v>
      </c>
      <c r="AK428" s="114">
        <f t="shared" si="167"/>
        <v>1.0053036051242719</v>
      </c>
      <c r="AL428" s="114">
        <f t="shared" si="167"/>
        <v>1.0278717571360145</v>
      </c>
      <c r="AM428" s="114">
        <f t="shared" si="167"/>
        <v>1.0232256459038795</v>
      </c>
      <c r="AN428" s="114">
        <f t="shared" si="167"/>
        <v>1.037521252453431</v>
      </c>
      <c r="AO428" s="114">
        <f t="shared" si="167"/>
        <v>1.0479687982204571</v>
      </c>
      <c r="AP428" s="114">
        <f t="shared" si="167"/>
        <v>1.0474747915725013</v>
      </c>
      <c r="AQ428" s="114">
        <f t="shared" si="167"/>
        <v>1.0185683788893327</v>
      </c>
      <c r="AR428" s="114">
        <f t="shared" si="167"/>
        <v>1.0338041352291498</v>
      </c>
      <c r="AS428" s="114">
        <f t="shared" si="167"/>
        <v>1.0580532669065956</v>
      </c>
      <c r="AT428" s="114">
        <f t="shared" si="167"/>
        <v>1.035976231918452</v>
      </c>
      <c r="AU428" s="114">
        <f t="shared" si="167"/>
        <v>1.0455496430294278</v>
      </c>
      <c r="AV428" s="114">
        <f t="shared" si="167"/>
        <v>1.0540411467360715</v>
      </c>
      <c r="AW428" s="114">
        <f t="shared" si="167"/>
        <v>1.0807758490456558</v>
      </c>
      <c r="AX428" s="114">
        <f t="shared" si="167"/>
        <v>1.0701485995804751</v>
      </c>
      <c r="AY428" s="114">
        <f t="shared" si="167"/>
        <v>1.0808263494464736</v>
      </c>
      <c r="AZ428" s="114">
        <f t="shared" si="167"/>
        <v>1.0867107402451683</v>
      </c>
      <c r="BA428" s="114">
        <f t="shared" si="167"/>
        <v>1.0570565335770685</v>
      </c>
      <c r="BB428" s="114">
        <f t="shared" si="167"/>
        <v>1.024663528897962</v>
      </c>
      <c r="BC428" s="114">
        <f t="shared" si="167"/>
        <v>1.0744950504051076</v>
      </c>
      <c r="BD428" s="114">
        <f t="shared" si="167"/>
        <v>1.0614517435952582</v>
      </c>
      <c r="BE428" s="114">
        <f t="shared" si="167"/>
        <v>1.0523091382750498</v>
      </c>
      <c r="BF428" s="114">
        <f t="shared" si="167"/>
        <v>1.0516058562612838</v>
      </c>
      <c r="BG428" s="114">
        <f t="shared" si="167"/>
        <v>1.0453394646962584</v>
      </c>
      <c r="BH428" s="114">
        <f t="shared" si="167"/>
        <v>1.0392839823304099</v>
      </c>
      <c r="BI428" s="114">
        <f t="shared" si="157"/>
        <v>1.0421208654693932</v>
      </c>
      <c r="BJ428" s="114">
        <f t="shared" si="147"/>
        <v>1.0491299595662631</v>
      </c>
    </row>
    <row r="429" spans="1:62" ht="15">
      <c r="A429" s="282" t="s">
        <v>298</v>
      </c>
      <c r="B429" s="282" t="s">
        <v>539</v>
      </c>
      <c r="C429" s="282" t="s">
        <v>639</v>
      </c>
      <c r="D429" s="282" t="s">
        <v>641</v>
      </c>
      <c r="E429" s="114">
        <f t="shared" si="140"/>
        <v>1</v>
      </c>
      <c r="F429" s="114">
        <f t="shared" si="140"/>
        <v>1</v>
      </c>
      <c r="G429" s="114">
        <f t="shared" si="140"/>
        <v>1</v>
      </c>
      <c r="H429" s="114">
        <f t="shared" si="140"/>
        <v>1</v>
      </c>
      <c r="I429" s="114">
        <f t="shared" ref="I429:BH429" si="168">1+I160/100</f>
        <v>1</v>
      </c>
      <c r="J429" s="114">
        <f t="shared" si="168"/>
        <v>1</v>
      </c>
      <c r="K429" s="114">
        <f t="shared" si="168"/>
        <v>1</v>
      </c>
      <c r="L429" s="114">
        <f t="shared" si="168"/>
        <v>1</v>
      </c>
      <c r="M429" s="114">
        <f t="shared" si="168"/>
        <v>1</v>
      </c>
      <c r="N429" s="114">
        <f t="shared" si="168"/>
        <v>1</v>
      </c>
      <c r="O429" s="114">
        <f t="shared" si="168"/>
        <v>1</v>
      </c>
      <c r="P429" s="114">
        <f t="shared" si="168"/>
        <v>1</v>
      </c>
      <c r="Q429" s="114">
        <f t="shared" si="168"/>
        <v>1</v>
      </c>
      <c r="R429" s="114">
        <f t="shared" si="168"/>
        <v>1</v>
      </c>
      <c r="S429" s="114">
        <f t="shared" si="168"/>
        <v>1</v>
      </c>
      <c r="T429" s="114">
        <f t="shared" si="168"/>
        <v>1</v>
      </c>
      <c r="U429" s="114">
        <f t="shared" si="168"/>
        <v>1</v>
      </c>
      <c r="V429" s="114">
        <f t="shared" si="168"/>
        <v>1</v>
      </c>
      <c r="W429" s="114">
        <f t="shared" si="168"/>
        <v>1</v>
      </c>
      <c r="X429" s="114">
        <f t="shared" si="168"/>
        <v>1</v>
      </c>
      <c r="Y429" s="114">
        <f t="shared" si="168"/>
        <v>1</v>
      </c>
      <c r="Z429" s="114">
        <f t="shared" si="168"/>
        <v>1</v>
      </c>
      <c r="AA429" s="114">
        <f t="shared" si="168"/>
        <v>1</v>
      </c>
      <c r="AB429" s="114">
        <f t="shared" si="168"/>
        <v>1</v>
      </c>
      <c r="AC429" s="114">
        <f t="shared" si="168"/>
        <v>1</v>
      </c>
      <c r="AD429" s="114">
        <f t="shared" si="168"/>
        <v>1</v>
      </c>
      <c r="AE429" s="114">
        <f t="shared" si="168"/>
        <v>1</v>
      </c>
      <c r="AF429" s="114">
        <f t="shared" si="168"/>
        <v>1</v>
      </c>
      <c r="AG429" s="114">
        <f t="shared" si="168"/>
        <v>1</v>
      </c>
      <c r="AH429" s="114">
        <f t="shared" si="168"/>
        <v>1</v>
      </c>
      <c r="AI429" s="114">
        <f t="shared" si="168"/>
        <v>1</v>
      </c>
      <c r="AJ429" s="114">
        <f t="shared" si="168"/>
        <v>0.93829232347910563</v>
      </c>
      <c r="AK429" s="114">
        <f t="shared" si="168"/>
        <v>0.93434801333438022</v>
      </c>
      <c r="AL429" s="114">
        <f t="shared" si="168"/>
        <v>0.92530728676642005</v>
      </c>
      <c r="AM429" s="114">
        <f t="shared" si="168"/>
        <v>0.98241833832946623</v>
      </c>
      <c r="AN429" s="114">
        <f t="shared" si="168"/>
        <v>0.98885272281055336</v>
      </c>
      <c r="AO429" s="114">
        <f t="shared" si="168"/>
        <v>1.0118510391433511</v>
      </c>
      <c r="AP429" s="114">
        <f t="shared" si="168"/>
        <v>1.0143998134136796</v>
      </c>
      <c r="AQ429" s="114">
        <f t="shared" si="168"/>
        <v>1.0337873562194086</v>
      </c>
      <c r="AR429" s="114">
        <f t="shared" si="168"/>
        <v>1.0433902792248404</v>
      </c>
      <c r="AS429" s="114">
        <f t="shared" si="168"/>
        <v>1.0454913577822402</v>
      </c>
      <c r="AT429" s="114">
        <f t="shared" si="168"/>
        <v>0.96932754337997462</v>
      </c>
      <c r="AU429" s="114">
        <f t="shared" si="168"/>
        <v>1.0149402867856629</v>
      </c>
      <c r="AV429" s="114">
        <f t="shared" si="168"/>
        <v>1.0222222222222221</v>
      </c>
      <c r="AW429" s="114">
        <f t="shared" si="168"/>
        <v>1.0467442835717993</v>
      </c>
      <c r="AX429" s="114">
        <f t="shared" si="168"/>
        <v>1.0472337752728877</v>
      </c>
      <c r="AY429" s="114">
        <f t="shared" si="168"/>
        <v>1.0513702516153505</v>
      </c>
      <c r="AZ429" s="114">
        <f t="shared" si="168"/>
        <v>1.0647348685752347</v>
      </c>
      <c r="BA429" s="114">
        <f t="shared" si="168"/>
        <v>1.0547171177433134</v>
      </c>
      <c r="BB429" s="114">
        <f t="shared" si="168"/>
        <v>0.99641384158296209</v>
      </c>
      <c r="BC429" s="114">
        <f t="shared" si="168"/>
        <v>1.0335876011375915</v>
      </c>
      <c r="BD429" s="114">
        <f t="shared" si="168"/>
        <v>1.0233989228390123</v>
      </c>
      <c r="BE429" s="114">
        <f t="shared" si="168"/>
        <v>0.99543815587907336</v>
      </c>
      <c r="BF429" s="114">
        <f t="shared" si="168"/>
        <v>1.0292526532054387</v>
      </c>
      <c r="BG429" s="114">
        <f t="shared" si="168"/>
        <v>1.0362964130783041</v>
      </c>
      <c r="BH429" s="114">
        <f t="shared" si="168"/>
        <v>1.0384162380746731</v>
      </c>
      <c r="BI429" s="114">
        <f t="shared" si="157"/>
        <v>1.0292349571825556</v>
      </c>
      <c r="BJ429" s="114">
        <f t="shared" si="147"/>
        <v>1.0002020368992846</v>
      </c>
    </row>
    <row r="430" spans="1:62" ht="15">
      <c r="A430" s="282" t="s">
        <v>299</v>
      </c>
      <c r="B430" s="282" t="s">
        <v>540</v>
      </c>
      <c r="C430" s="282" t="s">
        <v>639</v>
      </c>
      <c r="D430" s="282" t="s">
        <v>641</v>
      </c>
      <c r="E430" s="114">
        <f t="shared" si="140"/>
        <v>1</v>
      </c>
      <c r="F430" s="114">
        <f t="shared" si="140"/>
        <v>1</v>
      </c>
      <c r="G430" s="114">
        <f t="shared" si="140"/>
        <v>1</v>
      </c>
      <c r="H430" s="114">
        <f t="shared" si="140"/>
        <v>1</v>
      </c>
      <c r="I430" s="114">
        <f t="shared" ref="I430:BH430" si="169">1+I161/100</f>
        <v>1</v>
      </c>
      <c r="J430" s="114">
        <f t="shared" si="169"/>
        <v>1</v>
      </c>
      <c r="K430" s="114">
        <f t="shared" si="169"/>
        <v>1</v>
      </c>
      <c r="L430" s="114">
        <f t="shared" si="169"/>
        <v>1</v>
      </c>
      <c r="M430" s="114">
        <f t="shared" si="169"/>
        <v>1.0370841019648689</v>
      </c>
      <c r="N430" s="114">
        <f t="shared" si="169"/>
        <v>1.0023099941952482</v>
      </c>
      <c r="O430" s="114">
        <f t="shared" si="169"/>
        <v>1.0613695486255887</v>
      </c>
      <c r="P430" s="114">
        <f t="shared" si="169"/>
        <v>1.0256899602355829</v>
      </c>
      <c r="Q430" s="114">
        <f t="shared" si="169"/>
        <v>1.0584401643095507</v>
      </c>
      <c r="R430" s="114">
        <f t="shared" si="169"/>
        <v>0.98544884198070226</v>
      </c>
      <c r="S430" s="114">
        <f t="shared" si="169"/>
        <v>0.98471173897615971</v>
      </c>
      <c r="T430" s="114">
        <f t="shared" si="169"/>
        <v>1.1162504913745199</v>
      </c>
      <c r="U430" s="114">
        <f t="shared" si="169"/>
        <v>1.1362343853366506</v>
      </c>
      <c r="V430" s="114">
        <f t="shared" si="169"/>
        <v>1.0634864719393604</v>
      </c>
      <c r="W430" s="114">
        <f t="shared" si="169"/>
        <v>0.98536523668008325</v>
      </c>
      <c r="X430" s="114">
        <f t="shared" si="169"/>
        <v>1.1039567721059569</v>
      </c>
      <c r="Y430" s="114">
        <f t="shared" si="169"/>
        <v>0.95674160131002139</v>
      </c>
      <c r="Z430" s="114">
        <f t="shared" si="169"/>
        <v>1.0150880429685269</v>
      </c>
      <c r="AA430" s="114">
        <f t="shared" si="169"/>
        <v>0.92621566953941814</v>
      </c>
      <c r="AB430" s="114">
        <f t="shared" si="169"/>
        <v>1.0182087377231501</v>
      </c>
      <c r="AC430" s="114">
        <f t="shared" si="169"/>
        <v>0.99712988843803363</v>
      </c>
      <c r="AD430" s="114">
        <f t="shared" si="169"/>
        <v>1.2028663494071308</v>
      </c>
      <c r="AE430" s="114">
        <f t="shared" si="169"/>
        <v>1.0269262088094568</v>
      </c>
      <c r="AF430" s="114">
        <f t="shared" si="169"/>
        <v>0.99860835710922013</v>
      </c>
      <c r="AG430" s="114">
        <f t="shared" si="169"/>
        <v>1.0738972104432427</v>
      </c>
      <c r="AH430" s="114">
        <f t="shared" si="169"/>
        <v>1.0417738810944253</v>
      </c>
      <c r="AI430" s="114">
        <f t="shared" si="169"/>
        <v>0.97497604896522416</v>
      </c>
      <c r="AJ430" s="114">
        <f t="shared" si="169"/>
        <v>1.1174520379337458</v>
      </c>
      <c r="AK430" s="114">
        <f t="shared" si="169"/>
        <v>0.96781337509692478</v>
      </c>
      <c r="AL430" s="114">
        <f t="shared" si="169"/>
        <v>1.0317216817730321</v>
      </c>
      <c r="AM430" s="114">
        <f t="shared" si="169"/>
        <v>1.0377993405101067</v>
      </c>
      <c r="AN430" s="114">
        <f t="shared" si="169"/>
        <v>1.0092102239769161</v>
      </c>
      <c r="AO430" s="114">
        <f t="shared" si="169"/>
        <v>1.0705578540412266</v>
      </c>
      <c r="AP430" s="114">
        <f t="shared" si="169"/>
        <v>1.0482902433934806</v>
      </c>
      <c r="AQ430" s="114">
        <f t="shared" si="169"/>
        <v>1.0757166763990282</v>
      </c>
      <c r="AR430" s="114">
        <f t="shared" si="169"/>
        <v>1.0570094365419143</v>
      </c>
      <c r="AS430" s="114">
        <f t="shared" si="169"/>
        <v>0.9993916502818686</v>
      </c>
      <c r="AT430" s="114">
        <f t="shared" si="169"/>
        <v>1.1537623945791742</v>
      </c>
      <c r="AU430" s="114">
        <f t="shared" si="169"/>
        <v>1.0310630825205687</v>
      </c>
      <c r="AV430" s="114">
        <f t="shared" si="169"/>
        <v>1.0911904199532427</v>
      </c>
      <c r="AW430" s="114">
        <f t="shared" si="169"/>
        <v>1.0155999866053491</v>
      </c>
      <c r="AX430" s="114">
        <f t="shared" si="169"/>
        <v>1.0653476265710999</v>
      </c>
      <c r="AY430" s="114">
        <f t="shared" si="169"/>
        <v>1.0466218687979876</v>
      </c>
      <c r="AZ430" s="114">
        <f t="shared" si="169"/>
        <v>1.0349361681063969</v>
      </c>
      <c r="BA430" s="114">
        <f t="shared" si="169"/>
        <v>1.047733827267624</v>
      </c>
      <c r="BB430" s="114">
        <f t="shared" si="169"/>
        <v>1.046790656995892</v>
      </c>
      <c r="BC430" s="114">
        <f t="shared" si="169"/>
        <v>1.0541345222224765</v>
      </c>
      <c r="BD430" s="114">
        <f t="shared" si="169"/>
        <v>1.0324025291319952</v>
      </c>
      <c r="BE430" s="114">
        <f t="shared" si="169"/>
        <v>0.99163821134356622</v>
      </c>
      <c r="BF430" s="114">
        <f t="shared" si="169"/>
        <v>1.0230358480929436</v>
      </c>
      <c r="BG430" s="114">
        <f t="shared" si="169"/>
        <v>1.0704335620365952</v>
      </c>
      <c r="BH430" s="114">
        <f t="shared" si="169"/>
        <v>1.0596258159051517</v>
      </c>
      <c r="BI430" s="114">
        <f t="shared" si="157"/>
        <v>1.0579999999505212</v>
      </c>
      <c r="BJ430" s="114">
        <f t="shared" si="147"/>
        <v>1.0529999999967936</v>
      </c>
    </row>
    <row r="431" spans="1:62" ht="15">
      <c r="A431" s="282" t="s">
        <v>300</v>
      </c>
      <c r="B431" s="282" t="s">
        <v>541</v>
      </c>
      <c r="C431" s="282" t="s">
        <v>639</v>
      </c>
      <c r="D431" s="282" t="s">
        <v>641</v>
      </c>
      <c r="E431" s="114">
        <f t="shared" si="140"/>
        <v>1</v>
      </c>
      <c r="F431" s="114">
        <f t="shared" si="140"/>
        <v>1</v>
      </c>
      <c r="G431" s="114">
        <f t="shared" si="140"/>
        <v>1</v>
      </c>
      <c r="H431" s="114">
        <f t="shared" si="140"/>
        <v>1</v>
      </c>
      <c r="I431" s="114">
        <f t="shared" ref="I431:BH431" si="170">1+I162/100</f>
        <v>1</v>
      </c>
      <c r="J431" s="114">
        <f t="shared" si="170"/>
        <v>1</v>
      </c>
      <c r="K431" s="114">
        <f t="shared" si="170"/>
        <v>1</v>
      </c>
      <c r="L431" s="114">
        <f t="shared" si="170"/>
        <v>1</v>
      </c>
      <c r="M431" s="114">
        <f t="shared" si="170"/>
        <v>1</v>
      </c>
      <c r="N431" s="114">
        <f t="shared" si="170"/>
        <v>1</v>
      </c>
      <c r="O431" s="114">
        <f t="shared" si="170"/>
        <v>1</v>
      </c>
      <c r="P431" s="114">
        <f t="shared" si="170"/>
        <v>1.0245399361227827</v>
      </c>
      <c r="Q431" s="114">
        <f t="shared" si="170"/>
        <v>1.0583832702652147</v>
      </c>
      <c r="R431" s="114">
        <f t="shared" si="170"/>
        <v>1.0414613837325986</v>
      </c>
      <c r="S431" s="114">
        <f t="shared" si="170"/>
        <v>1.1003640395970715</v>
      </c>
      <c r="T431" s="114">
        <f t="shared" si="170"/>
        <v>1.1956008086465146</v>
      </c>
      <c r="U431" s="114">
        <f t="shared" si="170"/>
        <v>1.1701708956480148</v>
      </c>
      <c r="V431" s="114">
        <f t="shared" si="170"/>
        <v>1.1218416980133392</v>
      </c>
      <c r="W431" s="114">
        <f t="shared" si="170"/>
        <v>1.1116115819061705</v>
      </c>
      <c r="X431" s="114">
        <f t="shared" si="170"/>
        <v>1.1049077316760947</v>
      </c>
      <c r="Y431" s="114">
        <f t="shared" si="170"/>
        <v>1.0704971121492006</v>
      </c>
      <c r="Z431" s="114">
        <f t="shared" si="170"/>
        <v>1.0331176207442656</v>
      </c>
      <c r="AA431" s="114">
        <f t="shared" si="170"/>
        <v>1.0228445230555319</v>
      </c>
      <c r="AB431" s="114">
        <f t="shared" si="170"/>
        <v>0.9938760988310763</v>
      </c>
      <c r="AC431" s="114">
        <f t="shared" si="170"/>
        <v>1.0094237093547966</v>
      </c>
      <c r="AD431" s="114">
        <f t="shared" si="170"/>
        <v>1.0258527966638222</v>
      </c>
      <c r="AE431" s="114">
        <f t="shared" si="170"/>
        <v>1.0388519000696472</v>
      </c>
      <c r="AF431" s="114">
        <f t="shared" si="170"/>
        <v>1.0411051445185944</v>
      </c>
      <c r="AG431" s="114">
        <f t="shared" si="170"/>
        <v>1.0841423629574012</v>
      </c>
      <c r="AH431" s="114">
        <f t="shared" si="170"/>
        <v>1.0817910558124</v>
      </c>
      <c r="AI431" s="114">
        <f t="shared" si="170"/>
        <v>1.062913909583117</v>
      </c>
      <c r="AJ431" s="114">
        <f t="shared" si="170"/>
        <v>1.0625649208213195</v>
      </c>
      <c r="AK431" s="114">
        <f t="shared" si="170"/>
        <v>1.0469093243062588</v>
      </c>
      <c r="AL431" s="114">
        <f t="shared" si="170"/>
        <v>1.0448074935883751</v>
      </c>
      <c r="AM431" s="114">
        <f t="shared" si="170"/>
        <v>1.056511047373605</v>
      </c>
      <c r="AN431" s="114">
        <f t="shared" si="170"/>
        <v>1.0634249318337496</v>
      </c>
      <c r="AO431" s="114">
        <f t="shared" si="170"/>
        <v>1.0377733576158332</v>
      </c>
      <c r="AP431" s="114">
        <f t="shared" si="170"/>
        <v>1.0525698014497531</v>
      </c>
      <c r="AQ431" s="114">
        <f t="shared" si="170"/>
        <v>1.05125601230536</v>
      </c>
      <c r="AR431" s="114">
        <f t="shared" si="170"/>
        <v>1.0471997488242206</v>
      </c>
      <c r="AS431" s="114">
        <f t="shared" si="170"/>
        <v>1.0677019391099778</v>
      </c>
      <c r="AT431" s="114">
        <f t="shared" si="170"/>
        <v>1.006083537354403</v>
      </c>
      <c r="AU431" s="114">
        <f t="shared" si="170"/>
        <v>1.0298281837622594</v>
      </c>
      <c r="AV431" s="114">
        <f t="shared" si="170"/>
        <v>1.0254376857255378</v>
      </c>
      <c r="AW431" s="114">
        <f t="shared" si="170"/>
        <v>1.0044341253076829</v>
      </c>
      <c r="AX431" s="114">
        <f t="shared" si="170"/>
        <v>1.0378365225854667</v>
      </c>
      <c r="AY431" s="114">
        <f t="shared" si="170"/>
        <v>1.0182871688381288</v>
      </c>
      <c r="AZ431" s="114">
        <f t="shared" si="170"/>
        <v>1.0398644870571983</v>
      </c>
      <c r="BA431" s="114">
        <f t="shared" si="170"/>
        <v>1.0334651273129842</v>
      </c>
      <c r="BB431" s="114">
        <f t="shared" si="170"/>
        <v>0.97537722278333794</v>
      </c>
      <c r="BC431" s="114">
        <f t="shared" si="170"/>
        <v>1.0354268321383184</v>
      </c>
      <c r="BD431" s="114">
        <f t="shared" si="170"/>
        <v>1.0132282748693084</v>
      </c>
      <c r="BE431" s="114">
        <f t="shared" si="170"/>
        <v>1.0271280732188788</v>
      </c>
      <c r="BF431" s="114">
        <f t="shared" si="170"/>
        <v>1.0461110625782593</v>
      </c>
      <c r="BG431" s="114">
        <f t="shared" si="170"/>
        <v>1.08114239585798</v>
      </c>
      <c r="BH431" s="114">
        <f t="shared" si="170"/>
        <v>1.0962164806447043</v>
      </c>
      <c r="BI431" s="114">
        <f t="shared" si="157"/>
        <v>1.0523058494709527</v>
      </c>
      <c r="BJ431" s="114">
        <f t="shared" si="147"/>
        <v>1.0642248931445086</v>
      </c>
    </row>
    <row r="432" spans="1:62" ht="15">
      <c r="A432" s="282" t="s">
        <v>301</v>
      </c>
      <c r="B432" s="282" t="s">
        <v>542</v>
      </c>
      <c r="C432" s="282" t="s">
        <v>639</v>
      </c>
      <c r="D432" s="282" t="s">
        <v>641</v>
      </c>
      <c r="E432" s="114">
        <f t="shared" si="140"/>
        <v>1</v>
      </c>
      <c r="F432" s="114">
        <f t="shared" si="140"/>
        <v>1.0047156108037967</v>
      </c>
      <c r="G432" s="114">
        <f t="shared" si="140"/>
        <v>1.0408687253043893</v>
      </c>
      <c r="H432" s="114">
        <f t="shared" si="140"/>
        <v>1.1334929492514147</v>
      </c>
      <c r="I432" s="114">
        <f t="shared" ref="I432:BH432" si="171">1+I163/100</f>
        <v>0.94105981160354946</v>
      </c>
      <c r="J432" s="114">
        <f t="shared" si="171"/>
        <v>1.1069264951017168</v>
      </c>
      <c r="K432" s="114">
        <f t="shared" si="171"/>
        <v>0.95148221295817792</v>
      </c>
      <c r="L432" s="114">
        <f t="shared" si="171"/>
        <v>0.94074741117363003</v>
      </c>
      <c r="M432" s="114">
        <f t="shared" si="171"/>
        <v>1.1205934018365369</v>
      </c>
      <c r="N432" s="114">
        <f t="shared" si="171"/>
        <v>1.0329174112061312</v>
      </c>
      <c r="O432" s="114">
        <f t="shared" si="171"/>
        <v>1.0497933059716766</v>
      </c>
      <c r="P432" s="114">
        <f t="shared" si="171"/>
        <v>1.0412996244451869</v>
      </c>
      <c r="Q432" s="114">
        <f t="shared" si="171"/>
        <v>1.0243584137286827</v>
      </c>
      <c r="R432" s="114">
        <f t="shared" si="171"/>
        <v>0.99031875281664494</v>
      </c>
      <c r="S432" s="114">
        <f t="shared" si="171"/>
        <v>1.0534237568949927</v>
      </c>
      <c r="T432" s="114">
        <f t="shared" si="171"/>
        <v>1.0415270918852788</v>
      </c>
      <c r="U432" s="114">
        <f t="shared" si="171"/>
        <v>1.060803962292862</v>
      </c>
      <c r="V432" s="114">
        <f t="shared" si="171"/>
        <v>1.059522866105719</v>
      </c>
      <c r="W432" s="114">
        <f t="shared" si="171"/>
        <v>1.0651781702314276</v>
      </c>
      <c r="X432" s="114">
        <f t="shared" si="171"/>
        <v>1.0520127748074097</v>
      </c>
      <c r="Y432" s="114">
        <f t="shared" si="171"/>
        <v>1.0793853808083074</v>
      </c>
      <c r="Z432" s="114">
        <f t="shared" si="171"/>
        <v>1.0635575459195852</v>
      </c>
      <c r="AA432" s="114">
        <f t="shared" si="171"/>
        <v>1.0560387642556641</v>
      </c>
      <c r="AB432" s="114">
        <f t="shared" si="171"/>
        <v>1.04391092679888</v>
      </c>
      <c r="AC432" s="114">
        <f t="shared" si="171"/>
        <v>1.0493272802618059</v>
      </c>
      <c r="AD432" s="114">
        <f t="shared" si="171"/>
        <v>1.0285100023868452</v>
      </c>
      <c r="AE432" s="114">
        <f t="shared" si="171"/>
        <v>0.98942651243017254</v>
      </c>
      <c r="AF432" s="114">
        <f t="shared" si="171"/>
        <v>0.95994368213935555</v>
      </c>
      <c r="AG432" s="114">
        <f t="shared" si="171"/>
        <v>0.88647560523182567</v>
      </c>
      <c r="AH432" s="114">
        <f t="shared" si="171"/>
        <v>1.0369529742267816</v>
      </c>
      <c r="AI432" s="114">
        <f t="shared" si="171"/>
        <v>1.0281693327329167</v>
      </c>
      <c r="AJ432" s="114">
        <f t="shared" si="171"/>
        <v>0.99349383091877064</v>
      </c>
      <c r="AK432" s="114">
        <f t="shared" si="171"/>
        <v>1.096609424527246</v>
      </c>
      <c r="AL432" s="114">
        <f t="shared" si="171"/>
        <v>1.0603941022688406</v>
      </c>
      <c r="AM432" s="114">
        <f t="shared" si="171"/>
        <v>1.0747795835837426</v>
      </c>
      <c r="AN432" s="114">
        <f t="shared" si="171"/>
        <v>1.0694805143679875</v>
      </c>
      <c r="AO432" s="114">
        <f t="shared" si="171"/>
        <v>1.0644271534745016</v>
      </c>
      <c r="AP432" s="114">
        <f t="shared" si="171"/>
        <v>1.0565158296317676</v>
      </c>
      <c r="AQ432" s="114">
        <f t="shared" si="171"/>
        <v>1.0586621315299205</v>
      </c>
      <c r="AR432" s="114">
        <f t="shared" si="171"/>
        <v>1.1094512998202581</v>
      </c>
      <c r="AS432" s="114">
        <f t="shared" si="171"/>
        <v>1.1374593055598987</v>
      </c>
      <c r="AT432" s="114">
        <f t="shared" si="171"/>
        <v>1.1134399706984988</v>
      </c>
      <c r="AU432" s="114">
        <f t="shared" si="171"/>
        <v>1.1202551343397715</v>
      </c>
      <c r="AV432" s="114">
        <f t="shared" si="171"/>
        <v>1.1384399689013811</v>
      </c>
      <c r="AW432" s="114">
        <f t="shared" si="171"/>
        <v>1.1356466161629424</v>
      </c>
      <c r="AX432" s="114">
        <f t="shared" si="171"/>
        <v>1.1356895002161007</v>
      </c>
      <c r="AY432" s="114">
        <f t="shared" si="171"/>
        <v>1.1307610137958102</v>
      </c>
      <c r="AZ432" s="114">
        <f t="shared" si="171"/>
        <v>1.1199143524004991</v>
      </c>
      <c r="BA432" s="114">
        <f t="shared" si="171"/>
        <v>1.1025530539301547</v>
      </c>
      <c r="BB432" s="114">
        <f t="shared" si="171"/>
        <v>1.1055000909617849</v>
      </c>
      <c r="BC432" s="114">
        <f t="shared" si="171"/>
        <v>1.0963443945214466</v>
      </c>
      <c r="BD432" s="114">
        <f t="shared" si="171"/>
        <v>1.0559148237819611</v>
      </c>
      <c r="BE432" s="114">
        <f t="shared" si="171"/>
        <v>1.0733267044715451</v>
      </c>
      <c r="BF432" s="114">
        <f t="shared" si="171"/>
        <v>1.0842600102485187</v>
      </c>
      <c r="BG432" s="114">
        <f t="shared" si="171"/>
        <v>1.0799124334352033</v>
      </c>
      <c r="BH432" s="114">
        <f t="shared" si="171"/>
        <v>1.0699251557410656</v>
      </c>
      <c r="BI432" s="114">
        <f t="shared" si="157"/>
        <v>1.0587198222637582</v>
      </c>
      <c r="BJ432" s="114">
        <f t="shared" si="147"/>
        <v>1.0636884052643458</v>
      </c>
    </row>
    <row r="433" spans="1:62" ht="15">
      <c r="A433" s="282" t="s">
        <v>1269</v>
      </c>
      <c r="B433" s="282" t="s">
        <v>543</v>
      </c>
      <c r="C433" s="282" t="s">
        <v>639</v>
      </c>
      <c r="D433" s="282" t="s">
        <v>641</v>
      </c>
      <c r="E433" s="114">
        <f t="shared" si="140"/>
        <v>1</v>
      </c>
      <c r="F433" s="114">
        <f t="shared" si="140"/>
        <v>1</v>
      </c>
      <c r="G433" s="114">
        <f t="shared" si="140"/>
        <v>1</v>
      </c>
      <c r="H433" s="114">
        <f t="shared" si="140"/>
        <v>1</v>
      </c>
      <c r="I433" s="114">
        <f t="shared" ref="I433:BH433" si="172">1+I164/100</f>
        <v>1</v>
      </c>
      <c r="J433" s="114">
        <f t="shared" si="172"/>
        <v>1</v>
      </c>
      <c r="K433" s="114">
        <f t="shared" si="172"/>
        <v>1.0677612293498409</v>
      </c>
      <c r="L433" s="114">
        <f t="shared" si="172"/>
        <v>1.0951207231835405</v>
      </c>
      <c r="M433" s="114">
        <f t="shared" si="172"/>
        <v>1.1240550406252987</v>
      </c>
      <c r="N433" s="114">
        <f t="shared" si="172"/>
        <v>1.1286115357162529</v>
      </c>
      <c r="O433" s="114">
        <f t="shared" si="172"/>
        <v>1.0947628057342571</v>
      </c>
      <c r="P433" s="114">
        <f t="shared" si="172"/>
        <v>1.0911471395076975</v>
      </c>
      <c r="Q433" s="114">
        <f t="shared" si="172"/>
        <v>1.1365732147440732</v>
      </c>
      <c r="R433" s="114">
        <f t="shared" si="172"/>
        <v>1.0678422960571761</v>
      </c>
      <c r="S433" s="114">
        <f t="shared" si="172"/>
        <v>1.0670400409916168</v>
      </c>
      <c r="T433" s="114">
        <f t="shared" si="172"/>
        <v>1.0055311755416365</v>
      </c>
      <c r="U433" s="114">
        <f t="shared" si="172"/>
        <v>1.1552464693551137</v>
      </c>
      <c r="V433" s="114">
        <f t="shared" si="172"/>
        <v>0.99252447633636753</v>
      </c>
      <c r="W433" s="114">
        <f t="shared" si="172"/>
        <v>0.93559952605011554</v>
      </c>
      <c r="X433" s="114">
        <f t="shared" si="172"/>
        <v>0.97068424840465295</v>
      </c>
      <c r="Y433" s="114">
        <f t="shared" si="172"/>
        <v>0.88328921141950356</v>
      </c>
      <c r="Z433" s="114">
        <f t="shared" si="172"/>
        <v>0.98685210257597877</v>
      </c>
      <c r="AA433" s="114">
        <f t="shared" si="172"/>
        <v>1.1573833737930825</v>
      </c>
      <c r="AB433" s="114">
        <f t="shared" si="172"/>
        <v>1.0497606561839308</v>
      </c>
      <c r="AC433" s="114">
        <f t="shared" si="172"/>
        <v>0.97910534065484645</v>
      </c>
      <c r="AD433" s="114">
        <f t="shared" si="172"/>
        <v>1.034137225962467</v>
      </c>
      <c r="AE433" s="114">
        <f t="shared" si="172"/>
        <v>0.96838238158729373</v>
      </c>
      <c r="AF433" s="114">
        <f t="shared" si="172"/>
        <v>1.0164712460149405</v>
      </c>
      <c r="AG433" s="114">
        <f t="shared" si="172"/>
        <v>0.99224291696539324</v>
      </c>
      <c r="AH433" s="114">
        <f t="shared" si="172"/>
        <v>1.0233906562131792</v>
      </c>
      <c r="AI433" s="114">
        <f t="shared" si="172"/>
        <v>1.129907695628326</v>
      </c>
      <c r="AJ433" s="114">
        <f t="shared" si="172"/>
        <v>0.98652965809643123</v>
      </c>
      <c r="AK433" s="114">
        <f t="shared" si="172"/>
        <v>1.0443145932761055</v>
      </c>
      <c r="AL433" s="114">
        <f t="shared" si="172"/>
        <v>1.0271197752552037</v>
      </c>
      <c r="AM433" s="114">
        <f t="shared" si="172"/>
        <v>1.0146412151288231</v>
      </c>
      <c r="AN433" s="114">
        <f t="shared" si="172"/>
        <v>1.0257154126822823</v>
      </c>
      <c r="AO433" s="114">
        <f t="shared" si="172"/>
        <v>1.0595027424395249</v>
      </c>
      <c r="AP433" s="114">
        <f t="shared" si="172"/>
        <v>1.0321761328912555</v>
      </c>
      <c r="AQ433" s="114">
        <f t="shared" si="172"/>
        <v>1.0663336535384442</v>
      </c>
      <c r="AR433" s="114">
        <f t="shared" si="172"/>
        <v>1.0436512065370913</v>
      </c>
      <c r="AS433" s="114">
        <f t="shared" si="172"/>
        <v>1.0426789222567618</v>
      </c>
      <c r="AT433" s="114">
        <f t="shared" si="172"/>
        <v>1.0224264901644913</v>
      </c>
      <c r="AU433" s="114">
        <f t="shared" si="172"/>
        <v>1.0339798912130704</v>
      </c>
      <c r="AV433" s="114">
        <f t="shared" si="172"/>
        <v>1.0277002369319383</v>
      </c>
      <c r="AW433" s="114">
        <f t="shared" si="172"/>
        <v>1.0799242550054551</v>
      </c>
      <c r="AX433" s="114">
        <f t="shared" si="172"/>
        <v>1.0454867321059618</v>
      </c>
      <c r="AY433" s="114">
        <f t="shared" si="172"/>
        <v>1.0547176721055589</v>
      </c>
      <c r="AZ433" s="114">
        <f t="shared" si="172"/>
        <v>1.0604060895926295</v>
      </c>
      <c r="BA433" s="114">
        <f t="shared" si="172"/>
        <v>1.0346390370855225</v>
      </c>
      <c r="BB433" s="114">
        <f t="shared" si="172"/>
        <v>1.0261596087107601</v>
      </c>
      <c r="BC433" s="114">
        <f t="shared" si="172"/>
        <v>1.0523586524085999</v>
      </c>
      <c r="BD433" s="114">
        <f t="shared" si="172"/>
        <v>0.99040184458358738</v>
      </c>
      <c r="BE433" s="114">
        <f t="shared" si="172"/>
        <v>1.0286476177878994</v>
      </c>
      <c r="BF433" s="114">
        <f t="shared" si="172"/>
        <v>1.0161029409100815</v>
      </c>
      <c r="BG433" s="114">
        <f t="shared" si="172"/>
        <v>1.0208996696795614</v>
      </c>
      <c r="BH433" s="114">
        <f t="shared" si="172"/>
        <v>1.0094436668281233</v>
      </c>
      <c r="BI433" s="114">
        <f t="shared" si="157"/>
        <v>1.069939670556177</v>
      </c>
      <c r="BJ433" s="114">
        <f t="shared" si="147"/>
        <v>1.0349676623481647</v>
      </c>
    </row>
    <row r="434" spans="1:62" ht="15">
      <c r="A434" s="282" t="s">
        <v>302</v>
      </c>
      <c r="B434" s="282" t="s">
        <v>544</v>
      </c>
      <c r="C434" s="282" t="s">
        <v>639</v>
      </c>
      <c r="D434" s="282" t="s">
        <v>641</v>
      </c>
      <c r="E434" s="114">
        <f t="shared" si="140"/>
        <v>1</v>
      </c>
      <c r="F434" s="114">
        <f t="shared" si="140"/>
        <v>1</v>
      </c>
      <c r="G434" s="114">
        <f t="shared" si="140"/>
        <v>1</v>
      </c>
      <c r="H434" s="114">
        <f t="shared" si="140"/>
        <v>1</v>
      </c>
      <c r="I434" s="114">
        <f t="shared" ref="I434:BI449" si="173">1+I165/100</f>
        <v>1</v>
      </c>
      <c r="J434" s="114">
        <f t="shared" si="173"/>
        <v>1</v>
      </c>
      <c r="K434" s="114">
        <f t="shared" si="173"/>
        <v>1</v>
      </c>
      <c r="L434" s="114">
        <f t="shared" si="173"/>
        <v>1</v>
      </c>
      <c r="M434" s="114">
        <f t="shared" si="173"/>
        <v>1</v>
      </c>
      <c r="N434" s="114">
        <f t="shared" si="173"/>
        <v>1</v>
      </c>
      <c r="O434" s="114">
        <f t="shared" si="173"/>
        <v>1</v>
      </c>
      <c r="P434" s="114">
        <f t="shared" si="173"/>
        <v>1</v>
      </c>
      <c r="Q434" s="114">
        <f t="shared" si="173"/>
        <v>1</v>
      </c>
      <c r="R434" s="114">
        <f t="shared" si="173"/>
        <v>1</v>
      </c>
      <c r="S434" s="114">
        <f t="shared" si="173"/>
        <v>1</v>
      </c>
      <c r="T434" s="114">
        <f t="shared" si="173"/>
        <v>1</v>
      </c>
      <c r="U434" s="114">
        <f t="shared" si="173"/>
        <v>1</v>
      </c>
      <c r="V434" s="114">
        <f t="shared" si="173"/>
        <v>1</v>
      </c>
      <c r="W434" s="114">
        <f t="shared" si="173"/>
        <v>1</v>
      </c>
      <c r="X434" s="114">
        <f t="shared" si="173"/>
        <v>1</v>
      </c>
      <c r="Y434" s="114">
        <f t="shared" si="173"/>
        <v>1</v>
      </c>
      <c r="Z434" s="114">
        <f t="shared" si="173"/>
        <v>1</v>
      </c>
      <c r="AA434" s="114">
        <f t="shared" si="173"/>
        <v>1</v>
      </c>
      <c r="AB434" s="114">
        <f t="shared" si="173"/>
        <v>1</v>
      </c>
      <c r="AC434" s="114">
        <f t="shared" si="173"/>
        <v>1</v>
      </c>
      <c r="AD434" s="114">
        <f t="shared" si="173"/>
        <v>1</v>
      </c>
      <c r="AE434" s="114">
        <f t="shared" si="173"/>
        <v>1</v>
      </c>
      <c r="AF434" s="114">
        <f t="shared" si="173"/>
        <v>1</v>
      </c>
      <c r="AG434" s="114">
        <f t="shared" si="173"/>
        <v>1</v>
      </c>
      <c r="AH434" s="114">
        <f t="shared" si="173"/>
        <v>1</v>
      </c>
      <c r="AI434" s="114">
        <f t="shared" si="173"/>
        <v>1</v>
      </c>
      <c r="AJ434" s="114">
        <f t="shared" si="173"/>
        <v>1</v>
      </c>
      <c r="AK434" s="114">
        <f t="shared" si="173"/>
        <v>1</v>
      </c>
      <c r="AL434" s="114">
        <f t="shared" si="173"/>
        <v>1</v>
      </c>
      <c r="AM434" s="114">
        <f t="shared" si="173"/>
        <v>1</v>
      </c>
      <c r="AN434" s="114">
        <f t="shared" si="173"/>
        <v>1</v>
      </c>
      <c r="AO434" s="114">
        <f t="shared" si="173"/>
        <v>1</v>
      </c>
      <c r="AP434" s="114">
        <f t="shared" si="173"/>
        <v>1</v>
      </c>
      <c r="AQ434" s="114">
        <f t="shared" si="173"/>
        <v>1.0490000298821036</v>
      </c>
      <c r="AR434" s="114">
        <f t="shared" si="173"/>
        <v>0.90600002471732188</v>
      </c>
      <c r="AS434" s="114">
        <f t="shared" si="173"/>
        <v>1.0309999741693487</v>
      </c>
      <c r="AT434" s="114">
        <f t="shared" si="173"/>
        <v>1.0109984151247209</v>
      </c>
      <c r="AU434" s="114">
        <f t="shared" si="173"/>
        <v>1.0190392790183957</v>
      </c>
      <c r="AV434" s="114">
        <f t="shared" si="173"/>
        <v>1.0248266447515528</v>
      </c>
      <c r="AW434" s="114">
        <f t="shared" si="173"/>
        <v>1.04426047375233</v>
      </c>
      <c r="AX434" s="114">
        <f t="shared" si="173"/>
        <v>1.0418060434072447</v>
      </c>
      <c r="AY434" s="114">
        <f t="shared" si="173"/>
        <v>1.0856642017013767</v>
      </c>
      <c r="AZ434" s="114">
        <f t="shared" si="173"/>
        <v>1.0681010075867352</v>
      </c>
      <c r="BA434" s="114">
        <f t="shared" si="173"/>
        <v>1.0722279625787461</v>
      </c>
      <c r="BB434" s="114">
        <f t="shared" si="173"/>
        <v>0.94204900577421269</v>
      </c>
      <c r="BC434" s="114">
        <f t="shared" si="173"/>
        <v>1.0273434386020708</v>
      </c>
      <c r="BD434" s="114">
        <f t="shared" si="173"/>
        <v>1.0322844686162371</v>
      </c>
      <c r="BE434" s="114">
        <f t="shared" si="173"/>
        <v>0.9727623332110763</v>
      </c>
      <c r="BF434" s="114">
        <f t="shared" si="173"/>
        <v>1.0354901705735942</v>
      </c>
      <c r="BG434" s="114">
        <f t="shared" si="173"/>
        <v>1.0178368274072784</v>
      </c>
      <c r="BH434" s="114">
        <f t="shared" si="173"/>
        <v>1.0339041520741896</v>
      </c>
      <c r="BI434" s="114">
        <f t="shared" si="173"/>
        <v>1.0294934151488802</v>
      </c>
      <c r="BJ434" s="114">
        <f t="shared" si="147"/>
        <v>1.0430000405578321</v>
      </c>
    </row>
    <row r="435" spans="1:62" ht="15">
      <c r="A435" s="282" t="s">
        <v>303</v>
      </c>
      <c r="B435" s="282" t="s">
        <v>545</v>
      </c>
      <c r="C435" s="282" t="s">
        <v>639</v>
      </c>
      <c r="D435" s="282" t="s">
        <v>641</v>
      </c>
      <c r="E435" s="114">
        <f t="shared" si="140"/>
        <v>1</v>
      </c>
      <c r="F435" s="114">
        <f t="shared" si="140"/>
        <v>1</v>
      </c>
      <c r="G435" s="114">
        <f t="shared" si="140"/>
        <v>1</v>
      </c>
      <c r="H435" s="114">
        <f t="shared" si="140"/>
        <v>1</v>
      </c>
      <c r="I435" s="114">
        <f t="shared" ref="I435:BH435" si="174">1+I166/100</f>
        <v>1</v>
      </c>
      <c r="J435" s="114">
        <f t="shared" si="174"/>
        <v>1</v>
      </c>
      <c r="K435" s="114">
        <f t="shared" si="174"/>
        <v>1</v>
      </c>
      <c r="L435" s="114">
        <f t="shared" si="174"/>
        <v>1</v>
      </c>
      <c r="M435" s="114">
        <f t="shared" si="174"/>
        <v>1</v>
      </c>
      <c r="N435" s="114">
        <f t="shared" si="174"/>
        <v>1</v>
      </c>
      <c r="O435" s="114">
        <f t="shared" si="174"/>
        <v>1</v>
      </c>
      <c r="P435" s="114">
        <f t="shared" si="174"/>
        <v>1</v>
      </c>
      <c r="Q435" s="114">
        <f t="shared" si="174"/>
        <v>1</v>
      </c>
      <c r="R435" s="114">
        <f t="shared" si="174"/>
        <v>1</v>
      </c>
      <c r="S435" s="114">
        <f t="shared" si="174"/>
        <v>1</v>
      </c>
      <c r="T435" s="114">
        <f t="shared" si="174"/>
        <v>1</v>
      </c>
      <c r="U435" s="114">
        <f t="shared" si="174"/>
        <v>1</v>
      </c>
      <c r="V435" s="114">
        <f t="shared" si="174"/>
        <v>1</v>
      </c>
      <c r="W435" s="114">
        <f t="shared" si="174"/>
        <v>1</v>
      </c>
      <c r="X435" s="114">
        <f t="shared" si="174"/>
        <v>1</v>
      </c>
      <c r="Y435" s="114">
        <f t="shared" si="174"/>
        <v>1</v>
      </c>
      <c r="Z435" s="114">
        <f t="shared" si="174"/>
        <v>1</v>
      </c>
      <c r="AA435" s="114">
        <f t="shared" si="174"/>
        <v>1.0834213611527892</v>
      </c>
      <c r="AB435" s="114">
        <f t="shared" si="174"/>
        <v>1.0583403795429673</v>
      </c>
      <c r="AC435" s="114">
        <f t="shared" si="174"/>
        <v>1.0593341945284311</v>
      </c>
      <c r="AD435" s="114">
        <f t="shared" si="174"/>
        <v>1.0571287226114199</v>
      </c>
      <c r="AE435" s="114">
        <f t="shared" si="174"/>
        <v>1.093749945126943</v>
      </c>
      <c r="AF435" s="114">
        <f t="shared" si="174"/>
        <v>1.0345864847127479</v>
      </c>
      <c r="AG435" s="114">
        <f t="shared" si="174"/>
        <v>1.0510797231192031</v>
      </c>
      <c r="AH435" s="114">
        <f t="shared" si="174"/>
        <v>1.0417819574347664</v>
      </c>
      <c r="AI435" s="114">
        <f t="shared" si="174"/>
        <v>0.96815539821974583</v>
      </c>
      <c r="AJ435" s="114">
        <f t="shared" si="174"/>
        <v>0.91306455268561715</v>
      </c>
      <c r="AK435" s="114">
        <f t="shared" si="174"/>
        <v>0.90743534295243866</v>
      </c>
      <c r="AL435" s="114">
        <f t="shared" si="174"/>
        <v>0.96831208450986983</v>
      </c>
      <c r="AM435" s="114">
        <f t="shared" si="174"/>
        <v>1.0213438269363717</v>
      </c>
      <c r="AN435" s="114">
        <f t="shared" si="174"/>
        <v>1.0637642688732711</v>
      </c>
      <c r="AO435" s="114">
        <f t="shared" si="174"/>
        <v>1.0223509384359342</v>
      </c>
      <c r="AP435" s="114">
        <f t="shared" si="174"/>
        <v>1.0389671358349013</v>
      </c>
      <c r="AQ435" s="114">
        <f t="shared" si="174"/>
        <v>1.0333993659986376</v>
      </c>
      <c r="AR435" s="114">
        <f t="shared" si="174"/>
        <v>1.0307036901039228</v>
      </c>
      <c r="AS435" s="114">
        <f t="shared" si="174"/>
        <v>1.0114606213683845</v>
      </c>
      <c r="AT435" s="114">
        <f t="shared" si="174"/>
        <v>1.0295271054370669</v>
      </c>
      <c r="AU435" s="114">
        <f t="shared" si="174"/>
        <v>1.0473297846536269</v>
      </c>
      <c r="AV435" s="114">
        <f t="shared" si="174"/>
        <v>1.0700463457450873</v>
      </c>
      <c r="AW435" s="114">
        <f t="shared" si="174"/>
        <v>1.1062540595991728</v>
      </c>
      <c r="AX435" s="114">
        <f t="shared" si="174"/>
        <v>1.0725366544049684</v>
      </c>
      <c r="AY435" s="114">
        <f t="shared" si="174"/>
        <v>1.0855623480942715</v>
      </c>
      <c r="AZ435" s="114">
        <f t="shared" si="174"/>
        <v>1.1024801635904329</v>
      </c>
      <c r="BA435" s="114">
        <f t="shared" si="174"/>
        <v>1.0890036794639215</v>
      </c>
      <c r="BB435" s="114">
        <f t="shared" si="174"/>
        <v>0.98731401059481227</v>
      </c>
      <c r="BC435" s="114">
        <f t="shared" si="174"/>
        <v>1.0636516168485748</v>
      </c>
      <c r="BD435" s="114">
        <f t="shared" si="174"/>
        <v>1.1729077758368898</v>
      </c>
      <c r="BE435" s="114">
        <f t="shared" si="174"/>
        <v>1.1231981984848376</v>
      </c>
      <c r="BF435" s="114">
        <f t="shared" si="174"/>
        <v>1.1164891618988633</v>
      </c>
      <c r="BG435" s="114">
        <f t="shared" si="174"/>
        <v>1.078852254815194</v>
      </c>
      <c r="BH435" s="114">
        <f t="shared" si="174"/>
        <v>1.0237983580688481</v>
      </c>
      <c r="BI435" s="114">
        <f t="shared" si="173"/>
        <v>1.0124320256286998</v>
      </c>
      <c r="BJ435" s="114">
        <f t="shared" si="147"/>
        <v>1.0588462457990151</v>
      </c>
    </row>
    <row r="436" spans="1:62" ht="15">
      <c r="A436" s="282" t="s">
        <v>304</v>
      </c>
      <c r="B436" s="282" t="s">
        <v>546</v>
      </c>
      <c r="C436" s="282" t="s">
        <v>639</v>
      </c>
      <c r="D436" s="282" t="s">
        <v>641</v>
      </c>
      <c r="E436" s="114">
        <f t="shared" si="140"/>
        <v>1</v>
      </c>
      <c r="F436" s="114">
        <f t="shared" si="140"/>
        <v>1</v>
      </c>
      <c r="G436" s="114">
        <f t="shared" si="140"/>
        <v>1</v>
      </c>
      <c r="H436" s="114">
        <f t="shared" si="140"/>
        <v>1</v>
      </c>
      <c r="I436" s="114">
        <f t="shared" ref="I436:BH436" si="175">1+I167/100</f>
        <v>1</v>
      </c>
      <c r="J436" s="114">
        <f t="shared" si="175"/>
        <v>1</v>
      </c>
      <c r="K436" s="114">
        <f t="shared" si="175"/>
        <v>1</v>
      </c>
      <c r="L436" s="114">
        <f t="shared" si="175"/>
        <v>1</v>
      </c>
      <c r="M436" s="114">
        <f t="shared" si="175"/>
        <v>1</v>
      </c>
      <c r="N436" s="114">
        <f t="shared" si="175"/>
        <v>1</v>
      </c>
      <c r="O436" s="114">
        <f t="shared" si="175"/>
        <v>1</v>
      </c>
      <c r="P436" s="114">
        <f t="shared" si="175"/>
        <v>1</v>
      </c>
      <c r="Q436" s="114">
        <f t="shared" si="175"/>
        <v>1</v>
      </c>
      <c r="R436" s="114">
        <f t="shared" si="175"/>
        <v>1</v>
      </c>
      <c r="S436" s="114">
        <f t="shared" si="175"/>
        <v>1</v>
      </c>
      <c r="T436" s="114">
        <f t="shared" si="175"/>
        <v>1</v>
      </c>
      <c r="U436" s="114">
        <f t="shared" si="175"/>
        <v>1</v>
      </c>
      <c r="V436" s="114">
        <f t="shared" si="175"/>
        <v>1</v>
      </c>
      <c r="W436" s="114">
        <f t="shared" si="175"/>
        <v>1</v>
      </c>
      <c r="X436" s="114">
        <f t="shared" si="175"/>
        <v>1</v>
      </c>
      <c r="Y436" s="114">
        <f t="shared" si="175"/>
        <v>1</v>
      </c>
      <c r="Z436" s="114">
        <f t="shared" si="175"/>
        <v>1</v>
      </c>
      <c r="AA436" s="114">
        <f t="shared" si="175"/>
        <v>1</v>
      </c>
      <c r="AB436" s="114">
        <f t="shared" si="175"/>
        <v>1</v>
      </c>
      <c r="AC436" s="114">
        <f t="shared" si="175"/>
        <v>1</v>
      </c>
      <c r="AD436" s="114">
        <f t="shared" si="175"/>
        <v>1</v>
      </c>
      <c r="AE436" s="114">
        <f t="shared" si="175"/>
        <v>1</v>
      </c>
      <c r="AF436" s="114">
        <f t="shared" si="175"/>
        <v>1</v>
      </c>
      <c r="AG436" s="114">
        <f t="shared" si="175"/>
        <v>1</v>
      </c>
      <c r="AH436" s="114">
        <f t="shared" si="175"/>
        <v>1</v>
      </c>
      <c r="AI436" s="114">
        <f t="shared" si="175"/>
        <v>1</v>
      </c>
      <c r="AJ436" s="114">
        <f t="shared" si="175"/>
        <v>1</v>
      </c>
      <c r="AK436" s="114">
        <f t="shared" si="175"/>
        <v>1</v>
      </c>
      <c r="AL436" s="114">
        <f t="shared" si="175"/>
        <v>1</v>
      </c>
      <c r="AM436" s="114">
        <f t="shared" si="175"/>
        <v>1</v>
      </c>
      <c r="AN436" s="114">
        <f t="shared" si="175"/>
        <v>1</v>
      </c>
      <c r="AO436" s="114">
        <f t="shared" si="175"/>
        <v>1</v>
      </c>
      <c r="AP436" s="114">
        <f t="shared" si="175"/>
        <v>1</v>
      </c>
      <c r="AQ436" s="114">
        <f t="shared" si="175"/>
        <v>1</v>
      </c>
      <c r="AR436" s="114">
        <f t="shared" si="175"/>
        <v>1</v>
      </c>
      <c r="AS436" s="114">
        <f t="shared" si="175"/>
        <v>1</v>
      </c>
      <c r="AT436" s="114">
        <f t="shared" si="175"/>
        <v>1</v>
      </c>
      <c r="AU436" s="114">
        <f t="shared" si="175"/>
        <v>1</v>
      </c>
      <c r="AV436" s="114">
        <f t="shared" si="175"/>
        <v>1.0040844111640572</v>
      </c>
      <c r="AW436" s="114">
        <f t="shared" si="175"/>
        <v>0.96881355932203395</v>
      </c>
      <c r="AX436" s="114">
        <f t="shared" si="175"/>
        <v>0.87333799860041972</v>
      </c>
      <c r="AY436" s="114">
        <f t="shared" si="175"/>
        <v>0.93108974358974361</v>
      </c>
      <c r="AZ436" s="114">
        <f t="shared" si="175"/>
        <v>0.93287435456110157</v>
      </c>
      <c r="BA436" s="114">
        <f t="shared" si="175"/>
        <v>0.88929889298892983</v>
      </c>
      <c r="BB436" s="114">
        <f t="shared" si="175"/>
        <v>0.82468879668049788</v>
      </c>
      <c r="BC436" s="114">
        <f t="shared" si="175"/>
        <v>1.0138364779874214</v>
      </c>
      <c r="BD436" s="114">
        <f t="shared" si="175"/>
        <v>0.92307692307692313</v>
      </c>
      <c r="BE436" s="114">
        <f t="shared" si="175"/>
        <v>1.0053763440860215</v>
      </c>
      <c r="BF436" s="114">
        <f t="shared" si="175"/>
        <v>1.0267379679144386</v>
      </c>
      <c r="BG436" s="114">
        <f t="shared" si="175"/>
        <v>1.03515625</v>
      </c>
      <c r="BH436" s="114">
        <f t="shared" si="175"/>
        <v>1.0377358490566038</v>
      </c>
      <c r="BI436" s="114">
        <f t="shared" si="173"/>
        <v>1.2860606060606061</v>
      </c>
      <c r="BJ436" s="114">
        <f t="shared" si="147"/>
        <v>1</v>
      </c>
    </row>
    <row r="437" spans="1:62" ht="15">
      <c r="A437" s="282" t="s">
        <v>305</v>
      </c>
      <c r="B437" s="282" t="s">
        <v>547</v>
      </c>
      <c r="C437" s="282" t="s">
        <v>639</v>
      </c>
      <c r="D437" s="282" t="s">
        <v>641</v>
      </c>
      <c r="E437" s="114">
        <f t="shared" si="140"/>
        <v>1</v>
      </c>
      <c r="F437" s="114">
        <f t="shared" si="140"/>
        <v>1</v>
      </c>
      <c r="G437" s="114">
        <f t="shared" si="140"/>
        <v>1</v>
      </c>
      <c r="H437" s="114">
        <f t="shared" si="140"/>
        <v>1</v>
      </c>
      <c r="I437" s="114">
        <f t="shared" ref="I437:BH437" si="176">1+I168/100</f>
        <v>1</v>
      </c>
      <c r="J437" s="114">
        <f t="shared" si="176"/>
        <v>1</v>
      </c>
      <c r="K437" s="114">
        <f t="shared" si="176"/>
        <v>1</v>
      </c>
      <c r="L437" s="114">
        <f t="shared" si="176"/>
        <v>1</v>
      </c>
      <c r="M437" s="114">
        <f t="shared" si="176"/>
        <v>1</v>
      </c>
      <c r="N437" s="114">
        <f t="shared" si="176"/>
        <v>1</v>
      </c>
      <c r="O437" s="114">
        <f t="shared" si="176"/>
        <v>1</v>
      </c>
      <c r="P437" s="114">
        <f t="shared" si="176"/>
        <v>1</v>
      </c>
      <c r="Q437" s="114">
        <f t="shared" si="176"/>
        <v>1</v>
      </c>
      <c r="R437" s="114">
        <f t="shared" si="176"/>
        <v>1</v>
      </c>
      <c r="S437" s="114">
        <f t="shared" si="176"/>
        <v>1</v>
      </c>
      <c r="T437" s="114">
        <f t="shared" si="176"/>
        <v>1</v>
      </c>
      <c r="U437" s="114">
        <f t="shared" si="176"/>
        <v>1</v>
      </c>
      <c r="V437" s="114">
        <f t="shared" si="176"/>
        <v>1</v>
      </c>
      <c r="W437" s="114">
        <f t="shared" si="176"/>
        <v>1</v>
      </c>
      <c r="X437" s="114">
        <f t="shared" si="176"/>
        <v>1</v>
      </c>
      <c r="Y437" s="114">
        <f t="shared" si="176"/>
        <v>1</v>
      </c>
      <c r="Z437" s="114">
        <f t="shared" si="176"/>
        <v>1.0500000294940854</v>
      </c>
      <c r="AA437" s="114">
        <f t="shared" si="176"/>
        <v>0.93100000560588247</v>
      </c>
      <c r="AB437" s="114">
        <f t="shared" si="176"/>
        <v>0.84299997961416839</v>
      </c>
      <c r="AC437" s="114">
        <f t="shared" si="176"/>
        <v>0.93500000120154003</v>
      </c>
      <c r="AD437" s="114">
        <f t="shared" si="176"/>
        <v>1.0099999672079452</v>
      </c>
      <c r="AE437" s="114">
        <f t="shared" si="176"/>
        <v>0.9770000397368992</v>
      </c>
      <c r="AF437" s="114">
        <f t="shared" si="176"/>
        <v>1.1470000042283151</v>
      </c>
      <c r="AG437" s="114">
        <f t="shared" si="176"/>
        <v>1.0819999517948049</v>
      </c>
      <c r="AH437" s="114">
        <f t="shared" si="176"/>
        <v>1.0650000455164463</v>
      </c>
      <c r="AI437" s="114">
        <f t="shared" si="176"/>
        <v>1.0099999283313446</v>
      </c>
      <c r="AJ437" s="114">
        <f t="shared" si="176"/>
        <v>1.048999991388879</v>
      </c>
      <c r="AK437" s="114">
        <f t="shared" si="176"/>
        <v>0.94768669410066697</v>
      </c>
      <c r="AL437" s="114">
        <f t="shared" si="176"/>
        <v>1.087671418244607</v>
      </c>
      <c r="AM437" s="114">
        <f t="shared" si="176"/>
        <v>1.0615886248064745</v>
      </c>
      <c r="AN437" s="114">
        <f t="shared" si="176"/>
        <v>1.0223731004537495</v>
      </c>
      <c r="AO437" s="114">
        <f t="shared" si="176"/>
        <v>1.268453219118008</v>
      </c>
      <c r="AP437" s="114">
        <f t="shared" si="176"/>
        <v>1.108420316404839</v>
      </c>
      <c r="AQ437" s="114">
        <f t="shared" si="176"/>
        <v>1.1185939398089713</v>
      </c>
      <c r="AR437" s="114">
        <f t="shared" si="176"/>
        <v>1.0782297402700409</v>
      </c>
      <c r="AS437" s="114">
        <f t="shared" si="176"/>
        <v>1.016785029847975</v>
      </c>
      <c r="AT437" s="114">
        <f t="shared" si="176"/>
        <v>1.1272096581816038</v>
      </c>
      <c r="AU437" s="114">
        <f t="shared" si="176"/>
        <v>1.0879405758127534</v>
      </c>
      <c r="AV437" s="114">
        <f t="shared" si="176"/>
        <v>1.0650060666771599</v>
      </c>
      <c r="AW437" s="114">
        <f t="shared" si="176"/>
        <v>1.0781118610813214</v>
      </c>
      <c r="AX437" s="114">
        <f t="shared" si="176"/>
        <v>1.0872066787720824</v>
      </c>
      <c r="AY437" s="114">
        <f t="shared" si="176"/>
        <v>1.098510554647083</v>
      </c>
      <c r="AZ437" s="114">
        <f t="shared" si="176"/>
        <v>1.0742606099055689</v>
      </c>
      <c r="BA437" s="114">
        <f t="shared" si="176"/>
        <v>1.0687620544687804</v>
      </c>
      <c r="BB437" s="114">
        <f t="shared" si="176"/>
        <v>1.0635197029435532</v>
      </c>
      <c r="BC437" s="114">
        <f t="shared" si="176"/>
        <v>1.0668722163231585</v>
      </c>
      <c r="BD437" s="114">
        <f t="shared" si="176"/>
        <v>1.0711760663190504</v>
      </c>
      <c r="BE437" s="114">
        <f t="shared" si="176"/>
        <v>1.0719818582579212</v>
      </c>
      <c r="BF437" s="114">
        <f t="shared" si="176"/>
        <v>1.0714168329950449</v>
      </c>
      <c r="BG437" s="114">
        <f t="shared" si="176"/>
        <v>1.0744406949211971</v>
      </c>
      <c r="BH437" s="114">
        <f t="shared" si="176"/>
        <v>1.0659398590645148</v>
      </c>
      <c r="BI437" s="114">
        <f t="shared" si="173"/>
        <v>1.0376294303923017</v>
      </c>
      <c r="BJ437" s="114">
        <f t="shared" si="147"/>
        <v>1.037106974241939</v>
      </c>
    </row>
    <row r="438" spans="1:62" ht="15">
      <c r="A438" s="282" t="s">
        <v>306</v>
      </c>
      <c r="B438" s="282" t="s">
        <v>548</v>
      </c>
      <c r="C438" s="282" t="s">
        <v>639</v>
      </c>
      <c r="D438" s="282" t="s">
        <v>641</v>
      </c>
      <c r="E438" s="114">
        <f t="shared" si="140"/>
        <v>1</v>
      </c>
      <c r="F438" s="114">
        <f t="shared" si="140"/>
        <v>1.1552991331670832</v>
      </c>
      <c r="G438" s="114">
        <f t="shared" si="140"/>
        <v>1.007266083772425</v>
      </c>
      <c r="H438" s="114">
        <f t="shared" si="140"/>
        <v>0.98016232425263017</v>
      </c>
      <c r="I438" s="114">
        <f t="shared" ref="I438:BH438" si="177">1+I169/100</f>
        <v>1.2769088635313064</v>
      </c>
      <c r="J438" s="114">
        <f t="shared" si="177"/>
        <v>1.161383305020331</v>
      </c>
      <c r="K438" s="114">
        <f t="shared" si="177"/>
        <v>1.002309619651429</v>
      </c>
      <c r="L438" s="114">
        <f t="shared" si="177"/>
        <v>1.0356713289669919</v>
      </c>
      <c r="M438" s="114">
        <f t="shared" si="177"/>
        <v>1.1019644262595263</v>
      </c>
      <c r="N438" s="114">
        <f t="shared" si="177"/>
        <v>1.0124853208829163</v>
      </c>
      <c r="O438" s="114">
        <f t="shared" si="177"/>
        <v>1.1198593115164777</v>
      </c>
      <c r="P438" s="114">
        <f t="shared" si="177"/>
        <v>1.018428864371536</v>
      </c>
      <c r="Q438" s="114">
        <f t="shared" si="177"/>
        <v>0.99267092131840517</v>
      </c>
      <c r="R438" s="114">
        <f t="shared" si="177"/>
        <v>0.95415243067072797</v>
      </c>
      <c r="S438" s="114">
        <f t="shared" si="177"/>
        <v>1.1216261105923109</v>
      </c>
      <c r="T438" s="114">
        <f t="shared" si="177"/>
        <v>0.9486562555292839</v>
      </c>
      <c r="U438" s="114">
        <f t="shared" si="177"/>
        <v>1.0854610493047356</v>
      </c>
      <c r="V438" s="114">
        <f t="shared" si="177"/>
        <v>0.98121406317108084</v>
      </c>
      <c r="W438" s="114">
        <f t="shared" si="177"/>
        <v>0.99495286167560759</v>
      </c>
      <c r="X438" s="114">
        <f t="shared" si="177"/>
        <v>1.0479003983690438</v>
      </c>
      <c r="Y438" s="114">
        <f t="shared" si="177"/>
        <v>1.033712102197476</v>
      </c>
      <c r="Z438" s="114">
        <f t="shared" si="177"/>
        <v>1.0345028841953456</v>
      </c>
      <c r="AA438" s="114">
        <f t="shared" si="177"/>
        <v>0.97660075877619401</v>
      </c>
      <c r="AB438" s="114">
        <f t="shared" si="177"/>
        <v>1.0373534202639356</v>
      </c>
      <c r="AC438" s="114">
        <f t="shared" si="177"/>
        <v>0.96773135548337264</v>
      </c>
      <c r="AD438" s="114">
        <f t="shared" si="177"/>
        <v>1.0299476050452034</v>
      </c>
      <c r="AE438" s="114">
        <f t="shared" si="177"/>
        <v>1.0571357935389896</v>
      </c>
      <c r="AF438" s="114">
        <f t="shared" si="177"/>
        <v>1.0190038415168308</v>
      </c>
      <c r="AG438" s="114">
        <f t="shared" si="177"/>
        <v>1.0172039797636578</v>
      </c>
      <c r="AH438" s="114">
        <f t="shared" si="177"/>
        <v>1.0477758542069158</v>
      </c>
      <c r="AI438" s="114">
        <f t="shared" si="177"/>
        <v>0.9822869546636166</v>
      </c>
      <c r="AJ438" s="114">
        <f t="shared" si="177"/>
        <v>1.0178808711621112</v>
      </c>
      <c r="AK438" s="114">
        <f t="shared" si="177"/>
        <v>1.0187412589492735</v>
      </c>
      <c r="AL438" s="114">
        <f t="shared" si="177"/>
        <v>1.0587363725103274</v>
      </c>
      <c r="AM438" s="114">
        <f t="shared" si="177"/>
        <v>0.96939267899582349</v>
      </c>
      <c r="AN438" s="114">
        <f t="shared" si="177"/>
        <v>1.0981980046004916</v>
      </c>
      <c r="AO438" s="114">
        <f t="shared" si="177"/>
        <v>1.0581882660237976</v>
      </c>
      <c r="AP438" s="114">
        <f t="shared" si="177"/>
        <v>0.95955303378298107</v>
      </c>
      <c r="AQ438" s="114">
        <f t="shared" si="177"/>
        <v>1.0277780491977309</v>
      </c>
      <c r="AR438" s="114">
        <f t="shared" si="177"/>
        <v>1.0771282541101876</v>
      </c>
      <c r="AS438" s="114">
        <f t="shared" si="177"/>
        <v>0.99569593743661844</v>
      </c>
      <c r="AT438" s="114">
        <f t="shared" si="177"/>
        <v>1.0200879692462925</v>
      </c>
      <c r="AU438" s="114">
        <f t="shared" si="177"/>
        <v>1.0066500415627597</v>
      </c>
      <c r="AV438" s="114">
        <f t="shared" si="177"/>
        <v>1.0597825334803408</v>
      </c>
      <c r="AW438" s="114">
        <f t="shared" si="177"/>
        <v>1.0574742354001254</v>
      </c>
      <c r="AX438" s="114">
        <f t="shared" si="177"/>
        <v>1.0896942231802176</v>
      </c>
      <c r="AY438" s="114">
        <f t="shared" si="177"/>
        <v>1.1886909933660623</v>
      </c>
      <c r="AZ438" s="114">
        <f t="shared" si="177"/>
        <v>1.0281783677236747</v>
      </c>
      <c r="BA438" s="114">
        <f t="shared" si="177"/>
        <v>1.0107996716687546</v>
      </c>
      <c r="BB438" s="114">
        <f t="shared" si="177"/>
        <v>0.98957918295888692</v>
      </c>
      <c r="BC438" s="114">
        <f t="shared" si="177"/>
        <v>1.0477369717489573</v>
      </c>
      <c r="BD438" s="114">
        <f t="shared" si="177"/>
        <v>1.0470406653145889</v>
      </c>
      <c r="BE438" s="114">
        <f t="shared" si="177"/>
        <v>1.0579507817187705</v>
      </c>
      <c r="BF438" s="114">
        <f t="shared" si="177"/>
        <v>1.0609025873236142</v>
      </c>
      <c r="BG438" s="114">
        <f t="shared" si="177"/>
        <v>1.0557954385588335</v>
      </c>
      <c r="BH438" s="114">
        <f t="shared" si="177"/>
        <v>1.0139999644340145</v>
      </c>
      <c r="BI438" s="114">
        <f t="shared" si="173"/>
        <v>1.0199999906234294</v>
      </c>
      <c r="BJ438" s="114">
        <f t="shared" si="147"/>
        <v>1.0350000000000001</v>
      </c>
    </row>
    <row r="439" spans="1:62" ht="15">
      <c r="A439" s="282" t="s">
        <v>307</v>
      </c>
      <c r="B439" s="282" t="s">
        <v>549</v>
      </c>
      <c r="C439" s="282" t="s">
        <v>639</v>
      </c>
      <c r="D439" s="282" t="s">
        <v>641</v>
      </c>
      <c r="E439" s="114">
        <f t="shared" si="140"/>
        <v>1</v>
      </c>
      <c r="F439" s="114">
        <f t="shared" si="140"/>
        <v>1</v>
      </c>
      <c r="G439" s="114">
        <f t="shared" si="140"/>
        <v>1</v>
      </c>
      <c r="H439" s="114">
        <f t="shared" si="140"/>
        <v>1</v>
      </c>
      <c r="I439" s="114">
        <f t="shared" ref="I439:BH439" si="178">1+I170/100</f>
        <v>1</v>
      </c>
      <c r="J439" s="114">
        <f t="shared" si="178"/>
        <v>1</v>
      </c>
      <c r="K439" s="114">
        <f t="shared" si="178"/>
        <v>1</v>
      </c>
      <c r="L439" s="114">
        <f t="shared" si="178"/>
        <v>1</v>
      </c>
      <c r="M439" s="114">
        <f t="shared" si="178"/>
        <v>1</v>
      </c>
      <c r="N439" s="114">
        <f t="shared" si="178"/>
        <v>1</v>
      </c>
      <c r="O439" s="114">
        <f t="shared" si="178"/>
        <v>1</v>
      </c>
      <c r="P439" s="114">
        <f t="shared" si="178"/>
        <v>1</v>
      </c>
      <c r="Q439" s="114">
        <f t="shared" si="178"/>
        <v>1</v>
      </c>
      <c r="R439" s="114">
        <f t="shared" si="178"/>
        <v>1</v>
      </c>
      <c r="S439" s="114">
        <f t="shared" si="178"/>
        <v>1</v>
      </c>
      <c r="T439" s="114">
        <f t="shared" si="178"/>
        <v>1</v>
      </c>
      <c r="U439" s="114">
        <f t="shared" si="178"/>
        <v>1</v>
      </c>
      <c r="V439" s="114">
        <f t="shared" si="178"/>
        <v>1.065476190528527</v>
      </c>
      <c r="W439" s="114">
        <f t="shared" si="178"/>
        <v>1.0383080608546431</v>
      </c>
      <c r="X439" s="114">
        <f t="shared" si="178"/>
        <v>1.0351652574725483</v>
      </c>
      <c r="Y439" s="114">
        <f t="shared" si="178"/>
        <v>0.89938741504420672</v>
      </c>
      <c r="Z439" s="114">
        <f t="shared" si="178"/>
        <v>1.058823529010039</v>
      </c>
      <c r="AA439" s="114">
        <f t="shared" si="178"/>
        <v>1.0549707592683144</v>
      </c>
      <c r="AB439" s="114">
        <f t="shared" si="178"/>
        <v>1.003837953106024</v>
      </c>
      <c r="AC439" s="114">
        <f t="shared" si="178"/>
        <v>1.046983857269923</v>
      </c>
      <c r="AD439" s="114">
        <f t="shared" si="178"/>
        <v>1.0695447546173857</v>
      </c>
      <c r="AE439" s="114">
        <f t="shared" si="178"/>
        <v>1.0974203332123134</v>
      </c>
      <c r="AF439" s="114">
        <f t="shared" si="178"/>
        <v>1.0889103982607555</v>
      </c>
      <c r="AG439" s="114">
        <f t="shared" si="178"/>
        <v>1.0679134674869166</v>
      </c>
      <c r="AH439" s="114">
        <f t="shared" si="178"/>
        <v>1.0446514861011507</v>
      </c>
      <c r="AI439" s="114">
        <f t="shared" si="178"/>
        <v>1.0718673677131356</v>
      </c>
      <c r="AJ439" s="114">
        <f t="shared" si="178"/>
        <v>1.0443544622851653</v>
      </c>
      <c r="AK439" s="114">
        <f t="shared" si="178"/>
        <v>1.0651269860385797</v>
      </c>
      <c r="AL439" s="114">
        <f t="shared" si="178"/>
        <v>1.0508206293591371</v>
      </c>
      <c r="AM439" s="114">
        <f t="shared" si="178"/>
        <v>1.0413614290948916</v>
      </c>
      <c r="AN439" s="114">
        <f t="shared" si="178"/>
        <v>1.0428773665968163</v>
      </c>
      <c r="AO439" s="114">
        <f t="shared" si="178"/>
        <v>1.0558784384074955</v>
      </c>
      <c r="AP439" s="114">
        <f t="shared" si="178"/>
        <v>1.0568747744531415</v>
      </c>
      <c r="AQ439" s="114">
        <f t="shared" si="178"/>
        <v>1.0607062811640722</v>
      </c>
      <c r="AR439" s="114">
        <f t="shared" si="178"/>
        <v>1.0261077952699453</v>
      </c>
      <c r="AS439" s="114">
        <f t="shared" si="178"/>
        <v>1.0902661409932299</v>
      </c>
      <c r="AT439" s="114">
        <f t="shared" si="178"/>
        <v>1.0257357028844816</v>
      </c>
      <c r="AU439" s="114">
        <f t="shared" si="178"/>
        <v>1.0211331329043134</v>
      </c>
      <c r="AV439" s="114">
        <f t="shared" si="178"/>
        <v>1.036568563976751</v>
      </c>
      <c r="AW439" s="114">
        <f t="shared" si="178"/>
        <v>1.0574576752651532</v>
      </c>
      <c r="AX439" s="114">
        <f t="shared" si="178"/>
        <v>1.0124138753805074</v>
      </c>
      <c r="AY439" s="114">
        <f t="shared" si="178"/>
        <v>1.0853825561401502</v>
      </c>
      <c r="AZ439" s="114">
        <f t="shared" si="178"/>
        <v>1.0572701614247435</v>
      </c>
      <c r="BA439" s="114">
        <f t="shared" si="178"/>
        <v>1.0538696257005078</v>
      </c>
      <c r="BB439" s="114">
        <f t="shared" si="178"/>
        <v>1.0331507698853539</v>
      </c>
      <c r="BC439" s="114">
        <f t="shared" si="178"/>
        <v>1.0437720323945265</v>
      </c>
      <c r="BD439" s="114">
        <f t="shared" si="178"/>
        <v>1.040775380736221</v>
      </c>
      <c r="BE439" s="114">
        <f t="shared" si="178"/>
        <v>1.0349611833757979</v>
      </c>
      <c r="BF439" s="114">
        <f t="shared" si="178"/>
        <v>1.0336040610303086</v>
      </c>
      <c r="BG439" s="114">
        <f t="shared" si="178"/>
        <v>1.0374457443095586</v>
      </c>
      <c r="BH439" s="114">
        <f t="shared" si="178"/>
        <v>1.0346866413387108</v>
      </c>
      <c r="BI439" s="114">
        <f t="shared" si="173"/>
        <v>1.0379999998981377</v>
      </c>
      <c r="BJ439" s="114">
        <f t="shared" si="147"/>
        <v>1.0379999999999998</v>
      </c>
    </row>
    <row r="440" spans="1:62" ht="15">
      <c r="A440" s="282" t="s">
        <v>308</v>
      </c>
      <c r="B440" s="282" t="s">
        <v>550</v>
      </c>
      <c r="C440" s="282" t="s">
        <v>639</v>
      </c>
      <c r="D440" s="282" t="s">
        <v>641</v>
      </c>
      <c r="E440" s="114">
        <f t="shared" si="140"/>
        <v>1</v>
      </c>
      <c r="F440" s="114">
        <f t="shared" si="140"/>
        <v>1.0763959785543926</v>
      </c>
      <c r="G440" s="114">
        <f t="shared" si="140"/>
        <v>1.0066836474301495</v>
      </c>
      <c r="H440" s="114">
        <f t="shared" si="140"/>
        <v>0.98608921482974121</v>
      </c>
      <c r="I440" s="114">
        <f t="shared" ref="I440:BH440" si="179">1+I171/100</f>
        <v>1.0266110326762889</v>
      </c>
      <c r="J440" s="114">
        <f t="shared" si="179"/>
        <v>1.1361649341995295</v>
      </c>
      <c r="K440" s="114">
        <f t="shared" si="179"/>
        <v>1.1324903632257584</v>
      </c>
      <c r="L440" s="114">
        <f t="shared" si="179"/>
        <v>1.0728154994349972</v>
      </c>
      <c r="M440" s="114">
        <f t="shared" si="179"/>
        <v>0.98076920831578629</v>
      </c>
      <c r="N440" s="114">
        <f t="shared" si="179"/>
        <v>1.0588235989268859</v>
      </c>
      <c r="O440" s="114">
        <f t="shared" si="179"/>
        <v>1.0047929797784461</v>
      </c>
      <c r="P440" s="114">
        <f t="shared" si="179"/>
        <v>1.1621856363265703</v>
      </c>
      <c r="Q440" s="114">
        <f t="shared" si="179"/>
        <v>1.0623134900845836</v>
      </c>
      <c r="R440" s="114">
        <f t="shared" si="179"/>
        <v>1.0230066157112137</v>
      </c>
      <c r="S440" s="114">
        <f t="shared" si="179"/>
        <v>1.07175963618384</v>
      </c>
      <c r="T440" s="114">
        <f t="shared" si="179"/>
        <v>1.0608682380989338</v>
      </c>
      <c r="U440" s="114">
        <f t="shared" si="179"/>
        <v>1.0499773124254812</v>
      </c>
      <c r="V440" s="114">
        <f t="shared" si="179"/>
        <v>1.0491803136857876</v>
      </c>
      <c r="W440" s="114">
        <f t="shared" si="179"/>
        <v>1.097450680272819</v>
      </c>
      <c r="X440" s="114">
        <f t="shared" si="179"/>
        <v>1.0439615374036668</v>
      </c>
      <c r="Y440" s="114">
        <f t="shared" si="179"/>
        <v>1.0040674641302034</v>
      </c>
      <c r="Z440" s="114">
        <f t="shared" si="179"/>
        <v>0.94709880781410039</v>
      </c>
      <c r="AA440" s="114">
        <f t="shared" si="179"/>
        <v>1.0250345381365056</v>
      </c>
      <c r="AB440" s="114">
        <f t="shared" si="179"/>
        <v>1.0371870905106804</v>
      </c>
      <c r="AC440" s="114">
        <f t="shared" si="179"/>
        <v>1.053603040939681</v>
      </c>
      <c r="AD440" s="114">
        <f t="shared" si="179"/>
        <v>1.0457098230190145</v>
      </c>
      <c r="AE440" s="114">
        <f t="shared" si="179"/>
        <v>0.99785197482126664</v>
      </c>
      <c r="AF440" s="114">
        <f t="shared" si="179"/>
        <v>1.0162523918235549</v>
      </c>
      <c r="AG440" s="114">
        <f t="shared" si="179"/>
        <v>1.0317729127834852</v>
      </c>
      <c r="AH440" s="114">
        <f t="shared" si="179"/>
        <v>1.0134468970692692</v>
      </c>
      <c r="AI440" s="114">
        <f t="shared" si="179"/>
        <v>1.056922944937575</v>
      </c>
      <c r="AJ440" s="114">
        <f t="shared" si="179"/>
        <v>1.0873023182861414</v>
      </c>
      <c r="AK440" s="114">
        <f t="shared" si="179"/>
        <v>0.92667021864676813</v>
      </c>
      <c r="AL440" s="114">
        <f t="shared" si="179"/>
        <v>1.0969184026780663</v>
      </c>
      <c r="AM440" s="114">
        <f t="shared" si="179"/>
        <v>0.89759818266106484</v>
      </c>
      <c r="AN440" s="114">
        <f t="shared" si="179"/>
        <v>1.1672881759200151</v>
      </c>
      <c r="AO440" s="114">
        <f t="shared" si="179"/>
        <v>1.0731668151119225</v>
      </c>
      <c r="AP440" s="114">
        <f t="shared" si="179"/>
        <v>1.0379241909896266</v>
      </c>
      <c r="AQ440" s="114">
        <f t="shared" si="179"/>
        <v>1.0389525362963714</v>
      </c>
      <c r="AR440" s="114">
        <f t="shared" si="179"/>
        <v>1.0304227809133999</v>
      </c>
      <c r="AS440" s="114">
        <f t="shared" si="179"/>
        <v>1.015760778373467</v>
      </c>
      <c r="AT440" s="114">
        <f t="shared" si="179"/>
        <v>0.95025036153505571</v>
      </c>
      <c r="AU440" s="114">
        <f t="shared" si="179"/>
        <v>1.0170000001363075</v>
      </c>
      <c r="AV440" s="114">
        <f t="shared" si="179"/>
        <v>1.0570563943747162</v>
      </c>
      <c r="AW440" s="114">
        <f t="shared" si="179"/>
        <v>1.0542049769366055</v>
      </c>
      <c r="AX440" s="114">
        <f t="shared" si="179"/>
        <v>1.0326872582757529</v>
      </c>
      <c r="AY440" s="114">
        <f t="shared" si="179"/>
        <v>1.046999999920261</v>
      </c>
      <c r="AZ440" s="114">
        <f t="shared" si="179"/>
        <v>1.0960000000260819</v>
      </c>
      <c r="BA440" s="114">
        <f t="shared" si="179"/>
        <v>1.0763973677410392</v>
      </c>
      <c r="BB440" s="114">
        <f t="shared" si="179"/>
        <v>1.0832811027624576</v>
      </c>
      <c r="BC440" s="114">
        <f t="shared" si="179"/>
        <v>1.0687406563500952</v>
      </c>
      <c r="BD440" s="114">
        <f t="shared" si="179"/>
        <v>1.0485405510898322</v>
      </c>
      <c r="BE440" s="114">
        <f t="shared" si="179"/>
        <v>1.0188579950731866</v>
      </c>
      <c r="BF440" s="114">
        <f t="shared" si="179"/>
        <v>1.051999999983555</v>
      </c>
      <c r="BG440" s="114">
        <f t="shared" si="179"/>
        <v>1.0570000000377209</v>
      </c>
      <c r="BH440" s="114">
        <f t="shared" si="179"/>
        <v>1.0279999999900333</v>
      </c>
      <c r="BI440" s="114">
        <f t="shared" si="173"/>
        <v>1.0248404062641867</v>
      </c>
      <c r="BJ440" s="114">
        <f t="shared" si="147"/>
        <v>1.0400003051653042</v>
      </c>
    </row>
    <row r="441" spans="1:62" ht="15">
      <c r="A441" s="282" t="s">
        <v>309</v>
      </c>
      <c r="B441" s="282" t="s">
        <v>551</v>
      </c>
      <c r="C441" s="282" t="s">
        <v>639</v>
      </c>
      <c r="D441" s="282" t="s">
        <v>641</v>
      </c>
      <c r="E441" s="114">
        <f t="shared" si="140"/>
        <v>1</v>
      </c>
      <c r="F441" s="114">
        <f t="shared" si="140"/>
        <v>1.0759799399912489</v>
      </c>
      <c r="G441" s="114">
        <f t="shared" si="140"/>
        <v>1.0642102960930588</v>
      </c>
      <c r="H441" s="114">
        <f t="shared" si="140"/>
        <v>1.0733880352692269</v>
      </c>
      <c r="I441" s="114">
        <f t="shared" ref="I441:BH441" si="180">1+I172/100</f>
        <v>1.0535896290939331</v>
      </c>
      <c r="J441" s="114">
        <f t="shared" si="180"/>
        <v>1.0768486347477304</v>
      </c>
      <c r="K441" s="114">
        <f t="shared" si="180"/>
        <v>1.078167110262783</v>
      </c>
      <c r="L441" s="114">
        <f t="shared" si="180"/>
        <v>1.0385714649229369</v>
      </c>
      <c r="M441" s="114">
        <f t="shared" si="180"/>
        <v>1.0797799464152411</v>
      </c>
      <c r="N441" s="114">
        <f t="shared" si="180"/>
        <v>1.0488853365261406</v>
      </c>
      <c r="O441" s="114">
        <f t="shared" si="180"/>
        <v>1.0598653862992793</v>
      </c>
      <c r="P441" s="114">
        <f t="shared" si="180"/>
        <v>1.1003466057993063</v>
      </c>
      <c r="Q441" s="114">
        <f t="shared" si="180"/>
        <v>1.0938844499078049</v>
      </c>
      <c r="R441" s="114">
        <f t="shared" si="180"/>
        <v>1.117010816125861</v>
      </c>
      <c r="S441" s="114">
        <f t="shared" si="180"/>
        <v>1.08318661971831</v>
      </c>
      <c r="T441" s="114">
        <f t="shared" si="180"/>
        <v>1.0080106809078773</v>
      </c>
      <c r="U441" s="114">
        <f t="shared" si="180"/>
        <v>1.1156348977828943</v>
      </c>
      <c r="V441" s="114">
        <f t="shared" si="180"/>
        <v>1.0775305838021987</v>
      </c>
      <c r="W441" s="114">
        <f t="shared" si="180"/>
        <v>1.0665389221556936</v>
      </c>
      <c r="X441" s="114">
        <f t="shared" si="180"/>
        <v>1.0934909993137274</v>
      </c>
      <c r="Y441" s="114">
        <f t="shared" si="180"/>
        <v>1.0744182678381786</v>
      </c>
      <c r="Z441" s="114">
        <f t="shared" si="180"/>
        <v>1.06942104198962</v>
      </c>
      <c r="AA441" s="114">
        <f t="shared" si="180"/>
        <v>1.0594315245478028</v>
      </c>
      <c r="AB441" s="114">
        <f t="shared" si="180"/>
        <v>1.062522308149914</v>
      </c>
      <c r="AC441" s="114">
        <f t="shared" si="180"/>
        <v>1.0776179012000078</v>
      </c>
      <c r="AD441" s="114">
        <f t="shared" si="180"/>
        <v>0.98974749748882762</v>
      </c>
      <c r="AE441" s="114">
        <f t="shared" si="180"/>
        <v>1.0124059492563424</v>
      </c>
      <c r="AF441" s="114">
        <f t="shared" si="180"/>
        <v>1.0519193211082125</v>
      </c>
      <c r="AG441" s="114">
        <f t="shared" si="180"/>
        <v>1.0993771967688233</v>
      </c>
      <c r="AH441" s="114">
        <f t="shared" si="180"/>
        <v>1.0905960086602386</v>
      </c>
      <c r="AI441" s="114">
        <f t="shared" si="180"/>
        <v>1.0900852713975688</v>
      </c>
      <c r="AJ441" s="114">
        <f t="shared" si="180"/>
        <v>1.0954546741274049</v>
      </c>
      <c r="AK441" s="114">
        <f t="shared" si="180"/>
        <v>1.0888511796576883</v>
      </c>
      <c r="AL441" s="114">
        <f t="shared" si="180"/>
        <v>1.0989494335801513</v>
      </c>
      <c r="AM441" s="114">
        <f t="shared" si="180"/>
        <v>1.0921204180943904</v>
      </c>
      <c r="AN441" s="114">
        <f t="shared" si="180"/>
        <v>1.0982908518057111</v>
      </c>
      <c r="AO441" s="114">
        <f t="shared" si="180"/>
        <v>1.1000270067516877</v>
      </c>
      <c r="AP441" s="114">
        <f t="shared" si="180"/>
        <v>1.0732274185452728</v>
      </c>
      <c r="AQ441" s="114">
        <f t="shared" si="180"/>
        <v>0.92640584808402004</v>
      </c>
      <c r="AR441" s="114">
        <f t="shared" si="180"/>
        <v>1.0613761201073326</v>
      </c>
      <c r="AS441" s="114">
        <f t="shared" si="180"/>
        <v>1.0885886817425108</v>
      </c>
      <c r="AT441" s="114">
        <f t="shared" si="180"/>
        <v>1.0051767531516469</v>
      </c>
      <c r="AU441" s="114">
        <f t="shared" si="180"/>
        <v>1.0539098831529179</v>
      </c>
      <c r="AV441" s="114">
        <f t="shared" si="180"/>
        <v>1.0578849928090706</v>
      </c>
      <c r="AW441" s="114">
        <f t="shared" si="180"/>
        <v>1.0678343773628363</v>
      </c>
      <c r="AX441" s="114">
        <f t="shared" si="180"/>
        <v>1.0533213913924246</v>
      </c>
      <c r="AY441" s="114">
        <f t="shared" si="180"/>
        <v>1.0558484706886586</v>
      </c>
      <c r="AZ441" s="114">
        <f t="shared" si="180"/>
        <v>1.0629878592735085</v>
      </c>
      <c r="BA441" s="114">
        <f t="shared" si="180"/>
        <v>1.0483176989511322</v>
      </c>
      <c r="BB441" s="114">
        <f t="shared" si="180"/>
        <v>0.9848647127344361</v>
      </c>
      <c r="BC441" s="114">
        <f t="shared" si="180"/>
        <v>1.0742484739277811</v>
      </c>
      <c r="BD441" s="114">
        <f t="shared" si="180"/>
        <v>1.052939128402282</v>
      </c>
      <c r="BE441" s="114">
        <f t="shared" si="180"/>
        <v>1.0547345419229524</v>
      </c>
      <c r="BF441" s="114">
        <f t="shared" si="180"/>
        <v>1.0469372252019979</v>
      </c>
      <c r="BG441" s="114">
        <f t="shared" si="180"/>
        <v>1.0600672194999372</v>
      </c>
      <c r="BH441" s="114">
        <f t="shared" si="180"/>
        <v>1.0502800634896177</v>
      </c>
      <c r="BI441" s="114">
        <f t="shared" si="173"/>
        <v>1.0421985131964395</v>
      </c>
      <c r="BJ441" s="114">
        <f t="shared" si="147"/>
        <v>1.0590176922237051</v>
      </c>
    </row>
    <row r="442" spans="1:62" ht="15">
      <c r="A442" s="282" t="s">
        <v>310</v>
      </c>
      <c r="B442" s="282" t="s">
        <v>552</v>
      </c>
      <c r="C442" s="282" t="s">
        <v>639</v>
      </c>
      <c r="D442" s="282" t="s">
        <v>641</v>
      </c>
      <c r="E442" s="114">
        <f t="shared" si="140"/>
        <v>1</v>
      </c>
      <c r="F442" s="114">
        <f t="shared" si="140"/>
        <v>1.0238129290007183</v>
      </c>
      <c r="G442" s="114">
        <f t="shared" si="140"/>
        <v>1.0619484277362907</v>
      </c>
      <c r="H442" s="114">
        <f t="shared" si="140"/>
        <v>1.0447280658054496</v>
      </c>
      <c r="I442" s="114">
        <f t="shared" ref="I442:BH442" si="181">1+I173/100</f>
        <v>1.0588762767436954</v>
      </c>
      <c r="J442" s="114">
        <f t="shared" si="181"/>
        <v>1.0642211362636655</v>
      </c>
      <c r="K442" s="114">
        <f t="shared" si="181"/>
        <v>1.0651105551334092</v>
      </c>
      <c r="L442" s="114">
        <f t="shared" si="181"/>
        <v>1.0254423686742862</v>
      </c>
      <c r="M442" s="114">
        <f t="shared" si="181"/>
        <v>1.0484671612434386</v>
      </c>
      <c r="N442" s="114">
        <f t="shared" si="181"/>
        <v>1.0330984647305237</v>
      </c>
      <c r="O442" s="114">
        <f t="shared" si="181"/>
        <v>1.0321294908456506</v>
      </c>
      <c r="P442" s="114">
        <f t="shared" si="181"/>
        <v>1.0337690068486078</v>
      </c>
      <c r="Q442" s="114">
        <f t="shared" si="181"/>
        <v>1.052799566816043</v>
      </c>
      <c r="R442" s="114">
        <f t="shared" si="181"/>
        <v>1.0577324731400561</v>
      </c>
      <c r="S442" s="114">
        <f t="shared" si="181"/>
        <v>0.99908217220063344</v>
      </c>
      <c r="T442" s="114">
        <f t="shared" si="181"/>
        <v>1.0001564764541058</v>
      </c>
      <c r="U442" s="114">
        <f t="shared" si="181"/>
        <v>1.0536767224918897</v>
      </c>
      <c r="V442" s="114">
        <f t="shared" si="181"/>
        <v>1.0448665510854038</v>
      </c>
      <c r="W442" s="114">
        <f t="shared" si="181"/>
        <v>1.0539029325893303</v>
      </c>
      <c r="X442" s="114">
        <f t="shared" si="181"/>
        <v>1.0324069671463254</v>
      </c>
      <c r="Y442" s="114">
        <f t="shared" si="181"/>
        <v>1.0001060630108651</v>
      </c>
      <c r="Z442" s="114">
        <f t="shared" si="181"/>
        <v>1.0269144116333717</v>
      </c>
      <c r="AA442" s="114">
        <f t="shared" si="181"/>
        <v>0.97948554671101662</v>
      </c>
      <c r="AB442" s="114">
        <f t="shared" si="181"/>
        <v>1.0441488366396823</v>
      </c>
      <c r="AC442" s="114">
        <f t="shared" si="181"/>
        <v>1.0711672262884147</v>
      </c>
      <c r="AD442" s="114">
        <f t="shared" si="181"/>
        <v>1.0428743451621945</v>
      </c>
      <c r="AE442" s="114">
        <f t="shared" si="181"/>
        <v>1.0337265335418575</v>
      </c>
      <c r="AF442" s="114">
        <f t="shared" si="181"/>
        <v>1.035269946306314</v>
      </c>
      <c r="AG442" s="114">
        <f t="shared" si="181"/>
        <v>1.0422717467754397</v>
      </c>
      <c r="AH442" s="114">
        <f t="shared" si="181"/>
        <v>1.0353901184099878</v>
      </c>
      <c r="AI442" s="114">
        <f t="shared" si="181"/>
        <v>1.0173831505607098</v>
      </c>
      <c r="AJ442" s="114">
        <f t="shared" si="181"/>
        <v>0.99718273175206606</v>
      </c>
      <c r="AK442" s="114">
        <f t="shared" si="181"/>
        <v>1.032902691694473</v>
      </c>
      <c r="AL442" s="114">
        <f t="shared" si="181"/>
        <v>1.027372108923327</v>
      </c>
      <c r="AM442" s="114">
        <f t="shared" si="181"/>
        <v>1.040803550753538</v>
      </c>
      <c r="AN442" s="114">
        <f t="shared" si="181"/>
        <v>1.0271555304152555</v>
      </c>
      <c r="AO442" s="114">
        <f t="shared" si="181"/>
        <v>1.03584220108041</v>
      </c>
      <c r="AP442" s="114">
        <f t="shared" si="181"/>
        <v>1.0446741128955339</v>
      </c>
      <c r="AQ442" s="114">
        <f t="shared" si="181"/>
        <v>1.0439593235822515</v>
      </c>
      <c r="AR442" s="114">
        <f t="shared" si="181"/>
        <v>1.0472979099903164</v>
      </c>
      <c r="AS442" s="114">
        <f t="shared" si="181"/>
        <v>1.0419709157022001</v>
      </c>
      <c r="AT442" s="114">
        <f t="shared" si="181"/>
        <v>1.0105408239465565</v>
      </c>
      <c r="AU442" s="114">
        <f t="shared" si="181"/>
        <v>1.0190261426817084</v>
      </c>
      <c r="AV442" s="114">
        <f t="shared" si="181"/>
        <v>1.0270933824110713</v>
      </c>
      <c r="AW442" s="114">
        <f t="shared" si="181"/>
        <v>1.0371778030053822</v>
      </c>
      <c r="AX442" s="114">
        <f t="shared" si="181"/>
        <v>1.0333084183467904</v>
      </c>
      <c r="AY442" s="114">
        <f t="shared" si="181"/>
        <v>1.0266350709803624</v>
      </c>
      <c r="AZ442" s="114">
        <f t="shared" si="181"/>
        <v>1.0180612883751401</v>
      </c>
      <c r="BA442" s="114">
        <f t="shared" si="181"/>
        <v>0.99832889248677437</v>
      </c>
      <c r="BB442" s="114">
        <f t="shared" si="181"/>
        <v>0.97206656364589239</v>
      </c>
      <c r="BC442" s="114">
        <f t="shared" si="181"/>
        <v>1.0258364753420761</v>
      </c>
      <c r="BD442" s="114">
        <f t="shared" si="181"/>
        <v>1.0174955128268532</v>
      </c>
      <c r="BE442" s="114">
        <f t="shared" si="181"/>
        <v>1.0217451094526027</v>
      </c>
      <c r="BF442" s="114">
        <f t="shared" si="181"/>
        <v>1.017543865672097</v>
      </c>
      <c r="BG442" s="114">
        <f t="shared" si="181"/>
        <v>1.025975427064814</v>
      </c>
      <c r="BH442" s="114">
        <f t="shared" si="181"/>
        <v>1.0267703675293656</v>
      </c>
      <c r="BI442" s="114">
        <f t="shared" si="173"/>
        <v>1.0147833494193781</v>
      </c>
      <c r="BJ442" s="114">
        <f t="shared" si="147"/>
        <v>1.0234880638573436</v>
      </c>
    </row>
    <row r="443" spans="1:62" ht="15">
      <c r="A443" s="282" t="s">
        <v>311</v>
      </c>
      <c r="B443" s="282" t="s">
        <v>553</v>
      </c>
      <c r="C443" s="282" t="s">
        <v>639</v>
      </c>
      <c r="D443" s="282" t="s">
        <v>641</v>
      </c>
      <c r="E443" s="114">
        <f t="shared" si="140"/>
        <v>1</v>
      </c>
      <c r="F443" s="114">
        <f t="shared" si="140"/>
        <v>1</v>
      </c>
      <c r="G443" s="114">
        <f t="shared" si="140"/>
        <v>1</v>
      </c>
      <c r="H443" s="114">
        <f t="shared" si="140"/>
        <v>1</v>
      </c>
      <c r="I443" s="114">
        <f t="shared" ref="I443:BH443" si="182">1+I174/100</f>
        <v>1</v>
      </c>
      <c r="J443" s="114">
        <f t="shared" si="182"/>
        <v>1</v>
      </c>
      <c r="K443" s="114">
        <f t="shared" si="182"/>
        <v>1</v>
      </c>
      <c r="L443" s="114">
        <f t="shared" si="182"/>
        <v>1</v>
      </c>
      <c r="M443" s="114">
        <f t="shared" si="182"/>
        <v>1</v>
      </c>
      <c r="N443" s="114">
        <f t="shared" si="182"/>
        <v>1</v>
      </c>
      <c r="O443" s="114">
        <f t="shared" si="182"/>
        <v>1</v>
      </c>
      <c r="P443" s="114">
        <f t="shared" si="182"/>
        <v>1</v>
      </c>
      <c r="Q443" s="114">
        <f t="shared" si="182"/>
        <v>1</v>
      </c>
      <c r="R443" s="114">
        <f t="shared" si="182"/>
        <v>1</v>
      </c>
      <c r="S443" s="114">
        <f t="shared" si="182"/>
        <v>1</v>
      </c>
      <c r="T443" s="114">
        <f t="shared" si="182"/>
        <v>1</v>
      </c>
      <c r="U443" s="114">
        <f t="shared" si="182"/>
        <v>1</v>
      </c>
      <c r="V443" s="114">
        <f t="shared" si="182"/>
        <v>1</v>
      </c>
      <c r="W443" s="114">
        <f t="shared" si="182"/>
        <v>1</v>
      </c>
      <c r="X443" s="114">
        <f t="shared" si="182"/>
        <v>1</v>
      </c>
      <c r="Y443" s="114">
        <f t="shared" si="182"/>
        <v>1</v>
      </c>
      <c r="Z443" s="114">
        <f t="shared" si="182"/>
        <v>1.0097144986590718</v>
      </c>
      <c r="AA443" s="114">
        <f t="shared" si="182"/>
        <v>0.99601909163016855</v>
      </c>
      <c r="AB443" s="114">
        <f t="shared" si="182"/>
        <v>0.98176549450398687</v>
      </c>
      <c r="AC443" s="114">
        <f t="shared" si="182"/>
        <v>0.99763108521339783</v>
      </c>
      <c r="AD443" s="114">
        <f t="shared" si="182"/>
        <v>1.0046417132949315</v>
      </c>
      <c r="AE443" s="114">
        <f t="shared" si="182"/>
        <v>1.0476726978828605</v>
      </c>
      <c r="AF443" s="114">
        <f t="shared" si="182"/>
        <v>1.0355376894105224</v>
      </c>
      <c r="AG443" s="114">
        <f t="shared" si="182"/>
        <v>1.008131488655416</v>
      </c>
      <c r="AH443" s="114">
        <f t="shared" si="182"/>
        <v>1.0185867513071525</v>
      </c>
      <c r="AI443" s="114">
        <f t="shared" si="182"/>
        <v>1.0204745997828502</v>
      </c>
      <c r="AJ443" s="114">
        <f t="shared" si="182"/>
        <v>1.0816561248089251</v>
      </c>
      <c r="AK443" s="114">
        <f t="shared" si="182"/>
        <v>1.0718934255925738</v>
      </c>
      <c r="AL443" s="114">
        <f t="shared" si="182"/>
        <v>0.98420460864801229</v>
      </c>
      <c r="AM443" s="114">
        <f t="shared" si="182"/>
        <v>1.0172987944193255</v>
      </c>
      <c r="AN443" s="114">
        <f t="shared" si="182"/>
        <v>1.0389901419013701</v>
      </c>
      <c r="AO443" s="114">
        <f t="shared" si="182"/>
        <v>1.031913242300966</v>
      </c>
      <c r="AP443" s="114">
        <f t="shared" si="182"/>
        <v>1.0422010026385584</v>
      </c>
      <c r="AQ443" s="114">
        <f t="shared" si="182"/>
        <v>1.0329158555639795</v>
      </c>
      <c r="AR443" s="114">
        <f t="shared" si="182"/>
        <v>1.033692785937437</v>
      </c>
      <c r="AS443" s="114">
        <f t="shared" si="182"/>
        <v>1.0349218322208906</v>
      </c>
      <c r="AT443" s="114">
        <f t="shared" si="182"/>
        <v>1.0117794885809355</v>
      </c>
      <c r="AU443" s="114">
        <f t="shared" si="182"/>
        <v>1.0478866130846138</v>
      </c>
      <c r="AV443" s="114">
        <f t="shared" si="182"/>
        <v>1.0423979431545458</v>
      </c>
      <c r="AW443" s="114">
        <f t="shared" si="182"/>
        <v>1.122695480296656</v>
      </c>
      <c r="AX443" s="114">
        <f t="shared" si="182"/>
        <v>1.0252926260309159</v>
      </c>
      <c r="AY443" s="114">
        <f t="shared" si="182"/>
        <v>1.0707317536234564</v>
      </c>
      <c r="AZ443" s="114">
        <f t="shared" si="182"/>
        <v>1.066170944531768</v>
      </c>
      <c r="BA443" s="114">
        <f t="shared" si="182"/>
        <v>1.0264981196691456</v>
      </c>
      <c r="BB443" s="114">
        <f t="shared" si="182"/>
        <v>1.0029597102832717</v>
      </c>
      <c r="BC443" s="114">
        <f t="shared" si="182"/>
        <v>1.0603924940987388</v>
      </c>
      <c r="BD443" s="114">
        <f t="shared" si="182"/>
        <v>1.0509133819752299</v>
      </c>
      <c r="BE443" s="114">
        <f t="shared" si="182"/>
        <v>1.0506168201326829</v>
      </c>
      <c r="BF443" s="114">
        <f t="shared" si="182"/>
        <v>1.0561471970064058</v>
      </c>
      <c r="BG443" s="114">
        <f t="shared" si="182"/>
        <v>1.0635167796144982</v>
      </c>
      <c r="BH443" s="114">
        <f t="shared" si="182"/>
        <v>1.0610673171927008</v>
      </c>
      <c r="BI443" s="114">
        <f t="shared" si="173"/>
        <v>1.0070009921790173</v>
      </c>
      <c r="BJ443" s="114">
        <f t="shared" si="147"/>
        <v>0.99229664625917391</v>
      </c>
    </row>
    <row r="444" spans="1:62" ht="15">
      <c r="A444" s="282" t="s">
        <v>312</v>
      </c>
      <c r="B444" s="282" t="s">
        <v>554</v>
      </c>
      <c r="C444" s="282" t="s">
        <v>639</v>
      </c>
      <c r="D444" s="282" t="s">
        <v>641</v>
      </c>
      <c r="E444" s="114">
        <f t="shared" si="140"/>
        <v>1</v>
      </c>
      <c r="F444" s="114">
        <f t="shared" si="140"/>
        <v>1</v>
      </c>
      <c r="G444" s="114">
        <f t="shared" si="140"/>
        <v>1</v>
      </c>
      <c r="H444" s="114">
        <f t="shared" si="140"/>
        <v>1</v>
      </c>
      <c r="I444" s="114">
        <f t="shared" ref="I444:BH444" si="183">1+I175/100</f>
        <v>1</v>
      </c>
      <c r="J444" s="114">
        <f t="shared" si="183"/>
        <v>1</v>
      </c>
      <c r="K444" s="114">
        <f t="shared" si="183"/>
        <v>0.9615142229882272</v>
      </c>
      <c r="L444" s="114">
        <f t="shared" si="183"/>
        <v>1.0540079144250698</v>
      </c>
      <c r="M444" s="114">
        <f t="shared" si="183"/>
        <v>1.1426255468901632</v>
      </c>
      <c r="N444" s="114">
        <f t="shared" si="183"/>
        <v>1.1571631338360322</v>
      </c>
      <c r="O444" s="114">
        <f t="shared" si="183"/>
        <v>1.3099928973645973</v>
      </c>
      <c r="P444" s="114">
        <f t="shared" si="183"/>
        <v>1.0699921567745714</v>
      </c>
      <c r="Q444" s="114">
        <f t="shared" si="183"/>
        <v>1.0339849954478364</v>
      </c>
      <c r="R444" s="114">
        <f t="shared" si="183"/>
        <v>0.88800691373776797</v>
      </c>
      <c r="S444" s="114">
        <f t="shared" si="183"/>
        <v>1.1270111519581396</v>
      </c>
      <c r="T444" s="114">
        <f t="shared" si="183"/>
        <v>1.0649947180479424</v>
      </c>
      <c r="U444" s="114">
        <f t="shared" si="183"/>
        <v>1.0229999821760993</v>
      </c>
      <c r="V444" s="114">
        <f t="shared" si="183"/>
        <v>1.0189982427924558</v>
      </c>
      <c r="W444" s="114">
        <f t="shared" si="183"/>
        <v>1.0980000719720397</v>
      </c>
      <c r="X444" s="114">
        <f t="shared" si="183"/>
        <v>0.86399994929965618</v>
      </c>
      <c r="Y444" s="114">
        <f t="shared" si="183"/>
        <v>0.99600005448945994</v>
      </c>
      <c r="Z444" s="114">
        <f t="shared" si="183"/>
        <v>0.93000000631249502</v>
      </c>
      <c r="AA444" s="114">
        <f t="shared" si="183"/>
        <v>1.0239999248835723</v>
      </c>
      <c r="AB444" s="114">
        <f t="shared" si="183"/>
        <v>0.98000002430466293</v>
      </c>
      <c r="AC444" s="114">
        <f t="shared" si="183"/>
        <v>1.0179999923343366</v>
      </c>
      <c r="AD444" s="114">
        <f t="shared" si="183"/>
        <v>1.0450000049831685</v>
      </c>
      <c r="AE444" s="114">
        <f t="shared" si="183"/>
        <v>0.98999996503039656</v>
      </c>
      <c r="AF444" s="114">
        <f t="shared" si="183"/>
        <v>1.0570000275089941</v>
      </c>
      <c r="AG444" s="114">
        <f t="shared" si="183"/>
        <v>1.3460000064810678</v>
      </c>
      <c r="AH444" s="114">
        <f t="shared" si="183"/>
        <v>1.1099999947335306</v>
      </c>
      <c r="AI444" s="114">
        <f t="shared" si="183"/>
        <v>1.0360000127425515</v>
      </c>
      <c r="AJ444" s="114">
        <f t="shared" si="183"/>
        <v>1.0490002813897237</v>
      </c>
      <c r="AK444" s="114">
        <f t="shared" si="183"/>
        <v>1.0051999483840806</v>
      </c>
      <c r="AL444" s="114">
        <f t="shared" si="183"/>
        <v>1.0052979465152359</v>
      </c>
      <c r="AM444" s="114">
        <f t="shared" si="183"/>
        <v>1.0259018689373838</v>
      </c>
      <c r="AN444" s="114">
        <f t="shared" si="183"/>
        <v>1.0594003111371244</v>
      </c>
      <c r="AO444" s="114">
        <f t="shared" si="183"/>
        <v>1.0044987910017364</v>
      </c>
      <c r="AP444" s="114">
        <f t="shared" si="183"/>
        <v>1.0200715230539117</v>
      </c>
      <c r="AQ444" s="114">
        <f t="shared" si="183"/>
        <v>0.96799724493906081</v>
      </c>
      <c r="AR444" s="114">
        <f t="shared" si="183"/>
        <v>1.0090017250233734</v>
      </c>
      <c r="AS444" s="114">
        <f t="shared" si="183"/>
        <v>1.0210010884233001</v>
      </c>
      <c r="AT444" s="114">
        <f t="shared" si="183"/>
        <v>1</v>
      </c>
      <c r="AU444" s="114">
        <f t="shared" si="183"/>
        <v>1</v>
      </c>
      <c r="AV444" s="114">
        <f t="shared" si="183"/>
        <v>1</v>
      </c>
      <c r="AW444" s="114">
        <f t="shared" si="183"/>
        <v>1</v>
      </c>
      <c r="AX444" s="114">
        <f t="shared" si="183"/>
        <v>1</v>
      </c>
      <c r="AY444" s="114">
        <f t="shared" si="183"/>
        <v>1</v>
      </c>
      <c r="AZ444" s="114">
        <f t="shared" si="183"/>
        <v>1</v>
      </c>
      <c r="BA444" s="114">
        <f t="shared" si="183"/>
        <v>1</v>
      </c>
      <c r="BB444" s="114">
        <f t="shared" si="183"/>
        <v>1</v>
      </c>
      <c r="BC444" s="114">
        <f t="shared" si="183"/>
        <v>1</v>
      </c>
      <c r="BD444" s="114">
        <f t="shared" si="183"/>
        <v>1</v>
      </c>
      <c r="BE444" s="114">
        <f t="shared" si="183"/>
        <v>1</v>
      </c>
      <c r="BF444" s="114">
        <f t="shared" si="183"/>
        <v>1</v>
      </c>
      <c r="BG444" s="114">
        <f t="shared" si="183"/>
        <v>1</v>
      </c>
      <c r="BH444" s="114">
        <f t="shared" si="183"/>
        <v>1</v>
      </c>
      <c r="BI444" s="114">
        <f t="shared" si="173"/>
        <v>1</v>
      </c>
      <c r="BJ444" s="114">
        <f t="shared" si="147"/>
        <v>1</v>
      </c>
    </row>
    <row r="445" spans="1:62" ht="15">
      <c r="A445" s="282" t="s">
        <v>313</v>
      </c>
      <c r="B445" s="282" t="s">
        <v>555</v>
      </c>
      <c r="C445" s="282" t="s">
        <v>639</v>
      </c>
      <c r="D445" s="282" t="s">
        <v>641</v>
      </c>
      <c r="E445" s="114">
        <f t="shared" si="140"/>
        <v>1</v>
      </c>
      <c r="F445" s="114">
        <f t="shared" si="140"/>
        <v>1.0454639303650008</v>
      </c>
      <c r="G445" s="114">
        <f t="shared" si="140"/>
        <v>1.1027871349429843</v>
      </c>
      <c r="H445" s="114">
        <f t="shared" si="140"/>
        <v>1.0942822932100784</v>
      </c>
      <c r="I445" s="114">
        <f t="shared" ref="I445:BH445" si="184">1+I176/100</f>
        <v>1.0013103988960357</v>
      </c>
      <c r="J445" s="114">
        <f t="shared" si="184"/>
        <v>1.0691976181872944</v>
      </c>
      <c r="K445" s="114">
        <f t="shared" si="184"/>
        <v>0.99617502801594138</v>
      </c>
      <c r="L445" s="114">
        <f t="shared" si="184"/>
        <v>1.0012286867042643</v>
      </c>
      <c r="M445" s="114">
        <f t="shared" si="184"/>
        <v>1.0038349466225931</v>
      </c>
      <c r="N445" s="114">
        <f t="shared" si="184"/>
        <v>0.94514054187938823</v>
      </c>
      <c r="O445" s="114">
        <f t="shared" si="184"/>
        <v>1.0305577892215352</v>
      </c>
      <c r="P445" s="114">
        <f t="shared" si="184"/>
        <v>1.0567932064356993</v>
      </c>
      <c r="Q445" s="114">
        <f t="shared" si="184"/>
        <v>0.94833727693839975</v>
      </c>
      <c r="R445" s="114">
        <f t="shared" si="184"/>
        <v>0.82952416429041775</v>
      </c>
      <c r="S445" s="114">
        <f t="shared" si="184"/>
        <v>1.0877523805048877</v>
      </c>
      <c r="T445" s="114">
        <f t="shared" si="184"/>
        <v>0.97206806564361836</v>
      </c>
      <c r="U445" s="114">
        <f t="shared" si="184"/>
        <v>1.0067820340231988</v>
      </c>
      <c r="V445" s="114">
        <f t="shared" si="184"/>
        <v>1.0776458111911302</v>
      </c>
      <c r="W445" s="114">
        <f t="shared" si="184"/>
        <v>1.1347261233138373</v>
      </c>
      <c r="X445" s="114">
        <f t="shared" si="184"/>
        <v>1.0714699606596509</v>
      </c>
      <c r="Y445" s="114">
        <f t="shared" si="184"/>
        <v>0.9776755530889466</v>
      </c>
      <c r="Z445" s="114">
        <f t="shared" si="184"/>
        <v>1.0060891523908908</v>
      </c>
      <c r="AA445" s="114">
        <f t="shared" si="184"/>
        <v>1.0162310219985971</v>
      </c>
      <c r="AB445" s="114">
        <f t="shared" si="184"/>
        <v>0.95249056770736484</v>
      </c>
      <c r="AC445" s="114">
        <f t="shared" si="184"/>
        <v>0.83174645004458225</v>
      </c>
      <c r="AD445" s="114">
        <f t="shared" si="184"/>
        <v>1.0772254388432043</v>
      </c>
      <c r="AE445" s="114">
        <f t="shared" si="184"/>
        <v>1.06360026804646</v>
      </c>
      <c r="AF445" s="114">
        <f t="shared" si="184"/>
        <v>1.0007455624518902</v>
      </c>
      <c r="AG445" s="114">
        <f t="shared" si="184"/>
        <v>1.06899121715837</v>
      </c>
      <c r="AH445" s="114">
        <f t="shared" si="184"/>
        <v>1.0093392913825827</v>
      </c>
      <c r="AI445" s="114">
        <f t="shared" si="184"/>
        <v>0.98715644618991849</v>
      </c>
      <c r="AJ445" s="114">
        <f t="shared" si="184"/>
        <v>1.0250420327438199</v>
      </c>
      <c r="AK445" s="114">
        <f t="shared" si="184"/>
        <v>0.93483555398640283</v>
      </c>
      <c r="AL445" s="114">
        <f t="shared" si="184"/>
        <v>1.0144943787573519</v>
      </c>
      <c r="AM445" s="114">
        <f t="shared" si="184"/>
        <v>1.0400456170421624</v>
      </c>
      <c r="AN445" s="114">
        <f t="shared" si="184"/>
        <v>1.0260575585436611</v>
      </c>
      <c r="AO445" s="114">
        <f t="shared" si="184"/>
        <v>1.0341909309854092</v>
      </c>
      <c r="AP445" s="114">
        <f t="shared" si="184"/>
        <v>1.0275396562350956</v>
      </c>
      <c r="AQ445" s="114">
        <f t="shared" si="184"/>
        <v>1.1042226252159393</v>
      </c>
      <c r="AR445" s="114">
        <f t="shared" si="184"/>
        <v>0.99431241668134207</v>
      </c>
      <c r="AS445" s="114">
        <f t="shared" si="184"/>
        <v>0.98590490649955509</v>
      </c>
      <c r="AT445" s="114">
        <f t="shared" si="184"/>
        <v>1.0710434061206746</v>
      </c>
      <c r="AU445" s="114">
        <f t="shared" si="184"/>
        <v>1.0299912203563384</v>
      </c>
      <c r="AV445" s="114">
        <f t="shared" si="184"/>
        <v>1.0529999999831321</v>
      </c>
      <c r="AW445" s="114">
        <f t="shared" si="184"/>
        <v>1.0010000000083579</v>
      </c>
      <c r="AX445" s="114">
        <f t="shared" si="184"/>
        <v>1.0449999999936221</v>
      </c>
      <c r="AY445" s="114">
        <f t="shared" si="184"/>
        <v>1.0580000000153136</v>
      </c>
      <c r="AZ445" s="114">
        <f t="shared" si="184"/>
        <v>1.0314657039559731</v>
      </c>
      <c r="BA445" s="114">
        <f t="shared" si="184"/>
        <v>1.095876732094865</v>
      </c>
      <c r="BB445" s="114">
        <f t="shared" si="184"/>
        <v>0.99287328826229038</v>
      </c>
      <c r="BC445" s="114">
        <f t="shared" si="184"/>
        <v>1.0836923979849078</v>
      </c>
      <c r="BD445" s="114">
        <f t="shared" si="184"/>
        <v>1.0227828473880811</v>
      </c>
      <c r="BE445" s="114">
        <f t="shared" si="184"/>
        <v>1.1184981918166741</v>
      </c>
      <c r="BF445" s="114">
        <f t="shared" si="184"/>
        <v>1.0526841489730203</v>
      </c>
      <c r="BG445" s="114">
        <f t="shared" si="184"/>
        <v>1.0752904306849105</v>
      </c>
      <c r="BH445" s="114">
        <f t="shared" si="184"/>
        <v>1.0433759111585388</v>
      </c>
      <c r="BI445" s="114">
        <f t="shared" si="173"/>
        <v>1.0492571448640469</v>
      </c>
      <c r="BJ445" s="114">
        <f t="shared" si="147"/>
        <v>1.048945165911239</v>
      </c>
    </row>
    <row r="446" spans="1:62" ht="15">
      <c r="A446" s="282" t="s">
        <v>314</v>
      </c>
      <c r="B446" s="282" t="s">
        <v>556</v>
      </c>
      <c r="C446" s="282" t="s">
        <v>639</v>
      </c>
      <c r="D446" s="282" t="s">
        <v>641</v>
      </c>
      <c r="E446" s="114">
        <f t="shared" si="140"/>
        <v>1</v>
      </c>
      <c r="F446" s="114">
        <f t="shared" si="140"/>
        <v>1.0019179548947599</v>
      </c>
      <c r="G446" s="114">
        <f t="shared" si="140"/>
        <v>1.0410299258913267</v>
      </c>
      <c r="H446" s="114">
        <f t="shared" si="140"/>
        <v>1.0857861892045244</v>
      </c>
      <c r="I446" s="114">
        <f t="shared" ref="I446:BH446" si="185">1+I177/100</f>
        <v>1.0495048865913528</v>
      </c>
      <c r="J446" s="114">
        <f t="shared" si="185"/>
        <v>1.0488497683767599</v>
      </c>
      <c r="K446" s="114">
        <f t="shared" si="185"/>
        <v>0.95749485812209822</v>
      </c>
      <c r="L446" s="114">
        <f t="shared" si="185"/>
        <v>0.84256371794069063</v>
      </c>
      <c r="M446" s="114">
        <f t="shared" si="185"/>
        <v>0.98751639753990172</v>
      </c>
      <c r="N446" s="114">
        <f t="shared" si="185"/>
        <v>1.2419738394897413</v>
      </c>
      <c r="O446" s="114">
        <f t="shared" si="185"/>
        <v>1.2500724192540138</v>
      </c>
      <c r="P446" s="114">
        <f t="shared" si="185"/>
        <v>1.1423753155970078</v>
      </c>
      <c r="Q446" s="114">
        <f t="shared" si="185"/>
        <v>1.0336426203025739</v>
      </c>
      <c r="R446" s="114">
        <f t="shared" si="185"/>
        <v>1.0539276048396684</v>
      </c>
      <c r="S446" s="114">
        <f t="shared" si="185"/>
        <v>1.1116067454876499</v>
      </c>
      <c r="T446" s="114">
        <f t="shared" si="185"/>
        <v>0.94772252441424176</v>
      </c>
      <c r="U446" s="114">
        <f t="shared" si="185"/>
        <v>1.090423517302656</v>
      </c>
      <c r="V446" s="114">
        <f t="shared" si="185"/>
        <v>1.0602411784619479</v>
      </c>
      <c r="W446" s="114">
        <f t="shared" si="185"/>
        <v>0.94235841607501347</v>
      </c>
      <c r="X446" s="114">
        <f t="shared" si="185"/>
        <v>1.0675943093484366</v>
      </c>
      <c r="Y446" s="114">
        <f t="shared" si="185"/>
        <v>1.0420483104683016</v>
      </c>
      <c r="Z446" s="114">
        <f t="shared" si="185"/>
        <v>0.8687211951492998</v>
      </c>
      <c r="AA446" s="114">
        <f t="shared" si="185"/>
        <v>0.98946813940432921</v>
      </c>
      <c r="AB446" s="114">
        <f t="shared" si="185"/>
        <v>0.94949548890792257</v>
      </c>
      <c r="AC446" s="114">
        <f t="shared" si="185"/>
        <v>0.97978462431271252</v>
      </c>
      <c r="AD446" s="114">
        <f t="shared" si="185"/>
        <v>1.0832282970019256</v>
      </c>
      <c r="AE446" s="114">
        <f t="shared" si="185"/>
        <v>0.91245823020573169</v>
      </c>
      <c r="AF446" s="114">
        <f t="shared" si="185"/>
        <v>0.89248299859998514</v>
      </c>
      <c r="AG446" s="114">
        <f t="shared" si="185"/>
        <v>1.0754252202521537</v>
      </c>
      <c r="AH446" s="114">
        <f t="shared" si="185"/>
        <v>1.0646719114422203</v>
      </c>
      <c r="AI446" s="114">
        <f t="shared" si="185"/>
        <v>1.1276600917361006</v>
      </c>
      <c r="AJ446" s="114">
        <f t="shared" si="185"/>
        <v>0.99382149411377219</v>
      </c>
      <c r="AK446" s="114">
        <f t="shared" si="185"/>
        <v>1.0043372535672643</v>
      </c>
      <c r="AL446" s="114">
        <f t="shared" si="185"/>
        <v>1.0209037780053187</v>
      </c>
      <c r="AM446" s="114">
        <f t="shared" si="185"/>
        <v>1.0090976333517199</v>
      </c>
      <c r="AN446" s="114">
        <f t="shared" si="185"/>
        <v>0.99692531030741938</v>
      </c>
      <c r="AO446" s="114">
        <f t="shared" si="185"/>
        <v>1.0499370553705329</v>
      </c>
      <c r="AP446" s="114">
        <f t="shared" si="185"/>
        <v>1.0280225643858698</v>
      </c>
      <c r="AQ446" s="114">
        <f t="shared" si="185"/>
        <v>1.0271564017861092</v>
      </c>
      <c r="AR446" s="114">
        <f t="shared" si="185"/>
        <v>1.0047423757536906</v>
      </c>
      <c r="AS446" s="114">
        <f t="shared" si="185"/>
        <v>1.0531809338064853</v>
      </c>
      <c r="AT446" s="114">
        <f t="shared" si="185"/>
        <v>1.0441106519565906</v>
      </c>
      <c r="AU446" s="114">
        <f t="shared" si="185"/>
        <v>1.0378464818288238</v>
      </c>
      <c r="AV446" s="114">
        <f t="shared" si="185"/>
        <v>1.1035418456451318</v>
      </c>
      <c r="AW446" s="114">
        <f t="shared" si="185"/>
        <v>1.3373577502842946</v>
      </c>
      <c r="AX446" s="114">
        <f t="shared" si="185"/>
        <v>1.0344466681332356</v>
      </c>
      <c r="AY446" s="114">
        <f t="shared" si="185"/>
        <v>1.082109648588917</v>
      </c>
      <c r="AZ446" s="114">
        <f t="shared" si="185"/>
        <v>1.0682839834798026</v>
      </c>
      <c r="BA446" s="114">
        <f t="shared" si="185"/>
        <v>1.0627026369732737</v>
      </c>
      <c r="BB446" s="114">
        <f t="shared" si="185"/>
        <v>1.0693441600392743</v>
      </c>
      <c r="BC446" s="114">
        <f t="shared" si="185"/>
        <v>1.0783973947709082</v>
      </c>
      <c r="BD446" s="114">
        <f t="shared" si="185"/>
        <v>1.0488738661141304</v>
      </c>
      <c r="BE446" s="114">
        <f t="shared" si="185"/>
        <v>1.0427927731389333</v>
      </c>
      <c r="BF446" s="114">
        <f t="shared" si="185"/>
        <v>1.0539441631089461</v>
      </c>
      <c r="BG446" s="114">
        <f t="shared" si="185"/>
        <v>1.0630971859610201</v>
      </c>
      <c r="BH446" s="114">
        <f t="shared" si="185"/>
        <v>1.0265269328877391</v>
      </c>
      <c r="BI446" s="114">
        <f t="shared" si="173"/>
        <v>0.9838313105008184</v>
      </c>
      <c r="BJ446" s="114">
        <f t="shared" si="147"/>
        <v>1.0081454402972969</v>
      </c>
    </row>
    <row r="447" spans="1:62" ht="15">
      <c r="A447" s="282" t="s">
        <v>315</v>
      </c>
      <c r="B447" s="282" t="s">
        <v>557</v>
      </c>
      <c r="C447" s="282" t="s">
        <v>639</v>
      </c>
      <c r="D447" s="282" t="s">
        <v>641</v>
      </c>
      <c r="E447" s="114">
        <f t="shared" si="140"/>
        <v>1</v>
      </c>
      <c r="F447" s="114">
        <f t="shared" si="140"/>
        <v>1.0740021191816078</v>
      </c>
      <c r="G447" s="114">
        <f t="shared" si="140"/>
        <v>1.1169534898434834</v>
      </c>
      <c r="H447" s="114">
        <f t="shared" si="140"/>
        <v>1.099431781865351</v>
      </c>
      <c r="I447" s="114">
        <f t="shared" ref="I447:BH447" si="186">1+I178/100</f>
        <v>1.111111358664548</v>
      </c>
      <c r="J447" s="114">
        <f t="shared" si="186"/>
        <v>1.0900386111999369</v>
      </c>
      <c r="K447" s="114">
        <f t="shared" si="186"/>
        <v>1.0330113639774523</v>
      </c>
      <c r="L447" s="114">
        <f t="shared" si="186"/>
        <v>1.0696951382512578</v>
      </c>
      <c r="M447" s="114">
        <f t="shared" si="186"/>
        <v>1.0134296005345778</v>
      </c>
      <c r="N447" s="114">
        <f t="shared" si="186"/>
        <v>1.0623770390741003</v>
      </c>
      <c r="O447" s="114">
        <f t="shared" si="186"/>
        <v>1.0135382659111207</v>
      </c>
      <c r="P447" s="114">
        <f t="shared" si="186"/>
        <v>1.033047564994872</v>
      </c>
      <c r="Q447" s="114">
        <f t="shared" si="186"/>
        <v>1.0222072289156625</v>
      </c>
      <c r="R447" s="114">
        <f t="shared" si="186"/>
        <v>1.0641701397401322</v>
      </c>
      <c r="S447" s="114">
        <f t="shared" si="186"/>
        <v>1.1419242509491889</v>
      </c>
      <c r="T447" s="114">
        <f t="shared" si="186"/>
        <v>0.99846753105674468</v>
      </c>
      <c r="U447" s="114">
        <f t="shared" si="186"/>
        <v>1.0520945449741386</v>
      </c>
      <c r="V447" s="114">
        <f t="shared" si="186"/>
        <v>1.0836848053300674</v>
      </c>
      <c r="W447" s="114">
        <f t="shared" si="186"/>
        <v>0.92161199625116708</v>
      </c>
      <c r="X447" s="114">
        <f t="shared" si="186"/>
        <v>0.73521211135106634</v>
      </c>
      <c r="Y447" s="114">
        <f t="shared" si="186"/>
        <v>1.0461173227910805</v>
      </c>
      <c r="Z447" s="114">
        <f t="shared" si="186"/>
        <v>1.0536329018981871</v>
      </c>
      <c r="AA447" s="114">
        <f t="shared" si="186"/>
        <v>0.99183638081070347</v>
      </c>
      <c r="AB447" s="114">
        <f t="shared" si="186"/>
        <v>1.0461321162711519</v>
      </c>
      <c r="AC447" s="114">
        <f t="shared" si="186"/>
        <v>0.98433906087140133</v>
      </c>
      <c r="AD447" s="114">
        <f t="shared" si="186"/>
        <v>0.95918148512197265</v>
      </c>
      <c r="AE447" s="114">
        <f t="shared" si="186"/>
        <v>0.98982690838627885</v>
      </c>
      <c r="AF447" s="114">
        <f t="shared" si="186"/>
        <v>0.9929364705882362</v>
      </c>
      <c r="AG447" s="114">
        <f t="shared" si="186"/>
        <v>0.87550177962928688</v>
      </c>
      <c r="AH447" s="114">
        <f t="shared" si="186"/>
        <v>0.98302387271417535</v>
      </c>
      <c r="AI447" s="114">
        <f t="shared" si="186"/>
        <v>0.99906935181532219</v>
      </c>
      <c r="AJ447" s="114">
        <f t="shared" si="186"/>
        <v>0.99809287596597296</v>
      </c>
      <c r="AK447" s="114">
        <f t="shared" si="186"/>
        <v>1.0038546712072602</v>
      </c>
      <c r="AL447" s="114">
        <f t="shared" si="186"/>
        <v>0.99608861506937185</v>
      </c>
      <c r="AM447" s="114">
        <f t="shared" si="186"/>
        <v>1.0333761186435513</v>
      </c>
      <c r="AN447" s="114">
        <f t="shared" si="186"/>
        <v>1.059119077946103</v>
      </c>
      <c r="AO447" s="114">
        <f t="shared" si="186"/>
        <v>1.0634426830436543</v>
      </c>
      <c r="AP447" s="114">
        <f t="shared" si="186"/>
        <v>1.0396665097334412</v>
      </c>
      <c r="AQ447" s="114">
        <f t="shared" si="186"/>
        <v>1.0371168144753786</v>
      </c>
      <c r="AR447" s="114">
        <f t="shared" si="186"/>
        <v>1.0703597048033628</v>
      </c>
      <c r="AS447" s="114">
        <f t="shared" si="186"/>
        <v>1.0410159015301244</v>
      </c>
      <c r="AT447" s="114">
        <f t="shared" si="186"/>
        <v>1.0296084352899635</v>
      </c>
      <c r="AU447" s="114">
        <f t="shared" si="186"/>
        <v>1.0075393894095597</v>
      </c>
      <c r="AV447" s="114">
        <f t="shared" si="186"/>
        <v>1.0252073293609505</v>
      </c>
      <c r="AW447" s="114">
        <f t="shared" si="186"/>
        <v>1.0531217052021333</v>
      </c>
      <c r="AX447" s="114">
        <f t="shared" si="186"/>
        <v>1.0428239830528729</v>
      </c>
      <c r="AY447" s="114">
        <f t="shared" si="186"/>
        <v>1.0380486461731704</v>
      </c>
      <c r="AZ447" s="114">
        <f t="shared" si="186"/>
        <v>1.0507635201809873</v>
      </c>
      <c r="BA447" s="114">
        <f t="shared" si="186"/>
        <v>1.0343571693608078</v>
      </c>
      <c r="BB447" s="114">
        <f t="shared" si="186"/>
        <v>0.96707334841380299</v>
      </c>
      <c r="BC447" s="114">
        <f t="shared" si="186"/>
        <v>1.0441009911716546</v>
      </c>
      <c r="BD447" s="114">
        <f t="shared" si="186"/>
        <v>1.0631668553491842</v>
      </c>
      <c r="BE447" s="114">
        <f t="shared" si="186"/>
        <v>1.0649613654320944</v>
      </c>
      <c r="BF447" s="114">
        <f t="shared" si="186"/>
        <v>1.0492709406341378</v>
      </c>
      <c r="BG447" s="114">
        <f t="shared" si="186"/>
        <v>1.0478546020044224</v>
      </c>
      <c r="BH447" s="114">
        <f t="shared" si="186"/>
        <v>1.0476860879419794</v>
      </c>
      <c r="BI447" s="114">
        <f t="shared" si="173"/>
        <v>1.0465875919160212</v>
      </c>
      <c r="BJ447" s="114">
        <f t="shared" si="147"/>
        <v>1.0486109497621721</v>
      </c>
    </row>
    <row r="448" spans="1:62" ht="15">
      <c r="A448" s="282" t="s">
        <v>316</v>
      </c>
      <c r="B448" s="282" t="s">
        <v>558</v>
      </c>
      <c r="C448" s="282" t="s">
        <v>639</v>
      </c>
      <c r="D448" s="282" t="s">
        <v>641</v>
      </c>
      <c r="E448" s="114">
        <f t="shared" si="140"/>
        <v>1</v>
      </c>
      <c r="F448" s="114">
        <f t="shared" si="140"/>
        <v>1.0029554667271692</v>
      </c>
      <c r="G448" s="114">
        <f t="shared" si="140"/>
        <v>1.068435073210285</v>
      </c>
      <c r="H448" s="114">
        <f t="shared" si="140"/>
        <v>1.0362462153047391</v>
      </c>
      <c r="I448" s="114">
        <f t="shared" ref="I448:BH448" si="187">1+I179/100</f>
        <v>1.0827490393060464</v>
      </c>
      <c r="J448" s="114">
        <f t="shared" si="187"/>
        <v>1.0864309493574995</v>
      </c>
      <c r="K448" s="114">
        <f t="shared" si="187"/>
        <v>1.0274110433455457</v>
      </c>
      <c r="L448" s="114">
        <f t="shared" si="187"/>
        <v>1.0528001474697679</v>
      </c>
      <c r="M448" s="114">
        <f t="shared" si="187"/>
        <v>1.0641613403990091</v>
      </c>
      <c r="N448" s="114">
        <f t="shared" si="187"/>
        <v>1.0642944907759093</v>
      </c>
      <c r="O448" s="114">
        <f t="shared" si="187"/>
        <v>1.0569479553645762</v>
      </c>
      <c r="P448" s="114">
        <f t="shared" si="187"/>
        <v>1.0431698032814136</v>
      </c>
      <c r="Q448" s="114">
        <f t="shared" si="187"/>
        <v>1.0353387451911522</v>
      </c>
      <c r="R448" s="114">
        <f t="shared" si="187"/>
        <v>1.0544422313436432</v>
      </c>
      <c r="S448" s="114">
        <f t="shared" si="187"/>
        <v>1.0343871787051251</v>
      </c>
      <c r="T448" s="114">
        <f t="shared" si="187"/>
        <v>1.0000202868279129</v>
      </c>
      <c r="U448" s="114">
        <f t="shared" si="187"/>
        <v>1.0445630960290762</v>
      </c>
      <c r="V448" s="114">
        <f t="shared" si="187"/>
        <v>1.0252044046887971</v>
      </c>
      <c r="W448" s="114">
        <f t="shared" si="187"/>
        <v>1.0269624675643634</v>
      </c>
      <c r="X448" s="114">
        <f t="shared" si="187"/>
        <v>1.0201416618902535</v>
      </c>
      <c r="Y448" s="114">
        <f t="shared" si="187"/>
        <v>1.0134191419149929</v>
      </c>
      <c r="Z448" s="114">
        <f t="shared" si="187"/>
        <v>0.99216388407779477</v>
      </c>
      <c r="AA448" s="114">
        <f t="shared" si="187"/>
        <v>0.98759243225237869</v>
      </c>
      <c r="AB448" s="114">
        <f t="shared" si="187"/>
        <v>1.0206995807162857</v>
      </c>
      <c r="AC448" s="114">
        <f t="shared" si="187"/>
        <v>1.0306167901358634</v>
      </c>
      <c r="AD448" s="114">
        <f t="shared" si="187"/>
        <v>1.0258017980925005</v>
      </c>
      <c r="AE448" s="114">
        <f t="shared" si="187"/>
        <v>1.0278697586919467</v>
      </c>
      <c r="AF448" s="114">
        <f t="shared" si="187"/>
        <v>1.0193124852991962</v>
      </c>
      <c r="AG448" s="114">
        <f t="shared" si="187"/>
        <v>1.0344121887675857</v>
      </c>
      <c r="AH448" s="114">
        <f t="shared" si="187"/>
        <v>1.0442011803615396</v>
      </c>
      <c r="AI448" s="114">
        <f t="shared" si="187"/>
        <v>1.0418322279873644</v>
      </c>
      <c r="AJ448" s="114">
        <f t="shared" si="187"/>
        <v>1.0243913450806217</v>
      </c>
      <c r="AK448" s="114">
        <f t="shared" si="187"/>
        <v>1.0170607092052293</v>
      </c>
      <c r="AL448" s="114">
        <f t="shared" si="187"/>
        <v>1.0125755220844244</v>
      </c>
      <c r="AM448" s="114">
        <f t="shared" si="187"/>
        <v>1.0296109239758042</v>
      </c>
      <c r="AN448" s="114">
        <f t="shared" si="187"/>
        <v>1.031160359679683</v>
      </c>
      <c r="AO448" s="114">
        <f t="shared" si="187"/>
        <v>1.0356671923564109</v>
      </c>
      <c r="AP448" s="114">
        <f t="shared" si="187"/>
        <v>1.0429986742885118</v>
      </c>
      <c r="AQ448" s="114">
        <f t="shared" si="187"/>
        <v>1.0452541504073996</v>
      </c>
      <c r="AR448" s="114">
        <f t="shared" si="187"/>
        <v>1.0505169336766225</v>
      </c>
      <c r="AS448" s="114">
        <f t="shared" si="187"/>
        <v>1.0423876306887279</v>
      </c>
      <c r="AT448" s="114">
        <f t="shared" si="187"/>
        <v>1.0212426434484809</v>
      </c>
      <c r="AU448" s="114">
        <f t="shared" si="187"/>
        <v>1.0010362998105269</v>
      </c>
      <c r="AV448" s="114">
        <f t="shared" si="187"/>
        <v>1.0028392258104795</v>
      </c>
      <c r="AW448" s="114">
        <f t="shared" si="187"/>
        <v>1.0203070631491891</v>
      </c>
      <c r="AX448" s="114">
        <f t="shared" si="187"/>
        <v>1.0216036600167007</v>
      </c>
      <c r="AY448" s="114">
        <f t="shared" si="187"/>
        <v>1.0351863696135297</v>
      </c>
      <c r="AZ448" s="114">
        <f t="shared" si="187"/>
        <v>1.0369847310615528</v>
      </c>
      <c r="BA448" s="114">
        <f t="shared" si="187"/>
        <v>1.0169906077813595</v>
      </c>
      <c r="BB448" s="114">
        <f t="shared" si="187"/>
        <v>0.96232416463240189</v>
      </c>
      <c r="BC448" s="114">
        <f t="shared" si="187"/>
        <v>1.0140266217721738</v>
      </c>
      <c r="BD448" s="114">
        <f t="shared" si="187"/>
        <v>1.016636263443925</v>
      </c>
      <c r="BE448" s="114">
        <f t="shared" si="187"/>
        <v>0.98942962596064288</v>
      </c>
      <c r="BF448" s="114">
        <f t="shared" si="187"/>
        <v>0.99809660800303446</v>
      </c>
      <c r="BG448" s="114">
        <f t="shared" si="187"/>
        <v>1.0141969029584088</v>
      </c>
      <c r="BH448" s="114">
        <f t="shared" si="187"/>
        <v>1.0226075702947599</v>
      </c>
      <c r="BI448" s="114">
        <f t="shared" si="173"/>
        <v>1.0220994151591842</v>
      </c>
      <c r="BJ448" s="114">
        <f t="shared" si="147"/>
        <v>1.0316221229332891</v>
      </c>
    </row>
    <row r="449" spans="1:63" ht="15">
      <c r="A449" s="282" t="s">
        <v>317</v>
      </c>
      <c r="B449" s="282" t="s">
        <v>559</v>
      </c>
      <c r="C449" s="282" t="s">
        <v>639</v>
      </c>
      <c r="D449" s="282" t="s">
        <v>641</v>
      </c>
      <c r="E449" s="114">
        <f t="shared" si="140"/>
        <v>1</v>
      </c>
      <c r="F449" s="114">
        <f t="shared" si="140"/>
        <v>1.062733355104073</v>
      </c>
      <c r="G449" s="114">
        <f t="shared" si="140"/>
        <v>1.0281394513844544</v>
      </c>
      <c r="H449" s="114">
        <f t="shared" si="140"/>
        <v>1.0378504308366034</v>
      </c>
      <c r="I449" s="114">
        <f t="shared" ref="I449:BH449" si="188">1+I180/100</f>
        <v>1.0500965098662396</v>
      </c>
      <c r="J449" s="114">
        <f t="shared" si="188"/>
        <v>1.052856088005522</v>
      </c>
      <c r="K449" s="114">
        <f t="shared" si="188"/>
        <v>1.0378651325489729</v>
      </c>
      <c r="L449" s="114">
        <f t="shared" si="188"/>
        <v>1.0625607900635565</v>
      </c>
      <c r="M449" s="114">
        <f t="shared" si="188"/>
        <v>1.0225987552819265</v>
      </c>
      <c r="N449" s="114">
        <f t="shared" si="188"/>
        <v>1.0450461145559125</v>
      </c>
      <c r="O449" s="114">
        <f t="shared" si="188"/>
        <v>1.0194330050548353</v>
      </c>
      <c r="P449" s="114">
        <f t="shared" si="188"/>
        <v>1.0567244997653233</v>
      </c>
      <c r="Q449" s="114">
        <f t="shared" si="188"/>
        <v>1.0533059794526873</v>
      </c>
      <c r="R449" s="114">
        <f t="shared" si="188"/>
        <v>1.0453296053347874</v>
      </c>
      <c r="S449" s="114">
        <f t="shared" si="188"/>
        <v>1.0392302668097744</v>
      </c>
      <c r="T449" s="114">
        <f t="shared" si="188"/>
        <v>1.0495203452122086</v>
      </c>
      <c r="U449" s="114">
        <f t="shared" si="188"/>
        <v>1.058255510255564</v>
      </c>
      <c r="V449" s="114">
        <f t="shared" si="188"/>
        <v>1.0416076721203287</v>
      </c>
      <c r="W449" s="114">
        <f t="shared" si="188"/>
        <v>1.0386933213854486</v>
      </c>
      <c r="X449" s="114">
        <f t="shared" si="188"/>
        <v>1.0437251015230848</v>
      </c>
      <c r="Y449" s="114">
        <f t="shared" si="188"/>
        <v>1.0456461824934691</v>
      </c>
      <c r="Z449" s="114">
        <f t="shared" si="188"/>
        <v>1.0159826564302841</v>
      </c>
      <c r="AA449" s="114">
        <f t="shared" si="188"/>
        <v>1.0023533543197869</v>
      </c>
      <c r="AB449" s="114">
        <f t="shared" si="188"/>
        <v>1.0397277129696729</v>
      </c>
      <c r="AC449" s="114">
        <f t="shared" si="188"/>
        <v>1.0605244518264438</v>
      </c>
      <c r="AD449" s="114">
        <f t="shared" si="188"/>
        <v>1.0555331802706907</v>
      </c>
      <c r="AE449" s="114">
        <f t="shared" si="188"/>
        <v>1.0404232583660322</v>
      </c>
      <c r="AF449" s="114">
        <f t="shared" si="188"/>
        <v>1.0175337658730159</v>
      </c>
      <c r="AG449" s="114">
        <f t="shared" si="188"/>
        <v>0.99744646165792572</v>
      </c>
      <c r="AH449" s="114">
        <f t="shared" si="188"/>
        <v>1.010382851046655</v>
      </c>
      <c r="AI449" s="114">
        <f t="shared" si="188"/>
        <v>1.0193243886932204</v>
      </c>
      <c r="AJ449" s="114">
        <f t="shared" si="188"/>
        <v>1.0308467424304555</v>
      </c>
      <c r="AK449" s="114">
        <f t="shared" si="188"/>
        <v>1.0357440330815981</v>
      </c>
      <c r="AL449" s="114">
        <f t="shared" si="188"/>
        <v>1.028453121562785</v>
      </c>
      <c r="AM449" s="114">
        <f t="shared" si="188"/>
        <v>1.0505545352592514</v>
      </c>
      <c r="AN449" s="114">
        <f t="shared" si="188"/>
        <v>1.0415395057661903</v>
      </c>
      <c r="AO449" s="114">
        <f t="shared" si="188"/>
        <v>1.0502799544707211</v>
      </c>
      <c r="AP449" s="114">
        <f t="shared" si="188"/>
        <v>1.0528468478923982</v>
      </c>
      <c r="AQ449" s="114">
        <f t="shared" si="188"/>
        <v>1.0262439689449856</v>
      </c>
      <c r="AR449" s="114">
        <f t="shared" si="188"/>
        <v>1.0201330755633695</v>
      </c>
      <c r="AS449" s="114">
        <f t="shared" si="188"/>
        <v>1.0320528507503268</v>
      </c>
      <c r="AT449" s="114">
        <f t="shared" si="188"/>
        <v>1.0208532803533057</v>
      </c>
      <c r="AU449" s="114">
        <f t="shared" si="188"/>
        <v>1.0143770880476717</v>
      </c>
      <c r="AV449" s="114">
        <f t="shared" si="188"/>
        <v>1.0091984188766299</v>
      </c>
      <c r="AW449" s="114">
        <f t="shared" si="188"/>
        <v>1.0395903803227784</v>
      </c>
      <c r="AX449" s="114">
        <f t="shared" si="188"/>
        <v>1.0262472053505041</v>
      </c>
      <c r="AY449" s="114">
        <f t="shared" si="188"/>
        <v>1.0239509246796905</v>
      </c>
      <c r="AZ449" s="114">
        <f t="shared" si="188"/>
        <v>1.0298505483698031</v>
      </c>
      <c r="BA449" s="114">
        <f t="shared" si="188"/>
        <v>1.0048079215424284</v>
      </c>
      <c r="BB449" s="114">
        <f t="shared" si="188"/>
        <v>0.98308956389161584</v>
      </c>
      <c r="BC449" s="114">
        <f t="shared" si="188"/>
        <v>1.0069166307240032</v>
      </c>
      <c r="BD449" s="114">
        <f t="shared" si="188"/>
        <v>1.0097193487856719</v>
      </c>
      <c r="BE449" s="114">
        <f t="shared" si="188"/>
        <v>1.0272162679227745</v>
      </c>
      <c r="BF449" s="114">
        <f t="shared" si="188"/>
        <v>1.0104438907843545</v>
      </c>
      <c r="BG449" s="114">
        <f t="shared" si="188"/>
        <v>1.0197511744594576</v>
      </c>
      <c r="BH449" s="114">
        <f t="shared" si="188"/>
        <v>1.0197009778573733</v>
      </c>
      <c r="BI449" s="114">
        <f t="shared" si="173"/>
        <v>1.0109146507169045</v>
      </c>
      <c r="BJ449" s="114">
        <f t="shared" si="147"/>
        <v>1.0191874591198309</v>
      </c>
    </row>
    <row r="450" spans="1:63" ht="15">
      <c r="A450" s="282" t="s">
        <v>318</v>
      </c>
      <c r="B450" s="282" t="s">
        <v>560</v>
      </c>
      <c r="C450" s="282" t="s">
        <v>639</v>
      </c>
      <c r="D450" s="282" t="s">
        <v>641</v>
      </c>
      <c r="E450" s="114">
        <f t="shared" si="140"/>
        <v>1</v>
      </c>
      <c r="F450" s="114">
        <f t="shared" si="140"/>
        <v>1.0190826596927236</v>
      </c>
      <c r="G450" s="114">
        <f t="shared" si="140"/>
        <v>1.0191032003367357</v>
      </c>
      <c r="H450" s="114">
        <f t="shared" si="140"/>
        <v>1.0189511164336658</v>
      </c>
      <c r="I450" s="114">
        <f t="shared" ref="I450:BI465" si="189">1+I181/100</f>
        <v>1.0753244855331716</v>
      </c>
      <c r="J450" s="114">
        <f t="shared" si="189"/>
        <v>0.98796810982938166</v>
      </c>
      <c r="K450" s="114">
        <f t="shared" si="189"/>
        <v>1.0704064314274793</v>
      </c>
      <c r="L450" s="114">
        <f t="shared" si="189"/>
        <v>0.98428502501858206</v>
      </c>
      <c r="M450" s="114">
        <f t="shared" si="189"/>
        <v>1.0067548346391795</v>
      </c>
      <c r="N450" s="114">
        <f t="shared" si="189"/>
        <v>1.0446342160070983</v>
      </c>
      <c r="O450" s="114">
        <f t="shared" si="189"/>
        <v>1.0257599212629247</v>
      </c>
      <c r="P450" s="114">
        <f t="shared" si="189"/>
        <v>0.98804616699880077</v>
      </c>
      <c r="Q450" s="114">
        <f t="shared" si="189"/>
        <v>1.0311780036344416</v>
      </c>
      <c r="R450" s="114">
        <f t="shared" si="189"/>
        <v>0.99523463731637951</v>
      </c>
      <c r="S450" s="114">
        <f t="shared" si="189"/>
        <v>1.0633359037348711</v>
      </c>
      <c r="T450" s="114">
        <f t="shared" si="189"/>
        <v>1.0145647070823327</v>
      </c>
      <c r="U450" s="114">
        <f t="shared" si="189"/>
        <v>1.0439853617983157</v>
      </c>
      <c r="V450" s="114">
        <f t="shared" si="189"/>
        <v>1.0301697344064642</v>
      </c>
      <c r="W450" s="114">
        <f t="shared" si="189"/>
        <v>1.0440574138961394</v>
      </c>
      <c r="X450" s="114">
        <f t="shared" si="189"/>
        <v>1.0236887779436332</v>
      </c>
      <c r="Y450" s="114">
        <f t="shared" si="189"/>
        <v>0.97680605796759579</v>
      </c>
      <c r="Z450" s="114">
        <f t="shared" si="189"/>
        <v>1.0834197413444542</v>
      </c>
      <c r="AA450" s="114">
        <f t="shared" si="189"/>
        <v>1.0377937465429026</v>
      </c>
      <c r="AB450" s="114">
        <f t="shared" si="189"/>
        <v>0.97022594142450236</v>
      </c>
      <c r="AC450" s="114">
        <f t="shared" si="189"/>
        <v>1.0968113001523063</v>
      </c>
      <c r="AD450" s="114">
        <f t="shared" si="189"/>
        <v>1.0614490523816742</v>
      </c>
      <c r="AE450" s="114">
        <f t="shared" si="189"/>
        <v>1.0456565054522216</v>
      </c>
      <c r="AF450" s="114">
        <f t="shared" si="189"/>
        <v>1.0169561826463838</v>
      </c>
      <c r="AG450" s="114">
        <f t="shared" si="189"/>
        <v>1.0769680871148999</v>
      </c>
      <c r="AH450" s="114">
        <f t="shared" si="189"/>
        <v>1.043296479338953</v>
      </c>
      <c r="AI450" s="114">
        <f t="shared" si="189"/>
        <v>1.0463503634705982</v>
      </c>
      <c r="AJ450" s="114">
        <f t="shared" si="189"/>
        <v>1.0636815040328669</v>
      </c>
      <c r="AK450" s="114">
        <f t="shared" si="189"/>
        <v>1.0410640661228756</v>
      </c>
      <c r="AL450" s="114">
        <f t="shared" si="189"/>
        <v>1.0384985002161713</v>
      </c>
      <c r="AM450" s="114">
        <f t="shared" si="189"/>
        <v>1.0821600270932668</v>
      </c>
      <c r="AN450" s="114">
        <f t="shared" si="189"/>
        <v>1.0346845188342333</v>
      </c>
      <c r="AO450" s="114">
        <f t="shared" si="189"/>
        <v>1.0532828417450957</v>
      </c>
      <c r="AP450" s="114">
        <f t="shared" si="189"/>
        <v>1.0504861253590236</v>
      </c>
      <c r="AQ450" s="114">
        <f t="shared" si="189"/>
        <v>1.030163894816855</v>
      </c>
      <c r="AR450" s="114">
        <f t="shared" si="189"/>
        <v>1.0441257327097169</v>
      </c>
      <c r="AS450" s="114">
        <f t="shared" si="189"/>
        <v>1.061999999875977</v>
      </c>
      <c r="AT450" s="114">
        <f t="shared" si="189"/>
        <v>1.0479976264388786</v>
      </c>
      <c r="AU450" s="114">
        <f t="shared" si="189"/>
        <v>1.0012026689738585</v>
      </c>
      <c r="AV450" s="114">
        <f t="shared" si="189"/>
        <v>1.0394503776730633</v>
      </c>
      <c r="AW450" s="114">
        <f t="shared" si="189"/>
        <v>1.0468260324535135</v>
      </c>
      <c r="AX450" s="114">
        <f t="shared" si="189"/>
        <v>1.0347918104631146</v>
      </c>
      <c r="AY450" s="114">
        <f t="shared" si="189"/>
        <v>1.0336461478807166</v>
      </c>
      <c r="AZ450" s="114">
        <f t="shared" si="189"/>
        <v>1.0341156027569263</v>
      </c>
      <c r="BA450" s="114">
        <f t="shared" si="189"/>
        <v>1.0610463914231689</v>
      </c>
      <c r="BB450" s="114">
        <f t="shared" si="189"/>
        <v>1.0453307872039284</v>
      </c>
      <c r="BC450" s="114">
        <f t="shared" si="189"/>
        <v>1.0481641465022444</v>
      </c>
      <c r="BD450" s="114">
        <f t="shared" si="189"/>
        <v>1.0342182824087471</v>
      </c>
      <c r="BE450" s="114">
        <f t="shared" si="189"/>
        <v>1.0478119225754814</v>
      </c>
      <c r="BF450" s="114">
        <f t="shared" si="189"/>
        <v>1.0412887767631092</v>
      </c>
      <c r="BG450" s="114">
        <f t="shared" si="189"/>
        <v>1.0598898466088025</v>
      </c>
      <c r="BH450" s="114">
        <f t="shared" si="189"/>
        <v>1.0332290543937557</v>
      </c>
      <c r="BI450" s="114">
        <f t="shared" si="189"/>
        <v>1.0041289187687314</v>
      </c>
      <c r="BJ450" s="114">
        <f t="shared" si="147"/>
        <v>1.0749940228855344</v>
      </c>
    </row>
    <row r="451" spans="1:63" ht="15">
      <c r="A451" s="282" t="s">
        <v>1270</v>
      </c>
      <c r="B451" s="282" t="s">
        <v>1271</v>
      </c>
      <c r="C451" s="282" t="s">
        <v>639</v>
      </c>
      <c r="D451" s="282" t="s">
        <v>641</v>
      </c>
      <c r="E451" s="114">
        <f t="shared" si="140"/>
        <v>1</v>
      </c>
      <c r="F451" s="114">
        <f t="shared" si="140"/>
        <v>1</v>
      </c>
      <c r="G451" s="114">
        <f t="shared" si="140"/>
        <v>1</v>
      </c>
      <c r="H451" s="114">
        <f t="shared" si="140"/>
        <v>1</v>
      </c>
      <c r="I451" s="114">
        <f t="shared" ref="I451:BH451" si="190">1+I182/100</f>
        <v>1</v>
      </c>
      <c r="J451" s="114">
        <f t="shared" si="190"/>
        <v>1</v>
      </c>
      <c r="K451" s="114">
        <f t="shared" si="190"/>
        <v>1</v>
      </c>
      <c r="L451" s="114">
        <f t="shared" si="190"/>
        <v>1</v>
      </c>
      <c r="M451" s="114">
        <f t="shared" si="190"/>
        <v>1</v>
      </c>
      <c r="N451" s="114">
        <f t="shared" si="190"/>
        <v>1</v>
      </c>
      <c r="O451" s="114">
        <f t="shared" si="190"/>
        <v>1</v>
      </c>
      <c r="P451" s="114">
        <f t="shared" si="190"/>
        <v>1</v>
      </c>
      <c r="Q451" s="114">
        <f t="shared" si="190"/>
        <v>1</v>
      </c>
      <c r="R451" s="114">
        <f t="shared" si="190"/>
        <v>1</v>
      </c>
      <c r="S451" s="114">
        <f t="shared" si="190"/>
        <v>1</v>
      </c>
      <c r="T451" s="114">
        <f t="shared" si="190"/>
        <v>1</v>
      </c>
      <c r="U451" s="114">
        <f t="shared" si="190"/>
        <v>1</v>
      </c>
      <c r="V451" s="114">
        <f t="shared" si="190"/>
        <v>1</v>
      </c>
      <c r="W451" s="114">
        <f t="shared" si="190"/>
        <v>1</v>
      </c>
      <c r="X451" s="114">
        <f t="shared" si="190"/>
        <v>1</v>
      </c>
      <c r="Y451" s="114">
        <f t="shared" si="190"/>
        <v>1</v>
      </c>
      <c r="Z451" s="114">
        <f t="shared" si="190"/>
        <v>1</v>
      </c>
      <c r="AA451" s="114">
        <f t="shared" si="190"/>
        <v>1</v>
      </c>
      <c r="AB451" s="114">
        <f t="shared" si="190"/>
        <v>1</v>
      </c>
      <c r="AC451" s="114">
        <f t="shared" si="190"/>
        <v>1</v>
      </c>
      <c r="AD451" s="114">
        <f t="shared" si="190"/>
        <v>1</v>
      </c>
      <c r="AE451" s="114">
        <f t="shared" si="190"/>
        <v>1</v>
      </c>
      <c r="AF451" s="114">
        <f t="shared" si="190"/>
        <v>1</v>
      </c>
      <c r="AG451" s="114">
        <f t="shared" si="190"/>
        <v>1</v>
      </c>
      <c r="AH451" s="114">
        <f t="shared" si="190"/>
        <v>1</v>
      </c>
      <c r="AI451" s="114">
        <f t="shared" si="190"/>
        <v>1</v>
      </c>
      <c r="AJ451" s="114">
        <f t="shared" si="190"/>
        <v>1</v>
      </c>
      <c r="AK451" s="114">
        <f t="shared" si="190"/>
        <v>1</v>
      </c>
      <c r="AL451" s="114">
        <f t="shared" si="190"/>
        <v>1</v>
      </c>
      <c r="AM451" s="114">
        <f t="shared" si="190"/>
        <v>1</v>
      </c>
      <c r="AN451" s="114">
        <f t="shared" si="190"/>
        <v>1</v>
      </c>
      <c r="AO451" s="114">
        <f t="shared" si="190"/>
        <v>1</v>
      </c>
      <c r="AP451" s="114">
        <f t="shared" si="190"/>
        <v>1</v>
      </c>
      <c r="AQ451" s="114">
        <f t="shared" si="190"/>
        <v>1</v>
      </c>
      <c r="AR451" s="114">
        <f t="shared" si="190"/>
        <v>1</v>
      </c>
      <c r="AS451" s="114">
        <f t="shared" si="190"/>
        <v>1</v>
      </c>
      <c r="AT451" s="114">
        <f t="shared" si="190"/>
        <v>1</v>
      </c>
      <c r="AU451" s="114">
        <f t="shared" si="190"/>
        <v>1</v>
      </c>
      <c r="AV451" s="114">
        <f t="shared" si="190"/>
        <v>1</v>
      </c>
      <c r="AW451" s="114">
        <f t="shared" si="190"/>
        <v>1</v>
      </c>
      <c r="AX451" s="114">
        <f t="shared" si="190"/>
        <v>1</v>
      </c>
      <c r="AY451" s="114">
        <f t="shared" si="190"/>
        <v>1</v>
      </c>
      <c r="AZ451" s="114">
        <f t="shared" si="190"/>
        <v>1</v>
      </c>
      <c r="BA451" s="114">
        <f t="shared" si="190"/>
        <v>1.3441929065810396</v>
      </c>
      <c r="BB451" s="114">
        <f t="shared" si="190"/>
        <v>1.0865969837069887</v>
      </c>
      <c r="BC451" s="114">
        <f t="shared" si="190"/>
        <v>1.1355082677662303</v>
      </c>
      <c r="BD451" s="114">
        <f t="shared" si="190"/>
        <v>1.1168452207261663</v>
      </c>
      <c r="BE451" s="114">
        <f t="shared" si="190"/>
        <v>1.1008655154109019</v>
      </c>
      <c r="BF451" s="114">
        <f t="shared" si="190"/>
        <v>1.3421498251079771</v>
      </c>
      <c r="BG451" s="114">
        <f t="shared" si="190"/>
        <v>1.3652409809331614</v>
      </c>
      <c r="BH451" s="114">
        <f t="shared" si="190"/>
        <v>1.0280819122591864</v>
      </c>
      <c r="BI451" s="114">
        <f t="shared" si="189"/>
        <v>1.1040000399954006</v>
      </c>
      <c r="BJ451" s="114">
        <f t="shared" si="147"/>
        <v>1.0415468510415922</v>
      </c>
    </row>
    <row r="452" spans="1:63" ht="15">
      <c r="A452" s="282" t="s">
        <v>319</v>
      </c>
      <c r="B452" s="282" t="s">
        <v>561</v>
      </c>
      <c r="C452" s="282" t="s">
        <v>639</v>
      </c>
      <c r="D452" s="282" t="s">
        <v>641</v>
      </c>
      <c r="E452" s="114">
        <f t="shared" si="140"/>
        <v>1</v>
      </c>
      <c r="F452" s="114">
        <f t="shared" si="140"/>
        <v>1</v>
      </c>
      <c r="G452" s="114">
        <f t="shared" si="140"/>
        <v>1</v>
      </c>
      <c r="H452" s="114">
        <f t="shared" si="140"/>
        <v>1</v>
      </c>
      <c r="I452" s="114">
        <f t="shared" ref="I452:BH452" si="191">1+I183/100</f>
        <v>1</v>
      </c>
      <c r="J452" s="114">
        <f t="shared" si="191"/>
        <v>1</v>
      </c>
      <c r="K452" s="114">
        <f t="shared" si="191"/>
        <v>1</v>
      </c>
      <c r="L452" s="114">
        <f t="shared" si="191"/>
        <v>1</v>
      </c>
      <c r="M452" s="114">
        <f t="shared" si="191"/>
        <v>1</v>
      </c>
      <c r="N452" s="114">
        <f t="shared" si="191"/>
        <v>1</v>
      </c>
      <c r="O452" s="114">
        <f t="shared" si="191"/>
        <v>1</v>
      </c>
      <c r="P452" s="114">
        <f t="shared" si="191"/>
        <v>1.0378545824933281</v>
      </c>
      <c r="Q452" s="114">
        <f t="shared" si="191"/>
        <v>1.0511910796479962</v>
      </c>
      <c r="R452" s="114">
        <f t="shared" si="191"/>
        <v>1.0780027853858187</v>
      </c>
      <c r="S452" s="114">
        <f t="shared" si="191"/>
        <v>1.0599344001474478</v>
      </c>
      <c r="T452" s="114">
        <f t="shared" si="191"/>
        <v>0.98268317091233692</v>
      </c>
      <c r="U452" s="114">
        <f t="shared" si="191"/>
        <v>1.00928812272344</v>
      </c>
      <c r="V452" s="114">
        <f t="shared" si="191"/>
        <v>0.96063662123789684</v>
      </c>
      <c r="W452" s="114">
        <f t="shared" si="191"/>
        <v>1.0031806904973886</v>
      </c>
      <c r="X452" s="114">
        <f t="shared" si="191"/>
        <v>1.0219180504343703</v>
      </c>
      <c r="Y452" s="114">
        <f t="shared" si="191"/>
        <v>1.0128428259772384</v>
      </c>
      <c r="Z452" s="114">
        <f t="shared" si="191"/>
        <v>1.0465466274469641</v>
      </c>
      <c r="AA452" s="114">
        <f t="shared" si="191"/>
        <v>1.0093011864686894</v>
      </c>
      <c r="AB452" s="114">
        <f t="shared" si="191"/>
        <v>1.0349217896067127</v>
      </c>
      <c r="AC452" s="114">
        <f t="shared" si="191"/>
        <v>1.0479300921612285</v>
      </c>
      <c r="AD452" s="114">
        <f t="shared" si="191"/>
        <v>1.0161466143919471</v>
      </c>
      <c r="AE452" s="114">
        <f t="shared" si="191"/>
        <v>1.0270580037074921</v>
      </c>
      <c r="AF452" s="114">
        <f t="shared" si="191"/>
        <v>0.95688893236811412</v>
      </c>
      <c r="AG452" s="114">
        <f t="shared" si="191"/>
        <v>1.0200403052076064</v>
      </c>
      <c r="AH452" s="114">
        <f t="shared" si="191"/>
        <v>1.0052592099568476</v>
      </c>
      <c r="AI452" s="114">
        <f t="shared" si="191"/>
        <v>1.0064964019028644</v>
      </c>
      <c r="AJ452" s="114">
        <f t="shared" si="191"/>
        <v>0.98357454714178172</v>
      </c>
      <c r="AK452" s="114">
        <f t="shared" si="191"/>
        <v>1.0126649752470063</v>
      </c>
      <c r="AL452" s="114">
        <f t="shared" si="191"/>
        <v>1.0653282753319391</v>
      </c>
      <c r="AM452" s="114">
        <f t="shared" si="191"/>
        <v>1.052163912389066</v>
      </c>
      <c r="AN452" s="114">
        <f t="shared" si="191"/>
        <v>1.0457721673054892</v>
      </c>
      <c r="AO452" s="114">
        <f t="shared" si="191"/>
        <v>1.0335795473403182</v>
      </c>
      <c r="AP452" s="114">
        <f t="shared" si="191"/>
        <v>1.0300839739201519</v>
      </c>
      <c r="AQ452" s="114">
        <f t="shared" si="191"/>
        <v>1.0106611206329772</v>
      </c>
      <c r="AR452" s="114">
        <f t="shared" si="191"/>
        <v>1.0519373985477212</v>
      </c>
      <c r="AS452" s="114">
        <f t="shared" si="191"/>
        <v>1.0228943935371257</v>
      </c>
      <c r="AT452" s="114">
        <f t="shared" si="191"/>
        <v>1.0379764608077691</v>
      </c>
      <c r="AU452" s="114">
        <f t="shared" si="191"/>
        <v>1.0506059181328833</v>
      </c>
      <c r="AV452" s="114">
        <f t="shared" si="191"/>
        <v>1.0454027004504856</v>
      </c>
      <c r="AW452" s="114">
        <f t="shared" si="191"/>
        <v>1.0326963013663797</v>
      </c>
      <c r="AX452" s="114">
        <f t="shared" si="191"/>
        <v>1.0331890578591358</v>
      </c>
      <c r="AY452" s="114">
        <f t="shared" si="191"/>
        <v>1.0257291291664237</v>
      </c>
      <c r="AZ452" s="114">
        <f t="shared" si="191"/>
        <v>1.0376041808709602</v>
      </c>
      <c r="BA452" s="114">
        <f t="shared" si="191"/>
        <v>0.98454473573908141</v>
      </c>
      <c r="BB452" s="114">
        <f t="shared" si="191"/>
        <v>1.0191606464825103</v>
      </c>
      <c r="BC452" s="114">
        <f t="shared" si="191"/>
        <v>1.0096215718899268</v>
      </c>
      <c r="BD452" s="114">
        <f t="shared" si="191"/>
        <v>1.0269579848992794</v>
      </c>
      <c r="BE452" s="114">
        <f t="shared" si="191"/>
        <v>1.0249941658138404</v>
      </c>
      <c r="BF452" s="114">
        <f t="shared" si="191"/>
        <v>1.0201800999108592</v>
      </c>
      <c r="BG452" s="114">
        <f t="shared" si="191"/>
        <v>1.0354499141730709</v>
      </c>
      <c r="BH452" s="114">
        <f t="shared" si="191"/>
        <v>1.0443429494402392</v>
      </c>
      <c r="BI452" s="114">
        <f t="shared" si="189"/>
        <v>1.0347145683461469</v>
      </c>
      <c r="BJ452" s="114">
        <f t="shared" si="147"/>
        <v>1.0302865704250725</v>
      </c>
    </row>
    <row r="453" spans="1:63" ht="15">
      <c r="A453" s="282" t="s">
        <v>320</v>
      </c>
      <c r="B453" s="282" t="s">
        <v>562</v>
      </c>
      <c r="C453" s="282" t="s">
        <v>639</v>
      </c>
      <c r="D453" s="282" t="s">
        <v>641</v>
      </c>
      <c r="E453" s="114">
        <f t="shared" si="140"/>
        <v>1</v>
      </c>
      <c r="F453" s="114">
        <f t="shared" si="140"/>
        <v>1.0472269716691036</v>
      </c>
      <c r="G453" s="114">
        <f t="shared" si="140"/>
        <v>1.058519495917255</v>
      </c>
      <c r="H453" s="114">
        <f t="shared" si="140"/>
        <v>1.0537554200098311</v>
      </c>
      <c r="I453" s="114">
        <f t="shared" ref="I453:BH453" si="192">1+I184/100</f>
        <v>1.0658053136863646</v>
      </c>
      <c r="J453" s="114">
        <f t="shared" si="192"/>
        <v>1.0553249033710219</v>
      </c>
      <c r="K453" s="114">
        <f t="shared" si="192"/>
        <v>1.0613202322198603</v>
      </c>
      <c r="L453" s="114">
        <f t="shared" si="192"/>
        <v>1.0458481429987099</v>
      </c>
      <c r="M453" s="114">
        <f t="shared" si="192"/>
        <v>1.0617959605252685</v>
      </c>
      <c r="N453" s="114">
        <f t="shared" si="192"/>
        <v>1.0572155647278763</v>
      </c>
      <c r="O453" s="114">
        <f t="shared" si="192"/>
        <v>1.0386360370715129</v>
      </c>
      <c r="P453" s="114">
        <f t="shared" si="192"/>
        <v>1.037826888797005</v>
      </c>
      <c r="Q453" s="114">
        <f t="shared" si="192"/>
        <v>1.0551346487850473</v>
      </c>
      <c r="R453" s="114">
        <f t="shared" si="192"/>
        <v>1.0617552243307311</v>
      </c>
      <c r="S453" s="114">
        <f t="shared" si="192"/>
        <v>1.0113127924660628</v>
      </c>
      <c r="T453" s="114">
        <f t="shared" si="192"/>
        <v>1.0036739288107557</v>
      </c>
      <c r="U453" s="114">
        <f t="shared" si="192"/>
        <v>1.0481966322163765</v>
      </c>
      <c r="V453" s="114">
        <f t="shared" si="192"/>
        <v>1.0371110807903532</v>
      </c>
      <c r="W453" s="114">
        <f t="shared" si="192"/>
        <v>1.0440027003598915</v>
      </c>
      <c r="X453" s="114">
        <f t="shared" si="192"/>
        <v>1.0398783954266742</v>
      </c>
      <c r="Y453" s="114">
        <f t="shared" si="192"/>
        <v>1.013378943882256</v>
      </c>
      <c r="Z453" s="114">
        <f t="shared" si="192"/>
        <v>1.0214666311651688</v>
      </c>
      <c r="AA453" s="114">
        <f t="shared" si="192"/>
        <v>1.0027102304732156</v>
      </c>
      <c r="AB453" s="114">
        <f t="shared" si="192"/>
        <v>1.0283177211681607</v>
      </c>
      <c r="AC453" s="114">
        <f t="shared" si="192"/>
        <v>1.0461438514168946</v>
      </c>
      <c r="AD453" s="114">
        <f t="shared" si="192"/>
        <v>1.0377261833209908</v>
      </c>
      <c r="AE453" s="114">
        <f t="shared" si="192"/>
        <v>1.0302963482473533</v>
      </c>
      <c r="AF453" s="114">
        <f t="shared" si="192"/>
        <v>1.0352357316890657</v>
      </c>
      <c r="AG453" s="114">
        <f t="shared" si="192"/>
        <v>1.046429166421593</v>
      </c>
      <c r="AH453" s="114">
        <f t="shared" si="192"/>
        <v>1.0383555987265429</v>
      </c>
      <c r="AI453" s="114">
        <f t="shared" si="192"/>
        <v>1.0308285399578856</v>
      </c>
      <c r="AJ453" s="114">
        <f t="shared" si="192"/>
        <v>1.0136635254384578</v>
      </c>
      <c r="AK453" s="114">
        <f t="shared" si="192"/>
        <v>1.0204697948746859</v>
      </c>
      <c r="AL453" s="114">
        <f t="shared" si="192"/>
        <v>1.0123806392723707</v>
      </c>
      <c r="AM453" s="114">
        <f t="shared" si="192"/>
        <v>1.0306802020859238</v>
      </c>
      <c r="AN453" s="114">
        <f t="shared" si="192"/>
        <v>1.0269391680510382</v>
      </c>
      <c r="AO453" s="114">
        <f t="shared" si="192"/>
        <v>1.030610364891128</v>
      </c>
      <c r="AP453" s="114">
        <f t="shared" si="192"/>
        <v>1.034538812069024</v>
      </c>
      <c r="AQ453" s="114">
        <f t="shared" si="192"/>
        <v>1.0279519932846701</v>
      </c>
      <c r="AR453" s="114">
        <f t="shared" si="192"/>
        <v>1.0323561132103114</v>
      </c>
      <c r="AS453" s="114">
        <f t="shared" si="192"/>
        <v>1.0400291416276095</v>
      </c>
      <c r="AT453" s="114">
        <f t="shared" si="192"/>
        <v>1.0136357428436644</v>
      </c>
      <c r="AU453" s="114">
        <f t="shared" si="192"/>
        <v>1.0156382318732369</v>
      </c>
      <c r="AV453" s="114">
        <f t="shared" si="192"/>
        <v>1.0195688380238543</v>
      </c>
      <c r="AW453" s="114">
        <f t="shared" si="192"/>
        <v>1.0317294450273884</v>
      </c>
      <c r="AX453" s="114">
        <f t="shared" si="192"/>
        <v>1.0269841853066211</v>
      </c>
      <c r="AY453" s="114">
        <f t="shared" si="192"/>
        <v>1.0293768525384401</v>
      </c>
      <c r="AZ453" s="114">
        <f t="shared" si="192"/>
        <v>1.0250423980752683</v>
      </c>
      <c r="BA453" s="114">
        <f t="shared" si="192"/>
        <v>1.0018352842073028</v>
      </c>
      <c r="BB453" s="114">
        <f t="shared" si="192"/>
        <v>0.96460729297073244</v>
      </c>
      <c r="BC453" s="114">
        <f t="shared" si="192"/>
        <v>1.0287479144673275</v>
      </c>
      <c r="BD453" s="114">
        <f t="shared" si="192"/>
        <v>1.0179854773962878</v>
      </c>
      <c r="BE453" s="114">
        <f t="shared" si="192"/>
        <v>1.0125215365005817</v>
      </c>
      <c r="BF453" s="114">
        <f t="shared" si="192"/>
        <v>1.0142039921571577</v>
      </c>
      <c r="BG453" s="114">
        <f t="shared" si="192"/>
        <v>1.0207653981905684</v>
      </c>
      <c r="BH453" s="114">
        <f t="shared" si="192"/>
        <v>1.0243632429030431</v>
      </c>
      <c r="BI453" s="114">
        <f t="shared" si="189"/>
        <v>1.0173329018956445</v>
      </c>
      <c r="BJ453" s="114">
        <f t="shared" si="147"/>
        <v>1.0237787474411983</v>
      </c>
    </row>
    <row r="454" spans="1:63" ht="15">
      <c r="A454" s="282" t="s">
        <v>321</v>
      </c>
      <c r="B454" s="282" t="s">
        <v>563</v>
      </c>
      <c r="C454" s="282" t="s">
        <v>639</v>
      </c>
      <c r="D454" s="282" t="s">
        <v>641</v>
      </c>
      <c r="E454" s="114">
        <f t="shared" si="140"/>
        <v>1</v>
      </c>
      <c r="F454" s="114">
        <f t="shared" si="140"/>
        <v>1</v>
      </c>
      <c r="G454" s="114">
        <f t="shared" si="140"/>
        <v>1</v>
      </c>
      <c r="H454" s="114">
        <f t="shared" si="140"/>
        <v>1</v>
      </c>
      <c r="I454" s="114">
        <f t="shared" ref="I454:BH454" si="193">1+I185/100</f>
        <v>1</v>
      </c>
      <c r="J454" s="114">
        <f t="shared" si="193"/>
        <v>1</v>
      </c>
      <c r="K454" s="114">
        <f t="shared" si="193"/>
        <v>1.0520446359906355</v>
      </c>
      <c r="L454" s="114">
        <f t="shared" si="193"/>
        <v>1.662190837814042</v>
      </c>
      <c r="M454" s="114">
        <f t="shared" si="193"/>
        <v>1.8188779670828579</v>
      </c>
      <c r="N454" s="114">
        <f t="shared" si="193"/>
        <v>1.2566616882245474</v>
      </c>
      <c r="O454" s="114">
        <f t="shared" si="193"/>
        <v>1.1389509643870452</v>
      </c>
      <c r="P454" s="114">
        <f t="shared" si="193"/>
        <v>1.0089822508632293</v>
      </c>
      <c r="Q454" s="114">
        <f t="shared" si="193"/>
        <v>1.0982522417020562</v>
      </c>
      <c r="R454" s="114">
        <f t="shared" si="193"/>
        <v>0.85747942141026823</v>
      </c>
      <c r="S454" s="114">
        <f t="shared" si="193"/>
        <v>1.1149880647901569</v>
      </c>
      <c r="T454" s="114">
        <f t="shared" si="193"/>
        <v>1.2443350273732938</v>
      </c>
      <c r="U454" s="114">
        <f t="shared" si="193"/>
        <v>1.2054012291643297</v>
      </c>
      <c r="V454" s="114">
        <f t="shared" si="193"/>
        <v>1.0100721832950585</v>
      </c>
      <c r="W454" s="114">
        <f t="shared" si="193"/>
        <v>0.96306468910275644</v>
      </c>
      <c r="X454" s="114">
        <f t="shared" si="193"/>
        <v>1.0433174154095095</v>
      </c>
      <c r="Y454" s="114">
        <f t="shared" si="193"/>
        <v>1.060354441145694</v>
      </c>
      <c r="Z454" s="114">
        <f t="shared" si="193"/>
        <v>1.1704707839124644</v>
      </c>
      <c r="AA454" s="114">
        <f t="shared" si="193"/>
        <v>1.1156983740000723</v>
      </c>
      <c r="AB454" s="114">
        <f t="shared" si="193"/>
        <v>1.1666667072986103</v>
      </c>
      <c r="AC454" s="114">
        <f t="shared" si="193"/>
        <v>1.1671159398575743</v>
      </c>
      <c r="AD454" s="114">
        <f t="shared" si="193"/>
        <v>1.1400719710534066</v>
      </c>
      <c r="AE454" s="114">
        <f t="shared" si="193"/>
        <v>1.0200215978084153</v>
      </c>
      <c r="AF454" s="114">
        <f t="shared" si="193"/>
        <v>0.96559215841729729</v>
      </c>
      <c r="AG454" s="114">
        <f t="shared" si="193"/>
        <v>1.0596402764067667</v>
      </c>
      <c r="AH454" s="114">
        <f t="shared" si="193"/>
        <v>1.1175686183794904</v>
      </c>
      <c r="AI454" s="114">
        <f t="shared" si="193"/>
        <v>0.99869574259927685</v>
      </c>
      <c r="AJ454" s="114">
        <f t="shared" si="193"/>
        <v>1.060740785081796</v>
      </c>
      <c r="AK454" s="114">
        <f t="shared" si="193"/>
        <v>1.0841388363287614</v>
      </c>
      <c r="AL454" s="114">
        <f t="shared" si="193"/>
        <v>1.0604296027492348</v>
      </c>
      <c r="AM454" s="114">
        <f t="shared" si="193"/>
        <v>1.038757743078476</v>
      </c>
      <c r="AN454" s="114">
        <f t="shared" si="193"/>
        <v>1.0499681966342553</v>
      </c>
      <c r="AO454" s="114">
        <f t="shared" si="193"/>
        <v>1.0304594000516138</v>
      </c>
      <c r="AP454" s="114">
        <f t="shared" si="193"/>
        <v>1.0603351230687563</v>
      </c>
      <c r="AQ454" s="114">
        <f t="shared" si="193"/>
        <v>1.0264233797437476</v>
      </c>
      <c r="AR454" s="114">
        <f t="shared" si="193"/>
        <v>0.99875193106259086</v>
      </c>
      <c r="AS454" s="114">
        <f t="shared" si="193"/>
        <v>1.0540137271684384</v>
      </c>
      <c r="AT454" s="114">
        <f t="shared" si="193"/>
        <v>1.0448245409608854</v>
      </c>
      <c r="AU454" s="114">
        <f t="shared" si="193"/>
        <v>0.98899434749687443</v>
      </c>
      <c r="AV454" s="114">
        <f t="shared" si="193"/>
        <v>0.97331030553379383</v>
      </c>
      <c r="AW454" s="114">
        <f t="shared" si="193"/>
        <v>1.0129211256440747</v>
      </c>
      <c r="AX454" s="114">
        <f t="shared" si="193"/>
        <v>1.0249045835992148</v>
      </c>
      <c r="AY454" s="114">
        <f t="shared" si="193"/>
        <v>1.0537206829915831</v>
      </c>
      <c r="AZ454" s="114">
        <f t="shared" si="193"/>
        <v>1.0445269430369515</v>
      </c>
      <c r="BA454" s="114">
        <f t="shared" si="193"/>
        <v>1.0819969581343223</v>
      </c>
      <c r="BB454" s="114">
        <f t="shared" si="193"/>
        <v>1.0611245376078913</v>
      </c>
      <c r="BC454" s="114">
        <f t="shared" si="193"/>
        <v>1.0480471128505227</v>
      </c>
      <c r="BD454" s="114">
        <f t="shared" si="193"/>
        <v>0.98891254213233992</v>
      </c>
      <c r="BE454" s="114">
        <f t="shared" si="193"/>
        <v>1.0933267557628488</v>
      </c>
      <c r="BF454" s="114">
        <f t="shared" si="193"/>
        <v>1.0437261577587267</v>
      </c>
      <c r="BG454" s="114">
        <f t="shared" si="193"/>
        <v>1.0275103163686383</v>
      </c>
      <c r="BH454" s="114">
        <f t="shared" si="193"/>
        <v>1.0473895582329318</v>
      </c>
      <c r="BI454" s="114">
        <f t="shared" si="189"/>
        <v>1.0538416593631317</v>
      </c>
      <c r="BJ454" s="114">
        <f t="shared" si="147"/>
        <v>0.99727324799711692</v>
      </c>
    </row>
    <row r="455" spans="1:63" ht="15">
      <c r="A455" s="282" t="s">
        <v>322</v>
      </c>
      <c r="B455" s="282" t="s">
        <v>564</v>
      </c>
      <c r="C455" s="282" t="s">
        <v>639</v>
      </c>
      <c r="D455" s="282" t="s">
        <v>641</v>
      </c>
      <c r="E455" s="114">
        <f t="shared" si="140"/>
        <v>1</v>
      </c>
      <c r="F455" s="114">
        <f t="shared" si="140"/>
        <v>1</v>
      </c>
      <c r="G455" s="114">
        <f t="shared" si="140"/>
        <v>1</v>
      </c>
      <c r="H455" s="114">
        <f t="shared" si="140"/>
        <v>1</v>
      </c>
      <c r="I455" s="114">
        <f t="shared" ref="I455:BH455" si="194">1+I186/100</f>
        <v>1</v>
      </c>
      <c r="J455" s="114">
        <f t="shared" si="194"/>
        <v>1</v>
      </c>
      <c r="K455" s="114">
        <f t="shared" si="194"/>
        <v>1</v>
      </c>
      <c r="L455" s="114">
        <f t="shared" si="194"/>
        <v>1</v>
      </c>
      <c r="M455" s="114">
        <f t="shared" si="194"/>
        <v>1</v>
      </c>
      <c r="N455" s="114">
        <f t="shared" si="194"/>
        <v>1</v>
      </c>
      <c r="O455" s="114">
        <f t="shared" si="194"/>
        <v>1</v>
      </c>
      <c r="P455" s="114">
        <f t="shared" si="194"/>
        <v>1</v>
      </c>
      <c r="Q455" s="114">
        <f t="shared" si="194"/>
        <v>1</v>
      </c>
      <c r="R455" s="114">
        <f t="shared" si="194"/>
        <v>1</v>
      </c>
      <c r="S455" s="114">
        <f t="shared" si="194"/>
        <v>1</v>
      </c>
      <c r="T455" s="114">
        <f t="shared" si="194"/>
        <v>1</v>
      </c>
      <c r="U455" s="114">
        <f t="shared" si="194"/>
        <v>1</v>
      </c>
      <c r="V455" s="114">
        <f t="shared" si="194"/>
        <v>1</v>
      </c>
      <c r="W455" s="114">
        <f t="shared" si="194"/>
        <v>1</v>
      </c>
      <c r="X455" s="114">
        <f t="shared" si="194"/>
        <v>1</v>
      </c>
      <c r="Y455" s="114">
        <f t="shared" si="194"/>
        <v>1</v>
      </c>
      <c r="Z455" s="114">
        <f t="shared" si="194"/>
        <v>1</v>
      </c>
      <c r="AA455" s="114">
        <f t="shared" si="194"/>
        <v>1</v>
      </c>
      <c r="AB455" s="114">
        <f t="shared" si="194"/>
        <v>1</v>
      </c>
      <c r="AC455" s="114">
        <f t="shared" si="194"/>
        <v>1</v>
      </c>
      <c r="AD455" s="114">
        <f t="shared" si="194"/>
        <v>1</v>
      </c>
      <c r="AE455" s="114">
        <f t="shared" si="194"/>
        <v>1</v>
      </c>
      <c r="AF455" s="114">
        <f t="shared" si="194"/>
        <v>1</v>
      </c>
      <c r="AG455" s="114">
        <f t="shared" si="194"/>
        <v>1</v>
      </c>
      <c r="AH455" s="114">
        <f t="shared" si="194"/>
        <v>1</v>
      </c>
      <c r="AI455" s="114">
        <f t="shared" si="194"/>
        <v>1</v>
      </c>
      <c r="AJ455" s="114">
        <f t="shared" si="194"/>
        <v>1</v>
      </c>
      <c r="AK455" s="114">
        <f t="shared" si="194"/>
        <v>1</v>
      </c>
      <c r="AL455" s="114">
        <f t="shared" si="194"/>
        <v>1</v>
      </c>
      <c r="AM455" s="114">
        <f t="shared" si="194"/>
        <v>1</v>
      </c>
      <c r="AN455" s="114">
        <f t="shared" si="194"/>
        <v>1</v>
      </c>
      <c r="AO455" s="114">
        <f t="shared" si="194"/>
        <v>1</v>
      </c>
      <c r="AP455" s="114">
        <f t="shared" si="194"/>
        <v>1</v>
      </c>
      <c r="AQ455" s="114">
        <f t="shared" si="194"/>
        <v>1</v>
      </c>
      <c r="AR455" s="114">
        <f t="shared" si="194"/>
        <v>1</v>
      </c>
      <c r="AS455" s="114">
        <f t="shared" si="194"/>
        <v>1</v>
      </c>
      <c r="AT455" s="114">
        <f t="shared" si="194"/>
        <v>1.0427808493786657</v>
      </c>
      <c r="AU455" s="114">
        <f t="shared" si="194"/>
        <v>1.0454642210825893</v>
      </c>
      <c r="AV455" s="114">
        <f t="shared" si="194"/>
        <v>1.0427801335288476</v>
      </c>
      <c r="AW455" s="114">
        <f t="shared" si="194"/>
        <v>1.0952760541579636</v>
      </c>
      <c r="AX455" s="114">
        <f t="shared" si="194"/>
        <v>1.0598792654651878</v>
      </c>
      <c r="AY455" s="114">
        <f t="shared" si="194"/>
        <v>1.1118124622686238</v>
      </c>
      <c r="AZ455" s="114">
        <f t="shared" si="194"/>
        <v>1.0997262340299119</v>
      </c>
      <c r="BA455" s="114">
        <f t="shared" si="194"/>
        <v>1.0750369766428838</v>
      </c>
      <c r="BB455" s="114">
        <f t="shared" si="194"/>
        <v>1.0187260291621292</v>
      </c>
      <c r="BC455" s="114">
        <f t="shared" si="194"/>
        <v>1.0828508250499345</v>
      </c>
      <c r="BD455" s="114">
        <f t="shared" si="194"/>
        <v>1.076652973765305</v>
      </c>
      <c r="BE455" s="114">
        <f t="shared" si="194"/>
        <v>1.0365098585648627</v>
      </c>
      <c r="BF455" s="114">
        <f t="shared" si="194"/>
        <v>1.0301039609301339</v>
      </c>
      <c r="BG455" s="114">
        <f t="shared" si="194"/>
        <v>1.0291171104886321</v>
      </c>
      <c r="BH455" s="114">
        <f t="shared" si="194"/>
        <v>1.0269115170891201</v>
      </c>
      <c r="BI455" s="114">
        <f t="shared" si="189"/>
        <v>1.0217707979130588</v>
      </c>
      <c r="BJ455" s="114">
        <f t="shared" si="147"/>
        <v>1.0224301420202293</v>
      </c>
    </row>
    <row r="456" spans="1:63" ht="15">
      <c r="A456" s="282" t="s">
        <v>323</v>
      </c>
      <c r="B456" s="282" t="s">
        <v>565</v>
      </c>
      <c r="C456" s="282" t="s">
        <v>639</v>
      </c>
      <c r="D456" s="282" t="s">
        <v>641</v>
      </c>
      <c r="E456" s="114">
        <f t="shared" si="140"/>
        <v>1</v>
      </c>
      <c r="F456" s="114">
        <f t="shared" si="140"/>
        <v>1.0598734641929046</v>
      </c>
      <c r="G456" s="114">
        <f t="shared" si="140"/>
        <v>1.0448285862746645</v>
      </c>
      <c r="H456" s="114">
        <f t="shared" si="140"/>
        <v>1.0868883151825306</v>
      </c>
      <c r="I456" s="114">
        <f t="shared" ref="I456:BH456" si="195">1+I187/100</f>
        <v>1.0756975744905721</v>
      </c>
      <c r="J456" s="114">
        <f t="shared" si="195"/>
        <v>1.1041936582201304</v>
      </c>
      <c r="K456" s="114">
        <f t="shared" si="195"/>
        <v>1.0578995180143456</v>
      </c>
      <c r="L456" s="114">
        <f t="shared" si="195"/>
        <v>1.0540061259720772</v>
      </c>
      <c r="M456" s="114">
        <f t="shared" si="195"/>
        <v>1.0723322092500283</v>
      </c>
      <c r="N456" s="114">
        <f t="shared" si="195"/>
        <v>1.0550789963428731</v>
      </c>
      <c r="O456" s="114">
        <f t="shared" si="195"/>
        <v>1.1135346171818821</v>
      </c>
      <c r="P456" s="114">
        <f t="shared" si="195"/>
        <v>1.0046837254850443</v>
      </c>
      <c r="Q456" s="114">
        <f t="shared" si="195"/>
        <v>1.0081340640458303</v>
      </c>
      <c r="R456" s="114">
        <f t="shared" si="195"/>
        <v>1.0706426385694034</v>
      </c>
      <c r="S456" s="114">
        <f t="shared" si="195"/>
        <v>1.0354019171279791</v>
      </c>
      <c r="T456" s="114">
        <f t="shared" si="195"/>
        <v>1.0421141563147363</v>
      </c>
      <c r="U456" s="114">
        <f t="shared" si="195"/>
        <v>1.0515618958985224</v>
      </c>
      <c r="V456" s="114">
        <f t="shared" si="195"/>
        <v>1.0394769828741481</v>
      </c>
      <c r="W456" s="114">
        <f t="shared" si="195"/>
        <v>1.0804853361937357</v>
      </c>
      <c r="X456" s="114">
        <f t="shared" si="195"/>
        <v>1.0375843556853273</v>
      </c>
      <c r="Y456" s="114">
        <f t="shared" si="195"/>
        <v>1.1021570403727092</v>
      </c>
      <c r="Z456" s="114">
        <f t="shared" si="195"/>
        <v>1.0792076357199736</v>
      </c>
      <c r="AA456" s="114">
        <f t="shared" si="195"/>
        <v>1.0653748679998569</v>
      </c>
      <c r="AB456" s="114">
        <f t="shared" si="195"/>
        <v>1.0677837833870629</v>
      </c>
      <c r="AC456" s="114">
        <f t="shared" si="195"/>
        <v>1.0506520560475867</v>
      </c>
      <c r="AD456" s="114">
        <f t="shared" si="195"/>
        <v>1.0759211469875589</v>
      </c>
      <c r="AE456" s="114">
        <f t="shared" si="195"/>
        <v>1.0550165366386091</v>
      </c>
      <c r="AF456" s="114">
        <f t="shared" si="195"/>
        <v>1.0645234302467672</v>
      </c>
      <c r="AG456" s="114">
        <f t="shared" si="195"/>
        <v>1.0762527877959069</v>
      </c>
      <c r="AH456" s="114">
        <f t="shared" si="195"/>
        <v>1.0495976889440846</v>
      </c>
      <c r="AI456" s="114">
        <f t="shared" si="195"/>
        <v>1.0445858681509816</v>
      </c>
      <c r="AJ456" s="114">
        <f t="shared" si="195"/>
        <v>1.0506156775497073</v>
      </c>
      <c r="AK456" s="114">
        <f t="shared" si="195"/>
        <v>1.0770589782310798</v>
      </c>
      <c r="AL456" s="114">
        <f t="shared" si="195"/>
        <v>1.0175774769734467</v>
      </c>
      <c r="AM456" s="114">
        <f t="shared" si="195"/>
        <v>1.0373741555244789</v>
      </c>
      <c r="AN456" s="114">
        <f t="shared" si="195"/>
        <v>1.0496260915003213</v>
      </c>
      <c r="AO456" s="114">
        <f t="shared" si="195"/>
        <v>1.0484658128374571</v>
      </c>
      <c r="AP456" s="114">
        <f t="shared" si="195"/>
        <v>1.0101439601418489</v>
      </c>
      <c r="AQ456" s="114">
        <f t="shared" si="195"/>
        <v>1.0255023429463535</v>
      </c>
      <c r="AR456" s="114">
        <f t="shared" si="195"/>
        <v>1.0366013274390127</v>
      </c>
      <c r="AS456" s="114">
        <f t="shared" si="195"/>
        <v>1.0426008801156799</v>
      </c>
      <c r="AT456" s="114">
        <f t="shared" si="195"/>
        <v>1.0198248403238117</v>
      </c>
      <c r="AU456" s="114">
        <f t="shared" si="195"/>
        <v>1.0322442997260199</v>
      </c>
      <c r="AV456" s="114">
        <f t="shared" si="195"/>
        <v>1.0484632093539448</v>
      </c>
      <c r="AW456" s="114">
        <f t="shared" si="195"/>
        <v>1.0736857135930247</v>
      </c>
      <c r="AX456" s="114">
        <f t="shared" si="195"/>
        <v>1.0766730427146116</v>
      </c>
      <c r="AY456" s="114">
        <f t="shared" si="195"/>
        <v>1.0617754203617735</v>
      </c>
      <c r="AZ456" s="114">
        <f t="shared" si="195"/>
        <v>1.0483281727717084</v>
      </c>
      <c r="BA456" s="114">
        <f t="shared" si="195"/>
        <v>1.017014054654513</v>
      </c>
      <c r="BB456" s="114">
        <f t="shared" si="195"/>
        <v>1.0283165851919991</v>
      </c>
      <c r="BC456" s="114">
        <f t="shared" si="195"/>
        <v>1.0160669195949077</v>
      </c>
      <c r="BD456" s="114">
        <f t="shared" si="195"/>
        <v>1.0274840254954001</v>
      </c>
      <c r="BE456" s="114">
        <f t="shared" si="195"/>
        <v>1.0350703342009688</v>
      </c>
      <c r="BF456" s="114">
        <f t="shared" si="195"/>
        <v>1.0439645663349773</v>
      </c>
      <c r="BG456" s="114">
        <f t="shared" si="195"/>
        <v>1.0467470798143725</v>
      </c>
      <c r="BH456" s="114">
        <f t="shared" si="195"/>
        <v>1.0473114747532901</v>
      </c>
      <c r="BI456" s="114">
        <f t="shared" si="189"/>
        <v>1.0552673584474448</v>
      </c>
      <c r="BJ456" s="114">
        <f t="shared" si="147"/>
        <v>1.0570062124101209</v>
      </c>
    </row>
    <row r="457" spans="1:63" ht="15">
      <c r="A457" s="282" t="s">
        <v>324</v>
      </c>
      <c r="B457" s="282" t="s">
        <v>566</v>
      </c>
      <c r="C457" s="282" t="s">
        <v>639</v>
      </c>
      <c r="D457" s="282" t="s">
        <v>641</v>
      </c>
      <c r="E457" s="114">
        <f t="shared" si="140"/>
        <v>1</v>
      </c>
      <c r="F457" s="114">
        <f t="shared" si="140"/>
        <v>1.1092659484250971</v>
      </c>
      <c r="G457" s="114">
        <f t="shared" si="140"/>
        <v>1.0824473681769302</v>
      </c>
      <c r="H457" s="114">
        <f t="shared" si="140"/>
        <v>1.0853878880195451</v>
      </c>
      <c r="I457" s="114">
        <f t="shared" ref="I457:BH457" si="196">1+I188/100</f>
        <v>1.0443213036861585</v>
      </c>
      <c r="J457" s="114">
        <f t="shared" si="196"/>
        <v>1.0916003625997841</v>
      </c>
      <c r="K457" s="114">
        <f t="shared" si="196"/>
        <v>1.0758140188442828</v>
      </c>
      <c r="L457" s="114">
        <f t="shared" si="196"/>
        <v>1.0855293117718932</v>
      </c>
      <c r="M457" s="114">
        <f t="shared" si="196"/>
        <v>1.0697738862607551</v>
      </c>
      <c r="N457" s="114">
        <f t="shared" si="196"/>
        <v>1.0844138916884365</v>
      </c>
      <c r="O457" s="114">
        <f t="shared" si="196"/>
        <v>1.0695922610702162</v>
      </c>
      <c r="P457" s="114">
        <f t="shared" si="196"/>
        <v>1.0961613757869819</v>
      </c>
      <c r="Q457" s="114">
        <f t="shared" si="196"/>
        <v>1.0458281250544419</v>
      </c>
      <c r="R457" s="114">
        <f t="shared" si="196"/>
        <v>1.0536431021534995</v>
      </c>
      <c r="S457" s="114">
        <f t="shared" si="196"/>
        <v>1.0244831956396994</v>
      </c>
      <c r="T457" s="114">
        <f t="shared" si="196"/>
        <v>1.0174091944028476</v>
      </c>
      <c r="U457" s="114">
        <f t="shared" si="196"/>
        <v>1.0166446135887841</v>
      </c>
      <c r="V457" s="114">
        <f t="shared" si="196"/>
        <v>1.0109402588994916</v>
      </c>
      <c r="W457" s="114">
        <f t="shared" si="196"/>
        <v>1.097926439180968</v>
      </c>
      <c r="X457" s="114">
        <f t="shared" si="196"/>
        <v>1.0451475108034851</v>
      </c>
      <c r="Y457" s="114">
        <f t="shared" si="196"/>
        <v>1.1308448172984782</v>
      </c>
      <c r="Z457" s="114">
        <f t="shared" si="196"/>
        <v>1.0920680945271981</v>
      </c>
      <c r="AA457" s="114">
        <f t="shared" si="196"/>
        <v>1.0534845643886668</v>
      </c>
      <c r="AB457" s="114">
        <f t="shared" si="196"/>
        <v>0.95508635654055407</v>
      </c>
      <c r="AC457" s="114">
        <f t="shared" si="196"/>
        <v>1.0270947377270372</v>
      </c>
      <c r="AD457" s="114">
        <f t="shared" si="196"/>
        <v>1.0494223365145383</v>
      </c>
      <c r="AE457" s="114">
        <f t="shared" si="196"/>
        <v>1.0356778822819548</v>
      </c>
      <c r="AF457" s="114">
        <f t="shared" si="196"/>
        <v>0.98190944518880729</v>
      </c>
      <c r="AG457" s="114">
        <f t="shared" si="196"/>
        <v>0.86620156217335098</v>
      </c>
      <c r="AH457" s="114">
        <f t="shared" si="196"/>
        <v>1.0156224700533298</v>
      </c>
      <c r="AI457" s="114">
        <f t="shared" si="196"/>
        <v>1.0809899300563277</v>
      </c>
      <c r="AJ457" s="114">
        <f t="shared" si="196"/>
        <v>1.0941900574458194</v>
      </c>
      <c r="AK457" s="114">
        <f t="shared" si="196"/>
        <v>1.0820168055975223</v>
      </c>
      <c r="AL457" s="114">
        <f t="shared" si="196"/>
        <v>1.0545574357301768</v>
      </c>
      <c r="AM457" s="114">
        <f t="shared" si="196"/>
        <v>1.0285014717095722</v>
      </c>
      <c r="AN457" s="114">
        <f t="shared" si="196"/>
        <v>1.0175167868910593</v>
      </c>
      <c r="AO457" s="114">
        <f t="shared" si="196"/>
        <v>1.0407970309025374</v>
      </c>
      <c r="AP457" s="114">
        <f t="shared" si="196"/>
        <v>1.0646099030373191</v>
      </c>
      <c r="AQ457" s="114">
        <f t="shared" si="196"/>
        <v>1.0734150147611146</v>
      </c>
      <c r="AR457" s="114">
        <f t="shared" si="196"/>
        <v>1.0391720659740635</v>
      </c>
      <c r="AS457" s="114">
        <f t="shared" si="196"/>
        <v>1.0271537349651161</v>
      </c>
      <c r="AT457" s="114">
        <f t="shared" si="196"/>
        <v>1.0057427306808848</v>
      </c>
      <c r="AU457" s="114">
        <f t="shared" si="196"/>
        <v>1.0222914952054238</v>
      </c>
      <c r="AV457" s="114">
        <f t="shared" si="196"/>
        <v>1.0420549576225178</v>
      </c>
      <c r="AW457" s="114">
        <f t="shared" si="196"/>
        <v>1.0752208009321813</v>
      </c>
      <c r="AX457" s="114">
        <f t="shared" si="196"/>
        <v>1.0719127885199236</v>
      </c>
      <c r="AY457" s="114">
        <f t="shared" si="196"/>
        <v>1.0865246579894847</v>
      </c>
      <c r="AZ457" s="114">
        <f t="shared" si="196"/>
        <v>1.1198398544676362</v>
      </c>
      <c r="BA457" s="114">
        <f t="shared" si="196"/>
        <v>1.0985565485158464</v>
      </c>
      <c r="BB457" s="114">
        <f t="shared" si="196"/>
        <v>1.0124299231776417</v>
      </c>
      <c r="BC457" s="114">
        <f t="shared" si="196"/>
        <v>1.0582799349428571</v>
      </c>
      <c r="BD457" s="114">
        <f t="shared" si="196"/>
        <v>1.1131362590970459</v>
      </c>
      <c r="BE457" s="114">
        <f t="shared" si="196"/>
        <v>1.0977882768264988</v>
      </c>
      <c r="BF457" s="114">
        <f t="shared" si="196"/>
        <v>1.0690343678306304</v>
      </c>
      <c r="BG457" s="114">
        <f t="shared" si="196"/>
        <v>1.0506661301645037</v>
      </c>
      <c r="BH457" s="114">
        <f t="shared" si="196"/>
        <v>1.0557576471833712</v>
      </c>
      <c r="BI457" s="114">
        <f t="shared" si="189"/>
        <v>1.0498859240427847</v>
      </c>
      <c r="BJ457" s="114">
        <f t="shared" si="147"/>
        <v>1.0535652126574577</v>
      </c>
    </row>
    <row r="458" spans="1:63" ht="15">
      <c r="A458" s="282" t="s">
        <v>135</v>
      </c>
      <c r="B458" s="282" t="s">
        <v>567</v>
      </c>
      <c r="C458" s="282" t="s">
        <v>639</v>
      </c>
      <c r="D458" s="282" t="s">
        <v>641</v>
      </c>
      <c r="E458" s="114">
        <f t="shared" si="140"/>
        <v>1</v>
      </c>
      <c r="F458" s="114">
        <f t="shared" si="140"/>
        <v>1.0734709633145569</v>
      </c>
      <c r="G458" s="114">
        <f t="shared" si="140"/>
        <v>1.1003529333422122</v>
      </c>
      <c r="H458" s="114">
        <f t="shared" si="140"/>
        <v>1.0432824981844591</v>
      </c>
      <c r="I458" s="114">
        <f t="shared" ref="I458:BH458" si="197">1+I189/100</f>
        <v>1.0654786765047102</v>
      </c>
      <c r="J458" s="114">
        <f t="shared" si="197"/>
        <v>1.0562173344947736</v>
      </c>
      <c r="K458" s="114">
        <f t="shared" si="197"/>
        <v>1.0823892044575942</v>
      </c>
      <c r="L458" s="114">
        <f t="shared" si="197"/>
        <v>1.0385256440782893</v>
      </c>
      <c r="M458" s="114">
        <f t="shared" si="197"/>
        <v>1.0015223771093176</v>
      </c>
      <c r="N458" s="114">
        <f t="shared" si="197"/>
        <v>1.0351445891251396</v>
      </c>
      <c r="O458" s="114">
        <f t="shared" si="197"/>
        <v>1.0336594600332614</v>
      </c>
      <c r="P458" s="114">
        <f t="shared" si="197"/>
        <v>1.0459053992759886</v>
      </c>
      <c r="Q458" s="114">
        <f t="shared" si="197"/>
        <v>1.0347753512310474</v>
      </c>
      <c r="R458" s="114">
        <f t="shared" si="197"/>
        <v>1.0627693475562021</v>
      </c>
      <c r="S458" s="114">
        <f t="shared" si="197"/>
        <v>1.0938683491938304</v>
      </c>
      <c r="T458" s="114">
        <f t="shared" si="197"/>
        <v>1.0430086316548426</v>
      </c>
      <c r="U458" s="114">
        <f t="shared" si="197"/>
        <v>1.0144711099517412</v>
      </c>
      <c r="V458" s="114">
        <f t="shared" si="197"/>
        <v>1.0034906369930381</v>
      </c>
      <c r="W458" s="114">
        <f t="shared" si="197"/>
        <v>0.97357497021178463</v>
      </c>
      <c r="X458" s="114">
        <f t="shared" si="197"/>
        <v>1.0409075057410002</v>
      </c>
      <c r="Y458" s="114">
        <f t="shared" si="197"/>
        <v>1.059433353983084</v>
      </c>
      <c r="Z458" s="114">
        <f t="shared" si="197"/>
        <v>1.0555204181484046</v>
      </c>
      <c r="AA458" s="114">
        <f t="shared" si="197"/>
        <v>0.99777276555813699</v>
      </c>
      <c r="AB458" s="114">
        <f t="shared" si="197"/>
        <v>0.89591914201703049</v>
      </c>
      <c r="AC458" s="114">
        <f t="shared" si="197"/>
        <v>1.0360828653816967</v>
      </c>
      <c r="AD458" s="114">
        <f t="shared" si="197"/>
        <v>1.0206113206625895</v>
      </c>
      <c r="AE458" s="114">
        <f t="shared" si="197"/>
        <v>1.0942596236073652</v>
      </c>
      <c r="AF458" s="114">
        <f t="shared" si="197"/>
        <v>1.0972614643050371</v>
      </c>
      <c r="AG458" s="114">
        <f t="shared" si="197"/>
        <v>0.9055872655370607</v>
      </c>
      <c r="AH458" s="114">
        <f t="shared" si="197"/>
        <v>0.87687958552870393</v>
      </c>
      <c r="AI458" s="114">
        <f t="shared" si="197"/>
        <v>0.95017436463533955</v>
      </c>
      <c r="AJ458" s="114">
        <f t="shared" si="197"/>
        <v>1.022192591027909</v>
      </c>
      <c r="AK458" s="114">
        <f t="shared" si="197"/>
        <v>0.9945949087527608</v>
      </c>
      <c r="AL458" s="114">
        <f t="shared" si="197"/>
        <v>1.052435770077329</v>
      </c>
      <c r="AM458" s="114">
        <f t="shared" si="197"/>
        <v>1.123083661848445</v>
      </c>
      <c r="AN458" s="114">
        <f t="shared" si="197"/>
        <v>1.074113950473512</v>
      </c>
      <c r="AO458" s="114">
        <f t="shared" si="197"/>
        <v>1.0279897307912609</v>
      </c>
      <c r="AP458" s="114">
        <f t="shared" si="197"/>
        <v>1.0647682442079709</v>
      </c>
      <c r="AQ458" s="114">
        <f t="shared" si="197"/>
        <v>0.99608462444166179</v>
      </c>
      <c r="AR458" s="114">
        <f t="shared" si="197"/>
        <v>1.0149491064308833</v>
      </c>
      <c r="AS458" s="114">
        <f t="shared" si="197"/>
        <v>1.0269437139806912</v>
      </c>
      <c r="AT458" s="114">
        <f t="shared" si="197"/>
        <v>1.006178923256243</v>
      </c>
      <c r="AU458" s="114">
        <f t="shared" si="197"/>
        <v>1.0545352893818767</v>
      </c>
      <c r="AV458" s="114">
        <f t="shared" si="197"/>
        <v>1.0416502313666112</v>
      </c>
      <c r="AW458" s="114">
        <f t="shared" si="197"/>
        <v>1.0495820320611744</v>
      </c>
      <c r="AX458" s="114">
        <f t="shared" si="197"/>
        <v>1.0628506032509601</v>
      </c>
      <c r="AY458" s="114">
        <f t="shared" si="197"/>
        <v>1.075288990440594</v>
      </c>
      <c r="AZ458" s="114">
        <f t="shared" si="197"/>
        <v>1.085183877690955</v>
      </c>
      <c r="BA458" s="114">
        <f t="shared" si="197"/>
        <v>1.0912656830146421</v>
      </c>
      <c r="BB458" s="114">
        <f t="shared" si="197"/>
        <v>1.010958236592427</v>
      </c>
      <c r="BC458" s="114">
        <f t="shared" si="197"/>
        <v>1.0833245910749576</v>
      </c>
      <c r="BD458" s="114">
        <f t="shared" si="197"/>
        <v>1.0632719240161117</v>
      </c>
      <c r="BE458" s="114">
        <f t="shared" si="197"/>
        <v>1.0613972470560435</v>
      </c>
      <c r="BF458" s="114">
        <f t="shared" si="197"/>
        <v>1.0585251821084929</v>
      </c>
      <c r="BG458" s="114">
        <f t="shared" si="197"/>
        <v>1.0237602287291729</v>
      </c>
      <c r="BH458" s="114">
        <f t="shared" si="197"/>
        <v>1.0325136962848827</v>
      </c>
      <c r="BI458" s="114">
        <f t="shared" si="189"/>
        <v>1.039513091924315</v>
      </c>
      <c r="BJ458" s="114">
        <f t="shared" si="147"/>
        <v>1.0252743067809553</v>
      </c>
    </row>
    <row r="459" spans="1:63" ht="15">
      <c r="A459" s="282" t="s">
        <v>325</v>
      </c>
      <c r="B459" s="282" t="s">
        <v>568</v>
      </c>
      <c r="C459" s="282" t="s">
        <v>639</v>
      </c>
      <c r="D459" s="282" t="s">
        <v>641</v>
      </c>
      <c r="E459" s="114">
        <f t="shared" si="140"/>
        <v>1</v>
      </c>
      <c r="F459" s="114">
        <f t="shared" si="140"/>
        <v>1.0561657931895161</v>
      </c>
      <c r="G459" s="114">
        <f t="shared" si="140"/>
        <v>1.0477312184751131</v>
      </c>
      <c r="H459" s="114">
        <f t="shared" si="140"/>
        <v>1.0706048742267158</v>
      </c>
      <c r="I459" s="114">
        <f t="shared" ref="I459:BH459" si="198">1+I190/100</f>
        <v>1.0344698214533539</v>
      </c>
      <c r="J459" s="114">
        <f t="shared" si="198"/>
        <v>1.0526581046402204</v>
      </c>
      <c r="K459" s="114">
        <f t="shared" si="198"/>
        <v>1.0442599417355294</v>
      </c>
      <c r="L459" s="114">
        <f t="shared" si="198"/>
        <v>1.053241501879558</v>
      </c>
      <c r="M459" s="114">
        <f t="shared" si="198"/>
        <v>1.0494541808045093</v>
      </c>
      <c r="N459" s="114">
        <f t="shared" si="198"/>
        <v>1.0465635857843871</v>
      </c>
      <c r="O459" s="114">
        <f t="shared" si="198"/>
        <v>1.037646048586699</v>
      </c>
      <c r="P459" s="114">
        <f t="shared" si="198"/>
        <v>1.0542863136891378</v>
      </c>
      <c r="Q459" s="114">
        <f t="shared" si="198"/>
        <v>1.0544679110377977</v>
      </c>
      <c r="R459" s="114">
        <f t="shared" si="198"/>
        <v>1.0892064682244886</v>
      </c>
      <c r="S459" s="114">
        <f t="shared" si="198"/>
        <v>1.0355811508024166</v>
      </c>
      <c r="T459" s="114">
        <f t="shared" si="198"/>
        <v>1.0556477362422094</v>
      </c>
      <c r="U459" s="114">
        <f t="shared" si="198"/>
        <v>1.0880663056740261</v>
      </c>
      <c r="V459" s="114">
        <f t="shared" si="198"/>
        <v>1.056020555772796</v>
      </c>
      <c r="W459" s="114">
        <f t="shared" si="198"/>
        <v>1.0517210328689099</v>
      </c>
      <c r="X459" s="114">
        <f t="shared" si="198"/>
        <v>1.0563967574582138</v>
      </c>
      <c r="Y459" s="114">
        <f t="shared" si="198"/>
        <v>1.0514891129434374</v>
      </c>
      <c r="Z459" s="114">
        <f t="shared" si="198"/>
        <v>1.0342326917720788</v>
      </c>
      <c r="AA459" s="114">
        <f t="shared" si="198"/>
        <v>1.036193276060418</v>
      </c>
      <c r="AB459" s="114">
        <f t="shared" si="198"/>
        <v>1.0187461646827209</v>
      </c>
      <c r="AC459" s="114">
        <f t="shared" si="198"/>
        <v>0.92676317415678311</v>
      </c>
      <c r="AD459" s="114">
        <f t="shared" si="198"/>
        <v>0.92693391164060046</v>
      </c>
      <c r="AE459" s="114">
        <f t="shared" si="198"/>
        <v>1.0341678280553241</v>
      </c>
      <c r="AF459" s="114">
        <f t="shared" si="198"/>
        <v>1.0431163482025791</v>
      </c>
      <c r="AG459" s="114">
        <f t="shared" si="198"/>
        <v>1.0675254448138336</v>
      </c>
      <c r="AH459" s="114">
        <f t="shared" si="198"/>
        <v>1.0620531111660902</v>
      </c>
      <c r="AI459" s="114">
        <f t="shared" si="198"/>
        <v>1.0303696629398218</v>
      </c>
      <c r="AJ459" s="114">
        <f t="shared" si="198"/>
        <v>0.99421665348771771</v>
      </c>
      <c r="AK459" s="114">
        <f t="shared" si="198"/>
        <v>1.0033760303019967</v>
      </c>
      <c r="AL459" s="114">
        <f t="shared" si="198"/>
        <v>1.0211630717914124</v>
      </c>
      <c r="AM459" s="114">
        <f t="shared" si="198"/>
        <v>1.0438762334121967</v>
      </c>
      <c r="AN459" s="114">
        <f t="shared" si="198"/>
        <v>1.0467869221922228</v>
      </c>
      <c r="AO459" s="114">
        <f t="shared" si="198"/>
        <v>1.0584587347220782</v>
      </c>
      <c r="AP459" s="114">
        <f t="shared" si="198"/>
        <v>1.0518536227553208</v>
      </c>
      <c r="AQ459" s="114">
        <f t="shared" si="198"/>
        <v>0.99423281852488743</v>
      </c>
      <c r="AR459" s="114">
        <f t="shared" si="198"/>
        <v>1.0308191645986897</v>
      </c>
      <c r="AS459" s="114">
        <f t="shared" si="198"/>
        <v>1.0441122216013077</v>
      </c>
      <c r="AT459" s="114">
        <f t="shared" si="198"/>
        <v>1.0289398706027568</v>
      </c>
      <c r="AU459" s="114">
        <f t="shared" si="198"/>
        <v>1.0364590331730246</v>
      </c>
      <c r="AV459" s="114">
        <f t="shared" si="198"/>
        <v>1.0497036869699237</v>
      </c>
      <c r="AW459" s="114">
        <f t="shared" si="198"/>
        <v>1.0669762361441009</v>
      </c>
      <c r="AX459" s="114">
        <f t="shared" si="198"/>
        <v>1.0477766781940046</v>
      </c>
      <c r="AY459" s="114">
        <f t="shared" si="198"/>
        <v>1.0524296035576115</v>
      </c>
      <c r="AZ459" s="114">
        <f t="shared" si="198"/>
        <v>1.0661666228456503</v>
      </c>
      <c r="BA459" s="114">
        <f t="shared" si="198"/>
        <v>1.0415275684345615</v>
      </c>
      <c r="BB459" s="114">
        <f t="shared" si="198"/>
        <v>1.011483322193969</v>
      </c>
      <c r="BC459" s="114">
        <f t="shared" si="198"/>
        <v>1.0763226478049033</v>
      </c>
      <c r="BD459" s="114">
        <f t="shared" si="198"/>
        <v>1.0365975160123539</v>
      </c>
      <c r="BE459" s="114">
        <f t="shared" si="198"/>
        <v>1.0668381888148204</v>
      </c>
      <c r="BF459" s="114">
        <f t="shared" si="198"/>
        <v>1.0706402426381545</v>
      </c>
      <c r="BG459" s="114">
        <f t="shared" si="198"/>
        <v>1.061452987858692</v>
      </c>
      <c r="BH459" s="114">
        <f t="shared" si="198"/>
        <v>1.060665489034551</v>
      </c>
      <c r="BI459" s="114">
        <f t="shared" si="189"/>
        <v>1.0687571482288942</v>
      </c>
      <c r="BJ459" s="114">
        <f t="shared" si="147"/>
        <v>1.0668451750279448</v>
      </c>
    </row>
    <row r="460" spans="1:63" ht="15">
      <c r="A460" s="282" t="s">
        <v>326</v>
      </c>
      <c r="B460" s="282" t="s">
        <v>569</v>
      </c>
      <c r="C460" s="282" t="s">
        <v>639</v>
      </c>
      <c r="D460" s="282" t="s">
        <v>641</v>
      </c>
      <c r="E460" s="114">
        <f t="shared" si="140"/>
        <v>1</v>
      </c>
      <c r="F460" s="114">
        <f t="shared" si="140"/>
        <v>1</v>
      </c>
      <c r="G460" s="114">
        <f t="shared" si="140"/>
        <v>1</v>
      </c>
      <c r="H460" s="114">
        <f t="shared" si="140"/>
        <v>1</v>
      </c>
      <c r="I460" s="114">
        <f t="shared" ref="I460:BH460" si="199">1+I191/100</f>
        <v>1</v>
      </c>
      <c r="J460" s="114">
        <f t="shared" si="199"/>
        <v>1</v>
      </c>
      <c r="K460" s="114">
        <f t="shared" si="199"/>
        <v>1</v>
      </c>
      <c r="L460" s="114">
        <f t="shared" si="199"/>
        <v>1</v>
      </c>
      <c r="M460" s="114">
        <f t="shared" si="199"/>
        <v>1</v>
      </c>
      <c r="N460" s="114">
        <f t="shared" si="199"/>
        <v>1</v>
      </c>
      <c r="O460" s="114">
        <f t="shared" si="199"/>
        <v>1</v>
      </c>
      <c r="P460" s="114">
        <f t="shared" si="199"/>
        <v>1</v>
      </c>
      <c r="Q460" s="114">
        <f t="shared" si="199"/>
        <v>1</v>
      </c>
      <c r="R460" s="114">
        <f t="shared" si="199"/>
        <v>1</v>
      </c>
      <c r="S460" s="114">
        <f t="shared" si="199"/>
        <v>1</v>
      </c>
      <c r="T460" s="114">
        <f t="shared" si="199"/>
        <v>1</v>
      </c>
      <c r="U460" s="114">
        <f t="shared" si="199"/>
        <v>1</v>
      </c>
      <c r="V460" s="114">
        <f t="shared" si="199"/>
        <v>1</v>
      </c>
      <c r="W460" s="114">
        <f t="shared" si="199"/>
        <v>1</v>
      </c>
      <c r="X460" s="114">
        <f t="shared" si="199"/>
        <v>1</v>
      </c>
      <c r="Y460" s="114">
        <f t="shared" si="199"/>
        <v>1</v>
      </c>
      <c r="Z460" s="114">
        <f t="shared" si="199"/>
        <v>1</v>
      </c>
      <c r="AA460" s="114">
        <f t="shared" si="199"/>
        <v>1</v>
      </c>
      <c r="AB460" s="114">
        <f t="shared" si="199"/>
        <v>1</v>
      </c>
      <c r="AC460" s="114">
        <f t="shared" si="199"/>
        <v>1</v>
      </c>
      <c r="AD460" s="114">
        <f t="shared" si="199"/>
        <v>1</v>
      </c>
      <c r="AE460" s="114">
        <f t="shared" si="199"/>
        <v>1</v>
      </c>
      <c r="AF460" s="114">
        <f t="shared" si="199"/>
        <v>1</v>
      </c>
      <c r="AG460" s="114">
        <f t="shared" si="199"/>
        <v>1</v>
      </c>
      <c r="AH460" s="114">
        <f t="shared" si="199"/>
        <v>1</v>
      </c>
      <c r="AI460" s="114">
        <f t="shared" si="199"/>
        <v>1</v>
      </c>
      <c r="AJ460" s="114">
        <f t="shared" si="199"/>
        <v>1</v>
      </c>
      <c r="AK460" s="114">
        <f t="shared" si="199"/>
        <v>1</v>
      </c>
      <c r="AL460" s="114">
        <f t="shared" si="199"/>
        <v>1</v>
      </c>
      <c r="AM460" s="114">
        <f t="shared" si="199"/>
        <v>1</v>
      </c>
      <c r="AN460" s="114">
        <f t="shared" si="199"/>
        <v>1</v>
      </c>
      <c r="AO460" s="114">
        <f t="shared" si="199"/>
        <v>1</v>
      </c>
      <c r="AP460" s="114">
        <f t="shared" si="199"/>
        <v>1</v>
      </c>
      <c r="AQ460" s="114">
        <f t="shared" si="199"/>
        <v>1</v>
      </c>
      <c r="AR460" s="114">
        <f t="shared" si="199"/>
        <v>1</v>
      </c>
      <c r="AS460" s="114">
        <f t="shared" si="199"/>
        <v>1</v>
      </c>
      <c r="AT460" s="114">
        <f t="shared" si="199"/>
        <v>1.0558208770877988</v>
      </c>
      <c r="AU460" s="114">
        <f t="shared" si="199"/>
        <v>1.0295740362310275</v>
      </c>
      <c r="AV460" s="114">
        <f t="shared" si="199"/>
        <v>0.97505890169059284</v>
      </c>
      <c r="AW460" s="114">
        <f t="shared" si="199"/>
        <v>1.0573842824213349</v>
      </c>
      <c r="AX460" s="114">
        <f t="shared" si="199"/>
        <v>1.0609209138194469</v>
      </c>
      <c r="AY460" s="114">
        <f t="shared" si="199"/>
        <v>0.97332127221694431</v>
      </c>
      <c r="AZ460" s="114">
        <f t="shared" si="199"/>
        <v>1.004841438713278</v>
      </c>
      <c r="BA460" s="114">
        <f t="shared" si="199"/>
        <v>0.93585733815255157</v>
      </c>
      <c r="BB460" s="114">
        <f t="shared" si="199"/>
        <v>0.94650139436681324</v>
      </c>
      <c r="BC460" s="114">
        <f t="shared" si="199"/>
        <v>0.99079996352958655</v>
      </c>
      <c r="BD460" s="114">
        <f t="shared" si="199"/>
        <v>1.0633964591871166</v>
      </c>
      <c r="BE460" s="114">
        <f t="shared" si="199"/>
        <v>1.0396463777347422</v>
      </c>
      <c r="BF460" s="114">
        <f t="shared" si="199"/>
        <v>0.98483765270003654</v>
      </c>
      <c r="BG460" s="114">
        <f t="shared" si="199"/>
        <v>1.0269724340103521</v>
      </c>
      <c r="BH460" s="114">
        <f t="shared" si="199"/>
        <v>1.1013790024554182</v>
      </c>
      <c r="BI460" s="114">
        <f t="shared" si="189"/>
        <v>1.0005882294736403</v>
      </c>
      <c r="BJ460" s="114">
        <f t="shared" si="147"/>
        <v>0.9627952163183412</v>
      </c>
    </row>
    <row r="461" spans="1:63" ht="15">
      <c r="A461" s="282" t="s">
        <v>327</v>
      </c>
      <c r="B461" s="282" t="s">
        <v>570</v>
      </c>
      <c r="C461" s="282" t="s">
        <v>639</v>
      </c>
      <c r="D461" s="282" t="s">
        <v>641</v>
      </c>
      <c r="E461" s="114">
        <f t="shared" si="140"/>
        <v>1</v>
      </c>
      <c r="F461" s="114">
        <f t="shared" si="140"/>
        <v>1.0618111172032412</v>
      </c>
      <c r="G461" s="114">
        <f t="shared" si="140"/>
        <v>1.0637409931672064</v>
      </c>
      <c r="H461" s="114">
        <f t="shared" si="140"/>
        <v>1.0407252177043915</v>
      </c>
      <c r="I461" s="114">
        <f t="shared" ref="I461:BH461" si="200">1+I192/100</f>
        <v>1.085702815284098</v>
      </c>
      <c r="J461" s="114">
        <f t="shared" si="200"/>
        <v>1.1026851980865997</v>
      </c>
      <c r="K461" s="114">
        <f t="shared" si="200"/>
        <v>1.0581375798510293</v>
      </c>
      <c r="L461" s="114">
        <f t="shared" si="200"/>
        <v>1.0407046147435122</v>
      </c>
      <c r="M461" s="114">
        <f t="shared" si="200"/>
        <v>1.0435959024950783</v>
      </c>
      <c r="N461" s="114">
        <f t="shared" si="200"/>
        <v>1.0827345794708028</v>
      </c>
      <c r="O461" s="114">
        <f t="shared" si="200"/>
        <v>1.1084280577203252</v>
      </c>
      <c r="P461" s="114">
        <f t="shared" si="200"/>
        <v>1.0629519257232309</v>
      </c>
      <c r="Q461" s="114">
        <f t="shared" si="200"/>
        <v>1.0564355336876374</v>
      </c>
      <c r="R461" s="114">
        <f t="shared" si="200"/>
        <v>1.0652926483120306</v>
      </c>
      <c r="S461" s="114">
        <f t="shared" si="200"/>
        <v>1.0261053259882862</v>
      </c>
      <c r="T461" s="114">
        <f t="shared" si="200"/>
        <v>0.99120115830291899</v>
      </c>
      <c r="U461" s="114">
        <f t="shared" si="200"/>
        <v>0.9661155139028853</v>
      </c>
      <c r="V461" s="114">
        <f t="shared" si="200"/>
        <v>1.0083481559683967</v>
      </c>
      <c r="W461" s="114">
        <f t="shared" si="200"/>
        <v>1.0854985933640346</v>
      </c>
      <c r="X461" s="114">
        <f t="shared" si="200"/>
        <v>1.0183239551264995</v>
      </c>
      <c r="Y461" s="114">
        <f t="shared" si="200"/>
        <v>0.97696548800877592</v>
      </c>
      <c r="Z461" s="114">
        <f t="shared" si="200"/>
        <v>0.99725170428898091</v>
      </c>
      <c r="AA461" s="114">
        <f t="shared" si="200"/>
        <v>1.0035294428750194</v>
      </c>
      <c r="AB461" s="114">
        <f t="shared" si="200"/>
        <v>1.032231630654288</v>
      </c>
      <c r="AC461" s="114">
        <f t="shared" si="200"/>
        <v>0.996452735438634</v>
      </c>
      <c r="AD461" s="114">
        <f t="shared" si="200"/>
        <v>1.0400019034769514</v>
      </c>
      <c r="AE461" s="114">
        <f t="shared" si="200"/>
        <v>1.0469305706648864</v>
      </c>
      <c r="AF461" s="114">
        <f t="shared" si="200"/>
        <v>1.0277049483538772</v>
      </c>
      <c r="AG461" s="114">
        <f t="shared" si="200"/>
        <v>1.0290924048384307</v>
      </c>
      <c r="AH461" s="114">
        <f t="shared" si="200"/>
        <v>0.98580420114824496</v>
      </c>
      <c r="AI461" s="114">
        <f t="shared" si="200"/>
        <v>0.96987830779508277</v>
      </c>
      <c r="AJ461" s="114">
        <f t="shared" si="200"/>
        <v>1.0954689770861241</v>
      </c>
      <c r="AK461" s="114">
        <f t="shared" si="200"/>
        <v>1.1384908526894812</v>
      </c>
      <c r="AL461" s="114">
        <f t="shared" si="200"/>
        <v>1.1820228595272977</v>
      </c>
      <c r="AM461" s="114">
        <f t="shared" si="200"/>
        <v>1.0594210905967769</v>
      </c>
      <c r="AN461" s="114">
        <f t="shared" si="200"/>
        <v>0.96687551221703349</v>
      </c>
      <c r="AO461" s="114">
        <f t="shared" si="200"/>
        <v>1.0773369579796399</v>
      </c>
      <c r="AP461" s="114">
        <f t="shared" si="200"/>
        <v>0.96095610343606408</v>
      </c>
      <c r="AQ461" s="114">
        <f t="shared" si="200"/>
        <v>0.96230886782165426</v>
      </c>
      <c r="AR461" s="114">
        <f t="shared" si="200"/>
        <v>1.0185555399408817</v>
      </c>
      <c r="AS461" s="114">
        <f t="shared" si="200"/>
        <v>0.97505158007399773</v>
      </c>
      <c r="AT461" s="114">
        <f t="shared" si="200"/>
        <v>0.99878711394435227</v>
      </c>
      <c r="AU461" s="114">
        <f t="shared" si="200"/>
        <v>0.99841099466917338</v>
      </c>
      <c r="AV461" s="114">
        <f t="shared" si="200"/>
        <v>1.0216410250222083</v>
      </c>
      <c r="AW461" s="114">
        <f t="shared" si="200"/>
        <v>1.0272117574098234</v>
      </c>
      <c r="AX461" s="114">
        <f t="shared" si="200"/>
        <v>1.0634479592309654</v>
      </c>
      <c r="AY461" s="114">
        <f t="shared" si="200"/>
        <v>1.0229446610195498</v>
      </c>
      <c r="AZ461" s="114">
        <f t="shared" si="200"/>
        <v>1.1109778044391121</v>
      </c>
      <c r="BA461" s="114">
        <f t="shared" si="200"/>
        <v>0.99705723542116631</v>
      </c>
      <c r="BB461" s="114">
        <f t="shared" si="200"/>
        <v>1.0680555414409845</v>
      </c>
      <c r="BC461" s="114">
        <f t="shared" si="200"/>
        <v>1.1012468634197892</v>
      </c>
      <c r="BD461" s="114">
        <f t="shared" si="200"/>
        <v>1.0110731092842067</v>
      </c>
      <c r="BE461" s="114">
        <f t="shared" si="200"/>
        <v>1.0464842068508491</v>
      </c>
      <c r="BF461" s="114">
        <f t="shared" si="200"/>
        <v>1.0382993117957287</v>
      </c>
      <c r="BG461" s="114">
        <f t="shared" si="200"/>
        <v>1.1542145306749041</v>
      </c>
      <c r="BH461" s="114">
        <f t="shared" si="200"/>
        <v>1.0529898692810458</v>
      </c>
      <c r="BI461" s="114">
        <f t="shared" si="189"/>
        <v>1.0189999999999999</v>
      </c>
      <c r="BJ461" s="114">
        <f t="shared" si="147"/>
        <v>1.022</v>
      </c>
    </row>
    <row r="462" spans="1:63" ht="15">
      <c r="A462" s="282" t="s">
        <v>328</v>
      </c>
      <c r="B462" s="282" t="s">
        <v>571</v>
      </c>
      <c r="C462" s="282" t="s">
        <v>639</v>
      </c>
      <c r="D462" s="282" t="s">
        <v>641</v>
      </c>
      <c r="E462" s="114">
        <f t="shared" si="140"/>
        <v>1</v>
      </c>
      <c r="F462" s="114">
        <f t="shared" si="140"/>
        <v>1</v>
      </c>
      <c r="G462" s="114">
        <f t="shared" si="140"/>
        <v>1</v>
      </c>
      <c r="H462" s="114">
        <f t="shared" si="140"/>
        <v>1</v>
      </c>
      <c r="I462" s="114">
        <f t="shared" ref="I462:BH462" si="201">1+I193/100</f>
        <v>1</v>
      </c>
      <c r="J462" s="114">
        <f t="shared" si="201"/>
        <v>1</v>
      </c>
      <c r="K462" s="114">
        <f t="shared" si="201"/>
        <v>1</v>
      </c>
      <c r="L462" s="114">
        <f t="shared" si="201"/>
        <v>1</v>
      </c>
      <c r="M462" s="114">
        <f t="shared" si="201"/>
        <v>1</v>
      </c>
      <c r="N462" s="114">
        <f t="shared" si="201"/>
        <v>1</v>
      </c>
      <c r="O462" s="114">
        <f t="shared" si="201"/>
        <v>1</v>
      </c>
      <c r="P462" s="114">
        <f t="shared" si="201"/>
        <v>1</v>
      </c>
      <c r="Q462" s="114">
        <f t="shared" si="201"/>
        <v>1</v>
      </c>
      <c r="R462" s="114">
        <f t="shared" si="201"/>
        <v>1</v>
      </c>
      <c r="S462" s="114">
        <f t="shared" si="201"/>
        <v>1</v>
      </c>
      <c r="T462" s="114">
        <f t="shared" si="201"/>
        <v>1</v>
      </c>
      <c r="U462" s="114">
        <f t="shared" si="201"/>
        <v>1</v>
      </c>
      <c r="V462" s="114">
        <f t="shared" si="201"/>
        <v>1</v>
      </c>
      <c r="W462" s="114">
        <f t="shared" si="201"/>
        <v>1</v>
      </c>
      <c r="X462" s="114">
        <f t="shared" si="201"/>
        <v>1</v>
      </c>
      <c r="Y462" s="114">
        <f t="shared" si="201"/>
        <v>1</v>
      </c>
      <c r="Z462" s="114">
        <f t="shared" si="201"/>
        <v>1</v>
      </c>
      <c r="AA462" s="114">
        <f t="shared" si="201"/>
        <v>1</v>
      </c>
      <c r="AB462" s="114">
        <f t="shared" si="201"/>
        <v>1</v>
      </c>
      <c r="AC462" s="114">
        <f t="shared" si="201"/>
        <v>1</v>
      </c>
      <c r="AD462" s="114">
        <f t="shared" si="201"/>
        <v>1</v>
      </c>
      <c r="AE462" s="114">
        <f t="shared" si="201"/>
        <v>1</v>
      </c>
      <c r="AF462" s="114">
        <f t="shared" si="201"/>
        <v>1</v>
      </c>
      <c r="AG462" s="114">
        <f t="shared" si="201"/>
        <v>1</v>
      </c>
      <c r="AH462" s="114">
        <f t="shared" si="201"/>
        <v>1</v>
      </c>
      <c r="AI462" s="114">
        <f t="shared" si="201"/>
        <v>1</v>
      </c>
      <c r="AJ462" s="114">
        <f t="shared" si="201"/>
        <v>0.92984421199073763</v>
      </c>
      <c r="AK462" s="114">
        <f t="shared" si="201"/>
        <v>1.0251497862056391</v>
      </c>
      <c r="AL462" s="114">
        <f t="shared" si="201"/>
        <v>1.0373831030894378</v>
      </c>
      <c r="AM462" s="114">
        <f t="shared" si="201"/>
        <v>1.0529280206076468</v>
      </c>
      <c r="AN462" s="114">
        <f t="shared" si="201"/>
        <v>1.0695185662108873</v>
      </c>
      <c r="AO462" s="114">
        <f t="shared" si="201"/>
        <v>1.0605657951719563</v>
      </c>
      <c r="AP462" s="114">
        <f t="shared" si="201"/>
        <v>1.0645954983959187</v>
      </c>
      <c r="AQ462" s="114">
        <f t="shared" si="201"/>
        <v>1.0461464752231668</v>
      </c>
      <c r="AR462" s="114">
        <f t="shared" si="201"/>
        <v>1.0464221070361697</v>
      </c>
      <c r="AS462" s="114">
        <f t="shared" si="201"/>
        <v>1.04559571178846</v>
      </c>
      <c r="AT462" s="114">
        <f t="shared" si="201"/>
        <v>1.0124800543838319</v>
      </c>
      <c r="AU462" s="114">
        <f t="shared" si="201"/>
        <v>1.0204160389422399</v>
      </c>
      <c r="AV462" s="114">
        <f t="shared" si="201"/>
        <v>1.035624715494692</v>
      </c>
      <c r="AW462" s="114">
        <f t="shared" si="201"/>
        <v>1.0513564952068977</v>
      </c>
      <c r="AX462" s="114">
        <f t="shared" si="201"/>
        <v>1.0349365851503034</v>
      </c>
      <c r="AY462" s="114">
        <f t="shared" si="201"/>
        <v>1.0617960398720752</v>
      </c>
      <c r="AZ462" s="114">
        <f t="shared" si="201"/>
        <v>1.0703480198719726</v>
      </c>
      <c r="BA462" s="114">
        <f t="shared" si="201"/>
        <v>1.0424971146966231</v>
      </c>
      <c r="BB462" s="114">
        <f t="shared" si="201"/>
        <v>1.0282025975902158</v>
      </c>
      <c r="BC462" s="114">
        <f t="shared" si="201"/>
        <v>1.0360692826143993</v>
      </c>
      <c r="BD462" s="114">
        <f t="shared" si="201"/>
        <v>1.05017235199938</v>
      </c>
      <c r="BE462" s="114">
        <f t="shared" si="201"/>
        <v>1.0160790664456467</v>
      </c>
      <c r="BF462" s="114">
        <f t="shared" si="201"/>
        <v>1.0139189232124921</v>
      </c>
      <c r="BG462" s="114">
        <f t="shared" si="201"/>
        <v>1.0328314626430037</v>
      </c>
      <c r="BH462" s="114">
        <f t="shared" si="201"/>
        <v>1.038445939712239</v>
      </c>
      <c r="BI462" s="114">
        <f t="shared" si="189"/>
        <v>1.0286432867930109</v>
      </c>
      <c r="BJ462" s="114">
        <f t="shared" si="147"/>
        <v>1.0455038692287628</v>
      </c>
    </row>
    <row r="463" spans="1:63" ht="15">
      <c r="A463" s="282" t="s">
        <v>1272</v>
      </c>
      <c r="B463" s="282" t="s">
        <v>1273</v>
      </c>
      <c r="C463" s="282" t="s">
        <v>639</v>
      </c>
      <c r="D463" s="282" t="s">
        <v>641</v>
      </c>
      <c r="E463" s="114">
        <f t="shared" si="140"/>
        <v>1</v>
      </c>
      <c r="F463" s="114">
        <f t="shared" si="140"/>
        <v>1</v>
      </c>
      <c r="G463" s="114">
        <f t="shared" si="140"/>
        <v>1</v>
      </c>
      <c r="H463" s="114">
        <f t="shared" si="140"/>
        <v>1</v>
      </c>
      <c r="I463" s="114">
        <f t="shared" ref="I463:BH463" si="202">1+I194/100</f>
        <v>1</v>
      </c>
      <c r="J463" s="114">
        <f t="shared" si="202"/>
        <v>1</v>
      </c>
      <c r="K463" s="114">
        <f t="shared" si="202"/>
        <v>1</v>
      </c>
      <c r="L463" s="114">
        <f t="shared" si="202"/>
        <v>1</v>
      </c>
      <c r="M463" s="114">
        <f t="shared" si="202"/>
        <v>1.0228470111018209</v>
      </c>
      <c r="N463" s="114">
        <f t="shared" si="202"/>
        <v>1.1185829275418784</v>
      </c>
      <c r="O463" s="114">
        <f t="shared" si="202"/>
        <v>1.1248532034848231</v>
      </c>
      <c r="P463" s="114">
        <f t="shared" si="202"/>
        <v>1.0945342203850594</v>
      </c>
      <c r="Q463" s="114">
        <f t="shared" si="202"/>
        <v>1.0320785547067126</v>
      </c>
      <c r="R463" s="114">
        <f t="shared" si="202"/>
        <v>1.041023766641215</v>
      </c>
      <c r="S463" s="114">
        <f t="shared" si="202"/>
        <v>1.0896335319142241</v>
      </c>
      <c r="T463" s="114">
        <f t="shared" si="202"/>
        <v>0.99734164702148109</v>
      </c>
      <c r="U463" s="114">
        <f t="shared" si="202"/>
        <v>1.0742496174142488</v>
      </c>
      <c r="V463" s="114">
        <f t="shared" si="202"/>
        <v>1.0472727966198809</v>
      </c>
      <c r="W463" s="114">
        <f t="shared" si="202"/>
        <v>0.99926179219727596</v>
      </c>
      <c r="X463" s="114">
        <f t="shared" si="202"/>
        <v>1.0622048873075696</v>
      </c>
      <c r="Y463" s="114">
        <f t="shared" si="202"/>
        <v>1.0487815444915694</v>
      </c>
      <c r="Z463" s="114">
        <f t="shared" si="202"/>
        <v>0.95939980546496162</v>
      </c>
      <c r="AA463" s="114">
        <f t="shared" si="202"/>
        <v>1.0114187132484223</v>
      </c>
      <c r="AB463" s="114">
        <f t="shared" si="202"/>
        <v>0.96889256429084336</v>
      </c>
      <c r="AC463" s="114">
        <f t="shared" si="202"/>
        <v>1.0006893348263197</v>
      </c>
      <c r="AD463" s="114">
        <f t="shared" si="202"/>
        <v>1.0460545764798179</v>
      </c>
      <c r="AE463" s="114">
        <f t="shared" si="202"/>
        <v>0.99145852965491832</v>
      </c>
      <c r="AF463" s="114">
        <f t="shared" si="202"/>
        <v>0.99312122636366451</v>
      </c>
      <c r="AG463" s="114">
        <f t="shared" si="202"/>
        <v>1.0353182689672233</v>
      </c>
      <c r="AH463" s="114">
        <f t="shared" si="202"/>
        <v>1.0267995212539294</v>
      </c>
      <c r="AI463" s="114">
        <f t="shared" si="202"/>
        <v>1.1015433049668266</v>
      </c>
      <c r="AJ463" s="114">
        <f t="shared" si="202"/>
        <v>0.8902370523050338</v>
      </c>
      <c r="AK463" s="114">
        <f t="shared" si="202"/>
        <v>1.0149270124512568</v>
      </c>
      <c r="AL463" s="114">
        <f t="shared" si="202"/>
        <v>1.0170039114868603</v>
      </c>
      <c r="AM463" s="114">
        <f t="shared" si="202"/>
        <v>1.0113781021368184</v>
      </c>
      <c r="AN463" s="114">
        <f t="shared" si="202"/>
        <v>1.0301735707731059</v>
      </c>
      <c r="AO463" s="114">
        <f t="shared" si="202"/>
        <v>1.0624549370670857</v>
      </c>
      <c r="AP463" s="114">
        <f t="shared" si="202"/>
        <v>1.0613555798587559</v>
      </c>
      <c r="AQ463" s="114">
        <f t="shared" si="202"/>
        <v>1.0802527332744996</v>
      </c>
      <c r="AR463" s="114">
        <f t="shared" si="202"/>
        <v>1.048716138140197</v>
      </c>
      <c r="AS463" s="114">
        <f t="shared" si="202"/>
        <v>1.0308153266606879</v>
      </c>
      <c r="AT463" s="114">
        <f t="shared" si="202"/>
        <v>1.043778335897575</v>
      </c>
      <c r="AU463" s="114">
        <f t="shared" si="202"/>
        <v>1.0222587606871256</v>
      </c>
      <c r="AV463" s="114">
        <f t="shared" si="202"/>
        <v>1.0014040461386906</v>
      </c>
      <c r="AW463" s="114">
        <f t="shared" si="202"/>
        <v>1.2138180139596926</v>
      </c>
      <c r="AX463" s="114">
        <f t="shared" si="202"/>
        <v>1.0593883360066001</v>
      </c>
      <c r="AY463" s="114">
        <f t="shared" si="202"/>
        <v>1.0837533759129143</v>
      </c>
      <c r="AZ463" s="114">
        <f t="shared" si="202"/>
        <v>1.0732053479790138</v>
      </c>
      <c r="BA463" s="114">
        <f t="shared" si="202"/>
        <v>1.0689188588952485</v>
      </c>
      <c r="BB463" s="114">
        <f t="shared" si="202"/>
        <v>1.0485503777887335</v>
      </c>
      <c r="BC463" s="114">
        <f t="shared" si="202"/>
        <v>1.0606798927611212</v>
      </c>
      <c r="BD463" s="114">
        <f t="shared" si="202"/>
        <v>1.0469731330155154</v>
      </c>
      <c r="BE463" s="114">
        <f t="shared" si="202"/>
        <v>1.0615771300706489</v>
      </c>
      <c r="BF463" s="114">
        <f t="shared" si="202"/>
        <v>1.0560486154742073</v>
      </c>
      <c r="BG463" s="114">
        <f t="shared" si="202"/>
        <v>1.0477666709437636</v>
      </c>
      <c r="BH463" s="114">
        <f t="shared" si="202"/>
        <v>1.0371417307985513</v>
      </c>
      <c r="BI463" s="114">
        <f t="shared" si="189"/>
        <v>1.0263773680865182</v>
      </c>
      <c r="BJ463" s="114">
        <f t="shared" si="147"/>
        <v>1.0193109670270304</v>
      </c>
    </row>
    <row r="464" spans="1:63" ht="15">
      <c r="A464" s="282" t="s">
        <v>329</v>
      </c>
      <c r="B464" s="282" t="s">
        <v>572</v>
      </c>
      <c r="C464" s="282" t="s">
        <v>639</v>
      </c>
      <c r="D464" s="282" t="s">
        <v>641</v>
      </c>
      <c r="E464" s="114">
        <f t="shared" si="140"/>
        <v>1</v>
      </c>
      <c r="F464" s="114">
        <f t="shared" si="140"/>
        <v>1.0704173846987173</v>
      </c>
      <c r="G464" s="114">
        <f t="shared" si="140"/>
        <v>1.0832331253031398</v>
      </c>
      <c r="H464" s="114">
        <f t="shared" si="140"/>
        <v>1.086510470117775</v>
      </c>
      <c r="I464" s="114">
        <f t="shared" ref="I464:BH464" si="203">1+I195/100</f>
        <v>1.0706092371941367</v>
      </c>
      <c r="J464" s="114">
        <f t="shared" si="203"/>
        <v>1.0920484246776427</v>
      </c>
      <c r="K464" s="114">
        <f t="shared" si="203"/>
        <v>1.0749914839484369</v>
      </c>
      <c r="L464" s="114">
        <f t="shared" si="203"/>
        <v>1.0622322335473211</v>
      </c>
      <c r="M464" s="114">
        <f t="shared" si="203"/>
        <v>1.0518043459796682</v>
      </c>
      <c r="N464" s="114">
        <f t="shared" si="203"/>
        <v>1.0937523403607581</v>
      </c>
      <c r="O464" s="114">
        <f t="shared" si="203"/>
        <v>1.0839791794645981</v>
      </c>
      <c r="P464" s="114">
        <f t="shared" si="203"/>
        <v>1.063654485740831</v>
      </c>
      <c r="Q464" s="114">
        <f t="shared" si="203"/>
        <v>1.071735749761501</v>
      </c>
      <c r="R464" s="114">
        <f t="shared" si="203"/>
        <v>1.0634489584933857</v>
      </c>
      <c r="S464" s="114">
        <f t="shared" si="203"/>
        <v>1.0291737849103719</v>
      </c>
      <c r="T464" s="114">
        <f t="shared" si="203"/>
        <v>0.9934543261371318</v>
      </c>
      <c r="U464" s="114">
        <f t="shared" si="203"/>
        <v>1.0624308781357645</v>
      </c>
      <c r="V464" s="114">
        <f t="shared" si="203"/>
        <v>1.0595068223474886</v>
      </c>
      <c r="W464" s="114">
        <f t="shared" si="203"/>
        <v>1.0693194622541287</v>
      </c>
      <c r="X464" s="114">
        <f t="shared" si="203"/>
        <v>1.0790682468764641</v>
      </c>
      <c r="Y464" s="114">
        <f t="shared" si="203"/>
        <v>1.0424346530546786</v>
      </c>
      <c r="Z464" s="114">
        <f t="shared" si="203"/>
        <v>1.0114794722525438</v>
      </c>
      <c r="AA464" s="114">
        <f t="shared" si="203"/>
        <v>0.98443356792166026</v>
      </c>
      <c r="AB464" s="114">
        <f t="shared" si="203"/>
        <v>0.97658025367204604</v>
      </c>
      <c r="AC464" s="114">
        <f t="shared" si="203"/>
        <v>1.0592868652841074</v>
      </c>
      <c r="AD464" s="114">
        <f t="shared" si="203"/>
        <v>1.030974426445499</v>
      </c>
      <c r="AE464" s="114">
        <f t="shared" si="203"/>
        <v>1.0497736744907553</v>
      </c>
      <c r="AF464" s="114">
        <f t="shared" si="203"/>
        <v>1.057689989036148</v>
      </c>
      <c r="AG464" s="114">
        <f t="shared" si="203"/>
        <v>1.0588837273759657</v>
      </c>
      <c r="AH464" s="114">
        <f t="shared" si="203"/>
        <v>1.043349523970275</v>
      </c>
      <c r="AI464" s="114">
        <f t="shared" si="203"/>
        <v>0.97159459273797566</v>
      </c>
      <c r="AJ464" s="114">
        <f t="shared" si="203"/>
        <v>1.0230439118740366</v>
      </c>
      <c r="AK464" s="114">
        <f t="shared" si="203"/>
        <v>1.0456405181454294</v>
      </c>
      <c r="AL464" s="114">
        <f t="shared" si="203"/>
        <v>1.0464452700125719</v>
      </c>
      <c r="AM464" s="114">
        <f t="shared" si="203"/>
        <v>1.041859586128697</v>
      </c>
      <c r="AN464" s="114">
        <f t="shared" si="203"/>
        <v>1.0454898810603508</v>
      </c>
      <c r="AO464" s="114">
        <f t="shared" si="203"/>
        <v>1.0231370750870583</v>
      </c>
      <c r="AP464" s="114">
        <f t="shared" si="203"/>
        <v>1.0488008720930233</v>
      </c>
      <c r="AQ464" s="114">
        <f t="shared" si="203"/>
        <v>1.0553072561179826</v>
      </c>
      <c r="AR464" s="114">
        <f t="shared" si="203"/>
        <v>1.0538969992777254</v>
      </c>
      <c r="AS464" s="114">
        <f t="shared" si="203"/>
        <v>1.0327196452862319</v>
      </c>
      <c r="AT464" s="114">
        <f t="shared" si="203"/>
        <v>1.063134715546886</v>
      </c>
      <c r="AU464" s="114">
        <f t="shared" si="203"/>
        <v>1.0091645938354157</v>
      </c>
      <c r="AV464" s="114">
        <f t="shared" si="203"/>
        <v>1.0005341980468969</v>
      </c>
      <c r="AW464" s="114">
        <f t="shared" si="203"/>
        <v>1.0874867692653547</v>
      </c>
      <c r="AX464" s="114">
        <f t="shared" si="203"/>
        <v>0.98012902781247035</v>
      </c>
      <c r="AY464" s="114">
        <f t="shared" si="203"/>
        <v>0.98590410573678289</v>
      </c>
      <c r="AZ464" s="114">
        <f t="shared" si="203"/>
        <v>0.98837665347452486</v>
      </c>
      <c r="BA464" s="114">
        <f t="shared" si="203"/>
        <v>0.98155730312759293</v>
      </c>
      <c r="BB464" s="114">
        <f t="shared" si="203"/>
        <v>0.98047574858276898</v>
      </c>
      <c r="BC464" s="114">
        <f t="shared" si="203"/>
        <v>0.99586745881515082</v>
      </c>
      <c r="BD464" s="114">
        <f t="shared" si="203"/>
        <v>0.99641489371712477</v>
      </c>
      <c r="BE464" s="114">
        <f t="shared" si="203"/>
        <v>1.0002927511048993</v>
      </c>
      <c r="BF464" s="114">
        <f t="shared" si="203"/>
        <v>0.99693173342900043</v>
      </c>
      <c r="BG464" s="114">
        <f t="shared" si="203"/>
        <v>0.98809636546146706</v>
      </c>
      <c r="BH464" s="114">
        <f t="shared" si="203"/>
        <v>0.98887302211019634</v>
      </c>
      <c r="BI464" s="114">
        <f t="shared" si="189"/>
        <v>0.97393874781934486</v>
      </c>
      <c r="BJ464" s="114">
        <f t="shared" si="147"/>
        <v>1</v>
      </c>
      <c r="BK464" s="114">
        <f t="shared" si="147"/>
        <v>0.96399999999999997</v>
      </c>
    </row>
    <row r="465" spans="1:63" ht="15">
      <c r="A465" s="282" t="s">
        <v>1274</v>
      </c>
      <c r="B465" s="282" t="s">
        <v>573</v>
      </c>
      <c r="C465" s="282" t="s">
        <v>639</v>
      </c>
      <c r="D465" s="282" t="s">
        <v>641</v>
      </c>
      <c r="E465" s="114">
        <f t="shared" si="140"/>
        <v>1</v>
      </c>
      <c r="F465" s="114">
        <f t="shared" si="140"/>
        <v>1</v>
      </c>
      <c r="G465" s="114">
        <f t="shared" si="140"/>
        <v>1</v>
      </c>
      <c r="H465" s="114">
        <f t="shared" si="140"/>
        <v>1</v>
      </c>
      <c r="I465" s="114">
        <f t="shared" ref="I465:BH465" si="204">1+I196/100</f>
        <v>1</v>
      </c>
      <c r="J465" s="114">
        <f t="shared" si="204"/>
        <v>1</v>
      </c>
      <c r="K465" s="114">
        <f t="shared" si="204"/>
        <v>1</v>
      </c>
      <c r="L465" s="114">
        <f t="shared" si="204"/>
        <v>1</v>
      </c>
      <c r="M465" s="114">
        <f t="shared" si="204"/>
        <v>1</v>
      </c>
      <c r="N465" s="114">
        <f t="shared" si="204"/>
        <v>1</v>
      </c>
      <c r="O465" s="114">
        <f t="shared" si="204"/>
        <v>1</v>
      </c>
      <c r="P465" s="114">
        <f t="shared" si="204"/>
        <v>1</v>
      </c>
      <c r="Q465" s="114">
        <f t="shared" si="204"/>
        <v>1</v>
      </c>
      <c r="R465" s="114">
        <f t="shared" si="204"/>
        <v>1</v>
      </c>
      <c r="S465" s="114">
        <f t="shared" si="204"/>
        <v>1</v>
      </c>
      <c r="T465" s="114">
        <f t="shared" si="204"/>
        <v>1</v>
      </c>
      <c r="U465" s="114">
        <f t="shared" si="204"/>
        <v>1</v>
      </c>
      <c r="V465" s="114">
        <f t="shared" si="204"/>
        <v>1</v>
      </c>
      <c r="W465" s="114">
        <f t="shared" si="204"/>
        <v>1</v>
      </c>
      <c r="X465" s="114">
        <f t="shared" si="204"/>
        <v>1</v>
      </c>
      <c r="Y465" s="114">
        <f t="shared" si="204"/>
        <v>1</v>
      </c>
      <c r="Z465" s="114">
        <f t="shared" si="204"/>
        <v>1</v>
      </c>
      <c r="AA465" s="114">
        <f t="shared" si="204"/>
        <v>1</v>
      </c>
      <c r="AB465" s="114">
        <f t="shared" si="204"/>
        <v>1</v>
      </c>
      <c r="AC465" s="114">
        <f t="shared" si="204"/>
        <v>1</v>
      </c>
      <c r="AD465" s="114">
        <f t="shared" si="204"/>
        <v>1</v>
      </c>
      <c r="AE465" s="114">
        <f t="shared" si="204"/>
        <v>1</v>
      </c>
      <c r="AF465" s="114">
        <f t="shared" si="204"/>
        <v>1</v>
      </c>
      <c r="AG465" s="114">
        <f t="shared" si="204"/>
        <v>1</v>
      </c>
      <c r="AH465" s="114">
        <f t="shared" si="204"/>
        <v>1</v>
      </c>
      <c r="AI465" s="114">
        <f t="shared" si="204"/>
        <v>1</v>
      </c>
      <c r="AJ465" s="114">
        <f t="shared" si="204"/>
        <v>1</v>
      </c>
      <c r="AK465" s="114">
        <f t="shared" si="204"/>
        <v>1</v>
      </c>
      <c r="AL465" s="114">
        <f t="shared" si="204"/>
        <v>1</v>
      </c>
      <c r="AM465" s="114">
        <f t="shared" si="204"/>
        <v>1</v>
      </c>
      <c r="AN465" s="114">
        <f t="shared" si="204"/>
        <v>1</v>
      </c>
      <c r="AO465" s="114">
        <f t="shared" si="204"/>
        <v>1</v>
      </c>
      <c r="AP465" s="114">
        <f t="shared" si="204"/>
        <v>1</v>
      </c>
      <c r="AQ465" s="114">
        <f t="shared" si="204"/>
        <v>1</v>
      </c>
      <c r="AR465" s="114">
        <f t="shared" si="204"/>
        <v>1</v>
      </c>
      <c r="AS465" s="114">
        <f t="shared" si="204"/>
        <v>1</v>
      </c>
      <c r="AT465" s="114">
        <f t="shared" si="204"/>
        <v>1</v>
      </c>
      <c r="AU465" s="114">
        <f t="shared" si="204"/>
        <v>1</v>
      </c>
      <c r="AV465" s="114">
        <f t="shared" si="204"/>
        <v>1</v>
      </c>
      <c r="AW465" s="114">
        <f t="shared" si="204"/>
        <v>1</v>
      </c>
      <c r="AX465" s="114">
        <f t="shared" si="204"/>
        <v>1</v>
      </c>
      <c r="AY465" s="114">
        <f t="shared" si="204"/>
        <v>1</v>
      </c>
      <c r="AZ465" s="114">
        <f t="shared" si="204"/>
        <v>1</v>
      </c>
      <c r="BA465" s="114">
        <f t="shared" si="204"/>
        <v>1</v>
      </c>
      <c r="BB465" s="114">
        <f t="shared" si="204"/>
        <v>1</v>
      </c>
      <c r="BC465" s="114">
        <f t="shared" si="204"/>
        <v>1</v>
      </c>
      <c r="BD465" s="114">
        <f t="shared" si="204"/>
        <v>1</v>
      </c>
      <c r="BE465" s="114">
        <f t="shared" si="204"/>
        <v>1</v>
      </c>
      <c r="BF465" s="114">
        <f t="shared" si="204"/>
        <v>1</v>
      </c>
      <c r="BG465" s="114">
        <f t="shared" si="204"/>
        <v>1</v>
      </c>
      <c r="BH465" s="114">
        <f t="shared" si="204"/>
        <v>1</v>
      </c>
      <c r="BI465" s="114">
        <f t="shared" si="189"/>
        <v>1</v>
      </c>
      <c r="BJ465" s="114">
        <f t="shared" si="147"/>
        <v>1</v>
      </c>
    </row>
    <row r="466" spans="1:63" ht="15">
      <c r="A466" s="282" t="s">
        <v>330</v>
      </c>
      <c r="B466" s="282" t="s">
        <v>574</v>
      </c>
      <c r="C466" s="282" t="s">
        <v>639</v>
      </c>
      <c r="D466" s="282" t="s">
        <v>641</v>
      </c>
      <c r="E466" s="114">
        <f t="shared" si="140"/>
        <v>1</v>
      </c>
      <c r="F466" s="114">
        <f t="shared" si="140"/>
        <v>1.0553490347567511</v>
      </c>
      <c r="G466" s="114">
        <f t="shared" si="140"/>
        <v>1.0661444776877371</v>
      </c>
      <c r="H466" s="114">
        <f t="shared" ref="H466:BI481" si="205">1+H197/100</f>
        <v>1.0587370211616283</v>
      </c>
      <c r="I466" s="114">
        <f t="shared" si="205"/>
        <v>1.0631074738257509</v>
      </c>
      <c r="J466" s="114">
        <f t="shared" si="205"/>
        <v>1.0746898852994371</v>
      </c>
      <c r="K466" s="114">
        <f t="shared" si="205"/>
        <v>1.0407790943398116</v>
      </c>
      <c r="L466" s="114">
        <f t="shared" si="205"/>
        <v>1.0754448252894977</v>
      </c>
      <c r="M466" s="114">
        <f t="shared" si="205"/>
        <v>1.0887550923376721</v>
      </c>
      <c r="N466" s="114">
        <f t="shared" si="205"/>
        <v>1.0212074116169627</v>
      </c>
      <c r="O466" s="114">
        <f t="shared" si="205"/>
        <v>1.1261260527395098</v>
      </c>
      <c r="P466" s="114">
        <f t="shared" si="205"/>
        <v>1.0663165221086579</v>
      </c>
      <c r="Q466" s="114">
        <f t="shared" si="205"/>
        <v>1.080156963175869</v>
      </c>
      <c r="R466" s="114">
        <f t="shared" si="205"/>
        <v>1.1120067101706281</v>
      </c>
      <c r="S466" s="114">
        <f t="shared" si="205"/>
        <v>1.0114286036160156</v>
      </c>
      <c r="T466" s="114">
        <f t="shared" si="205"/>
        <v>0.95652369053304009</v>
      </c>
      <c r="U466" s="114">
        <f t="shared" si="205"/>
        <v>1.0690023096310413</v>
      </c>
      <c r="V466" s="114">
        <f t="shared" si="205"/>
        <v>1.0560259725197136</v>
      </c>
      <c r="W466" s="114">
        <f t="shared" si="205"/>
        <v>1.0281596607155832</v>
      </c>
      <c r="X466" s="114">
        <f t="shared" si="205"/>
        <v>1.0563893740450605</v>
      </c>
      <c r="Y466" s="114">
        <f t="shared" si="205"/>
        <v>1.0458934010091487</v>
      </c>
      <c r="Z466" s="114">
        <f t="shared" si="205"/>
        <v>1.0161810347221325</v>
      </c>
      <c r="AA466" s="114">
        <f t="shared" si="205"/>
        <v>1.0213537533408656</v>
      </c>
      <c r="AB466" s="114">
        <f t="shared" si="205"/>
        <v>0.99826886871654485</v>
      </c>
      <c r="AC466" s="114">
        <f t="shared" si="205"/>
        <v>0.98120020422815957</v>
      </c>
      <c r="AD466" s="114">
        <f t="shared" si="205"/>
        <v>1.0280743967229184</v>
      </c>
      <c r="AE466" s="114">
        <f t="shared" si="205"/>
        <v>1.0414095565438872</v>
      </c>
      <c r="AF466" s="114">
        <f t="shared" si="205"/>
        <v>1.0638139384123235</v>
      </c>
      <c r="AG466" s="114">
        <f t="shared" si="205"/>
        <v>1.0748910803211673</v>
      </c>
      <c r="AH466" s="114">
        <f t="shared" si="205"/>
        <v>1.0644063896906713</v>
      </c>
      <c r="AI466" s="114">
        <f t="shared" si="205"/>
        <v>1.0395052333179655</v>
      </c>
      <c r="AJ466" s="114">
        <f t="shared" si="205"/>
        <v>1.0436820640266076</v>
      </c>
      <c r="AK466" s="114">
        <f t="shared" si="205"/>
        <v>1.0108947653352407</v>
      </c>
      <c r="AL466" s="114">
        <f t="shared" si="205"/>
        <v>0.97956722965815701</v>
      </c>
      <c r="AM466" s="114">
        <f t="shared" si="205"/>
        <v>1.0096483816037725</v>
      </c>
      <c r="AN466" s="114">
        <f t="shared" si="205"/>
        <v>1.0428278044551746</v>
      </c>
      <c r="AO466" s="114">
        <f t="shared" si="205"/>
        <v>1.0349668292395042</v>
      </c>
      <c r="AP466" s="114">
        <f t="shared" si="205"/>
        <v>1.0442621035399675</v>
      </c>
      <c r="AQ466" s="114">
        <f t="shared" si="205"/>
        <v>1.0479177215420739</v>
      </c>
      <c r="AR466" s="114">
        <f t="shared" si="205"/>
        <v>1.0388821339495051</v>
      </c>
      <c r="AS466" s="114">
        <f t="shared" si="205"/>
        <v>1.0378749400060012</v>
      </c>
      <c r="AT466" s="114">
        <f t="shared" si="205"/>
        <v>1.0194330522413717</v>
      </c>
      <c r="AU466" s="114">
        <f t="shared" si="205"/>
        <v>1.0076879571995518</v>
      </c>
      <c r="AV466" s="114">
        <f t="shared" si="205"/>
        <v>0.99065794837416155</v>
      </c>
      <c r="AW466" s="114">
        <f t="shared" si="205"/>
        <v>1.018115830412627</v>
      </c>
      <c r="AX466" s="114">
        <f t="shared" si="205"/>
        <v>1.0076678443531668</v>
      </c>
      <c r="AY466" s="114">
        <f t="shared" si="205"/>
        <v>1.0155305383829489</v>
      </c>
      <c r="AZ466" s="114">
        <f t="shared" si="205"/>
        <v>1.02492002446422</v>
      </c>
      <c r="BA466" s="114">
        <f t="shared" si="205"/>
        <v>1.0019927224874734</v>
      </c>
      <c r="BB466" s="114">
        <f t="shared" si="205"/>
        <v>0.97021895199751651</v>
      </c>
      <c r="BC466" s="114">
        <f t="shared" si="205"/>
        <v>1.0189869117560959</v>
      </c>
      <c r="BD466" s="114">
        <f t="shared" si="205"/>
        <v>0.98173147649373416</v>
      </c>
      <c r="BE466" s="114">
        <f t="shared" si="205"/>
        <v>0.95971743251747199</v>
      </c>
      <c r="BF466" s="114">
        <f t="shared" si="205"/>
        <v>0.98869844177117561</v>
      </c>
      <c r="BG466" s="114">
        <f t="shared" si="205"/>
        <v>1.0089318772453288</v>
      </c>
      <c r="BH466" s="114">
        <f t="shared" si="205"/>
        <v>1.0182206682618138</v>
      </c>
      <c r="BI466" s="114">
        <f t="shared" si="205"/>
        <v>1.01619414632551</v>
      </c>
      <c r="BJ466" s="114">
        <f t="shared" si="147"/>
        <v>1.0267982710306851</v>
      </c>
      <c r="BK466" s="114">
        <f t="shared" si="147"/>
        <v>1.024</v>
      </c>
    </row>
    <row r="467" spans="1:63" ht="15">
      <c r="A467" s="282" t="s">
        <v>331</v>
      </c>
      <c r="B467" s="282" t="s">
        <v>575</v>
      </c>
      <c r="C467" s="282" t="s">
        <v>639</v>
      </c>
      <c r="D467" s="282" t="s">
        <v>641</v>
      </c>
      <c r="E467" s="114">
        <f t="shared" ref="E467:H530" si="206">1+E198/100</f>
        <v>1</v>
      </c>
      <c r="F467" s="114">
        <f t="shared" si="206"/>
        <v>1.0690028551585478</v>
      </c>
      <c r="G467" s="114">
        <f t="shared" si="206"/>
        <v>1.0330025851775553</v>
      </c>
      <c r="H467" s="114">
        <f t="shared" si="206"/>
        <v>1.0471029133957439</v>
      </c>
      <c r="I467" s="114">
        <f t="shared" ref="I467:BH467" si="207">1+I198/100</f>
        <v>1.0421247735651473</v>
      </c>
      <c r="J467" s="114">
        <f t="shared" si="207"/>
        <v>1.0616797475856905</v>
      </c>
      <c r="K467" s="114">
        <f t="shared" si="207"/>
        <v>1.0199150333478155</v>
      </c>
      <c r="L467" s="114">
        <f t="shared" si="207"/>
        <v>1.0915036720319029</v>
      </c>
      <c r="M467" s="114">
        <f t="shared" si="207"/>
        <v>1.0452707384054316</v>
      </c>
      <c r="N467" s="114">
        <f t="shared" si="207"/>
        <v>1.0470115141037417</v>
      </c>
      <c r="O467" s="114">
        <f t="shared" si="207"/>
        <v>1.0555342573459792</v>
      </c>
      <c r="P467" s="114">
        <f t="shared" si="207"/>
        <v>1.0553815193903093</v>
      </c>
      <c r="Q467" s="114">
        <f t="shared" si="207"/>
        <v>1.0663129747578095</v>
      </c>
      <c r="R467" s="114">
        <f t="shared" si="207"/>
        <v>1.0730281290821069</v>
      </c>
      <c r="S467" s="114">
        <f t="shared" si="207"/>
        <v>1.0838152543710187</v>
      </c>
      <c r="T467" s="114">
        <f t="shared" si="207"/>
        <v>1.0685244471391262</v>
      </c>
      <c r="U467" s="114">
        <f t="shared" si="207"/>
        <v>1.0752594953078851</v>
      </c>
      <c r="V467" s="114">
        <f t="shared" si="207"/>
        <v>1.1149408160338856</v>
      </c>
      <c r="W467" s="114">
        <f t="shared" si="207"/>
        <v>1.1202872994534869</v>
      </c>
      <c r="X467" s="114">
        <f t="shared" si="207"/>
        <v>1.1186214697170134</v>
      </c>
      <c r="Y467" s="114">
        <f t="shared" si="207"/>
        <v>1.1171214594362073</v>
      </c>
      <c r="Z467" s="114">
        <f t="shared" si="207"/>
        <v>1.0917045884929606</v>
      </c>
      <c r="AA467" s="114">
        <f t="shared" si="207"/>
        <v>0.98602382282614298</v>
      </c>
      <c r="AB467" s="114">
        <f t="shared" si="207"/>
        <v>0.9695738211501852</v>
      </c>
      <c r="AC467" s="114">
        <f t="shared" si="207"/>
        <v>1.0281659944594257</v>
      </c>
      <c r="AD467" s="114">
        <f t="shared" si="207"/>
        <v>1.0452313567878628</v>
      </c>
      <c r="AE467" s="114">
        <f t="shared" si="207"/>
        <v>1.0496483566439789</v>
      </c>
      <c r="AF467" s="114">
        <f t="shared" si="207"/>
        <v>1.0758230437725713</v>
      </c>
      <c r="AG467" s="114">
        <f t="shared" si="207"/>
        <v>1.0591537206559336</v>
      </c>
      <c r="AH467" s="114">
        <f t="shared" si="207"/>
        <v>1.0693520391048754</v>
      </c>
      <c r="AI467" s="114">
        <f t="shared" si="207"/>
        <v>1.0412328287952777</v>
      </c>
      <c r="AJ467" s="114">
        <f t="shared" si="207"/>
        <v>1.0349365015483252</v>
      </c>
      <c r="AK467" s="114">
        <f t="shared" si="207"/>
        <v>1.0169642801116026</v>
      </c>
      <c r="AL467" s="114">
        <f t="shared" si="207"/>
        <v>1.0493635941510828</v>
      </c>
      <c r="AM467" s="114">
        <f t="shared" si="207"/>
        <v>1.0531791988326855</v>
      </c>
      <c r="AN467" s="114">
        <f t="shared" si="207"/>
        <v>1.0682280781935725</v>
      </c>
      <c r="AO467" s="114">
        <f t="shared" si="207"/>
        <v>1.0157378944916808</v>
      </c>
      <c r="AP467" s="114">
        <f t="shared" si="207"/>
        <v>1.0424251116167207</v>
      </c>
      <c r="AQ467" s="114">
        <f t="shared" si="207"/>
        <v>1.0006803512586853</v>
      </c>
      <c r="AR467" s="114">
        <f t="shared" si="207"/>
        <v>0.98633928761902467</v>
      </c>
      <c r="AS467" s="114">
        <f t="shared" si="207"/>
        <v>0.97685853968173542</v>
      </c>
      <c r="AT467" s="114">
        <f t="shared" si="207"/>
        <v>0.99165942092098358</v>
      </c>
      <c r="AU467" s="114">
        <f t="shared" si="207"/>
        <v>0.99978598025084964</v>
      </c>
      <c r="AV467" s="114">
        <f t="shared" si="207"/>
        <v>1.0432074991793638</v>
      </c>
      <c r="AW467" s="114">
        <f t="shared" si="207"/>
        <v>1.0405741917094709</v>
      </c>
      <c r="AX467" s="114">
        <f t="shared" si="207"/>
        <v>1.0213348616671323</v>
      </c>
      <c r="AY467" s="114">
        <f t="shared" si="207"/>
        <v>1.0480712026158134</v>
      </c>
      <c r="AZ467" s="114">
        <f t="shared" si="207"/>
        <v>1.0542162246303008</v>
      </c>
      <c r="BA467" s="114">
        <f t="shared" si="207"/>
        <v>1.0635911701955953</v>
      </c>
      <c r="BB467" s="114">
        <f t="shared" si="207"/>
        <v>0.96034304114352609</v>
      </c>
      <c r="BC467" s="114">
        <f t="shared" si="207"/>
        <v>1.1309300367631763</v>
      </c>
      <c r="BD467" s="114">
        <f t="shared" si="207"/>
        <v>1.0434240708615223</v>
      </c>
      <c r="BE467" s="114">
        <f t="shared" si="207"/>
        <v>0.98761031494249907</v>
      </c>
      <c r="BF467" s="114">
        <f t="shared" si="207"/>
        <v>1.1403627767360169</v>
      </c>
      <c r="BG467" s="114">
        <f t="shared" si="207"/>
        <v>1.0472233374488669</v>
      </c>
      <c r="BH467" s="114">
        <f t="shared" si="207"/>
        <v>1.029622363111353</v>
      </c>
      <c r="BI467" s="114">
        <f t="shared" si="205"/>
        <v>1.0401955495078894</v>
      </c>
      <c r="BJ467" s="114">
        <f t="shared" si="147"/>
        <v>1.0077205167439174</v>
      </c>
    </row>
    <row r="468" spans="1:63" ht="15">
      <c r="A468" s="282" t="s">
        <v>384</v>
      </c>
      <c r="B468" s="282" t="s">
        <v>630</v>
      </c>
      <c r="C468" s="282" t="s">
        <v>639</v>
      </c>
      <c r="D468" s="282" t="s">
        <v>641</v>
      </c>
      <c r="E468" s="114">
        <f t="shared" si="206"/>
        <v>1</v>
      </c>
      <c r="F468" s="114">
        <f t="shared" si="206"/>
        <v>1</v>
      </c>
      <c r="G468" s="114">
        <f t="shared" si="206"/>
        <v>1</v>
      </c>
      <c r="H468" s="114">
        <f t="shared" si="206"/>
        <v>1</v>
      </c>
      <c r="I468" s="114">
        <f t="shared" ref="I468:BH468" si="208">1+I199/100</f>
        <v>1</v>
      </c>
      <c r="J468" s="114">
        <f t="shared" si="208"/>
        <v>1</v>
      </c>
      <c r="K468" s="114">
        <f t="shared" si="208"/>
        <v>1</v>
      </c>
      <c r="L468" s="114">
        <f t="shared" si="208"/>
        <v>1</v>
      </c>
      <c r="M468" s="114">
        <f t="shared" si="208"/>
        <v>1</v>
      </c>
      <c r="N468" s="114">
        <f t="shared" si="208"/>
        <v>1</v>
      </c>
      <c r="O468" s="114">
        <f t="shared" si="208"/>
        <v>1</v>
      </c>
      <c r="P468" s="114">
        <f t="shared" si="208"/>
        <v>1</v>
      </c>
      <c r="Q468" s="114">
        <f t="shared" si="208"/>
        <v>1</v>
      </c>
      <c r="R468" s="114">
        <f t="shared" si="208"/>
        <v>1</v>
      </c>
      <c r="S468" s="114">
        <f t="shared" si="208"/>
        <v>1</v>
      </c>
      <c r="T468" s="114">
        <f t="shared" si="208"/>
        <v>1</v>
      </c>
      <c r="U468" s="114">
        <f t="shared" si="208"/>
        <v>1</v>
      </c>
      <c r="V468" s="114">
        <f t="shared" si="208"/>
        <v>1</v>
      </c>
      <c r="W468" s="114">
        <f t="shared" si="208"/>
        <v>1</v>
      </c>
      <c r="X468" s="114">
        <f t="shared" si="208"/>
        <v>1</v>
      </c>
      <c r="Y468" s="114">
        <f t="shared" si="208"/>
        <v>1</v>
      </c>
      <c r="Z468" s="114">
        <f t="shared" si="208"/>
        <v>1</v>
      </c>
      <c r="AA468" s="114">
        <f t="shared" si="208"/>
        <v>1</v>
      </c>
      <c r="AB468" s="114">
        <f t="shared" si="208"/>
        <v>1</v>
      </c>
      <c r="AC468" s="114">
        <f t="shared" si="208"/>
        <v>1</v>
      </c>
      <c r="AD468" s="114">
        <f t="shared" si="208"/>
        <v>1</v>
      </c>
      <c r="AE468" s="114">
        <f t="shared" si="208"/>
        <v>1</v>
      </c>
      <c r="AF468" s="114">
        <f t="shared" si="208"/>
        <v>1</v>
      </c>
      <c r="AG468" s="114">
        <f t="shared" si="208"/>
        <v>1</v>
      </c>
      <c r="AH468" s="114">
        <f t="shared" si="208"/>
        <v>1</v>
      </c>
      <c r="AI468" s="114">
        <f t="shared" si="208"/>
        <v>1</v>
      </c>
      <c r="AJ468" s="114">
        <f t="shared" si="208"/>
        <v>1</v>
      </c>
      <c r="AK468" s="114">
        <f t="shared" si="208"/>
        <v>1</v>
      </c>
      <c r="AL468" s="114">
        <f t="shared" si="208"/>
        <v>1</v>
      </c>
      <c r="AM468" s="114">
        <f t="shared" si="208"/>
        <v>1</v>
      </c>
      <c r="AN468" s="114">
        <f t="shared" si="208"/>
        <v>1.0711851202648754</v>
      </c>
      <c r="AO468" s="114">
        <f t="shared" si="208"/>
        <v>1.0121515151515161</v>
      </c>
      <c r="AP468" s="114">
        <f t="shared" si="208"/>
        <v>1.1466722553216961</v>
      </c>
      <c r="AQ468" s="114">
        <f t="shared" si="208"/>
        <v>1.143342036553525</v>
      </c>
      <c r="AR468" s="114">
        <f t="shared" si="208"/>
        <v>1.0828042932176296</v>
      </c>
      <c r="AS468" s="114">
        <f t="shared" si="208"/>
        <v>0.91443816433271441</v>
      </c>
      <c r="AT468" s="114">
        <f t="shared" si="208"/>
        <v>0.9068936091699531</v>
      </c>
      <c r="AU468" s="114">
        <f t="shared" si="208"/>
        <v>0.87510808198972634</v>
      </c>
      <c r="AV468" s="114">
        <f t="shared" si="208"/>
        <v>1.1401586701926705</v>
      </c>
      <c r="AW468" s="114">
        <f t="shared" si="208"/>
        <v>1.1034306978640975</v>
      </c>
      <c r="AX468" s="114">
        <f t="shared" si="208"/>
        <v>1.1079876189596236</v>
      </c>
      <c r="AY468" s="114">
        <f t="shared" si="208"/>
        <v>0.96099401671982743</v>
      </c>
      <c r="AZ468" s="114">
        <f t="shared" si="208"/>
        <v>1.0659059354390845</v>
      </c>
      <c r="BA468" s="114">
        <f t="shared" si="208"/>
        <v>1.0607929336101274</v>
      </c>
      <c r="BB468" s="114">
        <f t="shared" si="208"/>
        <v>1.0866253525450387</v>
      </c>
      <c r="BC468" s="114">
        <f t="shared" si="208"/>
        <v>1.0809908891870943</v>
      </c>
      <c r="BD468" s="114">
        <f t="shared" si="208"/>
        <v>1.1241363539846081</v>
      </c>
      <c r="BE468" s="114">
        <f t="shared" si="208"/>
        <v>1.0628423637446804</v>
      </c>
      <c r="BF468" s="114">
        <f t="shared" si="208"/>
        <v>1.0221742221250052</v>
      </c>
      <c r="BG468" s="114">
        <f t="shared" si="208"/>
        <v>0.998181088671931</v>
      </c>
      <c r="BH468" s="114">
        <f t="shared" si="208"/>
        <v>1.0342873221320006</v>
      </c>
      <c r="BI468" s="114">
        <f t="shared" si="205"/>
        <v>1.0470843525605618</v>
      </c>
      <c r="BJ468" s="114">
        <f t="shared" si="147"/>
        <v>1.031402367800327</v>
      </c>
    </row>
    <row r="469" spans="1:63" ht="15">
      <c r="A469" s="282" t="s">
        <v>332</v>
      </c>
      <c r="B469" s="282" t="s">
        <v>576</v>
      </c>
      <c r="C469" s="282" t="s">
        <v>639</v>
      </c>
      <c r="D469" s="282" t="s">
        <v>641</v>
      </c>
      <c r="E469" s="114">
        <f t="shared" si="206"/>
        <v>1</v>
      </c>
      <c r="F469" s="114">
        <f t="shared" si="206"/>
        <v>1</v>
      </c>
      <c r="G469" s="114">
        <f t="shared" si="206"/>
        <v>1</v>
      </c>
      <c r="H469" s="114">
        <f t="shared" si="206"/>
        <v>1</v>
      </c>
      <c r="I469" s="114">
        <f t="shared" ref="I469:BH469" si="209">1+I200/100</f>
        <v>1</v>
      </c>
      <c r="J469" s="114">
        <f t="shared" si="209"/>
        <v>1</v>
      </c>
      <c r="K469" s="114">
        <f t="shared" si="209"/>
        <v>1</v>
      </c>
      <c r="L469" s="114">
        <f t="shared" si="209"/>
        <v>1</v>
      </c>
      <c r="M469" s="114">
        <f t="shared" si="209"/>
        <v>1</v>
      </c>
      <c r="N469" s="114">
        <f t="shared" si="209"/>
        <v>1</v>
      </c>
      <c r="O469" s="114">
        <f t="shared" si="209"/>
        <v>1</v>
      </c>
      <c r="P469" s="114">
        <f t="shared" si="209"/>
        <v>1</v>
      </c>
      <c r="Q469" s="114">
        <f t="shared" si="209"/>
        <v>1</v>
      </c>
      <c r="R469" s="114">
        <f t="shared" si="209"/>
        <v>1</v>
      </c>
      <c r="S469" s="114">
        <f t="shared" si="209"/>
        <v>1</v>
      </c>
      <c r="T469" s="114">
        <f t="shared" si="209"/>
        <v>1</v>
      </c>
      <c r="U469" s="114">
        <f t="shared" si="209"/>
        <v>1</v>
      </c>
      <c r="V469" s="114">
        <f t="shared" si="209"/>
        <v>1</v>
      </c>
      <c r="W469" s="114">
        <f t="shared" si="209"/>
        <v>1</v>
      </c>
      <c r="X469" s="114">
        <f t="shared" si="209"/>
        <v>1</v>
      </c>
      <c r="Y469" s="114">
        <f t="shared" si="209"/>
        <v>1</v>
      </c>
      <c r="Z469" s="114">
        <f t="shared" si="209"/>
        <v>1</v>
      </c>
      <c r="AA469" s="114">
        <f t="shared" si="209"/>
        <v>0.97348010977800303</v>
      </c>
      <c r="AB469" s="114">
        <f t="shared" si="209"/>
        <v>0.99340723803585096</v>
      </c>
      <c r="AC469" s="114">
        <f t="shared" si="209"/>
        <v>1.0685909848174109</v>
      </c>
      <c r="AD469" s="114">
        <f t="shared" si="209"/>
        <v>0.97645761391324881</v>
      </c>
      <c r="AE469" s="114">
        <f t="shared" si="209"/>
        <v>1.0621883705109401</v>
      </c>
      <c r="AF469" s="114">
        <f t="shared" si="209"/>
        <v>0.96120806620598553</v>
      </c>
      <c r="AG469" s="114">
        <f t="shared" si="209"/>
        <v>1.0081150180389382</v>
      </c>
      <c r="AH469" s="114">
        <f t="shared" si="209"/>
        <v>1.0487532928009515</v>
      </c>
      <c r="AI469" s="114">
        <f t="shared" si="209"/>
        <v>1.0416195291428549</v>
      </c>
      <c r="AJ469" s="114">
        <f t="shared" si="209"/>
        <v>1.0007738039262277</v>
      </c>
      <c r="AK469" s="114">
        <f t="shared" si="209"/>
        <v>1.0523934140081888</v>
      </c>
      <c r="AL469" s="114">
        <f t="shared" si="209"/>
        <v>1.0293651307863134</v>
      </c>
      <c r="AM469" s="114">
        <f t="shared" si="209"/>
        <v>1.0485322777402342</v>
      </c>
      <c r="AN469" s="114">
        <f t="shared" si="209"/>
        <v>1.0380891446822498</v>
      </c>
      <c r="AO469" s="114">
        <f t="shared" si="209"/>
        <v>1.0293790315688269</v>
      </c>
      <c r="AP469" s="114">
        <f t="shared" si="209"/>
        <v>0.9873331682795502</v>
      </c>
      <c r="AQ469" s="114">
        <f t="shared" si="209"/>
        <v>1.0201237475660234</v>
      </c>
      <c r="AR469" s="114">
        <f t="shared" si="209"/>
        <v>1.0485188903595988</v>
      </c>
      <c r="AS469" s="114">
        <f t="shared" si="209"/>
        <v>0.99365226001728635</v>
      </c>
      <c r="AT469" s="114">
        <f t="shared" si="209"/>
        <v>1.0112886683263622</v>
      </c>
      <c r="AU469" s="114">
        <f t="shared" si="209"/>
        <v>1.0188296939138946</v>
      </c>
      <c r="AV469" s="114">
        <f t="shared" si="209"/>
        <v>1.0207615232255101</v>
      </c>
      <c r="AW469" s="114">
        <f t="shared" si="209"/>
        <v>1.0391848273343898</v>
      </c>
      <c r="AX469" s="114">
        <f t="shared" si="209"/>
        <v>1.023343356571772</v>
      </c>
      <c r="AY469" s="114">
        <f t="shared" si="209"/>
        <v>1.0242062168675861</v>
      </c>
      <c r="AZ469" s="114">
        <f t="shared" si="209"/>
        <v>1.012830727972418</v>
      </c>
      <c r="BA469" s="114">
        <f t="shared" si="209"/>
        <v>1.0195039561982431</v>
      </c>
      <c r="BB469" s="114">
        <f t="shared" si="209"/>
        <v>0.98671169296005301</v>
      </c>
      <c r="BC469" s="114">
        <f t="shared" si="209"/>
        <v>1.0284396190273268</v>
      </c>
      <c r="BD469" s="114">
        <f t="shared" si="209"/>
        <v>1.0410440388602953</v>
      </c>
      <c r="BE469" s="114">
        <f t="shared" si="209"/>
        <v>1.0177955347614331</v>
      </c>
      <c r="BF469" s="114">
        <f t="shared" si="209"/>
        <v>1.0279749393567243</v>
      </c>
      <c r="BG469" s="114">
        <f t="shared" si="209"/>
        <v>1.0390777386852605</v>
      </c>
      <c r="BH469" s="114">
        <f t="shared" si="209"/>
        <v>1.0327743108492276</v>
      </c>
      <c r="BI469" s="114">
        <f t="shared" si="205"/>
        <v>1.0207097421173388</v>
      </c>
      <c r="BJ469" s="114">
        <f t="shared" si="147"/>
        <v>1.0328510964244766</v>
      </c>
    </row>
    <row r="470" spans="1:63" ht="15">
      <c r="A470" s="282" t="s">
        <v>1275</v>
      </c>
      <c r="B470" s="282" t="s">
        <v>1276</v>
      </c>
      <c r="C470" s="282" t="s">
        <v>639</v>
      </c>
      <c r="D470" s="282" t="s">
        <v>641</v>
      </c>
      <c r="E470" s="114">
        <f t="shared" si="206"/>
        <v>1</v>
      </c>
      <c r="F470" s="114">
        <f t="shared" si="206"/>
        <v>1.0474360197008226</v>
      </c>
      <c r="G470" s="114">
        <f t="shared" si="206"/>
        <v>1.0588700979288204</v>
      </c>
      <c r="H470" s="114">
        <f t="shared" si="206"/>
        <v>1.0528317586746845</v>
      </c>
      <c r="I470" s="114">
        <f t="shared" ref="I470:BH470" si="210">1+I201/100</f>
        <v>1.064941697019786</v>
      </c>
      <c r="J470" s="114">
        <f t="shared" si="210"/>
        <v>1.0555476573285818</v>
      </c>
      <c r="K470" s="114">
        <f t="shared" si="210"/>
        <v>1.0607129834243658</v>
      </c>
      <c r="L470" s="114">
        <f t="shared" si="210"/>
        <v>1.0456514387289919</v>
      </c>
      <c r="M470" s="114">
        <f t="shared" si="210"/>
        <v>1.0608553543035739</v>
      </c>
      <c r="N470" s="114">
        <f t="shared" si="210"/>
        <v>1.0579132729737499</v>
      </c>
      <c r="O470" s="114">
        <f t="shared" si="210"/>
        <v>1.0382868297523469</v>
      </c>
      <c r="P470" s="114">
        <f t="shared" si="210"/>
        <v>1.0376362923203413</v>
      </c>
      <c r="Q470" s="114">
        <f t="shared" si="210"/>
        <v>1.0545410029276139</v>
      </c>
      <c r="R470" s="114">
        <f t="shared" si="210"/>
        <v>1.06225340624636</v>
      </c>
      <c r="S470" s="114">
        <f t="shared" si="210"/>
        <v>1.0096901720141029</v>
      </c>
      <c r="T470" s="114">
        <f t="shared" si="210"/>
        <v>1.0020984757044185</v>
      </c>
      <c r="U470" s="114">
        <f t="shared" si="210"/>
        <v>1.0481756204266623</v>
      </c>
      <c r="V470" s="114">
        <f t="shared" si="210"/>
        <v>1.0373296938744969</v>
      </c>
      <c r="W470" s="114">
        <f t="shared" si="210"/>
        <v>1.043316268528778</v>
      </c>
      <c r="X470" s="114">
        <f t="shared" si="210"/>
        <v>1.0391372574496172</v>
      </c>
      <c r="Y470" s="114">
        <f t="shared" si="210"/>
        <v>1.0118616716922515</v>
      </c>
      <c r="Z470" s="114">
        <f t="shared" si="210"/>
        <v>1.0197745533190217</v>
      </c>
      <c r="AA470" s="114">
        <f t="shared" si="210"/>
        <v>1.0031894908355736</v>
      </c>
      <c r="AB470" s="114">
        <f t="shared" si="210"/>
        <v>1.0305786152994156</v>
      </c>
      <c r="AC470" s="114">
        <f t="shared" si="210"/>
        <v>1.0466012357634704</v>
      </c>
      <c r="AD470" s="114">
        <f t="shared" si="210"/>
        <v>1.0377214875535516</v>
      </c>
      <c r="AE470" s="114">
        <f t="shared" si="210"/>
        <v>1.0317306095252767</v>
      </c>
      <c r="AF470" s="114">
        <f t="shared" si="210"/>
        <v>1.0350735402733462</v>
      </c>
      <c r="AG470" s="114">
        <f t="shared" si="210"/>
        <v>1.0476797471952211</v>
      </c>
      <c r="AH470" s="114">
        <f t="shared" si="210"/>
        <v>1.0385449679427012</v>
      </c>
      <c r="AI470" s="114">
        <f t="shared" si="210"/>
        <v>1.028471407638607</v>
      </c>
      <c r="AJ470" s="114">
        <f t="shared" si="210"/>
        <v>1.012586599012685</v>
      </c>
      <c r="AK470" s="114">
        <f t="shared" si="210"/>
        <v>1.018271395161485</v>
      </c>
      <c r="AL470" s="114">
        <f t="shared" si="210"/>
        <v>1.0096100976809244</v>
      </c>
      <c r="AM470" s="114">
        <f t="shared" si="210"/>
        <v>1.0296825663825613</v>
      </c>
      <c r="AN470" s="114">
        <f t="shared" si="210"/>
        <v>1.0270124228144615</v>
      </c>
      <c r="AO470" s="114">
        <f t="shared" si="210"/>
        <v>1.0284157107724998</v>
      </c>
      <c r="AP470" s="114">
        <f t="shared" si="210"/>
        <v>1.0325854400181003</v>
      </c>
      <c r="AQ470" s="114">
        <f t="shared" si="210"/>
        <v>1.026266313357155</v>
      </c>
      <c r="AR470" s="114">
        <f t="shared" si="210"/>
        <v>1.0330897055707282</v>
      </c>
      <c r="AS470" s="114">
        <f t="shared" si="210"/>
        <v>1.0393293722676737</v>
      </c>
      <c r="AT470" s="114">
        <f t="shared" si="210"/>
        <v>1.0150511258335808</v>
      </c>
      <c r="AU470" s="114">
        <f t="shared" si="210"/>
        <v>1.01541982392203</v>
      </c>
      <c r="AV470" s="114">
        <f t="shared" si="210"/>
        <v>1.0194227368758184</v>
      </c>
      <c r="AW470" s="114">
        <f t="shared" si="210"/>
        <v>1.0309294758262852</v>
      </c>
      <c r="AX470" s="114">
        <f t="shared" si="210"/>
        <v>1.0262303191502518</v>
      </c>
      <c r="AY470" s="114">
        <f t="shared" si="210"/>
        <v>1.0283526438169972</v>
      </c>
      <c r="AZ470" s="114">
        <f t="shared" si="210"/>
        <v>1.0245953554174876</v>
      </c>
      <c r="BA470" s="114">
        <f t="shared" si="210"/>
        <v>1.0015259613547327</v>
      </c>
      <c r="BB470" s="114">
        <f t="shared" si="210"/>
        <v>0.96423289147061308</v>
      </c>
      <c r="BC470" s="114">
        <f t="shared" si="210"/>
        <v>1.02788413063909</v>
      </c>
      <c r="BD470" s="114">
        <f t="shared" si="210"/>
        <v>1.0156786128002253</v>
      </c>
      <c r="BE470" s="114">
        <f t="shared" si="210"/>
        <v>1.0111418178808895</v>
      </c>
      <c r="BF470" s="114">
        <f t="shared" si="210"/>
        <v>1.0127944455153255</v>
      </c>
      <c r="BG470" s="114">
        <f t="shared" si="210"/>
        <v>1.0191351533411781</v>
      </c>
      <c r="BH470" s="114">
        <f t="shared" si="210"/>
        <v>1.0211545174149015</v>
      </c>
      <c r="BI470" s="114">
        <f t="shared" si="205"/>
        <v>1.0162008465250405</v>
      </c>
      <c r="BJ470" s="114">
        <f t="shared" si="147"/>
        <v>1.0221988094571721</v>
      </c>
    </row>
    <row r="471" spans="1:63" ht="15">
      <c r="A471" s="282" t="s">
        <v>333</v>
      </c>
      <c r="B471" s="282" t="s">
        <v>577</v>
      </c>
      <c r="C471" s="282" t="s">
        <v>639</v>
      </c>
      <c r="D471" s="282" t="s">
        <v>641</v>
      </c>
      <c r="E471" s="114">
        <f t="shared" si="206"/>
        <v>1</v>
      </c>
      <c r="F471" s="114">
        <f t="shared" si="206"/>
        <v>1</v>
      </c>
      <c r="G471" s="114">
        <f t="shared" si="206"/>
        <v>1</v>
      </c>
      <c r="H471" s="114">
        <f t="shared" si="206"/>
        <v>1</v>
      </c>
      <c r="I471" s="114">
        <f t="shared" ref="I471:BH471" si="211">1+I202/100</f>
        <v>1</v>
      </c>
      <c r="J471" s="114">
        <f t="shared" si="211"/>
        <v>1</v>
      </c>
      <c r="K471" s="114">
        <f t="shared" si="211"/>
        <v>1.0957657823321398</v>
      </c>
      <c r="L471" s="114">
        <f t="shared" si="211"/>
        <v>0.95260833384919341</v>
      </c>
      <c r="M471" s="114">
        <f t="shared" si="211"/>
        <v>1.1493080213810534</v>
      </c>
      <c r="N471" s="114">
        <f t="shared" si="211"/>
        <v>0.97314058987132379</v>
      </c>
      <c r="O471" s="114">
        <f t="shared" si="211"/>
        <v>1.0162671134424308</v>
      </c>
      <c r="P471" s="114">
        <f t="shared" si="211"/>
        <v>1.1200240864354345</v>
      </c>
      <c r="Q471" s="114">
        <f t="shared" si="211"/>
        <v>0.95304921271028986</v>
      </c>
      <c r="R471" s="114">
        <f t="shared" si="211"/>
        <v>1.0780256111881261</v>
      </c>
      <c r="S471" s="114">
        <f t="shared" si="211"/>
        <v>1.1800104890488288</v>
      </c>
      <c r="T471" s="114">
        <f t="shared" si="211"/>
        <v>0.95097297604896847</v>
      </c>
      <c r="U471" s="114">
        <f t="shared" si="211"/>
        <v>1.0820361632274225</v>
      </c>
      <c r="V471" s="114">
        <f t="shared" si="211"/>
        <v>1.0207899270822933</v>
      </c>
      <c r="W471" s="114">
        <f t="shared" si="211"/>
        <v>1.0989255929875752</v>
      </c>
      <c r="X471" s="114">
        <f t="shared" si="211"/>
        <v>1.0392592417389799</v>
      </c>
      <c r="Y471" s="114">
        <f t="shared" si="211"/>
        <v>1.0048490126484537</v>
      </c>
      <c r="Z471" s="114">
        <f t="shared" si="211"/>
        <v>1.0850472937744386</v>
      </c>
      <c r="AA471" s="114">
        <f t="shared" si="211"/>
        <v>1.0997163846384961</v>
      </c>
      <c r="AB471" s="114">
        <f t="shared" si="211"/>
        <v>1.0540631994982288</v>
      </c>
      <c r="AC471" s="114">
        <f t="shared" si="211"/>
        <v>1.0540568608280672</v>
      </c>
      <c r="AD471" s="114">
        <f t="shared" si="211"/>
        <v>1.0540654304195018</v>
      </c>
      <c r="AE471" s="114">
        <f t="shared" si="211"/>
        <v>1.0840000312438367</v>
      </c>
      <c r="AF471" s="114">
        <f t="shared" si="211"/>
        <v>1.0710000435343268</v>
      </c>
      <c r="AG471" s="114">
        <f t="shared" si="211"/>
        <v>1.0239999874410781</v>
      </c>
      <c r="AH471" s="114">
        <f t="shared" si="211"/>
        <v>1.0300000197109196</v>
      </c>
      <c r="AI471" s="114">
        <f t="shared" si="211"/>
        <v>1.0220000012757877</v>
      </c>
      <c r="AJ471" s="114">
        <f t="shared" si="211"/>
        <v>1.0489999620301294</v>
      </c>
      <c r="AK471" s="114">
        <f t="shared" si="211"/>
        <v>1.008999975803051</v>
      </c>
      <c r="AL471" s="114">
        <f t="shared" si="211"/>
        <v>1.001000032335198</v>
      </c>
      <c r="AM471" s="114">
        <f t="shared" si="211"/>
        <v>1.0080000227789403</v>
      </c>
      <c r="AN471" s="114">
        <f t="shared" si="211"/>
        <v>1.0049999391213507</v>
      </c>
      <c r="AO471" s="114">
        <f t="shared" si="211"/>
        <v>1.0030000031014796</v>
      </c>
      <c r="AP471" s="114">
        <f t="shared" si="211"/>
        <v>1.0190000414548468</v>
      </c>
      <c r="AQ471" s="114">
        <f t="shared" si="211"/>
        <v>1.061999957706008</v>
      </c>
      <c r="AR471" s="114">
        <f t="shared" si="211"/>
        <v>1.0400000464325638</v>
      </c>
      <c r="AS471" s="114">
        <f t="shared" si="211"/>
        <v>1.0400000034343611</v>
      </c>
      <c r="AT471" s="114">
        <f t="shared" si="211"/>
        <v>1</v>
      </c>
      <c r="AU471" s="114">
        <f t="shared" si="211"/>
        <v>1</v>
      </c>
      <c r="AV471" s="114">
        <f t="shared" si="211"/>
        <v>1</v>
      </c>
      <c r="AW471" s="114">
        <f t="shared" si="211"/>
        <v>1</v>
      </c>
      <c r="AX471" s="114">
        <f t="shared" si="211"/>
        <v>1</v>
      </c>
      <c r="AY471" s="114">
        <f t="shared" si="211"/>
        <v>1</v>
      </c>
      <c r="AZ471" s="114">
        <f t="shared" si="211"/>
        <v>1</v>
      </c>
      <c r="BA471" s="114">
        <f t="shared" si="211"/>
        <v>1</v>
      </c>
      <c r="BB471" s="114">
        <f t="shared" si="211"/>
        <v>1</v>
      </c>
      <c r="BC471" s="114">
        <f t="shared" si="211"/>
        <v>1</v>
      </c>
      <c r="BD471" s="114">
        <f t="shared" si="211"/>
        <v>1</v>
      </c>
      <c r="BE471" s="114">
        <f t="shared" si="211"/>
        <v>1</v>
      </c>
      <c r="BF471" s="114">
        <f t="shared" si="211"/>
        <v>1</v>
      </c>
      <c r="BG471" s="114">
        <f t="shared" si="211"/>
        <v>1</v>
      </c>
      <c r="BH471" s="114">
        <f t="shared" si="211"/>
        <v>1</v>
      </c>
      <c r="BI471" s="114">
        <f t="shared" si="205"/>
        <v>1</v>
      </c>
      <c r="BJ471" s="114">
        <f t="shared" si="147"/>
        <v>1</v>
      </c>
    </row>
    <row r="472" spans="1:63" ht="15">
      <c r="A472" s="282" t="s">
        <v>334</v>
      </c>
      <c r="B472" s="282" t="s">
        <v>578</v>
      </c>
      <c r="C472" s="282" t="s">
        <v>639</v>
      </c>
      <c r="D472" s="282" t="s">
        <v>641</v>
      </c>
      <c r="E472" s="114">
        <f t="shared" si="206"/>
        <v>1</v>
      </c>
      <c r="F472" s="114">
        <f t="shared" si="206"/>
        <v>1</v>
      </c>
      <c r="G472" s="114">
        <f t="shared" si="206"/>
        <v>1</v>
      </c>
      <c r="H472" s="114">
        <f t="shared" si="206"/>
        <v>1</v>
      </c>
      <c r="I472" s="114">
        <f t="shared" ref="I472:BH472" si="212">1+I203/100</f>
        <v>1</v>
      </c>
      <c r="J472" s="114">
        <f t="shared" si="212"/>
        <v>1</v>
      </c>
      <c r="K472" s="114">
        <f t="shared" si="212"/>
        <v>1</v>
      </c>
      <c r="L472" s="114">
        <f t="shared" si="212"/>
        <v>1</v>
      </c>
      <c r="M472" s="114">
        <f t="shared" si="212"/>
        <v>1</v>
      </c>
      <c r="N472" s="114">
        <f t="shared" si="212"/>
        <v>1</v>
      </c>
      <c r="O472" s="114">
        <f t="shared" si="212"/>
        <v>1</v>
      </c>
      <c r="P472" s="114">
        <f t="shared" si="212"/>
        <v>1</v>
      </c>
      <c r="Q472" s="114">
        <f t="shared" si="212"/>
        <v>1</v>
      </c>
      <c r="R472" s="114">
        <f t="shared" si="212"/>
        <v>1</v>
      </c>
      <c r="S472" s="114">
        <f t="shared" si="212"/>
        <v>1</v>
      </c>
      <c r="T472" s="114">
        <f t="shared" si="212"/>
        <v>1</v>
      </c>
      <c r="U472" s="114">
        <f t="shared" si="212"/>
        <v>1</v>
      </c>
      <c r="V472" s="114">
        <f t="shared" si="212"/>
        <v>1</v>
      </c>
      <c r="W472" s="114">
        <f t="shared" si="212"/>
        <v>1</v>
      </c>
      <c r="X472" s="114">
        <f t="shared" si="212"/>
        <v>1</v>
      </c>
      <c r="Y472" s="114">
        <f t="shared" si="212"/>
        <v>1</v>
      </c>
      <c r="Z472" s="114">
        <f t="shared" si="212"/>
        <v>1</v>
      </c>
      <c r="AA472" s="114">
        <f t="shared" si="212"/>
        <v>1</v>
      </c>
      <c r="AB472" s="114">
        <f t="shared" si="212"/>
        <v>1</v>
      </c>
      <c r="AC472" s="114">
        <f t="shared" si="212"/>
        <v>1</v>
      </c>
      <c r="AD472" s="114">
        <f t="shared" si="212"/>
        <v>1</v>
      </c>
      <c r="AE472" s="114">
        <f t="shared" si="212"/>
        <v>1</v>
      </c>
      <c r="AF472" s="114">
        <f t="shared" si="212"/>
        <v>1</v>
      </c>
      <c r="AG472" s="114">
        <f t="shared" si="212"/>
        <v>1</v>
      </c>
      <c r="AH472" s="114">
        <f t="shared" si="212"/>
        <v>1</v>
      </c>
      <c r="AI472" s="114">
        <f t="shared" si="212"/>
        <v>1</v>
      </c>
      <c r="AJ472" s="114">
        <f t="shared" si="212"/>
        <v>1</v>
      </c>
      <c r="AK472" s="114">
        <f t="shared" si="212"/>
        <v>1</v>
      </c>
      <c r="AL472" s="114">
        <f t="shared" si="212"/>
        <v>1</v>
      </c>
      <c r="AM472" s="114">
        <f t="shared" si="212"/>
        <v>1</v>
      </c>
      <c r="AN472" s="114">
        <f t="shared" si="212"/>
        <v>1</v>
      </c>
      <c r="AO472" s="114">
        <f t="shared" si="212"/>
        <v>1</v>
      </c>
      <c r="AP472" s="114">
        <f t="shared" si="212"/>
        <v>1</v>
      </c>
      <c r="AQ472" s="114">
        <f t="shared" si="212"/>
        <v>1</v>
      </c>
      <c r="AR472" s="114">
        <f t="shared" si="212"/>
        <v>1</v>
      </c>
      <c r="AS472" s="114">
        <f t="shared" si="212"/>
        <v>1</v>
      </c>
      <c r="AT472" s="114">
        <f t="shared" si="212"/>
        <v>1.0389818661682775</v>
      </c>
      <c r="AU472" s="114">
        <f t="shared" si="212"/>
        <v>1.0718215174069916</v>
      </c>
      <c r="AV472" s="114">
        <f t="shared" si="212"/>
        <v>1.0371995863626604</v>
      </c>
      <c r="AW472" s="114">
        <f t="shared" si="212"/>
        <v>1.1921891532387034</v>
      </c>
      <c r="AX472" s="114">
        <f t="shared" si="212"/>
        <v>1.0749275850628117</v>
      </c>
      <c r="AY472" s="114">
        <f t="shared" si="212"/>
        <v>1.2617024567543516</v>
      </c>
      <c r="AZ472" s="114">
        <f t="shared" si="212"/>
        <v>1.1798565679139663</v>
      </c>
      <c r="BA472" s="114">
        <f t="shared" si="212"/>
        <v>1.1766355637976216</v>
      </c>
      <c r="BB472" s="114">
        <f t="shared" si="212"/>
        <v>1.1195656114069679</v>
      </c>
      <c r="BC472" s="114">
        <f t="shared" si="212"/>
        <v>1.1959233153354603</v>
      </c>
      <c r="BD472" s="114">
        <f t="shared" si="212"/>
        <v>1.133751764061915</v>
      </c>
      <c r="BE472" s="114">
        <f t="shared" si="212"/>
        <v>1.0468725917732711</v>
      </c>
      <c r="BF472" s="114">
        <f t="shared" si="212"/>
        <v>1.0441027461916184</v>
      </c>
      <c r="BG472" s="114">
        <f t="shared" si="212"/>
        <v>1.0397888214728583</v>
      </c>
      <c r="BH472" s="114">
        <f t="shared" si="212"/>
        <v>1.0355101568700966</v>
      </c>
      <c r="BI472" s="114">
        <f t="shared" si="205"/>
        <v>1.0222312097167656</v>
      </c>
      <c r="BJ472" s="114">
        <f t="shared" ref="BJ472:BK535" si="213">1+BJ203/100</f>
        <v>1.0159613150375231</v>
      </c>
    </row>
    <row r="473" spans="1:63" ht="15">
      <c r="A473" s="282" t="s">
        <v>335</v>
      </c>
      <c r="B473" s="282" t="s">
        <v>579</v>
      </c>
      <c r="C473" s="282" t="s">
        <v>639</v>
      </c>
      <c r="D473" s="282" t="s">
        <v>641</v>
      </c>
      <c r="E473" s="114">
        <f t="shared" si="206"/>
        <v>1</v>
      </c>
      <c r="F473" s="114">
        <f t="shared" si="206"/>
        <v>1</v>
      </c>
      <c r="G473" s="114">
        <f t="shared" si="206"/>
        <v>1</v>
      </c>
      <c r="H473" s="114">
        <f t="shared" si="206"/>
        <v>1</v>
      </c>
      <c r="I473" s="114">
        <f t="shared" ref="I473:BH473" si="214">1+I204/100</f>
        <v>1</v>
      </c>
      <c r="J473" s="114">
        <f t="shared" si="214"/>
        <v>1</v>
      </c>
      <c r="K473" s="114">
        <f t="shared" si="214"/>
        <v>1</v>
      </c>
      <c r="L473" s="114">
        <f t="shared" si="214"/>
        <v>1</v>
      </c>
      <c r="M473" s="114">
        <f t="shared" si="214"/>
        <v>1</v>
      </c>
      <c r="N473" s="114">
        <f t="shared" si="214"/>
        <v>1</v>
      </c>
      <c r="O473" s="114">
        <f t="shared" si="214"/>
        <v>1</v>
      </c>
      <c r="P473" s="114">
        <f t="shared" si="214"/>
        <v>1</v>
      </c>
      <c r="Q473" s="114">
        <f t="shared" si="214"/>
        <v>1</v>
      </c>
      <c r="R473" s="114">
        <f t="shared" si="214"/>
        <v>1</v>
      </c>
      <c r="S473" s="114">
        <f t="shared" si="214"/>
        <v>1</v>
      </c>
      <c r="T473" s="114">
        <f t="shared" si="214"/>
        <v>1</v>
      </c>
      <c r="U473" s="114">
        <f t="shared" si="214"/>
        <v>1</v>
      </c>
      <c r="V473" s="114">
        <f t="shared" si="214"/>
        <v>1</v>
      </c>
      <c r="W473" s="114">
        <f t="shared" si="214"/>
        <v>1</v>
      </c>
      <c r="X473" s="114">
        <f t="shared" si="214"/>
        <v>1</v>
      </c>
      <c r="Y473" s="114">
        <f t="shared" si="214"/>
        <v>1</v>
      </c>
      <c r="Z473" s="114">
        <f t="shared" si="214"/>
        <v>1</v>
      </c>
      <c r="AA473" s="114">
        <f t="shared" si="214"/>
        <v>1</v>
      </c>
      <c r="AB473" s="114">
        <f t="shared" si="214"/>
        <v>1</v>
      </c>
      <c r="AC473" s="114">
        <f t="shared" si="214"/>
        <v>1</v>
      </c>
      <c r="AD473" s="114">
        <f t="shared" si="214"/>
        <v>1</v>
      </c>
      <c r="AE473" s="114">
        <f t="shared" si="214"/>
        <v>1</v>
      </c>
      <c r="AF473" s="114">
        <f t="shared" si="214"/>
        <v>1</v>
      </c>
      <c r="AG473" s="114">
        <f t="shared" si="214"/>
        <v>1</v>
      </c>
      <c r="AH473" s="114">
        <f t="shared" si="214"/>
        <v>1</v>
      </c>
      <c r="AI473" s="114">
        <f t="shared" si="214"/>
        <v>1</v>
      </c>
      <c r="AJ473" s="114">
        <f t="shared" si="214"/>
        <v>0.87081789252595543</v>
      </c>
      <c r="AK473" s="114">
        <f t="shared" si="214"/>
        <v>0.91232771547717606</v>
      </c>
      <c r="AL473" s="114">
        <f t="shared" si="214"/>
        <v>1.0152883449664076</v>
      </c>
      <c r="AM473" s="114">
        <f t="shared" si="214"/>
        <v>1.0393194272962507</v>
      </c>
      <c r="AN473" s="114">
        <f t="shared" si="214"/>
        <v>1.0713821293259667</v>
      </c>
      <c r="AO473" s="114">
        <f t="shared" si="214"/>
        <v>1.0386980367048873</v>
      </c>
      <c r="AP473" s="114">
        <f t="shared" si="214"/>
        <v>0.95183853082023218</v>
      </c>
      <c r="AQ473" s="114">
        <f t="shared" si="214"/>
        <v>0.97912752822401861</v>
      </c>
      <c r="AR473" s="114">
        <f t="shared" si="214"/>
        <v>0.99598472476902289</v>
      </c>
      <c r="AS473" s="114">
        <f t="shared" si="214"/>
        <v>1.0239509453301952</v>
      </c>
      <c r="AT473" s="114">
        <f t="shared" si="214"/>
        <v>1.05592002342715</v>
      </c>
      <c r="AU473" s="114">
        <f t="shared" si="214"/>
        <v>1.0518419221842816</v>
      </c>
      <c r="AV473" s="114">
        <f t="shared" si="214"/>
        <v>1.0552427784015095</v>
      </c>
      <c r="AW473" s="114">
        <f t="shared" si="214"/>
        <v>1.0835859127520742</v>
      </c>
      <c r="AX473" s="114">
        <f t="shared" si="214"/>
        <v>1.0417191431251775</v>
      </c>
      <c r="AY473" s="114">
        <f t="shared" si="214"/>
        <v>1.0805556014552025</v>
      </c>
      <c r="AZ473" s="114">
        <f t="shared" si="214"/>
        <v>1.0686375738198151</v>
      </c>
      <c r="BA473" s="114">
        <f t="shared" si="214"/>
        <v>1.0825986878487832</v>
      </c>
      <c r="BB473" s="114">
        <f t="shared" si="214"/>
        <v>0.94089639734284514</v>
      </c>
      <c r="BC473" s="114">
        <f t="shared" si="214"/>
        <v>0.97188400520490947</v>
      </c>
      <c r="BD473" s="114">
        <f t="shared" si="214"/>
        <v>1.0202977798710395</v>
      </c>
      <c r="BE473" s="114">
        <f t="shared" si="214"/>
        <v>1.0123818257430177</v>
      </c>
      <c r="BF473" s="114">
        <f t="shared" si="214"/>
        <v>1.0353159797111535</v>
      </c>
      <c r="BG473" s="114">
        <f t="shared" si="214"/>
        <v>1.0307631396503381</v>
      </c>
      <c r="BH473" s="114">
        <f t="shared" si="214"/>
        <v>1.0397380754902956</v>
      </c>
      <c r="BI473" s="114">
        <f t="shared" si="205"/>
        <v>1.048207744653503</v>
      </c>
      <c r="BJ473" s="114">
        <f t="shared" si="213"/>
        <v>1.0694707469361755</v>
      </c>
    </row>
    <row r="474" spans="1:63" ht="15">
      <c r="A474" s="282" t="s">
        <v>336</v>
      </c>
      <c r="B474" s="282" t="s">
        <v>580</v>
      </c>
      <c r="C474" s="282" t="s">
        <v>639</v>
      </c>
      <c r="D474" s="282" t="s">
        <v>641</v>
      </c>
      <c r="E474" s="114">
        <f t="shared" si="206"/>
        <v>1</v>
      </c>
      <c r="F474" s="114">
        <f t="shared" si="206"/>
        <v>1</v>
      </c>
      <c r="G474" s="114">
        <f t="shared" si="206"/>
        <v>1</v>
      </c>
      <c r="H474" s="114">
        <f t="shared" si="206"/>
        <v>1</v>
      </c>
      <c r="I474" s="114">
        <f t="shared" ref="I474:BH474" si="215">1+I205/100</f>
        <v>1</v>
      </c>
      <c r="J474" s="114">
        <f t="shared" si="215"/>
        <v>1</v>
      </c>
      <c r="K474" s="114">
        <f t="shared" si="215"/>
        <v>1</v>
      </c>
      <c r="L474" s="114">
        <f t="shared" si="215"/>
        <v>1</v>
      </c>
      <c r="M474" s="114">
        <f t="shared" si="215"/>
        <v>1</v>
      </c>
      <c r="N474" s="114">
        <f t="shared" si="215"/>
        <v>1</v>
      </c>
      <c r="O474" s="114">
        <f t="shared" si="215"/>
        <v>1</v>
      </c>
      <c r="P474" s="114">
        <f t="shared" si="215"/>
        <v>1</v>
      </c>
      <c r="Q474" s="114">
        <f t="shared" si="215"/>
        <v>1</v>
      </c>
      <c r="R474" s="114">
        <f t="shared" si="215"/>
        <v>1</v>
      </c>
      <c r="S474" s="114">
        <f t="shared" si="215"/>
        <v>1</v>
      </c>
      <c r="T474" s="114">
        <f t="shared" si="215"/>
        <v>1</v>
      </c>
      <c r="U474" s="114">
        <f t="shared" si="215"/>
        <v>1</v>
      </c>
      <c r="V474" s="114">
        <f t="shared" si="215"/>
        <v>1</v>
      </c>
      <c r="W474" s="114">
        <f t="shared" si="215"/>
        <v>1</v>
      </c>
      <c r="X474" s="114">
        <f t="shared" si="215"/>
        <v>1</v>
      </c>
      <c r="Y474" s="114">
        <f t="shared" si="215"/>
        <v>1</v>
      </c>
      <c r="Z474" s="114">
        <f t="shared" si="215"/>
        <v>1</v>
      </c>
      <c r="AA474" s="114">
        <f t="shared" si="215"/>
        <v>1</v>
      </c>
      <c r="AB474" s="114">
        <f t="shared" si="215"/>
        <v>1</v>
      </c>
      <c r="AC474" s="114">
        <f t="shared" si="215"/>
        <v>1</v>
      </c>
      <c r="AD474" s="114">
        <f t="shared" si="215"/>
        <v>1</v>
      </c>
      <c r="AE474" s="114">
        <f t="shared" si="215"/>
        <v>1</v>
      </c>
      <c r="AF474" s="114">
        <f t="shared" si="215"/>
        <v>1</v>
      </c>
      <c r="AG474" s="114">
        <f t="shared" si="215"/>
        <v>1</v>
      </c>
      <c r="AH474" s="114">
        <f t="shared" si="215"/>
        <v>1</v>
      </c>
      <c r="AI474" s="114">
        <f t="shared" si="215"/>
        <v>0.97000004357764036</v>
      </c>
      <c r="AJ474" s="114">
        <f t="shared" si="215"/>
        <v>0.94953060548675905</v>
      </c>
      <c r="AK474" s="114">
        <f t="shared" si="215"/>
        <v>0.85468926226227226</v>
      </c>
      <c r="AL474" s="114">
        <f t="shared" si="215"/>
        <v>0.91331459658500047</v>
      </c>
      <c r="AM474" s="114">
        <f t="shared" si="215"/>
        <v>0.87430244020417791</v>
      </c>
      <c r="AN474" s="114">
        <f t="shared" si="215"/>
        <v>0.95856471594324366</v>
      </c>
      <c r="AO474" s="114">
        <f t="shared" si="215"/>
        <v>0.96399999999553077</v>
      </c>
      <c r="AP474" s="114">
        <f t="shared" si="215"/>
        <v>1.013999999993608</v>
      </c>
      <c r="AQ474" s="114">
        <f t="shared" si="215"/>
        <v>0.94700000001308826</v>
      </c>
      <c r="AR474" s="114">
        <f t="shared" si="215"/>
        <v>1.0640000000010392</v>
      </c>
      <c r="AS474" s="114">
        <f t="shared" si="215"/>
        <v>1.0999999999924521</v>
      </c>
      <c r="AT474" s="114">
        <f t="shared" si="215"/>
        <v>1.050919842312465</v>
      </c>
      <c r="AU474" s="114">
        <f t="shared" si="215"/>
        <v>1.0474366989682775</v>
      </c>
      <c r="AV474" s="114">
        <f t="shared" si="215"/>
        <v>1.0729585433099831</v>
      </c>
      <c r="AW474" s="114">
        <f t="shared" si="215"/>
        <v>1.0717594919231888</v>
      </c>
      <c r="AX474" s="114">
        <f t="shared" si="215"/>
        <v>1.0637618702701079</v>
      </c>
      <c r="AY474" s="114">
        <f t="shared" si="215"/>
        <v>1.0815343197292429</v>
      </c>
      <c r="AZ474" s="114">
        <f t="shared" si="215"/>
        <v>1.0853508020938543</v>
      </c>
      <c r="BA474" s="114">
        <f t="shared" si="215"/>
        <v>1.0524795353229555</v>
      </c>
      <c r="BB474" s="114">
        <f t="shared" si="215"/>
        <v>0.92179114972984466</v>
      </c>
      <c r="BC474" s="114">
        <f t="shared" si="215"/>
        <v>1.0450372562582628</v>
      </c>
      <c r="BD474" s="114">
        <f t="shared" si="215"/>
        <v>1.0528488541544156</v>
      </c>
      <c r="BE474" s="114">
        <f t="shared" si="215"/>
        <v>1.0365590157303011</v>
      </c>
      <c r="BF474" s="114">
        <f t="shared" si="215"/>
        <v>1.0178535450092343</v>
      </c>
      <c r="BG474" s="114">
        <f t="shared" si="215"/>
        <v>1.0073860077318937</v>
      </c>
      <c r="BH474" s="114">
        <f t="shared" si="215"/>
        <v>0.97171759186539641</v>
      </c>
      <c r="BI474" s="114">
        <f t="shared" si="205"/>
        <v>0.99775089015717799</v>
      </c>
      <c r="BJ474" s="114">
        <f t="shared" si="213"/>
        <v>1.015456302290946</v>
      </c>
      <c r="BK474" s="114">
        <f t="shared" si="213"/>
        <v>1.0169999999999999</v>
      </c>
    </row>
    <row r="475" spans="1:63" ht="15">
      <c r="A475" s="282" t="s">
        <v>337</v>
      </c>
      <c r="B475" s="282" t="s">
        <v>581</v>
      </c>
      <c r="C475" s="282" t="s">
        <v>639</v>
      </c>
      <c r="D475" s="282" t="s">
        <v>641</v>
      </c>
      <c r="E475" s="114">
        <f t="shared" si="206"/>
        <v>1</v>
      </c>
      <c r="F475" s="114">
        <f t="shared" si="206"/>
        <v>0.9570247395220709</v>
      </c>
      <c r="G475" s="114">
        <f t="shared" si="206"/>
        <v>1.1133379836938706</v>
      </c>
      <c r="H475" s="114">
        <f t="shared" si="206"/>
        <v>0.90179555586343918</v>
      </c>
      <c r="I475" s="114">
        <f t="shared" ref="I475:BH475" si="216">1+I206/100</f>
        <v>0.87535007316977553</v>
      </c>
      <c r="J475" s="114">
        <f t="shared" si="216"/>
        <v>1.0700952925489449</v>
      </c>
      <c r="K475" s="114">
        <f t="shared" si="216"/>
        <v>1.0700891082320561</v>
      </c>
      <c r="L475" s="114">
        <f t="shared" si="216"/>
        <v>1.069160175098965</v>
      </c>
      <c r="M475" s="114">
        <f t="shared" si="216"/>
        <v>1.07013780927785</v>
      </c>
      <c r="N475" s="114">
        <f t="shared" si="216"/>
        <v>1.1100737014960074</v>
      </c>
      <c r="O475" s="114">
        <f t="shared" si="216"/>
        <v>1.0600142524499696</v>
      </c>
      <c r="P475" s="114">
        <f t="shared" si="216"/>
        <v>1.0120664070224263</v>
      </c>
      <c r="Q475" s="114">
        <f t="shared" si="216"/>
        <v>1.0026306827157361</v>
      </c>
      <c r="R475" s="114">
        <f t="shared" si="216"/>
        <v>1.0343808813586173</v>
      </c>
      <c r="S475" s="114">
        <f t="shared" si="216"/>
        <v>1.0140982357085027</v>
      </c>
      <c r="T475" s="114">
        <f t="shared" si="216"/>
        <v>0.97886174576972185</v>
      </c>
      <c r="U475" s="114">
        <f t="shared" si="216"/>
        <v>1.195045771711593</v>
      </c>
      <c r="V475" s="114">
        <f t="shared" si="216"/>
        <v>1.0199410948027141</v>
      </c>
      <c r="W475" s="114">
        <f t="shared" si="216"/>
        <v>1.0915084081751409</v>
      </c>
      <c r="X475" s="114">
        <f t="shared" si="216"/>
        <v>1.1186990803850505</v>
      </c>
      <c r="Y475" s="114">
        <f t="shared" si="216"/>
        <v>1.0895161233075945</v>
      </c>
      <c r="Z475" s="114">
        <f t="shared" si="216"/>
        <v>1.054361994803543</v>
      </c>
      <c r="AA475" s="114">
        <f t="shared" si="216"/>
        <v>1.0181084644591472</v>
      </c>
      <c r="AB475" s="114">
        <f t="shared" si="216"/>
        <v>1.059803499364993</v>
      </c>
      <c r="AC475" s="114">
        <f t="shared" si="216"/>
        <v>0.95759226719281709</v>
      </c>
      <c r="AD475" s="114">
        <f t="shared" si="216"/>
        <v>1.0440274833640077</v>
      </c>
      <c r="AE475" s="114">
        <f t="shared" si="216"/>
        <v>1.0547213748585613</v>
      </c>
      <c r="AF475" s="114">
        <f t="shared" si="216"/>
        <v>0.99975963892499531</v>
      </c>
      <c r="AG475" s="114">
        <f t="shared" si="216"/>
        <v>1.0449882499327481</v>
      </c>
      <c r="AH475" s="114">
        <f t="shared" si="216"/>
        <v>0.99963465726344902</v>
      </c>
      <c r="AI475" s="114">
        <f t="shared" si="216"/>
        <v>0.97600708903089772</v>
      </c>
      <c r="AJ475" s="114">
        <f t="shared" si="216"/>
        <v>0.9748562034642646</v>
      </c>
      <c r="AK475" s="114">
        <f t="shared" si="216"/>
        <v>1.0587272523445923</v>
      </c>
      <c r="AL475" s="114">
        <f t="shared" si="216"/>
        <v>0.91891308126477522</v>
      </c>
      <c r="AM475" s="114">
        <f t="shared" si="216"/>
        <v>0.49751932895001438</v>
      </c>
      <c r="AN475" s="114">
        <f t="shared" si="216"/>
        <v>1.3522407830784373</v>
      </c>
      <c r="AO475" s="114">
        <f t="shared" si="216"/>
        <v>1.1274569575710123</v>
      </c>
      <c r="AP475" s="114">
        <f t="shared" si="216"/>
        <v>1.1384975248603462</v>
      </c>
      <c r="AQ475" s="114">
        <f t="shared" si="216"/>
        <v>1.0885866949565284</v>
      </c>
      <c r="AR475" s="114">
        <f t="shared" si="216"/>
        <v>1.0432237815774312</v>
      </c>
      <c r="AS475" s="114">
        <f t="shared" si="216"/>
        <v>1.0837090817337023</v>
      </c>
      <c r="AT475" s="114">
        <f t="shared" si="216"/>
        <v>1.0848458172729094</v>
      </c>
      <c r="AU475" s="114">
        <f t="shared" si="216"/>
        <v>1.1319206757001099</v>
      </c>
      <c r="AV475" s="114">
        <f t="shared" si="216"/>
        <v>1.0220237237170937</v>
      </c>
      <c r="AW475" s="114">
        <f t="shared" si="216"/>
        <v>1.0744767637884793</v>
      </c>
      <c r="AX475" s="114">
        <f t="shared" si="216"/>
        <v>1.0937791592670048</v>
      </c>
      <c r="AY475" s="114">
        <f t="shared" si="216"/>
        <v>1.0922707584428202</v>
      </c>
      <c r="AZ475" s="114">
        <f t="shared" si="216"/>
        <v>1.0763328703919099</v>
      </c>
      <c r="BA475" s="114">
        <f t="shared" si="216"/>
        <v>1.1116124461481252</v>
      </c>
      <c r="BB475" s="114">
        <f t="shared" si="216"/>
        <v>1.062482625635957</v>
      </c>
      <c r="BC475" s="114">
        <f t="shared" si="216"/>
        <v>1.0733463877344005</v>
      </c>
      <c r="BD475" s="114">
        <f t="shared" si="216"/>
        <v>1.0801710691458877</v>
      </c>
      <c r="BE475" s="114">
        <f t="shared" si="216"/>
        <v>1.0864572901953593</v>
      </c>
      <c r="BF475" s="114">
        <f t="shared" si="216"/>
        <v>1.0465887292651006</v>
      </c>
      <c r="BG475" s="114">
        <f t="shared" si="216"/>
        <v>1.0762457574959272</v>
      </c>
      <c r="BH475" s="114">
        <f t="shared" si="216"/>
        <v>1.0886797737443903</v>
      </c>
      <c r="BI475" s="114">
        <f t="shared" si="205"/>
        <v>1.0598131491296596</v>
      </c>
      <c r="BJ475" s="114">
        <f t="shared" si="213"/>
        <v>1.0610059404835408</v>
      </c>
    </row>
    <row r="476" spans="1:63" ht="15">
      <c r="A476" s="282" t="s">
        <v>338</v>
      </c>
      <c r="B476" s="282" t="s">
        <v>582</v>
      </c>
      <c r="C476" s="282" t="s">
        <v>639</v>
      </c>
      <c r="D476" s="282" t="s">
        <v>641</v>
      </c>
      <c r="E476" s="114">
        <f t="shared" si="206"/>
        <v>1</v>
      </c>
      <c r="F476" s="114">
        <f t="shared" si="206"/>
        <v>1.0411944813289697</v>
      </c>
      <c r="G476" s="114">
        <f t="shared" si="206"/>
        <v>1.0332656803045897</v>
      </c>
      <c r="H476" s="114">
        <f t="shared" si="206"/>
        <v>1.0535846024640469</v>
      </c>
      <c r="I476" s="114">
        <f t="shared" ref="I476:BH476" si="217">1+I207/100</f>
        <v>1.076995719820744</v>
      </c>
      <c r="J476" s="114">
        <f t="shared" si="217"/>
        <v>0.990481351316716</v>
      </c>
      <c r="K476" s="114">
        <f t="shared" si="217"/>
        <v>1.0101527547928022</v>
      </c>
      <c r="L476" s="114">
        <f t="shared" si="217"/>
        <v>1.0637330809466599</v>
      </c>
      <c r="M476" s="114">
        <f t="shared" si="217"/>
        <v>1.0439445442908679</v>
      </c>
      <c r="N476" s="114">
        <f t="shared" si="217"/>
        <v>1.0590189484395394</v>
      </c>
      <c r="O476" s="114">
        <f t="shared" si="217"/>
        <v>1.0572715173634171</v>
      </c>
      <c r="P476" s="114">
        <f t="shared" si="217"/>
        <v>1.0077404240063466</v>
      </c>
      <c r="Q476" s="114">
        <f t="shared" si="217"/>
        <v>0.98397980169525179</v>
      </c>
      <c r="R476" s="114">
        <f t="shared" si="217"/>
        <v>1.0376944111203106</v>
      </c>
      <c r="S476" s="114">
        <f t="shared" si="217"/>
        <v>1.0227267396654733</v>
      </c>
      <c r="T476" s="114">
        <f t="shared" si="217"/>
        <v>1.0726238788581932</v>
      </c>
      <c r="U476" s="114">
        <f t="shared" si="217"/>
        <v>1.0243424341878817</v>
      </c>
      <c r="V476" s="114">
        <f t="shared" si="217"/>
        <v>1.0640084430397461</v>
      </c>
      <c r="W476" s="114">
        <f t="shared" si="217"/>
        <v>1.0604759045558767</v>
      </c>
      <c r="X476" s="114">
        <f t="shared" si="217"/>
        <v>0.97010376197010306</v>
      </c>
      <c r="Y476" s="114">
        <f t="shared" si="217"/>
        <v>1.064958999496896</v>
      </c>
      <c r="Z476" s="114">
        <f t="shared" si="217"/>
        <v>1.0635241076383937</v>
      </c>
      <c r="AA476" s="114">
        <f t="shared" si="217"/>
        <v>1.0377024233741163</v>
      </c>
      <c r="AB476" s="114">
        <f t="shared" si="217"/>
        <v>1.0674420055474301</v>
      </c>
      <c r="AC476" s="114">
        <f t="shared" si="217"/>
        <v>1.0416241637982009</v>
      </c>
      <c r="AD476" s="114">
        <f t="shared" si="217"/>
        <v>1.0540233263215366</v>
      </c>
      <c r="AE476" s="114">
        <f t="shared" si="217"/>
        <v>1.0480991462734182</v>
      </c>
      <c r="AF476" s="114">
        <f t="shared" si="217"/>
        <v>1.0417773917156152</v>
      </c>
      <c r="AG476" s="114">
        <f t="shared" si="217"/>
        <v>1.0854088038242224</v>
      </c>
      <c r="AH476" s="114">
        <f t="shared" si="217"/>
        <v>1.0545703970203324</v>
      </c>
      <c r="AI476" s="114">
        <f t="shared" si="217"/>
        <v>1.0542138440544513</v>
      </c>
      <c r="AJ476" s="114">
        <f t="shared" si="217"/>
        <v>1.0191786432256902</v>
      </c>
      <c r="AK476" s="114">
        <f t="shared" si="217"/>
        <v>1.0572323228931921</v>
      </c>
      <c r="AL476" s="114">
        <f t="shared" si="217"/>
        <v>1.044017660298969</v>
      </c>
      <c r="AM476" s="114">
        <f t="shared" si="217"/>
        <v>1.0605747127875569</v>
      </c>
      <c r="AN476" s="114">
        <f t="shared" si="217"/>
        <v>1.0694928778917161</v>
      </c>
      <c r="AO476" s="114">
        <f t="shared" si="217"/>
        <v>1.0684991947571472</v>
      </c>
      <c r="AP476" s="114">
        <f t="shared" si="217"/>
        <v>1.0379614286578103</v>
      </c>
      <c r="AQ476" s="114">
        <f t="shared" si="217"/>
        <v>1.0559357812436119</v>
      </c>
      <c r="AR476" s="114">
        <f t="shared" si="217"/>
        <v>1.0775455680301103</v>
      </c>
      <c r="AS476" s="114">
        <f t="shared" si="217"/>
        <v>1.0407805683218474</v>
      </c>
      <c r="AT476" s="114">
        <f t="shared" si="217"/>
        <v>1.0429488886397862</v>
      </c>
      <c r="AU476" s="114">
        <f t="shared" si="217"/>
        <v>1.0371731063210998</v>
      </c>
      <c r="AV476" s="114">
        <f t="shared" si="217"/>
        <v>1.0724039123225138</v>
      </c>
      <c r="AW476" s="114">
        <f t="shared" si="217"/>
        <v>1.0753162939055418</v>
      </c>
      <c r="AX476" s="114">
        <f t="shared" si="217"/>
        <v>1.0877028592999793</v>
      </c>
      <c r="AY476" s="114">
        <f t="shared" si="217"/>
        <v>1.0867200073233445</v>
      </c>
      <c r="AZ476" s="114">
        <f t="shared" si="217"/>
        <v>1.0900909902456768</v>
      </c>
      <c r="BA476" s="114">
        <f t="shared" si="217"/>
        <v>1.0388067597539452</v>
      </c>
      <c r="BB476" s="114">
        <f t="shared" si="217"/>
        <v>1.0760901205926807</v>
      </c>
      <c r="BC476" s="114">
        <f t="shared" si="217"/>
        <v>1.0905534248883866</v>
      </c>
      <c r="BD476" s="114">
        <f t="shared" si="217"/>
        <v>1.0631379458382502</v>
      </c>
      <c r="BE476" s="114">
        <f t="shared" si="217"/>
        <v>1.0551807688800938</v>
      </c>
      <c r="BF476" s="114">
        <f t="shared" si="217"/>
        <v>1.0607308109405624</v>
      </c>
      <c r="BG476" s="114">
        <f t="shared" si="217"/>
        <v>1.0699061428093781</v>
      </c>
      <c r="BH476" s="114">
        <f t="shared" si="217"/>
        <v>1.0760559598324431</v>
      </c>
      <c r="BI476" s="114">
        <f t="shared" si="205"/>
        <v>1.0683468802612113</v>
      </c>
      <c r="BJ476" s="114">
        <f t="shared" si="213"/>
        <v>1.0647672442462719</v>
      </c>
    </row>
    <row r="477" spans="1:63" ht="15">
      <c r="A477" s="282" t="s">
        <v>339</v>
      </c>
      <c r="B477" s="282" t="s">
        <v>583</v>
      </c>
      <c r="C477" s="282" t="s">
        <v>639</v>
      </c>
      <c r="D477" s="282" t="s">
        <v>641</v>
      </c>
      <c r="E477" s="114">
        <f t="shared" si="206"/>
        <v>1</v>
      </c>
      <c r="F477" s="114">
        <f t="shared" si="206"/>
        <v>1</v>
      </c>
      <c r="G477" s="114">
        <f t="shared" si="206"/>
        <v>1</v>
      </c>
      <c r="H477" s="114">
        <f t="shared" si="206"/>
        <v>1</v>
      </c>
      <c r="I477" s="114">
        <f t="shared" ref="I477:BH477" si="218">1+I208/100</f>
        <v>1</v>
      </c>
      <c r="J477" s="114">
        <f t="shared" si="218"/>
        <v>1</v>
      </c>
      <c r="K477" s="114">
        <f t="shared" si="218"/>
        <v>1</v>
      </c>
      <c r="L477" s="114">
        <f t="shared" si="218"/>
        <v>1</v>
      </c>
      <c r="M477" s="114">
        <f t="shared" si="218"/>
        <v>1</v>
      </c>
      <c r="N477" s="114">
        <f t="shared" si="218"/>
        <v>1.0603788654871251</v>
      </c>
      <c r="O477" s="114">
        <f t="shared" si="218"/>
        <v>1.5864733065445782</v>
      </c>
      <c r="P477" s="114">
        <f t="shared" si="218"/>
        <v>1.2051221673983559</v>
      </c>
      <c r="Q477" s="114">
        <f t="shared" si="218"/>
        <v>1.2293064025953799</v>
      </c>
      <c r="R477" s="114">
        <f t="shared" si="218"/>
        <v>1.2417052852816759</v>
      </c>
      <c r="S477" s="114">
        <f t="shared" si="218"/>
        <v>1.1622806526882139</v>
      </c>
      <c r="T477" s="114">
        <f t="shared" si="218"/>
        <v>0.91071385685774542</v>
      </c>
      <c r="U477" s="114">
        <f t="shared" si="218"/>
        <v>1.1782097420326951</v>
      </c>
      <c r="V477" s="114">
        <f t="shared" si="218"/>
        <v>1.0709335989804638</v>
      </c>
      <c r="W477" s="114">
        <f t="shared" si="218"/>
        <v>0.9478027393039451</v>
      </c>
      <c r="X477" s="114">
        <f t="shared" si="218"/>
        <v>1.119194315587055</v>
      </c>
      <c r="Y477" s="114">
        <f t="shared" si="218"/>
        <v>1.0565245760711681</v>
      </c>
      <c r="Z477" s="114">
        <f t="shared" si="218"/>
        <v>1.0194300445362408</v>
      </c>
      <c r="AA477" s="114">
        <f t="shared" si="218"/>
        <v>0.79270111689430456</v>
      </c>
      <c r="AB477" s="114">
        <f t="shared" si="218"/>
        <v>0.83948613786266679</v>
      </c>
      <c r="AC477" s="114">
        <f t="shared" si="218"/>
        <v>0.9533854808026373</v>
      </c>
      <c r="AD477" s="114">
        <f t="shared" si="218"/>
        <v>0.90205497727760009</v>
      </c>
      <c r="AE477" s="114">
        <f t="shared" si="218"/>
        <v>1.1701274626760603</v>
      </c>
      <c r="AF477" s="114">
        <f t="shared" si="218"/>
        <v>0.93367503976851651</v>
      </c>
      <c r="AG477" s="114">
        <f t="shared" si="218"/>
        <v>1.1310931294032907</v>
      </c>
      <c r="AH477" s="114">
        <f t="shared" si="218"/>
        <v>0.99496984119512732</v>
      </c>
      <c r="AI477" s="114">
        <f t="shared" si="218"/>
        <v>1.1519342589095307</v>
      </c>
      <c r="AJ477" s="114">
        <f t="shared" si="218"/>
        <v>1.1500788025111175</v>
      </c>
      <c r="AK477" s="114">
        <f t="shared" si="218"/>
        <v>1.039875401685497</v>
      </c>
      <c r="AL477" s="114">
        <f t="shared" si="218"/>
        <v>0.98636258570757152</v>
      </c>
      <c r="AM477" s="114">
        <f t="shared" si="218"/>
        <v>1.0055872018538921</v>
      </c>
      <c r="AN477" s="114">
        <f t="shared" si="218"/>
        <v>1.0021209134750628</v>
      </c>
      <c r="AO477" s="114">
        <f t="shared" si="218"/>
        <v>1.0263742421695055</v>
      </c>
      <c r="AP477" s="114">
        <f t="shared" si="218"/>
        <v>1.0110378204854822</v>
      </c>
      <c r="AQ477" s="114">
        <f t="shared" si="218"/>
        <v>1.0289336251944869</v>
      </c>
      <c r="AR477" s="114">
        <f t="shared" si="218"/>
        <v>0.96236714784368516</v>
      </c>
      <c r="AS477" s="114">
        <f t="shared" si="218"/>
        <v>1.0562541614258343</v>
      </c>
      <c r="AT477" s="114">
        <f t="shared" si="218"/>
        <v>0.98789256137157533</v>
      </c>
      <c r="AU477" s="114">
        <f t="shared" si="218"/>
        <v>0.97180825595711595</v>
      </c>
      <c r="AV477" s="114">
        <f t="shared" si="218"/>
        <v>1.1124206138556005</v>
      </c>
      <c r="AW477" s="114">
        <f t="shared" si="218"/>
        <v>1.0795844166367861</v>
      </c>
      <c r="AX477" s="114">
        <f t="shared" si="218"/>
        <v>1.0557385012142884</v>
      </c>
      <c r="AY477" s="114">
        <f t="shared" si="218"/>
        <v>1.0278840222774237</v>
      </c>
      <c r="AZ477" s="114">
        <f t="shared" si="218"/>
        <v>1.0184713025161132</v>
      </c>
      <c r="BA477" s="114">
        <f t="shared" si="218"/>
        <v>1.0624977275479299</v>
      </c>
      <c r="BB477" s="114">
        <f t="shared" si="218"/>
        <v>0.97940731806159353</v>
      </c>
      <c r="BC477" s="114">
        <f t="shared" si="218"/>
        <v>1.0503949367491363</v>
      </c>
      <c r="BD477" s="114">
        <f t="shared" si="218"/>
        <v>1.09996857793684</v>
      </c>
      <c r="BE477" s="114">
        <f t="shared" si="218"/>
        <v>1.0541144490216436</v>
      </c>
      <c r="BF477" s="114">
        <f t="shared" si="218"/>
        <v>1.0269925472255672</v>
      </c>
      <c r="BG477" s="114">
        <f t="shared" si="218"/>
        <v>1.0365248169757899</v>
      </c>
      <c r="BH477" s="114">
        <f t="shared" si="218"/>
        <v>1.0410640887013658</v>
      </c>
      <c r="BI477" s="114">
        <f t="shared" si="205"/>
        <v>1.0167064234738177</v>
      </c>
      <c r="BJ477" s="114">
        <f t="shared" si="213"/>
        <v>0.99264537101228167</v>
      </c>
    </row>
    <row r="478" spans="1:63" ht="15">
      <c r="A478" s="282" t="s">
        <v>340</v>
      </c>
      <c r="B478" s="282" t="s">
        <v>584</v>
      </c>
      <c r="C478" s="282" t="s">
        <v>639</v>
      </c>
      <c r="D478" s="282" t="s">
        <v>641</v>
      </c>
      <c r="E478" s="114">
        <f t="shared" si="206"/>
        <v>1</v>
      </c>
      <c r="F478" s="114">
        <f t="shared" si="206"/>
        <v>1.0002239133403381</v>
      </c>
      <c r="G478" s="114">
        <f t="shared" si="206"/>
        <v>1.0691584215418326</v>
      </c>
      <c r="H478" s="114">
        <f t="shared" si="206"/>
        <v>0.9715302832008591</v>
      </c>
      <c r="I478" s="114">
        <f t="shared" ref="I478:BH478" si="219">1+I209/100</f>
        <v>0.9887955088166569</v>
      </c>
      <c r="J478" s="114">
        <f t="shared" si="219"/>
        <v>1.0677707407277404</v>
      </c>
      <c r="K478" s="114">
        <f t="shared" si="219"/>
        <v>0.96424852514192916</v>
      </c>
      <c r="L478" s="114">
        <f t="shared" si="219"/>
        <v>1.0142408128240317</v>
      </c>
      <c r="M478" s="114">
        <f t="shared" si="219"/>
        <v>1.019632208236682</v>
      </c>
      <c r="N478" s="114">
        <f t="shared" si="219"/>
        <v>1.0138935049190878</v>
      </c>
      <c r="O478" s="114">
        <f t="shared" si="219"/>
        <v>1.059250747144729</v>
      </c>
      <c r="P478" s="114">
        <f t="shared" si="219"/>
        <v>1.0224731410064325</v>
      </c>
      <c r="Q478" s="114">
        <f t="shared" si="219"/>
        <v>0.94929013519691052</v>
      </c>
      <c r="R478" s="114">
        <f t="shared" si="219"/>
        <v>1.0063219525071143</v>
      </c>
      <c r="S478" s="114">
        <f t="shared" si="219"/>
        <v>1.1144528914286633</v>
      </c>
      <c r="T478" s="114">
        <f t="shared" si="219"/>
        <v>1.1571346644960945</v>
      </c>
      <c r="U478" s="114">
        <f t="shared" si="219"/>
        <v>1.1666521973688377</v>
      </c>
      <c r="V478" s="114">
        <f t="shared" si="219"/>
        <v>1.0622385378188692</v>
      </c>
      <c r="W478" s="114">
        <f t="shared" si="219"/>
        <v>0.94069013277733793</v>
      </c>
      <c r="X478" s="114">
        <f t="shared" si="219"/>
        <v>0.94981400670945004</v>
      </c>
      <c r="Y478" s="114">
        <f t="shared" si="219"/>
        <v>1.0152431014825436</v>
      </c>
      <c r="Z478" s="114">
        <f t="shared" si="219"/>
        <v>1.0743756365497945</v>
      </c>
      <c r="AA478" s="114">
        <f t="shared" si="219"/>
        <v>1.0595866643353538</v>
      </c>
      <c r="AB478" s="114">
        <f t="shared" si="219"/>
        <v>1.0206250169397741</v>
      </c>
      <c r="AC478" s="114">
        <f t="shared" si="219"/>
        <v>0.94991093231124646</v>
      </c>
      <c r="AD478" s="114">
        <f t="shared" si="219"/>
        <v>0.9371895642040482</v>
      </c>
      <c r="AE478" s="114">
        <f t="shared" si="219"/>
        <v>1.0541381101182876</v>
      </c>
      <c r="AF478" s="114">
        <f t="shared" si="219"/>
        <v>1.1422088459778155</v>
      </c>
      <c r="AG478" s="114">
        <f t="shared" si="219"/>
        <v>0.9966890818165457</v>
      </c>
      <c r="AH478" s="114">
        <f t="shared" si="219"/>
        <v>1.0893139368696023</v>
      </c>
      <c r="AI478" s="114">
        <f t="shared" si="219"/>
        <v>0.94529946223845218</v>
      </c>
      <c r="AJ478" s="114">
        <f t="shared" si="219"/>
        <v>1.075109106258898</v>
      </c>
      <c r="AK478" s="114">
        <f t="shared" si="219"/>
        <v>1.0657786138499603</v>
      </c>
      <c r="AL478" s="114">
        <f t="shared" si="219"/>
        <v>1.0456874918954713</v>
      </c>
      <c r="AM478" s="114">
        <f t="shared" si="219"/>
        <v>1.0100622824255789</v>
      </c>
      <c r="AN478" s="114">
        <f t="shared" si="219"/>
        <v>1.0599709232020216</v>
      </c>
      <c r="AO478" s="114">
        <f t="shared" si="219"/>
        <v>1.0591912475789582</v>
      </c>
      <c r="AP478" s="114">
        <f t="shared" si="219"/>
        <v>1.1056673630957907</v>
      </c>
      <c r="AQ478" s="114">
        <f t="shared" si="219"/>
        <v>1.0430850410363315</v>
      </c>
      <c r="AR478" s="114">
        <f t="shared" si="219"/>
        <v>1.0310409567996366</v>
      </c>
      <c r="AS478" s="114">
        <f t="shared" si="219"/>
        <v>1.0634586776869979</v>
      </c>
      <c r="AT478" s="114">
        <f t="shared" si="219"/>
        <v>1.0650036042069746</v>
      </c>
      <c r="AU478" s="114">
        <f t="shared" si="219"/>
        <v>1.0642727390137166</v>
      </c>
      <c r="AV478" s="114">
        <f t="shared" si="219"/>
        <v>1.0773459171704389</v>
      </c>
      <c r="AW478" s="114">
        <f t="shared" si="219"/>
        <v>1.0388330729113338</v>
      </c>
      <c r="AX478" s="114">
        <f t="shared" si="219"/>
        <v>1.0748973814215956</v>
      </c>
      <c r="AY478" s="114">
        <f t="shared" si="219"/>
        <v>1.1006430800172387</v>
      </c>
      <c r="AZ478" s="114">
        <f t="shared" si="219"/>
        <v>1.115219100333712</v>
      </c>
      <c r="BA478" s="114">
        <f t="shared" si="219"/>
        <v>1.0780196333439382</v>
      </c>
      <c r="BB478" s="114">
        <f t="shared" si="219"/>
        <v>1.0324184757224295</v>
      </c>
      <c r="BC478" s="114">
        <f t="shared" si="219"/>
        <v>1.0346933509264973</v>
      </c>
      <c r="BD478" s="114">
        <f t="shared" si="219"/>
        <v>0.98032271021210038</v>
      </c>
      <c r="BE478" s="114">
        <f t="shared" si="219"/>
        <v>1.005215592666417</v>
      </c>
      <c r="BF478" s="114">
        <f t="shared" si="219"/>
        <v>1.0439471113218659</v>
      </c>
      <c r="BG478" s="114">
        <f t="shared" si="219"/>
        <v>1.0267941181278037</v>
      </c>
      <c r="BH478" s="114">
        <f t="shared" si="219"/>
        <v>1.0490604517452817</v>
      </c>
      <c r="BI478" s="114">
        <f t="shared" si="205"/>
        <v>1.0470000004201419</v>
      </c>
      <c r="BJ478" s="114">
        <f t="shared" si="213"/>
        <v>1.0428307100401812</v>
      </c>
    </row>
    <row r="479" spans="1:63" ht="15">
      <c r="A479" s="282" t="s">
        <v>341</v>
      </c>
      <c r="B479" s="282" t="s">
        <v>585</v>
      </c>
      <c r="C479" s="282" t="s">
        <v>639</v>
      </c>
      <c r="D479" s="282" t="s">
        <v>641</v>
      </c>
      <c r="E479" s="114">
        <f t="shared" si="206"/>
        <v>1</v>
      </c>
      <c r="F479" s="114">
        <f t="shared" si="206"/>
        <v>1.0299344825499919</v>
      </c>
      <c r="G479" s="114">
        <f t="shared" si="206"/>
        <v>0.99863764638752628</v>
      </c>
      <c r="H479" s="114">
        <f t="shared" si="206"/>
        <v>1.0186447856772805</v>
      </c>
      <c r="I479" s="114">
        <f t="shared" ref="I479:BH479" si="220">1+I210/100</f>
        <v>1.0388392710398962</v>
      </c>
      <c r="J479" s="114">
        <f t="shared" si="220"/>
        <v>1.0133218949041702</v>
      </c>
      <c r="K479" s="114">
        <f t="shared" si="220"/>
        <v>1.0287676097489356</v>
      </c>
      <c r="L479" s="114">
        <f t="shared" si="220"/>
        <v>0.98780207134781928</v>
      </c>
      <c r="M479" s="114">
        <f t="shared" si="220"/>
        <v>1.0629077353294545</v>
      </c>
      <c r="N479" s="114">
        <f t="shared" si="220"/>
        <v>0.93445857078879768</v>
      </c>
      <c r="O479" s="114">
        <f t="shared" si="220"/>
        <v>1.0856204551052517</v>
      </c>
      <c r="P479" s="114">
        <f t="shared" si="220"/>
        <v>0.9985955056121939</v>
      </c>
      <c r="Q479" s="114">
        <f t="shared" si="220"/>
        <v>1.0638320891628834</v>
      </c>
      <c r="R479" s="114">
        <f t="shared" si="220"/>
        <v>0.94416759891988844</v>
      </c>
      <c r="S479" s="114">
        <f t="shared" si="220"/>
        <v>1.0420077552602633</v>
      </c>
      <c r="T479" s="114">
        <f t="shared" si="220"/>
        <v>1.0753566259910199</v>
      </c>
      <c r="U479" s="114">
        <f t="shared" si="220"/>
        <v>1.089205037042523</v>
      </c>
      <c r="V479" s="114">
        <f t="shared" si="220"/>
        <v>0.97317094694939643</v>
      </c>
      <c r="W479" s="114">
        <f t="shared" si="220"/>
        <v>0.960460687384592</v>
      </c>
      <c r="X479" s="114">
        <f t="shared" si="220"/>
        <v>1.0700168561514709</v>
      </c>
      <c r="Y479" s="114">
        <f t="shared" si="220"/>
        <v>0.96689352271581497</v>
      </c>
      <c r="Z479" s="114">
        <f t="shared" si="220"/>
        <v>1.0506951643327584</v>
      </c>
      <c r="AA479" s="114">
        <f t="shared" si="220"/>
        <v>1.0784306462770221</v>
      </c>
      <c r="AB479" s="114">
        <f t="shared" si="220"/>
        <v>0.94673607280730199</v>
      </c>
      <c r="AC479" s="114">
        <f t="shared" si="220"/>
        <v>1.0374576436035929</v>
      </c>
      <c r="AD479" s="114">
        <f t="shared" si="220"/>
        <v>1.032834706917499</v>
      </c>
      <c r="AE479" s="114">
        <f t="shared" si="220"/>
        <v>1.0311333971283736</v>
      </c>
      <c r="AF479" s="114">
        <f t="shared" si="220"/>
        <v>1.0609437458888449</v>
      </c>
      <c r="AG479" s="114">
        <f t="shared" si="220"/>
        <v>0.99407568998511775</v>
      </c>
      <c r="AH479" s="114">
        <f t="shared" si="220"/>
        <v>1.0397785608611756</v>
      </c>
      <c r="AI479" s="114">
        <f t="shared" si="220"/>
        <v>0.99324361850314136</v>
      </c>
      <c r="AJ479" s="114">
        <f t="shared" si="220"/>
        <v>1.0255582543667512</v>
      </c>
      <c r="AK479" s="114">
        <f t="shared" si="220"/>
        <v>1.0124264722718526</v>
      </c>
      <c r="AL479" s="114">
        <f t="shared" si="220"/>
        <v>1.0130078040652539</v>
      </c>
      <c r="AM479" s="114">
        <f t="shared" si="220"/>
        <v>0.99982671342410012</v>
      </c>
      <c r="AN479" s="114">
        <f t="shared" si="220"/>
        <v>1.0536347288938663</v>
      </c>
      <c r="AO479" s="114">
        <f t="shared" si="220"/>
        <v>1.0201212511103481</v>
      </c>
      <c r="AP479" s="114">
        <f t="shared" si="220"/>
        <v>1.0312403328205608</v>
      </c>
      <c r="AQ479" s="114">
        <f t="shared" si="220"/>
        <v>1.0589867256325405</v>
      </c>
      <c r="AR479" s="114">
        <f t="shared" si="220"/>
        <v>1.0635984298103649</v>
      </c>
      <c r="AS479" s="114">
        <f t="shared" si="220"/>
        <v>1.0318663908257812</v>
      </c>
      <c r="AT479" s="114">
        <f t="shared" si="220"/>
        <v>1.0458091644150904</v>
      </c>
      <c r="AU479" s="114">
        <f t="shared" si="220"/>
        <v>1.0065480364843957</v>
      </c>
      <c r="AV479" s="114">
        <f t="shared" si="220"/>
        <v>1.0668322817713631</v>
      </c>
      <c r="AW479" s="114">
        <f t="shared" si="220"/>
        <v>1.0587077221388359</v>
      </c>
      <c r="AX479" s="114">
        <f t="shared" si="220"/>
        <v>1.0562260685719649</v>
      </c>
      <c r="AY479" s="114">
        <f t="shared" si="220"/>
        <v>1.0246157025349718</v>
      </c>
      <c r="AZ479" s="114">
        <f t="shared" si="220"/>
        <v>1.0493848508315149</v>
      </c>
      <c r="BA479" s="114">
        <f t="shared" si="220"/>
        <v>1.0368252440283356</v>
      </c>
      <c r="BB479" s="114">
        <f t="shared" si="220"/>
        <v>1.0242317591711148</v>
      </c>
      <c r="BC479" s="114">
        <f t="shared" si="220"/>
        <v>1.0417936306255051</v>
      </c>
      <c r="BD479" s="114">
        <f t="shared" si="220"/>
        <v>1.0176111804804659</v>
      </c>
      <c r="BE479" s="114">
        <f t="shared" si="220"/>
        <v>1.0441118028450085</v>
      </c>
      <c r="BF479" s="114">
        <f t="shared" si="220"/>
        <v>1.0345547165102726</v>
      </c>
      <c r="BG479" s="114">
        <f t="shared" si="220"/>
        <v>1.0407508332555258</v>
      </c>
      <c r="BH479" s="114">
        <f t="shared" si="220"/>
        <v>1.0645690780205146</v>
      </c>
      <c r="BI479" s="114">
        <f t="shared" si="205"/>
        <v>1.0674181820098108</v>
      </c>
      <c r="BJ479" s="114">
        <f t="shared" si="213"/>
        <v>1.0678708045023151</v>
      </c>
    </row>
    <row r="480" spans="1:63" ht="15">
      <c r="A480" s="282" t="s">
        <v>342</v>
      </c>
      <c r="B480" s="282" t="s">
        <v>586</v>
      </c>
      <c r="C480" s="282" t="s">
        <v>639</v>
      </c>
      <c r="D480" s="282" t="s">
        <v>641</v>
      </c>
      <c r="E480" s="114">
        <f t="shared" si="206"/>
        <v>1</v>
      </c>
      <c r="F480" s="114">
        <f t="shared" si="206"/>
        <v>1.0813762468623094</v>
      </c>
      <c r="G480" s="114">
        <f t="shared" si="206"/>
        <v>1.0712176269703342</v>
      </c>
      <c r="H480" s="114">
        <f t="shared" si="206"/>
        <v>1.0998491088345075</v>
      </c>
      <c r="I480" s="114">
        <f t="shared" ref="I480:BH480" si="221">1+I211/100</f>
        <v>0.96319524674038637</v>
      </c>
      <c r="J480" s="114">
        <f t="shared" si="221"/>
        <v>1.0759724126113777</v>
      </c>
      <c r="K480" s="114">
        <f t="shared" si="221"/>
        <v>1.108719020603165</v>
      </c>
      <c r="L480" s="114">
        <f t="shared" si="221"/>
        <v>1.1228353666747464</v>
      </c>
      <c r="M480" s="114">
        <f t="shared" si="221"/>
        <v>1.1361812018292878</v>
      </c>
      <c r="N480" s="114">
        <f t="shared" si="221"/>
        <v>1.1372467612888697</v>
      </c>
      <c r="O480" s="114">
        <f t="shared" si="221"/>
        <v>1.138856403878401</v>
      </c>
      <c r="P480" s="114">
        <f t="shared" si="221"/>
        <v>1.1208123702826345</v>
      </c>
      <c r="Q480" s="114">
        <f t="shared" si="221"/>
        <v>1.1352658878278152</v>
      </c>
      <c r="R480" s="114">
        <f t="shared" si="221"/>
        <v>1.111279537477476</v>
      </c>
      <c r="S480" s="114">
        <f t="shared" si="221"/>
        <v>1.0646788726441374</v>
      </c>
      <c r="T480" s="114">
        <f t="shared" si="221"/>
        <v>1.0460900508141819</v>
      </c>
      <c r="U480" s="114">
        <f t="shared" si="221"/>
        <v>1.0743671923245439</v>
      </c>
      <c r="V480" s="114">
        <f t="shared" si="221"/>
        <v>1.074861519194644</v>
      </c>
      <c r="W480" s="114">
        <f t="shared" si="221"/>
        <v>1.0870318587031857</v>
      </c>
      <c r="X480" s="114">
        <f t="shared" si="221"/>
        <v>1.0941955697246193</v>
      </c>
      <c r="Y480" s="114">
        <f t="shared" si="221"/>
        <v>1.1002677490493151</v>
      </c>
      <c r="Z480" s="114">
        <f t="shared" si="221"/>
        <v>1.1068384263127378</v>
      </c>
      <c r="AA480" s="114">
        <f t="shared" si="221"/>
        <v>1.0717245362015448</v>
      </c>
      <c r="AB480" s="114">
        <f t="shared" si="221"/>
        <v>1.0854048353543186</v>
      </c>
      <c r="AC480" s="114">
        <f t="shared" si="221"/>
        <v>1.0880055318168118</v>
      </c>
      <c r="AD480" s="114">
        <f t="shared" si="221"/>
        <v>0.99312958937237428</v>
      </c>
      <c r="AE480" s="114">
        <f t="shared" si="221"/>
        <v>1.013276340186732</v>
      </c>
      <c r="AF480" s="114">
        <f t="shared" si="221"/>
        <v>1.1075688114250366</v>
      </c>
      <c r="AG480" s="114">
        <f t="shared" si="221"/>
        <v>1.1111518875000548</v>
      </c>
      <c r="AH480" s="114">
        <f t="shared" si="221"/>
        <v>1.1018317852438717</v>
      </c>
      <c r="AI480" s="114">
        <f t="shared" si="221"/>
        <v>1.1004421048106066</v>
      </c>
      <c r="AJ480" s="114">
        <f t="shared" si="221"/>
        <v>1.0668707621784466</v>
      </c>
      <c r="AK480" s="114">
        <f t="shared" si="221"/>
        <v>1.0708760094518976</v>
      </c>
      <c r="AL480" s="114">
        <f t="shared" si="221"/>
        <v>1.1153738743873247</v>
      </c>
      <c r="AM480" s="114">
        <f t="shared" si="221"/>
        <v>1.1092545611090245</v>
      </c>
      <c r="AN480" s="114">
        <f t="shared" si="221"/>
        <v>1.0702804584993588</v>
      </c>
      <c r="AO480" s="114">
        <f t="shared" si="221"/>
        <v>1.0753193391059581</v>
      </c>
      <c r="AP480" s="114">
        <f t="shared" si="221"/>
        <v>1.0829111770788167</v>
      </c>
      <c r="AQ480" s="114">
        <f t="shared" si="221"/>
        <v>0.97774770257333965</v>
      </c>
      <c r="AR480" s="114">
        <f t="shared" si="221"/>
        <v>1.060952044934051</v>
      </c>
      <c r="AS480" s="114">
        <f t="shared" si="221"/>
        <v>1.0889754441764909</v>
      </c>
      <c r="AT480" s="114">
        <f t="shared" si="221"/>
        <v>0.99047709934070982</v>
      </c>
      <c r="AU480" s="114">
        <f t="shared" si="221"/>
        <v>1.0421168655203608</v>
      </c>
      <c r="AV480" s="114">
        <f t="shared" si="221"/>
        <v>1.0443532814708172</v>
      </c>
      <c r="AW480" s="114">
        <f t="shared" si="221"/>
        <v>1.0954917547645713</v>
      </c>
      <c r="AX480" s="114">
        <f t="shared" si="221"/>
        <v>1.0748915745881868</v>
      </c>
      <c r="AY480" s="114">
        <f t="shared" si="221"/>
        <v>1.088601961142317</v>
      </c>
      <c r="AZ480" s="114">
        <f t="shared" si="221"/>
        <v>1.0911152714756238</v>
      </c>
      <c r="BA480" s="114">
        <f t="shared" si="221"/>
        <v>1.0178762022808476</v>
      </c>
      <c r="BB480" s="114">
        <f t="shared" si="221"/>
        <v>0.99396611701632465</v>
      </c>
      <c r="BC480" s="114">
        <f t="shared" si="221"/>
        <v>1.1524037703594152</v>
      </c>
      <c r="BD480" s="114">
        <f t="shared" si="221"/>
        <v>1.0635067320467639</v>
      </c>
      <c r="BE480" s="114">
        <f t="shared" si="221"/>
        <v>1.0408329765028592</v>
      </c>
      <c r="BF480" s="114">
        <f t="shared" si="221"/>
        <v>1.0511108725924601</v>
      </c>
      <c r="BG480" s="114">
        <f t="shared" si="221"/>
        <v>1.0388388730533307</v>
      </c>
      <c r="BH480" s="114">
        <f t="shared" si="221"/>
        <v>1.0224105796825458</v>
      </c>
      <c r="BI480" s="114">
        <f t="shared" si="205"/>
        <v>1.0239702145797343</v>
      </c>
      <c r="BJ480" s="114">
        <f t="shared" si="213"/>
        <v>1.0361854233591816</v>
      </c>
    </row>
    <row r="481" spans="1:62" ht="15">
      <c r="A481" s="282" t="s">
        <v>343</v>
      </c>
      <c r="B481" s="282" t="s">
        <v>587</v>
      </c>
      <c r="C481" s="282" t="s">
        <v>639</v>
      </c>
      <c r="D481" s="282" t="s">
        <v>641</v>
      </c>
      <c r="E481" s="114">
        <f t="shared" si="206"/>
        <v>1</v>
      </c>
      <c r="F481" s="114">
        <f t="shared" si="206"/>
        <v>1</v>
      </c>
      <c r="G481" s="114">
        <f t="shared" si="206"/>
        <v>1</v>
      </c>
      <c r="H481" s="114">
        <f t="shared" si="206"/>
        <v>1</v>
      </c>
      <c r="I481" s="114">
        <f t="shared" ref="I481:BH481" si="222">1+I212/100</f>
        <v>1</v>
      </c>
      <c r="J481" s="114">
        <f t="shared" si="222"/>
        <v>1</v>
      </c>
      <c r="K481" s="114">
        <f t="shared" si="222"/>
        <v>1</v>
      </c>
      <c r="L481" s="114">
        <f t="shared" si="222"/>
        <v>1</v>
      </c>
      <c r="M481" s="114">
        <f t="shared" si="222"/>
        <v>1</v>
      </c>
      <c r="N481" s="114">
        <f t="shared" si="222"/>
        <v>1</v>
      </c>
      <c r="O481" s="114">
        <f t="shared" si="222"/>
        <v>1</v>
      </c>
      <c r="P481" s="114">
        <f t="shared" si="222"/>
        <v>1</v>
      </c>
      <c r="Q481" s="114">
        <f t="shared" si="222"/>
        <v>1</v>
      </c>
      <c r="R481" s="114">
        <f t="shared" si="222"/>
        <v>1</v>
      </c>
      <c r="S481" s="114">
        <f t="shared" si="222"/>
        <v>1</v>
      </c>
      <c r="T481" s="114">
        <f t="shared" si="222"/>
        <v>1</v>
      </c>
      <c r="U481" s="114">
        <f t="shared" si="222"/>
        <v>1</v>
      </c>
      <c r="V481" s="114">
        <f t="shared" si="222"/>
        <v>1</v>
      </c>
      <c r="W481" s="114">
        <f t="shared" si="222"/>
        <v>1</v>
      </c>
      <c r="X481" s="114">
        <f t="shared" si="222"/>
        <v>1</v>
      </c>
      <c r="Y481" s="114">
        <f t="shared" si="222"/>
        <v>1</v>
      </c>
      <c r="Z481" s="114">
        <f t="shared" si="222"/>
        <v>1</v>
      </c>
      <c r="AA481" s="114">
        <f t="shared" si="222"/>
        <v>1</v>
      </c>
      <c r="AB481" s="114">
        <f t="shared" si="222"/>
        <v>1</v>
      </c>
      <c r="AC481" s="114">
        <f t="shared" si="222"/>
        <v>1</v>
      </c>
      <c r="AD481" s="114">
        <f t="shared" si="222"/>
        <v>1</v>
      </c>
      <c r="AE481" s="114">
        <f t="shared" si="222"/>
        <v>1</v>
      </c>
      <c r="AF481" s="114">
        <f t="shared" si="222"/>
        <v>1</v>
      </c>
      <c r="AG481" s="114">
        <f t="shared" si="222"/>
        <v>1</v>
      </c>
      <c r="AH481" s="114">
        <f t="shared" si="222"/>
        <v>1</v>
      </c>
      <c r="AI481" s="114">
        <f t="shared" si="222"/>
        <v>1</v>
      </c>
      <c r="AJ481" s="114">
        <f t="shared" si="222"/>
        <v>1.0600417873128545</v>
      </c>
      <c r="AK481" s="114">
        <f t="shared" si="222"/>
        <v>1.1269044733442517</v>
      </c>
      <c r="AL481" s="114">
        <f t="shared" si="222"/>
        <v>1.0397645842959418</v>
      </c>
      <c r="AM481" s="114">
        <f t="shared" si="222"/>
        <v>1.0919381987558785</v>
      </c>
      <c r="AN481" s="114">
        <f t="shared" si="222"/>
        <v>1.0822359204728185</v>
      </c>
      <c r="AO481" s="114">
        <f t="shared" si="222"/>
        <v>1.0160517983464876</v>
      </c>
      <c r="AP481" s="114">
        <f t="shared" si="222"/>
        <v>0.98560326373545026</v>
      </c>
      <c r="AQ481" s="114">
        <f t="shared" si="222"/>
        <v>1.0178386640126602</v>
      </c>
      <c r="AR481" s="114">
        <f t="shared" si="222"/>
        <v>0.9951739931787148</v>
      </c>
      <c r="AS481" s="114">
        <f t="shared" si="222"/>
        <v>0.85732516969380512</v>
      </c>
      <c r="AT481" s="114">
        <f t="shared" si="222"/>
        <v>0.92021435567568122</v>
      </c>
      <c r="AU481" s="114">
        <f t="shared" si="222"/>
        <v>0.97199997478189526</v>
      </c>
      <c r="AV481" s="114">
        <f t="shared" si="222"/>
        <v>1.065000018304439</v>
      </c>
      <c r="AW481" s="114">
        <f t="shared" si="222"/>
        <v>1.0489837094604693</v>
      </c>
      <c r="AX481" s="114">
        <f t="shared" si="222"/>
        <v>1.0542119323241317</v>
      </c>
      <c r="AY481" s="114">
        <f t="shared" si="222"/>
        <v>1.0694664999831065</v>
      </c>
      <c r="AZ481" s="114">
        <f t="shared" si="222"/>
        <v>1.0732000126370325</v>
      </c>
      <c r="BA481" s="114">
        <f t="shared" si="222"/>
        <v>1.0709449514277305</v>
      </c>
      <c r="BB481" s="114">
        <f t="shared" si="222"/>
        <v>0.95272127542605844</v>
      </c>
      <c r="BC481" s="114">
        <f t="shared" si="222"/>
        <v>1.068090449603589</v>
      </c>
      <c r="BD481" s="114">
        <f t="shared" si="222"/>
        <v>1.1319563265997461</v>
      </c>
      <c r="BE481" s="114">
        <f t="shared" si="222"/>
        <v>1.0455539429942904</v>
      </c>
      <c r="BF481" s="114">
        <f t="shared" si="222"/>
        <v>1.0301784944350991</v>
      </c>
      <c r="BG481" s="114">
        <f t="shared" si="222"/>
        <v>1.0225009071057132</v>
      </c>
      <c r="BH481" s="114">
        <f t="shared" si="222"/>
        <v>1.0254224020069338</v>
      </c>
      <c r="BI481" s="114">
        <f t="shared" si="205"/>
        <v>1.0345660623275934</v>
      </c>
      <c r="BJ481" s="114">
        <f t="shared" si="213"/>
        <v>1.0323841714732924</v>
      </c>
    </row>
    <row r="482" spans="1:62" ht="15">
      <c r="A482" s="282" t="s">
        <v>344</v>
      </c>
      <c r="B482" s="282" t="s">
        <v>588</v>
      </c>
      <c r="C482" s="282" t="s">
        <v>639</v>
      </c>
      <c r="D482" s="282" t="s">
        <v>641</v>
      </c>
      <c r="E482" s="114">
        <f t="shared" si="206"/>
        <v>1</v>
      </c>
      <c r="F482" s="114">
        <f t="shared" si="206"/>
        <v>1.0180904355005722</v>
      </c>
      <c r="G482" s="114">
        <f t="shared" si="206"/>
        <v>1.0454096706427645</v>
      </c>
      <c r="H482" s="114">
        <f t="shared" si="206"/>
        <v>1.0169971517292278</v>
      </c>
      <c r="I482" s="114">
        <f t="shared" ref="I482:BI497" si="223">1+I213/100</f>
        <v>1.0668523879052558</v>
      </c>
      <c r="J482" s="114">
        <f t="shared" si="223"/>
        <v>1.0718015579152498</v>
      </c>
      <c r="K482" s="114">
        <f t="shared" si="223"/>
        <v>1.0169999999800823</v>
      </c>
      <c r="L482" s="114">
        <f t="shared" si="223"/>
        <v>1.0003628155332089</v>
      </c>
      <c r="M482" s="114">
        <f t="shared" si="223"/>
        <v>1.0201992383298795</v>
      </c>
      <c r="N482" s="114">
        <f t="shared" si="223"/>
        <v>1.085254468016976</v>
      </c>
      <c r="O482" s="114">
        <f t="shared" si="223"/>
        <v>1.0862049323971688</v>
      </c>
      <c r="P482" s="114">
        <f t="shared" si="223"/>
        <v>1.0346591649227685</v>
      </c>
      <c r="Q482" s="114">
        <f t="shared" si="223"/>
        <v>1.0090023465027167</v>
      </c>
      <c r="R482" s="114">
        <f t="shared" si="223"/>
        <v>1.022566182498726</v>
      </c>
      <c r="S482" s="114">
        <f t="shared" si="223"/>
        <v>1.0349982832003153</v>
      </c>
      <c r="T482" s="114">
        <f t="shared" si="223"/>
        <v>1.0166921652386645</v>
      </c>
      <c r="U482" s="114">
        <f t="shared" si="223"/>
        <v>0.99550823658467702</v>
      </c>
      <c r="V482" s="114">
        <f t="shared" si="223"/>
        <v>1.0004667580984075</v>
      </c>
      <c r="W482" s="114">
        <f t="shared" si="223"/>
        <v>1.0240633216619928</v>
      </c>
      <c r="X482" s="114">
        <f t="shared" si="223"/>
        <v>1.0451126560748072</v>
      </c>
      <c r="Y482" s="114">
        <f t="shared" si="223"/>
        <v>1.0484350375629161</v>
      </c>
      <c r="Z482" s="114">
        <f t="shared" si="223"/>
        <v>1.0288142856501712</v>
      </c>
      <c r="AA482" s="114">
        <f t="shared" si="223"/>
        <v>1.0478175553465474</v>
      </c>
      <c r="AB482" s="114">
        <f t="shared" si="223"/>
        <v>0.97897198382571826</v>
      </c>
      <c r="AC482" s="114">
        <f t="shared" si="223"/>
        <v>1.0409303426698</v>
      </c>
      <c r="AD482" s="114">
        <f t="shared" si="223"/>
        <v>0.94688659501523431</v>
      </c>
      <c r="AE482" s="114">
        <f t="shared" si="223"/>
        <v>1.0123604691069104</v>
      </c>
      <c r="AF482" s="114">
        <f t="shared" si="223"/>
        <v>1.0723126873133937</v>
      </c>
      <c r="AG482" s="114">
        <f t="shared" si="223"/>
        <v>0.92920000000477865</v>
      </c>
      <c r="AH482" s="114">
        <f t="shared" si="223"/>
        <v>1.0072999999869576</v>
      </c>
      <c r="AI482" s="114">
        <f t="shared" si="223"/>
        <v>1.0334999798387723</v>
      </c>
      <c r="AJ482" s="114">
        <f t="shared" si="223"/>
        <v>1.0235196064469447</v>
      </c>
      <c r="AK482" s="114">
        <f t="shared" si="223"/>
        <v>0.80987090366315073</v>
      </c>
      <c r="AL482" s="114">
        <f t="shared" si="223"/>
        <v>1.0137454937870978</v>
      </c>
      <c r="AM482" s="114">
        <f t="shared" si="223"/>
        <v>0.98052615665431975</v>
      </c>
      <c r="AN482" s="114">
        <f t="shared" si="223"/>
        <v>0.92000246714334555</v>
      </c>
      <c r="AO482" s="114">
        <f t="shared" si="223"/>
        <v>1.0175382139917097</v>
      </c>
      <c r="AP482" s="114">
        <f t="shared" si="223"/>
        <v>0.94122917985139376</v>
      </c>
      <c r="AQ482" s="114">
        <f t="shared" si="223"/>
        <v>1.0178501428129723</v>
      </c>
      <c r="AR482" s="114">
        <f t="shared" si="223"/>
        <v>0.98020714411685572</v>
      </c>
      <c r="AS482" s="114">
        <f t="shared" si="223"/>
        <v>1.0665272788470479</v>
      </c>
      <c r="AT482" s="114">
        <f t="shared" si="223"/>
        <v>0.93654544846951993</v>
      </c>
      <c r="AU482" s="114">
        <f t="shared" si="223"/>
        <v>1.2641731659945283</v>
      </c>
      <c r="AV482" s="114">
        <f t="shared" si="223"/>
        <v>1.0931312096964203</v>
      </c>
      <c r="AW482" s="114">
        <f t="shared" si="223"/>
        <v>1.0659794485903731</v>
      </c>
      <c r="AX482" s="114">
        <f t="shared" si="223"/>
        <v>1.0450509567240123</v>
      </c>
      <c r="AY482" s="114">
        <f t="shared" si="223"/>
        <v>1.0422391427876416</v>
      </c>
      <c r="AZ482" s="114">
        <f t="shared" si="223"/>
        <v>1.0805814515305374</v>
      </c>
      <c r="BA482" s="114">
        <f t="shared" si="223"/>
        <v>1.0539828520912509</v>
      </c>
      <c r="BB482" s="114">
        <f t="shared" si="223"/>
        <v>1.0318805121519152</v>
      </c>
      <c r="BC482" s="114">
        <f t="shared" si="223"/>
        <v>1.0534646605279898</v>
      </c>
      <c r="BD482" s="114">
        <f t="shared" si="223"/>
        <v>1.0631504503617386</v>
      </c>
      <c r="BE482" s="114">
        <f t="shared" si="223"/>
        <v>1.1518176908331199</v>
      </c>
      <c r="BF482" s="114">
        <f t="shared" si="223"/>
        <v>1.2071576828583355</v>
      </c>
      <c r="BG482" s="114">
        <f t="shared" si="223"/>
        <v>1.0455677236618277</v>
      </c>
      <c r="BH482" s="114">
        <f t="shared" si="223"/>
        <v>0.79401229284660824</v>
      </c>
      <c r="BI482" s="114">
        <f t="shared" si="223"/>
        <v>1.0605547402886204</v>
      </c>
      <c r="BJ482" s="114">
        <f t="shared" si="213"/>
        <v>1.0415766205148933</v>
      </c>
    </row>
    <row r="483" spans="1:62" ht="15">
      <c r="A483" s="282" t="s">
        <v>345</v>
      </c>
      <c r="B483" s="282" t="s">
        <v>589</v>
      </c>
      <c r="C483" s="282" t="s">
        <v>639</v>
      </c>
      <c r="D483" s="282" t="s">
        <v>641</v>
      </c>
      <c r="E483" s="114">
        <f t="shared" si="206"/>
        <v>1</v>
      </c>
      <c r="F483" s="114">
        <f t="shared" si="206"/>
        <v>1</v>
      </c>
      <c r="G483" s="114">
        <f t="shared" si="206"/>
        <v>1</v>
      </c>
      <c r="H483" s="114">
        <f t="shared" si="206"/>
        <v>1</v>
      </c>
      <c r="I483" s="114">
        <f t="shared" ref="I483:BH483" si="224">1+I214/100</f>
        <v>1</v>
      </c>
      <c r="J483" s="114">
        <f t="shared" si="224"/>
        <v>1</v>
      </c>
      <c r="K483" s="114">
        <f t="shared" si="224"/>
        <v>1.0716113773959997</v>
      </c>
      <c r="L483" s="114">
        <f t="shared" si="224"/>
        <v>1.0543684885132332</v>
      </c>
      <c r="M483" s="114">
        <f t="shared" si="224"/>
        <v>1.032366923841666</v>
      </c>
      <c r="N483" s="114">
        <f t="shared" si="224"/>
        <v>1.034854188187091</v>
      </c>
      <c r="O483" s="114">
        <f t="shared" si="224"/>
        <v>1.0297729509120295</v>
      </c>
      <c r="P483" s="114">
        <f t="shared" si="224"/>
        <v>1.0385825751470967</v>
      </c>
      <c r="Q483" s="114">
        <f t="shared" si="224"/>
        <v>1.0611753368612555</v>
      </c>
      <c r="R483" s="114">
        <f t="shared" si="224"/>
        <v>1.0486167350618751</v>
      </c>
      <c r="S483" s="114">
        <f t="shared" si="224"/>
        <v>1.0533600110064121</v>
      </c>
      <c r="T483" s="114">
        <f t="shared" si="224"/>
        <v>1.0292353188786574</v>
      </c>
      <c r="U483" s="114">
        <f t="shared" si="224"/>
        <v>1.0504926017676279</v>
      </c>
      <c r="V483" s="114">
        <f t="shared" si="224"/>
        <v>1.0678006172999628</v>
      </c>
      <c r="W483" s="114">
        <f t="shared" si="224"/>
        <v>1.0532276583659745</v>
      </c>
      <c r="X483" s="114">
        <f t="shared" si="224"/>
        <v>0.95819734563025716</v>
      </c>
      <c r="Y483" s="114">
        <f t="shared" si="224"/>
        <v>0.88228682344724185</v>
      </c>
      <c r="Z483" s="114">
        <f t="shared" si="224"/>
        <v>0.89549063332106538</v>
      </c>
      <c r="AA483" s="114">
        <f t="shared" si="224"/>
        <v>0.93694206478880659</v>
      </c>
      <c r="AB483" s="114">
        <f t="shared" si="224"/>
        <v>1.0153501373882436</v>
      </c>
      <c r="AC483" s="114">
        <f t="shared" si="224"/>
        <v>1.0133695574428307</v>
      </c>
      <c r="AD483" s="114">
        <f t="shared" si="224"/>
        <v>1.006165954670279</v>
      </c>
      <c r="AE483" s="114">
        <f t="shared" si="224"/>
        <v>1.0018939498356931</v>
      </c>
      <c r="AF483" s="114">
        <f t="shared" si="224"/>
        <v>1.0251358852067713</v>
      </c>
      <c r="AG483" s="114">
        <f t="shared" si="224"/>
        <v>1.0187745671116919</v>
      </c>
      <c r="AH483" s="114">
        <f t="shared" si="224"/>
        <v>1.009621918261941</v>
      </c>
      <c r="AI483" s="114">
        <f t="shared" si="224"/>
        <v>1.048315603853172</v>
      </c>
      <c r="AJ483" s="114">
        <f t="shared" si="224"/>
        <v>1.0149435874826969</v>
      </c>
      <c r="AK483" s="114">
        <f t="shared" si="224"/>
        <v>1.0701804627210296</v>
      </c>
      <c r="AL483" s="114">
        <f t="shared" si="224"/>
        <v>1.0581923480154753</v>
      </c>
      <c r="AM483" s="114">
        <f t="shared" si="224"/>
        <v>1.0468978436162115</v>
      </c>
      <c r="AN483" s="114">
        <f t="shared" si="224"/>
        <v>1.0473495957444032</v>
      </c>
      <c r="AO483" s="114">
        <f t="shared" si="224"/>
        <v>1.0081768048079078</v>
      </c>
      <c r="AP483" s="114">
        <f t="shared" si="224"/>
        <v>1.0313493958847169</v>
      </c>
      <c r="AQ483" s="114">
        <f t="shared" si="224"/>
        <v>1.0265417393079483</v>
      </c>
      <c r="AR483" s="114">
        <f t="shared" si="224"/>
        <v>1.0216051667540591</v>
      </c>
      <c r="AS483" s="114">
        <f t="shared" si="224"/>
        <v>1.01126057050299</v>
      </c>
      <c r="AT483" s="114">
        <f t="shared" si="224"/>
        <v>1.0087731889202349</v>
      </c>
      <c r="AU483" s="114">
        <f t="shared" si="224"/>
        <v>1.0158086226525918</v>
      </c>
      <c r="AV483" s="114">
        <f t="shared" si="224"/>
        <v>1.0156223108164895</v>
      </c>
      <c r="AW483" s="114">
        <f t="shared" si="224"/>
        <v>1.0089078605166848</v>
      </c>
      <c r="AX483" s="114">
        <f t="shared" si="224"/>
        <v>1.0270746776752859</v>
      </c>
      <c r="AY483" s="114">
        <f t="shared" si="224"/>
        <v>1.0434289537744943</v>
      </c>
      <c r="AZ483" s="114">
        <f t="shared" si="224"/>
        <v>1.0186057914529192</v>
      </c>
      <c r="BA483" s="114">
        <f t="shared" si="224"/>
        <v>1.0212722506935543</v>
      </c>
      <c r="BB483" s="114">
        <f t="shared" si="224"/>
        <v>0.97916605779564758</v>
      </c>
      <c r="BC483" s="114">
        <f t="shared" si="224"/>
        <v>1.0210621312325596</v>
      </c>
      <c r="BD483" s="114">
        <f t="shared" si="224"/>
        <v>1.0381181477805572</v>
      </c>
      <c r="BE483" s="114">
        <f t="shared" si="224"/>
        <v>1.0281407469015402</v>
      </c>
      <c r="BF483" s="114">
        <f t="shared" si="224"/>
        <v>1.0237519434138802</v>
      </c>
      <c r="BG483" s="114">
        <f t="shared" si="224"/>
        <v>1.0197925673332418</v>
      </c>
      <c r="BH483" s="114">
        <f t="shared" si="224"/>
        <v>1.0237762895455051</v>
      </c>
      <c r="BI483" s="114">
        <f t="shared" si="223"/>
        <v>1.0258057736631732</v>
      </c>
      <c r="BJ483" s="114">
        <f t="shared" si="213"/>
        <v>1.0232259743762357</v>
      </c>
    </row>
    <row r="484" spans="1:62" ht="15">
      <c r="A484" s="282" t="s">
        <v>346</v>
      </c>
      <c r="B484" s="282" t="s">
        <v>590</v>
      </c>
      <c r="C484" s="282" t="s">
        <v>639</v>
      </c>
      <c r="D484" s="282" t="s">
        <v>641</v>
      </c>
      <c r="E484" s="114">
        <f t="shared" si="206"/>
        <v>1</v>
      </c>
      <c r="F484" s="114">
        <f t="shared" si="206"/>
        <v>1</v>
      </c>
      <c r="G484" s="114">
        <f t="shared" si="206"/>
        <v>1</v>
      </c>
      <c r="H484" s="114">
        <f t="shared" si="206"/>
        <v>1</v>
      </c>
      <c r="I484" s="114">
        <f t="shared" ref="I484:BH484" si="225">1+I215/100</f>
        <v>1</v>
      </c>
      <c r="J484" s="114">
        <f t="shared" si="225"/>
        <v>1</v>
      </c>
      <c r="K484" s="114">
        <f t="shared" si="225"/>
        <v>1</v>
      </c>
      <c r="L484" s="114">
        <f t="shared" si="225"/>
        <v>1</v>
      </c>
      <c r="M484" s="114">
        <f t="shared" si="225"/>
        <v>1</v>
      </c>
      <c r="N484" s="114">
        <f t="shared" si="225"/>
        <v>1</v>
      </c>
      <c r="O484" s="114">
        <f t="shared" si="225"/>
        <v>1</v>
      </c>
      <c r="P484" s="114">
        <f t="shared" si="225"/>
        <v>1</v>
      </c>
      <c r="Q484" s="114">
        <f t="shared" si="225"/>
        <v>1</v>
      </c>
      <c r="R484" s="114">
        <f t="shared" si="225"/>
        <v>1</v>
      </c>
      <c r="S484" s="114">
        <f t="shared" si="225"/>
        <v>1</v>
      </c>
      <c r="T484" s="114">
        <f t="shared" si="225"/>
        <v>1</v>
      </c>
      <c r="U484" s="114">
        <f t="shared" si="225"/>
        <v>1</v>
      </c>
      <c r="V484" s="114">
        <f t="shared" si="225"/>
        <v>1</v>
      </c>
      <c r="W484" s="114">
        <f t="shared" si="225"/>
        <v>1</v>
      </c>
      <c r="X484" s="114">
        <f t="shared" si="225"/>
        <v>1</v>
      </c>
      <c r="Y484" s="114">
        <f t="shared" si="225"/>
        <v>1</v>
      </c>
      <c r="Z484" s="114">
        <f t="shared" si="225"/>
        <v>1</v>
      </c>
      <c r="AA484" s="114">
        <f t="shared" si="225"/>
        <v>1</v>
      </c>
      <c r="AB484" s="114">
        <f t="shared" si="225"/>
        <v>1</v>
      </c>
      <c r="AC484" s="114">
        <f t="shared" si="225"/>
        <v>1</v>
      </c>
      <c r="AD484" s="114">
        <f t="shared" si="225"/>
        <v>1</v>
      </c>
      <c r="AE484" s="114">
        <f t="shared" si="225"/>
        <v>1</v>
      </c>
      <c r="AF484" s="114">
        <f t="shared" si="225"/>
        <v>1</v>
      </c>
      <c r="AG484" s="114">
        <f t="shared" si="225"/>
        <v>1</v>
      </c>
      <c r="AH484" s="114">
        <f t="shared" si="225"/>
        <v>1</v>
      </c>
      <c r="AI484" s="114">
        <f t="shared" si="225"/>
        <v>1</v>
      </c>
      <c r="AJ484" s="114">
        <f t="shared" si="225"/>
        <v>1</v>
      </c>
      <c r="AK484" s="114">
        <f t="shared" si="225"/>
        <v>1</v>
      </c>
      <c r="AL484" s="114">
        <f t="shared" si="225"/>
        <v>1</v>
      </c>
      <c r="AM484" s="114">
        <f t="shared" si="225"/>
        <v>1</v>
      </c>
      <c r="AN484" s="114">
        <f t="shared" si="225"/>
        <v>1</v>
      </c>
      <c r="AO484" s="114">
        <f t="shared" si="225"/>
        <v>1</v>
      </c>
      <c r="AP484" s="114">
        <f t="shared" si="225"/>
        <v>1</v>
      </c>
      <c r="AQ484" s="114">
        <f t="shared" si="225"/>
        <v>1.0751295336787565</v>
      </c>
      <c r="AR484" s="114">
        <f t="shared" si="225"/>
        <v>1.0899598393574295</v>
      </c>
      <c r="AS484" s="114">
        <f t="shared" si="225"/>
        <v>1.0221075902726604</v>
      </c>
      <c r="AT484" s="114">
        <f t="shared" si="225"/>
        <v>1.0555155010814707</v>
      </c>
      <c r="AU484" s="114">
        <f t="shared" si="225"/>
        <v>1.0034153005464481</v>
      </c>
      <c r="AV484" s="114">
        <f t="shared" si="225"/>
        <v>1.0388019060585432</v>
      </c>
      <c r="AW484" s="114">
        <f t="shared" si="225"/>
        <v>1.0458715596330275</v>
      </c>
      <c r="AX484" s="114">
        <f t="shared" si="225"/>
        <v>1.0238095238095237</v>
      </c>
      <c r="AY484" s="114">
        <f t="shared" si="225"/>
        <v>1.0385556915544676</v>
      </c>
      <c r="AZ484" s="114">
        <f t="shared" si="225"/>
        <v>1.071302298173247</v>
      </c>
      <c r="BA484" s="114">
        <f t="shared" si="225"/>
        <v>1.0165016501650166</v>
      </c>
      <c r="BB484" s="114">
        <f t="shared" si="225"/>
        <v>0.87175324675324672</v>
      </c>
      <c r="BC484" s="114">
        <f t="shared" si="225"/>
        <v>0.95344506517690863</v>
      </c>
      <c r="BD484" s="114">
        <f t="shared" si="225"/>
        <v>0.90559895833333348</v>
      </c>
      <c r="BE484" s="114">
        <f t="shared" si="225"/>
        <v>0.92451473759884972</v>
      </c>
      <c r="BF484" s="114">
        <f t="shared" si="225"/>
        <v>0.96967340590979778</v>
      </c>
      <c r="BG484" s="114">
        <f t="shared" si="225"/>
        <v>0.99117882919005629</v>
      </c>
      <c r="BH484" s="114">
        <f t="shared" si="225"/>
        <v>1.0048543689320386</v>
      </c>
      <c r="BI484" s="114">
        <f t="shared" si="223"/>
        <v>1.0096618357487925</v>
      </c>
      <c r="BJ484" s="114">
        <f t="shared" si="213"/>
        <v>1.0123604465709728</v>
      </c>
    </row>
    <row r="485" spans="1:62" ht="15">
      <c r="A485" s="282" t="s">
        <v>347</v>
      </c>
      <c r="B485" s="282" t="s">
        <v>591</v>
      </c>
      <c r="C485" s="282" t="s">
        <v>639</v>
      </c>
      <c r="D485" s="282" t="s">
        <v>641</v>
      </c>
      <c r="E485" s="114">
        <f t="shared" si="206"/>
        <v>1</v>
      </c>
      <c r="F485" s="114">
        <f t="shared" si="206"/>
        <v>0.96738018797659042</v>
      </c>
      <c r="G485" s="114">
        <f t="shared" si="206"/>
        <v>1.0707665543416884</v>
      </c>
      <c r="H485" s="114">
        <f t="shared" si="206"/>
        <v>1.0280880257009397</v>
      </c>
      <c r="I485" s="114">
        <f t="shared" ref="I485:BH485" si="226">1+I216/100</f>
        <v>0.93889376669657298</v>
      </c>
      <c r="J485" s="114">
        <f t="shared" si="226"/>
        <v>0.94056318507460956</v>
      </c>
      <c r="K485" s="114">
        <f t="shared" si="226"/>
        <v>1.0909865470772144</v>
      </c>
      <c r="L485" s="114">
        <f t="shared" si="226"/>
        <v>1.0594094361661388</v>
      </c>
      <c r="M485" s="114">
        <f t="shared" si="226"/>
        <v>1.0202997732483614</v>
      </c>
      <c r="N485" s="114">
        <f t="shared" si="226"/>
        <v>0.98300430282668283</v>
      </c>
      <c r="O485" s="114">
        <f t="shared" si="226"/>
        <v>1.0458140792145096</v>
      </c>
      <c r="P485" s="114">
        <f t="shared" si="226"/>
        <v>1.0262902233975524</v>
      </c>
      <c r="Q485" s="114">
        <f t="shared" si="226"/>
        <v>1.1010084604917105</v>
      </c>
      <c r="R485" s="114">
        <f t="shared" si="226"/>
        <v>0.98048701522442661</v>
      </c>
      <c r="S485" s="114">
        <f t="shared" si="226"/>
        <v>0.81733621258167366</v>
      </c>
      <c r="T485" s="114">
        <f t="shared" si="226"/>
        <v>1.3007369858481874</v>
      </c>
      <c r="U485" s="114">
        <f t="shared" si="226"/>
        <v>0.9898328329892202</v>
      </c>
      <c r="V485" s="114">
        <f t="shared" si="226"/>
        <v>1.2330749051174958</v>
      </c>
      <c r="W485" s="114">
        <f t="shared" si="226"/>
        <v>1.0372748908741434</v>
      </c>
      <c r="X485" s="114">
        <f t="shared" si="226"/>
        <v>0.97291534151322479</v>
      </c>
      <c r="Y485" s="114">
        <f t="shared" si="226"/>
        <v>0.96098609955680403</v>
      </c>
      <c r="Z485" s="114">
        <f t="shared" si="226"/>
        <v>1.0566269966051285</v>
      </c>
      <c r="AA485" s="114">
        <f t="shared" si="226"/>
        <v>1.04072294578146</v>
      </c>
      <c r="AB485" s="114">
        <f t="shared" si="226"/>
        <v>0.91246330725008107</v>
      </c>
      <c r="AC485" s="114">
        <f t="shared" si="226"/>
        <v>1.0355494614901839</v>
      </c>
      <c r="AD485" s="114">
        <f t="shared" si="226"/>
        <v>1.081524367140728</v>
      </c>
      <c r="AE485" s="114">
        <f t="shared" si="226"/>
        <v>1.0335275503941463</v>
      </c>
      <c r="AF485" s="114">
        <f t="shared" si="226"/>
        <v>1.0509690448749014</v>
      </c>
      <c r="AG485" s="114">
        <f t="shared" si="226"/>
        <v>0.99446730071819411</v>
      </c>
      <c r="AH485" s="114">
        <f t="shared" si="226"/>
        <v>0.99824088182309367</v>
      </c>
      <c r="AI485" s="114">
        <f t="shared" si="226"/>
        <v>0.98515924315757786</v>
      </c>
      <c r="AJ485" s="114">
        <f t="shared" si="226"/>
        <v>1</v>
      </c>
      <c r="AK485" s="114">
        <f t="shared" si="226"/>
        <v>1</v>
      </c>
      <c r="AL485" s="114">
        <f t="shared" si="226"/>
        <v>1</v>
      </c>
      <c r="AM485" s="114">
        <f t="shared" si="226"/>
        <v>1</v>
      </c>
      <c r="AN485" s="114">
        <f t="shared" si="226"/>
        <v>1</v>
      </c>
      <c r="AO485" s="114">
        <f t="shared" si="226"/>
        <v>1</v>
      </c>
      <c r="AP485" s="114">
        <f t="shared" si="226"/>
        <v>1</v>
      </c>
      <c r="AQ485" s="114">
        <f t="shared" si="226"/>
        <v>1</v>
      </c>
      <c r="AR485" s="114">
        <f t="shared" si="226"/>
        <v>1</v>
      </c>
      <c r="AS485" s="114">
        <f t="shared" si="226"/>
        <v>1</v>
      </c>
      <c r="AT485" s="114">
        <f t="shared" si="226"/>
        <v>1</v>
      </c>
      <c r="AU485" s="114">
        <f t="shared" si="226"/>
        <v>1</v>
      </c>
      <c r="AV485" s="114">
        <f t="shared" si="226"/>
        <v>1</v>
      </c>
      <c r="AW485" s="114">
        <f t="shared" si="226"/>
        <v>1</v>
      </c>
      <c r="AX485" s="114">
        <f t="shared" si="226"/>
        <v>1</v>
      </c>
      <c r="AY485" s="114">
        <f t="shared" si="226"/>
        <v>1</v>
      </c>
      <c r="AZ485" s="114">
        <f t="shared" si="226"/>
        <v>1</v>
      </c>
      <c r="BA485" s="114">
        <f t="shared" si="226"/>
        <v>1</v>
      </c>
      <c r="BB485" s="114">
        <f t="shared" si="226"/>
        <v>1</v>
      </c>
      <c r="BC485" s="114">
        <f t="shared" si="226"/>
        <v>1</v>
      </c>
      <c r="BD485" s="114">
        <f t="shared" si="226"/>
        <v>1</v>
      </c>
      <c r="BE485" s="114">
        <f t="shared" si="226"/>
        <v>1</v>
      </c>
      <c r="BF485" s="114">
        <f t="shared" si="226"/>
        <v>1</v>
      </c>
      <c r="BG485" s="114">
        <f t="shared" si="226"/>
        <v>1</v>
      </c>
      <c r="BH485" s="114">
        <f t="shared" si="226"/>
        <v>1</v>
      </c>
      <c r="BI485" s="114">
        <f t="shared" si="223"/>
        <v>1</v>
      </c>
      <c r="BJ485" s="114">
        <f t="shared" si="213"/>
        <v>1</v>
      </c>
    </row>
    <row r="486" spans="1:62" ht="15">
      <c r="A486" s="282" t="s">
        <v>348</v>
      </c>
      <c r="B486" s="282" t="s">
        <v>592</v>
      </c>
      <c r="C486" s="282" t="s">
        <v>639</v>
      </c>
      <c r="D486" s="282" t="s">
        <v>641</v>
      </c>
      <c r="E486" s="114">
        <f t="shared" si="206"/>
        <v>1</v>
      </c>
      <c r="F486" s="114">
        <f t="shared" si="206"/>
        <v>1</v>
      </c>
      <c r="G486" s="114">
        <f t="shared" si="206"/>
        <v>1</v>
      </c>
      <c r="H486" s="114">
        <f t="shared" si="206"/>
        <v>1</v>
      </c>
      <c r="I486" s="114">
        <f t="shared" ref="I486:BH486" si="227">1+I217/100</f>
        <v>1</v>
      </c>
      <c r="J486" s="114">
        <f t="shared" si="227"/>
        <v>1</v>
      </c>
      <c r="K486" s="114">
        <f t="shared" si="227"/>
        <v>1</v>
      </c>
      <c r="L486" s="114">
        <f t="shared" si="227"/>
        <v>1</v>
      </c>
      <c r="M486" s="114">
        <f t="shared" si="227"/>
        <v>1</v>
      </c>
      <c r="N486" s="114">
        <f t="shared" si="227"/>
        <v>1</v>
      </c>
      <c r="O486" s="114">
        <f t="shared" si="227"/>
        <v>1</v>
      </c>
      <c r="P486" s="114">
        <f t="shared" si="227"/>
        <v>1</v>
      </c>
      <c r="Q486" s="114">
        <f t="shared" si="227"/>
        <v>1</v>
      </c>
      <c r="R486" s="114">
        <f t="shared" si="227"/>
        <v>1</v>
      </c>
      <c r="S486" s="114">
        <f t="shared" si="227"/>
        <v>1</v>
      </c>
      <c r="T486" s="114">
        <f t="shared" si="227"/>
        <v>1</v>
      </c>
      <c r="U486" s="114">
        <f t="shared" si="227"/>
        <v>1</v>
      </c>
      <c r="V486" s="114">
        <f t="shared" si="227"/>
        <v>1</v>
      </c>
      <c r="W486" s="114">
        <f t="shared" si="227"/>
        <v>1</v>
      </c>
      <c r="X486" s="114">
        <f t="shared" si="227"/>
        <v>1</v>
      </c>
      <c r="Y486" s="114">
        <f t="shared" si="227"/>
        <v>1</v>
      </c>
      <c r="Z486" s="114">
        <f t="shared" si="227"/>
        <v>1</v>
      </c>
      <c r="AA486" s="114">
        <f t="shared" si="227"/>
        <v>1</v>
      </c>
      <c r="AB486" s="114">
        <f t="shared" si="227"/>
        <v>1</v>
      </c>
      <c r="AC486" s="114">
        <f t="shared" si="227"/>
        <v>1</v>
      </c>
      <c r="AD486" s="114">
        <f t="shared" si="227"/>
        <v>1</v>
      </c>
      <c r="AE486" s="114">
        <f t="shared" si="227"/>
        <v>1</v>
      </c>
      <c r="AF486" s="114">
        <f t="shared" si="227"/>
        <v>1</v>
      </c>
      <c r="AG486" s="114">
        <f t="shared" si="227"/>
        <v>1</v>
      </c>
      <c r="AH486" s="114">
        <f t="shared" si="227"/>
        <v>1</v>
      </c>
      <c r="AI486" s="114">
        <f t="shared" si="227"/>
        <v>1</v>
      </c>
      <c r="AJ486" s="114">
        <f t="shared" si="227"/>
        <v>1</v>
      </c>
      <c r="AK486" s="114">
        <f t="shared" si="227"/>
        <v>1</v>
      </c>
      <c r="AL486" s="114">
        <f t="shared" si="227"/>
        <v>1</v>
      </c>
      <c r="AM486" s="114">
        <f t="shared" si="227"/>
        <v>1</v>
      </c>
      <c r="AN486" s="114">
        <f t="shared" si="227"/>
        <v>1</v>
      </c>
      <c r="AO486" s="114">
        <f t="shared" si="227"/>
        <v>1.0242615502108618</v>
      </c>
      <c r="AP486" s="114">
        <f t="shared" si="227"/>
        <v>1.0718483284777389</v>
      </c>
      <c r="AQ486" s="114">
        <f t="shared" si="227"/>
        <v>1.0243045663133448</v>
      </c>
      <c r="AR486" s="114">
        <f t="shared" si="227"/>
        <v>0.87853412597199709</v>
      </c>
      <c r="AS486" s="114">
        <f t="shared" si="227"/>
        <v>1.0775920940542398</v>
      </c>
      <c r="AT486" s="114">
        <f t="shared" si="227"/>
        <v>1.0499271403145114</v>
      </c>
      <c r="AU486" s="114">
        <f t="shared" si="227"/>
        <v>1.0711578808705662</v>
      </c>
      <c r="AV486" s="114">
        <f t="shared" si="227"/>
        <v>1.0441541405932722</v>
      </c>
      <c r="AW486" s="114">
        <f t="shared" si="227"/>
        <v>1.0904651306211595</v>
      </c>
      <c r="AX486" s="114">
        <f t="shared" si="227"/>
        <v>1.0554042697386192</v>
      </c>
      <c r="AY486" s="114">
        <f t="shared" si="227"/>
        <v>1.0490434885567026</v>
      </c>
      <c r="AZ486" s="114">
        <f t="shared" si="227"/>
        <v>1.0588876007842252</v>
      </c>
      <c r="BA486" s="114">
        <f t="shared" si="227"/>
        <v>1.0536668342399778</v>
      </c>
      <c r="BB486" s="114">
        <f t="shared" si="227"/>
        <v>0.96884028308275905</v>
      </c>
      <c r="BC486" s="114">
        <f t="shared" si="227"/>
        <v>1.0058447808792532</v>
      </c>
      <c r="BD486" s="114">
        <f t="shared" si="227"/>
        <v>1.0140146573586644</v>
      </c>
      <c r="BE486" s="114">
        <f t="shared" si="227"/>
        <v>0.98984729612386824</v>
      </c>
      <c r="BF486" s="114">
        <f t="shared" si="227"/>
        <v>1.0257173410729068</v>
      </c>
      <c r="BG486" s="114">
        <f t="shared" si="227"/>
        <v>0.98168698892907202</v>
      </c>
      <c r="BH486" s="114">
        <f t="shared" si="227"/>
        <v>1.0075771515311596</v>
      </c>
      <c r="BI486" s="114">
        <f t="shared" si="223"/>
        <v>1.0279732371859058</v>
      </c>
      <c r="BJ486" s="114">
        <f t="shared" si="213"/>
        <v>1.0186742889618696</v>
      </c>
    </row>
    <row r="487" spans="1:62" ht="15">
      <c r="A487" s="282" t="s">
        <v>1277</v>
      </c>
      <c r="B487" s="282" t="s">
        <v>593</v>
      </c>
      <c r="C487" s="282" t="s">
        <v>639</v>
      </c>
      <c r="D487" s="282" t="s">
        <v>641</v>
      </c>
      <c r="E487" s="114">
        <f t="shared" si="206"/>
        <v>1</v>
      </c>
      <c r="F487" s="114">
        <f t="shared" si="206"/>
        <v>1.014611432906523</v>
      </c>
      <c r="G487" s="114">
        <f t="shared" si="206"/>
        <v>1.058932516739185</v>
      </c>
      <c r="H487" s="114">
        <f t="shared" si="206"/>
        <v>1.0630221647736835</v>
      </c>
      <c r="I487" s="114">
        <f t="shared" ref="I487:BH487" si="228">1+I218/100</f>
        <v>1.0537579462707929</v>
      </c>
      <c r="J487" s="114">
        <f t="shared" si="228"/>
        <v>1.0497231588639644</v>
      </c>
      <c r="K487" s="114">
        <f t="shared" si="228"/>
        <v>1.0163198795161066</v>
      </c>
      <c r="L487" s="114">
        <f t="shared" si="228"/>
        <v>0.99624205186785242</v>
      </c>
      <c r="M487" s="114">
        <f t="shared" si="228"/>
        <v>1.0305521849562049</v>
      </c>
      <c r="N487" s="114">
        <f t="shared" si="228"/>
        <v>1.0893778846300335</v>
      </c>
      <c r="O487" s="114">
        <f t="shared" si="228"/>
        <v>1.0981893330822639</v>
      </c>
      <c r="P487" s="114">
        <f t="shared" si="228"/>
        <v>1.0743421224798313</v>
      </c>
      <c r="Q487" s="114">
        <f t="shared" si="228"/>
        <v>1.0265338734039056</v>
      </c>
      <c r="R487" s="114">
        <f t="shared" si="228"/>
        <v>1.0435520718335651</v>
      </c>
      <c r="S487" s="114">
        <f t="shared" si="228"/>
        <v>1.0788100821998092</v>
      </c>
      <c r="T487" s="114">
        <f t="shared" si="228"/>
        <v>0.99955886668931637</v>
      </c>
      <c r="U487" s="114">
        <f t="shared" si="228"/>
        <v>1.0522930788964098</v>
      </c>
      <c r="V487" s="114">
        <f t="shared" si="228"/>
        <v>1.0237270408433432</v>
      </c>
      <c r="W487" s="114">
        <f t="shared" si="228"/>
        <v>0.9975199207981531</v>
      </c>
      <c r="X487" s="114">
        <f t="shared" si="228"/>
        <v>1.0402085496796303</v>
      </c>
      <c r="Y487" s="114">
        <f t="shared" si="228"/>
        <v>1.0399785719093204</v>
      </c>
      <c r="Z487" s="114">
        <f t="shared" si="228"/>
        <v>0.99723306461899919</v>
      </c>
      <c r="AA487" s="114">
        <f t="shared" si="228"/>
        <v>1.0023375321822632</v>
      </c>
      <c r="AB487" s="114">
        <f t="shared" si="228"/>
        <v>0.98765736957097228</v>
      </c>
      <c r="AC487" s="114">
        <f t="shared" si="228"/>
        <v>1.0229997767445822</v>
      </c>
      <c r="AD487" s="114">
        <f t="shared" si="228"/>
        <v>1.0227411980545644</v>
      </c>
      <c r="AE487" s="114">
        <f t="shared" si="228"/>
        <v>0.99583214173048173</v>
      </c>
      <c r="AF487" s="114">
        <f t="shared" si="228"/>
        <v>0.99843969170527669</v>
      </c>
      <c r="AG487" s="114">
        <f t="shared" si="228"/>
        <v>1.0440613689303586</v>
      </c>
      <c r="AH487" s="114">
        <f t="shared" si="228"/>
        <v>1.0327192205414155</v>
      </c>
      <c r="AI487" s="114">
        <f t="shared" si="228"/>
        <v>1.0227639713481542</v>
      </c>
      <c r="AJ487" s="114">
        <f t="shared" si="228"/>
        <v>1.0014383035445893</v>
      </c>
      <c r="AK487" s="114">
        <f t="shared" si="228"/>
        <v>0.9866464164042813</v>
      </c>
      <c r="AL487" s="114">
        <f t="shared" si="228"/>
        <v>1.0018575392488172</v>
      </c>
      <c r="AM487" s="114">
        <f t="shared" si="228"/>
        <v>1.0184667253421573</v>
      </c>
      <c r="AN487" s="114">
        <f t="shared" si="228"/>
        <v>1.0330121838387842</v>
      </c>
      <c r="AO487" s="114">
        <f t="shared" si="228"/>
        <v>1.0528245893420147</v>
      </c>
      <c r="AP487" s="114">
        <f t="shared" si="228"/>
        <v>1.0358675124419485</v>
      </c>
      <c r="AQ487" s="114">
        <f t="shared" si="228"/>
        <v>1.0238301207866463</v>
      </c>
      <c r="AR487" s="114">
        <f t="shared" si="228"/>
        <v>1.0213304540045423</v>
      </c>
      <c r="AS487" s="114">
        <f t="shared" si="228"/>
        <v>1.0359018465555863</v>
      </c>
      <c r="AT487" s="114">
        <f t="shared" si="228"/>
        <v>1.0394296993850463</v>
      </c>
      <c r="AU487" s="114">
        <f t="shared" si="228"/>
        <v>1.0381283036745734</v>
      </c>
      <c r="AV487" s="114">
        <f t="shared" si="228"/>
        <v>1.0485878016587602</v>
      </c>
      <c r="AW487" s="114">
        <f t="shared" si="228"/>
        <v>1.116793148298846</v>
      </c>
      <c r="AX487" s="114">
        <f t="shared" si="228"/>
        <v>1.0562875501917981</v>
      </c>
      <c r="AY487" s="114">
        <f t="shared" si="228"/>
        <v>1.0697682706218121</v>
      </c>
      <c r="AZ487" s="114">
        <f t="shared" si="228"/>
        <v>1.0715858943857761</v>
      </c>
      <c r="BA487" s="114">
        <f t="shared" si="228"/>
        <v>1.0539817702726195</v>
      </c>
      <c r="BB487" s="114">
        <f t="shared" si="228"/>
        <v>1.0285925180615625</v>
      </c>
      <c r="BC487" s="114">
        <f t="shared" si="228"/>
        <v>1.0540382101708266</v>
      </c>
      <c r="BD487" s="114">
        <f t="shared" si="228"/>
        <v>1.04467458892635</v>
      </c>
      <c r="BE487" s="114">
        <f t="shared" si="228"/>
        <v>1.0430840489769426</v>
      </c>
      <c r="BF487" s="114">
        <f t="shared" si="228"/>
        <v>1.0480100436141384</v>
      </c>
      <c r="BG487" s="114">
        <f t="shared" si="228"/>
        <v>1.0468493864014277</v>
      </c>
      <c r="BH487" s="114">
        <f t="shared" si="228"/>
        <v>1.0310515473499295</v>
      </c>
      <c r="BI487" s="114">
        <f t="shared" si="223"/>
        <v>1.0132335778538226</v>
      </c>
      <c r="BJ487" s="114">
        <f t="shared" si="213"/>
        <v>1.0261297180425297</v>
      </c>
    </row>
    <row r="488" spans="1:62" ht="15">
      <c r="A488" s="282" t="s">
        <v>349</v>
      </c>
      <c r="B488" s="282" t="s">
        <v>594</v>
      </c>
      <c r="C488" s="282" t="s">
        <v>639</v>
      </c>
      <c r="D488" s="282" t="s">
        <v>641</v>
      </c>
      <c r="E488" s="114">
        <f t="shared" si="206"/>
        <v>1</v>
      </c>
      <c r="F488" s="114">
        <f t="shared" si="206"/>
        <v>1</v>
      </c>
      <c r="G488" s="114">
        <f t="shared" si="206"/>
        <v>1</v>
      </c>
      <c r="H488" s="114">
        <f t="shared" si="206"/>
        <v>1</v>
      </c>
      <c r="I488" s="114">
        <f t="shared" ref="I488:BH488" si="229">1+I219/100</f>
        <v>1</v>
      </c>
      <c r="J488" s="114">
        <f t="shared" si="229"/>
        <v>1</v>
      </c>
      <c r="K488" s="114">
        <f t="shared" si="229"/>
        <v>1</v>
      </c>
      <c r="L488" s="114">
        <f t="shared" si="229"/>
        <v>1</v>
      </c>
      <c r="M488" s="114">
        <f t="shared" si="229"/>
        <v>1</v>
      </c>
      <c r="N488" s="114">
        <f t="shared" si="229"/>
        <v>1</v>
      </c>
      <c r="O488" s="114">
        <f t="shared" si="229"/>
        <v>1</v>
      </c>
      <c r="P488" s="114">
        <f t="shared" si="229"/>
        <v>1</v>
      </c>
      <c r="Q488" s="114">
        <f t="shared" si="229"/>
        <v>1</v>
      </c>
      <c r="R488" s="114">
        <f t="shared" si="229"/>
        <v>1</v>
      </c>
      <c r="S488" s="114">
        <f t="shared" si="229"/>
        <v>1</v>
      </c>
      <c r="T488" s="114">
        <f t="shared" si="229"/>
        <v>1</v>
      </c>
      <c r="U488" s="114">
        <f t="shared" si="229"/>
        <v>1</v>
      </c>
      <c r="V488" s="114">
        <f t="shared" si="229"/>
        <v>1</v>
      </c>
      <c r="W488" s="114">
        <f t="shared" si="229"/>
        <v>1</v>
      </c>
      <c r="X488" s="114">
        <f t="shared" si="229"/>
        <v>1</v>
      </c>
      <c r="Y488" s="114">
        <f t="shared" si="229"/>
        <v>1</v>
      </c>
      <c r="Z488" s="114">
        <f t="shared" si="229"/>
        <v>1</v>
      </c>
      <c r="AA488" s="114">
        <f t="shared" si="229"/>
        <v>1</v>
      </c>
      <c r="AB488" s="114">
        <f t="shared" si="229"/>
        <v>1</v>
      </c>
      <c r="AC488" s="114">
        <f t="shared" si="229"/>
        <v>1</v>
      </c>
      <c r="AD488" s="114">
        <f t="shared" si="229"/>
        <v>1</v>
      </c>
      <c r="AE488" s="114">
        <f t="shared" si="229"/>
        <v>1</v>
      </c>
      <c r="AF488" s="114">
        <f t="shared" si="229"/>
        <v>1</v>
      </c>
      <c r="AG488" s="114">
        <f t="shared" si="229"/>
        <v>1</v>
      </c>
      <c r="AH488" s="114">
        <f t="shared" si="229"/>
        <v>1</v>
      </c>
      <c r="AI488" s="114">
        <f t="shared" si="229"/>
        <v>1</v>
      </c>
      <c r="AJ488" s="114">
        <f t="shared" si="229"/>
        <v>1</v>
      </c>
      <c r="AK488" s="114">
        <f t="shared" si="229"/>
        <v>1</v>
      </c>
      <c r="AL488" s="114">
        <f t="shared" si="229"/>
        <v>1</v>
      </c>
      <c r="AM488" s="114">
        <f t="shared" si="229"/>
        <v>1</v>
      </c>
      <c r="AN488" s="114">
        <f t="shared" si="229"/>
        <v>1</v>
      </c>
      <c r="AO488" s="114">
        <f t="shared" si="229"/>
        <v>1</v>
      </c>
      <c r="AP488" s="114">
        <f t="shared" si="229"/>
        <v>1</v>
      </c>
      <c r="AQ488" s="114">
        <f t="shared" si="229"/>
        <v>1</v>
      </c>
      <c r="AR488" s="114">
        <f t="shared" si="229"/>
        <v>1</v>
      </c>
      <c r="AS488" s="114">
        <f t="shared" si="229"/>
        <v>1</v>
      </c>
      <c r="AT488" s="114">
        <f t="shared" si="229"/>
        <v>1</v>
      </c>
      <c r="AU488" s="114">
        <f t="shared" si="229"/>
        <v>1</v>
      </c>
      <c r="AV488" s="114">
        <f t="shared" si="229"/>
        <v>1</v>
      </c>
      <c r="AW488" s="114">
        <f t="shared" si="229"/>
        <v>1</v>
      </c>
      <c r="AX488" s="114">
        <f t="shared" si="229"/>
        <v>1</v>
      </c>
      <c r="AY488" s="114">
        <f t="shared" si="229"/>
        <v>1</v>
      </c>
      <c r="AZ488" s="114">
        <f t="shared" si="229"/>
        <v>1</v>
      </c>
      <c r="BA488" s="114">
        <f t="shared" si="229"/>
        <v>1</v>
      </c>
      <c r="BB488" s="114">
        <f t="shared" si="229"/>
        <v>1</v>
      </c>
      <c r="BC488" s="114">
        <f t="shared" si="229"/>
        <v>1</v>
      </c>
      <c r="BD488" s="114">
        <f t="shared" si="229"/>
        <v>1</v>
      </c>
      <c r="BE488" s="114">
        <f t="shared" si="229"/>
        <v>0.47572457079564334</v>
      </c>
      <c r="BF488" s="114">
        <f t="shared" si="229"/>
        <v>1.2932350278101152</v>
      </c>
      <c r="BG488" s="114">
        <f t="shared" si="229"/>
        <v>1.0292058411682337</v>
      </c>
      <c r="BH488" s="114">
        <f t="shared" si="229"/>
        <v>0.99825072886297372</v>
      </c>
      <c r="BI488" s="114">
        <f t="shared" si="223"/>
        <v>0.86166277258566981</v>
      </c>
      <c r="BJ488" s="114">
        <f t="shared" si="213"/>
        <v>1</v>
      </c>
    </row>
    <row r="489" spans="1:62" ht="15">
      <c r="A489" s="282" t="s">
        <v>1278</v>
      </c>
      <c r="B489" s="282" t="s">
        <v>595</v>
      </c>
      <c r="C489" s="282" t="s">
        <v>639</v>
      </c>
      <c r="D489" s="282" t="s">
        <v>641</v>
      </c>
      <c r="E489" s="114">
        <f t="shared" si="206"/>
        <v>1</v>
      </c>
      <c r="F489" s="114">
        <f t="shared" si="206"/>
        <v>1.0145768150653867</v>
      </c>
      <c r="G489" s="114">
        <f t="shared" si="206"/>
        <v>1.0589453858325875</v>
      </c>
      <c r="H489" s="114">
        <f t="shared" si="206"/>
        <v>1.0630422430190516</v>
      </c>
      <c r="I489" s="114">
        <f t="shared" ref="I489:BH489" si="230">1+I220/100</f>
        <v>1.0537608953159054</v>
      </c>
      <c r="J489" s="114">
        <f t="shared" si="230"/>
        <v>1.0496902526168146</v>
      </c>
      <c r="K489" s="114">
        <f t="shared" si="230"/>
        <v>1.0163829334145305</v>
      </c>
      <c r="L489" s="114">
        <f t="shared" si="230"/>
        <v>0.99624712167117624</v>
      </c>
      <c r="M489" s="114">
        <f t="shared" si="230"/>
        <v>1.0305781294609138</v>
      </c>
      <c r="N489" s="114">
        <f t="shared" si="230"/>
        <v>1.0893240828173507</v>
      </c>
      <c r="O489" s="114">
        <f t="shared" si="230"/>
        <v>1.0981840996235257</v>
      </c>
      <c r="P489" s="114">
        <f t="shared" si="230"/>
        <v>1.0743881195808394</v>
      </c>
      <c r="Q489" s="114">
        <f t="shared" si="230"/>
        <v>1.0265554093277758</v>
      </c>
      <c r="R489" s="114">
        <f t="shared" si="230"/>
        <v>1.0435807448830037</v>
      </c>
      <c r="S489" s="114">
        <f t="shared" si="230"/>
        <v>1.0787681361577119</v>
      </c>
      <c r="T489" s="114">
        <f t="shared" si="230"/>
        <v>0.99957815707099806</v>
      </c>
      <c r="U489" s="114">
        <f t="shared" si="230"/>
        <v>1.0523613670031275</v>
      </c>
      <c r="V489" s="114">
        <f t="shared" si="230"/>
        <v>1.0236688364035205</v>
      </c>
      <c r="W489" s="114">
        <f t="shared" si="230"/>
        <v>0.99765322074377816</v>
      </c>
      <c r="X489" s="114">
        <f t="shared" si="230"/>
        <v>1.0402976085564923</v>
      </c>
      <c r="Y489" s="114">
        <f t="shared" si="230"/>
        <v>1.0399091390227411</v>
      </c>
      <c r="Z489" s="114">
        <f t="shared" si="230"/>
        <v>0.99717480227471655</v>
      </c>
      <c r="AA489" s="114">
        <f t="shared" si="230"/>
        <v>1.0023285433603255</v>
      </c>
      <c r="AB489" s="114">
        <f t="shared" si="230"/>
        <v>0.9876542762004642</v>
      </c>
      <c r="AC489" s="114">
        <f t="shared" si="230"/>
        <v>1.0230141078990449</v>
      </c>
      <c r="AD489" s="114">
        <f t="shared" si="230"/>
        <v>1.0227998072335207</v>
      </c>
      <c r="AE489" s="114">
        <f t="shared" si="230"/>
        <v>0.99583386816580666</v>
      </c>
      <c r="AF489" s="114">
        <f t="shared" si="230"/>
        <v>0.9984724024739452</v>
      </c>
      <c r="AG489" s="114">
        <f t="shared" si="230"/>
        <v>1.0440687990637523</v>
      </c>
      <c r="AH489" s="114">
        <f t="shared" si="230"/>
        <v>1.032778125721364</v>
      </c>
      <c r="AI489" s="114">
        <f t="shared" si="230"/>
        <v>1.0228017291556815</v>
      </c>
      <c r="AJ489" s="114">
        <f t="shared" si="230"/>
        <v>1.0014602040472405</v>
      </c>
      <c r="AK489" s="114">
        <f t="shared" si="230"/>
        <v>0.9867193900982244</v>
      </c>
      <c r="AL489" s="114">
        <f t="shared" si="230"/>
        <v>1.0019134978779818</v>
      </c>
      <c r="AM489" s="114">
        <f t="shared" si="230"/>
        <v>1.0184406220790783</v>
      </c>
      <c r="AN489" s="114">
        <f t="shared" si="230"/>
        <v>1.0329725186130054</v>
      </c>
      <c r="AO489" s="114">
        <f t="shared" si="230"/>
        <v>1.052821221787932</v>
      </c>
      <c r="AP489" s="114">
        <f t="shared" si="230"/>
        <v>1.0359445262933744</v>
      </c>
      <c r="AQ489" s="114">
        <f t="shared" si="230"/>
        <v>1.0238899551876075</v>
      </c>
      <c r="AR489" s="114">
        <f t="shared" si="230"/>
        <v>1.0213277072409668</v>
      </c>
      <c r="AS489" s="114">
        <f t="shared" si="230"/>
        <v>1.0358800593747344</v>
      </c>
      <c r="AT489" s="114">
        <f t="shared" si="230"/>
        <v>1.0393657841514237</v>
      </c>
      <c r="AU489" s="114">
        <f t="shared" si="230"/>
        <v>1.0381031625179673</v>
      </c>
      <c r="AV489" s="114">
        <f t="shared" si="230"/>
        <v>1.0484864921473351</v>
      </c>
      <c r="AW489" s="114">
        <f t="shared" si="230"/>
        <v>1.1166701916554069</v>
      </c>
      <c r="AX489" s="114">
        <f t="shared" si="230"/>
        <v>1.0563124124769396</v>
      </c>
      <c r="AY489" s="114">
        <f t="shared" si="230"/>
        <v>1.0697867270443469</v>
      </c>
      <c r="AZ489" s="114">
        <f t="shared" si="230"/>
        <v>1.0716112461003258</v>
      </c>
      <c r="BA489" s="114">
        <f t="shared" si="230"/>
        <v>1.0539213628851034</v>
      </c>
      <c r="BB489" s="114">
        <f t="shared" si="230"/>
        <v>1.0285630479777048</v>
      </c>
      <c r="BC489" s="114">
        <f t="shared" si="230"/>
        <v>1.0540421492855159</v>
      </c>
      <c r="BD489" s="114">
        <f t="shared" si="230"/>
        <v>1.0446991587597312</v>
      </c>
      <c r="BE489" s="114">
        <f t="shared" si="230"/>
        <v>1.0430614003705649</v>
      </c>
      <c r="BF489" s="114">
        <f t="shared" si="230"/>
        <v>1.0480188244279673</v>
      </c>
      <c r="BG489" s="114">
        <f t="shared" si="230"/>
        <v>1.0468480715660791</v>
      </c>
      <c r="BH489" s="114">
        <f t="shared" si="230"/>
        <v>1.0310648967665352</v>
      </c>
      <c r="BI489" s="114">
        <f t="shared" si="223"/>
        <v>1.0132571559480898</v>
      </c>
      <c r="BJ489" s="114">
        <f t="shared" si="213"/>
        <v>1.0261418552837402</v>
      </c>
    </row>
    <row r="490" spans="1:62" ht="15">
      <c r="A490" s="282" t="s">
        <v>350</v>
      </c>
      <c r="B490" s="282" t="s">
        <v>596</v>
      </c>
      <c r="C490" s="282" t="s">
        <v>639</v>
      </c>
      <c r="D490" s="282" t="s">
        <v>641</v>
      </c>
      <c r="E490" s="114">
        <f t="shared" si="206"/>
        <v>1</v>
      </c>
      <c r="F490" s="114">
        <f t="shared" si="206"/>
        <v>1</v>
      </c>
      <c r="G490" s="114">
        <f t="shared" si="206"/>
        <v>1</v>
      </c>
      <c r="H490" s="114">
        <f t="shared" si="206"/>
        <v>1</v>
      </c>
      <c r="I490" s="114">
        <f t="shared" ref="I490:BH490" si="231">1+I221/100</f>
        <v>1</v>
      </c>
      <c r="J490" s="114">
        <f t="shared" si="231"/>
        <v>1</v>
      </c>
      <c r="K490" s="114">
        <f t="shared" si="231"/>
        <v>1</v>
      </c>
      <c r="L490" s="114">
        <f t="shared" si="231"/>
        <v>1</v>
      </c>
      <c r="M490" s="114">
        <f t="shared" si="231"/>
        <v>1</v>
      </c>
      <c r="N490" s="114">
        <f t="shared" si="231"/>
        <v>1</v>
      </c>
      <c r="O490" s="114">
        <f t="shared" si="231"/>
        <v>1</v>
      </c>
      <c r="P490" s="114">
        <f t="shared" si="231"/>
        <v>1</v>
      </c>
      <c r="Q490" s="114">
        <f t="shared" si="231"/>
        <v>1</v>
      </c>
      <c r="R490" s="114">
        <f t="shared" si="231"/>
        <v>1</v>
      </c>
      <c r="S490" s="114">
        <f t="shared" si="231"/>
        <v>1</v>
      </c>
      <c r="T490" s="114">
        <f t="shared" si="231"/>
        <v>1</v>
      </c>
      <c r="U490" s="114">
        <f t="shared" si="231"/>
        <v>1</v>
      </c>
      <c r="V490" s="114">
        <f t="shared" si="231"/>
        <v>1</v>
      </c>
      <c r="W490" s="114">
        <f t="shared" si="231"/>
        <v>1</v>
      </c>
      <c r="X490" s="114">
        <f t="shared" si="231"/>
        <v>1</v>
      </c>
      <c r="Y490" s="114">
        <f t="shared" si="231"/>
        <v>1</v>
      </c>
      <c r="Z490" s="114">
        <f t="shared" si="231"/>
        <v>1</v>
      </c>
      <c r="AA490" s="114">
        <f t="shared" si="231"/>
        <v>1</v>
      </c>
      <c r="AB490" s="114">
        <f t="shared" si="231"/>
        <v>1</v>
      </c>
      <c r="AC490" s="114">
        <f t="shared" si="231"/>
        <v>1</v>
      </c>
      <c r="AD490" s="114">
        <f t="shared" si="231"/>
        <v>1</v>
      </c>
      <c r="AE490" s="114">
        <f t="shared" si="231"/>
        <v>1</v>
      </c>
      <c r="AF490" s="114">
        <f t="shared" si="231"/>
        <v>1</v>
      </c>
      <c r="AG490" s="114">
        <f t="shared" si="231"/>
        <v>1</v>
      </c>
      <c r="AH490" s="114">
        <f t="shared" si="231"/>
        <v>1</v>
      </c>
      <c r="AI490" s="114">
        <f t="shared" si="231"/>
        <v>1</v>
      </c>
      <c r="AJ490" s="114">
        <f t="shared" si="231"/>
        <v>1</v>
      </c>
      <c r="AK490" s="114">
        <f t="shared" si="231"/>
        <v>1</v>
      </c>
      <c r="AL490" s="114">
        <f t="shared" si="231"/>
        <v>1</v>
      </c>
      <c r="AM490" s="114">
        <f t="shared" si="231"/>
        <v>1</v>
      </c>
      <c r="AN490" s="114">
        <f t="shared" si="231"/>
        <v>1</v>
      </c>
      <c r="AO490" s="114">
        <f t="shared" si="231"/>
        <v>1</v>
      </c>
      <c r="AP490" s="114">
        <f t="shared" si="231"/>
        <v>1</v>
      </c>
      <c r="AQ490" s="114">
        <f t="shared" si="231"/>
        <v>1.0373797614294722</v>
      </c>
      <c r="AR490" s="114">
        <f t="shared" si="231"/>
        <v>1.0297196040000332</v>
      </c>
      <c r="AS490" s="114">
        <f t="shared" si="231"/>
        <v>1.0441188487254818</v>
      </c>
      <c r="AT490" s="114">
        <f t="shared" si="231"/>
        <v>1.0372297588725563</v>
      </c>
      <c r="AU490" s="114">
        <f t="shared" si="231"/>
        <v>1.04316642877687</v>
      </c>
      <c r="AV490" s="114">
        <f t="shared" si="231"/>
        <v>1.0453873249231751</v>
      </c>
      <c r="AW490" s="114">
        <f t="shared" si="231"/>
        <v>1.0823771502332864</v>
      </c>
      <c r="AX490" s="114">
        <f t="shared" si="231"/>
        <v>1.0544149915807206</v>
      </c>
      <c r="AY490" s="114">
        <f t="shared" si="231"/>
        <v>1.1008840778075164</v>
      </c>
      <c r="AZ490" s="114">
        <f t="shared" si="231"/>
        <v>1.0847113253103864</v>
      </c>
      <c r="BA490" s="114">
        <f t="shared" si="231"/>
        <v>1.0624758036180422</v>
      </c>
      <c r="BB490" s="114">
        <f t="shared" si="231"/>
        <v>1.0086354601820322</v>
      </c>
      <c r="BC490" s="114">
        <f t="shared" si="231"/>
        <v>1.0702571798220246</v>
      </c>
      <c r="BD490" s="114">
        <f t="shared" si="231"/>
        <v>1.0654269098046409</v>
      </c>
      <c r="BE490" s="114">
        <f t="shared" si="231"/>
        <v>1.0327129007931364</v>
      </c>
      <c r="BF490" s="114">
        <f t="shared" si="231"/>
        <v>1.0270374857904894</v>
      </c>
      <c r="BG490" s="114">
        <f t="shared" si="231"/>
        <v>1.0258463968811165</v>
      </c>
      <c r="BH490" s="114">
        <f t="shared" si="231"/>
        <v>1.0248662161434412</v>
      </c>
      <c r="BI490" s="114">
        <f t="shared" si="223"/>
        <v>1.0159544402700822</v>
      </c>
      <c r="BJ490" s="114">
        <f t="shared" si="213"/>
        <v>1.0195495958170748</v>
      </c>
    </row>
    <row r="491" spans="1:62" ht="15">
      <c r="A491" s="282" t="s">
        <v>351</v>
      </c>
      <c r="B491" s="282" t="s">
        <v>597</v>
      </c>
      <c r="C491" s="282" t="s">
        <v>639</v>
      </c>
      <c r="D491" s="282" t="s">
        <v>641</v>
      </c>
      <c r="E491" s="114">
        <f t="shared" si="206"/>
        <v>1</v>
      </c>
      <c r="F491" s="114">
        <f t="shared" si="206"/>
        <v>1</v>
      </c>
      <c r="G491" s="114">
        <f t="shared" si="206"/>
        <v>1</v>
      </c>
      <c r="H491" s="114">
        <f t="shared" si="206"/>
        <v>1</v>
      </c>
      <c r="I491" s="114">
        <f t="shared" ref="I491:BH491" si="232">1+I222/100</f>
        <v>1</v>
      </c>
      <c r="J491" s="114">
        <f t="shared" si="232"/>
        <v>1</v>
      </c>
      <c r="K491" s="114">
        <f t="shared" si="232"/>
        <v>1</v>
      </c>
      <c r="L491" s="114">
        <f t="shared" si="232"/>
        <v>1</v>
      </c>
      <c r="M491" s="114">
        <f t="shared" si="232"/>
        <v>1</v>
      </c>
      <c r="N491" s="114">
        <f t="shared" si="232"/>
        <v>1</v>
      </c>
      <c r="O491" s="114">
        <f t="shared" si="232"/>
        <v>1</v>
      </c>
      <c r="P491" s="114">
        <f t="shared" si="232"/>
        <v>1</v>
      </c>
      <c r="Q491" s="114">
        <f t="shared" si="232"/>
        <v>1</v>
      </c>
      <c r="R491" s="114">
        <f t="shared" si="232"/>
        <v>1</v>
      </c>
      <c r="S491" s="114">
        <f t="shared" si="232"/>
        <v>1</v>
      </c>
      <c r="T491" s="114">
        <f t="shared" si="232"/>
        <v>1</v>
      </c>
      <c r="U491" s="114">
        <f t="shared" si="232"/>
        <v>1</v>
      </c>
      <c r="V491" s="114">
        <f t="shared" si="232"/>
        <v>1</v>
      </c>
      <c r="W491" s="114">
        <f t="shared" si="232"/>
        <v>1</v>
      </c>
      <c r="X491" s="114">
        <f t="shared" si="232"/>
        <v>1</v>
      </c>
      <c r="Y491" s="114">
        <f t="shared" si="232"/>
        <v>1</v>
      </c>
      <c r="Z491" s="114">
        <f t="shared" si="232"/>
        <v>1</v>
      </c>
      <c r="AA491" s="114">
        <f t="shared" si="232"/>
        <v>1</v>
      </c>
      <c r="AB491" s="114">
        <f t="shared" si="232"/>
        <v>1</v>
      </c>
      <c r="AC491" s="114">
        <f t="shared" si="232"/>
        <v>1</v>
      </c>
      <c r="AD491" s="114">
        <f t="shared" si="232"/>
        <v>1</v>
      </c>
      <c r="AE491" s="114">
        <f t="shared" si="232"/>
        <v>1</v>
      </c>
      <c r="AF491" s="114">
        <f t="shared" si="232"/>
        <v>1</v>
      </c>
      <c r="AG491" s="114">
        <f t="shared" si="232"/>
        <v>1</v>
      </c>
      <c r="AH491" s="114">
        <f t="shared" si="232"/>
        <v>1</v>
      </c>
      <c r="AI491" s="114">
        <f t="shared" si="232"/>
        <v>1</v>
      </c>
      <c r="AJ491" s="114">
        <f t="shared" si="232"/>
        <v>1</v>
      </c>
      <c r="AK491" s="114">
        <f t="shared" si="232"/>
        <v>1</v>
      </c>
      <c r="AL491" s="114">
        <f t="shared" si="232"/>
        <v>1</v>
      </c>
      <c r="AM491" s="114">
        <f t="shared" si="232"/>
        <v>1</v>
      </c>
      <c r="AN491" s="114">
        <f t="shared" si="232"/>
        <v>1</v>
      </c>
      <c r="AO491" s="114">
        <f t="shared" si="232"/>
        <v>1</v>
      </c>
      <c r="AP491" s="114">
        <f t="shared" si="232"/>
        <v>1</v>
      </c>
      <c r="AQ491" s="114">
        <f t="shared" si="232"/>
        <v>1</v>
      </c>
      <c r="AR491" s="114">
        <f t="shared" si="232"/>
        <v>1</v>
      </c>
      <c r="AS491" s="114">
        <f t="shared" si="232"/>
        <v>1</v>
      </c>
      <c r="AT491" s="114">
        <f t="shared" si="232"/>
        <v>1</v>
      </c>
      <c r="AU491" s="114">
        <f t="shared" si="232"/>
        <v>1.0237687747422808</v>
      </c>
      <c r="AV491" s="114">
        <f t="shared" si="232"/>
        <v>1.0657347269933455</v>
      </c>
      <c r="AW491" s="114">
        <f t="shared" si="232"/>
        <v>1.0383222708464512</v>
      </c>
      <c r="AX491" s="114">
        <f t="shared" si="232"/>
        <v>1.0709377044675625</v>
      </c>
      <c r="AY491" s="114">
        <f t="shared" si="232"/>
        <v>1.0911564654590207</v>
      </c>
      <c r="AZ491" s="114">
        <f t="shared" si="232"/>
        <v>1.0325360491236708</v>
      </c>
      <c r="BA491" s="114">
        <f t="shared" si="232"/>
        <v>1.0818617181896395</v>
      </c>
      <c r="BB491" s="114">
        <f t="shared" si="232"/>
        <v>1.0242628134399852</v>
      </c>
      <c r="BC491" s="114">
        <f t="shared" si="232"/>
        <v>1.0667198531992175</v>
      </c>
      <c r="BD491" s="114">
        <f t="shared" si="232"/>
        <v>1.043982016882657</v>
      </c>
      <c r="BE491" s="114">
        <f t="shared" si="232"/>
        <v>1.031419758486855</v>
      </c>
      <c r="BF491" s="114">
        <f t="shared" si="232"/>
        <v>1.0481479438698751</v>
      </c>
      <c r="BG491" s="114">
        <f t="shared" si="232"/>
        <v>1.0654993310203444</v>
      </c>
      <c r="BH491" s="114">
        <f t="shared" si="232"/>
        <v>1.0381998853521304</v>
      </c>
      <c r="BI491" s="114">
        <f t="shared" si="223"/>
        <v>1.041792092680182</v>
      </c>
      <c r="BJ491" s="114">
        <f t="shared" si="213"/>
        <v>1.0387496022120715</v>
      </c>
    </row>
    <row r="492" spans="1:62" ht="15">
      <c r="A492" s="282" t="s">
        <v>352</v>
      </c>
      <c r="B492" s="282" t="s">
        <v>598</v>
      </c>
      <c r="C492" s="282" t="s">
        <v>639</v>
      </c>
      <c r="D492" s="282" t="s">
        <v>641</v>
      </c>
      <c r="E492" s="114">
        <f t="shared" si="206"/>
        <v>1</v>
      </c>
      <c r="F492" s="114">
        <f t="shared" si="206"/>
        <v>1</v>
      </c>
      <c r="G492" s="114">
        <f t="shared" si="206"/>
        <v>1</v>
      </c>
      <c r="H492" s="114">
        <f t="shared" si="206"/>
        <v>1</v>
      </c>
      <c r="I492" s="114">
        <f t="shared" ref="I492:BH492" si="233">1+I223/100</f>
        <v>1</v>
      </c>
      <c r="J492" s="114">
        <f t="shared" si="233"/>
        <v>1</v>
      </c>
      <c r="K492" s="114">
        <f t="shared" si="233"/>
        <v>1</v>
      </c>
      <c r="L492" s="114">
        <f t="shared" si="233"/>
        <v>1</v>
      </c>
      <c r="M492" s="114">
        <f t="shared" si="233"/>
        <v>1</v>
      </c>
      <c r="N492" s="114">
        <f t="shared" si="233"/>
        <v>1</v>
      </c>
      <c r="O492" s="114">
        <f t="shared" si="233"/>
        <v>1</v>
      </c>
      <c r="P492" s="114">
        <f t="shared" si="233"/>
        <v>1</v>
      </c>
      <c r="Q492" s="114">
        <f t="shared" si="233"/>
        <v>1</v>
      </c>
      <c r="R492" s="114">
        <f t="shared" si="233"/>
        <v>1</v>
      </c>
      <c r="S492" s="114">
        <f t="shared" si="233"/>
        <v>1</v>
      </c>
      <c r="T492" s="114">
        <f t="shared" si="233"/>
        <v>1</v>
      </c>
      <c r="U492" s="114">
        <f t="shared" si="233"/>
        <v>0.96427905150512483</v>
      </c>
      <c r="V492" s="114">
        <f t="shared" si="233"/>
        <v>1.1009125098286308</v>
      </c>
      <c r="W492" s="114">
        <f t="shared" si="233"/>
        <v>1.0761349751517317</v>
      </c>
      <c r="X492" s="114">
        <f t="shared" si="233"/>
        <v>0.93973326420864067</v>
      </c>
      <c r="Y492" s="114">
        <f t="shared" si="233"/>
        <v>0.94798009835867736</v>
      </c>
      <c r="Z492" s="114">
        <f t="shared" si="233"/>
        <v>1.0025488389394881</v>
      </c>
      <c r="AA492" s="114">
        <f t="shared" si="233"/>
        <v>0.97982783965002995</v>
      </c>
      <c r="AB492" s="114">
        <f t="shared" si="233"/>
        <v>0.96957582031722012</v>
      </c>
      <c r="AC492" s="114">
        <f t="shared" si="233"/>
        <v>0.96095671434790031</v>
      </c>
      <c r="AD492" s="114">
        <f t="shared" si="233"/>
        <v>0.98142057917213987</v>
      </c>
      <c r="AE492" s="114">
        <f t="shared" si="233"/>
        <v>0.96454551062989791</v>
      </c>
      <c r="AF492" s="114">
        <f t="shared" si="233"/>
        <v>0.85836554813740917</v>
      </c>
      <c r="AG492" s="114">
        <f t="shared" si="233"/>
        <v>1.087723865017924</v>
      </c>
      <c r="AH492" s="114">
        <f t="shared" si="233"/>
        <v>1.1101851246317254</v>
      </c>
      <c r="AI492" s="114">
        <f t="shared" si="233"/>
        <v>0.99511362740659326</v>
      </c>
      <c r="AJ492" s="114">
        <f t="shared" si="233"/>
        <v>1.0278210988009955</v>
      </c>
      <c r="AK492" s="114">
        <f t="shared" si="233"/>
        <v>0.99798571840488881</v>
      </c>
      <c r="AL492" s="114">
        <f t="shared" si="233"/>
        <v>0.92745378653979293</v>
      </c>
      <c r="AM492" s="114">
        <f t="shared" si="233"/>
        <v>1.0324717490502033</v>
      </c>
      <c r="AN492" s="114">
        <f t="shared" si="233"/>
        <v>1.0109648846857464</v>
      </c>
      <c r="AO492" s="114">
        <f t="shared" si="233"/>
        <v>1.0127437727356803</v>
      </c>
      <c r="AP492" s="114">
        <f t="shared" si="233"/>
        <v>1.0573649183561757</v>
      </c>
      <c r="AQ492" s="114">
        <f t="shared" si="233"/>
        <v>1.015642012579961</v>
      </c>
      <c r="AR492" s="114">
        <f t="shared" si="233"/>
        <v>0.99128942372658169</v>
      </c>
      <c r="AS492" s="114">
        <f t="shared" si="233"/>
        <v>0.99931312782259807</v>
      </c>
      <c r="AT492" s="114">
        <f t="shared" si="233"/>
        <v>1.0455307741534796</v>
      </c>
      <c r="AU492" s="114">
        <f t="shared" si="233"/>
        <v>1.0429994441060799</v>
      </c>
      <c r="AV492" s="114">
        <f t="shared" si="233"/>
        <v>1.0601015454293734</v>
      </c>
      <c r="AW492" s="114">
        <f t="shared" si="233"/>
        <v>1.0925603195892108</v>
      </c>
      <c r="AX492" s="114">
        <f t="shared" si="233"/>
        <v>1.0457071492130967</v>
      </c>
      <c r="AY492" s="114">
        <f t="shared" si="233"/>
        <v>1.038421374197207</v>
      </c>
      <c r="AZ492" s="114">
        <f t="shared" si="233"/>
        <v>1.0511148780805843</v>
      </c>
      <c r="BA492" s="114">
        <f t="shared" si="233"/>
        <v>1.0414340652524501</v>
      </c>
      <c r="BB492" s="114">
        <f t="shared" si="233"/>
        <v>1.0301369863013699</v>
      </c>
      <c r="BC492" s="114">
        <f t="shared" si="233"/>
        <v>1.0516882516188715</v>
      </c>
      <c r="BD492" s="114">
        <f t="shared" si="233"/>
        <v>1.0584936778449698</v>
      </c>
      <c r="BE492" s="114">
        <f t="shared" si="233"/>
        <v>1.0269035005713099</v>
      </c>
      <c r="BF492" s="114">
        <f t="shared" si="233"/>
        <v>1.0293344123002226</v>
      </c>
      <c r="BG492" s="114">
        <f t="shared" si="233"/>
        <v>1.0025550314465408</v>
      </c>
      <c r="BH492" s="114">
        <f t="shared" si="233"/>
        <v>0.97402470103901195</v>
      </c>
      <c r="BI492" s="114">
        <f t="shared" si="223"/>
        <v>0.9485760289825903</v>
      </c>
      <c r="BJ492" s="114">
        <f t="shared" si="213"/>
        <v>1.0009548058561426</v>
      </c>
    </row>
    <row r="493" spans="1:62" ht="15">
      <c r="A493" s="282" t="s">
        <v>353</v>
      </c>
      <c r="B493" s="282" t="s">
        <v>599</v>
      </c>
      <c r="C493" s="282" t="s">
        <v>639</v>
      </c>
      <c r="D493" s="282" t="s">
        <v>641</v>
      </c>
      <c r="E493" s="114">
        <f t="shared" si="206"/>
        <v>1</v>
      </c>
      <c r="F493" s="114">
        <f t="shared" si="206"/>
        <v>1</v>
      </c>
      <c r="G493" s="114">
        <f t="shared" si="206"/>
        <v>1</v>
      </c>
      <c r="H493" s="114">
        <f t="shared" si="206"/>
        <v>1</v>
      </c>
      <c r="I493" s="114">
        <f t="shared" ref="I493:BH493" si="234">1+I224/100</f>
        <v>1</v>
      </c>
      <c r="J493" s="114">
        <f t="shared" si="234"/>
        <v>1</v>
      </c>
      <c r="K493" s="114">
        <f t="shared" si="234"/>
        <v>1</v>
      </c>
      <c r="L493" s="114">
        <f t="shared" si="234"/>
        <v>1</v>
      </c>
      <c r="M493" s="114">
        <f t="shared" si="234"/>
        <v>1</v>
      </c>
      <c r="N493" s="114">
        <f t="shared" si="234"/>
        <v>1</v>
      </c>
      <c r="O493" s="114">
        <f t="shared" si="234"/>
        <v>1</v>
      </c>
      <c r="P493" s="114">
        <f t="shared" si="234"/>
        <v>1</v>
      </c>
      <c r="Q493" s="114">
        <f t="shared" si="234"/>
        <v>1</v>
      </c>
      <c r="R493" s="114">
        <f t="shared" si="234"/>
        <v>1</v>
      </c>
      <c r="S493" s="114">
        <f t="shared" si="234"/>
        <v>1</v>
      </c>
      <c r="T493" s="114">
        <f t="shared" si="234"/>
        <v>1</v>
      </c>
      <c r="U493" s="114">
        <f t="shared" si="234"/>
        <v>1</v>
      </c>
      <c r="V493" s="114">
        <f t="shared" si="234"/>
        <v>1</v>
      </c>
      <c r="W493" s="114">
        <f t="shared" si="234"/>
        <v>1</v>
      </c>
      <c r="X493" s="114">
        <f t="shared" si="234"/>
        <v>1</v>
      </c>
      <c r="Y493" s="114">
        <f t="shared" si="234"/>
        <v>1</v>
      </c>
      <c r="Z493" s="114">
        <f t="shared" si="234"/>
        <v>1</v>
      </c>
      <c r="AA493" s="114">
        <f t="shared" si="234"/>
        <v>1</v>
      </c>
      <c r="AB493" s="114">
        <f t="shared" si="234"/>
        <v>1</v>
      </c>
      <c r="AC493" s="114">
        <f t="shared" si="234"/>
        <v>1</v>
      </c>
      <c r="AD493" s="114">
        <f t="shared" si="234"/>
        <v>1</v>
      </c>
      <c r="AE493" s="114">
        <f t="shared" si="234"/>
        <v>1</v>
      </c>
      <c r="AF493" s="114">
        <f t="shared" si="234"/>
        <v>1</v>
      </c>
      <c r="AG493" s="114">
        <f t="shared" si="234"/>
        <v>1</v>
      </c>
      <c r="AH493" s="114">
        <f t="shared" si="234"/>
        <v>1</v>
      </c>
      <c r="AI493" s="114">
        <f t="shared" si="234"/>
        <v>1</v>
      </c>
      <c r="AJ493" s="114">
        <f t="shared" si="234"/>
        <v>1</v>
      </c>
      <c r="AK493" s="114">
        <f t="shared" si="234"/>
        <v>1</v>
      </c>
      <c r="AL493" s="114">
        <f t="shared" si="234"/>
        <v>1.019013270588512</v>
      </c>
      <c r="AM493" s="114">
        <f t="shared" si="234"/>
        <v>1.0620553047659991</v>
      </c>
      <c r="AN493" s="114">
        <f t="shared" si="234"/>
        <v>1.0584349534762412</v>
      </c>
      <c r="AO493" s="114">
        <f t="shared" si="234"/>
        <v>1.0675714722262937</v>
      </c>
      <c r="AP493" s="114">
        <f t="shared" si="234"/>
        <v>1.0606754300981247</v>
      </c>
      <c r="AQ493" s="114">
        <f t="shared" si="234"/>
        <v>1.0401181370408832</v>
      </c>
      <c r="AR493" s="114">
        <f t="shared" si="234"/>
        <v>0.99794930560995099</v>
      </c>
      <c r="AS493" s="114">
        <f t="shared" si="234"/>
        <v>1.0121017337643214</v>
      </c>
      <c r="AT493" s="114">
        <f t="shared" si="234"/>
        <v>1.0331646819474447</v>
      </c>
      <c r="AU493" s="114">
        <f t="shared" si="234"/>
        <v>1.0452279223753391</v>
      </c>
      <c r="AV493" s="114">
        <f t="shared" si="234"/>
        <v>1.0541871593439722</v>
      </c>
      <c r="AW493" s="114">
        <f t="shared" si="234"/>
        <v>1.0525883640265707</v>
      </c>
      <c r="AX493" s="114">
        <f t="shared" si="234"/>
        <v>1.0675096083398836</v>
      </c>
      <c r="AY493" s="114">
        <f t="shared" si="234"/>
        <v>1.0845288774773587</v>
      </c>
      <c r="AZ493" s="114">
        <f t="shared" si="234"/>
        <v>1.107995770486887</v>
      </c>
      <c r="BA493" s="114">
        <f t="shared" si="234"/>
        <v>1.0562977902491171</v>
      </c>
      <c r="BB493" s="114">
        <f t="shared" si="234"/>
        <v>0.94577457686670396</v>
      </c>
      <c r="BC493" s="114">
        <f t="shared" si="234"/>
        <v>1.0504171666503819</v>
      </c>
      <c r="BD493" s="114">
        <f t="shared" si="234"/>
        <v>1.0281909951757757</v>
      </c>
      <c r="BE493" s="114">
        <f t="shared" si="234"/>
        <v>1.0165714868719411</v>
      </c>
      <c r="BF493" s="114">
        <f t="shared" si="234"/>
        <v>1.0149064643782009</v>
      </c>
      <c r="BG493" s="114">
        <f t="shared" si="234"/>
        <v>1.0275033501688633</v>
      </c>
      <c r="BH493" s="114">
        <f t="shared" si="234"/>
        <v>1.0385010060440025</v>
      </c>
      <c r="BI493" s="114">
        <f t="shared" si="223"/>
        <v>1.0332469529596402</v>
      </c>
      <c r="BJ493" s="114">
        <f t="shared" si="213"/>
        <v>1.0340016631107987</v>
      </c>
    </row>
    <row r="494" spans="1:62" ht="15">
      <c r="A494" s="282" t="s">
        <v>354</v>
      </c>
      <c r="B494" s="282" t="s">
        <v>600</v>
      </c>
      <c r="C494" s="282" t="s">
        <v>639</v>
      </c>
      <c r="D494" s="282" t="s">
        <v>641</v>
      </c>
      <c r="E494" s="114">
        <f t="shared" si="206"/>
        <v>1</v>
      </c>
      <c r="F494" s="114">
        <f t="shared" si="206"/>
        <v>1</v>
      </c>
      <c r="G494" s="114">
        <f t="shared" si="206"/>
        <v>1</v>
      </c>
      <c r="H494" s="114">
        <f t="shared" si="206"/>
        <v>1</v>
      </c>
      <c r="I494" s="114">
        <f t="shared" ref="I494:BH494" si="235">1+I225/100</f>
        <v>1</v>
      </c>
      <c r="J494" s="114">
        <f t="shared" si="235"/>
        <v>1</v>
      </c>
      <c r="K494" s="114">
        <f t="shared" si="235"/>
        <v>1</v>
      </c>
      <c r="L494" s="114">
        <f t="shared" si="235"/>
        <v>1</v>
      </c>
      <c r="M494" s="114">
        <f t="shared" si="235"/>
        <v>1</v>
      </c>
      <c r="N494" s="114">
        <f t="shared" si="235"/>
        <v>1</v>
      </c>
      <c r="O494" s="114">
        <f t="shared" si="235"/>
        <v>1</v>
      </c>
      <c r="P494" s="114">
        <f t="shared" si="235"/>
        <v>1</v>
      </c>
      <c r="Q494" s="114">
        <f t="shared" si="235"/>
        <v>1</v>
      </c>
      <c r="R494" s="114">
        <f t="shared" si="235"/>
        <v>1</v>
      </c>
      <c r="S494" s="114">
        <f t="shared" si="235"/>
        <v>1</v>
      </c>
      <c r="T494" s="114">
        <f t="shared" si="235"/>
        <v>1</v>
      </c>
      <c r="U494" s="114">
        <f t="shared" si="235"/>
        <v>1</v>
      </c>
      <c r="V494" s="114">
        <f t="shared" si="235"/>
        <v>1</v>
      </c>
      <c r="W494" s="114">
        <f t="shared" si="235"/>
        <v>1</v>
      </c>
      <c r="X494" s="114">
        <f t="shared" si="235"/>
        <v>1</v>
      </c>
      <c r="Y494" s="114">
        <f t="shared" si="235"/>
        <v>1</v>
      </c>
      <c r="Z494" s="114">
        <f t="shared" si="235"/>
        <v>1</v>
      </c>
      <c r="AA494" s="114">
        <f t="shared" si="235"/>
        <v>1</v>
      </c>
      <c r="AB494" s="114">
        <f t="shared" si="235"/>
        <v>1</v>
      </c>
      <c r="AC494" s="114">
        <f t="shared" si="235"/>
        <v>1</v>
      </c>
      <c r="AD494" s="114">
        <f t="shared" si="235"/>
        <v>1</v>
      </c>
      <c r="AE494" s="114">
        <f t="shared" si="235"/>
        <v>1</v>
      </c>
      <c r="AF494" s="114">
        <f t="shared" si="235"/>
        <v>1</v>
      </c>
      <c r="AG494" s="114">
        <f t="shared" si="235"/>
        <v>1</v>
      </c>
      <c r="AH494" s="114">
        <f t="shared" si="235"/>
        <v>1</v>
      </c>
      <c r="AI494" s="114">
        <f t="shared" si="235"/>
        <v>1</v>
      </c>
      <c r="AJ494" s="114">
        <f t="shared" si="235"/>
        <v>1</v>
      </c>
      <c r="AK494" s="114">
        <f t="shared" si="235"/>
        <v>1</v>
      </c>
      <c r="AL494" s="114">
        <f t="shared" si="235"/>
        <v>1</v>
      </c>
      <c r="AM494" s="114">
        <f t="shared" si="235"/>
        <v>1</v>
      </c>
      <c r="AN494" s="114">
        <f t="shared" si="235"/>
        <v>1</v>
      </c>
      <c r="AO494" s="114">
        <f t="shared" si="235"/>
        <v>1.0351628080436932</v>
      </c>
      <c r="AP494" s="114">
        <f t="shared" si="235"/>
        <v>1.0511438040293761</v>
      </c>
      <c r="AQ494" s="114">
        <f t="shared" si="235"/>
        <v>1.0328563152231092</v>
      </c>
      <c r="AR494" s="114">
        <f t="shared" si="235"/>
        <v>1.052743537811818</v>
      </c>
      <c r="AS494" s="114">
        <f t="shared" si="235"/>
        <v>1.0415543396003217</v>
      </c>
      <c r="AT494" s="114">
        <f t="shared" si="235"/>
        <v>1.0294936553329774</v>
      </c>
      <c r="AU494" s="114">
        <f t="shared" si="235"/>
        <v>1.038363052772213</v>
      </c>
      <c r="AV494" s="114">
        <f t="shared" si="235"/>
        <v>1.0284208300866911</v>
      </c>
      <c r="AW494" s="114">
        <f t="shared" si="235"/>
        <v>1.0435179553862588</v>
      </c>
      <c r="AX494" s="114">
        <f t="shared" si="235"/>
        <v>1.040030073641232</v>
      </c>
      <c r="AY494" s="114">
        <f t="shared" si="235"/>
        <v>1.0565599921104287</v>
      </c>
      <c r="AZ494" s="114">
        <f t="shared" si="235"/>
        <v>1.0694164566907809</v>
      </c>
      <c r="BA494" s="114">
        <f t="shared" si="235"/>
        <v>1.0330013029911653</v>
      </c>
      <c r="BB494" s="114">
        <f t="shared" si="235"/>
        <v>0.92202723424369692</v>
      </c>
      <c r="BC494" s="114">
        <f t="shared" si="235"/>
        <v>1.0123775590870558</v>
      </c>
      <c r="BD494" s="114">
        <f t="shared" si="235"/>
        <v>1.006493669277035</v>
      </c>
      <c r="BE494" s="114">
        <f t="shared" si="235"/>
        <v>0.97330417947674386</v>
      </c>
      <c r="BF494" s="114">
        <f t="shared" si="235"/>
        <v>0.98867945018892367</v>
      </c>
      <c r="BG494" s="114">
        <f t="shared" si="235"/>
        <v>1.0297919603766426</v>
      </c>
      <c r="BH494" s="114">
        <f t="shared" si="235"/>
        <v>1.0225890239760227</v>
      </c>
      <c r="BI494" s="114">
        <f t="shared" si="223"/>
        <v>1.031483554899604</v>
      </c>
      <c r="BJ494" s="114">
        <f t="shared" si="213"/>
        <v>1.0500080822229401</v>
      </c>
    </row>
    <row r="495" spans="1:62" ht="15">
      <c r="A495" s="282" t="s">
        <v>355</v>
      </c>
      <c r="B495" s="282" t="s">
        <v>601</v>
      </c>
      <c r="C495" s="282" t="s">
        <v>639</v>
      </c>
      <c r="D495" s="282" t="s">
        <v>641</v>
      </c>
      <c r="E495" s="114">
        <f t="shared" si="206"/>
        <v>1</v>
      </c>
      <c r="F495" s="114">
        <f t="shared" si="206"/>
        <v>1.056815373442638</v>
      </c>
      <c r="G495" s="114">
        <f t="shared" si="206"/>
        <v>1.0425877299399151</v>
      </c>
      <c r="H495" s="114">
        <f t="shared" si="206"/>
        <v>1.0532789781057985</v>
      </c>
      <c r="I495" s="114">
        <f t="shared" ref="I495:BH495" si="236">1+I226/100</f>
        <v>1.0682145671417409</v>
      </c>
      <c r="J495" s="114">
        <f t="shared" si="236"/>
        <v>1.0382145314801152</v>
      </c>
      <c r="K495" s="114">
        <f t="shared" si="236"/>
        <v>1.0209083647876747</v>
      </c>
      <c r="L495" s="114">
        <f t="shared" si="236"/>
        <v>1.0336549793942826</v>
      </c>
      <c r="M495" s="114">
        <f t="shared" si="236"/>
        <v>1.03638252334236</v>
      </c>
      <c r="N495" s="114">
        <f t="shared" si="236"/>
        <v>1.0500964955577043</v>
      </c>
      <c r="O495" s="114">
        <f t="shared" si="236"/>
        <v>1.0604200875163579</v>
      </c>
      <c r="P495" s="114">
        <f t="shared" si="236"/>
        <v>1.0094464624237423</v>
      </c>
      <c r="Q495" s="114">
        <f t="shared" si="236"/>
        <v>1.022887387961843</v>
      </c>
      <c r="R495" s="114">
        <f t="shared" si="236"/>
        <v>1.0396798113110084</v>
      </c>
      <c r="S495" s="114">
        <f t="shared" si="236"/>
        <v>1.0319819562991817</v>
      </c>
      <c r="T495" s="114">
        <f t="shared" si="236"/>
        <v>1.0255286267556749</v>
      </c>
      <c r="U495" s="114">
        <f t="shared" si="236"/>
        <v>1.010581048604984</v>
      </c>
      <c r="V495" s="114">
        <f t="shared" si="236"/>
        <v>0.98403741417687807</v>
      </c>
      <c r="W495" s="114">
        <f t="shared" si="236"/>
        <v>1.0175154804323885</v>
      </c>
      <c r="X495" s="114">
        <f t="shared" si="236"/>
        <v>1.0384000351457658</v>
      </c>
      <c r="Y495" s="114">
        <f t="shared" si="236"/>
        <v>1.0169997141885594</v>
      </c>
      <c r="Z495" s="114">
        <f t="shared" si="236"/>
        <v>1.0045483044604693</v>
      </c>
      <c r="AA495" s="114">
        <f t="shared" si="236"/>
        <v>1.0124866467556859</v>
      </c>
      <c r="AB495" s="114">
        <f t="shared" si="236"/>
        <v>1.019006386904707</v>
      </c>
      <c r="AC495" s="114">
        <f t="shared" si="236"/>
        <v>1.0422953524448966</v>
      </c>
      <c r="AD495" s="114">
        <f t="shared" si="236"/>
        <v>1.0216037374180449</v>
      </c>
      <c r="AE495" s="114">
        <f t="shared" si="236"/>
        <v>1.0269132319225005</v>
      </c>
      <c r="AF495" s="114">
        <f t="shared" si="236"/>
        <v>1.0335384296834795</v>
      </c>
      <c r="AG495" s="114">
        <f t="shared" si="236"/>
        <v>1.0255903870401031</v>
      </c>
      <c r="AH495" s="114">
        <f t="shared" si="236"/>
        <v>1.0265480691078193</v>
      </c>
      <c r="AI495" s="114">
        <f t="shared" si="236"/>
        <v>1.0075467475064541</v>
      </c>
      <c r="AJ495" s="114">
        <f t="shared" si="236"/>
        <v>0.98854025138766355</v>
      </c>
      <c r="AK495" s="114">
        <f t="shared" si="236"/>
        <v>0.98841407261164516</v>
      </c>
      <c r="AL495" s="114">
        <f t="shared" si="236"/>
        <v>0.9793438361783191</v>
      </c>
      <c r="AM495" s="114">
        <f t="shared" si="236"/>
        <v>1.0408760198683242</v>
      </c>
      <c r="AN495" s="114">
        <f t="shared" si="236"/>
        <v>1.0402430654077801</v>
      </c>
      <c r="AO495" s="114">
        <f t="shared" si="236"/>
        <v>1.0151786123912998</v>
      </c>
      <c r="AP495" s="114">
        <f t="shared" si="236"/>
        <v>1.029004828591771</v>
      </c>
      <c r="AQ495" s="114">
        <f t="shared" si="236"/>
        <v>1.042267916931841</v>
      </c>
      <c r="AR495" s="114">
        <f t="shared" si="236"/>
        <v>1.0453015275187818</v>
      </c>
      <c r="AS495" s="114">
        <f t="shared" si="236"/>
        <v>1.0473528713324107</v>
      </c>
      <c r="AT495" s="114">
        <f t="shared" si="236"/>
        <v>1.0156341027920739</v>
      </c>
      <c r="AU495" s="114">
        <f t="shared" si="236"/>
        <v>1.0207357721266492</v>
      </c>
      <c r="AV495" s="114">
        <f t="shared" si="236"/>
        <v>1.0238574023559717</v>
      </c>
      <c r="AW495" s="114">
        <f t="shared" si="236"/>
        <v>1.0432052981005691</v>
      </c>
      <c r="AX495" s="114">
        <f t="shared" si="236"/>
        <v>1.0281832961775641</v>
      </c>
      <c r="AY495" s="114">
        <f t="shared" si="236"/>
        <v>1.0468812715248721</v>
      </c>
      <c r="AZ495" s="114">
        <f t="shared" si="236"/>
        <v>1.0340494889523524</v>
      </c>
      <c r="BA495" s="114">
        <f t="shared" si="236"/>
        <v>0.99442952372300075</v>
      </c>
      <c r="BB495" s="114">
        <f t="shared" si="236"/>
        <v>0.94815340969920625</v>
      </c>
      <c r="BC495" s="114">
        <f t="shared" si="236"/>
        <v>1.0598892654713985</v>
      </c>
      <c r="BD495" s="114">
        <f t="shared" si="236"/>
        <v>1.0266440795069538</v>
      </c>
      <c r="BE495" s="114">
        <f t="shared" si="236"/>
        <v>0.99713679384555964</v>
      </c>
      <c r="BF495" s="114">
        <f t="shared" si="236"/>
        <v>1.0124120491730944</v>
      </c>
      <c r="BG495" s="114">
        <f t="shared" si="236"/>
        <v>1.0260432656462435</v>
      </c>
      <c r="BH495" s="114">
        <f t="shared" si="236"/>
        <v>1.0452196934683704</v>
      </c>
      <c r="BI495" s="114">
        <f t="shared" si="223"/>
        <v>1.0323494192235783</v>
      </c>
      <c r="BJ495" s="114">
        <f t="shared" si="213"/>
        <v>1.0228811587026492</v>
      </c>
    </row>
    <row r="496" spans="1:62" ht="15">
      <c r="A496" s="282" t="s">
        <v>356</v>
      </c>
      <c r="B496" s="282" t="s">
        <v>602</v>
      </c>
      <c r="C496" s="282" t="s">
        <v>639</v>
      </c>
      <c r="D496" s="282" t="s">
        <v>641</v>
      </c>
      <c r="E496" s="114">
        <f t="shared" si="206"/>
        <v>1</v>
      </c>
      <c r="F496" s="114">
        <f t="shared" si="206"/>
        <v>1</v>
      </c>
      <c r="G496" s="114">
        <f t="shared" si="206"/>
        <v>1</v>
      </c>
      <c r="H496" s="114">
        <f t="shared" si="206"/>
        <v>1</v>
      </c>
      <c r="I496" s="114">
        <f t="shared" ref="I496:BH496" si="237">1+I227/100</f>
        <v>1</v>
      </c>
      <c r="J496" s="114">
        <f t="shared" si="237"/>
        <v>1</v>
      </c>
      <c r="K496" s="114">
        <f t="shared" si="237"/>
        <v>1</v>
      </c>
      <c r="L496" s="114">
        <f t="shared" si="237"/>
        <v>1</v>
      </c>
      <c r="M496" s="114">
        <f t="shared" si="237"/>
        <v>1</v>
      </c>
      <c r="N496" s="114">
        <f t="shared" si="237"/>
        <v>1</v>
      </c>
      <c r="O496" s="114">
        <f t="shared" si="237"/>
        <v>1</v>
      </c>
      <c r="P496" s="114">
        <f t="shared" si="237"/>
        <v>1.137436337306559</v>
      </c>
      <c r="Q496" s="114">
        <f t="shared" si="237"/>
        <v>1.054242942826437</v>
      </c>
      <c r="R496" s="114">
        <f t="shared" si="237"/>
        <v>1.0901867373858811</v>
      </c>
      <c r="S496" s="114">
        <f t="shared" si="237"/>
        <v>1.0574348690476281</v>
      </c>
      <c r="T496" s="114">
        <f t="shared" si="237"/>
        <v>1.1390844410660639</v>
      </c>
      <c r="U496" s="114">
        <f t="shared" si="237"/>
        <v>0.9788056223435353</v>
      </c>
      <c r="V496" s="114">
        <f t="shared" si="237"/>
        <v>1.0100959290787206</v>
      </c>
      <c r="W496" s="114">
        <f t="shared" si="237"/>
        <v>1.0132712872842069</v>
      </c>
      <c r="X496" s="114">
        <f t="shared" si="237"/>
        <v>1.03106945051242</v>
      </c>
      <c r="Y496" s="114">
        <f t="shared" si="237"/>
        <v>1.1244905217167105</v>
      </c>
      <c r="Z496" s="114">
        <f t="shared" si="237"/>
        <v>1.146414410739109</v>
      </c>
      <c r="AA496" s="114">
        <f t="shared" si="237"/>
        <v>1.0117256787975368</v>
      </c>
      <c r="AB496" s="114">
        <f t="shared" si="237"/>
        <v>1.0120235489842677</v>
      </c>
      <c r="AC496" s="114">
        <f t="shared" si="237"/>
        <v>1.061617550869083</v>
      </c>
      <c r="AD496" s="114">
        <f t="shared" si="237"/>
        <v>1.0379241569165121</v>
      </c>
      <c r="AE496" s="114">
        <f t="shared" si="237"/>
        <v>1.1226447803988386</v>
      </c>
      <c r="AF496" s="114">
        <f t="shared" si="237"/>
        <v>1.1460659023678228</v>
      </c>
      <c r="AG496" s="114">
        <f t="shared" si="237"/>
        <v>1.065698215710545</v>
      </c>
      <c r="AH496" s="114">
        <f t="shared" si="237"/>
        <v>1.1291110407281486</v>
      </c>
      <c r="AI496" s="114">
        <f t="shared" si="237"/>
        <v>1.2101800053613951</v>
      </c>
      <c r="AJ496" s="114">
        <f t="shared" si="237"/>
        <v>1.0176037634931168</v>
      </c>
      <c r="AK496" s="114">
        <f t="shared" si="237"/>
        <v>1.0322620688108397</v>
      </c>
      <c r="AL496" s="114">
        <f t="shared" si="237"/>
        <v>1.0310611415676938</v>
      </c>
      <c r="AM496" s="114">
        <f t="shared" si="237"/>
        <v>1.0240069103902882</v>
      </c>
      <c r="AN496" s="114">
        <f t="shared" si="237"/>
        <v>1.048256515499647</v>
      </c>
      <c r="AO496" s="114">
        <f t="shared" si="237"/>
        <v>1.0384205363771881</v>
      </c>
      <c r="AP496" s="114">
        <f t="shared" si="237"/>
        <v>1.0310280535039626</v>
      </c>
      <c r="AQ496" s="114">
        <f t="shared" si="237"/>
        <v>1.0260403940132945</v>
      </c>
      <c r="AR496" s="114">
        <f t="shared" si="237"/>
        <v>1.0295087521148543</v>
      </c>
      <c r="AS496" s="114">
        <f t="shared" si="237"/>
        <v>1.0176017376022224</v>
      </c>
      <c r="AT496" s="114">
        <f t="shared" si="237"/>
        <v>1.0105476490606893</v>
      </c>
      <c r="AU496" s="114">
        <f t="shared" si="237"/>
        <v>1.0438009908790089</v>
      </c>
      <c r="AV496" s="114">
        <f t="shared" si="237"/>
        <v>1.0388021358597126</v>
      </c>
      <c r="AW496" s="114">
        <f t="shared" si="237"/>
        <v>1.0362391422596624</v>
      </c>
      <c r="AX496" s="114">
        <f t="shared" si="237"/>
        <v>1.0599877654987924</v>
      </c>
      <c r="AY496" s="114">
        <f t="shared" si="237"/>
        <v>1.059921668378351</v>
      </c>
      <c r="AZ496" s="114">
        <f t="shared" si="237"/>
        <v>1.0443537557686975</v>
      </c>
      <c r="BA496" s="114">
        <f t="shared" si="237"/>
        <v>1.0082166391380005</v>
      </c>
      <c r="BB496" s="114">
        <f t="shared" si="237"/>
        <v>1.0156504885243516</v>
      </c>
      <c r="BC496" s="114">
        <f t="shared" si="237"/>
        <v>1.0379375496828149</v>
      </c>
      <c r="BD496" s="114">
        <f t="shared" si="237"/>
        <v>1.0224722976106799</v>
      </c>
      <c r="BE496" s="114">
        <f t="shared" si="237"/>
        <v>1.0471815573977037</v>
      </c>
      <c r="BF496" s="114">
        <f t="shared" si="237"/>
        <v>1.064208048548678</v>
      </c>
      <c r="BG496" s="114">
        <f t="shared" si="237"/>
        <v>1.0193101002705092</v>
      </c>
      <c r="BH496" s="114">
        <f t="shared" si="237"/>
        <v>1.0039112886055361</v>
      </c>
      <c r="BI496" s="114">
        <f t="shared" si="223"/>
        <v>1.0136869407322355</v>
      </c>
      <c r="BJ496" s="114">
        <f t="shared" si="213"/>
        <v>1.0200062595843988</v>
      </c>
    </row>
    <row r="497" spans="1:62" ht="15">
      <c r="A497" s="282" t="s">
        <v>357</v>
      </c>
      <c r="B497" s="282" t="s">
        <v>603</v>
      </c>
      <c r="C497" s="282" t="s">
        <v>639</v>
      </c>
      <c r="D497" s="282" t="s">
        <v>641</v>
      </c>
      <c r="E497" s="114">
        <f t="shared" si="206"/>
        <v>1</v>
      </c>
      <c r="F497" s="114">
        <f t="shared" si="206"/>
        <v>1</v>
      </c>
      <c r="G497" s="114">
        <f t="shared" si="206"/>
        <v>1</v>
      </c>
      <c r="H497" s="114">
        <f t="shared" si="206"/>
        <v>1</v>
      </c>
      <c r="I497" s="114">
        <f t="shared" ref="I497:BH497" si="238">1+I228/100</f>
        <v>1</v>
      </c>
      <c r="J497" s="114">
        <f t="shared" si="238"/>
        <v>1</v>
      </c>
      <c r="K497" s="114">
        <f t="shared" si="238"/>
        <v>1</v>
      </c>
      <c r="L497" s="114">
        <f t="shared" si="238"/>
        <v>1</v>
      </c>
      <c r="M497" s="114">
        <f t="shared" si="238"/>
        <v>1</v>
      </c>
      <c r="N497" s="114">
        <f t="shared" si="238"/>
        <v>1</v>
      </c>
      <c r="O497" s="114">
        <f t="shared" si="238"/>
        <v>1</v>
      </c>
      <c r="P497" s="114">
        <f t="shared" si="238"/>
        <v>1</v>
      </c>
      <c r="Q497" s="114">
        <f t="shared" si="238"/>
        <v>1</v>
      </c>
      <c r="R497" s="114">
        <f t="shared" si="238"/>
        <v>1</v>
      </c>
      <c r="S497" s="114">
        <f t="shared" si="238"/>
        <v>1</v>
      </c>
      <c r="T497" s="114">
        <f t="shared" si="238"/>
        <v>1</v>
      </c>
      <c r="U497" s="114">
        <f t="shared" si="238"/>
        <v>1</v>
      </c>
      <c r="V497" s="114">
        <f t="shared" si="238"/>
        <v>1</v>
      </c>
      <c r="W497" s="114">
        <f t="shared" si="238"/>
        <v>1</v>
      </c>
      <c r="X497" s="114">
        <f t="shared" si="238"/>
        <v>1</v>
      </c>
      <c r="Y497" s="114">
        <f t="shared" si="238"/>
        <v>1</v>
      </c>
      <c r="Z497" s="114">
        <f t="shared" si="238"/>
        <v>1</v>
      </c>
      <c r="AA497" s="114">
        <f t="shared" si="238"/>
        <v>1</v>
      </c>
      <c r="AB497" s="114">
        <f t="shared" si="238"/>
        <v>1</v>
      </c>
      <c r="AC497" s="114">
        <f t="shared" si="238"/>
        <v>1</v>
      </c>
      <c r="AD497" s="114">
        <f t="shared" si="238"/>
        <v>1</v>
      </c>
      <c r="AE497" s="114">
        <f t="shared" si="238"/>
        <v>1</v>
      </c>
      <c r="AF497" s="114">
        <f t="shared" si="238"/>
        <v>1</v>
      </c>
      <c r="AG497" s="114">
        <f t="shared" si="238"/>
        <v>1</v>
      </c>
      <c r="AH497" s="114">
        <f t="shared" si="238"/>
        <v>1</v>
      </c>
      <c r="AI497" s="114">
        <f t="shared" si="238"/>
        <v>1</v>
      </c>
      <c r="AJ497" s="114">
        <f t="shared" si="238"/>
        <v>1</v>
      </c>
      <c r="AK497" s="114">
        <f t="shared" si="238"/>
        <v>1</v>
      </c>
      <c r="AL497" s="114">
        <f t="shared" si="238"/>
        <v>1</v>
      </c>
      <c r="AM497" s="114">
        <f t="shared" si="238"/>
        <v>1</v>
      </c>
      <c r="AN497" s="114">
        <f t="shared" si="238"/>
        <v>1</v>
      </c>
      <c r="AO497" s="114">
        <f t="shared" si="238"/>
        <v>1</v>
      </c>
      <c r="AP497" s="114">
        <f t="shared" si="238"/>
        <v>1</v>
      </c>
      <c r="AQ497" s="114">
        <f t="shared" si="238"/>
        <v>1</v>
      </c>
      <c r="AR497" s="114">
        <f t="shared" si="238"/>
        <v>1</v>
      </c>
      <c r="AS497" s="114">
        <f t="shared" si="238"/>
        <v>1</v>
      </c>
      <c r="AT497" s="114">
        <f t="shared" si="238"/>
        <v>1</v>
      </c>
      <c r="AU497" s="114">
        <f t="shared" si="238"/>
        <v>1</v>
      </c>
      <c r="AV497" s="114">
        <f t="shared" si="238"/>
        <v>1</v>
      </c>
      <c r="AW497" s="114">
        <f t="shared" si="238"/>
        <v>1</v>
      </c>
      <c r="AX497" s="114">
        <f t="shared" si="238"/>
        <v>1</v>
      </c>
      <c r="AY497" s="114">
        <f t="shared" si="238"/>
        <v>1</v>
      </c>
      <c r="AZ497" s="114">
        <f t="shared" si="238"/>
        <v>1</v>
      </c>
      <c r="BA497" s="114">
        <f t="shared" si="238"/>
        <v>1</v>
      </c>
      <c r="BB497" s="114">
        <f t="shared" si="238"/>
        <v>1</v>
      </c>
      <c r="BC497" s="114">
        <f t="shared" si="238"/>
        <v>1</v>
      </c>
      <c r="BD497" s="114">
        <f t="shared" si="238"/>
        <v>1</v>
      </c>
      <c r="BE497" s="114">
        <f t="shared" si="238"/>
        <v>1</v>
      </c>
      <c r="BF497" s="114">
        <f t="shared" si="238"/>
        <v>1</v>
      </c>
      <c r="BG497" s="114">
        <f t="shared" si="238"/>
        <v>1</v>
      </c>
      <c r="BH497" s="114">
        <f t="shared" si="238"/>
        <v>1</v>
      </c>
      <c r="BI497" s="114">
        <f t="shared" si="223"/>
        <v>1</v>
      </c>
      <c r="BJ497" s="114">
        <f t="shared" si="213"/>
        <v>1</v>
      </c>
    </row>
    <row r="498" spans="1:62" ht="15">
      <c r="A498" s="282" t="s">
        <v>358</v>
      </c>
      <c r="B498" s="282" t="s">
        <v>604</v>
      </c>
      <c r="C498" s="282" t="s">
        <v>639</v>
      </c>
      <c r="D498" s="282" t="s">
        <v>641</v>
      </c>
      <c r="E498" s="114">
        <f t="shared" si="206"/>
        <v>1</v>
      </c>
      <c r="F498" s="114">
        <f t="shared" si="206"/>
        <v>0.95117723638678886</v>
      </c>
      <c r="G498" s="114">
        <f t="shared" si="206"/>
        <v>1.0840858127171895</v>
      </c>
      <c r="H498" s="114">
        <f t="shared" si="206"/>
        <v>1.1013560295821299</v>
      </c>
      <c r="I498" s="114">
        <f t="shared" ref="I498:BI513" si="239">1+I229/100</f>
        <v>1.059192464561403</v>
      </c>
      <c r="J498" s="114">
        <f t="shared" si="239"/>
        <v>0.98939428903394455</v>
      </c>
      <c r="K498" s="114">
        <f t="shared" si="239"/>
        <v>1.1389650757033072</v>
      </c>
      <c r="L498" s="114">
        <f t="shared" si="239"/>
        <v>1.0050473946250162</v>
      </c>
      <c r="M498" s="114">
        <f t="shared" si="239"/>
        <v>1.075532356388424</v>
      </c>
      <c r="N498" s="114">
        <f t="shared" si="239"/>
        <v>1</v>
      </c>
      <c r="O498" s="114">
        <f t="shared" si="239"/>
        <v>1.088718698648756</v>
      </c>
      <c r="P498" s="114">
        <f t="shared" si="239"/>
        <v>1.1585177574251091</v>
      </c>
      <c r="Q498" s="114">
        <f t="shared" si="239"/>
        <v>1.0630830796640298</v>
      </c>
      <c r="R498" s="114">
        <f t="shared" si="239"/>
        <v>1.0905418631152335</v>
      </c>
      <c r="S498" s="114">
        <f t="shared" si="239"/>
        <v>1.0130284967563747</v>
      </c>
      <c r="T498" s="114">
        <f t="shared" si="239"/>
        <v>1.0317740507179278</v>
      </c>
      <c r="U498" s="114">
        <f t="shared" si="239"/>
        <v>1.1627764772341691</v>
      </c>
      <c r="V498" s="114">
        <f t="shared" si="239"/>
        <v>0.93809773186527368</v>
      </c>
      <c r="W498" s="114">
        <f t="shared" si="239"/>
        <v>1.2115169252402516</v>
      </c>
      <c r="X498" s="114">
        <f t="shared" si="239"/>
        <v>1.1579434062017224</v>
      </c>
      <c r="Y498" s="114">
        <f t="shared" si="239"/>
        <v>0.95751477411235808</v>
      </c>
      <c r="Z498" s="114">
        <f t="shared" si="239"/>
        <v>0.91784821129587446</v>
      </c>
      <c r="AA498" s="114">
        <f t="shared" si="239"/>
        <v>0.98882326377386232</v>
      </c>
      <c r="AB498" s="114">
        <f t="shared" si="239"/>
        <v>0.98290754460634322</v>
      </c>
      <c r="AC498" s="114">
        <f t="shared" si="239"/>
        <v>1.045111323409724</v>
      </c>
      <c r="AD498" s="114">
        <f t="shared" si="239"/>
        <v>1.1112573757789266</v>
      </c>
      <c r="AE498" s="114">
        <f t="shared" si="239"/>
        <v>0.99823198737454666</v>
      </c>
      <c r="AF498" s="114">
        <f t="shared" si="239"/>
        <v>1.0440410729090008</v>
      </c>
      <c r="AG498" s="114">
        <f t="shared" si="239"/>
        <v>1.0539674605272993</v>
      </c>
      <c r="AH498" s="114">
        <f t="shared" si="239"/>
        <v>1.1119882307226643</v>
      </c>
      <c r="AI498" s="114">
        <f t="shared" si="239"/>
        <v>1.0699554469003365</v>
      </c>
      <c r="AJ498" s="114">
        <f t="shared" si="239"/>
        <v>1.0276042609934508</v>
      </c>
      <c r="AK498" s="114">
        <f t="shared" si="239"/>
        <v>1.0716146673685751</v>
      </c>
      <c r="AL498" s="114">
        <f t="shared" si="239"/>
        <v>1.0619664976803203</v>
      </c>
      <c r="AM498" s="114">
        <f t="shared" si="239"/>
        <v>0.99201303000879582</v>
      </c>
      <c r="AN498" s="114">
        <f t="shared" si="239"/>
        <v>0.99174357637256516</v>
      </c>
      <c r="AO498" s="114">
        <f t="shared" si="239"/>
        <v>1.049175253483063</v>
      </c>
      <c r="AP498" s="114">
        <f t="shared" si="239"/>
        <v>1.1196155598407647</v>
      </c>
      <c r="AQ498" s="114">
        <f t="shared" si="239"/>
        <v>1.0840339852531202</v>
      </c>
      <c r="AR498" s="114">
        <f t="shared" si="239"/>
        <v>1.0187200658737907</v>
      </c>
      <c r="AS498" s="114">
        <f t="shared" si="239"/>
        <v>1.0151433881472376</v>
      </c>
      <c r="AT498" s="114">
        <f t="shared" si="239"/>
        <v>0.97728837238487576</v>
      </c>
      <c r="AU498" s="114">
        <f t="shared" si="239"/>
        <v>1.0121283126716005</v>
      </c>
      <c r="AV498" s="114">
        <f t="shared" si="239"/>
        <v>0.94112872472455844</v>
      </c>
      <c r="AW498" s="114">
        <f t="shared" si="239"/>
        <v>0.97149546340995485</v>
      </c>
      <c r="AX498" s="114">
        <f t="shared" si="239"/>
        <v>1.0900576142828393</v>
      </c>
      <c r="AY498" s="114">
        <f t="shared" si="239"/>
        <v>1.0940612787953086</v>
      </c>
      <c r="AZ498" s="114">
        <f t="shared" si="239"/>
        <v>1.1042143611071851</v>
      </c>
      <c r="BA498" s="114">
        <f t="shared" si="239"/>
        <v>0.97853107344632795</v>
      </c>
      <c r="BB498" s="114">
        <f t="shared" si="239"/>
        <v>0.98894754206532498</v>
      </c>
      <c r="BC498" s="114">
        <f t="shared" si="239"/>
        <v>1.0595496246872393</v>
      </c>
      <c r="BD498" s="114">
        <f t="shared" si="239"/>
        <v>1.0788727959697733</v>
      </c>
      <c r="BE498" s="114">
        <f t="shared" si="239"/>
        <v>1.0126082881933036</v>
      </c>
      <c r="BF498" s="114">
        <f t="shared" si="239"/>
        <v>1.0601807626763857</v>
      </c>
      <c r="BG498" s="114">
        <f t="shared" si="239"/>
        <v>1.0450478543066701</v>
      </c>
      <c r="BH498" s="114">
        <f t="shared" si="239"/>
        <v>1.0493738645869302</v>
      </c>
      <c r="BI498" s="114">
        <f t="shared" si="239"/>
        <v>1.0450303159109606</v>
      </c>
      <c r="BJ498" s="114">
        <f t="shared" si="213"/>
        <v>1.0420000000000003</v>
      </c>
    </row>
    <row r="499" spans="1:62" ht="15">
      <c r="A499" s="282" t="s">
        <v>359</v>
      </c>
      <c r="B499" s="282" t="s">
        <v>605</v>
      </c>
      <c r="C499" s="282" t="s">
        <v>639</v>
      </c>
      <c r="D499" s="282" t="s">
        <v>641</v>
      </c>
      <c r="E499" s="114">
        <f t="shared" si="206"/>
        <v>1</v>
      </c>
      <c r="F499" s="114">
        <f t="shared" si="206"/>
        <v>1.1083306390000021</v>
      </c>
      <c r="G499" s="114">
        <f t="shared" si="206"/>
        <v>1.2452129717178486</v>
      </c>
      <c r="H499" s="114">
        <f t="shared" si="206"/>
        <v>0.91347253327792399</v>
      </c>
      <c r="I499" s="114">
        <f t="shared" ref="I499:BH499" si="240">1+I230/100</f>
        <v>1.092713638022407</v>
      </c>
      <c r="J499" s="114">
        <f t="shared" si="240"/>
        <v>1.0229937387537675</v>
      </c>
      <c r="K499" s="114">
        <f t="shared" si="240"/>
        <v>0.92340934489797888</v>
      </c>
      <c r="L499" s="114">
        <f t="shared" si="240"/>
        <v>1.082576826470508</v>
      </c>
      <c r="M499" s="114">
        <f t="shared" si="240"/>
        <v>1.0372908022105565</v>
      </c>
      <c r="N499" s="114">
        <f t="shared" si="240"/>
        <v>1.1876791521183214</v>
      </c>
      <c r="O499" s="114">
        <f t="shared" si="240"/>
        <v>0.96192180866318822</v>
      </c>
      <c r="P499" s="114">
        <f t="shared" si="240"/>
        <v>1.0991600377495256</v>
      </c>
      <c r="Q499" s="114">
        <f t="shared" si="240"/>
        <v>1.2502760712517613</v>
      </c>
      <c r="R499" s="114">
        <f t="shared" si="240"/>
        <v>0.91454823474412161</v>
      </c>
      <c r="S499" s="114">
        <f t="shared" si="240"/>
        <v>1.2412722994645355</v>
      </c>
      <c r="T499" s="114">
        <f t="shared" si="240"/>
        <v>1.1952460785435097</v>
      </c>
      <c r="U499" s="114">
        <f t="shared" si="240"/>
        <v>1.1096171912717323</v>
      </c>
      <c r="V499" s="114">
        <f t="shared" si="240"/>
        <v>0.98726262025883793</v>
      </c>
      <c r="W499" s="114">
        <f t="shared" si="240"/>
        <v>1.0872663098793895</v>
      </c>
      <c r="X499" s="114">
        <f t="shared" si="240"/>
        <v>1.0363235561935111</v>
      </c>
      <c r="Y499" s="114">
        <f t="shared" si="240"/>
        <v>1.1198320186279815</v>
      </c>
      <c r="Z499" s="114">
        <f t="shared" si="240"/>
        <v>1.0950771169972036</v>
      </c>
      <c r="AA499" s="114">
        <f t="shared" si="240"/>
        <v>1.0212215135177645</v>
      </c>
      <c r="AB499" s="114">
        <f t="shared" si="240"/>
        <v>1.0142917394908086</v>
      </c>
      <c r="AC499" s="114">
        <f t="shared" si="240"/>
        <v>0.95928258129675925</v>
      </c>
      <c r="AD499" s="114">
        <f t="shared" si="240"/>
        <v>1.0611507005397576</v>
      </c>
      <c r="AE499" s="114">
        <f t="shared" si="240"/>
        <v>0.95054297018853018</v>
      </c>
      <c r="AF499" s="114">
        <f t="shared" si="240"/>
        <v>1.0190754650960878</v>
      </c>
      <c r="AG499" s="114">
        <f t="shared" si="240"/>
        <v>1.1326628908675913</v>
      </c>
      <c r="AH499" s="114">
        <f t="shared" si="240"/>
        <v>0.91041785989296176</v>
      </c>
      <c r="AI499" s="114">
        <f t="shared" si="240"/>
        <v>1.0764077232347231</v>
      </c>
      <c r="AJ499" s="114">
        <f t="shared" si="240"/>
        <v>1.0790127069844895</v>
      </c>
      <c r="AK499" s="114">
        <f t="shared" si="240"/>
        <v>1.1347033376358535</v>
      </c>
      <c r="AL499" s="114">
        <f t="shared" si="240"/>
        <v>1.0517898710100075</v>
      </c>
      <c r="AM499" s="114">
        <f t="shared" si="240"/>
        <v>1.076529371168246</v>
      </c>
      <c r="AN499" s="114">
        <f t="shared" si="240"/>
        <v>1.0575001528846111</v>
      </c>
      <c r="AO499" s="114">
        <f t="shared" si="240"/>
        <v>1.0439999999868992</v>
      </c>
      <c r="AP499" s="114">
        <f t="shared" si="240"/>
        <v>1.0180000000162668</v>
      </c>
      <c r="AQ499" s="114">
        <f t="shared" si="240"/>
        <v>1.0633726401741339</v>
      </c>
      <c r="AR499" s="114">
        <f t="shared" si="240"/>
        <v>0.96446343086533715</v>
      </c>
      <c r="AS499" s="114">
        <f t="shared" si="240"/>
        <v>1.0274285739723465</v>
      </c>
      <c r="AT499" s="114">
        <f t="shared" si="240"/>
        <v>1.0520094280966814</v>
      </c>
      <c r="AU499" s="114">
        <f t="shared" si="240"/>
        <v>1.0589999999999999</v>
      </c>
      <c r="AV499" s="114">
        <f t="shared" si="240"/>
        <v>1.0059999999980553</v>
      </c>
      <c r="AW499" s="114">
        <f t="shared" si="240"/>
        <v>1.0690000000448445</v>
      </c>
      <c r="AX499" s="114">
        <f t="shared" si="240"/>
        <v>1.0619999999952987</v>
      </c>
      <c r="AY499" s="114">
        <f t="shared" si="240"/>
        <v>1.0499999999829737</v>
      </c>
      <c r="AZ499" s="114">
        <f t="shared" si="240"/>
        <v>1.0569999999644881</v>
      </c>
      <c r="BA499" s="114">
        <f t="shared" si="240"/>
        <v>1</v>
      </c>
      <c r="BB499" s="114">
        <f t="shared" si="240"/>
        <v>1</v>
      </c>
      <c r="BC499" s="114">
        <f t="shared" si="240"/>
        <v>1</v>
      </c>
      <c r="BD499" s="114">
        <f t="shared" si="240"/>
        <v>1</v>
      </c>
      <c r="BE499" s="114">
        <f t="shared" si="240"/>
        <v>1</v>
      </c>
      <c r="BF499" s="114">
        <f t="shared" si="240"/>
        <v>1</v>
      </c>
      <c r="BG499" s="114">
        <f t="shared" si="240"/>
        <v>1</v>
      </c>
      <c r="BH499" s="114">
        <f t="shared" si="240"/>
        <v>1</v>
      </c>
      <c r="BI499" s="114">
        <f t="shared" si="239"/>
        <v>1</v>
      </c>
      <c r="BJ499" s="114">
        <f t="shared" si="213"/>
        <v>1</v>
      </c>
    </row>
    <row r="500" spans="1:62" ht="15">
      <c r="A500" s="282" t="s">
        <v>360</v>
      </c>
      <c r="B500" s="282" t="s">
        <v>606</v>
      </c>
      <c r="C500" s="282" t="s">
        <v>639</v>
      </c>
      <c r="D500" s="282" t="s">
        <v>641</v>
      </c>
      <c r="E500" s="114">
        <f t="shared" si="206"/>
        <v>1</v>
      </c>
      <c r="F500" s="114">
        <f t="shared" si="206"/>
        <v>1</v>
      </c>
      <c r="G500" s="114">
        <f t="shared" si="206"/>
        <v>1</v>
      </c>
      <c r="H500" s="114">
        <f t="shared" si="206"/>
        <v>1</v>
      </c>
      <c r="I500" s="114">
        <f t="shared" ref="I500:BH500" si="241">1+I231/100</f>
        <v>1</v>
      </c>
      <c r="J500" s="114">
        <f t="shared" si="241"/>
        <v>1</v>
      </c>
      <c r="K500" s="114">
        <f t="shared" si="241"/>
        <v>1</v>
      </c>
      <c r="L500" s="114">
        <f t="shared" si="241"/>
        <v>1</v>
      </c>
      <c r="M500" s="114">
        <f t="shared" si="241"/>
        <v>1</v>
      </c>
      <c r="N500" s="114">
        <f t="shared" si="241"/>
        <v>1</v>
      </c>
      <c r="O500" s="114">
        <f t="shared" si="241"/>
        <v>1</v>
      </c>
      <c r="P500" s="114">
        <f t="shared" si="241"/>
        <v>1</v>
      </c>
      <c r="Q500" s="114">
        <f t="shared" si="241"/>
        <v>1</v>
      </c>
      <c r="R500" s="114">
        <f t="shared" si="241"/>
        <v>1</v>
      </c>
      <c r="S500" s="114">
        <f t="shared" si="241"/>
        <v>1</v>
      </c>
      <c r="T500" s="114">
        <f t="shared" si="241"/>
        <v>1</v>
      </c>
      <c r="U500" s="114">
        <f t="shared" si="241"/>
        <v>1</v>
      </c>
      <c r="V500" s="114">
        <f t="shared" si="241"/>
        <v>1</v>
      </c>
      <c r="W500" s="114">
        <f t="shared" si="241"/>
        <v>1</v>
      </c>
      <c r="X500" s="114">
        <f t="shared" si="241"/>
        <v>1</v>
      </c>
      <c r="Y500" s="114">
        <f t="shared" si="241"/>
        <v>1</v>
      </c>
      <c r="Z500" s="114">
        <f t="shared" si="241"/>
        <v>1</v>
      </c>
      <c r="AA500" s="114">
        <f t="shared" si="241"/>
        <v>1</v>
      </c>
      <c r="AB500" s="114">
        <f t="shared" si="241"/>
        <v>1</v>
      </c>
      <c r="AC500" s="114">
        <f t="shared" si="241"/>
        <v>1</v>
      </c>
      <c r="AD500" s="114">
        <f t="shared" si="241"/>
        <v>1</v>
      </c>
      <c r="AE500" s="114">
        <f t="shared" si="241"/>
        <v>1</v>
      </c>
      <c r="AF500" s="114">
        <f t="shared" si="241"/>
        <v>1</v>
      </c>
      <c r="AG500" s="114">
        <f t="shared" si="241"/>
        <v>1</v>
      </c>
      <c r="AH500" s="114">
        <f t="shared" si="241"/>
        <v>1</v>
      </c>
      <c r="AI500" s="114">
        <f t="shared" si="241"/>
        <v>1</v>
      </c>
      <c r="AJ500" s="114">
        <f t="shared" si="241"/>
        <v>1</v>
      </c>
      <c r="AK500" s="114">
        <f t="shared" si="241"/>
        <v>1</v>
      </c>
      <c r="AL500" s="114">
        <f t="shared" si="241"/>
        <v>1</v>
      </c>
      <c r="AM500" s="114">
        <f t="shared" si="241"/>
        <v>1</v>
      </c>
      <c r="AN500" s="114">
        <f t="shared" si="241"/>
        <v>1</v>
      </c>
      <c r="AO500" s="114">
        <f t="shared" si="241"/>
        <v>1</v>
      </c>
      <c r="AP500" s="114">
        <f t="shared" si="241"/>
        <v>1</v>
      </c>
      <c r="AQ500" s="114">
        <f t="shared" si="241"/>
        <v>1</v>
      </c>
      <c r="AR500" s="114">
        <f t="shared" si="241"/>
        <v>1</v>
      </c>
      <c r="AS500" s="114">
        <f t="shared" si="241"/>
        <v>1</v>
      </c>
      <c r="AT500" s="114">
        <f t="shared" si="241"/>
        <v>1</v>
      </c>
      <c r="AU500" s="114">
        <f t="shared" si="241"/>
        <v>1</v>
      </c>
      <c r="AV500" s="114">
        <f t="shared" si="241"/>
        <v>1</v>
      </c>
      <c r="AW500" s="114">
        <f t="shared" si="241"/>
        <v>1</v>
      </c>
      <c r="AX500" s="114">
        <f t="shared" si="241"/>
        <v>1</v>
      </c>
      <c r="AY500" s="114">
        <f t="shared" si="241"/>
        <v>1</v>
      </c>
      <c r="AZ500" s="114">
        <f t="shared" si="241"/>
        <v>1</v>
      </c>
      <c r="BA500" s="114">
        <f t="shared" si="241"/>
        <v>1</v>
      </c>
      <c r="BB500" s="114">
        <f t="shared" si="241"/>
        <v>1</v>
      </c>
      <c r="BC500" s="114">
        <f t="shared" si="241"/>
        <v>1</v>
      </c>
      <c r="BD500" s="114">
        <f t="shared" si="241"/>
        <v>1</v>
      </c>
      <c r="BE500" s="114">
        <f t="shared" si="241"/>
        <v>1</v>
      </c>
      <c r="BF500" s="114">
        <f t="shared" si="241"/>
        <v>1</v>
      </c>
      <c r="BG500" s="114">
        <f t="shared" si="241"/>
        <v>1</v>
      </c>
      <c r="BH500" s="114">
        <f t="shared" si="241"/>
        <v>1</v>
      </c>
      <c r="BI500" s="114">
        <f t="shared" si="239"/>
        <v>1</v>
      </c>
      <c r="BJ500" s="114">
        <f t="shared" si="213"/>
        <v>1</v>
      </c>
    </row>
    <row r="501" spans="1:62" ht="15">
      <c r="A501" s="282" t="s">
        <v>361</v>
      </c>
      <c r="B501" s="282" t="s">
        <v>607</v>
      </c>
      <c r="C501" s="282" t="s">
        <v>639</v>
      </c>
      <c r="D501" s="282" t="s">
        <v>641</v>
      </c>
      <c r="E501" s="114">
        <f t="shared" si="206"/>
        <v>1</v>
      </c>
      <c r="F501" s="114">
        <f t="shared" si="206"/>
        <v>1.0139774367077539</v>
      </c>
      <c r="G501" s="114">
        <f t="shared" si="206"/>
        <v>1.0536011610893978</v>
      </c>
      <c r="H501" s="114">
        <f t="shared" si="206"/>
        <v>0.98400545984791943</v>
      </c>
      <c r="I501" s="114">
        <f t="shared" ref="I501:BH501" si="242">1+I232/100</f>
        <v>0.97489060396531901</v>
      </c>
      <c r="J501" s="114">
        <f t="shared" si="242"/>
        <v>1.0060622778632577</v>
      </c>
      <c r="K501" s="114">
        <f t="shared" si="242"/>
        <v>0.98192907608001601</v>
      </c>
      <c r="L501" s="114">
        <f t="shared" si="242"/>
        <v>1.0076720138229012</v>
      </c>
      <c r="M501" s="114">
        <f t="shared" si="242"/>
        <v>0.99542781133461877</v>
      </c>
      <c r="N501" s="114">
        <f t="shared" si="242"/>
        <v>1.0688131022379213</v>
      </c>
      <c r="O501" s="114">
        <f t="shared" si="242"/>
        <v>1.0185965647855537</v>
      </c>
      <c r="P501" s="114">
        <f t="shared" si="242"/>
        <v>0.97752373627550326</v>
      </c>
      <c r="Q501" s="114">
        <f t="shared" si="242"/>
        <v>1.0114961609483273</v>
      </c>
      <c r="R501" s="114">
        <f t="shared" si="242"/>
        <v>0.91619116991991567</v>
      </c>
      <c r="S501" s="114">
        <f t="shared" si="242"/>
        <v>1.0496185258253869</v>
      </c>
      <c r="T501" s="114">
        <f t="shared" si="242"/>
        <v>1.0901026730550454</v>
      </c>
      <c r="U501" s="114">
        <f t="shared" si="242"/>
        <v>1.0298076526952686</v>
      </c>
      <c r="V501" s="114">
        <f t="shared" si="242"/>
        <v>1.0223462484913772</v>
      </c>
      <c r="W501" s="114">
        <f t="shared" si="242"/>
        <v>0.99530365811967991</v>
      </c>
      <c r="X501" s="114">
        <f t="shared" si="242"/>
        <v>0.78558912311087803</v>
      </c>
      <c r="Y501" s="114">
        <f t="shared" si="242"/>
        <v>0.93952329252669964</v>
      </c>
      <c r="Z501" s="114">
        <f t="shared" si="242"/>
        <v>1.0104291810259776</v>
      </c>
      <c r="AA501" s="114">
        <f t="shared" si="242"/>
        <v>1.0534660899936912</v>
      </c>
      <c r="AB501" s="114">
        <f t="shared" si="242"/>
        <v>1.1567871777873373</v>
      </c>
      <c r="AC501" s="114">
        <f t="shared" si="242"/>
        <v>1.020488989108163</v>
      </c>
      <c r="AD501" s="114">
        <f t="shared" si="242"/>
        <v>1.2179277353039197</v>
      </c>
      <c r="AE501" s="114">
        <f t="shared" si="242"/>
        <v>0.95918332482726643</v>
      </c>
      <c r="AF501" s="114">
        <f t="shared" si="242"/>
        <v>0.97611191502675965</v>
      </c>
      <c r="AG501" s="114">
        <f t="shared" si="242"/>
        <v>1.1548235907001327</v>
      </c>
      <c r="AH501" s="114">
        <f t="shared" si="242"/>
        <v>1.0488473510251037</v>
      </c>
      <c r="AI501" s="114">
        <f t="shared" si="242"/>
        <v>0.95821527627223235</v>
      </c>
      <c r="AJ501" s="114">
        <f t="shared" si="242"/>
        <v>1.0853513716647174</v>
      </c>
      <c r="AK501" s="114">
        <f t="shared" si="242"/>
        <v>1.0800144334631927</v>
      </c>
      <c r="AL501" s="114">
        <f t="shared" si="242"/>
        <v>0.84290162954792269</v>
      </c>
      <c r="AM501" s="114">
        <f t="shared" si="242"/>
        <v>1.1013688763351472</v>
      </c>
      <c r="AN501" s="114">
        <f t="shared" si="242"/>
        <v>1.0123654931686494</v>
      </c>
      <c r="AO501" s="114">
        <f t="shared" si="242"/>
        <v>1.0221447303467441</v>
      </c>
      <c r="AP501" s="114">
        <f t="shared" si="242"/>
        <v>1.0565339232788356</v>
      </c>
      <c r="AQ501" s="114">
        <f t="shared" si="242"/>
        <v>1.0695157991354007</v>
      </c>
      <c r="AR501" s="114">
        <f t="shared" si="242"/>
        <v>0.99317149782702263</v>
      </c>
      <c r="AS501" s="114">
        <f t="shared" si="242"/>
        <v>0.99120318974555166</v>
      </c>
      <c r="AT501" s="114">
        <f t="shared" si="242"/>
        <v>1.1165813465429402</v>
      </c>
      <c r="AU501" s="114">
        <f t="shared" si="242"/>
        <v>1.0849120981898057</v>
      </c>
      <c r="AV501" s="114">
        <f t="shared" si="242"/>
        <v>1.1472166701210331</v>
      </c>
      <c r="AW501" s="114">
        <f t="shared" si="242"/>
        <v>1.3362937185246584</v>
      </c>
      <c r="AX501" s="114">
        <f t="shared" si="242"/>
        <v>1.173325337350837</v>
      </c>
      <c r="AY501" s="114">
        <f t="shared" si="242"/>
        <v>1.0064826201409454</v>
      </c>
      <c r="AZ501" s="114">
        <f t="shared" si="242"/>
        <v>1.0327149957888644</v>
      </c>
      <c r="BA501" s="114">
        <f t="shared" si="242"/>
        <v>1.0305269153196825</v>
      </c>
      <c r="BB501" s="114">
        <f t="shared" si="242"/>
        <v>1.0421769555189633</v>
      </c>
      <c r="BC501" s="114">
        <f t="shared" si="242"/>
        <v>1.1355010085954897</v>
      </c>
      <c r="BD501" s="114">
        <f t="shared" si="242"/>
        <v>1.0008286979843817</v>
      </c>
      <c r="BE501" s="114">
        <f t="shared" si="242"/>
        <v>1.0888257607170315</v>
      </c>
      <c r="BF501" s="114">
        <f t="shared" si="242"/>
        <v>1.0570000136285864</v>
      </c>
      <c r="BG501" s="114">
        <f t="shared" si="242"/>
        <v>1.0689998504532168</v>
      </c>
      <c r="BH501" s="114">
        <f t="shared" si="242"/>
        <v>1.0276767568484471</v>
      </c>
      <c r="BI501" s="114">
        <f t="shared" si="239"/>
        <v>0.93744472914547194</v>
      </c>
      <c r="BJ501" s="114">
        <f t="shared" si="213"/>
        <v>0.97046228451076277</v>
      </c>
    </row>
    <row r="502" spans="1:62" ht="15">
      <c r="A502" s="282" t="s">
        <v>1279</v>
      </c>
      <c r="B502" s="282" t="s">
        <v>1280</v>
      </c>
      <c r="C502" s="282" t="s">
        <v>639</v>
      </c>
      <c r="D502" s="282" t="s">
        <v>641</v>
      </c>
      <c r="E502" s="114">
        <f t="shared" si="206"/>
        <v>1</v>
      </c>
      <c r="F502" s="114">
        <f t="shared" si="206"/>
        <v>0.88775308325213009</v>
      </c>
      <c r="G502" s="114">
        <f t="shared" si="206"/>
        <v>0.99871771384525876</v>
      </c>
      <c r="H502" s="114">
        <f t="shared" si="206"/>
        <v>1.0575739655641501</v>
      </c>
      <c r="I502" s="114">
        <f t="shared" ref="I502:BH502" si="243">1+I233/100</f>
        <v>1.0986991848458216</v>
      </c>
      <c r="J502" s="114">
        <f t="shared" si="243"/>
        <v>1.098755936988054</v>
      </c>
      <c r="K502" s="114">
        <f t="shared" si="243"/>
        <v>1.0757054911443027</v>
      </c>
      <c r="L502" s="114">
        <f t="shared" si="243"/>
        <v>0.99066413924653185</v>
      </c>
      <c r="M502" s="114">
        <f t="shared" si="243"/>
        <v>1.0267144200434539</v>
      </c>
      <c r="N502" s="114">
        <f t="shared" si="243"/>
        <v>1.1073388387466307</v>
      </c>
      <c r="O502" s="114">
        <f t="shared" si="243"/>
        <v>1.1273167929301247</v>
      </c>
      <c r="P502" s="114">
        <f t="shared" si="243"/>
        <v>1.0678233938313684</v>
      </c>
      <c r="Q502" s="114">
        <f t="shared" si="243"/>
        <v>1.0511040482705127</v>
      </c>
      <c r="R502" s="114">
        <f t="shared" si="243"/>
        <v>1.0832159533930177</v>
      </c>
      <c r="S502" s="114">
        <f t="shared" si="243"/>
        <v>1.0429823959501736</v>
      </c>
      <c r="T502" s="114">
        <f t="shared" si="243"/>
        <v>1.0645208706615952</v>
      </c>
      <c r="U502" s="114">
        <f t="shared" si="243"/>
        <v>1.0340561801741073</v>
      </c>
      <c r="V502" s="114">
        <f t="shared" si="243"/>
        <v>1.0775646141376434</v>
      </c>
      <c r="W502" s="114">
        <f t="shared" si="243"/>
        <v>1.0912678120294774</v>
      </c>
      <c r="X502" s="114">
        <f t="shared" si="243"/>
        <v>1.0713781311363535</v>
      </c>
      <c r="Y502" s="114">
        <f t="shared" si="243"/>
        <v>1.0762055230274858</v>
      </c>
      <c r="Z502" s="114">
        <f t="shared" si="243"/>
        <v>1.0581384329980414</v>
      </c>
      <c r="AA502" s="114">
        <f t="shared" si="243"/>
        <v>1.0602700301021892</v>
      </c>
      <c r="AB502" s="114">
        <f t="shared" si="243"/>
        <v>1.0734889934723451</v>
      </c>
      <c r="AC502" s="114">
        <f t="shared" si="243"/>
        <v>1.0943859244805669</v>
      </c>
      <c r="AD502" s="114">
        <f t="shared" si="243"/>
        <v>1.072145931947311</v>
      </c>
      <c r="AE502" s="114">
        <f t="shared" si="243"/>
        <v>1.0692865041357642</v>
      </c>
      <c r="AF502" s="114">
        <f t="shared" si="243"/>
        <v>1.0879205281036266</v>
      </c>
      <c r="AG502" s="114">
        <f t="shared" si="243"/>
        <v>1.0953460796125714</v>
      </c>
      <c r="AH502" s="114">
        <f t="shared" si="243"/>
        <v>1.0592872165630387</v>
      </c>
      <c r="AI502" s="114">
        <f t="shared" si="243"/>
        <v>1.054060768091136</v>
      </c>
      <c r="AJ502" s="114">
        <f t="shared" si="243"/>
        <v>1.0793925178541672</v>
      </c>
      <c r="AK502" s="114">
        <f t="shared" si="243"/>
        <v>1.1076401670763567</v>
      </c>
      <c r="AL502" s="114">
        <f t="shared" si="243"/>
        <v>1.1089117718256001</v>
      </c>
      <c r="AM502" s="114">
        <f t="shared" si="243"/>
        <v>1.106504751685214</v>
      </c>
      <c r="AN502" s="114">
        <f t="shared" si="243"/>
        <v>1.097283919832676</v>
      </c>
      <c r="AO502" s="114">
        <f t="shared" si="243"/>
        <v>1.0894153894674141</v>
      </c>
      <c r="AP502" s="114">
        <f t="shared" si="243"/>
        <v>1.0703186679562573</v>
      </c>
      <c r="AQ502" s="114">
        <f t="shared" si="243"/>
        <v>1.0175528074642968</v>
      </c>
      <c r="AR502" s="114">
        <f t="shared" si="243"/>
        <v>1.0611282373475055</v>
      </c>
      <c r="AS502" s="114">
        <f t="shared" si="243"/>
        <v>1.075061415805703</v>
      </c>
      <c r="AT502" s="114">
        <f t="shared" si="243"/>
        <v>1.0670884551644662</v>
      </c>
      <c r="AU502" s="114">
        <f t="shared" si="243"/>
        <v>1.0785644454931433</v>
      </c>
      <c r="AV502" s="114">
        <f t="shared" si="243"/>
        <v>1.0872514417583135</v>
      </c>
      <c r="AW502" s="114">
        <f t="shared" si="243"/>
        <v>1.0893844449354941</v>
      </c>
      <c r="AX502" s="114">
        <f t="shared" si="243"/>
        <v>1.0971901097304779</v>
      </c>
      <c r="AY502" s="114">
        <f t="shared" si="243"/>
        <v>1.1077741730510255</v>
      </c>
      <c r="AZ502" s="114">
        <f t="shared" si="243"/>
        <v>1.1216428952594983</v>
      </c>
      <c r="BA502" s="114">
        <f t="shared" si="243"/>
        <v>1.0843527992963602</v>
      </c>
      <c r="BB502" s="114">
        <f t="shared" si="243"/>
        <v>1.0769799075655608</v>
      </c>
      <c r="BC502" s="114">
        <f t="shared" si="243"/>
        <v>1.0977852338733165</v>
      </c>
      <c r="BD502" s="114">
        <f t="shared" si="243"/>
        <v>1.0845988487246954</v>
      </c>
      <c r="BE502" s="114">
        <f t="shared" si="243"/>
        <v>1.0750777997030174</v>
      </c>
      <c r="BF502" s="114">
        <f t="shared" si="243"/>
        <v>1.0719362076942847</v>
      </c>
      <c r="BG502" s="114">
        <f t="shared" si="243"/>
        <v>1.0676188573197962</v>
      </c>
      <c r="BH502" s="114">
        <f t="shared" si="243"/>
        <v>1.064932154465092</v>
      </c>
      <c r="BI502" s="114">
        <f t="shared" si="239"/>
        <v>1.063329266852957</v>
      </c>
      <c r="BJ502" s="114">
        <f t="shared" si="213"/>
        <v>1.0658298202256438</v>
      </c>
    </row>
    <row r="503" spans="1:62" ht="15">
      <c r="A503" s="282" t="s">
        <v>1281</v>
      </c>
      <c r="B503" s="282" t="s">
        <v>1282</v>
      </c>
      <c r="C503" s="282" t="s">
        <v>639</v>
      </c>
      <c r="D503" s="282" t="s">
        <v>641</v>
      </c>
      <c r="E503" s="114">
        <f t="shared" si="206"/>
        <v>1</v>
      </c>
      <c r="F503" s="114">
        <f t="shared" si="206"/>
        <v>1</v>
      </c>
      <c r="G503" s="114">
        <f t="shared" si="206"/>
        <v>1</v>
      </c>
      <c r="H503" s="114">
        <f t="shared" si="206"/>
        <v>1</v>
      </c>
      <c r="I503" s="114">
        <f t="shared" ref="I503:BH503" si="244">1+I234/100</f>
        <v>1</v>
      </c>
      <c r="J503" s="114">
        <f t="shared" si="244"/>
        <v>1</v>
      </c>
      <c r="K503" s="114">
        <f t="shared" si="244"/>
        <v>1</v>
      </c>
      <c r="L503" s="114">
        <f t="shared" si="244"/>
        <v>1</v>
      </c>
      <c r="M503" s="114">
        <f t="shared" si="244"/>
        <v>1</v>
      </c>
      <c r="N503" s="114">
        <f t="shared" si="244"/>
        <v>1</v>
      </c>
      <c r="O503" s="114">
        <f t="shared" si="244"/>
        <v>1</v>
      </c>
      <c r="P503" s="114">
        <f t="shared" si="244"/>
        <v>1</v>
      </c>
      <c r="Q503" s="114">
        <f t="shared" si="244"/>
        <v>1</v>
      </c>
      <c r="R503" s="114">
        <f t="shared" si="244"/>
        <v>1</v>
      </c>
      <c r="S503" s="114">
        <f t="shared" si="244"/>
        <v>1</v>
      </c>
      <c r="T503" s="114">
        <f t="shared" si="244"/>
        <v>1</v>
      </c>
      <c r="U503" s="114">
        <f t="shared" si="244"/>
        <v>1</v>
      </c>
      <c r="V503" s="114">
        <f t="shared" si="244"/>
        <v>1</v>
      </c>
      <c r="W503" s="114">
        <f t="shared" si="244"/>
        <v>1</v>
      </c>
      <c r="X503" s="114">
        <f t="shared" si="244"/>
        <v>1</v>
      </c>
      <c r="Y503" s="114">
        <f t="shared" si="244"/>
        <v>1</v>
      </c>
      <c r="Z503" s="114">
        <f t="shared" si="244"/>
        <v>1</v>
      </c>
      <c r="AA503" s="114">
        <f t="shared" si="244"/>
        <v>1</v>
      </c>
      <c r="AB503" s="114">
        <f t="shared" si="244"/>
        <v>1</v>
      </c>
      <c r="AC503" s="114">
        <f t="shared" si="244"/>
        <v>1</v>
      </c>
      <c r="AD503" s="114">
        <f t="shared" si="244"/>
        <v>1</v>
      </c>
      <c r="AE503" s="114">
        <f t="shared" si="244"/>
        <v>1</v>
      </c>
      <c r="AF503" s="114">
        <f t="shared" si="244"/>
        <v>1</v>
      </c>
      <c r="AG503" s="114">
        <f t="shared" si="244"/>
        <v>1</v>
      </c>
      <c r="AH503" s="114">
        <f t="shared" si="244"/>
        <v>1</v>
      </c>
      <c r="AI503" s="114">
        <f t="shared" si="244"/>
        <v>0.98592956615597616</v>
      </c>
      <c r="AJ503" s="114">
        <f t="shared" si="244"/>
        <v>0.94609303918583765</v>
      </c>
      <c r="AK503" s="114">
        <f t="shared" si="244"/>
        <v>0.90677690697974089</v>
      </c>
      <c r="AL503" s="114">
        <f t="shared" si="244"/>
        <v>0.95406771525120915</v>
      </c>
      <c r="AM503" s="114">
        <f t="shared" si="244"/>
        <v>0.91201957066729133</v>
      </c>
      <c r="AN503" s="114">
        <f t="shared" si="244"/>
        <v>0.99770764943201196</v>
      </c>
      <c r="AO503" s="114">
        <f t="shared" si="244"/>
        <v>1.0091818996121178</v>
      </c>
      <c r="AP503" s="114">
        <f t="shared" si="244"/>
        <v>1.0326910804833938</v>
      </c>
      <c r="AQ503" s="114">
        <f t="shared" si="244"/>
        <v>0.99209899647948563</v>
      </c>
      <c r="AR503" s="114">
        <f t="shared" si="244"/>
        <v>1.0240514414422055</v>
      </c>
      <c r="AS503" s="114">
        <f t="shared" si="244"/>
        <v>1.0741568867738633</v>
      </c>
      <c r="AT503" s="114">
        <f t="shared" si="244"/>
        <v>1.0244366905215048</v>
      </c>
      <c r="AU503" s="114">
        <f t="shared" si="244"/>
        <v>1.0498862207829502</v>
      </c>
      <c r="AV503" s="114">
        <f t="shared" si="244"/>
        <v>1.0635720154970303</v>
      </c>
      <c r="AW503" s="114">
        <f t="shared" si="244"/>
        <v>1.0777274004410624</v>
      </c>
      <c r="AX503" s="114">
        <f t="shared" si="244"/>
        <v>1.0660066329214419</v>
      </c>
      <c r="AY503" s="114">
        <f t="shared" si="244"/>
        <v>1.0782153304319384</v>
      </c>
      <c r="AZ503" s="114">
        <f t="shared" si="244"/>
        <v>1.0756314160910279</v>
      </c>
      <c r="BA503" s="114">
        <f t="shared" si="244"/>
        <v>1.0430638260173464</v>
      </c>
      <c r="BB503" s="114">
        <f t="shared" si="244"/>
        <v>0.95068145259501979</v>
      </c>
      <c r="BC503" s="114">
        <f t="shared" si="244"/>
        <v>1.048432850354392</v>
      </c>
      <c r="BD503" s="114">
        <f t="shared" si="244"/>
        <v>1.06240087722249</v>
      </c>
      <c r="BE503" s="114">
        <f t="shared" si="244"/>
        <v>1.03282555408278</v>
      </c>
      <c r="BF503" s="114">
        <f t="shared" si="244"/>
        <v>1.0361689934588176</v>
      </c>
      <c r="BG503" s="114">
        <f t="shared" si="244"/>
        <v>1.0231419765005056</v>
      </c>
      <c r="BH503" s="114">
        <f t="shared" si="244"/>
        <v>1.0100608167085192</v>
      </c>
      <c r="BI503" s="114">
        <f t="shared" si="239"/>
        <v>1.0170516187947782</v>
      </c>
      <c r="BJ503" s="114">
        <f t="shared" si="213"/>
        <v>1.0404639836327245</v>
      </c>
    </row>
    <row r="504" spans="1:62" ht="15">
      <c r="A504" s="282" t="s">
        <v>362</v>
      </c>
      <c r="B504" s="282" t="s">
        <v>608</v>
      </c>
      <c r="C504" s="282" t="s">
        <v>639</v>
      </c>
      <c r="D504" s="282" t="s">
        <v>641</v>
      </c>
      <c r="E504" s="114">
        <f t="shared" si="206"/>
        <v>1</v>
      </c>
      <c r="F504" s="114">
        <f t="shared" si="206"/>
        <v>1.121693173707025</v>
      </c>
      <c r="G504" s="114">
        <f t="shared" si="206"/>
        <v>1.0377365283247033</v>
      </c>
      <c r="H504" s="114">
        <f t="shared" si="206"/>
        <v>1.049996942712593</v>
      </c>
      <c r="I504" s="114">
        <f t="shared" ref="I504:BH504" si="245">1+I235/100</f>
        <v>1.1428601126267497</v>
      </c>
      <c r="J504" s="114">
        <f t="shared" si="245"/>
        <v>1.15459712706099</v>
      </c>
      <c r="K504" s="114">
        <f t="shared" si="245"/>
        <v>1.0940871910128622</v>
      </c>
      <c r="L504" s="114">
        <f t="shared" si="245"/>
        <v>1.0550037155711163</v>
      </c>
      <c r="M504" s="114">
        <f t="shared" si="245"/>
        <v>1.0502369185296712</v>
      </c>
      <c r="N504" s="114">
        <f t="shared" si="245"/>
        <v>1.1083086834469575</v>
      </c>
      <c r="O504" s="114">
        <f t="shared" si="245"/>
        <v>1.0252430264523531</v>
      </c>
      <c r="P504" s="114">
        <f t="shared" si="245"/>
        <v>1</v>
      </c>
      <c r="Q504" s="114">
        <f t="shared" si="245"/>
        <v>1.076251575509737</v>
      </c>
      <c r="R504" s="114">
        <f t="shared" si="245"/>
        <v>1.0383748400077757</v>
      </c>
      <c r="S504" s="114">
        <f t="shared" si="245"/>
        <v>1.0483284911852693</v>
      </c>
      <c r="T504" s="114">
        <f t="shared" si="245"/>
        <v>1.0244054118481709</v>
      </c>
      <c r="U504" s="114">
        <f t="shared" si="245"/>
        <v>0.97948477409743229</v>
      </c>
      <c r="V504" s="114">
        <f t="shared" si="245"/>
        <v>1.0695908537004162</v>
      </c>
      <c r="W504" s="114">
        <f t="shared" si="245"/>
        <v>1.1104543450675268</v>
      </c>
      <c r="X504" s="114">
        <f t="shared" si="245"/>
        <v>0.94832257358596128</v>
      </c>
      <c r="Y504" s="114">
        <f t="shared" si="245"/>
        <v>1.1457695610600922</v>
      </c>
      <c r="Z504" s="114">
        <f t="shared" si="245"/>
        <v>0.96684813922168644</v>
      </c>
      <c r="AA504" s="114">
        <f t="shared" si="245"/>
        <v>0.96417597454188519</v>
      </c>
      <c r="AB504" s="114">
        <f t="shared" si="245"/>
        <v>0.94585992213385461</v>
      </c>
      <c r="AC504" s="114">
        <f t="shared" si="245"/>
        <v>1.0555555504185077</v>
      </c>
      <c r="AD504" s="114">
        <f t="shared" si="245"/>
        <v>1.0555555216852708</v>
      </c>
      <c r="AE504" s="114">
        <f t="shared" si="245"/>
        <v>1.0158650431164913</v>
      </c>
      <c r="AF504" s="114">
        <f t="shared" si="245"/>
        <v>1.0051016218013877</v>
      </c>
      <c r="AG504" s="114">
        <f t="shared" si="245"/>
        <v>1.0664236977179824</v>
      </c>
      <c r="AH504" s="114">
        <f t="shared" si="245"/>
        <v>1.040600216837924</v>
      </c>
      <c r="AI504" s="114">
        <f t="shared" si="245"/>
        <v>0.99756343864332597</v>
      </c>
      <c r="AJ504" s="114">
        <f t="shared" si="245"/>
        <v>0.99300032511708125</v>
      </c>
      <c r="AK504" s="114">
        <f t="shared" si="245"/>
        <v>0.96019313178722909</v>
      </c>
      <c r="AL504" s="114">
        <f t="shared" si="245"/>
        <v>0.84904172522669585</v>
      </c>
      <c r="AM504" s="114">
        <f t="shared" si="245"/>
        <v>1.1498241434587455</v>
      </c>
      <c r="AN504" s="114">
        <f t="shared" si="245"/>
        <v>1.0784583231723719</v>
      </c>
      <c r="AO504" s="114">
        <f t="shared" si="245"/>
        <v>1.0883621162941808</v>
      </c>
      <c r="AP504" s="114">
        <f t="shared" si="245"/>
        <v>1.1437737757737176</v>
      </c>
      <c r="AQ504" s="114">
        <f t="shared" si="245"/>
        <v>0.97700123433919683</v>
      </c>
      <c r="AR504" s="114">
        <f t="shared" si="245"/>
        <v>1.0248175142619558</v>
      </c>
      <c r="AS504" s="114">
        <f t="shared" si="245"/>
        <v>0.99216520394114238</v>
      </c>
      <c r="AT504" s="114">
        <f t="shared" si="245"/>
        <v>0.98373193728399277</v>
      </c>
      <c r="AU504" s="114">
        <f t="shared" si="245"/>
        <v>0.99077848978446359</v>
      </c>
      <c r="AV504" s="114">
        <f t="shared" si="245"/>
        <v>1.0495439766619923</v>
      </c>
      <c r="AW504" s="114">
        <f t="shared" si="245"/>
        <v>1.0211906531640769</v>
      </c>
      <c r="AX504" s="114">
        <f t="shared" si="245"/>
        <v>1.0118040695642319</v>
      </c>
      <c r="AY504" s="114">
        <f t="shared" si="245"/>
        <v>1.0405241254210087</v>
      </c>
      <c r="AZ504" s="114">
        <f t="shared" si="245"/>
        <v>1.022904538891303</v>
      </c>
      <c r="BA504" s="114">
        <f t="shared" si="245"/>
        <v>1.0222548023245799</v>
      </c>
      <c r="BB504" s="114">
        <f t="shared" si="245"/>
        <v>1.035102966752256</v>
      </c>
      <c r="BC504" s="114">
        <f t="shared" si="245"/>
        <v>1.0399567877036402</v>
      </c>
      <c r="BD504" s="114">
        <f t="shared" si="245"/>
        <v>1.0488376394600343</v>
      </c>
      <c r="BE504" s="114">
        <f t="shared" si="245"/>
        <v>1.0482034351623553</v>
      </c>
      <c r="BF504" s="114">
        <f t="shared" si="245"/>
        <v>1.0396779263278004</v>
      </c>
      <c r="BG504" s="114">
        <f t="shared" si="245"/>
        <v>1.0587172631921244</v>
      </c>
      <c r="BH504" s="114">
        <f t="shared" si="245"/>
        <v>1.0538484218937814</v>
      </c>
      <c r="BI504" s="114">
        <f t="shared" si="239"/>
        <v>1.0539814618861041</v>
      </c>
      <c r="BJ504" s="114">
        <f t="shared" si="213"/>
        <v>1.0556579104193331</v>
      </c>
    </row>
    <row r="505" spans="1:62" ht="15">
      <c r="A505" s="282" t="s">
        <v>363</v>
      </c>
      <c r="B505" s="282" t="s">
        <v>609</v>
      </c>
      <c r="C505" s="282" t="s">
        <v>639</v>
      </c>
      <c r="D505" s="282" t="s">
        <v>641</v>
      </c>
      <c r="E505" s="114">
        <f t="shared" si="206"/>
        <v>1</v>
      </c>
      <c r="F505" s="114">
        <f t="shared" si="206"/>
        <v>1.0536214630168788</v>
      </c>
      <c r="G505" s="114">
        <f t="shared" si="206"/>
        <v>1.0755425444784084</v>
      </c>
      <c r="H505" s="114">
        <f t="shared" si="206"/>
        <v>1.0799983078698787</v>
      </c>
      <c r="I505" s="114">
        <f t="shared" ref="I505:BH505" si="246">1+I236/100</f>
        <v>1.0683099614370539</v>
      </c>
      <c r="J505" s="114">
        <f t="shared" si="246"/>
        <v>1.0818166153767717</v>
      </c>
      <c r="K505" s="114">
        <f t="shared" si="246"/>
        <v>1.1112251849463892</v>
      </c>
      <c r="L505" s="114">
        <f t="shared" si="246"/>
        <v>1.0861598233328198</v>
      </c>
      <c r="M505" s="114">
        <f t="shared" si="246"/>
        <v>1.0812227025554291</v>
      </c>
      <c r="N505" s="114">
        <f t="shared" si="246"/>
        <v>1.0655065988587749</v>
      </c>
      <c r="O505" s="114">
        <f t="shared" si="246"/>
        <v>1.1140794906620974</v>
      </c>
      <c r="P505" s="114">
        <f t="shared" si="246"/>
        <v>1.0489537376024298</v>
      </c>
      <c r="Q505" s="114">
        <f t="shared" si="246"/>
        <v>1.0427850803861052</v>
      </c>
      <c r="R505" s="114">
        <f t="shared" si="246"/>
        <v>1.1023643301487982</v>
      </c>
      <c r="S505" s="114">
        <f t="shared" si="246"/>
        <v>1.0446625338575453</v>
      </c>
      <c r="T505" s="114">
        <f t="shared" si="246"/>
        <v>1.0497040522766496</v>
      </c>
      <c r="U505" s="114">
        <f t="shared" si="246"/>
        <v>1.0932681108178437</v>
      </c>
      <c r="V505" s="114">
        <f t="shared" si="246"/>
        <v>1.0984346323531113</v>
      </c>
      <c r="W505" s="114">
        <f t="shared" si="246"/>
        <v>1.1029574653493845</v>
      </c>
      <c r="X505" s="114">
        <f t="shared" si="246"/>
        <v>1.0537176651254236</v>
      </c>
      <c r="Y505" s="114">
        <f t="shared" si="246"/>
        <v>1.0517354100571934</v>
      </c>
      <c r="Z505" s="114">
        <f t="shared" si="246"/>
        <v>1.0590686776303642</v>
      </c>
      <c r="AA505" s="114">
        <f t="shared" si="246"/>
        <v>1.0535234875066741</v>
      </c>
      <c r="AB505" s="114">
        <f t="shared" si="246"/>
        <v>1.0558420246919085</v>
      </c>
      <c r="AC505" s="114">
        <f t="shared" si="246"/>
        <v>1.0575243025148993</v>
      </c>
      <c r="AD505" s="114">
        <f t="shared" si="246"/>
        <v>1.0464724035659334</v>
      </c>
      <c r="AE505" s="114">
        <f t="shared" si="246"/>
        <v>1.0553382776724769</v>
      </c>
      <c r="AF505" s="114">
        <f t="shared" si="246"/>
        <v>1.095189460221079</v>
      </c>
      <c r="AG505" s="114">
        <f t="shared" si="246"/>
        <v>1.1328811407176438</v>
      </c>
      <c r="AH505" s="114">
        <f t="shared" si="246"/>
        <v>1.1219050598661096</v>
      </c>
      <c r="AI505" s="114">
        <f t="shared" si="246"/>
        <v>1.1116716344462922</v>
      </c>
      <c r="AJ505" s="114">
        <f t="shared" si="246"/>
        <v>1.0855826032124229</v>
      </c>
      <c r="AK505" s="114">
        <f t="shared" si="246"/>
        <v>1.080833880234533</v>
      </c>
      <c r="AL505" s="114">
        <f t="shared" si="246"/>
        <v>1.0825104312245852</v>
      </c>
      <c r="AM505" s="114">
        <f t="shared" si="246"/>
        <v>1.0799690485492717</v>
      </c>
      <c r="AN505" s="114">
        <f t="shared" si="246"/>
        <v>1.0812026184388384</v>
      </c>
      <c r="AO505" s="114">
        <f t="shared" si="246"/>
        <v>1.0565237394221068</v>
      </c>
      <c r="AP505" s="114">
        <f t="shared" si="246"/>
        <v>0.97246409421632818</v>
      </c>
      <c r="AQ505" s="114">
        <f t="shared" si="246"/>
        <v>0.92366266368733019</v>
      </c>
      <c r="AR505" s="114">
        <f t="shared" si="246"/>
        <v>1.0457229836875581</v>
      </c>
      <c r="AS505" s="114">
        <f t="shared" si="246"/>
        <v>1.0445567603093122</v>
      </c>
      <c r="AT505" s="114">
        <f t="shared" si="246"/>
        <v>1.0344424376568924</v>
      </c>
      <c r="AU505" s="114">
        <f t="shared" si="246"/>
        <v>1.0614887981743266</v>
      </c>
      <c r="AV505" s="114">
        <f t="shared" si="246"/>
        <v>1.0718932996486052</v>
      </c>
      <c r="AW505" s="114">
        <f t="shared" si="246"/>
        <v>1.0628928854861901</v>
      </c>
      <c r="AX505" s="114">
        <f t="shared" si="246"/>
        <v>1.0418783492372581</v>
      </c>
      <c r="AY505" s="114">
        <f t="shared" si="246"/>
        <v>1.0496791682393714</v>
      </c>
      <c r="AZ505" s="114">
        <f t="shared" si="246"/>
        <v>1.0543509256989794</v>
      </c>
      <c r="BA505" s="114">
        <f t="shared" si="246"/>
        <v>1.0172566790833977</v>
      </c>
      <c r="BB505" s="114">
        <f t="shared" si="246"/>
        <v>0.99309266653835448</v>
      </c>
      <c r="BC505" s="114">
        <f t="shared" si="246"/>
        <v>1.075135906579751</v>
      </c>
      <c r="BD505" s="114">
        <f t="shared" si="246"/>
        <v>1.0083995947243223</v>
      </c>
      <c r="BE505" s="114">
        <f t="shared" si="246"/>
        <v>1.0724278660542523</v>
      </c>
      <c r="BF505" s="114">
        <f t="shared" si="246"/>
        <v>1.0268737991886854</v>
      </c>
      <c r="BG505" s="114">
        <f t="shared" si="246"/>
        <v>1.0098441406383312</v>
      </c>
      <c r="BH505" s="114">
        <f t="shared" si="246"/>
        <v>1.0302017399321757</v>
      </c>
      <c r="BI505" s="114">
        <f t="shared" si="239"/>
        <v>1.0328268307477235</v>
      </c>
      <c r="BJ505" s="114">
        <f t="shared" si="213"/>
        <v>1.0390297504194694</v>
      </c>
    </row>
    <row r="506" spans="1:62" ht="15">
      <c r="A506" s="282" t="s">
        <v>364</v>
      </c>
      <c r="B506" s="282" t="s">
        <v>610</v>
      </c>
      <c r="C506" s="282" t="s">
        <v>639</v>
      </c>
      <c r="D506" s="282" t="s">
        <v>641</v>
      </c>
      <c r="E506" s="114">
        <f t="shared" si="206"/>
        <v>1</v>
      </c>
      <c r="F506" s="114">
        <f t="shared" si="206"/>
        <v>1</v>
      </c>
      <c r="G506" s="114">
        <f t="shared" si="206"/>
        <v>1</v>
      </c>
      <c r="H506" s="114">
        <f t="shared" si="206"/>
        <v>1</v>
      </c>
      <c r="I506" s="114">
        <f t="shared" ref="I506:BH506" si="247">1+I237/100</f>
        <v>1</v>
      </c>
      <c r="J506" s="114">
        <f t="shared" si="247"/>
        <v>1</v>
      </c>
      <c r="K506" s="114">
        <f t="shared" si="247"/>
        <v>1</v>
      </c>
      <c r="L506" s="114">
        <f t="shared" si="247"/>
        <v>1</v>
      </c>
      <c r="M506" s="114">
        <f t="shared" si="247"/>
        <v>1</v>
      </c>
      <c r="N506" s="114">
        <f t="shared" si="247"/>
        <v>1</v>
      </c>
      <c r="O506" s="114">
        <f t="shared" si="247"/>
        <v>1</v>
      </c>
      <c r="P506" s="114">
        <f t="shared" si="247"/>
        <v>1</v>
      </c>
      <c r="Q506" s="114">
        <f t="shared" si="247"/>
        <v>1</v>
      </c>
      <c r="R506" s="114">
        <f t="shared" si="247"/>
        <v>1</v>
      </c>
      <c r="S506" s="114">
        <f t="shared" si="247"/>
        <v>1</v>
      </c>
      <c r="T506" s="114">
        <f t="shared" si="247"/>
        <v>1</v>
      </c>
      <c r="U506" s="114">
        <f t="shared" si="247"/>
        <v>1</v>
      </c>
      <c r="V506" s="114">
        <f t="shared" si="247"/>
        <v>1</v>
      </c>
      <c r="W506" s="114">
        <f t="shared" si="247"/>
        <v>1</v>
      </c>
      <c r="X506" s="114">
        <f t="shared" si="247"/>
        <v>1</v>
      </c>
      <c r="Y506" s="114">
        <f t="shared" si="247"/>
        <v>1</v>
      </c>
      <c r="Z506" s="114">
        <f t="shared" si="247"/>
        <v>1</v>
      </c>
      <c r="AA506" s="114">
        <f t="shared" si="247"/>
        <v>1</v>
      </c>
      <c r="AB506" s="114">
        <f t="shared" si="247"/>
        <v>1</v>
      </c>
      <c r="AC506" s="114">
        <f t="shared" si="247"/>
        <v>1</v>
      </c>
      <c r="AD506" s="114">
        <f t="shared" si="247"/>
        <v>1</v>
      </c>
      <c r="AE506" s="114">
        <f t="shared" si="247"/>
        <v>1.0349999987309577</v>
      </c>
      <c r="AF506" s="114">
        <f t="shared" si="247"/>
        <v>0.98799999955413542</v>
      </c>
      <c r="AG506" s="114">
        <f t="shared" si="247"/>
        <v>1.1390000109435396</v>
      </c>
      <c r="AH506" s="114">
        <f t="shared" si="247"/>
        <v>0.93499999336352968</v>
      </c>
      <c r="AI506" s="114">
        <f t="shared" si="247"/>
        <v>0.99400000368663366</v>
      </c>
      <c r="AJ506" s="114">
        <f t="shared" si="247"/>
        <v>0.92900000903774749</v>
      </c>
      <c r="AK506" s="114">
        <f t="shared" si="247"/>
        <v>0.70999998944552933</v>
      </c>
      <c r="AL506" s="114">
        <f t="shared" si="247"/>
        <v>0.83600000155117749</v>
      </c>
      <c r="AM506" s="114">
        <f t="shared" si="247"/>
        <v>0.78700001986905121</v>
      </c>
      <c r="AN506" s="114">
        <f t="shared" si="247"/>
        <v>0.87599999626704406</v>
      </c>
      <c r="AO506" s="114">
        <f t="shared" si="247"/>
        <v>0.83300001233553078</v>
      </c>
      <c r="AP506" s="114">
        <f t="shared" si="247"/>
        <v>1.0169999579975382</v>
      </c>
      <c r="AQ506" s="114">
        <f t="shared" si="247"/>
        <v>1.0530000076776305</v>
      </c>
      <c r="AR506" s="114">
        <f t="shared" si="247"/>
        <v>1.0369999967315324</v>
      </c>
      <c r="AS506" s="114">
        <f t="shared" si="247"/>
        <v>1.0830000101222852</v>
      </c>
      <c r="AT506" s="114">
        <f t="shared" si="247"/>
        <v>1.1020000105218348</v>
      </c>
      <c r="AU506" s="114">
        <f t="shared" si="247"/>
        <v>1.1079999991874092</v>
      </c>
      <c r="AV506" s="114">
        <f t="shared" si="247"/>
        <v>1.1099999711229498</v>
      </c>
      <c r="AW506" s="114">
        <f t="shared" si="247"/>
        <v>1.1030000170958087</v>
      </c>
      <c r="AX506" s="114">
        <f t="shared" si="247"/>
        <v>1.0669999705736541</v>
      </c>
      <c r="AY506" s="114">
        <f t="shared" si="247"/>
        <v>1.070000018947117</v>
      </c>
      <c r="AZ506" s="114">
        <f t="shared" si="247"/>
        <v>1.0780000134446486</v>
      </c>
      <c r="BA506" s="114">
        <f t="shared" si="247"/>
        <v>1.0789999783111581</v>
      </c>
      <c r="BB506" s="114">
        <f t="shared" si="247"/>
        <v>1.0380000099235729</v>
      </c>
      <c r="BC506" s="114">
        <f t="shared" si="247"/>
        <v>1.0650000035307858</v>
      </c>
      <c r="BD506" s="114">
        <f t="shared" si="247"/>
        <v>1.0739999938284566</v>
      </c>
      <c r="BE506" s="114">
        <f t="shared" si="247"/>
        <v>1.0749999916892123</v>
      </c>
      <c r="BF506" s="114">
        <f t="shared" si="247"/>
        <v>1.0740000056988259</v>
      </c>
      <c r="BG506" s="114">
        <f t="shared" si="247"/>
        <v>1.0669925065988284</v>
      </c>
      <c r="BH506" s="114">
        <f t="shared" si="247"/>
        <v>1.06</v>
      </c>
      <c r="BI506" s="114">
        <f t="shared" si="239"/>
        <v>1.0690000145473588</v>
      </c>
      <c r="BJ506" s="114">
        <f t="shared" si="213"/>
        <v>1.0710000070763577</v>
      </c>
    </row>
    <row r="507" spans="1:62" ht="15">
      <c r="A507" s="282" t="s">
        <v>365</v>
      </c>
      <c r="B507" s="282" t="s">
        <v>611</v>
      </c>
      <c r="C507" s="282" t="s">
        <v>639</v>
      </c>
      <c r="D507" s="282" t="s">
        <v>641</v>
      </c>
      <c r="E507" s="114">
        <f t="shared" si="206"/>
        <v>1</v>
      </c>
      <c r="F507" s="114">
        <f t="shared" si="206"/>
        <v>1</v>
      </c>
      <c r="G507" s="114">
        <f t="shared" si="206"/>
        <v>1</v>
      </c>
      <c r="H507" s="114">
        <f t="shared" si="206"/>
        <v>1</v>
      </c>
      <c r="I507" s="114">
        <f t="shared" ref="I507:BH507" si="248">1+I238/100</f>
        <v>1</v>
      </c>
      <c r="J507" s="114">
        <f t="shared" si="248"/>
        <v>1</v>
      </c>
      <c r="K507" s="114">
        <f t="shared" si="248"/>
        <v>1</v>
      </c>
      <c r="L507" s="114">
        <f t="shared" si="248"/>
        <v>1</v>
      </c>
      <c r="M507" s="114">
        <f t="shared" si="248"/>
        <v>1</v>
      </c>
      <c r="N507" s="114">
        <f t="shared" si="248"/>
        <v>1</v>
      </c>
      <c r="O507" s="114">
        <f t="shared" si="248"/>
        <v>1</v>
      </c>
      <c r="P507" s="114">
        <f t="shared" si="248"/>
        <v>1</v>
      </c>
      <c r="Q507" s="114">
        <f t="shared" si="248"/>
        <v>1</v>
      </c>
      <c r="R507" s="114">
        <f t="shared" si="248"/>
        <v>1</v>
      </c>
      <c r="S507" s="114">
        <f t="shared" si="248"/>
        <v>1</v>
      </c>
      <c r="T507" s="114">
        <f t="shared" si="248"/>
        <v>1</v>
      </c>
      <c r="U507" s="114">
        <f t="shared" si="248"/>
        <v>1</v>
      </c>
      <c r="V507" s="114">
        <f t="shared" si="248"/>
        <v>1</v>
      </c>
      <c r="W507" s="114">
        <f t="shared" si="248"/>
        <v>1</v>
      </c>
      <c r="X507" s="114">
        <f t="shared" si="248"/>
        <v>1</v>
      </c>
      <c r="Y507" s="114">
        <f t="shared" si="248"/>
        <v>1</v>
      </c>
      <c r="Z507" s="114">
        <f t="shared" si="248"/>
        <v>1</v>
      </c>
      <c r="AA507" s="114">
        <f t="shared" si="248"/>
        <v>1</v>
      </c>
      <c r="AB507" s="114">
        <f t="shared" si="248"/>
        <v>1</v>
      </c>
      <c r="AC507" s="114">
        <f t="shared" si="248"/>
        <v>1</v>
      </c>
      <c r="AD507" s="114">
        <f t="shared" si="248"/>
        <v>1</v>
      </c>
      <c r="AE507" s="114">
        <f t="shared" si="248"/>
        <v>1</v>
      </c>
      <c r="AF507" s="114">
        <f t="shared" si="248"/>
        <v>1</v>
      </c>
      <c r="AG507" s="114">
        <f t="shared" si="248"/>
        <v>1.1102362217513724</v>
      </c>
      <c r="AH507" s="114">
        <f t="shared" si="248"/>
        <v>0.95744680493102974</v>
      </c>
      <c r="AI507" s="114">
        <f t="shared" si="248"/>
        <v>1.3538455810844627</v>
      </c>
      <c r="AJ507" s="114">
        <f t="shared" si="248"/>
        <v>0.95394736786416279</v>
      </c>
      <c r="AK507" s="114">
        <f t="shared" si="248"/>
        <v>0.85034013404231945</v>
      </c>
      <c r="AL507" s="114">
        <f t="shared" si="248"/>
        <v>1.0150000017391807</v>
      </c>
      <c r="AM507" s="114">
        <f t="shared" si="248"/>
        <v>0.82700139527865923</v>
      </c>
      <c r="AN507" s="114">
        <f t="shared" si="248"/>
        <v>0.92799959065545112</v>
      </c>
      <c r="AO507" s="114">
        <f t="shared" si="248"/>
        <v>1.0669999216064752</v>
      </c>
      <c r="AP507" s="114">
        <f t="shared" si="248"/>
        <v>0.88599999772338767</v>
      </c>
      <c r="AQ507" s="114">
        <f t="shared" si="248"/>
        <v>1.0710000034386493</v>
      </c>
      <c r="AR507" s="114">
        <f t="shared" si="248"/>
        <v>1.1649999949722707</v>
      </c>
      <c r="AS507" s="114">
        <f t="shared" si="248"/>
        <v>1.0546906413252852</v>
      </c>
      <c r="AT507" s="114">
        <f t="shared" si="248"/>
        <v>1.0434384571432729</v>
      </c>
      <c r="AU507" s="114">
        <f t="shared" si="248"/>
        <v>1.0025717992500629</v>
      </c>
      <c r="AV507" s="114">
        <f t="shared" si="248"/>
        <v>1.0326882855955342</v>
      </c>
      <c r="AW507" s="114">
        <f t="shared" si="248"/>
        <v>1.050004074376675</v>
      </c>
      <c r="AX507" s="114">
        <f t="shared" si="248"/>
        <v>1.1304036340901029</v>
      </c>
      <c r="AY507" s="114">
        <f t="shared" si="248"/>
        <v>1.1096709551002129</v>
      </c>
      <c r="AZ507" s="114">
        <f t="shared" si="248"/>
        <v>1.1105929947045001</v>
      </c>
      <c r="BA507" s="114">
        <f t="shared" si="248"/>
        <v>1.147</v>
      </c>
      <c r="BB507" s="114">
        <f t="shared" si="248"/>
        <v>1.0610000011485643</v>
      </c>
      <c r="BC507" s="114">
        <f t="shared" si="248"/>
        <v>1.0919999998805483</v>
      </c>
      <c r="BD507" s="114">
        <f t="shared" si="248"/>
        <v>1.1469999992787234</v>
      </c>
      <c r="BE507" s="114">
        <f t="shared" si="248"/>
        <v>1.1109999996155449</v>
      </c>
      <c r="BF507" s="114">
        <f t="shared" si="248"/>
        <v>1.1020000010139899</v>
      </c>
      <c r="BG507" s="114">
        <f t="shared" si="248"/>
        <v>1.1029999997054591</v>
      </c>
      <c r="BH507" s="114">
        <f t="shared" si="248"/>
        <v>1.0649999990951666</v>
      </c>
      <c r="BI507" s="114">
        <f t="shared" si="239"/>
        <v>1.061999999664301</v>
      </c>
      <c r="BJ507" s="114">
        <f t="shared" si="213"/>
        <v>1.0650000004682976</v>
      </c>
    </row>
    <row r="508" spans="1:62" ht="15">
      <c r="A508" s="282" t="s">
        <v>1283</v>
      </c>
      <c r="B508" s="282" t="s">
        <v>1284</v>
      </c>
      <c r="C508" s="282" t="s">
        <v>639</v>
      </c>
      <c r="D508" s="282" t="s">
        <v>641</v>
      </c>
      <c r="E508" s="114">
        <f t="shared" si="206"/>
        <v>1</v>
      </c>
      <c r="F508" s="114">
        <f t="shared" si="206"/>
        <v>1.065303219104947</v>
      </c>
      <c r="G508" s="114">
        <f t="shared" si="206"/>
        <v>1.0471369695982018</v>
      </c>
      <c r="H508" s="114">
        <f t="shared" si="206"/>
        <v>1.0244662589888238</v>
      </c>
      <c r="I508" s="114">
        <f t="shared" ref="I508:BH508" si="249">1+I239/100</f>
        <v>1.0745746970294388</v>
      </c>
      <c r="J508" s="114">
        <f t="shared" si="249"/>
        <v>1.0509739914060319</v>
      </c>
      <c r="K508" s="114">
        <f t="shared" si="249"/>
        <v>1.04024147168685</v>
      </c>
      <c r="L508" s="114">
        <f t="shared" si="249"/>
        <v>1.0435522705431102</v>
      </c>
      <c r="M508" s="114">
        <f t="shared" si="249"/>
        <v>1.0788199040115605</v>
      </c>
      <c r="N508" s="114">
        <f t="shared" si="249"/>
        <v>1.0621011762764234</v>
      </c>
      <c r="O508" s="114">
        <f t="shared" si="249"/>
        <v>1.0663219550734726</v>
      </c>
      <c r="P508" s="114">
        <f t="shared" si="249"/>
        <v>1.0665903380968003</v>
      </c>
      <c r="Q508" s="114">
        <f t="shared" si="249"/>
        <v>1.0724884888807666</v>
      </c>
      <c r="R508" s="114">
        <f t="shared" si="249"/>
        <v>1.0875344683788271</v>
      </c>
      <c r="S508" s="114">
        <f t="shared" si="249"/>
        <v>1.0658449981789233</v>
      </c>
      <c r="T508" s="114">
        <f t="shared" si="249"/>
        <v>1.0378607095467562</v>
      </c>
      <c r="U508" s="114">
        <f t="shared" si="249"/>
        <v>1.061711834097429</v>
      </c>
      <c r="V508" s="114">
        <f t="shared" si="249"/>
        <v>1.0476113011082768</v>
      </c>
      <c r="W508" s="114">
        <f t="shared" si="249"/>
        <v>1.0378541560673991</v>
      </c>
      <c r="X508" s="114">
        <f t="shared" si="249"/>
        <v>1.0660078932690886</v>
      </c>
      <c r="Y508" s="114">
        <f t="shared" si="249"/>
        <v>1.0645087653569614</v>
      </c>
      <c r="Z508" s="114">
        <f t="shared" si="249"/>
        <v>1.0011181226053683</v>
      </c>
      <c r="AA508" s="114">
        <f t="shared" si="249"/>
        <v>0.99047879479164858</v>
      </c>
      <c r="AB508" s="114">
        <f t="shared" si="249"/>
        <v>0.97082693798904041</v>
      </c>
      <c r="AC508" s="114">
        <f t="shared" si="249"/>
        <v>1.0377675252781107</v>
      </c>
      <c r="AD508" s="114">
        <f t="shared" si="249"/>
        <v>1.0360479291000448</v>
      </c>
      <c r="AE508" s="114">
        <f t="shared" si="249"/>
        <v>1.0456725612763405</v>
      </c>
      <c r="AF508" s="114">
        <f t="shared" si="249"/>
        <v>1.0346942650089233</v>
      </c>
      <c r="AG508" s="114">
        <f t="shared" si="249"/>
        <v>1.0074486434121743</v>
      </c>
      <c r="AH508" s="114">
        <f t="shared" si="249"/>
        <v>1.0130196607967727</v>
      </c>
      <c r="AI508" s="114">
        <f t="shared" si="249"/>
        <v>1.0052820916787302</v>
      </c>
      <c r="AJ508" s="114">
        <f t="shared" si="249"/>
        <v>1.0402103288973577</v>
      </c>
      <c r="AK508" s="114">
        <f t="shared" si="249"/>
        <v>1.0305823903663589</v>
      </c>
      <c r="AL508" s="114">
        <f t="shared" si="249"/>
        <v>1.0413665065121822</v>
      </c>
      <c r="AM508" s="114">
        <f t="shared" si="249"/>
        <v>1.046592544500186</v>
      </c>
      <c r="AN508" s="114">
        <f t="shared" si="249"/>
        <v>1.0141138383771022</v>
      </c>
      <c r="AO508" s="114">
        <f t="shared" si="249"/>
        <v>1.0351090175801274</v>
      </c>
      <c r="AP508" s="114">
        <f t="shared" si="249"/>
        <v>1.0516930118586707</v>
      </c>
      <c r="AQ508" s="114">
        <f t="shared" si="249"/>
        <v>1.0216853027026391</v>
      </c>
      <c r="AR508" s="114">
        <f t="shared" si="249"/>
        <v>0.99938153304088229</v>
      </c>
      <c r="AS508" s="114">
        <f t="shared" si="249"/>
        <v>1.0374558541977263</v>
      </c>
      <c r="AT508" s="114">
        <f t="shared" si="249"/>
        <v>1.0072631576420574</v>
      </c>
      <c r="AU508" s="114">
        <f t="shared" si="249"/>
        <v>1.0025920354643258</v>
      </c>
      <c r="AV508" s="114">
        <f t="shared" si="249"/>
        <v>1.0157778833715145</v>
      </c>
      <c r="AW508" s="114">
        <f t="shared" si="249"/>
        <v>1.0631279058466074</v>
      </c>
      <c r="AX508" s="114">
        <f t="shared" si="249"/>
        <v>1.0434285491224686</v>
      </c>
      <c r="AY508" s="114">
        <f t="shared" si="249"/>
        <v>1.0535641677832752</v>
      </c>
      <c r="AZ508" s="114">
        <f t="shared" si="249"/>
        <v>1.0566588966845094</v>
      </c>
      <c r="BA508" s="114">
        <f t="shared" si="249"/>
        <v>1.0407737698630632</v>
      </c>
      <c r="BB508" s="114">
        <f t="shared" si="249"/>
        <v>0.98110164894243335</v>
      </c>
      <c r="BC508" s="114">
        <f t="shared" si="249"/>
        <v>1.0602644049827403</v>
      </c>
      <c r="BD508" s="114">
        <f t="shared" si="249"/>
        <v>1.0448524265955279</v>
      </c>
      <c r="BE508" s="114">
        <f t="shared" si="249"/>
        <v>1.0286525344911257</v>
      </c>
      <c r="BF508" s="114">
        <f t="shared" si="249"/>
        <v>1.0285814137834342</v>
      </c>
      <c r="BG508" s="114">
        <f t="shared" si="249"/>
        <v>1.0103412213975074</v>
      </c>
      <c r="BH508" s="114">
        <f t="shared" si="249"/>
        <v>1.0004213284805166</v>
      </c>
      <c r="BI508" s="114">
        <f t="shared" si="239"/>
        <v>0.99562294551285435</v>
      </c>
      <c r="BJ508" s="114">
        <f t="shared" si="213"/>
        <v>1.0172596342950155</v>
      </c>
    </row>
    <row r="509" spans="1:62" ht="15">
      <c r="A509" s="282" t="s">
        <v>366</v>
      </c>
      <c r="B509" s="282" t="s">
        <v>612</v>
      </c>
      <c r="C509" s="282" t="s">
        <v>639</v>
      </c>
      <c r="D509" s="282" t="s">
        <v>641</v>
      </c>
      <c r="E509" s="114">
        <f t="shared" si="206"/>
        <v>1</v>
      </c>
      <c r="F509" s="114">
        <f t="shared" si="206"/>
        <v>1</v>
      </c>
      <c r="G509" s="114">
        <f t="shared" si="206"/>
        <v>1</v>
      </c>
      <c r="H509" s="114">
        <f t="shared" si="206"/>
        <v>1</v>
      </c>
      <c r="I509" s="114">
        <f t="shared" ref="I509:BH509" si="250">1+I240/100</f>
        <v>1</v>
      </c>
      <c r="J509" s="114">
        <f t="shared" si="250"/>
        <v>1</v>
      </c>
      <c r="K509" s="114">
        <f t="shared" si="250"/>
        <v>1</v>
      </c>
      <c r="L509" s="114">
        <f t="shared" si="250"/>
        <v>1</v>
      </c>
      <c r="M509" s="114">
        <f t="shared" si="250"/>
        <v>1</v>
      </c>
      <c r="N509" s="114">
        <f t="shared" si="250"/>
        <v>1</v>
      </c>
      <c r="O509" s="114">
        <f t="shared" si="250"/>
        <v>1</v>
      </c>
      <c r="P509" s="114">
        <f t="shared" si="250"/>
        <v>1</v>
      </c>
      <c r="Q509" s="114">
        <f t="shared" si="250"/>
        <v>1</v>
      </c>
      <c r="R509" s="114">
        <f t="shared" si="250"/>
        <v>1</v>
      </c>
      <c r="S509" s="114">
        <f t="shared" si="250"/>
        <v>1</v>
      </c>
      <c r="T509" s="114">
        <f t="shared" si="250"/>
        <v>1</v>
      </c>
      <c r="U509" s="114">
        <f t="shared" si="250"/>
        <v>1</v>
      </c>
      <c r="V509" s="114">
        <f t="shared" si="250"/>
        <v>1</v>
      </c>
      <c r="W509" s="114">
        <f t="shared" si="250"/>
        <v>1</v>
      </c>
      <c r="X509" s="114">
        <f t="shared" si="250"/>
        <v>1</v>
      </c>
      <c r="Y509" s="114">
        <f t="shared" si="250"/>
        <v>1</v>
      </c>
      <c r="Z509" s="114">
        <f t="shared" si="250"/>
        <v>1</v>
      </c>
      <c r="AA509" s="114">
        <f t="shared" si="250"/>
        <v>1</v>
      </c>
      <c r="AB509" s="114">
        <f t="shared" si="250"/>
        <v>1</v>
      </c>
      <c r="AC509" s="114">
        <f t="shared" si="250"/>
        <v>1</v>
      </c>
      <c r="AD509" s="114">
        <f t="shared" si="250"/>
        <v>1</v>
      </c>
      <c r="AE509" s="114">
        <f t="shared" si="250"/>
        <v>1</v>
      </c>
      <c r="AF509" s="114">
        <f t="shared" si="250"/>
        <v>1</v>
      </c>
      <c r="AG509" s="114">
        <f t="shared" si="250"/>
        <v>1</v>
      </c>
      <c r="AH509" s="114">
        <f t="shared" si="250"/>
        <v>1</v>
      </c>
      <c r="AI509" s="114">
        <f t="shared" si="250"/>
        <v>1</v>
      </c>
      <c r="AJ509" s="114">
        <f t="shared" si="250"/>
        <v>1</v>
      </c>
      <c r="AK509" s="114">
        <f t="shared" si="250"/>
        <v>1</v>
      </c>
      <c r="AL509" s="114">
        <f t="shared" si="250"/>
        <v>1</v>
      </c>
      <c r="AM509" s="114">
        <f t="shared" si="250"/>
        <v>1</v>
      </c>
      <c r="AN509" s="114">
        <f t="shared" si="250"/>
        <v>1</v>
      </c>
      <c r="AO509" s="114">
        <f t="shared" si="250"/>
        <v>1</v>
      </c>
      <c r="AP509" s="114">
        <f t="shared" si="250"/>
        <v>1</v>
      </c>
      <c r="AQ509" s="114">
        <f t="shared" si="250"/>
        <v>1</v>
      </c>
      <c r="AR509" s="114">
        <f t="shared" si="250"/>
        <v>1</v>
      </c>
      <c r="AS509" s="114">
        <f t="shared" si="250"/>
        <v>1</v>
      </c>
      <c r="AT509" s="114">
        <f t="shared" si="250"/>
        <v>1.0920388383602941</v>
      </c>
      <c r="AU509" s="114">
        <f t="shared" si="250"/>
        <v>0.93133306201517796</v>
      </c>
      <c r="AV509" s="114">
        <f t="shared" si="250"/>
        <v>0.98817448494392901</v>
      </c>
      <c r="AW509" s="114">
        <f t="shared" si="250"/>
        <v>1.6406996447086994</v>
      </c>
      <c r="AX509" s="114">
        <f t="shared" si="250"/>
        <v>1.3587967021804659</v>
      </c>
      <c r="AY509" s="114">
        <f t="shared" si="250"/>
        <v>1.4167440393705579</v>
      </c>
      <c r="AZ509" s="114">
        <f t="shared" si="250"/>
        <v>1.0517900019906057</v>
      </c>
      <c r="BA509" s="114">
        <f t="shared" si="250"/>
        <v>1.1000471343344429</v>
      </c>
      <c r="BB509" s="114">
        <f t="shared" si="250"/>
        <v>0.93941673474645526</v>
      </c>
      <c r="BC509" s="114">
        <f t="shared" si="250"/>
        <v>0.98832639046169612</v>
      </c>
      <c r="BD509" s="114">
        <f t="shared" si="250"/>
        <v>1.1183147299186553</v>
      </c>
      <c r="BE509" s="114">
        <f t="shared" si="250"/>
        <v>1.0496495457626467</v>
      </c>
      <c r="BF509" s="114">
        <f t="shared" si="250"/>
        <v>0.88998670913975331</v>
      </c>
      <c r="BG509" s="114">
        <f t="shared" si="250"/>
        <v>0.7395028677102693</v>
      </c>
      <c r="BH509" s="114">
        <f t="shared" si="250"/>
        <v>1.208807602084893</v>
      </c>
      <c r="BI509" s="114">
        <f t="shared" si="239"/>
        <v>1.0082453362736277</v>
      </c>
      <c r="BJ509" s="114">
        <f t="shared" si="213"/>
        <v>0.91999999999999971</v>
      </c>
    </row>
    <row r="510" spans="1:62" ht="15">
      <c r="A510" s="282" t="s">
        <v>1285</v>
      </c>
      <c r="B510" s="282" t="s">
        <v>1286</v>
      </c>
      <c r="C510" s="282" t="s">
        <v>639</v>
      </c>
      <c r="D510" s="282" t="s">
        <v>641</v>
      </c>
      <c r="E510" s="114">
        <f t="shared" si="206"/>
        <v>1</v>
      </c>
      <c r="F510" s="114">
        <f t="shared" si="206"/>
        <v>1</v>
      </c>
      <c r="G510" s="114">
        <f t="shared" si="206"/>
        <v>1</v>
      </c>
      <c r="H510" s="114">
        <f t="shared" si="206"/>
        <v>1</v>
      </c>
      <c r="I510" s="114">
        <f t="shared" ref="I510:BH510" si="251">1+I241/100</f>
        <v>1</v>
      </c>
      <c r="J510" s="114">
        <f t="shared" si="251"/>
        <v>1</v>
      </c>
      <c r="K510" s="114">
        <f t="shared" si="251"/>
        <v>1.0677612293498409</v>
      </c>
      <c r="L510" s="114">
        <f t="shared" si="251"/>
        <v>1.0951207231835405</v>
      </c>
      <c r="M510" s="114">
        <f t="shared" si="251"/>
        <v>1.1240550406252989</v>
      </c>
      <c r="N510" s="114">
        <f t="shared" si="251"/>
        <v>1.1286115357162532</v>
      </c>
      <c r="O510" s="114">
        <f t="shared" si="251"/>
        <v>1.0947628057342567</v>
      </c>
      <c r="P510" s="114">
        <f t="shared" si="251"/>
        <v>1.0911471395076975</v>
      </c>
      <c r="Q510" s="114">
        <f t="shared" si="251"/>
        <v>1.1365732147440735</v>
      </c>
      <c r="R510" s="114">
        <f t="shared" si="251"/>
        <v>1.0678422960571761</v>
      </c>
      <c r="S510" s="114">
        <f t="shared" si="251"/>
        <v>1.0670400409916168</v>
      </c>
      <c r="T510" s="114">
        <f t="shared" si="251"/>
        <v>1.0055311755416365</v>
      </c>
      <c r="U510" s="114">
        <f t="shared" si="251"/>
        <v>1.1552464693551134</v>
      </c>
      <c r="V510" s="114">
        <f t="shared" si="251"/>
        <v>0.99252447633636753</v>
      </c>
      <c r="W510" s="114">
        <f t="shared" si="251"/>
        <v>0.93559952605011587</v>
      </c>
      <c r="X510" s="114">
        <f t="shared" si="251"/>
        <v>0.97068424840465273</v>
      </c>
      <c r="Y510" s="114">
        <f t="shared" si="251"/>
        <v>0.88328921141950356</v>
      </c>
      <c r="Z510" s="114">
        <f t="shared" si="251"/>
        <v>0.98685210257597888</v>
      </c>
      <c r="AA510" s="114">
        <f t="shared" si="251"/>
        <v>1.1573833737930825</v>
      </c>
      <c r="AB510" s="114">
        <f t="shared" si="251"/>
        <v>1.0497606561839308</v>
      </c>
      <c r="AC510" s="114">
        <f t="shared" si="251"/>
        <v>0.97910534065484645</v>
      </c>
      <c r="AD510" s="114">
        <f t="shared" si="251"/>
        <v>1.034137225962467</v>
      </c>
      <c r="AE510" s="114">
        <f t="shared" si="251"/>
        <v>0.96838238158729328</v>
      </c>
      <c r="AF510" s="114">
        <f t="shared" si="251"/>
        <v>1.016471246014941</v>
      </c>
      <c r="AG510" s="114">
        <f t="shared" si="251"/>
        <v>0.99224291696539368</v>
      </c>
      <c r="AH510" s="114">
        <f t="shared" si="251"/>
        <v>1.0233906562131792</v>
      </c>
      <c r="AI510" s="114">
        <f t="shared" si="251"/>
        <v>1.1299076956283258</v>
      </c>
      <c r="AJ510" s="114">
        <f t="shared" si="251"/>
        <v>0.98652965809643112</v>
      </c>
      <c r="AK510" s="114">
        <f t="shared" si="251"/>
        <v>1.0443145932761055</v>
      </c>
      <c r="AL510" s="114">
        <f t="shared" si="251"/>
        <v>1.0271197752552037</v>
      </c>
      <c r="AM510" s="114">
        <f t="shared" si="251"/>
        <v>1.0146412151288231</v>
      </c>
      <c r="AN510" s="114">
        <f t="shared" si="251"/>
        <v>1.0254509942421857</v>
      </c>
      <c r="AO510" s="114">
        <f t="shared" si="251"/>
        <v>1.0594221653269358</v>
      </c>
      <c r="AP510" s="114">
        <f t="shared" si="251"/>
        <v>1.0309042415163803</v>
      </c>
      <c r="AQ510" s="114">
        <f t="shared" si="251"/>
        <v>1.0649067994942532</v>
      </c>
      <c r="AR510" s="114">
        <f t="shared" si="251"/>
        <v>1.0424642020383625</v>
      </c>
      <c r="AS510" s="114">
        <f t="shared" si="251"/>
        <v>1.0440030703700589</v>
      </c>
      <c r="AT510" s="114">
        <f t="shared" si="251"/>
        <v>1.0231260362904424</v>
      </c>
      <c r="AU510" s="114">
        <f t="shared" si="251"/>
        <v>1.0343340161102601</v>
      </c>
      <c r="AV510" s="114">
        <f t="shared" si="251"/>
        <v>1.0272218613829365</v>
      </c>
      <c r="AW510" s="114">
        <f t="shared" si="251"/>
        <v>1.0798791096250715</v>
      </c>
      <c r="AX510" s="114">
        <f t="shared" si="251"/>
        <v>1.0450061182798542</v>
      </c>
      <c r="AY510" s="114">
        <f t="shared" si="251"/>
        <v>1.0555204549090826</v>
      </c>
      <c r="AZ510" s="114">
        <f t="shared" si="251"/>
        <v>1.0609666715487904</v>
      </c>
      <c r="BA510" s="114">
        <f t="shared" si="251"/>
        <v>1.0353619657648558</v>
      </c>
      <c r="BB510" s="114">
        <f t="shared" si="251"/>
        <v>1.0251741807269428</v>
      </c>
      <c r="BC510" s="114">
        <f t="shared" si="251"/>
        <v>1.052528939957122</v>
      </c>
      <c r="BD510" s="114">
        <f t="shared" si="251"/>
        <v>0.98982260297094182</v>
      </c>
      <c r="BE510" s="114">
        <f t="shared" si="251"/>
        <v>1.0277868541357362</v>
      </c>
      <c r="BF510" s="114">
        <f t="shared" si="251"/>
        <v>1.0165870500409575</v>
      </c>
      <c r="BG510" s="114">
        <f t="shared" si="251"/>
        <v>1.0211458623334957</v>
      </c>
      <c r="BH510" s="114">
        <f t="shared" si="251"/>
        <v>1.0085880457510881</v>
      </c>
      <c r="BI510" s="114">
        <f t="shared" si="239"/>
        <v>1.0702345980753314</v>
      </c>
      <c r="BJ510" s="114">
        <f t="shared" si="213"/>
        <v>1.0355233574171261</v>
      </c>
    </row>
    <row r="511" spans="1:62" ht="15">
      <c r="A511" s="282" t="s">
        <v>367</v>
      </c>
      <c r="B511" s="282" t="s">
        <v>613</v>
      </c>
      <c r="C511" s="282" t="s">
        <v>639</v>
      </c>
      <c r="D511" s="282" t="s">
        <v>641</v>
      </c>
      <c r="E511" s="114">
        <f t="shared" si="206"/>
        <v>1</v>
      </c>
      <c r="F511" s="114">
        <f t="shared" si="206"/>
        <v>1</v>
      </c>
      <c r="G511" s="114">
        <f t="shared" si="206"/>
        <v>1</v>
      </c>
      <c r="H511" s="114">
        <f t="shared" si="206"/>
        <v>1</v>
      </c>
      <c r="I511" s="114">
        <f t="shared" ref="I511:BH511" si="252">1+I242/100</f>
        <v>1</v>
      </c>
      <c r="J511" s="114">
        <f t="shared" si="252"/>
        <v>1</v>
      </c>
      <c r="K511" s="114">
        <f t="shared" si="252"/>
        <v>1</v>
      </c>
      <c r="L511" s="114">
        <f t="shared" si="252"/>
        <v>1</v>
      </c>
      <c r="M511" s="114">
        <f t="shared" si="252"/>
        <v>1</v>
      </c>
      <c r="N511" s="114">
        <f t="shared" si="252"/>
        <v>1</v>
      </c>
      <c r="O511" s="114">
        <f t="shared" si="252"/>
        <v>1</v>
      </c>
      <c r="P511" s="114">
        <f t="shared" si="252"/>
        <v>1</v>
      </c>
      <c r="Q511" s="114">
        <f t="shared" si="252"/>
        <v>1</v>
      </c>
      <c r="R511" s="114">
        <f t="shared" si="252"/>
        <v>1</v>
      </c>
      <c r="S511" s="114">
        <f t="shared" si="252"/>
        <v>1</v>
      </c>
      <c r="T511" s="114">
        <f t="shared" si="252"/>
        <v>1</v>
      </c>
      <c r="U511" s="114">
        <f t="shared" si="252"/>
        <v>1</v>
      </c>
      <c r="V511" s="114">
        <f t="shared" si="252"/>
        <v>1</v>
      </c>
      <c r="W511" s="114">
        <f t="shared" si="252"/>
        <v>1</v>
      </c>
      <c r="X511" s="114">
        <f t="shared" si="252"/>
        <v>1</v>
      </c>
      <c r="Y511" s="114">
        <f t="shared" si="252"/>
        <v>1</v>
      </c>
      <c r="Z511" s="114">
        <f t="shared" si="252"/>
        <v>1</v>
      </c>
      <c r="AA511" s="114">
        <f t="shared" si="252"/>
        <v>1.0474126541092021</v>
      </c>
      <c r="AB511" s="114">
        <f t="shared" si="252"/>
        <v>1.0198240271296237</v>
      </c>
      <c r="AC511" s="114">
        <f t="shared" si="252"/>
        <v>1.0173839196071652</v>
      </c>
      <c r="AD511" s="114">
        <f t="shared" si="252"/>
        <v>1.0655846345871054</v>
      </c>
      <c r="AE511" s="114">
        <f t="shared" si="252"/>
        <v>1.0211866086453227</v>
      </c>
      <c r="AF511" s="114">
        <f t="shared" si="252"/>
        <v>1.0298563778777523</v>
      </c>
      <c r="AG511" s="114">
        <f t="shared" si="252"/>
        <v>0.98118127951441092</v>
      </c>
      <c r="AH511" s="114">
        <f t="shared" si="252"/>
        <v>1.0038990680970481</v>
      </c>
      <c r="AI511" s="114">
        <f t="shared" si="252"/>
        <v>0.97955908565491778</v>
      </c>
      <c r="AJ511" s="114">
        <f t="shared" si="252"/>
        <v>1.0641493982205092</v>
      </c>
      <c r="AK511" s="114">
        <f t="shared" si="252"/>
        <v>1.0025198551768015</v>
      </c>
      <c r="AL511" s="114">
        <f t="shared" si="252"/>
        <v>1.0373804734975078</v>
      </c>
      <c r="AM511" s="114">
        <f t="shared" si="252"/>
        <v>1.0495252677810141</v>
      </c>
      <c r="AN511" s="114">
        <f t="shared" si="252"/>
        <v>1.0371187333841709</v>
      </c>
      <c r="AO511" s="114">
        <f t="shared" si="252"/>
        <v>1.0001021589478976</v>
      </c>
      <c r="AP511" s="114">
        <f t="shared" si="252"/>
        <v>0.99868416587171116</v>
      </c>
      <c r="AQ511" s="114">
        <f t="shared" si="252"/>
        <v>1.0271881265470741</v>
      </c>
      <c r="AR511" s="114">
        <f t="shared" si="252"/>
        <v>1.0388170458081527</v>
      </c>
      <c r="AS511" s="114">
        <f t="shared" si="252"/>
        <v>1.033698396935288</v>
      </c>
      <c r="AT511" s="114">
        <f t="shared" si="252"/>
        <v>1.036017886548622</v>
      </c>
      <c r="AU511" s="114">
        <f t="shared" si="252"/>
        <v>1.0341887664850631</v>
      </c>
      <c r="AV511" s="114">
        <f t="shared" si="252"/>
        <v>1.0210858165645418</v>
      </c>
      <c r="AW511" s="114">
        <f t="shared" si="252"/>
        <v>0.99648579995798225</v>
      </c>
      <c r="AX511" s="114">
        <f t="shared" si="252"/>
        <v>1.0158216837635834</v>
      </c>
      <c r="AY511" s="114">
        <f t="shared" si="252"/>
        <v>0.99187777886118123</v>
      </c>
      <c r="AZ511" s="114">
        <f t="shared" si="252"/>
        <v>0.95834224278168079</v>
      </c>
      <c r="BA511" s="114">
        <f t="shared" si="252"/>
        <v>1.030995198686075</v>
      </c>
      <c r="BB511" s="114">
        <f t="shared" si="252"/>
        <v>1.0229061270376616</v>
      </c>
      <c r="BC511" s="114">
        <f t="shared" si="252"/>
        <v>1.0358565737051793</v>
      </c>
      <c r="BD511" s="114">
        <f t="shared" si="252"/>
        <v>1.0278514588859415</v>
      </c>
      <c r="BE511" s="114">
        <f t="shared" si="252"/>
        <v>1.0089032258064516</v>
      </c>
      <c r="BF511" s="114">
        <f t="shared" si="252"/>
        <v>0.96879396342243251</v>
      </c>
      <c r="BG511" s="114">
        <f t="shared" si="252"/>
        <v>1.0207260726072607</v>
      </c>
      <c r="BH511" s="114">
        <f t="shared" si="252"/>
        <v>1.0371184687015003</v>
      </c>
      <c r="BI511" s="114">
        <f t="shared" si="239"/>
        <v>1.0337947374984413</v>
      </c>
      <c r="BJ511" s="114">
        <f t="shared" si="213"/>
        <v>1.0269999999999999</v>
      </c>
    </row>
    <row r="512" spans="1:62" ht="15">
      <c r="A512" s="282" t="s">
        <v>1287</v>
      </c>
      <c r="B512" s="282" t="s">
        <v>1288</v>
      </c>
      <c r="C512" s="282" t="s">
        <v>639</v>
      </c>
      <c r="D512" s="282" t="s">
        <v>641</v>
      </c>
      <c r="E512" s="114">
        <f t="shared" si="206"/>
        <v>1</v>
      </c>
      <c r="F512" s="114">
        <f t="shared" si="206"/>
        <v>1.0411944813289697</v>
      </c>
      <c r="G512" s="114">
        <f t="shared" si="206"/>
        <v>1.0332656803045897</v>
      </c>
      <c r="H512" s="114">
        <f t="shared" si="206"/>
        <v>1.0535846024640469</v>
      </c>
      <c r="I512" s="114">
        <f t="shared" ref="I512:BH512" si="253">1+I243/100</f>
        <v>1.076995719820744</v>
      </c>
      <c r="J512" s="114">
        <f t="shared" si="253"/>
        <v>0.990481351316716</v>
      </c>
      <c r="K512" s="114">
        <f t="shared" si="253"/>
        <v>1.0101527547928022</v>
      </c>
      <c r="L512" s="114">
        <f t="shared" si="253"/>
        <v>1.0637330809466599</v>
      </c>
      <c r="M512" s="114">
        <f t="shared" si="253"/>
        <v>1.0439445442908679</v>
      </c>
      <c r="N512" s="114">
        <f t="shared" si="253"/>
        <v>1.0590189484395394</v>
      </c>
      <c r="O512" s="114">
        <f t="shared" si="253"/>
        <v>1.0572715173634171</v>
      </c>
      <c r="P512" s="114">
        <f t="shared" si="253"/>
        <v>1.0077404240063466</v>
      </c>
      <c r="Q512" s="114">
        <f t="shared" si="253"/>
        <v>0.98397980169525179</v>
      </c>
      <c r="R512" s="114">
        <f t="shared" si="253"/>
        <v>1.0376944111203106</v>
      </c>
      <c r="S512" s="114">
        <f t="shared" si="253"/>
        <v>1.0227267396654733</v>
      </c>
      <c r="T512" s="114">
        <f t="shared" si="253"/>
        <v>1.0726238788581932</v>
      </c>
      <c r="U512" s="114">
        <f t="shared" si="253"/>
        <v>1.0243424341878817</v>
      </c>
      <c r="V512" s="114">
        <f t="shared" si="253"/>
        <v>1.0640084430397461</v>
      </c>
      <c r="W512" s="114">
        <f t="shared" si="253"/>
        <v>1.0604759045558767</v>
      </c>
      <c r="X512" s="114">
        <f t="shared" si="253"/>
        <v>0.97010376197010306</v>
      </c>
      <c r="Y512" s="114">
        <f t="shared" si="253"/>
        <v>1.064958999496896</v>
      </c>
      <c r="Z512" s="114">
        <f t="shared" si="253"/>
        <v>1.0635241076383937</v>
      </c>
      <c r="AA512" s="114">
        <f t="shared" si="253"/>
        <v>1.0377024233741163</v>
      </c>
      <c r="AB512" s="114">
        <f t="shared" si="253"/>
        <v>1.0674420055474301</v>
      </c>
      <c r="AC512" s="114">
        <f t="shared" si="253"/>
        <v>1.0416241637982009</v>
      </c>
      <c r="AD512" s="114">
        <f t="shared" si="253"/>
        <v>1.0540233263215366</v>
      </c>
      <c r="AE512" s="114">
        <f t="shared" si="253"/>
        <v>1.0480991462734182</v>
      </c>
      <c r="AF512" s="114">
        <f t="shared" si="253"/>
        <v>1.0417773917156152</v>
      </c>
      <c r="AG512" s="114">
        <f t="shared" si="253"/>
        <v>1.0854088038242224</v>
      </c>
      <c r="AH512" s="114">
        <f t="shared" si="253"/>
        <v>1.0545703970203324</v>
      </c>
      <c r="AI512" s="114">
        <f t="shared" si="253"/>
        <v>1.0542138440544513</v>
      </c>
      <c r="AJ512" s="114">
        <f t="shared" si="253"/>
        <v>1.0191786432256902</v>
      </c>
      <c r="AK512" s="114">
        <f t="shared" si="253"/>
        <v>1.0572323228931921</v>
      </c>
      <c r="AL512" s="114">
        <f t="shared" si="253"/>
        <v>1.044017660298969</v>
      </c>
      <c r="AM512" s="114">
        <f t="shared" si="253"/>
        <v>1.0605747127875569</v>
      </c>
      <c r="AN512" s="114">
        <f t="shared" si="253"/>
        <v>1.0694928778917161</v>
      </c>
      <c r="AO512" s="114">
        <f t="shared" si="253"/>
        <v>1.0684991947571472</v>
      </c>
      <c r="AP512" s="114">
        <f t="shared" si="253"/>
        <v>1.0379614286578103</v>
      </c>
      <c r="AQ512" s="114">
        <f t="shared" si="253"/>
        <v>1.0559357812436119</v>
      </c>
      <c r="AR512" s="114">
        <f t="shared" si="253"/>
        <v>1.0775455680301103</v>
      </c>
      <c r="AS512" s="114">
        <f t="shared" si="253"/>
        <v>1.0407805683218474</v>
      </c>
      <c r="AT512" s="114">
        <f t="shared" si="253"/>
        <v>1.0429488886397862</v>
      </c>
      <c r="AU512" s="114">
        <f t="shared" si="253"/>
        <v>1.0371731063210998</v>
      </c>
      <c r="AV512" s="114">
        <f t="shared" si="253"/>
        <v>1.0724039123225138</v>
      </c>
      <c r="AW512" s="114">
        <f t="shared" si="253"/>
        <v>1.0753162939055418</v>
      </c>
      <c r="AX512" s="114">
        <f t="shared" si="253"/>
        <v>1.0877028592999793</v>
      </c>
      <c r="AY512" s="114">
        <f t="shared" si="253"/>
        <v>1.0867200073233445</v>
      </c>
      <c r="AZ512" s="114">
        <f t="shared" si="253"/>
        <v>1.0900909902456768</v>
      </c>
      <c r="BA512" s="114">
        <f t="shared" si="253"/>
        <v>1.0388067597539452</v>
      </c>
      <c r="BB512" s="114">
        <f t="shared" si="253"/>
        <v>1.0760901205926807</v>
      </c>
      <c r="BC512" s="114">
        <f t="shared" si="253"/>
        <v>1.0905534248883866</v>
      </c>
      <c r="BD512" s="114">
        <f t="shared" si="253"/>
        <v>1.0631379458382502</v>
      </c>
      <c r="BE512" s="114">
        <f t="shared" si="253"/>
        <v>1.0551807688800938</v>
      </c>
      <c r="BF512" s="114">
        <f t="shared" si="253"/>
        <v>1.0607308109405624</v>
      </c>
      <c r="BG512" s="114">
        <f t="shared" si="253"/>
        <v>1.0699061428093781</v>
      </c>
      <c r="BH512" s="114">
        <f t="shared" si="253"/>
        <v>1.0760559598324431</v>
      </c>
      <c r="BI512" s="114">
        <f t="shared" si="239"/>
        <v>1.0683468802612113</v>
      </c>
      <c r="BJ512" s="114">
        <f t="shared" si="213"/>
        <v>1.0647672442462719</v>
      </c>
    </row>
    <row r="513" spans="1:63" ht="15">
      <c r="A513" s="282" t="s">
        <v>1289</v>
      </c>
      <c r="B513" s="282" t="s">
        <v>1290</v>
      </c>
      <c r="C513" s="282" t="s">
        <v>639</v>
      </c>
      <c r="D513" s="282" t="s">
        <v>641</v>
      </c>
      <c r="E513" s="114">
        <f t="shared" si="206"/>
        <v>1</v>
      </c>
      <c r="F513" s="114">
        <f t="shared" si="206"/>
        <v>1.0145768150653867</v>
      </c>
      <c r="G513" s="114">
        <f t="shared" si="206"/>
        <v>1.0589453858325875</v>
      </c>
      <c r="H513" s="114">
        <f t="shared" si="206"/>
        <v>1.0630422430190516</v>
      </c>
      <c r="I513" s="114">
        <f t="shared" ref="I513:BH513" si="254">1+I244/100</f>
        <v>1.0537608953159057</v>
      </c>
      <c r="J513" s="114">
        <f t="shared" si="254"/>
        <v>1.0496902526168146</v>
      </c>
      <c r="K513" s="114">
        <f t="shared" si="254"/>
        <v>1.0163829334145307</v>
      </c>
      <c r="L513" s="114">
        <f t="shared" si="254"/>
        <v>0.99624712167117613</v>
      </c>
      <c r="M513" s="114">
        <f t="shared" si="254"/>
        <v>1.030578129460914</v>
      </c>
      <c r="N513" s="114">
        <f t="shared" si="254"/>
        <v>1.0893240828173507</v>
      </c>
      <c r="O513" s="114">
        <f t="shared" si="254"/>
        <v>1.0981840996235257</v>
      </c>
      <c r="P513" s="114">
        <f t="shared" si="254"/>
        <v>1.0743881195808394</v>
      </c>
      <c r="Q513" s="114">
        <f t="shared" si="254"/>
        <v>1.0265554093277758</v>
      </c>
      <c r="R513" s="114">
        <f t="shared" si="254"/>
        <v>1.0435807448830037</v>
      </c>
      <c r="S513" s="114">
        <f t="shared" si="254"/>
        <v>1.0787681361577119</v>
      </c>
      <c r="T513" s="114">
        <f t="shared" si="254"/>
        <v>0.99957815707099806</v>
      </c>
      <c r="U513" s="114">
        <f t="shared" si="254"/>
        <v>1.0523613670031275</v>
      </c>
      <c r="V513" s="114">
        <f t="shared" si="254"/>
        <v>1.0236688364035205</v>
      </c>
      <c r="W513" s="114">
        <f t="shared" si="254"/>
        <v>0.99765322074377816</v>
      </c>
      <c r="X513" s="114">
        <f t="shared" si="254"/>
        <v>1.0402976085564923</v>
      </c>
      <c r="Y513" s="114">
        <f t="shared" si="254"/>
        <v>1.0399091390227411</v>
      </c>
      <c r="Z513" s="114">
        <f t="shared" si="254"/>
        <v>0.99717480227471655</v>
      </c>
      <c r="AA513" s="114">
        <f t="shared" si="254"/>
        <v>1.0023285433603253</v>
      </c>
      <c r="AB513" s="114">
        <f t="shared" si="254"/>
        <v>0.9876542762004642</v>
      </c>
      <c r="AC513" s="114">
        <f t="shared" si="254"/>
        <v>1.0230141078990451</v>
      </c>
      <c r="AD513" s="114">
        <f t="shared" si="254"/>
        <v>1.0227998072335207</v>
      </c>
      <c r="AE513" s="114">
        <f t="shared" si="254"/>
        <v>0.99583386816580666</v>
      </c>
      <c r="AF513" s="114">
        <f t="shared" si="254"/>
        <v>0.99847240247394564</v>
      </c>
      <c r="AG513" s="114">
        <f t="shared" si="254"/>
        <v>1.0440687990637523</v>
      </c>
      <c r="AH513" s="114">
        <f t="shared" si="254"/>
        <v>1.0327781257213637</v>
      </c>
      <c r="AI513" s="114">
        <f t="shared" si="254"/>
        <v>1.0228017291556815</v>
      </c>
      <c r="AJ513" s="114">
        <f t="shared" si="254"/>
        <v>1.0014602040472405</v>
      </c>
      <c r="AK513" s="114">
        <f t="shared" si="254"/>
        <v>0.98671939009822462</v>
      </c>
      <c r="AL513" s="114">
        <f t="shared" si="254"/>
        <v>1.0019134978779818</v>
      </c>
      <c r="AM513" s="114">
        <f t="shared" si="254"/>
        <v>1.018440622079078</v>
      </c>
      <c r="AN513" s="114">
        <f t="shared" si="254"/>
        <v>1.0329725186130054</v>
      </c>
      <c r="AO513" s="114">
        <f t="shared" si="254"/>
        <v>1.0528212217879322</v>
      </c>
      <c r="AP513" s="114">
        <f t="shared" si="254"/>
        <v>1.0359445262933742</v>
      </c>
      <c r="AQ513" s="114">
        <f t="shared" si="254"/>
        <v>1.0238899551876075</v>
      </c>
      <c r="AR513" s="114">
        <f t="shared" si="254"/>
        <v>1.0213277072409666</v>
      </c>
      <c r="AS513" s="114">
        <f t="shared" si="254"/>
        <v>1.0358800593747344</v>
      </c>
      <c r="AT513" s="114">
        <f t="shared" si="254"/>
        <v>1.0393657841514239</v>
      </c>
      <c r="AU513" s="114">
        <f t="shared" si="254"/>
        <v>1.0381031625179673</v>
      </c>
      <c r="AV513" s="114">
        <f t="shared" si="254"/>
        <v>1.0484864921473354</v>
      </c>
      <c r="AW513" s="114">
        <f t="shared" si="254"/>
        <v>1.1166701916554067</v>
      </c>
      <c r="AX513" s="114">
        <f t="shared" si="254"/>
        <v>1.0563124124769396</v>
      </c>
      <c r="AY513" s="114">
        <f t="shared" si="254"/>
        <v>1.0697867270443469</v>
      </c>
      <c r="AZ513" s="114">
        <f t="shared" si="254"/>
        <v>1.0716112461003258</v>
      </c>
      <c r="BA513" s="114">
        <f t="shared" si="254"/>
        <v>1.0539213628851036</v>
      </c>
      <c r="BB513" s="114">
        <f t="shared" si="254"/>
        <v>1.0285630479777044</v>
      </c>
      <c r="BC513" s="114">
        <f t="shared" si="254"/>
        <v>1.0540421492855161</v>
      </c>
      <c r="BD513" s="114">
        <f t="shared" si="254"/>
        <v>1.0446991587597314</v>
      </c>
      <c r="BE513" s="114">
        <f t="shared" si="254"/>
        <v>1.0430614003705645</v>
      </c>
      <c r="BF513" s="114">
        <f t="shared" si="254"/>
        <v>1.0480188244279671</v>
      </c>
      <c r="BG513" s="114">
        <f t="shared" si="254"/>
        <v>1.0468480715660793</v>
      </c>
      <c r="BH513" s="114">
        <f t="shared" si="254"/>
        <v>1.031064896766535</v>
      </c>
      <c r="BI513" s="114">
        <f t="shared" si="239"/>
        <v>1.0132571559480898</v>
      </c>
      <c r="BJ513" s="114">
        <f t="shared" si="213"/>
        <v>1.0261418552837402</v>
      </c>
    </row>
    <row r="514" spans="1:63" ht="15">
      <c r="A514" s="282" t="s">
        <v>368</v>
      </c>
      <c r="B514" s="282" t="s">
        <v>614</v>
      </c>
      <c r="C514" s="282" t="s">
        <v>639</v>
      </c>
      <c r="D514" s="282" t="s">
        <v>641</v>
      </c>
      <c r="E514" s="114">
        <f t="shared" si="206"/>
        <v>1</v>
      </c>
      <c r="F514" s="114">
        <f t="shared" si="206"/>
        <v>1.1403707086387211</v>
      </c>
      <c r="G514" s="114">
        <f t="shared" si="206"/>
        <v>1.0274246314374063</v>
      </c>
      <c r="H514" s="114">
        <f t="shared" si="206"/>
        <v>1.056045972465343</v>
      </c>
      <c r="I514" s="114">
        <f t="shared" ref="I514:BI529" si="255">1+I245/100</f>
        <v>1.0763049977218941</v>
      </c>
      <c r="J514" s="114">
        <f t="shared" si="255"/>
        <v>1.0069385028230846</v>
      </c>
      <c r="K514" s="114">
        <f t="shared" si="255"/>
        <v>1.0405682156142744</v>
      </c>
      <c r="L514" s="114">
        <f t="shared" si="255"/>
        <v>1.0204251431610012</v>
      </c>
      <c r="M514" s="114">
        <f t="shared" si="255"/>
        <v>1.0521514839156259</v>
      </c>
      <c r="N514" s="114">
        <f t="shared" si="255"/>
        <v>1.0273068152059475</v>
      </c>
      <c r="O514" s="114">
        <f t="shared" si="255"/>
        <v>1.0353363651428678</v>
      </c>
      <c r="P514" s="114">
        <f t="shared" si="255"/>
        <v>1.0104033240907866</v>
      </c>
      <c r="Q514" s="114">
        <f t="shared" si="255"/>
        <v>1.0578034737620521</v>
      </c>
      <c r="R514" s="114">
        <f t="shared" si="255"/>
        <v>1.0165642619266864</v>
      </c>
      <c r="S514" s="114">
        <f t="shared" si="255"/>
        <v>1.0380760216793388</v>
      </c>
      <c r="T514" s="114">
        <f t="shared" si="255"/>
        <v>1.0147796339289741</v>
      </c>
      <c r="U514" s="114">
        <f t="shared" si="255"/>
        <v>1.0640514885860548</v>
      </c>
      <c r="V514" s="114">
        <f t="shared" si="255"/>
        <v>1.0912179155081778</v>
      </c>
      <c r="W514" s="114">
        <f t="shared" si="255"/>
        <v>1.1001647569487061</v>
      </c>
      <c r="X514" s="114">
        <f t="shared" si="255"/>
        <v>1.0359937074595389</v>
      </c>
      <c r="Y514" s="114">
        <f t="shared" si="255"/>
        <v>0.98934392336325871</v>
      </c>
      <c r="Z514" s="114">
        <f t="shared" si="255"/>
        <v>1.0421572799924337</v>
      </c>
      <c r="AA514" s="114">
        <f t="shared" si="255"/>
        <v>1.0380924291580642</v>
      </c>
      <c r="AB514" s="114">
        <f t="shared" si="255"/>
        <v>0.89686598478888024</v>
      </c>
      <c r="AC514" s="114">
        <f t="shared" si="255"/>
        <v>0.94249092282574243</v>
      </c>
      <c r="AD514" s="114">
        <f t="shared" si="255"/>
        <v>0.95878687592109002</v>
      </c>
      <c r="AE514" s="114">
        <f t="shared" si="255"/>
        <v>0.96718172747620235</v>
      </c>
      <c r="AF514" s="114">
        <f t="shared" si="255"/>
        <v>0.95438576925221663</v>
      </c>
      <c r="AG514" s="114">
        <f t="shared" si="255"/>
        <v>0.9608238387379493</v>
      </c>
      <c r="AH514" s="114">
        <f t="shared" si="255"/>
        <v>0.99172975766973726</v>
      </c>
      <c r="AI514" s="114">
        <f t="shared" si="255"/>
        <v>1.0150841585676171</v>
      </c>
      <c r="AJ514" s="114">
        <f t="shared" si="255"/>
        <v>1.0268205019783152</v>
      </c>
      <c r="AK514" s="114">
        <f t="shared" si="255"/>
        <v>0.98352795834926654</v>
      </c>
      <c r="AL514" s="114">
        <f t="shared" si="255"/>
        <v>0.98546520321799191</v>
      </c>
      <c r="AM514" s="114">
        <f t="shared" si="255"/>
        <v>1.0356590088312947</v>
      </c>
      <c r="AN514" s="114">
        <f t="shared" si="255"/>
        <v>1.0465715290394415</v>
      </c>
      <c r="AO514" s="114">
        <f t="shared" si="255"/>
        <v>1.0713447738084241</v>
      </c>
      <c r="AP514" s="114">
        <f t="shared" si="255"/>
        <v>1.0752285473847079</v>
      </c>
      <c r="AQ514" s="114">
        <f t="shared" si="255"/>
        <v>1.0812456400895429</v>
      </c>
      <c r="AR514" s="114">
        <f t="shared" si="255"/>
        <v>1.0802481763310809</v>
      </c>
      <c r="AS514" s="114">
        <f t="shared" si="255"/>
        <v>1.0690135950372808</v>
      </c>
      <c r="AT514" s="114">
        <f t="shared" si="255"/>
        <v>1.0416852408084767</v>
      </c>
      <c r="AU514" s="114">
        <f t="shared" si="255"/>
        <v>1.0793670964137074</v>
      </c>
      <c r="AV514" s="114">
        <f t="shared" si="255"/>
        <v>1.1444141643236041</v>
      </c>
      <c r="AW514" s="114">
        <f t="shared" si="255"/>
        <v>1.0794959364162591</v>
      </c>
      <c r="AX514" s="114">
        <f t="shared" si="255"/>
        <v>1.0620899299039579</v>
      </c>
      <c r="AY514" s="114">
        <f t="shared" si="255"/>
        <v>1.1320805775866591</v>
      </c>
      <c r="AZ514" s="114">
        <f t="shared" si="255"/>
        <v>1.0475418995771066</v>
      </c>
      <c r="BA514" s="114">
        <f t="shared" si="255"/>
        <v>1.0339042136960312</v>
      </c>
      <c r="BB514" s="114">
        <f t="shared" si="255"/>
        <v>0.95609407520764578</v>
      </c>
      <c r="BC514" s="114">
        <f t="shared" si="255"/>
        <v>1.0332333051183251</v>
      </c>
      <c r="BD514" s="114">
        <f t="shared" si="255"/>
        <v>0.99705645569813317</v>
      </c>
      <c r="BE514" s="114">
        <f t="shared" si="255"/>
        <v>1.0129397894976058</v>
      </c>
      <c r="BF514" s="114">
        <f t="shared" si="255"/>
        <v>1.0098084980979705</v>
      </c>
      <c r="BG514" s="114">
        <f t="shared" si="255"/>
        <v>0.99747837236517722</v>
      </c>
      <c r="BH514" s="114">
        <f t="shared" si="255"/>
        <v>1.0151716296239492</v>
      </c>
      <c r="BI514" s="114">
        <f t="shared" si="255"/>
        <v>0.94042938652805186</v>
      </c>
      <c r="BJ514" s="114">
        <f t="shared" si="213"/>
        <v>0.97663985875948578</v>
      </c>
    </row>
    <row r="515" spans="1:63" ht="15">
      <c r="A515" s="282" t="s">
        <v>369</v>
      </c>
      <c r="B515" s="282" t="s">
        <v>615</v>
      </c>
      <c r="C515" s="282" t="s">
        <v>639</v>
      </c>
      <c r="D515" s="282" t="s">
        <v>641</v>
      </c>
      <c r="E515" s="114">
        <f t="shared" si="206"/>
        <v>1</v>
      </c>
      <c r="F515" s="114">
        <f t="shared" si="206"/>
        <v>1</v>
      </c>
      <c r="G515" s="114">
        <f t="shared" si="206"/>
        <v>1</v>
      </c>
      <c r="H515" s="114">
        <f t="shared" si="206"/>
        <v>1</v>
      </c>
      <c r="I515" s="114">
        <f t="shared" ref="I515:BH515" si="256">1+I246/100</f>
        <v>1</v>
      </c>
      <c r="J515" s="114">
        <f t="shared" si="256"/>
        <v>1</v>
      </c>
      <c r="K515" s="114">
        <f t="shared" si="256"/>
        <v>1.0345486789288765</v>
      </c>
      <c r="L515" s="114">
        <f t="shared" si="256"/>
        <v>1.0016195247184949</v>
      </c>
      <c r="M515" s="114">
        <f t="shared" si="256"/>
        <v>1.1040972858112077</v>
      </c>
      <c r="N515" s="114">
        <f t="shared" si="256"/>
        <v>1.0474781540862397</v>
      </c>
      <c r="O515" s="114">
        <f t="shared" si="256"/>
        <v>1.0466963177594528</v>
      </c>
      <c r="P515" s="114">
        <f t="shared" si="256"/>
        <v>1.1056019747387262</v>
      </c>
      <c r="Q515" s="114">
        <f t="shared" si="256"/>
        <v>1.1774271826778393</v>
      </c>
      <c r="R515" s="114">
        <f t="shared" si="256"/>
        <v>0.9934535649531776</v>
      </c>
      <c r="S515" s="114">
        <f t="shared" si="256"/>
        <v>1.080747823315386</v>
      </c>
      <c r="T515" s="114">
        <f t="shared" si="256"/>
        <v>1.0715609990929469</v>
      </c>
      <c r="U515" s="114">
        <f t="shared" si="256"/>
        <v>1.0787685265261349</v>
      </c>
      <c r="V515" s="114">
        <f t="shared" si="256"/>
        <v>1.0341109585407353</v>
      </c>
      <c r="W515" s="114">
        <f t="shared" si="256"/>
        <v>1.0644047353258044</v>
      </c>
      <c r="X515" s="114">
        <f t="shared" si="256"/>
        <v>1.0656752117333153</v>
      </c>
      <c r="Y515" s="114">
        <f t="shared" si="256"/>
        <v>1.0741873959510833</v>
      </c>
      <c r="Z515" s="114">
        <f t="shared" si="256"/>
        <v>1.0551407282810457</v>
      </c>
      <c r="AA515" s="114">
        <f t="shared" si="256"/>
        <v>0.99506262397463219</v>
      </c>
      <c r="AB515" s="114">
        <f t="shared" si="256"/>
        <v>1.0468191738375017</v>
      </c>
      <c r="AC515" s="114">
        <f t="shared" si="256"/>
        <v>1.0574884326499934</v>
      </c>
      <c r="AD515" s="114">
        <f t="shared" si="256"/>
        <v>1.0564857323525769</v>
      </c>
      <c r="AE515" s="114">
        <f t="shared" si="256"/>
        <v>0.98553011586109696</v>
      </c>
      <c r="AF515" s="114">
        <f t="shared" si="256"/>
        <v>1.0670137109525304</v>
      </c>
      <c r="AG515" s="114">
        <f t="shared" si="256"/>
        <v>1.00072159077888</v>
      </c>
      <c r="AH515" s="114">
        <f t="shared" si="256"/>
        <v>1.017466991291198</v>
      </c>
      <c r="AI515" s="114">
        <f t="shared" si="256"/>
        <v>1.0794981943592961</v>
      </c>
      <c r="AJ515" s="114">
        <f t="shared" si="256"/>
        <v>1.0390454530131288</v>
      </c>
      <c r="AK515" s="114">
        <f t="shared" si="256"/>
        <v>1.0780572885695909</v>
      </c>
      <c r="AL515" s="114">
        <f t="shared" si="256"/>
        <v>1.0218982888873509</v>
      </c>
      <c r="AM515" s="114">
        <f t="shared" si="256"/>
        <v>1.0317841139076558</v>
      </c>
      <c r="AN515" s="114">
        <f t="shared" si="256"/>
        <v>1.0235166988755062</v>
      </c>
      <c r="AO515" s="114">
        <f t="shared" si="256"/>
        <v>1.0714608083868313</v>
      </c>
      <c r="AP515" s="114">
        <f t="shared" si="256"/>
        <v>1.0544094343647359</v>
      </c>
      <c r="AQ515" s="114">
        <f t="shared" si="256"/>
        <v>1.0478376257190578</v>
      </c>
      <c r="AR515" s="114">
        <f t="shared" si="256"/>
        <v>1.0605463451545285</v>
      </c>
      <c r="AS515" s="114">
        <f t="shared" si="256"/>
        <v>1.0470985994539874</v>
      </c>
      <c r="AT515" s="114">
        <f t="shared" si="256"/>
        <v>1.037961838271068</v>
      </c>
      <c r="AU515" s="114">
        <f t="shared" si="256"/>
        <v>1.0132256361779679</v>
      </c>
      <c r="AV515" s="114">
        <f t="shared" si="256"/>
        <v>1.04702411814861</v>
      </c>
      <c r="AW515" s="114">
        <f t="shared" si="256"/>
        <v>1.0623579386934145</v>
      </c>
      <c r="AX515" s="114">
        <f t="shared" si="256"/>
        <v>1.0348653581548528</v>
      </c>
      <c r="AY515" s="114">
        <f t="shared" si="256"/>
        <v>1.0524419518465966</v>
      </c>
      <c r="AZ515" s="114">
        <f t="shared" si="256"/>
        <v>1.0670962039184595</v>
      </c>
      <c r="BA515" s="114">
        <f t="shared" si="256"/>
        <v>1.0423777683573512</v>
      </c>
      <c r="BB515" s="114">
        <f t="shared" si="256"/>
        <v>1.0304344895484181</v>
      </c>
      <c r="BC515" s="114">
        <f t="shared" si="256"/>
        <v>1.0351060863860311</v>
      </c>
      <c r="BD515" s="114">
        <f t="shared" si="256"/>
        <v>0.98082822320373642</v>
      </c>
      <c r="BE515" s="114">
        <f t="shared" si="256"/>
        <v>1.0399767400230937</v>
      </c>
      <c r="BF515" s="114">
        <f t="shared" si="256"/>
        <v>1.0287552384230734</v>
      </c>
      <c r="BG515" s="114">
        <f t="shared" si="256"/>
        <v>1.0297139834510902</v>
      </c>
      <c r="BH515" s="114">
        <f t="shared" si="256"/>
        <v>1.0115361583712001</v>
      </c>
      <c r="BI515" s="114">
        <f t="shared" si="255"/>
        <v>1.0110839296803811</v>
      </c>
      <c r="BJ515" s="114">
        <f t="shared" si="213"/>
        <v>1.0195512567537508</v>
      </c>
    </row>
    <row r="516" spans="1:63" ht="15">
      <c r="A516" s="282" t="s">
        <v>370</v>
      </c>
      <c r="B516" s="282" t="s">
        <v>616</v>
      </c>
      <c r="C516" s="282" t="s">
        <v>639</v>
      </c>
      <c r="D516" s="282" t="s">
        <v>641</v>
      </c>
      <c r="E516" s="114">
        <f t="shared" si="206"/>
        <v>1</v>
      </c>
      <c r="F516" s="114">
        <f t="shared" si="206"/>
        <v>1.0115606938539699</v>
      </c>
      <c r="G516" s="114">
        <f t="shared" si="206"/>
        <v>1.0557142858180482</v>
      </c>
      <c r="H516" s="114">
        <f t="shared" si="206"/>
        <v>1.0906630555240877</v>
      </c>
      <c r="I516" s="114">
        <f t="shared" ref="I516:BH516" si="257">1+I247/100</f>
        <v>1.0545905679838099</v>
      </c>
      <c r="J516" s="114">
        <f t="shared" si="257"/>
        <v>1.0282352954343834</v>
      </c>
      <c r="K516" s="114">
        <f t="shared" si="257"/>
        <v>1.1121281503535139</v>
      </c>
      <c r="L516" s="114">
        <f t="shared" si="257"/>
        <v>1.0473251024393739</v>
      </c>
      <c r="M516" s="114">
        <f t="shared" si="257"/>
        <v>1.0677799601038118</v>
      </c>
      <c r="N516" s="114">
        <f t="shared" si="257"/>
        <v>1.040811456208947</v>
      </c>
      <c r="O516" s="114">
        <f t="shared" si="257"/>
        <v>1.032335089729326</v>
      </c>
      <c r="P516" s="114">
        <f t="shared" si="257"/>
        <v>1.0556669450058789</v>
      </c>
      <c r="Q516" s="114">
        <f t="shared" si="257"/>
        <v>1.0742578832564242</v>
      </c>
      <c r="R516" s="114">
        <f t="shared" si="257"/>
        <v>1.0326233451840512</v>
      </c>
      <c r="S516" s="114">
        <f t="shared" si="257"/>
        <v>1.0559447440269336</v>
      </c>
      <c r="T516" s="114">
        <f t="shared" si="257"/>
        <v>1.0717411268977106</v>
      </c>
      <c r="U516" s="114">
        <f t="shared" si="257"/>
        <v>1.1046117955632384</v>
      </c>
      <c r="V516" s="114">
        <f t="shared" si="257"/>
        <v>1.0340666980449156</v>
      </c>
      <c r="W516" s="114">
        <f t="shared" si="257"/>
        <v>1.0150293301122328</v>
      </c>
      <c r="X516" s="114">
        <f t="shared" si="257"/>
        <v>0.99375886429777116</v>
      </c>
      <c r="Y516" s="114">
        <f t="shared" si="257"/>
        <v>0.97552649574198436</v>
      </c>
      <c r="Z516" s="114">
        <f t="shared" si="257"/>
        <v>1.0485664876652041</v>
      </c>
      <c r="AA516" s="114">
        <f t="shared" si="257"/>
        <v>1.0356322781218348</v>
      </c>
      <c r="AB516" s="114">
        <f t="shared" si="257"/>
        <v>1.0497108077727098</v>
      </c>
      <c r="AC516" s="114">
        <f t="shared" si="257"/>
        <v>1.067120157120601</v>
      </c>
      <c r="AD516" s="114">
        <f t="shared" si="257"/>
        <v>1.0424133571639942</v>
      </c>
      <c r="AE516" s="114">
        <f t="shared" si="257"/>
        <v>1.0701203111054398</v>
      </c>
      <c r="AF516" s="114">
        <f t="shared" si="257"/>
        <v>1.0948553884246732</v>
      </c>
      <c r="AG516" s="114">
        <f t="shared" si="257"/>
        <v>1.023207367939484</v>
      </c>
      <c r="AH516" s="114">
        <f t="shared" si="257"/>
        <v>1.002902440687796</v>
      </c>
      <c r="AI516" s="114">
        <f t="shared" si="257"/>
        <v>1.0926614667149321</v>
      </c>
      <c r="AJ516" s="114">
        <f t="shared" si="257"/>
        <v>1.0072027903561007</v>
      </c>
      <c r="AK516" s="114">
        <f t="shared" si="257"/>
        <v>1.0503563493896804</v>
      </c>
      <c r="AL516" s="114">
        <f t="shared" si="257"/>
        <v>1.0765126520301509</v>
      </c>
      <c r="AM516" s="114">
        <f t="shared" si="257"/>
        <v>0.95331852636051617</v>
      </c>
      <c r="AN516" s="114">
        <f t="shared" si="257"/>
        <v>1.0787826687618991</v>
      </c>
      <c r="AO516" s="114">
        <f t="shared" si="257"/>
        <v>1.0737966447375686</v>
      </c>
      <c r="AP516" s="114">
        <f t="shared" si="257"/>
        <v>1.0757766364407608</v>
      </c>
      <c r="AQ516" s="114">
        <f t="shared" si="257"/>
        <v>1.0230821349236112</v>
      </c>
      <c r="AR516" s="114">
        <f t="shared" si="257"/>
        <v>0.9661069495259631</v>
      </c>
      <c r="AS516" s="114">
        <f t="shared" si="257"/>
        <v>1.0664006126325236</v>
      </c>
      <c r="AT516" s="114">
        <f t="shared" si="257"/>
        <v>0.94037689309412797</v>
      </c>
      <c r="AU516" s="114">
        <f t="shared" si="257"/>
        <v>1.0643027860228282</v>
      </c>
      <c r="AV516" s="114">
        <f t="shared" si="257"/>
        <v>1.0560825502298317</v>
      </c>
      <c r="AW516" s="114">
        <f t="shared" si="257"/>
        <v>1.0964432266346307</v>
      </c>
      <c r="AX516" s="114">
        <f t="shared" si="257"/>
        <v>1.0900985321386465</v>
      </c>
      <c r="AY516" s="114">
        <f t="shared" si="257"/>
        <v>1.0710970338122006</v>
      </c>
      <c r="AZ516" s="114">
        <f t="shared" si="257"/>
        <v>1.0503045777588709</v>
      </c>
      <c r="BA516" s="114">
        <f t="shared" si="257"/>
        <v>1.0084525144150496</v>
      </c>
      <c r="BB516" s="114">
        <f t="shared" si="257"/>
        <v>0.95295534018951567</v>
      </c>
      <c r="BC516" s="114">
        <f t="shared" si="257"/>
        <v>1.0848737218680751</v>
      </c>
      <c r="BD516" s="114">
        <f t="shared" si="257"/>
        <v>1.1111349554785059</v>
      </c>
      <c r="BE516" s="114">
        <f t="shared" si="257"/>
        <v>1.047899402070344</v>
      </c>
      <c r="BF516" s="114">
        <f t="shared" si="257"/>
        <v>1.0849130939268634</v>
      </c>
      <c r="BG516" s="114">
        <f t="shared" si="257"/>
        <v>1.0516669070304552</v>
      </c>
      <c r="BH516" s="114">
        <f t="shared" si="257"/>
        <v>1.0608588663198673</v>
      </c>
      <c r="BI516" s="114">
        <f t="shared" si="255"/>
        <v>1.0318383154306614</v>
      </c>
      <c r="BJ516" s="114">
        <f t="shared" si="213"/>
        <v>1.0741864397540322</v>
      </c>
    </row>
    <row r="517" spans="1:63" ht="15">
      <c r="A517" s="282" t="s">
        <v>371</v>
      </c>
      <c r="B517" s="282" t="s">
        <v>617</v>
      </c>
      <c r="C517" s="282" t="s">
        <v>639</v>
      </c>
      <c r="D517" s="282" t="s">
        <v>641</v>
      </c>
      <c r="E517" s="114">
        <f t="shared" si="206"/>
        <v>1</v>
      </c>
      <c r="F517" s="114">
        <f t="shared" si="206"/>
        <v>1</v>
      </c>
      <c r="G517" s="114">
        <f t="shared" si="206"/>
        <v>1</v>
      </c>
      <c r="H517" s="114">
        <f t="shared" si="206"/>
        <v>1</v>
      </c>
      <c r="I517" s="114">
        <f t="shared" ref="I517:BH517" si="258">1+I248/100</f>
        <v>1</v>
      </c>
      <c r="J517" s="114">
        <f t="shared" si="258"/>
        <v>1</v>
      </c>
      <c r="K517" s="114">
        <f t="shared" si="258"/>
        <v>1</v>
      </c>
      <c r="L517" s="114">
        <f t="shared" si="258"/>
        <v>1</v>
      </c>
      <c r="M517" s="114">
        <f t="shared" si="258"/>
        <v>1</v>
      </c>
      <c r="N517" s="114">
        <f t="shared" si="258"/>
        <v>1</v>
      </c>
      <c r="O517" s="114">
        <f t="shared" si="258"/>
        <v>1</v>
      </c>
      <c r="P517" s="114">
        <f t="shared" si="258"/>
        <v>1</v>
      </c>
      <c r="Q517" s="114">
        <f t="shared" si="258"/>
        <v>1</v>
      </c>
      <c r="R517" s="114">
        <f t="shared" si="258"/>
        <v>1</v>
      </c>
      <c r="S517" s="114">
        <f t="shared" si="258"/>
        <v>1</v>
      </c>
      <c r="T517" s="114">
        <f t="shared" si="258"/>
        <v>1</v>
      </c>
      <c r="U517" s="114">
        <f t="shared" si="258"/>
        <v>1</v>
      </c>
      <c r="V517" s="114">
        <f t="shared" si="258"/>
        <v>1</v>
      </c>
      <c r="W517" s="114">
        <f t="shared" si="258"/>
        <v>1</v>
      </c>
      <c r="X517" s="114">
        <f t="shared" si="258"/>
        <v>1</v>
      </c>
      <c r="Y517" s="114">
        <f t="shared" si="258"/>
        <v>1</v>
      </c>
      <c r="Z517" s="114">
        <f t="shared" si="258"/>
        <v>1</v>
      </c>
      <c r="AA517" s="114">
        <f t="shared" si="258"/>
        <v>1</v>
      </c>
      <c r="AB517" s="114">
        <f t="shared" si="258"/>
        <v>1</v>
      </c>
      <c r="AC517" s="114">
        <f t="shared" si="258"/>
        <v>1</v>
      </c>
      <c r="AD517" s="114">
        <f t="shared" si="258"/>
        <v>1</v>
      </c>
      <c r="AE517" s="114">
        <f t="shared" si="258"/>
        <v>1</v>
      </c>
      <c r="AF517" s="114">
        <f t="shared" si="258"/>
        <v>1</v>
      </c>
      <c r="AG517" s="114">
        <f t="shared" si="258"/>
        <v>1</v>
      </c>
      <c r="AH517" s="114">
        <f t="shared" si="258"/>
        <v>1</v>
      </c>
      <c r="AI517" s="114">
        <f t="shared" si="258"/>
        <v>1</v>
      </c>
      <c r="AJ517" s="114">
        <f t="shared" si="258"/>
        <v>1.036091649849598</v>
      </c>
      <c r="AK517" s="114">
        <f t="shared" si="258"/>
        <v>1.027888665836729</v>
      </c>
      <c r="AL517" s="114">
        <f t="shared" si="258"/>
        <v>1.0411069101439947</v>
      </c>
      <c r="AM517" s="114">
        <f t="shared" si="258"/>
        <v>1.1028348701042257</v>
      </c>
      <c r="AN517" s="114">
        <f t="shared" si="258"/>
        <v>0.94995562682942003</v>
      </c>
      <c r="AO517" s="114">
        <f t="shared" si="258"/>
        <v>0.94038638831410959</v>
      </c>
      <c r="AP517" s="114">
        <f t="shared" si="258"/>
        <v>1.1000322431657559</v>
      </c>
      <c r="AQ517" s="114">
        <f t="shared" si="258"/>
        <v>1.1550121997591736</v>
      </c>
      <c r="AR517" s="114">
        <f t="shared" si="258"/>
        <v>0.98436208628973365</v>
      </c>
      <c r="AS517" s="114">
        <f t="shared" si="258"/>
        <v>0.9902940018603742</v>
      </c>
      <c r="AT517" s="114">
        <f t="shared" si="258"/>
        <v>1.016341076435429</v>
      </c>
      <c r="AU517" s="114">
        <f t="shared" si="258"/>
        <v>1.0788617435911636</v>
      </c>
      <c r="AV517" s="114">
        <f t="shared" si="258"/>
        <v>0.9666646346745551</v>
      </c>
      <c r="AW517" s="114">
        <f t="shared" si="258"/>
        <v>0.98647818886060312</v>
      </c>
      <c r="AX517" s="114">
        <f t="shared" si="258"/>
        <v>0.96220270038389455</v>
      </c>
      <c r="AY517" s="114">
        <f t="shared" si="258"/>
        <v>1.0213893832850205</v>
      </c>
      <c r="AZ517" s="114">
        <f t="shared" si="258"/>
        <v>1.063505648750428</v>
      </c>
      <c r="BA517" s="114">
        <f t="shared" si="258"/>
        <v>1.0798326090455497</v>
      </c>
      <c r="BB517" s="114">
        <f t="shared" si="258"/>
        <v>0.95567148606349694</v>
      </c>
      <c r="BC517" s="114">
        <f t="shared" si="258"/>
        <v>0.97270572088090324</v>
      </c>
      <c r="BD517" s="114">
        <f t="shared" si="258"/>
        <v>1.0751585651646218</v>
      </c>
      <c r="BE517" s="114">
        <f t="shared" si="258"/>
        <v>0.96164475492368562</v>
      </c>
      <c r="BF517" s="114">
        <f t="shared" si="258"/>
        <v>1.0457664164578657</v>
      </c>
      <c r="BG517" s="114">
        <f t="shared" si="258"/>
        <v>1.0134792387648393</v>
      </c>
      <c r="BH517" s="114">
        <f t="shared" si="258"/>
        <v>1.0914291191926517</v>
      </c>
      <c r="BI517" s="114">
        <f t="shared" si="255"/>
        <v>1.0303495102867581</v>
      </c>
      <c r="BJ517" s="114">
        <f t="shared" si="213"/>
        <v>1.0324158911848238</v>
      </c>
    </row>
    <row r="518" spans="1:63" ht="15">
      <c r="A518" s="282" t="s">
        <v>372</v>
      </c>
      <c r="B518" s="282" t="s">
        <v>618</v>
      </c>
      <c r="C518" s="282" t="s">
        <v>639</v>
      </c>
      <c r="D518" s="282" t="s">
        <v>641</v>
      </c>
      <c r="E518" s="114">
        <f t="shared" si="206"/>
        <v>1</v>
      </c>
      <c r="F518" s="114">
        <f t="shared" si="206"/>
        <v>1</v>
      </c>
      <c r="G518" s="114">
        <f t="shared" si="206"/>
        <v>1</v>
      </c>
      <c r="H518" s="114">
        <f t="shared" si="206"/>
        <v>1</v>
      </c>
      <c r="I518" s="114">
        <f t="shared" ref="I518:BH518" si="259">1+I249/100</f>
        <v>1</v>
      </c>
      <c r="J518" s="114">
        <f t="shared" si="259"/>
        <v>1</v>
      </c>
      <c r="K518" s="114">
        <f t="shared" si="259"/>
        <v>1</v>
      </c>
      <c r="L518" s="114">
        <f t="shared" si="259"/>
        <v>1</v>
      </c>
      <c r="M518" s="114">
        <f t="shared" si="259"/>
        <v>1</v>
      </c>
      <c r="N518" s="114">
        <f t="shared" si="259"/>
        <v>1</v>
      </c>
      <c r="O518" s="114">
        <f t="shared" si="259"/>
        <v>1</v>
      </c>
      <c r="P518" s="114">
        <f t="shared" si="259"/>
        <v>1</v>
      </c>
      <c r="Q518" s="114">
        <f t="shared" si="259"/>
        <v>1</v>
      </c>
      <c r="R518" s="114">
        <f t="shared" si="259"/>
        <v>1</v>
      </c>
      <c r="S518" s="114">
        <f t="shared" si="259"/>
        <v>1</v>
      </c>
      <c r="T518" s="114">
        <f t="shared" si="259"/>
        <v>1</v>
      </c>
      <c r="U518" s="114">
        <f t="shared" si="259"/>
        <v>1</v>
      </c>
      <c r="V518" s="114">
        <f t="shared" si="259"/>
        <v>1</v>
      </c>
      <c r="W518" s="114">
        <f t="shared" si="259"/>
        <v>1</v>
      </c>
      <c r="X518" s="114">
        <f t="shared" si="259"/>
        <v>1</v>
      </c>
      <c r="Y518" s="114">
        <f t="shared" si="259"/>
        <v>1</v>
      </c>
      <c r="Z518" s="114">
        <f t="shared" si="259"/>
        <v>1</v>
      </c>
      <c r="AA518" s="114">
        <f t="shared" si="259"/>
        <v>1</v>
      </c>
      <c r="AB518" s="114">
        <f t="shared" si="259"/>
        <v>1</v>
      </c>
      <c r="AC518" s="114">
        <f t="shared" si="259"/>
        <v>1</v>
      </c>
      <c r="AD518" s="114">
        <f t="shared" si="259"/>
        <v>1</v>
      </c>
      <c r="AE518" s="114">
        <f t="shared" si="259"/>
        <v>1</v>
      </c>
      <c r="AF518" s="114">
        <f t="shared" si="259"/>
        <v>1</v>
      </c>
      <c r="AG518" s="114">
        <f t="shared" si="259"/>
        <v>1</v>
      </c>
      <c r="AH518" s="114">
        <f t="shared" si="259"/>
        <v>1.0376444340699553</v>
      </c>
      <c r="AI518" s="114">
        <f t="shared" si="259"/>
        <v>1.07045071643842</v>
      </c>
      <c r="AJ518" s="114">
        <f t="shared" si="259"/>
        <v>1.0207198821134191</v>
      </c>
      <c r="AK518" s="114">
        <f t="shared" si="259"/>
        <v>1.005843221338065</v>
      </c>
      <c r="AL518" s="114">
        <f t="shared" si="259"/>
        <v>1.0120580080870381</v>
      </c>
      <c r="AM518" s="114">
        <f t="shared" si="259"/>
        <v>1.0156766176561416</v>
      </c>
      <c r="AN518" s="114">
        <f t="shared" si="259"/>
        <v>1.0356991186829412</v>
      </c>
      <c r="AO518" s="114">
        <f t="shared" si="259"/>
        <v>1.0454436680182473</v>
      </c>
      <c r="AP518" s="114">
        <f t="shared" si="259"/>
        <v>1.0352527819146271</v>
      </c>
      <c r="AQ518" s="114">
        <f t="shared" si="259"/>
        <v>1.0370851159594709</v>
      </c>
      <c r="AR518" s="114">
        <f t="shared" si="259"/>
        <v>1.0484038232526844</v>
      </c>
      <c r="AS518" s="114">
        <f t="shared" si="259"/>
        <v>1.0493384662711458</v>
      </c>
      <c r="AT518" s="114">
        <f t="shared" si="259"/>
        <v>1.0599782885758087</v>
      </c>
      <c r="AU518" s="114">
        <f t="shared" si="259"/>
        <v>1.0716355353648275</v>
      </c>
      <c r="AV518" s="114">
        <f t="shared" si="259"/>
        <v>1.0688622653228197</v>
      </c>
      <c r="AW518" s="114">
        <f t="shared" si="259"/>
        <v>1.0782829838095938</v>
      </c>
      <c r="AX518" s="114">
        <f t="shared" si="259"/>
        <v>1.0817333583413813</v>
      </c>
      <c r="AY518" s="114">
        <f t="shared" si="259"/>
        <v>1.0466057099548016</v>
      </c>
      <c r="AZ518" s="114">
        <f t="shared" si="259"/>
        <v>1.0846438124155671</v>
      </c>
      <c r="BA518" s="114">
        <f t="shared" si="259"/>
        <v>1.0556659564830453</v>
      </c>
      <c r="BB518" s="114">
        <f t="shared" si="259"/>
        <v>1.0538234616843563</v>
      </c>
      <c r="BC518" s="114">
        <f t="shared" si="259"/>
        <v>1.0635888608129918</v>
      </c>
      <c r="BD518" s="114">
        <f t="shared" si="259"/>
        <v>1.0790450757234742</v>
      </c>
      <c r="BE518" s="114">
        <f t="shared" si="259"/>
        <v>1.0514101362067316</v>
      </c>
      <c r="BF518" s="114">
        <f t="shared" si="259"/>
        <v>1.072630609971293</v>
      </c>
      <c r="BG518" s="114">
        <f t="shared" si="259"/>
        <v>1.0696513493572906</v>
      </c>
      <c r="BH518" s="114">
        <f t="shared" si="259"/>
        <v>1.0695931424682315</v>
      </c>
      <c r="BI518" s="114">
        <f t="shared" si="255"/>
        <v>1.069681294933237</v>
      </c>
      <c r="BJ518" s="114">
        <f t="shared" si="213"/>
        <v>1.0710416126472153</v>
      </c>
    </row>
    <row r="519" spans="1:63" ht="15">
      <c r="A519" s="282" t="s">
        <v>373</v>
      </c>
      <c r="B519" s="282" t="s">
        <v>619</v>
      </c>
      <c r="C519" s="282" t="s">
        <v>639</v>
      </c>
      <c r="D519" s="282" t="s">
        <v>641</v>
      </c>
      <c r="E519" s="114">
        <f t="shared" si="206"/>
        <v>1</v>
      </c>
      <c r="F519" s="114">
        <f t="shared" si="206"/>
        <v>1</v>
      </c>
      <c r="G519" s="114">
        <f t="shared" si="206"/>
        <v>1</v>
      </c>
      <c r="H519" s="114">
        <f t="shared" si="206"/>
        <v>1</v>
      </c>
      <c r="I519" s="114">
        <f t="shared" ref="I519:BH519" si="260">1+I250/100</f>
        <v>1</v>
      </c>
      <c r="J519" s="114">
        <f t="shared" si="260"/>
        <v>1</v>
      </c>
      <c r="K519" s="114">
        <f t="shared" si="260"/>
        <v>1</v>
      </c>
      <c r="L519" s="114">
        <f t="shared" si="260"/>
        <v>1</v>
      </c>
      <c r="M519" s="114">
        <f t="shared" si="260"/>
        <v>1</v>
      </c>
      <c r="N519" s="114">
        <f t="shared" si="260"/>
        <v>1</v>
      </c>
      <c r="O519" s="114">
        <f t="shared" si="260"/>
        <v>1</v>
      </c>
      <c r="P519" s="114">
        <f t="shared" si="260"/>
        <v>1</v>
      </c>
      <c r="Q519" s="114">
        <f t="shared" si="260"/>
        <v>1</v>
      </c>
      <c r="R519" s="114">
        <f t="shared" si="260"/>
        <v>1</v>
      </c>
      <c r="S519" s="114">
        <f t="shared" si="260"/>
        <v>1</v>
      </c>
      <c r="T519" s="114">
        <f t="shared" si="260"/>
        <v>1</v>
      </c>
      <c r="U519" s="114">
        <f t="shared" si="260"/>
        <v>1</v>
      </c>
      <c r="V519" s="114">
        <f t="shared" si="260"/>
        <v>1</v>
      </c>
      <c r="W519" s="114">
        <f t="shared" si="260"/>
        <v>1</v>
      </c>
      <c r="X519" s="114">
        <f t="shared" si="260"/>
        <v>1</v>
      </c>
      <c r="Y519" s="114">
        <f t="shared" si="260"/>
        <v>1</v>
      </c>
      <c r="Z519" s="114">
        <f t="shared" si="260"/>
        <v>1</v>
      </c>
      <c r="AA519" s="114">
        <f t="shared" si="260"/>
        <v>1</v>
      </c>
      <c r="AB519" s="114">
        <f t="shared" si="260"/>
        <v>1.057445577086958</v>
      </c>
      <c r="AC519" s="114">
        <f t="shared" si="260"/>
        <v>0.99655323319391087</v>
      </c>
      <c r="AD519" s="114">
        <f t="shared" si="260"/>
        <v>0.96693619996569768</v>
      </c>
      <c r="AE519" s="114">
        <f t="shared" si="260"/>
        <v>1.0039008694569254</v>
      </c>
      <c r="AF519" s="114">
        <f t="shared" si="260"/>
        <v>1.0396190278652466</v>
      </c>
      <c r="AG519" s="114">
        <f t="shared" si="260"/>
        <v>1.0826707354431244</v>
      </c>
      <c r="AH519" s="114">
        <f t="shared" si="260"/>
        <v>1.0636194124692142</v>
      </c>
      <c r="AI519" s="114">
        <f t="shared" si="260"/>
        <v>1.0647414015085921</v>
      </c>
      <c r="AJ519" s="114">
        <f t="shared" si="260"/>
        <v>1.0555409549592643</v>
      </c>
      <c r="AK519" s="114">
        <f t="shared" si="260"/>
        <v>1.0341835689152536</v>
      </c>
      <c r="AL519" s="114">
        <f t="shared" si="260"/>
        <v>1.0832629252049524</v>
      </c>
      <c r="AM519" s="114">
        <f t="shared" si="260"/>
        <v>1.0640363574324063</v>
      </c>
      <c r="AN519" s="114">
        <f t="shared" si="260"/>
        <v>1.1152324380824417</v>
      </c>
      <c r="AO519" s="114">
        <f t="shared" si="260"/>
        <v>1.0907211458193091</v>
      </c>
      <c r="AP519" s="114">
        <f t="shared" si="260"/>
        <v>1.0510000186361175</v>
      </c>
      <c r="AQ519" s="114">
        <f t="shared" si="260"/>
        <v>1.0490526548390793</v>
      </c>
      <c r="AR519" s="114">
        <f t="shared" si="260"/>
        <v>1.0805394837659494</v>
      </c>
      <c r="AS519" s="114">
        <f t="shared" si="260"/>
        <v>1.0314190733820372</v>
      </c>
      <c r="AT519" s="114">
        <f t="shared" si="260"/>
        <v>1.0518366112628936</v>
      </c>
      <c r="AU519" s="114">
        <f t="shared" si="260"/>
        <v>1.0873268576401529</v>
      </c>
      <c r="AV519" s="114">
        <f t="shared" si="260"/>
        <v>1.0647325867148687</v>
      </c>
      <c r="AW519" s="114">
        <f t="shared" si="260"/>
        <v>1.0680723334427045</v>
      </c>
      <c r="AX519" s="114">
        <f t="shared" si="260"/>
        <v>1.0633256511630915</v>
      </c>
      <c r="AY519" s="114">
        <f t="shared" si="260"/>
        <v>1.107847443860372</v>
      </c>
      <c r="AZ519" s="114">
        <f t="shared" si="260"/>
        <v>1.0841242596550524</v>
      </c>
      <c r="BA519" s="114">
        <f t="shared" si="260"/>
        <v>1.087087519014194</v>
      </c>
      <c r="BB519" s="114">
        <f t="shared" si="260"/>
        <v>1.0680151734801435</v>
      </c>
      <c r="BC519" s="114">
        <f t="shared" si="260"/>
        <v>1.0563759980250855</v>
      </c>
      <c r="BD519" s="114">
        <f t="shared" si="260"/>
        <v>1.0939166774905111</v>
      </c>
      <c r="BE519" s="114">
        <f t="shared" si="260"/>
        <v>1.0383745560597488</v>
      </c>
      <c r="BF519" s="114">
        <f t="shared" si="260"/>
        <v>1.0358690582619572</v>
      </c>
      <c r="BG519" s="114">
        <f t="shared" si="260"/>
        <v>1.0510630732428807</v>
      </c>
      <c r="BH519" s="114">
        <f t="shared" si="260"/>
        <v>1.051878598626103</v>
      </c>
      <c r="BI519" s="114">
        <f t="shared" si="255"/>
        <v>1.0465657559808614</v>
      </c>
      <c r="BJ519" s="114">
        <f t="shared" si="213"/>
        <v>1.0396477988833888</v>
      </c>
    </row>
    <row r="520" spans="1:63" ht="15">
      <c r="A520" s="282" t="s">
        <v>374</v>
      </c>
      <c r="B520" s="282" t="s">
        <v>620</v>
      </c>
      <c r="C520" s="282" t="s">
        <v>639</v>
      </c>
      <c r="D520" s="282" t="s">
        <v>641</v>
      </c>
      <c r="E520" s="114">
        <f t="shared" si="206"/>
        <v>1</v>
      </c>
      <c r="F520" s="114">
        <f t="shared" si="206"/>
        <v>1</v>
      </c>
      <c r="G520" s="114">
        <f t="shared" si="206"/>
        <v>1</v>
      </c>
      <c r="H520" s="114">
        <f t="shared" si="206"/>
        <v>1</v>
      </c>
      <c r="I520" s="114">
        <f t="shared" ref="I520:BH520" si="261">1+I251/100</f>
        <v>1</v>
      </c>
      <c r="J520" s="114">
        <f t="shared" si="261"/>
        <v>1</v>
      </c>
      <c r="K520" s="114">
        <f t="shared" si="261"/>
        <v>1</v>
      </c>
      <c r="L520" s="114">
        <f t="shared" si="261"/>
        <v>1</v>
      </c>
      <c r="M520" s="114">
        <f t="shared" si="261"/>
        <v>1</v>
      </c>
      <c r="N520" s="114">
        <f t="shared" si="261"/>
        <v>1</v>
      </c>
      <c r="O520" s="114">
        <f t="shared" si="261"/>
        <v>1</v>
      </c>
      <c r="P520" s="114">
        <f t="shared" si="261"/>
        <v>1</v>
      </c>
      <c r="Q520" s="114">
        <f t="shared" si="261"/>
        <v>1</v>
      </c>
      <c r="R520" s="114">
        <f t="shared" si="261"/>
        <v>1</v>
      </c>
      <c r="S520" s="114">
        <f t="shared" si="261"/>
        <v>1</v>
      </c>
      <c r="T520" s="114">
        <f t="shared" si="261"/>
        <v>1</v>
      </c>
      <c r="U520" s="114">
        <f t="shared" si="261"/>
        <v>1</v>
      </c>
      <c r="V520" s="114">
        <f t="shared" si="261"/>
        <v>1</v>
      </c>
      <c r="W520" s="114">
        <f t="shared" si="261"/>
        <v>1</v>
      </c>
      <c r="X520" s="114">
        <f t="shared" si="261"/>
        <v>1</v>
      </c>
      <c r="Y520" s="114">
        <f t="shared" si="261"/>
        <v>1</v>
      </c>
      <c r="Z520" s="114">
        <f t="shared" si="261"/>
        <v>1</v>
      </c>
      <c r="AA520" s="114">
        <f t="shared" si="261"/>
        <v>1</v>
      </c>
      <c r="AB520" s="114">
        <f t="shared" si="261"/>
        <v>1</v>
      </c>
      <c r="AC520" s="114">
        <f t="shared" si="261"/>
        <v>1</v>
      </c>
      <c r="AD520" s="114">
        <f t="shared" si="261"/>
        <v>1</v>
      </c>
      <c r="AE520" s="114">
        <f t="shared" si="261"/>
        <v>1</v>
      </c>
      <c r="AF520" s="114">
        <f t="shared" si="261"/>
        <v>1</v>
      </c>
      <c r="AG520" s="114">
        <f t="shared" si="261"/>
        <v>1.0256646327002088</v>
      </c>
      <c r="AH520" s="114">
        <f t="shared" si="261"/>
        <v>1.0387310321070642</v>
      </c>
      <c r="AI520" s="114">
        <f t="shared" si="261"/>
        <v>0.936547648715085</v>
      </c>
      <c r="AJ520" s="114">
        <f t="shared" si="261"/>
        <v>0.91589356112348885</v>
      </c>
      <c r="AK520" s="114">
        <f t="shared" si="261"/>
        <v>0.90301001418295801</v>
      </c>
      <c r="AL520" s="114">
        <f t="shared" si="261"/>
        <v>0.85773893117556743</v>
      </c>
      <c r="AM520" s="114">
        <f t="shared" si="261"/>
        <v>0.77065954465945852</v>
      </c>
      <c r="AN520" s="114">
        <f t="shared" si="261"/>
        <v>0.87799999977888088</v>
      </c>
      <c r="AO520" s="114">
        <f t="shared" si="261"/>
        <v>0.90000000025516136</v>
      </c>
      <c r="AP520" s="114">
        <f t="shared" si="261"/>
        <v>0.96999999972924555</v>
      </c>
      <c r="AQ520" s="114">
        <f t="shared" si="261"/>
        <v>0.98100000015710098</v>
      </c>
      <c r="AR520" s="114">
        <f t="shared" si="261"/>
        <v>0.99800000002562295</v>
      </c>
      <c r="AS520" s="114">
        <f t="shared" si="261"/>
        <v>1.0589999999959698</v>
      </c>
      <c r="AT520" s="114">
        <f t="shared" si="261"/>
        <v>1.0920000000772423</v>
      </c>
      <c r="AU520" s="114">
        <f t="shared" si="261"/>
        <v>1.0519999997108649</v>
      </c>
      <c r="AV520" s="114">
        <f t="shared" si="261"/>
        <v>1.0940000001033117</v>
      </c>
      <c r="AW520" s="114">
        <f t="shared" si="261"/>
        <v>1.1210000000891633</v>
      </c>
      <c r="AX520" s="114">
        <f t="shared" si="261"/>
        <v>1.0269999997527786</v>
      </c>
      <c r="AY520" s="114">
        <f t="shared" si="261"/>
        <v>1.0730000003337572</v>
      </c>
      <c r="AZ520" s="114">
        <f t="shared" si="261"/>
        <v>1.0790000076597805</v>
      </c>
      <c r="BA520" s="114">
        <f t="shared" si="261"/>
        <v>1.0229999999119013</v>
      </c>
      <c r="BB520" s="114">
        <f t="shared" si="261"/>
        <v>0.85199999984964325</v>
      </c>
      <c r="BC520" s="114">
        <f t="shared" si="261"/>
        <v>1.0420000001799505</v>
      </c>
      <c r="BD520" s="114">
        <f t="shared" si="261"/>
        <v>1.0546553190543162</v>
      </c>
      <c r="BE520" s="114">
        <f t="shared" si="261"/>
        <v>1.0023868130555249</v>
      </c>
      <c r="BF520" s="114">
        <f t="shared" si="261"/>
        <v>0.9997327035068424</v>
      </c>
      <c r="BG520" s="114">
        <f t="shared" si="261"/>
        <v>0.93447381108919569</v>
      </c>
      <c r="BH520" s="114">
        <f t="shared" si="261"/>
        <v>0.9022702605344648</v>
      </c>
      <c r="BI520" s="114">
        <f t="shared" si="255"/>
        <v>1.0230760193424764</v>
      </c>
      <c r="BJ520" s="114">
        <f t="shared" si="213"/>
        <v>1.0250046747207364</v>
      </c>
    </row>
    <row r="521" spans="1:63" ht="15">
      <c r="A521" s="282" t="s">
        <v>375</v>
      </c>
      <c r="B521" s="282" t="s">
        <v>621</v>
      </c>
      <c r="C521" s="282" t="s">
        <v>639</v>
      </c>
      <c r="D521" s="282" t="s">
        <v>641</v>
      </c>
      <c r="E521" s="114">
        <f t="shared" si="206"/>
        <v>1</v>
      </c>
      <c r="F521" s="114">
        <f t="shared" si="206"/>
        <v>1.0152315760252437</v>
      </c>
      <c r="G521" s="114">
        <f t="shared" si="206"/>
        <v>1.0449513542884348</v>
      </c>
      <c r="H521" s="114">
        <f t="shared" si="206"/>
        <v>1.0590502522812293</v>
      </c>
      <c r="I521" s="114">
        <f t="shared" ref="I521:BH521" si="262">1+I252/100</f>
        <v>1.082417642472089</v>
      </c>
      <c r="J521" s="114">
        <f t="shared" si="262"/>
        <v>1.0671354719066677</v>
      </c>
      <c r="K521" s="114">
        <f t="shared" si="262"/>
        <v>1.0619824649305956</v>
      </c>
      <c r="L521" s="114">
        <f t="shared" si="262"/>
        <v>1.0453591116227907</v>
      </c>
      <c r="M521" s="114">
        <f t="shared" si="262"/>
        <v>1.0766204794068621</v>
      </c>
      <c r="N521" s="114">
        <f t="shared" si="262"/>
        <v>1.0761039044129934</v>
      </c>
      <c r="O521" s="114">
        <f t="shared" si="262"/>
        <v>1.0859708490153563</v>
      </c>
      <c r="P521" s="114">
        <f t="shared" si="262"/>
        <v>1.0705121559599677</v>
      </c>
      <c r="Q521" s="114">
        <f t="shared" si="262"/>
        <v>1.0842988746286191</v>
      </c>
      <c r="R521" s="114">
        <f t="shared" si="262"/>
        <v>1.087475768699659</v>
      </c>
      <c r="S521" s="114">
        <f t="shared" si="262"/>
        <v>1.0637789670206683</v>
      </c>
      <c r="T521" s="114">
        <f t="shared" si="262"/>
        <v>1.0439444744766455</v>
      </c>
      <c r="U521" s="114">
        <f t="shared" si="262"/>
        <v>1.0781829836060464</v>
      </c>
      <c r="V521" s="114">
        <f t="shared" si="262"/>
        <v>1.0335775145788948</v>
      </c>
      <c r="W521" s="114">
        <f t="shared" si="262"/>
        <v>1.0308118014469267</v>
      </c>
      <c r="X521" s="114">
        <f t="shared" si="262"/>
        <v>1.0437474761698566</v>
      </c>
      <c r="Y521" s="114">
        <f t="shared" si="262"/>
        <v>1.0341315653522645</v>
      </c>
      <c r="Z521" s="114">
        <f t="shared" si="262"/>
        <v>1.0175510210558822</v>
      </c>
      <c r="AA521" s="114">
        <f t="shared" si="262"/>
        <v>1.030485913412428</v>
      </c>
      <c r="AB521" s="114">
        <f t="shared" si="262"/>
        <v>1.002503576306333</v>
      </c>
      <c r="AC521" s="114">
        <f t="shared" si="262"/>
        <v>1.0492793328922547</v>
      </c>
      <c r="AD521" s="114">
        <f t="shared" si="262"/>
        <v>1.052298937626637</v>
      </c>
      <c r="AE521" s="114">
        <f t="shared" si="262"/>
        <v>1.0395208800714495</v>
      </c>
      <c r="AF521" s="114">
        <f t="shared" si="262"/>
        <v>1.0502176764652751</v>
      </c>
      <c r="AG521" s="114">
        <f t="shared" si="262"/>
        <v>1.0316490103639733</v>
      </c>
      <c r="AH521" s="114">
        <f t="shared" si="262"/>
        <v>1.0251349375006547</v>
      </c>
      <c r="AI521" s="114">
        <f t="shared" si="262"/>
        <v>1.018746430709071</v>
      </c>
      <c r="AJ521" s="114">
        <f t="shared" si="262"/>
        <v>1.0082940665027083</v>
      </c>
      <c r="AK521" s="114">
        <f t="shared" si="262"/>
        <v>1.0002977237797956</v>
      </c>
      <c r="AL521" s="114">
        <f t="shared" si="262"/>
        <v>1.0304998489744275</v>
      </c>
      <c r="AM521" s="114">
        <f t="shared" si="262"/>
        <v>1.0215769624775313</v>
      </c>
      <c r="AN521" s="114">
        <f t="shared" si="262"/>
        <v>1.0344671413444424</v>
      </c>
      <c r="AO521" s="114">
        <f t="shared" si="262"/>
        <v>1.0444785949348729</v>
      </c>
      <c r="AP521" s="114">
        <f t="shared" si="262"/>
        <v>1.0499441699651153</v>
      </c>
      <c r="AQ521" s="114">
        <f t="shared" si="262"/>
        <v>1.0228456072574841</v>
      </c>
      <c r="AR521" s="114">
        <f t="shared" si="262"/>
        <v>1.0305667546564159</v>
      </c>
      <c r="AS521" s="114">
        <f t="shared" si="262"/>
        <v>1.0622290657055733</v>
      </c>
      <c r="AT521" s="114">
        <f t="shared" si="262"/>
        <v>1.0338859516178396</v>
      </c>
      <c r="AU521" s="114">
        <f t="shared" si="262"/>
        <v>1.0472205778021975</v>
      </c>
      <c r="AV521" s="114">
        <f t="shared" si="262"/>
        <v>1.0512215573711299</v>
      </c>
      <c r="AW521" s="114">
        <f t="shared" si="262"/>
        <v>1.0792969126973411</v>
      </c>
      <c r="AX521" s="114">
        <f t="shared" si="262"/>
        <v>1.0706021741477505</v>
      </c>
      <c r="AY521" s="114">
        <f t="shared" si="262"/>
        <v>1.0820756477004714</v>
      </c>
      <c r="AZ521" s="114">
        <f t="shared" si="262"/>
        <v>1.0887552146160038</v>
      </c>
      <c r="BA521" s="114">
        <f t="shared" si="262"/>
        <v>1.0591501473880554</v>
      </c>
      <c r="BB521" s="114">
        <f t="shared" si="262"/>
        <v>1.017356415353569</v>
      </c>
      <c r="BC521" s="114">
        <f t="shared" si="262"/>
        <v>1.0746038182596105</v>
      </c>
      <c r="BD521" s="114">
        <f t="shared" si="262"/>
        <v>1.063308205564359</v>
      </c>
      <c r="BE521" s="114">
        <f t="shared" si="262"/>
        <v>1.0525239754845346</v>
      </c>
      <c r="BF521" s="114">
        <f t="shared" si="262"/>
        <v>1.0505018856516251</v>
      </c>
      <c r="BG521" s="114">
        <f t="shared" si="262"/>
        <v>1.0420450298015538</v>
      </c>
      <c r="BH521" s="114">
        <f t="shared" si="262"/>
        <v>1.0339245202494776</v>
      </c>
      <c r="BI521" s="114">
        <f t="shared" si="255"/>
        <v>1.0391131977516654</v>
      </c>
      <c r="BJ521" s="114">
        <f t="shared" si="213"/>
        <v>1.0478604414853923</v>
      </c>
    </row>
    <row r="522" spans="1:63" ht="15">
      <c r="A522" s="282" t="s">
        <v>376</v>
      </c>
      <c r="B522" s="282" t="s">
        <v>622</v>
      </c>
      <c r="C522" s="282" t="s">
        <v>639</v>
      </c>
      <c r="D522" s="282" t="s">
        <v>641</v>
      </c>
      <c r="E522" s="114">
        <f t="shared" si="206"/>
        <v>1</v>
      </c>
      <c r="F522" s="114">
        <f t="shared" si="206"/>
        <v>1.0249303791839555</v>
      </c>
      <c r="G522" s="114">
        <f t="shared" si="206"/>
        <v>0.98425451149662369</v>
      </c>
      <c r="H522" s="114">
        <f t="shared" si="206"/>
        <v>1.0017045885472591</v>
      </c>
      <c r="I522" s="114">
        <f t="shared" ref="I522:BH522" si="263">1+I253/100</f>
        <v>1.0244052077978723</v>
      </c>
      <c r="J522" s="114">
        <f t="shared" si="263"/>
        <v>1.0104560405339116</v>
      </c>
      <c r="K522" s="114">
        <f t="shared" si="263"/>
        <v>1.0306285593524127</v>
      </c>
      <c r="L522" s="114">
        <f t="shared" si="263"/>
        <v>0.96343165887783644</v>
      </c>
      <c r="M522" s="114">
        <f t="shared" si="263"/>
        <v>1.0188891174404859</v>
      </c>
      <c r="N522" s="114">
        <f t="shared" si="263"/>
        <v>1.0586474063335669</v>
      </c>
      <c r="O522" s="114">
        <f t="shared" si="263"/>
        <v>1.0233321338171657</v>
      </c>
      <c r="P522" s="114">
        <f t="shared" si="263"/>
        <v>0.9974828846784578</v>
      </c>
      <c r="Q522" s="114">
        <f t="shared" si="263"/>
        <v>0.98680430139166087</v>
      </c>
      <c r="R522" s="114">
        <f t="shared" si="263"/>
        <v>1.0027519961651332</v>
      </c>
      <c r="S522" s="114">
        <f t="shared" si="263"/>
        <v>1.0289534459867631</v>
      </c>
      <c r="T522" s="114">
        <f t="shared" si="263"/>
        <v>1.0609691431259007</v>
      </c>
      <c r="U522" s="114">
        <f t="shared" si="263"/>
        <v>1.0393547017599742</v>
      </c>
      <c r="V522" s="114">
        <f t="shared" si="263"/>
        <v>1.0145546117871274</v>
      </c>
      <c r="W522" s="114">
        <f t="shared" si="263"/>
        <v>1.0537398534831373</v>
      </c>
      <c r="X522" s="114">
        <f t="shared" si="263"/>
        <v>1.0619911673111195</v>
      </c>
      <c r="Y522" s="114">
        <f t="shared" si="263"/>
        <v>1.0584340090099285</v>
      </c>
      <c r="Z522" s="114">
        <f t="shared" si="263"/>
        <v>1.0155955982935971</v>
      </c>
      <c r="AA522" s="114">
        <f t="shared" si="263"/>
        <v>0.90242128539030153</v>
      </c>
      <c r="AB522" s="114">
        <f t="shared" si="263"/>
        <v>0.89725600806275663</v>
      </c>
      <c r="AC522" s="114">
        <f t="shared" si="263"/>
        <v>0.98857382549536188</v>
      </c>
      <c r="AD522" s="114">
        <f t="shared" si="263"/>
        <v>1.0146653602907545</v>
      </c>
      <c r="AE522" s="114">
        <f t="shared" si="263"/>
        <v>1.0880980829474463</v>
      </c>
      <c r="AF522" s="114">
        <f t="shared" si="263"/>
        <v>1.079931372045646</v>
      </c>
      <c r="AG522" s="114">
        <f t="shared" si="263"/>
        <v>1.0148093746162761</v>
      </c>
      <c r="AH522" s="114">
        <f t="shared" si="263"/>
        <v>1.0110390102458255</v>
      </c>
      <c r="AI522" s="114">
        <f t="shared" si="263"/>
        <v>1.002973483783111</v>
      </c>
      <c r="AJ522" s="114">
        <f t="shared" si="263"/>
        <v>1.0353880850426218</v>
      </c>
      <c r="AK522" s="114">
        <f t="shared" si="263"/>
        <v>1.0793158841271953</v>
      </c>
      <c r="AL522" s="114">
        <f t="shared" si="263"/>
        <v>1.0265754610296558</v>
      </c>
      <c r="AM522" s="114">
        <f t="shared" si="263"/>
        <v>1.072813426499047</v>
      </c>
      <c r="AN522" s="114">
        <f t="shared" si="263"/>
        <v>0.98552401035742732</v>
      </c>
      <c r="AO522" s="114">
        <f t="shared" si="263"/>
        <v>1.0557795775771004</v>
      </c>
      <c r="AP522" s="114">
        <f t="shared" si="263"/>
        <v>1.085476832324334</v>
      </c>
      <c r="AQ522" s="114">
        <f t="shared" si="263"/>
        <v>1.0451889007216351</v>
      </c>
      <c r="AR522" s="114">
        <f t="shared" si="263"/>
        <v>0.98060787865211241</v>
      </c>
      <c r="AS522" s="114">
        <f t="shared" si="263"/>
        <v>0.98070069360278056</v>
      </c>
      <c r="AT522" s="114">
        <f t="shared" si="263"/>
        <v>0.96155870033196489</v>
      </c>
      <c r="AU522" s="114">
        <f t="shared" si="263"/>
        <v>0.92267992788328246</v>
      </c>
      <c r="AV522" s="114">
        <f t="shared" si="263"/>
        <v>1.0080528391737589</v>
      </c>
      <c r="AW522" s="114">
        <f t="shared" si="263"/>
        <v>1.0500416036509026</v>
      </c>
      <c r="AX522" s="114">
        <f t="shared" si="263"/>
        <v>1.0746013210559531</v>
      </c>
      <c r="AY522" s="114">
        <f t="shared" si="263"/>
        <v>1.040985773624352</v>
      </c>
      <c r="AZ522" s="114">
        <f t="shared" si="263"/>
        <v>1.065415108477149</v>
      </c>
      <c r="BA522" s="114">
        <f t="shared" si="263"/>
        <v>1.0717614466203758</v>
      </c>
      <c r="BB522" s="114">
        <f t="shared" si="263"/>
        <v>1.0424349417792638</v>
      </c>
      <c r="BC522" s="114">
        <f t="shared" si="263"/>
        <v>1.0780340966844246</v>
      </c>
      <c r="BD522" s="114">
        <f t="shared" si="263"/>
        <v>1.0516213302579711</v>
      </c>
      <c r="BE522" s="114">
        <f t="shared" si="263"/>
        <v>1.0353817870685689</v>
      </c>
      <c r="BF522" s="114">
        <f t="shared" si="263"/>
        <v>1.0463753864311411</v>
      </c>
      <c r="BG522" s="114">
        <f t="shared" si="263"/>
        <v>1.0323879121621602</v>
      </c>
      <c r="BH522" s="114">
        <f t="shared" si="263"/>
        <v>1.0037074126695789</v>
      </c>
      <c r="BI522" s="114">
        <f t="shared" si="255"/>
        <v>1.0168979816237869</v>
      </c>
      <c r="BJ522" s="114">
        <f t="shared" si="213"/>
        <v>1.0265668445585696</v>
      </c>
      <c r="BK522" s="114">
        <f t="shared" si="213"/>
        <v>1.034</v>
      </c>
    </row>
    <row r="523" spans="1:63" ht="15">
      <c r="A523" s="282" t="s">
        <v>377</v>
      </c>
      <c r="B523" s="282" t="s">
        <v>623</v>
      </c>
      <c r="C523" s="282" t="s">
        <v>639</v>
      </c>
      <c r="D523" s="282" t="s">
        <v>641</v>
      </c>
      <c r="E523" s="114">
        <f t="shared" si="206"/>
        <v>1</v>
      </c>
      <c r="F523" s="114">
        <f t="shared" si="206"/>
        <v>1.0229999999999977</v>
      </c>
      <c r="G523" s="114">
        <f t="shared" si="206"/>
        <v>1.0609999999999999</v>
      </c>
      <c r="H523" s="114">
        <f t="shared" si="206"/>
        <v>1.0440000000000003</v>
      </c>
      <c r="I523" s="114">
        <f t="shared" ref="I523:BH523" si="264">1+I254/100</f>
        <v>1.0580000000000014</v>
      </c>
      <c r="J523" s="114">
        <f t="shared" si="264"/>
        <v>1.0639999999999983</v>
      </c>
      <c r="K523" s="114">
        <f t="shared" si="264"/>
        <v>1.0650000000000024</v>
      </c>
      <c r="L523" s="114">
        <f t="shared" si="264"/>
        <v>1.0250000000000004</v>
      </c>
      <c r="M523" s="114">
        <f t="shared" si="264"/>
        <v>1.0479999999999974</v>
      </c>
      <c r="N523" s="114">
        <f t="shared" si="264"/>
        <v>1.0310000000000004</v>
      </c>
      <c r="O523" s="114">
        <f t="shared" si="264"/>
        <v>1.0320680725745444</v>
      </c>
      <c r="P523" s="114">
        <f t="shared" si="264"/>
        <v>1.0329547672836177</v>
      </c>
      <c r="Q523" s="114">
        <f t="shared" si="264"/>
        <v>1.0526326277619982</v>
      </c>
      <c r="R523" s="114">
        <f t="shared" si="264"/>
        <v>1.0564312484755203</v>
      </c>
      <c r="S523" s="114">
        <f t="shared" si="264"/>
        <v>0.9948284543777477</v>
      </c>
      <c r="T523" s="114">
        <f t="shared" si="264"/>
        <v>0.99802321463480548</v>
      </c>
      <c r="U523" s="114">
        <f t="shared" si="264"/>
        <v>1.0538609005075548</v>
      </c>
      <c r="V523" s="114">
        <f t="shared" si="264"/>
        <v>1.0460859740653179</v>
      </c>
      <c r="W523" s="114">
        <f t="shared" si="264"/>
        <v>1.055616849289446</v>
      </c>
      <c r="X523" s="114">
        <f t="shared" si="264"/>
        <v>1.0317569075012061</v>
      </c>
      <c r="Y523" s="114">
        <f t="shared" si="264"/>
        <v>0.99755403774791918</v>
      </c>
      <c r="Z523" s="114">
        <f t="shared" si="264"/>
        <v>1.0259447038823151</v>
      </c>
      <c r="AA523" s="114">
        <f t="shared" si="264"/>
        <v>0.98089108931951441</v>
      </c>
      <c r="AB523" s="114">
        <f t="shared" si="264"/>
        <v>1.0463245718120484</v>
      </c>
      <c r="AC523" s="114">
        <f t="shared" si="264"/>
        <v>1.0725908695936059</v>
      </c>
      <c r="AD523" s="114">
        <f t="shared" si="264"/>
        <v>1.0423873752083914</v>
      </c>
      <c r="AE523" s="114">
        <f t="shared" si="264"/>
        <v>1.0351161449909221</v>
      </c>
      <c r="AF523" s="114">
        <f t="shared" si="264"/>
        <v>1.0346174769185008</v>
      </c>
      <c r="AG523" s="114">
        <f t="shared" si="264"/>
        <v>1.0420397197941296</v>
      </c>
      <c r="AH523" s="114">
        <f t="shared" si="264"/>
        <v>1.0368052403304715</v>
      </c>
      <c r="AI523" s="114">
        <f t="shared" si="264"/>
        <v>1.0191937029742548</v>
      </c>
      <c r="AJ523" s="114">
        <f t="shared" si="264"/>
        <v>0.99925915469287607</v>
      </c>
      <c r="AK523" s="114">
        <f t="shared" si="264"/>
        <v>1.0355539614766758</v>
      </c>
      <c r="AL523" s="114">
        <f t="shared" si="264"/>
        <v>1.0274585671892276</v>
      </c>
      <c r="AM523" s="114">
        <f t="shared" si="264"/>
        <v>1.0403764342486481</v>
      </c>
      <c r="AN523" s="114">
        <f t="shared" si="264"/>
        <v>1.0271897578878193</v>
      </c>
      <c r="AO523" s="114">
        <f t="shared" si="264"/>
        <v>1.0379588122942587</v>
      </c>
      <c r="AP523" s="114">
        <f t="shared" si="264"/>
        <v>1.044870264931673</v>
      </c>
      <c r="AQ523" s="114">
        <f t="shared" si="264"/>
        <v>1.0444991096328404</v>
      </c>
      <c r="AR523" s="114">
        <f t="shared" si="264"/>
        <v>1.0468519960839866</v>
      </c>
      <c r="AS523" s="114">
        <f t="shared" si="264"/>
        <v>1.0409217644881066</v>
      </c>
      <c r="AT523" s="114">
        <f t="shared" si="264"/>
        <v>1.0097598183393213</v>
      </c>
      <c r="AU523" s="114">
        <f t="shared" si="264"/>
        <v>1.0178612768745552</v>
      </c>
      <c r="AV523" s="114">
        <f t="shared" si="264"/>
        <v>1.0280677595648093</v>
      </c>
      <c r="AW523" s="114">
        <f t="shared" si="264"/>
        <v>1.0378574284969444</v>
      </c>
      <c r="AX523" s="114">
        <f t="shared" si="264"/>
        <v>1.0334521606334877</v>
      </c>
      <c r="AY523" s="114">
        <f t="shared" si="264"/>
        <v>1.02666625826122</v>
      </c>
      <c r="AZ523" s="114">
        <f t="shared" si="264"/>
        <v>1.0177857023965289</v>
      </c>
      <c r="BA523" s="114">
        <f t="shared" si="264"/>
        <v>0.99708378541306042</v>
      </c>
      <c r="BB523" s="114">
        <f t="shared" si="264"/>
        <v>0.97224470425831921</v>
      </c>
      <c r="BC523" s="114">
        <f t="shared" si="264"/>
        <v>1.0253192061616314</v>
      </c>
      <c r="BD523" s="114">
        <f t="shared" si="264"/>
        <v>1.0160145467247139</v>
      </c>
      <c r="BE523" s="114">
        <f t="shared" si="264"/>
        <v>1.0222403085385714</v>
      </c>
      <c r="BF523" s="114">
        <f t="shared" si="264"/>
        <v>1.0167733152992453</v>
      </c>
      <c r="BG523" s="114">
        <f t="shared" si="264"/>
        <v>1.0256919359418928</v>
      </c>
      <c r="BH523" s="114">
        <f t="shared" si="264"/>
        <v>1.0286158702527237</v>
      </c>
      <c r="BI523" s="114">
        <f t="shared" si="255"/>
        <v>1.0148527919319146</v>
      </c>
      <c r="BJ523" s="114">
        <f t="shared" si="213"/>
        <v>1.0227333854830167</v>
      </c>
      <c r="BK523" s="114">
        <f t="shared" si="213"/>
        <v>1.0289999999999999</v>
      </c>
    </row>
    <row r="524" spans="1:63" ht="15">
      <c r="A524" s="282" t="s">
        <v>378</v>
      </c>
      <c r="B524" s="282" t="s">
        <v>624</v>
      </c>
      <c r="C524" s="282" t="s">
        <v>639</v>
      </c>
      <c r="D524" s="282" t="s">
        <v>641</v>
      </c>
      <c r="E524" s="114">
        <f t="shared" si="206"/>
        <v>1</v>
      </c>
      <c r="F524" s="114">
        <f t="shared" si="206"/>
        <v>1</v>
      </c>
      <c r="G524" s="114">
        <f t="shared" si="206"/>
        <v>1</v>
      </c>
      <c r="H524" s="114">
        <f t="shared" si="206"/>
        <v>1</v>
      </c>
      <c r="I524" s="114">
        <f t="shared" ref="I524:BH524" si="265">1+I255/100</f>
        <v>1</v>
      </c>
      <c r="J524" s="114">
        <f t="shared" si="265"/>
        <v>1</v>
      </c>
      <c r="K524" s="114">
        <f t="shared" si="265"/>
        <v>1</v>
      </c>
      <c r="L524" s="114">
        <f t="shared" si="265"/>
        <v>1</v>
      </c>
      <c r="M524" s="114">
        <f t="shared" si="265"/>
        <v>1</v>
      </c>
      <c r="N524" s="114">
        <f t="shared" si="265"/>
        <v>1</v>
      </c>
      <c r="O524" s="114">
        <f t="shared" si="265"/>
        <v>1</v>
      </c>
      <c r="P524" s="114">
        <f t="shared" si="265"/>
        <v>1</v>
      </c>
      <c r="Q524" s="114">
        <f t="shared" si="265"/>
        <v>1</v>
      </c>
      <c r="R524" s="114">
        <f t="shared" si="265"/>
        <v>1</v>
      </c>
      <c r="S524" s="114">
        <f t="shared" si="265"/>
        <v>1</v>
      </c>
      <c r="T524" s="114">
        <f t="shared" si="265"/>
        <v>1</v>
      </c>
      <c r="U524" s="114">
        <f t="shared" si="265"/>
        <v>1</v>
      </c>
      <c r="V524" s="114">
        <f t="shared" si="265"/>
        <v>1</v>
      </c>
      <c r="W524" s="114">
        <f t="shared" si="265"/>
        <v>1</v>
      </c>
      <c r="X524" s="114">
        <f t="shared" si="265"/>
        <v>1</v>
      </c>
      <c r="Y524" s="114">
        <f t="shared" si="265"/>
        <v>1</v>
      </c>
      <c r="Z524" s="114">
        <f t="shared" si="265"/>
        <v>1</v>
      </c>
      <c r="AA524" s="114">
        <f t="shared" si="265"/>
        <v>1</v>
      </c>
      <c r="AB524" s="114">
        <f t="shared" si="265"/>
        <v>1</v>
      </c>
      <c r="AC524" s="114">
        <f t="shared" si="265"/>
        <v>1</v>
      </c>
      <c r="AD524" s="114">
        <f t="shared" si="265"/>
        <v>1</v>
      </c>
      <c r="AE524" s="114">
        <f t="shared" si="265"/>
        <v>1</v>
      </c>
      <c r="AF524" s="114">
        <f t="shared" si="265"/>
        <v>1</v>
      </c>
      <c r="AG524" s="114">
        <f t="shared" si="265"/>
        <v>1.0913858227456661</v>
      </c>
      <c r="AH524" s="114">
        <f t="shared" si="265"/>
        <v>1.0309129397329631</v>
      </c>
      <c r="AI524" s="114">
        <f t="shared" si="265"/>
        <v>1.0160000000555953</v>
      </c>
      <c r="AJ524" s="114">
        <f t="shared" si="265"/>
        <v>0.99507999996049545</v>
      </c>
      <c r="AK524" s="114">
        <f t="shared" si="265"/>
        <v>0.88800000002570967</v>
      </c>
      <c r="AL524" s="114">
        <f t="shared" si="265"/>
        <v>0.9769999999434017</v>
      </c>
      <c r="AM524" s="114">
        <f t="shared" si="265"/>
        <v>0.94800000008067076</v>
      </c>
      <c r="AN524" s="114">
        <f t="shared" si="265"/>
        <v>0.99099999993780641</v>
      </c>
      <c r="AO524" s="114">
        <f t="shared" si="265"/>
        <v>1.0170000000362531</v>
      </c>
      <c r="AP524" s="114">
        <f t="shared" si="265"/>
        <v>1.0519999999732916</v>
      </c>
      <c r="AQ524" s="114">
        <f t="shared" si="265"/>
        <v>1.0429999999999999</v>
      </c>
      <c r="AR524" s="114">
        <f t="shared" si="265"/>
        <v>1.0430000000294453</v>
      </c>
      <c r="AS524" s="114">
        <f t="shared" si="265"/>
        <v>1.0379999999335621</v>
      </c>
      <c r="AT524" s="114">
        <f t="shared" si="265"/>
        <v>1.0420000000814125</v>
      </c>
      <c r="AU524" s="114">
        <f t="shared" si="265"/>
        <v>1.039999999968678</v>
      </c>
      <c r="AV524" s="114">
        <f t="shared" si="265"/>
        <v>1.0419999999851086</v>
      </c>
      <c r="AW524" s="114">
        <f t="shared" si="265"/>
        <v>1.0769999999757531</v>
      </c>
      <c r="AX524" s="114">
        <f t="shared" si="265"/>
        <v>1.0700000000499468</v>
      </c>
      <c r="AY524" s="114">
        <f t="shared" si="265"/>
        <v>1.072999999974013</v>
      </c>
      <c r="AZ524" s="114">
        <f t="shared" si="265"/>
        <v>1.0992115384822563</v>
      </c>
      <c r="BA524" s="114">
        <f t="shared" si="265"/>
        <v>1.0900000000029533</v>
      </c>
      <c r="BB524" s="114">
        <f t="shared" si="265"/>
        <v>1.0809999999580009</v>
      </c>
      <c r="BC524" s="114">
        <f t="shared" si="265"/>
        <v>1.0850000000075197</v>
      </c>
      <c r="BD524" s="114">
        <f t="shared" si="265"/>
        <v>1.0829999999908053</v>
      </c>
      <c r="BE524" s="114">
        <f t="shared" si="265"/>
        <v>1.0820000000094712</v>
      </c>
      <c r="BF524" s="114">
        <f t="shared" si="265"/>
        <v>1.0800000000110404</v>
      </c>
      <c r="BG524" s="114">
        <f t="shared" si="265"/>
        <v>1.0779252237124057</v>
      </c>
      <c r="BH524" s="114">
        <f t="shared" si="265"/>
        <v>1.0799999999891616</v>
      </c>
      <c r="BI524" s="114">
        <f t="shared" si="255"/>
        <v>1.0780000000151786</v>
      </c>
      <c r="BJ524" s="114">
        <f t="shared" si="213"/>
        <v>1.0529999999887707</v>
      </c>
    </row>
    <row r="525" spans="1:63" ht="15">
      <c r="A525" s="282" t="s">
        <v>379</v>
      </c>
      <c r="B525" s="282" t="s">
        <v>625</v>
      </c>
      <c r="C525" s="282" t="s">
        <v>639</v>
      </c>
      <c r="D525" s="282" t="s">
        <v>641</v>
      </c>
      <c r="E525" s="114">
        <f t="shared" si="206"/>
        <v>1</v>
      </c>
      <c r="F525" s="114">
        <f t="shared" si="206"/>
        <v>1.0452728327833105</v>
      </c>
      <c r="G525" s="114">
        <f t="shared" si="206"/>
        <v>1.0369426180095054</v>
      </c>
      <c r="H525" s="114">
        <f t="shared" si="206"/>
        <v>0.93734661473515235</v>
      </c>
      <c r="I525" s="114">
        <f t="shared" ref="I525:BH525" si="266">1+I256/100</f>
        <v>1.0366972556461145</v>
      </c>
      <c r="J525" s="114">
        <f t="shared" si="266"/>
        <v>1.0088493506710337</v>
      </c>
      <c r="K525" s="114">
        <f t="shared" si="266"/>
        <v>1</v>
      </c>
      <c r="L525" s="114">
        <f t="shared" si="266"/>
        <v>0.90476186535860292</v>
      </c>
      <c r="M525" s="114">
        <f t="shared" si="266"/>
        <v>1.0650970588907778</v>
      </c>
      <c r="N525" s="114">
        <f t="shared" si="266"/>
        <v>1.0286084496980041</v>
      </c>
      <c r="O525" s="114">
        <f t="shared" si="266"/>
        <v>1.1074588955310516</v>
      </c>
      <c r="P525" s="114">
        <f t="shared" si="266"/>
        <v>1.0296805058437619</v>
      </c>
      <c r="Q525" s="114">
        <f t="shared" si="266"/>
        <v>1.2583148894219387</v>
      </c>
      <c r="R525" s="114">
        <f t="shared" si="266"/>
        <v>0.88898664950285933</v>
      </c>
      <c r="S525" s="114">
        <f t="shared" si="266"/>
        <v>0.91179408468813228</v>
      </c>
      <c r="T525" s="114">
        <f t="shared" si="266"/>
        <v>0.92391290565145734</v>
      </c>
      <c r="U525" s="114">
        <f t="shared" si="266"/>
        <v>1.1037682031591287</v>
      </c>
      <c r="V525" s="114">
        <f t="shared" si="266"/>
        <v>1.1322940657442166</v>
      </c>
      <c r="W525" s="114">
        <f t="shared" si="266"/>
        <v>1.0977705701838081</v>
      </c>
      <c r="X525" s="114">
        <f t="shared" si="266"/>
        <v>1.0338285893319894</v>
      </c>
      <c r="Y525" s="114">
        <f t="shared" si="266"/>
        <v>1.0244319355005373</v>
      </c>
      <c r="Z525" s="114">
        <f t="shared" si="266"/>
        <v>1.0461400498883597</v>
      </c>
      <c r="AA525" s="114">
        <f t="shared" si="266"/>
        <v>1.0447642990843979</v>
      </c>
      <c r="AB525" s="114">
        <f t="shared" si="266"/>
        <v>1.0216787409385892</v>
      </c>
      <c r="AC525" s="114">
        <f t="shared" si="266"/>
        <v>1.0658764829510008</v>
      </c>
      <c r="AD525" s="114">
        <f t="shared" si="266"/>
        <v>1.0617790846758877</v>
      </c>
      <c r="AE525" s="114">
        <f t="shared" si="266"/>
        <v>1.0560073418962466</v>
      </c>
      <c r="AF525" s="114">
        <f t="shared" si="266"/>
        <v>1.0043807030597753</v>
      </c>
      <c r="AG525" s="114">
        <f t="shared" si="266"/>
        <v>1.1407421480964335</v>
      </c>
      <c r="AH525" s="114">
        <f t="shared" si="266"/>
        <v>1.0140507514251047</v>
      </c>
      <c r="AI525" s="114">
        <f t="shared" si="266"/>
        <v>1.0414992280285238</v>
      </c>
      <c r="AJ525" s="114">
        <f t="shared" si="266"/>
        <v>1.0113573748666478</v>
      </c>
      <c r="AK525" s="114">
        <f t="shared" si="266"/>
        <v>1.0637710285901094</v>
      </c>
      <c r="AL525" s="114">
        <f t="shared" si="266"/>
        <v>1.0425102317164898</v>
      </c>
      <c r="AM525" s="114">
        <f t="shared" si="266"/>
        <v>0.98752262926167833</v>
      </c>
      <c r="AN525" s="114">
        <f t="shared" si="266"/>
        <v>1.0776741379537105</v>
      </c>
      <c r="AO525" s="114">
        <f t="shared" si="266"/>
        <v>1.0128712517943252</v>
      </c>
      <c r="AP525" s="114">
        <f t="shared" si="266"/>
        <v>1.0350582341374346</v>
      </c>
      <c r="AQ525" s="114">
        <f t="shared" si="266"/>
        <v>1.0408948324107332</v>
      </c>
      <c r="AR525" s="114">
        <f t="shared" si="266"/>
        <v>1.027109179407018</v>
      </c>
      <c r="AS525" s="114">
        <f t="shared" si="266"/>
        <v>1.0163743839097532</v>
      </c>
      <c r="AT525" s="114">
        <f t="shared" si="266"/>
        <v>1.017094146115644</v>
      </c>
      <c r="AU525" s="114">
        <f t="shared" si="266"/>
        <v>1.0632331042213494</v>
      </c>
      <c r="AV525" s="114">
        <f t="shared" si="266"/>
        <v>1.0768979123652556</v>
      </c>
      <c r="AW525" s="114">
        <f t="shared" si="266"/>
        <v>1.0415628428971997</v>
      </c>
      <c r="AX525" s="114">
        <f t="shared" si="266"/>
        <v>1.0248800485493084</v>
      </c>
      <c r="AY525" s="114">
        <f t="shared" si="266"/>
        <v>1.0768836096908383</v>
      </c>
      <c r="AZ525" s="114">
        <f t="shared" si="266"/>
        <v>0.98418425159263567</v>
      </c>
      <c r="BA525" s="114">
        <f t="shared" si="266"/>
        <v>1.0666701243752563</v>
      </c>
      <c r="BB525" s="114">
        <f t="shared" si="266"/>
        <v>0.97900938740969812</v>
      </c>
      <c r="BC525" s="114">
        <f t="shared" si="266"/>
        <v>0.96646474110475988</v>
      </c>
      <c r="BD525" s="114">
        <f t="shared" si="266"/>
        <v>0.99580648518104065</v>
      </c>
      <c r="BE525" s="114">
        <f t="shared" si="266"/>
        <v>1.0138064300071905</v>
      </c>
      <c r="BF525" s="114">
        <f t="shared" si="266"/>
        <v>1.018322860455809</v>
      </c>
      <c r="BG525" s="114">
        <f t="shared" si="266"/>
        <v>1.0098418917681025</v>
      </c>
      <c r="BH525" s="114">
        <f t="shared" si="266"/>
        <v>1.0182245737801294</v>
      </c>
      <c r="BI525" s="114">
        <f t="shared" si="255"/>
        <v>1.0127020785219401</v>
      </c>
      <c r="BJ525" s="114">
        <f t="shared" si="213"/>
        <v>1.0159635119726338</v>
      </c>
    </row>
    <row r="526" spans="1:63" ht="15">
      <c r="A526" s="282" t="s">
        <v>380</v>
      </c>
      <c r="B526" s="282" t="s">
        <v>626</v>
      </c>
      <c r="C526" s="282" t="s">
        <v>639</v>
      </c>
      <c r="D526" s="282" t="s">
        <v>641</v>
      </c>
      <c r="E526" s="114">
        <f t="shared" si="206"/>
        <v>1</v>
      </c>
      <c r="F526" s="114">
        <f t="shared" si="206"/>
        <v>1.0319251943889358</v>
      </c>
      <c r="G526" s="114">
        <f t="shared" si="206"/>
        <v>1.0853293376290714</v>
      </c>
      <c r="H526" s="114">
        <f t="shared" si="206"/>
        <v>1.0390095116381819</v>
      </c>
      <c r="I526" s="114">
        <f t="shared" ref="I526:BI526" si="267">1+I257/100</f>
        <v>1.1112934529326253</v>
      </c>
      <c r="J526" s="114">
        <f t="shared" si="267"/>
        <v>1.0416286666476402</v>
      </c>
      <c r="K526" s="114">
        <f t="shared" si="267"/>
        <v>1.0151025011101886</v>
      </c>
      <c r="L526" s="114">
        <f t="shared" si="267"/>
        <v>1.0283386903098897</v>
      </c>
      <c r="M526" s="114">
        <f t="shared" si="267"/>
        <v>1.0733723265821675</v>
      </c>
      <c r="N526" s="114">
        <f t="shared" si="267"/>
        <v>1.0070603679615604</v>
      </c>
      <c r="O526" s="114">
        <f t="shared" si="267"/>
        <v>1.0771191438124383</v>
      </c>
      <c r="P526" s="114">
        <f t="shared" si="267"/>
        <v>1.0147929120998995</v>
      </c>
      <c r="Q526" s="114">
        <f t="shared" si="267"/>
        <v>1.0128280503619393</v>
      </c>
      <c r="R526" s="114">
        <f t="shared" si="267"/>
        <v>1.0710995789495577</v>
      </c>
      <c r="S526" s="114">
        <f t="shared" si="267"/>
        <v>1.0206933320169285</v>
      </c>
      <c r="T526" s="114">
        <f t="shared" si="267"/>
        <v>1.0289625778007156</v>
      </c>
      <c r="U526" s="114">
        <f t="shared" si="267"/>
        <v>1.0772773984679838</v>
      </c>
      <c r="V526" s="114">
        <f t="shared" si="267"/>
        <v>1.0627078351298835</v>
      </c>
      <c r="W526" s="114">
        <f t="shared" si="267"/>
        <v>1.0234689637191241</v>
      </c>
      <c r="X526" s="114">
        <f t="shared" si="267"/>
        <v>1.0076435514542563</v>
      </c>
      <c r="Y526" s="114">
        <f t="shared" si="267"/>
        <v>0.95578677635582254</v>
      </c>
      <c r="Z526" s="114">
        <f t="shared" si="267"/>
        <v>0.99637189096927292</v>
      </c>
      <c r="AA526" s="114">
        <f t="shared" si="267"/>
        <v>0.97928993929300956</v>
      </c>
      <c r="AB526" s="114">
        <f t="shared" si="267"/>
        <v>0.96235182876585779</v>
      </c>
      <c r="AC526" s="114">
        <f t="shared" si="267"/>
        <v>1.0144216463345981</v>
      </c>
      <c r="AD526" s="114">
        <f t="shared" si="267"/>
        <v>1.0019330016136507</v>
      </c>
      <c r="AE526" s="114">
        <f t="shared" si="267"/>
        <v>1.0651034502827659</v>
      </c>
      <c r="AF526" s="114">
        <f t="shared" si="267"/>
        <v>1.0358164993847923</v>
      </c>
      <c r="AG526" s="114">
        <f t="shared" si="267"/>
        <v>1.0582136841978143</v>
      </c>
      <c r="AH526" s="114">
        <f t="shared" si="267"/>
        <v>0.91430117986700155</v>
      </c>
      <c r="AI526" s="114">
        <f t="shared" si="267"/>
        <v>1.0646794085305809</v>
      </c>
      <c r="AJ526" s="114">
        <f t="shared" si="267"/>
        <v>1.0972988797714596</v>
      </c>
      <c r="AK526" s="114">
        <f t="shared" si="267"/>
        <v>1.0606047326248849</v>
      </c>
      <c r="AL526" s="114">
        <f t="shared" si="267"/>
        <v>1.0027538815756183</v>
      </c>
      <c r="AM526" s="114">
        <f t="shared" si="267"/>
        <v>0.97650492071765316</v>
      </c>
      <c r="AN526" s="114">
        <f t="shared" si="267"/>
        <v>1.0395166272391241</v>
      </c>
      <c r="AO526" s="114">
        <f t="shared" si="267"/>
        <v>0.99802162743336542</v>
      </c>
      <c r="AP526" s="114">
        <f t="shared" si="267"/>
        <v>1.0637093140101881</v>
      </c>
      <c r="AQ526" s="114">
        <f t="shared" si="267"/>
        <v>1.0029405516051952</v>
      </c>
      <c r="AR526" s="114">
        <f t="shared" si="267"/>
        <v>0.94029541853590037</v>
      </c>
      <c r="AS526" s="114">
        <f t="shared" si="267"/>
        <v>1.0368694416687678</v>
      </c>
      <c r="AT526" s="114">
        <f t="shared" si="267"/>
        <v>1.0339423610779073</v>
      </c>
      <c r="AU526" s="114">
        <f t="shared" si="267"/>
        <v>0.9114435264713221</v>
      </c>
      <c r="AV526" s="114">
        <f t="shared" si="267"/>
        <v>0.92244699950401166</v>
      </c>
      <c r="AW526" s="114">
        <f t="shared" si="267"/>
        <v>1.1828660668912445</v>
      </c>
      <c r="AX526" s="114">
        <f t="shared" si="267"/>
        <v>1.1031791380431484</v>
      </c>
      <c r="AY526" s="114">
        <f t="shared" si="267"/>
        <v>1.0987214910851038</v>
      </c>
      <c r="AZ526" s="114">
        <f t="shared" si="267"/>
        <v>1.087535788078585</v>
      </c>
      <c r="BA526" s="114">
        <f t="shared" si="267"/>
        <v>1.0527785412398782</v>
      </c>
      <c r="BB526" s="114">
        <f t="shared" si="267"/>
        <v>0.96797697342509958</v>
      </c>
      <c r="BC526" s="114">
        <f t="shared" si="267"/>
        <v>0.98511208749216517</v>
      </c>
      <c r="BD526" s="114">
        <f t="shared" si="267"/>
        <v>1.0417642535923928</v>
      </c>
      <c r="BE526" s="114">
        <f t="shared" si="267"/>
        <v>1.0562595697508641</v>
      </c>
      <c r="BF526" s="114">
        <f t="shared" si="267"/>
        <v>1.0134309403607475</v>
      </c>
      <c r="BG526" s="114">
        <f t="shared" si="267"/>
        <v>0.96105613525493383</v>
      </c>
      <c r="BH526" s="114">
        <f t="shared" si="267"/>
        <v>0.93799999999999994</v>
      </c>
      <c r="BI526" s="114">
        <f t="shared" si="267"/>
        <v>0.83499999999999996</v>
      </c>
      <c r="BJ526" s="114">
        <f t="shared" si="213"/>
        <v>0.86</v>
      </c>
      <c r="BK526" s="114">
        <f t="shared" si="213"/>
        <v>0.85</v>
      </c>
    </row>
    <row r="527" spans="1:63" ht="15">
      <c r="A527" s="282" t="s">
        <v>1291</v>
      </c>
      <c r="B527" s="282" t="s">
        <v>1292</v>
      </c>
      <c r="C527" s="282" t="s">
        <v>639</v>
      </c>
      <c r="D527" s="282" t="s">
        <v>641</v>
      </c>
      <c r="E527" s="114">
        <f t="shared" si="206"/>
        <v>1</v>
      </c>
      <c r="F527" s="114">
        <f t="shared" si="206"/>
        <v>1</v>
      </c>
      <c r="G527" s="114">
        <f t="shared" si="206"/>
        <v>1</v>
      </c>
      <c r="H527" s="114">
        <f t="shared" si="206"/>
        <v>1</v>
      </c>
      <c r="I527" s="114">
        <f t="shared" ref="I527:BH527" si="268">1+I258/100</f>
        <v>1</v>
      </c>
      <c r="J527" s="114">
        <f t="shared" si="268"/>
        <v>1</v>
      </c>
      <c r="K527" s="114">
        <f t="shared" si="268"/>
        <v>1</v>
      </c>
      <c r="L527" s="114">
        <f t="shared" si="268"/>
        <v>1</v>
      </c>
      <c r="M527" s="114">
        <f t="shared" si="268"/>
        <v>1</v>
      </c>
      <c r="N527" s="114">
        <f t="shared" si="268"/>
        <v>1</v>
      </c>
      <c r="O527" s="114">
        <f t="shared" si="268"/>
        <v>1</v>
      </c>
      <c r="P527" s="114">
        <f t="shared" si="268"/>
        <v>1</v>
      </c>
      <c r="Q527" s="114">
        <f t="shared" si="268"/>
        <v>1</v>
      </c>
      <c r="R527" s="114">
        <f t="shared" si="268"/>
        <v>1</v>
      </c>
      <c r="S527" s="114">
        <f t="shared" si="268"/>
        <v>1</v>
      </c>
      <c r="T527" s="114">
        <f t="shared" si="268"/>
        <v>1</v>
      </c>
      <c r="U527" s="114">
        <f t="shared" si="268"/>
        <v>1</v>
      </c>
      <c r="V527" s="114">
        <f t="shared" si="268"/>
        <v>1</v>
      </c>
      <c r="W527" s="114">
        <f t="shared" si="268"/>
        <v>1</v>
      </c>
      <c r="X527" s="114">
        <f t="shared" si="268"/>
        <v>1</v>
      </c>
      <c r="Y527" s="114">
        <f t="shared" si="268"/>
        <v>1</v>
      </c>
      <c r="Z527" s="114">
        <f t="shared" si="268"/>
        <v>1</v>
      </c>
      <c r="AA527" s="114">
        <f t="shared" si="268"/>
        <v>1</v>
      </c>
      <c r="AB527" s="114">
        <f t="shared" si="268"/>
        <v>1</v>
      </c>
      <c r="AC527" s="114">
        <f t="shared" si="268"/>
        <v>1</v>
      </c>
      <c r="AD527" s="114">
        <f t="shared" si="268"/>
        <v>1</v>
      </c>
      <c r="AE527" s="114">
        <f t="shared" si="268"/>
        <v>1</v>
      </c>
      <c r="AF527" s="114">
        <f t="shared" si="268"/>
        <v>1</v>
      </c>
      <c r="AG527" s="114">
        <f t="shared" si="268"/>
        <v>1</v>
      </c>
      <c r="AH527" s="114">
        <f t="shared" si="268"/>
        <v>1</v>
      </c>
      <c r="AI527" s="114">
        <f t="shared" si="268"/>
        <v>1</v>
      </c>
      <c r="AJ527" s="114">
        <f t="shared" si="268"/>
        <v>1</v>
      </c>
      <c r="AK527" s="114">
        <f t="shared" si="268"/>
        <v>1</v>
      </c>
      <c r="AL527" s="114">
        <f t="shared" si="268"/>
        <v>1</v>
      </c>
      <c r="AM527" s="114">
        <f t="shared" si="268"/>
        <v>1</v>
      </c>
      <c r="AN527" s="114">
        <f t="shared" si="268"/>
        <v>1</v>
      </c>
      <c r="AO527" s="114">
        <f t="shared" si="268"/>
        <v>1</v>
      </c>
      <c r="AP527" s="114">
        <f t="shared" si="268"/>
        <v>1</v>
      </c>
      <c r="AQ527" s="114">
        <f t="shared" si="268"/>
        <v>1</v>
      </c>
      <c r="AR527" s="114">
        <f t="shared" si="268"/>
        <v>1</v>
      </c>
      <c r="AS527" s="114">
        <f t="shared" si="268"/>
        <v>1</v>
      </c>
      <c r="AT527" s="114">
        <f t="shared" si="268"/>
        <v>1</v>
      </c>
      <c r="AU527" s="114">
        <f t="shared" si="268"/>
        <v>1</v>
      </c>
      <c r="AV527" s="114">
        <f t="shared" si="268"/>
        <v>1</v>
      </c>
      <c r="AW527" s="114">
        <f t="shared" si="268"/>
        <v>1</v>
      </c>
      <c r="AX527" s="114">
        <f t="shared" si="268"/>
        <v>1</v>
      </c>
      <c r="AY527" s="114">
        <f t="shared" si="268"/>
        <v>1</v>
      </c>
      <c r="AZ527" s="114">
        <f t="shared" si="268"/>
        <v>1</v>
      </c>
      <c r="BA527" s="114">
        <f t="shared" si="268"/>
        <v>1</v>
      </c>
      <c r="BB527" s="114">
        <f t="shared" si="268"/>
        <v>1</v>
      </c>
      <c r="BC527" s="114">
        <f t="shared" si="268"/>
        <v>1</v>
      </c>
      <c r="BD527" s="114">
        <f t="shared" si="268"/>
        <v>1</v>
      </c>
      <c r="BE527" s="114">
        <f t="shared" si="268"/>
        <v>1</v>
      </c>
      <c r="BF527" s="114">
        <f t="shared" si="268"/>
        <v>1</v>
      </c>
      <c r="BG527" s="114">
        <f t="shared" si="268"/>
        <v>1</v>
      </c>
      <c r="BH527" s="114">
        <f t="shared" si="268"/>
        <v>1</v>
      </c>
      <c r="BI527" s="114">
        <f t="shared" si="255"/>
        <v>1</v>
      </c>
      <c r="BJ527" s="114">
        <f t="shared" si="213"/>
        <v>1</v>
      </c>
    </row>
    <row r="528" spans="1:63" ht="15">
      <c r="A528" s="282" t="s">
        <v>381</v>
      </c>
      <c r="B528" s="282" t="s">
        <v>627</v>
      </c>
      <c r="C528" s="282" t="s">
        <v>639</v>
      </c>
      <c r="D528" s="282" t="s">
        <v>641</v>
      </c>
      <c r="E528" s="114">
        <f t="shared" si="206"/>
        <v>1</v>
      </c>
      <c r="F528" s="114">
        <f t="shared" si="206"/>
        <v>1</v>
      </c>
      <c r="G528" s="114">
        <f t="shared" si="206"/>
        <v>1</v>
      </c>
      <c r="H528" s="114">
        <f t="shared" si="206"/>
        <v>1</v>
      </c>
      <c r="I528" s="114">
        <f t="shared" ref="I528:BH528" si="269">1+I259/100</f>
        <v>1</v>
      </c>
      <c r="J528" s="114">
        <f t="shared" si="269"/>
        <v>1</v>
      </c>
      <c r="K528" s="114">
        <f t="shared" si="269"/>
        <v>1</v>
      </c>
      <c r="L528" s="114">
        <f t="shared" si="269"/>
        <v>1</v>
      </c>
      <c r="M528" s="114">
        <f t="shared" si="269"/>
        <v>1</v>
      </c>
      <c r="N528" s="114">
        <f t="shared" si="269"/>
        <v>1</v>
      </c>
      <c r="O528" s="114">
        <f t="shared" si="269"/>
        <v>1</v>
      </c>
      <c r="P528" s="114">
        <f t="shared" si="269"/>
        <v>1.1207796784565915</v>
      </c>
      <c r="Q528" s="114">
        <f t="shared" si="269"/>
        <v>1.1466739621545039</v>
      </c>
      <c r="R528" s="114">
        <f t="shared" si="269"/>
        <v>1.0827208215057602</v>
      </c>
      <c r="S528" s="114">
        <f t="shared" si="269"/>
        <v>1.0322068630849219</v>
      </c>
      <c r="T528" s="114">
        <f t="shared" si="269"/>
        <v>0.99384357100462528</v>
      </c>
      <c r="U528" s="114">
        <f t="shared" si="269"/>
        <v>0.97677033470836161</v>
      </c>
      <c r="V528" s="114">
        <f t="shared" si="269"/>
        <v>0.98933410204669936</v>
      </c>
      <c r="W528" s="114">
        <f t="shared" si="269"/>
        <v>1.0345279254079254</v>
      </c>
      <c r="X528" s="114">
        <f t="shared" si="269"/>
        <v>1.0887199927320657</v>
      </c>
      <c r="Y528" s="114">
        <f t="shared" si="269"/>
        <v>1.098434827124674</v>
      </c>
      <c r="Z528" s="114">
        <f t="shared" si="269"/>
        <v>1.0295572680169571</v>
      </c>
      <c r="AA528" s="114">
        <f t="shared" si="269"/>
        <v>0.95230466604855391</v>
      </c>
      <c r="AB528" s="114">
        <f t="shared" si="269"/>
        <v>1.0599327023780927</v>
      </c>
      <c r="AC528" s="114">
        <f t="shared" si="269"/>
        <v>1.035807366737491</v>
      </c>
      <c r="AD528" s="114">
        <f t="shared" si="269"/>
        <v>0.9761514749336474</v>
      </c>
      <c r="AE528" s="114">
        <f t="shared" si="269"/>
        <v>1.0199483753912943</v>
      </c>
      <c r="AF528" s="114">
        <f t="shared" si="269"/>
        <v>1.0742775545290426</v>
      </c>
      <c r="AG528" s="114">
        <f t="shared" si="269"/>
        <v>1.015751318915866</v>
      </c>
      <c r="AH528" s="114">
        <f t="shared" si="269"/>
        <v>1.0713925744793451</v>
      </c>
      <c r="AI528" s="114">
        <f t="shared" si="269"/>
        <v>1</v>
      </c>
      <c r="AJ528" s="114">
        <f t="shared" si="269"/>
        <v>1</v>
      </c>
      <c r="AK528" s="114">
        <f t="shared" si="269"/>
        <v>1</v>
      </c>
      <c r="AL528" s="114">
        <f t="shared" si="269"/>
        <v>1</v>
      </c>
      <c r="AM528" s="114">
        <f t="shared" si="269"/>
        <v>1</v>
      </c>
      <c r="AN528" s="114">
        <f t="shared" si="269"/>
        <v>1</v>
      </c>
      <c r="AO528" s="114">
        <f t="shared" si="269"/>
        <v>1</v>
      </c>
      <c r="AP528" s="114">
        <f t="shared" si="269"/>
        <v>1</v>
      </c>
      <c r="AQ528" s="114">
        <f t="shared" si="269"/>
        <v>1</v>
      </c>
      <c r="AR528" s="114">
        <f t="shared" si="269"/>
        <v>1</v>
      </c>
      <c r="AS528" s="114">
        <f t="shared" si="269"/>
        <v>1</v>
      </c>
      <c r="AT528" s="114">
        <f t="shared" si="269"/>
        <v>1</v>
      </c>
      <c r="AU528" s="114">
        <f t="shared" si="269"/>
        <v>1</v>
      </c>
      <c r="AV528" s="114">
        <f t="shared" si="269"/>
        <v>0.99665895656643533</v>
      </c>
      <c r="AW528" s="114">
        <f t="shared" si="269"/>
        <v>1.0293965961835998</v>
      </c>
      <c r="AX528" s="114">
        <f t="shared" si="269"/>
        <v>1.0363226452905812</v>
      </c>
      <c r="AY528" s="114">
        <f t="shared" si="269"/>
        <v>1.0362581580855692</v>
      </c>
      <c r="AZ528" s="114">
        <f t="shared" si="269"/>
        <v>1.0403545602985771</v>
      </c>
      <c r="BA528" s="114">
        <f t="shared" si="269"/>
        <v>1.0094170403587444</v>
      </c>
      <c r="BB528" s="114">
        <f t="shared" si="269"/>
        <v>0.93358507330075524</v>
      </c>
      <c r="BC528" s="114">
        <f t="shared" si="269"/>
        <v>1.0090411610754224</v>
      </c>
      <c r="BD528" s="114">
        <f t="shared" si="269"/>
        <v>0.91841546804998808</v>
      </c>
      <c r="BE528" s="114">
        <f t="shared" si="269"/>
        <v>0.84980744544287545</v>
      </c>
      <c r="BF528" s="114">
        <f t="shared" si="269"/>
        <v>0.94199395770392735</v>
      </c>
      <c r="BG528" s="114">
        <f t="shared" si="269"/>
        <v>0.99037844772289929</v>
      </c>
      <c r="BH528" s="114">
        <f t="shared" si="269"/>
        <v>1.0019430051813472</v>
      </c>
      <c r="BI528" s="114">
        <f t="shared" si="255"/>
        <v>1</v>
      </c>
      <c r="BJ528" s="114">
        <f t="shared" si="213"/>
        <v>1</v>
      </c>
    </row>
    <row r="529" spans="1:63" ht="15">
      <c r="A529" s="282" t="s">
        <v>382</v>
      </c>
      <c r="B529" s="282" t="s">
        <v>628</v>
      </c>
      <c r="C529" s="282" t="s">
        <v>639</v>
      </c>
      <c r="D529" s="282" t="s">
        <v>641</v>
      </c>
      <c r="E529" s="114">
        <f t="shared" si="206"/>
        <v>1</v>
      </c>
      <c r="F529" s="114">
        <f t="shared" si="206"/>
        <v>1</v>
      </c>
      <c r="G529" s="114">
        <f t="shared" si="206"/>
        <v>1</v>
      </c>
      <c r="H529" s="114">
        <f t="shared" si="206"/>
        <v>1</v>
      </c>
      <c r="I529" s="114">
        <f t="shared" ref="I529:BH529" si="270">1+I260/100</f>
        <v>1</v>
      </c>
      <c r="J529" s="114">
        <f t="shared" si="270"/>
        <v>1</v>
      </c>
      <c r="K529" s="114">
        <f t="shared" si="270"/>
        <v>1</v>
      </c>
      <c r="L529" s="114">
        <f t="shared" si="270"/>
        <v>1</v>
      </c>
      <c r="M529" s="114">
        <f t="shared" si="270"/>
        <v>1</v>
      </c>
      <c r="N529" s="114">
        <f t="shared" si="270"/>
        <v>1</v>
      </c>
      <c r="O529" s="114">
        <f t="shared" si="270"/>
        <v>1</v>
      </c>
      <c r="P529" s="114">
        <f t="shared" si="270"/>
        <v>1</v>
      </c>
      <c r="Q529" s="114">
        <f t="shared" si="270"/>
        <v>1</v>
      </c>
      <c r="R529" s="114">
        <f t="shared" si="270"/>
        <v>1</v>
      </c>
      <c r="S529" s="114">
        <f t="shared" si="270"/>
        <v>1</v>
      </c>
      <c r="T529" s="114">
        <f t="shared" si="270"/>
        <v>1</v>
      </c>
      <c r="U529" s="114">
        <f t="shared" si="270"/>
        <v>1</v>
      </c>
      <c r="V529" s="114">
        <f t="shared" si="270"/>
        <v>1</v>
      </c>
      <c r="W529" s="114">
        <f t="shared" si="270"/>
        <v>1</v>
      </c>
      <c r="X529" s="114">
        <f t="shared" si="270"/>
        <v>1</v>
      </c>
      <c r="Y529" s="114">
        <f t="shared" si="270"/>
        <v>1</v>
      </c>
      <c r="Z529" s="114">
        <f t="shared" si="270"/>
        <v>1</v>
      </c>
      <c r="AA529" s="114">
        <f t="shared" si="270"/>
        <v>1</v>
      </c>
      <c r="AB529" s="114">
        <f t="shared" si="270"/>
        <v>1</v>
      </c>
      <c r="AC529" s="114">
        <f t="shared" si="270"/>
        <v>1</v>
      </c>
      <c r="AD529" s="114">
        <f t="shared" si="270"/>
        <v>1.0380585566826355</v>
      </c>
      <c r="AE529" s="114">
        <f t="shared" si="270"/>
        <v>1.0278929157511523</v>
      </c>
      <c r="AF529" s="114">
        <f t="shared" si="270"/>
        <v>1.0358346963264538</v>
      </c>
      <c r="AG529" s="114">
        <f t="shared" si="270"/>
        <v>1.0513501167101564</v>
      </c>
      <c r="AH529" s="114">
        <f t="shared" si="270"/>
        <v>1.0736451289315325</v>
      </c>
      <c r="AI529" s="114">
        <f t="shared" si="270"/>
        <v>1.0510091814039046</v>
      </c>
      <c r="AJ529" s="114">
        <f t="shared" si="270"/>
        <v>1.0596084393175285</v>
      </c>
      <c r="AK529" s="114">
        <f t="shared" si="270"/>
        <v>1.0864604745955859</v>
      </c>
      <c r="AL529" s="114">
        <f t="shared" si="270"/>
        <v>1.0807273065711567</v>
      </c>
      <c r="AM529" s="114">
        <f t="shared" si="270"/>
        <v>1.0883898095240125</v>
      </c>
      <c r="AN529" s="114">
        <f t="shared" si="270"/>
        <v>1.0954048017490108</v>
      </c>
      <c r="AO529" s="114">
        <f t="shared" si="270"/>
        <v>1.0934001749599132</v>
      </c>
      <c r="AP529" s="114">
        <f t="shared" si="270"/>
        <v>1.0815208414329487</v>
      </c>
      <c r="AQ529" s="114">
        <f t="shared" si="270"/>
        <v>1.057644554639503</v>
      </c>
      <c r="AR529" s="114">
        <f t="shared" si="270"/>
        <v>1.0477358688057246</v>
      </c>
      <c r="AS529" s="114">
        <f t="shared" si="270"/>
        <v>1.0678731640822197</v>
      </c>
      <c r="AT529" s="114">
        <f t="shared" si="270"/>
        <v>1.061928933118123</v>
      </c>
      <c r="AU529" s="114">
        <f t="shared" si="270"/>
        <v>1.063208209877105</v>
      </c>
      <c r="AV529" s="114">
        <f t="shared" si="270"/>
        <v>1.0689906349174232</v>
      </c>
      <c r="AW529" s="114">
        <f t="shared" si="270"/>
        <v>1.0753641061182058</v>
      </c>
      <c r="AX529" s="114">
        <f t="shared" si="270"/>
        <v>1.075472477272281</v>
      </c>
      <c r="AY529" s="114">
        <f t="shared" si="270"/>
        <v>1.0697795481183348</v>
      </c>
      <c r="AZ529" s="114">
        <f t="shared" si="270"/>
        <v>1.0712950448396323</v>
      </c>
      <c r="BA529" s="114">
        <f t="shared" si="270"/>
        <v>1.0566177120802431</v>
      </c>
      <c r="BB529" s="114">
        <f t="shared" si="270"/>
        <v>1.0539789754276676</v>
      </c>
      <c r="BC529" s="114">
        <f t="shared" si="270"/>
        <v>1.0642323821717494</v>
      </c>
      <c r="BD529" s="114">
        <f t="shared" si="270"/>
        <v>1.0624030274887526</v>
      </c>
      <c r="BE529" s="114">
        <f t="shared" si="270"/>
        <v>1.052473671560487</v>
      </c>
      <c r="BF529" s="114">
        <f t="shared" si="270"/>
        <v>1.0542188299130713</v>
      </c>
      <c r="BG529" s="114">
        <f t="shared" si="270"/>
        <v>1.0598365463697852</v>
      </c>
      <c r="BH529" s="114">
        <f t="shared" si="270"/>
        <v>1.0667928878891431</v>
      </c>
      <c r="BI529" s="114">
        <f t="shared" si="255"/>
        <v>1.062108116678999</v>
      </c>
      <c r="BJ529" s="114">
        <f t="shared" si="213"/>
        <v>1.068122456596398</v>
      </c>
    </row>
    <row r="530" spans="1:63" ht="15">
      <c r="A530" s="282" t="s">
        <v>383</v>
      </c>
      <c r="B530" s="282" t="s">
        <v>629</v>
      </c>
      <c r="C530" s="282" t="s">
        <v>639</v>
      </c>
      <c r="D530" s="282" t="s">
        <v>641</v>
      </c>
      <c r="E530" s="114">
        <f t="shared" si="206"/>
        <v>1</v>
      </c>
      <c r="F530" s="114">
        <f t="shared" si="206"/>
        <v>1</v>
      </c>
      <c r="G530" s="114">
        <f t="shared" si="206"/>
        <v>1</v>
      </c>
      <c r="H530" s="114">
        <f t="shared" ref="H530:BI537" si="271">1+H261/100</f>
        <v>1</v>
      </c>
      <c r="I530" s="114">
        <f t="shared" si="271"/>
        <v>1</v>
      </c>
      <c r="J530" s="114">
        <f t="shared" si="271"/>
        <v>1</v>
      </c>
      <c r="K530" s="114">
        <f t="shared" si="271"/>
        <v>1</v>
      </c>
      <c r="L530" s="114">
        <f t="shared" si="271"/>
        <v>1</v>
      </c>
      <c r="M530" s="114">
        <f t="shared" si="271"/>
        <v>1</v>
      </c>
      <c r="N530" s="114">
        <f t="shared" si="271"/>
        <v>1</v>
      </c>
      <c r="O530" s="114">
        <f t="shared" si="271"/>
        <v>1</v>
      </c>
      <c r="P530" s="114">
        <f t="shared" si="271"/>
        <v>1</v>
      </c>
      <c r="Q530" s="114">
        <f t="shared" si="271"/>
        <v>1</v>
      </c>
      <c r="R530" s="114">
        <f t="shared" si="271"/>
        <v>1</v>
      </c>
      <c r="S530" s="114">
        <f t="shared" si="271"/>
        <v>1</v>
      </c>
      <c r="T530" s="114">
        <f t="shared" si="271"/>
        <v>1</v>
      </c>
      <c r="U530" s="114">
        <f t="shared" si="271"/>
        <v>1</v>
      </c>
      <c r="V530" s="114">
        <f t="shared" si="271"/>
        <v>1</v>
      </c>
      <c r="W530" s="114">
        <f t="shared" si="271"/>
        <v>1</v>
      </c>
      <c r="X530" s="114">
        <f t="shared" si="271"/>
        <v>1</v>
      </c>
      <c r="Y530" s="114">
        <f t="shared" si="271"/>
        <v>0.88600193291423768</v>
      </c>
      <c r="Z530" s="114">
        <f t="shared" si="271"/>
        <v>1.0419965309214188</v>
      </c>
      <c r="AA530" s="114">
        <f t="shared" si="271"/>
        <v>1.1070011701666751</v>
      </c>
      <c r="AB530" s="114">
        <f t="shared" si="271"/>
        <v>1.1383309493464571</v>
      </c>
      <c r="AC530" s="114">
        <f t="shared" si="271"/>
        <v>1.0958603662650082</v>
      </c>
      <c r="AD530" s="114">
        <f t="shared" si="271"/>
        <v>1.0098398934889934</v>
      </c>
      <c r="AE530" s="114">
        <f t="shared" si="271"/>
        <v>0.99867877915397552</v>
      </c>
      <c r="AF530" s="114">
        <f t="shared" si="271"/>
        <v>0.97106002704927108</v>
      </c>
      <c r="AG530" s="114">
        <f t="shared" si="271"/>
        <v>0.98288487718329554</v>
      </c>
      <c r="AH530" s="114">
        <f t="shared" si="271"/>
        <v>1.0153339708646991</v>
      </c>
      <c r="AI530" s="114">
        <f t="shared" si="271"/>
        <v>1.1170648473040932</v>
      </c>
      <c r="AJ530" s="114">
        <f t="shared" si="271"/>
        <v>1.0313932156148038</v>
      </c>
      <c r="AK530" s="114">
        <f t="shared" si="271"/>
        <v>1.0259201652022776</v>
      </c>
      <c r="AL530" s="114">
        <f t="shared" si="271"/>
        <v>1.0075074010739886</v>
      </c>
      <c r="AM530" s="114">
        <f t="shared" si="271"/>
        <v>1.0905638722784772</v>
      </c>
      <c r="AN530" s="114">
        <f t="shared" si="271"/>
        <v>1.0101176027814982</v>
      </c>
      <c r="AO530" s="114">
        <f t="shared" si="271"/>
        <v>1.0232845517116678</v>
      </c>
      <c r="AP530" s="114">
        <f t="shared" si="271"/>
        <v>1.0491323983095961</v>
      </c>
      <c r="AQ530" s="114">
        <f t="shared" si="271"/>
        <v>1.0430146602120052</v>
      </c>
      <c r="AR530" s="114">
        <f t="shared" si="271"/>
        <v>1.0033478821545481</v>
      </c>
      <c r="AS530" s="114">
        <f t="shared" si="271"/>
        <v>1.0592204453891594</v>
      </c>
      <c r="AT530" s="114">
        <f t="shared" si="271"/>
        <v>0.96511492241278729</v>
      </c>
      <c r="AU530" s="114">
        <f t="shared" si="271"/>
        <v>0.94888781431334623</v>
      </c>
      <c r="AV530" s="114">
        <f t="shared" si="271"/>
        <v>1.0429343117769965</v>
      </c>
      <c r="AW530" s="114">
        <f t="shared" si="271"/>
        <v>1.0398475483130143</v>
      </c>
      <c r="AX530" s="114">
        <f t="shared" si="271"/>
        <v>1.0530285230957195</v>
      </c>
      <c r="AY530" s="114">
        <f t="shared" si="271"/>
        <v>1.0846515986523573</v>
      </c>
      <c r="AZ530" s="114">
        <f t="shared" si="271"/>
        <v>1.0517351325777056</v>
      </c>
      <c r="BA530" s="114">
        <f t="shared" si="271"/>
        <v>1.0644852135815992</v>
      </c>
      <c r="BB530" s="114">
        <f t="shared" si="271"/>
        <v>1.0331281580156177</v>
      </c>
      <c r="BC530" s="114">
        <f t="shared" si="271"/>
        <v>1.0162908159635768</v>
      </c>
      <c r="BD530" s="114">
        <f t="shared" si="271"/>
        <v>1.0122322553548928</v>
      </c>
      <c r="BE530" s="114">
        <f t="shared" si="271"/>
        <v>1.0175474992652525</v>
      </c>
      <c r="BF530" s="114">
        <f t="shared" si="271"/>
        <v>1.0196914608039689</v>
      </c>
      <c r="BG530" s="114">
        <f t="shared" si="271"/>
        <v>1.0233100621490578</v>
      </c>
      <c r="BH530" s="114">
        <f t="shared" si="271"/>
        <v>0.99198905822586947</v>
      </c>
      <c r="BI530" s="114">
        <f t="shared" si="271"/>
        <v>1.0400057448624516</v>
      </c>
      <c r="BJ530" s="114">
        <f t="shared" si="213"/>
        <v>1.0450068030474748</v>
      </c>
    </row>
    <row r="531" spans="1:63" ht="15">
      <c r="A531" s="282" t="s">
        <v>385</v>
      </c>
      <c r="B531" s="282" t="s">
        <v>631</v>
      </c>
      <c r="C531" s="282" t="s">
        <v>639</v>
      </c>
      <c r="D531" s="282" t="s">
        <v>641</v>
      </c>
      <c r="E531" s="114">
        <f t="shared" ref="E531:T537" si="272">1+E262/100</f>
        <v>1</v>
      </c>
      <c r="F531" s="114">
        <f t="shared" si="272"/>
        <v>1.0434106635117049</v>
      </c>
      <c r="G531" s="114">
        <f t="shared" si="272"/>
        <v>1.0556852183381604</v>
      </c>
      <c r="H531" s="114">
        <f t="shared" si="272"/>
        <v>1.0521588812499183</v>
      </c>
      <c r="I531" s="114">
        <f t="shared" si="272"/>
        <v>1.0667277489960401</v>
      </c>
      <c r="J531" s="114">
        <f t="shared" si="272"/>
        <v>1.0557168580930287</v>
      </c>
      <c r="K531" s="114">
        <f t="shared" si="272"/>
        <v>1.0579468011992101</v>
      </c>
      <c r="L531" s="114">
        <f t="shared" si="272"/>
        <v>1.0443221896475183</v>
      </c>
      <c r="M531" s="114">
        <f t="shared" si="272"/>
        <v>1.062093211370124</v>
      </c>
      <c r="N531" s="114">
        <f t="shared" si="272"/>
        <v>1.061487634320174</v>
      </c>
      <c r="O531" s="114">
        <f t="shared" si="272"/>
        <v>1.0486189029873434</v>
      </c>
      <c r="P531" s="114">
        <f t="shared" si="272"/>
        <v>1.0433516625318484</v>
      </c>
      <c r="Q531" s="114">
        <f t="shared" si="272"/>
        <v>1.0577645062899006</v>
      </c>
      <c r="R531" s="114">
        <f t="shared" si="272"/>
        <v>1.0656679049088194</v>
      </c>
      <c r="S531" s="114">
        <f t="shared" si="272"/>
        <v>1.0201836919687408</v>
      </c>
      <c r="T531" s="114">
        <f t="shared" si="272"/>
        <v>1.0073756183293372</v>
      </c>
      <c r="U531" s="114">
        <f t="shared" ref="U531:BH531" si="273">1+U262/100</f>
        <v>1.0535517529436698</v>
      </c>
      <c r="V531" s="114">
        <f t="shared" si="273"/>
        <v>1.0395391211045395</v>
      </c>
      <c r="W531" s="114">
        <f t="shared" si="273"/>
        <v>1.0395811395380516</v>
      </c>
      <c r="X531" s="114">
        <f t="shared" si="273"/>
        <v>1.0415664532319744</v>
      </c>
      <c r="Y531" s="114">
        <f t="shared" si="273"/>
        <v>1.0187819882372922</v>
      </c>
      <c r="Z531" s="114">
        <f t="shared" si="273"/>
        <v>1.0193335909619767</v>
      </c>
      <c r="AA531" s="114">
        <f t="shared" si="273"/>
        <v>1.0038473900867564</v>
      </c>
      <c r="AB531" s="114">
        <f t="shared" si="273"/>
        <v>1.0243978739124815</v>
      </c>
      <c r="AC531" s="114">
        <f t="shared" si="273"/>
        <v>1.0451521614157995</v>
      </c>
      <c r="AD531" s="114">
        <f t="shared" si="273"/>
        <v>1.0373830684988004</v>
      </c>
      <c r="AE531" s="114">
        <f t="shared" si="273"/>
        <v>1.0336149402327026</v>
      </c>
      <c r="AF531" s="114">
        <f t="shared" si="273"/>
        <v>1.036378112775667</v>
      </c>
      <c r="AG531" s="114">
        <f t="shared" si="273"/>
        <v>1.046148316341692</v>
      </c>
      <c r="AH531" s="114">
        <f t="shared" si="273"/>
        <v>1.0369004582215764</v>
      </c>
      <c r="AI531" s="114">
        <f t="shared" si="273"/>
        <v>1.0292182861956909</v>
      </c>
      <c r="AJ531" s="114">
        <f t="shared" si="273"/>
        <v>1.0144515995170398</v>
      </c>
      <c r="AK531" s="114">
        <f t="shared" si="273"/>
        <v>1.0179113617076352</v>
      </c>
      <c r="AL531" s="114">
        <f t="shared" si="273"/>
        <v>1.0156348651338816</v>
      </c>
      <c r="AM531" s="114">
        <f t="shared" si="273"/>
        <v>1.0302267612742289</v>
      </c>
      <c r="AN531" s="114">
        <f t="shared" si="273"/>
        <v>1.0303099764775403</v>
      </c>
      <c r="AO531" s="114">
        <f t="shared" si="273"/>
        <v>1.03385655271462</v>
      </c>
      <c r="AP531" s="114">
        <f t="shared" si="273"/>
        <v>1.0370282211280082</v>
      </c>
      <c r="AQ531" s="114">
        <f t="shared" si="273"/>
        <v>1.0253241634841022</v>
      </c>
      <c r="AR531" s="114">
        <f t="shared" si="273"/>
        <v>1.0325570330563805</v>
      </c>
      <c r="AS531" s="114">
        <f t="shared" si="273"/>
        <v>1.0438871194489505</v>
      </c>
      <c r="AT531" s="114">
        <f t="shared" si="273"/>
        <v>1.0191443849267054</v>
      </c>
      <c r="AU531" s="114">
        <f t="shared" si="273"/>
        <v>1.0215863199327522</v>
      </c>
      <c r="AV531" s="114">
        <f t="shared" si="273"/>
        <v>1.0290508092642827</v>
      </c>
      <c r="AW531" s="114">
        <f t="shared" si="273"/>
        <v>1.0444819882130576</v>
      </c>
      <c r="AX531" s="114">
        <f t="shared" si="273"/>
        <v>1.0383004477985083</v>
      </c>
      <c r="AY531" s="114">
        <f t="shared" si="273"/>
        <v>1.0430564772072872</v>
      </c>
      <c r="AZ531" s="114">
        <f t="shared" si="273"/>
        <v>1.0422805967502091</v>
      </c>
      <c r="BA531" s="114">
        <f t="shared" si="273"/>
        <v>1.0181855180053336</v>
      </c>
      <c r="BB531" s="114">
        <f t="shared" si="273"/>
        <v>0.98265949619320803</v>
      </c>
      <c r="BC531" s="114">
        <f t="shared" si="273"/>
        <v>1.0431147225552722</v>
      </c>
      <c r="BD531" s="114">
        <f t="shared" si="273"/>
        <v>1.0318088183336676</v>
      </c>
      <c r="BE531" s="114">
        <f t="shared" si="273"/>
        <v>1.0250807925292313</v>
      </c>
      <c r="BF531" s="114">
        <f t="shared" si="273"/>
        <v>1.0261486283287935</v>
      </c>
      <c r="BG531" s="114">
        <f t="shared" si="273"/>
        <v>1.0285575438536201</v>
      </c>
      <c r="BH531" s="114">
        <f t="shared" si="273"/>
        <v>1.0285694552780167</v>
      </c>
      <c r="BI531" s="114">
        <f t="shared" si="271"/>
        <v>1.0250572788548886</v>
      </c>
      <c r="BJ531" s="114">
        <f t="shared" si="213"/>
        <v>1.0315150985945452</v>
      </c>
    </row>
    <row r="532" spans="1:63" ht="15">
      <c r="A532" s="282" t="s">
        <v>386</v>
      </c>
      <c r="B532" s="282" t="s">
        <v>632</v>
      </c>
      <c r="C532" s="282" t="s">
        <v>639</v>
      </c>
      <c r="D532" s="282" t="s">
        <v>641</v>
      </c>
      <c r="E532" s="114">
        <f t="shared" si="272"/>
        <v>1</v>
      </c>
      <c r="F532" s="114">
        <f t="shared" si="272"/>
        <v>1</v>
      </c>
      <c r="G532" s="114">
        <f t="shared" si="272"/>
        <v>1</v>
      </c>
      <c r="H532" s="114">
        <f t="shared" si="272"/>
        <v>1</v>
      </c>
      <c r="I532" s="114">
        <f t="shared" si="272"/>
        <v>1</v>
      </c>
      <c r="J532" s="114">
        <f t="shared" si="272"/>
        <v>1</v>
      </c>
      <c r="K532" s="114">
        <f t="shared" si="272"/>
        <v>1</v>
      </c>
      <c r="L532" s="114">
        <f t="shared" si="272"/>
        <v>1</v>
      </c>
      <c r="M532" s="114">
        <f t="shared" si="272"/>
        <v>1</v>
      </c>
      <c r="N532" s="114">
        <f t="shared" si="272"/>
        <v>1</v>
      </c>
      <c r="O532" s="114">
        <f t="shared" si="272"/>
        <v>1</v>
      </c>
      <c r="P532" s="114">
        <f t="shared" si="272"/>
        <v>1</v>
      </c>
      <c r="Q532" s="114">
        <f t="shared" si="272"/>
        <v>1</v>
      </c>
      <c r="R532" s="114">
        <f t="shared" si="272"/>
        <v>1</v>
      </c>
      <c r="S532" s="114">
        <f t="shared" si="272"/>
        <v>1</v>
      </c>
      <c r="T532" s="114">
        <f t="shared" si="272"/>
        <v>1</v>
      </c>
      <c r="U532" s="114">
        <f t="shared" ref="U532:BH532" si="274">1+U263/100</f>
        <v>1</v>
      </c>
      <c r="V532" s="114">
        <f t="shared" si="274"/>
        <v>1</v>
      </c>
      <c r="W532" s="114">
        <f t="shared" si="274"/>
        <v>1</v>
      </c>
      <c r="X532" s="114">
        <f t="shared" si="274"/>
        <v>1</v>
      </c>
      <c r="Y532" s="114">
        <f t="shared" si="274"/>
        <v>1</v>
      </c>
      <c r="Z532" s="114">
        <f t="shared" si="274"/>
        <v>1</v>
      </c>
      <c r="AA532" s="114">
        <f t="shared" si="274"/>
        <v>1</v>
      </c>
      <c r="AB532" s="114">
        <f t="shared" si="274"/>
        <v>1.0043103597565832</v>
      </c>
      <c r="AC532" s="114">
        <f t="shared" si="274"/>
        <v>1.0128755808840646</v>
      </c>
      <c r="AD532" s="114">
        <f t="shared" si="274"/>
        <v>1.0391949635854152</v>
      </c>
      <c r="AE532" s="114">
        <f t="shared" si="274"/>
        <v>1.0550457833872739</v>
      </c>
      <c r="AF532" s="114">
        <f t="shared" si="274"/>
        <v>1.0048309603807213</v>
      </c>
      <c r="AG532" s="114">
        <f t="shared" si="274"/>
        <v>0.98557700281660776</v>
      </c>
      <c r="AH532" s="114">
        <f t="shared" si="274"/>
        <v>1.0370731369776847</v>
      </c>
      <c r="AI532" s="114">
        <f t="shared" si="274"/>
        <v>0.95578549051310846</v>
      </c>
      <c r="AJ532" s="114">
        <f t="shared" si="274"/>
        <v>0.97699992976949002</v>
      </c>
      <c r="AK532" s="114">
        <f t="shared" si="274"/>
        <v>0.9980000964927267</v>
      </c>
      <c r="AL532" s="114">
        <f t="shared" si="274"/>
        <v>1.0409998769253133</v>
      </c>
      <c r="AM532" s="114">
        <f t="shared" si="274"/>
        <v>0.97457903573001758</v>
      </c>
      <c r="AN532" s="114">
        <f t="shared" si="274"/>
        <v>1.0667364188456674</v>
      </c>
      <c r="AO532" s="114">
        <f t="shared" si="274"/>
        <v>1.0717896589673916</v>
      </c>
      <c r="AP532" s="114">
        <f t="shared" si="274"/>
        <v>1.0064342478128507</v>
      </c>
      <c r="AQ532" s="114">
        <f t="shared" si="274"/>
        <v>1.0219488632489528</v>
      </c>
      <c r="AR532" s="114">
        <f t="shared" si="274"/>
        <v>1.0218543885639215</v>
      </c>
      <c r="AS532" s="114">
        <f t="shared" si="274"/>
        <v>1.0691879029910027</v>
      </c>
      <c r="AT532" s="114">
        <f t="shared" si="274"/>
        <v>1.0693976582989679</v>
      </c>
      <c r="AU532" s="114">
        <f t="shared" si="274"/>
        <v>1.0434399559547791</v>
      </c>
      <c r="AV532" s="114">
        <f t="shared" si="274"/>
        <v>1.0451547914328574</v>
      </c>
      <c r="AW532" s="114">
        <f t="shared" si="274"/>
        <v>1.0462500194760662</v>
      </c>
      <c r="AX532" s="114">
        <f t="shared" si="274"/>
        <v>1.0415649210277043</v>
      </c>
      <c r="AY532" s="114">
        <f t="shared" si="274"/>
        <v>1.019688079318223</v>
      </c>
      <c r="AZ532" s="114">
        <f t="shared" si="274"/>
        <v>1.0632264176336441</v>
      </c>
      <c r="BA532" s="114">
        <f t="shared" si="274"/>
        <v>1.010090866576427</v>
      </c>
      <c r="BB532" s="114">
        <f t="shared" si="274"/>
        <v>0.95191727800155423</v>
      </c>
      <c r="BC532" s="114">
        <f t="shared" si="274"/>
        <v>1.0047915871283746</v>
      </c>
      <c r="BD532" s="114">
        <f t="shared" si="274"/>
        <v>1.0577854429724889</v>
      </c>
      <c r="BE532" s="114">
        <f t="shared" si="274"/>
        <v>1.0040210361946289</v>
      </c>
      <c r="BF532" s="114">
        <f t="shared" si="274"/>
        <v>0.98066141244287375</v>
      </c>
      <c r="BG532" s="114">
        <f t="shared" si="274"/>
        <v>1.0119614733672142</v>
      </c>
      <c r="BH532" s="114">
        <f t="shared" si="274"/>
        <v>1.0163477602628133</v>
      </c>
      <c r="BI532" s="114">
        <f t="shared" si="271"/>
        <v>1.0714516885471594</v>
      </c>
      <c r="BJ532" s="114">
        <f t="shared" si="213"/>
        <v>1.0250000000000001</v>
      </c>
    </row>
    <row r="533" spans="1:63" ht="15">
      <c r="A533" s="282" t="s">
        <v>271</v>
      </c>
      <c r="B533" s="282" t="s">
        <v>1538</v>
      </c>
      <c r="C533" s="282" t="s">
        <v>639</v>
      </c>
      <c r="D533" s="282" t="s">
        <v>641</v>
      </c>
      <c r="E533" s="114">
        <f t="shared" si="272"/>
        <v>1</v>
      </c>
      <c r="F533" s="114">
        <f t="shared" si="272"/>
        <v>1</v>
      </c>
      <c r="G533" s="114">
        <f t="shared" si="272"/>
        <v>1</v>
      </c>
      <c r="H533" s="114">
        <f t="shared" si="272"/>
        <v>1</v>
      </c>
      <c r="I533" s="114">
        <f t="shared" si="272"/>
        <v>1</v>
      </c>
      <c r="J533" s="114">
        <f t="shared" si="272"/>
        <v>1</v>
      </c>
      <c r="K533" s="114">
        <f t="shared" si="272"/>
        <v>1</v>
      </c>
      <c r="L533" s="114">
        <f t="shared" si="272"/>
        <v>1</v>
      </c>
      <c r="M533" s="114">
        <f t="shared" si="272"/>
        <v>1</v>
      </c>
      <c r="N533" s="114">
        <f t="shared" si="272"/>
        <v>1</v>
      </c>
      <c r="O533" s="114">
        <f t="shared" si="272"/>
        <v>1</v>
      </c>
      <c r="P533" s="114">
        <f t="shared" si="272"/>
        <v>1</v>
      </c>
      <c r="Q533" s="114">
        <f t="shared" si="272"/>
        <v>1</v>
      </c>
      <c r="R533" s="114">
        <f t="shared" si="272"/>
        <v>1</v>
      </c>
      <c r="S533" s="114">
        <f t="shared" si="272"/>
        <v>1</v>
      </c>
      <c r="T533" s="114">
        <f t="shared" si="272"/>
        <v>1</v>
      </c>
      <c r="U533" s="114">
        <f t="shared" ref="U533:BH533" si="275">1+U264/100</f>
        <v>1</v>
      </c>
      <c r="V533" s="114">
        <f t="shared" si="275"/>
        <v>1</v>
      </c>
      <c r="W533" s="114">
        <f t="shared" si="275"/>
        <v>1</v>
      </c>
      <c r="X533" s="114">
        <f t="shared" si="275"/>
        <v>1</v>
      </c>
      <c r="Y533" s="114">
        <f t="shared" si="275"/>
        <v>1</v>
      </c>
      <c r="Z533" s="114">
        <f t="shared" si="275"/>
        <v>1</v>
      </c>
      <c r="AA533" s="114">
        <f t="shared" si="275"/>
        <v>1</v>
      </c>
      <c r="AB533" s="114">
        <f t="shared" si="275"/>
        <v>1</v>
      </c>
      <c r="AC533" s="114">
        <f t="shared" si="275"/>
        <v>1</v>
      </c>
      <c r="AD533" s="114">
        <f t="shared" si="275"/>
        <v>1</v>
      </c>
      <c r="AE533" s="114">
        <f t="shared" si="275"/>
        <v>1</v>
      </c>
      <c r="AF533" s="114">
        <f t="shared" si="275"/>
        <v>1</v>
      </c>
      <c r="AG533" s="114">
        <f t="shared" si="275"/>
        <v>1</v>
      </c>
      <c r="AH533" s="114">
        <f t="shared" si="275"/>
        <v>1</v>
      </c>
      <c r="AI533" s="114">
        <f t="shared" si="275"/>
        <v>1</v>
      </c>
      <c r="AJ533" s="114">
        <f t="shared" si="275"/>
        <v>1</v>
      </c>
      <c r="AK533" s="114">
        <f t="shared" si="275"/>
        <v>1</v>
      </c>
      <c r="AL533" s="114">
        <f t="shared" si="275"/>
        <v>1</v>
      </c>
      <c r="AM533" s="114">
        <f t="shared" si="275"/>
        <v>1</v>
      </c>
      <c r="AN533" s="114">
        <f t="shared" si="275"/>
        <v>1</v>
      </c>
      <c r="AO533" s="114">
        <f t="shared" si="275"/>
        <v>1</v>
      </c>
      <c r="AP533" s="114">
        <f t="shared" si="275"/>
        <v>1</v>
      </c>
      <c r="AQ533" s="114">
        <f t="shared" si="275"/>
        <v>1</v>
      </c>
      <c r="AR533" s="114">
        <f t="shared" si="275"/>
        <v>1</v>
      </c>
      <c r="AS533" s="114">
        <f t="shared" si="275"/>
        <v>1</v>
      </c>
      <c r="AT533" s="114">
        <f t="shared" si="275"/>
        <v>1.269739178359153</v>
      </c>
      <c r="AU533" s="114">
        <f t="shared" si="275"/>
        <v>0.9929905171109864</v>
      </c>
      <c r="AV533" s="114">
        <f t="shared" si="275"/>
        <v>1.0598014559550313</v>
      </c>
      <c r="AW533" s="114">
        <f t="shared" si="275"/>
        <v>1.0261212675795448</v>
      </c>
      <c r="AX533" s="114">
        <f t="shared" si="275"/>
        <v>1.0603322974833187</v>
      </c>
      <c r="AY533" s="114">
        <f t="shared" si="275"/>
        <v>1.0450303175568503</v>
      </c>
      <c r="AZ533" s="114">
        <f t="shared" si="275"/>
        <v>1.072860829859043</v>
      </c>
      <c r="BA533" s="114">
        <f t="shared" si="275"/>
        <v>1.0264481865284973</v>
      </c>
      <c r="BB533" s="114">
        <f t="shared" si="275"/>
        <v>1.0334166553304867</v>
      </c>
      <c r="BC533" s="114">
        <f t="shared" si="275"/>
        <v>1.0330957483925634</v>
      </c>
      <c r="BD533" s="114">
        <f t="shared" si="275"/>
        <v>1.0481256332320164</v>
      </c>
      <c r="BE533" s="114">
        <f t="shared" si="275"/>
        <v>1.0289534856958733</v>
      </c>
      <c r="BF533" s="114">
        <f t="shared" si="275"/>
        <v>1.034312300087235</v>
      </c>
      <c r="BG533" s="114">
        <f t="shared" si="275"/>
        <v>1.0119807097597369</v>
      </c>
      <c r="BH533" s="114">
        <f t="shared" si="275"/>
        <v>1.04094454535741</v>
      </c>
      <c r="BI533" s="114">
        <f t="shared" si="271"/>
        <v>1.0406889614255508</v>
      </c>
      <c r="BJ533" s="114">
        <f t="shared" si="213"/>
        <v>1.0446609985599589</v>
      </c>
    </row>
    <row r="534" spans="1:63" ht="15">
      <c r="A534" s="282" t="s">
        <v>387</v>
      </c>
      <c r="B534" s="282" t="s">
        <v>633</v>
      </c>
      <c r="C534" s="282" t="s">
        <v>639</v>
      </c>
      <c r="D534" s="282" t="s">
        <v>641</v>
      </c>
      <c r="E534" s="114">
        <f t="shared" si="272"/>
        <v>1</v>
      </c>
      <c r="F534" s="114">
        <f t="shared" si="272"/>
        <v>1</v>
      </c>
      <c r="G534" s="114">
        <f t="shared" si="272"/>
        <v>1</v>
      </c>
      <c r="H534" s="114">
        <f t="shared" si="272"/>
        <v>1</v>
      </c>
      <c r="I534" s="114">
        <f t="shared" si="272"/>
        <v>1</v>
      </c>
      <c r="J534" s="114">
        <f t="shared" si="272"/>
        <v>1</v>
      </c>
      <c r="K534" s="114">
        <f t="shared" si="272"/>
        <v>1</v>
      </c>
      <c r="L534" s="114">
        <f t="shared" si="272"/>
        <v>1</v>
      </c>
      <c r="M534" s="114">
        <f t="shared" si="272"/>
        <v>1</v>
      </c>
      <c r="N534" s="114">
        <f t="shared" si="272"/>
        <v>1</v>
      </c>
      <c r="O534" s="114">
        <f t="shared" si="272"/>
        <v>1</v>
      </c>
      <c r="P534" s="114">
        <f t="shared" si="272"/>
        <v>1</v>
      </c>
      <c r="Q534" s="114">
        <f t="shared" si="272"/>
        <v>1</v>
      </c>
      <c r="R534" s="114">
        <f t="shared" si="272"/>
        <v>1</v>
      </c>
      <c r="S534" s="114">
        <f t="shared" si="272"/>
        <v>1</v>
      </c>
      <c r="T534" s="114">
        <f t="shared" si="272"/>
        <v>1</v>
      </c>
      <c r="U534" s="114">
        <f t="shared" ref="U534:BH534" si="276">1+U265/100</f>
        <v>1</v>
      </c>
      <c r="V534" s="114">
        <f t="shared" si="276"/>
        <v>1</v>
      </c>
      <c r="W534" s="114">
        <f t="shared" si="276"/>
        <v>1</v>
      </c>
      <c r="X534" s="114">
        <f t="shared" si="276"/>
        <v>1</v>
      </c>
      <c r="Y534" s="114">
        <f t="shared" si="276"/>
        <v>1</v>
      </c>
      <c r="Z534" s="114">
        <f t="shared" si="276"/>
        <v>1</v>
      </c>
      <c r="AA534" s="114">
        <f t="shared" si="276"/>
        <v>1</v>
      </c>
      <c r="AB534" s="114">
        <f t="shared" si="276"/>
        <v>1</v>
      </c>
      <c r="AC534" s="114">
        <f t="shared" si="276"/>
        <v>1</v>
      </c>
      <c r="AD534" s="114">
        <f t="shared" si="276"/>
        <v>1</v>
      </c>
      <c r="AE534" s="114">
        <f t="shared" si="276"/>
        <v>1</v>
      </c>
      <c r="AF534" s="114">
        <f t="shared" si="276"/>
        <v>1</v>
      </c>
      <c r="AG534" s="114">
        <f t="shared" si="276"/>
        <v>1</v>
      </c>
      <c r="AH534" s="114">
        <f t="shared" si="276"/>
        <v>1</v>
      </c>
      <c r="AI534" s="114">
        <f t="shared" si="276"/>
        <v>1</v>
      </c>
      <c r="AJ534" s="114">
        <f t="shared" si="276"/>
        <v>1.0629349384788609</v>
      </c>
      <c r="AK534" s="114">
        <f t="shared" si="276"/>
        <v>1.0820759813722687</v>
      </c>
      <c r="AL534" s="114">
        <f t="shared" si="276"/>
        <v>1.0400196638126631</v>
      </c>
      <c r="AM534" s="114">
        <f t="shared" si="276"/>
        <v>1.0672194912231694</v>
      </c>
      <c r="AN534" s="114">
        <f t="shared" si="276"/>
        <v>1.0566937132228436</v>
      </c>
      <c r="AO534" s="114">
        <f t="shared" si="276"/>
        <v>1.0463496731668949</v>
      </c>
      <c r="AP534" s="114">
        <f t="shared" si="276"/>
        <v>1.0523111204040378</v>
      </c>
      <c r="AQ534" s="114">
        <f t="shared" si="276"/>
        <v>1.0600669459871879</v>
      </c>
      <c r="AR534" s="114">
        <f t="shared" si="276"/>
        <v>1.0377553049612631</v>
      </c>
      <c r="AS534" s="114">
        <f t="shared" si="276"/>
        <v>1.061819155928913</v>
      </c>
      <c r="AT534" s="114">
        <f t="shared" si="276"/>
        <v>1.0380364587188127</v>
      </c>
      <c r="AU534" s="114">
        <f t="shared" si="276"/>
        <v>1.0393523150527779</v>
      </c>
      <c r="AV534" s="114">
        <f t="shared" si="276"/>
        <v>1.0374739818489109</v>
      </c>
      <c r="AW534" s="114">
        <f t="shared" si="276"/>
        <v>1.0397269640118303</v>
      </c>
      <c r="AX534" s="114">
        <f t="shared" si="276"/>
        <v>1.0559174807563267</v>
      </c>
      <c r="AY534" s="114">
        <f t="shared" si="276"/>
        <v>1.0317040935922364</v>
      </c>
      <c r="AZ534" s="114">
        <f t="shared" si="276"/>
        <v>1.0333842795605097</v>
      </c>
      <c r="BA534" s="114">
        <f t="shared" si="276"/>
        <v>1.0364756947012632</v>
      </c>
      <c r="BB534" s="114">
        <f t="shared" si="276"/>
        <v>1.0386622951587743</v>
      </c>
      <c r="BC534" s="114">
        <f t="shared" si="276"/>
        <v>1.0770230703961865</v>
      </c>
      <c r="BD534" s="114">
        <f t="shared" si="276"/>
        <v>0.87285103104588302</v>
      </c>
      <c r="BE534" s="114">
        <f t="shared" si="276"/>
        <v>1.0239297234715889</v>
      </c>
      <c r="BF534" s="114">
        <f t="shared" si="276"/>
        <v>1.0482341498124976</v>
      </c>
      <c r="BG534" s="114">
        <f t="shared" si="276"/>
        <v>0.99811408550938852</v>
      </c>
      <c r="BH534" s="114">
        <f t="shared" si="276"/>
        <v>0.62853248722751331</v>
      </c>
      <c r="BI534" s="114">
        <f t="shared" si="271"/>
        <v>0.65660245642356951</v>
      </c>
      <c r="BJ534" s="114">
        <f t="shared" si="213"/>
        <v>1</v>
      </c>
    </row>
    <row r="535" spans="1:63" ht="15">
      <c r="A535" s="282" t="s">
        <v>388</v>
      </c>
      <c r="B535" s="282" t="s">
        <v>634</v>
      </c>
      <c r="C535" s="282" t="s">
        <v>639</v>
      </c>
      <c r="D535" s="282" t="s">
        <v>641</v>
      </c>
      <c r="E535" s="114">
        <f t="shared" si="272"/>
        <v>1</v>
      </c>
      <c r="F535" s="114">
        <f t="shared" si="272"/>
        <v>1.0384475146236727</v>
      </c>
      <c r="G535" s="114">
        <f t="shared" si="272"/>
        <v>1.0617788309531495</v>
      </c>
      <c r="H535" s="114">
        <f t="shared" si="272"/>
        <v>1.0737361278502457</v>
      </c>
      <c r="I535" s="114">
        <f t="shared" si="272"/>
        <v>1.0793978166914073</v>
      </c>
      <c r="J535" s="114">
        <f t="shared" si="272"/>
        <v>1.0612276082720422</v>
      </c>
      <c r="K535" s="114">
        <f t="shared" si="272"/>
        <v>1.0443830826689229</v>
      </c>
      <c r="L535" s="114">
        <f t="shared" si="272"/>
        <v>1.0719657594081102</v>
      </c>
      <c r="M535" s="114">
        <f t="shared" si="272"/>
        <v>1.0415344481422633</v>
      </c>
      <c r="N535" s="114">
        <f t="shared" si="272"/>
        <v>1.0471583060864091</v>
      </c>
      <c r="O535" s="114">
        <f t="shared" si="272"/>
        <v>1.0524867413450882</v>
      </c>
      <c r="P535" s="114">
        <f t="shared" si="272"/>
        <v>1.0427897042944383</v>
      </c>
      <c r="Q535" s="114">
        <f t="shared" si="272"/>
        <v>1.0165476204059745</v>
      </c>
      <c r="R535" s="114">
        <f t="shared" si="272"/>
        <v>1.0457199781123288</v>
      </c>
      <c r="S535" s="114">
        <f t="shared" si="272"/>
        <v>1.061110544610161</v>
      </c>
      <c r="T535" s="114">
        <f t="shared" si="272"/>
        <v>1.0169544817726466</v>
      </c>
      <c r="U535" s="114">
        <f t="shared" ref="U535:BH535" si="277">1+U266/100</f>
        <v>1.0224990405393868</v>
      </c>
      <c r="V535" s="114">
        <f t="shared" si="277"/>
        <v>0.99905962466053266</v>
      </c>
      <c r="W535" s="114">
        <f t="shared" si="277"/>
        <v>1.0301454896583062</v>
      </c>
      <c r="X535" s="114">
        <f t="shared" si="277"/>
        <v>1.0379050381200763</v>
      </c>
      <c r="Y535" s="114">
        <f t="shared" si="277"/>
        <v>1.0662058508131445</v>
      </c>
      <c r="Z535" s="114">
        <f t="shared" si="277"/>
        <v>1.0536073741903338</v>
      </c>
      <c r="AA535" s="114">
        <f t="shared" si="277"/>
        <v>0.99616609231239006</v>
      </c>
      <c r="AB535" s="114">
        <f t="shared" si="277"/>
        <v>0.98153455523018052</v>
      </c>
      <c r="AC535" s="114">
        <f t="shared" si="277"/>
        <v>1.0509911490972907</v>
      </c>
      <c r="AD535" s="114">
        <f t="shared" si="277"/>
        <v>0.98788516280873839</v>
      </c>
      <c r="AE535" s="114">
        <f t="shared" si="277"/>
        <v>1.0001783477808346</v>
      </c>
      <c r="AF535" s="114">
        <f t="shared" si="277"/>
        <v>1.0210073522073255</v>
      </c>
      <c r="AG535" s="114">
        <f t="shared" si="277"/>
        <v>1.0420013254933291</v>
      </c>
      <c r="AH535" s="114">
        <f t="shared" si="277"/>
        <v>1.0239478415860161</v>
      </c>
      <c r="AI535" s="114">
        <f t="shared" si="277"/>
        <v>0.99682214324236673</v>
      </c>
      <c r="AJ535" s="114">
        <f t="shared" si="277"/>
        <v>0.98981780126269558</v>
      </c>
      <c r="AK535" s="114">
        <f t="shared" si="277"/>
        <v>0.97862943112923617</v>
      </c>
      <c r="AL535" s="114">
        <f t="shared" si="277"/>
        <v>1.0123351991210199</v>
      </c>
      <c r="AM535" s="114">
        <f t="shared" si="277"/>
        <v>1.0323414295211768</v>
      </c>
      <c r="AN535" s="114">
        <f t="shared" si="277"/>
        <v>1.0311563360981586</v>
      </c>
      <c r="AO535" s="114">
        <f t="shared" si="277"/>
        <v>1.0430672786823663</v>
      </c>
      <c r="AP535" s="114">
        <f t="shared" si="277"/>
        <v>1.0264682909480527</v>
      </c>
      <c r="AQ535" s="114">
        <f t="shared" si="277"/>
        <v>1.0051736038204737</v>
      </c>
      <c r="AR535" s="114">
        <f t="shared" si="277"/>
        <v>1.0235810775433269</v>
      </c>
      <c r="AS535" s="114">
        <f t="shared" si="277"/>
        <v>1.0415454458262732</v>
      </c>
      <c r="AT535" s="114">
        <f t="shared" si="277"/>
        <v>1.0273549529086157</v>
      </c>
      <c r="AU535" s="114">
        <f t="shared" si="277"/>
        <v>1.0366779687687513</v>
      </c>
      <c r="AV535" s="114">
        <f t="shared" si="277"/>
        <v>1.0294907814588752</v>
      </c>
      <c r="AW535" s="114">
        <f t="shared" si="277"/>
        <v>1.0455456992056855</v>
      </c>
      <c r="AX535" s="114">
        <f t="shared" si="277"/>
        <v>1.0527711173498235</v>
      </c>
      <c r="AY535" s="114">
        <f t="shared" si="277"/>
        <v>1.0560366478897241</v>
      </c>
      <c r="AZ535" s="114">
        <f t="shared" si="277"/>
        <v>1.0536046513961614</v>
      </c>
      <c r="BA535" s="114">
        <f t="shared" si="277"/>
        <v>1.0319105164505264</v>
      </c>
      <c r="BB535" s="114">
        <f t="shared" si="277"/>
        <v>0.98461899136085063</v>
      </c>
      <c r="BC535" s="114">
        <f t="shared" si="277"/>
        <v>1.0303977706276746</v>
      </c>
      <c r="BD535" s="114">
        <f t="shared" si="277"/>
        <v>1.0328416505337685</v>
      </c>
      <c r="BE535" s="114">
        <f t="shared" si="277"/>
        <v>1.0221335365258994</v>
      </c>
      <c r="BF535" s="114">
        <f t="shared" si="277"/>
        <v>1.0248518583499988</v>
      </c>
      <c r="BG535" s="114">
        <f t="shared" si="277"/>
        <v>1.0184700844165273</v>
      </c>
      <c r="BH535" s="114">
        <f t="shared" si="277"/>
        <v>1.0127953825560994</v>
      </c>
      <c r="BI535" s="114">
        <f t="shared" si="271"/>
        <v>1.0056536293911036</v>
      </c>
      <c r="BJ535" s="114">
        <f t="shared" si="213"/>
        <v>1.0132006116965504</v>
      </c>
    </row>
    <row r="536" spans="1:63" ht="15">
      <c r="A536" s="282" t="s">
        <v>390</v>
      </c>
      <c r="B536" s="282" t="s">
        <v>636</v>
      </c>
      <c r="C536" s="282" t="s">
        <v>639</v>
      </c>
      <c r="D536" s="282" t="s">
        <v>641</v>
      </c>
      <c r="E536" s="114">
        <f t="shared" si="272"/>
        <v>1</v>
      </c>
      <c r="F536" s="114">
        <f t="shared" si="272"/>
        <v>1.0136138199147489</v>
      </c>
      <c r="G536" s="114">
        <f t="shared" si="272"/>
        <v>0.97509160525451288</v>
      </c>
      <c r="H536" s="114">
        <f t="shared" si="272"/>
        <v>1.0327239289272523</v>
      </c>
      <c r="I536" s="114">
        <f t="shared" si="272"/>
        <v>1.1221404801793224</v>
      </c>
      <c r="J536" s="114">
        <f t="shared" si="272"/>
        <v>1.166474559632126</v>
      </c>
      <c r="K536" s="114">
        <f t="shared" si="272"/>
        <v>0.94429690191395321</v>
      </c>
      <c r="L536" s="114">
        <f t="shared" si="272"/>
        <v>1.0791969651199875</v>
      </c>
      <c r="M536" s="114">
        <f t="shared" si="272"/>
        <v>1.0124832998222797</v>
      </c>
      <c r="N536" s="114">
        <f t="shared" si="272"/>
        <v>0.9956308417691182</v>
      </c>
      <c r="O536" s="114">
        <f t="shared" si="272"/>
        <v>1.0479711290318896</v>
      </c>
      <c r="P536" s="114">
        <f t="shared" si="272"/>
        <v>0.99913960449132555</v>
      </c>
      <c r="Q536" s="114">
        <f t="shared" si="272"/>
        <v>1.0920886514231278</v>
      </c>
      <c r="R536" s="114">
        <f t="shared" si="272"/>
        <v>0.99037951243573674</v>
      </c>
      <c r="S536" s="114">
        <f t="shared" si="272"/>
        <v>1.0642815854892096</v>
      </c>
      <c r="T536" s="114">
        <f t="shared" si="272"/>
        <v>0.97730671075810482</v>
      </c>
      <c r="U536" s="114">
        <f t="shared" ref="U536:BH536" si="278">1+U267/100</f>
        <v>1.0622097526707175</v>
      </c>
      <c r="V536" s="114">
        <f t="shared" si="278"/>
        <v>0.95435763825634623</v>
      </c>
      <c r="W536" s="114">
        <f t="shared" si="278"/>
        <v>1.0055376384424839</v>
      </c>
      <c r="X536" s="114">
        <f t="shared" si="278"/>
        <v>0.96976068968781992</v>
      </c>
      <c r="Y536" s="114">
        <f t="shared" si="278"/>
        <v>1.0303562235066104</v>
      </c>
      <c r="Z536" s="114">
        <f t="shared" si="278"/>
        <v>1.0616795740650589</v>
      </c>
      <c r="AA536" s="114">
        <f t="shared" si="278"/>
        <v>0.97187217371311097</v>
      </c>
      <c r="AB536" s="114">
        <f t="shared" si="278"/>
        <v>0.98033310702378662</v>
      </c>
      <c r="AC536" s="114">
        <f t="shared" si="278"/>
        <v>0.99663165100743978</v>
      </c>
      <c r="AD536" s="114">
        <f t="shared" si="278"/>
        <v>1.016153103675931</v>
      </c>
      <c r="AE536" s="114">
        <f t="shared" si="278"/>
        <v>1.0072389395592392</v>
      </c>
      <c r="AF536" s="114">
        <f t="shared" si="278"/>
        <v>1.0267566171341134</v>
      </c>
      <c r="AG536" s="114">
        <f t="shared" si="278"/>
        <v>1.0628074900897695</v>
      </c>
      <c r="AH536" s="114">
        <f t="shared" si="278"/>
        <v>0.989764982113013</v>
      </c>
      <c r="AI536" s="114">
        <f t="shared" si="278"/>
        <v>0.99518927972218341</v>
      </c>
      <c r="AJ536" s="114">
        <f t="shared" si="278"/>
        <v>0.9996386661611768</v>
      </c>
      <c r="AK536" s="114">
        <f t="shared" si="278"/>
        <v>0.98269077826474349</v>
      </c>
      <c r="AL536" s="114">
        <f t="shared" si="278"/>
        <v>1.0679727404907118</v>
      </c>
      <c r="AM536" s="114">
        <f t="shared" si="278"/>
        <v>0.91374558047687204</v>
      </c>
      <c r="AN536" s="114">
        <f t="shared" si="278"/>
        <v>1.0289766889341698</v>
      </c>
      <c r="AO536" s="114">
        <f t="shared" si="278"/>
        <v>1.0621854648894293</v>
      </c>
      <c r="AP536" s="114">
        <f t="shared" si="278"/>
        <v>1.0381400749718355</v>
      </c>
      <c r="AQ536" s="114">
        <f t="shared" si="278"/>
        <v>0.99614253854209656</v>
      </c>
      <c r="AR536" s="114">
        <f t="shared" si="278"/>
        <v>1.046501897463741</v>
      </c>
      <c r="AS536" s="114">
        <f t="shared" si="278"/>
        <v>1.0389732294341896</v>
      </c>
      <c r="AT536" s="114">
        <f t="shared" si="278"/>
        <v>1.0531686827418418</v>
      </c>
      <c r="AU536" s="114">
        <f t="shared" si="278"/>
        <v>1.0450601428032602</v>
      </c>
      <c r="AV536" s="114">
        <f t="shared" si="278"/>
        <v>1.0694497398221225</v>
      </c>
      <c r="AW536" s="114">
        <f t="shared" si="278"/>
        <v>1.0703239511515217</v>
      </c>
      <c r="AX536" s="114">
        <f t="shared" si="278"/>
        <v>1.0723559900655544</v>
      </c>
      <c r="AY536" s="114">
        <f t="shared" si="278"/>
        <v>1.0790369444480081</v>
      </c>
      <c r="AZ536" s="114">
        <f t="shared" si="278"/>
        <v>1.0835243624447408</v>
      </c>
      <c r="BA536" s="114">
        <f t="shared" si="278"/>
        <v>1.077738958154236</v>
      </c>
      <c r="BB536" s="114">
        <f t="shared" si="278"/>
        <v>1.092203484058663</v>
      </c>
      <c r="BC536" s="114">
        <f t="shared" si="278"/>
        <v>1.1029820585174925</v>
      </c>
      <c r="BD536" s="114">
        <f t="shared" si="278"/>
        <v>1.0556462471673873</v>
      </c>
      <c r="BE536" s="114">
        <f t="shared" si="278"/>
        <v>1.0759761696886545</v>
      </c>
      <c r="BF536" s="114">
        <f t="shared" si="278"/>
        <v>1.0505937637822658</v>
      </c>
      <c r="BG536" s="114">
        <f t="shared" si="278"/>
        <v>1.0469582637269048</v>
      </c>
      <c r="BH536" s="114">
        <f t="shared" si="278"/>
        <v>1.0291988111018713</v>
      </c>
      <c r="BI536" s="114">
        <f t="shared" si="271"/>
        <v>1.0375717780476374</v>
      </c>
      <c r="BJ536" s="114">
        <f t="shared" ref="BJ536:BJ537" si="279">1+BJ267/100</f>
        <v>1.0407671549730144</v>
      </c>
    </row>
    <row r="537" spans="1:63" ht="15">
      <c r="A537" s="282" t="s">
        <v>391</v>
      </c>
      <c r="B537" s="282" t="s">
        <v>637</v>
      </c>
      <c r="C537" s="282" t="s">
        <v>639</v>
      </c>
      <c r="D537" s="282" t="s">
        <v>641</v>
      </c>
      <c r="E537" s="114">
        <f t="shared" si="272"/>
        <v>1</v>
      </c>
      <c r="F537" s="114">
        <f t="shared" si="272"/>
        <v>1.0631615726938115</v>
      </c>
      <c r="G537" s="114">
        <f t="shared" si="272"/>
        <v>1.0143447088725841</v>
      </c>
      <c r="H537" s="114">
        <f t="shared" si="272"/>
        <v>1.0624434450666238</v>
      </c>
      <c r="I537" s="114">
        <f t="shared" si="272"/>
        <v>0.98893828141171303</v>
      </c>
      <c r="J537" s="114">
        <f t="shared" si="272"/>
        <v>1.0491057058670183</v>
      </c>
      <c r="K537" s="114">
        <f t="shared" si="272"/>
        <v>1.0152313002640239</v>
      </c>
      <c r="L537" s="114">
        <f t="shared" si="272"/>
        <v>1.0836700893022744</v>
      </c>
      <c r="M537" s="114">
        <f t="shared" si="272"/>
        <v>1.0197013496961835</v>
      </c>
      <c r="N537" s="114">
        <f t="shared" si="272"/>
        <v>1.1242823583458239</v>
      </c>
      <c r="O537" s="114">
        <f t="shared" si="272"/>
        <v>1.2256515083918647</v>
      </c>
      <c r="P537" s="114">
        <f t="shared" si="272"/>
        <v>1.089175866420939</v>
      </c>
      <c r="Q537" s="114">
        <f t="shared" si="272"/>
        <v>1.0832977472752452</v>
      </c>
      <c r="R537" s="114">
        <f t="shared" si="272"/>
        <v>1.0260471469728725</v>
      </c>
      <c r="S537" s="114">
        <f t="shared" si="272"/>
        <v>1.066251536176686</v>
      </c>
      <c r="T537" s="114">
        <f t="shared" si="272"/>
        <v>0.98068776761199361</v>
      </c>
      <c r="U537" s="114">
        <f t="shared" ref="U537:BH537" si="280">1+U268/100</f>
        <v>1.0046483890553883</v>
      </c>
      <c r="V537" s="114">
        <f t="shared" si="280"/>
        <v>0.93139296806582139</v>
      </c>
      <c r="W537" s="114">
        <f t="shared" si="280"/>
        <v>0.97293077515224236</v>
      </c>
      <c r="X537" s="114">
        <f t="shared" si="280"/>
        <v>1.0329703539938608</v>
      </c>
      <c r="Y537" s="114">
        <f t="shared" si="280"/>
        <v>1.1442068390389701</v>
      </c>
      <c r="Z537" s="114">
        <f t="shared" si="280"/>
        <v>1.1252542485970065</v>
      </c>
      <c r="AA537" s="114">
        <f t="shared" si="280"/>
        <v>1.0263429714408099</v>
      </c>
      <c r="AB537" s="114">
        <f t="shared" si="280"/>
        <v>1.0158530545939159</v>
      </c>
      <c r="AC537" s="114">
        <f t="shared" si="280"/>
        <v>0.9809263989253254</v>
      </c>
      <c r="AD537" s="114">
        <f t="shared" si="280"/>
        <v>1.0694438776571051</v>
      </c>
      <c r="AE537" s="114">
        <f t="shared" si="280"/>
        <v>1.0209902912895494</v>
      </c>
      <c r="AF537" s="114">
        <f t="shared" si="280"/>
        <v>1.0115073720454071</v>
      </c>
      <c r="AG537" s="114">
        <f t="shared" si="280"/>
        <v>1.0755237450804787</v>
      </c>
      <c r="AH537" s="114">
        <f t="shared" si="280"/>
        <v>1.0519976644369118</v>
      </c>
      <c r="AI537" s="114">
        <f t="shared" si="280"/>
        <v>1.0698855293318545</v>
      </c>
      <c r="AJ537" s="114">
        <f t="shared" si="280"/>
        <v>1.0553178207231213</v>
      </c>
      <c r="AK537" s="114">
        <f t="shared" si="280"/>
        <v>0.90984430179447007</v>
      </c>
      <c r="AL537" s="114">
        <f t="shared" si="280"/>
        <v>1.0105145850909603</v>
      </c>
      <c r="AM537" s="114">
        <f t="shared" si="280"/>
        <v>1.0923519874187009</v>
      </c>
      <c r="AN537" s="114">
        <f t="shared" si="280"/>
        <v>1.0015802575242265</v>
      </c>
      <c r="AO537" s="114">
        <f t="shared" si="280"/>
        <v>1.1036069674329476</v>
      </c>
      <c r="AP537" s="114">
        <f t="shared" si="280"/>
        <v>1.0268059417376931</v>
      </c>
      <c r="AQ537" s="114">
        <f t="shared" si="280"/>
        <v>1.0288521191729652</v>
      </c>
      <c r="AR537" s="114">
        <f t="shared" si="280"/>
        <v>0.99182179101251711</v>
      </c>
      <c r="AS537" s="114">
        <f t="shared" si="280"/>
        <v>0.96940810374465314</v>
      </c>
      <c r="AT537" s="114">
        <f t="shared" si="280"/>
        <v>1.0143961507446073</v>
      </c>
      <c r="AU537" s="114">
        <f t="shared" si="280"/>
        <v>0.91105976582738957</v>
      </c>
      <c r="AV537" s="114">
        <f t="shared" si="280"/>
        <v>0.83004925472449864</v>
      </c>
      <c r="AW537" s="114">
        <f t="shared" si="280"/>
        <v>0.94192461696530605</v>
      </c>
      <c r="AX537" s="114">
        <f t="shared" si="280"/>
        <v>0.94288916166953196</v>
      </c>
      <c r="AY537" s="114">
        <f t="shared" si="280"/>
        <v>0.96538504949598225</v>
      </c>
      <c r="AZ537" s="114">
        <f t="shared" si="280"/>
        <v>0.96346672956604362</v>
      </c>
      <c r="BA537" s="114">
        <f t="shared" si="280"/>
        <v>0.82331053402381338</v>
      </c>
      <c r="BB537" s="114">
        <f t="shared" si="280"/>
        <v>1.120195605024805</v>
      </c>
      <c r="BC537" s="114">
        <f t="shared" si="280"/>
        <v>1.1258102697168879</v>
      </c>
      <c r="BD537" s="114">
        <f t="shared" si="280"/>
        <v>1.1544573298452325</v>
      </c>
      <c r="BE537" s="114">
        <f t="shared" si="280"/>
        <v>1.1477959514106453</v>
      </c>
      <c r="BF537" s="114">
        <f t="shared" si="280"/>
        <v>1.0552978720755759</v>
      </c>
      <c r="BG537" s="114">
        <f t="shared" si="280"/>
        <v>1.0212708390802752</v>
      </c>
      <c r="BH537" s="114">
        <f t="shared" si="280"/>
        <v>1.0168959459207842</v>
      </c>
      <c r="BI537" s="114">
        <f t="shared" si="271"/>
        <v>1.0061571375435692</v>
      </c>
      <c r="BJ537" s="114">
        <f t="shared" si="279"/>
        <v>1.0344709514477464</v>
      </c>
    </row>
    <row r="540" spans="1:63">
      <c r="A540" t="s">
        <v>125</v>
      </c>
      <c r="O540">
        <v>100</v>
      </c>
      <c r="P540">
        <f>O540*P301</f>
        <v>111.29508684335025</v>
      </c>
      <c r="Q540">
        <f t="shared" ref="Q540:BK540" si="281">P540*Q301</f>
        <v>124.70926357458818</v>
      </c>
      <c r="R540">
        <f t="shared" si="281"/>
        <v>142.14198699000724</v>
      </c>
      <c r="S540">
        <f t="shared" si="281"/>
        <v>154.99463646917354</v>
      </c>
      <c r="T540">
        <f t="shared" si="281"/>
        <v>163.0684247255551</v>
      </c>
      <c r="U540">
        <f t="shared" si="281"/>
        <v>179.03349235004484</v>
      </c>
      <c r="V540">
        <f t="shared" si="281"/>
        <v>187.28034444365093</v>
      </c>
      <c r="W540">
        <f t="shared" si="281"/>
        <v>193.33270124528397</v>
      </c>
      <c r="X540">
        <f t="shared" si="281"/>
        <v>206.41414274270394</v>
      </c>
      <c r="Y540">
        <f t="shared" si="281"/>
        <v>225.22045304263062</v>
      </c>
      <c r="Z540">
        <f t="shared" si="281"/>
        <v>215.32571405222509</v>
      </c>
      <c r="AA540">
        <f t="shared" si="281"/>
        <v>216.57513193332753</v>
      </c>
      <c r="AB540">
        <f t="shared" si="281"/>
        <v>209.19036721897211</v>
      </c>
      <c r="AC540">
        <f t="shared" si="281"/>
        <v>220.21290712326666</v>
      </c>
      <c r="AD540">
        <f t="shared" si="281"/>
        <v>237.71072027610273</v>
      </c>
      <c r="AE540">
        <f t="shared" si="281"/>
        <v>256.69975410765164</v>
      </c>
      <c r="AF540">
        <f t="shared" si="281"/>
        <v>265.93999409773699</v>
      </c>
      <c r="AG540">
        <f t="shared" si="281"/>
        <v>265.66694627652748</v>
      </c>
      <c r="AH540">
        <f t="shared" si="281"/>
        <v>274.37938447887598</v>
      </c>
      <c r="AI540">
        <f t="shared" si="281"/>
        <v>265.86715932235086</v>
      </c>
      <c r="AJ540">
        <f t="shared" si="281"/>
        <v>269.88690390749207</v>
      </c>
      <c r="AK540">
        <f t="shared" si="281"/>
        <v>268.62676630162628</v>
      </c>
      <c r="AL540">
        <f t="shared" si="281"/>
        <v>281.15865889868826</v>
      </c>
      <c r="AM540">
        <f t="shared" si="281"/>
        <v>296.15721292362042</v>
      </c>
      <c r="AN540">
        <f t="shared" si="281"/>
        <v>309.23768140361005</v>
      </c>
      <c r="AO540">
        <f t="shared" si="281"/>
        <v>316.06421308638352</v>
      </c>
      <c r="AP540">
        <f t="shared" si="281"/>
        <v>326.79468363264436</v>
      </c>
      <c r="AQ540">
        <f t="shared" si="281"/>
        <v>327.90041363824207</v>
      </c>
      <c r="AR540">
        <f t="shared" si="281"/>
        <v>329.43848491886979</v>
      </c>
      <c r="AS540">
        <f t="shared" si="281"/>
        <v>342.98659069024359</v>
      </c>
      <c r="AT540">
        <f t="shared" si="281"/>
        <v>347.72951911759202</v>
      </c>
      <c r="AU540">
        <f t="shared" si="281"/>
        <v>358.34923598416498</v>
      </c>
      <c r="AV540">
        <f t="shared" si="281"/>
        <v>362.43401186904197</v>
      </c>
      <c r="AW540">
        <f t="shared" si="281"/>
        <v>383.3262001175803</v>
      </c>
      <c r="AX540">
        <f t="shared" si="281"/>
        <v>395.60080674339275</v>
      </c>
      <c r="AY540">
        <f t="shared" si="281"/>
        <v>411.27446666454256</v>
      </c>
      <c r="AZ540">
        <f t="shared" si="281"/>
        <v>436.23829499352155</v>
      </c>
      <c r="BA540">
        <f t="shared" si="281"/>
        <v>458.46112601904031</v>
      </c>
      <c r="BB540">
        <f t="shared" si="281"/>
        <v>457.88432676175177</v>
      </c>
      <c r="BC540">
        <f t="shared" si="281"/>
        <v>492.35489218371669</v>
      </c>
      <c r="BD540">
        <f t="shared" si="281"/>
        <v>511.92315865145235</v>
      </c>
      <c r="BE540">
        <f t="shared" si="281"/>
        <v>521.7581034376027</v>
      </c>
      <c r="BF540">
        <f t="shared" si="281"/>
        <v>537.43600921376424</v>
      </c>
      <c r="BG540">
        <f t="shared" si="281"/>
        <v>540.14444883249314</v>
      </c>
      <c r="BH540">
        <f t="shared" si="281"/>
        <v>521.44078208916153</v>
      </c>
      <c r="BI540">
        <f t="shared" si="281"/>
        <v>503.38477015446819</v>
      </c>
      <c r="BJ540">
        <f t="shared" si="281"/>
        <v>508.34530706348482</v>
      </c>
      <c r="BK540">
        <f t="shared" si="281"/>
        <v>520.03724912594498</v>
      </c>
    </row>
    <row r="541" spans="1:63">
      <c r="A541" t="s">
        <v>206</v>
      </c>
      <c r="O541">
        <v>100</v>
      </c>
      <c r="P541">
        <f>O541*P321</f>
        <v>101.89673321903942</v>
      </c>
      <c r="Q541">
        <f t="shared" ref="Q541:BJ541" si="282">P541*Q321</f>
        <v>110.5408599956514</v>
      </c>
      <c r="R541">
        <f t="shared" si="282"/>
        <v>109.93519750024697</v>
      </c>
      <c r="S541">
        <f t="shared" si="282"/>
        <v>106.31990256338894</v>
      </c>
      <c r="T541">
        <f t="shared" si="282"/>
        <v>104.66109858660974</v>
      </c>
      <c r="U541">
        <f t="shared" si="282"/>
        <v>105.01739660550473</v>
      </c>
      <c r="V541">
        <f t="shared" si="282"/>
        <v>109.5437386037519</v>
      </c>
      <c r="W541">
        <f t="shared" si="282"/>
        <v>116.36724649333259</v>
      </c>
      <c r="X541">
        <f t="shared" si="282"/>
        <v>121.56225505578237</v>
      </c>
      <c r="Y541">
        <f t="shared" si="282"/>
        <v>121.10326698144108</v>
      </c>
      <c r="Z541">
        <f t="shared" si="282"/>
        <v>121.7346820994381</v>
      </c>
      <c r="AA541">
        <f t="shared" si="282"/>
        <v>123.65788754426451</v>
      </c>
      <c r="AB541">
        <f t="shared" si="282"/>
        <v>120.47150698389976</v>
      </c>
      <c r="AC541">
        <f t="shared" si="282"/>
        <v>121.14789825253015</v>
      </c>
      <c r="AD541">
        <f t="shared" si="282"/>
        <v>120.57139483528661</v>
      </c>
      <c r="AE541">
        <f t="shared" si="282"/>
        <v>121.60364130668077</v>
      </c>
      <c r="AF541">
        <f t="shared" si="282"/>
        <v>123.01782648038137</v>
      </c>
      <c r="AG541">
        <f t="shared" si="282"/>
        <v>125.62332294979883</v>
      </c>
      <c r="AH541">
        <f t="shared" si="282"/>
        <v>131.42010794280776</v>
      </c>
      <c r="AI541">
        <f t="shared" si="282"/>
        <v>133.07980717821135</v>
      </c>
      <c r="AJ541">
        <f t="shared" si="282"/>
        <v>134.77951201644444</v>
      </c>
      <c r="AK541">
        <f t="shared" si="282"/>
        <v>134.16785399983371</v>
      </c>
      <c r="AL541">
        <f t="shared" si="282"/>
        <v>137.87469391911674</v>
      </c>
      <c r="AM541">
        <f t="shared" si="282"/>
        <v>141.80626950338606</v>
      </c>
      <c r="AN541">
        <f t="shared" si="282"/>
        <v>146.20604918052388</v>
      </c>
      <c r="AO541">
        <f t="shared" si="282"/>
        <v>151.14406093082445</v>
      </c>
      <c r="AP541">
        <f t="shared" si="282"/>
        <v>155.75946110618165</v>
      </c>
      <c r="AQ541">
        <f t="shared" si="282"/>
        <v>160.37383248954652</v>
      </c>
      <c r="AR541">
        <f t="shared" si="282"/>
        <v>167.01415920079756</v>
      </c>
      <c r="AS541">
        <f t="shared" si="282"/>
        <v>172.85052085805455</v>
      </c>
      <c r="AT541">
        <f t="shared" si="282"/>
        <v>176.40535859653764</v>
      </c>
      <c r="AU541">
        <f t="shared" si="282"/>
        <v>183.03336341585836</v>
      </c>
      <c r="AV541">
        <f t="shared" si="282"/>
        <v>193.5588589446335</v>
      </c>
      <c r="AW541">
        <f t="shared" si="282"/>
        <v>201.44526629636468</v>
      </c>
      <c r="AX541">
        <f t="shared" si="282"/>
        <v>208.91522816054194</v>
      </c>
      <c r="AY541">
        <f t="shared" si="282"/>
        <v>222.8544936628665</v>
      </c>
      <c r="AZ541">
        <f t="shared" si="282"/>
        <v>229.89647952665001</v>
      </c>
      <c r="BA541">
        <f t="shared" si="282"/>
        <v>232.87738290549052</v>
      </c>
      <c r="BB541">
        <f t="shared" si="282"/>
        <v>224.72861969500667</v>
      </c>
      <c r="BC541">
        <f t="shared" si="282"/>
        <v>227.90541535047797</v>
      </c>
      <c r="BD541">
        <f t="shared" si="282"/>
        <v>230.29849403690244</v>
      </c>
      <c r="BE541">
        <f t="shared" si="282"/>
        <v>233.42771612308789</v>
      </c>
      <c r="BF541">
        <f t="shared" si="282"/>
        <v>235.72801039416623</v>
      </c>
      <c r="BG541">
        <f t="shared" si="282"/>
        <v>237.10537481717725</v>
      </c>
      <c r="BH541">
        <f t="shared" si="282"/>
        <v>239.97425245896309</v>
      </c>
      <c r="BI541">
        <f t="shared" si="282"/>
        <v>235.43953995968383</v>
      </c>
      <c r="BJ541">
        <f t="shared" si="282"/>
        <v>235.50784744832052</v>
      </c>
    </row>
    <row r="542" spans="1:63">
      <c r="A542" t="s">
        <v>1371</v>
      </c>
      <c r="O542">
        <v>100</v>
      </c>
      <c r="P542">
        <f>O542*P331</f>
        <v>110.87146606848997</v>
      </c>
      <c r="Q542">
        <f t="shared" ref="Q542:BK542" si="283">P542*Q331</f>
        <v>122.39562816611375</v>
      </c>
      <c r="R542">
        <f t="shared" si="283"/>
        <v>138.17947918514975</v>
      </c>
      <c r="S542">
        <f t="shared" si="283"/>
        <v>146.47287735685455</v>
      </c>
      <c r="T542">
        <f t="shared" si="283"/>
        <v>154.07958497711721</v>
      </c>
      <c r="U542">
        <f t="shared" si="283"/>
        <v>164.44624842260271</v>
      </c>
      <c r="V542">
        <f t="shared" si="283"/>
        <v>172.63860523181273</v>
      </c>
      <c r="W542">
        <f t="shared" si="283"/>
        <v>176.3342534010358</v>
      </c>
      <c r="X542">
        <f t="shared" si="283"/>
        <v>184.32466237815515</v>
      </c>
      <c r="Y542">
        <f t="shared" si="283"/>
        <v>199.01301273043831</v>
      </c>
      <c r="Z542">
        <f t="shared" si="283"/>
        <v>207.53050594202998</v>
      </c>
      <c r="AA542">
        <f t="shared" si="283"/>
        <v>211.05584455655918</v>
      </c>
      <c r="AB542">
        <f t="shared" si="283"/>
        <v>220.82339580812157</v>
      </c>
      <c r="AC542">
        <f t="shared" si="283"/>
        <v>223.59008324701924</v>
      </c>
      <c r="AD542">
        <f t="shared" si="283"/>
        <v>218.84430552368678</v>
      </c>
      <c r="AE542">
        <f t="shared" si="283"/>
        <v>226.5519870822329</v>
      </c>
      <c r="AF542">
        <f t="shared" si="283"/>
        <v>249.47308388130514</v>
      </c>
      <c r="AG542">
        <f t="shared" si="283"/>
        <v>254.8516320893136</v>
      </c>
      <c r="AH542">
        <f t="shared" si="283"/>
        <v>266.06647707891727</v>
      </c>
      <c r="AI542">
        <f t="shared" si="283"/>
        <v>251.55438024145454</v>
      </c>
      <c r="AJ542">
        <f t="shared" si="283"/>
        <v>253.92940297266435</v>
      </c>
      <c r="AK542">
        <f t="shared" si="283"/>
        <v>282.42265048629525</v>
      </c>
      <c r="AL542">
        <f t="shared" si="283"/>
        <v>303.22170341411004</v>
      </c>
      <c r="AM542">
        <f t="shared" si="283"/>
        <v>311.10654192118204</v>
      </c>
      <c r="AN542">
        <f t="shared" si="283"/>
        <v>328.79428888034448</v>
      </c>
      <c r="AO542">
        <f t="shared" si="283"/>
        <v>348.44903645555809</v>
      </c>
      <c r="AP542">
        <f t="shared" si="283"/>
        <v>379.40967090218408</v>
      </c>
      <c r="AQ542">
        <f t="shared" si="283"/>
        <v>404.88504869121783</v>
      </c>
      <c r="AR542">
        <f t="shared" si="283"/>
        <v>428.93541952894981</v>
      </c>
      <c r="AS542">
        <f t="shared" si="283"/>
        <v>448.93136912217278</v>
      </c>
      <c r="AT542">
        <f t="shared" si="283"/>
        <v>459.97290962560328</v>
      </c>
      <c r="AU542">
        <f t="shared" si="283"/>
        <v>480.64916753869846</v>
      </c>
      <c r="AV542">
        <f t="shared" si="283"/>
        <v>474.18104196266961</v>
      </c>
      <c r="AW542">
        <f t="shared" si="283"/>
        <v>486.36813146810346</v>
      </c>
      <c r="AX542">
        <f t="shared" si="283"/>
        <v>532.22407133662443</v>
      </c>
      <c r="AY542">
        <f t="shared" si="283"/>
        <v>581.05219919648198</v>
      </c>
      <c r="AZ542">
        <f t="shared" si="283"/>
        <v>624.14274972676117</v>
      </c>
      <c r="BA542">
        <f t="shared" si="283"/>
        <v>644.1746378775814</v>
      </c>
      <c r="BB542">
        <f t="shared" si="283"/>
        <v>650.26952950345674</v>
      </c>
      <c r="BC542">
        <f t="shared" si="283"/>
        <v>704.49973921109188</v>
      </c>
      <c r="BD542">
        <f t="shared" si="283"/>
        <v>726.57469609749216</v>
      </c>
      <c r="BE542">
        <f t="shared" si="283"/>
        <v>746.31840363483184</v>
      </c>
      <c r="BF542">
        <f t="shared" si="283"/>
        <v>782.70295646124191</v>
      </c>
      <c r="BG542">
        <f t="shared" si="283"/>
        <v>842.47040330586344</v>
      </c>
      <c r="BH542">
        <f t="shared" si="283"/>
        <v>901.72447291839171</v>
      </c>
      <c r="BI542">
        <f t="shared" si="283"/>
        <v>961.34837266487125</v>
      </c>
      <c r="BJ542">
        <f t="shared" si="283"/>
        <v>1005.1071734225166</v>
      </c>
      <c r="BK542">
        <f t="shared" si="283"/>
        <v>1060.3880679607548</v>
      </c>
    </row>
    <row r="543" spans="1:63">
      <c r="A543" t="s">
        <v>1370</v>
      </c>
      <c r="O543">
        <v>100</v>
      </c>
      <c r="P543">
        <f>O543*P464</f>
        <v>106.3654485740831</v>
      </c>
      <c r="Q543">
        <f t="shared" ref="Q543:BK543" si="284">P543*Q464</f>
        <v>113.99565377626332</v>
      </c>
      <c r="R543">
        <f t="shared" si="284"/>
        <v>121.22855928113982</v>
      </c>
      <c r="S543">
        <f t="shared" si="284"/>
        <v>124.76525519460206</v>
      </c>
      <c r="T543">
        <f t="shared" si="284"/>
        <v>123.94858252468067</v>
      </c>
      <c r="U543">
        <f t="shared" si="284"/>
        <v>131.68680137537976</v>
      </c>
      <c r="V543">
        <f t="shared" si="284"/>
        <v>139.52306447033351</v>
      </c>
      <c r="W543">
        <f t="shared" si="284"/>
        <v>149.19472827146515</v>
      </c>
      <c r="X543">
        <f t="shared" si="284"/>
        <v>160.99129387910034</v>
      </c>
      <c r="Y543">
        <f t="shared" si="284"/>
        <v>167.82290357968378</v>
      </c>
      <c r="Z543">
        <f t="shared" si="284"/>
        <v>169.74942194466809</v>
      </c>
      <c r="AA543">
        <f t="shared" si="284"/>
        <v>167.10702909762898</v>
      </c>
      <c r="AB543">
        <f t="shared" si="284"/>
        <v>163.19342486654449</v>
      </c>
      <c r="AC543">
        <f t="shared" si="284"/>
        <v>172.86865146185943</v>
      </c>
      <c r="AD543">
        <f t="shared" si="284"/>
        <v>178.22315879129738</v>
      </c>
      <c r="AE543">
        <f t="shared" si="284"/>
        <v>187.0939802836896</v>
      </c>
      <c r="AF543">
        <f t="shared" si="284"/>
        <v>197.88742995498495</v>
      </c>
      <c r="AG543">
        <f t="shared" si="284"/>
        <v>209.5397794315848</v>
      </c>
      <c r="AH543">
        <f t="shared" si="284"/>
        <v>218.62322912278043</v>
      </c>
      <c r="AI543">
        <f t="shared" si="284"/>
        <v>212.41314726260899</v>
      </c>
      <c r="AJ543">
        <f t="shared" si="284"/>
        <v>217.30797710901533</v>
      </c>
      <c r="AK543">
        <f t="shared" si="284"/>
        <v>227.22602578140589</v>
      </c>
      <c r="AL543">
        <f t="shared" si="284"/>
        <v>237.77959990270693</v>
      </c>
      <c r="AM543">
        <f t="shared" si="284"/>
        <v>247.7329555444814</v>
      </c>
      <c r="AN543">
        <f t="shared" si="284"/>
        <v>259.00229822692904</v>
      </c>
      <c r="AO543">
        <f t="shared" si="284"/>
        <v>264.99485384872617</v>
      </c>
      <c r="AP543">
        <f t="shared" si="284"/>
        <v>277.92683381670724</v>
      </c>
      <c r="AQ543">
        <f t="shared" si="284"/>
        <v>293.29820439666787</v>
      </c>
      <c r="AR543">
        <f t="shared" si="284"/>
        <v>309.10609750719323</v>
      </c>
      <c r="AS543">
        <f t="shared" si="284"/>
        <v>319.21993937344001</v>
      </c>
      <c r="AT543">
        <f t="shared" si="284"/>
        <v>339.37379944267633</v>
      </c>
      <c r="AU543">
        <f t="shared" si="284"/>
        <v>342.4840224729503</v>
      </c>
      <c r="AV543">
        <f t="shared" si="284"/>
        <v>342.66697676884877</v>
      </c>
      <c r="AW543">
        <f t="shared" si="284"/>
        <v>372.64580350028172</v>
      </c>
      <c r="AX543">
        <f t="shared" si="284"/>
        <v>365.24096910312795</v>
      </c>
      <c r="AY543">
        <f t="shared" si="284"/>
        <v>360.09257102205532</v>
      </c>
      <c r="AZ543">
        <f t="shared" si="284"/>
        <v>355.90709028781669</v>
      </c>
      <c r="BA543">
        <f t="shared" si="284"/>
        <v>349.34320370689807</v>
      </c>
      <c r="BB543">
        <f t="shared" si="284"/>
        <v>342.52253916682366</v>
      </c>
      <c r="BC543">
        <f t="shared" si="284"/>
        <v>341.10705066697767</v>
      </c>
      <c r="BD543">
        <f t="shared" si="284"/>
        <v>339.88414563649843</v>
      </c>
      <c r="BE543">
        <f t="shared" si="284"/>
        <v>339.9836470956713</v>
      </c>
      <c r="BF543">
        <f t="shared" si="284"/>
        <v>338.94048663660112</v>
      </c>
      <c r="BG543">
        <f t="shared" si="284"/>
        <v>334.90586295336652</v>
      </c>
      <c r="BH543">
        <f t="shared" si="284"/>
        <v>331.17937282111882</v>
      </c>
      <c r="BI543">
        <f t="shared" si="284"/>
        <v>322.54842366899646</v>
      </c>
      <c r="BJ543">
        <f t="shared" si="284"/>
        <v>322.54842366899646</v>
      </c>
      <c r="BK543">
        <f t="shared" si="284"/>
        <v>310.93668041691257</v>
      </c>
    </row>
    <row r="544" spans="1:63">
      <c r="A544" t="s">
        <v>142</v>
      </c>
      <c r="O544">
        <v>100</v>
      </c>
      <c r="P544">
        <f>O544*P312</f>
        <v>107.0600000033518</v>
      </c>
      <c r="Q544">
        <f t="shared" ref="Q544:BK544" si="285">P544*Q312</f>
        <v>111.13898600161072</v>
      </c>
      <c r="R544">
        <f t="shared" si="285"/>
        <v>119.76337131716339</v>
      </c>
      <c r="S544">
        <f t="shared" si="285"/>
        <v>122.52990519517806</v>
      </c>
      <c r="T544">
        <f t="shared" si="285"/>
        <v>133.21451292877975</v>
      </c>
      <c r="U544">
        <f t="shared" si="285"/>
        <v>131.12304507213361</v>
      </c>
      <c r="V544">
        <f t="shared" si="285"/>
        <v>141.04905958300799</v>
      </c>
      <c r="W544">
        <f t="shared" si="285"/>
        <v>157.50475123454498</v>
      </c>
      <c r="X544">
        <f t="shared" si="285"/>
        <v>169.47511232837093</v>
      </c>
      <c r="Y544">
        <f t="shared" si="285"/>
        <v>182.70551143207254</v>
      </c>
      <c r="Z544">
        <f t="shared" si="285"/>
        <v>192.15579650614512</v>
      </c>
      <c r="AA544">
        <f t="shared" si="285"/>
        <v>209.32381439071094</v>
      </c>
      <c r="AB544">
        <f t="shared" si="285"/>
        <v>232.00449856848516</v>
      </c>
      <c r="AC544">
        <f t="shared" si="285"/>
        <v>267.12805809378892</v>
      </c>
      <c r="AD544">
        <f t="shared" si="285"/>
        <v>303.03914137526544</v>
      </c>
      <c r="AE544">
        <f t="shared" si="285"/>
        <v>330.12995858760672</v>
      </c>
      <c r="AF544">
        <f t="shared" si="285"/>
        <v>368.71862264007041</v>
      </c>
      <c r="AG544">
        <f t="shared" si="285"/>
        <v>410.14237221475582</v>
      </c>
      <c r="AH544">
        <f t="shared" si="285"/>
        <v>427.31039009932095</v>
      </c>
      <c r="AI544">
        <f t="shared" si="285"/>
        <v>444.00589373018323</v>
      </c>
      <c r="AJ544">
        <f t="shared" si="285"/>
        <v>485.27213855363414</v>
      </c>
      <c r="AK544">
        <f t="shared" si="285"/>
        <v>554.25921959436471</v>
      </c>
      <c r="AL544">
        <f t="shared" si="285"/>
        <v>631.12153819682305</v>
      </c>
      <c r="AM544">
        <f t="shared" si="285"/>
        <v>713.49652309249302</v>
      </c>
      <c r="AN544">
        <f t="shared" si="285"/>
        <v>791.6188797048278</v>
      </c>
      <c r="AO544">
        <f t="shared" si="285"/>
        <v>870.21375057086323</v>
      </c>
      <c r="AP544">
        <f t="shared" si="285"/>
        <v>950.54117370048016</v>
      </c>
      <c r="AQ544">
        <f t="shared" si="285"/>
        <v>1025.040921034423</v>
      </c>
      <c r="AR544">
        <f t="shared" si="285"/>
        <v>1103.6357919004586</v>
      </c>
      <c r="AS544">
        <f t="shared" si="285"/>
        <v>1197.3511188850114</v>
      </c>
      <c r="AT544">
        <f t="shared" si="285"/>
        <v>1297.2091311677173</v>
      </c>
      <c r="AU544">
        <f t="shared" si="285"/>
        <v>1415.6527040960964</v>
      </c>
      <c r="AV544">
        <f t="shared" si="285"/>
        <v>1557.72198970965</v>
      </c>
      <c r="AW544">
        <f t="shared" si="285"/>
        <v>1715.2267409441999</v>
      </c>
      <c r="AX544">
        <f t="shared" si="285"/>
        <v>1910.6901372262689</v>
      </c>
      <c r="AY544">
        <f t="shared" si="285"/>
        <v>2153.7199683811732</v>
      </c>
      <c r="AZ544">
        <f t="shared" si="285"/>
        <v>2460.2242142835948</v>
      </c>
      <c r="BA544">
        <f t="shared" si="285"/>
        <v>2697.7413791452896</v>
      </c>
      <c r="BB544">
        <f t="shared" si="285"/>
        <v>2951.324028632911</v>
      </c>
      <c r="BC544">
        <f t="shared" si="285"/>
        <v>3265.2309978433586</v>
      </c>
      <c r="BD544">
        <f t="shared" si="285"/>
        <v>3576.6178910340523</v>
      </c>
      <c r="BE544">
        <f t="shared" si="285"/>
        <v>3857.6063672364817</v>
      </c>
      <c r="BF544">
        <f t="shared" si="285"/>
        <v>4156.8653945821206</v>
      </c>
      <c r="BG544">
        <f t="shared" si="285"/>
        <v>4460.2195454598514</v>
      </c>
      <c r="BH544">
        <f t="shared" si="285"/>
        <v>4767.9838293721541</v>
      </c>
      <c r="BI544">
        <f t="shared" si="285"/>
        <v>5087.438745940085</v>
      </c>
      <c r="BJ544">
        <f t="shared" si="285"/>
        <v>5438.4720194099573</v>
      </c>
      <c r="BK544">
        <f t="shared" si="285"/>
        <v>5797.4111726910151</v>
      </c>
    </row>
    <row r="548" spans="52:63">
      <c r="AZ548" t="s">
        <v>128</v>
      </c>
      <c r="BA548">
        <v>100</v>
      </c>
      <c r="BB548" s="13">
        <f>BA548*BB281</f>
        <v>94.081474923650532</v>
      </c>
      <c r="BC548" s="13">
        <f t="shared" ref="BC548:BK548" si="286">BB548*BC281</f>
        <v>103.60759885080174</v>
      </c>
      <c r="BD548" s="13">
        <f t="shared" si="286"/>
        <v>109.82814903587987</v>
      </c>
      <c r="BE548" s="13">
        <f t="shared" si="286"/>
        <v>108.70085044945145</v>
      </c>
      <c r="BF548" s="13">
        <f t="shared" si="286"/>
        <v>111.31545785523782</v>
      </c>
      <c r="BG548" s="13">
        <f t="shared" si="286"/>
        <v>108.51852860673291</v>
      </c>
      <c r="BH548" s="13">
        <f t="shared" si="286"/>
        <v>111.48234306629081</v>
      </c>
      <c r="BI548" s="13">
        <f t="shared" si="286"/>
        <v>109.45053035148138</v>
      </c>
      <c r="BJ548" s="13">
        <f t="shared" si="286"/>
        <v>112.58510915138707</v>
      </c>
      <c r="BK548" s="13">
        <f t="shared" si="286"/>
        <v>114.83681133441482</v>
      </c>
    </row>
    <row r="549" spans="52:63">
      <c r="AZ549" t="s">
        <v>1565</v>
      </c>
      <c r="BA549">
        <v>100</v>
      </c>
      <c r="BB549" s="13">
        <f>BA549*BB300</f>
        <v>103.35700125894111</v>
      </c>
      <c r="BC549" s="13">
        <f t="shared" ref="BC549:BK549" si="287">BB549*BC300</f>
        <v>107.62225795207358</v>
      </c>
      <c r="BD549" s="13">
        <f t="shared" si="287"/>
        <v>113.22302004113506</v>
      </c>
      <c r="BE549" s="13">
        <f t="shared" si="287"/>
        <v>119.02261410710268</v>
      </c>
      <c r="BF549" s="13">
        <f t="shared" si="287"/>
        <v>127.11140489412946</v>
      </c>
      <c r="BG549" s="13">
        <f t="shared" si="287"/>
        <v>134.05241182111291</v>
      </c>
      <c r="BH549" s="13">
        <f t="shared" si="287"/>
        <v>140.5635893409256</v>
      </c>
      <c r="BI549" s="13">
        <f t="shared" si="287"/>
        <v>146.55710750170766</v>
      </c>
      <c r="BJ549" s="13">
        <f t="shared" si="287"/>
        <v>152.7054815626459</v>
      </c>
      <c r="BK549" s="13">
        <f t="shared" si="287"/>
        <v>158.81370082515176</v>
      </c>
    </row>
    <row r="550" spans="52:63">
      <c r="AZ550" t="s">
        <v>125</v>
      </c>
      <c r="BA550">
        <v>100</v>
      </c>
      <c r="BB550" s="13">
        <f>BA550*BB301</f>
        <v>99.874187968280523</v>
      </c>
      <c r="BC550" s="13">
        <f t="shared" ref="BC550:BK550" si="288">BB550*BC301</f>
        <v>107.39294222369222</v>
      </c>
      <c r="BD550" s="13">
        <f t="shared" si="288"/>
        <v>111.66119210512775</v>
      </c>
      <c r="BE550" s="13">
        <f t="shared" si="288"/>
        <v>113.80640011252201</v>
      </c>
      <c r="BF550" s="13">
        <f t="shared" si="288"/>
        <v>117.22608062334257</v>
      </c>
      <c r="BG550" s="13">
        <f t="shared" si="288"/>
        <v>117.81684818574139</v>
      </c>
      <c r="BH550" s="13">
        <f t="shared" si="288"/>
        <v>113.73718566217232</v>
      </c>
      <c r="BI550" s="13">
        <f t="shared" si="288"/>
        <v>109.79879025415174</v>
      </c>
      <c r="BJ550" s="13">
        <f t="shared" si="288"/>
        <v>110.88078753319927</v>
      </c>
      <c r="BK550" s="13">
        <f t="shared" si="288"/>
        <v>113.43104564646283</v>
      </c>
    </row>
    <row r="551" spans="52:63">
      <c r="AZ551" t="s">
        <v>376</v>
      </c>
      <c r="BA551">
        <v>100</v>
      </c>
      <c r="BB551" s="13">
        <f t="shared" ref="BB551:BK551" si="289">BA551*BB522</f>
        <v>104.24349417792638</v>
      </c>
      <c r="BC551" s="13">
        <f t="shared" si="289"/>
        <v>112.37804108132894</v>
      </c>
      <c r="BD551" s="13">
        <f t="shared" si="289"/>
        <v>118.17914505373207</v>
      </c>
      <c r="BE551" s="13">
        <f t="shared" si="289"/>
        <v>122.36053439996873</v>
      </c>
      <c r="BF551" s="13">
        <f t="shared" si="289"/>
        <v>128.03505146668823</v>
      </c>
      <c r="BG551" s="13">
        <f t="shared" si="289"/>
        <v>132.18183946726899</v>
      </c>
      <c r="BH551" s="13">
        <f t="shared" si="289"/>
        <v>132.67189209359819</v>
      </c>
      <c r="BI551" s="13">
        <f t="shared" si="289"/>
        <v>134.91377928818883</v>
      </c>
      <c r="BJ551" s="13">
        <f t="shared" si="289"/>
        <v>138.49801269134733</v>
      </c>
      <c r="BK551" s="13">
        <f t="shared" si="289"/>
        <v>143.20694512285314</v>
      </c>
    </row>
    <row r="552" spans="52:63">
      <c r="AZ552" t="s">
        <v>129</v>
      </c>
      <c r="BA552">
        <v>100</v>
      </c>
      <c r="BB552" s="13">
        <f t="shared" ref="BB552:BK552" si="290">BA552*BB526</f>
        <v>96.797697342509963</v>
      </c>
      <c r="BC552" s="13">
        <f t="shared" si="290"/>
        <v>95.356581693514798</v>
      </c>
      <c r="BD552" s="13">
        <f t="shared" si="290"/>
        <v>99.339078153066467</v>
      </c>
      <c r="BE552" s="13">
        <f t="shared" si="290"/>
        <v>104.92785194940545</v>
      </c>
      <c r="BF552" s="13">
        <f t="shared" si="290"/>
        <v>106.33713167111927</v>
      </c>
      <c r="BG552" s="13">
        <f t="shared" si="290"/>
        <v>102.1959527979409</v>
      </c>
      <c r="BH552" s="13">
        <f t="shared" si="290"/>
        <v>95.859803724468563</v>
      </c>
      <c r="BI552" s="13">
        <f t="shared" si="290"/>
        <v>80.042936109931247</v>
      </c>
      <c r="BJ552" s="13">
        <f t="shared" si="290"/>
        <v>68.83692505454087</v>
      </c>
      <c r="BK552" s="13">
        <f t="shared" si="290"/>
        <v>58.511386296359738</v>
      </c>
    </row>
    <row r="553" spans="52:63">
      <c r="AZ553" t="s">
        <v>1298</v>
      </c>
      <c r="BA553">
        <v>100</v>
      </c>
      <c r="BB553" s="13">
        <f t="shared" ref="BB553:BK553" si="291">BA553*BB361</f>
        <v>95.699266333371796</v>
      </c>
      <c r="BC553" s="13">
        <f t="shared" si="291"/>
        <v>90.455868019116778</v>
      </c>
      <c r="BD553" s="13">
        <f t="shared" si="291"/>
        <v>82.194991161017953</v>
      </c>
      <c r="BE553" s="13">
        <f t="shared" si="291"/>
        <v>76.194350816170427</v>
      </c>
      <c r="BF553" s="13">
        <f t="shared" si="291"/>
        <v>73.724568061128579</v>
      </c>
      <c r="BG553" s="13">
        <f t="shared" si="291"/>
        <v>74.26996555004142</v>
      </c>
      <c r="BH553" s="13">
        <f t="shared" si="291"/>
        <v>74.053912514317901</v>
      </c>
      <c r="BI553" s="13">
        <f t="shared" si="291"/>
        <v>73.872987889871709</v>
      </c>
      <c r="BJ553" s="13">
        <f t="shared" si="291"/>
        <v>74.871254546751928</v>
      </c>
      <c r="BK553" s="13">
        <f t="shared" si="291"/>
        <v>76.368679637686967</v>
      </c>
    </row>
  </sheetData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K268"/>
  <sheetViews>
    <sheetView topLeftCell="AY1" workbookViewId="0">
      <selection activeCell="BK4" sqref="BK4"/>
    </sheetView>
  </sheetViews>
  <sheetFormatPr defaultRowHeight="12.75"/>
  <cols>
    <col min="2" max="2" width="28.7109375" customWidth="1"/>
    <col min="3" max="60" width="9.140625" customWidth="1"/>
  </cols>
  <sheetData>
    <row r="1" spans="1:63" ht="15">
      <c r="A1" s="317" t="s">
        <v>1577</v>
      </c>
      <c r="B1" s="317" t="s">
        <v>1578</v>
      </c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317"/>
      <c r="AL1" s="317"/>
      <c r="AM1" s="317"/>
      <c r="AN1" s="317"/>
      <c r="AO1" s="317"/>
      <c r="AP1" s="317"/>
      <c r="AQ1" s="317"/>
      <c r="AR1" s="317"/>
      <c r="AS1" s="317"/>
      <c r="AT1" s="317"/>
      <c r="AU1" s="317"/>
      <c r="AV1" s="317"/>
      <c r="AW1" s="317"/>
      <c r="AX1" s="317"/>
      <c r="AY1" s="317"/>
      <c r="AZ1" s="317"/>
      <c r="BA1" s="317"/>
      <c r="BB1" s="317"/>
      <c r="BC1" s="317"/>
      <c r="BD1" s="317"/>
      <c r="BE1" s="317"/>
      <c r="BF1" s="317"/>
      <c r="BG1" s="317"/>
      <c r="BH1" s="317"/>
      <c r="BI1" s="317"/>
      <c r="BJ1" s="317"/>
    </row>
    <row r="2" spans="1:63" ht="15">
      <c r="A2" s="317" t="s">
        <v>1579</v>
      </c>
      <c r="B2" s="318">
        <v>43306</v>
      </c>
      <c r="C2" s="317"/>
      <c r="D2" s="317"/>
      <c r="E2" s="317"/>
      <c r="F2" s="317"/>
      <c r="G2" s="317"/>
      <c r="H2" s="317"/>
      <c r="I2" s="317"/>
      <c r="J2" s="317"/>
      <c r="K2" s="317"/>
      <c r="L2" s="317"/>
      <c r="M2" s="317"/>
      <c r="N2" s="317"/>
      <c r="O2" s="317"/>
      <c r="P2" s="317"/>
      <c r="Q2" s="317"/>
      <c r="R2" s="317"/>
      <c r="S2" s="317"/>
      <c r="T2" s="317"/>
      <c r="U2" s="317"/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7"/>
      <c r="AH2" s="317"/>
      <c r="AI2" s="317"/>
      <c r="AJ2" s="317"/>
      <c r="AK2" s="317"/>
      <c r="AL2" s="317"/>
      <c r="AM2" s="317"/>
      <c r="AN2" s="317"/>
      <c r="AO2" s="317"/>
      <c r="AP2" s="317"/>
      <c r="AQ2" s="317"/>
      <c r="AR2" s="317"/>
      <c r="AS2" s="317"/>
      <c r="AT2" s="317"/>
      <c r="AU2" s="317"/>
      <c r="AV2" s="317"/>
      <c r="AW2" s="317"/>
      <c r="AX2" s="317"/>
      <c r="AY2" s="317"/>
      <c r="AZ2" s="317"/>
      <c r="BA2" s="317"/>
      <c r="BB2" s="317"/>
      <c r="BC2" s="317"/>
      <c r="BD2" s="317"/>
      <c r="BE2" s="317"/>
      <c r="BF2" s="317"/>
      <c r="BG2" s="317"/>
      <c r="BH2" s="317"/>
      <c r="BI2" s="317"/>
      <c r="BJ2" s="317"/>
    </row>
    <row r="4" spans="1:63" ht="15">
      <c r="A4" s="317" t="s">
        <v>161</v>
      </c>
      <c r="B4" s="317" t="s">
        <v>392</v>
      </c>
      <c r="C4" s="317" t="s">
        <v>638</v>
      </c>
      <c r="D4" s="317" t="s">
        <v>640</v>
      </c>
      <c r="E4" s="317" t="s">
        <v>642</v>
      </c>
      <c r="F4" s="317" t="s">
        <v>643</v>
      </c>
      <c r="G4" s="317" t="s">
        <v>644</v>
      </c>
      <c r="H4" s="317" t="s">
        <v>645</v>
      </c>
      <c r="I4" s="317" t="s">
        <v>646</v>
      </c>
      <c r="J4" s="317" t="s">
        <v>647</v>
      </c>
      <c r="K4" s="317" t="s">
        <v>648</v>
      </c>
      <c r="L4" s="317" t="s">
        <v>649</v>
      </c>
      <c r="M4" s="317" t="s">
        <v>650</v>
      </c>
      <c r="N4" s="317" t="s">
        <v>651</v>
      </c>
      <c r="O4" s="317" t="s">
        <v>652</v>
      </c>
      <c r="P4" s="317" t="s">
        <v>653</v>
      </c>
      <c r="Q4" s="317" t="s">
        <v>654</v>
      </c>
      <c r="R4" s="317" t="s">
        <v>655</v>
      </c>
      <c r="S4" s="317" t="s">
        <v>656</v>
      </c>
      <c r="T4" s="317" t="s">
        <v>657</v>
      </c>
      <c r="U4" s="317" t="s">
        <v>658</v>
      </c>
      <c r="V4" s="317" t="s">
        <v>659</v>
      </c>
      <c r="W4" s="317" t="s">
        <v>660</v>
      </c>
      <c r="X4" s="317" t="s">
        <v>661</v>
      </c>
      <c r="Y4" s="317" t="s">
        <v>11</v>
      </c>
      <c r="Z4" s="317" t="s">
        <v>12</v>
      </c>
      <c r="AA4" s="317" t="s">
        <v>13</v>
      </c>
      <c r="AB4" s="317" t="s">
        <v>14</v>
      </c>
      <c r="AC4" s="317" t="s">
        <v>15</v>
      </c>
      <c r="AD4" s="317" t="s">
        <v>16</v>
      </c>
      <c r="AE4" s="317" t="s">
        <v>17</v>
      </c>
      <c r="AF4" s="317" t="s">
        <v>18</v>
      </c>
      <c r="AG4" s="317" t="s">
        <v>19</v>
      </c>
      <c r="AH4" s="317" t="s">
        <v>20</v>
      </c>
      <c r="AI4" s="317" t="s">
        <v>21</v>
      </c>
      <c r="AJ4" s="317" t="s">
        <v>22</v>
      </c>
      <c r="AK4" s="317" t="s">
        <v>23</v>
      </c>
      <c r="AL4" s="317" t="s">
        <v>24</v>
      </c>
      <c r="AM4" s="317" t="s">
        <v>25</v>
      </c>
      <c r="AN4" s="317" t="s">
        <v>26</v>
      </c>
      <c r="AO4" s="317" t="s">
        <v>27</v>
      </c>
      <c r="AP4" s="317" t="s">
        <v>28</v>
      </c>
      <c r="AQ4" s="317" t="s">
        <v>31</v>
      </c>
      <c r="AR4" s="317" t="s">
        <v>32</v>
      </c>
      <c r="AS4" s="317" t="s">
        <v>33</v>
      </c>
      <c r="AT4" s="317" t="s">
        <v>34</v>
      </c>
      <c r="AU4" s="317" t="s">
        <v>35</v>
      </c>
      <c r="AV4" s="317" t="s">
        <v>36</v>
      </c>
      <c r="AW4" s="317" t="s">
        <v>37</v>
      </c>
      <c r="AX4" s="317" t="s">
        <v>38</v>
      </c>
      <c r="AY4" s="317" t="s">
        <v>39</v>
      </c>
      <c r="AZ4" s="317" t="s">
        <v>40</v>
      </c>
      <c r="BA4" s="317" t="s">
        <v>41</v>
      </c>
      <c r="BB4" s="317" t="s">
        <v>42</v>
      </c>
      <c r="BC4" s="317" t="s">
        <v>43</v>
      </c>
      <c r="BD4" s="317" t="s">
        <v>44</v>
      </c>
      <c r="BE4" s="317" t="s">
        <v>45</v>
      </c>
      <c r="BF4" s="317" t="s">
        <v>46</v>
      </c>
      <c r="BG4" s="317" t="s">
        <v>47</v>
      </c>
      <c r="BH4" s="317" t="s">
        <v>972</v>
      </c>
      <c r="BI4" s="317" t="s">
        <v>1398</v>
      </c>
      <c r="BJ4" s="317" t="s">
        <v>1568</v>
      </c>
      <c r="BK4" s="316" t="s">
        <v>1591</v>
      </c>
    </row>
    <row r="5" spans="1:63" ht="15">
      <c r="A5" s="317" t="s">
        <v>162</v>
      </c>
      <c r="B5" s="317" t="s">
        <v>393</v>
      </c>
      <c r="C5" s="317" t="s">
        <v>1580</v>
      </c>
      <c r="D5" s="317" t="s">
        <v>1581</v>
      </c>
      <c r="E5" s="317">
        <v>3.1480368357559998</v>
      </c>
      <c r="F5" s="317">
        <v>2.2381439311709301</v>
      </c>
      <c r="G5" s="317">
        <v>1.40962186505264</v>
      </c>
      <c r="H5" s="317">
        <v>0.83245255784236605</v>
      </c>
      <c r="I5" s="317">
        <v>0.59264903915241196</v>
      </c>
      <c r="J5" s="317">
        <v>0.57346824760376502</v>
      </c>
      <c r="K5" s="317">
        <v>0.61699087755106896</v>
      </c>
      <c r="L5" s="317">
        <v>0.58737320120939196</v>
      </c>
      <c r="M5" s="317">
        <v>0.56852979889374899</v>
      </c>
      <c r="N5" s="317">
        <v>0.58064238548616098</v>
      </c>
      <c r="O5" s="317">
        <v>0.57221119038256296</v>
      </c>
      <c r="P5" s="317">
        <v>0.63627295829095698</v>
      </c>
      <c r="Q5" s="317">
        <v>0.67069332567180795</v>
      </c>
      <c r="R5" s="317">
        <v>0.67120493822106597</v>
      </c>
      <c r="S5" s="317">
        <v>0.47196848422410798</v>
      </c>
      <c r="T5" s="317">
        <v>0.21289771626000101</v>
      </c>
      <c r="U5" s="317">
        <v>-0.11712017702625301</v>
      </c>
      <c r="V5" s="317">
        <v>-0.36378107450422997</v>
      </c>
      <c r="W5" s="317">
        <v>-0.43662754372845303</v>
      </c>
      <c r="X5" s="317">
        <v>-0.20485837798210099</v>
      </c>
      <c r="Y5" s="317">
        <v>0.193211026493461</v>
      </c>
      <c r="Z5" s="317">
        <v>0.780690671039871</v>
      </c>
      <c r="AA5" s="317">
        <v>1.27634779469497</v>
      </c>
      <c r="AB5" s="317">
        <v>1.3857408543169201</v>
      </c>
      <c r="AC5" s="317">
        <v>1.01570808513779</v>
      </c>
      <c r="AD5" s="317">
        <v>0.30191820299709199</v>
      </c>
      <c r="AE5" s="317">
        <v>-0.60794330634767402</v>
      </c>
      <c r="AF5" s="317">
        <v>-1.3030704074917401</v>
      </c>
      <c r="AG5" s="317">
        <v>-1.2269094284045901</v>
      </c>
      <c r="AH5" s="317">
        <v>-7.6979145729595702E-2</v>
      </c>
      <c r="AI5" s="317">
        <v>1.81364109347592</v>
      </c>
      <c r="AJ5" s="317">
        <v>3.90201823649442</v>
      </c>
      <c r="AK5" s="317">
        <v>5.4402719602445497</v>
      </c>
      <c r="AL5" s="317">
        <v>6.0684103062403496</v>
      </c>
      <c r="AM5" s="317">
        <v>5.6259975620729898</v>
      </c>
      <c r="AN5" s="317">
        <v>4.6166747127002896</v>
      </c>
      <c r="AO5" s="317">
        <v>3.51788923269496</v>
      </c>
      <c r="AP5" s="317">
        <v>2.66957644161067</v>
      </c>
      <c r="AQ5" s="317">
        <v>2.11438565551552</v>
      </c>
      <c r="AR5" s="317">
        <v>1.96055791309717</v>
      </c>
      <c r="AS5" s="317">
        <v>2.0550267831539002</v>
      </c>
      <c r="AT5" s="317">
        <v>2.2259301301819501</v>
      </c>
      <c r="AU5" s="317">
        <v>2.2290560465564702</v>
      </c>
      <c r="AV5" s="317">
        <v>2.1093543351179802</v>
      </c>
      <c r="AW5" s="317">
        <v>1.75735286660729</v>
      </c>
      <c r="AX5" s="317">
        <v>1.3020388402447101</v>
      </c>
      <c r="AY5" s="317">
        <v>0.79756276268447202</v>
      </c>
      <c r="AZ5" s="317">
        <v>0.384060021106787</v>
      </c>
      <c r="BA5" s="317">
        <v>0.13131070686660001</v>
      </c>
      <c r="BB5" s="317">
        <v>9.8616419735433794E-2</v>
      </c>
      <c r="BC5" s="317">
        <v>0.212680144365572</v>
      </c>
      <c r="BD5" s="317">
        <v>0.376984768239015</v>
      </c>
      <c r="BE5" s="317">
        <v>0.51214498885146098</v>
      </c>
      <c r="BF5" s="317">
        <v>0.59291400539416494</v>
      </c>
      <c r="BG5" s="317">
        <v>0.58749238943034099</v>
      </c>
      <c r="BH5" s="317">
        <v>0.52465815856993303</v>
      </c>
      <c r="BI5" s="317">
        <v>0.45992919197174698</v>
      </c>
      <c r="BJ5" s="317">
        <v>0.420780682346729</v>
      </c>
    </row>
    <row r="6" spans="1:63" ht="15">
      <c r="A6" s="317" t="s">
        <v>164</v>
      </c>
      <c r="B6" s="317" t="s">
        <v>395</v>
      </c>
      <c r="C6" s="317" t="s">
        <v>1580</v>
      </c>
      <c r="D6" s="317" t="s">
        <v>1581</v>
      </c>
      <c r="E6" s="317">
        <v>1.8160765214610699</v>
      </c>
      <c r="F6" s="317">
        <v>1.8765283452908601</v>
      </c>
      <c r="G6" s="317">
        <v>1.9349986359353799</v>
      </c>
      <c r="H6" s="317">
        <v>1.9925211444355</v>
      </c>
      <c r="I6" s="317">
        <v>2.0494231152606499</v>
      </c>
      <c r="J6" s="317">
        <v>2.1053687507614001</v>
      </c>
      <c r="K6" s="317">
        <v>2.1295883699706701</v>
      </c>
      <c r="L6" s="317">
        <v>2.14672719933648</v>
      </c>
      <c r="M6" s="317">
        <v>2.2093310804125599</v>
      </c>
      <c r="N6" s="317">
        <v>2.3309190240078999</v>
      </c>
      <c r="O6" s="317">
        <v>2.4722659446977202</v>
      </c>
      <c r="P6" s="317">
        <v>2.5879963969392201</v>
      </c>
      <c r="Q6" s="317">
        <v>2.6286568713254201</v>
      </c>
      <c r="R6" s="317">
        <v>2.5760166753295302</v>
      </c>
      <c r="S6" s="317">
        <v>2.4126565238221902</v>
      </c>
      <c r="T6" s="317">
        <v>2.1576532787653999</v>
      </c>
      <c r="U6" s="317">
        <v>1.96630203551861</v>
      </c>
      <c r="V6" s="317">
        <v>1.7542554983471601</v>
      </c>
      <c r="W6" s="317">
        <v>1.2940248246592601</v>
      </c>
      <c r="X6" s="317">
        <v>0.51959042062916705</v>
      </c>
      <c r="Y6" s="317">
        <v>-0.439276603453853</v>
      </c>
      <c r="Z6" s="317">
        <v>-1.47834496141634</v>
      </c>
      <c r="AA6" s="317">
        <v>-2.3587648303148798</v>
      </c>
      <c r="AB6" s="317">
        <v>-2.86727333719202</v>
      </c>
      <c r="AC6" s="317">
        <v>-2.8005482523430798</v>
      </c>
      <c r="AD6" s="317">
        <v>-2.2163154060490902</v>
      </c>
      <c r="AE6" s="317">
        <v>-1.5567222658598401</v>
      </c>
      <c r="AF6" s="317">
        <v>-0.85077419556476697</v>
      </c>
      <c r="AG6" s="317">
        <v>0.33091143500438902</v>
      </c>
      <c r="AH6" s="317">
        <v>2.0303978624981598</v>
      </c>
      <c r="AI6" s="317">
        <v>3.9253421359943799</v>
      </c>
      <c r="AJ6" s="317">
        <v>5.9007707466981003</v>
      </c>
      <c r="AK6" s="317">
        <v>7.3254471981067297</v>
      </c>
      <c r="AL6" s="317">
        <v>7.6654334307880196</v>
      </c>
      <c r="AM6" s="317">
        <v>6.8955688749597703</v>
      </c>
      <c r="AN6" s="317">
        <v>5.5725810693134896</v>
      </c>
      <c r="AO6" s="317">
        <v>4.1431628533293496</v>
      </c>
      <c r="AP6" s="317">
        <v>3.0867186716072199</v>
      </c>
      <c r="AQ6" s="317">
        <v>2.5904854491526401</v>
      </c>
      <c r="AR6" s="317">
        <v>2.8207241871450299</v>
      </c>
      <c r="AS6" s="317">
        <v>3.4946587382721699</v>
      </c>
      <c r="AT6" s="317">
        <v>4.2515041121467796</v>
      </c>
      <c r="AU6" s="317">
        <v>4.7205284624998702</v>
      </c>
      <c r="AV6" s="317">
        <v>4.8180411199956703</v>
      </c>
      <c r="AW6" s="317">
        <v>4.4689183961878296</v>
      </c>
      <c r="AX6" s="317">
        <v>3.8704701590704</v>
      </c>
      <c r="AY6" s="317">
        <v>3.2286298431908298</v>
      </c>
      <c r="AZ6" s="317">
        <v>2.7552253841806702</v>
      </c>
      <c r="BA6" s="317">
        <v>2.5125738785155001</v>
      </c>
      <c r="BB6" s="317">
        <v>2.5691143189101</v>
      </c>
      <c r="BC6" s="317">
        <v>2.8126169588804402</v>
      </c>
      <c r="BD6" s="317">
        <v>3.0951186148919998</v>
      </c>
      <c r="BE6" s="317">
        <v>3.2727029212873702</v>
      </c>
      <c r="BF6" s="317">
        <v>3.3152241309788</v>
      </c>
      <c r="BG6" s="317">
        <v>3.1832014552363401</v>
      </c>
      <c r="BH6" s="317">
        <v>2.9432341850380599</v>
      </c>
      <c r="BI6" s="317">
        <v>2.6891634730921998</v>
      </c>
      <c r="BJ6" s="317">
        <v>2.4907895614729099</v>
      </c>
    </row>
    <row r="7" spans="1:63" ht="15">
      <c r="A7" s="317" t="s">
        <v>165</v>
      </c>
      <c r="B7" s="317" t="s">
        <v>396</v>
      </c>
      <c r="C7" s="317" t="s">
        <v>1580</v>
      </c>
      <c r="D7" s="317" t="s">
        <v>1581</v>
      </c>
      <c r="E7" s="317">
        <v>1.90351670811331</v>
      </c>
      <c r="F7" s="317">
        <v>1.92775387939909</v>
      </c>
      <c r="G7" s="317">
        <v>1.9457739801217799</v>
      </c>
      <c r="H7" s="317">
        <v>1.9306928562660199</v>
      </c>
      <c r="I7" s="317">
        <v>1.87029553130058</v>
      </c>
      <c r="J7" s="317">
        <v>1.7887994026123799</v>
      </c>
      <c r="K7" s="317">
        <v>1.7017978497614401</v>
      </c>
      <c r="L7" s="317">
        <v>1.6538992834507</v>
      </c>
      <c r="M7" s="317">
        <v>1.68174300405432</v>
      </c>
      <c r="N7" s="317">
        <v>1.8052621805903699</v>
      </c>
      <c r="O7" s="317">
        <v>1.9934913141556101</v>
      </c>
      <c r="P7" s="317">
        <v>2.20224682042703</v>
      </c>
      <c r="Q7" s="317">
        <v>2.3901261743674702</v>
      </c>
      <c r="R7" s="317">
        <v>2.5483689579458999</v>
      </c>
      <c r="S7" s="317">
        <v>2.6624950322530099</v>
      </c>
      <c r="T7" s="317">
        <v>2.7466728051566802</v>
      </c>
      <c r="U7" s="317">
        <v>2.80466725081788</v>
      </c>
      <c r="V7" s="317">
        <v>2.8693487349628701</v>
      </c>
      <c r="W7" s="317">
        <v>2.9705582166119702</v>
      </c>
      <c r="X7" s="317">
        <v>3.1190585431614601</v>
      </c>
      <c r="Y7" s="317">
        <v>3.2826587628305601</v>
      </c>
      <c r="Z7" s="317">
        <v>3.46243406775511</v>
      </c>
      <c r="AA7" s="317">
        <v>3.5873081559418498</v>
      </c>
      <c r="AB7" s="317">
        <v>3.5815147939923202</v>
      </c>
      <c r="AC7" s="317">
        <v>3.4221856156973298</v>
      </c>
      <c r="AD7" s="317">
        <v>3.17670334208296</v>
      </c>
      <c r="AE7" s="317">
        <v>2.8984272805870499</v>
      </c>
      <c r="AF7" s="317">
        <v>2.6852591799294498</v>
      </c>
      <c r="AG7" s="317">
        <v>2.60173860471834</v>
      </c>
      <c r="AH7" s="317">
        <v>2.6844184937794999</v>
      </c>
      <c r="AI7" s="317">
        <v>2.8687213943936198</v>
      </c>
      <c r="AJ7" s="317">
        <v>3.0902903654255298</v>
      </c>
      <c r="AK7" s="317">
        <v>3.2516178467225001</v>
      </c>
      <c r="AL7" s="317">
        <v>3.3021936828035501</v>
      </c>
      <c r="AM7" s="317">
        <v>3.21236238059904</v>
      </c>
      <c r="AN7" s="317">
        <v>3.0431982794672101</v>
      </c>
      <c r="AO7" s="317">
        <v>2.85526654588379</v>
      </c>
      <c r="AP7" s="317">
        <v>2.7323145420069199</v>
      </c>
      <c r="AQ7" s="317">
        <v>2.7153823438698299</v>
      </c>
      <c r="AR7" s="317">
        <v>2.8325592502861201</v>
      </c>
      <c r="AS7" s="317">
        <v>3.0329434151348398</v>
      </c>
      <c r="AT7" s="317">
        <v>3.2454913893329498</v>
      </c>
      <c r="AU7" s="317">
        <v>3.4115152868231902</v>
      </c>
      <c r="AV7" s="317">
        <v>3.52630276523875</v>
      </c>
      <c r="AW7" s="317">
        <v>3.57396197367573</v>
      </c>
      <c r="AX7" s="317">
        <v>3.5758996975334698</v>
      </c>
      <c r="AY7" s="317">
        <v>3.5661598917720099</v>
      </c>
      <c r="AZ7" s="317">
        <v>3.56453863281601</v>
      </c>
      <c r="BA7" s="317">
        <v>3.5634478420631899</v>
      </c>
      <c r="BB7" s="317">
        <v>3.56682098343689</v>
      </c>
      <c r="BC7" s="317">
        <v>3.5700986379822099</v>
      </c>
      <c r="BD7" s="317">
        <v>3.5703524379834999</v>
      </c>
      <c r="BE7" s="317">
        <v>3.5594960103881901</v>
      </c>
      <c r="BF7" s="317">
        <v>3.5318241910733699</v>
      </c>
      <c r="BG7" s="317">
        <v>3.4854125347094902</v>
      </c>
      <c r="BH7" s="317">
        <v>3.4280206704652301</v>
      </c>
      <c r="BI7" s="317">
        <v>3.3675721310693199</v>
      </c>
      <c r="BJ7" s="317">
        <v>3.3135073346852701</v>
      </c>
    </row>
    <row r="8" spans="1:63" ht="15">
      <c r="A8" s="317" t="s">
        <v>166</v>
      </c>
      <c r="B8" s="317" t="s">
        <v>397</v>
      </c>
      <c r="C8" s="317" t="s">
        <v>1580</v>
      </c>
      <c r="D8" s="317" t="s">
        <v>1581</v>
      </c>
      <c r="E8" s="317">
        <v>3.0154230592673201</v>
      </c>
      <c r="F8" s="317">
        <v>3.1208553705905402</v>
      </c>
      <c r="G8" s="317">
        <v>3.05673050279088</v>
      </c>
      <c r="H8" s="317">
        <v>2.9537487619963199</v>
      </c>
      <c r="I8" s="317">
        <v>2.8806864262432601</v>
      </c>
      <c r="J8" s="317">
        <v>2.7540212380422702</v>
      </c>
      <c r="K8" s="317">
        <v>2.6345638795410098</v>
      </c>
      <c r="L8" s="317">
        <v>2.6301903454949298</v>
      </c>
      <c r="M8" s="317">
        <v>2.8425107104894902</v>
      </c>
      <c r="N8" s="317">
        <v>2.8960833877323</v>
      </c>
      <c r="O8" s="317">
        <v>2.5508511782932302</v>
      </c>
      <c r="P8" s="317">
        <v>2.4229720170787998</v>
      </c>
      <c r="Q8" s="317">
        <v>2.49497310670312</v>
      </c>
      <c r="R8" s="317">
        <v>2.3625522238482501</v>
      </c>
      <c r="S8" s="317">
        <v>2.2972141756690898</v>
      </c>
      <c r="T8" s="317">
        <v>2.3011538096942998</v>
      </c>
      <c r="U8" s="317">
        <v>2.20823525497527</v>
      </c>
      <c r="V8" s="317">
        <v>2.2132521788554702</v>
      </c>
      <c r="W8" s="317">
        <v>2.0757418953252702</v>
      </c>
      <c r="X8" s="317">
        <v>1.98945701957156</v>
      </c>
      <c r="Y8" s="317">
        <v>2.04796386136191</v>
      </c>
      <c r="Z8" s="317">
        <v>2.00297430640894</v>
      </c>
      <c r="AA8" s="317">
        <v>2.11327178253342</v>
      </c>
      <c r="AB8" s="317">
        <v>2.12088533357751</v>
      </c>
      <c r="AC8" s="317">
        <v>2.1039366180201302</v>
      </c>
      <c r="AD8" s="317">
        <v>2.0559946088714298</v>
      </c>
      <c r="AE8" s="317">
        <v>1.9332208108373401</v>
      </c>
      <c r="AF8" s="317">
        <v>1.9970399561275101</v>
      </c>
      <c r="AG8" s="317">
        <v>1.8867105288788799</v>
      </c>
      <c r="AH8" s="317">
        <v>2.6878619887403499</v>
      </c>
      <c r="AI8" s="317">
        <v>1.7990855933318599</v>
      </c>
      <c r="AJ8" s="317">
        <v>-0.60280967948002595</v>
      </c>
      <c r="AK8" s="317">
        <v>-0.60643472620175898</v>
      </c>
      <c r="AL8" s="317">
        <v>-0.61016579273024696</v>
      </c>
      <c r="AM8" s="317">
        <v>-0.61388050692960305</v>
      </c>
      <c r="AN8" s="317">
        <v>-0.61770365843696295</v>
      </c>
      <c r="AO8" s="317">
        <v>-0.62151139901728003</v>
      </c>
      <c r="AP8" s="317">
        <v>-0.62543009690005502</v>
      </c>
      <c r="AQ8" s="317">
        <v>-0.62933439252591294</v>
      </c>
      <c r="AR8" s="317">
        <v>-0.63335227398725003</v>
      </c>
      <c r="AS8" s="317">
        <v>-0.63735683394349196</v>
      </c>
      <c r="AT8" s="317">
        <v>-0.93847042771206002</v>
      </c>
      <c r="AU8" s="317">
        <v>-0.299876697084691</v>
      </c>
      <c r="AV8" s="317">
        <v>-0.37414916929129899</v>
      </c>
      <c r="AW8" s="317">
        <v>-0.41793137792599899</v>
      </c>
      <c r="AX8" s="317">
        <v>-0.51179011642189698</v>
      </c>
      <c r="AY8" s="317">
        <v>-0.63091124485167305</v>
      </c>
      <c r="AZ8" s="317">
        <v>-0.75571875541990996</v>
      </c>
      <c r="BA8" s="317">
        <v>-0.76734295914232098</v>
      </c>
      <c r="BB8" s="317">
        <v>-0.67389404645193596</v>
      </c>
      <c r="BC8" s="317">
        <v>-0.49646196338738002</v>
      </c>
      <c r="BD8" s="317">
        <v>-0.26901733176461501</v>
      </c>
      <c r="BE8" s="317">
        <v>-0.165151040121679</v>
      </c>
      <c r="BF8" s="317">
        <v>-0.18321138460640199</v>
      </c>
      <c r="BG8" s="317">
        <v>-0.20704699976059401</v>
      </c>
      <c r="BH8" s="317">
        <v>-0.29120578684043602</v>
      </c>
      <c r="BI8" s="317">
        <v>-0.15988041212773399</v>
      </c>
      <c r="BJ8" s="317">
        <v>-9.1972293744249506E-2</v>
      </c>
    </row>
    <row r="9" spans="1:63" ht="15">
      <c r="A9" s="317" t="s">
        <v>163</v>
      </c>
      <c r="B9" s="317" t="s">
        <v>394</v>
      </c>
      <c r="C9" s="317" t="s">
        <v>1580</v>
      </c>
      <c r="D9" s="317" t="s">
        <v>1581</v>
      </c>
      <c r="E9" s="317">
        <v>7.0506634221913203</v>
      </c>
      <c r="F9" s="317">
        <v>6.9415320954610999</v>
      </c>
      <c r="G9" s="317">
        <v>6.6926970867090203</v>
      </c>
      <c r="H9" s="317">
        <v>6.5595217029435204</v>
      </c>
      <c r="I9" s="317">
        <v>6.24151069431531</v>
      </c>
      <c r="J9" s="317">
        <v>5.99879977214486</v>
      </c>
      <c r="K9" s="317">
        <v>5.7508775659484899</v>
      </c>
      <c r="L9" s="317">
        <v>5.5007059639071096</v>
      </c>
      <c r="M9" s="317">
        <v>5.3098196991674298</v>
      </c>
      <c r="N9" s="317">
        <v>5.19828692759903</v>
      </c>
      <c r="O9" s="317">
        <v>5.1475427162846801</v>
      </c>
      <c r="P9" s="317">
        <v>5.1501297139703199</v>
      </c>
      <c r="Q9" s="317">
        <v>5.0839339493478199</v>
      </c>
      <c r="R9" s="317">
        <v>4.8627241766178804</v>
      </c>
      <c r="S9" s="317">
        <v>4.4611913359302804</v>
      </c>
      <c r="T9" s="317">
        <v>3.9357508049090701</v>
      </c>
      <c r="U9" s="317">
        <v>3.4317249878264602</v>
      </c>
      <c r="V9" s="317">
        <v>3.0801220301094698</v>
      </c>
      <c r="W9" s="317">
        <v>2.9051179969763199</v>
      </c>
      <c r="X9" s="317">
        <v>3.15393365060411</v>
      </c>
      <c r="Y9" s="317">
        <v>3.5243825409214402</v>
      </c>
      <c r="Z9" s="317">
        <v>3.8962613130624599</v>
      </c>
      <c r="AA9" s="317">
        <v>4.2139526194092101</v>
      </c>
      <c r="AB9" s="317">
        <v>4.3842432237130602</v>
      </c>
      <c r="AC9" s="317">
        <v>4.4016534178134297</v>
      </c>
      <c r="AD9" s="317">
        <v>4.3394433440296201</v>
      </c>
      <c r="AE9" s="317">
        <v>4.2083978152890102</v>
      </c>
      <c r="AF9" s="317">
        <v>4.08176950076047</v>
      </c>
      <c r="AG9" s="317">
        <v>4.0030018622974302</v>
      </c>
      <c r="AH9" s="317">
        <v>3.9156651751931602</v>
      </c>
      <c r="AI9" s="317">
        <v>3.8543623088743102</v>
      </c>
      <c r="AJ9" s="317">
        <v>3.8896790396498702</v>
      </c>
      <c r="AK9" s="317">
        <v>3.8374718709743698</v>
      </c>
      <c r="AL9" s="317">
        <v>3.4761006537755499</v>
      </c>
      <c r="AM9" s="317">
        <v>2.7596212891242402</v>
      </c>
      <c r="AN9" s="317">
        <v>1.85420282931456</v>
      </c>
      <c r="AO9" s="317">
        <v>0.79557396456340801</v>
      </c>
      <c r="AP9" s="317">
        <v>-5.1287232934721698E-2</v>
      </c>
      <c r="AQ9" s="317">
        <v>-0.28800742261335199</v>
      </c>
      <c r="AR9" s="317">
        <v>0.35483104958230199</v>
      </c>
      <c r="AS9" s="317">
        <v>1.57216555086599</v>
      </c>
      <c r="AT9" s="317">
        <v>2.9399922064333399</v>
      </c>
      <c r="AU9" s="317">
        <v>3.9425733526114501</v>
      </c>
      <c r="AV9" s="317">
        <v>4.3754491925523897</v>
      </c>
      <c r="AW9" s="317">
        <v>4.0989234777670198</v>
      </c>
      <c r="AX9" s="317">
        <v>3.3824165543106601</v>
      </c>
      <c r="AY9" s="317">
        <v>2.6575147978097902</v>
      </c>
      <c r="AZ9" s="317">
        <v>2.06759812375179</v>
      </c>
      <c r="BA9" s="317">
        <v>1.4146647682268501</v>
      </c>
      <c r="BB9" s="317">
        <v>0.71410627660659598</v>
      </c>
      <c r="BC9" s="317">
        <v>-1.5392721641183899E-2</v>
      </c>
      <c r="BD9" s="317">
        <v>-0.82996909250728901</v>
      </c>
      <c r="BE9" s="317">
        <v>-1.58865311753287</v>
      </c>
      <c r="BF9" s="317">
        <v>-2.0133140110927901</v>
      </c>
      <c r="BG9" s="317">
        <v>-1.95617789444492</v>
      </c>
      <c r="BH9" s="317">
        <v>-1.5378362938510599</v>
      </c>
      <c r="BI9" s="317">
        <v>-0.94401679840480301</v>
      </c>
      <c r="BJ9" s="317">
        <v>-0.40973567170963399</v>
      </c>
    </row>
    <row r="10" spans="1:63" ht="15">
      <c r="A10" s="317" t="s">
        <v>167</v>
      </c>
      <c r="B10" s="317" t="s">
        <v>398</v>
      </c>
      <c r="C10" s="317" t="s">
        <v>1580</v>
      </c>
      <c r="D10" s="317" t="s">
        <v>1581</v>
      </c>
      <c r="E10" s="317"/>
      <c r="F10" s="317">
        <v>2.7608814667366488</v>
      </c>
      <c r="G10" s="317">
        <v>2.7753284864035805</v>
      </c>
      <c r="H10" s="317">
        <v>2.7935277605171791</v>
      </c>
      <c r="I10" s="317">
        <v>2.8172449820177121</v>
      </c>
      <c r="J10" s="317">
        <v>2.8429763523022444</v>
      </c>
      <c r="K10" s="317">
        <v>2.8778953099575659</v>
      </c>
      <c r="L10" s="317">
        <v>2.9079206774973727</v>
      </c>
      <c r="M10" s="317">
        <v>2.9119494160733836</v>
      </c>
      <c r="N10" s="317">
        <v>2.8841392126299326</v>
      </c>
      <c r="O10" s="317">
        <v>2.8414806405650666</v>
      </c>
      <c r="P10" s="317">
        <v>2.7852044831902845</v>
      </c>
      <c r="Q10" s="317">
        <v>2.7517900196331055</v>
      </c>
      <c r="R10" s="317">
        <v>2.7802725896988392</v>
      </c>
      <c r="S10" s="317">
        <v>2.8851772108584157</v>
      </c>
      <c r="T10" s="317">
        <v>3.0333835049683273</v>
      </c>
      <c r="U10" s="317">
        <v>3.1872869094559348</v>
      </c>
      <c r="V10" s="317">
        <v>3.3032391446866711</v>
      </c>
      <c r="W10" s="317">
        <v>3.3641292609687383</v>
      </c>
      <c r="X10" s="317">
        <v>3.3565143726026321</v>
      </c>
      <c r="Y10" s="317">
        <v>3.3025249910706407</v>
      </c>
      <c r="Z10" s="317">
        <v>3.236451509386626</v>
      </c>
      <c r="AA10" s="317">
        <v>3.1792294680066391</v>
      </c>
      <c r="AB10" s="317">
        <v>3.1252424357166859</v>
      </c>
      <c r="AC10" s="317">
        <v>3.0795327228726705</v>
      </c>
      <c r="AD10" s="317">
        <v>3.0379628127504645</v>
      </c>
      <c r="AE10" s="317">
        <v>2.9918043529403064</v>
      </c>
      <c r="AF10" s="317">
        <v>2.9377022134499953</v>
      </c>
      <c r="AG10" s="317">
        <v>2.8799397825387558</v>
      </c>
      <c r="AH10" s="317">
        <v>2.8184863071610096</v>
      </c>
      <c r="AI10" s="317">
        <v>3.6662849993469564</v>
      </c>
      <c r="AJ10" s="317">
        <v>2.711820546546079</v>
      </c>
      <c r="AK10" s="317">
        <v>1.8226891677640253</v>
      </c>
      <c r="AL10" s="317">
        <v>2.6586908618402134</v>
      </c>
      <c r="AM10" s="317">
        <v>2.5487747654712649</v>
      </c>
      <c r="AN10" s="317">
        <v>3.0689726427362416</v>
      </c>
      <c r="AO10" s="317">
        <v>2.2796527859693612</v>
      </c>
      <c r="AP10" s="317">
        <v>2.1973381874528286</v>
      </c>
      <c r="AQ10" s="317">
        <v>2.1232558970488924</v>
      </c>
      <c r="AR10" s="317">
        <v>2.1039616244112693</v>
      </c>
      <c r="AS10" s="317">
        <v>2.1114859769273693</v>
      </c>
      <c r="AT10" s="317">
        <v>2.1203883497061184</v>
      </c>
      <c r="AU10" s="317">
        <v>2.1308298750861923</v>
      </c>
      <c r="AV10" s="317">
        <v>2.1646516026474956</v>
      </c>
      <c r="AW10" s="317">
        <v>2.2244517663673236</v>
      </c>
      <c r="AX10" s="317">
        <v>2.297403411076715</v>
      </c>
      <c r="AY10" s="317">
        <v>2.3741300673908938</v>
      </c>
      <c r="AZ10" s="317">
        <v>2.433966567418608</v>
      </c>
      <c r="BA10" s="317">
        <v>2.4639205321686575</v>
      </c>
      <c r="BB10" s="317">
        <v>2.4482010373542096</v>
      </c>
      <c r="BC10" s="317">
        <v>2.402393181504948</v>
      </c>
      <c r="BD10" s="317">
        <v>2.3525274717679707</v>
      </c>
      <c r="BE10" s="317">
        <v>2.3050726267727271</v>
      </c>
      <c r="BF10" s="317">
        <v>2.2488442910042039</v>
      </c>
      <c r="BG10" s="317">
        <v>2.1851968605694196</v>
      </c>
      <c r="BH10" s="317">
        <v>2.118210404212121</v>
      </c>
      <c r="BI10" s="317">
        <v>2.0456009385371345</v>
      </c>
      <c r="BJ10" s="317">
        <v>1.9778921871571384</v>
      </c>
    </row>
    <row r="11" spans="1:63" ht="15">
      <c r="A11" s="317" t="s">
        <v>168</v>
      </c>
      <c r="B11" s="317" t="s">
        <v>399</v>
      </c>
      <c r="C11" s="317" t="s">
        <v>1580</v>
      </c>
      <c r="D11" s="317" t="s">
        <v>1581</v>
      </c>
      <c r="E11" s="317">
        <v>5.8595839380414398</v>
      </c>
      <c r="F11" s="317">
        <v>8.7236251128522397</v>
      </c>
      <c r="G11" s="317">
        <v>10.6811805761239</v>
      </c>
      <c r="H11" s="317">
        <v>11.0127214973518</v>
      </c>
      <c r="I11" s="317">
        <v>9.8248173239609091</v>
      </c>
      <c r="J11" s="317">
        <v>8.1966030026730099</v>
      </c>
      <c r="K11" s="317">
        <v>6.5129835482828797</v>
      </c>
      <c r="L11" s="317">
        <v>5.9286203345336999</v>
      </c>
      <c r="M11" s="317">
        <v>7.3083941766368499</v>
      </c>
      <c r="N11" s="317">
        <v>10.669155078854899</v>
      </c>
      <c r="O11" s="317">
        <v>14.4469415762408</v>
      </c>
      <c r="P11" s="317">
        <v>16.8816705716327</v>
      </c>
      <c r="Q11" s="317">
        <v>17.6898136536404</v>
      </c>
      <c r="R11" s="317">
        <v>17.695296240539601</v>
      </c>
      <c r="S11" s="317">
        <v>17.12561475</v>
      </c>
      <c r="T11" s="317">
        <v>16.2118734020499</v>
      </c>
      <c r="U11" s="317">
        <v>15.4508838360297</v>
      </c>
      <c r="V11" s="317">
        <v>14.5301191153016</v>
      </c>
      <c r="W11" s="317">
        <v>13.0334608439466</v>
      </c>
      <c r="X11" s="317">
        <v>11.0713059421045</v>
      </c>
      <c r="Y11" s="317">
        <v>9.0658625783261204</v>
      </c>
      <c r="Z11" s="317">
        <v>7.2621536528381796</v>
      </c>
      <c r="AA11" s="317">
        <v>5.9438947021825204</v>
      </c>
      <c r="AB11" s="317">
        <v>5.2017678776557803</v>
      </c>
      <c r="AC11" s="317">
        <v>5.0889481201095004</v>
      </c>
      <c r="AD11" s="317">
        <v>5.3582254375751797</v>
      </c>
      <c r="AE11" s="317">
        <v>5.6709811747228702</v>
      </c>
      <c r="AF11" s="317">
        <v>5.8375864618837898</v>
      </c>
      <c r="AG11" s="317">
        <v>5.9167896444504997</v>
      </c>
      <c r="AH11" s="317">
        <v>5.8749114153923996</v>
      </c>
      <c r="AI11" s="317">
        <v>5.7607049352191204</v>
      </c>
      <c r="AJ11" s="317">
        <v>5.73767088955187</v>
      </c>
      <c r="AK11" s="317">
        <v>5.75078969377088</v>
      </c>
      <c r="AL11" s="317">
        <v>5.6262979892296903</v>
      </c>
      <c r="AM11" s="317">
        <v>5.3486542538636597</v>
      </c>
      <c r="AN11" s="317">
        <v>5.0302115880323299</v>
      </c>
      <c r="AO11" s="317">
        <v>4.8696431446472399</v>
      </c>
      <c r="AP11" s="317">
        <v>4.89527693793426</v>
      </c>
      <c r="AQ11" s="317">
        <v>4.9895193044088604</v>
      </c>
      <c r="AR11" s="317">
        <v>5.1507812917142397</v>
      </c>
      <c r="AS11" s="317">
        <v>5.4306241251455196</v>
      </c>
      <c r="AT11" s="317">
        <v>5.2815277971204502</v>
      </c>
      <c r="AU11" s="317">
        <v>5.3047120486452499</v>
      </c>
      <c r="AV11" s="317">
        <v>6.4774933208830499</v>
      </c>
      <c r="AW11" s="317">
        <v>8.8436918503378905</v>
      </c>
      <c r="AX11" s="317">
        <v>11.356438627549499</v>
      </c>
      <c r="AY11" s="317">
        <v>13.5105849057658</v>
      </c>
      <c r="AZ11" s="317">
        <v>14.2367920300142</v>
      </c>
      <c r="BA11" s="317">
        <v>13.1614662478891</v>
      </c>
      <c r="BB11" s="317">
        <v>10.615443876989501</v>
      </c>
      <c r="BC11" s="317">
        <v>7.5870983228920101</v>
      </c>
      <c r="BD11" s="317">
        <v>4.7437002981809</v>
      </c>
      <c r="BE11" s="317">
        <v>2.59479571367044</v>
      </c>
      <c r="BF11" s="317">
        <v>1.18180498875127</v>
      </c>
      <c r="BG11" s="317">
        <v>0.71476252085888403</v>
      </c>
      <c r="BH11" s="317">
        <v>0.915608331412884</v>
      </c>
      <c r="BI11" s="317">
        <v>1.25175905246942</v>
      </c>
      <c r="BJ11" s="317">
        <v>1.3983591434781499</v>
      </c>
    </row>
    <row r="12" spans="1:63" ht="15">
      <c r="A12" s="317" t="s">
        <v>128</v>
      </c>
      <c r="B12" s="317" t="s">
        <v>400</v>
      </c>
      <c r="C12" s="317" t="s">
        <v>1580</v>
      </c>
      <c r="D12" s="317" t="s">
        <v>1581</v>
      </c>
      <c r="E12" s="317">
        <v>1.63087449288958</v>
      </c>
      <c r="F12" s="317">
        <v>1.60688908688843</v>
      </c>
      <c r="G12" s="317">
        <v>1.5843086478937201</v>
      </c>
      <c r="H12" s="317">
        <v>1.5575319402118699</v>
      </c>
      <c r="I12" s="317">
        <v>1.5242206252396999</v>
      </c>
      <c r="J12" s="317">
        <v>1.48954366582454</v>
      </c>
      <c r="K12" s="317">
        <v>1.44953531449177</v>
      </c>
      <c r="L12" s="317">
        <v>1.42052562375494</v>
      </c>
      <c r="M12" s="317">
        <v>1.42479224253986</v>
      </c>
      <c r="N12" s="317">
        <v>1.4710276608072199</v>
      </c>
      <c r="O12" s="317">
        <v>1.5430250146709099</v>
      </c>
      <c r="P12" s="317">
        <v>1.6276118232733101</v>
      </c>
      <c r="Q12" s="317">
        <v>1.69491417053958</v>
      </c>
      <c r="R12" s="317">
        <v>1.72192469006724</v>
      </c>
      <c r="S12" s="317">
        <v>1.6954234356676099</v>
      </c>
      <c r="T12" s="317">
        <v>1.6339829816234399</v>
      </c>
      <c r="U12" s="317">
        <v>1.5612984956793099</v>
      </c>
      <c r="V12" s="317">
        <v>1.5046956398737901</v>
      </c>
      <c r="W12" s="317">
        <v>1.4741892815377899</v>
      </c>
      <c r="X12" s="317">
        <v>1.4802896285045699</v>
      </c>
      <c r="Y12" s="317">
        <v>1.5105173842706601</v>
      </c>
      <c r="Z12" s="317">
        <v>1.5445383002870201</v>
      </c>
      <c r="AA12" s="317">
        <v>1.5663988900746699</v>
      </c>
      <c r="AB12" s="317">
        <v>1.5766316349652301</v>
      </c>
      <c r="AC12" s="317">
        <v>1.57025865439595</v>
      </c>
      <c r="AD12" s="317">
        <v>1.5516193505461999</v>
      </c>
      <c r="AE12" s="317">
        <v>1.5297976342206501</v>
      </c>
      <c r="AF12" s="317">
        <v>1.5091986419774299</v>
      </c>
      <c r="AG12" s="317">
        <v>1.4861782184444901</v>
      </c>
      <c r="AH12" s="317">
        <v>1.46131459766164</v>
      </c>
      <c r="AI12" s="317">
        <v>1.4345663163728699</v>
      </c>
      <c r="AJ12" s="317">
        <v>1.40825522236911</v>
      </c>
      <c r="AK12" s="317">
        <v>1.37994537864111</v>
      </c>
      <c r="AL12" s="317">
        <v>1.34513595251162</v>
      </c>
      <c r="AM12" s="317">
        <v>1.3024919943226201</v>
      </c>
      <c r="AN12" s="317">
        <v>1.2557479458104699</v>
      </c>
      <c r="AO12" s="317">
        <v>1.2067775253470301</v>
      </c>
      <c r="AP12" s="317">
        <v>1.1628643941305801</v>
      </c>
      <c r="AQ12" s="317">
        <v>1.1311056107372901</v>
      </c>
      <c r="AR12" s="317">
        <v>1.1153357688266601</v>
      </c>
      <c r="AS12" s="317">
        <v>1.11087530478963</v>
      </c>
      <c r="AT12" s="317">
        <v>1.1111419091782899</v>
      </c>
      <c r="AU12" s="317">
        <v>1.10897136014271</v>
      </c>
      <c r="AV12" s="317">
        <v>1.1024150900407499</v>
      </c>
      <c r="AW12" s="317">
        <v>1.0886075255100101</v>
      </c>
      <c r="AX12" s="317">
        <v>1.07043427835843</v>
      </c>
      <c r="AY12" s="317">
        <v>1.05052809627787</v>
      </c>
      <c r="AZ12" s="317">
        <v>1.0344329194916799</v>
      </c>
      <c r="BA12" s="317">
        <v>1.02589971759083</v>
      </c>
      <c r="BB12" s="317">
        <v>1.0273772904176901</v>
      </c>
      <c r="BC12" s="317">
        <v>1.0350371425283</v>
      </c>
      <c r="BD12" s="317">
        <v>1.04485986238761</v>
      </c>
      <c r="BE12" s="317">
        <v>1.0503762216046899</v>
      </c>
      <c r="BF12" s="317">
        <v>1.0472767468020201</v>
      </c>
      <c r="BG12" s="317">
        <v>1.03270928221435</v>
      </c>
      <c r="BH12" s="317">
        <v>1.00985496040526</v>
      </c>
      <c r="BI12" s="317">
        <v>0.98474190564783903</v>
      </c>
      <c r="BJ12" s="317">
        <v>0.96146530564865995</v>
      </c>
    </row>
    <row r="13" spans="1:63" ht="15">
      <c r="A13" s="317" t="s">
        <v>169</v>
      </c>
      <c r="B13" s="317" t="s">
        <v>401</v>
      </c>
      <c r="C13" s="317" t="s">
        <v>1580</v>
      </c>
      <c r="D13" s="317" t="s">
        <v>1581</v>
      </c>
      <c r="E13" s="317">
        <v>3.59638620811028</v>
      </c>
      <c r="F13" s="317">
        <v>3.5317018670123601</v>
      </c>
      <c r="G13" s="317">
        <v>3.4442638777539698</v>
      </c>
      <c r="H13" s="317">
        <v>3.3302474813527798</v>
      </c>
      <c r="I13" s="317">
        <v>3.1937271799742901</v>
      </c>
      <c r="J13" s="317">
        <v>3.0449193439217099</v>
      </c>
      <c r="K13" s="317">
        <v>2.8845323140140802</v>
      </c>
      <c r="L13" s="317">
        <v>2.7343363747466101</v>
      </c>
      <c r="M13" s="317">
        <v>2.6167124271673998</v>
      </c>
      <c r="N13" s="317">
        <v>2.5406043427743898</v>
      </c>
      <c r="O13" s="317">
        <v>2.4917136965391098</v>
      </c>
      <c r="P13" s="317">
        <v>2.45049639788227</v>
      </c>
      <c r="Q13" s="317">
        <v>2.3970495881565999</v>
      </c>
      <c r="R13" s="317">
        <v>2.3232043140452601</v>
      </c>
      <c r="S13" s="317">
        <v>2.22248057247202</v>
      </c>
      <c r="T13" s="317">
        <v>2.1051328676668501</v>
      </c>
      <c r="U13" s="317">
        <v>1.9860374399784599</v>
      </c>
      <c r="V13" s="317">
        <v>1.87871122215915</v>
      </c>
      <c r="W13" s="317">
        <v>1.7850987075373299</v>
      </c>
      <c r="X13" s="317">
        <v>1.7099188864432799</v>
      </c>
      <c r="Y13" s="317">
        <v>1.64736807507656</v>
      </c>
      <c r="Z13" s="317">
        <v>1.5474769348394799</v>
      </c>
      <c r="AA13" s="317">
        <v>1.43791805973291</v>
      </c>
      <c r="AB13" s="317">
        <v>1.39635493729884</v>
      </c>
      <c r="AC13" s="317">
        <v>1.4408476863855</v>
      </c>
      <c r="AD13" s="317">
        <v>1.52052380272152</v>
      </c>
      <c r="AE13" s="317">
        <v>1.67421868857178</v>
      </c>
      <c r="AF13" s="317">
        <v>1.7441784446106601</v>
      </c>
      <c r="AG13" s="317">
        <v>1.51539722629547</v>
      </c>
      <c r="AH13" s="317">
        <v>0.90378282376746699</v>
      </c>
      <c r="AI13" s="317">
        <v>4.7945944129126603E-2</v>
      </c>
      <c r="AJ13" s="317">
        <v>-0.93461012625322704</v>
      </c>
      <c r="AK13" s="317">
        <v>-1.7974131503930699</v>
      </c>
      <c r="AL13" s="317">
        <v>-2.3425425419705799</v>
      </c>
      <c r="AM13" s="317">
        <v>-2.39039190291474</v>
      </c>
      <c r="AN13" s="317">
        <v>-2.04031011193584</v>
      </c>
      <c r="AO13" s="317">
        <v>-1.5387215022285301</v>
      </c>
      <c r="AP13" s="317">
        <v>-1.11498764889796</v>
      </c>
      <c r="AQ13" s="317">
        <v>-0.781897580997305</v>
      </c>
      <c r="AR13" s="317">
        <v>-0.63465681915800198</v>
      </c>
      <c r="AS13" s="317">
        <v>-0.63095666816390095</v>
      </c>
      <c r="AT13" s="317">
        <v>-0.61870289774999798</v>
      </c>
      <c r="AU13" s="317">
        <v>-0.55083898939751996</v>
      </c>
      <c r="AV13" s="317">
        <v>-0.53178544685808304</v>
      </c>
      <c r="AW13" s="317">
        <v>-0.571380943582523</v>
      </c>
      <c r="AX13" s="317">
        <v>-0.64705733450571001</v>
      </c>
      <c r="AY13" s="317">
        <v>-0.76633113832703303</v>
      </c>
      <c r="AZ13" s="317">
        <v>-0.86375002428093395</v>
      </c>
      <c r="BA13" s="317">
        <v>-0.85036727120876099</v>
      </c>
      <c r="BB13" s="317">
        <v>-0.67747935255658898</v>
      </c>
      <c r="BC13" s="317">
        <v>-0.39102392130448799</v>
      </c>
      <c r="BD13" s="317">
        <v>-6.0143665208691903E-2</v>
      </c>
      <c r="BE13" s="317">
        <v>0.22026918835470799</v>
      </c>
      <c r="BF13" s="317">
        <v>0.40125197742615298</v>
      </c>
      <c r="BG13" s="317">
        <v>0.43833152727802799</v>
      </c>
      <c r="BH13" s="317">
        <v>0.36852821208883901</v>
      </c>
      <c r="BI13" s="317">
        <v>0.26930228817551599</v>
      </c>
      <c r="BJ13" s="317">
        <v>0.192442213171759</v>
      </c>
    </row>
    <row r="14" spans="1:63" ht="15">
      <c r="A14" s="317" t="s">
        <v>170</v>
      </c>
      <c r="B14" s="317" t="s">
        <v>402</v>
      </c>
      <c r="C14" s="317" t="s">
        <v>1580</v>
      </c>
      <c r="D14" s="317" t="s">
        <v>1581</v>
      </c>
      <c r="E14" s="317">
        <v>1.4039025960513201</v>
      </c>
      <c r="F14" s="317">
        <v>2.33596636188547</v>
      </c>
      <c r="G14" s="317">
        <v>3.0336677279761499</v>
      </c>
      <c r="H14" s="317">
        <v>3.5585977760494001</v>
      </c>
      <c r="I14" s="317">
        <v>3.6612433824348898</v>
      </c>
      <c r="J14" s="317">
        <v>3.55743081514788</v>
      </c>
      <c r="K14" s="317">
        <v>3.34890516432537</v>
      </c>
      <c r="L14" s="317">
        <v>3.2164918578183102</v>
      </c>
      <c r="M14" s="317">
        <v>3.01585571020017</v>
      </c>
      <c r="N14" s="317">
        <v>2.7773742767686098</v>
      </c>
      <c r="O14" s="317">
        <v>2.5156225831626502</v>
      </c>
      <c r="P14" s="317">
        <v>2.2606382201728001</v>
      </c>
      <c r="Q14" s="317">
        <v>2.0423344961202199</v>
      </c>
      <c r="R14" s="317">
        <v>1.8155126000602999</v>
      </c>
      <c r="S14" s="317">
        <v>1.62049288107571</v>
      </c>
      <c r="T14" s="317">
        <v>1.4944741290644601</v>
      </c>
      <c r="U14" s="317">
        <v>1.2912399542523201</v>
      </c>
      <c r="V14" s="317">
        <v>1.2063742436591001</v>
      </c>
      <c r="W14" s="317">
        <v>1.3367841601919599</v>
      </c>
      <c r="X14" s="317">
        <v>1.8192457135951601</v>
      </c>
      <c r="Y14" s="317">
        <v>2.4451553438448701</v>
      </c>
      <c r="Z14" s="317">
        <v>3.1420325399409799</v>
      </c>
      <c r="AA14" s="317">
        <v>3.6497726858865001</v>
      </c>
      <c r="AB14" s="317">
        <v>4.0119346892154804</v>
      </c>
      <c r="AC14" s="317">
        <v>4.1388205873764301</v>
      </c>
      <c r="AD14" s="317">
        <v>4.0380377174501598</v>
      </c>
      <c r="AE14" s="317">
        <v>3.98664146313856</v>
      </c>
      <c r="AF14" s="317">
        <v>3.8738379553729101</v>
      </c>
      <c r="AG14" s="317">
        <v>3.6930332878832601</v>
      </c>
      <c r="AH14" s="317">
        <v>3.44969503285443</v>
      </c>
      <c r="AI14" s="317">
        <v>3.1201589714961999</v>
      </c>
      <c r="AJ14" s="317">
        <v>2.8027365670250699</v>
      </c>
      <c r="AK14" s="317">
        <v>2.48665433890389</v>
      </c>
      <c r="AL14" s="317">
        <v>2.24706153899856</v>
      </c>
      <c r="AM14" s="317">
        <v>2.11277525173697</v>
      </c>
      <c r="AN14" s="317">
        <v>2.0350178249220199</v>
      </c>
      <c r="AO14" s="317">
        <v>1.98701257264961</v>
      </c>
      <c r="AP14" s="317">
        <v>1.85915155539771</v>
      </c>
      <c r="AQ14" s="317">
        <v>1.7322386912668799</v>
      </c>
      <c r="AR14" s="317">
        <v>1.5425748093932701</v>
      </c>
      <c r="AS14" s="317">
        <v>1.31420813363362</v>
      </c>
      <c r="AT14" s="317">
        <v>1.1305610669384101</v>
      </c>
      <c r="AU14" s="317">
        <v>0.95119872741599498</v>
      </c>
      <c r="AV14" s="317">
        <v>0.65508346409128304</v>
      </c>
      <c r="AW14" s="317">
        <v>0.24835079202860599</v>
      </c>
      <c r="AX14" s="317">
        <v>-0.246659245532166</v>
      </c>
      <c r="AY14" s="317">
        <v>-0.79478714689080499</v>
      </c>
      <c r="AZ14" s="317">
        <v>-1.28183783913039</v>
      </c>
      <c r="BA14" s="317">
        <v>-1.51917515397331</v>
      </c>
      <c r="BB14" s="317">
        <v>-1.4180376590663</v>
      </c>
      <c r="BC14" s="317">
        <v>-1.05486210207446</v>
      </c>
      <c r="BD14" s="317">
        <v>-0.57139407604824599</v>
      </c>
      <c r="BE14" s="317">
        <v>-0.16282228834613599</v>
      </c>
      <c r="BF14" s="317">
        <v>0.139319888281354</v>
      </c>
      <c r="BG14" s="317">
        <v>0.234775806748866</v>
      </c>
      <c r="BH14" s="317">
        <v>0.18022244321511599</v>
      </c>
      <c r="BI14" s="317">
        <v>0.11157501877333501</v>
      </c>
      <c r="BJ14" s="317">
        <v>7.5512409197666899E-2</v>
      </c>
    </row>
    <row r="15" spans="1:63" ht="15">
      <c r="A15" s="317" t="s">
        <v>171</v>
      </c>
      <c r="B15" s="317" t="s">
        <v>403</v>
      </c>
      <c r="C15" s="317" t="s">
        <v>1580</v>
      </c>
      <c r="D15" s="317" t="s">
        <v>1581</v>
      </c>
      <c r="E15" s="317">
        <v>1.1212081729505701</v>
      </c>
      <c r="F15" s="317">
        <v>1.4441914757380501</v>
      </c>
      <c r="G15" s="317">
        <v>1.7654579011811999</v>
      </c>
      <c r="H15" s="317">
        <v>1.9924774255592701</v>
      </c>
      <c r="I15" s="317">
        <v>2.0880420459539701</v>
      </c>
      <c r="J15" s="317">
        <v>2.0897647566017499</v>
      </c>
      <c r="K15" s="317">
        <v>2.0808305317981999</v>
      </c>
      <c r="L15" s="317">
        <v>2.0747202054367002</v>
      </c>
      <c r="M15" s="317">
        <v>2.02326942416444</v>
      </c>
      <c r="N15" s="317">
        <v>1.92247333168137</v>
      </c>
      <c r="O15" s="317">
        <v>1.78640622094777</v>
      </c>
      <c r="P15" s="317">
        <v>1.6114359014572099</v>
      </c>
      <c r="Q15" s="317">
        <v>1.4385385369450701</v>
      </c>
      <c r="R15" s="317">
        <v>1.2783673323487199</v>
      </c>
      <c r="S15" s="317">
        <v>1.15224342128216</v>
      </c>
      <c r="T15" s="317">
        <v>1.0260675196812099</v>
      </c>
      <c r="U15" s="317">
        <v>0.93958743691558</v>
      </c>
      <c r="V15" s="317">
        <v>0.81290059102507495</v>
      </c>
      <c r="W15" s="317">
        <v>0.61423321864619096</v>
      </c>
      <c r="X15" s="317">
        <v>0.27783091986901198</v>
      </c>
      <c r="Y15" s="317">
        <v>-0.11703069989194401</v>
      </c>
      <c r="Z15" s="317">
        <v>-0.51328367803540498</v>
      </c>
      <c r="AA15" s="317">
        <v>-0.84940791358717505</v>
      </c>
      <c r="AB15" s="317">
        <v>-1.1229444727875699</v>
      </c>
      <c r="AC15" s="317">
        <v>-1.28405012251564</v>
      </c>
      <c r="AD15" s="317">
        <v>-1.34230203321407</v>
      </c>
      <c r="AE15" s="317">
        <v>-1.4041546518103001</v>
      </c>
      <c r="AF15" s="317">
        <v>-1.41088587394711</v>
      </c>
      <c r="AG15" s="317">
        <v>-1.1667775042753901</v>
      </c>
      <c r="AH15" s="317">
        <v>-0.644801575798156</v>
      </c>
      <c r="AI15" s="317">
        <v>0.10350803111316401</v>
      </c>
      <c r="AJ15" s="317">
        <v>0.91192620205814201</v>
      </c>
      <c r="AK15" s="317">
        <v>1.6503240453625401</v>
      </c>
      <c r="AL15" s="317">
        <v>2.1841651704462599</v>
      </c>
      <c r="AM15" s="317">
        <v>2.5146570240641899</v>
      </c>
      <c r="AN15" s="317">
        <v>2.6147439065581199</v>
      </c>
      <c r="AO15" s="317">
        <v>2.6923440392477702</v>
      </c>
      <c r="AP15" s="317">
        <v>2.7530476964870698</v>
      </c>
      <c r="AQ15" s="317">
        <v>2.6805336113578102</v>
      </c>
      <c r="AR15" s="317">
        <v>2.4493746857535101</v>
      </c>
      <c r="AS15" s="317">
        <v>2.1195969292244898</v>
      </c>
      <c r="AT15" s="317">
        <v>1.7469505767876701</v>
      </c>
      <c r="AU15" s="317">
        <v>1.4113925971716501</v>
      </c>
      <c r="AV15" s="317">
        <v>1.18347304011419</v>
      </c>
      <c r="AW15" s="317">
        <v>1.0982736426400601</v>
      </c>
      <c r="AX15" s="317">
        <v>1.12220207591606</v>
      </c>
      <c r="AY15" s="317">
        <v>1.16735010185345</v>
      </c>
      <c r="AZ15" s="317">
        <v>1.18890448301412</v>
      </c>
      <c r="BA15" s="317">
        <v>1.19331990037546</v>
      </c>
      <c r="BB15" s="317">
        <v>1.18565930323636</v>
      </c>
      <c r="BC15" s="317">
        <v>1.1474717121534801</v>
      </c>
      <c r="BD15" s="317">
        <v>1.11147273015805</v>
      </c>
      <c r="BE15" s="317">
        <v>1.0992546896491999</v>
      </c>
      <c r="BF15" s="317">
        <v>1.0760582963815399</v>
      </c>
      <c r="BG15" s="317">
        <v>1.0686480379393899</v>
      </c>
      <c r="BH15" s="317">
        <v>1.05434632980079</v>
      </c>
      <c r="BI15" s="317">
        <v>1.0354223704113401</v>
      </c>
      <c r="BJ15" s="317">
        <v>1.0336340333283001</v>
      </c>
    </row>
    <row r="16" spans="1:63" ht="15">
      <c r="A16" s="317" t="s">
        <v>172</v>
      </c>
      <c r="B16" s="317" t="s">
        <v>404</v>
      </c>
      <c r="C16" s="317" t="s">
        <v>1580</v>
      </c>
      <c r="D16" s="317" t="s">
        <v>1581</v>
      </c>
      <c r="E16" s="317">
        <v>2.2669115425422999</v>
      </c>
      <c r="F16" s="317">
        <v>1.9897400460104</v>
      </c>
      <c r="G16" s="317">
        <v>2.4406394012832</v>
      </c>
      <c r="H16" s="317">
        <v>1.91781647792421</v>
      </c>
      <c r="I16" s="317">
        <v>1.96235442011452</v>
      </c>
      <c r="J16" s="317">
        <v>1.9597168952136099</v>
      </c>
      <c r="K16" s="317">
        <v>2.2831843822012998</v>
      </c>
      <c r="L16" s="317">
        <v>1.2622768879978099</v>
      </c>
      <c r="M16" s="317">
        <v>1.76415865607642</v>
      </c>
      <c r="N16" s="317">
        <v>2.0930230101342602</v>
      </c>
      <c r="O16" s="317">
        <v>1.9701888786880599</v>
      </c>
      <c r="P16" s="317">
        <v>3.3802935368995399</v>
      </c>
      <c r="Q16" s="317">
        <v>1.83814626273502</v>
      </c>
      <c r="R16" s="317">
        <v>1.52881691369673</v>
      </c>
      <c r="S16" s="317">
        <v>2.5312202587413699</v>
      </c>
      <c r="T16" s="317">
        <v>1.2311858879228501</v>
      </c>
      <c r="U16" s="317">
        <v>1.0026582602273999</v>
      </c>
      <c r="V16" s="317">
        <v>1.1266726798225</v>
      </c>
      <c r="W16" s="317">
        <v>1.16288525870675</v>
      </c>
      <c r="X16" s="317">
        <v>1.0806422701653899</v>
      </c>
      <c r="Y16" s="317">
        <v>1.2189427101475701</v>
      </c>
      <c r="Z16" s="317">
        <v>1.5868525693681801</v>
      </c>
      <c r="AA16" s="317">
        <v>1.6675357330618501</v>
      </c>
      <c r="AB16" s="317">
        <v>1.25054826434538</v>
      </c>
      <c r="AC16" s="317">
        <v>1.1322218449964101</v>
      </c>
      <c r="AD16" s="317">
        <v>1.36734607483574</v>
      </c>
      <c r="AE16" s="317">
        <v>1.6389888672806301</v>
      </c>
      <c r="AF16" s="317">
        <v>1.52098662618978</v>
      </c>
      <c r="AG16" s="317">
        <v>1.6362066567926801</v>
      </c>
      <c r="AH16" s="317">
        <v>1.6925667803067701</v>
      </c>
      <c r="AI16" s="317">
        <v>1.47997801595662</v>
      </c>
      <c r="AJ16" s="317">
        <v>1.2745775780925399</v>
      </c>
      <c r="AK16" s="317">
        <v>1.2133907749964701</v>
      </c>
      <c r="AL16" s="317">
        <v>0.97833668108920002</v>
      </c>
      <c r="AM16" s="317">
        <v>1.05850884158683</v>
      </c>
      <c r="AN16" s="317">
        <v>1.20801981192904</v>
      </c>
      <c r="AO16" s="317">
        <v>1.31381929938745</v>
      </c>
      <c r="AP16" s="317">
        <v>1.11872568961022</v>
      </c>
      <c r="AQ16" s="317">
        <v>1.04223571564164</v>
      </c>
      <c r="AR16" s="317">
        <v>1.14250518739456</v>
      </c>
      <c r="AS16" s="317">
        <v>1.1922723234483199</v>
      </c>
      <c r="AT16" s="317">
        <v>1.34835834227145</v>
      </c>
      <c r="AU16" s="317">
        <v>1.22056378534358</v>
      </c>
      <c r="AV16" s="317">
        <v>1.23399666342628</v>
      </c>
      <c r="AW16" s="317">
        <v>1.15935216218033</v>
      </c>
      <c r="AX16" s="317">
        <v>1.31978955436191</v>
      </c>
      <c r="AY16" s="317">
        <v>1.4752279453275701</v>
      </c>
      <c r="AZ16" s="317">
        <v>0.62467843501418496</v>
      </c>
      <c r="BA16" s="317">
        <v>2.0040217403156899</v>
      </c>
      <c r="BB16" s="317">
        <v>2.0610451296840999</v>
      </c>
      <c r="BC16" s="317">
        <v>1.5554895890699501</v>
      </c>
      <c r="BD16" s="317">
        <v>1.3895273156180299</v>
      </c>
      <c r="BE16" s="317">
        <v>1.7854453503327301</v>
      </c>
      <c r="BF16" s="317">
        <v>1.7583380769832799</v>
      </c>
      <c r="BG16" s="317">
        <v>1.5358788535518499</v>
      </c>
      <c r="BH16" s="317">
        <v>1.4640598156140801</v>
      </c>
      <c r="BI16" s="317">
        <v>1.49820974240174</v>
      </c>
      <c r="BJ16" s="317">
        <v>1.5903881678406999</v>
      </c>
    </row>
    <row r="17" spans="1:62" ht="15">
      <c r="A17" s="317" t="s">
        <v>173</v>
      </c>
      <c r="B17" s="317" t="s">
        <v>405</v>
      </c>
      <c r="C17" s="317" t="s">
        <v>1580</v>
      </c>
      <c r="D17" s="317" t="s">
        <v>1581</v>
      </c>
      <c r="E17" s="317">
        <v>0.51079936466457498</v>
      </c>
      <c r="F17" s="317">
        <v>0.54847235641775405</v>
      </c>
      <c r="G17" s="317">
        <v>0.61289584782287398</v>
      </c>
      <c r="H17" s="317">
        <v>0.64236267065207897</v>
      </c>
      <c r="I17" s="317">
        <v>0.66654820529121706</v>
      </c>
      <c r="J17" s="317">
        <v>0.64972987557673501</v>
      </c>
      <c r="K17" s="317">
        <v>0.70139611623527398</v>
      </c>
      <c r="L17" s="317">
        <v>0.74742522011706902</v>
      </c>
      <c r="M17" s="317">
        <v>0.51925426157919696</v>
      </c>
      <c r="N17" s="317">
        <v>0.34533164624452101</v>
      </c>
      <c r="O17" s="317">
        <v>0.34921894627692102</v>
      </c>
      <c r="P17" s="317">
        <v>0.44624558137013598</v>
      </c>
      <c r="Q17" s="317">
        <v>0.581190352265189</v>
      </c>
      <c r="R17" s="317">
        <v>0.55404139895836102</v>
      </c>
      <c r="S17" s="317">
        <v>0.17020576769728199</v>
      </c>
      <c r="T17" s="317">
        <v>-0.26531941073680798</v>
      </c>
      <c r="U17" s="317">
        <v>-0.176672284747108</v>
      </c>
      <c r="V17" s="317">
        <v>3.8390493901691802E-2</v>
      </c>
      <c r="W17" s="317">
        <v>-8.0961041675264994E-2</v>
      </c>
      <c r="X17" s="317">
        <v>-0.17046364802542899</v>
      </c>
      <c r="Y17" s="317">
        <v>1.05968279182431E-4</v>
      </c>
      <c r="Z17" s="317">
        <v>0.255018231368981</v>
      </c>
      <c r="AA17" s="317">
        <v>7.1717018034723898E-2</v>
      </c>
      <c r="AB17" s="317">
        <v>-0.161600981253917</v>
      </c>
      <c r="AC17" s="317">
        <v>-6.2949040920662397E-3</v>
      </c>
      <c r="AD17" s="317">
        <v>4.6950967908943902E-2</v>
      </c>
      <c r="AE17" s="317">
        <v>6.3548997469243099E-2</v>
      </c>
      <c r="AF17" s="317">
        <v>6.32842039083754E-2</v>
      </c>
      <c r="AG17" s="317">
        <v>0.141570850318539</v>
      </c>
      <c r="AH17" s="317">
        <v>0.45051389973036399</v>
      </c>
      <c r="AI17" s="317">
        <v>0.76200161131611499</v>
      </c>
      <c r="AJ17" s="317">
        <v>0.99841810314440305</v>
      </c>
      <c r="AK17" s="317">
        <v>1.10055228652823</v>
      </c>
      <c r="AL17" s="317">
        <v>0.82462794099520598</v>
      </c>
      <c r="AM17" s="317">
        <v>0.38486954667830198</v>
      </c>
      <c r="AN17" s="317">
        <v>0.15310626070274799</v>
      </c>
      <c r="AO17" s="317">
        <v>0.13501983374878901</v>
      </c>
      <c r="AP17" s="317">
        <v>0.11331660832299401</v>
      </c>
      <c r="AQ17" s="317">
        <v>0.10972836810098099</v>
      </c>
      <c r="AR17" s="317">
        <v>0.19456315326496099</v>
      </c>
      <c r="AS17" s="317">
        <v>0.24046665244652399</v>
      </c>
      <c r="AT17" s="317">
        <v>0.38279939448321698</v>
      </c>
      <c r="AU17" s="317">
        <v>0.49198046425522002</v>
      </c>
      <c r="AV17" s="317">
        <v>0.487133894826838</v>
      </c>
      <c r="AW17" s="317">
        <v>0.62041312733418097</v>
      </c>
      <c r="AX17" s="317">
        <v>0.68126724829978702</v>
      </c>
      <c r="AY17" s="317">
        <v>0.49479777509846601</v>
      </c>
      <c r="AZ17" s="317">
        <v>0.324146535285463</v>
      </c>
      <c r="BA17" s="317">
        <v>0.31304143766150799</v>
      </c>
      <c r="BB17" s="317">
        <v>0.26195318990634803</v>
      </c>
      <c r="BC17" s="317">
        <v>0.24039429950076599</v>
      </c>
      <c r="BD17" s="317">
        <v>0.337080841831645</v>
      </c>
      <c r="BE17" s="317">
        <v>0.45593747231891002</v>
      </c>
      <c r="BF17" s="317">
        <v>0.58938725469298903</v>
      </c>
      <c r="BG17" s="317">
        <v>0.78154163252584097</v>
      </c>
      <c r="BH17" s="317">
        <v>1.1209925023695799</v>
      </c>
      <c r="BI17" s="317">
        <v>1.0813962987280199</v>
      </c>
      <c r="BJ17" s="317">
        <v>0.82691108532037605</v>
      </c>
    </row>
    <row r="18" spans="1:62" ht="15">
      <c r="A18" s="317" t="s">
        <v>174</v>
      </c>
      <c r="B18" s="317" t="s">
        <v>406</v>
      </c>
      <c r="C18" s="317" t="s">
        <v>1580</v>
      </c>
      <c r="D18" s="317" t="s">
        <v>1581</v>
      </c>
      <c r="E18" s="317">
        <v>3.3163145094365101</v>
      </c>
      <c r="F18" s="317">
        <v>3.4050434311774498</v>
      </c>
      <c r="G18" s="317">
        <v>3.4411926781447502</v>
      </c>
      <c r="H18" s="317">
        <v>3.3869284004171898</v>
      </c>
      <c r="I18" s="317">
        <v>3.2279125593988698</v>
      </c>
      <c r="J18" s="317">
        <v>3.0042376263771802</v>
      </c>
      <c r="K18" s="317">
        <v>2.7683350718323001</v>
      </c>
      <c r="L18" s="317">
        <v>2.5582147371764998</v>
      </c>
      <c r="M18" s="317">
        <v>2.3739130640550101</v>
      </c>
      <c r="N18" s="317">
        <v>2.2268297131113801</v>
      </c>
      <c r="O18" s="317">
        <v>2.1088466736714699</v>
      </c>
      <c r="P18" s="317">
        <v>1.9974180379529201</v>
      </c>
      <c r="Q18" s="317">
        <v>1.8882828657797801</v>
      </c>
      <c r="R18" s="317">
        <v>1.8000824832909601</v>
      </c>
      <c r="S18" s="317">
        <v>1.7355634139926901</v>
      </c>
      <c r="T18" s="317">
        <v>1.68951307942611</v>
      </c>
      <c r="U18" s="317">
        <v>1.65324308976187</v>
      </c>
      <c r="V18" s="317">
        <v>1.62333606978739</v>
      </c>
      <c r="W18" s="317">
        <v>1.6038664555009099</v>
      </c>
      <c r="X18" s="317">
        <v>1.59376324942815</v>
      </c>
      <c r="Y18" s="317">
        <v>1.5911504655223001</v>
      </c>
      <c r="Z18" s="317">
        <v>1.5900583210158199</v>
      </c>
      <c r="AA18" s="317">
        <v>1.59125463535961</v>
      </c>
      <c r="AB18" s="317">
        <v>1.60167353040728</v>
      </c>
      <c r="AC18" s="317">
        <v>1.62204554450105</v>
      </c>
      <c r="AD18" s="317">
        <v>1.64658394499993</v>
      </c>
      <c r="AE18" s="317">
        <v>1.6687224823053299</v>
      </c>
      <c r="AF18" s="317">
        <v>1.68034794246539</v>
      </c>
      <c r="AG18" s="317">
        <v>1.67638979244502</v>
      </c>
      <c r="AH18" s="317">
        <v>1.65322578962085</v>
      </c>
      <c r="AI18" s="317">
        <v>0.44952119638427701</v>
      </c>
      <c r="AJ18" s="317">
        <v>1.5523527253871801</v>
      </c>
      <c r="AK18" s="317">
        <v>1.5150770939887099</v>
      </c>
      <c r="AL18" s="317">
        <v>1.5191526946754199</v>
      </c>
      <c r="AM18" s="317">
        <v>1.35173009665235</v>
      </c>
      <c r="AN18" s="317">
        <v>1.1516944469474599</v>
      </c>
      <c r="AO18" s="317">
        <v>1.0098480432984001</v>
      </c>
      <c r="AP18" s="317">
        <v>0.96467377370423202</v>
      </c>
      <c r="AQ18" s="317">
        <v>0.94913814664705798</v>
      </c>
      <c r="AR18" s="317">
        <v>0.87759869985684402</v>
      </c>
      <c r="AS18" s="317">
        <v>0.82151996367421098</v>
      </c>
      <c r="AT18" s="317">
        <v>0.77476593938661298</v>
      </c>
      <c r="AU18" s="317">
        <v>0.74617358271698497</v>
      </c>
      <c r="AV18" s="317">
        <v>0.75765095561691298</v>
      </c>
      <c r="AW18" s="317">
        <v>0.875427280482454</v>
      </c>
      <c r="AX18" s="317">
        <v>1.02226559239828</v>
      </c>
      <c r="AY18" s="317">
        <v>1.09858657441812</v>
      </c>
      <c r="AZ18" s="317">
        <v>1.1338554661564499</v>
      </c>
      <c r="BA18" s="317">
        <v>2.0998540325925101</v>
      </c>
      <c r="BB18" s="317">
        <v>2.0761482638464499</v>
      </c>
      <c r="BC18" s="317">
        <v>1.18978770786007</v>
      </c>
      <c r="BD18" s="317">
        <v>1.30300085487651</v>
      </c>
      <c r="BE18" s="317">
        <v>1.3287638273375499</v>
      </c>
      <c r="BF18" s="317">
        <v>1.29344702700591</v>
      </c>
      <c r="BG18" s="317">
        <v>1.2482089973558801</v>
      </c>
      <c r="BH18" s="317">
        <v>1.19120985807018</v>
      </c>
      <c r="BI18" s="317">
        <v>1.11785721013911</v>
      </c>
      <c r="BJ18" s="317">
        <v>1.0664292195055201</v>
      </c>
    </row>
    <row r="19" spans="1:62" ht="15">
      <c r="A19" s="317" t="s">
        <v>175</v>
      </c>
      <c r="B19" s="317" t="s">
        <v>407</v>
      </c>
      <c r="C19" s="317" t="s">
        <v>1580</v>
      </c>
      <c r="D19" s="317" t="s">
        <v>1581</v>
      </c>
      <c r="E19" s="317">
        <v>1.9450671046913399</v>
      </c>
      <c r="F19" s="317">
        <v>1.9041517609640299</v>
      </c>
      <c r="G19" s="317">
        <v>1.88388074767234</v>
      </c>
      <c r="H19" s="317">
        <v>1.92548381913877</v>
      </c>
      <c r="I19" s="317">
        <v>2.0445334815532501</v>
      </c>
      <c r="J19" s="317">
        <v>2.2014328598383002</v>
      </c>
      <c r="K19" s="317">
        <v>2.40267751598169</v>
      </c>
      <c r="L19" s="317">
        <v>2.5460349200237999</v>
      </c>
      <c r="M19" s="317">
        <v>2.5102627119219401</v>
      </c>
      <c r="N19" s="317">
        <v>2.2517396697513901</v>
      </c>
      <c r="O19" s="317">
        <v>1.8650942931115699</v>
      </c>
      <c r="P19" s="317">
        <v>1.43042293731486</v>
      </c>
      <c r="Q19" s="317">
        <v>1.09672253196062</v>
      </c>
      <c r="R19" s="317">
        <v>0.96716292197423803</v>
      </c>
      <c r="S19" s="317">
        <v>1.1142141719068299</v>
      </c>
      <c r="T19" s="317">
        <v>1.45155982540182</v>
      </c>
      <c r="U19" s="317">
        <v>1.83957671002837</v>
      </c>
      <c r="V19" s="317">
        <v>2.1568508426082502</v>
      </c>
      <c r="W19" s="317">
        <v>2.3937653592388899</v>
      </c>
      <c r="X19" s="317">
        <v>2.5115744424679201</v>
      </c>
      <c r="Y19" s="317">
        <v>2.5463954715550199</v>
      </c>
      <c r="Z19" s="317">
        <v>2.5511658632490999</v>
      </c>
      <c r="AA19" s="317">
        <v>2.5757271975506599</v>
      </c>
      <c r="AB19" s="317">
        <v>2.6268990054985899</v>
      </c>
      <c r="AC19" s="317">
        <v>2.7177665677437202</v>
      </c>
      <c r="AD19" s="317">
        <v>2.8206108301397999</v>
      </c>
      <c r="AE19" s="317">
        <v>2.9236028971024099</v>
      </c>
      <c r="AF19" s="317">
        <v>2.9744083821677298</v>
      </c>
      <c r="AG19" s="317">
        <v>2.9283899980524302</v>
      </c>
      <c r="AH19" s="317">
        <v>2.7664643789615</v>
      </c>
      <c r="AI19" s="317">
        <v>2.5318873319789099</v>
      </c>
      <c r="AJ19" s="317">
        <v>2.3114591054270202</v>
      </c>
      <c r="AK19" s="317">
        <v>2.12610011823655</v>
      </c>
      <c r="AL19" s="317">
        <v>1.9289230149249199</v>
      </c>
      <c r="AM19" s="317">
        <v>1.72140224114754</v>
      </c>
      <c r="AN19" s="317">
        <v>1.52873622081271</v>
      </c>
      <c r="AO19" s="317">
        <v>1.3172377473904699</v>
      </c>
      <c r="AP19" s="317">
        <v>1.1681821195567701</v>
      </c>
      <c r="AQ19" s="317">
        <v>1.2075653170326599</v>
      </c>
      <c r="AR19" s="317">
        <v>1.4855601097126701</v>
      </c>
      <c r="AS19" s="317">
        <v>1.9207120357062599</v>
      </c>
      <c r="AT19" s="317">
        <v>2.3946280782341498</v>
      </c>
      <c r="AU19" s="317">
        <v>2.7938109586503002</v>
      </c>
      <c r="AV19" s="317">
        <v>3.0896785811888199</v>
      </c>
      <c r="AW19" s="317">
        <v>3.2451216748515499</v>
      </c>
      <c r="AX19" s="317">
        <v>3.2981530712579001</v>
      </c>
      <c r="AY19" s="317">
        <v>3.3390111168039698</v>
      </c>
      <c r="AZ19" s="317">
        <v>3.3847163883889699</v>
      </c>
      <c r="BA19" s="317">
        <v>3.3769151240528901</v>
      </c>
      <c r="BB19" s="317">
        <v>3.3146212817890501</v>
      </c>
      <c r="BC19" s="317">
        <v>3.2211828553465001</v>
      </c>
      <c r="BD19" s="317">
        <v>3.1060464141009199</v>
      </c>
      <c r="BE19" s="317">
        <v>3.00843601052626</v>
      </c>
      <c r="BF19" s="317">
        <v>2.9650960952535201</v>
      </c>
      <c r="BG19" s="317">
        <v>2.9922646871545102</v>
      </c>
      <c r="BH19" s="317">
        <v>3.06110289439754</v>
      </c>
      <c r="BI19" s="317">
        <v>3.1353331460468001</v>
      </c>
      <c r="BJ19" s="317">
        <v>3.1807641546363898</v>
      </c>
    </row>
    <row r="20" spans="1:62" ht="15">
      <c r="A20" s="317" t="s">
        <v>176</v>
      </c>
      <c r="B20" s="317" t="s">
        <v>408</v>
      </c>
      <c r="C20" s="317" t="s">
        <v>1580</v>
      </c>
      <c r="D20" s="317" t="s">
        <v>1581</v>
      </c>
      <c r="E20" s="317">
        <v>0.65771149661082096</v>
      </c>
      <c r="F20" s="317">
        <v>0.33220594581809298</v>
      </c>
      <c r="G20" s="317">
        <v>0.39805478680754602</v>
      </c>
      <c r="H20" s="317">
        <v>0.74760693068263195</v>
      </c>
      <c r="I20" s="317">
        <v>0.94647753571232995</v>
      </c>
      <c r="J20" s="317">
        <v>0.90813700168659806</v>
      </c>
      <c r="K20" s="317">
        <v>0.67546356713534295</v>
      </c>
      <c r="L20" s="317">
        <v>0.55664555486267098</v>
      </c>
      <c r="M20" s="317">
        <v>0.39339110773873198</v>
      </c>
      <c r="N20" s="317">
        <v>0.28316966920228798</v>
      </c>
      <c r="O20" s="317">
        <v>9.8613691502766901E-2</v>
      </c>
      <c r="P20" s="317">
        <v>0.18224707146774899</v>
      </c>
      <c r="Q20" s="317">
        <v>0.39158590745938199</v>
      </c>
      <c r="R20" s="317">
        <v>0.31465876569360401</v>
      </c>
      <c r="S20" s="317">
        <v>0.31463366459799902</v>
      </c>
      <c r="T20" s="317">
        <v>0.28897816112839297</v>
      </c>
      <c r="U20" s="317">
        <v>0.17867444700565899</v>
      </c>
      <c r="V20" s="317">
        <v>0.12347964539296399</v>
      </c>
      <c r="W20" s="317">
        <v>9.3299959813025204E-2</v>
      </c>
      <c r="X20" s="317">
        <v>8.9882551263233704E-2</v>
      </c>
      <c r="Y20" s="317">
        <v>0.110211165985901</v>
      </c>
      <c r="Z20" s="317">
        <v>-2.6371543402261E-3</v>
      </c>
      <c r="AA20" s="317">
        <v>-2.7176883483946999E-2</v>
      </c>
      <c r="AB20" s="317">
        <v>-7.9444706906212498E-3</v>
      </c>
      <c r="AC20" s="317">
        <v>-1.5017077867829601E-3</v>
      </c>
      <c r="AD20" s="317">
        <v>2.9786422643660999E-2</v>
      </c>
      <c r="AE20" s="317">
        <v>3.5648850783235903E-2</v>
      </c>
      <c r="AF20" s="317">
        <v>8.5252140812505303E-2</v>
      </c>
      <c r="AG20" s="317">
        <v>0.31792624535866099</v>
      </c>
      <c r="AH20" s="317">
        <v>0.36324798587016499</v>
      </c>
      <c r="AI20" s="317">
        <v>0.29823570631359198</v>
      </c>
      <c r="AJ20" s="317">
        <v>0.37159316566816902</v>
      </c>
      <c r="AK20" s="317">
        <v>0.40571349585633698</v>
      </c>
      <c r="AL20" s="317">
        <v>0.39063851782692899</v>
      </c>
      <c r="AM20" s="317">
        <v>0.308197073686726</v>
      </c>
      <c r="AN20" s="317">
        <v>0.20943683802032401</v>
      </c>
      <c r="AO20" s="317">
        <v>0.19539317623819999</v>
      </c>
      <c r="AP20" s="317">
        <v>0.241991884983082</v>
      </c>
      <c r="AQ20" s="317">
        <v>0.21352765067094301</v>
      </c>
      <c r="AR20" s="317">
        <v>0.22918910302971601</v>
      </c>
      <c r="AS20" s="317">
        <v>0.24251795622133401</v>
      </c>
      <c r="AT20" s="317">
        <v>0.34395115762366801</v>
      </c>
      <c r="AU20" s="317">
        <v>0.44826889482156201</v>
      </c>
      <c r="AV20" s="317">
        <v>0.41864150806905298</v>
      </c>
      <c r="AW20" s="317">
        <v>0.43278824812917499</v>
      </c>
      <c r="AX20" s="317">
        <v>0.55005570808900905</v>
      </c>
      <c r="AY20" s="317">
        <v>0.659558214980699</v>
      </c>
      <c r="AZ20" s="317">
        <v>0.73433083076591898</v>
      </c>
      <c r="BA20" s="317">
        <v>0.78997684548014901</v>
      </c>
      <c r="BB20" s="317">
        <v>0.80459957261986104</v>
      </c>
      <c r="BC20" s="317">
        <v>0.91363939163170904</v>
      </c>
      <c r="BD20" s="317">
        <v>1.38684911331611</v>
      </c>
      <c r="BE20" s="317">
        <v>0.72603165513203105</v>
      </c>
      <c r="BF20" s="317">
        <v>0.48918430129670598</v>
      </c>
      <c r="BG20" s="317">
        <v>0.234370843738166</v>
      </c>
      <c r="BH20" s="317">
        <v>0.57944624167779102</v>
      </c>
      <c r="BI20" s="317">
        <v>0.50630000245137596</v>
      </c>
      <c r="BJ20" s="317">
        <v>0.358059870317671</v>
      </c>
    </row>
    <row r="21" spans="1:62" ht="15">
      <c r="A21" s="317" t="s">
        <v>177</v>
      </c>
      <c r="B21" s="317" t="s">
        <v>409</v>
      </c>
      <c r="C21" s="317" t="s">
        <v>1580</v>
      </c>
      <c r="D21" s="317" t="s">
        <v>1581</v>
      </c>
      <c r="E21" s="317">
        <v>1.30368717716863</v>
      </c>
      <c r="F21" s="317">
        <v>1.3984945399934501</v>
      </c>
      <c r="G21" s="317">
        <v>1.4904991654424</v>
      </c>
      <c r="H21" s="317">
        <v>1.58405771329642</v>
      </c>
      <c r="I21" s="317">
        <v>1.680970726245</v>
      </c>
      <c r="J21" s="317">
        <v>1.77805168331583</v>
      </c>
      <c r="K21" s="317">
        <v>1.8742804543437701</v>
      </c>
      <c r="L21" s="317">
        <v>1.9621610984839299</v>
      </c>
      <c r="M21" s="317">
        <v>2.0367647775923401</v>
      </c>
      <c r="N21" s="317">
        <v>2.0939571234209899</v>
      </c>
      <c r="O21" s="317">
        <v>2.1405984546928001</v>
      </c>
      <c r="P21" s="317">
        <v>2.1815421042555698</v>
      </c>
      <c r="Q21" s="317">
        <v>2.2257880034964601</v>
      </c>
      <c r="R21" s="317">
        <v>2.2773517753994699</v>
      </c>
      <c r="S21" s="317">
        <v>2.3405601668303899</v>
      </c>
      <c r="T21" s="317">
        <v>2.4100995178939399</v>
      </c>
      <c r="U21" s="317">
        <v>2.4805811533040298</v>
      </c>
      <c r="V21" s="317">
        <v>2.5446273820633101</v>
      </c>
      <c r="W21" s="317">
        <v>2.6016731482659599</v>
      </c>
      <c r="X21" s="317">
        <v>2.64876463204302</v>
      </c>
      <c r="Y21" s="317">
        <v>2.6894520371484298</v>
      </c>
      <c r="Z21" s="317">
        <v>2.7322648943020602</v>
      </c>
      <c r="AA21" s="317">
        <v>2.7773647340257099</v>
      </c>
      <c r="AB21" s="317">
        <v>2.8174490880233698</v>
      </c>
      <c r="AC21" s="317">
        <v>2.8518050176405598</v>
      </c>
      <c r="AD21" s="317">
        <v>2.88525962953107</v>
      </c>
      <c r="AE21" s="317">
        <v>2.9025393207227301</v>
      </c>
      <c r="AF21" s="317">
        <v>2.92549674603878</v>
      </c>
      <c r="AG21" s="317">
        <v>2.9886516643177901</v>
      </c>
      <c r="AH21" s="317">
        <v>3.1007655645562702</v>
      </c>
      <c r="AI21" s="317">
        <v>3.2350589831749099</v>
      </c>
      <c r="AJ21" s="317">
        <v>3.3771590999266201</v>
      </c>
      <c r="AK21" s="317">
        <v>3.4790026507140999</v>
      </c>
      <c r="AL21" s="317">
        <v>3.5007738457513198</v>
      </c>
      <c r="AM21" s="317">
        <v>3.4260611637753602</v>
      </c>
      <c r="AN21" s="317">
        <v>3.2936136382014198</v>
      </c>
      <c r="AO21" s="317">
        <v>3.1453239106350401</v>
      </c>
      <c r="AP21" s="317">
        <v>3.02837532091409</v>
      </c>
      <c r="AQ21" s="317">
        <v>2.9586132252972601</v>
      </c>
      <c r="AR21" s="317">
        <v>2.9517544695788298</v>
      </c>
      <c r="AS21" s="317">
        <v>2.9839947756065102</v>
      </c>
      <c r="AT21" s="317">
        <v>3.0237802136320999</v>
      </c>
      <c r="AU21" s="317">
        <v>3.0430829580746499</v>
      </c>
      <c r="AV21" s="317">
        <v>3.0396748318019502</v>
      </c>
      <c r="AW21" s="317">
        <v>3.0053421064238499</v>
      </c>
      <c r="AX21" s="317">
        <v>2.9523835159055301</v>
      </c>
      <c r="AY21" s="317">
        <v>2.8975327528389099</v>
      </c>
      <c r="AZ21" s="317">
        <v>2.8540740762299102</v>
      </c>
      <c r="BA21" s="317">
        <v>2.8235217114154398</v>
      </c>
      <c r="BB21" s="317">
        <v>2.8093368838724899</v>
      </c>
      <c r="BC21" s="317">
        <v>2.8061088436156401</v>
      </c>
      <c r="BD21" s="317">
        <v>2.8034220150085698</v>
      </c>
      <c r="BE21" s="317">
        <v>2.7970404052912898</v>
      </c>
      <c r="BF21" s="317">
        <v>2.79025324304921</v>
      </c>
      <c r="BG21" s="317">
        <v>2.7822871290121798</v>
      </c>
      <c r="BH21" s="317">
        <v>2.7729779264572598</v>
      </c>
      <c r="BI21" s="317">
        <v>2.7635341812271799</v>
      </c>
      <c r="BJ21" s="317">
        <v>2.7522976186394201</v>
      </c>
    </row>
    <row r="22" spans="1:62" ht="15">
      <c r="A22" s="317" t="s">
        <v>178</v>
      </c>
      <c r="B22" s="317" t="s">
        <v>410</v>
      </c>
      <c r="C22" s="317" t="s">
        <v>1580</v>
      </c>
      <c r="D22" s="317" t="s">
        <v>1581</v>
      </c>
      <c r="E22" s="317">
        <v>1.35952305392171</v>
      </c>
      <c r="F22" s="317">
        <v>1.3429425672692801</v>
      </c>
      <c r="G22" s="317">
        <v>1.3342993920767099</v>
      </c>
      <c r="H22" s="317">
        <v>1.3515225074405699</v>
      </c>
      <c r="I22" s="317">
        <v>1.40361795250508</v>
      </c>
      <c r="J22" s="317">
        <v>1.47913490800557</v>
      </c>
      <c r="K22" s="317">
        <v>1.56251246614929</v>
      </c>
      <c r="L22" s="317">
        <v>1.6351506299515599</v>
      </c>
      <c r="M22" s="317">
        <v>1.6892207038222</v>
      </c>
      <c r="N22" s="317">
        <v>1.71745060293847</v>
      </c>
      <c r="O22" s="317">
        <v>1.7292272359288701</v>
      </c>
      <c r="P22" s="317">
        <v>1.7409880235641799</v>
      </c>
      <c r="Q22" s="317">
        <v>1.76289838950564</v>
      </c>
      <c r="R22" s="317">
        <v>1.7916961364137201</v>
      </c>
      <c r="S22" s="317">
        <v>1.83051400574615</v>
      </c>
      <c r="T22" s="317">
        <v>1.8780033261457501</v>
      </c>
      <c r="U22" s="317">
        <v>1.92291738406448</v>
      </c>
      <c r="V22" s="317">
        <v>1.97115631633129</v>
      </c>
      <c r="W22" s="317">
        <v>2.0400786288428199</v>
      </c>
      <c r="X22" s="317">
        <v>2.1335748417251601</v>
      </c>
      <c r="Y22" s="317">
        <v>2.2408142188313498</v>
      </c>
      <c r="Z22" s="317">
        <v>2.3511651511648801</v>
      </c>
      <c r="AA22" s="317">
        <v>2.4478337511195898</v>
      </c>
      <c r="AB22" s="317">
        <v>2.5195895843290099</v>
      </c>
      <c r="AC22" s="317">
        <v>2.5597836421002</v>
      </c>
      <c r="AD22" s="317">
        <v>2.5778094226614701</v>
      </c>
      <c r="AE22" s="317">
        <v>2.5902484904086198</v>
      </c>
      <c r="AF22" s="317">
        <v>2.6058600452802998</v>
      </c>
      <c r="AG22" s="317">
        <v>2.6217195713026999</v>
      </c>
      <c r="AH22" s="317">
        <v>2.6396940170221801</v>
      </c>
      <c r="AI22" s="317">
        <v>2.6591515773542</v>
      </c>
      <c r="AJ22" s="317">
        <v>2.6769239746720199</v>
      </c>
      <c r="AK22" s="317">
        <v>2.6929882421568299</v>
      </c>
      <c r="AL22" s="317">
        <v>2.7096466046177601</v>
      </c>
      <c r="AM22" s="317">
        <v>2.7273219910573099</v>
      </c>
      <c r="AN22" s="317">
        <v>2.74591352979991</v>
      </c>
      <c r="AO22" s="317">
        <v>2.76489499823351</v>
      </c>
      <c r="AP22" s="317">
        <v>2.78368530167976</v>
      </c>
      <c r="AQ22" s="317">
        <v>2.80294041807938</v>
      </c>
      <c r="AR22" s="317">
        <v>2.8222717467902698</v>
      </c>
      <c r="AS22" s="317">
        <v>2.84188512544412</v>
      </c>
      <c r="AT22" s="317">
        <v>2.85886860286955</v>
      </c>
      <c r="AU22" s="317">
        <v>2.8759924318929602</v>
      </c>
      <c r="AV22" s="317">
        <v>2.8984315548787101</v>
      </c>
      <c r="AW22" s="317">
        <v>2.9275613729004801</v>
      </c>
      <c r="AX22" s="317">
        <v>2.9591877763592902</v>
      </c>
      <c r="AY22" s="317">
        <v>2.9890699186406802</v>
      </c>
      <c r="AZ22" s="317">
        <v>3.0118085629190499</v>
      </c>
      <c r="BA22" s="317">
        <v>3.0249616647606001</v>
      </c>
      <c r="BB22" s="317">
        <v>3.0264496675087398</v>
      </c>
      <c r="BC22" s="317">
        <v>3.01924468828771</v>
      </c>
      <c r="BD22" s="317">
        <v>3.0089383275868902</v>
      </c>
      <c r="BE22" s="317">
        <v>2.9972549681220202</v>
      </c>
      <c r="BF22" s="317">
        <v>2.9814829326949801</v>
      </c>
      <c r="BG22" s="317">
        <v>2.9619779387911298</v>
      </c>
      <c r="BH22" s="317">
        <v>2.9396904305894198</v>
      </c>
      <c r="BI22" s="317">
        <v>2.91561403403432</v>
      </c>
      <c r="BJ22" s="317">
        <v>2.8910664371676602</v>
      </c>
    </row>
    <row r="23" spans="1:62" ht="15">
      <c r="A23" s="317" t="s">
        <v>179</v>
      </c>
      <c r="B23" s="317" t="s">
        <v>411</v>
      </c>
      <c r="C23" s="317" t="s">
        <v>1580</v>
      </c>
      <c r="D23" s="317" t="s">
        <v>1581</v>
      </c>
      <c r="E23" s="317">
        <v>2.8457300635221401</v>
      </c>
      <c r="F23" s="317">
        <v>2.84919301519502</v>
      </c>
      <c r="G23" s="317">
        <v>2.85706775354801</v>
      </c>
      <c r="H23" s="317">
        <v>2.9014065942585501</v>
      </c>
      <c r="I23" s="317">
        <v>2.9941488320951999</v>
      </c>
      <c r="J23" s="317">
        <v>3.1011749381799998</v>
      </c>
      <c r="K23" s="317">
        <v>3.2405269584498702</v>
      </c>
      <c r="L23" s="317">
        <v>3.3213356256336199</v>
      </c>
      <c r="M23" s="317">
        <v>3.2326275232641</v>
      </c>
      <c r="N23" s="317">
        <v>2.9409592641128399</v>
      </c>
      <c r="O23" s="317">
        <v>2.5383745921341201</v>
      </c>
      <c r="P23" s="317">
        <v>2.0947714618970799</v>
      </c>
      <c r="Q23" s="317">
        <v>1.75009186452367</v>
      </c>
      <c r="R23" s="317">
        <v>1.60503231833629</v>
      </c>
      <c r="S23" s="317">
        <v>1.7221855057092801</v>
      </c>
      <c r="T23" s="317">
        <v>2.0136660945254001</v>
      </c>
      <c r="U23" s="317">
        <v>2.3468209963157798</v>
      </c>
      <c r="V23" s="317">
        <v>2.6051966294603801</v>
      </c>
      <c r="W23" s="317">
        <v>2.77453119612154</v>
      </c>
      <c r="X23" s="317">
        <v>2.8195650762942099</v>
      </c>
      <c r="Y23" s="317">
        <v>2.7804875819058799</v>
      </c>
      <c r="Z23" s="317">
        <v>2.7247632887213702</v>
      </c>
      <c r="AA23" s="317">
        <v>2.6939493619529999</v>
      </c>
      <c r="AB23" s="317">
        <v>2.6740568779013398</v>
      </c>
      <c r="AC23" s="317">
        <v>2.6740990542761498</v>
      </c>
      <c r="AD23" s="317">
        <v>2.6832177064392302</v>
      </c>
      <c r="AE23" s="317">
        <v>2.6915302135172898</v>
      </c>
      <c r="AF23" s="317">
        <v>2.68080188731324</v>
      </c>
      <c r="AG23" s="317">
        <v>2.6406546248180001</v>
      </c>
      <c r="AH23" s="317">
        <v>2.5653776221364399</v>
      </c>
      <c r="AI23" s="317">
        <v>2.46872372653355</v>
      </c>
      <c r="AJ23" s="317">
        <v>2.3626972658249099</v>
      </c>
      <c r="AK23" s="317">
        <v>2.2683519937104002</v>
      </c>
      <c r="AL23" s="317">
        <v>2.1993000452980902</v>
      </c>
      <c r="AM23" s="317">
        <v>2.16395782147791</v>
      </c>
      <c r="AN23" s="317">
        <v>2.1496960166827401</v>
      </c>
      <c r="AO23" s="317">
        <v>2.1359351946458398</v>
      </c>
      <c r="AP23" s="317">
        <v>2.1092082596368802</v>
      </c>
      <c r="AQ23" s="317">
        <v>2.07222597603633</v>
      </c>
      <c r="AR23" s="317">
        <v>2.02116610000198</v>
      </c>
      <c r="AS23" s="317">
        <v>1.9581937668679601</v>
      </c>
      <c r="AT23" s="317">
        <v>1.9014703514925599</v>
      </c>
      <c r="AU23" s="317">
        <v>1.84226481418774</v>
      </c>
      <c r="AV23" s="317">
        <v>1.75487916356588</v>
      </c>
      <c r="AW23" s="317">
        <v>1.6327667363588101</v>
      </c>
      <c r="AX23" s="317">
        <v>1.4916498501316</v>
      </c>
      <c r="AY23" s="317">
        <v>1.3413698368103499</v>
      </c>
      <c r="AZ23" s="317">
        <v>1.2110530460863</v>
      </c>
      <c r="BA23" s="317">
        <v>1.1263177892332901</v>
      </c>
      <c r="BB23" s="317">
        <v>1.1019901158423699</v>
      </c>
      <c r="BC23" s="317">
        <v>1.1198878880490599</v>
      </c>
      <c r="BD23" s="317">
        <v>1.1519490492873199</v>
      </c>
      <c r="BE23" s="317">
        <v>1.1724349801745499</v>
      </c>
      <c r="BF23" s="317">
        <v>1.17731889208496</v>
      </c>
      <c r="BG23" s="317">
        <v>1.15718802793056</v>
      </c>
      <c r="BH23" s="317">
        <v>1.1201442585327901</v>
      </c>
      <c r="BI23" s="317">
        <v>1.08016523912062</v>
      </c>
      <c r="BJ23" s="317">
        <v>1.04889803870797</v>
      </c>
    </row>
    <row r="24" spans="1:62" ht="15">
      <c r="A24" s="317" t="s">
        <v>180</v>
      </c>
      <c r="B24" s="317" t="s">
        <v>412</v>
      </c>
      <c r="C24" s="317" t="s">
        <v>1580</v>
      </c>
      <c r="D24" s="317" t="s">
        <v>1581</v>
      </c>
      <c r="E24" s="317">
        <v>0.95293653815999402</v>
      </c>
      <c r="F24" s="317">
        <v>0.95815588130065799</v>
      </c>
      <c r="G24" s="317">
        <v>0.87525903356163304</v>
      </c>
      <c r="H24" s="317">
        <v>0.81037832435621704</v>
      </c>
      <c r="I24" s="317">
        <v>0.81609404955012299</v>
      </c>
      <c r="J24" s="317">
        <v>0.73191103529220802</v>
      </c>
      <c r="K24" s="317">
        <v>0.65470120215859995</v>
      </c>
      <c r="L24" s="317">
        <v>0.62974748090139399</v>
      </c>
      <c r="M24" s="317">
        <v>0.71196474274478905</v>
      </c>
      <c r="N24" s="317">
        <v>0.76850966869777004</v>
      </c>
      <c r="O24" s="317">
        <v>0.654727362472727</v>
      </c>
      <c r="P24" s="317">
        <v>0.54999651445838005</v>
      </c>
      <c r="Q24" s="317">
        <v>0.46521374215379702</v>
      </c>
      <c r="R24" s="317">
        <v>0.52063344062239003</v>
      </c>
      <c r="S24" s="317">
        <v>0.66796736070825202</v>
      </c>
      <c r="T24" s="317">
        <v>0.48273930785632302</v>
      </c>
      <c r="U24" s="317">
        <v>0.43316346071330403</v>
      </c>
      <c r="V24" s="317">
        <v>0.519098880350645</v>
      </c>
      <c r="W24" s="317">
        <v>0.11180475463558701</v>
      </c>
      <c r="X24" s="317">
        <v>0.135011572680936</v>
      </c>
      <c r="Y24" s="317">
        <v>0.40248874474625002</v>
      </c>
      <c r="Z24" s="317">
        <v>0.333268825188891</v>
      </c>
      <c r="AA24" s="317">
        <v>0.29581278329628302</v>
      </c>
      <c r="AB24" s="317">
        <v>0.24954660082538499</v>
      </c>
      <c r="AC24" s="317">
        <v>0.233972309730169</v>
      </c>
      <c r="AD24" s="317">
        <v>-1.4731135024134E-3</v>
      </c>
      <c r="AE24" s="317">
        <v>-2.6519754526249401E-2</v>
      </c>
      <c r="AF24" s="317">
        <v>0.14710929264026701</v>
      </c>
      <c r="AG24" s="317">
        <v>0.112372423824029</v>
      </c>
      <c r="AH24" s="317">
        <v>-1.17003859875014</v>
      </c>
      <c r="AI24" s="317">
        <v>-1.8037504790680601</v>
      </c>
      <c r="AJ24" s="317">
        <v>-0.990425980099359</v>
      </c>
      <c r="AK24" s="317">
        <v>-1.0738531907604201</v>
      </c>
      <c r="AL24" s="317">
        <v>-0.797665851516421</v>
      </c>
      <c r="AM24" s="317">
        <v>-0.339586079485037</v>
      </c>
      <c r="AN24" s="317">
        <v>-0.44539850047225998</v>
      </c>
      <c r="AO24" s="317">
        <v>-0.51572987963682704</v>
      </c>
      <c r="AP24" s="317">
        <v>-0.60879735453791095</v>
      </c>
      <c r="AQ24" s="317">
        <v>-0.66730270106626</v>
      </c>
      <c r="AR24" s="317">
        <v>-0.56064822477944298</v>
      </c>
      <c r="AS24" s="317">
        <v>-0.49389641663331801</v>
      </c>
      <c r="AT24" s="317">
        <v>-1.99063220438276</v>
      </c>
      <c r="AU24" s="317">
        <v>-2.1706987803000399</v>
      </c>
      <c r="AV24" s="317">
        <v>-0.79211363763553</v>
      </c>
      <c r="AW24" s="317">
        <v>-0.75479695127360402</v>
      </c>
      <c r="AX24" s="317">
        <v>-0.75297744549364498</v>
      </c>
      <c r="AY24" s="317">
        <v>-0.75950591553105895</v>
      </c>
      <c r="AZ24" s="317">
        <v>-0.73528228399130902</v>
      </c>
      <c r="BA24" s="317">
        <v>-0.70192274454598003</v>
      </c>
      <c r="BB24" s="317">
        <v>-0.64428136254705404</v>
      </c>
      <c r="BC24" s="317">
        <v>-0.65827544663590798</v>
      </c>
      <c r="BD24" s="317">
        <v>-0.64122892051506697</v>
      </c>
      <c r="BE24" s="317">
        <v>-0.57922059636438905</v>
      </c>
      <c r="BF24" s="317">
        <v>-0.55964721741085899</v>
      </c>
      <c r="BG24" s="317">
        <v>-0.56838926405290302</v>
      </c>
      <c r="BH24" s="317">
        <v>-0.63806946816071897</v>
      </c>
      <c r="BI24" s="317">
        <v>-0.70138209784133099</v>
      </c>
      <c r="BJ24" s="317">
        <v>-0.72982135233665602</v>
      </c>
    </row>
    <row r="25" spans="1:62" ht="15">
      <c r="A25" s="317" t="s">
        <v>181</v>
      </c>
      <c r="B25" s="317" t="s">
        <v>413</v>
      </c>
      <c r="C25" s="317" t="s">
        <v>1580</v>
      </c>
      <c r="D25" s="317" t="s">
        <v>1581</v>
      </c>
      <c r="E25" s="317">
        <v>3.5404256582453799</v>
      </c>
      <c r="F25" s="317">
        <v>3.3104157821896099</v>
      </c>
      <c r="G25" s="317">
        <v>3.0790790324142399</v>
      </c>
      <c r="H25" s="317">
        <v>2.84461397914952</v>
      </c>
      <c r="I25" s="317">
        <v>2.6298717775693801</v>
      </c>
      <c r="J25" s="317">
        <v>2.4542301902431798</v>
      </c>
      <c r="K25" s="317">
        <v>2.2938104043686298</v>
      </c>
      <c r="L25" s="317">
        <v>2.20871544293143</v>
      </c>
      <c r="M25" s="317">
        <v>2.3141011854229299</v>
      </c>
      <c r="N25" s="317">
        <v>2.6507836861863199</v>
      </c>
      <c r="O25" s="317">
        <v>3.1351099104662299</v>
      </c>
      <c r="P25" s="317">
        <v>3.5608739524862201</v>
      </c>
      <c r="Q25" s="317">
        <v>3.9353906985329599</v>
      </c>
      <c r="R25" s="317">
        <v>4.4267514875377501</v>
      </c>
      <c r="S25" s="317">
        <v>5.0409705166237302</v>
      </c>
      <c r="T25" s="317">
        <v>5.6459730907118999</v>
      </c>
      <c r="U25" s="317">
        <v>6.2565035794392498</v>
      </c>
      <c r="V25" s="317">
        <v>6.6209579313933604</v>
      </c>
      <c r="W25" s="317">
        <v>6.4805451782020898</v>
      </c>
      <c r="X25" s="317">
        <v>5.8025704076010998</v>
      </c>
      <c r="Y25" s="317">
        <v>4.8651519533055598</v>
      </c>
      <c r="Z25" s="317">
        <v>3.8783729632407198</v>
      </c>
      <c r="AA25" s="317">
        <v>3.1131225829512599</v>
      </c>
      <c r="AB25" s="317">
        <v>2.68521918163552</v>
      </c>
      <c r="AC25" s="317">
        <v>2.6810750309217899</v>
      </c>
      <c r="AD25" s="317">
        <v>2.95258771464071</v>
      </c>
      <c r="AE25" s="317">
        <v>3.2953626199321602</v>
      </c>
      <c r="AF25" s="317">
        <v>3.5112479436700901</v>
      </c>
      <c r="AG25" s="317">
        <v>3.55089675575414</v>
      </c>
      <c r="AH25" s="317">
        <v>3.3582642928536499</v>
      </c>
      <c r="AI25" s="317">
        <v>3.0382441354660701</v>
      </c>
      <c r="AJ25" s="317">
        <v>2.7513031066326898</v>
      </c>
      <c r="AK25" s="317">
        <v>2.57979630120504</v>
      </c>
      <c r="AL25" s="317">
        <v>2.4783671969798799</v>
      </c>
      <c r="AM25" s="317">
        <v>2.4637436415857299</v>
      </c>
      <c r="AN25" s="317">
        <v>2.5351514484059301</v>
      </c>
      <c r="AO25" s="317">
        <v>2.6208489604299698</v>
      </c>
      <c r="AP25" s="317">
        <v>2.7714840868851498</v>
      </c>
      <c r="AQ25" s="317">
        <v>3.106571674519</v>
      </c>
      <c r="AR25" s="317">
        <v>3.65456463232564</v>
      </c>
      <c r="AS25" s="317">
        <v>4.3151306366766597</v>
      </c>
      <c r="AT25" s="317">
        <v>4.8366341123038303</v>
      </c>
      <c r="AU25" s="317">
        <v>5.2499077362641602</v>
      </c>
      <c r="AV25" s="317">
        <v>5.7568149104042003</v>
      </c>
      <c r="AW25" s="317">
        <v>6.3602562898930701</v>
      </c>
      <c r="AX25" s="317">
        <v>6.9043642548357198</v>
      </c>
      <c r="AY25" s="317">
        <v>7.4993640895888598</v>
      </c>
      <c r="AZ25" s="317">
        <v>7.77373699950485</v>
      </c>
      <c r="BA25" s="317">
        <v>7.3224698337722298</v>
      </c>
      <c r="BB25" s="317">
        <v>6.1280622576892503</v>
      </c>
      <c r="BC25" s="317">
        <v>4.6039052533093097</v>
      </c>
      <c r="BD25" s="317">
        <v>2.9700519544897102</v>
      </c>
      <c r="BE25" s="317">
        <v>1.7024354674831601</v>
      </c>
      <c r="BF25" s="317">
        <v>1.1617990711133499</v>
      </c>
      <c r="BG25" s="317">
        <v>1.58280223356287</v>
      </c>
      <c r="BH25" s="317">
        <v>2.6186651926361502</v>
      </c>
      <c r="BI25" s="317">
        <v>3.8127967933758602</v>
      </c>
      <c r="BJ25" s="317">
        <v>4.6217039586726596</v>
      </c>
    </row>
    <row r="26" spans="1:62" ht="15">
      <c r="A26" s="317" t="s">
        <v>182</v>
      </c>
      <c r="B26" s="317" t="s">
        <v>414</v>
      </c>
      <c r="C26" s="317" t="s">
        <v>1580</v>
      </c>
      <c r="D26" s="317" t="s">
        <v>1581</v>
      </c>
      <c r="E26" s="317">
        <v>4.7902657309429699</v>
      </c>
      <c r="F26" s="317">
        <v>4.9690593759490502</v>
      </c>
      <c r="G26" s="317">
        <v>5.0605442762565103</v>
      </c>
      <c r="H26" s="317">
        <v>5.0329441280481397</v>
      </c>
      <c r="I26" s="317">
        <v>4.8777822998894296</v>
      </c>
      <c r="J26" s="317">
        <v>4.64445373935001</v>
      </c>
      <c r="K26" s="317">
        <v>4.4082271591680096</v>
      </c>
      <c r="L26" s="317">
        <v>4.1768760712701098</v>
      </c>
      <c r="M26" s="317">
        <v>3.86764394773334</v>
      </c>
      <c r="N26" s="317">
        <v>3.48219464223622</v>
      </c>
      <c r="O26" s="317">
        <v>3.0613717976844499</v>
      </c>
      <c r="P26" s="317">
        <v>2.6276434057595401</v>
      </c>
      <c r="Q26" s="317">
        <v>2.26110138432899</v>
      </c>
      <c r="R26" s="317">
        <v>2.0310889208493799</v>
      </c>
      <c r="S26" s="317">
        <v>1.9701281263028501</v>
      </c>
      <c r="T26" s="317">
        <v>2.0231664375069598</v>
      </c>
      <c r="U26" s="317">
        <v>2.1059806469506199</v>
      </c>
      <c r="V26" s="317">
        <v>2.1584733910997498</v>
      </c>
      <c r="W26" s="317">
        <v>2.2086873599405399</v>
      </c>
      <c r="X26" s="317">
        <v>2.2177601096733999</v>
      </c>
      <c r="Y26" s="317">
        <v>2.2218709851364999</v>
      </c>
      <c r="Z26" s="317">
        <v>2.22279880649331</v>
      </c>
      <c r="AA26" s="317">
        <v>2.2398571305067398</v>
      </c>
      <c r="AB26" s="317">
        <v>2.2054402381141198</v>
      </c>
      <c r="AC26" s="317">
        <v>2.1213356054003398</v>
      </c>
      <c r="AD26" s="317">
        <v>2.0108187275569902</v>
      </c>
      <c r="AE26" s="317">
        <v>1.87588074614749</v>
      </c>
      <c r="AF26" s="317">
        <v>1.7665901970846301</v>
      </c>
      <c r="AG26" s="317">
        <v>1.7052302101204799</v>
      </c>
      <c r="AH26" s="317">
        <v>1.70999785693118</v>
      </c>
      <c r="AI26" s="317">
        <v>1.7659382338012799</v>
      </c>
      <c r="AJ26" s="317">
        <v>1.84756691266013</v>
      </c>
      <c r="AK26" s="317">
        <v>1.9035188305067099</v>
      </c>
      <c r="AL26" s="317">
        <v>1.8727550354567699</v>
      </c>
      <c r="AM26" s="317">
        <v>1.7292866860275899</v>
      </c>
      <c r="AN26" s="317">
        <v>1.5304815460423</v>
      </c>
      <c r="AO26" s="317">
        <v>1.29093540120957</v>
      </c>
      <c r="AP26" s="317">
        <v>1.1143152655906099</v>
      </c>
      <c r="AQ26" s="317">
        <v>1.0710117452808801</v>
      </c>
      <c r="AR26" s="317">
        <v>1.2035126213042799</v>
      </c>
      <c r="AS26" s="317">
        <v>1.4601366499147499</v>
      </c>
      <c r="AT26" s="317">
        <v>1.74539599940271</v>
      </c>
      <c r="AU26" s="317">
        <v>1.96709876399798</v>
      </c>
      <c r="AV26" s="317">
        <v>2.1088854421858199</v>
      </c>
      <c r="AW26" s="317">
        <v>2.1245660241076201</v>
      </c>
      <c r="AX26" s="317">
        <v>2.0630550271771502</v>
      </c>
      <c r="AY26" s="317">
        <v>1.9790776132149499</v>
      </c>
      <c r="AZ26" s="317">
        <v>1.91642622365806</v>
      </c>
      <c r="BA26" s="317">
        <v>1.8373782459194501</v>
      </c>
      <c r="BB26" s="317">
        <v>1.7568949140021399</v>
      </c>
      <c r="BC26" s="317">
        <v>1.6700402670639001</v>
      </c>
      <c r="BD26" s="317">
        <v>1.57715669462138</v>
      </c>
      <c r="BE26" s="317">
        <v>1.48146444898241</v>
      </c>
      <c r="BF26" s="317">
        <v>1.3882902188053501</v>
      </c>
      <c r="BG26" s="317">
        <v>1.2981329474122301</v>
      </c>
      <c r="BH26" s="317">
        <v>1.21430815894272</v>
      </c>
      <c r="BI26" s="317">
        <v>1.12947336670266</v>
      </c>
      <c r="BJ26" s="317">
        <v>1.04985371711888</v>
      </c>
    </row>
    <row r="27" spans="1:62" ht="15">
      <c r="A27" s="317" t="s">
        <v>183</v>
      </c>
      <c r="B27" s="317" t="s">
        <v>415</v>
      </c>
      <c r="C27" s="317" t="s">
        <v>1580</v>
      </c>
      <c r="D27" s="317" t="s">
        <v>1581</v>
      </c>
      <c r="E27" s="317">
        <v>1.8926659255213401</v>
      </c>
      <c r="F27" s="317">
        <v>1.9322489877475799</v>
      </c>
      <c r="G27" s="317">
        <v>1.94603170796004</v>
      </c>
      <c r="H27" s="317">
        <v>1.9008075097911099</v>
      </c>
      <c r="I27" s="317">
        <v>1.78125163373333</v>
      </c>
      <c r="J27" s="317">
        <v>1.61508706634845</v>
      </c>
      <c r="K27" s="317">
        <v>1.43198285797002</v>
      </c>
      <c r="L27" s="317">
        <v>1.2753481594921301</v>
      </c>
      <c r="M27" s="317">
        <v>1.17084784867535</v>
      </c>
      <c r="N27" s="317">
        <v>1.13661350799076</v>
      </c>
      <c r="O27" s="317">
        <v>1.1516853775892399</v>
      </c>
      <c r="P27" s="317">
        <v>1.18317827993067</v>
      </c>
      <c r="Q27" s="317">
        <v>1.1981174704564901</v>
      </c>
      <c r="R27" s="317">
        <v>1.19003945070534</v>
      </c>
      <c r="S27" s="317">
        <v>1.1472318233629499</v>
      </c>
      <c r="T27" s="317">
        <v>1.0818381434734401</v>
      </c>
      <c r="U27" s="317">
        <v>1.00275883784591</v>
      </c>
      <c r="V27" s="317">
        <v>0.93778782869078503</v>
      </c>
      <c r="W27" s="317">
        <v>0.910371042097187</v>
      </c>
      <c r="X27" s="317">
        <v>0.93381455202768004</v>
      </c>
      <c r="Y27" s="317">
        <v>0.98660754990319499</v>
      </c>
      <c r="Z27" s="317">
        <v>1.0153417848422599</v>
      </c>
      <c r="AA27" s="317">
        <v>1.0084888156485099</v>
      </c>
      <c r="AB27" s="317">
        <v>0.998350143208389</v>
      </c>
      <c r="AC27" s="317">
        <v>0.98489602732436998</v>
      </c>
      <c r="AD27" s="317">
        <v>0.94669783905744498</v>
      </c>
      <c r="AE27" s="317">
        <v>0.98269477524181004</v>
      </c>
      <c r="AF27" s="317">
        <v>0.96511606230190405</v>
      </c>
      <c r="AG27" s="317">
        <v>0.65736070446019601</v>
      </c>
      <c r="AH27" s="317">
        <v>-3.1126906289001E-2</v>
      </c>
      <c r="AI27" s="317">
        <v>-0.96390129887559595</v>
      </c>
      <c r="AJ27" s="317">
        <v>-2.0785975341231402</v>
      </c>
      <c r="AK27" s="317">
        <v>-3.0766040034184301</v>
      </c>
      <c r="AL27" s="317">
        <v>-3.6308112750581598</v>
      </c>
      <c r="AM27" s="317">
        <v>-3.46398211384526</v>
      </c>
      <c r="AN27" s="317">
        <v>-2.69772207995649</v>
      </c>
      <c r="AO27" s="317">
        <v>-1.6614561713131</v>
      </c>
      <c r="AP27" s="317">
        <v>-0.74201080169119005</v>
      </c>
      <c r="AQ27" s="317">
        <v>-5.1873166209945899E-2</v>
      </c>
      <c r="AR27" s="317">
        <v>0.22991904640059099</v>
      </c>
      <c r="AS27" s="317">
        <v>0.20165240567147799</v>
      </c>
      <c r="AT27" s="317">
        <v>0.121464755534373</v>
      </c>
      <c r="AU27" s="317">
        <v>0.119860765995836</v>
      </c>
      <c r="AV27" s="317">
        <v>9.1064874922860903E-2</v>
      </c>
      <c r="AW27" s="317">
        <v>5.3964443503775203E-2</v>
      </c>
      <c r="AX27" s="317">
        <v>6.4261769148565798E-3</v>
      </c>
      <c r="AY27" s="317">
        <v>-5.4543065640794003E-2</v>
      </c>
      <c r="AZ27" s="317">
        <v>-0.14478120394897001</v>
      </c>
      <c r="BA27" s="317">
        <v>-0.27597664989705101</v>
      </c>
      <c r="BB27" s="317">
        <v>-0.45373278946354501</v>
      </c>
      <c r="BC27" s="317">
        <v>-0.65546260758055297</v>
      </c>
      <c r="BD27" s="317">
        <v>-0.89649038153066996</v>
      </c>
      <c r="BE27" s="317">
        <v>-1.10849273909632</v>
      </c>
      <c r="BF27" s="317">
        <v>-1.1912401926313601</v>
      </c>
      <c r="BG27" s="317">
        <v>-1.0876413051076299</v>
      </c>
      <c r="BH27" s="317">
        <v>-0.84599649904793395</v>
      </c>
      <c r="BI27" s="317">
        <v>-0.54290804954551797</v>
      </c>
      <c r="BJ27" s="317">
        <v>-0.27902162130992803</v>
      </c>
    </row>
    <row r="28" spans="1:62" ht="15">
      <c r="A28" s="317" t="s">
        <v>184</v>
      </c>
      <c r="B28" s="317" t="s">
        <v>416</v>
      </c>
      <c r="C28" s="317" t="s">
        <v>1580</v>
      </c>
      <c r="D28" s="317" t="s">
        <v>1581</v>
      </c>
      <c r="E28" s="317">
        <v>0.97738838690108698</v>
      </c>
      <c r="F28" s="317">
        <v>0.88913136293878103</v>
      </c>
      <c r="G28" s="317">
        <v>0.971087470193567</v>
      </c>
      <c r="H28" s="317">
        <v>1.0161882317762301</v>
      </c>
      <c r="I28" s="317">
        <v>1.0257699902233099</v>
      </c>
      <c r="J28" s="317">
        <v>1.00123258061745</v>
      </c>
      <c r="K28" s="317">
        <v>0.99958674711714501</v>
      </c>
      <c r="L28" s="317">
        <v>1.0199295102439201</v>
      </c>
      <c r="M28" s="317">
        <v>1.0068374200888699</v>
      </c>
      <c r="N28" s="317">
        <v>0.96162997685679397</v>
      </c>
      <c r="O28" s="317">
        <v>0.88550194213784605</v>
      </c>
      <c r="P28" s="317">
        <v>0.83254242697462999</v>
      </c>
      <c r="Q28" s="317">
        <v>0.80190354142146902</v>
      </c>
      <c r="R28" s="317">
        <v>0.74057707348447299</v>
      </c>
      <c r="S28" s="317">
        <v>0.64939628015501405</v>
      </c>
      <c r="T28" s="317">
        <v>0.52895066025524895</v>
      </c>
      <c r="U28" s="317">
        <v>0.46863436496572602</v>
      </c>
      <c r="V28" s="317">
        <v>0.55102396494448103</v>
      </c>
      <c r="W28" s="317">
        <v>0.65304634866690803</v>
      </c>
      <c r="X28" s="317">
        <v>0.61751203603289495</v>
      </c>
      <c r="Y28" s="317">
        <v>0.61372221551537198</v>
      </c>
      <c r="Z28" s="317">
        <v>0.69240187749862503</v>
      </c>
      <c r="AA28" s="317">
        <v>0.67741201260059403</v>
      </c>
      <c r="AB28" s="317">
        <v>0.68301402178347304</v>
      </c>
      <c r="AC28" s="317">
        <v>0.67838056948222702</v>
      </c>
      <c r="AD28" s="317">
        <v>0.65376144340305198</v>
      </c>
      <c r="AE28" s="317">
        <v>0.67939116352748996</v>
      </c>
      <c r="AF28" s="317">
        <v>0.67480656980600295</v>
      </c>
      <c r="AG28" s="317">
        <v>0.28640580537751797</v>
      </c>
      <c r="AH28" s="317">
        <v>0.29542118974313802</v>
      </c>
      <c r="AI28" s="317">
        <v>0.18664969316796501</v>
      </c>
      <c r="AJ28" s="317">
        <v>4.9060492570161103E-2</v>
      </c>
      <c r="AK28" s="317">
        <v>0.21558068123881399</v>
      </c>
      <c r="AL28" s="317">
        <v>0.22488398624416001</v>
      </c>
      <c r="AM28" s="317">
        <v>-0.11726767688039701</v>
      </c>
      <c r="AN28" s="317">
        <v>-0.32319699060257401</v>
      </c>
      <c r="AO28" s="317">
        <v>-0.33408697675141602</v>
      </c>
      <c r="AP28" s="317">
        <v>-0.42412649265825098</v>
      </c>
      <c r="AQ28" s="317">
        <v>-0.47557802902754798</v>
      </c>
      <c r="AR28" s="317">
        <v>-0.42060721835533299</v>
      </c>
      <c r="AS28" s="317">
        <v>-0.47113133464354701</v>
      </c>
      <c r="AT28" s="317">
        <v>-0.51296668834130899</v>
      </c>
      <c r="AU28" s="317">
        <v>-0.63656566643634604</v>
      </c>
      <c r="AV28" s="317">
        <v>-0.69980919091893401</v>
      </c>
      <c r="AW28" s="317">
        <v>-0.682169472243919</v>
      </c>
      <c r="AX28" s="317">
        <v>-0.68300556001068802</v>
      </c>
      <c r="AY28" s="317">
        <v>-0.61229619803104696</v>
      </c>
      <c r="AZ28" s="317">
        <v>-0.45884753562263603</v>
      </c>
      <c r="BA28" s="317">
        <v>-0.34541505429851699</v>
      </c>
      <c r="BB28" s="317">
        <v>-0.22296073014510701</v>
      </c>
      <c r="BC28" s="317">
        <v>-0.170360662064171</v>
      </c>
      <c r="BD28" s="317">
        <v>-0.18362402269138001</v>
      </c>
      <c r="BE28" s="317">
        <v>-9.1637482137622794E-2</v>
      </c>
      <c r="BF28" s="317">
        <v>1.5868578620680401E-2</v>
      </c>
      <c r="BG28" s="317">
        <v>8.9902557771444305E-2</v>
      </c>
      <c r="BH28" s="317">
        <v>0.15930080192247201</v>
      </c>
      <c r="BI28" s="317">
        <v>0.12551110980156199</v>
      </c>
      <c r="BJ28" s="317">
        <v>6.6714333256624403E-2</v>
      </c>
    </row>
    <row r="29" spans="1:62" ht="15">
      <c r="A29" s="317" t="s">
        <v>185</v>
      </c>
      <c r="B29" s="317" t="s">
        <v>417</v>
      </c>
      <c r="C29" s="317" t="s">
        <v>1580</v>
      </c>
      <c r="D29" s="317" t="s">
        <v>1581</v>
      </c>
      <c r="E29" s="317">
        <v>2.83571001743706</v>
      </c>
      <c r="F29" s="317">
        <v>2.8261691307399102</v>
      </c>
      <c r="G29" s="317">
        <v>2.79162474307588</v>
      </c>
      <c r="H29" s="317">
        <v>2.8146916549304701</v>
      </c>
      <c r="I29" s="317">
        <v>2.85898242008615</v>
      </c>
      <c r="J29" s="317">
        <v>2.9162439073294202</v>
      </c>
      <c r="K29" s="317">
        <v>2.9965205973429399</v>
      </c>
      <c r="L29" s="317">
        <v>3.0132121706291701</v>
      </c>
      <c r="M29" s="317">
        <v>2.94574813478487</v>
      </c>
      <c r="N29" s="317">
        <v>2.7198453742566699</v>
      </c>
      <c r="O29" s="317">
        <v>2.4197367677962802</v>
      </c>
      <c r="P29" s="317">
        <v>2.1144628239793999</v>
      </c>
      <c r="Q29" s="317">
        <v>1.87111272494795</v>
      </c>
      <c r="R29" s="317">
        <v>1.67213891207007</v>
      </c>
      <c r="S29" s="317">
        <v>1.5449211922442401</v>
      </c>
      <c r="T29" s="317">
        <v>1.47640142231192</v>
      </c>
      <c r="U29" s="317">
        <v>1.40609677834276</v>
      </c>
      <c r="V29" s="317">
        <v>1.35375557159307</v>
      </c>
      <c r="W29" s="317">
        <v>1.4321472229211201</v>
      </c>
      <c r="X29" s="317">
        <v>1.66985719056377</v>
      </c>
      <c r="Y29" s="317">
        <v>1.9968434805142199</v>
      </c>
      <c r="Z29" s="317">
        <v>2.3386423753941998</v>
      </c>
      <c r="AA29" s="317">
        <v>2.6310091621741698</v>
      </c>
      <c r="AB29" s="317">
        <v>2.8128705193724501</v>
      </c>
      <c r="AC29" s="317">
        <v>2.8625886747097802</v>
      </c>
      <c r="AD29" s="317">
        <v>2.8126354476031601</v>
      </c>
      <c r="AE29" s="317">
        <v>2.7787454944073899</v>
      </c>
      <c r="AF29" s="317">
        <v>2.7638664326012798</v>
      </c>
      <c r="AG29" s="317">
        <v>2.6649527552347099</v>
      </c>
      <c r="AH29" s="317">
        <v>2.4503497704695301</v>
      </c>
      <c r="AI29" s="317">
        <v>2.2010424400612099</v>
      </c>
      <c r="AJ29" s="317">
        <v>1.88767561194138</v>
      </c>
      <c r="AK29" s="317">
        <v>1.6557949709272399</v>
      </c>
      <c r="AL29" s="317">
        <v>1.6834907572953499</v>
      </c>
      <c r="AM29" s="317">
        <v>2.0326778642295902</v>
      </c>
      <c r="AN29" s="317">
        <v>2.5887500989456398</v>
      </c>
      <c r="AO29" s="317">
        <v>3.19208157183997</v>
      </c>
      <c r="AP29" s="317">
        <v>3.6440181273049399</v>
      </c>
      <c r="AQ29" s="317">
        <v>3.84122994959578</v>
      </c>
      <c r="AR29" s="317">
        <v>3.7259002810737298</v>
      </c>
      <c r="AS29" s="317">
        <v>3.40904951371787</v>
      </c>
      <c r="AT29" s="317">
        <v>3.0537970329097099</v>
      </c>
      <c r="AU29" s="317">
        <v>2.7929656271144299</v>
      </c>
      <c r="AV29" s="317">
        <v>2.60640798763266</v>
      </c>
      <c r="AW29" s="317">
        <v>2.5528743265697398</v>
      </c>
      <c r="AX29" s="317">
        <v>2.5701940013823199</v>
      </c>
      <c r="AY29" s="317">
        <v>2.6028255683984698</v>
      </c>
      <c r="AZ29" s="317">
        <v>2.6004853296693802</v>
      </c>
      <c r="BA29" s="317">
        <v>2.5665845814614698</v>
      </c>
      <c r="BB29" s="317">
        <v>2.5042673376684701</v>
      </c>
      <c r="BC29" s="317">
        <v>2.4166566926508399</v>
      </c>
      <c r="BD29" s="317">
        <v>2.33077545537502</v>
      </c>
      <c r="BE29" s="317">
        <v>2.2554128994529399</v>
      </c>
      <c r="BF29" s="317">
        <v>2.1972385623403001</v>
      </c>
      <c r="BG29" s="317">
        <v>2.1593797551108702</v>
      </c>
      <c r="BH29" s="317">
        <v>2.1362815947215799</v>
      </c>
      <c r="BI29" s="317">
        <v>2.1112204312010099</v>
      </c>
      <c r="BJ29" s="317">
        <v>2.0838497682207899</v>
      </c>
    </row>
    <row r="30" spans="1:62" ht="15">
      <c r="A30" s="317" t="s">
        <v>186</v>
      </c>
      <c r="B30" s="317" t="s">
        <v>418</v>
      </c>
      <c r="C30" s="317" t="s">
        <v>1580</v>
      </c>
      <c r="D30" s="317" t="s">
        <v>1581</v>
      </c>
      <c r="E30" s="317">
        <v>1.36060633732078</v>
      </c>
      <c r="F30" s="317">
        <v>2.4774774774774899</v>
      </c>
      <c r="G30" s="317">
        <v>2.4175824175824299</v>
      </c>
      <c r="H30" s="317">
        <v>2.3605150214592201</v>
      </c>
      <c r="I30" s="317">
        <v>2.5157232704402501</v>
      </c>
      <c r="J30" s="317">
        <v>2.45398773006136</v>
      </c>
      <c r="K30" s="317">
        <v>1.79640718562875</v>
      </c>
      <c r="L30" s="317">
        <v>1.9607843137254799</v>
      </c>
      <c r="M30" s="317">
        <v>1.92307692307692</v>
      </c>
      <c r="N30" s="317">
        <v>1.88679245283019</v>
      </c>
      <c r="O30" s="317">
        <v>1.8518518518518601</v>
      </c>
      <c r="P30" s="317">
        <v>-0.72727272727272096</v>
      </c>
      <c r="Q30" s="317">
        <v>-0.73260073260073</v>
      </c>
      <c r="R30" s="317">
        <v>-0.73800738007381295</v>
      </c>
      <c r="S30" s="317">
        <v>-0.74349442379182396</v>
      </c>
      <c r="T30" s="317">
        <v>-0.74906367041198696</v>
      </c>
      <c r="U30" s="317">
        <v>0.37735849056603799</v>
      </c>
      <c r="V30" s="317">
        <v>0.37593984962405202</v>
      </c>
      <c r="W30" s="317">
        <v>0.37453183520599298</v>
      </c>
      <c r="X30" s="317">
        <v>0.37313432835819299</v>
      </c>
      <c r="Y30" s="317">
        <v>1.6171003717472301</v>
      </c>
      <c r="Z30" s="317">
        <v>0.69507956831900097</v>
      </c>
      <c r="AA30" s="317">
        <v>0.72479564032696997</v>
      </c>
      <c r="AB30" s="317">
        <v>0.86746379555988595</v>
      </c>
      <c r="AC30" s="317">
        <v>0.88145896656535205</v>
      </c>
      <c r="AD30" s="317">
        <v>0.84185527178632902</v>
      </c>
      <c r="AE30" s="317">
        <v>0.850645013884477</v>
      </c>
      <c r="AF30" s="317">
        <v>0.81384406259803499</v>
      </c>
      <c r="AG30" s="317">
        <v>0.86086189908209898</v>
      </c>
      <c r="AH30" s="317">
        <v>0.84665878279945905</v>
      </c>
      <c r="AI30" s="317">
        <v>0.82425519620672505</v>
      </c>
      <c r="AJ30" s="317">
        <v>-0.51410848531841002</v>
      </c>
      <c r="AK30" s="317">
        <v>-0.721776994629031</v>
      </c>
      <c r="AL30" s="317">
        <v>0.53758853144465502</v>
      </c>
      <c r="AM30" s="317">
        <v>0.69597691393652505</v>
      </c>
      <c r="AN30" s="317">
        <v>0.71813890761969201</v>
      </c>
      <c r="AO30" s="317">
        <v>0.64104709938739302</v>
      </c>
      <c r="AP30" s="317">
        <v>0.61201749571755404</v>
      </c>
      <c r="AQ30" s="317">
        <v>0.737226639337485</v>
      </c>
      <c r="AR30" s="317">
        <v>0.56118011912771304</v>
      </c>
      <c r="AS30" s="317">
        <v>0.89418291588481102</v>
      </c>
      <c r="AT30" s="317">
        <v>1.08518105218895</v>
      </c>
      <c r="AU30" s="317">
        <v>0.65275822347370405</v>
      </c>
      <c r="AV30" s="317">
        <v>0.65647253306206899</v>
      </c>
      <c r="AW30" s="317">
        <v>0.65534938807738596</v>
      </c>
      <c r="AX30" s="317">
        <v>0.64951364919987298</v>
      </c>
      <c r="AY30" s="317">
        <v>0.57517847679022804</v>
      </c>
      <c r="AZ30" s="317">
        <v>0.56568975404121002</v>
      </c>
      <c r="BA30" s="317">
        <v>0.59333004561705804</v>
      </c>
      <c r="BB30" s="317">
        <v>0.55612581005928297</v>
      </c>
      <c r="BC30" s="317">
        <v>-0.78005972332256801</v>
      </c>
      <c r="BD30" s="317">
        <v>-0.85989804066090003</v>
      </c>
      <c r="BE30" s="317">
        <v>0.36243107614151199</v>
      </c>
      <c r="BF30" s="317">
        <v>0.313281274113408</v>
      </c>
      <c r="BG30" s="317">
        <v>0.21230442608573</v>
      </c>
      <c r="BH30" s="317">
        <v>0.15351786180324301</v>
      </c>
      <c r="BI30" s="317">
        <v>0.15634819663083999</v>
      </c>
      <c r="BJ30" s="317">
        <v>0.153043265331121</v>
      </c>
    </row>
    <row r="31" spans="1:62" ht="15">
      <c r="A31" s="317" t="s">
        <v>187</v>
      </c>
      <c r="B31" s="317" t="s">
        <v>419</v>
      </c>
      <c r="C31" s="317" t="s">
        <v>1580</v>
      </c>
      <c r="D31" s="317" t="s">
        <v>1581</v>
      </c>
      <c r="E31" s="317">
        <v>1.89919795527191</v>
      </c>
      <c r="F31" s="317">
        <v>1.91374821735032</v>
      </c>
      <c r="G31" s="317">
        <v>1.9278478822453</v>
      </c>
      <c r="H31" s="317">
        <v>1.94286128535503</v>
      </c>
      <c r="I31" s="317">
        <v>1.9600711106095901</v>
      </c>
      <c r="J31" s="317">
        <v>1.97819572875531</v>
      </c>
      <c r="K31" s="317">
        <v>1.99630671492919</v>
      </c>
      <c r="L31" s="317">
        <v>2.0133953972765801</v>
      </c>
      <c r="M31" s="317">
        <v>2.0310727562126898</v>
      </c>
      <c r="N31" s="317">
        <v>2.0492716471882</v>
      </c>
      <c r="O31" s="317">
        <v>2.0672155903828302</v>
      </c>
      <c r="P31" s="317">
        <v>2.0824200350074</v>
      </c>
      <c r="Q31" s="317">
        <v>2.0969779669745501</v>
      </c>
      <c r="R31" s="317">
        <v>2.1150691486867501</v>
      </c>
      <c r="S31" s="317">
        <v>2.1372311584577699</v>
      </c>
      <c r="T31" s="317">
        <v>2.1610044461039499</v>
      </c>
      <c r="U31" s="317">
        <v>2.183422062644</v>
      </c>
      <c r="V31" s="317">
        <v>2.1992268987896599</v>
      </c>
      <c r="W31" s="317">
        <v>2.2042655692782298</v>
      </c>
      <c r="X31" s="317">
        <v>2.1961528499526</v>
      </c>
      <c r="Y31" s="317">
        <v>2.1784981141976099</v>
      </c>
      <c r="Z31" s="317">
        <v>2.1595763837553799</v>
      </c>
      <c r="AA31" s="317">
        <v>2.14064368486487</v>
      </c>
      <c r="AB31" s="317">
        <v>2.11583133049928</v>
      </c>
      <c r="AC31" s="317">
        <v>2.0844465386777999</v>
      </c>
      <c r="AD31" s="317">
        <v>2.05022271925244</v>
      </c>
      <c r="AE31" s="317">
        <v>2.0135916604323501</v>
      </c>
      <c r="AF31" s="317">
        <v>1.9815178552628601</v>
      </c>
      <c r="AG31" s="317">
        <v>1.9614615235420501</v>
      </c>
      <c r="AH31" s="317">
        <v>1.95651530300251</v>
      </c>
      <c r="AI31" s="317">
        <v>1.9618444280032299</v>
      </c>
      <c r="AJ31" s="317">
        <v>1.9681379380127999</v>
      </c>
      <c r="AK31" s="317">
        <v>1.9709467404469001</v>
      </c>
      <c r="AL31" s="317">
        <v>1.97316712739224</v>
      </c>
      <c r="AM31" s="317">
        <v>1.9743253367618201</v>
      </c>
      <c r="AN31" s="317">
        <v>1.9733349953078601</v>
      </c>
      <c r="AO31" s="317">
        <v>1.9724200249145001</v>
      </c>
      <c r="AP31" s="317">
        <v>1.9683605379542899</v>
      </c>
      <c r="AQ31" s="317">
        <v>1.9551221555760001</v>
      </c>
      <c r="AR31" s="317">
        <v>1.93057175188617</v>
      </c>
      <c r="AS31" s="317">
        <v>1.8981065459644499</v>
      </c>
      <c r="AT31" s="317">
        <v>1.86349004743472</v>
      </c>
      <c r="AU31" s="317">
        <v>1.8306349451323101</v>
      </c>
      <c r="AV31" s="317">
        <v>1.79891605155997</v>
      </c>
      <c r="AW31" s="317">
        <v>1.7698692978425199</v>
      </c>
      <c r="AX31" s="317">
        <v>1.7428915492952599</v>
      </c>
      <c r="AY31" s="317">
        <v>1.7158029136574999</v>
      </c>
      <c r="AZ31" s="317">
        <v>1.6888185042516799</v>
      </c>
      <c r="BA31" s="317">
        <v>1.66390596320717</v>
      </c>
      <c r="BB31" s="317">
        <v>1.6416119315007101</v>
      </c>
      <c r="BC31" s="317">
        <v>1.6211574341864501</v>
      </c>
      <c r="BD31" s="317">
        <v>1.60131763599792</v>
      </c>
      <c r="BE31" s="317">
        <v>1.5815485045848301</v>
      </c>
      <c r="BF31" s="317">
        <v>1.5626841184773601</v>
      </c>
      <c r="BG31" s="317">
        <v>1.54465176979555</v>
      </c>
      <c r="BH31" s="317">
        <v>1.52722504697993</v>
      </c>
      <c r="BI31" s="317">
        <v>1.51004690627574</v>
      </c>
      <c r="BJ31" s="317">
        <v>1.4924786190828401</v>
      </c>
    </row>
    <row r="32" spans="1:62" ht="15">
      <c r="A32" s="317" t="s">
        <v>188</v>
      </c>
      <c r="B32" s="317" t="s">
        <v>420</v>
      </c>
      <c r="C32" s="317" t="s">
        <v>1580</v>
      </c>
      <c r="D32" s="317" t="s">
        <v>1581</v>
      </c>
      <c r="E32" s="317">
        <v>2.8958568920707899</v>
      </c>
      <c r="F32" s="317">
        <v>2.9262718332554201</v>
      </c>
      <c r="G32" s="317">
        <v>2.94403881300321</v>
      </c>
      <c r="H32" s="317">
        <v>2.9350509379460901</v>
      </c>
      <c r="I32" s="317">
        <v>2.8930855847694499</v>
      </c>
      <c r="J32" s="317">
        <v>2.8293780846430798</v>
      </c>
      <c r="K32" s="317">
        <v>2.7636538265968298</v>
      </c>
      <c r="L32" s="317">
        <v>2.7049745865583299</v>
      </c>
      <c r="M32" s="317">
        <v>2.64709903022541</v>
      </c>
      <c r="N32" s="317">
        <v>2.5920905360428499</v>
      </c>
      <c r="O32" s="317">
        <v>2.5409816108168601</v>
      </c>
      <c r="P32" s="317">
        <v>2.48870280597981</v>
      </c>
      <c r="Q32" s="317">
        <v>2.4407192991751998</v>
      </c>
      <c r="R32" s="317">
        <v>2.4079549172643002</v>
      </c>
      <c r="S32" s="317">
        <v>2.39360850000699</v>
      </c>
      <c r="T32" s="317">
        <v>2.3912324809380401</v>
      </c>
      <c r="U32" s="317">
        <v>2.3882506170068099</v>
      </c>
      <c r="V32" s="317">
        <v>2.3802214834961402</v>
      </c>
      <c r="W32" s="317">
        <v>2.3724946895261598</v>
      </c>
      <c r="X32" s="317">
        <v>2.3641264464335698</v>
      </c>
      <c r="Y32" s="317">
        <v>2.3525986257388598</v>
      </c>
      <c r="Z32" s="317">
        <v>2.3420779051048899</v>
      </c>
      <c r="AA32" s="317">
        <v>2.3241759122122101</v>
      </c>
      <c r="AB32" s="317">
        <v>2.2856265684781598</v>
      </c>
      <c r="AC32" s="317">
        <v>2.2220570214652402</v>
      </c>
      <c r="AD32" s="317">
        <v>2.1422373953903699</v>
      </c>
      <c r="AE32" s="317">
        <v>2.0594693998420799</v>
      </c>
      <c r="AF32" s="317">
        <v>1.9831187344305401</v>
      </c>
      <c r="AG32" s="317">
        <v>1.9126364923891099</v>
      </c>
      <c r="AH32" s="317">
        <v>1.8511013226195601</v>
      </c>
      <c r="AI32" s="317">
        <v>1.79718857171446</v>
      </c>
      <c r="AJ32" s="317">
        <v>1.7419503492303401</v>
      </c>
      <c r="AK32" s="317">
        <v>1.6883638364948099</v>
      </c>
      <c r="AL32" s="317">
        <v>1.64805080730352</v>
      </c>
      <c r="AM32" s="317">
        <v>1.6238576878756501</v>
      </c>
      <c r="AN32" s="317">
        <v>1.6096465775295601</v>
      </c>
      <c r="AO32" s="317">
        <v>1.5994318258581499</v>
      </c>
      <c r="AP32" s="317">
        <v>1.5833033102551199</v>
      </c>
      <c r="AQ32" s="317">
        <v>1.5548747580398401</v>
      </c>
      <c r="AR32" s="317">
        <v>1.5097267960347101</v>
      </c>
      <c r="AS32" s="317">
        <v>1.4529013098550601</v>
      </c>
      <c r="AT32" s="317">
        <v>1.39538586350974</v>
      </c>
      <c r="AU32" s="317">
        <v>1.34136666621426</v>
      </c>
      <c r="AV32" s="317">
        <v>1.28568498624961</v>
      </c>
      <c r="AW32" s="317">
        <v>1.2288729723919001</v>
      </c>
      <c r="AX32" s="317">
        <v>1.1725515129401001</v>
      </c>
      <c r="AY32" s="317">
        <v>1.11460854678415</v>
      </c>
      <c r="AZ32" s="317">
        <v>1.0600194194864401</v>
      </c>
      <c r="BA32" s="317">
        <v>1.0168645914215799</v>
      </c>
      <c r="BB32" s="317">
        <v>0.98845374637505301</v>
      </c>
      <c r="BC32" s="317">
        <v>0.97029636712719503</v>
      </c>
      <c r="BD32" s="317">
        <v>0.95601257378075299</v>
      </c>
      <c r="BE32" s="317">
        <v>0.93892032715370399</v>
      </c>
      <c r="BF32" s="317">
        <v>0.917022961079203</v>
      </c>
      <c r="BG32" s="317">
        <v>0.88756333348874805</v>
      </c>
      <c r="BH32" s="317">
        <v>0.85279920625177996</v>
      </c>
      <c r="BI32" s="317">
        <v>0.81755571139275596</v>
      </c>
      <c r="BJ32" s="317">
        <v>0.78448549135996204</v>
      </c>
    </row>
    <row r="33" spans="1:62" ht="15">
      <c r="A33" s="317" t="s">
        <v>189</v>
      </c>
      <c r="B33" s="317" t="s">
        <v>421</v>
      </c>
      <c r="C33" s="317" t="s">
        <v>1580</v>
      </c>
      <c r="D33" s="317" t="s">
        <v>1581</v>
      </c>
      <c r="E33" s="317">
        <v>0.25580562326768802</v>
      </c>
      <c r="F33" s="317">
        <v>0.31948701781084798</v>
      </c>
      <c r="G33" s="317">
        <v>0.39115725437680898</v>
      </c>
      <c r="H33" s="317">
        <v>0.42945496134102401</v>
      </c>
      <c r="I33" s="317">
        <v>0.41013955222874399</v>
      </c>
      <c r="J33" s="317">
        <v>0.35197441858559397</v>
      </c>
      <c r="K33" s="317">
        <v>0.284248989694601</v>
      </c>
      <c r="L33" s="317">
        <v>0.24414766763585699</v>
      </c>
      <c r="M33" s="317">
        <v>0.243974626105013</v>
      </c>
      <c r="N33" s="317">
        <v>0.30056093616002899</v>
      </c>
      <c r="O33" s="317">
        <v>0.39223057200873201</v>
      </c>
      <c r="P33" s="317">
        <v>0.495737969790851</v>
      </c>
      <c r="Q33" s="317">
        <v>0.58403907840557101</v>
      </c>
      <c r="R33" s="317">
        <v>0.63375362040897998</v>
      </c>
      <c r="S33" s="317">
        <v>0.64121323663172902</v>
      </c>
      <c r="T33" s="317">
        <v>0.60949323670229005</v>
      </c>
      <c r="U33" s="317">
        <v>0.57145560170690601</v>
      </c>
      <c r="V33" s="317">
        <v>0.54007563342278198</v>
      </c>
      <c r="W33" s="317">
        <v>0.50038595554849197</v>
      </c>
      <c r="X33" s="317">
        <v>0.456896022162463</v>
      </c>
      <c r="Y33" s="317">
        <v>0.40407627128999601</v>
      </c>
      <c r="Z33" s="317">
        <v>0.35070116732135298</v>
      </c>
      <c r="AA33" s="317">
        <v>0.30024424779389802</v>
      </c>
      <c r="AB33" s="317">
        <v>0.26634736484451799</v>
      </c>
      <c r="AC33" s="317">
        <v>0.26485612222877197</v>
      </c>
      <c r="AD33" s="317">
        <v>0.28604037761005402</v>
      </c>
      <c r="AE33" s="317">
        <v>0.31677941677893601</v>
      </c>
      <c r="AF33" s="317">
        <v>0.34023756106085401</v>
      </c>
      <c r="AG33" s="317">
        <v>0.35494420549862199</v>
      </c>
      <c r="AH33" s="317">
        <v>0.35947025590426701</v>
      </c>
      <c r="AI33" s="317">
        <v>0.35242191633797598</v>
      </c>
      <c r="AJ33" s="317">
        <v>0.34544335213046601</v>
      </c>
      <c r="AK33" s="317">
        <v>0.347305486658809</v>
      </c>
      <c r="AL33" s="317">
        <v>0.34458306270392097</v>
      </c>
      <c r="AM33" s="317">
        <v>0.35135417398480601</v>
      </c>
      <c r="AN33" s="317">
        <v>0.35691773211406702</v>
      </c>
      <c r="AO33" s="317">
        <v>0.37031428584419801</v>
      </c>
      <c r="AP33" s="317">
        <v>0.37644047778898698</v>
      </c>
      <c r="AQ33" s="317">
        <v>0.37577512693439902</v>
      </c>
      <c r="AR33" s="317">
        <v>0.362097878835278</v>
      </c>
      <c r="AS33" s="317">
        <v>0.343375698626051</v>
      </c>
      <c r="AT33" s="317">
        <v>0.31006514744004199</v>
      </c>
      <c r="AU33" s="317">
        <v>0.29253215933527998</v>
      </c>
      <c r="AV33" s="317">
        <v>0.28690413547781501</v>
      </c>
      <c r="AW33" s="317">
        <v>0.30549268370763799</v>
      </c>
      <c r="AX33" s="317">
        <v>0.33558795888771498</v>
      </c>
      <c r="AY33" s="317">
        <v>0.37519532291846203</v>
      </c>
      <c r="AZ33" s="317">
        <v>0.403129055405472</v>
      </c>
      <c r="BA33" s="317">
        <v>0.42242717779982403</v>
      </c>
      <c r="BB33" s="317">
        <v>0.41418655117490399</v>
      </c>
      <c r="BC33" s="317">
        <v>0.39387979006315699</v>
      </c>
      <c r="BD33" s="317">
        <v>0.368459991630948</v>
      </c>
      <c r="BE33" s="317">
        <v>0.35006243658085601</v>
      </c>
      <c r="BF33" s="317">
        <v>0.32760526664137202</v>
      </c>
      <c r="BG33" s="317">
        <v>0.30959886470452902</v>
      </c>
      <c r="BH33" s="317">
        <v>0.293163377114116</v>
      </c>
      <c r="BI33" s="317">
        <v>0.27371141781449598</v>
      </c>
      <c r="BJ33" s="317">
        <v>0.25336652682070598</v>
      </c>
    </row>
    <row r="34" spans="1:62" ht="15">
      <c r="A34" s="317" t="s">
        <v>190</v>
      </c>
      <c r="B34" s="317" t="s">
        <v>422</v>
      </c>
      <c r="C34" s="317" t="s">
        <v>1580</v>
      </c>
      <c r="D34" s="317" t="s">
        <v>1581</v>
      </c>
      <c r="E34" s="317">
        <v>4.7934820251013202</v>
      </c>
      <c r="F34" s="317">
        <v>4.6033907256525701</v>
      </c>
      <c r="G34" s="317">
        <v>4.4778827169006901</v>
      </c>
      <c r="H34" s="317">
        <v>4.4356560095497599</v>
      </c>
      <c r="I34" s="317">
        <v>4.4641313836656096</v>
      </c>
      <c r="J34" s="317">
        <v>4.5715569247872798</v>
      </c>
      <c r="K34" s="317">
        <v>4.6646929719109496</v>
      </c>
      <c r="L34" s="317">
        <v>4.7122133736824301</v>
      </c>
      <c r="M34" s="317">
        <v>4.7360918964815397</v>
      </c>
      <c r="N34" s="317">
        <v>4.7218449849346102</v>
      </c>
      <c r="O34" s="317">
        <v>4.6842346771728796</v>
      </c>
      <c r="P34" s="317">
        <v>4.6316545128994697</v>
      </c>
      <c r="Q34" s="317">
        <v>4.5702862408379898</v>
      </c>
      <c r="R34" s="317">
        <v>4.4647907032317198</v>
      </c>
      <c r="S34" s="317">
        <v>4.3139178533840603</v>
      </c>
      <c r="T34" s="317">
        <v>4.14353104555697</v>
      </c>
      <c r="U34" s="317">
        <v>3.9733018603176702</v>
      </c>
      <c r="V34" s="317">
        <v>3.8191564411313901</v>
      </c>
      <c r="W34" s="317">
        <v>3.6427924630328201</v>
      </c>
      <c r="X34" s="317">
        <v>3.4694585811642802</v>
      </c>
      <c r="Y34" s="317">
        <v>3.2984738414328501</v>
      </c>
      <c r="Z34" s="317">
        <v>3.1147038356465799</v>
      </c>
      <c r="AA34" s="317">
        <v>2.9755058788051798</v>
      </c>
      <c r="AB34" s="317">
        <v>2.8730243377587699</v>
      </c>
      <c r="AC34" s="317">
        <v>2.8308227005449398</v>
      </c>
      <c r="AD34" s="317">
        <v>2.8393352437402402</v>
      </c>
      <c r="AE34" s="317">
        <v>2.8367333184190202</v>
      </c>
      <c r="AF34" s="317">
        <v>2.8384684740854298</v>
      </c>
      <c r="AG34" s="317">
        <v>2.8362339223442898</v>
      </c>
      <c r="AH34" s="317">
        <v>2.8455138976379599</v>
      </c>
      <c r="AI34" s="317">
        <v>2.8498947138006501</v>
      </c>
      <c r="AJ34" s="317">
        <v>2.8528252673781398</v>
      </c>
      <c r="AK34" s="317">
        <v>2.8467206967207801</v>
      </c>
      <c r="AL34" s="317">
        <v>2.8030641385901198</v>
      </c>
      <c r="AM34" s="317">
        <v>2.7217946911069002</v>
      </c>
      <c r="AN34" s="317">
        <v>2.6136745510465902</v>
      </c>
      <c r="AO34" s="317">
        <v>2.49460094887315</v>
      </c>
      <c r="AP34" s="317">
        <v>2.3800571195245399</v>
      </c>
      <c r="AQ34" s="317">
        <v>2.2761810241500999</v>
      </c>
      <c r="AR34" s="317">
        <v>2.1896706216039199</v>
      </c>
      <c r="AS34" s="317">
        <v>2.1082460220016901</v>
      </c>
      <c r="AT34" s="317">
        <v>2.04237241199269</v>
      </c>
      <c r="AU34" s="317">
        <v>1.96517451093114</v>
      </c>
      <c r="AV34" s="317">
        <v>1.8628012026883101</v>
      </c>
      <c r="AW34" s="317">
        <v>1.7208719662920899</v>
      </c>
      <c r="AX34" s="317">
        <v>1.5551983769242099</v>
      </c>
      <c r="AY34" s="317">
        <v>1.3848316517182799</v>
      </c>
      <c r="AZ34" s="317">
        <v>1.2384840376376001</v>
      </c>
      <c r="BA34" s="317">
        <v>1.16375982567016</v>
      </c>
      <c r="BB34" s="317">
        <v>1.18477344674056</v>
      </c>
      <c r="BC34" s="317">
        <v>1.2661445060790399</v>
      </c>
      <c r="BD34" s="317">
        <v>1.36738323682896</v>
      </c>
      <c r="BE34" s="317">
        <v>1.4450444897122501</v>
      </c>
      <c r="BF34" s="317">
        <v>1.4819058868530599</v>
      </c>
      <c r="BG34" s="317">
        <v>1.4651237098021299</v>
      </c>
      <c r="BH34" s="317">
        <v>1.4080493492439501</v>
      </c>
      <c r="BI34" s="317">
        <v>1.34502906699947</v>
      </c>
      <c r="BJ34" s="317">
        <v>1.2914946975236099</v>
      </c>
    </row>
    <row r="35" spans="1:62" ht="15">
      <c r="A35" s="317" t="s">
        <v>191</v>
      </c>
      <c r="B35" s="317" t="s">
        <v>423</v>
      </c>
      <c r="C35" s="317" t="s">
        <v>1580</v>
      </c>
      <c r="D35" s="317" t="s">
        <v>1581</v>
      </c>
      <c r="E35" s="317">
        <v>2.5009182165841701</v>
      </c>
      <c r="F35" s="317">
        <v>2.49014427881517</v>
      </c>
      <c r="G35" s="317">
        <v>2.4969806254531899</v>
      </c>
      <c r="H35" s="317">
        <v>2.55416800539466</v>
      </c>
      <c r="I35" s="317">
        <v>2.6827914074639501</v>
      </c>
      <c r="J35" s="317">
        <v>2.84561109447132</v>
      </c>
      <c r="K35" s="317">
        <v>3.0115995928363901</v>
      </c>
      <c r="L35" s="317">
        <v>3.1447645162600502</v>
      </c>
      <c r="M35" s="317">
        <v>3.2332945173123502</v>
      </c>
      <c r="N35" s="317">
        <v>3.25884168470161</v>
      </c>
      <c r="O35" s="317">
        <v>3.2458668579849701</v>
      </c>
      <c r="P35" s="317">
        <v>3.2168802246991901</v>
      </c>
      <c r="Q35" s="317">
        <v>3.19210361106787</v>
      </c>
      <c r="R35" s="317">
        <v>3.1771493571124201</v>
      </c>
      <c r="S35" s="317">
        <v>3.1867575876399798</v>
      </c>
      <c r="T35" s="317">
        <v>3.2049772939388901</v>
      </c>
      <c r="U35" s="317">
        <v>3.2255827933038601</v>
      </c>
      <c r="V35" s="317">
        <v>3.2309122785950199</v>
      </c>
      <c r="W35" s="317">
        <v>3.17935645011862</v>
      </c>
      <c r="X35" s="317">
        <v>3.0677926428236502</v>
      </c>
      <c r="Y35" s="317">
        <v>2.9217439300885699</v>
      </c>
      <c r="Z35" s="317">
        <v>2.7023458592999998</v>
      </c>
      <c r="AA35" s="317">
        <v>2.5065028524100001</v>
      </c>
      <c r="AB35" s="317">
        <v>2.4739575650538499</v>
      </c>
      <c r="AC35" s="317">
        <v>2.6516599384369299</v>
      </c>
      <c r="AD35" s="317">
        <v>2.9230073673355998</v>
      </c>
      <c r="AE35" s="317">
        <v>3.3206928467979</v>
      </c>
      <c r="AF35" s="317">
        <v>3.5564446874411599</v>
      </c>
      <c r="AG35" s="317">
        <v>3.3089064856051902</v>
      </c>
      <c r="AH35" s="317">
        <v>2.4791013115146798</v>
      </c>
      <c r="AI35" s="317">
        <v>1.3157579211388799</v>
      </c>
      <c r="AJ35" s="317">
        <v>7.4448799700418196E-4</v>
      </c>
      <c r="AK35" s="317">
        <v>-1.0776585404716601</v>
      </c>
      <c r="AL35" s="317">
        <v>-1.5945084949691399</v>
      </c>
      <c r="AM35" s="317">
        <v>-1.27240515466467</v>
      </c>
      <c r="AN35" s="317">
        <v>-0.31530596814206402</v>
      </c>
      <c r="AO35" s="317">
        <v>0.85190510177994505</v>
      </c>
      <c r="AP35" s="317">
        <v>1.8076207139223199</v>
      </c>
      <c r="AQ35" s="317">
        <v>2.5028643071857601</v>
      </c>
      <c r="AR35" s="317">
        <v>2.7987691989196701</v>
      </c>
      <c r="AS35" s="317">
        <v>2.8071826387343899</v>
      </c>
      <c r="AT35" s="317">
        <v>2.7832884083035099</v>
      </c>
      <c r="AU35" s="317">
        <v>2.8093844375158299</v>
      </c>
      <c r="AV35" s="317">
        <v>2.7704720217151402</v>
      </c>
      <c r="AW35" s="317">
        <v>2.6665798839592201</v>
      </c>
      <c r="AX35" s="317">
        <v>2.5225695889623698</v>
      </c>
      <c r="AY35" s="317">
        <v>2.3463168496400701</v>
      </c>
      <c r="AZ35" s="317">
        <v>2.1675586289274502</v>
      </c>
      <c r="BA35" s="317">
        <v>2.0163402832217598</v>
      </c>
      <c r="BB35" s="317">
        <v>1.90876554623359</v>
      </c>
      <c r="BC35" s="317">
        <v>1.82835814221659</v>
      </c>
      <c r="BD35" s="317">
        <v>1.75313433065499</v>
      </c>
      <c r="BE35" s="317">
        <v>1.66822641327716</v>
      </c>
      <c r="BF35" s="317">
        <v>1.5803449996466501</v>
      </c>
      <c r="BG35" s="317">
        <v>1.4904821051171799</v>
      </c>
      <c r="BH35" s="317">
        <v>1.39889251300037</v>
      </c>
      <c r="BI35" s="317">
        <v>1.3095469548679199</v>
      </c>
      <c r="BJ35" s="317">
        <v>1.22652008648406</v>
      </c>
    </row>
    <row r="36" spans="1:62" ht="15">
      <c r="A36" s="317" t="s">
        <v>192</v>
      </c>
      <c r="B36" s="317" t="s">
        <v>424</v>
      </c>
      <c r="C36" s="317" t="s">
        <v>1580</v>
      </c>
      <c r="D36" s="317" t="s">
        <v>1581</v>
      </c>
      <c r="E36" s="317">
        <v>2.2957065808936998</v>
      </c>
      <c r="F36" s="317">
        <v>2.3917109227893198</v>
      </c>
      <c r="G36" s="317">
        <v>2.4982711668888999</v>
      </c>
      <c r="H36" s="317">
        <v>2.60059289555833</v>
      </c>
      <c r="I36" s="317">
        <v>2.6954426931510098</v>
      </c>
      <c r="J36" s="317">
        <v>2.7830578969711599</v>
      </c>
      <c r="K36" s="317">
        <v>2.8757480725714499</v>
      </c>
      <c r="L36" s="317">
        <v>2.9720877053474601</v>
      </c>
      <c r="M36" s="317">
        <v>3.0622993083677401</v>
      </c>
      <c r="N36" s="317">
        <v>3.1359172009256802</v>
      </c>
      <c r="O36" s="317">
        <v>3.2074626059512501</v>
      </c>
      <c r="P36" s="317">
        <v>3.25886757553066</v>
      </c>
      <c r="Q36" s="317">
        <v>3.3114801974967101</v>
      </c>
      <c r="R36" s="317">
        <v>3.3982230313192998</v>
      </c>
      <c r="S36" s="317">
        <v>3.52623477659639</v>
      </c>
      <c r="T36" s="317">
        <v>3.6682524700538099</v>
      </c>
      <c r="U36" s="317">
        <v>3.80340373799149</v>
      </c>
      <c r="V36" s="317">
        <v>3.8948081960162799</v>
      </c>
      <c r="W36" s="317">
        <v>3.9201264989956099</v>
      </c>
      <c r="X36" s="317">
        <v>3.8679044468726498</v>
      </c>
      <c r="Y36" s="317">
        <v>3.7649130061205298</v>
      </c>
      <c r="Z36" s="317">
        <v>3.6520847868259598</v>
      </c>
      <c r="AA36" s="317">
        <v>3.5469118663525498</v>
      </c>
      <c r="AB36" s="317">
        <v>3.4395935231888402</v>
      </c>
      <c r="AC36" s="317">
        <v>3.3341558207778599</v>
      </c>
      <c r="AD36" s="317">
        <v>3.2323701995766099</v>
      </c>
      <c r="AE36" s="317">
        <v>3.12088125102603</v>
      </c>
      <c r="AF36" s="317">
        <v>3.0112378082970301</v>
      </c>
      <c r="AG36" s="317">
        <v>2.9232066473703102</v>
      </c>
      <c r="AH36" s="317">
        <v>2.8627228503871698</v>
      </c>
      <c r="AI36" s="317">
        <v>2.8180332311466798</v>
      </c>
      <c r="AJ36" s="317">
        <v>2.7782795117185302</v>
      </c>
      <c r="AK36" s="317">
        <v>2.7226140392161899</v>
      </c>
      <c r="AL36" s="317">
        <v>2.6342589190642101</v>
      </c>
      <c r="AM36" s="317">
        <v>2.5059159557870898</v>
      </c>
      <c r="AN36" s="317">
        <v>2.3518388584995402</v>
      </c>
      <c r="AO36" s="317">
        <v>2.2039532500999401</v>
      </c>
      <c r="AP36" s="317">
        <v>2.07152126486368</v>
      </c>
      <c r="AQ36" s="317">
        <v>1.9345922437987499</v>
      </c>
      <c r="AR36" s="317">
        <v>1.7948020981461701</v>
      </c>
      <c r="AS36" s="317">
        <v>1.6614338989964701</v>
      </c>
      <c r="AT36" s="317">
        <v>1.5270408908345201</v>
      </c>
      <c r="AU36" s="317">
        <v>1.4155140266102799</v>
      </c>
      <c r="AV36" s="317">
        <v>1.3607360268267099</v>
      </c>
      <c r="AW36" s="317">
        <v>1.3755459867105799</v>
      </c>
      <c r="AX36" s="317">
        <v>1.4394110208805899</v>
      </c>
      <c r="AY36" s="317">
        <v>1.51796053343133</v>
      </c>
      <c r="AZ36" s="317">
        <v>1.5888075442026699</v>
      </c>
      <c r="BA36" s="317">
        <v>1.65447669072993</v>
      </c>
      <c r="BB36" s="317">
        <v>1.70809094821131</v>
      </c>
      <c r="BC36" s="317">
        <v>1.7515444975707799</v>
      </c>
      <c r="BD36" s="317">
        <v>1.7940058712218301</v>
      </c>
      <c r="BE36" s="317">
        <v>1.8343510399521401</v>
      </c>
      <c r="BF36" s="317">
        <v>1.8584533923239901</v>
      </c>
      <c r="BG36" s="317">
        <v>1.8648552567963801</v>
      </c>
      <c r="BH36" s="317">
        <v>1.8559753536752499</v>
      </c>
      <c r="BI36" s="317">
        <v>1.8416664009513699</v>
      </c>
      <c r="BJ36" s="317">
        <v>1.8231117058339801</v>
      </c>
    </row>
    <row r="37" spans="1:62" ht="15">
      <c r="A37" s="317" t="s">
        <v>193</v>
      </c>
      <c r="B37" s="317" t="s">
        <v>425</v>
      </c>
      <c r="C37" s="317" t="s">
        <v>1580</v>
      </c>
      <c r="D37" s="317" t="s">
        <v>1581</v>
      </c>
      <c r="E37" s="317">
        <v>1.61171288182543</v>
      </c>
      <c r="F37" s="317">
        <v>1.69613346249721</v>
      </c>
      <c r="G37" s="317">
        <v>1.77807637739899</v>
      </c>
      <c r="H37" s="317">
        <v>1.85225367627129</v>
      </c>
      <c r="I37" s="317">
        <v>1.92075365501637</v>
      </c>
      <c r="J37" s="317">
        <v>1.97945488878765</v>
      </c>
      <c r="K37" s="317">
        <v>2.0441817561730899</v>
      </c>
      <c r="L37" s="317">
        <v>2.1002168990755998</v>
      </c>
      <c r="M37" s="317">
        <v>2.1153097603765501</v>
      </c>
      <c r="N37" s="317">
        <v>2.0790225768408201</v>
      </c>
      <c r="O37" s="317">
        <v>2.0155178540769501</v>
      </c>
      <c r="P37" s="317">
        <v>1.94352268484757</v>
      </c>
      <c r="Q37" s="317">
        <v>1.89752340972916</v>
      </c>
      <c r="R37" s="317">
        <v>1.9037580995046199</v>
      </c>
      <c r="S37" s="317">
        <v>1.97738656768974</v>
      </c>
      <c r="T37" s="317">
        <v>2.0963513258754398</v>
      </c>
      <c r="U37" s="317">
        <v>2.2077103268056302</v>
      </c>
      <c r="V37" s="317">
        <v>2.30317341541592</v>
      </c>
      <c r="W37" s="317">
        <v>2.42443720091903</v>
      </c>
      <c r="X37" s="317">
        <v>2.5716214168329099</v>
      </c>
      <c r="Y37" s="317">
        <v>2.7231833220949899</v>
      </c>
      <c r="Z37" s="317">
        <v>2.89544886198478</v>
      </c>
      <c r="AA37" s="317">
        <v>3.0238320357609099</v>
      </c>
      <c r="AB37" s="317">
        <v>3.0251214609921599</v>
      </c>
      <c r="AC37" s="317">
        <v>2.8730535358568399</v>
      </c>
      <c r="AD37" s="317">
        <v>2.6320188351323202</v>
      </c>
      <c r="AE37" s="317">
        <v>2.3541691643292602</v>
      </c>
      <c r="AF37" s="317">
        <v>2.1372634873306402</v>
      </c>
      <c r="AG37" s="317">
        <v>2.0476736239228499</v>
      </c>
      <c r="AH37" s="317">
        <v>2.1258473504699702</v>
      </c>
      <c r="AI37" s="317">
        <v>2.3093533948476401</v>
      </c>
      <c r="AJ37" s="317">
        <v>2.51403639991074</v>
      </c>
      <c r="AK37" s="317">
        <v>2.6573502665237898</v>
      </c>
      <c r="AL37" s="317">
        <v>2.7216784423189</v>
      </c>
      <c r="AM37" s="317">
        <v>2.6811793000595499</v>
      </c>
      <c r="AN37" s="317">
        <v>2.5708782353753699</v>
      </c>
      <c r="AO37" s="317">
        <v>2.44699322445546</v>
      </c>
      <c r="AP37" s="317">
        <v>2.34403012980294</v>
      </c>
      <c r="AQ37" s="317">
        <v>2.2510984021753502</v>
      </c>
      <c r="AR37" s="317">
        <v>2.1756196009425199</v>
      </c>
      <c r="AS37" s="317">
        <v>2.1121168212599302</v>
      </c>
      <c r="AT37" s="317">
        <v>2.0355276806334999</v>
      </c>
      <c r="AU37" s="317">
        <v>1.9486612077319601</v>
      </c>
      <c r="AV37" s="317">
        <v>1.8773627793774801</v>
      </c>
      <c r="AW37" s="317">
        <v>1.8259491932057601</v>
      </c>
      <c r="AX37" s="317">
        <v>1.7811660159555101</v>
      </c>
      <c r="AY37" s="317">
        <v>1.7731783525304701</v>
      </c>
      <c r="AZ37" s="317">
        <v>1.7468210242859801</v>
      </c>
      <c r="BA37" s="317">
        <v>1.6143373131880101</v>
      </c>
      <c r="BB37" s="317">
        <v>1.3450850230464999</v>
      </c>
      <c r="BC37" s="317">
        <v>1.00071378122449</v>
      </c>
      <c r="BD37" s="317">
        <v>0.61913916123467405</v>
      </c>
      <c r="BE37" s="317">
        <v>0.31813756253543402</v>
      </c>
      <c r="BF37" s="317">
        <v>0.20549348954869601</v>
      </c>
      <c r="BG37" s="317">
        <v>0.34917221136404902</v>
      </c>
      <c r="BH37" s="317">
        <v>0.67777177431408997</v>
      </c>
      <c r="BI37" s="317">
        <v>1.06165488996168</v>
      </c>
      <c r="BJ37" s="317">
        <v>1.39317323056446</v>
      </c>
    </row>
    <row r="38" spans="1:62" ht="15">
      <c r="A38" s="317" t="s">
        <v>194</v>
      </c>
      <c r="B38" s="317" t="s">
        <v>426</v>
      </c>
      <c r="C38" s="317" t="s">
        <v>1580</v>
      </c>
      <c r="D38" s="317" t="s">
        <v>1581</v>
      </c>
      <c r="E38" s="317">
        <v>2.2986265352403801</v>
      </c>
      <c r="F38" s="317">
        <v>2.0011221104430299</v>
      </c>
      <c r="G38" s="317">
        <v>1.8598882333990401</v>
      </c>
      <c r="H38" s="317">
        <v>1.86284592763531</v>
      </c>
      <c r="I38" s="317">
        <v>1.88571494336137</v>
      </c>
      <c r="J38" s="317">
        <v>1.8101665970088201</v>
      </c>
      <c r="K38" s="317">
        <v>1.8628137710138799</v>
      </c>
      <c r="L38" s="317">
        <v>1.7993565048012501</v>
      </c>
      <c r="M38" s="317">
        <v>1.6134085034638199</v>
      </c>
      <c r="N38" s="317">
        <v>1.35978347208384</v>
      </c>
      <c r="O38" s="317">
        <v>1.3978316003312901</v>
      </c>
      <c r="P38" s="317">
        <v>1.4965998652685799</v>
      </c>
      <c r="Q38" s="317">
        <v>1.59537138319011</v>
      </c>
      <c r="R38" s="317">
        <v>1.69413996924538</v>
      </c>
      <c r="S38" s="317">
        <v>1.7929043389341599</v>
      </c>
      <c r="T38" s="317">
        <v>1.8916779954060801</v>
      </c>
      <c r="U38" s="317">
        <v>1.32259509202665</v>
      </c>
      <c r="V38" s="317">
        <v>1.1751413924435301</v>
      </c>
      <c r="W38" s="317">
        <v>1.00352071460224</v>
      </c>
      <c r="X38" s="317">
        <v>0.99766936012883101</v>
      </c>
      <c r="Y38" s="317">
        <v>1.29324495269762</v>
      </c>
      <c r="Z38" s="317">
        <v>1.24059538707161</v>
      </c>
      <c r="AA38" s="317">
        <v>1.2055552976839401</v>
      </c>
      <c r="AB38" s="317">
        <v>1.0028115147929699</v>
      </c>
      <c r="AC38" s="317">
        <v>0.96173382895184201</v>
      </c>
      <c r="AD38" s="317">
        <v>0.92944670335319102</v>
      </c>
      <c r="AE38" s="317">
        <v>1.00487939511487</v>
      </c>
      <c r="AF38" s="317">
        <v>1.31176768183179</v>
      </c>
      <c r="AG38" s="317">
        <v>1.2910648037257999</v>
      </c>
      <c r="AH38" s="317">
        <v>1.78359004586196</v>
      </c>
      <c r="AI38" s="317">
        <v>1.4935931090138801</v>
      </c>
      <c r="AJ38" s="317">
        <v>1.36050617419992</v>
      </c>
      <c r="AK38" s="317">
        <v>1.2274175995513701</v>
      </c>
      <c r="AL38" s="317">
        <v>1.0943319214249301</v>
      </c>
      <c r="AM38" s="317">
        <v>0.96124471698783498</v>
      </c>
      <c r="AN38" s="317">
        <v>0.82815917934021399</v>
      </c>
      <c r="AO38" s="317">
        <v>1.0771646811961999</v>
      </c>
      <c r="AP38" s="317">
        <v>1.0570153946398499</v>
      </c>
      <c r="AQ38" s="317">
        <v>0.86561366320968203</v>
      </c>
      <c r="AR38" s="317">
        <v>0.82736931817054105</v>
      </c>
      <c r="AS38" s="317">
        <v>0.88299857689955097</v>
      </c>
      <c r="AT38" s="317">
        <v>1.0095216661895201</v>
      </c>
      <c r="AU38" s="317">
        <v>0.89713127667793502</v>
      </c>
      <c r="AV38" s="317">
        <v>0.99623273893261699</v>
      </c>
      <c r="AW38" s="317">
        <v>1.00203442432575</v>
      </c>
      <c r="AX38" s="317">
        <v>0.98590376696881599</v>
      </c>
      <c r="AY38" s="317">
        <v>0.79684459728398405</v>
      </c>
      <c r="AZ38" s="317">
        <v>0.96985361108712698</v>
      </c>
      <c r="BA38" s="317">
        <v>1.0821970856065299</v>
      </c>
      <c r="BB38" s="317">
        <v>1.14484018257099</v>
      </c>
      <c r="BC38" s="317">
        <v>1.1139597207123899</v>
      </c>
      <c r="BD38" s="317">
        <v>0.98761771132548803</v>
      </c>
      <c r="BE38" s="317">
        <v>1.18034479940777</v>
      </c>
      <c r="BF38" s="317">
        <v>1.14967859626918</v>
      </c>
      <c r="BG38" s="317">
        <v>1.0835878088831301</v>
      </c>
      <c r="BH38" s="317">
        <v>0.83277462217253195</v>
      </c>
      <c r="BI38" s="317">
        <v>1.1986503521985701</v>
      </c>
      <c r="BJ38" s="317">
        <v>1.2154806905423301</v>
      </c>
    </row>
    <row r="39" spans="1:62" ht="15">
      <c r="A39" s="317" t="s">
        <v>195</v>
      </c>
      <c r="B39" s="317" t="s">
        <v>427</v>
      </c>
      <c r="C39" s="317" t="s">
        <v>1580</v>
      </c>
      <c r="D39" s="317" t="s">
        <v>1581</v>
      </c>
      <c r="E39" s="317"/>
      <c r="F39" s="317">
        <v>0.91413624641489832</v>
      </c>
      <c r="G39" s="317">
        <v>0.84323102983334763</v>
      </c>
      <c r="H39" s="317">
        <v>0.89325375754354752</v>
      </c>
      <c r="I39" s="317">
        <v>0.93435239139067505</v>
      </c>
      <c r="J39" s="317">
        <v>0.76482909849211467</v>
      </c>
      <c r="K39" s="317">
        <v>0.73503569753559361</v>
      </c>
      <c r="L39" s="317">
        <v>0.93080052566530469</v>
      </c>
      <c r="M39" s="317">
        <v>0.86436108343770002</v>
      </c>
      <c r="N39" s="317">
        <v>0.73531711944031031</v>
      </c>
      <c r="O39" s="317">
        <v>0.53868607719873296</v>
      </c>
      <c r="P39" s="317">
        <v>0.51010812754577728</v>
      </c>
      <c r="Q39" s="317">
        <v>0.72723945807436507</v>
      </c>
      <c r="R39" s="317">
        <v>0.7541798247824687</v>
      </c>
      <c r="S39" s="317">
        <v>0.81658698765183146</v>
      </c>
      <c r="T39" s="317">
        <v>0.89874119555699394</v>
      </c>
      <c r="U39" s="317">
        <v>0.88238677561069778</v>
      </c>
      <c r="V39" s="317">
        <v>0.78941692414120723</v>
      </c>
      <c r="W39" s="317">
        <v>0.6836252954448554</v>
      </c>
      <c r="X39" s="317">
        <v>0.58926931691078721</v>
      </c>
      <c r="Y39" s="317">
        <v>0.60426526212860665</v>
      </c>
      <c r="Z39" s="317">
        <v>0.58469249327440309</v>
      </c>
      <c r="AA39" s="317">
        <v>0.54372886691717781</v>
      </c>
      <c r="AB39" s="317">
        <v>0.51600343595872289</v>
      </c>
      <c r="AC39" s="317">
        <v>0.48583133486840779</v>
      </c>
      <c r="AD39" s="317">
        <v>0.46587062990836614</v>
      </c>
      <c r="AE39" s="317">
        <v>0.44518167726978675</v>
      </c>
      <c r="AF39" s="317">
        <v>0.40923411138540189</v>
      </c>
      <c r="AG39" s="317">
        <v>0.35527179965887973</v>
      </c>
      <c r="AH39" s="317">
        <v>0.10195003668536629</v>
      </c>
      <c r="AI39" s="317">
        <v>-5.0197930747799546E-2</v>
      </c>
      <c r="AJ39" s="317">
        <v>-0.41113537890751672</v>
      </c>
      <c r="AK39" s="317">
        <v>-0.25823542556202028</v>
      </c>
      <c r="AL39" s="317">
        <v>6.8928286547048856E-2</v>
      </c>
      <c r="AM39" s="317">
        <v>-5.6222909323494719E-2</v>
      </c>
      <c r="AN39" s="317">
        <v>-9.6668256383836138E-2</v>
      </c>
      <c r="AO39" s="317">
        <v>-0.31854131171996869</v>
      </c>
      <c r="AP39" s="317">
        <v>-9.4926122798440815E-2</v>
      </c>
      <c r="AQ39" s="317">
        <v>-0.23012067165585393</v>
      </c>
      <c r="AR39" s="317">
        <v>-9.6011064471440477E-2</v>
      </c>
      <c r="AS39" s="317">
        <v>-0.63869566004048295</v>
      </c>
      <c r="AT39" s="317">
        <v>-0.55820311441330261</v>
      </c>
      <c r="AU39" s="317">
        <v>-0.65196604699023908</v>
      </c>
      <c r="AV39" s="317">
        <v>-0.31448797389693084</v>
      </c>
      <c r="AW39" s="317">
        <v>-0.27599276917904092</v>
      </c>
      <c r="AX39" s="317">
        <v>-0.27459440710696015</v>
      </c>
      <c r="AY39" s="317">
        <v>-0.25660199337752942</v>
      </c>
      <c r="AZ39" s="317">
        <v>-0.37467993081332907</v>
      </c>
      <c r="BA39" s="317">
        <v>-0.35813153844549106</v>
      </c>
      <c r="BB39" s="317">
        <v>-0.19244780530797811</v>
      </c>
      <c r="BC39" s="317">
        <v>-0.36270981922102408</v>
      </c>
      <c r="BD39" s="317">
        <v>-0.35369194200237075</v>
      </c>
      <c r="BE39" s="317">
        <v>-0.22915498389339461</v>
      </c>
      <c r="BF39" s="317">
        <v>-0.21320183000739235</v>
      </c>
      <c r="BG39" s="317">
        <v>-0.20975719260148651</v>
      </c>
      <c r="BH39" s="317">
        <v>-0.23037372229944708</v>
      </c>
      <c r="BI39" s="317">
        <v>-0.25509755679262014</v>
      </c>
      <c r="BJ39" s="317">
        <v>-0.25947153233454401</v>
      </c>
    </row>
    <row r="40" spans="1:62" ht="15">
      <c r="A40" s="317" t="s">
        <v>196</v>
      </c>
      <c r="B40" s="317" t="s">
        <v>428</v>
      </c>
      <c r="C40" s="317" t="s">
        <v>1580</v>
      </c>
      <c r="D40" s="317" t="s">
        <v>1581</v>
      </c>
      <c r="E40" s="317">
        <v>2.1722737520340898</v>
      </c>
      <c r="F40" s="317">
        <v>1.9786150590587299</v>
      </c>
      <c r="G40" s="317">
        <v>2.5350125367586398</v>
      </c>
      <c r="H40" s="317">
        <v>2.13766282113072</v>
      </c>
      <c r="I40" s="317">
        <v>1.65425824514532</v>
      </c>
      <c r="J40" s="317">
        <v>1.1548425141921601</v>
      </c>
      <c r="K40" s="317">
        <v>1.0451517426158701</v>
      </c>
      <c r="L40" s="317">
        <v>1.23904724663021</v>
      </c>
      <c r="M40" s="317">
        <v>1.2592563480889101</v>
      </c>
      <c r="N40" s="317">
        <v>1.1254204603110001</v>
      </c>
      <c r="O40" s="317">
        <v>0.72240383062556601</v>
      </c>
      <c r="P40" s="317">
        <v>0.52479184164868797</v>
      </c>
      <c r="Q40" s="317">
        <v>0.76247999040952497</v>
      </c>
      <c r="R40" s="317">
        <v>0.73822552946644904</v>
      </c>
      <c r="S40" s="317">
        <v>0.53852083285566898</v>
      </c>
      <c r="T40" s="317">
        <v>-4.3738043417490297E-2</v>
      </c>
      <c r="U40" s="317">
        <v>-0.57159575476382996</v>
      </c>
      <c r="V40" s="317">
        <v>-0.33901090648565302</v>
      </c>
      <c r="W40" s="317">
        <v>8.9788100144071702E-3</v>
      </c>
      <c r="X40" s="317">
        <v>0.20080949151163599</v>
      </c>
      <c r="Y40" s="317">
        <v>0.39707441863760701</v>
      </c>
      <c r="Z40" s="317">
        <v>0.54706491013226199</v>
      </c>
      <c r="AA40" s="317">
        <v>0.58429167538567295</v>
      </c>
      <c r="AB40" s="317">
        <v>0.42878792000240801</v>
      </c>
      <c r="AC40" s="317">
        <v>0.35911165241451298</v>
      </c>
      <c r="AD40" s="317">
        <v>0.441442667641394</v>
      </c>
      <c r="AE40" s="317">
        <v>0.52039161133615897</v>
      </c>
      <c r="AF40" s="317">
        <v>0.62811575454301904</v>
      </c>
      <c r="AG40" s="317">
        <v>0.73494305612323696</v>
      </c>
      <c r="AH40" s="317">
        <v>0.80853605555094799</v>
      </c>
      <c r="AI40" s="317">
        <v>1.02687307219521</v>
      </c>
      <c r="AJ40" s="317">
        <v>1.24982602441627</v>
      </c>
      <c r="AK40" s="317">
        <v>1.10252107229095</v>
      </c>
      <c r="AL40" s="317">
        <v>0.91071556578846602</v>
      </c>
      <c r="AM40" s="317">
        <v>0.79715841102481799</v>
      </c>
      <c r="AN40" s="317">
        <v>0.66824232623431701</v>
      </c>
      <c r="AO40" s="317">
        <v>0.44163640670634502</v>
      </c>
      <c r="AP40" s="317">
        <v>0.24089121015564699</v>
      </c>
      <c r="AQ40" s="317">
        <v>0.29713576574005701</v>
      </c>
      <c r="AR40" s="317">
        <v>0.47691993128564097</v>
      </c>
      <c r="AS40" s="317">
        <v>0.56195461740016395</v>
      </c>
      <c r="AT40" s="317">
        <v>0.63277123801843105</v>
      </c>
      <c r="AU40" s="317">
        <v>0.75646914583809599</v>
      </c>
      <c r="AV40" s="317">
        <v>0.74191960337231999</v>
      </c>
      <c r="AW40" s="317">
        <v>0.68742596023300595</v>
      </c>
      <c r="AX40" s="317">
        <v>0.64060154024349103</v>
      </c>
      <c r="AY40" s="317">
        <v>0.62755847334613402</v>
      </c>
      <c r="AZ40" s="317">
        <v>0.893690977823134</v>
      </c>
      <c r="BA40" s="317">
        <v>1.2706180738577599</v>
      </c>
      <c r="BB40" s="317">
        <v>1.2494846312738399</v>
      </c>
      <c r="BC40" s="317">
        <v>1.0415580576587999</v>
      </c>
      <c r="BD40" s="317">
        <v>1.1118789426320601</v>
      </c>
      <c r="BE40" s="317">
        <v>1.0618193288678901</v>
      </c>
      <c r="BF40" s="317">
        <v>1.1498797578122899</v>
      </c>
      <c r="BG40" s="317">
        <v>1.22010397343287</v>
      </c>
      <c r="BH40" s="317">
        <v>1.13833715247736</v>
      </c>
      <c r="BI40" s="317">
        <v>1.0920311738725299</v>
      </c>
      <c r="BJ40" s="317">
        <v>1.10075398722708</v>
      </c>
    </row>
    <row r="41" spans="1:62" ht="15">
      <c r="A41" s="317" t="s">
        <v>197</v>
      </c>
      <c r="B41" s="317" t="s">
        <v>429</v>
      </c>
      <c r="C41" s="317" t="s">
        <v>1580</v>
      </c>
      <c r="D41" s="317" t="s">
        <v>1581</v>
      </c>
      <c r="E41" s="317">
        <v>0.82131274500226703</v>
      </c>
      <c r="F41" s="317">
        <v>0.89073871952770001</v>
      </c>
      <c r="G41" s="317">
        <v>0.95377904628294197</v>
      </c>
      <c r="H41" s="317">
        <v>1.0158443452516801</v>
      </c>
      <c r="I41" s="317">
        <v>1.0407925447734101</v>
      </c>
      <c r="J41" s="317">
        <v>1.0683413963136501</v>
      </c>
      <c r="K41" s="317">
        <v>1.0656526273139799</v>
      </c>
      <c r="L41" s="317">
        <v>1.06718570728776</v>
      </c>
      <c r="M41" s="317">
        <v>1.0601284722380799</v>
      </c>
      <c r="N41" s="317">
        <v>1.04400649966834</v>
      </c>
      <c r="O41" s="317">
        <v>1.0158938631363901</v>
      </c>
      <c r="P41" s="317">
        <v>0.99832527351411104</v>
      </c>
      <c r="Q41" s="317">
        <v>0.97632336288402299</v>
      </c>
      <c r="R41" s="317">
        <v>0.89475065295007905</v>
      </c>
      <c r="S41" s="317">
        <v>0.76435935045829695</v>
      </c>
      <c r="T41" s="317">
        <v>0.58152383063162905</v>
      </c>
      <c r="U41" s="317">
        <v>0.384498947943956</v>
      </c>
      <c r="V41" s="317">
        <v>0.22118591381768199</v>
      </c>
      <c r="W41" s="317">
        <v>0.162625294607883</v>
      </c>
      <c r="X41" s="317">
        <v>0.23678671258992001</v>
      </c>
      <c r="Y41" s="317">
        <v>0.40640296025675299</v>
      </c>
      <c r="Z41" s="317">
        <v>0.59799628420354101</v>
      </c>
      <c r="AA41" s="317">
        <v>0.77077922531038401</v>
      </c>
      <c r="AB41" s="317">
        <v>0.90145554633245695</v>
      </c>
      <c r="AC41" s="317">
        <v>0.98404111095691305</v>
      </c>
      <c r="AD41" s="317">
        <v>1.0178071120974801</v>
      </c>
      <c r="AE41" s="317">
        <v>1.0571095846098499</v>
      </c>
      <c r="AF41" s="317">
        <v>1.09287490187106</v>
      </c>
      <c r="AG41" s="317">
        <v>1.07020588348652</v>
      </c>
      <c r="AH41" s="317">
        <v>0.96717915652712205</v>
      </c>
      <c r="AI41" s="317">
        <v>0.814419867650512</v>
      </c>
      <c r="AJ41" s="317">
        <v>0.63563364391398003</v>
      </c>
      <c r="AK41" s="317">
        <v>0.48621434211431602</v>
      </c>
      <c r="AL41" s="317">
        <v>0.39357838350743102</v>
      </c>
      <c r="AM41" s="317">
        <v>0.39482516533184803</v>
      </c>
      <c r="AN41" s="317">
        <v>0.46063470796356398</v>
      </c>
      <c r="AO41" s="317">
        <v>0.54210431331686304</v>
      </c>
      <c r="AP41" s="317">
        <v>0.60989230296728203</v>
      </c>
      <c r="AQ41" s="317">
        <v>0.65393240905109795</v>
      </c>
      <c r="AR41" s="317">
        <v>0.69031861522388904</v>
      </c>
      <c r="AS41" s="317">
        <v>0.70037936594463701</v>
      </c>
      <c r="AT41" s="317">
        <v>0.71553779453547195</v>
      </c>
      <c r="AU41" s="317">
        <v>0.73696516377565702</v>
      </c>
      <c r="AV41" s="317">
        <v>0.75064969444032204</v>
      </c>
      <c r="AW41" s="317">
        <v>0.741792607497891</v>
      </c>
      <c r="AX41" s="317">
        <v>0.73114576482009896</v>
      </c>
      <c r="AY41" s="317">
        <v>0.721334717452362</v>
      </c>
      <c r="AZ41" s="317">
        <v>0.70658531237925803</v>
      </c>
      <c r="BA41" s="317">
        <v>0.68005381574193202</v>
      </c>
      <c r="BB41" s="317">
        <v>0.64646127521713603</v>
      </c>
      <c r="BC41" s="317">
        <v>0.61474057773601198</v>
      </c>
      <c r="BD41" s="317">
        <v>0.57236204966650295</v>
      </c>
      <c r="BE41" s="317">
        <v>0.53502481170333305</v>
      </c>
      <c r="BF41" s="317">
        <v>0.50813305927822705</v>
      </c>
      <c r="BG41" s="317">
        <v>0.48531691539918098</v>
      </c>
      <c r="BH41" s="317">
        <v>0.48297296134256101</v>
      </c>
      <c r="BI41" s="317">
        <v>0.47700509880194297</v>
      </c>
      <c r="BJ41" s="317">
        <v>0.46869164636119998</v>
      </c>
    </row>
    <row r="42" spans="1:62" ht="15">
      <c r="A42" s="317" t="s">
        <v>132</v>
      </c>
      <c r="B42" s="317" t="s">
        <v>430</v>
      </c>
      <c r="C42" s="317" t="s">
        <v>1580</v>
      </c>
      <c r="D42" s="317" t="s">
        <v>1581</v>
      </c>
      <c r="E42" s="317">
        <v>2.2264988057523998</v>
      </c>
      <c r="F42" s="317">
        <v>2.2238814243918901</v>
      </c>
      <c r="G42" s="317">
        <v>2.2182618094776401</v>
      </c>
      <c r="H42" s="317">
        <v>2.2101293293894502</v>
      </c>
      <c r="I42" s="317">
        <v>2.1996356039306399</v>
      </c>
      <c r="J42" s="317">
        <v>2.1849758088821098</v>
      </c>
      <c r="K42" s="317">
        <v>2.1702932744686998</v>
      </c>
      <c r="L42" s="317">
        <v>2.1478446147792898</v>
      </c>
      <c r="M42" s="317">
        <v>2.1060434409359998</v>
      </c>
      <c r="N42" s="317">
        <v>2.0404686695867298</v>
      </c>
      <c r="O42" s="317">
        <v>1.9599502023636</v>
      </c>
      <c r="P42" s="317">
        <v>1.8781793269184199</v>
      </c>
      <c r="Q42" s="317">
        <v>1.8037023626317501</v>
      </c>
      <c r="R42" s="317">
        <v>1.73577739057618</v>
      </c>
      <c r="S42" s="317">
        <v>1.6771797805472599</v>
      </c>
      <c r="T42" s="317">
        <v>1.6276390483381999</v>
      </c>
      <c r="U42" s="317">
        <v>1.5810480512796701</v>
      </c>
      <c r="V42" s="317">
        <v>1.54047445334546</v>
      </c>
      <c r="W42" s="317">
        <v>1.5150999117058499</v>
      </c>
      <c r="X42" s="317">
        <v>1.5079969023884501</v>
      </c>
      <c r="Y42" s="317">
        <v>1.51464942890233</v>
      </c>
      <c r="Z42" s="317">
        <v>1.5231757347366599</v>
      </c>
      <c r="AA42" s="317">
        <v>1.5328181548190101</v>
      </c>
      <c r="AB42" s="317">
        <v>1.5521187055297201</v>
      </c>
      <c r="AC42" s="317">
        <v>1.5820241759303399</v>
      </c>
      <c r="AD42" s="317">
        <v>1.6168891036955999</v>
      </c>
      <c r="AE42" s="317">
        <v>1.65343783625464</v>
      </c>
      <c r="AF42" s="317">
        <v>1.68179856797837</v>
      </c>
      <c r="AG42" s="317">
        <v>1.6917977180407799</v>
      </c>
      <c r="AH42" s="317">
        <v>1.67817751868234</v>
      </c>
      <c r="AI42" s="317">
        <v>1.6471788949116399</v>
      </c>
      <c r="AJ42" s="317">
        <v>1.6113983686618401</v>
      </c>
      <c r="AK42" s="317">
        <v>1.57616663933886</v>
      </c>
      <c r="AL42" s="317">
        <v>1.53619408114075</v>
      </c>
      <c r="AM42" s="317">
        <v>1.4922745978306999</v>
      </c>
      <c r="AN42" s="317">
        <v>1.44587544594424</v>
      </c>
      <c r="AO42" s="317">
        <v>1.39760510863929</v>
      </c>
      <c r="AP42" s="317">
        <v>1.3497364347629199</v>
      </c>
      <c r="AQ42" s="317">
        <v>1.3043058668602301</v>
      </c>
      <c r="AR42" s="317">
        <v>1.2628089966991001</v>
      </c>
      <c r="AS42" s="317">
        <v>1.22482612604997</v>
      </c>
      <c r="AT42" s="317">
        <v>1.18678378514978</v>
      </c>
      <c r="AU42" s="317">
        <v>1.1501512559873299</v>
      </c>
      <c r="AV42" s="317">
        <v>1.1196120464649599</v>
      </c>
      <c r="AW42" s="317">
        <v>1.09675505440437</v>
      </c>
      <c r="AX42" s="317">
        <v>1.0789734661144199</v>
      </c>
      <c r="AY42" s="317">
        <v>1.06403668805065</v>
      </c>
      <c r="AZ42" s="317">
        <v>1.0477831408989799</v>
      </c>
      <c r="BA42" s="317">
        <v>1.0270760806293899</v>
      </c>
      <c r="BB42" s="317">
        <v>1.00026560008729</v>
      </c>
      <c r="BC42" s="317">
        <v>0.96924738694624302</v>
      </c>
      <c r="BD42" s="317">
        <v>0.93715714546132101</v>
      </c>
      <c r="BE42" s="317">
        <v>0.90757975844492</v>
      </c>
      <c r="BF42" s="317">
        <v>0.88136307250629498</v>
      </c>
      <c r="BG42" s="317">
        <v>0.85992459607262395</v>
      </c>
      <c r="BH42" s="317">
        <v>0.841711121116545</v>
      </c>
      <c r="BI42" s="317">
        <v>0.82457972565675297</v>
      </c>
      <c r="BJ42" s="317">
        <v>0.80619981277957198</v>
      </c>
    </row>
    <row r="43" spans="1:62" ht="15">
      <c r="A43" s="317" t="s">
        <v>142</v>
      </c>
      <c r="B43" s="317" t="s">
        <v>431</v>
      </c>
      <c r="C43" s="317" t="s">
        <v>1580</v>
      </c>
      <c r="D43" s="317" t="s">
        <v>1581</v>
      </c>
      <c r="E43" s="317">
        <v>1.83286768126466</v>
      </c>
      <c r="F43" s="317">
        <v>-1.01552778731319</v>
      </c>
      <c r="G43" s="317">
        <v>0.820455548748518</v>
      </c>
      <c r="H43" s="317">
        <v>2.4576474039514502</v>
      </c>
      <c r="I43" s="317">
        <v>2.3206829870685501</v>
      </c>
      <c r="J43" s="317">
        <v>2.3813681025194899</v>
      </c>
      <c r="K43" s="317">
        <v>2.7873318382169301</v>
      </c>
      <c r="L43" s="317">
        <v>2.5706976197387998</v>
      </c>
      <c r="M43" s="317">
        <v>2.6109026264852901</v>
      </c>
      <c r="N43" s="317">
        <v>2.7400021056955799</v>
      </c>
      <c r="O43" s="317">
        <v>2.7616755664530399</v>
      </c>
      <c r="P43" s="317">
        <v>2.7469155496185702</v>
      </c>
      <c r="Q43" s="317">
        <v>2.4573569295228599</v>
      </c>
      <c r="R43" s="317">
        <v>2.2833953639638298</v>
      </c>
      <c r="S43" s="317">
        <v>2.0659550133563198</v>
      </c>
      <c r="T43" s="317">
        <v>1.76639178162482</v>
      </c>
      <c r="U43" s="317">
        <v>1.5473379728766501</v>
      </c>
      <c r="V43" s="317">
        <v>1.3627794757067799</v>
      </c>
      <c r="W43" s="317">
        <v>1.33818233834084</v>
      </c>
      <c r="X43" s="317">
        <v>1.33392795351687</v>
      </c>
      <c r="Y43" s="317">
        <v>1.25422105193987</v>
      </c>
      <c r="Z43" s="317">
        <v>1.2809523442925199</v>
      </c>
      <c r="AA43" s="317">
        <v>1.4726747601658099</v>
      </c>
      <c r="AB43" s="317">
        <v>1.4449496950092</v>
      </c>
      <c r="AC43" s="317">
        <v>1.3120687611377899</v>
      </c>
      <c r="AD43" s="317">
        <v>1.3616991182536899</v>
      </c>
      <c r="AE43" s="317">
        <v>1.4873989291490299</v>
      </c>
      <c r="AF43" s="317">
        <v>1.6036050865575999</v>
      </c>
      <c r="AG43" s="317">
        <v>1.61007108578698</v>
      </c>
      <c r="AH43" s="317">
        <v>1.53316999599862</v>
      </c>
      <c r="AI43" s="317">
        <v>1.4673032108792801</v>
      </c>
      <c r="AJ43" s="317">
        <v>1.3644340084034901</v>
      </c>
      <c r="AK43" s="317">
        <v>1.2255362283361999</v>
      </c>
      <c r="AL43" s="317">
        <v>1.1496194308346499</v>
      </c>
      <c r="AM43" s="317">
        <v>1.1302606321559101</v>
      </c>
      <c r="AN43" s="317">
        <v>1.08650915088974</v>
      </c>
      <c r="AO43" s="317">
        <v>1.0481415141216499</v>
      </c>
      <c r="AP43" s="317">
        <v>1.0234500241987901</v>
      </c>
      <c r="AQ43" s="317">
        <v>0.95955040629815103</v>
      </c>
      <c r="AR43" s="317">
        <v>0.86585139299327896</v>
      </c>
      <c r="AS43" s="317">
        <v>0.78795659295399201</v>
      </c>
      <c r="AT43" s="317">
        <v>0.72638063783852502</v>
      </c>
      <c r="AU43" s="317">
        <v>0.66999956775862601</v>
      </c>
      <c r="AV43" s="317">
        <v>0.62286093613358295</v>
      </c>
      <c r="AW43" s="317">
        <v>0.59393281511214102</v>
      </c>
      <c r="AX43" s="317">
        <v>0.58812498955699199</v>
      </c>
      <c r="AY43" s="317">
        <v>0.55837436737300195</v>
      </c>
      <c r="AZ43" s="317">
        <v>0.52227186639227496</v>
      </c>
      <c r="BA43" s="317">
        <v>0.51238693163743998</v>
      </c>
      <c r="BB43" s="317">
        <v>0.49738140088493499</v>
      </c>
      <c r="BC43" s="317">
        <v>0.48295968867836098</v>
      </c>
      <c r="BD43" s="317">
        <v>0.47915045424996</v>
      </c>
      <c r="BE43" s="317">
        <v>0.487231117971201</v>
      </c>
      <c r="BF43" s="317">
        <v>0.49370963351135999</v>
      </c>
      <c r="BG43" s="317">
        <v>0.50631159177984697</v>
      </c>
      <c r="BH43" s="317">
        <v>0.50813674729193703</v>
      </c>
      <c r="BI43" s="317">
        <v>0.541478512050099</v>
      </c>
      <c r="BJ43" s="317">
        <v>0.55912133101726502</v>
      </c>
    </row>
    <row r="44" spans="1:62" ht="15">
      <c r="A44" s="317" t="s">
        <v>198</v>
      </c>
      <c r="B44" s="317" t="s">
        <v>432</v>
      </c>
      <c r="C44" s="317" t="s">
        <v>1580</v>
      </c>
      <c r="D44" s="317" t="s">
        <v>1581</v>
      </c>
      <c r="E44" s="317">
        <v>3.51886034004453</v>
      </c>
      <c r="F44" s="317">
        <v>3.7289140846439799</v>
      </c>
      <c r="G44" s="317">
        <v>3.8985858327339602</v>
      </c>
      <c r="H44" s="317">
        <v>3.9778084586919999</v>
      </c>
      <c r="I44" s="317">
        <v>3.94964533425386</v>
      </c>
      <c r="J44" s="317">
        <v>3.8644127781451298</v>
      </c>
      <c r="K44" s="317">
        <v>3.7559890962661502</v>
      </c>
      <c r="L44" s="317">
        <v>3.7002733070351201</v>
      </c>
      <c r="M44" s="317">
        <v>3.7499473086415498</v>
      </c>
      <c r="N44" s="317">
        <v>3.9284526217636899</v>
      </c>
      <c r="O44" s="317">
        <v>4.1761931970566701</v>
      </c>
      <c r="P44" s="317">
        <v>4.4205835761896397</v>
      </c>
      <c r="Q44" s="317">
        <v>4.6001113980576704</v>
      </c>
      <c r="R44" s="317">
        <v>4.7081733121266804</v>
      </c>
      <c r="S44" s="317">
        <v>4.7321349965130501</v>
      </c>
      <c r="T44" s="317">
        <v>4.6984705179130897</v>
      </c>
      <c r="U44" s="317">
        <v>4.6473408674558501</v>
      </c>
      <c r="V44" s="317">
        <v>4.5993198962944897</v>
      </c>
      <c r="W44" s="317">
        <v>4.54533059030644</v>
      </c>
      <c r="X44" s="317">
        <v>4.4899380056407496</v>
      </c>
      <c r="Y44" s="317">
        <v>4.4300689517425198</v>
      </c>
      <c r="Z44" s="317">
        <v>4.3689912520955696</v>
      </c>
      <c r="AA44" s="317">
        <v>4.2970764291031598</v>
      </c>
      <c r="AB44" s="317">
        <v>4.2031809436928302</v>
      </c>
      <c r="AC44" s="317">
        <v>4.0851868773081597</v>
      </c>
      <c r="AD44" s="317">
        <v>3.9559315873971501</v>
      </c>
      <c r="AE44" s="317">
        <v>3.8167309741265099</v>
      </c>
      <c r="AF44" s="317">
        <v>3.69159767911083</v>
      </c>
      <c r="AG44" s="317">
        <v>3.6059030910082401</v>
      </c>
      <c r="AH44" s="317">
        <v>3.56805271591822</v>
      </c>
      <c r="AI44" s="317">
        <v>3.5554502281647502</v>
      </c>
      <c r="AJ44" s="317">
        <v>3.5415520744098599</v>
      </c>
      <c r="AK44" s="317">
        <v>3.5021592255360501</v>
      </c>
      <c r="AL44" s="317">
        <v>3.4328487689030198</v>
      </c>
      <c r="AM44" s="317">
        <v>3.3271986345842599</v>
      </c>
      <c r="AN44" s="317">
        <v>3.19480857466788</v>
      </c>
      <c r="AO44" s="317">
        <v>3.0773550934554499</v>
      </c>
      <c r="AP44" s="317">
        <v>2.9615746164851302</v>
      </c>
      <c r="AQ44" s="317">
        <v>2.7997900853687798</v>
      </c>
      <c r="AR44" s="317">
        <v>2.5832337572259698</v>
      </c>
      <c r="AS44" s="317">
        <v>2.3424262725271001</v>
      </c>
      <c r="AT44" s="317">
        <v>2.0968776634828199</v>
      </c>
      <c r="AU44" s="317">
        <v>1.8971600462671101</v>
      </c>
      <c r="AV44" s="317">
        <v>1.7853532631714599</v>
      </c>
      <c r="AW44" s="317">
        <v>1.78485086892168</v>
      </c>
      <c r="AX44" s="317">
        <v>1.86367819321239</v>
      </c>
      <c r="AY44" s="317">
        <v>1.96104442354435</v>
      </c>
      <c r="AZ44" s="317">
        <v>2.0458681218846801</v>
      </c>
      <c r="BA44" s="317">
        <v>2.1359187465265501</v>
      </c>
      <c r="BB44" s="317">
        <v>2.2234323000055798</v>
      </c>
      <c r="BC44" s="317">
        <v>2.3054642635324698</v>
      </c>
      <c r="BD44" s="317">
        <v>2.3924635912799999</v>
      </c>
      <c r="BE44" s="317">
        <v>2.4735063738980898</v>
      </c>
      <c r="BF44" s="317">
        <v>2.5250163563121402</v>
      </c>
      <c r="BG44" s="317">
        <v>2.5397665720796399</v>
      </c>
      <c r="BH44" s="317">
        <v>2.52916307814285</v>
      </c>
      <c r="BI44" s="317">
        <v>2.5103535684185401</v>
      </c>
      <c r="BJ44" s="317">
        <v>2.4957438400603098</v>
      </c>
    </row>
    <row r="45" spans="1:62" ht="15">
      <c r="A45" s="317" t="s">
        <v>199</v>
      </c>
      <c r="B45" s="317" t="s">
        <v>433</v>
      </c>
      <c r="C45" s="317" t="s">
        <v>1580</v>
      </c>
      <c r="D45" s="317" t="s">
        <v>1581</v>
      </c>
      <c r="E45" s="317">
        <v>2.0191202759051001</v>
      </c>
      <c r="F45" s="317">
        <v>2.0831993683772398</v>
      </c>
      <c r="G45" s="317">
        <v>2.1468182045183202</v>
      </c>
      <c r="H45" s="317">
        <v>2.2053494386444301</v>
      </c>
      <c r="I45" s="317">
        <v>2.2565293684683199</v>
      </c>
      <c r="J45" s="317">
        <v>2.3025574874505401</v>
      </c>
      <c r="K45" s="317">
        <v>2.3483419837075901</v>
      </c>
      <c r="L45" s="317">
        <v>2.3956390101490199</v>
      </c>
      <c r="M45" s="317">
        <v>2.44155252012927</v>
      </c>
      <c r="N45" s="317">
        <v>2.48623085484429</v>
      </c>
      <c r="O45" s="317">
        <v>2.5298187453023702</v>
      </c>
      <c r="P45" s="317">
        <v>2.5726199472881399</v>
      </c>
      <c r="Q45" s="317">
        <v>2.61539040577959</v>
      </c>
      <c r="R45" s="317">
        <v>2.6605651983634</v>
      </c>
      <c r="S45" s="317">
        <v>2.7087096285935401</v>
      </c>
      <c r="T45" s="317">
        <v>2.7584177466004198</v>
      </c>
      <c r="U45" s="317">
        <v>2.8042520542847602</v>
      </c>
      <c r="V45" s="317">
        <v>2.8474688087493401</v>
      </c>
      <c r="W45" s="317">
        <v>2.89226178790646</v>
      </c>
      <c r="X45" s="317">
        <v>2.9395050315339599</v>
      </c>
      <c r="Y45" s="317">
        <v>2.9857505966567199</v>
      </c>
      <c r="Z45" s="317">
        <v>3.0247023813248801</v>
      </c>
      <c r="AA45" s="317">
        <v>3.0548477233201399</v>
      </c>
      <c r="AB45" s="317">
        <v>3.0796202369363401</v>
      </c>
      <c r="AC45" s="317">
        <v>3.09876129481114</v>
      </c>
      <c r="AD45" s="317">
        <v>3.1101491529771401</v>
      </c>
      <c r="AE45" s="317">
        <v>3.1178151316809699</v>
      </c>
      <c r="AF45" s="317">
        <v>3.1142382148145198</v>
      </c>
      <c r="AG45" s="317">
        <v>3.08880957214574</v>
      </c>
      <c r="AH45" s="317">
        <v>3.0384711088426002</v>
      </c>
      <c r="AI45" s="317">
        <v>2.9720417073527901</v>
      </c>
      <c r="AJ45" s="317">
        <v>2.9065956825294799</v>
      </c>
      <c r="AK45" s="317">
        <v>2.84618180633854</v>
      </c>
      <c r="AL45" s="317">
        <v>2.7811122849640002</v>
      </c>
      <c r="AM45" s="317">
        <v>2.7121784891719001</v>
      </c>
      <c r="AN45" s="317">
        <v>2.6446806891655998</v>
      </c>
      <c r="AO45" s="317">
        <v>2.5775782196854</v>
      </c>
      <c r="AP45" s="317">
        <v>2.5232043046758998</v>
      </c>
      <c r="AQ45" s="317">
        <v>2.4968851771364</v>
      </c>
      <c r="AR45" s="317">
        <v>2.5043989672862499</v>
      </c>
      <c r="AS45" s="317">
        <v>2.5350519883151099</v>
      </c>
      <c r="AT45" s="317">
        <v>2.5703666141889299</v>
      </c>
      <c r="AU45" s="317">
        <v>2.6009050674791601</v>
      </c>
      <c r="AV45" s="317">
        <v>2.6317653886536898</v>
      </c>
      <c r="AW45" s="317">
        <v>2.6605715370920699</v>
      </c>
      <c r="AX45" s="317">
        <v>2.6861165006763099</v>
      </c>
      <c r="AY45" s="317">
        <v>2.7111635691955001</v>
      </c>
      <c r="AZ45" s="317">
        <v>2.7323792110382299</v>
      </c>
      <c r="BA45" s="317">
        <v>2.7432611605442201</v>
      </c>
      <c r="BB45" s="317">
        <v>2.7416384998088699</v>
      </c>
      <c r="BC45" s="317">
        <v>2.7306902313796</v>
      </c>
      <c r="BD45" s="317">
        <v>2.7165869389742099</v>
      </c>
      <c r="BE45" s="317">
        <v>2.7015959133753</v>
      </c>
      <c r="BF45" s="317">
        <v>2.68316290755262</v>
      </c>
      <c r="BG45" s="317">
        <v>2.66187609259836</v>
      </c>
      <c r="BH45" s="317">
        <v>2.63853608129366</v>
      </c>
      <c r="BI45" s="317">
        <v>2.61358514949048</v>
      </c>
      <c r="BJ45" s="317">
        <v>2.58805882261683</v>
      </c>
    </row>
    <row r="46" spans="1:62" ht="15">
      <c r="A46" s="317" t="s">
        <v>389</v>
      </c>
      <c r="B46" s="317" t="s">
        <v>635</v>
      </c>
      <c r="C46" s="317" t="s">
        <v>1580</v>
      </c>
      <c r="D46" s="317" t="s">
        <v>1581</v>
      </c>
      <c r="E46" s="317">
        <v>2.49998884729973</v>
      </c>
      <c r="F46" s="317">
        <v>2.5221967810361701</v>
      </c>
      <c r="G46" s="317">
        <v>2.5477564224904801</v>
      </c>
      <c r="H46" s="317">
        <v>2.5886102337318699</v>
      </c>
      <c r="I46" s="317">
        <v>2.64952828443176</v>
      </c>
      <c r="J46" s="317">
        <v>2.7192119310531302</v>
      </c>
      <c r="K46" s="317">
        <v>2.7931044572584001</v>
      </c>
      <c r="L46" s="317">
        <v>2.8497052316664999</v>
      </c>
      <c r="M46" s="317">
        <v>2.8694308238441</v>
      </c>
      <c r="N46" s="317">
        <v>2.8444504907308801</v>
      </c>
      <c r="O46" s="317">
        <v>2.79241457005222</v>
      </c>
      <c r="P46" s="317">
        <v>2.72578789133722</v>
      </c>
      <c r="Q46" s="317">
        <v>2.67403084760429</v>
      </c>
      <c r="R46" s="317">
        <v>2.6589151326548799</v>
      </c>
      <c r="S46" s="317">
        <v>2.6914602559527201</v>
      </c>
      <c r="T46" s="317">
        <v>2.7507330318601202</v>
      </c>
      <c r="U46" s="317">
        <v>2.82727549579189</v>
      </c>
      <c r="V46" s="317">
        <v>2.8804654585123801</v>
      </c>
      <c r="W46" s="317">
        <v>2.87447965895262</v>
      </c>
      <c r="X46" s="317">
        <v>2.7946400219002001</v>
      </c>
      <c r="Y46" s="317">
        <v>2.6744644592829201</v>
      </c>
      <c r="Z46" s="317">
        <v>2.5546153671957099</v>
      </c>
      <c r="AA46" s="317">
        <v>2.47605254608222</v>
      </c>
      <c r="AB46" s="317">
        <v>2.4502718685113898</v>
      </c>
      <c r="AC46" s="317">
        <v>2.4915019608359001</v>
      </c>
      <c r="AD46" s="317">
        <v>2.5828841414138601</v>
      </c>
      <c r="AE46" s="317">
        <v>2.6496107398561501</v>
      </c>
      <c r="AF46" s="317">
        <v>2.7133070847976799</v>
      </c>
      <c r="AG46" s="317">
        <v>2.8586474641607902</v>
      </c>
      <c r="AH46" s="317">
        <v>3.0992959931302599</v>
      </c>
      <c r="AI46" s="317">
        <v>3.37617150649019</v>
      </c>
      <c r="AJ46" s="317">
        <v>3.6875153421207201</v>
      </c>
      <c r="AK46" s="317">
        <v>3.9079584054662102</v>
      </c>
      <c r="AL46" s="317">
        <v>3.90559755587118</v>
      </c>
      <c r="AM46" s="317">
        <v>3.6412952771676301</v>
      </c>
      <c r="AN46" s="317">
        <v>3.2299179057076</v>
      </c>
      <c r="AO46" s="317">
        <v>2.7851787012506</v>
      </c>
      <c r="AP46" s="317">
        <v>2.4472204123333898</v>
      </c>
      <c r="AQ46" s="317">
        <v>2.2790550159638499</v>
      </c>
      <c r="AR46" s="317">
        <v>2.3323679613855202</v>
      </c>
      <c r="AS46" s="317">
        <v>2.5335462480597699</v>
      </c>
      <c r="AT46" s="317">
        <v>2.76112856773597</v>
      </c>
      <c r="AU46" s="317">
        <v>2.9349894957145701</v>
      </c>
      <c r="AV46" s="317">
        <v>3.07115247866526</v>
      </c>
      <c r="AW46" s="317">
        <v>3.1493065861034002</v>
      </c>
      <c r="AX46" s="317">
        <v>3.1867018224091201</v>
      </c>
      <c r="AY46" s="317">
        <v>3.2197277943363001</v>
      </c>
      <c r="AZ46" s="317">
        <v>3.2614958624616301</v>
      </c>
      <c r="BA46" s="317">
        <v>3.2935492001009798</v>
      </c>
      <c r="BB46" s="317">
        <v>3.3164410062276</v>
      </c>
      <c r="BC46" s="317">
        <v>3.33093595752052</v>
      </c>
      <c r="BD46" s="317">
        <v>3.3382959776021202</v>
      </c>
      <c r="BE46" s="317">
        <v>3.3388715118794599</v>
      </c>
      <c r="BF46" s="317">
        <v>3.3323668563056699</v>
      </c>
      <c r="BG46" s="317">
        <v>3.3191758589634501</v>
      </c>
      <c r="BH46" s="317">
        <v>3.3004164138166701</v>
      </c>
      <c r="BI46" s="317">
        <v>3.2785335694856199</v>
      </c>
      <c r="BJ46" s="317">
        <v>3.2535325625840898</v>
      </c>
    </row>
    <row r="47" spans="1:62" ht="15">
      <c r="A47" s="317" t="s">
        <v>200</v>
      </c>
      <c r="B47" s="317" t="s">
        <v>434</v>
      </c>
      <c r="C47" s="317" t="s">
        <v>1580</v>
      </c>
      <c r="D47" s="317" t="s">
        <v>1581</v>
      </c>
      <c r="E47" s="317">
        <v>2.5026638020294998</v>
      </c>
      <c r="F47" s="317">
        <v>2.5595651605812102</v>
      </c>
      <c r="G47" s="317">
        <v>2.6138532058874899</v>
      </c>
      <c r="H47" s="317">
        <v>2.6598352975799902</v>
      </c>
      <c r="I47" s="317">
        <v>2.6980543403944699</v>
      </c>
      <c r="J47" s="317">
        <v>2.7308255519355602</v>
      </c>
      <c r="K47" s="317">
        <v>2.7544651501622299</v>
      </c>
      <c r="L47" s="317">
        <v>2.7794979843378602</v>
      </c>
      <c r="M47" s="317">
        <v>2.8209756573601799</v>
      </c>
      <c r="N47" s="317">
        <v>2.8808616017645199</v>
      </c>
      <c r="O47" s="317">
        <v>2.9493293533044498</v>
      </c>
      <c r="P47" s="317">
        <v>3.0189324380031999</v>
      </c>
      <c r="Q47" s="317">
        <v>3.07147194225599</v>
      </c>
      <c r="R47" s="317">
        <v>3.0905562154792898</v>
      </c>
      <c r="S47" s="317">
        <v>3.07013497019702</v>
      </c>
      <c r="T47" s="317">
        <v>3.0230898360165099</v>
      </c>
      <c r="U47" s="317">
        <v>2.9681421012925999</v>
      </c>
      <c r="V47" s="317">
        <v>2.9229640827377001</v>
      </c>
      <c r="W47" s="317">
        <v>2.8971036188397301</v>
      </c>
      <c r="X47" s="317">
        <v>2.8969779334569798</v>
      </c>
      <c r="Y47" s="317">
        <v>2.9119823313473598</v>
      </c>
      <c r="Z47" s="317">
        <v>2.9317602753028802</v>
      </c>
      <c r="AA47" s="317">
        <v>2.9394157727679202</v>
      </c>
      <c r="AB47" s="317">
        <v>2.9277207482755498</v>
      </c>
      <c r="AC47" s="317">
        <v>2.8926571522962101</v>
      </c>
      <c r="AD47" s="317">
        <v>2.8428698534891699</v>
      </c>
      <c r="AE47" s="317">
        <v>2.7934425173460502</v>
      </c>
      <c r="AF47" s="317">
        <v>2.75416805065968</v>
      </c>
      <c r="AG47" s="317">
        <v>2.7280315506955302</v>
      </c>
      <c r="AH47" s="317">
        <v>2.7169901783697199</v>
      </c>
      <c r="AI47" s="317">
        <v>2.7184510947559701</v>
      </c>
      <c r="AJ47" s="317">
        <v>2.72093926977398</v>
      </c>
      <c r="AK47" s="317">
        <v>2.7244803714843302</v>
      </c>
      <c r="AL47" s="317">
        <v>2.73565717422998</v>
      </c>
      <c r="AM47" s="317">
        <v>2.7553388891570298</v>
      </c>
      <c r="AN47" s="317">
        <v>2.7803836453307502</v>
      </c>
      <c r="AO47" s="317">
        <v>2.8166808415579401</v>
      </c>
      <c r="AP47" s="317">
        <v>2.8503261062813299</v>
      </c>
      <c r="AQ47" s="317">
        <v>2.8610869000784702</v>
      </c>
      <c r="AR47" s="317">
        <v>2.84235415212973</v>
      </c>
      <c r="AS47" s="317">
        <v>2.8100560849842799</v>
      </c>
      <c r="AT47" s="317">
        <v>2.7542380140034002</v>
      </c>
      <c r="AU47" s="317">
        <v>2.7184238347465999</v>
      </c>
      <c r="AV47" s="317">
        <v>2.7597454223834998</v>
      </c>
      <c r="AW47" s="317">
        <v>2.8961114724010901</v>
      </c>
      <c r="AX47" s="317">
        <v>3.0807706247766</v>
      </c>
      <c r="AY47" s="317">
        <v>3.2836817553981001</v>
      </c>
      <c r="AZ47" s="317">
        <v>3.4250095671031802</v>
      </c>
      <c r="BA47" s="317">
        <v>3.4406381248387299</v>
      </c>
      <c r="BB47" s="317">
        <v>3.3047474142790398</v>
      </c>
      <c r="BC47" s="317">
        <v>3.07836267516329</v>
      </c>
      <c r="BD47" s="317">
        <v>2.8326651638625999</v>
      </c>
      <c r="BE47" s="317">
        <v>2.63806624365531</v>
      </c>
      <c r="BF47" s="317">
        <v>2.5154883885474102</v>
      </c>
      <c r="BG47" s="317">
        <v>2.4882151360249298</v>
      </c>
      <c r="BH47" s="317">
        <v>2.52471438446134</v>
      </c>
      <c r="BI47" s="317">
        <v>2.57235739004817</v>
      </c>
      <c r="BJ47" s="317">
        <v>2.5982894820041098</v>
      </c>
    </row>
    <row r="48" spans="1:62" ht="15">
      <c r="A48" s="317" t="s">
        <v>201</v>
      </c>
      <c r="B48" s="317" t="s">
        <v>435</v>
      </c>
      <c r="C48" s="317" t="s">
        <v>1580</v>
      </c>
      <c r="D48" s="317" t="s">
        <v>1581</v>
      </c>
      <c r="E48" s="317">
        <v>2.9901530793781301</v>
      </c>
      <c r="F48" s="317">
        <v>3.0001743954540898</v>
      </c>
      <c r="G48" s="317">
        <v>3.0038143853222099</v>
      </c>
      <c r="H48" s="317">
        <v>3.00232595892802</v>
      </c>
      <c r="I48" s="317">
        <v>2.9958059115031701</v>
      </c>
      <c r="J48" s="317">
        <v>2.9809028081911602</v>
      </c>
      <c r="K48" s="317">
        <v>2.9706485260919901</v>
      </c>
      <c r="L48" s="317">
        <v>2.94733926493406</v>
      </c>
      <c r="M48" s="317">
        <v>2.8810310089079798</v>
      </c>
      <c r="N48" s="317">
        <v>2.76404965330982</v>
      </c>
      <c r="O48" s="317">
        <v>2.6189405742265701</v>
      </c>
      <c r="P48" s="317">
        <v>2.4659030301345899</v>
      </c>
      <c r="Q48" s="317">
        <v>2.3376551971024599</v>
      </c>
      <c r="R48" s="317">
        <v>2.2542016839493901</v>
      </c>
      <c r="S48" s="317">
        <v>2.2285336044356301</v>
      </c>
      <c r="T48" s="317">
        <v>2.2423162180467502</v>
      </c>
      <c r="U48" s="317">
        <v>2.2621919688759</v>
      </c>
      <c r="V48" s="317">
        <v>2.2711796386529102</v>
      </c>
      <c r="W48" s="317">
        <v>2.2785562717837</v>
      </c>
      <c r="X48" s="317">
        <v>2.2805735912017902</v>
      </c>
      <c r="Y48" s="317">
        <v>2.2767507651993402</v>
      </c>
      <c r="Z48" s="317">
        <v>2.2743691236779502</v>
      </c>
      <c r="AA48" s="317">
        <v>2.2688612018833401</v>
      </c>
      <c r="AB48" s="317">
        <v>2.24803935912069</v>
      </c>
      <c r="AC48" s="317">
        <v>2.2086945197528398</v>
      </c>
      <c r="AD48" s="317">
        <v>2.1564814575009099</v>
      </c>
      <c r="AE48" s="317">
        <v>2.0998621901435199</v>
      </c>
      <c r="AF48" s="317">
        <v>2.04572551835179</v>
      </c>
      <c r="AG48" s="317">
        <v>1.9945880114835399</v>
      </c>
      <c r="AH48" s="317">
        <v>1.94873795851104</v>
      </c>
      <c r="AI48" s="317">
        <v>1.9062699138447801</v>
      </c>
      <c r="AJ48" s="317">
        <v>1.86511133910699</v>
      </c>
      <c r="AK48" s="317">
        <v>1.82172308430012</v>
      </c>
      <c r="AL48" s="317">
        <v>1.77412834175783</v>
      </c>
      <c r="AM48" s="317">
        <v>1.72116038547433</v>
      </c>
      <c r="AN48" s="317">
        <v>1.66552215883142</v>
      </c>
      <c r="AO48" s="317">
        <v>1.60833467626274</v>
      </c>
      <c r="AP48" s="317">
        <v>1.5552234306952999</v>
      </c>
      <c r="AQ48" s="317">
        <v>1.51172622959194</v>
      </c>
      <c r="AR48" s="317">
        <v>1.4805893925006699</v>
      </c>
      <c r="AS48" s="317">
        <v>1.4576558472388099</v>
      </c>
      <c r="AT48" s="317">
        <v>1.43737674488043</v>
      </c>
      <c r="AU48" s="317">
        <v>1.41371565764809</v>
      </c>
      <c r="AV48" s="317">
        <v>1.3847040683601399</v>
      </c>
      <c r="AW48" s="317">
        <v>1.3478923231770701</v>
      </c>
      <c r="AX48" s="317">
        <v>1.30561632608419</v>
      </c>
      <c r="AY48" s="317">
        <v>1.2628254094670099</v>
      </c>
      <c r="AZ48" s="317">
        <v>1.2217546917116</v>
      </c>
      <c r="BA48" s="317">
        <v>1.1805579006167399</v>
      </c>
      <c r="BB48" s="317">
        <v>1.1396269555274601</v>
      </c>
      <c r="BC48" s="317">
        <v>1.0990858274866599</v>
      </c>
      <c r="BD48" s="317">
        <v>1.0583372219046101</v>
      </c>
      <c r="BE48" s="317">
        <v>1.01799263503797</v>
      </c>
      <c r="BF48" s="317">
        <v>0.97959640231574496</v>
      </c>
      <c r="BG48" s="317">
        <v>0.94378271281273396</v>
      </c>
      <c r="BH48" s="317">
        <v>0.909781810042258</v>
      </c>
      <c r="BI48" s="317">
        <v>0.87678663188737105</v>
      </c>
      <c r="BJ48" s="317">
        <v>0.84364003180953595</v>
      </c>
    </row>
    <row r="49" spans="1:62" ht="15">
      <c r="A49" s="317" t="s">
        <v>202</v>
      </c>
      <c r="B49" s="317" t="s">
        <v>436</v>
      </c>
      <c r="C49" s="317" t="s">
        <v>1580</v>
      </c>
      <c r="D49" s="317" t="s">
        <v>1581</v>
      </c>
      <c r="E49" s="317">
        <v>1.5948948102160401</v>
      </c>
      <c r="F49" s="317">
        <v>1.5667662030157501</v>
      </c>
      <c r="G49" s="317">
        <v>1.5633902780475899</v>
      </c>
      <c r="H49" s="317">
        <v>1.59673387607258</v>
      </c>
      <c r="I49" s="317">
        <v>1.67328370489556</v>
      </c>
      <c r="J49" s="317">
        <v>1.7856531580125701</v>
      </c>
      <c r="K49" s="317">
        <v>1.9355966644378599</v>
      </c>
      <c r="L49" s="317">
        <v>2.0680467938851699</v>
      </c>
      <c r="M49" s="317">
        <v>2.1436331005855802</v>
      </c>
      <c r="N49" s="317">
        <v>2.1306031334304998</v>
      </c>
      <c r="O49" s="317">
        <v>2.0770259532294002</v>
      </c>
      <c r="P49" s="317">
        <v>1.9755407940872101</v>
      </c>
      <c r="Q49" s="317">
        <v>1.9376860527187501</v>
      </c>
      <c r="R49" s="317">
        <v>2.0573988729939101</v>
      </c>
      <c r="S49" s="317">
        <v>2.3856510185469801</v>
      </c>
      <c r="T49" s="317">
        <v>2.83270220362223</v>
      </c>
      <c r="U49" s="317">
        <v>3.3115748046094802</v>
      </c>
      <c r="V49" s="317">
        <v>3.6718879782687202</v>
      </c>
      <c r="W49" s="317">
        <v>3.8167659374639298</v>
      </c>
      <c r="X49" s="317">
        <v>3.7029917256479998</v>
      </c>
      <c r="Y49" s="317">
        <v>3.4308376136315899</v>
      </c>
      <c r="Z49" s="317">
        <v>3.1267186891516898</v>
      </c>
      <c r="AA49" s="317">
        <v>2.89833987636649</v>
      </c>
      <c r="AB49" s="317">
        <v>2.7601813794507599</v>
      </c>
      <c r="AC49" s="317">
        <v>2.7497396820767799</v>
      </c>
      <c r="AD49" s="317">
        <v>2.8172404692651001</v>
      </c>
      <c r="AE49" s="317">
        <v>2.89107456526623</v>
      </c>
      <c r="AF49" s="317">
        <v>2.9349613547801998</v>
      </c>
      <c r="AG49" s="317">
        <v>2.9582980097150799</v>
      </c>
      <c r="AH49" s="317">
        <v>2.96341493968414</v>
      </c>
      <c r="AI49" s="317">
        <v>2.9493302945929898</v>
      </c>
      <c r="AJ49" s="317">
        <v>2.9394096268344101</v>
      </c>
      <c r="AK49" s="317">
        <v>2.9237715881950401</v>
      </c>
      <c r="AL49" s="317">
        <v>2.8963707862897401</v>
      </c>
      <c r="AM49" s="317">
        <v>2.8531331905402499</v>
      </c>
      <c r="AN49" s="317">
        <v>2.7979655382905801</v>
      </c>
      <c r="AO49" s="317">
        <v>2.7455483327516399</v>
      </c>
      <c r="AP49" s="317">
        <v>2.6907072587393901</v>
      </c>
      <c r="AQ49" s="317">
        <v>2.6407704375318302</v>
      </c>
      <c r="AR49" s="317">
        <v>2.5786861790334101</v>
      </c>
      <c r="AS49" s="317">
        <v>2.52234002212069</v>
      </c>
      <c r="AT49" s="317">
        <v>2.4642378912691498</v>
      </c>
      <c r="AU49" s="317">
        <v>2.41550726459531</v>
      </c>
      <c r="AV49" s="317">
        <v>2.3827134214535599</v>
      </c>
      <c r="AW49" s="317">
        <v>2.3749908060831801</v>
      </c>
      <c r="AX49" s="317">
        <v>2.38236695500082</v>
      </c>
      <c r="AY49" s="317">
        <v>2.3906434898981699</v>
      </c>
      <c r="AZ49" s="317">
        <v>2.3967173655849301</v>
      </c>
      <c r="BA49" s="317">
        <v>2.4036283650959298</v>
      </c>
      <c r="BB49" s="317">
        <v>2.4087190564731502</v>
      </c>
      <c r="BC49" s="317">
        <v>2.4125418771942599</v>
      </c>
      <c r="BD49" s="317">
        <v>2.4175740775310701</v>
      </c>
      <c r="BE49" s="317">
        <v>2.4188193422099702</v>
      </c>
      <c r="BF49" s="317">
        <v>2.40661062566515</v>
      </c>
      <c r="BG49" s="317">
        <v>2.3833733588499499</v>
      </c>
      <c r="BH49" s="317">
        <v>2.34769949129974</v>
      </c>
      <c r="BI49" s="317">
        <v>2.3111913812565201</v>
      </c>
      <c r="BJ49" s="317">
        <v>2.2754448158280698</v>
      </c>
    </row>
    <row r="50" spans="1:62" ht="15">
      <c r="A50" s="317" t="s">
        <v>203</v>
      </c>
      <c r="B50" s="317" t="s">
        <v>437</v>
      </c>
      <c r="C50" s="317" t="s">
        <v>1580</v>
      </c>
      <c r="D50" s="317" t="s">
        <v>1581</v>
      </c>
      <c r="E50" s="317">
        <v>1.1953918425905601</v>
      </c>
      <c r="F50" s="317">
        <v>1.7861379253179299</v>
      </c>
      <c r="G50" s="317">
        <v>2.3565049237430302</v>
      </c>
      <c r="H50" s="317">
        <v>2.8245697529107798</v>
      </c>
      <c r="I50" s="317">
        <v>3.1485014909502098</v>
      </c>
      <c r="J50" s="317">
        <v>3.3310494613723698</v>
      </c>
      <c r="K50" s="317">
        <v>3.5411320481413799</v>
      </c>
      <c r="L50" s="317">
        <v>3.67561851507892</v>
      </c>
      <c r="M50" s="317">
        <v>3.4618355284844999</v>
      </c>
      <c r="N50" s="317">
        <v>2.83316998365079</v>
      </c>
      <c r="O50" s="317">
        <v>1.9768652788382199</v>
      </c>
      <c r="P50" s="317">
        <v>1.0287467152080501</v>
      </c>
      <c r="Q50" s="317">
        <v>0.24110811599076501</v>
      </c>
      <c r="R50" s="317">
        <v>-0.23634618506350999</v>
      </c>
      <c r="S50" s="317">
        <v>-0.26150901484236999</v>
      </c>
      <c r="T50" s="317">
        <v>4.80985478738543E-2</v>
      </c>
      <c r="U50" s="317">
        <v>0.45012208032312401</v>
      </c>
      <c r="V50" s="317">
        <v>0.76990801095538697</v>
      </c>
      <c r="W50" s="317">
        <v>1.0719553833622999</v>
      </c>
      <c r="X50" s="317">
        <v>1.31017602435033</v>
      </c>
      <c r="Y50" s="317">
        <v>1.4908758724864599</v>
      </c>
      <c r="Z50" s="317">
        <v>1.7103479740896701</v>
      </c>
      <c r="AA50" s="317">
        <v>1.93014158228761</v>
      </c>
      <c r="AB50" s="317">
        <v>2.0255315382536301</v>
      </c>
      <c r="AC50" s="317">
        <v>1.96786518788336</v>
      </c>
      <c r="AD50" s="317">
        <v>1.81664205514632</v>
      </c>
      <c r="AE50" s="317">
        <v>1.6101044878326101</v>
      </c>
      <c r="AF50" s="317">
        <v>1.46031900165787</v>
      </c>
      <c r="AG50" s="317">
        <v>1.45992901065499</v>
      </c>
      <c r="AH50" s="317">
        <v>1.6584447313080599</v>
      </c>
      <c r="AI50" s="317">
        <v>1.9788938496302999</v>
      </c>
      <c r="AJ50" s="317">
        <v>2.32759920049685</v>
      </c>
      <c r="AK50" s="317">
        <v>2.5828488174962101</v>
      </c>
      <c r="AL50" s="317">
        <v>2.7261530252190198</v>
      </c>
      <c r="AM50" s="317">
        <v>2.7113146192942401</v>
      </c>
      <c r="AN50" s="317">
        <v>2.5958038591996799</v>
      </c>
      <c r="AO50" s="317">
        <v>2.4486564201244101</v>
      </c>
      <c r="AP50" s="317">
        <v>2.3303671325831701</v>
      </c>
      <c r="AQ50" s="317">
        <v>2.2164498289776202</v>
      </c>
      <c r="AR50" s="317">
        <v>2.1247634361712899</v>
      </c>
      <c r="AS50" s="317">
        <v>2.0419487131415699</v>
      </c>
      <c r="AT50" s="317">
        <v>1.96570943407423</v>
      </c>
      <c r="AU50" s="317">
        <v>1.8731947476752799</v>
      </c>
      <c r="AV50" s="317">
        <v>1.7629338037815601</v>
      </c>
      <c r="AW50" s="317">
        <v>1.62040857006517</v>
      </c>
      <c r="AX50" s="317">
        <v>1.4652719995416099</v>
      </c>
      <c r="AY50" s="317">
        <v>1.30381744859704</v>
      </c>
      <c r="AZ50" s="317">
        <v>1.1668468767876601</v>
      </c>
      <c r="BA50" s="317">
        <v>1.08060972132789</v>
      </c>
      <c r="BB50" s="317">
        <v>1.06000268316194</v>
      </c>
      <c r="BC50" s="317">
        <v>1.0849190867843601</v>
      </c>
      <c r="BD50" s="317">
        <v>1.1248561132471</v>
      </c>
      <c r="BE50" s="317">
        <v>1.1569079943835201</v>
      </c>
      <c r="BF50" s="317">
        <v>1.18502283661085</v>
      </c>
      <c r="BG50" s="317">
        <v>1.2099029339253</v>
      </c>
      <c r="BH50" s="317">
        <v>1.22265175312115</v>
      </c>
      <c r="BI50" s="317">
        <v>1.23958087754992</v>
      </c>
      <c r="BJ50" s="317">
        <v>1.2575353481284699</v>
      </c>
    </row>
    <row r="51" spans="1:62" ht="15">
      <c r="A51" s="317" t="s">
        <v>204</v>
      </c>
      <c r="B51" s="317" t="s">
        <v>438</v>
      </c>
      <c r="C51" s="317" t="s">
        <v>1580</v>
      </c>
      <c r="D51" s="317" t="s">
        <v>1581</v>
      </c>
      <c r="E51" s="317">
        <v>3.57473667460002</v>
      </c>
      <c r="F51" s="317">
        <v>3.6009617406579801</v>
      </c>
      <c r="G51" s="317">
        <v>3.6008839015321699</v>
      </c>
      <c r="H51" s="317">
        <v>3.5604246803696298</v>
      </c>
      <c r="I51" s="317">
        <v>3.47743880684239</v>
      </c>
      <c r="J51" s="317">
        <v>3.3636483496613798</v>
      </c>
      <c r="K51" s="317">
        <v>3.25326580681554</v>
      </c>
      <c r="L51" s="317">
        <v>3.1483353642153</v>
      </c>
      <c r="M51" s="317">
        <v>3.0313407901423401</v>
      </c>
      <c r="N51" s="317">
        <v>2.9022848407879902</v>
      </c>
      <c r="O51" s="317">
        <v>2.7724587114042198</v>
      </c>
      <c r="P51" s="317">
        <v>2.6417877369860201</v>
      </c>
      <c r="Q51" s="317">
        <v>2.53240238565831</v>
      </c>
      <c r="R51" s="317">
        <v>2.4702032685318098</v>
      </c>
      <c r="S51" s="317">
        <v>2.46649557802436</v>
      </c>
      <c r="T51" s="317">
        <v>2.5020452013506498</v>
      </c>
      <c r="U51" s="317">
        <v>2.5462059041496601</v>
      </c>
      <c r="V51" s="317">
        <v>2.5798694637236901</v>
      </c>
      <c r="W51" s="317">
        <v>2.6121547904842402</v>
      </c>
      <c r="X51" s="317">
        <v>2.6368552361102702</v>
      </c>
      <c r="Y51" s="317">
        <v>2.65519475091252</v>
      </c>
      <c r="Z51" s="317">
        <v>2.6767290812439</v>
      </c>
      <c r="AA51" s="317">
        <v>2.6950374063281202</v>
      </c>
      <c r="AB51" s="317">
        <v>2.6908562111626702</v>
      </c>
      <c r="AC51" s="317">
        <v>2.6612940257988802</v>
      </c>
      <c r="AD51" s="317">
        <v>2.6143164963112699</v>
      </c>
      <c r="AE51" s="317">
        <v>2.55845445102729</v>
      </c>
      <c r="AF51" s="317">
        <v>2.5110618403355698</v>
      </c>
      <c r="AG51" s="317">
        <v>2.4876264886527899</v>
      </c>
      <c r="AH51" s="317">
        <v>2.49523636752915</v>
      </c>
      <c r="AI51" s="317">
        <v>2.5198595723364301</v>
      </c>
      <c r="AJ51" s="317">
        <v>2.5402680165612499</v>
      </c>
      <c r="AK51" s="317">
        <v>2.5437571605649798</v>
      </c>
      <c r="AL51" s="317">
        <v>2.5321768109877301</v>
      </c>
      <c r="AM51" s="317">
        <v>2.5031550657655699</v>
      </c>
      <c r="AN51" s="317">
        <v>2.4576909069939599</v>
      </c>
      <c r="AO51" s="317">
        <v>2.4145835056683702</v>
      </c>
      <c r="AP51" s="317">
        <v>2.3627311879950601</v>
      </c>
      <c r="AQ51" s="317">
        <v>2.2724974309537602</v>
      </c>
      <c r="AR51" s="317">
        <v>2.1363463373266298</v>
      </c>
      <c r="AS51" s="317">
        <v>1.97378061402252</v>
      </c>
      <c r="AT51" s="317">
        <v>1.8014329441181101</v>
      </c>
      <c r="AU51" s="317">
        <v>1.6478284401494701</v>
      </c>
      <c r="AV51" s="317">
        <v>1.53295610750611</v>
      </c>
      <c r="AW51" s="317">
        <v>1.4692176681122999</v>
      </c>
      <c r="AX51" s="317">
        <v>1.4417291154255301</v>
      </c>
      <c r="AY51" s="317">
        <v>1.42471967145462</v>
      </c>
      <c r="AZ51" s="317">
        <v>1.39834408518854</v>
      </c>
      <c r="BA51" s="317">
        <v>1.3647025514197499</v>
      </c>
      <c r="BB51" s="317">
        <v>1.3177250275213701</v>
      </c>
      <c r="BC51" s="317">
        <v>1.26235646760236</v>
      </c>
      <c r="BD51" s="317">
        <v>1.2070009772218999</v>
      </c>
      <c r="BE51" s="317">
        <v>1.15939368812774</v>
      </c>
      <c r="BF51" s="317">
        <v>1.11702184987411</v>
      </c>
      <c r="BG51" s="317">
        <v>1.0814587601432299</v>
      </c>
      <c r="BH51" s="317">
        <v>1.0512330083033701</v>
      </c>
      <c r="BI51" s="317">
        <v>1.0226960467174699</v>
      </c>
      <c r="BJ51" s="317">
        <v>0.99344843296062801</v>
      </c>
    </row>
    <row r="52" spans="1:62" ht="15">
      <c r="A52" s="317" t="s">
        <v>205</v>
      </c>
      <c r="B52" s="317" t="s">
        <v>439</v>
      </c>
      <c r="C52" s="317" t="s">
        <v>1580</v>
      </c>
      <c r="D52" s="317" t="s">
        <v>1581</v>
      </c>
      <c r="E52" s="317"/>
      <c r="F52" s="317">
        <v>1.8935013566182732</v>
      </c>
      <c r="G52" s="317">
        <v>1.8688101973864093</v>
      </c>
      <c r="H52" s="317">
        <v>1.8141947694978029</v>
      </c>
      <c r="I52" s="317">
        <v>1.7229068491644028</v>
      </c>
      <c r="J52" s="317">
        <v>1.6070695016402965</v>
      </c>
      <c r="K52" s="317">
        <v>1.4859422950571002</v>
      </c>
      <c r="L52" s="317">
        <v>1.3805139281538743</v>
      </c>
      <c r="M52" s="317">
        <v>1.3025609309717225</v>
      </c>
      <c r="N52" s="317">
        <v>1.2607058630553354</v>
      </c>
      <c r="O52" s="317">
        <v>1.2433776780875263</v>
      </c>
      <c r="P52" s="317">
        <v>1.2364749077511163</v>
      </c>
      <c r="Q52" s="317">
        <v>1.2238726117782477</v>
      </c>
      <c r="R52" s="317">
        <v>1.2086369446996343</v>
      </c>
      <c r="S52" s="317">
        <v>1.1845025500541055</v>
      </c>
      <c r="T52" s="317">
        <v>1.1562846273787812</v>
      </c>
      <c r="U52" s="317">
        <v>1.1218821521020459</v>
      </c>
      <c r="V52" s="317">
        <v>1.0927627849253412</v>
      </c>
      <c r="W52" s="317">
        <v>1.0879274672395525</v>
      </c>
      <c r="X52" s="317">
        <v>1.1115466348228011</v>
      </c>
      <c r="Y52" s="317">
        <v>1.1520028083897671</v>
      </c>
      <c r="Z52" s="317">
        <v>1.2085658221281648</v>
      </c>
      <c r="AA52" s="317">
        <v>1.2483555587505748</v>
      </c>
      <c r="AB52" s="317">
        <v>1.226431622350006</v>
      </c>
      <c r="AC52" s="317">
        <v>1.1258244700718336</v>
      </c>
      <c r="AD52" s="317">
        <v>0.97599132436742764</v>
      </c>
      <c r="AE52" s="317">
        <v>0.80334974916034696</v>
      </c>
      <c r="AF52" s="317">
        <v>0.66205873469320409</v>
      </c>
      <c r="AG52" s="317">
        <v>0.58852040807690287</v>
      </c>
      <c r="AH52" s="317">
        <v>0.6098261660616231</v>
      </c>
      <c r="AI52" s="317">
        <v>0.69745231823839049</v>
      </c>
      <c r="AJ52" s="317">
        <v>0.80692651505060553</v>
      </c>
      <c r="AK52" s="317">
        <v>0.8905960985825061</v>
      </c>
      <c r="AL52" s="317">
        <v>0.9351816095482377</v>
      </c>
      <c r="AM52" s="317">
        <v>0.92271535012807249</v>
      </c>
      <c r="AN52" s="317">
        <v>0.86960549971659873</v>
      </c>
      <c r="AO52" s="317">
        <v>0.80815824112119117</v>
      </c>
      <c r="AP52" s="317">
        <v>0.76228588345288983</v>
      </c>
      <c r="AQ52" s="317">
        <v>0.72820257695509838</v>
      </c>
      <c r="AR52" s="317">
        <v>0.71324655549425131</v>
      </c>
      <c r="AS52" s="317">
        <v>0.71217408871295618</v>
      </c>
      <c r="AT52" s="317">
        <v>0.71240547133525922</v>
      </c>
      <c r="AU52" s="317">
        <v>0.70814156019811492</v>
      </c>
      <c r="AV52" s="317">
        <v>0.70177324408737718</v>
      </c>
      <c r="AW52" s="317">
        <v>0.69108084882844878</v>
      </c>
      <c r="AX52" s="317">
        <v>0.67832742463826889</v>
      </c>
      <c r="AY52" s="317">
        <v>0.66410014179379573</v>
      </c>
      <c r="AZ52" s="317">
        <v>0.65203549724557774</v>
      </c>
      <c r="BA52" s="317">
        <v>0.64359330986403052</v>
      </c>
      <c r="BB52" s="317">
        <v>0.64129049941881533</v>
      </c>
      <c r="BC52" s="317">
        <v>0.64214686461656356</v>
      </c>
      <c r="BD52" s="317">
        <v>0.64326149010551603</v>
      </c>
      <c r="BE52" s="317">
        <v>0.64172512193019315</v>
      </c>
      <c r="BF52" s="317">
        <v>0.63271393552477662</v>
      </c>
      <c r="BG52" s="317">
        <v>0.61513820697838639</v>
      </c>
      <c r="BH52" s="317">
        <v>0.59012835839773459</v>
      </c>
      <c r="BI52" s="317">
        <v>0.56244680738848274</v>
      </c>
      <c r="BJ52" s="317">
        <v>0.5358105034427183</v>
      </c>
    </row>
    <row r="53" spans="1:62" ht="15">
      <c r="A53" s="317" t="s">
        <v>206</v>
      </c>
      <c r="B53" s="317" t="s">
        <v>440</v>
      </c>
      <c r="C53" s="317" t="s">
        <v>1580</v>
      </c>
      <c r="D53" s="317" t="s">
        <v>1581</v>
      </c>
      <c r="E53" s="317">
        <v>1.9178884632819599</v>
      </c>
      <c r="F53" s="317">
        <v>2.0607950119401601</v>
      </c>
      <c r="G53" s="317">
        <v>2.1788313244281001</v>
      </c>
      <c r="H53" s="317">
        <v>2.22923451990015</v>
      </c>
      <c r="I53" s="317">
        <v>2.19140897502262</v>
      </c>
      <c r="J53" s="317">
        <v>2.09406181489926</v>
      </c>
      <c r="K53" s="317">
        <v>1.97358439180779</v>
      </c>
      <c r="L53" s="317">
        <v>1.8702905548229001</v>
      </c>
      <c r="M53" s="317">
        <v>1.7963202999479</v>
      </c>
      <c r="N53" s="317">
        <v>1.7656138388664899</v>
      </c>
      <c r="O53" s="317">
        <v>1.75866578497258</v>
      </c>
      <c r="P53" s="317">
        <v>1.7610606998895499</v>
      </c>
      <c r="Q53" s="317">
        <v>1.73613451951748</v>
      </c>
      <c r="R53" s="317">
        <v>1.65653021045875</v>
      </c>
      <c r="S53" s="317">
        <v>1.5068999425054499</v>
      </c>
      <c r="T53" s="317">
        <v>1.3124877970190001</v>
      </c>
      <c r="U53" s="317">
        <v>1.1150155031971001</v>
      </c>
      <c r="V53" s="317">
        <v>0.94280098722669503</v>
      </c>
      <c r="W53" s="317">
        <v>0.79305403243167505</v>
      </c>
      <c r="X53" s="317">
        <v>0.67627201418933203</v>
      </c>
      <c r="Y53" s="317">
        <v>0.59030990947640705</v>
      </c>
      <c r="Z53" s="317">
        <v>0.497338924518262</v>
      </c>
      <c r="AA53" s="317">
        <v>0.41807575101760802</v>
      </c>
      <c r="AB53" s="317">
        <v>0.413325184067035</v>
      </c>
      <c r="AC53" s="317">
        <v>0.50366923745254899</v>
      </c>
      <c r="AD53" s="317">
        <v>0.65602068660247903</v>
      </c>
      <c r="AE53" s="317">
        <v>0.84043436401378002</v>
      </c>
      <c r="AF53" s="317">
        <v>0.99307713103417505</v>
      </c>
      <c r="AG53" s="317">
        <v>1.0652470094428399</v>
      </c>
      <c r="AH53" s="317">
        <v>1.02522423737249</v>
      </c>
      <c r="AI53" s="317">
        <v>0.90725250763380505</v>
      </c>
      <c r="AJ53" s="317">
        <v>0.76725671798675898</v>
      </c>
      <c r="AK53" s="317">
        <v>0.65222617134220795</v>
      </c>
      <c r="AL53" s="317">
        <v>0.56460032129559201</v>
      </c>
      <c r="AM53" s="317">
        <v>0.52160645171433395</v>
      </c>
      <c r="AN53" s="317">
        <v>0.50980436961980002</v>
      </c>
      <c r="AO53" s="317">
        <v>0.50275737437225498</v>
      </c>
      <c r="AP53" s="317">
        <v>0.48210343253867399</v>
      </c>
      <c r="AQ53" s="317">
        <v>0.45397141478432401</v>
      </c>
      <c r="AR53" s="317">
        <v>0.41406021906391299</v>
      </c>
      <c r="AS53" s="317">
        <v>0.36595410087640301</v>
      </c>
      <c r="AT53" s="317">
        <v>0.32059439532483303</v>
      </c>
      <c r="AU53" s="317">
        <v>0.28080041517402299</v>
      </c>
      <c r="AV53" s="317">
        <v>0.23939057903031299</v>
      </c>
      <c r="AW53" s="317">
        <v>0.195950404532165</v>
      </c>
      <c r="AX53" s="317">
        <v>0.15353513788053699</v>
      </c>
      <c r="AY53" s="317">
        <v>0.106109329303571</v>
      </c>
      <c r="AZ53" s="317">
        <v>6.5964837665725196E-2</v>
      </c>
      <c r="BA53" s="317">
        <v>5.3658354299723397E-2</v>
      </c>
      <c r="BB53" s="317">
        <v>7.8202768693651503E-2</v>
      </c>
      <c r="BC53" s="317">
        <v>0.12757569577560099</v>
      </c>
      <c r="BD53" s="317">
        <v>0.19041158532654801</v>
      </c>
      <c r="BE53" s="317">
        <v>0.24185476434849401</v>
      </c>
      <c r="BF53" s="317">
        <v>0.26340795932809102</v>
      </c>
      <c r="BG53" s="317">
        <v>0.24155516482978001</v>
      </c>
      <c r="BH53" s="317">
        <v>0.18920412388073399</v>
      </c>
      <c r="BI53" s="317">
        <v>0.12686697769458799</v>
      </c>
      <c r="BJ53" s="317">
        <v>7.5381249840837203E-2</v>
      </c>
    </row>
    <row r="54" spans="1:62" ht="15">
      <c r="A54" s="317" t="s">
        <v>207</v>
      </c>
      <c r="B54" s="317" t="s">
        <v>441</v>
      </c>
      <c r="C54" s="317" t="s">
        <v>1580</v>
      </c>
      <c r="D54" s="317" t="s">
        <v>1581</v>
      </c>
      <c r="E54" s="317">
        <v>0.73572016007906804</v>
      </c>
      <c r="F54" s="317">
        <v>1.0352711103487799</v>
      </c>
      <c r="G54" s="317">
        <v>1.79859409061968</v>
      </c>
      <c r="H54" s="317">
        <v>1.8868629861623101</v>
      </c>
      <c r="I54" s="317">
        <v>1.73332420521388</v>
      </c>
      <c r="J54" s="317">
        <v>1.57819186815029</v>
      </c>
      <c r="K54" s="317">
        <v>1.04138496835584</v>
      </c>
      <c r="L54" s="317">
        <v>1.06106038020338</v>
      </c>
      <c r="M54" s="317">
        <v>1.5501068178484501</v>
      </c>
      <c r="N54" s="317">
        <v>1.61415274319724</v>
      </c>
      <c r="O54" s="317">
        <v>1.5021861202662801</v>
      </c>
      <c r="P54" s="317">
        <v>1.8143229630895299</v>
      </c>
      <c r="Q54" s="317">
        <v>0.217554194766688</v>
      </c>
      <c r="R54" s="317">
        <v>-0.541712398569686</v>
      </c>
      <c r="S54" s="317">
        <v>0.97473194629387305</v>
      </c>
      <c r="T54" s="317">
        <v>0.52306156635498202</v>
      </c>
      <c r="U54" s="317">
        <v>0.18088760425872299</v>
      </c>
      <c r="V54" s="317">
        <v>4.01528490494618E-2</v>
      </c>
      <c r="W54" s="317">
        <v>-0.75084301706369805</v>
      </c>
      <c r="X54" s="317">
        <v>-0.33086676683632998</v>
      </c>
      <c r="Y54" s="317">
        <v>0.128425253885878</v>
      </c>
      <c r="Z54" s="317">
        <v>0.39640055951291397</v>
      </c>
      <c r="AA54" s="317">
        <v>0.985513282103748</v>
      </c>
      <c r="AB54" s="317">
        <v>0.70238621102507504</v>
      </c>
      <c r="AC54" s="317">
        <v>0.51534431224177701</v>
      </c>
      <c r="AD54" s="317">
        <v>0.50615402282102595</v>
      </c>
      <c r="AE54" s="317">
        <v>-3.2091901000120798E-2</v>
      </c>
      <c r="AF54" s="317">
        <v>-0.79311735694472096</v>
      </c>
      <c r="AG54" s="317">
        <v>-1.46456011402408</v>
      </c>
      <c r="AH54" s="317">
        <v>-1.56456290964139</v>
      </c>
      <c r="AI54" s="317">
        <v>-1.05153583877637</v>
      </c>
      <c r="AJ54" s="317">
        <v>-0.68805632332348399</v>
      </c>
      <c r="AK54" s="317">
        <v>-0.34060002057991501</v>
      </c>
      <c r="AL54" s="317">
        <v>0.26855340884975298</v>
      </c>
      <c r="AM54" s="317">
        <v>0.229122133675804</v>
      </c>
      <c r="AN54" s="317">
        <v>0.35131468412074601</v>
      </c>
      <c r="AO54" s="317">
        <v>0.80084148782361397</v>
      </c>
      <c r="AP54" s="317">
        <v>0.443290344067027</v>
      </c>
      <c r="AQ54" s="317">
        <v>-1.7047505095712201</v>
      </c>
      <c r="AR54" s="317">
        <v>-3.5537378161317101</v>
      </c>
      <c r="AS54" s="317">
        <v>-4.0753861316228797</v>
      </c>
      <c r="AT54" s="317">
        <v>-3.6617798581649001</v>
      </c>
      <c r="AU54" s="317">
        <v>0.122361119924304</v>
      </c>
      <c r="AV54" s="317">
        <v>2.0621024671106598</v>
      </c>
      <c r="AW54" s="317">
        <v>1.7250295280858701</v>
      </c>
      <c r="AX54" s="317">
        <v>2.5500738074023901</v>
      </c>
      <c r="AY54" s="317">
        <v>2.56811425717747</v>
      </c>
      <c r="AZ54" s="317">
        <v>1.97486219793502</v>
      </c>
      <c r="BA54" s="317">
        <v>1.25822530732751</v>
      </c>
      <c r="BB54" s="317">
        <v>0.65115206175087004</v>
      </c>
      <c r="BC54" s="317">
        <v>1.26551415533004</v>
      </c>
      <c r="BD54" s="317">
        <v>1.42089766276671</v>
      </c>
      <c r="BE54" s="317">
        <v>0.82992959503699104</v>
      </c>
      <c r="BF54" s="317">
        <v>1.13367890654299</v>
      </c>
      <c r="BG54" s="317">
        <v>1.3476413956365101</v>
      </c>
      <c r="BH54" s="317">
        <v>1.3195939025152299</v>
      </c>
      <c r="BI54" s="317">
        <v>1.05969012334497</v>
      </c>
      <c r="BJ54" s="317">
        <v>0.84259737559803505</v>
      </c>
    </row>
    <row r="55" spans="1:62" ht="15">
      <c r="A55" s="317" t="s">
        <v>208</v>
      </c>
      <c r="B55" s="317" t="s">
        <v>442</v>
      </c>
      <c r="C55" s="317" t="s">
        <v>1580</v>
      </c>
      <c r="D55" s="317" t="s">
        <v>1581</v>
      </c>
      <c r="E55" s="317">
        <v>2.5105921131076299</v>
      </c>
      <c r="F55" s="317">
        <v>2.0263735334483699</v>
      </c>
      <c r="G55" s="317">
        <v>1.4840737381496001</v>
      </c>
      <c r="H55" s="317">
        <v>0.98944189605722599</v>
      </c>
      <c r="I55" s="317">
        <v>0.85930937238827798</v>
      </c>
      <c r="J55" s="317">
        <v>0.85198811400607399</v>
      </c>
      <c r="K55" s="317">
        <v>0.85663819508460604</v>
      </c>
      <c r="L55" s="317">
        <v>0.94329198442360795</v>
      </c>
      <c r="M55" s="317">
        <v>1.2826668391701499</v>
      </c>
      <c r="N55" s="317">
        <v>2.24548328005752</v>
      </c>
      <c r="O55" s="317">
        <v>3.5282720454413798</v>
      </c>
      <c r="P55" s="317">
        <v>4.6684044176226802</v>
      </c>
      <c r="Q55" s="317">
        <v>5.6311472350101699</v>
      </c>
      <c r="R55" s="317">
        <v>6.1970111151113398</v>
      </c>
      <c r="S55" s="317">
        <v>6.4109553031147799</v>
      </c>
      <c r="T55" s="317">
        <v>6.2862913882066902</v>
      </c>
      <c r="U55" s="317">
        <v>6.1604213731504398</v>
      </c>
      <c r="V55" s="317">
        <v>6.0994967099894497</v>
      </c>
      <c r="W55" s="317">
        <v>5.7555705041562701</v>
      </c>
      <c r="X55" s="317">
        <v>5.2029671445862604</v>
      </c>
      <c r="Y55" s="317">
        <v>4.5442229409265797</v>
      </c>
      <c r="Z55" s="317">
        <v>3.8061102243005198</v>
      </c>
      <c r="AA55" s="317">
        <v>3.3214357881843202</v>
      </c>
      <c r="AB55" s="317">
        <v>3.1197584275859902</v>
      </c>
      <c r="AC55" s="317">
        <v>3.4956507133281698</v>
      </c>
      <c r="AD55" s="317">
        <v>4.0686084945216399</v>
      </c>
      <c r="AE55" s="317">
        <v>4.7425730758849101</v>
      </c>
      <c r="AF55" s="317">
        <v>5.2332209370176397</v>
      </c>
      <c r="AG55" s="317">
        <v>5.4666389110669797</v>
      </c>
      <c r="AH55" s="317">
        <v>5.3473895005190997</v>
      </c>
      <c r="AI55" s="317">
        <v>5.0599076354179102</v>
      </c>
      <c r="AJ55" s="317">
        <v>4.6979726025447999</v>
      </c>
      <c r="AK55" s="317">
        <v>4.4433517225676997</v>
      </c>
      <c r="AL55" s="317">
        <v>4.4324829217020696</v>
      </c>
      <c r="AM55" s="317">
        <v>4.8015219133451996</v>
      </c>
      <c r="AN55" s="317">
        <v>5.2403973312704197</v>
      </c>
      <c r="AO55" s="317">
        <v>5.7186478894747399</v>
      </c>
      <c r="AP55" s="317">
        <v>5.9641875945598901</v>
      </c>
      <c r="AQ55" s="317">
        <v>5.8459175296228301</v>
      </c>
      <c r="AR55" s="317">
        <v>5.3347357176310002</v>
      </c>
      <c r="AS55" s="317">
        <v>4.6121432484201099</v>
      </c>
      <c r="AT55" s="317">
        <v>3.8332752165217698</v>
      </c>
      <c r="AU55" s="317">
        <v>3.2301170569787399</v>
      </c>
      <c r="AV55" s="317">
        <v>2.8426654625291499</v>
      </c>
      <c r="AW55" s="317">
        <v>2.7239246664138701</v>
      </c>
      <c r="AX55" s="317">
        <v>2.75869497518448</v>
      </c>
      <c r="AY55" s="317">
        <v>2.8566709930356202</v>
      </c>
      <c r="AZ55" s="317">
        <v>2.8608842780723802</v>
      </c>
      <c r="BA55" s="317">
        <v>2.7643055416409301</v>
      </c>
      <c r="BB55" s="317">
        <v>2.52427003003843</v>
      </c>
      <c r="BC55" s="317">
        <v>2.2371727120214602</v>
      </c>
      <c r="BD55" s="317">
        <v>1.91287527021643</v>
      </c>
      <c r="BE55" s="317">
        <v>1.65469761971836</v>
      </c>
      <c r="BF55" s="317">
        <v>1.4634323332717001</v>
      </c>
      <c r="BG55" s="317">
        <v>1.3629265872640499</v>
      </c>
      <c r="BH55" s="317">
        <v>1.3279248308351499</v>
      </c>
      <c r="BI55" s="317">
        <v>1.3286259984422799</v>
      </c>
      <c r="BJ55" s="317">
        <v>1.29820992014846</v>
      </c>
    </row>
    <row r="56" spans="1:62" ht="15">
      <c r="A56" s="317" t="s">
        <v>209</v>
      </c>
      <c r="B56" s="317" t="s">
        <v>443</v>
      </c>
      <c r="C56" s="317" t="s">
        <v>1580</v>
      </c>
      <c r="D56" s="317" t="s">
        <v>1581</v>
      </c>
      <c r="E56" s="317">
        <v>1.04359880111487</v>
      </c>
      <c r="F56" s="317">
        <v>0.60296443529289101</v>
      </c>
      <c r="G56" s="317">
        <v>0.22459340894450799</v>
      </c>
      <c r="H56" s="317">
        <v>3.8421466649646699E-2</v>
      </c>
      <c r="I56" s="317">
        <v>0.123471750343152</v>
      </c>
      <c r="J56" s="317">
        <v>0.40341795305609102</v>
      </c>
      <c r="K56" s="317">
        <v>0.74459690620040198</v>
      </c>
      <c r="L56" s="317">
        <v>1.0198827838401701</v>
      </c>
      <c r="M56" s="317">
        <v>1.20777967766897</v>
      </c>
      <c r="N56" s="317">
        <v>1.2651608309864399</v>
      </c>
      <c r="O56" s="317">
        <v>1.2311036384674201</v>
      </c>
      <c r="P56" s="317">
        <v>1.17265292951795</v>
      </c>
      <c r="Q56" s="317">
        <v>1.1439348163587799</v>
      </c>
      <c r="R56" s="317">
        <v>1.1256435589504401</v>
      </c>
      <c r="S56" s="317">
        <v>1.1316414944449</v>
      </c>
      <c r="T56" s="317">
        <v>1.1479167048945</v>
      </c>
      <c r="U56" s="317">
        <v>1.1901104982164801</v>
      </c>
      <c r="V56" s="317">
        <v>1.20842368373801</v>
      </c>
      <c r="W56" s="317">
        <v>1.1537506444001899</v>
      </c>
      <c r="X56" s="317">
        <v>0.99907574869546101</v>
      </c>
      <c r="Y56" s="317">
        <v>0.79023889045450502</v>
      </c>
      <c r="Z56" s="317">
        <v>0.54809646158678305</v>
      </c>
      <c r="AA56" s="317">
        <v>0.36628989989624799</v>
      </c>
      <c r="AB56" s="317">
        <v>0.34276783315640202</v>
      </c>
      <c r="AC56" s="317">
        <v>0.52306710607631401</v>
      </c>
      <c r="AD56" s="317">
        <v>0.85200785988146099</v>
      </c>
      <c r="AE56" s="317">
        <v>1.22230743242208</v>
      </c>
      <c r="AF56" s="317">
        <v>1.53779425697112</v>
      </c>
      <c r="AG56" s="317">
        <v>1.7946050343533799</v>
      </c>
      <c r="AH56" s="317">
        <v>1.95835163386089</v>
      </c>
      <c r="AI56" s="317">
        <v>2.0519176640808499</v>
      </c>
      <c r="AJ56" s="317">
        <v>2.13140181414057</v>
      </c>
      <c r="AK56" s="317">
        <v>2.2075254685401702</v>
      </c>
      <c r="AL56" s="317">
        <v>2.24073202586509</v>
      </c>
      <c r="AM56" s="317">
        <v>2.2175475275957801</v>
      </c>
      <c r="AN56" s="317">
        <v>2.1595007319598101</v>
      </c>
      <c r="AO56" s="317">
        <v>2.0869483654056702</v>
      </c>
      <c r="AP56" s="317">
        <v>2.0139917899672701</v>
      </c>
      <c r="AQ56" s="317">
        <v>1.945951611238</v>
      </c>
      <c r="AR56" s="317">
        <v>1.89088202843838</v>
      </c>
      <c r="AS56" s="317">
        <v>1.8441295163026099</v>
      </c>
      <c r="AT56" s="317">
        <v>1.78574672939612</v>
      </c>
      <c r="AU56" s="317">
        <v>1.7224859702019999</v>
      </c>
      <c r="AV56" s="317">
        <v>1.6845621132751001</v>
      </c>
      <c r="AW56" s="317">
        <v>1.6813995897203999</v>
      </c>
      <c r="AX56" s="317">
        <v>1.6926237780561499</v>
      </c>
      <c r="AY56" s="317">
        <v>1.7221421314679699</v>
      </c>
      <c r="AZ56" s="317">
        <v>1.72608294172987</v>
      </c>
      <c r="BA56" s="317">
        <v>1.6642539553378299</v>
      </c>
      <c r="BB56" s="317">
        <v>1.51523403081569</v>
      </c>
      <c r="BC56" s="317">
        <v>1.3146352758850099</v>
      </c>
      <c r="BD56" s="317">
        <v>1.09304480245484</v>
      </c>
      <c r="BE56" s="317">
        <v>0.90509167589962203</v>
      </c>
      <c r="BF56" s="317">
        <v>0.77527047421095496</v>
      </c>
      <c r="BG56" s="317">
        <v>0.73277757391394505</v>
      </c>
      <c r="BH56" s="317">
        <v>0.75010272622963503</v>
      </c>
      <c r="BI56" s="317">
        <v>0.784179797412071</v>
      </c>
      <c r="BJ56" s="317">
        <v>0.80232768815064104</v>
      </c>
    </row>
    <row r="57" spans="1:62" ht="15">
      <c r="A57" s="317" t="s">
        <v>210</v>
      </c>
      <c r="B57" s="317" t="s">
        <v>444</v>
      </c>
      <c r="C57" s="317" t="s">
        <v>1580</v>
      </c>
      <c r="D57" s="317" t="s">
        <v>1581</v>
      </c>
      <c r="E57" s="317">
        <v>1.3065077847036399</v>
      </c>
      <c r="F57" s="317">
        <v>-0.160042500915763</v>
      </c>
      <c r="G57" s="317">
        <v>0.395694490537776</v>
      </c>
      <c r="H57" s="317">
        <v>0.47705897239358203</v>
      </c>
      <c r="I57" s="317">
        <v>0.58890323959932001</v>
      </c>
      <c r="J57" s="317">
        <v>0.528566072575263</v>
      </c>
      <c r="K57" s="317">
        <v>0.42531853520686602</v>
      </c>
      <c r="L57" s="317">
        <v>0.32387035303858502</v>
      </c>
      <c r="M57" s="317">
        <v>0.23768786934069799</v>
      </c>
      <c r="N57" s="317">
        <v>0.20466376157872401</v>
      </c>
      <c r="O57" s="317">
        <v>-0.38987323824066</v>
      </c>
      <c r="P57" s="317">
        <v>-0.317563701077064</v>
      </c>
      <c r="Q57" s="317">
        <v>0.41450321951883901</v>
      </c>
      <c r="R57" s="317">
        <v>0.55214169166319704</v>
      </c>
      <c r="S57" s="317">
        <v>0.66490038772311599</v>
      </c>
      <c r="T57" s="317">
        <v>0.69996518158097099</v>
      </c>
      <c r="U57" s="317">
        <v>0.66703711095803497</v>
      </c>
      <c r="V57" s="317">
        <v>0.59879976253945999</v>
      </c>
      <c r="W57" s="317">
        <v>0.541813437966295</v>
      </c>
      <c r="X57" s="317">
        <v>0.489354496250338</v>
      </c>
      <c r="Y57" s="317">
        <v>0.115087337589653</v>
      </c>
      <c r="Z57" s="317">
        <v>-3.4962754636897998E-2</v>
      </c>
      <c r="AA57" s="317">
        <v>0.138100551275644</v>
      </c>
      <c r="AB57" s="317">
        <v>8.7505593392118997E-2</v>
      </c>
      <c r="AC57" s="317">
        <v>6.1556879670892198E-2</v>
      </c>
      <c r="AD57" s="317">
        <v>6.6820435177832802E-2</v>
      </c>
      <c r="AE57" s="317">
        <v>4.9411624052389302E-2</v>
      </c>
      <c r="AF57" s="317">
        <v>4.9213263053870998E-2</v>
      </c>
      <c r="AG57" s="317">
        <v>7.6879258627784802E-2</v>
      </c>
      <c r="AH57" s="317">
        <v>5.5917203835936E-2</v>
      </c>
      <c r="AI57" s="317">
        <v>-0.26783077321083698</v>
      </c>
      <c r="AJ57" s="317">
        <v>-0.240064841789636</v>
      </c>
      <c r="AK57" s="317">
        <v>0.102241165106867</v>
      </c>
      <c r="AL57" s="317">
        <v>0.10394704247664401</v>
      </c>
      <c r="AM57" s="317">
        <v>3.6121765585612503E-2</v>
      </c>
      <c r="AN57" s="317">
        <v>-6.1314062723811097E-2</v>
      </c>
      <c r="AO57" s="317">
        <v>-0.11638129923463</v>
      </c>
      <c r="AP57" s="317">
        <v>-0.107762749274352</v>
      </c>
      <c r="AQ57" s="317">
        <v>-9.4744751657158205E-2</v>
      </c>
      <c r="AR57" s="317">
        <v>-0.102175934295454</v>
      </c>
      <c r="AS57" s="317">
        <v>-0.28041410807888401</v>
      </c>
      <c r="AT57" s="317">
        <v>-0.37571970433590501</v>
      </c>
      <c r="AU57" s="317">
        <v>-0.19290161756416699</v>
      </c>
      <c r="AV57" s="317">
        <v>-2.8620590719165999E-2</v>
      </c>
      <c r="AW57" s="317">
        <v>3.0434848302716599E-2</v>
      </c>
      <c r="AX57" s="317">
        <v>0.13832598004671801</v>
      </c>
      <c r="AY57" s="317">
        <v>0.27079562923218498</v>
      </c>
      <c r="AZ57" s="317">
        <v>0.58354220538511303</v>
      </c>
      <c r="BA57" s="317">
        <v>0.82941260299303299</v>
      </c>
      <c r="BB57" s="317">
        <v>0.56972945141806097</v>
      </c>
      <c r="BC57" s="317">
        <v>0.29136167418042003</v>
      </c>
      <c r="BD57" s="317">
        <v>0.206747667335417</v>
      </c>
      <c r="BE57" s="317">
        <v>0.13992565574097199</v>
      </c>
      <c r="BF57" s="317">
        <v>3.3169946050307597E-2</v>
      </c>
      <c r="BG57" s="317">
        <v>0.105277581527518</v>
      </c>
      <c r="BH57" s="317">
        <v>0.19658874847265301</v>
      </c>
      <c r="BI57" s="317">
        <v>0.19204841584268401</v>
      </c>
      <c r="BJ57" s="317">
        <v>0.23623611995162799</v>
      </c>
    </row>
    <row r="58" spans="1:62" ht="15">
      <c r="A58" s="317" t="s">
        <v>211</v>
      </c>
      <c r="B58" s="317" t="s">
        <v>445</v>
      </c>
      <c r="C58" s="317" t="s">
        <v>1580</v>
      </c>
      <c r="D58" s="317" t="s">
        <v>1581</v>
      </c>
      <c r="E58" s="317">
        <v>0.78266866397704704</v>
      </c>
      <c r="F58" s="317">
        <v>0.76985434428413801</v>
      </c>
      <c r="G58" s="317">
        <v>0.87943169150814704</v>
      </c>
      <c r="H58" s="317">
        <v>0.92587506346989501</v>
      </c>
      <c r="I58" s="317">
        <v>0.80514088333368705</v>
      </c>
      <c r="J58" s="317">
        <v>0.85319043680184004</v>
      </c>
      <c r="K58" s="317">
        <v>0.83456080063498805</v>
      </c>
      <c r="L58" s="317">
        <v>0.45720852669755602</v>
      </c>
      <c r="M58" s="317">
        <v>0.444717326246995</v>
      </c>
      <c r="N58" s="317">
        <v>0.792983738181533</v>
      </c>
      <c r="O58" s="317">
        <v>0.332661392813347</v>
      </c>
      <c r="P58" s="317">
        <v>0.18347531357486099</v>
      </c>
      <c r="Q58" s="317">
        <v>0.478481045657976</v>
      </c>
      <c r="R58" s="317">
        <v>0.314942451198579</v>
      </c>
      <c r="S58" s="317">
        <v>3.8969223198395901E-2</v>
      </c>
      <c r="T58" s="317">
        <v>-0.37284635936089899</v>
      </c>
      <c r="U58" s="317">
        <v>-0.42876687496025501</v>
      </c>
      <c r="V58" s="317">
        <v>-0.22637666251871899</v>
      </c>
      <c r="W58" s="317">
        <v>-8.7031415353785196E-2</v>
      </c>
      <c r="X58" s="317">
        <v>4.4207406298957197E-2</v>
      </c>
      <c r="Y58" s="317">
        <v>0.20743040618511499</v>
      </c>
      <c r="Z58" s="317">
        <v>0.15230848935972299</v>
      </c>
      <c r="AA58" s="317">
        <v>-9.5113436547774197E-2</v>
      </c>
      <c r="AB58" s="317">
        <v>-0.26215257230517103</v>
      </c>
      <c r="AC58" s="317">
        <v>-0.345666402296961</v>
      </c>
      <c r="AD58" s="317">
        <v>-0.22348990158236101</v>
      </c>
      <c r="AE58" s="317">
        <v>4.5768063973653898E-2</v>
      </c>
      <c r="AF58" s="317">
        <v>0.15361757528618999</v>
      </c>
      <c r="AG58" s="317">
        <v>0.39067896024203802</v>
      </c>
      <c r="AH58" s="317">
        <v>0.773336990610757</v>
      </c>
      <c r="AI58" s="317">
        <v>0.86196944876493298</v>
      </c>
      <c r="AJ58" s="317">
        <v>0.728605546561364</v>
      </c>
      <c r="AK58" s="317">
        <v>0.76034694672112701</v>
      </c>
      <c r="AL58" s="317">
        <v>0.65739121808762602</v>
      </c>
      <c r="AM58" s="317">
        <v>0.34685664863023302</v>
      </c>
      <c r="AN58" s="317">
        <v>0.29390444371669699</v>
      </c>
      <c r="AO58" s="317">
        <v>0.28947489945544802</v>
      </c>
      <c r="AP58" s="317">
        <v>0.14631328156180301</v>
      </c>
      <c r="AQ58" s="317">
        <v>1.5143650855280801E-2</v>
      </c>
      <c r="AR58" s="317">
        <v>6.4634577905237203E-2</v>
      </c>
      <c r="AS58" s="317">
        <v>0.135431600393084</v>
      </c>
      <c r="AT58" s="317">
        <v>0.16822536133733501</v>
      </c>
      <c r="AU58" s="317">
        <v>0.16812831940693099</v>
      </c>
      <c r="AV58" s="317">
        <v>5.5363303587324102E-2</v>
      </c>
      <c r="AW58" s="317">
        <v>-2.1709727650009E-2</v>
      </c>
      <c r="AX58" s="317">
        <v>-5.6778261835203098E-2</v>
      </c>
      <c r="AY58" s="317">
        <v>-0.11279749764493099</v>
      </c>
      <c r="AZ58" s="317">
        <v>-0.133718572600486</v>
      </c>
      <c r="BA58" s="317">
        <v>-0.190142844695674</v>
      </c>
      <c r="BB58" s="317">
        <v>-0.25338341016340199</v>
      </c>
      <c r="BC58" s="317">
        <v>-0.153198446937304</v>
      </c>
      <c r="BD58" s="317">
        <v>-1.8537146287573001</v>
      </c>
      <c r="BE58" s="317">
        <v>0.18772780056729299</v>
      </c>
      <c r="BF58" s="317">
        <v>0.27290021468153802</v>
      </c>
      <c r="BG58" s="317">
        <v>0.41687735916829199</v>
      </c>
      <c r="BH58" s="317">
        <v>0.86570264395025098</v>
      </c>
      <c r="BI58" s="317">
        <v>0.80721853857387105</v>
      </c>
      <c r="BJ58" s="317">
        <v>0.41968469368226102</v>
      </c>
    </row>
    <row r="59" spans="1:62" ht="15">
      <c r="A59" s="317" t="s">
        <v>212</v>
      </c>
      <c r="B59" s="317" t="s">
        <v>446</v>
      </c>
      <c r="C59" s="317" t="s">
        <v>1580</v>
      </c>
      <c r="D59" s="317" t="s">
        <v>1581</v>
      </c>
      <c r="E59" s="317">
        <v>4.9309214152202703</v>
      </c>
      <c r="F59" s="317">
        <v>5.6505903479292297</v>
      </c>
      <c r="G59" s="317">
        <v>6.2482690637337903</v>
      </c>
      <c r="H59" s="317">
        <v>6.5967905433098402</v>
      </c>
      <c r="I59" s="317">
        <v>6.6832093721583004</v>
      </c>
      <c r="J59" s="317">
        <v>6.6347694783188498</v>
      </c>
      <c r="K59" s="317">
        <v>6.6483993153242</v>
      </c>
      <c r="L59" s="317">
        <v>6.7128944122730596</v>
      </c>
      <c r="M59" s="317">
        <v>6.6713714819085004</v>
      </c>
      <c r="N59" s="317">
        <v>6.4944687306043596</v>
      </c>
      <c r="O59" s="317">
        <v>6.3158614023727502</v>
      </c>
      <c r="P59" s="317">
        <v>5.9057188411475696</v>
      </c>
      <c r="Q59" s="317">
        <v>5.6538940844647199</v>
      </c>
      <c r="R59" s="317">
        <v>6.1372666109289602</v>
      </c>
      <c r="S59" s="317">
        <v>7.3883430163145203</v>
      </c>
      <c r="T59" s="317">
        <v>8.85701661900133</v>
      </c>
      <c r="U59" s="317">
        <v>10.320548965431</v>
      </c>
      <c r="V59" s="317">
        <v>11.007708238587901</v>
      </c>
      <c r="W59" s="317">
        <v>10.438050201496401</v>
      </c>
      <c r="X59" s="317">
        <v>8.7238347498370192</v>
      </c>
      <c r="Y59" s="317">
        <v>6.58468575071283</v>
      </c>
      <c r="Z59" s="317">
        <v>4.3547050189102201</v>
      </c>
      <c r="AA59" s="317">
        <v>2.7188970916179498</v>
      </c>
      <c r="AB59" s="317">
        <v>2.1901262139281399</v>
      </c>
      <c r="AC59" s="317">
        <v>3.0546785734019402</v>
      </c>
      <c r="AD59" s="317">
        <v>4.7135452027413702</v>
      </c>
      <c r="AE59" s="317">
        <v>6.5361553585041197</v>
      </c>
      <c r="AF59" s="317">
        <v>7.6186597554922502</v>
      </c>
      <c r="AG59" s="317">
        <v>7.5907907683656797</v>
      </c>
      <c r="AH59" s="317">
        <v>6.3826546171282699</v>
      </c>
      <c r="AI59" s="317">
        <v>4.5983798078022602</v>
      </c>
      <c r="AJ59" s="317">
        <v>2.7474870634819299</v>
      </c>
      <c r="AK59" s="317">
        <v>1.3438312448475001</v>
      </c>
      <c r="AL59" s="317">
        <v>0.55790388955488202</v>
      </c>
      <c r="AM59" s="317">
        <v>0.62392363972092002</v>
      </c>
      <c r="AN59" s="317">
        <v>1.2807158706794399</v>
      </c>
      <c r="AO59" s="317">
        <v>2.0869312501134201</v>
      </c>
      <c r="AP59" s="317">
        <v>2.6477917605727002</v>
      </c>
      <c r="AQ59" s="317">
        <v>2.9309660476630901</v>
      </c>
      <c r="AR59" s="317">
        <v>2.8229360201767202</v>
      </c>
      <c r="AS59" s="317">
        <v>2.46682603372233</v>
      </c>
      <c r="AT59" s="317">
        <v>2.0861340066988801</v>
      </c>
      <c r="AU59" s="317">
        <v>1.82704489612125</v>
      </c>
      <c r="AV59" s="317">
        <v>1.64725993456733</v>
      </c>
      <c r="AW59" s="317">
        <v>1.5872259312160899</v>
      </c>
      <c r="AX59" s="317">
        <v>1.6090375107515</v>
      </c>
      <c r="AY59" s="317">
        <v>1.6403421496910999</v>
      </c>
      <c r="AZ59" s="317">
        <v>1.6435245162419501</v>
      </c>
      <c r="BA59" s="317">
        <v>1.65802996457734</v>
      </c>
      <c r="BB59" s="317">
        <v>1.6756890264814099</v>
      </c>
      <c r="BC59" s="317">
        <v>1.6950783409915999</v>
      </c>
      <c r="BD59" s="317">
        <v>1.72284809228897</v>
      </c>
      <c r="BE59" s="317">
        <v>1.7455434892658199</v>
      </c>
      <c r="BF59" s="317">
        <v>1.7440382925404301</v>
      </c>
      <c r="BG59" s="317">
        <v>1.7111823002921001</v>
      </c>
      <c r="BH59" s="317">
        <v>1.6580269341401099</v>
      </c>
      <c r="BI59" s="317">
        <v>1.5958647482909101</v>
      </c>
      <c r="BJ59" s="317">
        <v>1.54290020553782</v>
      </c>
    </row>
    <row r="60" spans="1:62" ht="15">
      <c r="A60" s="317" t="s">
        <v>213</v>
      </c>
      <c r="B60" s="317" t="s">
        <v>447</v>
      </c>
      <c r="C60" s="317" t="s">
        <v>1580</v>
      </c>
      <c r="D60" s="317" t="s">
        <v>1581</v>
      </c>
      <c r="E60" s="317">
        <v>1.83133434023019</v>
      </c>
      <c r="F60" s="317">
        <v>1.6870438035995801</v>
      </c>
      <c r="G60" s="317">
        <v>1.54457035247593</v>
      </c>
      <c r="H60" s="317">
        <v>1.49882709767688</v>
      </c>
      <c r="I60" s="317">
        <v>1.5893873097468301</v>
      </c>
      <c r="J60" s="317">
        <v>1.72455500723271</v>
      </c>
      <c r="K60" s="317">
        <v>1.93840814894591</v>
      </c>
      <c r="L60" s="317">
        <v>2.05235679021275</v>
      </c>
      <c r="M60" s="317">
        <v>1.98066829243342</v>
      </c>
      <c r="N60" s="317">
        <v>1.6847432297118199</v>
      </c>
      <c r="O60" s="317">
        <v>1.21740387793725</v>
      </c>
      <c r="P60" s="317">
        <v>0.69545014664518801</v>
      </c>
      <c r="Q60" s="317">
        <v>0.23028139385159699</v>
      </c>
      <c r="R60" s="317">
        <v>1.39394193063815E-2</v>
      </c>
      <c r="S60" s="317">
        <v>8.77736888558283E-2</v>
      </c>
      <c r="T60" s="317">
        <v>0.398885873674035</v>
      </c>
      <c r="U60" s="317">
        <v>0.75724438786649295</v>
      </c>
      <c r="V60" s="317">
        <v>1.05305211985782</v>
      </c>
      <c r="W60" s="317">
        <v>1.12562396180151</v>
      </c>
      <c r="X60" s="317">
        <v>0.91575854324753503</v>
      </c>
      <c r="Y60" s="317">
        <v>0.517842729635421</v>
      </c>
      <c r="Z60" s="317">
        <v>8.0961454826835297E-2</v>
      </c>
      <c r="AA60" s="317">
        <v>-0.27234398579719998</v>
      </c>
      <c r="AB60" s="317">
        <v>-0.56431375032276099</v>
      </c>
      <c r="AC60" s="317">
        <v>-0.71697407025864102</v>
      </c>
      <c r="AD60" s="317">
        <v>-0.77102427195342305</v>
      </c>
      <c r="AE60" s="317">
        <v>-0.842724599022455</v>
      </c>
      <c r="AF60" s="317">
        <v>-0.90099993957683899</v>
      </c>
      <c r="AG60" s="317">
        <v>-0.87154987125384198</v>
      </c>
      <c r="AH60" s="317">
        <v>-0.69938180224422897</v>
      </c>
      <c r="AI60" s="317">
        <v>-0.444545214676074</v>
      </c>
      <c r="AJ60" s="317">
        <v>-0.118503484326726</v>
      </c>
      <c r="AK60" s="317">
        <v>0.18052073838638599</v>
      </c>
      <c r="AL60" s="317">
        <v>0.33760054571418502</v>
      </c>
      <c r="AM60" s="317">
        <v>0.22863885737831599</v>
      </c>
      <c r="AN60" s="317">
        <v>-7.0056956334309797E-3</v>
      </c>
      <c r="AO60" s="317">
        <v>-0.312954161382764</v>
      </c>
      <c r="AP60" s="317">
        <v>-0.55251095464269995</v>
      </c>
      <c r="AQ60" s="317">
        <v>-0.65653972634136004</v>
      </c>
      <c r="AR60" s="317">
        <v>-0.55209744140843398</v>
      </c>
      <c r="AS60" s="317">
        <v>-0.32526411585144199</v>
      </c>
      <c r="AT60" s="317">
        <v>-8.6116573187705794E-3</v>
      </c>
      <c r="AU60" s="317">
        <v>0.220798116857813</v>
      </c>
      <c r="AV60" s="317">
        <v>0.38451414972144099</v>
      </c>
      <c r="AW60" s="317">
        <v>0.40719915026928299</v>
      </c>
      <c r="AX60" s="317">
        <v>0.35175844391993499</v>
      </c>
      <c r="AY60" s="317">
        <v>0.25453582191371599</v>
      </c>
      <c r="AZ60" s="317">
        <v>0.201753773720242</v>
      </c>
      <c r="BA60" s="317">
        <v>0.17461841872918599</v>
      </c>
      <c r="BB60" s="317">
        <v>0.21784510698714399</v>
      </c>
      <c r="BC60" s="317">
        <v>0.295789770502838</v>
      </c>
      <c r="BD60" s="317">
        <v>0.38838255556554602</v>
      </c>
      <c r="BE60" s="317">
        <v>0.45352813509120299</v>
      </c>
      <c r="BF60" s="317">
        <v>0.492925591685974</v>
      </c>
      <c r="BG60" s="317">
        <v>0.52074123378145298</v>
      </c>
      <c r="BH60" s="317">
        <v>0.52624487623315397</v>
      </c>
      <c r="BI60" s="317">
        <v>0.51941086748973497</v>
      </c>
      <c r="BJ60" s="317">
        <v>0.51807965718265603</v>
      </c>
    </row>
    <row r="61" spans="1:62" ht="15">
      <c r="A61" s="317" t="s">
        <v>214</v>
      </c>
      <c r="B61" s="317" t="s">
        <v>448</v>
      </c>
      <c r="C61" s="317" t="s">
        <v>1580</v>
      </c>
      <c r="D61" s="317" t="s">
        <v>1581</v>
      </c>
      <c r="E61" s="317">
        <v>0.665278655311212</v>
      </c>
      <c r="F61" s="317">
        <v>0.69814205220440595</v>
      </c>
      <c r="G61" s="317">
        <v>0.77845492164909702</v>
      </c>
      <c r="H61" s="317">
        <v>0.78772745284145396</v>
      </c>
      <c r="I61" s="317">
        <v>0.79921289101395299</v>
      </c>
      <c r="J61" s="317">
        <v>0.77923973504914901</v>
      </c>
      <c r="K61" s="317">
        <v>0.80300603324249098</v>
      </c>
      <c r="L61" s="317">
        <v>0.78841983510981495</v>
      </c>
      <c r="M61" s="317">
        <v>0.60883236593599199</v>
      </c>
      <c r="N61" s="317">
        <v>0.55299332465180595</v>
      </c>
      <c r="O61" s="317">
        <v>0.75142271837547303</v>
      </c>
      <c r="P61" s="317">
        <v>0.69489577061885799</v>
      </c>
      <c r="Q61" s="317">
        <v>0.571991415170235</v>
      </c>
      <c r="R61" s="317">
        <v>0.60448838315148101</v>
      </c>
      <c r="S61" s="317">
        <v>0.46559401047814097</v>
      </c>
      <c r="T61" s="317">
        <v>0.28826879589183002</v>
      </c>
      <c r="U61" s="317">
        <v>0.25135079176553599</v>
      </c>
      <c r="V61" s="317">
        <v>0.31144551582757601</v>
      </c>
      <c r="W61" s="317">
        <v>0.31059609276326899</v>
      </c>
      <c r="X61" s="317">
        <v>0.245630488836795</v>
      </c>
      <c r="Y61" s="317">
        <v>0.121603620045595</v>
      </c>
      <c r="Z61" s="317">
        <v>-2.8405211561393199E-2</v>
      </c>
      <c r="AA61" s="317">
        <v>-7.3481000499297899E-2</v>
      </c>
      <c r="AB61" s="317">
        <v>-6.8666211915762804E-2</v>
      </c>
      <c r="AC61" s="317">
        <v>-5.2376727155228203E-2</v>
      </c>
      <c r="AD61" s="317">
        <v>4.0526889226038101E-2</v>
      </c>
      <c r="AE61" s="317">
        <v>0.13372778143502301</v>
      </c>
      <c r="AF61" s="317">
        <v>0.126664340279044</v>
      </c>
      <c r="AG61" s="317">
        <v>4.8593386249854903E-2</v>
      </c>
      <c r="AH61" s="317">
        <v>5.99876651546732E-2</v>
      </c>
      <c r="AI61" s="317">
        <v>0.162456320242469</v>
      </c>
      <c r="AJ61" s="317">
        <v>0.25951821211507398</v>
      </c>
      <c r="AK61" s="317">
        <v>0.33067140171355103</v>
      </c>
      <c r="AL61" s="317">
        <v>0.333166395661953</v>
      </c>
      <c r="AM61" s="317">
        <v>0.33770737624332198</v>
      </c>
      <c r="AN61" s="317">
        <v>0.52096218107871095</v>
      </c>
      <c r="AO61" s="317">
        <v>0.56592634193459201</v>
      </c>
      <c r="AP61" s="317">
        <v>0.41556496933145498</v>
      </c>
      <c r="AQ61" s="317">
        <v>0.36316252360075602</v>
      </c>
      <c r="AR61" s="317">
        <v>0.330886246186545</v>
      </c>
      <c r="AS61" s="317">
        <v>0.334233618829261</v>
      </c>
      <c r="AT61" s="317">
        <v>0.35831567895548599</v>
      </c>
      <c r="AU61" s="317">
        <v>0.31948712534099599</v>
      </c>
      <c r="AV61" s="317">
        <v>0.27201044403156599</v>
      </c>
      <c r="AW61" s="317">
        <v>0.258432282052875</v>
      </c>
      <c r="AX61" s="317">
        <v>0.27548173340930798</v>
      </c>
      <c r="AY61" s="317">
        <v>0.32864515891992901</v>
      </c>
      <c r="AZ61" s="317">
        <v>0.44346605432137398</v>
      </c>
      <c r="BA61" s="317">
        <v>0.58754759025897796</v>
      </c>
      <c r="BB61" s="317">
        <v>0.53507906207942901</v>
      </c>
      <c r="BC61" s="317">
        <v>0.44419715450953101</v>
      </c>
      <c r="BD61" s="317">
        <v>0.41173785519501899</v>
      </c>
      <c r="BE61" s="317">
        <v>0.37627224261995501</v>
      </c>
      <c r="BF61" s="317">
        <v>0.41690136075209699</v>
      </c>
      <c r="BG61" s="317">
        <v>0.50705328301016295</v>
      </c>
      <c r="BH61" s="317">
        <v>0.706423849687002</v>
      </c>
      <c r="BI61" s="317">
        <v>0.78039264413516696</v>
      </c>
      <c r="BJ61" s="317">
        <v>0.72350985265716805</v>
      </c>
    </row>
    <row r="62" spans="1:62" ht="15">
      <c r="A62" s="317" t="s">
        <v>215</v>
      </c>
      <c r="B62" s="317" t="s">
        <v>449</v>
      </c>
      <c r="C62" s="317" t="s">
        <v>1580</v>
      </c>
      <c r="D62" s="317" t="s">
        <v>1581</v>
      </c>
      <c r="E62" s="317">
        <v>3.37393911494688</v>
      </c>
      <c r="F62" s="317">
        <v>3.3510982517514698</v>
      </c>
      <c r="G62" s="317">
        <v>3.3197627251469899</v>
      </c>
      <c r="H62" s="317">
        <v>3.2782695619847999</v>
      </c>
      <c r="I62" s="317">
        <v>3.2268505048853799</v>
      </c>
      <c r="J62" s="317">
        <v>3.1688790283867601</v>
      </c>
      <c r="K62" s="317">
        <v>3.1074069200305998</v>
      </c>
      <c r="L62" s="317">
        <v>3.0454391628558999</v>
      </c>
      <c r="M62" s="317">
        <v>2.98324215920112</v>
      </c>
      <c r="N62" s="317">
        <v>2.9222539808139998</v>
      </c>
      <c r="O62" s="317">
        <v>2.86217523745692</v>
      </c>
      <c r="P62" s="317">
        <v>2.8028286454406799</v>
      </c>
      <c r="Q62" s="317">
        <v>2.7436358691901201</v>
      </c>
      <c r="R62" s="317">
        <v>2.6843156810613098</v>
      </c>
      <c r="S62" s="317">
        <v>2.62479887015667</v>
      </c>
      <c r="T62" s="317">
        <v>2.5659145123609202</v>
      </c>
      <c r="U62" s="317">
        <v>2.5078926925274798</v>
      </c>
      <c r="V62" s="317">
        <v>2.4530745267746901</v>
      </c>
      <c r="W62" s="317">
        <v>2.4035371450414398</v>
      </c>
      <c r="X62" s="317">
        <v>2.3605465895495401</v>
      </c>
      <c r="Y62" s="317">
        <v>2.3220142616486199</v>
      </c>
      <c r="Z62" s="317">
        <v>2.2858750772921801</v>
      </c>
      <c r="AA62" s="317">
        <v>2.2497102029840099</v>
      </c>
      <c r="AB62" s="317">
        <v>2.2132117653458101</v>
      </c>
      <c r="AC62" s="317">
        <v>2.1759625473622601</v>
      </c>
      <c r="AD62" s="317">
        <v>2.13839026699346</v>
      </c>
      <c r="AE62" s="317">
        <v>2.09968555141239</v>
      </c>
      <c r="AF62" s="317">
        <v>2.0623580379859501</v>
      </c>
      <c r="AG62" s="317">
        <v>2.02951959859644</v>
      </c>
      <c r="AH62" s="317">
        <v>2.0023394799527501</v>
      </c>
      <c r="AI62" s="317">
        <v>1.97819221501496</v>
      </c>
      <c r="AJ62" s="317">
        <v>1.9570873152260699</v>
      </c>
      <c r="AK62" s="317">
        <v>1.93229384515007</v>
      </c>
      <c r="AL62" s="317">
        <v>1.8954658776050699</v>
      </c>
      <c r="AM62" s="317">
        <v>1.84309090940561</v>
      </c>
      <c r="AN62" s="317">
        <v>1.7816613009398199</v>
      </c>
      <c r="AO62" s="317">
        <v>1.71708757804676</v>
      </c>
      <c r="AP62" s="317">
        <v>1.65955075914842</v>
      </c>
      <c r="AQ62" s="317">
        <v>1.61491037360465</v>
      </c>
      <c r="AR62" s="317">
        <v>1.58727559741713</v>
      </c>
      <c r="AS62" s="317">
        <v>1.57150232749946</v>
      </c>
      <c r="AT62" s="317">
        <v>1.55861745950579</v>
      </c>
      <c r="AU62" s="317">
        <v>1.54211317787653</v>
      </c>
      <c r="AV62" s="317">
        <v>1.52221655561063</v>
      </c>
      <c r="AW62" s="317">
        <v>1.4967886223387901</v>
      </c>
      <c r="AX62" s="317">
        <v>1.4674621223714499</v>
      </c>
      <c r="AY62" s="317">
        <v>1.43774511748274</v>
      </c>
      <c r="AZ62" s="317">
        <v>1.4094021972544</v>
      </c>
      <c r="BA62" s="317">
        <v>1.38101434107191</v>
      </c>
      <c r="BB62" s="317">
        <v>1.3526914129584899</v>
      </c>
      <c r="BC62" s="317">
        <v>1.32442393441488</v>
      </c>
      <c r="BD62" s="317">
        <v>1.2959727845097</v>
      </c>
      <c r="BE62" s="317">
        <v>1.2670342421337</v>
      </c>
      <c r="BF62" s="317">
        <v>1.23650507824583</v>
      </c>
      <c r="BG62" s="317">
        <v>1.20412492848268</v>
      </c>
      <c r="BH62" s="317">
        <v>1.1708226490261699</v>
      </c>
      <c r="BI62" s="317">
        <v>1.13705666898043</v>
      </c>
      <c r="BJ62" s="317">
        <v>1.1039350496136999</v>
      </c>
    </row>
    <row r="63" spans="1:62" ht="15">
      <c r="A63" s="317" t="s">
        <v>216</v>
      </c>
      <c r="B63" s="317" t="s">
        <v>450</v>
      </c>
      <c r="C63" s="317" t="s">
        <v>1580</v>
      </c>
      <c r="D63" s="317" t="s">
        <v>1581</v>
      </c>
      <c r="E63" s="317">
        <v>2.5114339457316799</v>
      </c>
      <c r="F63" s="317">
        <v>2.4854732075347301</v>
      </c>
      <c r="G63" s="317">
        <v>2.4707370846579702</v>
      </c>
      <c r="H63" s="317">
        <v>2.4920351831871699</v>
      </c>
      <c r="I63" s="317">
        <v>2.5604351075795901</v>
      </c>
      <c r="J63" s="317">
        <v>2.6562010655827</v>
      </c>
      <c r="K63" s="317">
        <v>2.7596704100921801</v>
      </c>
      <c r="L63" s="317">
        <v>2.8400436288817099</v>
      </c>
      <c r="M63" s="317">
        <v>2.8799805125980402</v>
      </c>
      <c r="N63" s="317">
        <v>2.8690950023346402</v>
      </c>
      <c r="O63" s="317">
        <v>2.8271857774146598</v>
      </c>
      <c r="P63" s="317">
        <v>2.7793928231513698</v>
      </c>
      <c r="Q63" s="317">
        <v>2.7491675892979401</v>
      </c>
      <c r="R63" s="317">
        <v>2.7411219424872</v>
      </c>
      <c r="S63" s="317">
        <v>2.7625077519708801</v>
      </c>
      <c r="T63" s="317">
        <v>2.8038189891474801</v>
      </c>
      <c r="U63" s="317">
        <v>2.8388301385254899</v>
      </c>
      <c r="V63" s="317">
        <v>2.8668186743964799</v>
      </c>
      <c r="W63" s="317">
        <v>2.9088708123554698</v>
      </c>
      <c r="X63" s="317">
        <v>2.9668890189469401</v>
      </c>
      <c r="Y63" s="317">
        <v>3.0289826343525101</v>
      </c>
      <c r="Z63" s="317">
        <v>3.0854164776411799</v>
      </c>
      <c r="AA63" s="317">
        <v>3.11993175493645</v>
      </c>
      <c r="AB63" s="317">
        <v>3.1223862510945501</v>
      </c>
      <c r="AC63" s="317">
        <v>3.08712335239905</v>
      </c>
      <c r="AD63" s="317">
        <v>3.0234226342572001</v>
      </c>
      <c r="AE63" s="317">
        <v>2.9489524870359101</v>
      </c>
      <c r="AF63" s="317">
        <v>2.8697343452720001</v>
      </c>
      <c r="AG63" s="317">
        <v>2.77735223013996</v>
      </c>
      <c r="AH63" s="317">
        <v>2.6729421696410598</v>
      </c>
      <c r="AI63" s="317">
        <v>2.5590393935721099</v>
      </c>
      <c r="AJ63" s="317">
        <v>2.4472440153318602</v>
      </c>
      <c r="AK63" s="317">
        <v>2.3328872852878799</v>
      </c>
      <c r="AL63" s="317">
        <v>2.2019959827200601</v>
      </c>
      <c r="AM63" s="317">
        <v>2.0517523461660301</v>
      </c>
      <c r="AN63" s="317">
        <v>1.89311623980877</v>
      </c>
      <c r="AO63" s="317">
        <v>1.7392560511401001</v>
      </c>
      <c r="AP63" s="317">
        <v>1.60353519752425</v>
      </c>
      <c r="AQ63" s="317">
        <v>1.4908075374870899</v>
      </c>
      <c r="AR63" s="317">
        <v>1.4071313588267</v>
      </c>
      <c r="AS63" s="317">
        <v>1.3496634444904101</v>
      </c>
      <c r="AT63" s="317">
        <v>1.30145272922752</v>
      </c>
      <c r="AU63" s="317">
        <v>1.2672311344186</v>
      </c>
      <c r="AV63" s="317">
        <v>1.26857953923602</v>
      </c>
      <c r="AW63" s="317">
        <v>1.31092413487785</v>
      </c>
      <c r="AX63" s="317">
        <v>1.38339843921785</v>
      </c>
      <c r="AY63" s="317">
        <v>1.4597087113398499</v>
      </c>
      <c r="AZ63" s="317">
        <v>1.5340383351129201</v>
      </c>
      <c r="BA63" s="317">
        <v>1.62129805825395</v>
      </c>
      <c r="BB63" s="317">
        <v>1.7207173507478299</v>
      </c>
      <c r="BC63" s="317">
        <v>1.82135815863613</v>
      </c>
      <c r="BD63" s="317">
        <v>1.9247865798155801</v>
      </c>
      <c r="BE63" s="317">
        <v>2.00661417637038</v>
      </c>
      <c r="BF63" s="317">
        <v>2.0360917242387799</v>
      </c>
      <c r="BG63" s="317">
        <v>2.0006664579136499</v>
      </c>
      <c r="BH63" s="317">
        <v>1.9199590241057201</v>
      </c>
      <c r="BI63" s="317">
        <v>1.82546343244561</v>
      </c>
      <c r="BJ63" s="317">
        <v>1.7384557584173099</v>
      </c>
    </row>
    <row r="64" spans="1:62" ht="15">
      <c r="A64" s="317" t="s">
        <v>1245</v>
      </c>
      <c r="B64" s="317" t="s">
        <v>451</v>
      </c>
      <c r="C64" s="317" t="s">
        <v>1580</v>
      </c>
      <c r="D64" s="317" t="s">
        <v>1581</v>
      </c>
      <c r="E64" s="317"/>
      <c r="F64" s="317">
        <v>-4.690285054607557E-2</v>
      </c>
      <c r="G64" s="317">
        <v>1.3327845987572573</v>
      </c>
      <c r="H64" s="317">
        <v>2.5617429448798958</v>
      </c>
      <c r="I64" s="317">
        <v>2.4591334126502318</v>
      </c>
      <c r="J64" s="317">
        <v>2.5064200060696464</v>
      </c>
      <c r="K64" s="317">
        <v>2.8120227651950387</v>
      </c>
      <c r="L64" s="317">
        <v>2.6461577331181161</v>
      </c>
      <c r="M64" s="317">
        <v>2.6722364654599602</v>
      </c>
      <c r="N64" s="317">
        <v>2.763569450563935</v>
      </c>
      <c r="O64" s="317">
        <v>2.7724349435088698</v>
      </c>
      <c r="P64" s="317">
        <v>2.7546992529049845</v>
      </c>
      <c r="Q64" s="317">
        <v>2.5290226162421021</v>
      </c>
      <c r="R64" s="317">
        <v>2.3855476120981933</v>
      </c>
      <c r="S64" s="317">
        <v>2.2037810784437255</v>
      </c>
      <c r="T64" s="317">
        <v>1.9583454616498841</v>
      </c>
      <c r="U64" s="317">
        <v>1.7720219335670038</v>
      </c>
      <c r="V64" s="317">
        <v>1.6158944157479596</v>
      </c>
      <c r="W64" s="317">
        <v>1.5877847265341813</v>
      </c>
      <c r="X64" s="317">
        <v>1.5865765270231265</v>
      </c>
      <c r="Y64" s="317">
        <v>1.5376430581648322</v>
      </c>
      <c r="Z64" s="317">
        <v>1.5686018358947109</v>
      </c>
      <c r="AA64" s="317">
        <v>1.7156619208725772</v>
      </c>
      <c r="AB64" s="317">
        <v>1.6963792132131488</v>
      </c>
      <c r="AC64" s="317">
        <v>1.5932341022741241</v>
      </c>
      <c r="AD64" s="317">
        <v>1.6173670828069788</v>
      </c>
      <c r="AE64" s="317">
        <v>1.6952368554559598</v>
      </c>
      <c r="AF64" s="317">
        <v>1.7663193466354983</v>
      </c>
      <c r="AG64" s="317">
        <v>1.7558483191789378</v>
      </c>
      <c r="AH64" s="317">
        <v>1.6833895075466927</v>
      </c>
      <c r="AI64" s="317">
        <v>1.6179285879688905</v>
      </c>
      <c r="AJ64" s="317">
        <v>1.5253795781895718</v>
      </c>
      <c r="AK64" s="317">
        <v>1.4077804656660504</v>
      </c>
      <c r="AL64" s="317">
        <v>1.3370524147975544</v>
      </c>
      <c r="AM64" s="317">
        <v>1.3088313442924431</v>
      </c>
      <c r="AN64" s="317">
        <v>1.2647947542865978</v>
      </c>
      <c r="AO64" s="317">
        <v>1.225186137567718</v>
      </c>
      <c r="AP64" s="317">
        <v>1.1952783446493243</v>
      </c>
      <c r="AQ64" s="317">
        <v>1.1380045444220173</v>
      </c>
      <c r="AR64" s="317">
        <v>1.0601226153185763</v>
      </c>
      <c r="AS64" s="317">
        <v>0.99397727247472289</v>
      </c>
      <c r="AT64" s="317">
        <v>0.94041590301321776</v>
      </c>
      <c r="AU64" s="317">
        <v>0.89137180273807815</v>
      </c>
      <c r="AV64" s="317">
        <v>0.84889813281994009</v>
      </c>
      <c r="AW64" s="317">
        <v>0.81898647579963324</v>
      </c>
      <c r="AX64" s="317">
        <v>0.80540022530597355</v>
      </c>
      <c r="AY64" s="317">
        <v>0.77469217600381057</v>
      </c>
      <c r="AZ64" s="317">
        <v>0.74093739555132743</v>
      </c>
      <c r="BA64" s="317">
        <v>0.7293615462685068</v>
      </c>
      <c r="BB64" s="317">
        <v>0.71939596796130445</v>
      </c>
      <c r="BC64" s="317">
        <v>0.71316394774929392</v>
      </c>
      <c r="BD64" s="317">
        <v>0.7156999176874308</v>
      </c>
      <c r="BE64" s="317">
        <v>0.72450692096441571</v>
      </c>
      <c r="BF64" s="317">
        <v>0.72802872997306167</v>
      </c>
      <c r="BG64" s="317">
        <v>0.72985735922192418</v>
      </c>
      <c r="BH64" s="317">
        <v>0.72010578428486838</v>
      </c>
      <c r="BI64" s="317">
        <v>0.73038567717797775</v>
      </c>
      <c r="BJ64" s="317">
        <v>0.73098199916148587</v>
      </c>
    </row>
    <row r="65" spans="1:62" ht="15">
      <c r="A65" s="317" t="s">
        <v>1246</v>
      </c>
      <c r="B65" s="317" t="s">
        <v>1247</v>
      </c>
      <c r="C65" s="317" t="s">
        <v>1580</v>
      </c>
      <c r="D65" s="317" t="s">
        <v>1581</v>
      </c>
      <c r="E65" s="317"/>
      <c r="F65" s="317">
        <v>2.3727629737609846</v>
      </c>
      <c r="G65" s="317">
        <v>2.4002573681120083</v>
      </c>
      <c r="H65" s="317">
        <v>2.4185244624662232</v>
      </c>
      <c r="I65" s="317">
        <v>2.4369382839291234</v>
      </c>
      <c r="J65" s="317">
        <v>2.4507741587450766</v>
      </c>
      <c r="K65" s="317">
        <v>2.4608921020192014</v>
      </c>
      <c r="L65" s="317">
        <v>2.4751570810951193</v>
      </c>
      <c r="M65" s="317">
        <v>2.4774125032624568</v>
      </c>
      <c r="N65" s="317">
        <v>2.4840296394119861</v>
      </c>
      <c r="O65" s="317">
        <v>2.4891374593550779</v>
      </c>
      <c r="P65" s="317">
        <v>2.4927100810888874</v>
      </c>
      <c r="Q65" s="317">
        <v>2.4940660943973256</v>
      </c>
      <c r="R65" s="317">
        <v>2.4956065479252203</v>
      </c>
      <c r="S65" s="317">
        <v>2.4848688677958393</v>
      </c>
      <c r="T65" s="317">
        <v>2.4722780847948229</v>
      </c>
      <c r="U65" s="317">
        <v>2.4555644493928526</v>
      </c>
      <c r="V65" s="317">
        <v>2.4427265334419133</v>
      </c>
      <c r="W65" s="317">
        <v>2.4463167417716249</v>
      </c>
      <c r="X65" s="317">
        <v>2.4724774682287887</v>
      </c>
      <c r="Y65" s="317">
        <v>2.5081765692660269</v>
      </c>
      <c r="Z65" s="317">
        <v>2.5432738873986409</v>
      </c>
      <c r="AA65" s="317">
        <v>2.5654920324193569</v>
      </c>
      <c r="AB65" s="317">
        <v>2.5681993758917656</v>
      </c>
      <c r="AC65" s="317">
        <v>2.5453182056843104</v>
      </c>
      <c r="AD65" s="317">
        <v>2.5068940654013261</v>
      </c>
      <c r="AE65" s="317">
        <v>2.4635030768776005</v>
      </c>
      <c r="AF65" s="317">
        <v>2.4211189065344456</v>
      </c>
      <c r="AG65" s="317">
        <v>2.3706586164476278</v>
      </c>
      <c r="AH65" s="317">
        <v>2.3122973626469303</v>
      </c>
      <c r="AI65" s="317">
        <v>2.3547628518838479</v>
      </c>
      <c r="AJ65" s="317">
        <v>2.1935739257065592</v>
      </c>
      <c r="AK65" s="317">
        <v>2.1271864883735958</v>
      </c>
      <c r="AL65" s="317">
        <v>2.0721497420332895</v>
      </c>
      <c r="AM65" s="317">
        <v>2.0298283512986188</v>
      </c>
      <c r="AN65" s="317">
        <v>1.998457652323566</v>
      </c>
      <c r="AO65" s="317">
        <v>1.9727034099649785</v>
      </c>
      <c r="AP65" s="317">
        <v>1.9424864502169896</v>
      </c>
      <c r="AQ65" s="317">
        <v>1.902523290903062</v>
      </c>
      <c r="AR65" s="317">
        <v>1.8566291545694753</v>
      </c>
      <c r="AS65" s="317">
        <v>1.8150041678928375</v>
      </c>
      <c r="AT65" s="317">
        <v>1.7680685196022097</v>
      </c>
      <c r="AU65" s="317">
        <v>1.725702280485848</v>
      </c>
      <c r="AV65" s="317">
        <v>1.6884477285605897</v>
      </c>
      <c r="AW65" s="317">
        <v>1.6584659785498843</v>
      </c>
      <c r="AX65" s="317">
        <v>1.6333994314524887</v>
      </c>
      <c r="AY65" s="317">
        <v>1.6099136981975875</v>
      </c>
      <c r="AZ65" s="317">
        <v>1.5875226305351049</v>
      </c>
      <c r="BA65" s="317">
        <v>1.5664864922940893</v>
      </c>
      <c r="BB65" s="317">
        <v>1.5466083254331409</v>
      </c>
      <c r="BC65" s="317">
        <v>1.534540606522782</v>
      </c>
      <c r="BD65" s="317">
        <v>1.5121629502226739</v>
      </c>
      <c r="BE65" s="317">
        <v>1.4783034804410846</v>
      </c>
      <c r="BF65" s="317">
        <v>1.4559050507499336</v>
      </c>
      <c r="BG65" s="317">
        <v>1.4317646281119636</v>
      </c>
      <c r="BH65" s="317">
        <v>1.4052850616680104</v>
      </c>
      <c r="BI65" s="317">
        <v>1.3773882721125119</v>
      </c>
      <c r="BJ65" s="317">
        <v>1.3489082577272029</v>
      </c>
    </row>
    <row r="66" spans="1:62" ht="15">
      <c r="A66" s="317" t="s">
        <v>1248</v>
      </c>
      <c r="B66" s="317" t="s">
        <v>452</v>
      </c>
      <c r="C66" s="317" t="s">
        <v>1580</v>
      </c>
      <c r="D66" s="317" t="s">
        <v>1581</v>
      </c>
      <c r="E66" s="317"/>
      <c r="F66" s="317">
        <v>0.34637960821895319</v>
      </c>
      <c r="G66" s="317">
        <v>1.3877147374213479</v>
      </c>
      <c r="H66" s="317">
        <v>2.4360503835682721</v>
      </c>
      <c r="I66" s="317">
        <v>2.3437746001681035</v>
      </c>
      <c r="J66" s="317">
        <v>2.3842961854249438</v>
      </c>
      <c r="K66" s="317">
        <v>2.6299454463952969</v>
      </c>
      <c r="L66" s="317">
        <v>2.4801362680751708</v>
      </c>
      <c r="M66" s="317">
        <v>2.4528098065544697</v>
      </c>
      <c r="N66" s="317">
        <v>2.6786920727274861</v>
      </c>
      <c r="O66" s="317">
        <v>2.6070774150942668</v>
      </c>
      <c r="P66" s="317">
        <v>2.61264718670229</v>
      </c>
      <c r="Q66" s="317">
        <v>2.4076311692248282</v>
      </c>
      <c r="R66" s="317">
        <v>2.2333782541983567</v>
      </c>
      <c r="S66" s="317">
        <v>2.1714923841119997</v>
      </c>
      <c r="T66" s="317">
        <v>1.9159401837224124</v>
      </c>
      <c r="U66" s="317">
        <v>1.6795657273237481</v>
      </c>
      <c r="V66" s="317">
        <v>1.5613703316677601</v>
      </c>
      <c r="W66" s="317">
        <v>1.5307282708413936</v>
      </c>
      <c r="X66" s="317">
        <v>1.536316525966825</v>
      </c>
      <c r="Y66" s="317">
        <v>1.4841611376304087</v>
      </c>
      <c r="Z66" s="317">
        <v>1.5163857472696947</v>
      </c>
      <c r="AA66" s="317">
        <v>1.6389030538773994</v>
      </c>
      <c r="AB66" s="317">
        <v>1.610775040539437</v>
      </c>
      <c r="AC66" s="317">
        <v>1.5074149035121565</v>
      </c>
      <c r="AD66" s="317">
        <v>1.5193749978524238</v>
      </c>
      <c r="AE66" s="317">
        <v>1.5873555637954979</v>
      </c>
      <c r="AF66" s="317">
        <v>1.6434084782285225</v>
      </c>
      <c r="AG66" s="317">
        <v>1.6326481309356495</v>
      </c>
      <c r="AH66" s="317">
        <v>1.5709084740354484</v>
      </c>
      <c r="AI66" s="317">
        <v>1.5087137155658894</v>
      </c>
      <c r="AJ66" s="317">
        <v>1.4300991051762821</v>
      </c>
      <c r="AK66" s="317">
        <v>1.3189518939796301</v>
      </c>
      <c r="AL66" s="317">
        <v>1.2531864258341159</v>
      </c>
      <c r="AM66" s="317">
        <v>1.2353687674810914</v>
      </c>
      <c r="AN66" s="317">
        <v>1.2063716586144579</v>
      </c>
      <c r="AO66" s="317">
        <v>1.1697841330955896</v>
      </c>
      <c r="AP66" s="317">
        <v>1.1281893250222055</v>
      </c>
      <c r="AQ66" s="317">
        <v>1.0741031554763083</v>
      </c>
      <c r="AR66" s="317">
        <v>0.99371416329852025</v>
      </c>
      <c r="AS66" s="317">
        <v>0.93957275422214082</v>
      </c>
      <c r="AT66" s="317">
        <v>0.89739805653637461</v>
      </c>
      <c r="AU66" s="317">
        <v>0.84393641820594212</v>
      </c>
      <c r="AV66" s="317">
        <v>0.79656357114683374</v>
      </c>
      <c r="AW66" s="317">
        <v>0.76263117043188799</v>
      </c>
      <c r="AX66" s="317">
        <v>0.74711814775110952</v>
      </c>
      <c r="AY66" s="317">
        <v>0.73504853122918234</v>
      </c>
      <c r="AZ66" s="317">
        <v>0.70210432973757975</v>
      </c>
      <c r="BA66" s="317">
        <v>0.70846452647013791</v>
      </c>
      <c r="BB66" s="317">
        <v>0.685699035489435</v>
      </c>
      <c r="BC66" s="317">
        <v>0.67517989110217513</v>
      </c>
      <c r="BD66" s="317">
        <v>0.6696378552480553</v>
      </c>
      <c r="BE66" s="317">
        <v>0.68175620961486061</v>
      </c>
      <c r="BF66" s="317">
        <v>0.68071960794122788</v>
      </c>
      <c r="BG66" s="317">
        <v>0.68526699240207734</v>
      </c>
      <c r="BH66" s="317">
        <v>0.6774440918425455</v>
      </c>
      <c r="BI66" s="317">
        <v>0.68409840886232587</v>
      </c>
      <c r="BJ66" s="317">
        <v>0.68029881336325104</v>
      </c>
    </row>
    <row r="67" spans="1:62" ht="15">
      <c r="A67" s="317" t="s">
        <v>1249</v>
      </c>
      <c r="B67" s="317" t="s">
        <v>453</v>
      </c>
      <c r="C67" s="317" t="s">
        <v>1580</v>
      </c>
      <c r="D67" s="317" t="s">
        <v>1581</v>
      </c>
      <c r="E67" s="317"/>
      <c r="F67" s="317">
        <v>1.5629780791445569</v>
      </c>
      <c r="G67" s="317">
        <v>1.5450128556141181</v>
      </c>
      <c r="H67" s="317">
        <v>1.5267416888486594</v>
      </c>
      <c r="I67" s="317">
        <v>1.4986610425714417</v>
      </c>
      <c r="J67" s="317">
        <v>1.4546131570758263</v>
      </c>
      <c r="K67" s="317">
        <v>1.2107717066302399</v>
      </c>
      <c r="L67" s="317">
        <v>1.2190147911400118</v>
      </c>
      <c r="M67" s="317">
        <v>1.1759657298467516</v>
      </c>
      <c r="N67" s="317">
        <v>1.1400481805400347</v>
      </c>
      <c r="O67" s="317">
        <v>1.1305237830401325</v>
      </c>
      <c r="P67" s="317">
        <v>1.1172093697262397</v>
      </c>
      <c r="Q67" s="317">
        <v>1.1029663981318549</v>
      </c>
      <c r="R67" s="317">
        <v>1.084542643883708</v>
      </c>
      <c r="S67" s="317">
        <v>1.0784836606648724</v>
      </c>
      <c r="T67" s="317">
        <v>1.0732982928047079</v>
      </c>
      <c r="U67" s="317">
        <v>1.1086008825049021</v>
      </c>
      <c r="V67" s="317">
        <v>1.0788650698397788</v>
      </c>
      <c r="W67" s="317">
        <v>1.0556926714335901</v>
      </c>
      <c r="X67" s="317">
        <v>1.0382941175136864</v>
      </c>
      <c r="Y67" s="317">
        <v>1.0551999031481074</v>
      </c>
      <c r="Z67" s="317">
        <v>1.0630704831241928</v>
      </c>
      <c r="AA67" s="317">
        <v>1.0016127103665866</v>
      </c>
      <c r="AB67" s="317">
        <v>0.98664754922661757</v>
      </c>
      <c r="AC67" s="317">
        <v>1.045213254557595</v>
      </c>
      <c r="AD67" s="317">
        <v>1.0389660917778087</v>
      </c>
      <c r="AE67" s="317">
        <v>1.0210407332025113</v>
      </c>
      <c r="AF67" s="317">
        <v>1.0075851792036303</v>
      </c>
      <c r="AG67" s="317">
        <v>0.96685048430454401</v>
      </c>
      <c r="AH67" s="317">
        <v>0.91481065577603715</v>
      </c>
      <c r="AI67" s="317">
        <v>0.67050374369790688</v>
      </c>
      <c r="AJ67" s="317">
        <v>0.511033404715036</v>
      </c>
      <c r="AK67" s="317">
        <v>0.4165999080803573</v>
      </c>
      <c r="AL67" s="317">
        <v>0.32249421838335479</v>
      </c>
      <c r="AM67" s="317">
        <v>0.16732325251680891</v>
      </c>
      <c r="AN67" s="317">
        <v>0.11921434845807255</v>
      </c>
      <c r="AO67" s="317">
        <v>0.10388298921711225</v>
      </c>
      <c r="AP67" s="317">
        <v>0.10458913849768692</v>
      </c>
      <c r="AQ67" s="317">
        <v>7.574739776498518E-2</v>
      </c>
      <c r="AR67" s="317">
        <v>5.0726371318745578E-3</v>
      </c>
      <c r="AS67" s="317">
        <v>3.5678625468321457E-2</v>
      </c>
      <c r="AT67" s="317">
        <v>-5.3941092941371949E-2</v>
      </c>
      <c r="AU67" s="317">
        <v>-7.9465166897477957E-2</v>
      </c>
      <c r="AV67" s="317">
        <v>3.7253562718746025E-2</v>
      </c>
      <c r="AW67" s="317">
        <v>8.8102288039166865E-2</v>
      </c>
      <c r="AX67" s="317">
        <v>0.10225838355650296</v>
      </c>
      <c r="AY67" s="317">
        <v>0.13837250855723937</v>
      </c>
      <c r="AZ67" s="317">
        <v>0.17439557729576904</v>
      </c>
      <c r="BA67" s="317">
        <v>0.2655321599865772</v>
      </c>
      <c r="BB67" s="317">
        <v>0.44001665085666275</v>
      </c>
      <c r="BC67" s="317">
        <v>0.5060426654182919</v>
      </c>
      <c r="BD67" s="317">
        <v>0.54848024726045708</v>
      </c>
      <c r="BE67" s="317">
        <v>0.54773911316925705</v>
      </c>
      <c r="BF67" s="317">
        <v>0.6027019785715737</v>
      </c>
      <c r="BG67" s="317">
        <v>0.59141738132066735</v>
      </c>
      <c r="BH67" s="317">
        <v>0.61213904156154797</v>
      </c>
      <c r="BI67" s="317">
        <v>0.59987757698840483</v>
      </c>
      <c r="BJ67" s="317">
        <v>0.55930871381917768</v>
      </c>
    </row>
    <row r="68" spans="1:62" ht="15">
      <c r="A68" s="317" t="s">
        <v>1250</v>
      </c>
      <c r="B68" s="317" t="s">
        <v>454</v>
      </c>
      <c r="C68" s="317" t="s">
        <v>1580</v>
      </c>
      <c r="D68" s="317" t="s">
        <v>1581</v>
      </c>
      <c r="E68" s="317"/>
      <c r="F68" s="317">
        <v>1.157981247298892</v>
      </c>
      <c r="G68" s="317">
        <v>1.1801505142342137</v>
      </c>
      <c r="H68" s="317">
        <v>1.1749233663616252</v>
      </c>
      <c r="I68" s="317">
        <v>1.1495539900183473</v>
      </c>
      <c r="J68" s="317">
        <v>1.1022006826947148</v>
      </c>
      <c r="K68" s="317">
        <v>0.95273410518528578</v>
      </c>
      <c r="L68" s="317">
        <v>0.91662696709957459</v>
      </c>
      <c r="M68" s="317">
        <v>0.87266042136376143</v>
      </c>
      <c r="N68" s="317">
        <v>0.84774043397031562</v>
      </c>
      <c r="O68" s="317">
        <v>0.76883485771259075</v>
      </c>
      <c r="P68" s="317">
        <v>0.76689138461428286</v>
      </c>
      <c r="Q68" s="317">
        <v>0.8349053108383373</v>
      </c>
      <c r="R68" s="317">
        <v>0.80714537356070082</v>
      </c>
      <c r="S68" s="317">
        <v>0.77174365113749843</v>
      </c>
      <c r="T68" s="317">
        <v>0.73929948952012126</v>
      </c>
      <c r="U68" s="317">
        <v>0.71751677927585433</v>
      </c>
      <c r="V68" s="317">
        <v>0.68015869264908702</v>
      </c>
      <c r="W68" s="317">
        <v>0.66883221672031823</v>
      </c>
      <c r="X68" s="317">
        <v>0.66720435491841101</v>
      </c>
      <c r="Y68" s="317">
        <v>0.68633076113017921</v>
      </c>
      <c r="Z68" s="317">
        <v>0.66481111242705992</v>
      </c>
      <c r="AA68" s="317">
        <v>0.59529580660966985</v>
      </c>
      <c r="AB68" s="317">
        <v>0.56615846388277191</v>
      </c>
      <c r="AC68" s="317">
        <v>0.58831261868344598</v>
      </c>
      <c r="AD68" s="317">
        <v>0.59825555012919551</v>
      </c>
      <c r="AE68" s="317">
        <v>0.61213653809414836</v>
      </c>
      <c r="AF68" s="317">
        <v>0.6145539592857574</v>
      </c>
      <c r="AG68" s="317">
        <v>0.61595762611004545</v>
      </c>
      <c r="AH68" s="317">
        <v>0.61772265495936551</v>
      </c>
      <c r="AI68" s="317">
        <v>0.52305957187395791</v>
      </c>
      <c r="AJ68" s="317">
        <v>0.3950654366315689</v>
      </c>
      <c r="AK68" s="317">
        <v>0.41107992235905044</v>
      </c>
      <c r="AL68" s="317">
        <v>0.36547358898444315</v>
      </c>
      <c r="AM68" s="317">
        <v>0.22996322106354228</v>
      </c>
      <c r="AN68" s="317">
        <v>0.19068223215296598</v>
      </c>
      <c r="AO68" s="317">
        <v>0.15178848121088606</v>
      </c>
      <c r="AP68" s="317">
        <v>0.17023534018936459</v>
      </c>
      <c r="AQ68" s="317">
        <v>0.1307870267591511</v>
      </c>
      <c r="AR68" s="317">
        <v>0.13295962347629597</v>
      </c>
      <c r="AS68" s="317">
        <v>0.1072671624778252</v>
      </c>
      <c r="AT68" s="317">
        <v>0.15209785286810984</v>
      </c>
      <c r="AU68" s="317">
        <v>0.18309592154301413</v>
      </c>
      <c r="AV68" s="317">
        <v>0.26130318544828413</v>
      </c>
      <c r="AW68" s="317">
        <v>0.29662450477813707</v>
      </c>
      <c r="AX68" s="317">
        <v>0.30238701124723377</v>
      </c>
      <c r="AY68" s="317">
        <v>0.30729196183642671</v>
      </c>
      <c r="AZ68" s="317">
        <v>0.3567463453350399</v>
      </c>
      <c r="BA68" s="317">
        <v>0.3984018778006515</v>
      </c>
      <c r="BB68" s="317">
        <v>0.41112693239703901</v>
      </c>
      <c r="BC68" s="317">
        <v>0.38671235956118721</v>
      </c>
      <c r="BD68" s="317">
        <v>0.23423040895234237</v>
      </c>
      <c r="BE68" s="317">
        <v>0.40187617613074167</v>
      </c>
      <c r="BF68" s="317">
        <v>0.46960702712412683</v>
      </c>
      <c r="BG68" s="317">
        <v>0.47188781228466326</v>
      </c>
      <c r="BH68" s="317">
        <v>0.47646580118707504</v>
      </c>
      <c r="BI68" s="317">
        <v>0.46946912543137387</v>
      </c>
      <c r="BJ68" s="317">
        <v>0.42333442101372043</v>
      </c>
    </row>
    <row r="69" spans="1:62" ht="15">
      <c r="A69" s="317" t="s">
        <v>217</v>
      </c>
      <c r="B69" s="317" t="s">
        <v>455</v>
      </c>
      <c r="C69" s="317" t="s">
        <v>1580</v>
      </c>
      <c r="D69" s="317" t="s">
        <v>1581</v>
      </c>
      <c r="E69" s="317">
        <v>2.8259746477868899</v>
      </c>
      <c r="F69" s="317">
        <v>2.8477998349556399</v>
      </c>
      <c r="G69" s="317">
        <v>2.8671004532627302</v>
      </c>
      <c r="H69" s="317">
        <v>2.8843698481528399</v>
      </c>
      <c r="I69" s="317">
        <v>2.8994786790744098</v>
      </c>
      <c r="J69" s="317">
        <v>2.9114522449579199</v>
      </c>
      <c r="K69" s="317">
        <v>2.92004345528064</v>
      </c>
      <c r="L69" s="317">
        <v>2.92357262325373</v>
      </c>
      <c r="M69" s="317">
        <v>2.9186729612348299</v>
      </c>
      <c r="N69" s="317">
        <v>2.90524459691333</v>
      </c>
      <c r="O69" s="317">
        <v>2.8848748778353399</v>
      </c>
      <c r="P69" s="317">
        <v>2.8620218215178199</v>
      </c>
      <c r="Q69" s="317">
        <v>2.83790052167639</v>
      </c>
      <c r="R69" s="317">
        <v>2.8099424113415701</v>
      </c>
      <c r="S69" s="317">
        <v>2.7785278141249399</v>
      </c>
      <c r="T69" s="317">
        <v>2.7448485230011301</v>
      </c>
      <c r="U69" s="317">
        <v>2.7108435746208901</v>
      </c>
      <c r="V69" s="317">
        <v>2.6776357603502898</v>
      </c>
      <c r="W69" s="317">
        <v>2.6459786221910102</v>
      </c>
      <c r="X69" s="317">
        <v>2.6159728896400898</v>
      </c>
      <c r="Y69" s="317">
        <v>2.5881275937197898</v>
      </c>
      <c r="Z69" s="317">
        <v>2.5589715470557599</v>
      </c>
      <c r="AA69" s="317">
        <v>2.5308337309759898</v>
      </c>
      <c r="AB69" s="317">
        <v>2.5093508023775</v>
      </c>
      <c r="AC69" s="317">
        <v>2.49626787736142</v>
      </c>
      <c r="AD69" s="317">
        <v>2.4873286526866099</v>
      </c>
      <c r="AE69" s="317">
        <v>2.47764652250489</v>
      </c>
      <c r="AF69" s="317">
        <v>2.46295209505434</v>
      </c>
      <c r="AG69" s="317">
        <v>2.4430178725877298</v>
      </c>
      <c r="AH69" s="317">
        <v>2.41637156409814</v>
      </c>
      <c r="AI69" s="317">
        <v>2.3839546594011098</v>
      </c>
      <c r="AJ69" s="317">
        <v>2.3493323708245</v>
      </c>
      <c r="AK69" s="317">
        <v>2.3120127004035198</v>
      </c>
      <c r="AL69" s="317">
        <v>2.2675994493889702</v>
      </c>
      <c r="AM69" s="317">
        <v>2.2150131947332801</v>
      </c>
      <c r="AN69" s="317">
        <v>2.15675923167489</v>
      </c>
      <c r="AO69" s="317">
        <v>2.1008846446143199</v>
      </c>
      <c r="AP69" s="317">
        <v>2.04606571343747</v>
      </c>
      <c r="AQ69" s="317">
        <v>1.9834865871359499</v>
      </c>
      <c r="AR69" s="317">
        <v>1.91195868790408</v>
      </c>
      <c r="AS69" s="317">
        <v>1.8372863765212599</v>
      </c>
      <c r="AT69" s="317">
        <v>1.75944189609112</v>
      </c>
      <c r="AU69" s="317">
        <v>1.69189428217333</v>
      </c>
      <c r="AV69" s="317">
        <v>1.6504721630710399</v>
      </c>
      <c r="AW69" s="317">
        <v>1.6422173136154301</v>
      </c>
      <c r="AX69" s="317">
        <v>1.65602605267768</v>
      </c>
      <c r="AY69" s="317">
        <v>1.6767487090634701</v>
      </c>
      <c r="AZ69" s="317">
        <v>1.6894134522514701</v>
      </c>
      <c r="BA69" s="317">
        <v>1.68997756232997</v>
      </c>
      <c r="BB69" s="317">
        <v>1.6728099556179401</v>
      </c>
      <c r="BC69" s="317">
        <v>1.64329146840027</v>
      </c>
      <c r="BD69" s="317">
        <v>1.6117819520600201</v>
      </c>
      <c r="BE69" s="317">
        <v>1.5839193357749199</v>
      </c>
      <c r="BF69" s="317">
        <v>1.55647646823069</v>
      </c>
      <c r="BG69" s="317">
        <v>1.5306340944002901</v>
      </c>
      <c r="BH69" s="317">
        <v>1.5056444852511399</v>
      </c>
      <c r="BI69" s="317">
        <v>1.47991740816496</v>
      </c>
      <c r="BJ69" s="317">
        <v>1.4528612872569999</v>
      </c>
    </row>
    <row r="70" spans="1:62" ht="15">
      <c r="A70" s="317" t="s">
        <v>218</v>
      </c>
      <c r="B70" s="317" t="s">
        <v>456</v>
      </c>
      <c r="C70" s="317" t="s">
        <v>1580</v>
      </c>
      <c r="D70" s="317" t="s">
        <v>1581</v>
      </c>
      <c r="E70" s="317">
        <v>2.7558883019090201</v>
      </c>
      <c r="F70" s="317">
        <v>2.7336813123311199</v>
      </c>
      <c r="G70" s="317">
        <v>2.70755020772613</v>
      </c>
      <c r="H70" s="317">
        <v>2.68266138861385</v>
      </c>
      <c r="I70" s="317">
        <v>2.6617264711976398</v>
      </c>
      <c r="J70" s="317">
        <v>2.6413372982116599</v>
      </c>
      <c r="K70" s="317">
        <v>2.6263455875086499</v>
      </c>
      <c r="L70" s="317">
        <v>2.6044868814754598</v>
      </c>
      <c r="M70" s="317">
        <v>2.55884580004895</v>
      </c>
      <c r="N70" s="317">
        <v>2.4842711562969302</v>
      </c>
      <c r="O70" s="317">
        <v>2.3951762631825999</v>
      </c>
      <c r="P70" s="317">
        <v>2.3047500922311999</v>
      </c>
      <c r="Q70" s="317">
        <v>2.2341520455074</v>
      </c>
      <c r="R70" s="317">
        <v>2.19643736071253</v>
      </c>
      <c r="S70" s="317">
        <v>2.2002048887688801</v>
      </c>
      <c r="T70" s="317">
        <v>2.2338255194683501</v>
      </c>
      <c r="U70" s="317">
        <v>2.2739807605868601</v>
      </c>
      <c r="V70" s="317">
        <v>2.3114858074953801</v>
      </c>
      <c r="W70" s="317">
        <v>2.3562806709521</v>
      </c>
      <c r="X70" s="317">
        <v>2.4066344800264599</v>
      </c>
      <c r="Y70" s="317">
        <v>2.4593536205815099</v>
      </c>
      <c r="Z70" s="317">
        <v>2.5021870687225598</v>
      </c>
      <c r="AA70" s="317">
        <v>2.5397941438656</v>
      </c>
      <c r="AB70" s="317">
        <v>2.5858246341653901</v>
      </c>
      <c r="AC70" s="317">
        <v>2.64238609914075</v>
      </c>
      <c r="AD70" s="317">
        <v>2.6972078616168398</v>
      </c>
      <c r="AE70" s="317">
        <v>2.7556619735330798</v>
      </c>
      <c r="AF70" s="317">
        <v>2.7869792929061799</v>
      </c>
      <c r="AG70" s="317">
        <v>2.75274046271947</v>
      </c>
      <c r="AH70" s="317">
        <v>2.6400916999323099</v>
      </c>
      <c r="AI70" s="317">
        <v>2.47880267165805</v>
      </c>
      <c r="AJ70" s="317">
        <v>2.3074747484065599</v>
      </c>
      <c r="AK70" s="317">
        <v>2.1604820520197299</v>
      </c>
      <c r="AL70" s="317">
        <v>2.0445084039523702</v>
      </c>
      <c r="AM70" s="317">
        <v>1.97167368171976</v>
      </c>
      <c r="AN70" s="317">
        <v>1.93119025297361</v>
      </c>
      <c r="AO70" s="317">
        <v>1.89526147010403</v>
      </c>
      <c r="AP70" s="317">
        <v>1.8578784628273699</v>
      </c>
      <c r="AQ70" s="317">
        <v>1.8377609987158601</v>
      </c>
      <c r="AR70" s="317">
        <v>1.8361760987840401</v>
      </c>
      <c r="AS70" s="317">
        <v>1.84701635479028</v>
      </c>
      <c r="AT70" s="317">
        <v>1.87198068335128</v>
      </c>
      <c r="AU70" s="317">
        <v>1.89576792234158</v>
      </c>
      <c r="AV70" s="317">
        <v>1.8992239534014801</v>
      </c>
      <c r="AW70" s="317">
        <v>1.874614348268</v>
      </c>
      <c r="AX70" s="317">
        <v>1.8352901561086401</v>
      </c>
      <c r="AY70" s="317">
        <v>1.7825746075583599</v>
      </c>
      <c r="AZ70" s="317">
        <v>1.7479675583633201</v>
      </c>
      <c r="BA70" s="317">
        <v>1.7654119048520001</v>
      </c>
      <c r="BB70" s="317">
        <v>1.8494605530719801</v>
      </c>
      <c r="BC70" s="317">
        <v>1.97227751619681</v>
      </c>
      <c r="BD70" s="317">
        <v>2.10584322644217</v>
      </c>
      <c r="BE70" s="317">
        <v>2.2057045025161202</v>
      </c>
      <c r="BF70" s="317">
        <v>2.2455264579703398</v>
      </c>
      <c r="BG70" s="317">
        <v>2.2081428079022301</v>
      </c>
      <c r="BH70" s="317">
        <v>2.1182948252168501</v>
      </c>
      <c r="BI70" s="317">
        <v>2.01678945593273</v>
      </c>
      <c r="BJ70" s="317">
        <v>1.92973523296491</v>
      </c>
    </row>
    <row r="71" spans="1:62" ht="15">
      <c r="A71" s="317" t="s">
        <v>219</v>
      </c>
      <c r="B71" s="317" t="s">
        <v>457</v>
      </c>
      <c r="C71" s="317" t="s">
        <v>1580</v>
      </c>
      <c r="D71" s="317" t="s">
        <v>1581</v>
      </c>
      <c r="E71" s="317"/>
      <c r="F71" s="317">
        <v>0.9151616474583335</v>
      </c>
      <c r="G71" s="317">
        <v>0.93326467514688716</v>
      </c>
      <c r="H71" s="317">
        <v>0.94390848923428905</v>
      </c>
      <c r="I71" s="317">
        <v>0.91827273022211386</v>
      </c>
      <c r="J71" s="317">
        <v>0.89857152239946458</v>
      </c>
      <c r="K71" s="317">
        <v>0.82445050821753796</v>
      </c>
      <c r="L71" s="317">
        <v>0.7021483476129049</v>
      </c>
      <c r="M71" s="317">
        <v>0.65661556017964529</v>
      </c>
      <c r="N71" s="317">
        <v>0.66490307412637151</v>
      </c>
      <c r="O71" s="317">
        <v>0.54613236894343231</v>
      </c>
      <c r="P71" s="317">
        <v>0.56235312132105264</v>
      </c>
      <c r="Q71" s="317">
        <v>0.69479730028558606</v>
      </c>
      <c r="R71" s="317">
        <v>0.66007231037032454</v>
      </c>
      <c r="S71" s="317">
        <v>0.58971756341941273</v>
      </c>
      <c r="T71" s="317">
        <v>0.52777599765502714</v>
      </c>
      <c r="U71" s="317">
        <v>0.4483749186884296</v>
      </c>
      <c r="V71" s="317">
        <v>0.39170421784433529</v>
      </c>
      <c r="W71" s="317">
        <v>0.39176054539291272</v>
      </c>
      <c r="X71" s="317">
        <v>0.39712853115672431</v>
      </c>
      <c r="Y71" s="317">
        <v>0.4196327191953344</v>
      </c>
      <c r="Z71" s="317">
        <v>0.37543455230569123</v>
      </c>
      <c r="AA71" s="317">
        <v>0.26865719668755617</v>
      </c>
      <c r="AB71" s="317">
        <v>0.19912752364223252</v>
      </c>
      <c r="AC71" s="317">
        <v>0.16798930481462548</v>
      </c>
      <c r="AD71" s="317">
        <v>0.19201607531672948</v>
      </c>
      <c r="AE71" s="317">
        <v>0.25439228114669277</v>
      </c>
      <c r="AF71" s="317">
        <v>0.28393837366323282</v>
      </c>
      <c r="AG71" s="317">
        <v>0.34372631966965628</v>
      </c>
      <c r="AH71" s="317">
        <v>0.438648062843356</v>
      </c>
      <c r="AI71" s="317">
        <v>0.47072324178554936</v>
      </c>
      <c r="AJ71" s="317">
        <v>0.3750546102153578</v>
      </c>
      <c r="AK71" s="317">
        <v>0.46494280280045075</v>
      </c>
      <c r="AL71" s="317">
        <v>0.40967646328364538</v>
      </c>
      <c r="AM71" s="317">
        <v>0.29091063767930336</v>
      </c>
      <c r="AN71" s="317">
        <v>0.25750807419638022</v>
      </c>
      <c r="AO71" s="317">
        <v>0.25902082312512675</v>
      </c>
      <c r="AP71" s="317">
        <v>0.23859805228576647</v>
      </c>
      <c r="AQ71" s="317">
        <v>0.21088445225191776</v>
      </c>
      <c r="AR71" s="317">
        <v>0.25824397024156553</v>
      </c>
      <c r="AS71" s="317">
        <v>0.3284483252240733</v>
      </c>
      <c r="AT71" s="317">
        <v>0.3850144626485843</v>
      </c>
      <c r="AU71" s="317">
        <v>0.48906165497042764</v>
      </c>
      <c r="AV71" s="317">
        <v>0.54319295457241878</v>
      </c>
      <c r="AW71" s="317">
        <v>0.55127964946657926</v>
      </c>
      <c r="AX71" s="317">
        <v>0.51815582575483177</v>
      </c>
      <c r="AY71" s="317">
        <v>0.46826646003385974</v>
      </c>
      <c r="AZ71" s="317">
        <v>0.52047639112291222</v>
      </c>
      <c r="BA71" s="317">
        <v>0.48988055939463493</v>
      </c>
      <c r="BB71" s="317">
        <v>0.32492943753182146</v>
      </c>
      <c r="BC71" s="317">
        <v>0.2357421603551586</v>
      </c>
      <c r="BD71" s="317">
        <v>-0.21488943404128236</v>
      </c>
      <c r="BE71" s="317">
        <v>0.22400678867712998</v>
      </c>
      <c r="BF71" s="317">
        <v>0.34059738336283374</v>
      </c>
      <c r="BG71" s="317">
        <v>0.33817334060867665</v>
      </c>
      <c r="BH71" s="317">
        <v>0.31530556851262759</v>
      </c>
      <c r="BI71" s="317">
        <v>0.31922655142979295</v>
      </c>
      <c r="BJ71" s="317">
        <v>0.24889923767976541</v>
      </c>
    </row>
    <row r="72" spans="1:62" ht="15">
      <c r="A72" s="317" t="s">
        <v>220</v>
      </c>
      <c r="B72" s="317" t="s">
        <v>458</v>
      </c>
      <c r="C72" s="317" t="s">
        <v>1580</v>
      </c>
      <c r="D72" s="317" t="s">
        <v>1581</v>
      </c>
      <c r="E72" s="317">
        <v>2.4054600961696302</v>
      </c>
      <c r="F72" s="317">
        <v>2.4840410115640101</v>
      </c>
      <c r="G72" s="317">
        <v>2.5501978956542599</v>
      </c>
      <c r="H72" s="317">
        <v>2.5944412656752198</v>
      </c>
      <c r="I72" s="317">
        <v>2.6119281221511401</v>
      </c>
      <c r="J72" s="317">
        <v>2.6132961769906999</v>
      </c>
      <c r="K72" s="317">
        <v>2.6065917657712498</v>
      </c>
      <c r="L72" s="317">
        <v>2.6054380108887698</v>
      </c>
      <c r="M72" s="317">
        <v>2.6128536330715302</v>
      </c>
      <c r="N72" s="317">
        <v>2.63120183546808</v>
      </c>
      <c r="O72" s="317">
        <v>2.6585493308598598</v>
      </c>
      <c r="P72" s="317">
        <v>2.6857027264668898</v>
      </c>
      <c r="Q72" s="317">
        <v>2.7086848246808901</v>
      </c>
      <c r="R72" s="317">
        <v>2.7265914995531402</v>
      </c>
      <c r="S72" s="317">
        <v>2.73837356456482</v>
      </c>
      <c r="T72" s="317">
        <v>2.7468703228198601</v>
      </c>
      <c r="U72" s="317">
        <v>2.7442235451266801</v>
      </c>
      <c r="V72" s="317">
        <v>2.7433135439064</v>
      </c>
      <c r="W72" s="317">
        <v>2.7604564059621399</v>
      </c>
      <c r="X72" s="317">
        <v>2.8012227513727299</v>
      </c>
      <c r="Y72" s="317">
        <v>2.8507245526307599</v>
      </c>
      <c r="Z72" s="317">
        <v>2.8605927214759399</v>
      </c>
      <c r="AA72" s="317">
        <v>2.84159370551366</v>
      </c>
      <c r="AB72" s="317">
        <v>2.8452341423472598</v>
      </c>
      <c r="AC72" s="317">
        <v>2.8783831125872799</v>
      </c>
      <c r="AD72" s="317">
        <v>2.9062523285806199</v>
      </c>
      <c r="AE72" s="317">
        <v>3.0040206986808</v>
      </c>
      <c r="AF72" s="317">
        <v>3.02856109117196</v>
      </c>
      <c r="AG72" s="317">
        <v>2.7658485457026898</v>
      </c>
      <c r="AH72" s="317">
        <v>2.1523890968813002</v>
      </c>
      <c r="AI72" s="317">
        <v>1.34325218633447</v>
      </c>
      <c r="AJ72" s="317">
        <v>0.44822630793929802</v>
      </c>
      <c r="AK72" s="317">
        <v>-0.27906418474655997</v>
      </c>
      <c r="AL72" s="317">
        <v>-0.62837664580568398</v>
      </c>
      <c r="AM72" s="317">
        <v>-0.43993997700026299</v>
      </c>
      <c r="AN72" s="317">
        <v>0.15273007932604701</v>
      </c>
      <c r="AO72" s="317">
        <v>0.84492050108843197</v>
      </c>
      <c r="AP72" s="317">
        <v>1.43274006508797</v>
      </c>
      <c r="AQ72" s="317">
        <v>1.9692839428559299</v>
      </c>
      <c r="AR72" s="317">
        <v>2.3916000037079499</v>
      </c>
      <c r="AS72" s="317">
        <v>2.70478428961006</v>
      </c>
      <c r="AT72" s="317">
        <v>3.0285082497404798</v>
      </c>
      <c r="AU72" s="317">
        <v>3.3051072519392601</v>
      </c>
      <c r="AV72" s="317">
        <v>3.3629611109689401</v>
      </c>
      <c r="AW72" s="317">
        <v>3.1688784033615698</v>
      </c>
      <c r="AX72" s="317">
        <v>2.82055533876943</v>
      </c>
      <c r="AY72" s="317">
        <v>2.4303135428828502</v>
      </c>
      <c r="AZ72" s="317">
        <v>2.10918307672268</v>
      </c>
      <c r="BA72" s="317">
        <v>1.89140631545729</v>
      </c>
      <c r="BB72" s="317">
        <v>1.81904284942405</v>
      </c>
      <c r="BC72" s="317">
        <v>1.85051574340403</v>
      </c>
      <c r="BD72" s="317">
        <v>1.89165228375533</v>
      </c>
      <c r="BE72" s="317"/>
      <c r="BF72" s="317"/>
      <c r="BG72" s="317"/>
      <c r="BH72" s="317"/>
      <c r="BI72" s="317"/>
      <c r="BJ72" s="317"/>
    </row>
    <row r="73" spans="1:62" ht="15">
      <c r="A73" s="317" t="s">
        <v>221</v>
      </c>
      <c r="B73" s="317" t="s">
        <v>459</v>
      </c>
      <c r="C73" s="317" t="s">
        <v>1580</v>
      </c>
      <c r="D73" s="317" t="s">
        <v>1581</v>
      </c>
      <c r="E73" s="317">
        <v>1.11957174190474</v>
      </c>
      <c r="F73" s="317">
        <v>0.92901553460921005</v>
      </c>
      <c r="G73" s="317">
        <v>0.92003228652971403</v>
      </c>
      <c r="H73" s="317">
        <v>0.87704325165920605</v>
      </c>
      <c r="I73" s="317">
        <v>0.99369642623310805</v>
      </c>
      <c r="J73" s="317">
        <v>1.08584474209375</v>
      </c>
      <c r="K73" s="317">
        <v>1.02402785233795</v>
      </c>
      <c r="L73" s="317">
        <v>1.2306658181560399</v>
      </c>
      <c r="M73" s="317">
        <v>1.30765578581186</v>
      </c>
      <c r="N73" s="317">
        <v>0.98543055957825898</v>
      </c>
      <c r="O73" s="317">
        <v>1.1106314487676601</v>
      </c>
      <c r="P73" s="317">
        <v>1.20508483293956</v>
      </c>
      <c r="Q73" s="317">
        <v>1.10413658971046</v>
      </c>
      <c r="R73" s="317">
        <v>1.1049376041376999</v>
      </c>
      <c r="S73" s="317">
        <v>1.0926076103806901</v>
      </c>
      <c r="T73" s="317">
        <v>1.08129360308283</v>
      </c>
      <c r="U73" s="317">
        <v>1.05685172472306</v>
      </c>
      <c r="V73" s="317">
        <v>1.02913180859153</v>
      </c>
      <c r="W73" s="317">
        <v>0.96287655038844999</v>
      </c>
      <c r="X73" s="317">
        <v>0.88158450134583999</v>
      </c>
      <c r="Y73" s="317">
        <v>0.80296356191083595</v>
      </c>
      <c r="Z73" s="317">
        <v>0.71087801051253696</v>
      </c>
      <c r="AA73" s="317">
        <v>0.60039013724039603</v>
      </c>
      <c r="AB73" s="317">
        <v>0.48718321057365899</v>
      </c>
      <c r="AC73" s="317">
        <v>0.41525570237356502</v>
      </c>
      <c r="AD73" s="317">
        <v>0.36236556491649102</v>
      </c>
      <c r="AE73" s="317">
        <v>0.29878236681439901</v>
      </c>
      <c r="AF73" s="317">
        <v>0.25932906320182503</v>
      </c>
      <c r="AG73" s="317">
        <v>0.21206499926918401</v>
      </c>
      <c r="AH73" s="317">
        <v>0.15677619761846301</v>
      </c>
      <c r="AI73" s="317">
        <v>0.101828842607043</v>
      </c>
      <c r="AJ73" s="317">
        <v>0.25452742455104299</v>
      </c>
      <c r="AK73" s="317">
        <v>0.48975790543998998</v>
      </c>
      <c r="AL73" s="317">
        <v>0.51854352086642097</v>
      </c>
      <c r="AM73" s="317">
        <v>0.47610055516916799</v>
      </c>
      <c r="AN73" s="317">
        <v>0.441365749537872</v>
      </c>
      <c r="AO73" s="317">
        <v>0.41651579821280399</v>
      </c>
      <c r="AP73" s="317">
        <v>0.41911951720211998</v>
      </c>
      <c r="AQ73" s="317">
        <v>0.41384748111396502</v>
      </c>
      <c r="AR73" s="317">
        <v>0.40532302552284799</v>
      </c>
      <c r="AS73" s="317">
        <v>0.44713701453583499</v>
      </c>
      <c r="AT73" s="317">
        <v>0.69406808433446399</v>
      </c>
      <c r="AU73" s="317">
        <v>1.41259540475782</v>
      </c>
      <c r="AV73" s="317">
        <v>1.80845446818345</v>
      </c>
      <c r="AW73" s="317">
        <v>1.7254663034483</v>
      </c>
      <c r="AX73" s="317">
        <v>1.6893490471203101</v>
      </c>
      <c r="AY73" s="317">
        <v>1.6903525562611399</v>
      </c>
      <c r="AZ73" s="317">
        <v>1.8510813084517901</v>
      </c>
      <c r="BA73" s="317">
        <v>1.59533049906372</v>
      </c>
      <c r="BB73" s="317">
        <v>0.88573598057307001</v>
      </c>
      <c r="BC73" s="317">
        <v>0.46040830505130398</v>
      </c>
      <c r="BD73" s="317">
        <v>0.35533839647142801</v>
      </c>
      <c r="BE73" s="317">
        <v>6.4925962561723199E-2</v>
      </c>
      <c r="BF73" s="317">
        <v>-0.32766903957968702</v>
      </c>
      <c r="BG73" s="317">
        <v>-0.29895105908803599</v>
      </c>
      <c r="BH73" s="317">
        <v>-7.7588861590047006E-2</v>
      </c>
      <c r="BI73" s="317">
        <v>8.4430150068073598E-2</v>
      </c>
      <c r="BJ73" s="317">
        <v>0.18906022421954999</v>
      </c>
    </row>
    <row r="74" spans="1:62" ht="15">
      <c r="A74" s="317" t="s">
        <v>222</v>
      </c>
      <c r="B74" s="317" t="s">
        <v>460</v>
      </c>
      <c r="C74" s="317" t="s">
        <v>1580</v>
      </c>
      <c r="D74" s="317" t="s">
        <v>1581</v>
      </c>
      <c r="E74" s="317">
        <v>0.66832436200447398</v>
      </c>
      <c r="F74" s="317">
        <v>1.1113897703948701</v>
      </c>
      <c r="G74" s="317">
        <v>1.34156955956572</v>
      </c>
      <c r="H74" s="317">
        <v>1.37847716433837</v>
      </c>
      <c r="I74" s="317">
        <v>1.43767537202878</v>
      </c>
      <c r="J74" s="317">
        <v>1.3594583722587701</v>
      </c>
      <c r="K74" s="317">
        <v>1.0780067078472999</v>
      </c>
      <c r="L74" s="317">
        <v>0.78773618664579403</v>
      </c>
      <c r="M74" s="317">
        <v>0.92583750654612595</v>
      </c>
      <c r="N74" s="317">
        <v>1.0487818174433501</v>
      </c>
      <c r="O74" s="317">
        <v>1.09614545086791</v>
      </c>
      <c r="P74" s="317">
        <v>1.233395893442</v>
      </c>
      <c r="Q74" s="317">
        <v>1.1239079653178099</v>
      </c>
      <c r="R74" s="317">
        <v>0.96003230139222795</v>
      </c>
      <c r="S74" s="317">
        <v>0.86526608136735195</v>
      </c>
      <c r="T74" s="317">
        <v>0.78545917618712702</v>
      </c>
      <c r="U74" s="317">
        <v>0.712743106958176</v>
      </c>
      <c r="V74" s="317">
        <v>0.73604373010672997</v>
      </c>
      <c r="W74" s="317">
        <v>0.68561314665027695</v>
      </c>
      <c r="X74" s="317">
        <v>0.55625491514930403</v>
      </c>
      <c r="Y74" s="317">
        <v>0.60335223799786997</v>
      </c>
      <c r="Z74" s="317">
        <v>0.70471827646313301</v>
      </c>
      <c r="AA74" s="317">
        <v>0.71987665537513801</v>
      </c>
      <c r="AB74" s="317">
        <v>0.68709640188429599</v>
      </c>
      <c r="AC74" s="317">
        <v>0.65218728331518205</v>
      </c>
      <c r="AD74" s="317">
        <v>0.66706335629473801</v>
      </c>
      <c r="AE74" s="317">
        <v>0.74350996200897101</v>
      </c>
      <c r="AF74" s="317">
        <v>0.77810230921213797</v>
      </c>
      <c r="AG74" s="317">
        <v>0.62162203507734404</v>
      </c>
      <c r="AH74" s="317">
        <v>0.39814354752779302</v>
      </c>
      <c r="AI74" s="317">
        <v>6.6490190684368303E-2</v>
      </c>
      <c r="AJ74" s="317">
        <v>-0.502159185195728</v>
      </c>
      <c r="AK74" s="317">
        <v>-1.82418155532121</v>
      </c>
      <c r="AL74" s="317">
        <v>-2.57431997803655</v>
      </c>
      <c r="AM74" s="317">
        <v>-2.1385886350497101</v>
      </c>
      <c r="AN74" s="317">
        <v>-1.7853995357616499</v>
      </c>
      <c r="AO74" s="317">
        <v>-1.47536463752721</v>
      </c>
      <c r="AP74" s="317">
        <v>-1.14091924023266</v>
      </c>
      <c r="AQ74" s="317">
        <v>-0.96055900458877497</v>
      </c>
      <c r="AR74" s="317">
        <v>0.29448227591517301</v>
      </c>
      <c r="AS74" s="317">
        <v>0.483707161729931</v>
      </c>
      <c r="AT74" s="317">
        <v>-0.63696312445506997</v>
      </c>
      <c r="AU74" s="317">
        <v>-0.63343379642380804</v>
      </c>
      <c r="AV74" s="317">
        <v>-0.62762244805920298</v>
      </c>
      <c r="AW74" s="317">
        <v>-0.59782051039558604</v>
      </c>
      <c r="AX74" s="317">
        <v>-0.57225552465965901</v>
      </c>
      <c r="AY74" s="317">
        <v>-0.589655559840225</v>
      </c>
      <c r="AZ74" s="317">
        <v>-0.45618853509003099</v>
      </c>
      <c r="BA74" s="317">
        <v>-0.26813371954120702</v>
      </c>
      <c r="BB74" s="317">
        <v>-0.192768077420229</v>
      </c>
      <c r="BC74" s="317">
        <v>-0.22805796852935001</v>
      </c>
      <c r="BD74" s="317">
        <v>-0.30358282364397898</v>
      </c>
      <c r="BE74" s="317">
        <v>-0.35794441144380701</v>
      </c>
      <c r="BF74" s="317">
        <v>-0.355891802625531</v>
      </c>
      <c r="BG74" s="317">
        <v>-0.26225617509785398</v>
      </c>
      <c r="BH74" s="317">
        <v>6.5552529541793803E-2</v>
      </c>
      <c r="BI74" s="317">
        <v>2.9112225554007699E-2</v>
      </c>
      <c r="BJ74" s="317">
        <v>-2.3562766377768302E-2</v>
      </c>
    </row>
    <row r="75" spans="1:62" ht="15">
      <c r="A75" s="317" t="s">
        <v>223</v>
      </c>
      <c r="B75" s="317" t="s">
        <v>461</v>
      </c>
      <c r="C75" s="317" t="s">
        <v>1580</v>
      </c>
      <c r="D75" s="317" t="s">
        <v>1581</v>
      </c>
      <c r="E75" s="317">
        <v>2.2335803585264999</v>
      </c>
      <c r="F75" s="317">
        <v>2.3199763078676101</v>
      </c>
      <c r="G75" s="317">
        <v>2.3978838179787201</v>
      </c>
      <c r="H75" s="317">
        <v>2.4545776493316902</v>
      </c>
      <c r="I75" s="317">
        <v>2.4841587552019</v>
      </c>
      <c r="J75" s="317">
        <v>2.4959558740413401</v>
      </c>
      <c r="K75" s="317">
        <v>2.4786580371289801</v>
      </c>
      <c r="L75" s="317">
        <v>2.46468623153025</v>
      </c>
      <c r="M75" s="317">
        <v>2.49836360444217</v>
      </c>
      <c r="N75" s="317">
        <v>2.59384097731916</v>
      </c>
      <c r="O75" s="317">
        <v>2.7143679689712301</v>
      </c>
      <c r="P75" s="317">
        <v>2.8795812421186202</v>
      </c>
      <c r="Q75" s="317">
        <v>2.9891281414562401</v>
      </c>
      <c r="R75" s="317">
        <v>2.9190059354439999</v>
      </c>
      <c r="S75" s="317">
        <v>2.6293969182000301</v>
      </c>
      <c r="T75" s="317">
        <v>2.22030024123716</v>
      </c>
      <c r="U75" s="317">
        <v>1.7654917045357601</v>
      </c>
      <c r="V75" s="317">
        <v>1.4243287679822401</v>
      </c>
      <c r="W75" s="317">
        <v>1.3175588710823001</v>
      </c>
      <c r="X75" s="317">
        <v>1.5203353805656601</v>
      </c>
      <c r="Y75" s="317">
        <v>1.9316921661753601</v>
      </c>
      <c r="Z75" s="317">
        <v>2.3966623669182998</v>
      </c>
      <c r="AA75" s="317">
        <v>2.7754982317363202</v>
      </c>
      <c r="AB75" s="317">
        <v>3.0471553905964499</v>
      </c>
      <c r="AC75" s="317">
        <v>3.1695295188350499</v>
      </c>
      <c r="AD75" s="317">
        <v>3.1913954886921401</v>
      </c>
      <c r="AE75" s="317">
        <v>3.18495303120618</v>
      </c>
      <c r="AF75" s="317">
        <v>3.2066493828912499</v>
      </c>
      <c r="AG75" s="317">
        <v>3.2545147774421102</v>
      </c>
      <c r="AH75" s="317">
        <v>3.3416670445560799</v>
      </c>
      <c r="AI75" s="317">
        <v>3.4433474572363698</v>
      </c>
      <c r="AJ75" s="317">
        <v>3.5436442684646399</v>
      </c>
      <c r="AK75" s="317">
        <v>3.6008732836427999</v>
      </c>
      <c r="AL75" s="317">
        <v>3.5850483559922099</v>
      </c>
      <c r="AM75" s="317">
        <v>3.48437587617657</v>
      </c>
      <c r="AN75" s="317">
        <v>3.3331811672434002</v>
      </c>
      <c r="AO75" s="317">
        <v>3.1690584918240301</v>
      </c>
      <c r="AP75" s="317">
        <v>3.03241044527612</v>
      </c>
      <c r="AQ75" s="317">
        <v>2.9374208136922499</v>
      </c>
      <c r="AR75" s="317">
        <v>2.8972317414567201</v>
      </c>
      <c r="AS75" s="317">
        <v>2.8928908966022502</v>
      </c>
      <c r="AT75" s="317">
        <v>2.8957543808169799</v>
      </c>
      <c r="AU75" s="317">
        <v>2.8852176855038798</v>
      </c>
      <c r="AV75" s="317">
        <v>2.8636164702759599</v>
      </c>
      <c r="AW75" s="317">
        <v>2.8258554541128502</v>
      </c>
      <c r="AX75" s="317">
        <v>2.7787150564064098</v>
      </c>
      <c r="AY75" s="317">
        <v>2.7301302435492198</v>
      </c>
      <c r="AZ75" s="317">
        <v>2.6898152561200299</v>
      </c>
      <c r="BA75" s="317">
        <v>2.6611540757463099</v>
      </c>
      <c r="BB75" s="317">
        <v>2.6470654046082198</v>
      </c>
      <c r="BC75" s="317">
        <v>2.6415944766588502</v>
      </c>
      <c r="BD75" s="317">
        <v>2.6376702929657401</v>
      </c>
      <c r="BE75" s="317">
        <v>2.6275988813792002</v>
      </c>
      <c r="BF75" s="317">
        <v>2.6089304674401199</v>
      </c>
      <c r="BG75" s="317">
        <v>2.5790683056791499</v>
      </c>
      <c r="BH75" s="317">
        <v>2.5414686187041502</v>
      </c>
      <c r="BI75" s="317">
        <v>2.50182137816318</v>
      </c>
      <c r="BJ75" s="317">
        <v>2.4636992543230498</v>
      </c>
    </row>
    <row r="76" spans="1:62" ht="15">
      <c r="A76" s="317" t="s">
        <v>224</v>
      </c>
      <c r="B76" s="317" t="s">
        <v>462</v>
      </c>
      <c r="C76" s="317" t="s">
        <v>1580</v>
      </c>
      <c r="D76" s="317" t="s">
        <v>1581</v>
      </c>
      <c r="E76" s="317"/>
      <c r="F76" s="317">
        <v>0.85679027322747459</v>
      </c>
      <c r="G76" s="317">
        <v>0.88706267612322165</v>
      </c>
      <c r="H76" s="317">
        <v>0.89342892669444041</v>
      </c>
      <c r="I76" s="317">
        <v>0.87598091152230495</v>
      </c>
      <c r="J76" s="317">
        <v>0.82927309670148475</v>
      </c>
      <c r="K76" s="317">
        <v>0.76609533506781702</v>
      </c>
      <c r="L76" s="317">
        <v>0.72717892600387302</v>
      </c>
      <c r="M76" s="317">
        <v>0.67154206239759162</v>
      </c>
      <c r="N76" s="317">
        <v>0.64419628027452802</v>
      </c>
      <c r="O76" s="317">
        <v>0.5302359451600438</v>
      </c>
      <c r="P76" s="317">
        <v>0.52904990538142727</v>
      </c>
      <c r="Q76" s="317">
        <v>0.64189370088629971</v>
      </c>
      <c r="R76" s="317">
        <v>0.60526268165483543</v>
      </c>
      <c r="S76" s="317">
        <v>0.55899467490530697</v>
      </c>
      <c r="T76" s="317">
        <v>0.52811432320881124</v>
      </c>
      <c r="U76" s="317">
        <v>0.46948341428667106</v>
      </c>
      <c r="V76" s="317">
        <v>0.41294723553571089</v>
      </c>
      <c r="W76" s="317">
        <v>0.39468025166409859</v>
      </c>
      <c r="X76" s="317">
        <v>0.38837153469610541</v>
      </c>
      <c r="Y76" s="317">
        <v>0.41176652723113705</v>
      </c>
      <c r="Z76" s="317">
        <v>0.36756934746762226</v>
      </c>
      <c r="AA76" s="317">
        <v>0.27666967062225467</v>
      </c>
      <c r="AB76" s="317">
        <v>0.23094317433395872</v>
      </c>
      <c r="AC76" s="317">
        <v>0.22045372324015489</v>
      </c>
      <c r="AD76" s="317">
        <v>0.24199214811191894</v>
      </c>
      <c r="AE76" s="317">
        <v>0.2761278688237212</v>
      </c>
      <c r="AF76" s="317">
        <v>0.28537200902334803</v>
      </c>
      <c r="AG76" s="317">
        <v>0.31872104351498365</v>
      </c>
      <c r="AH76" s="317">
        <v>0.33689345028031425</v>
      </c>
      <c r="AI76" s="317">
        <v>0.33863135436500613</v>
      </c>
      <c r="AJ76" s="317">
        <v>0.20315632186067489</v>
      </c>
      <c r="AK76" s="317">
        <v>0.30524864789529715</v>
      </c>
      <c r="AL76" s="317">
        <v>0.34568671950280816</v>
      </c>
      <c r="AM76" s="317">
        <v>0.24135256653335091</v>
      </c>
      <c r="AN76" s="317">
        <v>0.20868539976417821</v>
      </c>
      <c r="AO76" s="317">
        <v>0.15061225675165701</v>
      </c>
      <c r="AP76" s="317">
        <v>0.18378900702489886</v>
      </c>
      <c r="AQ76" s="317">
        <v>0.13866803109581838</v>
      </c>
      <c r="AR76" s="317">
        <v>0.20007465751743325</v>
      </c>
      <c r="AS76" s="317">
        <v>0.13116192139446525</v>
      </c>
      <c r="AT76" s="317">
        <v>0.2000973692362038</v>
      </c>
      <c r="AU76" s="317">
        <v>0.25239123010054243</v>
      </c>
      <c r="AV76" s="317">
        <v>0.36906647232675033</v>
      </c>
      <c r="AW76" s="317">
        <v>0.39870490319286489</v>
      </c>
      <c r="AX76" s="317">
        <v>0.39510542182068775</v>
      </c>
      <c r="AY76" s="317">
        <v>0.37465224343566206</v>
      </c>
      <c r="AZ76" s="317">
        <v>0.39016818622748417</v>
      </c>
      <c r="BA76" s="317">
        <v>0.3784290863992652</v>
      </c>
      <c r="BB76" s="317">
        <v>0.30080938628702825</v>
      </c>
      <c r="BC76" s="317">
        <v>0.21917795089865422</v>
      </c>
      <c r="BD76" s="317">
        <v>-8.0439731622178101E-2</v>
      </c>
      <c r="BE76" s="317">
        <v>0.21867805297549125</v>
      </c>
      <c r="BF76" s="317">
        <v>0.29766695372460106</v>
      </c>
      <c r="BG76" s="317">
        <v>0.31044146581258758</v>
      </c>
      <c r="BH76" s="317">
        <v>0.29982789717699632</v>
      </c>
      <c r="BI76" s="317">
        <v>0.2945515441993507</v>
      </c>
      <c r="BJ76" s="317">
        <v>0.243013287300613</v>
      </c>
    </row>
    <row r="77" spans="1:62" ht="15">
      <c r="A77" s="317" t="s">
        <v>225</v>
      </c>
      <c r="B77" s="317" t="s">
        <v>463</v>
      </c>
      <c r="C77" s="317" t="s">
        <v>1580</v>
      </c>
      <c r="D77" s="317" t="s">
        <v>1581</v>
      </c>
      <c r="E77" s="317"/>
      <c r="F77" s="317">
        <v>2.3095107367783214</v>
      </c>
      <c r="G77" s="317">
        <v>2.3481180500848069</v>
      </c>
      <c r="H77" s="317">
        <v>2.3891456841861611</v>
      </c>
      <c r="I77" s="317">
        <v>2.4432209043046385</v>
      </c>
      <c r="J77" s="317">
        <v>2.504032027049746</v>
      </c>
      <c r="K77" s="317">
        <v>2.5680983587969877</v>
      </c>
      <c r="L77" s="317">
        <v>2.6243817311077038</v>
      </c>
      <c r="M77" s="317">
        <v>2.6605161021490176</v>
      </c>
      <c r="N77" s="317">
        <v>2.6741074237133517</v>
      </c>
      <c r="O77" s="317">
        <v>2.6735622661028486</v>
      </c>
      <c r="P77" s="317">
        <v>2.6572616117367005</v>
      </c>
      <c r="Q77" s="317">
        <v>2.6495293777654609</v>
      </c>
      <c r="R77" s="317">
        <v>2.6713375970918776</v>
      </c>
      <c r="S77" s="317">
        <v>2.7356500494809382</v>
      </c>
      <c r="T77" s="317">
        <v>2.8183196431178033</v>
      </c>
      <c r="U77" s="317">
        <v>2.9102541627019036</v>
      </c>
      <c r="V77" s="317">
        <v>2.9694764282109531</v>
      </c>
      <c r="W77" s="317">
        <v>2.9638812212964467</v>
      </c>
      <c r="X77" s="317">
        <v>2.8790862832744608</v>
      </c>
      <c r="Y77" s="317">
        <v>2.7445649633776554</v>
      </c>
      <c r="Z77" s="317">
        <v>2.6100525118912401</v>
      </c>
      <c r="AA77" s="317">
        <v>2.5025485528843632</v>
      </c>
      <c r="AB77" s="317">
        <v>2.4175767234893897</v>
      </c>
      <c r="AC77" s="317">
        <v>2.3616334267768053</v>
      </c>
      <c r="AD77" s="317">
        <v>2.3329588008030271</v>
      </c>
      <c r="AE77" s="317">
        <v>2.2934534459798215</v>
      </c>
      <c r="AF77" s="317">
        <v>2.2658068775744908</v>
      </c>
      <c r="AG77" s="317">
        <v>2.3055573586238154</v>
      </c>
      <c r="AH77" s="317">
        <v>2.4242615493327122</v>
      </c>
      <c r="AI77" s="317">
        <v>3.376818856129276</v>
      </c>
      <c r="AJ77" s="317">
        <v>2.7875940386998082</v>
      </c>
      <c r="AK77" s="317">
        <v>2.9293032425263164</v>
      </c>
      <c r="AL77" s="317">
        <v>2.9799139855575731</v>
      </c>
      <c r="AM77" s="317">
        <v>2.9159413717775919</v>
      </c>
      <c r="AN77" s="317">
        <v>2.7813918720299711</v>
      </c>
      <c r="AO77" s="317">
        <v>2.6283198005546069</v>
      </c>
      <c r="AP77" s="317">
        <v>2.511201649024315</v>
      </c>
      <c r="AQ77" s="317">
        <v>2.3830034044909638</v>
      </c>
      <c r="AR77" s="317">
        <v>2.364032118632565</v>
      </c>
      <c r="AS77" s="317">
        <v>2.4605590645057305</v>
      </c>
      <c r="AT77" s="317">
        <v>2.5373897086300019</v>
      </c>
      <c r="AU77" s="317">
        <v>2.5733270484986832</v>
      </c>
      <c r="AV77" s="317">
        <v>2.5906724894708049</v>
      </c>
      <c r="AW77" s="317">
        <v>2.5818918385212726</v>
      </c>
      <c r="AX77" s="317">
        <v>2.5555318615416951</v>
      </c>
      <c r="AY77" s="317">
        <v>2.5316229075095293</v>
      </c>
      <c r="AZ77" s="317">
        <v>2.5104770893586306</v>
      </c>
      <c r="BA77" s="317">
        <v>2.4914691361954624</v>
      </c>
      <c r="BB77" s="317">
        <v>2.4698230989868506</v>
      </c>
      <c r="BC77" s="317">
        <v>2.4490500738707794</v>
      </c>
      <c r="BD77" s="317">
        <v>2.4295670907648343</v>
      </c>
      <c r="BE77" s="317">
        <v>2.4104902495501079</v>
      </c>
      <c r="BF77" s="317">
        <v>2.3968447347391759</v>
      </c>
      <c r="BG77" s="317">
        <v>2.3828854968798652</v>
      </c>
      <c r="BH77" s="317">
        <v>2.3741627505404068</v>
      </c>
      <c r="BI77" s="317">
        <v>2.3743299393460546</v>
      </c>
      <c r="BJ77" s="317">
        <v>2.3679588551039217</v>
      </c>
    </row>
    <row r="78" spans="1:62" ht="15">
      <c r="A78" s="317" t="s">
        <v>226</v>
      </c>
      <c r="B78" s="317" t="s">
        <v>464</v>
      </c>
      <c r="C78" s="317" t="s">
        <v>1580</v>
      </c>
      <c r="D78" s="317" t="s">
        <v>1581</v>
      </c>
      <c r="E78" s="317">
        <v>0.78066560298270604</v>
      </c>
      <c r="F78" s="317">
        <v>0.70571148366375402</v>
      </c>
      <c r="G78" s="317">
        <v>0.67999539982991897</v>
      </c>
      <c r="H78" s="317">
        <v>0.70697746818394303</v>
      </c>
      <c r="I78" s="317">
        <v>0.55631562507721299</v>
      </c>
      <c r="J78" s="317">
        <v>0.33337479536966202</v>
      </c>
      <c r="K78" s="317">
        <v>0.37480082643496099</v>
      </c>
      <c r="L78" s="317">
        <v>0.54155020558220401</v>
      </c>
      <c r="M78" s="317">
        <v>0.44897219797354598</v>
      </c>
      <c r="N78" s="317">
        <v>-5.8030840565495602E-2</v>
      </c>
      <c r="O78" s="317">
        <v>-0.37871823791596199</v>
      </c>
      <c r="P78" s="317">
        <v>0.12620370586013599</v>
      </c>
      <c r="Q78" s="317">
        <v>0.59519526632464603</v>
      </c>
      <c r="R78" s="317">
        <v>0.56790919793904104</v>
      </c>
      <c r="S78" s="317">
        <v>0.52354299577168395</v>
      </c>
      <c r="T78" s="317">
        <v>0.44386307566686301</v>
      </c>
      <c r="U78" s="317">
        <v>0.30144863871956001</v>
      </c>
      <c r="V78" s="317">
        <v>0.279738313043981</v>
      </c>
      <c r="W78" s="317">
        <v>0.28712236956867598</v>
      </c>
      <c r="X78" s="317">
        <v>0.25557902782610997</v>
      </c>
      <c r="Y78" s="317">
        <v>0.31107841592641899</v>
      </c>
      <c r="Z78" s="317">
        <v>0.42651564491223098</v>
      </c>
      <c r="AA78" s="317">
        <v>0.56028584394157199</v>
      </c>
      <c r="AB78" s="317">
        <v>0.59599132080962403</v>
      </c>
      <c r="AC78" s="317">
        <v>0.53434293087344198</v>
      </c>
      <c r="AD78" s="317">
        <v>0.41706890447956002</v>
      </c>
      <c r="AE78" s="317">
        <v>0.32479489590702598</v>
      </c>
      <c r="AF78" s="317">
        <v>0.283626731803862</v>
      </c>
      <c r="AG78" s="317">
        <v>0.29068905101244102</v>
      </c>
      <c r="AH78" s="317">
        <v>0.361018799003539</v>
      </c>
      <c r="AI78" s="317">
        <v>0.44338207391429701</v>
      </c>
      <c r="AJ78" s="317">
        <v>0.54617201818790295</v>
      </c>
      <c r="AK78" s="317">
        <v>0.56190985074608402</v>
      </c>
      <c r="AL78" s="317">
        <v>0.48385408885828501</v>
      </c>
      <c r="AM78" s="317">
        <v>0.431048902829755</v>
      </c>
      <c r="AN78" s="317">
        <v>0.38165533345721397</v>
      </c>
      <c r="AO78" s="317">
        <v>0.32803791362748103</v>
      </c>
      <c r="AP78" s="317">
        <v>0.29737733042639503</v>
      </c>
      <c r="AQ78" s="317">
        <v>0.26547296243630097</v>
      </c>
      <c r="AR78" s="317">
        <v>0.232116249119004</v>
      </c>
      <c r="AS78" s="317">
        <v>0.2076065154133</v>
      </c>
      <c r="AT78" s="317">
        <v>0.22768734188637399</v>
      </c>
      <c r="AU78" s="317">
        <v>0.242381050233372</v>
      </c>
      <c r="AV78" s="317">
        <v>0.238457240068217</v>
      </c>
      <c r="AW78" s="317">
        <v>0.29035036151858401</v>
      </c>
      <c r="AX78" s="317">
        <v>0.342248594286999</v>
      </c>
      <c r="AY78" s="317">
        <v>0.38377713630510402</v>
      </c>
      <c r="AZ78" s="317">
        <v>0.42542983210063101</v>
      </c>
      <c r="BA78" s="317">
        <v>0.46554928450769401</v>
      </c>
      <c r="BB78" s="317">
        <v>0.47824639348291098</v>
      </c>
      <c r="BC78" s="317">
        <v>0.45749453546583102</v>
      </c>
      <c r="BD78" s="317">
        <v>0.46355870749913097</v>
      </c>
      <c r="BE78" s="317">
        <v>0.47580948668320899</v>
      </c>
      <c r="BF78" s="317">
        <v>0.46072377278529503</v>
      </c>
      <c r="BG78" s="317">
        <v>0.41356020751941402</v>
      </c>
      <c r="BH78" s="317">
        <v>0.32938388581850703</v>
      </c>
      <c r="BI78" s="317">
        <v>0.28742140168763702</v>
      </c>
      <c r="BJ78" s="317">
        <v>0.29073469642176503</v>
      </c>
    </row>
    <row r="79" spans="1:62" ht="15">
      <c r="A79" s="317" t="s">
        <v>227</v>
      </c>
      <c r="B79" s="317" t="s">
        <v>465</v>
      </c>
      <c r="C79" s="317" t="s">
        <v>1580</v>
      </c>
      <c r="D79" s="317" t="s">
        <v>1581</v>
      </c>
      <c r="E79" s="317">
        <v>3.3433927047740402</v>
      </c>
      <c r="F79" s="317">
        <v>3.4405086255019</v>
      </c>
      <c r="G79" s="317">
        <v>3.4806037271201502</v>
      </c>
      <c r="H79" s="317">
        <v>3.41167521509333</v>
      </c>
      <c r="I79" s="317">
        <v>3.2127889287187501</v>
      </c>
      <c r="J79" s="317">
        <v>2.9385282159931698</v>
      </c>
      <c r="K79" s="317">
        <v>2.6465929690646099</v>
      </c>
      <c r="L79" s="317">
        <v>2.4038816323061201</v>
      </c>
      <c r="M79" s="317">
        <v>2.2252528189726299</v>
      </c>
      <c r="N79" s="317">
        <v>2.1350273077402901</v>
      </c>
      <c r="O79" s="317">
        <v>2.1105689622767598</v>
      </c>
      <c r="P79" s="317">
        <v>2.1047605789955202</v>
      </c>
      <c r="Q79" s="317">
        <v>2.0873511865812402</v>
      </c>
      <c r="R79" s="317">
        <v>2.0591089075473001</v>
      </c>
      <c r="S79" s="317">
        <v>2.01544122297594</v>
      </c>
      <c r="T79" s="317">
        <v>1.9627892521999399</v>
      </c>
      <c r="U79" s="317">
        <v>1.8770174348086299</v>
      </c>
      <c r="V79" s="317">
        <v>1.81134825612311</v>
      </c>
      <c r="W79" s="317">
        <v>1.8360839217704501</v>
      </c>
      <c r="X79" s="317">
        <v>1.9812441708064401</v>
      </c>
      <c r="Y79" s="317">
        <v>2.18294416071886</v>
      </c>
      <c r="Z79" s="317">
        <v>2.4414022309143202</v>
      </c>
      <c r="AA79" s="317">
        <v>2.6144021406940299</v>
      </c>
      <c r="AB79" s="317">
        <v>2.5404941533569199</v>
      </c>
      <c r="AC79" s="317">
        <v>2.1613577208180899</v>
      </c>
      <c r="AD79" s="317">
        <v>1.5998618889546801</v>
      </c>
      <c r="AE79" s="317">
        <v>0.96308346995399097</v>
      </c>
      <c r="AF79" s="317">
        <v>0.44116707773942698</v>
      </c>
      <c r="AG79" s="317">
        <v>0.16502362114799099</v>
      </c>
      <c r="AH79" s="317">
        <v>0.23584835127401699</v>
      </c>
      <c r="AI79" s="317">
        <v>0.55104140667563495</v>
      </c>
      <c r="AJ79" s="317">
        <v>0.93505159448453801</v>
      </c>
      <c r="AK79" s="317">
        <v>1.22406602944822</v>
      </c>
      <c r="AL79" s="317">
        <v>1.3997695801296499</v>
      </c>
      <c r="AM79" s="317">
        <v>1.3995163629176399</v>
      </c>
      <c r="AN79" s="317">
        <v>1.27580542606147</v>
      </c>
      <c r="AO79" s="317">
        <v>1.1510575338928899</v>
      </c>
      <c r="AP79" s="317">
        <v>1.0630682311383099</v>
      </c>
      <c r="AQ79" s="317">
        <v>0.93587388864613996</v>
      </c>
      <c r="AR79" s="317">
        <v>0.76910578152241504</v>
      </c>
      <c r="AS79" s="317">
        <v>0.58465275082143697</v>
      </c>
      <c r="AT79" s="317">
        <v>0.36851579226043701</v>
      </c>
      <c r="AU79" s="317">
        <v>0.18074633626968001</v>
      </c>
      <c r="AV79" s="317">
        <v>0.114806003350716</v>
      </c>
      <c r="AW79" s="317">
        <v>0.211133901311856</v>
      </c>
      <c r="AX79" s="317">
        <v>0.42227367096160101</v>
      </c>
      <c r="AY79" s="317">
        <v>0.67838060631824504</v>
      </c>
      <c r="AZ79" s="317">
        <v>0.89050012033551895</v>
      </c>
      <c r="BA79" s="317">
        <v>1.0163648360292901</v>
      </c>
      <c r="BB79" s="317">
        <v>1.0177595524280201</v>
      </c>
      <c r="BC79" s="317">
        <v>0.93264543376704701</v>
      </c>
      <c r="BD79" s="317">
        <v>0.82639164570017498</v>
      </c>
      <c r="BE79" s="317">
        <v>0.74798617460760497</v>
      </c>
      <c r="BF79" s="317">
        <v>0.69799651551559405</v>
      </c>
      <c r="BG79" s="317">
        <v>0.68999736234670594</v>
      </c>
      <c r="BH79" s="317">
        <v>0.71351939848642798</v>
      </c>
      <c r="BI79" s="317">
        <v>0.73828765489634696</v>
      </c>
      <c r="BJ79" s="317">
        <v>0.74734505074605395</v>
      </c>
    </row>
    <row r="80" spans="1:62" ht="15">
      <c r="A80" s="317" t="s">
        <v>228</v>
      </c>
      <c r="B80" s="317" t="s">
        <v>466</v>
      </c>
      <c r="C80" s="317" t="s">
        <v>1580</v>
      </c>
      <c r="D80" s="317" t="s">
        <v>1581</v>
      </c>
      <c r="E80" s="317">
        <v>1.2296100371265399</v>
      </c>
      <c r="F80" s="317">
        <v>1.33785311668319</v>
      </c>
      <c r="G80" s="317">
        <v>1.4124699585691201</v>
      </c>
      <c r="H80" s="317">
        <v>1.4115123036452799</v>
      </c>
      <c r="I80" s="317">
        <v>1.3144265343047099</v>
      </c>
      <c r="J80" s="317">
        <v>1.15483872283151</v>
      </c>
      <c r="K80" s="317">
        <v>0.96475628232916499</v>
      </c>
      <c r="L80" s="317">
        <v>0.80205964401905805</v>
      </c>
      <c r="M80" s="317">
        <v>0.70573278867698097</v>
      </c>
      <c r="N80" s="317">
        <v>0.70390110269319905</v>
      </c>
      <c r="O80" s="317">
        <v>0.76555241818660302</v>
      </c>
      <c r="P80" s="317">
        <v>0.85217719249151103</v>
      </c>
      <c r="Q80" s="317">
        <v>0.90821677759163599</v>
      </c>
      <c r="R80" s="317">
        <v>0.90608471600487495</v>
      </c>
      <c r="S80" s="317">
        <v>0.82210092796256096</v>
      </c>
      <c r="T80" s="317">
        <v>0.68462473766974996</v>
      </c>
      <c r="U80" s="317">
        <v>0.53113131472737896</v>
      </c>
      <c r="V80" s="317">
        <v>0.407972848801049</v>
      </c>
      <c r="W80" s="317">
        <v>0.33453485523538801</v>
      </c>
      <c r="X80" s="317">
        <v>0.33179785892276797</v>
      </c>
      <c r="Y80" s="317">
        <v>0.38052980100821798</v>
      </c>
      <c r="Z80" s="317">
        <v>0.44180996323539701</v>
      </c>
      <c r="AA80" s="317">
        <v>0.48975664228027499</v>
      </c>
      <c r="AB80" s="317">
        <v>0.53128182954742798</v>
      </c>
      <c r="AC80" s="317">
        <v>0.55845520050265096</v>
      </c>
      <c r="AD80" s="317">
        <v>0.57372306962702702</v>
      </c>
      <c r="AE80" s="317">
        <v>0.59161025867727202</v>
      </c>
      <c r="AF80" s="317">
        <v>0.61056620180194199</v>
      </c>
      <c r="AG80" s="317">
        <v>0.61376854580544704</v>
      </c>
      <c r="AH80" s="317">
        <v>0.59682718636446297</v>
      </c>
      <c r="AI80" s="317">
        <v>0.56575763798788303</v>
      </c>
      <c r="AJ80" s="317">
        <v>7.9443342860765404E-2</v>
      </c>
      <c r="AK80" s="317">
        <v>0.49724093131443903</v>
      </c>
      <c r="AL80" s="317">
        <v>0.433292243528965</v>
      </c>
      <c r="AM80" s="317">
        <v>0.37223150270307098</v>
      </c>
      <c r="AN80" s="317">
        <v>0.361249895477809</v>
      </c>
      <c r="AO80" s="317">
        <v>0.354082270724007</v>
      </c>
      <c r="AP80" s="317">
        <v>0.35375015868672599</v>
      </c>
      <c r="AQ80" s="317">
        <v>0.36859783861322798</v>
      </c>
      <c r="AR80" s="317">
        <v>0.514456334749952</v>
      </c>
      <c r="AS80" s="317">
        <v>0.68492925381855196</v>
      </c>
      <c r="AT80" s="317">
        <v>0.72778640487244395</v>
      </c>
      <c r="AU80" s="317">
        <v>0.72723151509380801</v>
      </c>
      <c r="AV80" s="317">
        <v>0.70877919903777098</v>
      </c>
      <c r="AW80" s="317">
        <v>0.73631354073314303</v>
      </c>
      <c r="AX80" s="317">
        <v>0.753800831613331</v>
      </c>
      <c r="AY80" s="317">
        <v>0.69720700126492896</v>
      </c>
      <c r="AZ80" s="317">
        <v>0.61870050013167499</v>
      </c>
      <c r="BA80" s="317">
        <v>0.558859001300406</v>
      </c>
      <c r="BB80" s="317">
        <v>0.51448791862709498</v>
      </c>
      <c r="BC80" s="317">
        <v>0.49402976972960999</v>
      </c>
      <c r="BD80" s="317">
        <v>0.48365104335327602</v>
      </c>
      <c r="BE80" s="317">
        <v>0.48398231168685701</v>
      </c>
      <c r="BF80" s="317">
        <v>0.51477402459453903</v>
      </c>
      <c r="BG80" s="317">
        <v>0.47981438834267498</v>
      </c>
      <c r="BH80" s="317">
        <v>0.41723803019274502</v>
      </c>
      <c r="BI80" s="317">
        <v>0.39924480733829698</v>
      </c>
      <c r="BJ80" s="317">
        <v>0.38645078799135002</v>
      </c>
    </row>
    <row r="81" spans="1:62" ht="15">
      <c r="A81" s="317" t="s">
        <v>1251</v>
      </c>
      <c r="B81" s="317" t="s">
        <v>467</v>
      </c>
      <c r="C81" s="317" t="s">
        <v>1580</v>
      </c>
      <c r="D81" s="317" t="s">
        <v>1581</v>
      </c>
      <c r="E81" s="317">
        <v>1.36234369967164</v>
      </c>
      <c r="F81" s="317">
        <v>1.3013254037475599</v>
      </c>
      <c r="G81" s="317">
        <v>1.287419634938</v>
      </c>
      <c r="H81" s="317">
        <v>1.2405165786950001</v>
      </c>
      <c r="I81" s="317">
        <v>1.2143440055427901</v>
      </c>
      <c r="J81" s="317">
        <v>1.21603592437397</v>
      </c>
      <c r="K81" s="317">
        <v>1.16928885639236</v>
      </c>
      <c r="L81" s="317">
        <v>1.15577436335804</v>
      </c>
      <c r="M81" s="317">
        <v>1.13733323685439</v>
      </c>
      <c r="N81" s="317">
        <v>1.1607761180278999</v>
      </c>
      <c r="O81" s="317">
        <v>1.1244313044451899</v>
      </c>
      <c r="P81" s="317">
        <v>1.1549352492601399</v>
      </c>
      <c r="Q81" s="317">
        <v>1.1867486475370601</v>
      </c>
      <c r="R81" s="317">
        <v>1.18518065341529</v>
      </c>
      <c r="S81" s="317">
        <v>1.15176676281798</v>
      </c>
      <c r="T81" s="317">
        <v>1.0976045696535699</v>
      </c>
      <c r="U81" s="317">
        <v>1.0594057404209101</v>
      </c>
      <c r="V81" s="317">
        <v>1.0151888716334101</v>
      </c>
      <c r="W81" s="317">
        <v>0.98390775849885104</v>
      </c>
      <c r="X81" s="317">
        <v>0.95112263270590602</v>
      </c>
      <c r="Y81" s="317">
        <v>0.953652669931912</v>
      </c>
      <c r="Z81" s="317">
        <v>0.92187634613737002</v>
      </c>
      <c r="AA81" s="317">
        <v>0.88411892548984405</v>
      </c>
      <c r="AB81" s="317">
        <v>0.88308235072401797</v>
      </c>
      <c r="AC81" s="317">
        <v>0.93964308290362597</v>
      </c>
      <c r="AD81" s="317">
        <v>0.99455034450758295</v>
      </c>
      <c r="AE81" s="317">
        <v>1.0998474207965501</v>
      </c>
      <c r="AF81" s="317">
        <v>1.17371732974119</v>
      </c>
      <c r="AG81" s="317">
        <v>1.0582786684876699</v>
      </c>
      <c r="AH81" s="317">
        <v>0.73797951834250397</v>
      </c>
      <c r="AI81" s="317">
        <v>0.269303760487001</v>
      </c>
      <c r="AJ81" s="317">
        <v>-0.28826649876322802</v>
      </c>
      <c r="AK81" s="317">
        <v>-0.75298056650582201</v>
      </c>
      <c r="AL81" s="317">
        <v>-0.98356901772569905</v>
      </c>
      <c r="AM81" s="317">
        <v>-0.83970780838027004</v>
      </c>
      <c r="AN81" s="317">
        <v>-0.45508801047523001</v>
      </c>
      <c r="AO81" s="317">
        <v>3.9088797214261103E-2</v>
      </c>
      <c r="AP81" s="317">
        <v>0.41816135204874999</v>
      </c>
      <c r="AQ81" s="317">
        <v>0.70881791098830904</v>
      </c>
      <c r="AR81" s="317">
        <v>0.763501254803855</v>
      </c>
      <c r="AS81" s="317">
        <v>0.68156747731428002</v>
      </c>
      <c r="AT81" s="317">
        <v>0.56549779328213201</v>
      </c>
      <c r="AU81" s="317">
        <v>0.509996383220091</v>
      </c>
      <c r="AV81" s="317">
        <v>0.428230394443955</v>
      </c>
      <c r="AW81" s="317">
        <v>0.35165511648579001</v>
      </c>
      <c r="AX81" s="317">
        <v>0.29452047671847698</v>
      </c>
      <c r="AY81" s="317">
        <v>0.20275589351828499</v>
      </c>
      <c r="AZ81" s="317">
        <v>0.13425454609194801</v>
      </c>
      <c r="BA81" s="317">
        <v>7.6341394152599495E-2</v>
      </c>
      <c r="BB81" s="317">
        <v>6.5978023465152996E-2</v>
      </c>
      <c r="BC81" s="317">
        <v>6.7994274617288603E-2</v>
      </c>
      <c r="BD81" s="317">
        <v>0.11939316760283999</v>
      </c>
      <c r="BE81" s="317">
        <v>0.11925079029003501</v>
      </c>
      <c r="BF81" s="317">
        <v>0.16630227724863</v>
      </c>
      <c r="BG81" s="317">
        <v>0.194694135627489</v>
      </c>
      <c r="BH81" s="317">
        <v>0.25151587277338999</v>
      </c>
      <c r="BI81" s="317">
        <v>0.30994498824135702</v>
      </c>
      <c r="BJ81" s="317">
        <v>0.35160136621150101</v>
      </c>
    </row>
    <row r="82" spans="1:62" ht="15">
      <c r="A82" s="317" t="s">
        <v>229</v>
      </c>
      <c r="B82" s="317" t="s">
        <v>468</v>
      </c>
      <c r="C82" s="317" t="s">
        <v>1580</v>
      </c>
      <c r="D82" s="317" t="s">
        <v>1581</v>
      </c>
      <c r="E82" s="317">
        <v>3.2194240885935699</v>
      </c>
      <c r="F82" s="317">
        <v>3.1342352435663101</v>
      </c>
      <c r="G82" s="317">
        <v>3.0706375282439899</v>
      </c>
      <c r="H82" s="317">
        <v>3.0917446361763101</v>
      </c>
      <c r="I82" s="317">
        <v>3.24293989447701</v>
      </c>
      <c r="J82" s="317">
        <v>3.4170891675487698</v>
      </c>
      <c r="K82" s="317">
        <v>3.6775689016358499</v>
      </c>
      <c r="L82" s="317">
        <v>3.8369497919442801</v>
      </c>
      <c r="M82" s="317">
        <v>3.63353023674741</v>
      </c>
      <c r="N82" s="317">
        <v>2.9806630854451499</v>
      </c>
      <c r="O82" s="317">
        <v>2.07407045022725</v>
      </c>
      <c r="P82" s="317">
        <v>1.0960211384390599</v>
      </c>
      <c r="Q82" s="317">
        <v>0.305451743044863</v>
      </c>
      <c r="R82" s="317">
        <v>-1.28423283317765E-2</v>
      </c>
      <c r="S82" s="317">
        <v>0.29815837294217801</v>
      </c>
      <c r="T82" s="317">
        <v>1.0635349410625301</v>
      </c>
      <c r="U82" s="317">
        <v>1.94783857669439</v>
      </c>
      <c r="V82" s="317">
        <v>2.6348168789014701</v>
      </c>
      <c r="W82" s="317">
        <v>3.15227065145677</v>
      </c>
      <c r="X82" s="317">
        <v>3.3554584822195199</v>
      </c>
      <c r="Y82" s="317">
        <v>3.3644490525845101</v>
      </c>
      <c r="Z82" s="317">
        <v>3.3663049468405402</v>
      </c>
      <c r="AA82" s="317">
        <v>3.3835732718870299</v>
      </c>
      <c r="AB82" s="317">
        <v>3.3000972475781301</v>
      </c>
      <c r="AC82" s="317">
        <v>3.12620780377086</v>
      </c>
      <c r="AD82" s="317">
        <v>2.8961450173417398</v>
      </c>
      <c r="AE82" s="317">
        <v>2.60562790328623</v>
      </c>
      <c r="AF82" s="317">
        <v>2.3286137133073099</v>
      </c>
      <c r="AG82" s="317">
        <v>2.1984944006270202</v>
      </c>
      <c r="AH82" s="317">
        <v>2.2245587213150002</v>
      </c>
      <c r="AI82" s="317">
        <v>2.3527778613483998</v>
      </c>
      <c r="AJ82" s="317">
        <v>2.52973055474189</v>
      </c>
      <c r="AK82" s="317">
        <v>2.61138048226029</v>
      </c>
      <c r="AL82" s="317">
        <v>2.4554794235466502</v>
      </c>
      <c r="AM82" s="317">
        <v>2.0220603129832502</v>
      </c>
      <c r="AN82" s="317">
        <v>1.4034956730213299</v>
      </c>
      <c r="AO82" s="317">
        <v>0.72997081898452199</v>
      </c>
      <c r="AP82" s="317">
        <v>0.145725563727851</v>
      </c>
      <c r="AQ82" s="317">
        <v>-0.24360997560283801</v>
      </c>
      <c r="AR82" s="317">
        <v>-0.39064357674622902</v>
      </c>
      <c r="AS82" s="317">
        <v>-0.35679811879840001</v>
      </c>
      <c r="AT82" s="317">
        <v>-0.24883864897783201</v>
      </c>
      <c r="AU82" s="317">
        <v>-0.169975945438915</v>
      </c>
      <c r="AV82" s="317">
        <v>-0.15622152953367599</v>
      </c>
      <c r="AW82" s="317">
        <v>-0.223999943703691</v>
      </c>
      <c r="AX82" s="317">
        <v>-0.358128528725775</v>
      </c>
      <c r="AY82" s="317">
        <v>-0.48329337037524001</v>
      </c>
      <c r="AZ82" s="317">
        <v>-0.57505780927403305</v>
      </c>
      <c r="BA82" s="317">
        <v>-0.57264085932817199</v>
      </c>
      <c r="BB82" s="317">
        <v>-0.49703131520110799</v>
      </c>
      <c r="BC82" s="317">
        <v>-0.33144517181196198</v>
      </c>
      <c r="BD82" s="317">
        <v>-0.14293718993092999</v>
      </c>
      <c r="BE82" s="317">
        <v>3.38211636737707E-2</v>
      </c>
      <c r="BF82" s="317">
        <v>0.19208036599887501</v>
      </c>
      <c r="BG82" s="317">
        <v>0.30137180577589401</v>
      </c>
      <c r="BH82" s="317">
        <v>0.40105979456785401</v>
      </c>
      <c r="BI82" s="317">
        <v>0.48144526294665402</v>
      </c>
      <c r="BJ82" s="317">
        <v>0.57677574959845002</v>
      </c>
    </row>
    <row r="83" spans="1:62" ht="15">
      <c r="A83" s="317" t="s">
        <v>230</v>
      </c>
      <c r="B83" s="317" t="s">
        <v>469</v>
      </c>
      <c r="C83" s="317" t="s">
        <v>1580</v>
      </c>
      <c r="D83" s="317" t="s">
        <v>1581</v>
      </c>
      <c r="E83" s="317">
        <v>0.89201595560410596</v>
      </c>
      <c r="F83" s="317">
        <v>0.99327971341797405</v>
      </c>
      <c r="G83" s="317">
        <v>1.1122698800366499</v>
      </c>
      <c r="H83" s="317">
        <v>1.2589938349147201</v>
      </c>
      <c r="I83" s="317">
        <v>1.4468731928068601</v>
      </c>
      <c r="J83" s="317">
        <v>1.6514623175941501</v>
      </c>
      <c r="K83" s="317">
        <v>1.86895943724478</v>
      </c>
      <c r="L83" s="317">
        <v>2.0551992093512998</v>
      </c>
      <c r="M83" s="317">
        <v>2.1524530287240302</v>
      </c>
      <c r="N83" s="317">
        <v>2.1391031028518799</v>
      </c>
      <c r="O83" s="317">
        <v>2.0561814473494602</v>
      </c>
      <c r="P83" s="317">
        <v>1.9487984688103801</v>
      </c>
      <c r="Q83" s="317">
        <v>1.8755066746198199</v>
      </c>
      <c r="R83" s="317">
        <v>1.8579497464825601</v>
      </c>
      <c r="S83" s="317">
        <v>1.91472388080943</v>
      </c>
      <c r="T83" s="317">
        <v>2.02430397244065</v>
      </c>
      <c r="U83" s="317">
        <v>2.1400359594876401</v>
      </c>
      <c r="V83" s="317">
        <v>2.23525258101124</v>
      </c>
      <c r="W83" s="317">
        <v>2.3237929947714999</v>
      </c>
      <c r="X83" s="317">
        <v>2.3895637653036701</v>
      </c>
      <c r="Y83" s="317">
        <v>2.4470017882869599</v>
      </c>
      <c r="Z83" s="317">
        <v>2.4958871229484498</v>
      </c>
      <c r="AA83" s="317">
        <v>2.54470488033349</v>
      </c>
      <c r="AB83" s="317">
        <v>2.5947031449882401</v>
      </c>
      <c r="AC83" s="317">
        <v>2.6420009312377899</v>
      </c>
      <c r="AD83" s="317">
        <v>2.6863329167938801</v>
      </c>
      <c r="AE83" s="317">
        <v>2.7263094794493998</v>
      </c>
      <c r="AF83" s="317">
        <v>2.7559565822104402</v>
      </c>
      <c r="AG83" s="317">
        <v>2.76626867374799</v>
      </c>
      <c r="AH83" s="317">
        <v>2.75322628762303</v>
      </c>
      <c r="AI83" s="317">
        <v>2.7241983659466298</v>
      </c>
      <c r="AJ83" s="317">
        <v>2.69499613274925</v>
      </c>
      <c r="AK83" s="317">
        <v>2.6682720052316098</v>
      </c>
      <c r="AL83" s="317">
        <v>2.6352829896309702</v>
      </c>
      <c r="AM83" s="317">
        <v>2.5988859865266201</v>
      </c>
      <c r="AN83" s="317">
        <v>2.56205733335538</v>
      </c>
      <c r="AO83" s="317">
        <v>2.5324390925913201</v>
      </c>
      <c r="AP83" s="317">
        <v>2.5113028285367101</v>
      </c>
      <c r="AQ83" s="317">
        <v>2.4984572038689001</v>
      </c>
      <c r="AR83" s="317">
        <v>2.4916160256095501</v>
      </c>
      <c r="AS83" s="317">
        <v>2.4960432634816501</v>
      </c>
      <c r="AT83" s="317">
        <v>2.4977024147099498</v>
      </c>
      <c r="AU83" s="317">
        <v>2.5151247470102298</v>
      </c>
      <c r="AV83" s="317">
        <v>2.57297644439977</v>
      </c>
      <c r="AW83" s="317">
        <v>2.67878566131566</v>
      </c>
      <c r="AX83" s="317">
        <v>2.8130763259603002</v>
      </c>
      <c r="AY83" s="317">
        <v>2.9298752615845398</v>
      </c>
      <c r="AZ83" s="317">
        <v>3.0233005236085302</v>
      </c>
      <c r="BA83" s="317">
        <v>3.12148145628024</v>
      </c>
      <c r="BB83" s="317">
        <v>3.2241243019430801</v>
      </c>
      <c r="BC83" s="317">
        <v>3.31338623417802</v>
      </c>
      <c r="BD83" s="317">
        <v>3.4097218856328602</v>
      </c>
      <c r="BE83" s="317">
        <v>3.45821476957591</v>
      </c>
      <c r="BF83" s="317">
        <v>3.3832276267111601</v>
      </c>
      <c r="BG83" s="317">
        <v>3.1652928567747001</v>
      </c>
      <c r="BH83" s="317">
        <v>2.86218185753278</v>
      </c>
      <c r="BI83" s="317">
        <v>2.5378085675888098</v>
      </c>
      <c r="BJ83" s="317">
        <v>2.2648594533828201</v>
      </c>
    </row>
    <row r="84" spans="1:62" ht="15">
      <c r="A84" s="317" t="s">
        <v>231</v>
      </c>
      <c r="B84" s="317" t="s">
        <v>470</v>
      </c>
      <c r="C84" s="317" t="s">
        <v>1580</v>
      </c>
      <c r="D84" s="317" t="s">
        <v>1581</v>
      </c>
      <c r="E84" s="317">
        <v>0.34612886978733898</v>
      </c>
      <c r="F84" s="317">
        <v>0.76045993852192095</v>
      </c>
      <c r="G84" s="317">
        <v>0.84866138773187305</v>
      </c>
      <c r="H84" s="317">
        <v>0.74836644871730496</v>
      </c>
      <c r="I84" s="317">
        <v>0.65025774875668496</v>
      </c>
      <c r="J84" s="317">
        <v>0.64246877944355896</v>
      </c>
      <c r="K84" s="317">
        <v>0.55130324946533005</v>
      </c>
      <c r="L84" s="317">
        <v>0.53854376954225802</v>
      </c>
      <c r="M84" s="317">
        <v>0.486768279639266</v>
      </c>
      <c r="N84" s="317">
        <v>0.41580326948498603</v>
      </c>
      <c r="O84" s="317">
        <v>0.39872245794476002</v>
      </c>
      <c r="P84" s="317">
        <v>0.41766661747401701</v>
      </c>
      <c r="Q84" s="317">
        <v>0.33905751571819998</v>
      </c>
      <c r="R84" s="317">
        <v>0.19319818644469</v>
      </c>
      <c r="S84" s="317">
        <v>6.3059210153155604E-2</v>
      </c>
      <c r="T84" s="317">
        <v>-7.4233627201987602E-3</v>
      </c>
      <c r="U84" s="317">
        <v>-2.4603832530327999E-2</v>
      </c>
      <c r="V84" s="317">
        <v>-3.28738482390269E-2</v>
      </c>
      <c r="W84" s="317">
        <v>5.3599076571216597E-3</v>
      </c>
      <c r="X84" s="317">
        <v>8.97286611918231E-2</v>
      </c>
      <c r="Y84" s="317">
        <v>0.11951725412901899</v>
      </c>
      <c r="Z84" s="317">
        <v>3.4821732056118299E-2</v>
      </c>
      <c r="AA84" s="317">
        <v>-3.5842793834833402E-2</v>
      </c>
      <c r="AB84" s="317">
        <v>3.4101373876153203E-2</v>
      </c>
      <c r="AC84" s="317">
        <v>0.15826186320409599</v>
      </c>
      <c r="AD84" s="317">
        <v>0.22695122545000099</v>
      </c>
      <c r="AE84" s="317">
        <v>0.23161022983433699</v>
      </c>
      <c r="AF84" s="317">
        <v>0.21263726069970901</v>
      </c>
      <c r="AG84" s="317">
        <v>0.222063893961785</v>
      </c>
      <c r="AH84" s="317">
        <v>0.26031145007826201</v>
      </c>
      <c r="AI84" s="317">
        <v>0.29893055409587599</v>
      </c>
      <c r="AJ84" s="317">
        <v>0.30924793231938102</v>
      </c>
      <c r="AK84" s="317">
        <v>0.270431182081877</v>
      </c>
      <c r="AL84" s="317">
        <v>0.23974543928647901</v>
      </c>
      <c r="AM84" s="317">
        <v>0.254586486858912</v>
      </c>
      <c r="AN84" s="317">
        <v>0.26454741685870198</v>
      </c>
      <c r="AO84" s="317">
        <v>0.25462638421508599</v>
      </c>
      <c r="AP84" s="317">
        <v>0.25755332328035102</v>
      </c>
      <c r="AQ84" s="317">
        <v>0.29140608543239199</v>
      </c>
      <c r="AR84" s="317">
        <v>0.33340588218441602</v>
      </c>
      <c r="AS84" s="317">
        <v>0.35730088742160498</v>
      </c>
      <c r="AT84" s="317">
        <v>0.38497596956422803</v>
      </c>
      <c r="AU84" s="317">
        <v>0.42333707963628098</v>
      </c>
      <c r="AV84" s="317">
        <v>0.46564111360299298</v>
      </c>
      <c r="AW84" s="317">
        <v>0.56894311342131698</v>
      </c>
      <c r="AX84" s="317">
        <v>0.68661130607345999</v>
      </c>
      <c r="AY84" s="317">
        <v>0.73504867842128996</v>
      </c>
      <c r="AZ84" s="317">
        <v>0.77866611244125605</v>
      </c>
      <c r="BA84" s="317">
        <v>0.787032622318939</v>
      </c>
      <c r="BB84" s="317">
        <v>0.75639085959340702</v>
      </c>
      <c r="BC84" s="317">
        <v>0.78388864664651603</v>
      </c>
      <c r="BD84" s="317">
        <v>0.78167728929868396</v>
      </c>
      <c r="BE84" s="317">
        <v>0.69531584271138802</v>
      </c>
      <c r="BF84" s="317">
        <v>0.66953380745659796</v>
      </c>
      <c r="BG84" s="317">
        <v>0.75334949939854401</v>
      </c>
      <c r="BH84" s="317">
        <v>0.79496790929526695</v>
      </c>
      <c r="BI84" s="317">
        <v>0.71403026526199298</v>
      </c>
      <c r="BJ84" s="317">
        <v>0.64840678360148696</v>
      </c>
    </row>
    <row r="85" spans="1:62" ht="15">
      <c r="A85" s="317" t="s">
        <v>232</v>
      </c>
      <c r="B85" s="317" t="s">
        <v>471</v>
      </c>
      <c r="C85" s="317" t="s">
        <v>1580</v>
      </c>
      <c r="D85" s="317" t="s">
        <v>1581</v>
      </c>
      <c r="E85" s="317">
        <v>1.8437529183646999</v>
      </c>
      <c r="F85" s="317">
        <v>1.5784358624219199</v>
      </c>
      <c r="G85" s="317">
        <v>1.51934218612588</v>
      </c>
      <c r="H85" s="317">
        <v>1.47302172404034</v>
      </c>
      <c r="I85" s="317">
        <v>1.4103064723646701</v>
      </c>
      <c r="J85" s="317">
        <v>1.3167710374647501</v>
      </c>
      <c r="K85" s="317">
        <v>1.14347809836994</v>
      </c>
      <c r="L85" s="317">
        <v>0.98087961095847997</v>
      </c>
      <c r="M85" s="317">
        <v>0.90705260250457398</v>
      </c>
      <c r="N85" s="317">
        <v>0.93566782146393201</v>
      </c>
      <c r="O85" s="317">
        <v>0.96583760975283095</v>
      </c>
      <c r="P85" s="317">
        <v>1.04070769906296</v>
      </c>
      <c r="Q85" s="317">
        <v>1.0109666305762299</v>
      </c>
      <c r="R85" s="317">
        <v>0.88070836076437897</v>
      </c>
      <c r="S85" s="317">
        <v>0.86834622132830297</v>
      </c>
      <c r="T85" s="317">
        <v>0.73801072976224602</v>
      </c>
      <c r="U85" s="317">
        <v>0.72109030212631098</v>
      </c>
      <c r="V85" s="317">
        <v>0.68162522213815702</v>
      </c>
      <c r="W85" s="317">
        <v>0.58382341021635598</v>
      </c>
      <c r="X85" s="317">
        <v>0.73630527828657999</v>
      </c>
      <c r="Y85" s="317">
        <v>0.84290050517833304</v>
      </c>
      <c r="Z85" s="317">
        <v>0.82031622927504899</v>
      </c>
      <c r="AA85" s="317">
        <v>0.84666649259966098</v>
      </c>
      <c r="AB85" s="317">
        <v>0.87884234848676901</v>
      </c>
      <c r="AC85" s="317">
        <v>0.85387967069117399</v>
      </c>
      <c r="AD85" s="317">
        <v>0.87667899476912703</v>
      </c>
      <c r="AE85" s="317">
        <v>0.88819252898583601</v>
      </c>
      <c r="AF85" s="317">
        <v>0.82557623861112295</v>
      </c>
      <c r="AG85" s="317">
        <v>0.99012786819994303</v>
      </c>
      <c r="AH85" s="317">
        <v>0.26266431611874602</v>
      </c>
      <c r="AI85" s="317">
        <v>-2.7068389492002399E-2</v>
      </c>
      <c r="AJ85" s="317">
        <v>0.70347564932020601</v>
      </c>
      <c r="AK85" s="317">
        <v>0.77451105028641598</v>
      </c>
      <c r="AL85" s="317">
        <v>0.76855845063073003</v>
      </c>
      <c r="AM85" s="317">
        <v>-1.0130347462426399</v>
      </c>
      <c r="AN85" s="317">
        <v>-2.6597090747216199</v>
      </c>
      <c r="AO85" s="317">
        <v>-2.5220318342487</v>
      </c>
      <c r="AP85" s="317">
        <v>-1.8475114732108699</v>
      </c>
      <c r="AQ85" s="317">
        <v>-0.98238934411183398</v>
      </c>
      <c r="AR85" s="317">
        <v>-0.77854483943984898</v>
      </c>
      <c r="AS85" s="317">
        <v>-0.77107294601559695</v>
      </c>
      <c r="AT85" s="317">
        <v>-0.72461616138220497</v>
      </c>
      <c r="AU85" s="317">
        <v>-0.67250979723965099</v>
      </c>
      <c r="AV85" s="317">
        <v>-1.30150105531819</v>
      </c>
      <c r="AW85" s="317">
        <v>-1.3026916818812599</v>
      </c>
      <c r="AX85" s="317">
        <v>-1.3041085829264301</v>
      </c>
      <c r="AY85" s="317">
        <v>-1.29715967279184</v>
      </c>
      <c r="AZ85" s="317">
        <v>-1.3142072818474899</v>
      </c>
      <c r="BA85" s="317">
        <v>-1.28206884290614</v>
      </c>
      <c r="BB85" s="317">
        <v>-1.2987195526811199</v>
      </c>
      <c r="BC85" s="317">
        <v>-1.31580845775111</v>
      </c>
      <c r="BD85" s="317">
        <v>-1.3075433048959</v>
      </c>
      <c r="BE85" s="317">
        <v>-1.2987195526811199</v>
      </c>
      <c r="BF85" s="317">
        <v>-1.2893218995244899</v>
      </c>
      <c r="BG85" s="317">
        <v>-1.3061627786132901</v>
      </c>
      <c r="BH85" s="317">
        <v>-0.26598261271628199</v>
      </c>
      <c r="BI85" s="317">
        <v>5.91684165505642E-2</v>
      </c>
      <c r="BJ85" s="317">
        <v>-5.91684165505705E-2</v>
      </c>
    </row>
    <row r="86" spans="1:62" ht="15">
      <c r="A86" s="317" t="s">
        <v>233</v>
      </c>
      <c r="B86" s="317" t="s">
        <v>472</v>
      </c>
      <c r="C86" s="317" t="s">
        <v>1580</v>
      </c>
      <c r="D86" s="317" t="s">
        <v>1581</v>
      </c>
      <c r="E86" s="317">
        <v>3.1612159883894901</v>
      </c>
      <c r="F86" s="317">
        <v>3.1699489402791001</v>
      </c>
      <c r="G86" s="317">
        <v>3.1385166749488</v>
      </c>
      <c r="H86" s="317">
        <v>3.02990131898133</v>
      </c>
      <c r="I86" s="317">
        <v>2.83289446441142</v>
      </c>
      <c r="J86" s="317">
        <v>2.5916071960882401</v>
      </c>
      <c r="K86" s="317">
        <v>2.3132464459303099</v>
      </c>
      <c r="L86" s="317">
        <v>2.08745289115845</v>
      </c>
      <c r="M86" s="317">
        <v>2.0097904324337401</v>
      </c>
      <c r="N86" s="317">
        <v>2.1221533668982202</v>
      </c>
      <c r="O86" s="317">
        <v>2.3495505126279901</v>
      </c>
      <c r="P86" s="317">
        <v>2.64348056385283</v>
      </c>
      <c r="Q86" s="317">
        <v>2.8621484019266101</v>
      </c>
      <c r="R86" s="317">
        <v>2.8920597473724201</v>
      </c>
      <c r="S86" s="317">
        <v>2.68202010840182</v>
      </c>
      <c r="T86" s="317">
        <v>2.3373641210100198</v>
      </c>
      <c r="U86" s="317">
        <v>1.93474854410651</v>
      </c>
      <c r="V86" s="317">
        <v>1.6466509656344901</v>
      </c>
      <c r="W86" s="317">
        <v>1.6025058973720201</v>
      </c>
      <c r="X86" s="317">
        <v>1.87783952460688</v>
      </c>
      <c r="Y86" s="317">
        <v>2.35343877807122</v>
      </c>
      <c r="Z86" s="317">
        <v>2.8795993647575702</v>
      </c>
      <c r="AA86" s="317">
        <v>3.2782351355310801</v>
      </c>
      <c r="AB86" s="317">
        <v>3.4816413033973599</v>
      </c>
      <c r="AC86" s="317">
        <v>3.4377353317199102</v>
      </c>
      <c r="AD86" s="317">
        <v>3.2372967420560701</v>
      </c>
      <c r="AE86" s="317">
        <v>3.0061142323653498</v>
      </c>
      <c r="AF86" s="317">
        <v>2.8371287337453599</v>
      </c>
      <c r="AG86" s="317">
        <v>2.7278043567841501</v>
      </c>
      <c r="AH86" s="317">
        <v>2.70351705100189</v>
      </c>
      <c r="AI86" s="317">
        <v>2.7330657467479802</v>
      </c>
      <c r="AJ86" s="317">
        <v>2.7725729908824599</v>
      </c>
      <c r="AK86" s="317">
        <v>2.7824296408677198</v>
      </c>
      <c r="AL86" s="317">
        <v>2.7589380949970002</v>
      </c>
      <c r="AM86" s="317">
        <v>2.6919880632918902</v>
      </c>
      <c r="AN86" s="317">
        <v>2.6008396466188302</v>
      </c>
      <c r="AO86" s="317">
        <v>2.5049330739984401</v>
      </c>
      <c r="AP86" s="317">
        <v>2.43271691954258</v>
      </c>
      <c r="AQ86" s="317">
        <v>2.3997691285893898</v>
      </c>
      <c r="AR86" s="317">
        <v>2.41626872357311</v>
      </c>
      <c r="AS86" s="317">
        <v>2.4650884228657501</v>
      </c>
      <c r="AT86" s="317">
        <v>2.5175384890795001</v>
      </c>
      <c r="AU86" s="317">
        <v>2.55651282221105</v>
      </c>
      <c r="AV86" s="317">
        <v>2.5874276267160199</v>
      </c>
      <c r="AW86" s="317">
        <v>2.60555785529895</v>
      </c>
      <c r="AX86" s="317">
        <v>2.6123846470691401</v>
      </c>
      <c r="AY86" s="317">
        <v>2.6179954437236499</v>
      </c>
      <c r="AZ86" s="317">
        <v>2.6189373496561599</v>
      </c>
      <c r="BA86" s="317">
        <v>2.60207261186049</v>
      </c>
      <c r="BB86" s="317">
        <v>2.5643749209561899</v>
      </c>
      <c r="BC86" s="317">
        <v>2.5128297390061198</v>
      </c>
      <c r="BD86" s="317">
        <v>2.45687994904856</v>
      </c>
      <c r="BE86" s="317">
        <v>2.4040283219270799</v>
      </c>
      <c r="BF86" s="317">
        <v>2.3549868746405198</v>
      </c>
      <c r="BG86" s="317">
        <v>2.31233604659415</v>
      </c>
      <c r="BH86" s="317">
        <v>2.2743803107310199</v>
      </c>
      <c r="BI86" s="317">
        <v>2.2367379649860601</v>
      </c>
      <c r="BJ86" s="317">
        <v>2.1981848504111698</v>
      </c>
    </row>
    <row r="87" spans="1:62" ht="15">
      <c r="A87" s="317" t="s">
        <v>1252</v>
      </c>
      <c r="B87" s="317" t="s">
        <v>1253</v>
      </c>
      <c r="C87" s="317" t="s">
        <v>1580</v>
      </c>
      <c r="D87" s="317" t="s">
        <v>1581</v>
      </c>
      <c r="E87" s="317">
        <v>1.1392337815153299</v>
      </c>
      <c r="F87" s="317">
        <v>1.66175930765382</v>
      </c>
      <c r="G87" s="317">
        <v>2.0720524963134102</v>
      </c>
      <c r="H87" s="317">
        <v>2.2959569138143698</v>
      </c>
      <c r="I87" s="317">
        <v>2.4095635163523998</v>
      </c>
      <c r="J87" s="317">
        <v>2.2799317490914799</v>
      </c>
      <c r="K87" s="317">
        <v>2.16900228188707</v>
      </c>
      <c r="L87" s="317">
        <v>2.0898391922490802</v>
      </c>
      <c r="M87" s="317">
        <v>1.8955149430390299</v>
      </c>
      <c r="N87" s="317">
        <v>1.66512360631398</v>
      </c>
      <c r="O87" s="317">
        <v>1.4140118175721601</v>
      </c>
      <c r="P87" s="317">
        <v>1.0761217570989801</v>
      </c>
      <c r="Q87" s="317">
        <v>0.81072667333929505</v>
      </c>
      <c r="R87" s="317">
        <v>0.59607589734535804</v>
      </c>
      <c r="S87" s="317">
        <v>0.50762395010681904</v>
      </c>
      <c r="T87" s="317">
        <v>0.51182214942890503</v>
      </c>
      <c r="U87" s="317">
        <v>0.552934652191446</v>
      </c>
      <c r="V87" s="317">
        <v>0.53651795252442203</v>
      </c>
      <c r="W87" s="317">
        <v>0.490401476554361</v>
      </c>
      <c r="X87" s="317">
        <v>0.42506622630311602</v>
      </c>
      <c r="Y87" s="317">
        <v>0.31431480491568298</v>
      </c>
      <c r="Z87" s="317">
        <v>0.20460027597375099</v>
      </c>
      <c r="AA87" s="317">
        <v>0.154821738905249</v>
      </c>
      <c r="AB87" s="317">
        <v>6.5828451080253902E-3</v>
      </c>
      <c r="AC87" s="317">
        <v>-0.19107866392241701</v>
      </c>
      <c r="AD87" s="317">
        <v>-0.38987692285262698</v>
      </c>
      <c r="AE87" s="317">
        <v>-0.67429794941976695</v>
      </c>
      <c r="AF87" s="317">
        <v>-0.87032751283016996</v>
      </c>
      <c r="AG87" s="317">
        <v>-0.92885676182459198</v>
      </c>
      <c r="AH87" s="317">
        <v>-0.70491174048716898</v>
      </c>
      <c r="AI87" s="317">
        <v>-0.33546740117866403</v>
      </c>
      <c r="AJ87" s="317">
        <v>0.164451181367953</v>
      </c>
      <c r="AK87" s="317">
        <v>0.57005496489037899</v>
      </c>
      <c r="AL87" s="317">
        <v>0.82709532210651804</v>
      </c>
      <c r="AM87" s="317">
        <v>0.91401557050353899</v>
      </c>
      <c r="AN87" s="317">
        <v>0.83941734020636605</v>
      </c>
      <c r="AO87" s="317">
        <v>0.77649120505395897</v>
      </c>
      <c r="AP87" s="317">
        <v>0.69535835156027903</v>
      </c>
      <c r="AQ87" s="317">
        <v>0.674324568386378</v>
      </c>
      <c r="AR87" s="317">
        <v>0.61496827678046895</v>
      </c>
      <c r="AS87" s="317">
        <v>0.60800238768883796</v>
      </c>
      <c r="AT87" s="317">
        <v>0.62026608044181397</v>
      </c>
      <c r="AU87" s="317">
        <v>0.54038721412775703</v>
      </c>
      <c r="AV87" s="317">
        <v>0.55640001913211901</v>
      </c>
      <c r="AW87" s="317">
        <v>0.55332133124067295</v>
      </c>
      <c r="AX87" s="317">
        <v>0.59080211234247904</v>
      </c>
      <c r="AY87" s="317">
        <v>0.65547523481610304</v>
      </c>
      <c r="AZ87" s="317">
        <v>0.66043507651741995</v>
      </c>
      <c r="BA87" s="317">
        <v>0.68054583493214604</v>
      </c>
      <c r="BB87" s="317">
        <v>0.68201457882083305</v>
      </c>
      <c r="BC87" s="317">
        <v>0.70451572675399798</v>
      </c>
      <c r="BD87" s="317">
        <v>0.64870936565571502</v>
      </c>
      <c r="BE87" s="317">
        <v>0.65047672216803598</v>
      </c>
      <c r="BF87" s="317">
        <v>0.61671853191392201</v>
      </c>
      <c r="BG87" s="317">
        <v>0.61000056542247205</v>
      </c>
      <c r="BH87" s="317">
        <v>0.55664749833233496</v>
      </c>
      <c r="BI87" s="317">
        <v>0.52450729256268802</v>
      </c>
      <c r="BJ87" s="317">
        <v>0.47260848488832702</v>
      </c>
    </row>
    <row r="88" spans="1:62" ht="15">
      <c r="A88" s="317" t="s">
        <v>234</v>
      </c>
      <c r="B88" s="317" t="s">
        <v>473</v>
      </c>
      <c r="C88" s="317" t="s">
        <v>1580</v>
      </c>
      <c r="D88" s="317" t="s">
        <v>1581</v>
      </c>
      <c r="E88" s="317">
        <v>1.56938319825434</v>
      </c>
      <c r="F88" s="317">
        <v>1.55994077755865</v>
      </c>
      <c r="G88" s="317">
        <v>1.5568184520567201</v>
      </c>
      <c r="H88" s="317">
        <v>1.58174436059624</v>
      </c>
      <c r="I88" s="317">
        <v>1.6440696166454101</v>
      </c>
      <c r="J88" s="317">
        <v>1.72050023466339</v>
      </c>
      <c r="K88" s="317">
        <v>1.8159679016458501</v>
      </c>
      <c r="L88" s="317">
        <v>1.87194822412985</v>
      </c>
      <c r="M88" s="317">
        <v>1.8152925915348701</v>
      </c>
      <c r="N88" s="317">
        <v>1.61752542578113</v>
      </c>
      <c r="O88" s="317">
        <v>1.3303752979386201</v>
      </c>
      <c r="P88" s="317">
        <v>1.0389538514419401</v>
      </c>
      <c r="Q88" s="317">
        <v>0.80008079272546095</v>
      </c>
      <c r="R88" s="317">
        <v>0.609318192095329</v>
      </c>
      <c r="S88" s="317">
        <v>0.488702982640215</v>
      </c>
      <c r="T88" s="317">
        <v>0.43556605046255398</v>
      </c>
      <c r="U88" s="317">
        <v>0.39073398278809801</v>
      </c>
      <c r="V88" s="317">
        <v>0.38457533857674298</v>
      </c>
      <c r="W88" s="317">
        <v>0.51362881691648599</v>
      </c>
      <c r="X88" s="317">
        <v>0.80971701027887999</v>
      </c>
      <c r="Y88" s="317">
        <v>1.22253997295211</v>
      </c>
      <c r="Z88" s="317">
        <v>1.7114170039901</v>
      </c>
      <c r="AA88" s="317">
        <v>2.17286078648592</v>
      </c>
      <c r="AB88" s="317">
        <v>2.5238625297958701</v>
      </c>
      <c r="AC88" s="317">
        <v>2.7201368702058302</v>
      </c>
      <c r="AD88" s="317">
        <v>2.82476414019269</v>
      </c>
      <c r="AE88" s="317">
        <v>2.8123255383553398</v>
      </c>
      <c r="AF88" s="317">
        <v>2.8591523954699598</v>
      </c>
      <c r="AG88" s="317">
        <v>3.1713193995084699</v>
      </c>
      <c r="AH88" s="317">
        <v>3.8107891661318898</v>
      </c>
      <c r="AI88" s="317">
        <v>4.5800048970153098</v>
      </c>
      <c r="AJ88" s="317">
        <v>5.3693709229607398</v>
      </c>
      <c r="AK88" s="317">
        <v>5.8572151185525998</v>
      </c>
      <c r="AL88" s="317">
        <v>5.8110852390409997</v>
      </c>
      <c r="AM88" s="317">
        <v>5.1829284109385396</v>
      </c>
      <c r="AN88" s="317">
        <v>4.2415980048721602</v>
      </c>
      <c r="AO88" s="317">
        <v>3.2667675105796801</v>
      </c>
      <c r="AP88" s="317">
        <v>2.4947166820834799</v>
      </c>
      <c r="AQ88" s="317">
        <v>1.96320303787811</v>
      </c>
      <c r="AR88" s="317">
        <v>1.75409779453395</v>
      </c>
      <c r="AS88" s="317">
        <v>1.77274380123127</v>
      </c>
      <c r="AT88" s="317">
        <v>1.8290260227908901</v>
      </c>
      <c r="AU88" s="317">
        <v>1.8357215039866801</v>
      </c>
      <c r="AV88" s="317">
        <v>1.87029027573573</v>
      </c>
      <c r="AW88" s="317">
        <v>1.91899783694693</v>
      </c>
      <c r="AX88" s="317">
        <v>1.97728149717433</v>
      </c>
      <c r="AY88" s="317">
        <v>2.0621477762343199</v>
      </c>
      <c r="AZ88" s="317">
        <v>2.1554276194037598</v>
      </c>
      <c r="BA88" s="317">
        <v>2.2176859157341799</v>
      </c>
      <c r="BB88" s="317">
        <v>2.2355886344190701</v>
      </c>
      <c r="BC88" s="317">
        <v>2.22621161386768</v>
      </c>
      <c r="BD88" s="317">
        <v>2.2081271555014799</v>
      </c>
      <c r="BE88" s="317">
        <v>2.2074022969209999</v>
      </c>
      <c r="BF88" s="317">
        <v>2.2364422407573699</v>
      </c>
      <c r="BG88" s="317">
        <v>2.3040396436433999</v>
      </c>
      <c r="BH88" s="317">
        <v>2.3939168664711401</v>
      </c>
      <c r="BI88" s="317">
        <v>2.4862253300873101</v>
      </c>
      <c r="BJ88" s="317">
        <v>2.5585811788215</v>
      </c>
    </row>
    <row r="89" spans="1:62" ht="15">
      <c r="A89" s="317" t="s">
        <v>235</v>
      </c>
      <c r="B89" s="317" t="s">
        <v>474</v>
      </c>
      <c r="C89" s="317" t="s">
        <v>1580</v>
      </c>
      <c r="D89" s="317" t="s">
        <v>1581</v>
      </c>
      <c r="E89" s="317">
        <v>3.0241124944870399</v>
      </c>
      <c r="F89" s="317">
        <v>2.3660064418291999</v>
      </c>
      <c r="G89" s="317">
        <v>1.7852261662401101</v>
      </c>
      <c r="H89" s="317">
        <v>1.4364823532375699</v>
      </c>
      <c r="I89" s="317">
        <v>1.39890620714703</v>
      </c>
      <c r="J89" s="317">
        <v>1.5861255261687</v>
      </c>
      <c r="K89" s="317">
        <v>1.8093519786163601</v>
      </c>
      <c r="L89" s="317">
        <v>1.9791578668527099</v>
      </c>
      <c r="M89" s="317">
        <v>2.1788617246347299</v>
      </c>
      <c r="N89" s="317">
        <v>2.3890383738961001</v>
      </c>
      <c r="O89" s="317">
        <v>2.60171420970706</v>
      </c>
      <c r="P89" s="317">
        <v>2.8452164370694102</v>
      </c>
      <c r="Q89" s="317">
        <v>3.0695666746620698</v>
      </c>
      <c r="R89" s="317">
        <v>3.17778709391101</v>
      </c>
      <c r="S89" s="317">
        <v>3.1450099658811901</v>
      </c>
      <c r="T89" s="317">
        <v>3.0312612682864</v>
      </c>
      <c r="U89" s="317">
        <v>2.9012540056224401</v>
      </c>
      <c r="V89" s="317">
        <v>2.8319539782229199</v>
      </c>
      <c r="W89" s="317">
        <v>2.8607369665016198</v>
      </c>
      <c r="X89" s="317">
        <v>3.0056348056316802</v>
      </c>
      <c r="Y89" s="317">
        <v>3.2304751253293502</v>
      </c>
      <c r="Z89" s="317">
        <v>3.4224095065153901</v>
      </c>
      <c r="AA89" s="317">
        <v>3.58056843134234</v>
      </c>
      <c r="AB89" s="317">
        <v>3.7884189619053301</v>
      </c>
      <c r="AC89" s="317">
        <v>4.0557327972115997</v>
      </c>
      <c r="AD89" s="317">
        <v>4.3255417386350503</v>
      </c>
      <c r="AE89" s="317">
        <v>4.6039150866465102</v>
      </c>
      <c r="AF89" s="317">
        <v>4.7803925961491203</v>
      </c>
      <c r="AG89" s="317">
        <v>4.7271538492825202</v>
      </c>
      <c r="AH89" s="317">
        <v>4.4187985627009496</v>
      </c>
      <c r="AI89" s="317">
        <v>3.9683818074895099</v>
      </c>
      <c r="AJ89" s="317">
        <v>3.5030085998059599</v>
      </c>
      <c r="AK89" s="317">
        <v>3.1336617229179402</v>
      </c>
      <c r="AL89" s="317">
        <v>2.8813769154406499</v>
      </c>
      <c r="AM89" s="317">
        <v>2.7843751578310498</v>
      </c>
      <c r="AN89" s="317">
        <v>2.7955480207862</v>
      </c>
      <c r="AO89" s="317">
        <v>2.8190468256951302</v>
      </c>
      <c r="AP89" s="317">
        <v>2.8282999180077</v>
      </c>
      <c r="AQ89" s="317">
        <v>2.86375027230482</v>
      </c>
      <c r="AR89" s="317">
        <v>2.9264120797812199</v>
      </c>
      <c r="AS89" s="317">
        <v>3.0014645647824199</v>
      </c>
      <c r="AT89" s="317">
        <v>3.0894354594568698</v>
      </c>
      <c r="AU89" s="317">
        <v>3.1649790043139898</v>
      </c>
      <c r="AV89" s="317">
        <v>3.2150065044427301</v>
      </c>
      <c r="AW89" s="317">
        <v>3.2245987682555799</v>
      </c>
      <c r="AX89" s="317">
        <v>3.2105873648616101</v>
      </c>
      <c r="AY89" s="317">
        <v>3.1902815459861702</v>
      </c>
      <c r="AZ89" s="317">
        <v>3.1747105445069099</v>
      </c>
      <c r="BA89" s="317">
        <v>3.1627273843761698</v>
      </c>
      <c r="BB89" s="317">
        <v>3.1592413676971201</v>
      </c>
      <c r="BC89" s="317">
        <v>3.1571405616309498</v>
      </c>
      <c r="BD89" s="317">
        <v>3.1536020815913899</v>
      </c>
      <c r="BE89" s="317">
        <v>3.14311845614476</v>
      </c>
      <c r="BF89" s="317">
        <v>3.1246456654328099</v>
      </c>
      <c r="BG89" s="317">
        <v>3.0992828967514998</v>
      </c>
      <c r="BH89" s="317">
        <v>3.0673121862371699</v>
      </c>
      <c r="BI89" s="317">
        <v>3.0335802199686999</v>
      </c>
      <c r="BJ89" s="317">
        <v>2.9993050513930499</v>
      </c>
    </row>
    <row r="90" spans="1:62" ht="15">
      <c r="A90" s="317" t="s">
        <v>236</v>
      </c>
      <c r="B90" s="317" t="s">
        <v>475</v>
      </c>
      <c r="C90" s="317" t="s">
        <v>1580</v>
      </c>
      <c r="D90" s="317" t="s">
        <v>1581</v>
      </c>
      <c r="E90" s="317">
        <v>1.2455392382056001</v>
      </c>
      <c r="F90" s="317">
        <v>1.13017243935817</v>
      </c>
      <c r="G90" s="317">
        <v>1.0458183184248699</v>
      </c>
      <c r="H90" s="317">
        <v>1.0448910948863399</v>
      </c>
      <c r="I90" s="317">
        <v>1.1518642489808599</v>
      </c>
      <c r="J90" s="317">
        <v>1.32679885755306</v>
      </c>
      <c r="K90" s="317">
        <v>1.50585534042543</v>
      </c>
      <c r="L90" s="317">
        <v>1.6466865336696499</v>
      </c>
      <c r="M90" s="317">
        <v>1.76819148676992</v>
      </c>
      <c r="N90" s="317">
        <v>1.85897387948129</v>
      </c>
      <c r="O90" s="317">
        <v>1.9131678116698101</v>
      </c>
      <c r="P90" s="317">
        <v>2.00676653898303</v>
      </c>
      <c r="Q90" s="317">
        <v>2.0759105560484401</v>
      </c>
      <c r="R90" s="317">
        <v>1.97500026693495</v>
      </c>
      <c r="S90" s="317">
        <v>1.66077675116975</v>
      </c>
      <c r="T90" s="317">
        <v>1.2311009394638099</v>
      </c>
      <c r="U90" s="317">
        <v>0.72775252623673903</v>
      </c>
      <c r="V90" s="317">
        <v>0.33076399903418402</v>
      </c>
      <c r="W90" s="317">
        <v>0.221044509012468</v>
      </c>
      <c r="X90" s="317">
        <v>0.50184898461086902</v>
      </c>
      <c r="Y90" s="317">
        <v>1.05341032199635</v>
      </c>
      <c r="Z90" s="317">
        <v>1.69043639397884</v>
      </c>
      <c r="AA90" s="317">
        <v>2.2051981062397799</v>
      </c>
      <c r="AB90" s="317">
        <v>2.5428500239264098</v>
      </c>
      <c r="AC90" s="317">
        <v>2.6298666490904501</v>
      </c>
      <c r="AD90" s="317">
        <v>2.5486888871851598</v>
      </c>
      <c r="AE90" s="317">
        <v>2.4290442450060699</v>
      </c>
      <c r="AF90" s="317">
        <v>2.3580862130515499</v>
      </c>
      <c r="AG90" s="317">
        <v>2.3176354315009999</v>
      </c>
      <c r="AH90" s="317">
        <v>2.3312157287002799</v>
      </c>
      <c r="AI90" s="317">
        <v>2.3751616338733998</v>
      </c>
      <c r="AJ90" s="317">
        <v>2.42761752634719</v>
      </c>
      <c r="AK90" s="317">
        <v>2.4425547201687201</v>
      </c>
      <c r="AL90" s="317">
        <v>2.3957054766102899</v>
      </c>
      <c r="AM90" s="317">
        <v>2.2681038202994799</v>
      </c>
      <c r="AN90" s="317">
        <v>2.09554810516051</v>
      </c>
      <c r="AO90" s="317">
        <v>1.91088228596117</v>
      </c>
      <c r="AP90" s="317">
        <v>1.7673723994621799</v>
      </c>
      <c r="AQ90" s="317">
        <v>1.6967665173364399</v>
      </c>
      <c r="AR90" s="317">
        <v>1.72507457741948</v>
      </c>
      <c r="AS90" s="317">
        <v>1.82105605314879</v>
      </c>
      <c r="AT90" s="317">
        <v>1.9343896636501501</v>
      </c>
      <c r="AU90" s="317">
        <v>2.0313579805617601</v>
      </c>
      <c r="AV90" s="317">
        <v>2.1172424609083502</v>
      </c>
      <c r="AW90" s="317">
        <v>2.1818187048427302</v>
      </c>
      <c r="AX90" s="317">
        <v>2.2330445889315298</v>
      </c>
      <c r="AY90" s="317">
        <v>2.2790261652693999</v>
      </c>
      <c r="AZ90" s="317">
        <v>2.32912547724424</v>
      </c>
      <c r="BA90" s="317">
        <v>2.3838091958624501</v>
      </c>
      <c r="BB90" s="317">
        <v>2.4419806847855701</v>
      </c>
      <c r="BC90" s="317">
        <v>2.50113254815474</v>
      </c>
      <c r="BD90" s="317">
        <v>2.55556836410938</v>
      </c>
      <c r="BE90" s="317">
        <v>2.5963855814658401</v>
      </c>
      <c r="BF90" s="317">
        <v>2.6122437242865999</v>
      </c>
      <c r="BG90" s="317">
        <v>2.5974983187932001</v>
      </c>
      <c r="BH90" s="317">
        <v>2.56184157330302</v>
      </c>
      <c r="BI90" s="317">
        <v>2.5193289211130701</v>
      </c>
      <c r="BJ90" s="317">
        <v>2.4796068088729202</v>
      </c>
    </row>
    <row r="91" spans="1:62" ht="15">
      <c r="A91" s="317" t="s">
        <v>237</v>
      </c>
      <c r="B91" s="317" t="s">
        <v>476</v>
      </c>
      <c r="C91" s="317" t="s">
        <v>1580</v>
      </c>
      <c r="D91" s="317" t="s">
        <v>1581</v>
      </c>
      <c r="E91" s="317">
        <v>1.4684910898474699</v>
      </c>
      <c r="F91" s="317">
        <v>1.4093997275013701</v>
      </c>
      <c r="G91" s="317">
        <v>1.3970472857782801</v>
      </c>
      <c r="H91" s="317">
        <v>1.5148025428543801</v>
      </c>
      <c r="I91" s="317">
        <v>1.80618416158034</v>
      </c>
      <c r="J91" s="317">
        <v>2.1642340709293402</v>
      </c>
      <c r="K91" s="317">
        <v>2.6579826917069198</v>
      </c>
      <c r="L91" s="317">
        <v>2.96472739849338</v>
      </c>
      <c r="M91" s="317">
        <v>2.6609146012993201</v>
      </c>
      <c r="N91" s="317">
        <v>1.6063915033013401</v>
      </c>
      <c r="O91" s="317">
        <v>9.2044370576353104E-2</v>
      </c>
      <c r="P91" s="317">
        <v>-1.5946248735247099</v>
      </c>
      <c r="Q91" s="317">
        <v>-3.0565222337618598</v>
      </c>
      <c r="R91" s="317">
        <v>-4.0325823109552097</v>
      </c>
      <c r="S91" s="317">
        <v>-4.2135629553390901</v>
      </c>
      <c r="T91" s="317">
        <v>-3.6585689738312901</v>
      </c>
      <c r="U91" s="317">
        <v>-2.9509447740278798</v>
      </c>
      <c r="V91" s="317">
        <v>-2.2118844060913201</v>
      </c>
      <c r="W91" s="317">
        <v>-0.89258312048510502</v>
      </c>
      <c r="X91" s="317">
        <v>1.05501189109544</v>
      </c>
      <c r="Y91" s="317">
        <v>3.2833167213502401</v>
      </c>
      <c r="Z91" s="317">
        <v>5.6118021649556997</v>
      </c>
      <c r="AA91" s="317">
        <v>7.3350983967309196</v>
      </c>
      <c r="AB91" s="317">
        <v>7.8898332643907203</v>
      </c>
      <c r="AC91" s="317">
        <v>7.2395719264079998</v>
      </c>
      <c r="AD91" s="317">
        <v>5.9732351936653396</v>
      </c>
      <c r="AE91" s="317">
        <v>4.6620318214424996</v>
      </c>
      <c r="AF91" s="317">
        <v>3.6937259370342899</v>
      </c>
      <c r="AG91" s="317">
        <v>3.0672474743757099</v>
      </c>
      <c r="AH91" s="317">
        <v>2.8936546361240301</v>
      </c>
      <c r="AI91" s="317">
        <v>3.0224040823562901</v>
      </c>
      <c r="AJ91" s="317">
        <v>3.1768611621414</v>
      </c>
      <c r="AK91" s="317">
        <v>3.24307367254589</v>
      </c>
      <c r="AL91" s="317">
        <v>3.3407084750388099</v>
      </c>
      <c r="AM91" s="317">
        <v>3.4521830566151501</v>
      </c>
      <c r="AN91" s="317">
        <v>3.5751394996624999</v>
      </c>
      <c r="AO91" s="317">
        <v>3.7186824823239601</v>
      </c>
      <c r="AP91" s="317">
        <v>3.8627905694888001</v>
      </c>
      <c r="AQ91" s="317">
        <v>3.9664736167167098</v>
      </c>
      <c r="AR91" s="317">
        <v>4.0235028847883898</v>
      </c>
      <c r="AS91" s="317">
        <v>4.0503401826516203</v>
      </c>
      <c r="AT91" s="317">
        <v>4.0575383732332897</v>
      </c>
      <c r="AU91" s="317">
        <v>4.0804362808082297</v>
      </c>
      <c r="AV91" s="317">
        <v>4.1451381638068199</v>
      </c>
      <c r="AW91" s="317">
        <v>4.2567232562635198</v>
      </c>
      <c r="AX91" s="317">
        <v>4.3862714839106696</v>
      </c>
      <c r="AY91" s="317">
        <v>4.5053420146083303</v>
      </c>
      <c r="AZ91" s="317">
        <v>4.5779184320814297</v>
      </c>
      <c r="BA91" s="317">
        <v>4.6058637058685798</v>
      </c>
      <c r="BB91" s="317">
        <v>4.5794033369072498</v>
      </c>
      <c r="BC91" s="317">
        <v>4.51562162024935</v>
      </c>
      <c r="BD91" s="317">
        <v>4.4405499472586003</v>
      </c>
      <c r="BE91" s="317">
        <v>4.3593276936720704</v>
      </c>
      <c r="BF91" s="317">
        <v>4.2556645654409504</v>
      </c>
      <c r="BG91" s="317">
        <v>4.1284210034489703</v>
      </c>
      <c r="BH91" s="317">
        <v>3.98913883841991</v>
      </c>
      <c r="BI91" s="317">
        <v>3.84722683900242</v>
      </c>
      <c r="BJ91" s="317">
        <v>3.7124132766687801</v>
      </c>
    </row>
    <row r="92" spans="1:62" ht="15">
      <c r="A92" s="317" t="s">
        <v>238</v>
      </c>
      <c r="B92" s="317" t="s">
        <v>477</v>
      </c>
      <c r="C92" s="317" t="s">
        <v>1580</v>
      </c>
      <c r="D92" s="317" t="s">
        <v>1581</v>
      </c>
      <c r="E92" s="317">
        <v>0.722756593436363</v>
      </c>
      <c r="F92" s="317">
        <v>0.79290184696066202</v>
      </c>
      <c r="G92" s="317">
        <v>0.59577710331939804</v>
      </c>
      <c r="H92" s="317">
        <v>0.37089200518951498</v>
      </c>
      <c r="I92" s="317">
        <v>0.36261254676325999</v>
      </c>
      <c r="J92" s="317">
        <v>0.46778769631379402</v>
      </c>
      <c r="K92" s="317">
        <v>0.73780408125038</v>
      </c>
      <c r="L92" s="317">
        <v>0.81441151725321104</v>
      </c>
      <c r="M92" s="317">
        <v>0.65053288974613299</v>
      </c>
      <c r="N92" s="317">
        <v>0.36542076251452998</v>
      </c>
      <c r="O92" s="317">
        <v>0.22819650825071799</v>
      </c>
      <c r="P92" s="317">
        <v>0.43384478780677199</v>
      </c>
      <c r="Q92" s="317">
        <v>0.65003718800643895</v>
      </c>
      <c r="R92" s="317">
        <v>0.45413311194399603</v>
      </c>
      <c r="S92" s="317">
        <v>0.368183314375017</v>
      </c>
      <c r="T92" s="317">
        <v>0.93866035361125699</v>
      </c>
      <c r="U92" s="317">
        <v>1.5532135629486501</v>
      </c>
      <c r="V92" s="317">
        <v>1.30110948889596</v>
      </c>
      <c r="W92" s="317">
        <v>1.2966043585136</v>
      </c>
      <c r="X92" s="317">
        <v>1.2466980667416701</v>
      </c>
      <c r="Y92" s="317">
        <v>0.98222001605906994</v>
      </c>
      <c r="Z92" s="317">
        <v>0.89661606287149698</v>
      </c>
      <c r="AA92" s="317">
        <v>0.616462040117845</v>
      </c>
      <c r="AB92" s="317">
        <v>0.581724932326243</v>
      </c>
      <c r="AC92" s="317">
        <v>0.49815657620002601</v>
      </c>
      <c r="AD92" s="317">
        <v>0.38828897916594102</v>
      </c>
      <c r="AE92" s="317">
        <v>0.33075907350469502</v>
      </c>
      <c r="AF92" s="317">
        <v>0.33435849442930499</v>
      </c>
      <c r="AG92" s="317">
        <v>0.36319798730508801</v>
      </c>
      <c r="AH92" s="317">
        <v>0.52185098008620001</v>
      </c>
      <c r="AI92" s="317">
        <v>1.05780801198192</v>
      </c>
      <c r="AJ92" s="317">
        <v>1.20035253672646</v>
      </c>
      <c r="AK92" s="317">
        <v>0.76388272245526001</v>
      </c>
      <c r="AL92" s="317">
        <v>0.58826191924055904</v>
      </c>
      <c r="AM92" s="317">
        <v>0.50070343787018601</v>
      </c>
      <c r="AN92" s="317">
        <v>0.46719728919978698</v>
      </c>
      <c r="AO92" s="317">
        <v>0.44067053086067998</v>
      </c>
      <c r="AP92" s="317">
        <v>0.49326714482582701</v>
      </c>
      <c r="AQ92" s="317">
        <v>0.55421190292257805</v>
      </c>
      <c r="AR92" s="317">
        <v>0.38347131161857601</v>
      </c>
      <c r="AS92" s="317">
        <v>0.40904183823824602</v>
      </c>
      <c r="AT92" s="317">
        <v>0.51988446396193</v>
      </c>
      <c r="AU92" s="317">
        <v>0.366566462148184</v>
      </c>
      <c r="AV92" s="317">
        <v>0.238643175320258</v>
      </c>
      <c r="AW92" s="317">
        <v>0.247413542822812</v>
      </c>
      <c r="AX92" s="317">
        <v>0.29324907405281803</v>
      </c>
      <c r="AY92" s="317">
        <v>0.30033180096663997</v>
      </c>
      <c r="AZ92" s="317">
        <v>0.25475758193577502</v>
      </c>
      <c r="BA92" s="317">
        <v>0.26545783672629297</v>
      </c>
      <c r="BB92" s="317">
        <v>0.26302640134692701</v>
      </c>
      <c r="BC92" s="317">
        <v>0.128880432668041</v>
      </c>
      <c r="BD92" s="317">
        <v>-0.147951277402184</v>
      </c>
      <c r="BE92" s="317">
        <v>-0.540752950543684</v>
      </c>
      <c r="BF92" s="317">
        <v>-0.72512080665808498</v>
      </c>
      <c r="BG92" s="317">
        <v>-0.66611329003189101</v>
      </c>
      <c r="BH92" s="317">
        <v>-0.65886136087833902</v>
      </c>
      <c r="BI92" s="317">
        <v>-0.41591302827712201</v>
      </c>
      <c r="BJ92" s="317">
        <v>-0.144406757661553</v>
      </c>
    </row>
    <row r="93" spans="1:62" ht="15">
      <c r="A93" s="317" t="s">
        <v>239</v>
      </c>
      <c r="B93" s="317" t="s">
        <v>478</v>
      </c>
      <c r="C93" s="317" t="s">
        <v>1580</v>
      </c>
      <c r="D93" s="317" t="s">
        <v>1581</v>
      </c>
      <c r="E93" s="317">
        <v>1.8156695978539401</v>
      </c>
      <c r="F93" s="317">
        <v>1.53595210745917</v>
      </c>
      <c r="G93" s="317">
        <v>1.26849293234392</v>
      </c>
      <c r="H93" s="317">
        <v>0.99583651650360405</v>
      </c>
      <c r="I93" s="317">
        <v>0.76407935655398396</v>
      </c>
      <c r="J93" s="317">
        <v>0.54599466664073404</v>
      </c>
      <c r="K93" s="317">
        <v>0.31036254961151499</v>
      </c>
      <c r="L93" s="317">
        <v>9.0604527996008793E-2</v>
      </c>
      <c r="M93" s="317">
        <v>-9.7982929310602096E-2</v>
      </c>
      <c r="N93" s="317">
        <v>-0.196254349458658</v>
      </c>
      <c r="O93" s="317">
        <v>-0.27074492499452302</v>
      </c>
      <c r="P93" s="317">
        <v>-0.25555257239338902</v>
      </c>
      <c r="Q93" s="317">
        <v>-0.26685252308179902</v>
      </c>
      <c r="R93" s="317">
        <v>-0.324156305256668</v>
      </c>
      <c r="S93" s="317">
        <v>-0.51182773875850596</v>
      </c>
      <c r="T93" s="317">
        <v>-0.75862432793879697</v>
      </c>
      <c r="U93" s="317">
        <v>-1.09961137344269</v>
      </c>
      <c r="V93" s="317">
        <v>-1.37981828071676</v>
      </c>
      <c r="W93" s="317">
        <v>-1.2395769491456701</v>
      </c>
      <c r="X93" s="317">
        <v>-0.56856396936077502</v>
      </c>
      <c r="Y93" s="317">
        <v>0.49219293722305102</v>
      </c>
      <c r="Z93" s="317">
        <v>1.7452566580878699</v>
      </c>
      <c r="AA93" s="317">
        <v>2.7432394852830799</v>
      </c>
      <c r="AB93" s="317">
        <v>3.0614419896427498</v>
      </c>
      <c r="AC93" s="317">
        <v>2.5245137739558499</v>
      </c>
      <c r="AD93" s="317">
        <v>1.4792676911943099</v>
      </c>
      <c r="AE93" s="317">
        <v>0.23694206007482099</v>
      </c>
      <c r="AF93" s="317">
        <v>-0.76482783376082797</v>
      </c>
      <c r="AG93" s="317">
        <v>-1.3350954482959601</v>
      </c>
      <c r="AH93" s="317">
        <v>-1.2240381419655999</v>
      </c>
      <c r="AI93" s="317">
        <v>-0.60677787228873803</v>
      </c>
      <c r="AJ93" s="317">
        <v>0.177443920853847</v>
      </c>
      <c r="AK93" s="317">
        <v>0.76839243658047796</v>
      </c>
      <c r="AL93" s="317">
        <v>1.13247554364395</v>
      </c>
      <c r="AM93" s="317">
        <v>1.1127523648845801</v>
      </c>
      <c r="AN93" s="317">
        <v>0.851452604636737</v>
      </c>
      <c r="AO93" s="317">
        <v>0.53817320555456005</v>
      </c>
      <c r="AP93" s="317">
        <v>0.322903637375548</v>
      </c>
      <c r="AQ93" s="317">
        <v>0.18475436389922001</v>
      </c>
      <c r="AR93" s="317">
        <v>0.13119542599238199</v>
      </c>
      <c r="AS93" s="317">
        <v>0.17433189517202299</v>
      </c>
      <c r="AT93" s="317">
        <v>0.226079872967613</v>
      </c>
      <c r="AU93" s="317">
        <v>0.24614009063391801</v>
      </c>
      <c r="AV93" s="317">
        <v>0.26898170026137103</v>
      </c>
      <c r="AW93" s="317">
        <v>0.27410506307610699</v>
      </c>
      <c r="AX93" s="317">
        <v>0.285012716949544</v>
      </c>
      <c r="AY93" s="317">
        <v>0.30066751390417001</v>
      </c>
      <c r="AZ93" s="317">
        <v>0.31617904461406598</v>
      </c>
      <c r="BA93" s="317">
        <v>0.33154100416577198</v>
      </c>
      <c r="BB93" s="317">
        <v>0.35154147601473601</v>
      </c>
      <c r="BC93" s="317">
        <v>0.36464081212136801</v>
      </c>
      <c r="BD93" s="317">
        <v>0.37949624094892698</v>
      </c>
      <c r="BE93" s="317">
        <v>0.38564610191974902</v>
      </c>
      <c r="BF93" s="317">
        <v>0.40493929215853802</v>
      </c>
      <c r="BG93" s="317">
        <v>0.42493315428557599</v>
      </c>
      <c r="BH93" s="317">
        <v>0.434369277078617</v>
      </c>
      <c r="BI93" s="317">
        <v>0.461381223802518</v>
      </c>
      <c r="BJ93" s="317">
        <v>0.47224711502764</v>
      </c>
    </row>
    <row r="94" spans="1:62" ht="15">
      <c r="A94" s="317" t="s">
        <v>240</v>
      </c>
      <c r="B94" s="317" t="s">
        <v>479</v>
      </c>
      <c r="C94" s="317" t="s">
        <v>1580</v>
      </c>
      <c r="D94" s="317" t="s">
        <v>1581</v>
      </c>
      <c r="E94" s="317">
        <v>4.0053059457378</v>
      </c>
      <c r="F94" s="317">
        <v>3.6257748022624399</v>
      </c>
      <c r="G94" s="317">
        <v>3.7850224131097501</v>
      </c>
      <c r="H94" s="317">
        <v>3.9220713153281301</v>
      </c>
      <c r="I94" s="317">
        <v>3.2435275753154</v>
      </c>
      <c r="J94" s="317">
        <v>4.1672696400568103</v>
      </c>
      <c r="K94" s="317">
        <v>3.2625227316076599</v>
      </c>
      <c r="L94" s="317">
        <v>3.3983852815598601</v>
      </c>
      <c r="M94" s="317">
        <v>3.5173614178267099</v>
      </c>
      <c r="N94" s="317">
        <v>3.3978353641849299</v>
      </c>
      <c r="O94" s="317">
        <v>3.2861664484000999</v>
      </c>
      <c r="P94" s="317">
        <v>1.7094433359300301</v>
      </c>
      <c r="Q94" s="317">
        <v>2.3037668067017099</v>
      </c>
      <c r="R94" s="317">
        <v>1.43887374520997</v>
      </c>
      <c r="S94" s="317">
        <v>1.01523714640179</v>
      </c>
      <c r="T94" s="317">
        <v>0.20181641562371999</v>
      </c>
      <c r="U94" s="317">
        <v>0.20140993717011901</v>
      </c>
      <c r="V94" s="317">
        <v>-0.60545089087062598</v>
      </c>
      <c r="W94" s="317">
        <v>-0.40568006956143199</v>
      </c>
      <c r="X94" s="317">
        <v>0.80972102326192996</v>
      </c>
      <c r="Y94" s="317">
        <v>1.2024192966801801</v>
      </c>
      <c r="Z94" s="317">
        <v>1.58106060266422</v>
      </c>
      <c r="AA94" s="317">
        <v>0.97561749453646596</v>
      </c>
      <c r="AB94" s="317">
        <v>1.15831410896309</v>
      </c>
      <c r="AC94" s="317">
        <v>1.14505067879955</v>
      </c>
      <c r="AD94" s="317">
        <v>0.94429408002820903</v>
      </c>
      <c r="AE94" s="317">
        <v>0.562325755436204</v>
      </c>
      <c r="AF94" s="317">
        <v>1.11525319504751</v>
      </c>
      <c r="AG94" s="317">
        <v>1.2856008101534</v>
      </c>
      <c r="AH94" s="317">
        <v>0.90827145743192295</v>
      </c>
      <c r="AI94" s="317">
        <v>0.54102927282476998</v>
      </c>
      <c r="AJ94" s="317">
        <v>-0.180018050414785</v>
      </c>
      <c r="AK94" s="317">
        <v>-0.36101122240997902</v>
      </c>
      <c r="AL94" s="317">
        <v>-0.18099552452394199</v>
      </c>
      <c r="AM94" s="317">
        <v>0.54200674693391104</v>
      </c>
      <c r="AN94" s="317">
        <v>0.53908486348763696</v>
      </c>
      <c r="AO94" s="317">
        <v>0.179051077378829</v>
      </c>
      <c r="AP94" s="317">
        <v>0.178731057409588</v>
      </c>
      <c r="AQ94" s="317">
        <v>0.17841217935013901</v>
      </c>
      <c r="AR94" s="317">
        <v>0</v>
      </c>
      <c r="AS94" s="317">
        <v>0.17809443709946901</v>
      </c>
      <c r="AT94" s="317">
        <v>0.26654835861398801</v>
      </c>
      <c r="AU94" s="317">
        <v>0.45857426832131998</v>
      </c>
      <c r="AV94" s="317">
        <v>0.27519554474986002</v>
      </c>
      <c r="AW94" s="317">
        <v>0.25687054484442901</v>
      </c>
      <c r="AX94" s="317">
        <v>4.2162219762718903E-2</v>
      </c>
      <c r="AY94" s="317">
        <v>-0.28317918122371699</v>
      </c>
      <c r="AZ94" s="317">
        <v>-0.38648584669867903</v>
      </c>
      <c r="BA94" s="317">
        <v>-0.40218687665122199</v>
      </c>
      <c r="BB94" s="317">
        <v>-8.8769740229281101E-3</v>
      </c>
      <c r="BC94" s="317">
        <v>1.02802332572502</v>
      </c>
      <c r="BD94" s="317">
        <v>-2.6363197129713099E-2</v>
      </c>
      <c r="BE94" s="317">
        <v>-0.14072121935205001</v>
      </c>
      <c r="BF94" s="317">
        <v>-0.57726586473527597</v>
      </c>
      <c r="BG94" s="317">
        <v>-0.33339866665889301</v>
      </c>
      <c r="BH94" s="317">
        <v>-0.32203854927534298</v>
      </c>
      <c r="BI94" s="317">
        <v>0.12822797838904701</v>
      </c>
      <c r="BJ94" s="317">
        <v>-2.6700606262386701E-2</v>
      </c>
    </row>
    <row r="95" spans="1:62" ht="15">
      <c r="A95" s="317" t="s">
        <v>241</v>
      </c>
      <c r="B95" s="317" t="s">
        <v>480</v>
      </c>
      <c r="C95" s="317" t="s">
        <v>1580</v>
      </c>
      <c r="D95" s="317" t="s">
        <v>1581</v>
      </c>
      <c r="E95" s="317">
        <v>2.96030495263815</v>
      </c>
      <c r="F95" s="317">
        <v>2.9345176664369599</v>
      </c>
      <c r="G95" s="317">
        <v>2.91157597949563</v>
      </c>
      <c r="H95" s="317">
        <v>2.8978736762159598</v>
      </c>
      <c r="I95" s="317">
        <v>2.89596210369477</v>
      </c>
      <c r="J95" s="317">
        <v>2.8996258279888099</v>
      </c>
      <c r="K95" s="317">
        <v>2.9029439289665002</v>
      </c>
      <c r="L95" s="317">
        <v>2.8989537323148298</v>
      </c>
      <c r="M95" s="317">
        <v>2.8841336352790998</v>
      </c>
      <c r="N95" s="317">
        <v>2.8561872201985401</v>
      </c>
      <c r="O95" s="317">
        <v>2.8192669950267302</v>
      </c>
      <c r="P95" s="317">
        <v>2.78362499288089</v>
      </c>
      <c r="Q95" s="317">
        <v>2.7486179079071702</v>
      </c>
      <c r="R95" s="317">
        <v>2.7058215224088702</v>
      </c>
      <c r="S95" s="317">
        <v>2.6538994760746002</v>
      </c>
      <c r="T95" s="317">
        <v>2.5984039228481999</v>
      </c>
      <c r="U95" s="317">
        <v>2.53963985200738</v>
      </c>
      <c r="V95" s="317">
        <v>2.4887982627129799</v>
      </c>
      <c r="W95" s="317">
        <v>2.4584757123601002</v>
      </c>
      <c r="X95" s="317">
        <v>2.4536611899819101</v>
      </c>
      <c r="Y95" s="317">
        <v>2.4645984047264302</v>
      </c>
      <c r="Z95" s="317">
        <v>2.4818854605945599</v>
      </c>
      <c r="AA95" s="317">
        <v>2.4910642818262398</v>
      </c>
      <c r="AB95" s="317">
        <v>2.4856057558889399</v>
      </c>
      <c r="AC95" s="317">
        <v>2.4597899960764402</v>
      </c>
      <c r="AD95" s="317">
        <v>2.4218283775188798</v>
      </c>
      <c r="AE95" s="317">
        <v>2.3809266635437099</v>
      </c>
      <c r="AF95" s="317">
        <v>2.34824446618265</v>
      </c>
      <c r="AG95" s="317">
        <v>2.32787870802043</v>
      </c>
      <c r="AH95" s="317">
        <v>2.3238013781599198</v>
      </c>
      <c r="AI95" s="317">
        <v>2.3299597354631598</v>
      </c>
      <c r="AJ95" s="317">
        <v>2.3413458536834799</v>
      </c>
      <c r="AK95" s="317">
        <v>2.3477129054336801</v>
      </c>
      <c r="AL95" s="317">
        <v>2.34290999194585</v>
      </c>
      <c r="AM95" s="317">
        <v>2.3232622458905898</v>
      </c>
      <c r="AN95" s="317">
        <v>2.2953678264961699</v>
      </c>
      <c r="AO95" s="317">
        <v>2.2625819713539301</v>
      </c>
      <c r="AP95" s="317">
        <v>2.2380106885186399</v>
      </c>
      <c r="AQ95" s="317">
        <v>2.23310212861958</v>
      </c>
      <c r="AR95" s="317">
        <v>2.2531509935151601</v>
      </c>
      <c r="AS95" s="317">
        <v>2.28797737855515</v>
      </c>
      <c r="AT95" s="317">
        <v>2.3262553660176599</v>
      </c>
      <c r="AU95" s="317">
        <v>2.3528426314862201</v>
      </c>
      <c r="AV95" s="317">
        <v>2.3605948799997698</v>
      </c>
      <c r="AW95" s="317">
        <v>2.3438024112546301</v>
      </c>
      <c r="AX95" s="317">
        <v>2.3104070434298598</v>
      </c>
      <c r="AY95" s="317">
        <v>2.2722420319315599</v>
      </c>
      <c r="AZ95" s="317">
        <v>2.2385310085303298</v>
      </c>
      <c r="BA95" s="317">
        <v>2.2095232021171798</v>
      </c>
      <c r="BB95" s="317">
        <v>2.18803814465705</v>
      </c>
      <c r="BC95" s="317">
        <v>2.1710395705368</v>
      </c>
      <c r="BD95" s="317">
        <v>2.15362718283611</v>
      </c>
      <c r="BE95" s="317">
        <v>2.1320282515656399</v>
      </c>
      <c r="BF95" s="317">
        <v>2.1068920447538502</v>
      </c>
      <c r="BG95" s="317">
        <v>2.0771518214606499</v>
      </c>
      <c r="BH95" s="317">
        <v>2.04426638203996</v>
      </c>
      <c r="BI95" s="317">
        <v>2.0103678446890099</v>
      </c>
      <c r="BJ95" s="317">
        <v>1.97662440108666</v>
      </c>
    </row>
    <row r="96" spans="1:62" ht="15">
      <c r="A96" s="317" t="s">
        <v>242</v>
      </c>
      <c r="B96" s="317" t="s">
        <v>481</v>
      </c>
      <c r="C96" s="317" t="s">
        <v>1580</v>
      </c>
      <c r="D96" s="317" t="s">
        <v>1581</v>
      </c>
      <c r="E96" s="317">
        <v>1.69691517499727</v>
      </c>
      <c r="F96" s="317">
        <v>1.9731528636770701</v>
      </c>
      <c r="G96" s="317">
        <v>2.2256068406075702</v>
      </c>
      <c r="H96" s="317">
        <v>2.3877917750873499</v>
      </c>
      <c r="I96" s="317">
        <v>2.4457872652741699</v>
      </c>
      <c r="J96" s="317">
        <v>2.4061046735320102</v>
      </c>
      <c r="K96" s="317">
        <v>2.3469582291042599</v>
      </c>
      <c r="L96" s="317">
        <v>2.3186490079718798</v>
      </c>
      <c r="M96" s="317">
        <v>2.2860516021770998</v>
      </c>
      <c r="N96" s="317">
        <v>2.2471470719380102</v>
      </c>
      <c r="O96" s="317">
        <v>2.21445068108298</v>
      </c>
      <c r="P96" s="317">
        <v>2.1804723474451899</v>
      </c>
      <c r="Q96" s="317">
        <v>2.1476421613759502</v>
      </c>
      <c r="R96" s="317">
        <v>2.12037246226661</v>
      </c>
      <c r="S96" s="317">
        <v>2.1157495929417802</v>
      </c>
      <c r="T96" s="317">
        <v>2.13834888485012</v>
      </c>
      <c r="U96" s="317">
        <v>2.1544038883674599</v>
      </c>
      <c r="V96" s="317">
        <v>2.1695119352246701</v>
      </c>
      <c r="W96" s="317">
        <v>2.1846871317037602</v>
      </c>
      <c r="X96" s="317">
        <v>2.19789067187752</v>
      </c>
      <c r="Y96" s="317">
        <v>2.2226697492429999</v>
      </c>
      <c r="Z96" s="317">
        <v>2.2335201891488699</v>
      </c>
      <c r="AA96" s="317">
        <v>2.2480994680436699</v>
      </c>
      <c r="AB96" s="317">
        <v>2.2660155813493499</v>
      </c>
      <c r="AC96" s="317">
        <v>2.2711003946593098</v>
      </c>
      <c r="AD96" s="317">
        <v>2.2652823257581001</v>
      </c>
      <c r="AE96" s="317">
        <v>2.2562067121559899</v>
      </c>
      <c r="AF96" s="317">
        <v>2.2285714825837899</v>
      </c>
      <c r="AG96" s="317">
        <v>2.2337419790113402</v>
      </c>
      <c r="AH96" s="317">
        <v>2.2594589138144001</v>
      </c>
      <c r="AI96" s="317">
        <v>2.2946387481686501</v>
      </c>
      <c r="AJ96" s="317">
        <v>2.3300554205152402</v>
      </c>
      <c r="AK96" s="317">
        <v>2.3194379285717401</v>
      </c>
      <c r="AL96" s="317">
        <v>2.2611357170480901</v>
      </c>
      <c r="AM96" s="317">
        <v>2.1117478533391099</v>
      </c>
      <c r="AN96" s="317">
        <v>1.9136187329949399</v>
      </c>
      <c r="AO96" s="317">
        <v>1.70223542753557</v>
      </c>
      <c r="AP96" s="317">
        <v>1.5035659624617099</v>
      </c>
      <c r="AQ96" s="317">
        <v>1.3047974129053299</v>
      </c>
      <c r="AR96" s="317">
        <v>1.09461302583992</v>
      </c>
      <c r="AS96" s="317">
        <v>0.88980870456775496</v>
      </c>
      <c r="AT96" s="317">
        <v>0.68777738799631105</v>
      </c>
      <c r="AU96" s="317">
        <v>0.49366123164620401</v>
      </c>
      <c r="AV96" s="317">
        <v>0.34234319167586902</v>
      </c>
      <c r="AW96" s="317">
        <v>0.243815289884973</v>
      </c>
      <c r="AX96" s="317">
        <v>0.19146864785078099</v>
      </c>
      <c r="AY96" s="317">
        <v>0.155180602028751</v>
      </c>
      <c r="AZ96" s="317">
        <v>0.130392487207244</v>
      </c>
      <c r="BA96" s="317">
        <v>0.11324673266678301</v>
      </c>
      <c r="BB96" s="317">
        <v>0.123167428992112</v>
      </c>
      <c r="BC96" s="317">
        <v>0.133678532498092</v>
      </c>
      <c r="BD96" s="317">
        <v>0.14665240374435001</v>
      </c>
      <c r="BE96" s="317">
        <v>0.184576355932909</v>
      </c>
      <c r="BF96" s="317">
        <v>0.25097719418568998</v>
      </c>
      <c r="BG96" s="317">
        <v>0.36845520955581901</v>
      </c>
      <c r="BH96" s="317">
        <v>0.51430880119915101</v>
      </c>
      <c r="BI96" s="317">
        <v>0.67694973214896603</v>
      </c>
      <c r="BJ96" s="317">
        <v>0.81498349445974805</v>
      </c>
    </row>
    <row r="97" spans="1:62" ht="15">
      <c r="A97" s="317" t="s">
        <v>243</v>
      </c>
      <c r="B97" s="317" t="s">
        <v>482</v>
      </c>
      <c r="C97" s="317" t="s">
        <v>1580</v>
      </c>
      <c r="D97" s="317" t="s">
        <v>1581</v>
      </c>
      <c r="E97" s="317">
        <v>3.1491769795728799</v>
      </c>
      <c r="F97" s="317">
        <v>3.0068762990304201</v>
      </c>
      <c r="G97" s="317">
        <v>2.84589018160269</v>
      </c>
      <c r="H97" s="317">
        <v>2.6513930465178599</v>
      </c>
      <c r="I97" s="317">
        <v>2.4231204110784801</v>
      </c>
      <c r="J97" s="317">
        <v>2.17467803223543</v>
      </c>
      <c r="K97" s="317">
        <v>1.9224392920400599</v>
      </c>
      <c r="L97" s="317">
        <v>1.6935749067792401</v>
      </c>
      <c r="M97" s="317">
        <v>1.5088203639019</v>
      </c>
      <c r="N97" s="317">
        <v>1.3892780821217201</v>
      </c>
      <c r="O97" s="317">
        <v>1.3120967517868001</v>
      </c>
      <c r="P97" s="317">
        <v>1.23361059340066</v>
      </c>
      <c r="Q97" s="317">
        <v>1.1512826795789299</v>
      </c>
      <c r="R97" s="317">
        <v>1.0976344889958001</v>
      </c>
      <c r="S97" s="317">
        <v>1.08070270057475</v>
      </c>
      <c r="T97" s="317">
        <v>1.07759547235311</v>
      </c>
      <c r="U97" s="317">
        <v>1.10138705341181</v>
      </c>
      <c r="V97" s="317">
        <v>1.0976520091026301</v>
      </c>
      <c r="W97" s="317">
        <v>1.0050007951912601</v>
      </c>
      <c r="X97" s="317">
        <v>0.79269468787432895</v>
      </c>
      <c r="Y97" s="317">
        <v>0.50102680806628896</v>
      </c>
      <c r="Z97" s="317">
        <v>0.20219165148931401</v>
      </c>
      <c r="AA97" s="317">
        <v>-6.2188977153010701E-2</v>
      </c>
      <c r="AB97" s="317">
        <v>-0.29457896412559198</v>
      </c>
      <c r="AC97" s="317">
        <v>-0.47987213161303499</v>
      </c>
      <c r="AD97" s="317">
        <v>-0.619027968319243</v>
      </c>
      <c r="AE97" s="317">
        <v>-0.77868962893527205</v>
      </c>
      <c r="AF97" s="317">
        <v>-0.91369359633385305</v>
      </c>
      <c r="AG97" s="317">
        <v>-0.89840596263559103</v>
      </c>
      <c r="AH97" s="317">
        <v>-0.67709608346994399</v>
      </c>
      <c r="AI97" s="317">
        <v>-0.31645978589485901</v>
      </c>
      <c r="AJ97" s="317">
        <v>0.131756044545701</v>
      </c>
      <c r="AK97" s="317">
        <v>0.51527060453776097</v>
      </c>
      <c r="AL97" s="317">
        <v>0.71256772858233097</v>
      </c>
      <c r="AM97" s="317">
        <v>0.64266876221759694</v>
      </c>
      <c r="AN97" s="317">
        <v>0.38812051356036498</v>
      </c>
      <c r="AO97" s="317">
        <v>7.4844799023117206E-2</v>
      </c>
      <c r="AP97" s="317">
        <v>-0.177486349208345</v>
      </c>
      <c r="AQ97" s="317">
        <v>-0.33692017577855699</v>
      </c>
      <c r="AR97" s="317">
        <v>-0.35341657028484302</v>
      </c>
      <c r="AS97" s="317">
        <v>-0.26210110730466002</v>
      </c>
      <c r="AT97" s="317">
        <v>-0.13788854734366801</v>
      </c>
      <c r="AU97" s="317">
        <v>-5.0394011758260901E-2</v>
      </c>
      <c r="AV97" s="317">
        <v>-3.5910439368110501E-3</v>
      </c>
      <c r="AW97" s="317">
        <v>-2.72695409565679E-2</v>
      </c>
      <c r="AX97" s="317">
        <v>-9.3970583210229594E-2</v>
      </c>
      <c r="AY97" s="317">
        <v>-0.179268008293299</v>
      </c>
      <c r="AZ97" s="317">
        <v>-0.23132360212042599</v>
      </c>
      <c r="BA97" s="317">
        <v>-0.20814057734392299</v>
      </c>
      <c r="BB97" s="317">
        <v>-8.3243582082402595E-2</v>
      </c>
      <c r="BC97" s="317">
        <v>0.115664355776001</v>
      </c>
      <c r="BD97" s="317">
        <v>0.34018550433982397</v>
      </c>
      <c r="BE97" s="317">
        <v>0.53135844778902896</v>
      </c>
      <c r="BF97" s="317">
        <v>0.66041696598154898</v>
      </c>
      <c r="BG97" s="317">
        <v>0.69827306726994598</v>
      </c>
      <c r="BH97" s="317">
        <v>0.66858093549162001</v>
      </c>
      <c r="BI97" s="317">
        <v>0.621217096586963</v>
      </c>
      <c r="BJ97" s="317">
        <v>0.58743227353475302</v>
      </c>
    </row>
    <row r="98" spans="1:62" ht="15">
      <c r="A98" s="317" t="s">
        <v>244</v>
      </c>
      <c r="B98" s="317" t="s">
        <v>483</v>
      </c>
      <c r="C98" s="317" t="s">
        <v>1580</v>
      </c>
      <c r="D98" s="317" t="s">
        <v>1581</v>
      </c>
      <c r="E98" s="317"/>
      <c r="F98" s="317">
        <v>1.5048016736276537</v>
      </c>
      <c r="G98" s="317">
        <v>1.3121297943207395</v>
      </c>
      <c r="H98" s="317">
        <v>1.2848862824047984</v>
      </c>
      <c r="I98" s="317">
        <v>1.2545966904400814</v>
      </c>
      <c r="J98" s="317">
        <v>1.1911613146365312</v>
      </c>
      <c r="K98" s="317">
        <v>1.1006530272822772</v>
      </c>
      <c r="L98" s="317">
        <v>1.0422258034738121</v>
      </c>
      <c r="M98" s="317">
        <v>0.91692305127797624</v>
      </c>
      <c r="N98" s="317">
        <v>1.108350507396878</v>
      </c>
      <c r="O98" s="317">
        <v>0.98621384389143429</v>
      </c>
      <c r="P98" s="317">
        <v>1.0512323897295914</v>
      </c>
      <c r="Q98" s="317">
        <v>1.0590998749308937</v>
      </c>
      <c r="R98" s="317">
        <v>0.95209877924445152</v>
      </c>
      <c r="S98" s="317">
        <v>1.0618887111768487</v>
      </c>
      <c r="T98" s="317">
        <v>0.99204227508296583</v>
      </c>
      <c r="U98" s="317">
        <v>0.82355833495408604</v>
      </c>
      <c r="V98" s="317">
        <v>0.84059676774765535</v>
      </c>
      <c r="W98" s="317">
        <v>0.84112692491116547</v>
      </c>
      <c r="X98" s="317">
        <v>0.87357308127353406</v>
      </c>
      <c r="Y98" s="317">
        <v>0.84739084786986041</v>
      </c>
      <c r="Z98" s="317">
        <v>0.84280937138881029</v>
      </c>
      <c r="AA98" s="317">
        <v>0.79541921193779785</v>
      </c>
      <c r="AB98" s="317">
        <v>0.74573193958897832</v>
      </c>
      <c r="AC98" s="317">
        <v>0.70490621195536107</v>
      </c>
      <c r="AD98" s="317">
        <v>0.70367005565563545</v>
      </c>
      <c r="AE98" s="317">
        <v>0.72780510789272057</v>
      </c>
      <c r="AF98" s="317">
        <v>0.72081372907801722</v>
      </c>
      <c r="AG98" s="317">
        <v>0.73024495625932673</v>
      </c>
      <c r="AH98" s="317">
        <v>0.76701546582320645</v>
      </c>
      <c r="AI98" s="317">
        <v>0.8057951993687027</v>
      </c>
      <c r="AJ98" s="317">
        <v>0.81602812489984444</v>
      </c>
      <c r="AK98" s="317">
        <v>0.65570920652118048</v>
      </c>
      <c r="AL98" s="317">
        <v>0.81618899058260297</v>
      </c>
      <c r="AM98" s="317">
        <v>0.74430872211944177</v>
      </c>
      <c r="AN98" s="317">
        <v>0.88024725158464889</v>
      </c>
      <c r="AO98" s="317">
        <v>0.69658478431509252</v>
      </c>
      <c r="AP98" s="317">
        <v>0.6935000028511098</v>
      </c>
      <c r="AQ98" s="317">
        <v>0.65473423912602868</v>
      </c>
      <c r="AR98" s="317">
        <v>0.65762548061346138</v>
      </c>
      <c r="AS98" s="317">
        <v>0.63244793558565959</v>
      </c>
      <c r="AT98" s="317">
        <v>0.68383956893782738</v>
      </c>
      <c r="AU98" s="317">
        <v>0.68271854987422387</v>
      </c>
      <c r="AV98" s="317">
        <v>0.6771351148234146</v>
      </c>
      <c r="AW98" s="317">
        <v>0.70465913069523367</v>
      </c>
      <c r="AX98" s="317">
        <v>0.71416770278793251</v>
      </c>
      <c r="AY98" s="317">
        <v>0.75832450224837089</v>
      </c>
      <c r="AZ98" s="317">
        <v>0.79526065323869943</v>
      </c>
      <c r="BA98" s="317">
        <v>0.83662450809018196</v>
      </c>
      <c r="BB98" s="317">
        <v>0.746886927462171</v>
      </c>
      <c r="BC98" s="317">
        <v>0.67151360827193685</v>
      </c>
      <c r="BD98" s="317">
        <v>0.48750193895958205</v>
      </c>
      <c r="BE98" s="317">
        <v>0.61651699859514508</v>
      </c>
      <c r="BF98" s="317">
        <v>0.61868494587842804</v>
      </c>
      <c r="BG98" s="317">
        <v>0.62768501151411726</v>
      </c>
      <c r="BH98" s="317">
        <v>0.61131610753932364</v>
      </c>
      <c r="BI98" s="317">
        <v>0.60123808051844208</v>
      </c>
      <c r="BJ98" s="317">
        <v>0.55779777804522723</v>
      </c>
    </row>
    <row r="99" spans="1:62" ht="15">
      <c r="A99" s="317" t="s">
        <v>245</v>
      </c>
      <c r="B99" s="317" t="s">
        <v>484</v>
      </c>
      <c r="C99" s="317" t="s">
        <v>1580</v>
      </c>
      <c r="D99" s="317" t="s">
        <v>1581</v>
      </c>
      <c r="E99" s="317">
        <v>4.4509905076239198</v>
      </c>
      <c r="F99" s="317">
        <v>2.9630409236942401</v>
      </c>
      <c r="G99" s="317">
        <v>4.2364946734332003</v>
      </c>
      <c r="H99" s="317">
        <v>3.4406688504393301</v>
      </c>
      <c r="I99" s="317">
        <v>2.41727169428962</v>
      </c>
      <c r="J99" s="317">
        <v>2.6273950631466398</v>
      </c>
      <c r="K99" s="317">
        <v>0.88547577642860598</v>
      </c>
      <c r="L99" s="317">
        <v>2.52709736414843</v>
      </c>
      <c r="M99" s="317">
        <v>2.1235267414393801</v>
      </c>
      <c r="N99" s="317">
        <v>1.59656953543841</v>
      </c>
      <c r="O99" s="317">
        <v>2.4314432025796999</v>
      </c>
      <c r="P99" s="317">
        <v>2.1564245272915001</v>
      </c>
      <c r="Q99" s="317">
        <v>1.91708548431841</v>
      </c>
      <c r="R99" s="317">
        <v>2.8213988312531399</v>
      </c>
      <c r="S99" s="317">
        <v>3.1605758544293199</v>
      </c>
      <c r="T99" s="317">
        <v>1.8961130996289901</v>
      </c>
      <c r="U99" s="317">
        <v>1.25619719526045</v>
      </c>
      <c r="V99" s="317">
        <v>1.4437114198829799</v>
      </c>
      <c r="W99" s="317">
        <v>1.8117064189099401</v>
      </c>
      <c r="X99" s="317">
        <v>5.4654537842326798</v>
      </c>
      <c r="Y99" s="317">
        <v>2.6700809652344</v>
      </c>
      <c r="Z99" s="317">
        <v>2.3482267682344999</v>
      </c>
      <c r="AA99" s="317">
        <v>1.55249627039205</v>
      </c>
      <c r="AB99" s="317">
        <v>1.5194079061219901</v>
      </c>
      <c r="AC99" s="317">
        <v>0.98297356685486503</v>
      </c>
      <c r="AD99" s="317">
        <v>1.0742587716363501</v>
      </c>
      <c r="AE99" s="317">
        <v>1.2458269832086699</v>
      </c>
      <c r="AF99" s="317">
        <v>1.0067531520736599</v>
      </c>
      <c r="AG99" s="317">
        <v>0.84046854072885302</v>
      </c>
      <c r="AH99" s="317">
        <v>1.0359123201145899</v>
      </c>
      <c r="AI99" s="317">
        <v>0.32131503322198701</v>
      </c>
      <c r="AJ99" s="317">
        <v>0.82922833644585103</v>
      </c>
      <c r="AK99" s="317">
        <v>0.83965003145788297</v>
      </c>
      <c r="AL99" s="317">
        <v>1.71777073417072</v>
      </c>
      <c r="AM99" s="317">
        <v>2.25203043111788</v>
      </c>
      <c r="AN99" s="317">
        <v>1.9801327772974799</v>
      </c>
      <c r="AO99" s="317">
        <v>4.4386077948110101</v>
      </c>
      <c r="AP99" s="317">
        <v>0.83251285481331805</v>
      </c>
      <c r="AQ99" s="317">
        <v>0.83480880733886598</v>
      </c>
      <c r="AR99" s="317">
        <v>0.95512581433173804</v>
      </c>
      <c r="AS99" s="317">
        <v>0.88159407585374505</v>
      </c>
      <c r="AT99" s="317">
        <v>0.73696266813843203</v>
      </c>
      <c r="AU99" s="317">
        <v>0.44284682728195002</v>
      </c>
      <c r="AV99" s="317">
        <v>-0.19740412647212499</v>
      </c>
      <c r="AW99" s="317">
        <v>0.77991856230718004</v>
      </c>
      <c r="AX99" s="317">
        <v>0.43687140610588499</v>
      </c>
      <c r="AY99" s="317">
        <v>0.64227048287612798</v>
      </c>
      <c r="AZ99" s="317">
        <v>0.85963327221702701</v>
      </c>
      <c r="BA99" s="317">
        <v>0.59823878694971699</v>
      </c>
      <c r="BB99" s="317">
        <v>0.21535333434499601</v>
      </c>
      <c r="BC99" s="317">
        <v>0.73444639633810505</v>
      </c>
      <c r="BD99" s="317">
        <v>0.67254329181863304</v>
      </c>
      <c r="BE99" s="317">
        <v>1.1039579972368001</v>
      </c>
      <c r="BF99" s="317">
        <v>0.40198253585844401</v>
      </c>
      <c r="BG99" s="317">
        <v>0.70237095053604903</v>
      </c>
      <c r="BH99" s="317">
        <v>0.85119791108698795</v>
      </c>
      <c r="BI99" s="317">
        <v>0.61936634533247903</v>
      </c>
      <c r="BJ99" s="317">
        <v>0.748222904999017</v>
      </c>
    </row>
    <row r="100" spans="1:62" ht="15">
      <c r="A100" s="317" t="s">
        <v>246</v>
      </c>
      <c r="B100" s="317" t="s">
        <v>485</v>
      </c>
      <c r="C100" s="317" t="s">
        <v>1580</v>
      </c>
      <c r="D100" s="317" t="s">
        <v>1581</v>
      </c>
      <c r="E100" s="317">
        <v>2.8078144235415499</v>
      </c>
      <c r="F100" s="317">
        <v>2.7943479699674301</v>
      </c>
      <c r="G100" s="317">
        <v>2.7868303002467498</v>
      </c>
      <c r="H100" s="317">
        <v>2.792953132264</v>
      </c>
      <c r="I100" s="317">
        <v>2.8172418290846699</v>
      </c>
      <c r="J100" s="317">
        <v>2.8520833183108198</v>
      </c>
      <c r="K100" s="317">
        <v>2.8903353929928599</v>
      </c>
      <c r="L100" s="317">
        <v>2.9222145079247199</v>
      </c>
      <c r="M100" s="317">
        <v>2.9449690744571102</v>
      </c>
      <c r="N100" s="317">
        <v>2.9546741728502099</v>
      </c>
      <c r="O100" s="317">
        <v>2.9564872215746898</v>
      </c>
      <c r="P100" s="317">
        <v>2.9546733518302899</v>
      </c>
      <c r="Q100" s="317">
        <v>2.9574155678309602</v>
      </c>
      <c r="R100" s="317">
        <v>2.9699469205726201</v>
      </c>
      <c r="S100" s="317">
        <v>2.9947920495667502</v>
      </c>
      <c r="T100" s="317">
        <v>3.0266060050567298</v>
      </c>
      <c r="U100" s="317">
        <v>3.0574085128078599</v>
      </c>
      <c r="V100" s="317">
        <v>3.0795016038825498</v>
      </c>
      <c r="W100" s="317">
        <v>3.0914205386551399</v>
      </c>
      <c r="X100" s="317">
        <v>3.0910523513102701</v>
      </c>
      <c r="Y100" s="317">
        <v>3.0815897301067201</v>
      </c>
      <c r="Z100" s="317">
        <v>3.0694033861834402</v>
      </c>
      <c r="AA100" s="317">
        <v>3.0564473899412801</v>
      </c>
      <c r="AB100" s="317">
        <v>3.0395668827698001</v>
      </c>
      <c r="AC100" s="317">
        <v>3.0184172388437398</v>
      </c>
      <c r="AD100" s="317">
        <v>2.9945542963338099</v>
      </c>
      <c r="AE100" s="317">
        <v>2.9679741729648601</v>
      </c>
      <c r="AF100" s="317">
        <v>2.9413773474774798</v>
      </c>
      <c r="AG100" s="317">
        <v>2.91959534110934</v>
      </c>
      <c r="AH100" s="317">
        <v>2.9036554250948901</v>
      </c>
      <c r="AI100" s="317">
        <v>2.8906563734790001</v>
      </c>
      <c r="AJ100" s="317">
        <v>2.8767570488021899</v>
      </c>
      <c r="AK100" s="317">
        <v>2.85848693125094</v>
      </c>
      <c r="AL100" s="317">
        <v>2.8361831630797401</v>
      </c>
      <c r="AM100" s="317">
        <v>2.8093156130561501</v>
      </c>
      <c r="AN100" s="317">
        <v>2.7782021290633798</v>
      </c>
      <c r="AO100" s="317">
        <v>2.7435316956149398</v>
      </c>
      <c r="AP100" s="317">
        <v>2.7073460085757999</v>
      </c>
      <c r="AQ100" s="317">
        <v>2.6700747997622001</v>
      </c>
      <c r="AR100" s="317">
        <v>2.6328996931146502</v>
      </c>
      <c r="AS100" s="317">
        <v>2.5939729937315499</v>
      </c>
      <c r="AT100" s="317">
        <v>2.5540255963193399</v>
      </c>
      <c r="AU100" s="317">
        <v>2.50962218813314</v>
      </c>
      <c r="AV100" s="317">
        <v>2.4562545945133198</v>
      </c>
      <c r="AW100" s="317">
        <v>2.3927579386043001</v>
      </c>
      <c r="AX100" s="317">
        <v>2.3225332918317401</v>
      </c>
      <c r="AY100" s="317">
        <v>2.2525638577136502</v>
      </c>
      <c r="AZ100" s="317">
        <v>2.1846481171368901</v>
      </c>
      <c r="BA100" s="317">
        <v>2.1140625699089601</v>
      </c>
      <c r="BB100" s="317">
        <v>2.0413869096616399</v>
      </c>
      <c r="BC100" s="317">
        <v>1.9687509388315301</v>
      </c>
      <c r="BD100" s="317">
        <v>1.89560151330574</v>
      </c>
      <c r="BE100" s="317">
        <v>1.8277041010682</v>
      </c>
      <c r="BF100" s="317">
        <v>1.77287379028586</v>
      </c>
      <c r="BG100" s="317">
        <v>1.73395300173024</v>
      </c>
      <c r="BH100" s="317">
        <v>1.7064298824415201</v>
      </c>
      <c r="BI100" s="317">
        <v>1.68246258438676</v>
      </c>
      <c r="BJ100" s="317">
        <v>1.6563720355426199</v>
      </c>
    </row>
    <row r="101" spans="1:62" ht="15">
      <c r="A101" s="317" t="s">
        <v>247</v>
      </c>
      <c r="B101" s="317" t="s">
        <v>486</v>
      </c>
      <c r="C101" s="317" t="s">
        <v>1580</v>
      </c>
      <c r="D101" s="317" t="s">
        <v>1581</v>
      </c>
      <c r="E101" s="317"/>
      <c r="F101" s="317">
        <v>2.3711143404639046</v>
      </c>
      <c r="G101" s="317">
        <v>2.4043451756016623</v>
      </c>
      <c r="H101" s="317">
        <v>2.4385644998777849</v>
      </c>
      <c r="I101" s="317">
        <v>2.4747181092490393</v>
      </c>
      <c r="J101" s="317">
        <v>2.5111718802667014</v>
      </c>
      <c r="K101" s="317">
        <v>2.5450574440911709</v>
      </c>
      <c r="L101" s="317">
        <v>2.5751955639599373</v>
      </c>
      <c r="M101" s="317">
        <v>2.602898953388717</v>
      </c>
      <c r="N101" s="317">
        <v>2.6279058772904023</v>
      </c>
      <c r="O101" s="317">
        <v>2.6498073162518807</v>
      </c>
      <c r="P101" s="317">
        <v>2.669388619624911</v>
      </c>
      <c r="Q101" s="317">
        <v>2.6852280728502507</v>
      </c>
      <c r="R101" s="317">
        <v>2.6948764816079773</v>
      </c>
      <c r="S101" s="317">
        <v>2.6977266738395684</v>
      </c>
      <c r="T101" s="317">
        <v>2.6954901579115926</v>
      </c>
      <c r="U101" s="317">
        <v>2.6955647866697205</v>
      </c>
      <c r="V101" s="317">
        <v>2.6955535940061282</v>
      </c>
      <c r="W101" s="317">
        <v>2.6869258878278686</v>
      </c>
      <c r="X101" s="317">
        <v>2.6682808073531703</v>
      </c>
      <c r="Y101" s="317">
        <v>2.6457634560893979</v>
      </c>
      <c r="Z101" s="317">
        <v>2.6233188022927578</v>
      </c>
      <c r="AA101" s="317">
        <v>2.6110836167821247</v>
      </c>
      <c r="AB101" s="317">
        <v>2.6175421794979741</v>
      </c>
      <c r="AC101" s="317">
        <v>2.6467770845399343</v>
      </c>
      <c r="AD101" s="317">
        <v>2.6919001788047581</v>
      </c>
      <c r="AE101" s="317">
        <v>2.7330637795594157</v>
      </c>
      <c r="AF101" s="317">
        <v>2.7707485588491778</v>
      </c>
      <c r="AG101" s="317">
        <v>2.8216227045843993</v>
      </c>
      <c r="AH101" s="317">
        <v>2.8872665970930882</v>
      </c>
      <c r="AI101" s="317">
        <v>2.9569528025830181</v>
      </c>
      <c r="AJ101" s="317">
        <v>3.0328359786396533</v>
      </c>
      <c r="AK101" s="317">
        <v>3.0902490191538732</v>
      </c>
      <c r="AL101" s="317">
        <v>3.1001731373183361</v>
      </c>
      <c r="AM101" s="317">
        <v>3.0529428288839284</v>
      </c>
      <c r="AN101" s="317">
        <v>2.9715843637844159</v>
      </c>
      <c r="AO101" s="317">
        <v>2.8797951888062272</v>
      </c>
      <c r="AP101" s="317">
        <v>2.8085224590616917</v>
      </c>
      <c r="AQ101" s="317">
        <v>2.7726584804720318</v>
      </c>
      <c r="AR101" s="317">
        <v>2.7828399679983136</v>
      </c>
      <c r="AS101" s="317">
        <v>2.8222347934468957</v>
      </c>
      <c r="AT101" s="317">
        <v>2.8672277381565578</v>
      </c>
      <c r="AU101" s="317">
        <v>2.8978708227872261</v>
      </c>
      <c r="AV101" s="317">
        <v>2.9125864436585118</v>
      </c>
      <c r="AW101" s="317">
        <v>2.905685443801957</v>
      </c>
      <c r="AX101" s="317">
        <v>2.8849855492882881</v>
      </c>
      <c r="AY101" s="317">
        <v>2.8609462836841004</v>
      </c>
      <c r="AZ101" s="317">
        <v>2.8431878735548395</v>
      </c>
      <c r="BA101" s="317">
        <v>2.8330661274885927</v>
      </c>
      <c r="BB101" s="317">
        <v>2.8332168277433141</v>
      </c>
      <c r="BC101" s="317">
        <v>2.8390757319677391</v>
      </c>
      <c r="BD101" s="317">
        <v>2.8447923349904585</v>
      </c>
      <c r="BE101" s="317">
        <v>2.8447307246214848</v>
      </c>
      <c r="BF101" s="317">
        <v>2.8377584173706225</v>
      </c>
      <c r="BG101" s="317">
        <v>2.8222066945942146</v>
      </c>
      <c r="BH101" s="317">
        <v>2.8006186971743574</v>
      </c>
      <c r="BI101" s="317">
        <v>2.7771988665920446</v>
      </c>
      <c r="BJ101" s="317">
        <v>2.754394578191949</v>
      </c>
    </row>
    <row r="102" spans="1:62" ht="15">
      <c r="A102" s="317" t="s">
        <v>248</v>
      </c>
      <c r="B102" s="317" t="s">
        <v>487</v>
      </c>
      <c r="C102" s="317" t="s">
        <v>1580</v>
      </c>
      <c r="D102" s="317" t="s">
        <v>1581</v>
      </c>
      <c r="E102" s="317">
        <v>0.62314525288213496</v>
      </c>
      <c r="F102" s="317">
        <v>0.76211268434287505</v>
      </c>
      <c r="G102" s="317">
        <v>0.72684375548689095</v>
      </c>
      <c r="H102" s="317">
        <v>0.69494459569880795</v>
      </c>
      <c r="I102" s="317">
        <v>0.66592418964273803</v>
      </c>
      <c r="J102" s="317">
        <v>0.63931475269038596</v>
      </c>
      <c r="K102" s="317">
        <v>0.60465300498660102</v>
      </c>
      <c r="L102" s="317">
        <v>0.601018915050756</v>
      </c>
      <c r="M102" s="317">
        <v>0.57451611546106596</v>
      </c>
      <c r="N102" s="317">
        <v>0.52565542132524901</v>
      </c>
      <c r="O102" s="317">
        <v>0.54557989387257799</v>
      </c>
      <c r="P102" s="317">
        <v>0.54261946387401205</v>
      </c>
      <c r="Q102" s="317">
        <v>0.49482782028759198</v>
      </c>
      <c r="R102" s="317">
        <v>0.47006242121442599</v>
      </c>
      <c r="S102" s="317">
        <v>0.42339896120073001</v>
      </c>
      <c r="T102" s="317">
        <v>0.37731706067736398</v>
      </c>
      <c r="U102" s="317">
        <v>0.35382610995986002</v>
      </c>
      <c r="V102" s="317">
        <v>4.4140367081732003E-2</v>
      </c>
      <c r="W102" s="317">
        <v>0.528170241917576</v>
      </c>
      <c r="X102" s="317">
        <v>0.32869537646717101</v>
      </c>
      <c r="Y102" s="317">
        <v>0.37121999175168502</v>
      </c>
      <c r="Z102" s="317">
        <v>0.43497241264658398</v>
      </c>
      <c r="AA102" s="317">
        <v>0.58422756242283602</v>
      </c>
      <c r="AB102" s="317">
        <v>0.51646338168411698</v>
      </c>
      <c r="AC102" s="317">
        <v>0.44972770948957402</v>
      </c>
      <c r="AD102" s="317">
        <v>0.447714211243808</v>
      </c>
      <c r="AE102" s="317">
        <v>0.44571866213276601</v>
      </c>
      <c r="AF102" s="317">
        <v>0.380469704366385</v>
      </c>
      <c r="AG102" s="317">
        <v>0.35800817431592502</v>
      </c>
      <c r="AH102" s="317">
        <v>0.20999587725442301</v>
      </c>
      <c r="AI102" s="317">
        <v>0.27233702806760401</v>
      </c>
      <c r="AJ102" s="317">
        <v>-5.8143392988777602</v>
      </c>
      <c r="AK102" s="317">
        <v>-0.890874488910955</v>
      </c>
      <c r="AL102" s="317">
        <v>3.7325957612686298</v>
      </c>
      <c r="AM102" s="317">
        <v>0.215285336110109</v>
      </c>
      <c r="AN102" s="317">
        <v>0.40776963895350898</v>
      </c>
      <c r="AO102" s="317">
        <v>-3.8201742225662598</v>
      </c>
      <c r="AP102" s="317">
        <v>1.7207572169426799</v>
      </c>
      <c r="AQ102" s="317">
        <v>-1.56511516217686</v>
      </c>
      <c r="AR102" s="317">
        <v>1.17063733307521</v>
      </c>
      <c r="AS102" s="317">
        <v>-2.8509726012689902</v>
      </c>
      <c r="AT102" s="317">
        <v>0.31581348152754202</v>
      </c>
      <c r="AU102" s="317">
        <v>0</v>
      </c>
      <c r="AV102" s="317">
        <v>0</v>
      </c>
      <c r="AW102" s="317">
        <v>-2.25250592235249E-2</v>
      </c>
      <c r="AX102" s="317">
        <v>6.7559962033759899E-2</v>
      </c>
      <c r="AY102" s="317">
        <v>-4.5034902810234402E-2</v>
      </c>
      <c r="AZ102" s="317">
        <v>-9.0130695601277594E-2</v>
      </c>
      <c r="BA102" s="317">
        <v>-3.36395618846142E-2</v>
      </c>
      <c r="BB102" s="317">
        <v>-0.122523788437248</v>
      </c>
      <c r="BC102" s="317">
        <v>-0.25539021567565201</v>
      </c>
      <c r="BD102" s="317"/>
      <c r="BE102" s="317">
        <v>-0.30565594479590902</v>
      </c>
      <c r="BF102" s="317">
        <v>-0.278509062850129</v>
      </c>
      <c r="BG102" s="317">
        <v>-0.40734318477763298</v>
      </c>
      <c r="BH102" s="317">
        <v>-0.82409916391353799</v>
      </c>
      <c r="BI102" s="317">
        <v>-0.69838345731272999</v>
      </c>
      <c r="BJ102" s="317">
        <v>-1.17227156416102</v>
      </c>
    </row>
    <row r="103" spans="1:62" ht="15">
      <c r="A103" s="317" t="s">
        <v>249</v>
      </c>
      <c r="B103" s="317" t="s">
        <v>488</v>
      </c>
      <c r="C103" s="317" t="s">
        <v>1580</v>
      </c>
      <c r="D103" s="317" t="s">
        <v>1581</v>
      </c>
      <c r="E103" s="317">
        <v>1.96060845978278</v>
      </c>
      <c r="F103" s="317">
        <v>1.9772658409425301</v>
      </c>
      <c r="G103" s="317">
        <v>1.9892553436926499</v>
      </c>
      <c r="H103" s="317">
        <v>1.9969596663142799</v>
      </c>
      <c r="I103" s="317">
        <v>2.0002186694344801</v>
      </c>
      <c r="J103" s="317">
        <v>1.99806286977609</v>
      </c>
      <c r="K103" s="317">
        <v>2.0015694952452399</v>
      </c>
      <c r="L103" s="317">
        <v>2.00042703784221</v>
      </c>
      <c r="M103" s="317">
        <v>1.9757063857386701</v>
      </c>
      <c r="N103" s="317">
        <v>1.9216352192259001</v>
      </c>
      <c r="O103" s="317">
        <v>1.8527030734530801</v>
      </c>
      <c r="P103" s="317">
        <v>1.77893147443439</v>
      </c>
      <c r="Q103" s="317">
        <v>1.72511947786682</v>
      </c>
      <c r="R103" s="317">
        <v>1.7098138381516601</v>
      </c>
      <c r="S103" s="317">
        <v>1.7442840032754501</v>
      </c>
      <c r="T103" s="317">
        <v>1.8141500633086201</v>
      </c>
      <c r="U103" s="317">
        <v>1.88639862612842</v>
      </c>
      <c r="V103" s="317">
        <v>1.9504829439757601</v>
      </c>
      <c r="W103" s="317">
        <v>2.0224989537654201</v>
      </c>
      <c r="X103" s="317">
        <v>2.1008114569511802</v>
      </c>
      <c r="Y103" s="317">
        <v>2.1781205674730999</v>
      </c>
      <c r="Z103" s="317">
        <v>2.25662273609074</v>
      </c>
      <c r="AA103" s="317">
        <v>2.32041529222542</v>
      </c>
      <c r="AB103" s="317">
        <v>2.3470290927950601</v>
      </c>
      <c r="AC103" s="317">
        <v>2.3286576348291899</v>
      </c>
      <c r="AD103" s="317">
        <v>2.2792499443366698</v>
      </c>
      <c r="AE103" s="317">
        <v>2.22052042900145</v>
      </c>
      <c r="AF103" s="317">
        <v>2.16744046393227</v>
      </c>
      <c r="AG103" s="317">
        <v>2.1178615583821401</v>
      </c>
      <c r="AH103" s="317">
        <v>2.0764094489702898</v>
      </c>
      <c r="AI103" s="317">
        <v>2.0409313059321499</v>
      </c>
      <c r="AJ103" s="317">
        <v>2.0032430056321302</v>
      </c>
      <c r="AK103" s="317">
        <v>1.96288473047601</v>
      </c>
      <c r="AL103" s="317">
        <v>1.9270348710154901</v>
      </c>
      <c r="AM103" s="317">
        <v>1.8968034387603701</v>
      </c>
      <c r="AN103" s="317">
        <v>1.8703048750528</v>
      </c>
      <c r="AO103" s="317">
        <v>1.8466623637383901</v>
      </c>
      <c r="AP103" s="317">
        <v>1.8212036693926399</v>
      </c>
      <c r="AQ103" s="317">
        <v>1.79025080950335</v>
      </c>
      <c r="AR103" s="317">
        <v>1.7514225770449701</v>
      </c>
      <c r="AS103" s="317">
        <v>1.7082571057376601</v>
      </c>
      <c r="AT103" s="317">
        <v>1.6630581344731299</v>
      </c>
      <c r="AU103" s="317">
        <v>1.6222591937681901</v>
      </c>
      <c r="AV103" s="317">
        <v>1.59249596137289</v>
      </c>
      <c r="AW103" s="317">
        <v>1.57638242295371</v>
      </c>
      <c r="AX103" s="317">
        <v>1.5691915255403901</v>
      </c>
      <c r="AY103" s="317">
        <v>1.5643663662107099</v>
      </c>
      <c r="AZ103" s="317">
        <v>1.5547008330498799</v>
      </c>
      <c r="BA103" s="317">
        <v>1.53819490737395</v>
      </c>
      <c r="BB103" s="317">
        <v>1.5118578535268601</v>
      </c>
      <c r="BC103" s="317">
        <v>1.4784008958366299</v>
      </c>
      <c r="BD103" s="317">
        <v>1.4439503822152799</v>
      </c>
      <c r="BE103" s="317">
        <v>1.41094772494131</v>
      </c>
      <c r="BF103" s="317">
        <v>1.37607592289763</v>
      </c>
      <c r="BG103" s="317">
        <v>1.3396541907930299</v>
      </c>
      <c r="BH103" s="317">
        <v>1.3023871377045999</v>
      </c>
      <c r="BI103" s="317">
        <v>1.2642389661953</v>
      </c>
      <c r="BJ103" s="317">
        <v>1.22680250927908</v>
      </c>
    </row>
    <row r="104" spans="1:62" ht="15">
      <c r="A104" s="317" t="s">
        <v>250</v>
      </c>
      <c r="B104" s="317" t="s">
        <v>489</v>
      </c>
      <c r="C104" s="317" t="s">
        <v>1580</v>
      </c>
      <c r="D104" s="317" t="s">
        <v>1581</v>
      </c>
      <c r="E104" s="317">
        <v>0.26750579682727998</v>
      </c>
      <c r="F104" s="317">
        <v>0.45323964398848898</v>
      </c>
      <c r="G104" s="317">
        <v>0.32266128504506603</v>
      </c>
      <c r="H104" s="317">
        <v>0.260182925848219</v>
      </c>
      <c r="I104" s="317">
        <v>0.31560144966102999</v>
      </c>
      <c r="J104" s="317">
        <v>0.277287713495036</v>
      </c>
      <c r="K104" s="317">
        <v>0.30224475828958097</v>
      </c>
      <c r="L104" s="317">
        <v>0.372155583052453</v>
      </c>
      <c r="M104" s="317">
        <v>0.38306218671480002</v>
      </c>
      <c r="N104" s="317">
        <v>0.41750451727434101</v>
      </c>
      <c r="O104" s="317">
        <v>0.37978140233220598</v>
      </c>
      <c r="P104" s="317">
        <v>0.28617609868191901</v>
      </c>
      <c r="Q104" s="317">
        <v>0.29810251534183602</v>
      </c>
      <c r="R104" s="317">
        <v>0.32227702792653001</v>
      </c>
      <c r="S104" s="317">
        <v>0.446325661927294</v>
      </c>
      <c r="T104" s="317">
        <v>0.58808180904707097</v>
      </c>
      <c r="U104" s="317">
        <v>0.55018298882791705</v>
      </c>
      <c r="V104" s="317">
        <v>0.46458104257404897</v>
      </c>
      <c r="W104" s="317">
        <v>0.344923733135305</v>
      </c>
      <c r="X104" s="317">
        <v>0.18074738192239301</v>
      </c>
      <c r="Y104" s="317">
        <v>6.5093729327112507E-2</v>
      </c>
      <c r="Z104" s="317">
        <v>6.7777717121333698E-3</v>
      </c>
      <c r="AA104" s="317">
        <v>-5.8952115511336299E-2</v>
      </c>
      <c r="AB104" s="317">
        <v>-0.150240752751468</v>
      </c>
      <c r="AC104" s="317">
        <v>-0.20009784947921</v>
      </c>
      <c r="AD104" s="317">
        <v>-0.18184716343174401</v>
      </c>
      <c r="AE104" s="317">
        <v>-0.17057914515342301</v>
      </c>
      <c r="AF104" s="317">
        <v>-0.16779878820112201</v>
      </c>
      <c r="AG104" s="317">
        <v>-0.15327293555496299</v>
      </c>
      <c r="AH104" s="317">
        <v>-1.0889838934020499</v>
      </c>
      <c r="AI104" s="317">
        <v>-1.0331172969001501</v>
      </c>
      <c r="AJ104" s="317">
        <v>-5.6681833892284102E-3</v>
      </c>
      <c r="AK104" s="317">
        <v>-3.9136583268413398E-2</v>
      </c>
      <c r="AL104" s="317">
        <v>-0.11403559439276099</v>
      </c>
      <c r="AM104" s="317">
        <v>-0.13688310430323999</v>
      </c>
      <c r="AN104" s="317">
        <v>-0.139220003601429</v>
      </c>
      <c r="AO104" s="317">
        <v>-0.17177160862902499</v>
      </c>
      <c r="AP104" s="317">
        <v>-0.201458936335808</v>
      </c>
      <c r="AQ104" s="317">
        <v>-0.232679336866497</v>
      </c>
      <c r="AR104" s="317">
        <v>-0.28326061048519402</v>
      </c>
      <c r="AS104" s="317">
        <v>-0.25976490828863302</v>
      </c>
      <c r="AT104" s="317">
        <v>-0.229379183308447</v>
      </c>
      <c r="AU104" s="317">
        <v>-0.28475137719698002</v>
      </c>
      <c r="AV104" s="317">
        <v>-0.28643326812868802</v>
      </c>
      <c r="AW104" s="317">
        <v>-0.22143937865480701</v>
      </c>
      <c r="AX104" s="317">
        <v>-0.198878843237103</v>
      </c>
      <c r="AY104" s="317">
        <v>-0.155716484651578</v>
      </c>
      <c r="AZ104" s="317">
        <v>-0.15491515806094799</v>
      </c>
      <c r="BA104" s="317">
        <v>-0.17509736747488</v>
      </c>
      <c r="BB104" s="317">
        <v>-0.154908813950621</v>
      </c>
      <c r="BC104" s="317">
        <v>-0.226013875689698</v>
      </c>
      <c r="BD104" s="317">
        <v>-0.28336043594694799</v>
      </c>
      <c r="BE104" s="317">
        <v>-0.51643760654804105</v>
      </c>
      <c r="BF104" s="317">
        <v>-0.27536875707441999</v>
      </c>
      <c r="BG104" s="317">
        <v>-0.269378767165116</v>
      </c>
      <c r="BH104" s="317">
        <v>-0.23785500198465701</v>
      </c>
      <c r="BI104" s="317">
        <v>-0.29511060484547802</v>
      </c>
      <c r="BJ104" s="317">
        <v>-0.33575686742665001</v>
      </c>
    </row>
    <row r="105" spans="1:62" ht="15">
      <c r="A105" s="317" t="s">
        <v>1254</v>
      </c>
      <c r="B105" s="317" t="s">
        <v>1255</v>
      </c>
      <c r="C105" s="317" t="s">
        <v>1580</v>
      </c>
      <c r="D105" s="317" t="s">
        <v>1581</v>
      </c>
      <c r="E105" s="317"/>
      <c r="F105" s="317">
        <v>1.0803763251287819</v>
      </c>
      <c r="G105" s="317">
        <v>1.7377223133126591</v>
      </c>
      <c r="H105" s="317">
        <v>2.3112908829521501</v>
      </c>
      <c r="I105" s="317">
        <v>2.2635830215951671</v>
      </c>
      <c r="J105" s="317">
        <v>2.2718521736832855</v>
      </c>
      <c r="K105" s="317">
        <v>2.3729254883797921</v>
      </c>
      <c r="L105" s="317">
        <v>2.301390127938447</v>
      </c>
      <c r="M105" s="317">
        <v>2.3112011616831722</v>
      </c>
      <c r="N105" s="317">
        <v>2.3547599430112882</v>
      </c>
      <c r="O105" s="317">
        <v>2.3634397651644861</v>
      </c>
      <c r="P105" s="317">
        <v>2.3650379650355831</v>
      </c>
      <c r="Q105" s="317">
        <v>2.2721610875016154</v>
      </c>
      <c r="R105" s="317">
        <v>2.210201304569722</v>
      </c>
      <c r="S105" s="317">
        <v>2.128636434620006</v>
      </c>
      <c r="T105" s="317">
        <v>2.0152262887073817</v>
      </c>
      <c r="U105" s="317">
        <v>1.9329277380087433</v>
      </c>
      <c r="V105" s="317">
        <v>1.8557130492550016</v>
      </c>
      <c r="W105" s="317">
        <v>1.8403802641332021</v>
      </c>
      <c r="X105" s="317">
        <v>1.8409402281553753</v>
      </c>
      <c r="Y105" s="317">
        <v>1.8248559270308959</v>
      </c>
      <c r="Z105" s="317">
        <v>1.8426943626176069</v>
      </c>
      <c r="AA105" s="317">
        <v>1.9040940863361442</v>
      </c>
      <c r="AB105" s="317">
        <v>1.8879981119276152</v>
      </c>
      <c r="AC105" s="317">
        <v>1.8358184190860243</v>
      </c>
      <c r="AD105" s="317">
        <v>1.8305993631198447</v>
      </c>
      <c r="AE105" s="317">
        <v>1.8473072892444691</v>
      </c>
      <c r="AF105" s="317">
        <v>1.8611870258588255</v>
      </c>
      <c r="AG105" s="317">
        <v>1.8326899270969079</v>
      </c>
      <c r="AH105" s="317">
        <v>1.7740785188088921</v>
      </c>
      <c r="AI105" s="317">
        <v>1.6972566580124635</v>
      </c>
      <c r="AJ105" s="317">
        <v>1.612804393649597</v>
      </c>
      <c r="AK105" s="317">
        <v>1.5355868259517393</v>
      </c>
      <c r="AL105" s="317">
        <v>1.4836846034958597</v>
      </c>
      <c r="AM105" s="317">
        <v>1.4372620953754307</v>
      </c>
      <c r="AN105" s="317">
        <v>1.3989457633358739</v>
      </c>
      <c r="AO105" s="317">
        <v>1.3607578722018872</v>
      </c>
      <c r="AP105" s="317">
        <v>1.3426380057999694</v>
      </c>
      <c r="AQ105" s="317">
        <v>1.301441917079373</v>
      </c>
      <c r="AR105" s="317">
        <v>1.252673298721831</v>
      </c>
      <c r="AS105" s="317">
        <v>1.190281401991129</v>
      </c>
      <c r="AT105" s="317">
        <v>1.154741296577555</v>
      </c>
      <c r="AU105" s="317">
        <v>1.1157339655110405</v>
      </c>
      <c r="AV105" s="317">
        <v>1.0955570101456829</v>
      </c>
      <c r="AW105" s="317">
        <v>1.0767782944504063</v>
      </c>
      <c r="AX105" s="317">
        <v>1.0639250516290701</v>
      </c>
      <c r="AY105" s="317">
        <v>1.0443459481042083</v>
      </c>
      <c r="AZ105" s="317">
        <v>1.0227015534401147</v>
      </c>
      <c r="BA105" s="317">
        <v>1.0172216948237605</v>
      </c>
      <c r="BB105" s="317">
        <v>1.0202861391107376</v>
      </c>
      <c r="BC105" s="317">
        <v>1.0050165318193081</v>
      </c>
      <c r="BD105" s="317">
        <v>1.0028856211798995</v>
      </c>
      <c r="BE105" s="317">
        <v>1.0079654029153176</v>
      </c>
      <c r="BF105" s="317">
        <v>1.0030452768913705</v>
      </c>
      <c r="BG105" s="317">
        <v>0.98864653452123719</v>
      </c>
      <c r="BH105" s="317">
        <v>0.96960276193145489</v>
      </c>
      <c r="BI105" s="317">
        <v>0.95639535297280531</v>
      </c>
      <c r="BJ105" s="317">
        <v>0.93700369383023485</v>
      </c>
    </row>
    <row r="106" spans="1:62" ht="15">
      <c r="A106" s="317" t="s">
        <v>1256</v>
      </c>
      <c r="B106" s="317" t="s">
        <v>1257</v>
      </c>
      <c r="C106" s="317" t="s">
        <v>1580</v>
      </c>
      <c r="D106" s="317" t="s">
        <v>1581</v>
      </c>
      <c r="E106" s="317"/>
      <c r="F106" s="317">
        <v>1.3054963712042564</v>
      </c>
      <c r="G106" s="317">
        <v>1.8605814456122971</v>
      </c>
      <c r="H106" s="317">
        <v>2.3440820861267753</v>
      </c>
      <c r="I106" s="317">
        <v>2.3113268730239156</v>
      </c>
      <c r="J106" s="317">
        <v>2.3250154742151068</v>
      </c>
      <c r="K106" s="317">
        <v>2.4165184911712174</v>
      </c>
      <c r="L106" s="317">
        <v>2.3630267117885211</v>
      </c>
      <c r="M106" s="317">
        <v>2.3727469501697414</v>
      </c>
      <c r="N106" s="317">
        <v>2.4051116665078496</v>
      </c>
      <c r="O106" s="317">
        <v>2.4052910083701988</v>
      </c>
      <c r="P106" s="317">
        <v>2.3987945865701477</v>
      </c>
      <c r="Q106" s="317">
        <v>2.3166280027966195</v>
      </c>
      <c r="R106" s="317">
        <v>2.2645532121008642</v>
      </c>
      <c r="S106" s="317">
        <v>2.2025569159056886</v>
      </c>
      <c r="T106" s="317">
        <v>2.1179556199781615</v>
      </c>
      <c r="U106" s="317">
        <v>2.0601530183720058</v>
      </c>
      <c r="V106" s="317">
        <v>2.00494863304354</v>
      </c>
      <c r="W106" s="317">
        <v>1.9992737148411379</v>
      </c>
      <c r="X106" s="317">
        <v>2.0042985577882462</v>
      </c>
      <c r="Y106" s="317">
        <v>1.9937709393684315</v>
      </c>
      <c r="Z106" s="317">
        <v>2.0106247013183207</v>
      </c>
      <c r="AA106" s="317">
        <v>2.0632352209111815</v>
      </c>
      <c r="AB106" s="317">
        <v>2.0523645295002808</v>
      </c>
      <c r="AC106" s="317">
        <v>2.0120565713222618</v>
      </c>
      <c r="AD106" s="317">
        <v>2.009945673099466</v>
      </c>
      <c r="AE106" s="317">
        <v>2.0251057040760543</v>
      </c>
      <c r="AF106" s="317">
        <v>2.037081050839447</v>
      </c>
      <c r="AG106" s="317">
        <v>2.0139116105342367</v>
      </c>
      <c r="AH106" s="317">
        <v>1.9662723434479972</v>
      </c>
      <c r="AI106" s="317">
        <v>1.9041428249391998</v>
      </c>
      <c r="AJ106" s="317">
        <v>1.8327538643702752</v>
      </c>
      <c r="AK106" s="317">
        <v>1.7699878236407898</v>
      </c>
      <c r="AL106" s="317">
        <v>1.7237537440515354</v>
      </c>
      <c r="AM106" s="317">
        <v>1.6796030610106527</v>
      </c>
      <c r="AN106" s="317">
        <v>1.6423838324938629</v>
      </c>
      <c r="AO106" s="317">
        <v>1.6058081792739358</v>
      </c>
      <c r="AP106" s="317">
        <v>1.5847204452607002</v>
      </c>
      <c r="AQ106" s="317">
        <v>1.5435426490891331</v>
      </c>
      <c r="AR106" s="317">
        <v>1.4987667122923227</v>
      </c>
      <c r="AS106" s="317">
        <v>1.4538134849930771</v>
      </c>
      <c r="AT106" s="317">
        <v>1.4271067317824162</v>
      </c>
      <c r="AU106" s="317">
        <v>1.3967342868211716</v>
      </c>
      <c r="AV106" s="317">
        <v>1.3809805095122982</v>
      </c>
      <c r="AW106" s="317">
        <v>1.3660960946699561</v>
      </c>
      <c r="AX106" s="317">
        <v>1.3553586013096606</v>
      </c>
      <c r="AY106" s="317">
        <v>1.3399359737266963</v>
      </c>
      <c r="AZ106" s="317">
        <v>1.3238856313359832</v>
      </c>
      <c r="BA106" s="317">
        <v>1.3208750562409506</v>
      </c>
      <c r="BB106" s="317">
        <v>1.3247950886089228</v>
      </c>
      <c r="BC106" s="317">
        <v>1.3199676046763216</v>
      </c>
      <c r="BD106" s="317">
        <v>1.3191938841893318</v>
      </c>
      <c r="BE106" s="317">
        <v>1.3186235991815352</v>
      </c>
      <c r="BF106" s="317">
        <v>1.3167037617644013</v>
      </c>
      <c r="BG106" s="317">
        <v>1.3068043253129105</v>
      </c>
      <c r="BH106" s="317">
        <v>1.2930423037637695</v>
      </c>
      <c r="BI106" s="317">
        <v>1.2838422769502387</v>
      </c>
      <c r="BJ106" s="317">
        <v>1.2691301300187661</v>
      </c>
    </row>
    <row r="107" spans="1:62" ht="15">
      <c r="A107" s="317" t="s">
        <v>1258</v>
      </c>
      <c r="B107" s="317" t="s">
        <v>1259</v>
      </c>
      <c r="C107" s="317" t="s">
        <v>1580</v>
      </c>
      <c r="D107" s="317" t="s">
        <v>1581</v>
      </c>
      <c r="E107" s="317"/>
      <c r="F107" s="317">
        <v>2.4339957458728207</v>
      </c>
      <c r="G107" s="317">
        <v>2.4683207629420139</v>
      </c>
      <c r="H107" s="317">
        <v>2.5051316797849239</v>
      </c>
      <c r="I107" s="317">
        <v>2.5453709677491787</v>
      </c>
      <c r="J107" s="317">
        <v>2.584909991432923</v>
      </c>
      <c r="K107" s="317">
        <v>2.6289772338729875</v>
      </c>
      <c r="L107" s="317">
        <v>2.662674789114277</v>
      </c>
      <c r="M107" s="317">
        <v>2.670900671997714</v>
      </c>
      <c r="N107" s="317">
        <v>2.6481820506081277</v>
      </c>
      <c r="O107" s="317">
        <v>2.6067482354202127</v>
      </c>
      <c r="P107" s="317">
        <v>2.5609018259292498</v>
      </c>
      <c r="Q107" s="317">
        <v>2.5297607875178585</v>
      </c>
      <c r="R107" s="317">
        <v>2.5244108795189106</v>
      </c>
      <c r="S107" s="317">
        <v>2.5548892428754613</v>
      </c>
      <c r="T107" s="317">
        <v>2.6055664364785116</v>
      </c>
      <c r="U107" s="317">
        <v>2.6605608678867583</v>
      </c>
      <c r="V107" s="317">
        <v>2.7042368321185819</v>
      </c>
      <c r="W107" s="317">
        <v>2.7376654736486614</v>
      </c>
      <c r="X107" s="317">
        <v>2.756808855615688</v>
      </c>
      <c r="Y107" s="317">
        <v>2.7649428534012799</v>
      </c>
      <c r="Z107" s="317">
        <v>2.7702876380966188</v>
      </c>
      <c r="AA107" s="317">
        <v>2.7766408514367384</v>
      </c>
      <c r="AB107" s="317">
        <v>2.782938821295204</v>
      </c>
      <c r="AC107" s="317">
        <v>2.7885776070912129</v>
      </c>
      <c r="AD107" s="317">
        <v>2.7928369274598168</v>
      </c>
      <c r="AE107" s="317">
        <v>2.7939746645158721</v>
      </c>
      <c r="AF107" s="317">
        <v>2.7907097407214252</v>
      </c>
      <c r="AG107" s="317">
        <v>2.7833455957671163</v>
      </c>
      <c r="AH107" s="317">
        <v>2.7747445597947547</v>
      </c>
      <c r="AI107" s="317">
        <v>2.7659456165926315</v>
      </c>
      <c r="AJ107" s="317">
        <v>2.7394450200365128</v>
      </c>
      <c r="AK107" s="317">
        <v>2.7256560261134979</v>
      </c>
      <c r="AL107" s="317">
        <v>2.6911922691078161</v>
      </c>
      <c r="AM107" s="317">
        <v>2.6447132593976193</v>
      </c>
      <c r="AN107" s="317">
        <v>2.6004588114760594</v>
      </c>
      <c r="AO107" s="317">
        <v>2.5589343434016598</v>
      </c>
      <c r="AP107" s="317">
        <v>2.5153027220153632</v>
      </c>
      <c r="AQ107" s="317">
        <v>2.4635495797825229</v>
      </c>
      <c r="AR107" s="317">
        <v>2.4233397346304031</v>
      </c>
      <c r="AS107" s="317">
        <v>2.4325871758284876</v>
      </c>
      <c r="AT107" s="317">
        <v>2.4264195224721732</v>
      </c>
      <c r="AU107" s="317">
        <v>2.4149282614694556</v>
      </c>
      <c r="AV107" s="317">
        <v>2.4020819904615252</v>
      </c>
      <c r="AW107" s="317">
        <v>2.3879236661822318</v>
      </c>
      <c r="AX107" s="317">
        <v>2.3714778149241482</v>
      </c>
      <c r="AY107" s="317">
        <v>2.357383642071099</v>
      </c>
      <c r="AZ107" s="317">
        <v>2.3472897385497618</v>
      </c>
      <c r="BA107" s="317">
        <v>2.3393160481310531</v>
      </c>
      <c r="BB107" s="317">
        <v>2.332911648551999</v>
      </c>
      <c r="BC107" s="317">
        <v>2.3492796213939755</v>
      </c>
      <c r="BD107" s="317">
        <v>2.3393641045801559</v>
      </c>
      <c r="BE107" s="317">
        <v>2.3074862831798555</v>
      </c>
      <c r="BF107" s="317">
        <v>2.3024347772761189</v>
      </c>
      <c r="BG107" s="317">
        <v>2.2939754462373259</v>
      </c>
      <c r="BH107" s="317">
        <v>2.2837955123504941</v>
      </c>
      <c r="BI107" s="317">
        <v>2.2739834080070409</v>
      </c>
      <c r="BJ107" s="317">
        <v>2.2604830644514351</v>
      </c>
    </row>
    <row r="108" spans="1:62" ht="15">
      <c r="A108" s="317" t="s">
        <v>1260</v>
      </c>
      <c r="B108" s="317" t="s">
        <v>1261</v>
      </c>
      <c r="C108" s="317" t="s">
        <v>1580</v>
      </c>
      <c r="D108" s="317" t="s">
        <v>1581</v>
      </c>
      <c r="E108" s="317"/>
      <c r="F108" s="317">
        <v>2.3953037793405656</v>
      </c>
      <c r="G108" s="317">
        <v>2.4494847274497289</v>
      </c>
      <c r="H108" s="317">
        <v>2.49493242530896</v>
      </c>
      <c r="I108" s="317">
        <v>2.5289288144314241</v>
      </c>
      <c r="J108" s="317">
        <v>2.5572840856897301</v>
      </c>
      <c r="K108" s="317">
        <v>2.5854621407892751</v>
      </c>
      <c r="L108" s="317">
        <v>2.6137337112085248</v>
      </c>
      <c r="M108" s="317">
        <v>2.6352869868721882</v>
      </c>
      <c r="N108" s="317">
        <v>2.6513832401114001</v>
      </c>
      <c r="O108" s="317">
        <v>2.6645889553010562</v>
      </c>
      <c r="P108" s="317">
        <v>2.6723959313365242</v>
      </c>
      <c r="Q108" s="317">
        <v>2.6849711334818949</v>
      </c>
      <c r="R108" s="317">
        <v>2.7232167330825092</v>
      </c>
      <c r="S108" s="317">
        <v>2.7910583004131979</v>
      </c>
      <c r="T108" s="317">
        <v>2.8741741842031558</v>
      </c>
      <c r="U108" s="317">
        <v>2.9589546553848294</v>
      </c>
      <c r="V108" s="317">
        <v>3.0253913915490926</v>
      </c>
      <c r="W108" s="317">
        <v>3.0705018834033382</v>
      </c>
      <c r="X108" s="317">
        <v>3.0868364779642548</v>
      </c>
      <c r="Y108" s="317">
        <v>3.0833263363634842</v>
      </c>
      <c r="Z108" s="317">
        <v>3.0698717094420829</v>
      </c>
      <c r="AA108" s="317">
        <v>3.0553794142864348</v>
      </c>
      <c r="AB108" s="317">
        <v>3.0402611386491714</v>
      </c>
      <c r="AC108" s="317">
        <v>3.0271893928482996</v>
      </c>
      <c r="AD108" s="317">
        <v>3.0121465617159515</v>
      </c>
      <c r="AE108" s="317">
        <v>2.9959389727107038</v>
      </c>
      <c r="AF108" s="317">
        <v>2.9705504834676333</v>
      </c>
      <c r="AG108" s="317">
        <v>2.9258486185756993</v>
      </c>
      <c r="AH108" s="317">
        <v>2.8594424458189707</v>
      </c>
      <c r="AI108" s="317">
        <v>2.7978455868596512</v>
      </c>
      <c r="AJ108" s="317">
        <v>2.6819405920009558</v>
      </c>
      <c r="AK108" s="317">
        <v>2.6270044608980925</v>
      </c>
      <c r="AL108" s="317">
        <v>2.563276863190282</v>
      </c>
      <c r="AM108" s="317">
        <v>2.4994479243392504</v>
      </c>
      <c r="AN108" s="317">
        <v>2.4586359885242075</v>
      </c>
      <c r="AO108" s="317">
        <v>2.4468299381452283</v>
      </c>
      <c r="AP108" s="317">
        <v>2.4197904530664829</v>
      </c>
      <c r="AQ108" s="317">
        <v>2.378926613569206</v>
      </c>
      <c r="AR108" s="317">
        <v>2.3120658262741216</v>
      </c>
      <c r="AS108" s="317">
        <v>2.3051999516631554</v>
      </c>
      <c r="AT108" s="317">
        <v>2.2699990026601995</v>
      </c>
      <c r="AU108" s="317">
        <v>2.2472249004931797</v>
      </c>
      <c r="AV108" s="317">
        <v>2.2345055612363609</v>
      </c>
      <c r="AW108" s="317">
        <v>2.2398500454225143</v>
      </c>
      <c r="AX108" s="317">
        <v>2.2556058426692118</v>
      </c>
      <c r="AY108" s="317">
        <v>2.2746784210907549</v>
      </c>
      <c r="AZ108" s="317">
        <v>2.3014853168916716</v>
      </c>
      <c r="BA108" s="317">
        <v>2.3279098562334326</v>
      </c>
      <c r="BB108" s="317">
        <v>2.3485653700494993</v>
      </c>
      <c r="BC108" s="317">
        <v>2.4352291031163276</v>
      </c>
      <c r="BD108" s="317">
        <v>2.4396630795696694</v>
      </c>
      <c r="BE108" s="317">
        <v>2.3697771230007447</v>
      </c>
      <c r="BF108" s="317">
        <v>2.372313175485246</v>
      </c>
      <c r="BG108" s="317">
        <v>2.3628778946389133</v>
      </c>
      <c r="BH108" s="317">
        <v>2.3394697685713766</v>
      </c>
      <c r="BI108" s="317">
        <v>2.3091377152554315</v>
      </c>
      <c r="BJ108" s="317">
        <v>2.2765432296141199</v>
      </c>
    </row>
    <row r="109" spans="1:62" ht="15">
      <c r="A109" s="317" t="s">
        <v>251</v>
      </c>
      <c r="B109" s="317" t="s">
        <v>490</v>
      </c>
      <c r="C109" s="317" t="s">
        <v>1580</v>
      </c>
      <c r="D109" s="317" t="s">
        <v>1581</v>
      </c>
      <c r="E109" s="317">
        <v>2.6202839202731498</v>
      </c>
      <c r="F109" s="317">
        <v>2.6368189980921599</v>
      </c>
      <c r="G109" s="317">
        <v>2.6491092647796601</v>
      </c>
      <c r="H109" s="317">
        <v>2.6627138302555098</v>
      </c>
      <c r="I109" s="317">
        <v>2.6804391553162601</v>
      </c>
      <c r="J109" s="317">
        <v>2.6987306092656298</v>
      </c>
      <c r="K109" s="317">
        <v>2.7128331831038301</v>
      </c>
      <c r="L109" s="317">
        <v>2.71824588896847</v>
      </c>
      <c r="M109" s="317">
        <v>2.7144357577146399</v>
      </c>
      <c r="N109" s="317">
        <v>2.70028613616355</v>
      </c>
      <c r="O109" s="317">
        <v>2.6782025000163601</v>
      </c>
      <c r="P109" s="317">
        <v>2.6528972313802002</v>
      </c>
      <c r="Q109" s="317">
        <v>2.6258895668715998</v>
      </c>
      <c r="R109" s="317">
        <v>2.59514074710042</v>
      </c>
      <c r="S109" s="317">
        <v>2.5609954242552</v>
      </c>
      <c r="T109" s="317">
        <v>2.5245480743994002</v>
      </c>
      <c r="U109" s="317">
        <v>2.4830462773981199</v>
      </c>
      <c r="V109" s="317">
        <v>2.4409819409732401</v>
      </c>
      <c r="W109" s="317">
        <v>2.4057870020019001</v>
      </c>
      <c r="X109" s="317">
        <v>2.37976209898713</v>
      </c>
      <c r="Y109" s="317">
        <v>2.3577968304407602</v>
      </c>
      <c r="Z109" s="317">
        <v>2.33768429327248</v>
      </c>
      <c r="AA109" s="317">
        <v>2.3094951132352701</v>
      </c>
      <c r="AB109" s="317">
        <v>2.2640999872847001</v>
      </c>
      <c r="AC109" s="317">
        <v>2.1973605083110699</v>
      </c>
      <c r="AD109" s="317">
        <v>2.1170135687071099</v>
      </c>
      <c r="AE109" s="317">
        <v>2.03347403560393</v>
      </c>
      <c r="AF109" s="317">
        <v>1.95630428881133</v>
      </c>
      <c r="AG109" s="317">
        <v>1.8874038630871299</v>
      </c>
      <c r="AH109" s="317">
        <v>1.83017260521417</v>
      </c>
      <c r="AI109" s="317">
        <v>1.7814565194659799</v>
      </c>
      <c r="AJ109" s="317">
        <v>1.7370379010319601</v>
      </c>
      <c r="AK109" s="317">
        <v>1.6919086284446301</v>
      </c>
      <c r="AL109" s="317">
        <v>1.64454946571654</v>
      </c>
      <c r="AM109" s="317">
        <v>1.5933556777719899</v>
      </c>
      <c r="AN109" s="317">
        <v>1.5413725205339099</v>
      </c>
      <c r="AO109" s="317">
        <v>1.4901689472983799</v>
      </c>
      <c r="AP109" s="317">
        <v>1.4459330380209601</v>
      </c>
      <c r="AQ109" s="317">
        <v>1.4143598932178401</v>
      </c>
      <c r="AR109" s="317">
        <v>1.3984372347082199</v>
      </c>
      <c r="AS109" s="317">
        <v>1.3937401373326099</v>
      </c>
      <c r="AT109" s="317">
        <v>1.3923916379872401</v>
      </c>
      <c r="AU109" s="317">
        <v>1.3895852452887301</v>
      </c>
      <c r="AV109" s="317">
        <v>1.3866823304914999</v>
      </c>
      <c r="AW109" s="317">
        <v>1.38215274254694</v>
      </c>
      <c r="AX109" s="317">
        <v>1.37594559975259</v>
      </c>
      <c r="AY109" s="317">
        <v>1.3691882363388901</v>
      </c>
      <c r="AZ109" s="317">
        <v>1.3616255522272001</v>
      </c>
      <c r="BA109" s="317">
        <v>1.3514628359818901</v>
      </c>
      <c r="BB109" s="317">
        <v>1.3380656612978301</v>
      </c>
      <c r="BC109" s="317">
        <v>1.32140494165303</v>
      </c>
      <c r="BD109" s="317">
        <v>1.30406671416967</v>
      </c>
      <c r="BE109" s="317">
        <v>1.28419898226833</v>
      </c>
      <c r="BF109" s="317">
        <v>1.2573268411205001</v>
      </c>
      <c r="BG109" s="317">
        <v>1.2220486310796499</v>
      </c>
      <c r="BH109" s="317">
        <v>1.18101391516764</v>
      </c>
      <c r="BI109" s="317">
        <v>1.1374937106724401</v>
      </c>
      <c r="BJ109" s="317">
        <v>1.09537776465479</v>
      </c>
    </row>
    <row r="110" spans="1:62" ht="15">
      <c r="A110" s="317" t="s">
        <v>1262</v>
      </c>
      <c r="B110" s="317" t="s">
        <v>1263</v>
      </c>
      <c r="C110" s="317" t="s">
        <v>1580</v>
      </c>
      <c r="D110" s="317" t="s">
        <v>1581</v>
      </c>
      <c r="E110" s="317"/>
      <c r="F110" s="317">
        <v>2.4523789202197861</v>
      </c>
      <c r="G110" s="317">
        <v>2.4772650801806435</v>
      </c>
      <c r="H110" s="317">
        <v>2.5099734968206064</v>
      </c>
      <c r="I110" s="317">
        <v>2.5531752849405507</v>
      </c>
      <c r="J110" s="317">
        <v>2.5980196099057054</v>
      </c>
      <c r="K110" s="317">
        <v>2.6496187207249591</v>
      </c>
      <c r="L110" s="317">
        <v>2.6858755949403132</v>
      </c>
      <c r="M110" s="317">
        <v>2.6877716878394722</v>
      </c>
      <c r="N110" s="317">
        <v>2.646666349130598</v>
      </c>
      <c r="O110" s="317">
        <v>2.5793605118458345</v>
      </c>
      <c r="P110" s="317">
        <v>2.5080652288892225</v>
      </c>
      <c r="Q110" s="317">
        <v>2.4560893305485649</v>
      </c>
      <c r="R110" s="317">
        <v>2.4298357663867591</v>
      </c>
      <c r="S110" s="317">
        <v>2.4422180654359806</v>
      </c>
      <c r="T110" s="317">
        <v>2.4769830866070919</v>
      </c>
      <c r="U110" s="317">
        <v>2.5171652075736404</v>
      </c>
      <c r="V110" s="317">
        <v>2.5492382022561486</v>
      </c>
      <c r="W110" s="317">
        <v>2.5762829768215312</v>
      </c>
      <c r="X110" s="317">
        <v>2.5960172672474044</v>
      </c>
      <c r="Y110" s="317">
        <v>2.6090822782767447</v>
      </c>
      <c r="Z110" s="317">
        <v>2.6229522456175971</v>
      </c>
      <c r="AA110" s="317">
        <v>2.638960281988318</v>
      </c>
      <c r="AB110" s="317">
        <v>2.6553209566954052</v>
      </c>
      <c r="AC110" s="317">
        <v>2.6697953985279383</v>
      </c>
      <c r="AD110" s="317">
        <v>2.6832833985680651</v>
      </c>
      <c r="AE110" s="317">
        <v>2.6927626714820434</v>
      </c>
      <c r="AF110" s="317">
        <v>2.7003186343913512</v>
      </c>
      <c r="AG110" s="317">
        <v>2.711532618119648</v>
      </c>
      <c r="AH110" s="317">
        <v>2.7319728436904427</v>
      </c>
      <c r="AI110" s="317">
        <v>2.7498164131256999</v>
      </c>
      <c r="AJ110" s="317">
        <v>2.7685338925761869</v>
      </c>
      <c r="AK110" s="317">
        <v>2.7755173135229683</v>
      </c>
      <c r="AL110" s="317">
        <v>2.7557509045181803</v>
      </c>
      <c r="AM110" s="317">
        <v>2.7178910392994737</v>
      </c>
      <c r="AN110" s="317">
        <v>2.6717504829674397</v>
      </c>
      <c r="AO110" s="317">
        <v>2.6151701532705118</v>
      </c>
      <c r="AP110" s="317">
        <v>2.5631366881589912</v>
      </c>
      <c r="AQ110" s="317">
        <v>2.5058707884558089</v>
      </c>
      <c r="AR110" s="317">
        <v>2.4789205601880298</v>
      </c>
      <c r="AS110" s="317">
        <v>2.4961129310157872</v>
      </c>
      <c r="AT110" s="317">
        <v>2.5042783752408297</v>
      </c>
      <c r="AU110" s="317">
        <v>2.4982124006064197</v>
      </c>
      <c r="AV110" s="317">
        <v>2.485099309667163</v>
      </c>
      <c r="AW110" s="317">
        <v>2.4610999319974951</v>
      </c>
      <c r="AX110" s="317">
        <v>2.4286167493205113</v>
      </c>
      <c r="AY110" s="317">
        <v>2.3980984586283682</v>
      </c>
      <c r="AZ110" s="317">
        <v>2.369811543387911</v>
      </c>
      <c r="BA110" s="317">
        <v>2.3449206723119147</v>
      </c>
      <c r="BB110" s="317">
        <v>2.3252212077268695</v>
      </c>
      <c r="BC110" s="317">
        <v>2.3070442846187404</v>
      </c>
      <c r="BD110" s="317">
        <v>2.2900157133277048</v>
      </c>
      <c r="BE110" s="317">
        <v>2.2767935483822441</v>
      </c>
      <c r="BF110" s="317">
        <v>2.267972101391706</v>
      </c>
      <c r="BG110" s="317">
        <v>2.2599594197401558</v>
      </c>
      <c r="BH110" s="317">
        <v>2.2562823683151692</v>
      </c>
      <c r="BI110" s="317">
        <v>2.2565966942134139</v>
      </c>
      <c r="BJ110" s="317">
        <v>2.2525359025950706</v>
      </c>
    </row>
    <row r="111" spans="1:62" ht="15">
      <c r="A111" s="317" t="s">
        <v>252</v>
      </c>
      <c r="B111" s="317" t="s">
        <v>491</v>
      </c>
      <c r="C111" s="317" t="s">
        <v>1580</v>
      </c>
      <c r="D111" s="317" t="s">
        <v>1581</v>
      </c>
      <c r="E111" s="317">
        <v>-0.90624817512667899</v>
      </c>
      <c r="F111" s="317">
        <v>-0.33290974989488997</v>
      </c>
      <c r="G111" s="317">
        <v>0.28335368858750698</v>
      </c>
      <c r="H111" s="317">
        <v>0.78586674480403496</v>
      </c>
      <c r="I111" s="317">
        <v>1.20379085020294</v>
      </c>
      <c r="J111" s="317">
        <v>1.5070815326496501</v>
      </c>
      <c r="K111" s="317">
        <v>1.79469190925975</v>
      </c>
      <c r="L111" s="317">
        <v>2.0724422754739198</v>
      </c>
      <c r="M111" s="317">
        <v>2.1562540604293901</v>
      </c>
      <c r="N111" s="317">
        <v>2.0849960905079099</v>
      </c>
      <c r="O111" s="317">
        <v>1.9107875458037999</v>
      </c>
      <c r="P111" s="317">
        <v>1.65869768114204</v>
      </c>
      <c r="Q111" s="317">
        <v>1.41316467288444</v>
      </c>
      <c r="R111" s="317">
        <v>1.2968005536309599</v>
      </c>
      <c r="S111" s="317">
        <v>1.2955438378734201</v>
      </c>
      <c r="T111" s="317">
        <v>1.3933673321131801</v>
      </c>
      <c r="U111" s="317">
        <v>1.5846077402662999</v>
      </c>
      <c r="V111" s="317">
        <v>1.66573420908841</v>
      </c>
      <c r="W111" s="317">
        <v>1.5551508826688401</v>
      </c>
      <c r="X111" s="317">
        <v>1.18672593848192</v>
      </c>
      <c r="Y111" s="317">
        <v>0.63140491690162104</v>
      </c>
      <c r="Z111" s="317">
        <v>-1.73104311516479E-2</v>
      </c>
      <c r="AA111" s="317">
        <v>-0.55077428924131999</v>
      </c>
      <c r="AB111" s="317">
        <v>-0.73220838403049404</v>
      </c>
      <c r="AC111" s="317">
        <v>-0.38812670012962203</v>
      </c>
      <c r="AD111" s="317">
        <v>0.33391146432077801</v>
      </c>
      <c r="AE111" s="317">
        <v>1.1812690377394499</v>
      </c>
      <c r="AF111" s="317">
        <v>1.8568359146846001</v>
      </c>
      <c r="AG111" s="317">
        <v>2.16879105257444</v>
      </c>
      <c r="AH111" s="317">
        <v>2.0100350723409401</v>
      </c>
      <c r="AI111" s="317">
        <v>1.5329750860048299</v>
      </c>
      <c r="AJ111" s="317">
        <v>0.97001305939787097</v>
      </c>
      <c r="AK111" s="317">
        <v>0.54701336505829801</v>
      </c>
      <c r="AL111" s="317">
        <v>0.26018658977471099</v>
      </c>
      <c r="AM111" s="317">
        <v>0.232301465292957</v>
      </c>
      <c r="AN111" s="317">
        <v>0.360288620319835</v>
      </c>
      <c r="AO111" s="317">
        <v>0.51387647690382299</v>
      </c>
      <c r="AP111" s="317">
        <v>0.61995952282505795</v>
      </c>
      <c r="AQ111" s="317">
        <v>0.73247011346377899</v>
      </c>
      <c r="AR111" s="317">
        <v>0.78414265139824602</v>
      </c>
      <c r="AS111" s="317">
        <v>0.83318821720763803</v>
      </c>
      <c r="AT111" s="317">
        <v>0.87550131768059902</v>
      </c>
      <c r="AU111" s="317">
        <v>0.92206661634123099</v>
      </c>
      <c r="AV111" s="317">
        <v>0.96594377489697103</v>
      </c>
      <c r="AW111" s="317">
        <v>1.0058246047858399</v>
      </c>
      <c r="AX111" s="317">
        <v>1.02602924415678</v>
      </c>
      <c r="AY111" s="317">
        <v>1.0403146779010299</v>
      </c>
      <c r="AZ111" s="317">
        <v>1.05147728022516</v>
      </c>
      <c r="BA111" s="317">
        <v>1.0328964677333199</v>
      </c>
      <c r="BB111" s="317">
        <v>1.0021685431621901</v>
      </c>
      <c r="BC111" s="317">
        <v>0.93728924474585196</v>
      </c>
      <c r="BD111" s="317">
        <v>0.85431810837483002</v>
      </c>
      <c r="BE111" s="317">
        <v>0.79795693652848099</v>
      </c>
      <c r="BF111" s="317">
        <v>0.74287909182718803</v>
      </c>
      <c r="BG111" s="317">
        <v>0.70108365386031501</v>
      </c>
      <c r="BH111" s="317">
        <v>0.69620267088381005</v>
      </c>
      <c r="BI111" s="317">
        <v>0.68303002446418204</v>
      </c>
      <c r="BJ111" s="317">
        <v>0.65467071892899498</v>
      </c>
    </row>
    <row r="112" spans="1:62" ht="15">
      <c r="A112" s="317" t="s">
        <v>253</v>
      </c>
      <c r="B112" s="317" t="s">
        <v>492</v>
      </c>
      <c r="C112" s="317" t="s">
        <v>1580</v>
      </c>
      <c r="D112" s="317" t="s">
        <v>1581</v>
      </c>
      <c r="E112" s="317">
        <v>1.9469929870262599</v>
      </c>
      <c r="F112" s="317">
        <v>1.98565940998499</v>
      </c>
      <c r="G112" s="317">
        <v>2.0203848572590202</v>
      </c>
      <c r="H112" s="317">
        <v>2.0469579736085199</v>
      </c>
      <c r="I112" s="317">
        <v>2.0635832736277999</v>
      </c>
      <c r="J112" s="317">
        <v>2.0743670853976499</v>
      </c>
      <c r="K112" s="317">
        <v>2.0797928755492001</v>
      </c>
      <c r="L112" s="317">
        <v>2.0891322275551301</v>
      </c>
      <c r="M112" s="317">
        <v>2.1123849864192401</v>
      </c>
      <c r="N112" s="317">
        <v>2.15371017513253</v>
      </c>
      <c r="O112" s="317">
        <v>2.2051149969335002</v>
      </c>
      <c r="P112" s="317">
        <v>2.25876033610158</v>
      </c>
      <c r="Q112" s="317">
        <v>2.3021762004900799</v>
      </c>
      <c r="R112" s="317">
        <v>2.3280807675942699</v>
      </c>
      <c r="S112" s="317">
        <v>2.3317816684618</v>
      </c>
      <c r="T112" s="317">
        <v>2.3205245400536998</v>
      </c>
      <c r="U112" s="317">
        <v>2.30227646572322</v>
      </c>
      <c r="V112" s="317">
        <v>2.2878694508973201</v>
      </c>
      <c r="W112" s="317">
        <v>2.2823785214403798</v>
      </c>
      <c r="X112" s="317">
        <v>2.2896592841023402</v>
      </c>
      <c r="Y112" s="317">
        <v>2.3036107300905702</v>
      </c>
      <c r="Z112" s="317">
        <v>2.3172179513384599</v>
      </c>
      <c r="AA112" s="317">
        <v>2.32167641952132</v>
      </c>
      <c r="AB112" s="317">
        <v>2.3133285722141501</v>
      </c>
      <c r="AC112" s="317">
        <v>2.2891683292904901</v>
      </c>
      <c r="AD112" s="317">
        <v>2.2539715055119398</v>
      </c>
      <c r="AE112" s="317">
        <v>2.2159601080356</v>
      </c>
      <c r="AF112" s="317">
        <v>2.1797380854159001</v>
      </c>
      <c r="AG112" s="317">
        <v>2.1434567643489899</v>
      </c>
      <c r="AH112" s="317">
        <v>2.1083470594596498</v>
      </c>
      <c r="AI112" s="317">
        <v>2.07432072389489</v>
      </c>
      <c r="AJ112" s="317">
        <v>2.0386912086506501</v>
      </c>
      <c r="AK112" s="317">
        <v>2.0029064323339298</v>
      </c>
      <c r="AL112" s="317">
        <v>1.9712040617552999</v>
      </c>
      <c r="AM112" s="317">
        <v>1.9447433719090099</v>
      </c>
      <c r="AN112" s="317">
        <v>1.92139935886118</v>
      </c>
      <c r="AO112" s="317">
        <v>1.8986493534494999</v>
      </c>
      <c r="AP112" s="317">
        <v>1.8734661923525699</v>
      </c>
      <c r="AQ112" s="317">
        <v>1.8445853638790699</v>
      </c>
      <c r="AR112" s="317">
        <v>1.8108324102628599</v>
      </c>
      <c r="AS112" s="317">
        <v>1.77354577407893</v>
      </c>
      <c r="AT112" s="317">
        <v>1.73472869683529</v>
      </c>
      <c r="AU112" s="317">
        <v>1.6961850684558499</v>
      </c>
      <c r="AV112" s="317">
        <v>1.6581002469621899</v>
      </c>
      <c r="AW112" s="317">
        <v>1.62103843459886</v>
      </c>
      <c r="AX112" s="317">
        <v>1.58425176621391</v>
      </c>
      <c r="AY112" s="317">
        <v>1.54888599557035</v>
      </c>
      <c r="AZ112" s="317">
        <v>1.51207819963874</v>
      </c>
      <c r="BA112" s="317">
        <v>1.4696881989722901</v>
      </c>
      <c r="BB112" s="317">
        <v>1.4202034354834601</v>
      </c>
      <c r="BC112" s="317">
        <v>1.3667979569817399</v>
      </c>
      <c r="BD112" s="317">
        <v>1.3118764795248301</v>
      </c>
      <c r="BE112" s="317">
        <v>1.26120551067994</v>
      </c>
      <c r="BF112" s="317">
        <v>1.21941894433091</v>
      </c>
      <c r="BG112" s="317">
        <v>1.1893282114338199</v>
      </c>
      <c r="BH112" s="317">
        <v>1.16752707459156</v>
      </c>
      <c r="BI112" s="317">
        <v>1.14821469272737</v>
      </c>
      <c r="BJ112" s="317">
        <v>1.12707105958419</v>
      </c>
    </row>
    <row r="113" spans="1:62" ht="15">
      <c r="A113" s="317" t="s">
        <v>254</v>
      </c>
      <c r="B113" s="317" t="s">
        <v>493</v>
      </c>
      <c r="C113" s="317" t="s">
        <v>1580</v>
      </c>
      <c r="D113" s="317" t="s">
        <v>1581</v>
      </c>
      <c r="E113" s="317"/>
      <c r="F113" s="317"/>
      <c r="G113" s="317"/>
      <c r="H113" s="317"/>
      <c r="I113" s="317"/>
      <c r="J113" s="317"/>
      <c r="K113" s="317"/>
      <c r="L113" s="317"/>
      <c r="M113" s="317"/>
      <c r="N113" s="317"/>
      <c r="O113" s="317"/>
      <c r="P113" s="317"/>
      <c r="Q113" s="317"/>
      <c r="R113" s="317"/>
      <c r="S113" s="317"/>
      <c r="T113" s="317"/>
      <c r="U113" s="317"/>
      <c r="V113" s="317"/>
      <c r="W113" s="317"/>
      <c r="X113" s="317"/>
      <c r="Y113" s="317"/>
      <c r="Z113" s="317"/>
      <c r="AA113" s="317"/>
      <c r="AB113" s="317"/>
      <c r="AC113" s="317"/>
      <c r="AD113" s="317"/>
      <c r="AE113" s="317"/>
      <c r="AF113" s="317"/>
      <c r="AG113" s="317"/>
      <c r="AH113" s="317"/>
      <c r="AI113" s="317"/>
      <c r="AJ113" s="317"/>
      <c r="AK113" s="317"/>
      <c r="AL113" s="317"/>
      <c r="AM113" s="317"/>
      <c r="AN113" s="317"/>
      <c r="AO113" s="317"/>
      <c r="AP113" s="317"/>
      <c r="AQ113" s="317"/>
      <c r="AR113" s="317"/>
      <c r="AS113" s="317"/>
      <c r="AT113" s="317"/>
      <c r="AU113" s="317"/>
      <c r="AV113" s="317"/>
      <c r="AW113" s="317"/>
      <c r="AX113" s="317"/>
      <c r="AY113" s="317"/>
      <c r="AZ113" s="317"/>
      <c r="BA113" s="317"/>
      <c r="BB113" s="317"/>
      <c r="BC113" s="317"/>
      <c r="BD113" s="317"/>
      <c r="BE113" s="317"/>
      <c r="BF113" s="317"/>
      <c r="BG113" s="317"/>
      <c r="BH113" s="317"/>
      <c r="BI113" s="317"/>
      <c r="BJ113" s="317"/>
    </row>
    <row r="114" spans="1:62" ht="15">
      <c r="A114" s="317" t="s">
        <v>255</v>
      </c>
      <c r="B114" s="317" t="s">
        <v>494</v>
      </c>
      <c r="C114" s="317" t="s">
        <v>1580</v>
      </c>
      <c r="D114" s="317" t="s">
        <v>1581</v>
      </c>
      <c r="E114" s="317">
        <v>-0.28069879233981498</v>
      </c>
      <c r="F114" s="317">
        <v>-0.14859369442076201</v>
      </c>
      <c r="G114" s="317">
        <v>0.41162863198557698</v>
      </c>
      <c r="H114" s="317">
        <v>0.58361478429750702</v>
      </c>
      <c r="I114" s="317">
        <v>0.486082926587529</v>
      </c>
      <c r="J114" s="317">
        <v>0.37431383311170602</v>
      </c>
      <c r="K114" s="317">
        <v>0.39888365612327498</v>
      </c>
      <c r="L114" s="317">
        <v>0.47140169315657499</v>
      </c>
      <c r="M114" s="317">
        <v>0.45032733373721001</v>
      </c>
      <c r="N114" s="317">
        <v>0.58479698824231197</v>
      </c>
      <c r="O114" s="317">
        <v>0.83533313112375296</v>
      </c>
      <c r="P114" s="317">
        <v>1.1698988758837101</v>
      </c>
      <c r="Q114" s="317">
        <v>1.48620227950675</v>
      </c>
      <c r="R114" s="317">
        <v>1.60387576085984</v>
      </c>
      <c r="S114" s="317">
        <v>1.6566752851690001</v>
      </c>
      <c r="T114" s="317">
        <v>1.64535365574099</v>
      </c>
      <c r="U114" s="317">
        <v>1.5091455751546801</v>
      </c>
      <c r="V114" s="317">
        <v>1.3542632496531599</v>
      </c>
      <c r="W114" s="317">
        <v>1.4188067929100301</v>
      </c>
      <c r="X114" s="317">
        <v>1.3322888157586701</v>
      </c>
      <c r="Y114" s="317">
        <v>1.15081833848717</v>
      </c>
      <c r="Z114" s="317">
        <v>1.17103496729061</v>
      </c>
      <c r="AA114" s="317">
        <v>0.94541546975890001</v>
      </c>
      <c r="AB114" s="317">
        <v>0.70893899346640799</v>
      </c>
      <c r="AC114" s="317">
        <v>0.619707470509402</v>
      </c>
      <c r="AD114" s="317">
        <v>0.16007346599323</v>
      </c>
      <c r="AE114" s="317">
        <v>4.5438028454888597E-2</v>
      </c>
      <c r="AF114" s="317">
        <v>1.03676021283962E-2</v>
      </c>
      <c r="AG114" s="317">
        <v>-0.427686063650556</v>
      </c>
      <c r="AH114" s="317">
        <v>-0.396250751919345</v>
      </c>
      <c r="AI114" s="317">
        <v>8.4413020673799494E-2</v>
      </c>
      <c r="AJ114" s="317">
        <v>0.57492778120580201</v>
      </c>
      <c r="AK114" s="317">
        <v>0.68225677798640005</v>
      </c>
      <c r="AL114" s="317">
        <v>0.49984048711298501</v>
      </c>
      <c r="AM114" s="317">
        <v>0.39418763865373901</v>
      </c>
      <c r="AN114" s="317">
        <v>0.512695055318523</v>
      </c>
      <c r="AO114" s="317">
        <v>0.791271346994459</v>
      </c>
      <c r="AP114" s="317">
        <v>1.0028147352185901</v>
      </c>
      <c r="AQ114" s="317">
        <v>1.04307683611147</v>
      </c>
      <c r="AR114" s="317">
        <v>1.1272995564947099</v>
      </c>
      <c r="AS114" s="317">
        <v>1.3330426658671199</v>
      </c>
      <c r="AT114" s="317">
        <v>1.5921514903929901</v>
      </c>
      <c r="AU114" s="317">
        <v>1.6851488573028199</v>
      </c>
      <c r="AV114" s="317">
        <v>1.6289509619301901</v>
      </c>
      <c r="AW114" s="317">
        <v>1.8283138179090099</v>
      </c>
      <c r="AX114" s="317">
        <v>2.1787030135563099</v>
      </c>
      <c r="AY114" s="317">
        <v>2.6960056435957598</v>
      </c>
      <c r="AZ114" s="317">
        <v>2.8909600046416402</v>
      </c>
      <c r="BA114" s="317">
        <v>2.0387080111720199</v>
      </c>
      <c r="BB114" s="317">
        <v>1.0156632759234101</v>
      </c>
      <c r="BC114" s="317">
        <v>0.54488438407901396</v>
      </c>
      <c r="BD114" s="317">
        <v>0.43607243925842798</v>
      </c>
      <c r="BE114" s="317">
        <v>0.42374380329779998</v>
      </c>
      <c r="BF114" s="317">
        <v>0.52655615885565299</v>
      </c>
      <c r="BG114" s="317">
        <v>0.73100137658577102</v>
      </c>
      <c r="BH114" s="317">
        <v>0.94484530747472795</v>
      </c>
      <c r="BI114" s="317">
        <v>1.12883406399428</v>
      </c>
      <c r="BJ114" s="317">
        <v>1.2179761209067399</v>
      </c>
    </row>
    <row r="115" spans="1:62" ht="15">
      <c r="A115" s="317" t="s">
        <v>256</v>
      </c>
      <c r="B115" s="317" t="s">
        <v>495</v>
      </c>
      <c r="C115" s="317" t="s">
        <v>1580</v>
      </c>
      <c r="D115" s="317" t="s">
        <v>1581</v>
      </c>
      <c r="E115" s="317">
        <v>2.5725509936118698</v>
      </c>
      <c r="F115" s="317">
        <v>2.58428265235715</v>
      </c>
      <c r="G115" s="317">
        <v>2.5950393024581002</v>
      </c>
      <c r="H115" s="317">
        <v>2.6054040909393099</v>
      </c>
      <c r="I115" s="317">
        <v>2.6159957965532601</v>
      </c>
      <c r="J115" s="317">
        <v>2.6269800147710298</v>
      </c>
      <c r="K115" s="317">
        <v>2.6476201772335002</v>
      </c>
      <c r="L115" s="317">
        <v>2.6702624359689802</v>
      </c>
      <c r="M115" s="317">
        <v>2.6798596046862802</v>
      </c>
      <c r="N115" s="317">
        <v>2.6728753296430798</v>
      </c>
      <c r="O115" s="317">
        <v>2.6610558755420999</v>
      </c>
      <c r="P115" s="317">
        <v>2.6552448729736899</v>
      </c>
      <c r="Q115" s="317">
        <v>2.6722925776075299</v>
      </c>
      <c r="R115" s="317">
        <v>2.72234744744748</v>
      </c>
      <c r="S115" s="317">
        <v>2.81158165383117</v>
      </c>
      <c r="T115" s="317">
        <v>2.9298803781863598</v>
      </c>
      <c r="U115" s="317">
        <v>3.0308907258330802</v>
      </c>
      <c r="V115" s="317">
        <v>3.1307549505947398</v>
      </c>
      <c r="W115" s="317">
        <v>3.2833511595139901</v>
      </c>
      <c r="X115" s="317">
        <v>3.4964341731786099</v>
      </c>
      <c r="Y115" s="317">
        <v>3.7294749216867098</v>
      </c>
      <c r="Z115" s="317">
        <v>3.92873577909219</v>
      </c>
      <c r="AA115" s="317">
        <v>4.0582511650950002</v>
      </c>
      <c r="AB115" s="317">
        <v>4.1202892614202904</v>
      </c>
      <c r="AC115" s="317">
        <v>4.10654671718373</v>
      </c>
      <c r="AD115" s="317">
        <v>4.0256375652071101</v>
      </c>
      <c r="AE115" s="317">
        <v>3.9635602901799101</v>
      </c>
      <c r="AF115" s="317">
        <v>3.8642069321661201</v>
      </c>
      <c r="AG115" s="317">
        <v>3.60273002730698</v>
      </c>
      <c r="AH115" s="317">
        <v>3.1554827564321299</v>
      </c>
      <c r="AI115" s="317">
        <v>2.6110094671083002</v>
      </c>
      <c r="AJ115" s="317">
        <v>2.0236273321068801</v>
      </c>
      <c r="AK115" s="317">
        <v>1.53095718261577</v>
      </c>
      <c r="AL115" s="317">
        <v>1.24601665649078</v>
      </c>
      <c r="AM115" s="317">
        <v>1.23642007663833</v>
      </c>
      <c r="AN115" s="317">
        <v>1.4140111959099899</v>
      </c>
      <c r="AO115" s="317">
        <v>1.64944055339568</v>
      </c>
      <c r="AP115" s="317">
        <v>1.81425030427893</v>
      </c>
      <c r="AQ115" s="317">
        <v>1.8799413818378199</v>
      </c>
      <c r="AR115" s="317">
        <v>1.80215850562175</v>
      </c>
      <c r="AS115" s="317">
        <v>1.6299731434826099</v>
      </c>
      <c r="AT115" s="317">
        <v>1.4480062945716301</v>
      </c>
      <c r="AU115" s="317">
        <v>1.3131928137253699</v>
      </c>
      <c r="AV115" s="317">
        <v>1.21259817821244</v>
      </c>
      <c r="AW115" s="317">
        <v>1.16217169728303</v>
      </c>
      <c r="AX115" s="317">
        <v>1.1492803703257699</v>
      </c>
      <c r="AY115" s="317">
        <v>1.1381284284881701</v>
      </c>
      <c r="AZ115" s="317">
        <v>1.1213697041104</v>
      </c>
      <c r="BA115" s="317">
        <v>1.1243324686012499</v>
      </c>
      <c r="BB115" s="317">
        <v>1.14927238666368</v>
      </c>
      <c r="BC115" s="317">
        <v>1.18708425639044</v>
      </c>
      <c r="BD115" s="317">
        <v>1.23162503854368</v>
      </c>
      <c r="BE115" s="317">
        <v>1.2662527441811</v>
      </c>
      <c r="BF115" s="317">
        <v>1.27601529618808</v>
      </c>
      <c r="BG115" s="317">
        <v>1.25215631871941</v>
      </c>
      <c r="BH115" s="317">
        <v>1.20352026096251</v>
      </c>
      <c r="BI115" s="317">
        <v>1.14878859969196</v>
      </c>
      <c r="BJ115" s="317">
        <v>1.09683807176374</v>
      </c>
    </row>
    <row r="116" spans="1:62" ht="15">
      <c r="A116" s="317" t="s">
        <v>257</v>
      </c>
      <c r="B116" s="317" t="s">
        <v>496</v>
      </c>
      <c r="C116" s="317" t="s">
        <v>1580</v>
      </c>
      <c r="D116" s="317" t="s">
        <v>1581</v>
      </c>
      <c r="E116" s="317">
        <v>2.4193711785390999</v>
      </c>
      <c r="F116" s="317">
        <v>2.5140447622389499</v>
      </c>
      <c r="G116" s="317">
        <v>2.6255842094314099</v>
      </c>
      <c r="H116" s="317">
        <v>2.7591432235267499</v>
      </c>
      <c r="I116" s="317">
        <v>2.9142447519677499</v>
      </c>
      <c r="J116" s="317">
        <v>3.07448294775052</v>
      </c>
      <c r="K116" s="317">
        <v>3.2348118568716302</v>
      </c>
      <c r="L116" s="317">
        <v>3.3669555981982699</v>
      </c>
      <c r="M116" s="317">
        <v>3.4414261707539899</v>
      </c>
      <c r="N116" s="317">
        <v>3.4481772534712301</v>
      </c>
      <c r="O116" s="317">
        <v>3.4090105421464401</v>
      </c>
      <c r="P116" s="317">
        <v>3.3503868245052999</v>
      </c>
      <c r="Q116" s="317">
        <v>3.2985936114326999</v>
      </c>
      <c r="R116" s="317">
        <v>3.2606556242154001</v>
      </c>
      <c r="S116" s="317">
        <v>3.2445136696661199</v>
      </c>
      <c r="T116" s="317">
        <v>3.2379722764709702</v>
      </c>
      <c r="U116" s="317">
        <v>3.2300448240480999</v>
      </c>
      <c r="V116" s="317">
        <v>3.20256230905265</v>
      </c>
      <c r="W116" s="317">
        <v>3.1454399912665298</v>
      </c>
      <c r="X116" s="317">
        <v>3.0534717729761902</v>
      </c>
      <c r="Y116" s="317">
        <v>2.9399369171454799</v>
      </c>
      <c r="Z116" s="317">
        <v>2.83907498887476</v>
      </c>
      <c r="AA116" s="317">
        <v>2.75089192374034</v>
      </c>
      <c r="AB116" s="317">
        <v>2.6483143034065</v>
      </c>
      <c r="AC116" s="317">
        <v>2.52891058958709</v>
      </c>
      <c r="AD116" s="317">
        <v>2.4099357001727699</v>
      </c>
      <c r="AE116" s="317">
        <v>2.2847604916054598</v>
      </c>
      <c r="AF116" s="317">
        <v>2.1956337096015202</v>
      </c>
      <c r="AG116" s="317">
        <v>2.19581697782874</v>
      </c>
      <c r="AH116" s="317">
        <v>2.3055932507561399</v>
      </c>
      <c r="AI116" s="317">
        <v>2.4853496170609901</v>
      </c>
      <c r="AJ116" s="317">
        <v>2.67560152285257</v>
      </c>
      <c r="AK116" s="317">
        <v>2.8323828927644499</v>
      </c>
      <c r="AL116" s="317">
        <v>2.9557981177914101</v>
      </c>
      <c r="AM116" s="317">
        <v>3.0322695888354101</v>
      </c>
      <c r="AN116" s="317">
        <v>3.0709027289318098</v>
      </c>
      <c r="AO116" s="317">
        <v>3.1059234168633498</v>
      </c>
      <c r="AP116" s="317">
        <v>3.1328030898355399</v>
      </c>
      <c r="AQ116" s="317">
        <v>3.11680218941222</v>
      </c>
      <c r="AR116" s="317">
        <v>3.0529565640873702</v>
      </c>
      <c r="AS116" s="317">
        <v>2.95975173559538</v>
      </c>
      <c r="AT116" s="317">
        <v>2.8704528857543998</v>
      </c>
      <c r="AU116" s="317">
        <v>2.7960217327372501</v>
      </c>
      <c r="AV116" s="317">
        <v>2.72260778578667</v>
      </c>
      <c r="AW116" s="317">
        <v>2.6529350514012999</v>
      </c>
      <c r="AX116" s="317">
        <v>2.5948630622568598</v>
      </c>
      <c r="AY116" s="317">
        <v>2.5208139897358799</v>
      </c>
      <c r="AZ116" s="317">
        <v>2.4695190927037598</v>
      </c>
      <c r="BA116" s="317">
        <v>2.5078211785446198</v>
      </c>
      <c r="BB116" s="317">
        <v>2.65491675192543</v>
      </c>
      <c r="BC116" s="317">
        <v>2.86233481026105</v>
      </c>
      <c r="BD116" s="317">
        <v>3.0866774253517302</v>
      </c>
      <c r="BE116" s="317">
        <v>3.2544237498044901</v>
      </c>
      <c r="BF116" s="317">
        <v>3.3203731725867098</v>
      </c>
      <c r="BG116" s="317">
        <v>3.2604067585993999</v>
      </c>
      <c r="BH116" s="317">
        <v>3.1204501025217799</v>
      </c>
      <c r="BI116" s="317">
        <v>2.9651636960235899</v>
      </c>
      <c r="BJ116" s="317">
        <v>2.84090624149766</v>
      </c>
    </row>
    <row r="117" spans="1:62" ht="15">
      <c r="A117" s="317" t="s">
        <v>258</v>
      </c>
      <c r="B117" s="317" t="s">
        <v>497</v>
      </c>
      <c r="C117" s="317" t="s">
        <v>1580</v>
      </c>
      <c r="D117" s="317" t="s">
        <v>1581</v>
      </c>
      <c r="E117" s="317">
        <v>1.7953267074321599</v>
      </c>
      <c r="F117" s="317">
        <v>1.9487197434375101</v>
      </c>
      <c r="G117" s="317">
        <v>1.8533652439139101</v>
      </c>
      <c r="H117" s="317">
        <v>1.77978836016473</v>
      </c>
      <c r="I117" s="317">
        <v>1.7777723991880501</v>
      </c>
      <c r="J117" s="317">
        <v>1.73267831081437</v>
      </c>
      <c r="K117" s="317">
        <v>1.69345245722007</v>
      </c>
      <c r="L117" s="317">
        <v>1.6134413363767</v>
      </c>
      <c r="M117" s="317">
        <v>1.3677041295165999</v>
      </c>
      <c r="N117" s="317">
        <v>0.92922366893156305</v>
      </c>
      <c r="O117" s="317">
        <v>0.52426880780547203</v>
      </c>
      <c r="P117" s="317">
        <v>0.80870327912967399</v>
      </c>
      <c r="Q117" s="317">
        <v>1.4637755787144699</v>
      </c>
      <c r="R117" s="317">
        <v>1.5090901259096601</v>
      </c>
      <c r="S117" s="317">
        <v>1.35292081060714</v>
      </c>
      <c r="T117" s="317">
        <v>1.27890788993302</v>
      </c>
      <c r="U117" s="317">
        <v>0.99285735928341101</v>
      </c>
      <c r="V117" s="317">
        <v>0.744426487319228</v>
      </c>
      <c r="W117" s="317">
        <v>0.78053821106560295</v>
      </c>
      <c r="X117" s="317">
        <v>0.978479645630839</v>
      </c>
      <c r="Y117" s="317">
        <v>1.0588964107676599</v>
      </c>
      <c r="Z117" s="317">
        <v>1.1405832606108099</v>
      </c>
      <c r="AA117" s="317">
        <v>1.33661040915962</v>
      </c>
      <c r="AB117" s="317">
        <v>1.3240444300148799</v>
      </c>
      <c r="AC117" s="317">
        <v>1.0636254802732801</v>
      </c>
      <c r="AD117" s="317">
        <v>0.78766761442324496</v>
      </c>
      <c r="AE117" s="317">
        <v>0.73258889089859902</v>
      </c>
      <c r="AF117" s="317">
        <v>1.09562910072455</v>
      </c>
      <c r="AG117" s="317">
        <v>1.56621758114814</v>
      </c>
      <c r="AH117" s="317">
        <v>1.23839606356716</v>
      </c>
      <c r="AI117" s="317">
        <v>0.77766219858540198</v>
      </c>
      <c r="AJ117" s="317">
        <v>1.15914942010018</v>
      </c>
      <c r="AK117" s="317">
        <v>1.2566320773964501</v>
      </c>
      <c r="AL117" s="317">
        <v>1.01681192843817</v>
      </c>
      <c r="AM117" s="317">
        <v>0.86683594660681096</v>
      </c>
      <c r="AN117" s="317">
        <v>0.54246799781154698</v>
      </c>
      <c r="AO117" s="317">
        <v>0.53991301660929902</v>
      </c>
      <c r="AP117" s="317">
        <v>0.81919709145881603</v>
      </c>
      <c r="AQ117" s="317">
        <v>1.0708590431971701</v>
      </c>
      <c r="AR117" s="317">
        <v>1.2092387859574101</v>
      </c>
      <c r="AS117" s="317">
        <v>1.36919283329812</v>
      </c>
      <c r="AT117" s="317">
        <v>1.32929525456819</v>
      </c>
      <c r="AU117" s="317">
        <v>0.89259637746295695</v>
      </c>
      <c r="AV117" s="317">
        <v>0.69249762047618602</v>
      </c>
      <c r="AW117" s="317">
        <v>0.87793615768739997</v>
      </c>
      <c r="AX117" s="317">
        <v>1.58289197780465</v>
      </c>
      <c r="AY117" s="317">
        <v>2.3474224302838702</v>
      </c>
      <c r="AZ117" s="317">
        <v>2.5300854894066198</v>
      </c>
      <c r="BA117" s="317">
        <v>1.8595721705991799</v>
      </c>
      <c r="BB117" s="317">
        <v>0.34124197897088199</v>
      </c>
      <c r="BC117" s="317">
        <v>-0.14390300029403699</v>
      </c>
      <c r="BD117" s="317">
        <v>0.30546836822439899</v>
      </c>
      <c r="BE117" s="317">
        <v>0.53210073491698195</v>
      </c>
      <c r="BF117" s="317">
        <v>0.94588590036915099</v>
      </c>
      <c r="BG117" s="317">
        <v>1.1125047552279601</v>
      </c>
      <c r="BH117" s="317">
        <v>1.0419403866296899</v>
      </c>
      <c r="BI117" s="317">
        <v>1.38808149583838</v>
      </c>
      <c r="BJ117" s="317">
        <v>1.72748535367068</v>
      </c>
    </row>
    <row r="118" spans="1:62" ht="15">
      <c r="A118" s="317" t="s">
        <v>259</v>
      </c>
      <c r="B118" s="317" t="s">
        <v>498</v>
      </c>
      <c r="C118" s="317" t="s">
        <v>1580</v>
      </c>
      <c r="D118" s="317" t="s">
        <v>1581</v>
      </c>
      <c r="E118" s="317">
        <v>3.7467225442351899</v>
      </c>
      <c r="F118" s="317">
        <v>3.3024480406322598</v>
      </c>
      <c r="G118" s="317">
        <v>4.8245175328213898</v>
      </c>
      <c r="H118" s="317">
        <v>3.68192274450533</v>
      </c>
      <c r="I118" s="317">
        <v>3.9560164699832998</v>
      </c>
      <c r="J118" s="317">
        <v>3.49380513612804</v>
      </c>
      <c r="K118" s="317">
        <v>2.5425098365810199</v>
      </c>
      <c r="L118" s="317">
        <v>4.3177529213749803</v>
      </c>
      <c r="M118" s="317">
        <v>2.0909197221157299</v>
      </c>
      <c r="N118" s="317">
        <v>2.60578123867595</v>
      </c>
      <c r="O118" s="317">
        <v>3.3159763468552499</v>
      </c>
      <c r="P118" s="317">
        <v>3.1443927599635799</v>
      </c>
      <c r="Q118" s="317">
        <v>2.5415554917557701</v>
      </c>
      <c r="R118" s="317">
        <v>4.0466149766481196</v>
      </c>
      <c r="S118" s="317">
        <v>2.9754261081792701</v>
      </c>
      <c r="T118" s="317">
        <v>2.2834715816202502</v>
      </c>
      <c r="U118" s="317">
        <v>2.2324911157374898</v>
      </c>
      <c r="V118" s="317">
        <v>2.2391083788494899</v>
      </c>
      <c r="W118" s="317">
        <v>2.1088005886932599</v>
      </c>
      <c r="X118" s="317">
        <v>2.5683594734695401</v>
      </c>
      <c r="Y118" s="317">
        <v>2.4009504033328999</v>
      </c>
      <c r="Z118" s="317">
        <v>1.9913856940005601</v>
      </c>
      <c r="AA118" s="317">
        <v>1.8781070374563</v>
      </c>
      <c r="AB118" s="317">
        <v>1.8191258769362899</v>
      </c>
      <c r="AC118" s="317">
        <v>1.30689178563831</v>
      </c>
      <c r="AD118" s="317">
        <v>1.7636300778012</v>
      </c>
      <c r="AE118" s="317">
        <v>1.54714759753579</v>
      </c>
      <c r="AF118" s="317">
        <v>1.6151712455154299</v>
      </c>
      <c r="AG118" s="317">
        <v>1.65705755029368</v>
      </c>
      <c r="AH118" s="317">
        <v>1.6964692573575899</v>
      </c>
      <c r="AI118" s="317">
        <v>3.09460300917429</v>
      </c>
      <c r="AJ118" s="317">
        <v>6.0170087832194499</v>
      </c>
      <c r="AK118" s="317">
        <v>3.4554668987316299</v>
      </c>
      <c r="AL118" s="317">
        <v>2.6580917791604999</v>
      </c>
      <c r="AM118" s="317">
        <v>2.5892628487479699</v>
      </c>
      <c r="AN118" s="317">
        <v>2.6682869566180498</v>
      </c>
      <c r="AO118" s="317">
        <v>2.6165059425275699</v>
      </c>
      <c r="AP118" s="317">
        <v>2.4983950432933399</v>
      </c>
      <c r="AQ118" s="317">
        <v>2.2868786904316201</v>
      </c>
      <c r="AR118" s="317">
        <v>2.5464338865935399</v>
      </c>
      <c r="AS118" s="317">
        <v>2.6423319130575602</v>
      </c>
      <c r="AT118" s="317">
        <v>2.3571172994680198</v>
      </c>
      <c r="AU118" s="317">
        <v>2.0140583940472698</v>
      </c>
      <c r="AV118" s="317">
        <v>1.8055197588810901</v>
      </c>
      <c r="AW118" s="317">
        <v>1.76762364154994</v>
      </c>
      <c r="AX118" s="317">
        <v>1.76289766113006</v>
      </c>
      <c r="AY118" s="317">
        <v>1.76780587358185</v>
      </c>
      <c r="AZ118" s="317">
        <v>1.7761008691797999</v>
      </c>
      <c r="BA118" s="317">
        <v>1.7765791059698</v>
      </c>
      <c r="BB118" s="317">
        <v>2.39020733801215</v>
      </c>
      <c r="BC118" s="317">
        <v>1.82675240987847</v>
      </c>
      <c r="BD118" s="317">
        <v>1.8480778615959701</v>
      </c>
      <c r="BE118" s="317">
        <v>1.8461513212671099</v>
      </c>
      <c r="BF118" s="317">
        <v>1.8660528947867301</v>
      </c>
      <c r="BG118" s="317">
        <v>1.9195437985959101</v>
      </c>
      <c r="BH118" s="317">
        <v>1.9812889756208301</v>
      </c>
      <c r="BI118" s="317">
        <v>1.9603489624817001</v>
      </c>
      <c r="BJ118" s="317">
        <v>1.9283961037102599</v>
      </c>
    </row>
    <row r="119" spans="1:62" ht="15">
      <c r="A119" s="317" t="s">
        <v>260</v>
      </c>
      <c r="B119" s="317" t="s">
        <v>499</v>
      </c>
      <c r="C119" s="317" t="s">
        <v>1580</v>
      </c>
      <c r="D119" s="317" t="s">
        <v>1581</v>
      </c>
      <c r="E119" s="317">
        <v>1.9939284063454299</v>
      </c>
      <c r="F119" s="317">
        <v>0.668382874410405</v>
      </c>
      <c r="G119" s="317">
        <v>0.67662298967001699</v>
      </c>
      <c r="H119" s="317">
        <v>0.72955324223165297</v>
      </c>
      <c r="I119" s="317">
        <v>0.82262369986776496</v>
      </c>
      <c r="J119" s="317">
        <v>0.84210861686626903</v>
      </c>
      <c r="K119" s="317">
        <v>0.77730440730803996</v>
      </c>
      <c r="L119" s="317">
        <v>0.72377817276765399</v>
      </c>
      <c r="M119" s="317">
        <v>0.63173725275278103</v>
      </c>
      <c r="N119" s="317">
        <v>0.56605850865814</v>
      </c>
      <c r="O119" s="317">
        <v>0.52887703171783496</v>
      </c>
      <c r="P119" s="317">
        <v>0.466452872314018</v>
      </c>
      <c r="Q119" s="317">
        <v>0.56771249864575901</v>
      </c>
      <c r="R119" s="317">
        <v>0.67818764758597505</v>
      </c>
      <c r="S119" s="317">
        <v>0.65438893564837397</v>
      </c>
      <c r="T119" s="317">
        <v>0.59724721855480101</v>
      </c>
      <c r="U119" s="317">
        <v>0.49885105834073101</v>
      </c>
      <c r="V119" s="317">
        <v>0.42472205735014801</v>
      </c>
      <c r="W119" s="317">
        <v>0.35631295036612798</v>
      </c>
      <c r="X119" s="317">
        <v>0.289147207649738</v>
      </c>
      <c r="Y119" s="317">
        <v>0.20599975185947</v>
      </c>
      <c r="Z119" s="317">
        <v>0.12005432007943</v>
      </c>
      <c r="AA119" s="317">
        <v>7.4081859991618801E-2</v>
      </c>
      <c r="AB119" s="317">
        <v>3.6294636669715899E-2</v>
      </c>
      <c r="AC119" s="317">
        <v>2.23509131041464E-2</v>
      </c>
      <c r="AD119" s="317">
        <v>2.8899939212247702E-2</v>
      </c>
      <c r="AE119" s="317">
        <v>5.4492818967762802E-3</v>
      </c>
      <c r="AF119" s="317">
        <v>1.02051195547741E-2</v>
      </c>
      <c r="AG119" s="317">
        <v>4.8320597047175499E-2</v>
      </c>
      <c r="AH119" s="317">
        <v>7.5009004535243701E-2</v>
      </c>
      <c r="AI119" s="317">
        <v>8.3708572958798397E-2</v>
      </c>
      <c r="AJ119" s="317">
        <v>6.9231188953284298E-2</v>
      </c>
      <c r="AK119" s="317">
        <v>6.7924433080880794E-2</v>
      </c>
      <c r="AL119" s="317">
        <v>6.1135853002923998E-2</v>
      </c>
      <c r="AM119" s="317">
        <v>2.03720739457194E-2</v>
      </c>
      <c r="AN119" s="317">
        <v>1.5885623091739299E-3</v>
      </c>
      <c r="AO119" s="317">
        <v>2.8104408007275601E-2</v>
      </c>
      <c r="AP119" s="317">
        <v>5.290695026061E-2</v>
      </c>
      <c r="AQ119" s="317">
        <v>2.8774015877437199E-2</v>
      </c>
      <c r="AR119" s="317">
        <v>1.6820844455369698E-2</v>
      </c>
      <c r="AS119" s="317">
        <v>4.5303631138613E-2</v>
      </c>
      <c r="AT119" s="317">
        <v>5.6167601437478398E-2</v>
      </c>
      <c r="AU119" s="317">
        <v>0.14891642949075301</v>
      </c>
      <c r="AV119" s="317">
        <v>0.44450731265554899</v>
      </c>
      <c r="AW119" s="317">
        <v>0.64718270547077195</v>
      </c>
      <c r="AX119" s="317">
        <v>0.49138910750321402</v>
      </c>
      <c r="AY119" s="317">
        <v>0.30055968851777998</v>
      </c>
      <c r="AZ119" s="317">
        <v>0.50493368739767297</v>
      </c>
      <c r="BA119" s="317">
        <v>0.66246925294152703</v>
      </c>
      <c r="BB119" s="317">
        <v>0.45561344957773198</v>
      </c>
      <c r="BC119" s="317">
        <v>0.30759122234094999</v>
      </c>
      <c r="BD119" s="317">
        <v>0.17197829099571699</v>
      </c>
      <c r="BE119" s="317">
        <v>0.26954123952099601</v>
      </c>
      <c r="BF119" s="317">
        <v>1.1592511168095001</v>
      </c>
      <c r="BG119" s="317">
        <v>0.91750409596243698</v>
      </c>
      <c r="BH119" s="317">
        <v>-9.6376133139209494E-2</v>
      </c>
      <c r="BI119" s="317">
        <v>-0.169884073301448</v>
      </c>
      <c r="BJ119" s="317">
        <v>-0.125569717512104</v>
      </c>
    </row>
    <row r="120" spans="1:62" ht="15">
      <c r="A120" s="317" t="s">
        <v>261</v>
      </c>
      <c r="B120" s="317" t="s">
        <v>500</v>
      </c>
      <c r="C120" s="317" t="s">
        <v>1580</v>
      </c>
      <c r="D120" s="317" t="s">
        <v>1581</v>
      </c>
      <c r="E120" s="317">
        <v>1.20663501856488</v>
      </c>
      <c r="F120" s="317">
        <v>1.37566067348648</v>
      </c>
      <c r="G120" s="317">
        <v>1.52955021226613</v>
      </c>
      <c r="H120" s="317">
        <v>1.6064162800925299</v>
      </c>
      <c r="I120" s="317">
        <v>1.57789754985036</v>
      </c>
      <c r="J120" s="317">
        <v>1.4787670465524501</v>
      </c>
      <c r="K120" s="317">
        <v>1.3571703534506601</v>
      </c>
      <c r="L120" s="317">
        <v>1.2725772072884001</v>
      </c>
      <c r="M120" s="317">
        <v>1.2439336225109701</v>
      </c>
      <c r="N120" s="317">
        <v>1.2942055944253601</v>
      </c>
      <c r="O120" s="317">
        <v>1.3943006624591601</v>
      </c>
      <c r="P120" s="317">
        <v>1.5153500915159701</v>
      </c>
      <c r="Q120" s="317">
        <v>1.6053093946794901</v>
      </c>
      <c r="R120" s="317">
        <v>1.63385776104665</v>
      </c>
      <c r="S120" s="317">
        <v>1.5806685846119699</v>
      </c>
      <c r="T120" s="317">
        <v>1.4756695802448601</v>
      </c>
      <c r="U120" s="317">
        <v>1.3396816722166101</v>
      </c>
      <c r="V120" s="317">
        <v>1.23093044910357</v>
      </c>
      <c r="W120" s="317">
        <v>1.2004342709475</v>
      </c>
      <c r="X120" s="317">
        <v>1.2753236894686</v>
      </c>
      <c r="Y120" s="317">
        <v>1.4132857474390199</v>
      </c>
      <c r="Z120" s="317">
        <v>1.5841168864528401</v>
      </c>
      <c r="AA120" s="317">
        <v>1.7029406030965899</v>
      </c>
      <c r="AB120" s="317">
        <v>1.70059807040039</v>
      </c>
      <c r="AC120" s="317">
        <v>1.53980696570355</v>
      </c>
      <c r="AD120" s="317">
        <v>1.27771321806266</v>
      </c>
      <c r="AE120" s="317">
        <v>0.98214585112564401</v>
      </c>
      <c r="AF120" s="317">
        <v>0.74073334697559401</v>
      </c>
      <c r="AG120" s="317">
        <v>0.59734342774873705</v>
      </c>
      <c r="AH120" s="317">
        <v>0.590930672741938</v>
      </c>
      <c r="AI120" s="317">
        <v>0.68386565915140096</v>
      </c>
      <c r="AJ120" s="317">
        <v>0.79898845957773401</v>
      </c>
      <c r="AK120" s="317">
        <v>0.88298698929785102</v>
      </c>
      <c r="AL120" s="317">
        <v>0.94547814778371198</v>
      </c>
      <c r="AM120" s="317">
        <v>0.97033228046230702</v>
      </c>
      <c r="AN120" s="317">
        <v>0.96589417895516505</v>
      </c>
      <c r="AO120" s="317">
        <v>0.96297724622191105</v>
      </c>
      <c r="AP120" s="317">
        <v>0.96465569117653904</v>
      </c>
      <c r="AQ120" s="317">
        <v>0.94418108700694603</v>
      </c>
      <c r="AR120" s="317">
        <v>0.89645601947028197</v>
      </c>
      <c r="AS120" s="317">
        <v>0.83080807131310397</v>
      </c>
      <c r="AT120" s="317">
        <v>0.75543936870571105</v>
      </c>
      <c r="AU120" s="317">
        <v>0.68628087128350401</v>
      </c>
      <c r="AV120" s="317">
        <v>0.63110918379606296</v>
      </c>
      <c r="AW120" s="317">
        <v>0.59787493155737603</v>
      </c>
      <c r="AX120" s="317">
        <v>0.58084187089380801</v>
      </c>
      <c r="AY120" s="317">
        <v>0.56698193942321595</v>
      </c>
      <c r="AZ120" s="317">
        <v>0.548725975116231</v>
      </c>
      <c r="BA120" s="317">
        <v>0.52663011480164601</v>
      </c>
      <c r="BB120" s="317">
        <v>0.49908902061635002</v>
      </c>
      <c r="BC120" s="317">
        <v>0.46708208245775601</v>
      </c>
      <c r="BD120" s="317">
        <v>0.43505101554988601</v>
      </c>
      <c r="BE120" s="317">
        <v>0.405574329613825</v>
      </c>
      <c r="BF120" s="317">
        <v>0.37995414947573802</v>
      </c>
      <c r="BG120" s="317">
        <v>0.35982505421381</v>
      </c>
      <c r="BH120" s="317">
        <v>0.343459142543865</v>
      </c>
      <c r="BI120" s="317">
        <v>0.32749991945489498</v>
      </c>
      <c r="BJ120" s="317">
        <v>0.30992873652367597</v>
      </c>
    </row>
    <row r="121" spans="1:62" ht="15">
      <c r="A121" s="317" t="s">
        <v>262</v>
      </c>
      <c r="B121" s="317" t="s">
        <v>501</v>
      </c>
      <c r="C121" s="317" t="s">
        <v>1580</v>
      </c>
      <c r="D121" s="317" t="s">
        <v>1581</v>
      </c>
      <c r="E121" s="317">
        <v>5.2174566863468099</v>
      </c>
      <c r="F121" s="317">
        <v>4.2860853987704504</v>
      </c>
      <c r="G121" s="317">
        <v>3.6971836717422</v>
      </c>
      <c r="H121" s="317">
        <v>3.8439241743302301</v>
      </c>
      <c r="I121" s="317">
        <v>4.8510483384960104</v>
      </c>
      <c r="J121" s="317">
        <v>6.2545199754846799</v>
      </c>
      <c r="K121" s="317">
        <v>7.6528209080843199</v>
      </c>
      <c r="L121" s="317">
        <v>8.4535779940522406</v>
      </c>
      <c r="M121" s="317">
        <v>8.4092285482958502</v>
      </c>
      <c r="N121" s="317">
        <v>7.5169320138483799</v>
      </c>
      <c r="O121" s="317">
        <v>6.2185655304577097</v>
      </c>
      <c r="P121" s="317">
        <v>4.9757279059880997</v>
      </c>
      <c r="Q121" s="317">
        <v>4.04679197597466</v>
      </c>
      <c r="R121" s="317">
        <v>3.3666463067937702</v>
      </c>
      <c r="S121" s="317">
        <v>2.9976989331744401</v>
      </c>
      <c r="T121" s="317">
        <v>2.85607198402445</v>
      </c>
      <c r="U121" s="317">
        <v>2.7327149964833501</v>
      </c>
      <c r="V121" s="317">
        <v>2.6101732186359299</v>
      </c>
      <c r="W121" s="317">
        <v>2.6509188572748501</v>
      </c>
      <c r="X121" s="317">
        <v>2.8699555600786302</v>
      </c>
      <c r="Y121" s="317">
        <v>3.19949277626732</v>
      </c>
      <c r="Z121" s="317">
        <v>3.58921522924321</v>
      </c>
      <c r="AA121" s="317">
        <v>3.92509044347416</v>
      </c>
      <c r="AB121" s="317">
        <v>4.1233361471230197</v>
      </c>
      <c r="AC121" s="317">
        <v>4.1474415041885004</v>
      </c>
      <c r="AD121" s="317">
        <v>4.0720422265104004</v>
      </c>
      <c r="AE121" s="317">
        <v>3.9046584257213599</v>
      </c>
      <c r="AF121" s="317">
        <v>3.7995408594905098</v>
      </c>
      <c r="AG121" s="317">
        <v>3.9109524600290202</v>
      </c>
      <c r="AH121" s="317">
        <v>4.2833723251888101</v>
      </c>
      <c r="AI121" s="317">
        <v>4.7613478991751501</v>
      </c>
      <c r="AJ121" s="317">
        <v>5.2746873216852999</v>
      </c>
      <c r="AK121" s="317">
        <v>5.5641199506305101</v>
      </c>
      <c r="AL121" s="317">
        <v>5.4252837818531798</v>
      </c>
      <c r="AM121" s="317">
        <v>4.8119419756675299</v>
      </c>
      <c r="AN121" s="317">
        <v>3.9464106725377501</v>
      </c>
      <c r="AO121" s="317">
        <v>3.08916203268755</v>
      </c>
      <c r="AP121" s="317">
        <v>2.4275643729728</v>
      </c>
      <c r="AQ121" s="317">
        <v>1.95996532004813</v>
      </c>
      <c r="AR121" s="317">
        <v>1.7497912700917799</v>
      </c>
      <c r="AS121" s="317">
        <v>1.74407953381686</v>
      </c>
      <c r="AT121" s="317">
        <v>1.75503008409156</v>
      </c>
      <c r="AU121" s="317">
        <v>1.7938897057351999</v>
      </c>
      <c r="AV121" s="317">
        <v>2.0458092777638699</v>
      </c>
      <c r="AW121" s="317">
        <v>2.53976904808626</v>
      </c>
      <c r="AX121" s="317">
        <v>3.1739671466421999</v>
      </c>
      <c r="AY121" s="317">
        <v>3.7798888243879101</v>
      </c>
      <c r="AZ121" s="317">
        <v>4.2712844917668802</v>
      </c>
      <c r="BA121" s="317">
        <v>4.6784640776653204</v>
      </c>
      <c r="BB121" s="317">
        <v>4.9787991302638597</v>
      </c>
      <c r="BC121" s="317">
        <v>5.1609101920253604</v>
      </c>
      <c r="BD121" s="317">
        <v>5.3213629862355099</v>
      </c>
      <c r="BE121" s="317">
        <v>5.3666908858217299</v>
      </c>
      <c r="BF121" s="317">
        <v>5.1320544314763801</v>
      </c>
      <c r="BG121" s="317">
        <v>4.5975382937298699</v>
      </c>
      <c r="BH121" s="317">
        <v>3.8961312184315999</v>
      </c>
      <c r="BI121" s="317">
        <v>3.1858546448979901</v>
      </c>
      <c r="BJ121" s="317">
        <v>2.5739912053581699</v>
      </c>
    </row>
    <row r="122" spans="1:62" ht="15">
      <c r="A122" s="317" t="s">
        <v>263</v>
      </c>
      <c r="B122" s="317" t="s">
        <v>502</v>
      </c>
      <c r="C122" s="317" t="s">
        <v>1580</v>
      </c>
      <c r="D122" s="317" t="s">
        <v>1581</v>
      </c>
      <c r="E122" s="317">
        <v>0.88960902557293797</v>
      </c>
      <c r="F122" s="317">
        <v>2.6061883245464599</v>
      </c>
      <c r="G122" s="317">
        <v>0.93199469005214797</v>
      </c>
      <c r="H122" s="317">
        <v>1.01742951123838</v>
      </c>
      <c r="I122" s="317">
        <v>1.0419436838618601</v>
      </c>
      <c r="J122" s="317">
        <v>1.0746942674931199</v>
      </c>
      <c r="K122" s="317">
        <v>0.913064484125785</v>
      </c>
      <c r="L122" s="317">
        <v>0.93260531811898595</v>
      </c>
      <c r="M122" s="317">
        <v>0.33302638492099601</v>
      </c>
      <c r="N122" s="317">
        <v>2.0673203478042899</v>
      </c>
      <c r="O122" s="317">
        <v>1.130521830213</v>
      </c>
      <c r="P122" s="317">
        <v>1.2873793552802699</v>
      </c>
      <c r="Q122" s="317">
        <v>1.4007791812814701</v>
      </c>
      <c r="R122" s="317">
        <v>0.82781391311028996</v>
      </c>
      <c r="S122" s="317">
        <v>1.9089568462390101</v>
      </c>
      <c r="T122" s="317">
        <v>1.60110037973093</v>
      </c>
      <c r="U122" s="317">
        <v>0.73962003482988703</v>
      </c>
      <c r="V122" s="317">
        <v>0.963675751116431</v>
      </c>
      <c r="W122" s="317">
        <v>0.90488069401567295</v>
      </c>
      <c r="X122" s="317">
        <v>0.84240947461376503</v>
      </c>
      <c r="Y122" s="317">
        <v>0.78400759200117098</v>
      </c>
      <c r="Z122" s="317">
        <v>0.73881665248838002</v>
      </c>
      <c r="AA122" s="317">
        <v>0.67853727345395698</v>
      </c>
      <c r="AB122" s="317">
        <v>0.68151104303124599</v>
      </c>
      <c r="AC122" s="317">
        <v>0.63441329144523795</v>
      </c>
      <c r="AD122" s="317">
        <v>0.61136867448434096</v>
      </c>
      <c r="AE122" s="317">
        <v>0.60929987134033103</v>
      </c>
      <c r="AF122" s="317">
        <v>0.49182513348102602</v>
      </c>
      <c r="AG122" s="317">
        <v>0.426638544354565</v>
      </c>
      <c r="AH122" s="317">
        <v>0.40939466041032702</v>
      </c>
      <c r="AI122" s="317">
        <v>0.34137059661924801</v>
      </c>
      <c r="AJ122" s="317">
        <v>0.31035594583853099</v>
      </c>
      <c r="AK122" s="317">
        <v>0.248237080928634</v>
      </c>
      <c r="AL122" s="317">
        <v>0.246819412580702</v>
      </c>
      <c r="AM122" s="317">
        <v>0.34068578866268601</v>
      </c>
      <c r="AN122" s="317">
        <v>0.38178960113712201</v>
      </c>
      <c r="AO122" s="317">
        <v>0.25318888029840497</v>
      </c>
      <c r="AP122" s="317">
        <v>0.23827121759148301</v>
      </c>
      <c r="AQ122" s="317">
        <v>0.27172961023119302</v>
      </c>
      <c r="AR122" s="317">
        <v>0.18258637414010701</v>
      </c>
      <c r="AS122" s="317">
        <v>0.167275578113187</v>
      </c>
      <c r="AT122" s="317">
        <v>0.24095258752106899</v>
      </c>
      <c r="AU122" s="317">
        <v>0.23252718710568401</v>
      </c>
      <c r="AV122" s="317">
        <v>0.21398094877968199</v>
      </c>
      <c r="AW122" s="317">
        <v>3.3662258272544598E-2</v>
      </c>
      <c r="AX122" s="317">
        <v>9.3920965576633608E-3</v>
      </c>
      <c r="AY122" s="317">
        <v>6.3373589418133494E-2</v>
      </c>
      <c r="AZ122" s="317">
        <v>0.114908847726211</v>
      </c>
      <c r="BA122" s="317">
        <v>4.8425394597896597E-2</v>
      </c>
      <c r="BB122" s="317">
        <v>-1.24946312294096E-2</v>
      </c>
      <c r="BC122" s="317">
        <v>1.7960541519564398E-2</v>
      </c>
      <c r="BD122" s="317">
        <v>-0.18522648641084599</v>
      </c>
      <c r="BE122" s="317">
        <v>-0.15971067584434701</v>
      </c>
      <c r="BF122" s="317">
        <v>-0.144271883387076</v>
      </c>
      <c r="BG122" s="317">
        <v>-0.13269422214704199</v>
      </c>
      <c r="BH122" s="317">
        <v>-0.106124993746747</v>
      </c>
      <c r="BI122" s="317">
        <v>-0.115284177050088</v>
      </c>
      <c r="BJ122" s="317">
        <v>-0.16448403637078499</v>
      </c>
    </row>
    <row r="123" spans="1:62" ht="15">
      <c r="A123" s="317" t="s">
        <v>264</v>
      </c>
      <c r="B123" s="317" t="s">
        <v>503</v>
      </c>
      <c r="C123" s="317" t="s">
        <v>1580</v>
      </c>
      <c r="D123" s="317" t="s">
        <v>1581</v>
      </c>
      <c r="E123" s="317">
        <v>4.44251665974235</v>
      </c>
      <c r="F123" s="317">
        <v>4.1892687489029798</v>
      </c>
      <c r="G123" s="317">
        <v>3.8936531890356201</v>
      </c>
      <c r="H123" s="317">
        <v>3.5581191288708802</v>
      </c>
      <c r="I123" s="317">
        <v>3.19019793486639</v>
      </c>
      <c r="J123" s="317">
        <v>2.8137855680243602</v>
      </c>
      <c r="K123" s="317">
        <v>2.4216622207584999</v>
      </c>
      <c r="L123" s="317">
        <v>2.0636786971933301</v>
      </c>
      <c r="M123" s="317">
        <v>1.8061872631587601</v>
      </c>
      <c r="N123" s="317">
        <v>1.67698703990027</v>
      </c>
      <c r="O123" s="317">
        <v>1.6369038548434101</v>
      </c>
      <c r="P123" s="317">
        <v>1.6302153526493699</v>
      </c>
      <c r="Q123" s="317">
        <v>1.6039815864134499</v>
      </c>
      <c r="R123" s="317">
        <v>1.5484972780492301</v>
      </c>
      <c r="S123" s="317">
        <v>1.4454505971207501</v>
      </c>
      <c r="T123" s="317">
        <v>1.3151654058606901</v>
      </c>
      <c r="U123" s="317">
        <v>1.1801750266326201</v>
      </c>
      <c r="V123" s="317">
        <v>1.07590728266199</v>
      </c>
      <c r="W123" s="317">
        <v>1.0212282917414699</v>
      </c>
      <c r="X123" s="317">
        <v>1.0309310494661399</v>
      </c>
      <c r="Y123" s="317">
        <v>1.0838037747598099</v>
      </c>
      <c r="Z123" s="317">
        <v>1.12911941821407</v>
      </c>
      <c r="AA123" s="317">
        <v>1.1524621843751901</v>
      </c>
      <c r="AB123" s="317">
        <v>1.18124193608438</v>
      </c>
      <c r="AC123" s="317">
        <v>1.2138271390815401</v>
      </c>
      <c r="AD123" s="317">
        <v>1.23432764316324</v>
      </c>
      <c r="AE123" s="317">
        <v>1.27677144889356</v>
      </c>
      <c r="AF123" s="317">
        <v>1.27904835798976</v>
      </c>
      <c r="AG123" s="317">
        <v>1.1374116097307401</v>
      </c>
      <c r="AH123" s="317">
        <v>1.6567139728703399</v>
      </c>
      <c r="AI123" s="317">
        <v>0.60434266304362005</v>
      </c>
      <c r="AJ123" s="317">
        <v>0.62503061842052898</v>
      </c>
      <c r="AK123" s="317">
        <v>-6.9353243523598507E-2</v>
      </c>
      <c r="AL123" s="317">
        <v>-0.66327745001833005</v>
      </c>
      <c r="AM123" s="317">
        <v>-1.4508536188254</v>
      </c>
      <c r="AN123" s="317">
        <v>-1.75225901136482</v>
      </c>
      <c r="AO123" s="317">
        <v>-1.51455806421477</v>
      </c>
      <c r="AP123" s="317">
        <v>-1.57996417807395</v>
      </c>
      <c r="AQ123" s="317">
        <v>-1.7260943207294399</v>
      </c>
      <c r="AR123" s="317">
        <v>-0.95250923434249202</v>
      </c>
      <c r="AS123" s="317">
        <v>-0.30054981604933201</v>
      </c>
      <c r="AT123" s="317">
        <v>-0.17006952632276301</v>
      </c>
      <c r="AU123" s="317">
        <v>4.1255453945045701E-3</v>
      </c>
      <c r="AV123" s="317">
        <v>0.33640220644358798</v>
      </c>
      <c r="AW123" s="317">
        <v>0.69492285256168496</v>
      </c>
      <c r="AX123" s="317">
        <v>0.88889138180127103</v>
      </c>
      <c r="AY123" s="317">
        <v>1.0576647761690701</v>
      </c>
      <c r="AZ123" s="317">
        <v>1.14385776599026</v>
      </c>
      <c r="BA123" s="317">
        <v>1.2183656095481801</v>
      </c>
      <c r="BB123" s="317">
        <v>2.63700454348895</v>
      </c>
      <c r="BC123" s="317">
        <v>1.41327147745347</v>
      </c>
      <c r="BD123" s="317">
        <v>1.4315064092102101</v>
      </c>
      <c r="BE123" s="317">
        <v>1.40867697150121</v>
      </c>
      <c r="BF123" s="317">
        <v>1.4394454413555999</v>
      </c>
      <c r="BG123" s="317">
        <v>1.4726767431349399</v>
      </c>
      <c r="BH123" s="317">
        <v>1.4614846851916099</v>
      </c>
      <c r="BI123" s="317">
        <v>1.4220461403292499</v>
      </c>
      <c r="BJ123" s="317">
        <v>1.35966055679997</v>
      </c>
    </row>
    <row r="124" spans="1:62" ht="15">
      <c r="A124" s="317" t="s">
        <v>265</v>
      </c>
      <c r="B124" s="317" t="s">
        <v>504</v>
      </c>
      <c r="C124" s="317" t="s">
        <v>1580</v>
      </c>
      <c r="D124" s="317" t="s">
        <v>1581</v>
      </c>
      <c r="E124" s="317">
        <v>3.0688404005878298</v>
      </c>
      <c r="F124" s="317">
        <v>3.1095339472939698</v>
      </c>
      <c r="G124" s="317">
        <v>3.1494597985028898</v>
      </c>
      <c r="H124" s="317">
        <v>3.18717427718191</v>
      </c>
      <c r="I124" s="317">
        <v>3.22234277059952</v>
      </c>
      <c r="J124" s="317">
        <v>3.2566179613170299</v>
      </c>
      <c r="K124" s="317">
        <v>3.2888841903450001</v>
      </c>
      <c r="L124" s="317">
        <v>3.3239810690275902</v>
      </c>
      <c r="M124" s="317">
        <v>3.3673662499615502</v>
      </c>
      <c r="N124" s="317">
        <v>3.4207515626398401</v>
      </c>
      <c r="O124" s="317">
        <v>3.4793055771889398</v>
      </c>
      <c r="P124" s="317">
        <v>3.5361335411639798</v>
      </c>
      <c r="Q124" s="317">
        <v>3.5864114330818899</v>
      </c>
      <c r="R124" s="317">
        <v>3.6298892212148401</v>
      </c>
      <c r="S124" s="317">
        <v>3.6650383160742201</v>
      </c>
      <c r="T124" s="317">
        <v>3.69344098388052</v>
      </c>
      <c r="U124" s="317">
        <v>3.71231231404425</v>
      </c>
      <c r="V124" s="317">
        <v>3.7276116280935399</v>
      </c>
      <c r="W124" s="317">
        <v>3.7469894380080899</v>
      </c>
      <c r="X124" s="317">
        <v>3.7723910044709599</v>
      </c>
      <c r="Y124" s="317">
        <v>3.7969047829016098</v>
      </c>
      <c r="Z124" s="317">
        <v>3.8152005914296199</v>
      </c>
      <c r="AA124" s="317">
        <v>3.81782797682432</v>
      </c>
      <c r="AB124" s="317">
        <v>3.7993181130280398</v>
      </c>
      <c r="AC124" s="317">
        <v>3.75723421736462</v>
      </c>
      <c r="AD124" s="317">
        <v>3.6983026491692899</v>
      </c>
      <c r="AE124" s="317">
        <v>3.6346929144466298</v>
      </c>
      <c r="AF124" s="317">
        <v>3.5701560166466599</v>
      </c>
      <c r="AG124" s="317">
        <v>3.49936009359216</v>
      </c>
      <c r="AH124" s="317">
        <v>3.42282226931763</v>
      </c>
      <c r="AI124" s="317">
        <v>3.3433163097955498</v>
      </c>
      <c r="AJ124" s="317">
        <v>3.2666066361210402</v>
      </c>
      <c r="AK124" s="317">
        <v>3.19236846206493</v>
      </c>
      <c r="AL124" s="317">
        <v>3.1161476979729699</v>
      </c>
      <c r="AM124" s="317">
        <v>3.0378340241230899</v>
      </c>
      <c r="AN124" s="317">
        <v>2.9614219367277101</v>
      </c>
      <c r="AO124" s="317">
        <v>2.8879913062755298</v>
      </c>
      <c r="AP124" s="317">
        <v>2.8245446994010601</v>
      </c>
      <c r="AQ124" s="317">
        <v>2.7782256601798898</v>
      </c>
      <c r="AR124" s="317">
        <v>2.7518425124661698</v>
      </c>
      <c r="AS124" s="317">
        <v>2.7401358008788499</v>
      </c>
      <c r="AT124" s="317">
        <v>2.73177458228569</v>
      </c>
      <c r="AU124" s="317">
        <v>2.72396581925676</v>
      </c>
      <c r="AV124" s="317">
        <v>2.7229981227767999</v>
      </c>
      <c r="AW124" s="317">
        <v>2.72849327911094</v>
      </c>
      <c r="AX124" s="317">
        <v>2.73727142320356</v>
      </c>
      <c r="AY124" s="317">
        <v>2.74643078401802</v>
      </c>
      <c r="AZ124" s="317">
        <v>2.7520690358667301</v>
      </c>
      <c r="BA124" s="317">
        <v>2.75155906438204</v>
      </c>
      <c r="BB124" s="317">
        <v>2.7432078427850999</v>
      </c>
      <c r="BC124" s="317">
        <v>2.72840571240366</v>
      </c>
      <c r="BD124" s="317">
        <v>2.71182599842321</v>
      </c>
      <c r="BE124" s="317">
        <v>2.69316939694823</v>
      </c>
      <c r="BF124" s="317">
        <v>2.66812165895313</v>
      </c>
      <c r="BG124" s="317">
        <v>2.6361163551476001</v>
      </c>
      <c r="BH124" s="317">
        <v>2.5993365335320702</v>
      </c>
      <c r="BI124" s="317">
        <v>2.5609253982648701</v>
      </c>
      <c r="BJ124" s="317">
        <v>2.5231105626011199</v>
      </c>
    </row>
    <row r="125" spans="1:62" ht="15">
      <c r="A125" s="317" t="s">
        <v>266</v>
      </c>
      <c r="B125" s="317" t="s">
        <v>505</v>
      </c>
      <c r="C125" s="317" t="s">
        <v>1580</v>
      </c>
      <c r="D125" s="317" t="s">
        <v>1581</v>
      </c>
      <c r="E125" s="317">
        <v>3.0620102688883599</v>
      </c>
      <c r="F125" s="317">
        <v>3.7762492331492998</v>
      </c>
      <c r="G125" s="317">
        <v>3.37774249953788</v>
      </c>
      <c r="H125" s="317">
        <v>3.3834408482797098</v>
      </c>
      <c r="I125" s="317">
        <v>3.3248122565720002</v>
      </c>
      <c r="J125" s="317">
        <v>3.0780159460667198</v>
      </c>
      <c r="K125" s="317">
        <v>3.1368520744000001</v>
      </c>
      <c r="L125" s="317">
        <v>3.0122088941031899</v>
      </c>
      <c r="M125" s="317">
        <v>2.9454134689543001</v>
      </c>
      <c r="N125" s="317">
        <v>2.6782157718456698</v>
      </c>
      <c r="O125" s="317">
        <v>2.2239459971664801</v>
      </c>
      <c r="P125" s="317">
        <v>2.0862646947202599</v>
      </c>
      <c r="Q125" s="317">
        <v>2.1570265975923699</v>
      </c>
      <c r="R125" s="317">
        <v>2.1019678084722799</v>
      </c>
      <c r="S125" s="317">
        <v>2.1983731804256701</v>
      </c>
      <c r="T125" s="317">
        <v>2.1024975322745498</v>
      </c>
      <c r="U125" s="317">
        <v>1.9937212229897301</v>
      </c>
      <c r="V125" s="317">
        <v>1.9226257899277901</v>
      </c>
      <c r="W125" s="317">
        <v>1.82901929834416</v>
      </c>
      <c r="X125" s="317">
        <v>1.8440379900955099</v>
      </c>
      <c r="Y125" s="317">
        <v>1.82447106113543</v>
      </c>
      <c r="Z125" s="317">
        <v>1.8732062674521901</v>
      </c>
      <c r="AA125" s="317">
        <v>1.9745171441412299</v>
      </c>
      <c r="AB125" s="317">
        <v>2.0796790384824</v>
      </c>
      <c r="AC125" s="317">
        <v>2.0143304255743102</v>
      </c>
      <c r="AD125" s="317">
        <v>1.8693551547444101</v>
      </c>
      <c r="AE125" s="317">
        <v>1.89162625794696</v>
      </c>
      <c r="AF125" s="317">
        <v>1.90236034965574</v>
      </c>
      <c r="AG125" s="317">
        <v>1.7649627112872699</v>
      </c>
      <c r="AH125" s="317">
        <v>2.0901780185824701</v>
      </c>
      <c r="AI125" s="317">
        <v>1.9244848833594601</v>
      </c>
      <c r="AJ125" s="317">
        <v>1.63530770758668</v>
      </c>
      <c r="AK125" s="317">
        <v>1.1538161192326</v>
      </c>
      <c r="AL125" s="317">
        <v>2.8786218243318E-2</v>
      </c>
      <c r="AM125" s="317">
        <v>-3.54303686250107E-2</v>
      </c>
      <c r="AN125" s="317">
        <v>0.99830039595093101</v>
      </c>
      <c r="AO125" s="317">
        <v>1.48008970426178</v>
      </c>
      <c r="AP125" s="317">
        <v>1.4585021753874401</v>
      </c>
      <c r="AQ125" s="317">
        <v>1.53403815421676</v>
      </c>
      <c r="AR125" s="317">
        <v>1.48607226256731</v>
      </c>
      <c r="AS125" s="317">
        <v>1.19112592398474</v>
      </c>
      <c r="AT125" s="317">
        <v>0.94885661355131401</v>
      </c>
      <c r="AU125" s="317">
        <v>0.917899316903102</v>
      </c>
      <c r="AV125" s="317">
        <v>1.0484449238833999</v>
      </c>
      <c r="AW125" s="317">
        <v>1.21010542490902</v>
      </c>
      <c r="AX125" s="317">
        <v>1.12786445855189</v>
      </c>
      <c r="AY125" s="317">
        <v>1.07505129401544</v>
      </c>
      <c r="AZ125" s="317">
        <v>0.95358696430052303</v>
      </c>
      <c r="BA125" s="317">
        <v>0.95022014475531402</v>
      </c>
      <c r="BB125" s="317">
        <v>1.20726564406139</v>
      </c>
      <c r="BC125" s="317">
        <v>1.1928644288063099</v>
      </c>
      <c r="BD125" s="317">
        <v>1.2168907290997399</v>
      </c>
      <c r="BE125" s="317">
        <v>1.6652365593996199</v>
      </c>
      <c r="BF125" s="317">
        <v>1.9847386672577201</v>
      </c>
      <c r="BG125" s="317">
        <v>2.0061078993715999</v>
      </c>
      <c r="BH125" s="317">
        <v>2.05902596620676</v>
      </c>
      <c r="BI125" s="317">
        <v>2.0372244221996998</v>
      </c>
      <c r="BJ125" s="317">
        <v>1.98687425189114</v>
      </c>
    </row>
    <row r="126" spans="1:62" ht="15">
      <c r="A126" s="317" t="s">
        <v>267</v>
      </c>
      <c r="B126" s="317" t="s">
        <v>506</v>
      </c>
      <c r="C126" s="317" t="s">
        <v>1580</v>
      </c>
      <c r="D126" s="317" t="s">
        <v>1581</v>
      </c>
      <c r="E126" s="317">
        <v>2.5431762243585898</v>
      </c>
      <c r="F126" s="317">
        <v>2.5985075355354099</v>
      </c>
      <c r="G126" s="317">
        <v>2.6138552757241298</v>
      </c>
      <c r="H126" s="317">
        <v>2.5417715061833901</v>
      </c>
      <c r="I126" s="317">
        <v>2.3625885463335399</v>
      </c>
      <c r="J126" s="317">
        <v>2.1192500467301199</v>
      </c>
      <c r="K126" s="317">
        <v>1.80160149085438</v>
      </c>
      <c r="L126" s="317">
        <v>1.5155428095384</v>
      </c>
      <c r="M126" s="317">
        <v>1.3874508778263399</v>
      </c>
      <c r="N126" s="317">
        <v>1.4711304130020899</v>
      </c>
      <c r="O126" s="317">
        <v>1.6673837814342201</v>
      </c>
      <c r="P126" s="317">
        <v>2.0223582463900098</v>
      </c>
      <c r="Q126" s="317">
        <v>2.2497709317136501</v>
      </c>
      <c r="R126" s="317">
        <v>1.9954366585307499</v>
      </c>
      <c r="S126" s="317">
        <v>1.12345977177931</v>
      </c>
      <c r="T126" s="317">
        <v>-0.117324180157183</v>
      </c>
      <c r="U126" s="317">
        <v>-1.6042724250448599</v>
      </c>
      <c r="V126" s="317">
        <v>-2.8582041266444298</v>
      </c>
      <c r="W126" s="317">
        <v>-3.37439244738662</v>
      </c>
      <c r="X126" s="317">
        <v>-2.7229611788265999</v>
      </c>
      <c r="Y126" s="317">
        <v>-1.1383818340248599</v>
      </c>
      <c r="Z126" s="317">
        <v>0.83459931040663304</v>
      </c>
      <c r="AA126" s="317">
        <v>2.4866544661960801</v>
      </c>
      <c r="AB126" s="317">
        <v>3.5518289234123102</v>
      </c>
      <c r="AC126" s="317">
        <v>3.8019927915097602</v>
      </c>
      <c r="AD126" s="317">
        <v>3.5224837467671102</v>
      </c>
      <c r="AE126" s="317">
        <v>3.13959837444084</v>
      </c>
      <c r="AF126" s="317">
        <v>2.93503963987675</v>
      </c>
      <c r="AG126" s="317">
        <v>2.85964595979799</v>
      </c>
      <c r="AH126" s="317">
        <v>2.9828146724789</v>
      </c>
      <c r="AI126" s="317">
        <v>3.2182830846117598</v>
      </c>
      <c r="AJ126" s="317">
        <v>3.43548066003512</v>
      </c>
      <c r="AK126" s="317">
        <v>3.53876048810146</v>
      </c>
      <c r="AL126" s="317">
        <v>3.54069565330692</v>
      </c>
      <c r="AM126" s="317">
        <v>3.4228047681081999</v>
      </c>
      <c r="AN126" s="317">
        <v>3.2258323240540099</v>
      </c>
      <c r="AO126" s="317">
        <v>3.0206378291600098</v>
      </c>
      <c r="AP126" s="317">
        <v>2.8337758304723901</v>
      </c>
      <c r="AQ126" s="317">
        <v>2.63721078560559</v>
      </c>
      <c r="AR126" s="317">
        <v>2.4352162392513099</v>
      </c>
      <c r="AS126" s="317">
        <v>2.2360568162847301</v>
      </c>
      <c r="AT126" s="317">
        <v>2.0372992333836102</v>
      </c>
      <c r="AU126" s="317">
        <v>1.85534040421519</v>
      </c>
      <c r="AV126" s="317">
        <v>1.7137602382156201</v>
      </c>
      <c r="AW126" s="317">
        <v>1.62257715927474</v>
      </c>
      <c r="AX126" s="317">
        <v>1.5708328950099999</v>
      </c>
      <c r="AY126" s="317">
        <v>1.5277198820673299</v>
      </c>
      <c r="AZ126" s="317">
        <v>1.48949492064768</v>
      </c>
      <c r="BA126" s="317">
        <v>1.47924826714618</v>
      </c>
      <c r="BB126" s="317">
        <v>1.49944621683363</v>
      </c>
      <c r="BC126" s="317">
        <v>1.5390451332884401</v>
      </c>
      <c r="BD126" s="317">
        <v>1.5887530135682899</v>
      </c>
      <c r="BE126" s="317">
        <v>1.6304780221016799</v>
      </c>
      <c r="BF126" s="317">
        <v>1.6499008239091499</v>
      </c>
      <c r="BG126" s="317">
        <v>1.6379995348226799</v>
      </c>
      <c r="BH126" s="317">
        <v>1.6035265801574099</v>
      </c>
      <c r="BI126" s="317">
        <v>1.56483347115177</v>
      </c>
      <c r="BJ126" s="317">
        <v>1.5299024533036201</v>
      </c>
    </row>
    <row r="127" spans="1:62" ht="15">
      <c r="A127" s="317" t="s">
        <v>268</v>
      </c>
      <c r="B127" s="317" t="s">
        <v>507</v>
      </c>
      <c r="C127" s="317" t="s">
        <v>1580</v>
      </c>
      <c r="D127" s="317" t="s">
        <v>1581</v>
      </c>
      <c r="E127" s="317">
        <v>2.4377380831798998</v>
      </c>
      <c r="F127" s="317">
        <v>2.4531113929779198</v>
      </c>
      <c r="G127" s="317">
        <v>2.44288027651295</v>
      </c>
      <c r="H127" s="317">
        <v>2.42069653714106</v>
      </c>
      <c r="I127" s="317">
        <v>2.3656825592633202</v>
      </c>
      <c r="J127" s="317">
        <v>2.2378434467942099</v>
      </c>
      <c r="K127" s="317">
        <v>2.1425131660404402</v>
      </c>
      <c r="L127" s="317">
        <v>2.0397804069060999</v>
      </c>
      <c r="M127" s="317">
        <v>1.9443495225854901</v>
      </c>
      <c r="N127" s="317">
        <v>1.8178305991024399</v>
      </c>
      <c r="O127" s="317">
        <v>1.74239665068135</v>
      </c>
      <c r="P127" s="317">
        <v>1.6414620076363</v>
      </c>
      <c r="Q127" s="317">
        <v>1.5241260612572001</v>
      </c>
      <c r="R127" s="317">
        <v>1.46580592657116</v>
      </c>
      <c r="S127" s="317">
        <v>1.43727470463426</v>
      </c>
      <c r="T127" s="317">
        <v>1.44047621227372</v>
      </c>
      <c r="U127" s="317">
        <v>1.45396907561599</v>
      </c>
      <c r="V127" s="317">
        <v>1.47714744858139</v>
      </c>
      <c r="W127" s="317">
        <v>1.4886011130549599</v>
      </c>
      <c r="X127" s="317">
        <v>1.4530935381451899</v>
      </c>
      <c r="Y127" s="317">
        <v>1.41374496005449</v>
      </c>
      <c r="Z127" s="317">
        <v>1.32920130262174</v>
      </c>
      <c r="AA127" s="317">
        <v>1.3002752319161801</v>
      </c>
      <c r="AB127" s="317">
        <v>1.38239029795535</v>
      </c>
      <c r="AC127" s="317">
        <v>1.6012162263656999</v>
      </c>
      <c r="AD127" s="317">
        <v>1.95323639909016</v>
      </c>
      <c r="AE127" s="317">
        <v>2.3394956787317298</v>
      </c>
      <c r="AF127" s="317">
        <v>2.6255659830878599</v>
      </c>
      <c r="AG127" s="317">
        <v>2.6945212915423902</v>
      </c>
      <c r="AH127" s="317">
        <v>2.5180312642632501</v>
      </c>
      <c r="AI127" s="317">
        <v>2.1665932076371401</v>
      </c>
      <c r="AJ127" s="317">
        <v>1.76307676815936</v>
      </c>
      <c r="AK127" s="317">
        <v>1.44005613790953</v>
      </c>
      <c r="AL127" s="317">
        <v>1.2625759129079599</v>
      </c>
      <c r="AM127" s="317">
        <v>1.2494420693457</v>
      </c>
      <c r="AN127" s="317">
        <v>1.3717742845205501</v>
      </c>
      <c r="AO127" s="317">
        <v>1.50286605729287</v>
      </c>
      <c r="AP127" s="317">
        <v>1.6054049907508099</v>
      </c>
      <c r="AQ127" s="317">
        <v>1.6892335344457701</v>
      </c>
      <c r="AR127" s="317">
        <v>1.72145562505655</v>
      </c>
      <c r="AS127" s="317">
        <v>1.72076038049387</v>
      </c>
      <c r="AT127" s="317">
        <v>1.70562796685986</v>
      </c>
      <c r="AU127" s="317">
        <v>1.7148127199405701</v>
      </c>
      <c r="AV127" s="317">
        <v>1.76130019780035</v>
      </c>
      <c r="AW127" s="317">
        <v>1.83579334794216</v>
      </c>
      <c r="AX127" s="317">
        <v>1.95011292906703</v>
      </c>
      <c r="AY127" s="317">
        <v>2.0741960756957898</v>
      </c>
      <c r="AZ127" s="317">
        <v>2.1525617161068</v>
      </c>
      <c r="BA127" s="317">
        <v>2.1864686866202301</v>
      </c>
      <c r="BB127" s="317">
        <v>2.1386890089674901</v>
      </c>
      <c r="BC127" s="317">
        <v>2.05105113450242</v>
      </c>
      <c r="BD127" s="317">
        <v>1.9334154261302701</v>
      </c>
      <c r="BE127" s="317">
        <v>1.8526674296954</v>
      </c>
      <c r="BF127" s="317">
        <v>1.7867246091914699</v>
      </c>
      <c r="BG127" s="317">
        <v>1.7562656599642099</v>
      </c>
      <c r="BH127" s="317">
        <v>1.74908548931262</v>
      </c>
      <c r="BI127" s="317">
        <v>1.7531158596349401</v>
      </c>
      <c r="BJ127" s="317">
        <v>1.7357981322295399</v>
      </c>
    </row>
    <row r="128" spans="1:62" ht="15">
      <c r="A128" s="317" t="s">
        <v>269</v>
      </c>
      <c r="B128" s="317" t="s">
        <v>508</v>
      </c>
      <c r="C128" s="317" t="s">
        <v>1580</v>
      </c>
      <c r="D128" s="317" t="s">
        <v>1581</v>
      </c>
      <c r="E128" s="317">
        <v>0.436540867674721</v>
      </c>
      <c r="F128" s="317">
        <v>-3.90670781782523E-3</v>
      </c>
      <c r="G128" s="317">
        <v>-0.44440602119797101</v>
      </c>
      <c r="H128" s="317">
        <v>-0.86904804469373698</v>
      </c>
      <c r="I128" s="317">
        <v>-1.18462387771667</v>
      </c>
      <c r="J128" s="317">
        <v>-1.44438886462095</v>
      </c>
      <c r="K128" s="317">
        <v>-1.75464674678892</v>
      </c>
      <c r="L128" s="317">
        <v>-2.0431469667779698</v>
      </c>
      <c r="M128" s="317">
        <v>-2.08576369790809</v>
      </c>
      <c r="N128" s="317">
        <v>-1.88832621017278</v>
      </c>
      <c r="O128" s="317">
        <v>-1.4355636441179001</v>
      </c>
      <c r="P128" s="317">
        <v>-0.87268398998262298</v>
      </c>
      <c r="Q128" s="317">
        <v>-0.38054109713434697</v>
      </c>
      <c r="R128" s="317">
        <v>-2.2562667905558099E-2</v>
      </c>
      <c r="S128" s="317">
        <v>3.3842093118002597E-2</v>
      </c>
      <c r="T128" s="317">
        <v>-0.124143706622906</v>
      </c>
      <c r="U128" s="317">
        <v>-0.28951436127399</v>
      </c>
      <c r="V128" s="317">
        <v>-0.46770433764591701</v>
      </c>
      <c r="W128" s="317">
        <v>-0.54538329033459398</v>
      </c>
      <c r="X128" s="317">
        <v>-0.56448061773361502</v>
      </c>
      <c r="Y128" s="317">
        <v>-0.56999935096545695</v>
      </c>
      <c r="Z128" s="317">
        <v>-0.54301296030147805</v>
      </c>
      <c r="AA128" s="317">
        <v>-0.49919625930383599</v>
      </c>
      <c r="AB128" s="317">
        <v>-0.51580345063298805</v>
      </c>
      <c r="AC128" s="317">
        <v>-0.58465912216653604</v>
      </c>
      <c r="AD128" s="317">
        <v>-0.66661378195133703</v>
      </c>
      <c r="AE128" s="317">
        <v>-0.75499104295492903</v>
      </c>
      <c r="AF128" s="317">
        <v>-0.83325787965977105</v>
      </c>
      <c r="AG128" s="317">
        <v>-0.73788533540821</v>
      </c>
      <c r="AH128" s="317">
        <v>-0.47619719041985198</v>
      </c>
      <c r="AI128" s="317">
        <v>-4.4071200184445498E-2</v>
      </c>
      <c r="AJ128" s="317">
        <v>0.437402190395698</v>
      </c>
      <c r="AK128" s="317">
        <v>0.84493182396368205</v>
      </c>
      <c r="AL128" s="317">
        <v>1.16578050594577</v>
      </c>
      <c r="AM128" s="317">
        <v>1.2515154029593201</v>
      </c>
      <c r="AN128" s="317">
        <v>1.2150646768483999</v>
      </c>
      <c r="AO128" s="317">
        <v>1.1175113978723901</v>
      </c>
      <c r="AP128" s="317">
        <v>1.08463668951128</v>
      </c>
      <c r="AQ128" s="317">
        <v>1.0684856028329399</v>
      </c>
      <c r="AR128" s="317">
        <v>1.1375359645680601</v>
      </c>
      <c r="AS128" s="317">
        <v>1.21955435116856</v>
      </c>
      <c r="AT128" s="317">
        <v>1.3484727777163601</v>
      </c>
      <c r="AU128" s="317">
        <v>1.40560010838808</v>
      </c>
      <c r="AV128" s="317">
        <v>1.4157154711697999</v>
      </c>
      <c r="AW128" s="317">
        <v>1.3959524311588301</v>
      </c>
      <c r="AX128" s="317">
        <v>1.32531810855518</v>
      </c>
      <c r="AY128" s="317">
        <v>1.22470121333352</v>
      </c>
      <c r="AZ128" s="317">
        <v>1.15767054124205</v>
      </c>
      <c r="BA128" s="317">
        <v>1.0967497439414</v>
      </c>
      <c r="BB128" s="317">
        <v>1.0946778877896399</v>
      </c>
      <c r="BC128" s="317">
        <v>1.09254392201555</v>
      </c>
      <c r="BD128" s="317">
        <v>1.08458207127456</v>
      </c>
      <c r="BE128" s="317">
        <v>1.1185905901817601</v>
      </c>
      <c r="BF128" s="317">
        <v>1.09305172987753</v>
      </c>
      <c r="BG128" s="317">
        <v>1.0663475159962501</v>
      </c>
      <c r="BH128" s="317">
        <v>1.0164213140799601</v>
      </c>
      <c r="BI128" s="317">
        <v>0.97701241840853204</v>
      </c>
      <c r="BJ128" s="317">
        <v>0.95129886116276796</v>
      </c>
    </row>
    <row r="129" spans="1:62" ht="15">
      <c r="A129" s="317" t="s">
        <v>270</v>
      </c>
      <c r="B129" s="317" t="s">
        <v>509</v>
      </c>
      <c r="C129" s="317" t="s">
        <v>1580</v>
      </c>
      <c r="D129" s="317" t="s">
        <v>1581</v>
      </c>
      <c r="E129" s="317">
        <v>2.9072517247412599</v>
      </c>
      <c r="F129" s="317">
        <v>2.9672439729528302</v>
      </c>
      <c r="G129" s="317">
        <v>2.8593208116045199</v>
      </c>
      <c r="H129" s="317">
        <v>2.78482005271866</v>
      </c>
      <c r="I129" s="317">
        <v>2.61539463516021</v>
      </c>
      <c r="J129" s="317">
        <v>2.5421509508381299</v>
      </c>
      <c r="K129" s="317">
        <v>2.5143874318471902</v>
      </c>
      <c r="L129" s="317">
        <v>2.3350136933305299</v>
      </c>
      <c r="M129" s="317">
        <v>2.3203510913177698</v>
      </c>
      <c r="N129" s="317">
        <v>2.2634340391651899</v>
      </c>
      <c r="O129" s="317">
        <v>2.1841739468946701</v>
      </c>
      <c r="P129" s="317">
        <v>1.97132365752048</v>
      </c>
      <c r="Q129" s="317">
        <v>1.87599936966995</v>
      </c>
      <c r="R129" s="317">
        <v>1.7682927120787999</v>
      </c>
      <c r="S129" s="317">
        <v>1.7127054199689999</v>
      </c>
      <c r="T129" s="317">
        <v>1.6820000547482199</v>
      </c>
      <c r="U129" s="317">
        <v>1.5965585940723299</v>
      </c>
      <c r="V129" s="317">
        <v>1.5590393860320799</v>
      </c>
      <c r="W129" s="317">
        <v>1.5191967189166999</v>
      </c>
      <c r="X129" s="317">
        <v>1.5168748677583499</v>
      </c>
      <c r="Y129" s="317">
        <v>1.55846267819582</v>
      </c>
      <c r="Z129" s="317">
        <v>1.5602039923987601</v>
      </c>
      <c r="AA129" s="317">
        <v>1.5454685330840401</v>
      </c>
      <c r="AB129" s="317">
        <v>1.47421882108841</v>
      </c>
      <c r="AC129" s="317">
        <v>1.2340183114041201</v>
      </c>
      <c r="AD129" s="317">
        <v>0.98456559710882097</v>
      </c>
      <c r="AE129" s="317">
        <v>0.99472386803380997</v>
      </c>
      <c r="AF129" s="317">
        <v>0.98513311242457602</v>
      </c>
      <c r="AG129" s="317">
        <v>0.97918922415018705</v>
      </c>
      <c r="AH129" s="317">
        <v>0.98909326845830103</v>
      </c>
      <c r="AI129" s="317">
        <v>0.98513049421876697</v>
      </c>
      <c r="AJ129" s="317">
        <v>0.989785981821526</v>
      </c>
      <c r="AK129" s="317">
        <v>1.0391613555733901</v>
      </c>
      <c r="AL129" s="317">
        <v>1.01582143742509</v>
      </c>
      <c r="AM129" s="317">
        <v>1.0061572450174801</v>
      </c>
      <c r="AN129" s="317">
        <v>1.0062008545768499</v>
      </c>
      <c r="AO129" s="317">
        <v>0.95277942185270403</v>
      </c>
      <c r="AP129" s="317">
        <v>0.93771380892015499</v>
      </c>
      <c r="AQ129" s="317">
        <v>0.72186501759030997</v>
      </c>
      <c r="AR129" s="317">
        <v>0.71079459306137605</v>
      </c>
      <c r="AS129" s="317">
        <v>0.83618086429776595</v>
      </c>
      <c r="AT129" s="317">
        <v>0.767241774760276</v>
      </c>
      <c r="AU129" s="317">
        <v>0.57795727681484199</v>
      </c>
      <c r="AV129" s="317">
        <v>0.51832145298564603</v>
      </c>
      <c r="AW129" s="317">
        <v>0.39633143669780602</v>
      </c>
      <c r="AX129" s="317">
        <v>0.21199778411754799</v>
      </c>
      <c r="AY129" s="317">
        <v>0.52519994049877505</v>
      </c>
      <c r="AZ129" s="317">
        <v>0.50523403292033597</v>
      </c>
      <c r="BA129" s="317">
        <v>0.75931668185092704</v>
      </c>
      <c r="BB129" s="317">
        <v>0.51468282753580297</v>
      </c>
      <c r="BC129" s="317">
        <v>0.49822508440111002</v>
      </c>
      <c r="BD129" s="317">
        <v>0.76897175858258904</v>
      </c>
      <c r="BE129" s="317">
        <v>0.52571366060041402</v>
      </c>
      <c r="BF129" s="317">
        <v>0.45521862216466202</v>
      </c>
      <c r="BG129" s="317">
        <v>0.62814986143363905</v>
      </c>
      <c r="BH129" s="317">
        <v>0.52728849740779304</v>
      </c>
      <c r="BI129" s="317">
        <v>0.45131804396997599</v>
      </c>
      <c r="BJ129" s="317">
        <v>0.429345229786812</v>
      </c>
    </row>
    <row r="130" spans="1:62" ht="15">
      <c r="A130" s="317" t="s">
        <v>272</v>
      </c>
      <c r="B130" s="317" t="s">
        <v>510</v>
      </c>
      <c r="C130" s="317" t="s">
        <v>1580</v>
      </c>
      <c r="D130" s="317" t="s">
        <v>1581</v>
      </c>
      <c r="E130" s="317">
        <v>10.297808817706301</v>
      </c>
      <c r="F130" s="317">
        <v>11.121977885436699</v>
      </c>
      <c r="G130" s="317">
        <v>11.5695330649322</v>
      </c>
      <c r="H130" s="317">
        <v>11.596311757635</v>
      </c>
      <c r="I130" s="317">
        <v>11.275758781714201</v>
      </c>
      <c r="J130" s="317">
        <v>10.762399318890701</v>
      </c>
      <c r="K130" s="317">
        <v>10.285798877998101</v>
      </c>
      <c r="L130" s="317">
        <v>9.8190628055799607</v>
      </c>
      <c r="M130" s="317">
        <v>9.2148213701741994</v>
      </c>
      <c r="N130" s="317">
        <v>8.4863711294714204</v>
      </c>
      <c r="O130" s="317">
        <v>7.7426729847076903</v>
      </c>
      <c r="P130" s="317">
        <v>7.0284987604933598</v>
      </c>
      <c r="Q130" s="317">
        <v>6.4599993992878204</v>
      </c>
      <c r="R130" s="317">
        <v>6.1178698151939397</v>
      </c>
      <c r="S130" s="317">
        <v>6.0139163913119802</v>
      </c>
      <c r="T130" s="317">
        <v>6.0433287457474796</v>
      </c>
      <c r="U130" s="317">
        <v>6.0817670436937599</v>
      </c>
      <c r="V130" s="317">
        <v>6.0407225115941197</v>
      </c>
      <c r="W130" s="317">
        <v>5.9202888516149397</v>
      </c>
      <c r="X130" s="317">
        <v>5.7058530217636498</v>
      </c>
      <c r="Y130" s="317">
        <v>5.4380892294542296</v>
      </c>
      <c r="Z130" s="317">
        <v>5.0216761893166799</v>
      </c>
      <c r="AA130" s="317">
        <v>4.62614283329237</v>
      </c>
      <c r="AB130" s="317">
        <v>4.4849091904001703</v>
      </c>
      <c r="AC130" s="317">
        <v>4.6475642464227498</v>
      </c>
      <c r="AD130" s="317">
        <v>4.9002579640224804</v>
      </c>
      <c r="AE130" s="317">
        <v>5.4339694998098498</v>
      </c>
      <c r="AF130" s="317">
        <v>5.6488898580895004</v>
      </c>
      <c r="AG130" s="317">
        <v>4.8267711119174797</v>
      </c>
      <c r="AH130" s="317">
        <v>2.80722343113522</v>
      </c>
      <c r="AI130" s="317">
        <v>0.12786704714891101</v>
      </c>
      <c r="AJ130" s="317">
        <v>-3.0933412710266999</v>
      </c>
      <c r="AK130" s="317"/>
      <c r="AL130" s="317"/>
      <c r="AM130" s="317"/>
      <c r="AN130" s="317"/>
      <c r="AO130" s="317">
        <v>1.3008485028739201</v>
      </c>
      <c r="AP130" s="317">
        <v>4.9949224113268702</v>
      </c>
      <c r="AQ130" s="317">
        <v>6.8185385274892401</v>
      </c>
      <c r="AR130" s="317">
        <v>6.3664873421877202</v>
      </c>
      <c r="AS130" s="317">
        <v>4.6754778318105403</v>
      </c>
      <c r="AT130" s="317">
        <v>2.8181022299537499</v>
      </c>
      <c r="AU130" s="317">
        <v>1.62131348314611</v>
      </c>
      <c r="AV130" s="317">
        <v>1.1725284931831199</v>
      </c>
      <c r="AW130" s="317">
        <v>1.77388679060084</v>
      </c>
      <c r="AX130" s="317">
        <v>3.0633703421173899</v>
      </c>
      <c r="AY130" s="317">
        <v>4.3254518021890203</v>
      </c>
      <c r="AZ130" s="317">
        <v>5.1706079806504803</v>
      </c>
      <c r="BA130" s="317">
        <v>5.7788466763050099</v>
      </c>
      <c r="BB130" s="317">
        <v>6.09183037845703</v>
      </c>
      <c r="BC130" s="317">
        <v>6.16125114017792</v>
      </c>
      <c r="BD130" s="317">
        <v>6.2377245198435096</v>
      </c>
      <c r="BE130" s="317">
        <v>6.2117188233113296</v>
      </c>
      <c r="BF130" s="317">
        <v>5.8017615842739998</v>
      </c>
      <c r="BG130" s="317">
        <v>4.9886814127466703</v>
      </c>
      <c r="BH130" s="317">
        <v>3.9740692599632799</v>
      </c>
      <c r="BI130" s="317">
        <v>2.9242061936602299</v>
      </c>
      <c r="BJ130" s="317">
        <v>2.0502086274220499</v>
      </c>
    </row>
    <row r="131" spans="1:62" ht="15">
      <c r="A131" s="317" t="s">
        <v>1264</v>
      </c>
      <c r="B131" s="317" t="s">
        <v>511</v>
      </c>
      <c r="C131" s="317" t="s">
        <v>1580</v>
      </c>
      <c r="D131" s="317" t="s">
        <v>1581</v>
      </c>
      <c r="E131" s="317"/>
      <c r="F131" s="317">
        <v>2.9720824290179593</v>
      </c>
      <c r="G131" s="317">
        <v>2.9873864603397635</v>
      </c>
      <c r="H131" s="317">
        <v>2.9837262939036151</v>
      </c>
      <c r="I131" s="317">
        <v>2.9571468868218034</v>
      </c>
      <c r="J131" s="317">
        <v>2.9149817308753825</v>
      </c>
      <c r="K131" s="317">
        <v>2.8685988825082376</v>
      </c>
      <c r="L131" s="317">
        <v>2.8253563532859403</v>
      </c>
      <c r="M131" s="317">
        <v>2.7841143807089992</v>
      </c>
      <c r="N131" s="317">
        <v>2.7469909010896032</v>
      </c>
      <c r="O131" s="317">
        <v>2.7124485819165471</v>
      </c>
      <c r="P131" s="317">
        <v>2.6771687602120267</v>
      </c>
      <c r="Q131" s="317">
        <v>2.6400852780437845</v>
      </c>
      <c r="R131" s="317">
        <v>2.6033674882863096</v>
      </c>
      <c r="S131" s="317">
        <v>2.5671095449546897</v>
      </c>
      <c r="T131" s="317">
        <v>2.5312007405705828</v>
      </c>
      <c r="U131" s="317">
        <v>2.4944074537980754</v>
      </c>
      <c r="V131" s="317">
        <v>2.457388672144404</v>
      </c>
      <c r="W131" s="317">
        <v>2.4219541377553639</v>
      </c>
      <c r="X131" s="317">
        <v>2.3884870954241393</v>
      </c>
      <c r="Y131" s="317">
        <v>2.3557543947195825</v>
      </c>
      <c r="Z131" s="317">
        <v>2.3240337530767903</v>
      </c>
      <c r="AA131" s="317">
        <v>2.2902928998619814</v>
      </c>
      <c r="AB131" s="317">
        <v>2.2508666843062741</v>
      </c>
      <c r="AC131" s="317">
        <v>2.2044044067327349</v>
      </c>
      <c r="AD131" s="317">
        <v>2.153665723917797</v>
      </c>
      <c r="AE131" s="317">
        <v>2.1009500796313603</v>
      </c>
      <c r="AF131" s="317">
        <v>2.0509778906190377</v>
      </c>
      <c r="AG131" s="317">
        <v>2.0071012285973922</v>
      </c>
      <c r="AH131" s="317">
        <v>1.9712499813194597</v>
      </c>
      <c r="AI131" s="317">
        <v>1.9404096757002094</v>
      </c>
      <c r="AJ131" s="317">
        <v>1.9105843547613404</v>
      </c>
      <c r="AK131" s="317">
        <v>1.8776581618269006</v>
      </c>
      <c r="AL131" s="317">
        <v>1.8405242507185449</v>
      </c>
      <c r="AM131" s="317">
        <v>1.7977302378272526</v>
      </c>
      <c r="AN131" s="317">
        <v>1.7509054448747747</v>
      </c>
      <c r="AO131" s="317">
        <v>1.7056846467937987</v>
      </c>
      <c r="AP131" s="317">
        <v>1.6616580816251769</v>
      </c>
      <c r="AQ131" s="317">
        <v>1.6134722173827925</v>
      </c>
      <c r="AR131" s="317">
        <v>1.5602352991001283</v>
      </c>
      <c r="AS131" s="317">
        <v>1.5050409806099339</v>
      </c>
      <c r="AT131" s="317">
        <v>1.4483863673587365</v>
      </c>
      <c r="AU131" s="317">
        <v>1.3970074254308997</v>
      </c>
      <c r="AV131" s="317">
        <v>1.3584173132380926</v>
      </c>
      <c r="AW131" s="317">
        <v>1.3361364825667863</v>
      </c>
      <c r="AX131" s="317">
        <v>1.3251446162219764</v>
      </c>
      <c r="AY131" s="317">
        <v>1.3175009893205925</v>
      </c>
      <c r="AZ131" s="317">
        <v>1.3066885877559571</v>
      </c>
      <c r="BA131" s="317">
        <v>1.2922362922753479</v>
      </c>
      <c r="BB131" s="317">
        <v>1.2718238089815657</v>
      </c>
      <c r="BC131" s="317">
        <v>1.246890287204323</v>
      </c>
      <c r="BD131" s="317">
        <v>1.2217986743597606</v>
      </c>
      <c r="BE131" s="317">
        <v>1.197497476042102</v>
      </c>
      <c r="BF131" s="317">
        <v>1.1708499879417928</v>
      </c>
      <c r="BG131" s="317">
        <v>1.1415037223594169</v>
      </c>
      <c r="BH131" s="317">
        <v>1.1102409401313196</v>
      </c>
      <c r="BI131" s="317">
        <v>1.0780966037996791</v>
      </c>
      <c r="BJ131" s="317">
        <v>1.0461437586394879</v>
      </c>
    </row>
    <row r="132" spans="1:62" ht="15">
      <c r="A132" s="317" t="s">
        <v>273</v>
      </c>
      <c r="B132" s="317" t="s">
        <v>512</v>
      </c>
      <c r="C132" s="317" t="s">
        <v>1580</v>
      </c>
      <c r="D132" s="317" t="s">
        <v>1581</v>
      </c>
      <c r="E132" s="317">
        <v>2.2987018187472201</v>
      </c>
      <c r="F132" s="317">
        <v>2.3046578672028502</v>
      </c>
      <c r="G132" s="317">
        <v>2.3127254037680198</v>
      </c>
      <c r="H132" s="317">
        <v>2.3241601043818099</v>
      </c>
      <c r="I132" s="317">
        <v>2.3384682014834799</v>
      </c>
      <c r="J132" s="317">
        <v>2.3551053448636301</v>
      </c>
      <c r="K132" s="317">
        <v>2.3478666686047802</v>
      </c>
      <c r="L132" s="317">
        <v>2.3389495529623998</v>
      </c>
      <c r="M132" s="317">
        <v>2.3718841967149999</v>
      </c>
      <c r="N132" s="317">
        <v>2.4563138604302002</v>
      </c>
      <c r="O132" s="317">
        <v>2.5616683266524198</v>
      </c>
      <c r="P132" s="317">
        <v>2.70943591758564</v>
      </c>
      <c r="Q132" s="317">
        <v>2.8049139744711602</v>
      </c>
      <c r="R132" s="317">
        <v>2.7239273284874002</v>
      </c>
      <c r="S132" s="317">
        <v>2.42566694256851</v>
      </c>
      <c r="T132" s="317">
        <v>2.00624283684167</v>
      </c>
      <c r="U132" s="317">
        <v>1.5412260103979201</v>
      </c>
      <c r="V132" s="317">
        <v>1.1826952286093899</v>
      </c>
      <c r="W132" s="317">
        <v>1.04688184732538</v>
      </c>
      <c r="X132" s="317">
        <v>1.2071654712709201</v>
      </c>
      <c r="Y132" s="317">
        <v>1.5719516346323901</v>
      </c>
      <c r="Z132" s="317">
        <v>1.9823726539432001</v>
      </c>
      <c r="AA132" s="317">
        <v>2.3159224398539702</v>
      </c>
      <c r="AB132" s="317">
        <v>2.5754486898629998</v>
      </c>
      <c r="AC132" s="317">
        <v>2.7248470118661601</v>
      </c>
      <c r="AD132" s="317">
        <v>2.7913031991664901</v>
      </c>
      <c r="AE132" s="317">
        <v>2.83755570882952</v>
      </c>
      <c r="AF132" s="317">
        <v>2.8867318644375302</v>
      </c>
      <c r="AG132" s="317">
        <v>2.90557592453625</v>
      </c>
      <c r="AH132" s="317">
        <v>2.8955889796446899</v>
      </c>
      <c r="AI132" s="317">
        <v>2.8599237672711699</v>
      </c>
      <c r="AJ132" s="317">
        <v>2.81549804238754</v>
      </c>
      <c r="AK132" s="317">
        <v>2.7536979148657701</v>
      </c>
      <c r="AL132" s="317">
        <v>2.6502039838765801</v>
      </c>
      <c r="AM132" s="317">
        <v>2.50128913664543</v>
      </c>
      <c r="AN132" s="317">
        <v>2.32578199414308</v>
      </c>
      <c r="AO132" s="317">
        <v>2.14619094533758</v>
      </c>
      <c r="AP132" s="317">
        <v>1.98412712280103</v>
      </c>
      <c r="AQ132" s="317">
        <v>1.84665571487033</v>
      </c>
      <c r="AR132" s="317">
        <v>1.7421647442409101</v>
      </c>
      <c r="AS132" s="317">
        <v>1.66541415537822</v>
      </c>
      <c r="AT132" s="317">
        <v>1.5872450839413199</v>
      </c>
      <c r="AU132" s="317">
        <v>1.5159052220990401</v>
      </c>
      <c r="AV132" s="317">
        <v>1.4874974649210599</v>
      </c>
      <c r="AW132" s="317">
        <v>1.51100399115194</v>
      </c>
      <c r="AX132" s="317">
        <v>1.56626180560496</v>
      </c>
      <c r="AY132" s="317">
        <v>1.6431785998922801</v>
      </c>
      <c r="AZ132" s="317">
        <v>1.7023850883606</v>
      </c>
      <c r="BA132" s="317">
        <v>1.70647694161785</v>
      </c>
      <c r="BB132" s="317">
        <v>1.6362893928134099</v>
      </c>
      <c r="BC132" s="317">
        <v>1.52020420325314</v>
      </c>
      <c r="BD132" s="317">
        <v>1.38658273876005</v>
      </c>
      <c r="BE132" s="317">
        <v>1.2814388863775701</v>
      </c>
      <c r="BF132" s="317">
        <v>1.2299099258202699</v>
      </c>
      <c r="BG132" s="317">
        <v>1.2522585493990801</v>
      </c>
      <c r="BH132" s="317">
        <v>1.3227925893638801</v>
      </c>
      <c r="BI132" s="317">
        <v>1.4064268445314201</v>
      </c>
      <c r="BJ132" s="317">
        <v>1.4659962868807399</v>
      </c>
    </row>
    <row r="133" spans="1:62" ht="15">
      <c r="A133" s="317" t="s">
        <v>274</v>
      </c>
      <c r="B133" s="317" t="s">
        <v>513</v>
      </c>
      <c r="C133" s="317" t="s">
        <v>1580</v>
      </c>
      <c r="D133" s="317" t="s">
        <v>1581</v>
      </c>
      <c r="E133" s="317">
        <v>3.2526836466832898</v>
      </c>
      <c r="F133" s="317">
        <v>3.25296407026197</v>
      </c>
      <c r="G133" s="317">
        <v>3.2020099668540798</v>
      </c>
      <c r="H133" s="317">
        <v>3.0539504435965799</v>
      </c>
      <c r="I133" s="317">
        <v>2.7932461035435998</v>
      </c>
      <c r="J133" s="317">
        <v>2.4745580803654801</v>
      </c>
      <c r="K133" s="317">
        <v>2.0945749226631598</v>
      </c>
      <c r="L133" s="317">
        <v>1.7724768046038899</v>
      </c>
      <c r="M133" s="317">
        <v>1.6468960424558701</v>
      </c>
      <c r="N133" s="317">
        <v>1.7771377927315399</v>
      </c>
      <c r="O133" s="317">
        <v>2.05755247111829</v>
      </c>
      <c r="P133" s="317">
        <v>2.4153690339291498</v>
      </c>
      <c r="Q133" s="317">
        <v>2.6490504625033702</v>
      </c>
      <c r="R133" s="317">
        <v>2.6010041858289501</v>
      </c>
      <c r="S133" s="317">
        <v>2.1962175534578998</v>
      </c>
      <c r="T133" s="317">
        <v>1.57277863319107</v>
      </c>
      <c r="U133" s="317">
        <v>0.87607082409805004</v>
      </c>
      <c r="V133" s="317">
        <v>0.30231117781987799</v>
      </c>
      <c r="W133" s="317">
        <v>-5.2042895880266497E-2</v>
      </c>
      <c r="X133" s="317">
        <v>-8.8296902997466606E-2</v>
      </c>
      <c r="Y133" s="317">
        <v>0.104726347208662</v>
      </c>
      <c r="Z133" s="317">
        <v>0.40045714917110797</v>
      </c>
      <c r="AA133" s="317">
        <v>0.62991548074251202</v>
      </c>
      <c r="AB133" s="317">
        <v>0.71981971682449397</v>
      </c>
      <c r="AC133" s="317">
        <v>0.59896631311418702</v>
      </c>
      <c r="AD133" s="317">
        <v>0.35042495321345202</v>
      </c>
      <c r="AE133" s="317">
        <v>2.60372745413021E-2</v>
      </c>
      <c r="AF133" s="317">
        <v>-0.190935467664509</v>
      </c>
      <c r="AG133" s="317">
        <v>-0.13436297019249999</v>
      </c>
      <c r="AH133" s="317">
        <v>0.30008310343811501</v>
      </c>
      <c r="AI133" s="317">
        <v>0.98189862057253796</v>
      </c>
      <c r="AJ133" s="317">
        <v>1.8127597262492099</v>
      </c>
      <c r="AK133" s="317">
        <v>2.4901166858444199</v>
      </c>
      <c r="AL133" s="317">
        <v>2.7608225652912801</v>
      </c>
      <c r="AM133" s="317">
        <v>2.5117846872612</v>
      </c>
      <c r="AN133" s="317">
        <v>1.9559101382573201</v>
      </c>
      <c r="AO133" s="317">
        <v>1.2308091645895001</v>
      </c>
      <c r="AP133" s="317">
        <v>0.70445791787644296</v>
      </c>
      <c r="AQ133" s="317">
        <v>0.68575424200795898</v>
      </c>
      <c r="AR133" s="317">
        <v>1.3617733618512999</v>
      </c>
      <c r="AS133" s="317">
        <v>2.4631987593303699</v>
      </c>
      <c r="AT133" s="317">
        <v>3.7756949697620499</v>
      </c>
      <c r="AU133" s="317">
        <v>4.7367622094108004</v>
      </c>
      <c r="AV133" s="317">
        <v>4.94617861638958</v>
      </c>
      <c r="AW133" s="317">
        <v>4.2784781495152302</v>
      </c>
      <c r="AX133" s="317">
        <v>3.14887485061137</v>
      </c>
      <c r="AY133" s="317">
        <v>1.7528104078401601</v>
      </c>
      <c r="AZ133" s="317">
        <v>0.71504867145838702</v>
      </c>
      <c r="BA133" s="317">
        <v>0.59972027306847298</v>
      </c>
      <c r="BB133" s="317">
        <v>1.73882449811227</v>
      </c>
      <c r="BC133" s="317">
        <v>3.6149389704094599</v>
      </c>
      <c r="BD133" s="317">
        <v>5.63090300150039</v>
      </c>
      <c r="BE133" s="317">
        <v>6.9052963669772804</v>
      </c>
      <c r="BF133" s="317">
        <v>7.0610198534284097</v>
      </c>
      <c r="BG133" s="317">
        <v>6.0164394600149604</v>
      </c>
      <c r="BH133" s="317">
        <v>4.33424877066245</v>
      </c>
      <c r="BI133" s="317">
        <v>2.6175735684774799</v>
      </c>
      <c r="BJ133" s="317">
        <v>1.25220998416619</v>
      </c>
    </row>
    <row r="134" spans="1:62" ht="15">
      <c r="A134" s="317" t="s">
        <v>275</v>
      </c>
      <c r="B134" s="317" t="s">
        <v>514</v>
      </c>
      <c r="C134" s="317" t="s">
        <v>1580</v>
      </c>
      <c r="D134" s="317" t="s">
        <v>1581</v>
      </c>
      <c r="E134" s="317">
        <v>2.1537718649897801</v>
      </c>
      <c r="F134" s="317">
        <v>2.1784299307368</v>
      </c>
      <c r="G134" s="317">
        <v>2.2021511230553901</v>
      </c>
      <c r="H134" s="317">
        <v>2.2312604857646798</v>
      </c>
      <c r="I134" s="317">
        <v>2.2678664410392599</v>
      </c>
      <c r="J134" s="317">
        <v>2.3113138939723301</v>
      </c>
      <c r="K134" s="317">
        <v>2.3537773108219402</v>
      </c>
      <c r="L134" s="317">
        <v>2.3974915585134902</v>
      </c>
      <c r="M134" s="317">
        <v>2.4470931262747899</v>
      </c>
      <c r="N134" s="317">
        <v>2.5043037618545698</v>
      </c>
      <c r="O134" s="317">
        <v>2.5664526205508098</v>
      </c>
      <c r="P134" s="317">
        <v>2.6245032830545099</v>
      </c>
      <c r="Q134" s="317">
        <v>2.6809081663998899</v>
      </c>
      <c r="R134" s="317">
        <v>2.7415928009605199</v>
      </c>
      <c r="S134" s="317">
        <v>2.8081780244908301</v>
      </c>
      <c r="T134" s="317">
        <v>2.8754479924954999</v>
      </c>
      <c r="U134" s="317">
        <v>2.8684108655239098</v>
      </c>
      <c r="V134" s="317">
        <v>2.84086283397549</v>
      </c>
      <c r="W134" s="317">
        <v>2.9080346710570502</v>
      </c>
      <c r="X134" s="317">
        <v>3.0921241719669701</v>
      </c>
      <c r="Y134" s="317">
        <v>3.30742262791289</v>
      </c>
      <c r="Z134" s="317">
        <v>3.5961303526066799</v>
      </c>
      <c r="AA134" s="317">
        <v>3.7301037113717799</v>
      </c>
      <c r="AB134" s="317">
        <v>3.4375867236644901</v>
      </c>
      <c r="AC134" s="317">
        <v>2.63637981408686</v>
      </c>
      <c r="AD134" s="317">
        <v>1.5381156997016301</v>
      </c>
      <c r="AE134" s="317">
        <v>0.42226648107777098</v>
      </c>
      <c r="AF134" s="317">
        <v>-0.492163723119458</v>
      </c>
      <c r="AG134" s="317">
        <v>-1.19066270187364</v>
      </c>
      <c r="AH134" s="317">
        <v>-1.56242450454169</v>
      </c>
      <c r="AI134" s="317">
        <v>-1.62193059441523</v>
      </c>
      <c r="AJ134" s="317">
        <v>-1.77827939865456</v>
      </c>
      <c r="AK134" s="317">
        <v>-1.83879963070125</v>
      </c>
      <c r="AL134" s="317">
        <v>-1.1176416873517601</v>
      </c>
      <c r="AM134" s="317">
        <v>0.62978434894833102</v>
      </c>
      <c r="AN134" s="317">
        <v>2.9660303330356701</v>
      </c>
      <c r="AO134" s="317">
        <v>5.5210435438681396</v>
      </c>
      <c r="AP134" s="317">
        <v>7.3572924577270404</v>
      </c>
      <c r="AQ134" s="317">
        <v>7.8497063350393104</v>
      </c>
      <c r="AR134" s="317">
        <v>6.9445443280485701</v>
      </c>
      <c r="AS134" s="317">
        <v>5.3404015318215903</v>
      </c>
      <c r="AT134" s="317">
        <v>3.62927094137296</v>
      </c>
      <c r="AU134" s="317">
        <v>2.3698188387695298</v>
      </c>
      <c r="AV134" s="317">
        <v>1.72748011070889</v>
      </c>
      <c r="AW134" s="317">
        <v>1.91279869685765</v>
      </c>
      <c r="AX134" s="317">
        <v>2.6351537297577399</v>
      </c>
      <c r="AY134" s="317">
        <v>3.45391649682304</v>
      </c>
      <c r="AZ134" s="317">
        <v>3.9807426620775002</v>
      </c>
      <c r="BA134" s="317">
        <v>4.1829556371799699</v>
      </c>
      <c r="BB134" s="317">
        <v>3.9749585815432198</v>
      </c>
      <c r="BC134" s="317">
        <v>3.52106240624552</v>
      </c>
      <c r="BD134" s="317">
        <v>3.0443247882920601</v>
      </c>
      <c r="BE134" s="317">
        <v>2.7001069535943398</v>
      </c>
      <c r="BF134" s="317">
        <v>2.4736690130535202</v>
      </c>
      <c r="BG134" s="317">
        <v>2.4075304325297702</v>
      </c>
      <c r="BH134" s="317">
        <v>2.4496076461636598</v>
      </c>
      <c r="BI134" s="317">
        <v>2.5063626500126501</v>
      </c>
      <c r="BJ134" s="317">
        <v>2.5271283660911599</v>
      </c>
    </row>
    <row r="135" spans="1:62" ht="15">
      <c r="A135" s="317" t="s">
        <v>276</v>
      </c>
      <c r="B135" s="317" t="s">
        <v>515</v>
      </c>
      <c r="C135" s="317" t="s">
        <v>1580</v>
      </c>
      <c r="D135" s="317" t="s">
        <v>1581</v>
      </c>
      <c r="E135" s="317">
        <v>3.2842525425096198</v>
      </c>
      <c r="F135" s="317">
        <v>3.37070445708809</v>
      </c>
      <c r="G135" s="317">
        <v>3.4601029049132199</v>
      </c>
      <c r="H135" s="317">
        <v>3.5696181003224301</v>
      </c>
      <c r="I135" s="317">
        <v>3.7044891812423901</v>
      </c>
      <c r="J135" s="317">
        <v>3.8510185198834002</v>
      </c>
      <c r="K135" s="317">
        <v>3.9800118014745101</v>
      </c>
      <c r="L135" s="317">
        <v>4.0843572358543199</v>
      </c>
      <c r="M135" s="317">
        <v>4.1715980112363997</v>
      </c>
      <c r="N135" s="317">
        <v>4.2429389231354602</v>
      </c>
      <c r="O135" s="317">
        <v>4.29563828384142</v>
      </c>
      <c r="P135" s="317">
        <v>4.3393839421457798</v>
      </c>
      <c r="Q135" s="317">
        <v>4.3620584163384999</v>
      </c>
      <c r="R135" s="317">
        <v>4.3411474979381799</v>
      </c>
      <c r="S135" s="317">
        <v>4.2736224328963202</v>
      </c>
      <c r="T135" s="317">
        <v>4.1785482901556898</v>
      </c>
      <c r="U135" s="317">
        <v>4.0583475774520599</v>
      </c>
      <c r="V135" s="317">
        <v>3.94835723332285</v>
      </c>
      <c r="W135" s="317">
        <v>3.8828227751483202</v>
      </c>
      <c r="X135" s="317">
        <v>3.8727501352635199</v>
      </c>
      <c r="Y135" s="317">
        <v>3.8869114168073899</v>
      </c>
      <c r="Z135" s="317">
        <v>3.9082231007104502</v>
      </c>
      <c r="AA135" s="317">
        <v>3.8865006745983601</v>
      </c>
      <c r="AB135" s="317">
        <v>3.7843076433767102</v>
      </c>
      <c r="AC135" s="317">
        <v>3.5873634588968999</v>
      </c>
      <c r="AD135" s="317">
        <v>3.335157659918</v>
      </c>
      <c r="AE135" s="317">
        <v>3.0710163335511802</v>
      </c>
      <c r="AF135" s="317">
        <v>2.8409567118550698</v>
      </c>
      <c r="AG135" s="317">
        <v>2.6583412151942598</v>
      </c>
      <c r="AH135" s="317">
        <v>2.5382526967362198</v>
      </c>
      <c r="AI135" s="317">
        <v>2.4585364260287998</v>
      </c>
      <c r="AJ135" s="317">
        <v>2.3970093470933</v>
      </c>
      <c r="AK135" s="317">
        <v>2.3210950297824802</v>
      </c>
      <c r="AL135" s="317">
        <v>2.2174362007032902</v>
      </c>
      <c r="AM135" s="317">
        <v>2.0752247384043798</v>
      </c>
      <c r="AN135" s="317">
        <v>1.91349991474416</v>
      </c>
      <c r="AO135" s="317">
        <v>1.7444362952510399</v>
      </c>
      <c r="AP135" s="317">
        <v>1.60318165436432</v>
      </c>
      <c r="AQ135" s="317">
        <v>1.51723529526402</v>
      </c>
      <c r="AR135" s="317">
        <v>1.5026742527454799</v>
      </c>
      <c r="AS135" s="317">
        <v>1.5350943043929099</v>
      </c>
      <c r="AT135" s="317">
        <v>1.57121627428974</v>
      </c>
      <c r="AU135" s="317">
        <v>1.5855247876703999</v>
      </c>
      <c r="AV135" s="317">
        <v>1.5872772228448599</v>
      </c>
      <c r="AW135" s="317">
        <v>1.56896190973893</v>
      </c>
      <c r="AX135" s="317">
        <v>1.52956937836518</v>
      </c>
      <c r="AY135" s="317">
        <v>1.5204347195329</v>
      </c>
      <c r="AZ135" s="317">
        <v>1.5006782327297199</v>
      </c>
      <c r="BA135" s="317">
        <v>1.3759340916565901</v>
      </c>
      <c r="BB135" s="317">
        <v>1.11672375486722</v>
      </c>
      <c r="BC135" s="317">
        <v>0.78253035383915903</v>
      </c>
      <c r="BD135" s="317">
        <v>0.39410723859653202</v>
      </c>
      <c r="BE135" s="317">
        <v>7.6776835858004697E-2</v>
      </c>
      <c r="BF135" s="317">
        <v>-3.6920412081979201E-2</v>
      </c>
      <c r="BG135" s="317">
        <v>0.131257257710439</v>
      </c>
      <c r="BH135" s="317">
        <v>0.49597084978190797</v>
      </c>
      <c r="BI135" s="317">
        <v>0.93067453528823496</v>
      </c>
      <c r="BJ135" s="317">
        <v>1.28457467988888</v>
      </c>
    </row>
    <row r="136" spans="1:62" ht="15">
      <c r="A136" s="317" t="s">
        <v>277</v>
      </c>
      <c r="B136" s="317" t="s">
        <v>516</v>
      </c>
      <c r="C136" s="317" t="s">
        <v>1580</v>
      </c>
      <c r="D136" s="317" t="s">
        <v>1581</v>
      </c>
      <c r="E136" s="317">
        <v>0.95339409211190296</v>
      </c>
      <c r="F136" s="317">
        <v>1.12494342166174</v>
      </c>
      <c r="G136" s="317">
        <v>1.2787199230830999</v>
      </c>
      <c r="H136" s="317">
        <v>1.4179434582714801</v>
      </c>
      <c r="I136" s="317">
        <v>1.5036439142987801</v>
      </c>
      <c r="J136" s="317">
        <v>1.5572009338049799</v>
      </c>
      <c r="K136" s="317">
        <v>1.6263368093624599</v>
      </c>
      <c r="L136" s="317">
        <v>1.66765090238467</v>
      </c>
      <c r="M136" s="317">
        <v>1.64622613009143</v>
      </c>
      <c r="N136" s="317">
        <v>1.5397895530099099</v>
      </c>
      <c r="O136" s="317">
        <v>1.36390574913723</v>
      </c>
      <c r="P136" s="317">
        <v>1.17395764855864</v>
      </c>
      <c r="Q136" s="317">
        <v>1.0054605699210599</v>
      </c>
      <c r="R136" s="317">
        <v>0.94521578261206796</v>
      </c>
      <c r="S136" s="317">
        <v>0.98705419013526996</v>
      </c>
      <c r="T136" s="317">
        <v>1.1333097328016799</v>
      </c>
      <c r="U136" s="317">
        <v>1.3024163974245599</v>
      </c>
      <c r="V136" s="317">
        <v>1.4488802327363099</v>
      </c>
      <c r="W136" s="317">
        <v>1.50853650384226</v>
      </c>
      <c r="X136" s="317">
        <v>1.5110582264374699</v>
      </c>
      <c r="Y136" s="317">
        <v>1.44873776000834</v>
      </c>
      <c r="Z136" s="317">
        <v>1.35282241289987</v>
      </c>
      <c r="AA136" s="317">
        <v>1.29597906046265</v>
      </c>
      <c r="AB136" s="317">
        <v>1.3005833322290701</v>
      </c>
      <c r="AC136" s="317">
        <v>1.3980357793975</v>
      </c>
      <c r="AD136" s="317">
        <v>1.55452218824836</v>
      </c>
      <c r="AE136" s="317">
        <v>1.72606691984674</v>
      </c>
      <c r="AF136" s="317">
        <v>1.86022856748128</v>
      </c>
      <c r="AG136" s="317">
        <v>1.8891806794185899</v>
      </c>
      <c r="AH136" s="317">
        <v>1.79826656724804</v>
      </c>
      <c r="AI136" s="317">
        <v>1.6262063115283101</v>
      </c>
      <c r="AJ136" s="317">
        <v>1.4162720875416801</v>
      </c>
      <c r="AK136" s="317">
        <v>1.25426610887336</v>
      </c>
      <c r="AL136" s="317">
        <v>1.1489145259189599</v>
      </c>
      <c r="AM136" s="317">
        <v>1.1647847157993101</v>
      </c>
      <c r="AN136" s="317">
        <v>1.2296120245442199</v>
      </c>
      <c r="AO136" s="317">
        <v>1.3241289503290601</v>
      </c>
      <c r="AP136" s="317">
        <v>1.3876059891745101</v>
      </c>
      <c r="AQ136" s="317">
        <v>1.37840739774107</v>
      </c>
      <c r="AR136" s="317">
        <v>1.2900894009853701</v>
      </c>
      <c r="AS136" s="317">
        <v>1.1386732710072101</v>
      </c>
      <c r="AT136" s="317">
        <v>0.96065263702344506</v>
      </c>
      <c r="AU136" s="317">
        <v>0.81640289164816204</v>
      </c>
      <c r="AV136" s="317">
        <v>0.75451819590761304</v>
      </c>
      <c r="AW136" s="317">
        <v>0.79078698358242905</v>
      </c>
      <c r="AX136" s="317">
        <v>0.89764841237473403</v>
      </c>
      <c r="AY136" s="317">
        <v>1.02881003214029</v>
      </c>
      <c r="AZ136" s="317">
        <v>1.1307774645944899</v>
      </c>
      <c r="BA136" s="317">
        <v>1.1482765511856301</v>
      </c>
      <c r="BB136" s="317">
        <v>1.05925597017242</v>
      </c>
      <c r="BC136" s="317">
        <v>0.90686938820822605</v>
      </c>
      <c r="BD136" s="317">
        <v>0.72284184809732099</v>
      </c>
      <c r="BE136" s="317">
        <v>0.57533564501351497</v>
      </c>
      <c r="BF136" s="317">
        <v>0.470763647770164</v>
      </c>
      <c r="BG136" s="317">
        <v>0.43228756171618399</v>
      </c>
      <c r="BH136" s="317">
        <v>0.44397135367558699</v>
      </c>
      <c r="BI136" s="317">
        <v>0.45549187616290099</v>
      </c>
      <c r="BJ136" s="317">
        <v>0.46461010721317397</v>
      </c>
    </row>
    <row r="137" spans="1:62" ht="15">
      <c r="A137" s="317" t="s">
        <v>1265</v>
      </c>
      <c r="B137" s="317" t="s">
        <v>517</v>
      </c>
      <c r="C137" s="317" t="s">
        <v>1580</v>
      </c>
      <c r="D137" s="317" t="s">
        <v>1581</v>
      </c>
      <c r="E137" s="317"/>
      <c r="F137" s="317">
        <v>2.780781817335054</v>
      </c>
      <c r="G137" s="317">
        <v>2.7951664389176614</v>
      </c>
      <c r="H137" s="317">
        <v>2.7926233398569451</v>
      </c>
      <c r="I137" s="317">
        <v>2.76318503041513</v>
      </c>
      <c r="J137" s="317">
        <v>2.72093359251609</v>
      </c>
      <c r="K137" s="317">
        <v>2.6743503262688364</v>
      </c>
      <c r="L137" s="317">
        <v>2.6312275105554193</v>
      </c>
      <c r="M137" s="317">
        <v>2.596043168223261</v>
      </c>
      <c r="N137" s="317">
        <v>2.5682748648181644</v>
      </c>
      <c r="O137" s="317">
        <v>2.5463730060967436</v>
      </c>
      <c r="P137" s="317">
        <v>2.5259997612274958</v>
      </c>
      <c r="Q137" s="317">
        <v>2.4995891574105116</v>
      </c>
      <c r="R137" s="317">
        <v>2.4711634967405445</v>
      </c>
      <c r="S137" s="317">
        <v>2.4368269846206374</v>
      </c>
      <c r="T137" s="317">
        <v>2.3985764416825361</v>
      </c>
      <c r="U137" s="317">
        <v>2.3589584569819522</v>
      </c>
      <c r="V137" s="317">
        <v>2.3201414727200671</v>
      </c>
      <c r="W137" s="317">
        <v>2.2882009473102585</v>
      </c>
      <c r="X137" s="317">
        <v>2.2597090048132884</v>
      </c>
      <c r="Y137" s="317">
        <v>2.2357913452378426</v>
      </c>
      <c r="Z137" s="317">
        <v>2.2108948517900728</v>
      </c>
      <c r="AA137" s="317">
        <v>2.1843660281505066</v>
      </c>
      <c r="AB137" s="317">
        <v>2.1518408896901349</v>
      </c>
      <c r="AC137" s="317">
        <v>2.111845871922057</v>
      </c>
      <c r="AD137" s="317">
        <v>2.0672197182891381</v>
      </c>
      <c r="AE137" s="317">
        <v>2.0202595658105622</v>
      </c>
      <c r="AF137" s="317">
        <v>1.9754986160713628</v>
      </c>
      <c r="AG137" s="317">
        <v>1.9356153681902413</v>
      </c>
      <c r="AH137" s="317">
        <v>1.9024585714602154</v>
      </c>
      <c r="AI137" s="317">
        <v>1.8741465845500898</v>
      </c>
      <c r="AJ137" s="317">
        <v>1.8441186172328372</v>
      </c>
      <c r="AK137" s="317">
        <v>1.8125025044036107</v>
      </c>
      <c r="AL137" s="317">
        <v>1.7783826836746073</v>
      </c>
      <c r="AM137" s="317">
        <v>1.7371647768093368</v>
      </c>
      <c r="AN137" s="317">
        <v>1.6911096583146303</v>
      </c>
      <c r="AO137" s="317">
        <v>1.6478974067171634</v>
      </c>
      <c r="AP137" s="317">
        <v>1.6029567900815493</v>
      </c>
      <c r="AQ137" s="317">
        <v>1.5596945244182621</v>
      </c>
      <c r="AR137" s="317">
        <v>1.5028278665821517</v>
      </c>
      <c r="AS137" s="317">
        <v>1.4507159941423424</v>
      </c>
      <c r="AT137" s="317">
        <v>1.3992089781596349</v>
      </c>
      <c r="AU137" s="317">
        <v>1.3528192780738664</v>
      </c>
      <c r="AV137" s="317">
        <v>1.3175725510905494</v>
      </c>
      <c r="AW137" s="317">
        <v>1.2963777897699487</v>
      </c>
      <c r="AX137" s="317">
        <v>1.2845639690319643</v>
      </c>
      <c r="AY137" s="317">
        <v>1.2748503559007816</v>
      </c>
      <c r="AZ137" s="317">
        <v>1.2631924419037119</v>
      </c>
      <c r="BA137" s="317">
        <v>1.2496520031307341</v>
      </c>
      <c r="BB137" s="317">
        <v>1.2314925182584489</v>
      </c>
      <c r="BC137" s="317">
        <v>1.2096716961212337</v>
      </c>
      <c r="BD137" s="317">
        <v>1.1833785752810968</v>
      </c>
      <c r="BE137" s="317">
        <v>1.1616188616919487</v>
      </c>
      <c r="BF137" s="317">
        <v>1.137951466836455</v>
      </c>
      <c r="BG137" s="317">
        <v>1.1076816349047078</v>
      </c>
      <c r="BH137" s="317">
        <v>1.077483584692402</v>
      </c>
      <c r="BI137" s="317">
        <v>1.0460503290404546</v>
      </c>
      <c r="BJ137" s="317">
        <v>1.0152332759504361</v>
      </c>
    </row>
    <row r="138" spans="1:62" ht="15">
      <c r="A138" s="317" t="s">
        <v>278</v>
      </c>
      <c r="B138" s="317" t="s">
        <v>518</v>
      </c>
      <c r="C138" s="317" t="s">
        <v>1580</v>
      </c>
      <c r="D138" s="317" t="s">
        <v>1581</v>
      </c>
      <c r="E138" s="317"/>
      <c r="F138" s="317">
        <v>2.3528380541980312</v>
      </c>
      <c r="G138" s="317">
        <v>2.3773202870849985</v>
      </c>
      <c r="H138" s="317">
        <v>2.4134929161470353</v>
      </c>
      <c r="I138" s="317">
        <v>2.4652780609554412</v>
      </c>
      <c r="J138" s="317">
        <v>2.5228995465262756</v>
      </c>
      <c r="K138" s="317">
        <v>2.5863710451058779</v>
      </c>
      <c r="L138" s="317">
        <v>2.6332939259526995</v>
      </c>
      <c r="M138" s="317">
        <v>2.6391028281453686</v>
      </c>
      <c r="N138" s="317">
        <v>2.5945967759769815</v>
      </c>
      <c r="O138" s="317">
        <v>2.5203469173265631</v>
      </c>
      <c r="P138" s="317">
        <v>2.4371446060601301</v>
      </c>
      <c r="Q138" s="317">
        <v>2.3739746954089043</v>
      </c>
      <c r="R138" s="317">
        <v>2.3457726361246358</v>
      </c>
      <c r="S138" s="317">
        <v>2.3633883289813298</v>
      </c>
      <c r="T138" s="317">
        <v>2.4114315727242115</v>
      </c>
      <c r="U138" s="317">
        <v>2.46633636875886</v>
      </c>
      <c r="V138" s="317">
        <v>2.510179497404792</v>
      </c>
      <c r="W138" s="317">
        <v>2.5435384956842739</v>
      </c>
      <c r="X138" s="317">
        <v>2.5612750820094732</v>
      </c>
      <c r="Y138" s="317">
        <v>2.5687741436597946</v>
      </c>
      <c r="Z138" s="317">
        <v>2.5756193938331933</v>
      </c>
      <c r="AA138" s="317">
        <v>2.5874301896839995</v>
      </c>
      <c r="AB138" s="317">
        <v>2.6017654913723192</v>
      </c>
      <c r="AC138" s="317">
        <v>2.61973820325818</v>
      </c>
      <c r="AD138" s="317">
        <v>2.6399577690880989</v>
      </c>
      <c r="AE138" s="317">
        <v>2.6551131279268816</v>
      </c>
      <c r="AF138" s="317">
        <v>2.667998952377431</v>
      </c>
      <c r="AG138" s="317">
        <v>2.6875412188591667</v>
      </c>
      <c r="AH138" s="317">
        <v>2.7154781254458413</v>
      </c>
      <c r="AI138" s="317">
        <v>2.7456423722617984</v>
      </c>
      <c r="AJ138" s="317">
        <v>2.7783919010668399</v>
      </c>
      <c r="AK138" s="317">
        <v>2.799906993322594</v>
      </c>
      <c r="AL138" s="317">
        <v>2.7947303089960656</v>
      </c>
      <c r="AM138" s="317">
        <v>2.7573290764368039</v>
      </c>
      <c r="AN138" s="317">
        <v>2.7002568196757579</v>
      </c>
      <c r="AO138" s="317">
        <v>2.6353693941723861</v>
      </c>
      <c r="AP138" s="317">
        <v>2.5811633742782476</v>
      </c>
      <c r="AQ138" s="317">
        <v>2.5484796948803705</v>
      </c>
      <c r="AR138" s="317">
        <v>2.5440752789928354</v>
      </c>
      <c r="AS138" s="317">
        <v>2.5570667366139617</v>
      </c>
      <c r="AT138" s="317">
        <v>2.5763147247487552</v>
      </c>
      <c r="AU138" s="317">
        <v>2.5850828466346769</v>
      </c>
      <c r="AV138" s="317">
        <v>2.5747804294660455</v>
      </c>
      <c r="AW138" s="317">
        <v>2.5396292422930458</v>
      </c>
      <c r="AX138" s="317">
        <v>2.4900209410186847</v>
      </c>
      <c r="AY138" s="317">
        <v>2.4360766148036248</v>
      </c>
      <c r="AZ138" s="317">
        <v>2.3934548988755466</v>
      </c>
      <c r="BA138" s="317">
        <v>2.3708437727863725</v>
      </c>
      <c r="BB138" s="317">
        <v>2.3739146792227928</v>
      </c>
      <c r="BC138" s="317">
        <v>2.3932158206447554</v>
      </c>
      <c r="BD138" s="317">
        <v>2.4159210876221806</v>
      </c>
      <c r="BE138" s="317">
        <v>2.4301638131027943</v>
      </c>
      <c r="BF138" s="317">
        <v>2.4337321098073232</v>
      </c>
      <c r="BG138" s="317">
        <v>2.4228122426978445</v>
      </c>
      <c r="BH138" s="317">
        <v>2.4019451343788205</v>
      </c>
      <c r="BI138" s="317">
        <v>2.3788497791564538</v>
      </c>
      <c r="BJ138" s="317">
        <v>2.3584150274264459</v>
      </c>
    </row>
    <row r="139" spans="1:62" ht="15">
      <c r="A139" s="317" t="s">
        <v>279</v>
      </c>
      <c r="B139" s="317" t="s">
        <v>519</v>
      </c>
      <c r="C139" s="317" t="s">
        <v>1580</v>
      </c>
      <c r="D139" s="317" t="s">
        <v>1581</v>
      </c>
      <c r="E139" s="317"/>
      <c r="F139" s="317">
        <v>2.2269468928243157</v>
      </c>
      <c r="G139" s="317">
        <v>2.2341240928938078</v>
      </c>
      <c r="H139" s="317">
        <v>2.2623612795830326</v>
      </c>
      <c r="I139" s="317">
        <v>2.3193451888974437</v>
      </c>
      <c r="J139" s="317">
        <v>2.3929858168051226</v>
      </c>
      <c r="K139" s="317">
        <v>2.4677232136284033</v>
      </c>
      <c r="L139" s="317">
        <v>2.5271607153684528</v>
      </c>
      <c r="M139" s="317">
        <v>2.566556318190095</v>
      </c>
      <c r="N139" s="317">
        <v>2.5806350642908313</v>
      </c>
      <c r="O139" s="317">
        <v>2.5771007495615947</v>
      </c>
      <c r="P139" s="317">
        <v>2.5687197424525863</v>
      </c>
      <c r="Q139" s="317">
        <v>2.5631746193305815</v>
      </c>
      <c r="R139" s="317">
        <v>2.5579174528950404</v>
      </c>
      <c r="S139" s="317">
        <v>2.5549388987536048</v>
      </c>
      <c r="T139" s="317">
        <v>2.5533380066115541</v>
      </c>
      <c r="U139" s="317">
        <v>2.5547698536732923</v>
      </c>
      <c r="V139" s="317">
        <v>2.5549505791137648</v>
      </c>
      <c r="W139" s="317">
        <v>2.5482912113434963</v>
      </c>
      <c r="X139" s="317">
        <v>2.533227077110368</v>
      </c>
      <c r="Y139" s="317">
        <v>2.5153173416177879</v>
      </c>
      <c r="Z139" s="317">
        <v>2.4971431188107687</v>
      </c>
      <c r="AA139" s="317">
        <v>2.4889876993659641</v>
      </c>
      <c r="AB139" s="317">
        <v>2.5004017367237026</v>
      </c>
      <c r="AC139" s="317">
        <v>2.5356785804526538</v>
      </c>
      <c r="AD139" s="317">
        <v>2.5869955443093176</v>
      </c>
      <c r="AE139" s="317">
        <v>2.6360476590712665</v>
      </c>
      <c r="AF139" s="317">
        <v>2.6798910904867199</v>
      </c>
      <c r="AG139" s="317">
        <v>2.7300630610286589</v>
      </c>
      <c r="AH139" s="317">
        <v>2.7866615088887556</v>
      </c>
      <c r="AI139" s="317">
        <v>2.8428279386070017</v>
      </c>
      <c r="AJ139" s="317">
        <v>2.9030398769545087</v>
      </c>
      <c r="AK139" s="317">
        <v>2.9493143941321591</v>
      </c>
      <c r="AL139" s="317">
        <v>2.9578947056355247</v>
      </c>
      <c r="AM139" s="317">
        <v>2.9212243171220678</v>
      </c>
      <c r="AN139" s="317">
        <v>2.8572211963778784</v>
      </c>
      <c r="AO139" s="317">
        <v>2.7849159884134167</v>
      </c>
      <c r="AP139" s="317">
        <v>2.7282168329564485</v>
      </c>
      <c r="AQ139" s="317">
        <v>2.698152403540476</v>
      </c>
      <c r="AR139" s="317">
        <v>2.7030750761263249</v>
      </c>
      <c r="AS139" s="317">
        <v>2.7306073984363195</v>
      </c>
      <c r="AT139" s="317">
        <v>2.7589730699607316</v>
      </c>
      <c r="AU139" s="317">
        <v>2.7769259505703587</v>
      </c>
      <c r="AV139" s="317">
        <v>2.7906962348955631</v>
      </c>
      <c r="AW139" s="317">
        <v>2.7977518180241248</v>
      </c>
      <c r="AX139" s="317">
        <v>2.7984654146889767</v>
      </c>
      <c r="AY139" s="317">
        <v>2.8011266852129495</v>
      </c>
      <c r="AZ139" s="317">
        <v>2.8005427782603647</v>
      </c>
      <c r="BA139" s="317">
        <v>2.7837839198012375</v>
      </c>
      <c r="BB139" s="317">
        <v>2.7478481732845097</v>
      </c>
      <c r="BC139" s="317">
        <v>2.7008542865310403</v>
      </c>
      <c r="BD139" s="317">
        <v>2.6507671057778026</v>
      </c>
      <c r="BE139" s="317">
        <v>2.6089275013063968</v>
      </c>
      <c r="BF139" s="317">
        <v>2.5815909605624512</v>
      </c>
      <c r="BG139" s="317">
        <v>2.572963036874043</v>
      </c>
      <c r="BH139" s="317">
        <v>2.5769373097515995</v>
      </c>
      <c r="BI139" s="317">
        <v>2.5807947482824289</v>
      </c>
      <c r="BJ139" s="317">
        <v>2.5806288095825636</v>
      </c>
    </row>
    <row r="140" spans="1:62" ht="15">
      <c r="A140" s="317" t="s">
        <v>280</v>
      </c>
      <c r="B140" s="317" t="s">
        <v>520</v>
      </c>
      <c r="C140" s="317" t="s">
        <v>1580</v>
      </c>
      <c r="D140" s="317" t="s">
        <v>1581</v>
      </c>
      <c r="E140" s="317">
        <v>2.2624428417714402</v>
      </c>
      <c r="F140" s="317">
        <v>2.3901224624759898</v>
      </c>
      <c r="G140" s="317">
        <v>2.3169770389894202</v>
      </c>
      <c r="H140" s="317">
        <v>2.44527722946416</v>
      </c>
      <c r="I140" s="317">
        <v>2.51908104182393</v>
      </c>
      <c r="J140" s="317">
        <v>2.6020642941229402</v>
      </c>
      <c r="K140" s="317">
        <v>2.66668359712147</v>
      </c>
      <c r="L140" s="317">
        <v>2.7702317242508898</v>
      </c>
      <c r="M140" s="317">
        <v>2.7301517866656702</v>
      </c>
      <c r="N140" s="317">
        <v>2.5805680653027099</v>
      </c>
      <c r="O140" s="317">
        <v>2.3793651622880101</v>
      </c>
      <c r="P140" s="317">
        <v>2.1447171305962298</v>
      </c>
      <c r="Q140" s="317">
        <v>1.9372942187365001</v>
      </c>
      <c r="R140" s="317">
        <v>1.8428754313451401</v>
      </c>
      <c r="S140" s="317">
        <v>1.83563910623934</v>
      </c>
      <c r="T140" s="317">
        <v>1.9434821950663299</v>
      </c>
      <c r="U140" s="317">
        <v>2.0863124223280201</v>
      </c>
      <c r="V140" s="317">
        <v>2.12554005546823</v>
      </c>
      <c r="W140" s="317">
        <v>2.11335341928674</v>
      </c>
      <c r="X140" s="317">
        <v>1.9243189359555199</v>
      </c>
      <c r="Y140" s="317">
        <v>1.6331507137235299</v>
      </c>
      <c r="Z140" s="317">
        <v>1.3745657008421399</v>
      </c>
      <c r="AA140" s="317">
        <v>1.10355885876195</v>
      </c>
      <c r="AB140" s="317">
        <v>0.93844532562513705</v>
      </c>
      <c r="AC140" s="317">
        <v>0.91491265985276904</v>
      </c>
      <c r="AD140" s="317">
        <v>0.906617841111929</v>
      </c>
      <c r="AE140" s="317">
        <v>0.97479824852419195</v>
      </c>
      <c r="AF140" s="317">
        <v>1.0049609214667401</v>
      </c>
      <c r="AG140" s="317">
        <v>1.04836640092606</v>
      </c>
      <c r="AH140" s="317">
        <v>1.10439691053112</v>
      </c>
      <c r="AI140" s="317">
        <v>1.1897820303186599</v>
      </c>
      <c r="AJ140" s="317">
        <v>1.2479636512180701</v>
      </c>
      <c r="AK140" s="317">
        <v>1.3275512774401299</v>
      </c>
      <c r="AL140" s="317">
        <v>1.42051668285993</v>
      </c>
      <c r="AM140" s="317">
        <v>1.4796899261698</v>
      </c>
      <c r="AN140" s="317">
        <v>1.5294915631483099</v>
      </c>
      <c r="AO140" s="317">
        <v>1.58309558011103</v>
      </c>
      <c r="AP140" s="317">
        <v>1.62440441508123</v>
      </c>
      <c r="AQ140" s="317">
        <v>1.6108023576285</v>
      </c>
      <c r="AR140" s="317">
        <v>1.49396155604162</v>
      </c>
      <c r="AS140" s="317">
        <v>1.3428704094889301</v>
      </c>
      <c r="AT140" s="317">
        <v>1.1500044597111201</v>
      </c>
      <c r="AU140" s="317">
        <v>1.0252863530253999</v>
      </c>
      <c r="AV140" s="317">
        <v>0.88676154325094003</v>
      </c>
      <c r="AW140" s="317">
        <v>0.79806567198557898</v>
      </c>
      <c r="AX140" s="317">
        <v>0.737245592477485</v>
      </c>
      <c r="AY140" s="317">
        <v>0.69481458133443696</v>
      </c>
      <c r="AZ140" s="317">
        <v>0.64473290917946302</v>
      </c>
      <c r="BA140" s="317">
        <v>0.61809603665523305</v>
      </c>
      <c r="BB140" s="317">
        <v>0.63107618251127895</v>
      </c>
      <c r="BC140" s="317">
        <v>0.66045468515696704</v>
      </c>
      <c r="BD140" s="317">
        <v>0.72232453211341197</v>
      </c>
      <c r="BE140" s="317">
        <v>0.77188642938068197</v>
      </c>
      <c r="BF140" s="317">
        <v>0.78769537410593005</v>
      </c>
      <c r="BG140" s="317">
        <v>0.79231360522744998</v>
      </c>
      <c r="BH140" s="317">
        <v>0.74064473815774901</v>
      </c>
      <c r="BI140" s="317">
        <v>0.70069156652890796</v>
      </c>
      <c r="BJ140" s="317">
        <v>0.67735878394565296</v>
      </c>
    </row>
    <row r="141" spans="1:62" ht="15">
      <c r="A141" s="317" t="s">
        <v>281</v>
      </c>
      <c r="B141" s="317" t="s">
        <v>521</v>
      </c>
      <c r="C141" s="317" t="s">
        <v>1580</v>
      </c>
      <c r="D141" s="317" t="s">
        <v>1581</v>
      </c>
      <c r="E141" s="317">
        <v>2.3945925589973802</v>
      </c>
      <c r="F141" s="317">
        <v>2.3734076436323401</v>
      </c>
      <c r="G141" s="317">
        <v>2.35100694552081</v>
      </c>
      <c r="H141" s="317">
        <v>2.34221131449043</v>
      </c>
      <c r="I141" s="317">
        <v>2.3543133020294098</v>
      </c>
      <c r="J141" s="317">
        <v>2.3756983826526699</v>
      </c>
      <c r="K141" s="317">
        <v>2.3997316144643599</v>
      </c>
      <c r="L141" s="317">
        <v>2.4046030203953701</v>
      </c>
      <c r="M141" s="317">
        <v>2.3730529517089498</v>
      </c>
      <c r="N141" s="317">
        <v>2.2968080783493998</v>
      </c>
      <c r="O141" s="317">
        <v>2.1926389585261798</v>
      </c>
      <c r="P141" s="317">
        <v>2.0773527815553301</v>
      </c>
      <c r="Q141" s="317">
        <v>1.9762339773575801</v>
      </c>
      <c r="R141" s="317">
        <v>1.9030707312062001</v>
      </c>
      <c r="S141" s="317">
        <v>1.8681736272831699</v>
      </c>
      <c r="T141" s="317">
        <v>1.8577313406925999</v>
      </c>
      <c r="U141" s="317">
        <v>1.85583116580881</v>
      </c>
      <c r="V141" s="317">
        <v>1.84162866260145</v>
      </c>
      <c r="W141" s="317">
        <v>1.80591000356412</v>
      </c>
      <c r="X141" s="317">
        <v>1.74092895643012</v>
      </c>
      <c r="Y141" s="317">
        <v>1.65806616142207</v>
      </c>
      <c r="Z141" s="317">
        <v>1.56744153530276</v>
      </c>
      <c r="AA141" s="317">
        <v>1.4890104833365301</v>
      </c>
      <c r="AB141" s="317">
        <v>1.4364121788338799</v>
      </c>
      <c r="AC141" s="317">
        <v>1.4181588246283101</v>
      </c>
      <c r="AD141" s="317">
        <v>1.42153245307194</v>
      </c>
      <c r="AE141" s="317">
        <v>1.42927922084702</v>
      </c>
      <c r="AF141" s="317">
        <v>1.4230689784619399</v>
      </c>
      <c r="AG141" s="317">
        <v>1.3972375469129199</v>
      </c>
      <c r="AH141" s="317">
        <v>1.34455977181194</v>
      </c>
      <c r="AI141" s="317">
        <v>1.27177841403097</v>
      </c>
      <c r="AJ141" s="317">
        <v>1.20405204086527</v>
      </c>
      <c r="AK141" s="317">
        <v>1.13948206683813</v>
      </c>
      <c r="AL141" s="317">
        <v>1.05379807062486</v>
      </c>
      <c r="AM141" s="317">
        <v>0.94247988915501202</v>
      </c>
      <c r="AN141" s="317">
        <v>0.81866507713401004</v>
      </c>
      <c r="AO141" s="317">
        <v>0.68269839613943695</v>
      </c>
      <c r="AP141" s="317">
        <v>0.56656268299766799</v>
      </c>
      <c r="AQ141" s="317">
        <v>0.508519875892261</v>
      </c>
      <c r="AR141" s="317">
        <v>0.52847876977113295</v>
      </c>
      <c r="AS141" s="317">
        <v>0.602575193660151</v>
      </c>
      <c r="AT141" s="317">
        <v>0.69567081371493</v>
      </c>
      <c r="AU141" s="317">
        <v>0.77027999423996296</v>
      </c>
      <c r="AV141" s="317">
        <v>0.81520295667792098</v>
      </c>
      <c r="AW141" s="317">
        <v>0.81492952070716096</v>
      </c>
      <c r="AX141" s="317">
        <v>0.78165616279988404</v>
      </c>
      <c r="AY141" s="317">
        <v>0.74292512110060505</v>
      </c>
      <c r="AZ141" s="317">
        <v>0.71243792503671</v>
      </c>
      <c r="BA141" s="317">
        <v>0.67935109159613905</v>
      </c>
      <c r="BB141" s="317">
        <v>0.64593445560892404</v>
      </c>
      <c r="BC141" s="317">
        <v>0.61215226706709402</v>
      </c>
      <c r="BD141" s="317">
        <v>0.57592998298605202</v>
      </c>
      <c r="BE141" s="317">
        <v>0.53992744866429598</v>
      </c>
      <c r="BF141" s="317">
        <v>0.78030144758014197</v>
      </c>
      <c r="BG141" s="317">
        <v>0.89951278721032601</v>
      </c>
      <c r="BH141" s="317">
        <v>0.93442949364096495</v>
      </c>
      <c r="BI141" s="317">
        <v>1.12406030700326</v>
      </c>
      <c r="BJ141" s="317">
        <v>1.1302204864877701</v>
      </c>
    </row>
    <row r="142" spans="1:62" ht="15">
      <c r="A142" s="317" t="s">
        <v>282</v>
      </c>
      <c r="B142" s="317" t="s">
        <v>522</v>
      </c>
      <c r="C142" s="317" t="s">
        <v>1580</v>
      </c>
      <c r="D142" s="317" t="s">
        <v>1581</v>
      </c>
      <c r="E142" s="317"/>
      <c r="F142" s="317">
        <v>2.2851531912238414</v>
      </c>
      <c r="G142" s="317">
        <v>2.3108035427394498</v>
      </c>
      <c r="H142" s="317">
        <v>2.3298852124245002</v>
      </c>
      <c r="I142" s="317">
        <v>2.3414127324105323</v>
      </c>
      <c r="J142" s="317">
        <v>2.3471997615340996</v>
      </c>
      <c r="K142" s="317">
        <v>2.3512382320225669</v>
      </c>
      <c r="L142" s="317">
        <v>2.3541649321072526</v>
      </c>
      <c r="M142" s="317">
        <v>2.3555940939893389</v>
      </c>
      <c r="N142" s="317">
        <v>2.355846942292942</v>
      </c>
      <c r="O142" s="317">
        <v>2.3549526706467816</v>
      </c>
      <c r="P142" s="317">
        <v>2.3541635907599954</v>
      </c>
      <c r="Q142" s="317">
        <v>2.3541680449247906</v>
      </c>
      <c r="R142" s="317">
        <v>2.3563353783357002</v>
      </c>
      <c r="S142" s="317">
        <v>2.3632998235898981</v>
      </c>
      <c r="T142" s="317">
        <v>2.3716478012156585</v>
      </c>
      <c r="U142" s="317">
        <v>2.3777212464270718</v>
      </c>
      <c r="V142" s="317">
        <v>2.3820474007416834</v>
      </c>
      <c r="W142" s="317">
        <v>2.3913399935225641</v>
      </c>
      <c r="X142" s="317">
        <v>2.4077826254330432</v>
      </c>
      <c r="Y142" s="317">
        <v>2.4257196924528728</v>
      </c>
      <c r="Z142" s="317">
        <v>2.4451011601485106</v>
      </c>
      <c r="AA142" s="317">
        <v>2.4482361254885916</v>
      </c>
      <c r="AB142" s="317">
        <v>2.4450907147732153</v>
      </c>
      <c r="AC142" s="317">
        <v>2.4242734727035753</v>
      </c>
      <c r="AD142" s="317">
        <v>2.3890747954208962</v>
      </c>
      <c r="AE142" s="317">
        <v>2.353186529836421</v>
      </c>
      <c r="AF142" s="317">
        <v>2.3170834574261789</v>
      </c>
      <c r="AG142" s="317">
        <v>2.2791738364227712</v>
      </c>
      <c r="AH142" s="317">
        <v>2.2371074412469909</v>
      </c>
      <c r="AI142" s="317">
        <v>2.2954786863592034</v>
      </c>
      <c r="AJ142" s="317">
        <v>2.141935868936315</v>
      </c>
      <c r="AK142" s="317">
        <v>2.1017766095807104</v>
      </c>
      <c r="AL142" s="317">
        <v>2.050122077042559</v>
      </c>
      <c r="AM142" s="317">
        <v>1.9886926032884418</v>
      </c>
      <c r="AN142" s="317">
        <v>1.9417325345810497</v>
      </c>
      <c r="AO142" s="317">
        <v>1.9073866570325606</v>
      </c>
      <c r="AP142" s="317">
        <v>1.8732338653892668</v>
      </c>
      <c r="AQ142" s="317">
        <v>1.8315454474386428</v>
      </c>
      <c r="AR142" s="317">
        <v>1.7909722105884214</v>
      </c>
      <c r="AS142" s="317">
        <v>1.7707076260007995</v>
      </c>
      <c r="AT142" s="317">
        <v>1.7454595789384513</v>
      </c>
      <c r="AU142" s="317">
        <v>1.7192959263818182</v>
      </c>
      <c r="AV142" s="317">
        <v>1.694335903511643</v>
      </c>
      <c r="AW142" s="317">
        <v>1.666710569717992</v>
      </c>
      <c r="AX142" s="317">
        <v>1.6376146221647332</v>
      </c>
      <c r="AY142" s="317">
        <v>1.6096454287497579</v>
      </c>
      <c r="AZ142" s="317">
        <v>1.5853078988287592</v>
      </c>
      <c r="BA142" s="317">
        <v>1.5662943223828023</v>
      </c>
      <c r="BB142" s="317">
        <v>1.5535881989625011</v>
      </c>
      <c r="BC142" s="317">
        <v>1.5549153548707153</v>
      </c>
      <c r="BD142" s="317">
        <v>1.5443282135955769</v>
      </c>
      <c r="BE142" s="317">
        <v>1.5218023979607977</v>
      </c>
      <c r="BF142" s="317">
        <v>1.5100652242757633</v>
      </c>
      <c r="BG142" s="317">
        <v>1.4866573357760444</v>
      </c>
      <c r="BH142" s="317">
        <v>1.4676013303750608</v>
      </c>
      <c r="BI142" s="317">
        <v>1.4441182431536248</v>
      </c>
      <c r="BJ142" s="317">
        <v>1.4181578947016504</v>
      </c>
    </row>
    <row r="143" spans="1:62" ht="15">
      <c r="A143" s="317" t="s">
        <v>283</v>
      </c>
      <c r="B143" s="317" t="s">
        <v>523</v>
      </c>
      <c r="C143" s="317" t="s">
        <v>1580</v>
      </c>
      <c r="D143" s="317" t="s">
        <v>1581</v>
      </c>
      <c r="E143" s="317"/>
      <c r="F143" s="317">
        <v>1.3085105208619865</v>
      </c>
      <c r="G143" s="317">
        <v>1.8738988257206586</v>
      </c>
      <c r="H143" s="317">
        <v>2.3651769000200034</v>
      </c>
      <c r="I143" s="317">
        <v>2.3319860670514743</v>
      </c>
      <c r="J143" s="317">
        <v>2.3530521930512123</v>
      </c>
      <c r="K143" s="317">
        <v>2.451063178048102</v>
      </c>
      <c r="L143" s="317">
        <v>2.3947081273177844</v>
      </c>
      <c r="M143" s="317">
        <v>2.4050945228776897</v>
      </c>
      <c r="N143" s="317">
        <v>2.4398419898388823</v>
      </c>
      <c r="O143" s="317">
        <v>2.4439500397143661</v>
      </c>
      <c r="P143" s="317">
        <v>2.4358649018050755</v>
      </c>
      <c r="Q143" s="317">
        <v>2.3456323107166526</v>
      </c>
      <c r="R143" s="317">
        <v>2.2903819871065849</v>
      </c>
      <c r="S143" s="317">
        <v>2.2251548670638215</v>
      </c>
      <c r="T143" s="317">
        <v>2.1370305950737958</v>
      </c>
      <c r="U143" s="317">
        <v>2.0764823355730471</v>
      </c>
      <c r="V143" s="317">
        <v>2.0196028718202399</v>
      </c>
      <c r="W143" s="317">
        <v>2.0138763201440213</v>
      </c>
      <c r="X143" s="317">
        <v>2.0185498719348232</v>
      </c>
      <c r="Y143" s="317">
        <v>2.0062804799842979</v>
      </c>
      <c r="Z143" s="317">
        <v>2.0233797629764609</v>
      </c>
      <c r="AA143" s="317">
        <v>2.07643262558679</v>
      </c>
      <c r="AB143" s="317">
        <v>2.0652917221787135</v>
      </c>
      <c r="AC143" s="317">
        <v>2.0248103857323656</v>
      </c>
      <c r="AD143" s="317">
        <v>2.0238105265158737</v>
      </c>
      <c r="AE143" s="317">
        <v>2.0405829933084476</v>
      </c>
      <c r="AF143" s="317">
        <v>2.0540271364318841</v>
      </c>
      <c r="AG143" s="317">
        <v>2.03207556622813</v>
      </c>
      <c r="AH143" s="317">
        <v>1.9843453402243796</v>
      </c>
      <c r="AI143" s="317">
        <v>1.9683028792247796</v>
      </c>
      <c r="AJ143" s="317">
        <v>1.8566162663094445</v>
      </c>
      <c r="AK143" s="317">
        <v>1.7878383234375832</v>
      </c>
      <c r="AL143" s="317">
        <v>1.7364617357482786</v>
      </c>
      <c r="AM143" s="317">
        <v>1.6954836688236838</v>
      </c>
      <c r="AN143" s="317">
        <v>1.6578500308273192</v>
      </c>
      <c r="AO143" s="317">
        <v>1.6250450565536738</v>
      </c>
      <c r="AP143" s="317">
        <v>1.5978964011410994</v>
      </c>
      <c r="AQ143" s="317">
        <v>1.5581818582531355</v>
      </c>
      <c r="AR143" s="317">
        <v>1.5104438252554502</v>
      </c>
      <c r="AS143" s="317">
        <v>1.4766787251668063</v>
      </c>
      <c r="AT143" s="317">
        <v>1.4387328229908007</v>
      </c>
      <c r="AU143" s="317">
        <v>1.4083386733410919</v>
      </c>
      <c r="AV143" s="317">
        <v>1.3924731227244962</v>
      </c>
      <c r="AW143" s="317">
        <v>1.3770229035343249</v>
      </c>
      <c r="AX143" s="317">
        <v>1.3655311936901455</v>
      </c>
      <c r="AY143" s="317">
        <v>1.34967580360086</v>
      </c>
      <c r="AZ143" s="317">
        <v>1.3330545016149102</v>
      </c>
      <c r="BA143" s="317">
        <v>1.3294404605585584</v>
      </c>
      <c r="BB143" s="317">
        <v>1.3330996505454635</v>
      </c>
      <c r="BC143" s="317">
        <v>1.3307480038584885</v>
      </c>
      <c r="BD143" s="317">
        <v>1.3301188787166325</v>
      </c>
      <c r="BE143" s="317">
        <v>1.3277494324193384</v>
      </c>
      <c r="BF143" s="317">
        <v>1.3262176132694918</v>
      </c>
      <c r="BG143" s="317">
        <v>1.3163902090968378</v>
      </c>
      <c r="BH143" s="317">
        <v>1.3026644611593809</v>
      </c>
      <c r="BI143" s="317">
        <v>1.2930970767875465</v>
      </c>
      <c r="BJ143" s="317">
        <v>1.2781993652421448</v>
      </c>
    </row>
    <row r="144" spans="1:62" ht="15">
      <c r="A144" s="317" t="s">
        <v>284</v>
      </c>
      <c r="B144" s="317" t="s">
        <v>524</v>
      </c>
      <c r="C144" s="317" t="s">
        <v>1580</v>
      </c>
      <c r="D144" s="317" t="s">
        <v>1581</v>
      </c>
      <c r="E144" s="317">
        <v>1.6662414612485199</v>
      </c>
      <c r="F144" s="317">
        <v>1.7311888985065</v>
      </c>
      <c r="G144" s="317">
        <v>1.79665275916712</v>
      </c>
      <c r="H144" s="317">
        <v>1.8505517653356001</v>
      </c>
      <c r="I144" s="317">
        <v>1.89317237952102</v>
      </c>
      <c r="J144" s="317">
        <v>1.92849683297838</v>
      </c>
      <c r="K144" s="317">
        <v>1.9674406961172399</v>
      </c>
      <c r="L144" s="317">
        <v>2.0072222836354401</v>
      </c>
      <c r="M144" s="317">
        <v>2.0356249988680601</v>
      </c>
      <c r="N144" s="317">
        <v>2.0488801109122998</v>
      </c>
      <c r="O144" s="317">
        <v>2.0572198786865599</v>
      </c>
      <c r="P144" s="317">
        <v>2.0506557380024701</v>
      </c>
      <c r="Q144" s="317">
        <v>2.05442479002126</v>
      </c>
      <c r="R144" s="317">
        <v>2.1048086361261702</v>
      </c>
      <c r="S144" s="317">
        <v>2.21502562729269</v>
      </c>
      <c r="T144" s="317">
        <v>2.3549224305176701</v>
      </c>
      <c r="U144" s="317">
        <v>2.4965701261479998</v>
      </c>
      <c r="V144" s="317">
        <v>2.6000807107092001</v>
      </c>
      <c r="W144" s="317">
        <v>2.6530486014885999</v>
      </c>
      <c r="X144" s="317">
        <v>2.6438684177917202</v>
      </c>
      <c r="Y144" s="317">
        <v>2.58675670346511</v>
      </c>
      <c r="Z144" s="317">
        <v>2.5302351241843799</v>
      </c>
      <c r="AA144" s="317">
        <v>2.4738898327847201</v>
      </c>
      <c r="AB144" s="317">
        <v>2.3742544387227502</v>
      </c>
      <c r="AC144" s="317">
        <v>2.2277042637951898</v>
      </c>
      <c r="AD144" s="317">
        <v>2.0574400496237599</v>
      </c>
      <c r="AE144" s="317">
        <v>1.86199905642604</v>
      </c>
      <c r="AF144" s="317">
        <v>1.6923566771959599</v>
      </c>
      <c r="AG144" s="317">
        <v>1.6127944985240901</v>
      </c>
      <c r="AH144" s="317">
        <v>1.6480001824241599</v>
      </c>
      <c r="AI144" s="317">
        <v>1.75579046015596</v>
      </c>
      <c r="AJ144" s="317">
        <v>1.88854925315319</v>
      </c>
      <c r="AK144" s="317">
        <v>1.9750838755151101</v>
      </c>
      <c r="AL144" s="317">
        <v>1.9742982952525101</v>
      </c>
      <c r="AM144" s="317">
        <v>1.8584012934457601</v>
      </c>
      <c r="AN144" s="317">
        <v>1.6660487675166999</v>
      </c>
      <c r="AO144" s="317">
        <v>1.4605324335226699</v>
      </c>
      <c r="AP144" s="317">
        <v>1.28860956922161</v>
      </c>
      <c r="AQ144" s="317">
        <v>1.1447914836863899</v>
      </c>
      <c r="AR144" s="317">
        <v>1.0445458344988701</v>
      </c>
      <c r="AS144" s="317">
        <v>0.97720034257481103</v>
      </c>
      <c r="AT144" s="317">
        <v>0.91918570908474895</v>
      </c>
      <c r="AU144" s="317">
        <v>0.86356646199484399</v>
      </c>
      <c r="AV144" s="317">
        <v>0.82635601711761697</v>
      </c>
      <c r="AW144" s="317">
        <v>0.81161972854597098</v>
      </c>
      <c r="AX144" s="317">
        <v>0.81452401529544705</v>
      </c>
      <c r="AY144" s="317">
        <v>0.82340981239789501</v>
      </c>
      <c r="AZ144" s="317">
        <v>0.84221443949624897</v>
      </c>
      <c r="BA144" s="317">
        <v>0.88609512935489199</v>
      </c>
      <c r="BB144" s="317">
        <v>0.95936706181691001</v>
      </c>
      <c r="BC144" s="317">
        <v>1.05140188598318</v>
      </c>
      <c r="BD144" s="317">
        <v>1.1506401316447501</v>
      </c>
      <c r="BE144" s="317">
        <v>1.2403344880667999</v>
      </c>
      <c r="BF144" s="317">
        <v>1.3040886319438001</v>
      </c>
      <c r="BG144" s="317">
        <v>1.33349508542395</v>
      </c>
      <c r="BH144" s="317">
        <v>1.3359980032046801</v>
      </c>
      <c r="BI144" s="317">
        <v>1.3327239193239</v>
      </c>
      <c r="BJ144" s="317">
        <v>1.33051030175139</v>
      </c>
    </row>
    <row r="145" spans="1:62" ht="15">
      <c r="A145" s="317" t="s">
        <v>1266</v>
      </c>
      <c r="B145" s="317" t="s">
        <v>1267</v>
      </c>
      <c r="C145" s="317" t="s">
        <v>1580</v>
      </c>
      <c r="D145" s="317" t="s">
        <v>1581</v>
      </c>
      <c r="E145" s="317"/>
      <c r="F145" s="317">
        <v>0.21867612118622048</v>
      </c>
      <c r="G145" s="317">
        <v>1.3334619389480622</v>
      </c>
      <c r="H145" s="317">
        <v>2.3323518943494861</v>
      </c>
      <c r="I145" s="317">
        <v>2.2422568238715428</v>
      </c>
      <c r="J145" s="317">
        <v>2.2567120263503568</v>
      </c>
      <c r="K145" s="317">
        <v>2.4389312443071418</v>
      </c>
      <c r="L145" s="317">
        <v>2.3128105802500158</v>
      </c>
      <c r="M145" s="317">
        <v>2.324455612026938</v>
      </c>
      <c r="N145" s="317">
        <v>2.3868462423046566</v>
      </c>
      <c r="O145" s="317">
        <v>2.3823544737441722</v>
      </c>
      <c r="P145" s="317">
        <v>2.3666787451984987</v>
      </c>
      <c r="Q145" s="317">
        <v>2.1899511243655922</v>
      </c>
      <c r="R145" s="317">
        <v>2.0736872338024597</v>
      </c>
      <c r="S145" s="317">
        <v>1.9325129839044166</v>
      </c>
      <c r="T145" s="317">
        <v>1.7423184289801839</v>
      </c>
      <c r="U145" s="317">
        <v>1.6092340243109078</v>
      </c>
      <c r="V145" s="317">
        <v>1.4810381289271675</v>
      </c>
      <c r="W145" s="317">
        <v>1.4562157894695531</v>
      </c>
      <c r="X145" s="317">
        <v>1.4487421042359188</v>
      </c>
      <c r="Y145" s="317">
        <v>1.4035287114061248</v>
      </c>
      <c r="Z145" s="317">
        <v>1.4189125040334574</v>
      </c>
      <c r="AA145" s="317">
        <v>1.5296895336688578</v>
      </c>
      <c r="AB145" s="317">
        <v>1.5051625843292697</v>
      </c>
      <c r="AC145" s="317">
        <v>1.4290644109739929</v>
      </c>
      <c r="AD145" s="317">
        <v>1.4517832531588226</v>
      </c>
      <c r="AE145" s="317">
        <v>1.5153921384302436</v>
      </c>
      <c r="AF145" s="317">
        <v>1.5735939968228649</v>
      </c>
      <c r="AG145" s="317">
        <v>1.5567896892341224</v>
      </c>
      <c r="AH145" s="317">
        <v>1.4913779336075663</v>
      </c>
      <c r="AI145" s="317">
        <v>1.3971451370488666</v>
      </c>
      <c r="AJ145" s="317">
        <v>1.2896949063875098</v>
      </c>
      <c r="AK145" s="317">
        <v>1.0627080636311064</v>
      </c>
      <c r="AL145" s="317">
        <v>1.1011694527164764</v>
      </c>
      <c r="AM145" s="317">
        <v>1.0646186919300362</v>
      </c>
      <c r="AN145" s="317">
        <v>1.1080001463459155</v>
      </c>
      <c r="AO145" s="317">
        <v>0.98703013161147624</v>
      </c>
      <c r="AP145" s="317">
        <v>0.96492529119818471</v>
      </c>
      <c r="AQ145" s="317">
        <v>0.91945428769501802</v>
      </c>
      <c r="AR145" s="317">
        <v>0.84853797126034181</v>
      </c>
      <c r="AS145" s="317">
        <v>0.76625150904450834</v>
      </c>
      <c r="AT145" s="317">
        <v>0.72291405754111793</v>
      </c>
      <c r="AU145" s="317">
        <v>0.6753520649223077</v>
      </c>
      <c r="AV145" s="317">
        <v>0.65335381978539431</v>
      </c>
      <c r="AW145" s="317">
        <v>0.64293217429936078</v>
      </c>
      <c r="AX145" s="317">
        <v>0.64399004539315285</v>
      </c>
      <c r="AY145" s="317">
        <v>0.63255526975605392</v>
      </c>
      <c r="AZ145" s="317">
        <v>0.61360023791161211</v>
      </c>
      <c r="BA145" s="317">
        <v>0.61860107804659492</v>
      </c>
      <c r="BB145" s="317">
        <v>0.63119074466446534</v>
      </c>
      <c r="BC145" s="317">
        <v>0.60364589445937611</v>
      </c>
      <c r="BD145" s="317">
        <v>0.607398243535755</v>
      </c>
      <c r="BE145" s="317">
        <v>0.61827568265432831</v>
      </c>
      <c r="BF145" s="317">
        <v>0.62220351576291932</v>
      </c>
      <c r="BG145" s="317">
        <v>0.61995800209146523</v>
      </c>
      <c r="BH145" s="317">
        <v>0.60659086800846751</v>
      </c>
      <c r="BI145" s="317">
        <v>0.61116526574569718</v>
      </c>
      <c r="BJ145" s="317">
        <v>0.60312629531684081</v>
      </c>
    </row>
    <row r="146" spans="1:62" ht="15">
      <c r="A146" s="317" t="s">
        <v>285</v>
      </c>
      <c r="B146" s="317" t="s">
        <v>525</v>
      </c>
      <c r="C146" s="317" t="s">
        <v>1580</v>
      </c>
      <c r="D146" s="317" t="s">
        <v>1581</v>
      </c>
      <c r="E146" s="317">
        <v>1.5500193903889901</v>
      </c>
      <c r="F146" s="317">
        <v>1.6065749594615799</v>
      </c>
      <c r="G146" s="317">
        <v>1.3997309541126</v>
      </c>
      <c r="H146" s="317">
        <v>1.23563344312338</v>
      </c>
      <c r="I146" s="317">
        <v>1.2426991594818</v>
      </c>
      <c r="J146" s="317">
        <v>1.22744551054822</v>
      </c>
      <c r="K146" s="317">
        <v>1.2241979125451901</v>
      </c>
      <c r="L146" s="317">
        <v>1.2011809121229999</v>
      </c>
      <c r="M146" s="317">
        <v>1.1252313228599899</v>
      </c>
      <c r="N146" s="317">
        <v>0.92047895295209303</v>
      </c>
      <c r="O146" s="317">
        <v>1.03628102597155</v>
      </c>
      <c r="P146" s="317">
        <v>1.24558285540271</v>
      </c>
      <c r="Q146" s="317">
        <v>1.08190709614434</v>
      </c>
      <c r="R146" s="317">
        <v>0.95434956902678003</v>
      </c>
      <c r="S146" s="317">
        <v>0.90379564920390598</v>
      </c>
      <c r="T146" s="317">
        <v>0.84428471449162601</v>
      </c>
      <c r="U146" s="317">
        <v>0.81480730167874305</v>
      </c>
      <c r="V146" s="317">
        <v>0.789147833101285</v>
      </c>
      <c r="W146" s="317">
        <v>0.726941155491028</v>
      </c>
      <c r="X146" s="317">
        <v>0.54086120543731497</v>
      </c>
      <c r="Y146" s="317">
        <v>0.45103294117972298</v>
      </c>
      <c r="Z146" s="317">
        <v>0.57682223237947405</v>
      </c>
      <c r="AA146" s="317">
        <v>0.70338626338287003</v>
      </c>
      <c r="AB146" s="317">
        <v>0.80701973535907301</v>
      </c>
      <c r="AC146" s="317">
        <v>0.829019018784799</v>
      </c>
      <c r="AD146" s="317">
        <v>0.85959115710706602</v>
      </c>
      <c r="AE146" s="317">
        <v>0.96501647261471302</v>
      </c>
      <c r="AF146" s="317">
        <v>1.04105283058689</v>
      </c>
      <c r="AG146" s="317">
        <v>1.0639568661968799</v>
      </c>
      <c r="AH146" s="317">
        <v>0.79588348340029003</v>
      </c>
      <c r="AI146" s="317">
        <v>0.36799903032335501</v>
      </c>
      <c r="AJ146" s="317">
        <v>0.17011686935242901</v>
      </c>
      <c r="AK146" s="317">
        <v>-0.10858632490425101</v>
      </c>
      <c r="AL146" s="317">
        <v>-0.47410754270015898</v>
      </c>
      <c r="AM146" s="317">
        <v>-0.69400396291901501</v>
      </c>
      <c r="AN146" s="317">
        <v>-0.76972801777074196</v>
      </c>
      <c r="AO146" s="317">
        <v>-0.76034340817449497</v>
      </c>
      <c r="AP146" s="317">
        <v>-0.737830358066631</v>
      </c>
      <c r="AQ146" s="317">
        <v>-0.72443620660019503</v>
      </c>
      <c r="AR146" s="317">
        <v>-0.70948923407161302</v>
      </c>
      <c r="AS146" s="317">
        <v>-0.703385440488978</v>
      </c>
      <c r="AT146" s="317">
        <v>-0.82400872304417905</v>
      </c>
      <c r="AU146" s="317">
        <v>-0.802765710748508</v>
      </c>
      <c r="AV146" s="317">
        <v>-0.81227809740668699</v>
      </c>
      <c r="AW146" s="317">
        <v>-1.12299127483243</v>
      </c>
      <c r="AX146" s="317">
        <v>-1.6284011259342701</v>
      </c>
      <c r="AY146" s="317">
        <v>-1.5963783183009399</v>
      </c>
      <c r="AZ146" s="317">
        <v>-1.1879479572589999</v>
      </c>
      <c r="BA146" s="317">
        <v>-1.02848317546539</v>
      </c>
      <c r="BB146" s="317">
        <v>-1.11034575437238</v>
      </c>
      <c r="BC146" s="317">
        <v>-2.0969434198547501</v>
      </c>
      <c r="BD146" s="317">
        <v>-2.2584638988282699</v>
      </c>
      <c r="BE146" s="317">
        <v>-1.34120198821595</v>
      </c>
      <c r="BF146" s="317">
        <v>-1.01200736818103</v>
      </c>
      <c r="BG146" s="317">
        <v>-0.859827343070249</v>
      </c>
      <c r="BH146" s="317">
        <v>-0.94075379664620795</v>
      </c>
      <c r="BI146" s="317">
        <v>-1.2706945329885699</v>
      </c>
      <c r="BJ146" s="317">
        <v>-1.42243765536668</v>
      </c>
    </row>
    <row r="147" spans="1:62" ht="15">
      <c r="A147" s="317" t="s">
        <v>286</v>
      </c>
      <c r="B147" s="317" t="s">
        <v>526</v>
      </c>
      <c r="C147" s="317" t="s">
        <v>1580</v>
      </c>
      <c r="D147" s="317" t="s">
        <v>1581</v>
      </c>
      <c r="E147" s="317">
        <v>0.78724198618974495</v>
      </c>
      <c r="F147" s="317">
        <v>0.91152553647068302</v>
      </c>
      <c r="G147" s="317">
        <v>1.2249308188429799</v>
      </c>
      <c r="H147" s="317">
        <v>1.0390106651755899</v>
      </c>
      <c r="I147" s="317">
        <v>1.1199012496307399</v>
      </c>
      <c r="J147" s="317">
        <v>1.1376686982108</v>
      </c>
      <c r="K147" s="317">
        <v>0.71987626682954997</v>
      </c>
      <c r="L147" s="317">
        <v>0.32890340463349399</v>
      </c>
      <c r="M147" s="317">
        <v>0.25490253723259998</v>
      </c>
      <c r="N147" s="317">
        <v>0.49008785997110299</v>
      </c>
      <c r="O147" s="317">
        <v>0.493889466721461</v>
      </c>
      <c r="P147" s="317">
        <v>0.95365691827723098</v>
      </c>
      <c r="Q147" s="317">
        <v>1.2130403118934201</v>
      </c>
      <c r="R147" s="317">
        <v>1.1046665664827899</v>
      </c>
      <c r="S147" s="317">
        <v>1.3040581681768799</v>
      </c>
      <c r="T147" s="317">
        <v>1.0924478394389401</v>
      </c>
      <c r="U147" s="317">
        <v>0.494942519180953</v>
      </c>
      <c r="V147" s="317">
        <v>0.173662846984142</v>
      </c>
      <c r="W147" s="317">
        <v>0.17943919712450199</v>
      </c>
      <c r="X147" s="317">
        <v>0.234251269062172</v>
      </c>
      <c r="Y147" s="317">
        <v>0.35598093179143397</v>
      </c>
      <c r="Z147" s="317">
        <v>0.29477313546537898</v>
      </c>
      <c r="AA147" s="317">
        <v>8.2107428492380993E-2</v>
      </c>
      <c r="AB147" s="317">
        <v>2.6533652075199698E-2</v>
      </c>
      <c r="AC147" s="317">
        <v>0.1027856081308</v>
      </c>
      <c r="AD147" s="317">
        <v>0.193256818675591</v>
      </c>
      <c r="AE147" s="317">
        <v>0.44867099908018998</v>
      </c>
      <c r="AF147" s="317">
        <v>0.648083393492208</v>
      </c>
      <c r="AG147" s="317">
        <v>0.72561457850342603</v>
      </c>
      <c r="AH147" s="317">
        <v>0.97262774612358205</v>
      </c>
      <c r="AI147" s="317">
        <v>1.2517457070081699</v>
      </c>
      <c r="AJ147" s="317">
        <v>1.33968316953886</v>
      </c>
      <c r="AK147" s="317">
        <v>1.3283475712522299</v>
      </c>
      <c r="AL147" s="317">
        <v>1.34238702924688</v>
      </c>
      <c r="AM147" s="317">
        <v>1.3618401374008899</v>
      </c>
      <c r="AN147" s="317">
        <v>1.40474246355929</v>
      </c>
      <c r="AO147" s="317">
        <v>1.3611439410986399</v>
      </c>
      <c r="AP147" s="317">
        <v>1.2535024836942701</v>
      </c>
      <c r="AQ147" s="317">
        <v>1.2438708026921801</v>
      </c>
      <c r="AR147" s="317">
        <v>1.35062128530242</v>
      </c>
      <c r="AS147" s="317">
        <v>1.34408299573143</v>
      </c>
      <c r="AT147" s="317">
        <v>1.19045634528707</v>
      </c>
      <c r="AU147" s="317">
        <v>1.0476608159644301</v>
      </c>
      <c r="AV147" s="317">
        <v>1.21520087964639</v>
      </c>
      <c r="AW147" s="317">
        <v>1.4213325647131401</v>
      </c>
      <c r="AX147" s="317">
        <v>1.53005466340868</v>
      </c>
      <c r="AY147" s="317">
        <v>1.5950519177449201</v>
      </c>
      <c r="AZ147" s="317">
        <v>1.54438684650549</v>
      </c>
      <c r="BA147" s="317">
        <v>1.78749663225793</v>
      </c>
      <c r="BB147" s="317">
        <v>1.8517752304364501</v>
      </c>
      <c r="BC147" s="317">
        <v>1.8254058035237</v>
      </c>
      <c r="BD147" s="317">
        <v>2.22266050326725</v>
      </c>
      <c r="BE147" s="317">
        <v>2.4015418998287501</v>
      </c>
      <c r="BF147" s="317">
        <v>2.31117625275217</v>
      </c>
      <c r="BG147" s="317">
        <v>2.3569787048404498</v>
      </c>
      <c r="BH147" s="317">
        <v>2.35995118136865</v>
      </c>
      <c r="BI147" s="317">
        <v>2.1553119879920501</v>
      </c>
      <c r="BJ147" s="317">
        <v>2.9516397531485699</v>
      </c>
    </row>
    <row r="148" spans="1:62" ht="15">
      <c r="A148" s="317" t="s">
        <v>287</v>
      </c>
      <c r="B148" s="317" t="s">
        <v>527</v>
      </c>
      <c r="C148" s="317" t="s">
        <v>1580</v>
      </c>
      <c r="D148" s="317" t="s">
        <v>1581</v>
      </c>
      <c r="E148" s="317">
        <v>0.690124329978826</v>
      </c>
      <c r="F148" s="317">
        <v>1.48362675105514</v>
      </c>
      <c r="G148" s="317">
        <v>1.3338093166270499</v>
      </c>
      <c r="H148" s="317">
        <v>1.3356130977193501</v>
      </c>
      <c r="I148" s="317">
        <v>1.3345685999913801</v>
      </c>
      <c r="J148" s="317">
        <v>1.1226463961966899</v>
      </c>
      <c r="K148" s="317">
        <v>0.76049972436478297</v>
      </c>
      <c r="L148" s="317">
        <v>0.78540036839362704</v>
      </c>
      <c r="M148" s="317">
        <v>0.96864669826735394</v>
      </c>
      <c r="N148" s="317">
        <v>0.83801096914203499</v>
      </c>
      <c r="O148" s="317">
        <v>0.68013252315289396</v>
      </c>
      <c r="P148" s="317">
        <v>0.72747896458402295</v>
      </c>
      <c r="Q148" s="317">
        <v>0.80825022576466199</v>
      </c>
      <c r="R148" s="317">
        <v>0.83737491515697104</v>
      </c>
      <c r="S148" s="317">
        <v>0.88057350313792704</v>
      </c>
      <c r="T148" s="317">
        <v>0.77428454011900205</v>
      </c>
      <c r="U148" s="317">
        <v>0.60315348773921196</v>
      </c>
      <c r="V148" s="317">
        <v>0.56835600171115996</v>
      </c>
      <c r="W148" s="317">
        <v>0.51567505283917703</v>
      </c>
      <c r="X148" s="317">
        <v>0.32103154069155698</v>
      </c>
      <c r="Y148" s="317">
        <v>0.22911115490876299</v>
      </c>
      <c r="Z148" s="317">
        <v>0.30689003602013498</v>
      </c>
      <c r="AA148" s="317">
        <v>0.46169759042584102</v>
      </c>
      <c r="AB148" s="317">
        <v>0.58817315051126895</v>
      </c>
      <c r="AC148" s="317">
        <v>0.62787277205786896</v>
      </c>
      <c r="AD148" s="317">
        <v>0.65459334444962702</v>
      </c>
      <c r="AE148" s="317">
        <v>0.81174239094463196</v>
      </c>
      <c r="AF148" s="317">
        <v>1.0213856199336999</v>
      </c>
      <c r="AG148" s="317">
        <v>1.0170888264493301</v>
      </c>
      <c r="AH148" s="317">
        <v>0.50827219996574102</v>
      </c>
      <c r="AI148" s="317">
        <v>-0.14273639758179499</v>
      </c>
      <c r="AJ148" s="317">
        <v>-0.47311469404067102</v>
      </c>
      <c r="AK148" s="317">
        <v>-1.3767950658350401</v>
      </c>
      <c r="AL148" s="317">
        <v>-1.97193209570356</v>
      </c>
      <c r="AM148" s="317">
        <v>-1.6738287007510699</v>
      </c>
      <c r="AN148" s="317">
        <v>-1.4258108121572699</v>
      </c>
      <c r="AO148" s="317">
        <v>-1.12637509582344</v>
      </c>
      <c r="AP148" s="317">
        <v>-0.99676228875754203</v>
      </c>
      <c r="AQ148" s="317">
        <v>-0.94291893712220698</v>
      </c>
      <c r="AR148" s="317">
        <v>-0.81396120387219495</v>
      </c>
      <c r="AS148" s="317">
        <v>-0.96393540709236503</v>
      </c>
      <c r="AT148" s="317">
        <v>-1.2914869435487299</v>
      </c>
      <c r="AU148" s="317">
        <v>-1.1618382239436</v>
      </c>
      <c r="AV148" s="317">
        <v>-0.966400801237561</v>
      </c>
      <c r="AW148" s="317">
        <v>-1.09131295557421</v>
      </c>
      <c r="AX148" s="317">
        <v>-1.08057145691172</v>
      </c>
      <c r="AY148" s="317">
        <v>-0.91727295748816995</v>
      </c>
      <c r="AZ148" s="317">
        <v>-0.81617550658298199</v>
      </c>
      <c r="BA148" s="317">
        <v>-1.0509395443742999</v>
      </c>
      <c r="BB148" s="317">
        <v>-1.6510249675911599</v>
      </c>
      <c r="BC148" s="317">
        <v>-2.0813050898811101</v>
      </c>
      <c r="BD148" s="317">
        <v>-1.8207670020800499</v>
      </c>
      <c r="BE148" s="317">
        <v>-1.2403591532927101</v>
      </c>
      <c r="BF148" s="317">
        <v>-1.0710348032907699</v>
      </c>
      <c r="BG148" s="317">
        <v>-0.94174335423422195</v>
      </c>
      <c r="BH148" s="317">
        <v>-0.81862634094585296</v>
      </c>
      <c r="BI148" s="317">
        <v>-0.91388533222660395</v>
      </c>
      <c r="BJ148" s="317">
        <v>-0.96388772040251902</v>
      </c>
    </row>
    <row r="149" spans="1:62" ht="15">
      <c r="A149" s="317" t="s">
        <v>288</v>
      </c>
      <c r="B149" s="317" t="s">
        <v>528</v>
      </c>
      <c r="C149" s="317" t="s">
        <v>1580</v>
      </c>
      <c r="D149" s="317" t="s">
        <v>1581</v>
      </c>
      <c r="E149" s="317">
        <v>-0.29337837368985997</v>
      </c>
      <c r="F149" s="317">
        <v>1.5781041211948099</v>
      </c>
      <c r="G149" s="317">
        <v>3.3021609697417702</v>
      </c>
      <c r="H149" s="317">
        <v>4.4741924313366397</v>
      </c>
      <c r="I149" s="317">
        <v>4.9309509805618204</v>
      </c>
      <c r="J149" s="317">
        <v>4.8740222248431397</v>
      </c>
      <c r="K149" s="317">
        <v>4.7868667266111498</v>
      </c>
      <c r="L149" s="317">
        <v>4.6841477753095004</v>
      </c>
      <c r="M149" s="317">
        <v>4.2002212657614804</v>
      </c>
      <c r="N149" s="317">
        <v>3.3085496029843902</v>
      </c>
      <c r="O149" s="317">
        <v>2.1982788021847801</v>
      </c>
      <c r="P149" s="317">
        <v>1.0280249103384</v>
      </c>
      <c r="Q149" s="317">
        <v>1.12561456664E-2</v>
      </c>
      <c r="R149" s="317">
        <v>-0.73429767073522201</v>
      </c>
      <c r="S149" s="317">
        <v>-1.08422558317949</v>
      </c>
      <c r="T149" s="317">
        <v>-1.0932129487709901</v>
      </c>
      <c r="U149" s="317">
        <v>-1.05802161460736</v>
      </c>
      <c r="V149" s="317">
        <v>-1.0046744727680299</v>
      </c>
      <c r="W149" s="317">
        <v>-0.634467992448844</v>
      </c>
      <c r="X149" s="317">
        <v>0.119402491893597</v>
      </c>
      <c r="Y149" s="317">
        <v>1.1144611617532401</v>
      </c>
      <c r="Z149" s="317">
        <v>2.20507537906248</v>
      </c>
      <c r="AA149" s="317">
        <v>3.1507965762338799</v>
      </c>
      <c r="AB149" s="317">
        <v>3.8183844327370999</v>
      </c>
      <c r="AC149" s="317">
        <v>4.1267417666960799</v>
      </c>
      <c r="AD149" s="317">
        <v>4.1721465974246099</v>
      </c>
      <c r="AE149" s="317">
        <v>4.1769845652983904</v>
      </c>
      <c r="AF149" s="317">
        <v>4.1724599458643103</v>
      </c>
      <c r="AG149" s="317">
        <v>4.0065630372044403</v>
      </c>
      <c r="AH149" s="317">
        <v>3.6787276352905698</v>
      </c>
      <c r="AI149" s="317">
        <v>3.2607537549522601</v>
      </c>
      <c r="AJ149" s="317">
        <v>2.81773381150039</v>
      </c>
      <c r="AK149" s="317">
        <v>2.4281340303705599</v>
      </c>
      <c r="AL149" s="317">
        <v>2.1523639175845299</v>
      </c>
      <c r="AM149" s="317">
        <v>2.0353366288803598</v>
      </c>
      <c r="AN149" s="317">
        <v>2.0235197000328302</v>
      </c>
      <c r="AO149" s="317">
        <v>2.0227753285038199</v>
      </c>
      <c r="AP149" s="317">
        <v>2.0115602725431199</v>
      </c>
      <c r="AQ149" s="317">
        <v>2.0392596749204301</v>
      </c>
      <c r="AR149" s="317">
        <v>2.11658459535465</v>
      </c>
      <c r="AS149" s="317">
        <v>2.2148763329515102</v>
      </c>
      <c r="AT149" s="317">
        <v>2.3329695828083299</v>
      </c>
      <c r="AU149" s="317">
        <v>2.4387410292085998</v>
      </c>
      <c r="AV149" s="317">
        <v>2.47547685727853</v>
      </c>
      <c r="AW149" s="317">
        <v>2.42734115881174</v>
      </c>
      <c r="AX149" s="317">
        <v>2.3283777857661501</v>
      </c>
      <c r="AY149" s="317">
        <v>2.2054857601564999</v>
      </c>
      <c r="AZ149" s="317">
        <v>2.1066965215573799</v>
      </c>
      <c r="BA149" s="317">
        <v>2.0675063253279502</v>
      </c>
      <c r="BB149" s="317">
        <v>2.10941962502375</v>
      </c>
      <c r="BC149" s="317">
        <v>2.1946089306474001</v>
      </c>
      <c r="BD149" s="317">
        <v>2.2957392949157698</v>
      </c>
      <c r="BE149" s="317">
        <v>2.3548485998615001</v>
      </c>
      <c r="BF149" s="317">
        <v>2.3385337251585998</v>
      </c>
      <c r="BG149" s="317">
        <v>2.2222716949560399</v>
      </c>
      <c r="BH149" s="317">
        <v>2.04441261823224</v>
      </c>
      <c r="BI149" s="317">
        <v>1.8506697050891501</v>
      </c>
      <c r="BJ149" s="317">
        <v>1.68461319637167</v>
      </c>
    </row>
    <row r="150" spans="1:62" ht="15">
      <c r="A150" s="317" t="s">
        <v>289</v>
      </c>
      <c r="B150" s="317" t="s">
        <v>529</v>
      </c>
      <c r="C150" s="317" t="s">
        <v>1580</v>
      </c>
      <c r="D150" s="317" t="s">
        <v>1581</v>
      </c>
      <c r="E150" s="317">
        <v>4.0053029518938503</v>
      </c>
      <c r="F150" s="317">
        <v>3.9858688904885602</v>
      </c>
      <c r="G150" s="317">
        <v>2.5059521768038402</v>
      </c>
      <c r="H150" s="317">
        <v>1.9519162321532899</v>
      </c>
      <c r="I150" s="317">
        <v>1.95667663182851</v>
      </c>
      <c r="J150" s="317">
        <v>1.93978342101358</v>
      </c>
      <c r="K150" s="317">
        <v>1.94339756455294</v>
      </c>
      <c r="L150" s="317">
        <v>1.9460941191136401</v>
      </c>
      <c r="M150" s="317">
        <v>2.5114131372366999</v>
      </c>
      <c r="N150" s="317">
        <v>2.7142338988402899</v>
      </c>
      <c r="O150" s="317">
        <v>2.73429105201599</v>
      </c>
      <c r="P150" s="317">
        <v>2.73295445525424</v>
      </c>
      <c r="Q150" s="317">
        <v>2.7297635797426199</v>
      </c>
      <c r="R150" s="317">
        <v>2.7248708405228701</v>
      </c>
      <c r="S150" s="317">
        <v>2.7184197064251299</v>
      </c>
      <c r="T150" s="317">
        <v>3.44443460932913</v>
      </c>
      <c r="U150" s="317">
        <v>3.7286902700447002</v>
      </c>
      <c r="V150" s="317">
        <v>3.7275129896519701</v>
      </c>
      <c r="W150" s="317">
        <v>3.7215617381492798</v>
      </c>
      <c r="X150" s="317">
        <v>3.73875320716202</v>
      </c>
      <c r="Y150" s="317">
        <v>3.7227977016307601</v>
      </c>
      <c r="Z150" s="317">
        <v>3.7290700872532399</v>
      </c>
      <c r="AA150" s="317">
        <v>9.70648902656378</v>
      </c>
      <c r="AB150" s="317">
        <v>19.597266850202701</v>
      </c>
      <c r="AC150" s="317">
        <v>19.282215629627402</v>
      </c>
      <c r="AD150" s="317">
        <v>18.518427833259899</v>
      </c>
      <c r="AE150" s="317">
        <v>17.507298264367702</v>
      </c>
      <c r="AF150" s="317">
        <v>16.5067894952731</v>
      </c>
      <c r="AG150" s="317">
        <v>13.979410628243301</v>
      </c>
      <c r="AH150" s="317">
        <v>10.6782733834373</v>
      </c>
      <c r="AI150" s="317">
        <v>8.1831050601072892</v>
      </c>
      <c r="AJ150" s="317">
        <v>5.7729786953805302</v>
      </c>
      <c r="AK150" s="317">
        <v>3.3103017917206299</v>
      </c>
      <c r="AL150" s="317">
        <v>1.04643325966824</v>
      </c>
      <c r="AM150" s="317">
        <v>-0.42209421085800602</v>
      </c>
      <c r="AN150" s="317">
        <v>-1.1730874534410201</v>
      </c>
      <c r="AO150" s="317">
        <v>-1.88236495713154</v>
      </c>
      <c r="AP150" s="317">
        <v>-2.5172448582914599</v>
      </c>
      <c r="AQ150" s="317">
        <v>-3.0685810703443801</v>
      </c>
      <c r="AR150" s="317">
        <v>-3.5301924276274899</v>
      </c>
      <c r="AS150" s="317">
        <v>-3.1932543801223501</v>
      </c>
      <c r="AT150" s="317">
        <v>-2.1437277151971399</v>
      </c>
      <c r="AU150" s="317">
        <v>-1.20221610196579</v>
      </c>
      <c r="AV150" s="317">
        <v>-0.31744320894085198</v>
      </c>
      <c r="AW150" s="317">
        <v>0.55032301726727395</v>
      </c>
      <c r="AX150" s="317">
        <v>1.4146753431211101</v>
      </c>
      <c r="AY150" s="317">
        <v>1.80402619798706</v>
      </c>
      <c r="AZ150" s="317">
        <v>1.71326090845541</v>
      </c>
      <c r="BA150" s="317">
        <v>1.6163423903640499</v>
      </c>
      <c r="BB150" s="317">
        <v>1.5001294898512301</v>
      </c>
      <c r="BC150" s="317">
        <v>1.3820884388583901</v>
      </c>
      <c r="BD150" s="317">
        <v>1.2489891204741499</v>
      </c>
      <c r="BE150" s="317">
        <v>1.1173663528358699</v>
      </c>
      <c r="BF150" s="317">
        <v>0.98035274020957197</v>
      </c>
      <c r="BG150" s="317">
        <v>0.847219769659737</v>
      </c>
      <c r="BH150" s="317">
        <v>0.70792280983504197</v>
      </c>
      <c r="BI150" s="317">
        <v>0.61221797738648098</v>
      </c>
      <c r="BJ150" s="317">
        <v>0.54936617861991999</v>
      </c>
    </row>
    <row r="151" spans="1:62" ht="15">
      <c r="A151" s="317" t="s">
        <v>290</v>
      </c>
      <c r="B151" s="317" t="s">
        <v>530</v>
      </c>
      <c r="C151" s="317" t="s">
        <v>1580</v>
      </c>
      <c r="D151" s="317" t="s">
        <v>1581</v>
      </c>
      <c r="E151" s="317">
        <v>3.1115853555290398</v>
      </c>
      <c r="F151" s="317">
        <v>3.05158703711029</v>
      </c>
      <c r="G151" s="317">
        <v>2.9784458174518602</v>
      </c>
      <c r="H151" s="317">
        <v>2.8859360183690201</v>
      </c>
      <c r="I151" s="317">
        <v>2.77248279801332</v>
      </c>
      <c r="J151" s="317">
        <v>2.64844602427128</v>
      </c>
      <c r="K151" s="317">
        <v>2.5276195046723799</v>
      </c>
      <c r="L151" s="317">
        <v>2.4203587886985098</v>
      </c>
      <c r="M151" s="317">
        <v>2.3280413460887401</v>
      </c>
      <c r="N151" s="317">
        <v>2.2548424497163899</v>
      </c>
      <c r="O151" s="317">
        <v>2.1995373512785599</v>
      </c>
      <c r="P151" s="317">
        <v>2.1467284270247502</v>
      </c>
      <c r="Q151" s="317">
        <v>2.1052946580217502</v>
      </c>
      <c r="R151" s="317">
        <v>2.0991775833120498</v>
      </c>
      <c r="S151" s="317">
        <v>2.13434448781832</v>
      </c>
      <c r="T151" s="317">
        <v>2.1961514727977298</v>
      </c>
      <c r="U151" s="317">
        <v>2.2606110173894902</v>
      </c>
      <c r="V151" s="317">
        <v>2.3135319290268499</v>
      </c>
      <c r="W151" s="317">
        <v>2.3583085901765299</v>
      </c>
      <c r="X151" s="317">
        <v>2.3904217713138198</v>
      </c>
      <c r="Y151" s="317">
        <v>2.4089209891760301</v>
      </c>
      <c r="Z151" s="317">
        <v>2.4266497020756099</v>
      </c>
      <c r="AA151" s="317">
        <v>2.4332345830326201</v>
      </c>
      <c r="AB151" s="317">
        <v>2.4054757270392502</v>
      </c>
      <c r="AC151" s="317">
        <v>2.3372807581602402</v>
      </c>
      <c r="AD151" s="317">
        <v>2.2424547369784298</v>
      </c>
      <c r="AE151" s="317">
        <v>2.13592404268659</v>
      </c>
      <c r="AF151" s="317">
        <v>2.0371025801517</v>
      </c>
      <c r="AG151" s="317">
        <v>1.95563774941872</v>
      </c>
      <c r="AH151" s="317">
        <v>1.8989508696378199</v>
      </c>
      <c r="AI151" s="317">
        <v>1.85783015878511</v>
      </c>
      <c r="AJ151" s="317">
        <v>1.8230790812137101</v>
      </c>
      <c r="AK151" s="317">
        <v>1.7784416253392901</v>
      </c>
      <c r="AL151" s="317">
        <v>1.71417740851792</v>
      </c>
      <c r="AM151" s="317">
        <v>1.6242124172928201</v>
      </c>
      <c r="AN151" s="317">
        <v>1.51907157372115</v>
      </c>
      <c r="AO151" s="317">
        <v>1.41329976713868</v>
      </c>
      <c r="AP151" s="317">
        <v>1.32149182776115</v>
      </c>
      <c r="AQ151" s="317">
        <v>1.2477116808951101</v>
      </c>
      <c r="AR151" s="317">
        <v>1.1978786193839801</v>
      </c>
      <c r="AS151" s="317">
        <v>1.1673675360211999</v>
      </c>
      <c r="AT151" s="317">
        <v>1.1449467899041801</v>
      </c>
      <c r="AU151" s="317">
        <v>1.1263105868779</v>
      </c>
      <c r="AV151" s="317">
        <v>1.1172273909397501</v>
      </c>
      <c r="AW151" s="317">
        <v>1.1174058242887199</v>
      </c>
      <c r="AX151" s="317">
        <v>1.12615029065781</v>
      </c>
      <c r="AY151" s="317">
        <v>1.1346387893121499</v>
      </c>
      <c r="AZ151" s="317">
        <v>1.14836175127296</v>
      </c>
      <c r="BA151" s="317">
        <v>1.18103201381626</v>
      </c>
      <c r="BB151" s="317">
        <v>1.23625438766317</v>
      </c>
      <c r="BC151" s="317">
        <v>1.30357443538642</v>
      </c>
      <c r="BD151" s="317">
        <v>1.37644147892187</v>
      </c>
      <c r="BE151" s="317">
        <v>1.4351273883395801</v>
      </c>
      <c r="BF151" s="317">
        <v>1.4621777538691501</v>
      </c>
      <c r="BG151" s="317">
        <v>1.4479042511967699</v>
      </c>
      <c r="BH151" s="317">
        <v>1.4040454717342401</v>
      </c>
      <c r="BI151" s="317">
        <v>1.3512285220961899</v>
      </c>
      <c r="BJ151" s="317">
        <v>1.3033630907828699</v>
      </c>
    </row>
    <row r="152" spans="1:62" ht="15">
      <c r="A152" s="317" t="s">
        <v>291</v>
      </c>
      <c r="B152" s="317" t="s">
        <v>531</v>
      </c>
      <c r="C152" s="317" t="s">
        <v>1580</v>
      </c>
      <c r="D152" s="317" t="s">
        <v>1581</v>
      </c>
      <c r="E152" s="317">
        <v>2.1519760801263801</v>
      </c>
      <c r="F152" s="317">
        <v>1.57316545304179</v>
      </c>
      <c r="G152" s="317">
        <v>1.0077080497614099</v>
      </c>
      <c r="H152" s="317">
        <v>0.55835840953209404</v>
      </c>
      <c r="I152" s="317">
        <v>0.29307839269802399</v>
      </c>
      <c r="J152" s="317">
        <v>0.197772969576305</v>
      </c>
      <c r="K152" s="317">
        <v>9.8739999865498196E-2</v>
      </c>
      <c r="L152" s="317">
        <v>-5.5797584983063198E-2</v>
      </c>
      <c r="M152" s="317">
        <v>5.1506568225984303E-2</v>
      </c>
      <c r="N152" s="317">
        <v>0.18006435733381401</v>
      </c>
      <c r="O152" s="317">
        <v>0.58936749714679404</v>
      </c>
      <c r="P152" s="317">
        <v>0.99992359275850795</v>
      </c>
      <c r="Q152" s="317">
        <v>1.3858001599399401</v>
      </c>
      <c r="R152" s="317">
        <v>1.6003641207088</v>
      </c>
      <c r="S152" s="317">
        <v>1.6073731623301499</v>
      </c>
      <c r="T152" s="317">
        <v>1.4470991252285801</v>
      </c>
      <c r="U152" s="317">
        <v>1.2855066614892601</v>
      </c>
      <c r="V152" s="317">
        <v>1.1143261880828501</v>
      </c>
      <c r="W152" s="317">
        <v>1.0713837644953601</v>
      </c>
      <c r="X152" s="317">
        <v>1.1737492323305201</v>
      </c>
      <c r="Y152" s="317">
        <v>1.3172941707633901</v>
      </c>
      <c r="Z152" s="317">
        <v>1.5545027268331599</v>
      </c>
      <c r="AA152" s="317">
        <v>1.6792392836146199</v>
      </c>
      <c r="AB152" s="317">
        <v>1.6906664476470401</v>
      </c>
      <c r="AC152" s="317">
        <v>1.47334267242373</v>
      </c>
      <c r="AD152" s="317">
        <v>1.1264875778977099</v>
      </c>
      <c r="AE152" s="317">
        <v>0.71186975580473699</v>
      </c>
      <c r="AF152" s="317">
        <v>0.45007204965633202</v>
      </c>
      <c r="AG152" s="317">
        <v>0.21572765056471399</v>
      </c>
      <c r="AH152" s="317">
        <v>0.263036686408605</v>
      </c>
      <c r="AI152" s="317">
        <v>0.43233374007464798</v>
      </c>
      <c r="AJ152" s="317">
        <v>0.62645177188451695</v>
      </c>
      <c r="AK152" s="317">
        <v>0.80354123077304895</v>
      </c>
      <c r="AL152" s="317">
        <v>0.91665780769206995</v>
      </c>
      <c r="AM152" s="317">
        <v>0.95435381321051804</v>
      </c>
      <c r="AN152" s="317">
        <v>0.863907987628456</v>
      </c>
      <c r="AO152" s="317">
        <v>0.89526693520443801</v>
      </c>
      <c r="AP152" s="317">
        <v>0.91292543140245297</v>
      </c>
      <c r="AQ152" s="317">
        <v>0.866606245512485</v>
      </c>
      <c r="AR152" s="317">
        <v>0.87488516605848499</v>
      </c>
      <c r="AS152" s="317">
        <v>0.88288354085183496</v>
      </c>
      <c r="AT152" s="317">
        <v>0.86279669956413696</v>
      </c>
      <c r="AU152" s="317">
        <v>0.82783713011279003</v>
      </c>
      <c r="AV152" s="317">
        <v>0.92737310855815802</v>
      </c>
      <c r="AW152" s="317">
        <v>1.15025344779157</v>
      </c>
      <c r="AX152" s="317">
        <v>1.42759513940521</v>
      </c>
      <c r="AY152" s="317">
        <v>1.8035415032466999</v>
      </c>
      <c r="AZ152" s="317">
        <v>2.0225376207288202</v>
      </c>
      <c r="BA152" s="317">
        <v>2.0912773864130298</v>
      </c>
      <c r="BB152" s="317">
        <v>1.8816088301638301</v>
      </c>
      <c r="BC152" s="317">
        <v>1.52118976126033</v>
      </c>
      <c r="BD152" s="317">
        <v>1.0805698309099401</v>
      </c>
      <c r="BE152" s="317">
        <v>0.75983362382930497</v>
      </c>
      <c r="BF152" s="317">
        <v>0.49634444639333197</v>
      </c>
      <c r="BG152" s="317">
        <v>0.42311141529106899</v>
      </c>
      <c r="BH152" s="317">
        <v>0.45788224793221599</v>
      </c>
      <c r="BI152" s="317">
        <v>0.49996198197797798</v>
      </c>
      <c r="BJ152" s="317">
        <v>0.50781257919886202</v>
      </c>
    </row>
    <row r="153" spans="1:62" ht="15">
      <c r="A153" s="317" t="s">
        <v>292</v>
      </c>
      <c r="B153" s="317" t="s">
        <v>532</v>
      </c>
      <c r="C153" s="317" t="s">
        <v>1580</v>
      </c>
      <c r="D153" s="317" t="s">
        <v>1581</v>
      </c>
      <c r="E153" s="317">
        <v>2.5075940768211802</v>
      </c>
      <c r="F153" s="317">
        <v>2.36950297274546</v>
      </c>
      <c r="G153" s="317">
        <v>2.2396077472812501</v>
      </c>
      <c r="H153" s="317">
        <v>2.1170707122966501</v>
      </c>
      <c r="I153" s="317">
        <v>1.9290862091530701</v>
      </c>
      <c r="J153" s="317">
        <v>1.8218042705764399</v>
      </c>
      <c r="K153" s="317">
        <v>1.68484153987481</v>
      </c>
      <c r="L153" s="317">
        <v>1.5541670103441301</v>
      </c>
      <c r="M153" s="317">
        <v>1.42908182353752</v>
      </c>
      <c r="N153" s="317">
        <v>1.4089464875301201</v>
      </c>
      <c r="O153" s="317">
        <v>1.38937067881691</v>
      </c>
      <c r="P153" s="317">
        <v>1.4351192163090301</v>
      </c>
      <c r="Q153" s="317">
        <v>1.3828810181739</v>
      </c>
      <c r="R153" s="317">
        <v>1.3640179759948601</v>
      </c>
      <c r="S153" s="317">
        <v>1.28347355853655</v>
      </c>
      <c r="T153" s="317">
        <v>1.11352836321855</v>
      </c>
      <c r="U153" s="317">
        <v>1.00995502684135</v>
      </c>
      <c r="V153" s="317">
        <v>0.84900449328314598</v>
      </c>
      <c r="W153" s="317">
        <v>0.81191244385041905</v>
      </c>
      <c r="X153" s="317">
        <v>0.80537348070968295</v>
      </c>
      <c r="Y153" s="317">
        <v>0.88731726804867295</v>
      </c>
      <c r="Z153" s="317">
        <v>0.96704050316824797</v>
      </c>
      <c r="AA153" s="317">
        <v>1.01553172194054</v>
      </c>
      <c r="AB153" s="317">
        <v>1.03389777951793</v>
      </c>
      <c r="AC153" s="317">
        <v>1.0233176280028999</v>
      </c>
      <c r="AD153" s="317">
        <v>0.95694510161506696</v>
      </c>
      <c r="AE153" s="317">
        <v>0.89236509622166005</v>
      </c>
      <c r="AF153" s="317">
        <v>0.85695064853005498</v>
      </c>
      <c r="AG153" s="317">
        <v>0.74043941742100905</v>
      </c>
      <c r="AH153" s="317">
        <v>0.57213069836091202</v>
      </c>
      <c r="AI153" s="317">
        <v>0.40666993825536102</v>
      </c>
      <c r="AJ153" s="317">
        <v>0.216216300449532</v>
      </c>
      <c r="AK153" s="317">
        <v>5.3981107923500797E-2</v>
      </c>
      <c r="AL153" s="317">
        <v>-0.13500744591491301</v>
      </c>
      <c r="AM153" s="317">
        <v>-0.27056293561574202</v>
      </c>
      <c r="AN153" s="317">
        <v>-0.43173529703935798</v>
      </c>
      <c r="AO153" s="317">
        <v>-0.20022213334363201</v>
      </c>
      <c r="AP153" s="317">
        <v>-0.36984694893285602</v>
      </c>
      <c r="AQ153" s="317">
        <v>-4.0399949091569902E-2</v>
      </c>
      <c r="AR153" s="317">
        <v>-0.15701947393108101</v>
      </c>
      <c r="AS153" s="317">
        <v>-0.20335985702345799</v>
      </c>
      <c r="AT153" s="317">
        <v>-0.22362654404981899</v>
      </c>
      <c r="AU153" s="317">
        <v>-0.231579735735711</v>
      </c>
      <c r="AV153" s="317">
        <v>-0.28159471648710699</v>
      </c>
      <c r="AW153" s="317">
        <v>-0.247449868318115</v>
      </c>
      <c r="AX153" s="317">
        <v>-0.24330722982984601</v>
      </c>
      <c r="AY153" s="317">
        <v>-0.27792356919118899</v>
      </c>
      <c r="AZ153" s="317">
        <v>-0.23174716070115001</v>
      </c>
      <c r="BA153" s="317">
        <v>-0.19034517763099301</v>
      </c>
      <c r="BB153" s="317">
        <v>-0.126238295439487</v>
      </c>
      <c r="BC153" s="317">
        <v>-9.9864634068835903E-2</v>
      </c>
      <c r="BD153" s="317">
        <v>-5.7820586778247703E-2</v>
      </c>
      <c r="BE153" s="317">
        <v>-1.31188896045369E-2</v>
      </c>
      <c r="BF153" s="317">
        <v>-2.67768650049581E-2</v>
      </c>
      <c r="BG153" s="317">
        <v>-6.09701011007674E-2</v>
      </c>
      <c r="BH153" s="317">
        <v>-6.4383614921027704E-2</v>
      </c>
      <c r="BI153" s="317">
        <v>-6.0624297000835298E-2</v>
      </c>
      <c r="BJ153" s="317">
        <v>-6.2069612328547102E-2</v>
      </c>
    </row>
    <row r="154" spans="1:62" ht="15">
      <c r="A154" s="317" t="s">
        <v>293</v>
      </c>
      <c r="B154" s="317" t="s">
        <v>533</v>
      </c>
      <c r="C154" s="317" t="s">
        <v>1580</v>
      </c>
      <c r="D154" s="317" t="s">
        <v>1581</v>
      </c>
      <c r="E154" s="317">
        <v>2.3737299582977398</v>
      </c>
      <c r="F154" s="317">
        <v>2.40631023060855</v>
      </c>
      <c r="G154" s="317">
        <v>2.4383608665288898</v>
      </c>
      <c r="H154" s="317">
        <v>2.46932368707076</v>
      </c>
      <c r="I154" s="317">
        <v>2.49925643830188</v>
      </c>
      <c r="J154" s="317">
        <v>2.5286439517966599</v>
      </c>
      <c r="K154" s="317">
        <v>2.5562546908364498</v>
      </c>
      <c r="L154" s="317">
        <v>2.5840236394071301</v>
      </c>
      <c r="M154" s="317">
        <v>2.6153443474791001</v>
      </c>
      <c r="N154" s="317">
        <v>2.65053320615332</v>
      </c>
      <c r="O154" s="317">
        <v>2.6874935879161601</v>
      </c>
      <c r="P154" s="317">
        <v>2.72317546729013</v>
      </c>
      <c r="Q154" s="317">
        <v>2.7550418214389998</v>
      </c>
      <c r="R154" s="317">
        <v>2.7825425509553599</v>
      </c>
      <c r="S154" s="317">
        <v>2.80453628240917</v>
      </c>
      <c r="T154" s="317">
        <v>2.8219391929554201</v>
      </c>
      <c r="U154" s="317">
        <v>2.8368562027462998</v>
      </c>
      <c r="V154" s="317">
        <v>2.8498062705814702</v>
      </c>
      <c r="W154" s="317">
        <v>2.8600487454349799</v>
      </c>
      <c r="X154" s="317">
        <v>2.8679280207651501</v>
      </c>
      <c r="Y154" s="317">
        <v>2.87320786021529</v>
      </c>
      <c r="Z154" s="317">
        <v>2.88117474839928</v>
      </c>
      <c r="AA154" s="317">
        <v>2.8870685008849599</v>
      </c>
      <c r="AB154" s="317">
        <v>2.8836034583847798</v>
      </c>
      <c r="AC154" s="317">
        <v>2.86863129447377</v>
      </c>
      <c r="AD154" s="317">
        <v>2.8485878217494802</v>
      </c>
      <c r="AE154" s="317">
        <v>2.8276809810506198</v>
      </c>
      <c r="AF154" s="317">
        <v>2.8157648241541802</v>
      </c>
      <c r="AG154" s="317">
        <v>2.8209175911839401</v>
      </c>
      <c r="AH154" s="317">
        <v>2.84670899576914</v>
      </c>
      <c r="AI154" s="317">
        <v>2.88620025751485</v>
      </c>
      <c r="AJ154" s="317">
        <v>2.9242930909852798</v>
      </c>
      <c r="AK154" s="317">
        <v>2.9577697115717099</v>
      </c>
      <c r="AL154" s="317">
        <v>2.99599663658711</v>
      </c>
      <c r="AM154" s="317">
        <v>3.0387153065879899</v>
      </c>
      <c r="AN154" s="317">
        <v>3.0810807157788802</v>
      </c>
      <c r="AO154" s="317">
        <v>3.1216401780262801</v>
      </c>
      <c r="AP154" s="317">
        <v>3.1518181248171602</v>
      </c>
      <c r="AQ154" s="317">
        <v>3.1620606932379198</v>
      </c>
      <c r="AR154" s="317">
        <v>3.1488766124117098</v>
      </c>
      <c r="AS154" s="317">
        <v>3.1197086959506399</v>
      </c>
      <c r="AT154" s="317">
        <v>3.0858577050171698</v>
      </c>
      <c r="AU154" s="317">
        <v>3.0534937668569202</v>
      </c>
      <c r="AV154" s="317">
        <v>3.0199692773373399</v>
      </c>
      <c r="AW154" s="317">
        <v>2.9866762419640098</v>
      </c>
      <c r="AX154" s="317">
        <v>2.9539011006818199</v>
      </c>
      <c r="AY154" s="317">
        <v>2.9211530613257501</v>
      </c>
      <c r="AZ154" s="317">
        <v>2.8882208971626602</v>
      </c>
      <c r="BA154" s="317">
        <v>2.8556143463716599</v>
      </c>
      <c r="BB154" s="317">
        <v>2.8235262650441002</v>
      </c>
      <c r="BC154" s="317">
        <v>2.79264732396225</v>
      </c>
      <c r="BD154" s="317">
        <v>2.7618068074155002</v>
      </c>
      <c r="BE154" s="317">
        <v>2.7337464038063599</v>
      </c>
      <c r="BF154" s="317">
        <v>2.7130507128257699</v>
      </c>
      <c r="BG154" s="317">
        <v>2.7010974508385499</v>
      </c>
      <c r="BH154" s="317">
        <v>2.6945779458470902</v>
      </c>
      <c r="BI154" s="317">
        <v>2.6888707116748001</v>
      </c>
      <c r="BJ154" s="317">
        <v>2.6805846464608201</v>
      </c>
    </row>
    <row r="155" spans="1:62" ht="15">
      <c r="A155" s="317" t="s">
        <v>294</v>
      </c>
      <c r="B155" s="317" t="s">
        <v>534</v>
      </c>
      <c r="C155" s="317" t="s">
        <v>1580</v>
      </c>
      <c r="D155" s="317" t="s">
        <v>1581</v>
      </c>
      <c r="E155" s="317">
        <v>2.58864897294526</v>
      </c>
      <c r="F155" s="317">
        <v>2.7032380740798598</v>
      </c>
      <c r="G155" s="317">
        <v>2.7638340319652301</v>
      </c>
      <c r="H155" s="317">
        <v>2.7489498589199401</v>
      </c>
      <c r="I155" s="317">
        <v>2.6594353895537899</v>
      </c>
      <c r="J155" s="317">
        <v>2.5146659565510698</v>
      </c>
      <c r="K155" s="317">
        <v>2.3313679736033799</v>
      </c>
      <c r="L155" s="317">
        <v>2.2076034726332598</v>
      </c>
      <c r="M155" s="317">
        <v>2.2263295562098402</v>
      </c>
      <c r="N155" s="317">
        <v>2.4186974852057301</v>
      </c>
      <c r="O155" s="317">
        <v>2.7293644544020501</v>
      </c>
      <c r="P155" s="317">
        <v>3.07067409394796</v>
      </c>
      <c r="Q155" s="317">
        <v>3.3468379748670398</v>
      </c>
      <c r="R155" s="317">
        <v>3.4632807804598502</v>
      </c>
      <c r="S155" s="317">
        <v>3.3881988291293501</v>
      </c>
      <c r="T155" s="317">
        <v>3.2185693857869802</v>
      </c>
      <c r="U155" s="317">
        <v>2.9917377878874398</v>
      </c>
      <c r="V155" s="317">
        <v>2.8530216338954899</v>
      </c>
      <c r="W155" s="317">
        <v>2.83098176173847</v>
      </c>
      <c r="X155" s="317">
        <v>2.97364091879294</v>
      </c>
      <c r="Y155" s="317">
        <v>3.2071157825840499</v>
      </c>
      <c r="Z155" s="317">
        <v>3.44412298701591</v>
      </c>
      <c r="AA155" s="317">
        <v>3.6093107449864301</v>
      </c>
      <c r="AB155" s="317">
        <v>3.6941564105892701</v>
      </c>
      <c r="AC155" s="317">
        <v>3.67246099011974</v>
      </c>
      <c r="AD155" s="317">
        <v>3.58824292077137</v>
      </c>
      <c r="AE155" s="317">
        <v>3.48227125510213</v>
      </c>
      <c r="AF155" s="317">
        <v>3.3882198982524399</v>
      </c>
      <c r="AG155" s="317">
        <v>3.2743131676814801</v>
      </c>
      <c r="AH155" s="317">
        <v>3.1469488602820701</v>
      </c>
      <c r="AI155" s="317">
        <v>3.0106182275527398</v>
      </c>
      <c r="AJ155" s="317">
        <v>2.8873738762626</v>
      </c>
      <c r="AK155" s="317">
        <v>2.76273945517362</v>
      </c>
      <c r="AL155" s="317">
        <v>2.6196058053794302</v>
      </c>
      <c r="AM155" s="317">
        <v>2.4340567558777999</v>
      </c>
      <c r="AN155" s="317">
        <v>2.2483858087256801</v>
      </c>
      <c r="AO155" s="317">
        <v>2.0432764053925201</v>
      </c>
      <c r="AP155" s="317">
        <v>1.8900414036487101</v>
      </c>
      <c r="AQ155" s="317">
        <v>1.8486658128982201</v>
      </c>
      <c r="AR155" s="317">
        <v>1.94160856710843</v>
      </c>
      <c r="AS155" s="317">
        <v>2.1267120736640401</v>
      </c>
      <c r="AT155" s="317">
        <v>2.3416195798309101</v>
      </c>
      <c r="AU155" s="317">
        <v>2.5162671171994999</v>
      </c>
      <c r="AV155" s="317">
        <v>2.6379871835027102</v>
      </c>
      <c r="AW155" s="317">
        <v>2.6817052505326902</v>
      </c>
      <c r="AX155" s="317">
        <v>2.67409805015805</v>
      </c>
      <c r="AY155" s="317">
        <v>2.64172203455878</v>
      </c>
      <c r="AZ155" s="317">
        <v>2.6225387248902599</v>
      </c>
      <c r="BA155" s="317">
        <v>2.6381454924078498</v>
      </c>
      <c r="BB155" s="317">
        <v>2.70102403204337</v>
      </c>
      <c r="BC155" s="317">
        <v>2.7845562477156398</v>
      </c>
      <c r="BD155" s="317">
        <v>2.8718568981230699</v>
      </c>
      <c r="BE155" s="317">
        <v>2.9087839659038699</v>
      </c>
      <c r="BF155" s="317">
        <v>2.8572643060173601</v>
      </c>
      <c r="BG155" s="317">
        <v>2.69366023648438</v>
      </c>
      <c r="BH155" s="317">
        <v>2.4572699511973899</v>
      </c>
      <c r="BI155" s="317">
        <v>2.21078566616979</v>
      </c>
      <c r="BJ155" s="317">
        <v>1.9845898234416</v>
      </c>
    </row>
    <row r="156" spans="1:62" ht="15">
      <c r="A156" s="317" t="s">
        <v>1268</v>
      </c>
      <c r="B156" s="317" t="s">
        <v>535</v>
      </c>
      <c r="C156" s="317" t="s">
        <v>1580</v>
      </c>
      <c r="D156" s="317" t="s">
        <v>1581</v>
      </c>
      <c r="E156" s="317"/>
      <c r="F156" s="317">
        <v>2.7354110931222237</v>
      </c>
      <c r="G156" s="317">
        <v>2.7789937546682637</v>
      </c>
      <c r="H156" s="317">
        <v>2.7700758282418718</v>
      </c>
      <c r="I156" s="317">
        <v>2.7956341764448354</v>
      </c>
      <c r="J156" s="317">
        <v>2.8060810960046609</v>
      </c>
      <c r="K156" s="317">
        <v>2.8112560248486602</v>
      </c>
      <c r="L156" s="317">
        <v>2.8726244468769693</v>
      </c>
      <c r="M156" s="317">
        <v>2.8284762255099736</v>
      </c>
      <c r="N156" s="317">
        <v>2.8226895073008933</v>
      </c>
      <c r="O156" s="317">
        <v>2.811864997268998</v>
      </c>
      <c r="P156" s="317">
        <v>2.7804629092044166</v>
      </c>
      <c r="Q156" s="317">
        <v>2.7536080144612924</v>
      </c>
      <c r="R156" s="317">
        <v>2.799811771341453</v>
      </c>
      <c r="S156" s="317">
        <v>2.8212143307062831</v>
      </c>
      <c r="T156" s="317">
        <v>2.8743687012913881</v>
      </c>
      <c r="U156" s="317">
        <v>2.9331376641444677</v>
      </c>
      <c r="V156" s="317">
        <v>2.9870262388471644</v>
      </c>
      <c r="W156" s="317">
        <v>3.0563271720506862</v>
      </c>
      <c r="X156" s="317">
        <v>3.1560927860923869</v>
      </c>
      <c r="Y156" s="317">
        <v>3.2462828260369463</v>
      </c>
      <c r="Z156" s="317">
        <v>3.3210827797812499</v>
      </c>
      <c r="AA156" s="317">
        <v>3.3766619556846393</v>
      </c>
      <c r="AB156" s="317">
        <v>3.3905856395621328</v>
      </c>
      <c r="AC156" s="317">
        <v>3.3488745872366792</v>
      </c>
      <c r="AD156" s="317">
        <v>3.2967411230647912</v>
      </c>
      <c r="AE156" s="317">
        <v>3.225173187556635</v>
      </c>
      <c r="AF156" s="317">
        <v>3.1498348690907676</v>
      </c>
      <c r="AG156" s="317">
        <v>3.0357465301225943</v>
      </c>
      <c r="AH156" s="317">
        <v>2.8774378826789331</v>
      </c>
      <c r="AI156" s="317">
        <v>3.520484884659723</v>
      </c>
      <c r="AJ156" s="317">
        <v>2.6057872066677277</v>
      </c>
      <c r="AK156" s="317">
        <v>1.6603082356818106</v>
      </c>
      <c r="AL156" s="317">
        <v>2.3159941556873491</v>
      </c>
      <c r="AM156" s="317">
        <v>2.2234341823652528</v>
      </c>
      <c r="AN156" s="317">
        <v>2.7349148674742878</v>
      </c>
      <c r="AO156" s="317">
        <v>2.0969869079212344</v>
      </c>
      <c r="AP156" s="317">
        <v>2.0649500900381952</v>
      </c>
      <c r="AQ156" s="317">
        <v>2.0130228431155928</v>
      </c>
      <c r="AR156" s="317">
        <v>1.9841348932725538</v>
      </c>
      <c r="AS156" s="317">
        <v>1.9533778569306577</v>
      </c>
      <c r="AT156" s="317">
        <v>1.9131402858683799</v>
      </c>
      <c r="AU156" s="317">
        <v>1.8852567253899082</v>
      </c>
      <c r="AV156" s="317">
        <v>1.8929881549342866</v>
      </c>
      <c r="AW156" s="317">
        <v>1.9444076900337421</v>
      </c>
      <c r="AX156" s="317">
        <v>2.0200482695967708</v>
      </c>
      <c r="AY156" s="317">
        <v>2.1009525471022812</v>
      </c>
      <c r="AZ156" s="317">
        <v>2.1635953616842869</v>
      </c>
      <c r="BA156" s="317">
        <v>2.1987434010218152</v>
      </c>
      <c r="BB156" s="317">
        <v>2.2024011946548399</v>
      </c>
      <c r="BC156" s="317">
        <v>2.1524667444396925</v>
      </c>
      <c r="BD156" s="317">
        <v>2.1106195446534599</v>
      </c>
      <c r="BE156" s="317">
        <v>2.0701779662151978</v>
      </c>
      <c r="BF156" s="317">
        <v>2.0183603551354565</v>
      </c>
      <c r="BG156" s="317">
        <v>1.9559211338820575</v>
      </c>
      <c r="BH156" s="317">
        <v>1.8870074197913311</v>
      </c>
      <c r="BI156" s="317">
        <v>1.8096928155258496</v>
      </c>
      <c r="BJ156" s="317">
        <v>1.7365984781847459</v>
      </c>
    </row>
    <row r="157" spans="1:62" ht="15">
      <c r="A157" s="317" t="s">
        <v>295</v>
      </c>
      <c r="B157" s="317" t="s">
        <v>536</v>
      </c>
      <c r="C157" s="317" t="s">
        <v>1580</v>
      </c>
      <c r="D157" s="317" t="s">
        <v>1581</v>
      </c>
      <c r="E157" s="317">
        <v>3.1518256233425399</v>
      </c>
      <c r="F157" s="317">
        <v>3.1459129357517699</v>
      </c>
      <c r="G157" s="317">
        <v>3.1371981746098401</v>
      </c>
      <c r="H157" s="317">
        <v>3.12484635982474</v>
      </c>
      <c r="I157" s="317">
        <v>3.1090003143632998</v>
      </c>
      <c r="J157" s="317">
        <v>3.09232174134522</v>
      </c>
      <c r="K157" s="317">
        <v>3.0630939429435902</v>
      </c>
      <c r="L157" s="317">
        <v>3.0369651919730098</v>
      </c>
      <c r="M157" s="317">
        <v>3.0404102016197201</v>
      </c>
      <c r="N157" s="317">
        <v>3.0801881278285301</v>
      </c>
      <c r="O157" s="317">
        <v>3.1360844322905801</v>
      </c>
      <c r="P157" s="317">
        <v>3.1943814817687599</v>
      </c>
      <c r="Q157" s="317">
        <v>3.2227648985422399</v>
      </c>
      <c r="R157" s="317">
        <v>3.1972502938807601</v>
      </c>
      <c r="S157" s="317">
        <v>3.10693539146137</v>
      </c>
      <c r="T157" s="317">
        <v>2.9748729171027501</v>
      </c>
      <c r="U157" s="317">
        <v>2.8364953124385899</v>
      </c>
      <c r="V157" s="317">
        <v>2.7128162577536301</v>
      </c>
      <c r="W157" s="317">
        <v>2.59798968523573</v>
      </c>
      <c r="X157" s="317">
        <v>2.4976420224468399</v>
      </c>
      <c r="Y157" s="317">
        <v>2.4093603694268602</v>
      </c>
      <c r="Z157" s="317">
        <v>2.3247051357585402</v>
      </c>
      <c r="AA157" s="317">
        <v>2.2429869608125901</v>
      </c>
      <c r="AB157" s="317">
        <v>2.1717815150781599</v>
      </c>
      <c r="AC157" s="317">
        <v>2.1124763015369799</v>
      </c>
      <c r="AD157" s="317">
        <v>2.0636600997817398</v>
      </c>
      <c r="AE157" s="317">
        <v>2.0134653659009398</v>
      </c>
      <c r="AF157" s="317">
        <v>1.96814528970587</v>
      </c>
      <c r="AG157" s="317">
        <v>1.9447029634700299</v>
      </c>
      <c r="AH157" s="317">
        <v>1.9471653661344901</v>
      </c>
      <c r="AI157" s="317">
        <v>1.96389203586837</v>
      </c>
      <c r="AJ157" s="317">
        <v>1.9877057623938399</v>
      </c>
      <c r="AK157" s="317">
        <v>1.99756474685164</v>
      </c>
      <c r="AL157" s="317">
        <v>1.97538075399351</v>
      </c>
      <c r="AM157" s="317">
        <v>1.9117256966266001</v>
      </c>
      <c r="AN157" s="317">
        <v>1.82030777282628</v>
      </c>
      <c r="AO157" s="317">
        <v>1.7307624053894499</v>
      </c>
      <c r="AP157" s="317">
        <v>1.6524122506774599</v>
      </c>
      <c r="AQ157" s="317">
        <v>1.5703452876972701</v>
      </c>
      <c r="AR157" s="317">
        <v>1.4856720464577799</v>
      </c>
      <c r="AS157" s="317">
        <v>1.4049258208530699</v>
      </c>
      <c r="AT157" s="317">
        <v>1.31591961156561</v>
      </c>
      <c r="AU157" s="317">
        <v>1.24244523354837</v>
      </c>
      <c r="AV157" s="317">
        <v>1.22370012753133</v>
      </c>
      <c r="AW157" s="317">
        <v>1.27461776678502</v>
      </c>
      <c r="AX157" s="317">
        <v>1.3706623846703301</v>
      </c>
      <c r="AY157" s="317">
        <v>1.4825636274979199</v>
      </c>
      <c r="AZ157" s="317">
        <v>1.57167929202507</v>
      </c>
      <c r="BA157" s="317">
        <v>1.61908453538643</v>
      </c>
      <c r="BB157" s="317">
        <v>1.6088341374911099</v>
      </c>
      <c r="BC157" s="317">
        <v>1.5580424467853899</v>
      </c>
      <c r="BD157" s="317">
        <v>1.4983435054496299</v>
      </c>
      <c r="BE157" s="317">
        <v>1.4490934990975599</v>
      </c>
      <c r="BF157" s="317">
        <v>1.4034023855292299</v>
      </c>
      <c r="BG157" s="317">
        <v>1.3662456046392799</v>
      </c>
      <c r="BH157" s="317">
        <v>1.3348980655129401</v>
      </c>
      <c r="BI157" s="317">
        <v>1.3017309411314699</v>
      </c>
      <c r="BJ157" s="317">
        <v>1.2643951969985201</v>
      </c>
    </row>
    <row r="158" spans="1:62" ht="15">
      <c r="A158" s="317" t="s">
        <v>296</v>
      </c>
      <c r="B158" s="317" t="s">
        <v>537</v>
      </c>
      <c r="C158" s="317" t="s">
        <v>1580</v>
      </c>
      <c r="D158" s="317" t="s">
        <v>1581</v>
      </c>
      <c r="E158" s="317">
        <v>1.8725591902118399</v>
      </c>
      <c r="F158" s="317">
        <v>2.6185321368830698</v>
      </c>
      <c r="G158" s="317">
        <v>3.2423259797378199</v>
      </c>
      <c r="H158" s="317">
        <v>3.5820765387400502</v>
      </c>
      <c r="I158" s="317">
        <v>3.63188832522982</v>
      </c>
      <c r="J158" s="317">
        <v>3.37738754623842</v>
      </c>
      <c r="K158" s="317">
        <v>3.1774010421905099</v>
      </c>
      <c r="L158" s="317">
        <v>3.0143049452390001</v>
      </c>
      <c r="M158" s="317">
        <v>3.0685960108084802</v>
      </c>
      <c r="N158" s="317">
        <v>3.42671476891325</v>
      </c>
      <c r="O158" s="317">
        <v>3.86383870283227</v>
      </c>
      <c r="P158" s="317">
        <v>4.4027442409579898</v>
      </c>
      <c r="Q158" s="317">
        <v>4.7106340217516696</v>
      </c>
      <c r="R158" s="317">
        <v>4.7977746286098704</v>
      </c>
      <c r="S158" s="317">
        <v>4.5536322165232903</v>
      </c>
      <c r="T158" s="317">
        <v>4.17167879095906</v>
      </c>
      <c r="U158" s="317">
        <v>3.7450662660133101</v>
      </c>
      <c r="V158" s="317">
        <v>3.3989425689508899</v>
      </c>
      <c r="W158" s="317">
        <v>3.34706859019078</v>
      </c>
      <c r="X158" s="317">
        <v>3.5041545888060801</v>
      </c>
      <c r="Y158" s="317">
        <v>3.86086556007661</v>
      </c>
      <c r="Z158" s="317">
        <v>4.21711624766606</v>
      </c>
      <c r="AA158" s="317">
        <v>4.4071342345070503</v>
      </c>
      <c r="AB158" s="317">
        <v>4.5799684251324004</v>
      </c>
      <c r="AC158" s="317">
        <v>4.6724521938502903</v>
      </c>
      <c r="AD158" s="317">
        <v>4.7329045495684001</v>
      </c>
      <c r="AE158" s="317">
        <v>4.7655349157334399</v>
      </c>
      <c r="AF158" s="317">
        <v>4.7339363129819496</v>
      </c>
      <c r="AG158" s="317">
        <v>4.4314571733522499</v>
      </c>
      <c r="AH158" s="317">
        <v>3.8969293240547498</v>
      </c>
      <c r="AI158" s="317">
        <v>3.1878290039443402</v>
      </c>
      <c r="AJ158" s="317">
        <v>2.4580189822889298</v>
      </c>
      <c r="AK158" s="317">
        <v>1.84567797404579</v>
      </c>
      <c r="AL158" s="317">
        <v>1.34775640536723</v>
      </c>
      <c r="AM158" s="317">
        <v>1.04748381309633</v>
      </c>
      <c r="AN158" s="317">
        <v>0.86623240734592499</v>
      </c>
      <c r="AO158" s="317">
        <v>0.75379203975183096</v>
      </c>
      <c r="AP158" s="317">
        <v>0.56454031381582104</v>
      </c>
      <c r="AQ158" s="317">
        <v>0.44973390992310402</v>
      </c>
      <c r="AR158" s="317">
        <v>0.29614267249131698</v>
      </c>
      <c r="AS158" s="317">
        <v>0.15349491683863101</v>
      </c>
      <c r="AT158" s="317">
        <v>4.6002569288019303E-2</v>
      </c>
      <c r="AU158" s="317">
        <v>-4.7919802337328302E-2</v>
      </c>
      <c r="AV158" s="317">
        <v>-8.055699842972E-2</v>
      </c>
      <c r="AW158" s="317">
        <v>-8.0621945052239505E-2</v>
      </c>
      <c r="AX158" s="317">
        <v>-3.6493196344653298E-2</v>
      </c>
      <c r="AY158" s="317">
        <v>4.4174277844713103E-2</v>
      </c>
      <c r="AZ158" s="317">
        <v>0.113227474554324</v>
      </c>
      <c r="BA158" s="317">
        <v>0.15523935847251499</v>
      </c>
      <c r="BB158" s="317">
        <v>0.19514441135116301</v>
      </c>
      <c r="BC158" s="317">
        <v>0.20048696390402701</v>
      </c>
      <c r="BD158" s="317">
        <v>0.22292729801587299</v>
      </c>
      <c r="BE158" s="317">
        <v>0.23002719139476699</v>
      </c>
      <c r="BF158" s="317">
        <v>0.24654844836072301</v>
      </c>
      <c r="BG158" s="317">
        <v>0.19869248004818699</v>
      </c>
      <c r="BH158" s="317">
        <v>0.18131686303146299</v>
      </c>
      <c r="BI158" s="317">
        <v>0.13577222526959201</v>
      </c>
      <c r="BJ158" s="317">
        <v>0.114885174558194</v>
      </c>
    </row>
    <row r="159" spans="1:62" ht="15">
      <c r="A159" s="317" t="s">
        <v>297</v>
      </c>
      <c r="B159" s="317" t="s">
        <v>538</v>
      </c>
      <c r="C159" s="317" t="s">
        <v>1580</v>
      </c>
      <c r="D159" s="317" t="s">
        <v>1581</v>
      </c>
      <c r="E159" s="317"/>
      <c r="F159" s="317">
        <v>1.2351719796622689</v>
      </c>
      <c r="G159" s="317">
        <v>1.8448524915037297</v>
      </c>
      <c r="H159" s="317">
        <v>2.3734990024257883</v>
      </c>
      <c r="I159" s="317">
        <v>2.3330081342945306</v>
      </c>
      <c r="J159" s="317">
        <v>2.3498238256179746</v>
      </c>
      <c r="K159" s="317">
        <v>2.4497157571826023</v>
      </c>
      <c r="L159" s="317">
        <v>2.383993819457686</v>
      </c>
      <c r="M159" s="317">
        <v>2.3920153489946898</v>
      </c>
      <c r="N159" s="317">
        <v>2.4284176395140946</v>
      </c>
      <c r="O159" s="317">
        <v>2.433129756570878</v>
      </c>
      <c r="P159" s="317">
        <v>2.4250534877624688</v>
      </c>
      <c r="Q159" s="317">
        <v>2.3279043987966617</v>
      </c>
      <c r="R159" s="317">
        <v>2.2685299167866759</v>
      </c>
      <c r="S159" s="317">
        <v>2.1981421648827819</v>
      </c>
      <c r="T159" s="317">
        <v>2.1028116883942971</v>
      </c>
      <c r="U159" s="317">
        <v>2.0369954271189954</v>
      </c>
      <c r="V159" s="317">
        <v>1.9751808587899973</v>
      </c>
      <c r="W159" s="317">
        <v>1.9692795933502509</v>
      </c>
      <c r="X159" s="317">
        <v>1.9753563671831103</v>
      </c>
      <c r="Y159" s="317">
        <v>1.963326625868973</v>
      </c>
      <c r="Z159" s="317">
        <v>1.9831859566379819</v>
      </c>
      <c r="AA159" s="317">
        <v>2.041255302520085</v>
      </c>
      <c r="AB159" s="317">
        <v>2.0280284194441833</v>
      </c>
      <c r="AC159" s="317">
        <v>1.9808565071418798</v>
      </c>
      <c r="AD159" s="317">
        <v>1.9750918158319593</v>
      </c>
      <c r="AE159" s="317">
        <v>1.9887628159163739</v>
      </c>
      <c r="AF159" s="317">
        <v>1.9992157944821827</v>
      </c>
      <c r="AG159" s="317">
        <v>1.970539928764083</v>
      </c>
      <c r="AH159" s="317">
        <v>1.9130850737035132</v>
      </c>
      <c r="AI159" s="317">
        <v>1.8899633479981333</v>
      </c>
      <c r="AJ159" s="317">
        <v>1.762001516741833</v>
      </c>
      <c r="AK159" s="317">
        <v>1.6816433049462205</v>
      </c>
      <c r="AL159" s="317">
        <v>1.6233925097682231</v>
      </c>
      <c r="AM159" s="317">
        <v>1.5805256333180466</v>
      </c>
      <c r="AN159" s="317">
        <v>1.543880479975229</v>
      </c>
      <c r="AO159" s="317">
        <v>1.5134034881856309</v>
      </c>
      <c r="AP159" s="317">
        <v>1.4877364235480428</v>
      </c>
      <c r="AQ159" s="317">
        <v>1.4457234131413799</v>
      </c>
      <c r="AR159" s="317">
        <v>1.3913378590545165</v>
      </c>
      <c r="AS159" s="317">
        <v>1.349830978036664</v>
      </c>
      <c r="AT159" s="317">
        <v>1.3033574332262674</v>
      </c>
      <c r="AU159" s="317">
        <v>1.2659894287534286</v>
      </c>
      <c r="AV159" s="317">
        <v>1.2448714910394898</v>
      </c>
      <c r="AW159" s="317">
        <v>1.2247555935570347</v>
      </c>
      <c r="AX159" s="317">
        <v>1.2095692673941016</v>
      </c>
      <c r="AY159" s="317">
        <v>1.1892184096134173</v>
      </c>
      <c r="AZ159" s="317">
        <v>1.1682399077792383</v>
      </c>
      <c r="BA159" s="317">
        <v>1.1634667820410272</v>
      </c>
      <c r="BB159" s="317">
        <v>1.1690586594048682</v>
      </c>
      <c r="BC159" s="317">
        <v>1.1694041524967815</v>
      </c>
      <c r="BD159" s="317">
        <v>1.1722450365798949</v>
      </c>
      <c r="BE159" s="317">
        <v>1.1723557589009772</v>
      </c>
      <c r="BF159" s="317">
        <v>1.1717917536816884</v>
      </c>
      <c r="BG159" s="317">
        <v>1.1596628640625966</v>
      </c>
      <c r="BH159" s="317">
        <v>1.1415089841876807</v>
      </c>
      <c r="BI159" s="317">
        <v>1.1279325224352874</v>
      </c>
      <c r="BJ159" s="317">
        <v>1.1087452671632008</v>
      </c>
    </row>
    <row r="160" spans="1:62" ht="15">
      <c r="A160" s="317" t="s">
        <v>298</v>
      </c>
      <c r="B160" s="317" t="s">
        <v>539</v>
      </c>
      <c r="C160" s="317" t="s">
        <v>1580</v>
      </c>
      <c r="D160" s="317" t="s">
        <v>1581</v>
      </c>
      <c r="E160" s="317">
        <v>1.2725496298108701</v>
      </c>
      <c r="F160" s="317">
        <v>1.2673711625028401</v>
      </c>
      <c r="G160" s="317">
        <v>1.28229148577787</v>
      </c>
      <c r="H160" s="317">
        <v>1.3230699730267601</v>
      </c>
      <c r="I160" s="317">
        <v>1.3919920993039101</v>
      </c>
      <c r="J160" s="317">
        <v>1.4734071525555701</v>
      </c>
      <c r="K160" s="317">
        <v>1.58010854590553</v>
      </c>
      <c r="L160" s="317">
        <v>1.6642240306494001</v>
      </c>
      <c r="M160" s="317">
        <v>1.6553389395951099</v>
      </c>
      <c r="N160" s="317">
        <v>1.52761785116674</v>
      </c>
      <c r="O160" s="317">
        <v>1.3253997902697601</v>
      </c>
      <c r="P160" s="317">
        <v>1.0820489000212801</v>
      </c>
      <c r="Q160" s="317">
        <v>0.88339974068733995</v>
      </c>
      <c r="R160" s="317">
        <v>0.79661074599535597</v>
      </c>
      <c r="S160" s="317">
        <v>0.86712106079942597</v>
      </c>
      <c r="T160" s="317">
        <v>1.03763870710849</v>
      </c>
      <c r="U160" s="317">
        <v>1.2424916536832999</v>
      </c>
      <c r="V160" s="317">
        <v>1.38809029897376</v>
      </c>
      <c r="W160" s="317">
        <v>1.4277922754882599</v>
      </c>
      <c r="X160" s="317">
        <v>1.32426830250439</v>
      </c>
      <c r="Y160" s="317">
        <v>1.1224822030321</v>
      </c>
      <c r="Z160" s="317">
        <v>0.89675841860106598</v>
      </c>
      <c r="AA160" s="317">
        <v>0.70381603479986099</v>
      </c>
      <c r="AB160" s="317">
        <v>0.54331299754979601</v>
      </c>
      <c r="AC160" s="317">
        <v>0.432453958097824</v>
      </c>
      <c r="AD160" s="317">
        <v>0.35991402744810402</v>
      </c>
      <c r="AE160" s="317">
        <v>0.302539464114362</v>
      </c>
      <c r="AF160" s="317">
        <v>0.23800130436182201</v>
      </c>
      <c r="AG160" s="317">
        <v>0.162446023936338</v>
      </c>
      <c r="AH160" s="317">
        <v>6.7979452485292705E-2</v>
      </c>
      <c r="AI160" s="317">
        <v>-3.2155484565200898E-2</v>
      </c>
      <c r="AJ160" s="317">
        <v>-0.14668397152728799</v>
      </c>
      <c r="AK160" s="317">
        <v>-0.23320178696735799</v>
      </c>
      <c r="AL160" s="317">
        <v>-0.233142057134549</v>
      </c>
      <c r="AM160" s="317">
        <v>-0.117254562469298</v>
      </c>
      <c r="AN160" s="317">
        <v>7.8134560357195404E-2</v>
      </c>
      <c r="AO160" s="317">
        <v>0.31167784145385102</v>
      </c>
      <c r="AP160" s="317">
        <v>0.50919603973948802</v>
      </c>
      <c r="AQ160" s="317">
        <v>0.621092139895281</v>
      </c>
      <c r="AR160" s="317">
        <v>0.61128146561695196</v>
      </c>
      <c r="AS160" s="317">
        <v>0.51364749376524899</v>
      </c>
      <c r="AT160" s="317">
        <v>0.39351041457542901</v>
      </c>
      <c r="AU160" s="317">
        <v>0.297475395146788</v>
      </c>
      <c r="AV160" s="317">
        <v>0.21928881819964599</v>
      </c>
      <c r="AW160" s="317">
        <v>0.176184148960841</v>
      </c>
      <c r="AX160" s="317">
        <v>0.15665537013462399</v>
      </c>
      <c r="AY160" s="317">
        <v>0.13935046903636999</v>
      </c>
      <c r="AZ160" s="317">
        <v>0.112047597794751</v>
      </c>
      <c r="BA160" s="317">
        <v>9.29144121920078E-2</v>
      </c>
      <c r="BB160" s="317">
        <v>8.2920929375165903E-2</v>
      </c>
      <c r="BC160" s="317">
        <v>7.9520139306949997E-2</v>
      </c>
      <c r="BD160" s="317">
        <v>7.9360447811257701E-2</v>
      </c>
      <c r="BE160" s="317">
        <v>7.9731454422199796E-2</v>
      </c>
      <c r="BF160" s="317">
        <v>8.2076743707947597E-2</v>
      </c>
      <c r="BG160" s="317">
        <v>8.4560614915291002E-2</v>
      </c>
      <c r="BH160" s="317">
        <v>8.7230504546973994E-2</v>
      </c>
      <c r="BI160" s="317">
        <v>9.1238733082785295E-2</v>
      </c>
      <c r="BJ160" s="317">
        <v>9.3843823688956607E-2</v>
      </c>
    </row>
    <row r="161" spans="1:62" ht="15">
      <c r="A161" s="317" t="s">
        <v>299</v>
      </c>
      <c r="B161" s="317" t="s">
        <v>540</v>
      </c>
      <c r="C161" s="317" t="s">
        <v>1580</v>
      </c>
      <c r="D161" s="317" t="s">
        <v>1581</v>
      </c>
      <c r="E161" s="317">
        <v>1.11345092971902</v>
      </c>
      <c r="F161" s="317">
        <v>1.1058681664430401</v>
      </c>
      <c r="G161" s="317">
        <v>1.10434644276477</v>
      </c>
      <c r="H161" s="317">
        <v>1.1132907326977199</v>
      </c>
      <c r="I161" s="317">
        <v>1.13545172051846</v>
      </c>
      <c r="J161" s="317">
        <v>1.16928030653318</v>
      </c>
      <c r="K161" s="317">
        <v>1.20267314387137</v>
      </c>
      <c r="L161" s="317">
        <v>1.2403551772340999</v>
      </c>
      <c r="M161" s="317">
        <v>1.2995008165489701</v>
      </c>
      <c r="N161" s="317">
        <v>1.38423942769395</v>
      </c>
      <c r="O161" s="317">
        <v>1.4840172278505099</v>
      </c>
      <c r="P161" s="317">
        <v>1.59230283635896</v>
      </c>
      <c r="Q161" s="317">
        <v>1.68849322020556</v>
      </c>
      <c r="R161" s="317">
        <v>1.7532231061296599</v>
      </c>
      <c r="S161" s="317">
        <v>1.7769201189505499</v>
      </c>
      <c r="T161" s="317">
        <v>1.7731896507096201</v>
      </c>
      <c r="U161" s="317">
        <v>1.75085982713751</v>
      </c>
      <c r="V161" s="317">
        <v>1.7376121054270901</v>
      </c>
      <c r="W161" s="317">
        <v>1.7557549172344999</v>
      </c>
      <c r="X161" s="317">
        <v>1.81735702255861</v>
      </c>
      <c r="Y161" s="317">
        <v>1.9015281374491999</v>
      </c>
      <c r="Z161" s="317">
        <v>2.0130906297942102</v>
      </c>
      <c r="AA161" s="317">
        <v>2.0976481067295398</v>
      </c>
      <c r="AB161" s="317">
        <v>2.09079786822798</v>
      </c>
      <c r="AC161" s="317">
        <v>1.96790449723715</v>
      </c>
      <c r="AD161" s="317">
        <v>1.7806209587467301</v>
      </c>
      <c r="AE161" s="317">
        <v>1.56175450393972</v>
      </c>
      <c r="AF161" s="317">
        <v>1.40543470579171</v>
      </c>
      <c r="AG161" s="317">
        <v>1.39055196096571</v>
      </c>
      <c r="AH161" s="317">
        <v>1.5622025038577001</v>
      </c>
      <c r="AI161" s="317">
        <v>1.8559055186561599</v>
      </c>
      <c r="AJ161" s="317">
        <v>2.1887690120765302</v>
      </c>
      <c r="AK161" s="317">
        <v>2.4629033953181398</v>
      </c>
      <c r="AL161" s="317">
        <v>2.6396602975781902</v>
      </c>
      <c r="AM161" s="317">
        <v>2.6862758383866399</v>
      </c>
      <c r="AN161" s="317">
        <v>2.6488222869853701</v>
      </c>
      <c r="AO161" s="317">
        <v>2.5936054117640399</v>
      </c>
      <c r="AP161" s="317">
        <v>2.5767309806607899</v>
      </c>
      <c r="AQ161" s="317">
        <v>2.6031420999831698</v>
      </c>
      <c r="AR161" s="317">
        <v>2.6886289632946099</v>
      </c>
      <c r="AS161" s="317">
        <v>2.8106070524497602</v>
      </c>
      <c r="AT161" s="317">
        <v>2.92522326716387</v>
      </c>
      <c r="AU161" s="317">
        <v>3.0149517269435</v>
      </c>
      <c r="AV161" s="317">
        <v>3.0978464079643602</v>
      </c>
      <c r="AW161" s="317">
        <v>3.17096257062909</v>
      </c>
      <c r="AX161" s="317">
        <v>3.2305008083825602</v>
      </c>
      <c r="AY161" s="317">
        <v>3.2916507989376198</v>
      </c>
      <c r="AZ161" s="317">
        <v>3.3348628148660699</v>
      </c>
      <c r="BA161" s="317">
        <v>3.32678238377069</v>
      </c>
      <c r="BB161" s="317">
        <v>3.25917903698892</v>
      </c>
      <c r="BC161" s="317">
        <v>3.1570105095450098</v>
      </c>
      <c r="BD161" s="317">
        <v>3.0437604056415499</v>
      </c>
      <c r="BE161" s="317">
        <v>2.9524525243475899</v>
      </c>
      <c r="BF161" s="317">
        <v>2.9009602431125199</v>
      </c>
      <c r="BG161" s="317">
        <v>2.9010310086912501</v>
      </c>
      <c r="BH161" s="317">
        <v>2.93397742028047</v>
      </c>
      <c r="BI161" s="317">
        <v>2.9719686325900998</v>
      </c>
      <c r="BJ161" s="317">
        <v>2.9952467133631799</v>
      </c>
    </row>
    <row r="162" spans="1:62" ht="15">
      <c r="A162" s="317" t="s">
        <v>300</v>
      </c>
      <c r="B162" s="317" t="s">
        <v>541</v>
      </c>
      <c r="C162" s="317" t="s">
        <v>1580</v>
      </c>
      <c r="D162" s="317" t="s">
        <v>1581</v>
      </c>
      <c r="E162" s="317">
        <v>4.00662703522943</v>
      </c>
      <c r="F162" s="317">
        <v>-0.39889589560515598</v>
      </c>
      <c r="G162" s="317">
        <v>-0.41592912153310702</v>
      </c>
      <c r="H162" s="317">
        <v>-0.41766631990327802</v>
      </c>
      <c r="I162" s="317">
        <v>-0.40385267688211701</v>
      </c>
      <c r="J162" s="317">
        <v>-0.76556892933695797</v>
      </c>
      <c r="K162" s="317">
        <v>-1.13565889323359</v>
      </c>
      <c r="L162" s="317">
        <v>-1.1647518993493</v>
      </c>
      <c r="M162" s="317">
        <v>-1.1784784059776401</v>
      </c>
      <c r="N162" s="317">
        <v>-1.1760998027529199</v>
      </c>
      <c r="O162" s="317">
        <v>-0.54370345652292595</v>
      </c>
      <c r="P162" s="317">
        <v>1.6519368997667899E-2</v>
      </c>
      <c r="Q162" s="317">
        <v>-8.2624147474971404E-2</v>
      </c>
      <c r="R162" s="317">
        <v>-8.2692471428402706E-2</v>
      </c>
      <c r="S162" s="317">
        <v>-6.7527758459833997E-2</v>
      </c>
      <c r="T162" s="317">
        <v>0.73439257976772498</v>
      </c>
      <c r="U162" s="317">
        <v>0.50885689378147803</v>
      </c>
      <c r="V162" s="317">
        <v>0.39037559530601701</v>
      </c>
      <c r="W162" s="317">
        <v>1.0409199036905901</v>
      </c>
      <c r="X162" s="317">
        <v>1.01360238083902</v>
      </c>
      <c r="Y162" s="317">
        <v>1.04860267451293</v>
      </c>
      <c r="Z162" s="317">
        <v>0.73534023275127303</v>
      </c>
      <c r="AA162" s="317">
        <v>2.1449774112359501</v>
      </c>
      <c r="AB162" s="317">
        <v>1.40948249289422</v>
      </c>
      <c r="AC162" s="317">
        <v>2.087376372126E-2</v>
      </c>
      <c r="AD162" s="317">
        <v>1.7567482497289899</v>
      </c>
      <c r="AE162" s="317">
        <v>1.6708981622985299</v>
      </c>
      <c r="AF162" s="317">
        <v>0.68860724821441799</v>
      </c>
      <c r="AG162" s="317">
        <v>0.82103928934607895</v>
      </c>
      <c r="AH162" s="317">
        <v>0.97329458231556498</v>
      </c>
      <c r="AI162" s="317">
        <v>0.97831369927967804</v>
      </c>
      <c r="AJ162" s="317">
        <v>2.6950928921178501</v>
      </c>
      <c r="AK162" s="317">
        <v>1.0316402778349401</v>
      </c>
      <c r="AL162" s="317">
        <v>0.99875513202601895</v>
      </c>
      <c r="AM162" s="317">
        <v>0.93526391926235997</v>
      </c>
      <c r="AN162" s="317">
        <v>0.69714300660296202</v>
      </c>
      <c r="AO162" s="317">
        <v>0.65652453359029195</v>
      </c>
      <c r="AP162" s="317">
        <v>0.75679268654029497</v>
      </c>
      <c r="AQ162" s="317">
        <v>0.64993627893804296</v>
      </c>
      <c r="AR162" s="317">
        <v>0.59286077397980497</v>
      </c>
      <c r="AS162" s="317">
        <v>0.64526723090085403</v>
      </c>
      <c r="AT162" s="317">
        <v>0.75110649818537001</v>
      </c>
      <c r="AU162" s="317">
        <v>0.74550692112716599</v>
      </c>
      <c r="AV162" s="317">
        <v>0.65773233439154599</v>
      </c>
      <c r="AW162" s="317">
        <v>0.67162845452858</v>
      </c>
      <c r="AX162" s="317">
        <v>0.63743691820284198</v>
      </c>
      <c r="AY162" s="317">
        <v>0.36433694716294401</v>
      </c>
      <c r="AZ162" s="317">
        <v>0.34875508236990099</v>
      </c>
      <c r="BA162" s="317">
        <v>0.65065546056517398</v>
      </c>
      <c r="BB162" s="317">
        <v>0.75390693103197304</v>
      </c>
      <c r="BC162" s="317">
        <v>0.49118281065150998</v>
      </c>
      <c r="BD162" s="317">
        <v>0.42370088519529397</v>
      </c>
      <c r="BE162" s="317">
        <v>0.899209211902256</v>
      </c>
      <c r="BF162" s="317">
        <v>1.4040502758129001</v>
      </c>
      <c r="BG162" s="317">
        <v>1.9967544083193001</v>
      </c>
      <c r="BH162" s="317">
        <v>2.3863953634580799</v>
      </c>
      <c r="BI162" s="317">
        <v>2.28861544064371</v>
      </c>
      <c r="BJ162" s="317">
        <v>2.1585634889818199</v>
      </c>
    </row>
    <row r="163" spans="1:62" ht="15">
      <c r="A163" s="317" t="s">
        <v>301</v>
      </c>
      <c r="B163" s="317" t="s">
        <v>542</v>
      </c>
      <c r="C163" s="317" t="s">
        <v>1580</v>
      </c>
      <c r="D163" s="317" t="s">
        <v>1581</v>
      </c>
      <c r="E163" s="317">
        <v>2.1467779945830299</v>
      </c>
      <c r="F163" s="317">
        <v>2.13048046534395</v>
      </c>
      <c r="G163" s="317">
        <v>2.1230007354026998</v>
      </c>
      <c r="H163" s="317">
        <v>2.1409574697918901</v>
      </c>
      <c r="I163" s="317">
        <v>2.1921430993222399</v>
      </c>
      <c r="J163" s="317">
        <v>2.2630304474398</v>
      </c>
      <c r="K163" s="317">
        <v>2.3367672593688802</v>
      </c>
      <c r="L163" s="317">
        <v>2.3949370572834501</v>
      </c>
      <c r="M163" s="317">
        <v>2.43128034816089</v>
      </c>
      <c r="N163" s="317">
        <v>2.4394548102071099</v>
      </c>
      <c r="O163" s="317">
        <v>2.42784647665875</v>
      </c>
      <c r="P163" s="317">
        <v>2.4101417024926</v>
      </c>
      <c r="Q163" s="317">
        <v>2.39535245645857</v>
      </c>
      <c r="R163" s="317">
        <v>2.3817900839826298</v>
      </c>
      <c r="S163" s="317">
        <v>2.3718483919791198</v>
      </c>
      <c r="T163" s="317">
        <v>2.36346842393933</v>
      </c>
      <c r="U163" s="317">
        <v>2.3477952479220199</v>
      </c>
      <c r="V163" s="317">
        <v>2.3267659015687201</v>
      </c>
      <c r="W163" s="317">
        <v>2.3103084199618098</v>
      </c>
      <c r="X163" s="317">
        <v>2.3003112183525301</v>
      </c>
      <c r="Y163" s="317">
        <v>2.29104522944596</v>
      </c>
      <c r="Z163" s="317">
        <v>2.2795571517950899</v>
      </c>
      <c r="AA163" s="317">
        <v>2.2555214775436898</v>
      </c>
      <c r="AB163" s="317">
        <v>2.2093619564948801</v>
      </c>
      <c r="AC163" s="317">
        <v>2.1366445463433301</v>
      </c>
      <c r="AD163" s="317">
        <v>2.0448423035068402</v>
      </c>
      <c r="AE163" s="317">
        <v>1.95547501852096</v>
      </c>
      <c r="AF163" s="317">
        <v>1.8685227085920599</v>
      </c>
      <c r="AG163" s="317">
        <v>1.7656577587440501</v>
      </c>
      <c r="AH163" s="317">
        <v>1.6446443671322</v>
      </c>
      <c r="AI163" s="317">
        <v>1.516347430098</v>
      </c>
      <c r="AJ163" s="317">
        <v>1.3784886360530799</v>
      </c>
      <c r="AK163" s="317">
        <v>1.25767352957901</v>
      </c>
      <c r="AL163" s="317">
        <v>1.1875869299748101</v>
      </c>
      <c r="AM163" s="317">
        <v>1.18332318360501</v>
      </c>
      <c r="AN163" s="317">
        <v>1.22297954379916</v>
      </c>
      <c r="AO163" s="317">
        <v>1.2766138353054599</v>
      </c>
      <c r="AP163" s="317">
        <v>1.3116868879574599</v>
      </c>
      <c r="AQ163" s="317">
        <v>1.31738249848053</v>
      </c>
      <c r="AR163" s="317">
        <v>1.2806894028326701</v>
      </c>
      <c r="AS163" s="317">
        <v>1.2135853096193301</v>
      </c>
      <c r="AT163" s="317">
        <v>1.14865834001569</v>
      </c>
      <c r="AU163" s="317">
        <v>1.0925474067076899</v>
      </c>
      <c r="AV163" s="317">
        <v>1.0229043275996399</v>
      </c>
      <c r="AW163" s="317">
        <v>0.93797879147312002</v>
      </c>
      <c r="AX163" s="317">
        <v>0.84698638120539405</v>
      </c>
      <c r="AY163" s="317">
        <v>0.74769362909954895</v>
      </c>
      <c r="AZ163" s="317">
        <v>0.66337406035776803</v>
      </c>
      <c r="BA163" s="317">
        <v>0.62475990416533</v>
      </c>
      <c r="BB163" s="317">
        <v>0.64653039706936</v>
      </c>
      <c r="BC163" s="317">
        <v>0.71072354392485504</v>
      </c>
      <c r="BD163" s="317">
        <v>0.78868293085810404</v>
      </c>
      <c r="BE163" s="317">
        <v>0.85382622794986496</v>
      </c>
      <c r="BF163" s="317">
        <v>0.90142321135702397</v>
      </c>
      <c r="BG163" s="317">
        <v>0.92092176502699996</v>
      </c>
      <c r="BH163" s="317">
        <v>0.91919918122672595</v>
      </c>
      <c r="BI163" s="317">
        <v>0.91473535079874702</v>
      </c>
      <c r="BJ163" s="317">
        <v>0.91362397180206001</v>
      </c>
    </row>
    <row r="164" spans="1:62" ht="15">
      <c r="A164" s="317" t="s">
        <v>1269</v>
      </c>
      <c r="B164" s="317" t="s">
        <v>543</v>
      </c>
      <c r="C164" s="317" t="s">
        <v>1580</v>
      </c>
      <c r="D164" s="317" t="s">
        <v>1581</v>
      </c>
      <c r="E164" s="317"/>
      <c r="F164" s="317">
        <v>2.6786312761883693</v>
      </c>
      <c r="G164" s="317">
        <v>2.6764271435962996</v>
      </c>
      <c r="H164" s="317">
        <v>2.6827820988256406</v>
      </c>
      <c r="I164" s="317">
        <v>2.7007349737770738</v>
      </c>
      <c r="J164" s="317">
        <v>2.7242471785162081</v>
      </c>
      <c r="K164" s="317">
        <v>2.7545944601877039</v>
      </c>
      <c r="L164" s="317">
        <v>2.7766283308366013</v>
      </c>
      <c r="M164" s="317">
        <v>2.7729484965450837</v>
      </c>
      <c r="N164" s="317">
        <v>2.7376454505173768</v>
      </c>
      <c r="O164" s="317">
        <v>2.6855765532443741</v>
      </c>
      <c r="P164" s="317">
        <v>2.6317258677592434</v>
      </c>
      <c r="Q164" s="317">
        <v>2.5968260974594131</v>
      </c>
      <c r="R164" s="317">
        <v>2.591755019797688</v>
      </c>
      <c r="S164" s="317">
        <v>2.6240196311840975</v>
      </c>
      <c r="T164" s="317">
        <v>2.6823905417039384</v>
      </c>
      <c r="U164" s="317">
        <v>2.7371881553163178</v>
      </c>
      <c r="V164" s="317">
        <v>2.7864338188752384</v>
      </c>
      <c r="W164" s="317">
        <v>2.8523232972042365</v>
      </c>
      <c r="X164" s="317">
        <v>2.9362898646748619</v>
      </c>
      <c r="Y164" s="317">
        <v>3.0252360760022867</v>
      </c>
      <c r="Z164" s="317">
        <v>3.106675993951427</v>
      </c>
      <c r="AA164" s="317">
        <v>3.1640732024266356</v>
      </c>
      <c r="AB164" s="317">
        <v>3.1884634496371689</v>
      </c>
      <c r="AC164" s="317">
        <v>3.1740384332766354</v>
      </c>
      <c r="AD164" s="317">
        <v>3.1286196533999231</v>
      </c>
      <c r="AE164" s="317">
        <v>3.0791944855711222</v>
      </c>
      <c r="AF164" s="317">
        <v>3.0209974309535852</v>
      </c>
      <c r="AG164" s="317">
        <v>2.9268756874174784</v>
      </c>
      <c r="AH164" s="317">
        <v>2.7930453458176743</v>
      </c>
      <c r="AI164" s="317">
        <v>3.5353297078645909</v>
      </c>
      <c r="AJ164" s="317">
        <v>2.4916010622375779</v>
      </c>
      <c r="AK164" s="317">
        <v>2.3462298342039389</v>
      </c>
      <c r="AL164" s="317">
        <v>2.2307123164964793</v>
      </c>
      <c r="AM164" s="317">
        <v>2.1543764331358233</v>
      </c>
      <c r="AN164" s="317">
        <v>2.1058857377239235</v>
      </c>
      <c r="AO164" s="317">
        <v>2.068077778843076</v>
      </c>
      <c r="AP164" s="317">
        <v>2.0269101374501162</v>
      </c>
      <c r="AQ164" s="317">
        <v>1.9619790625878863</v>
      </c>
      <c r="AR164" s="317">
        <v>1.9092349574859213</v>
      </c>
      <c r="AS164" s="317">
        <v>1.8544184559181787</v>
      </c>
      <c r="AT164" s="317">
        <v>1.8012955015013148</v>
      </c>
      <c r="AU164" s="317">
        <v>1.7603469035181121</v>
      </c>
      <c r="AV164" s="317">
        <v>1.7397414826276503</v>
      </c>
      <c r="AW164" s="317">
        <v>1.7438384044746726</v>
      </c>
      <c r="AX164" s="317">
        <v>1.76478660701396</v>
      </c>
      <c r="AY164" s="317">
        <v>1.7887079607185257</v>
      </c>
      <c r="AZ164" s="317">
        <v>1.8078270085366626</v>
      </c>
      <c r="BA164" s="317">
        <v>1.8286437018275876</v>
      </c>
      <c r="BB164" s="317">
        <v>1.8414876027903091</v>
      </c>
      <c r="BC164" s="317">
        <v>1.849112778248525</v>
      </c>
      <c r="BD164" s="317">
        <v>1.8596033869644515</v>
      </c>
      <c r="BE164" s="317">
        <v>1.8646117564747016</v>
      </c>
      <c r="BF164" s="317">
        <v>1.85107026179017</v>
      </c>
      <c r="BG164" s="317">
        <v>1.8150614850998465</v>
      </c>
      <c r="BH164" s="317">
        <v>1.7645243002719013</v>
      </c>
      <c r="BI164" s="317">
        <v>1.7062895201113832</v>
      </c>
      <c r="BJ164" s="317">
        <v>1.6543783136773698</v>
      </c>
    </row>
    <row r="165" spans="1:62" ht="15">
      <c r="A165" s="317" t="s">
        <v>302</v>
      </c>
      <c r="B165" s="317" t="s">
        <v>544</v>
      </c>
      <c r="C165" s="317" t="s">
        <v>1580</v>
      </c>
      <c r="D165" s="317" t="s">
        <v>1581</v>
      </c>
      <c r="E165" s="317">
        <v>1.9363129150793801</v>
      </c>
      <c r="F165" s="317">
        <v>2.1737592567976698</v>
      </c>
      <c r="G165" s="317">
        <v>2.2981836623193899</v>
      </c>
      <c r="H165" s="317">
        <v>2.1361742316178001</v>
      </c>
      <c r="I165" s="317">
        <v>1.6121497346718101</v>
      </c>
      <c r="J165" s="317">
        <v>0.872839676191004</v>
      </c>
      <c r="K165" s="317">
        <v>1.7478100175004601E-2</v>
      </c>
      <c r="L165" s="317">
        <v>-0.69061429732643198</v>
      </c>
      <c r="M165" s="317">
        <v>-1.02185211217188</v>
      </c>
      <c r="N165" s="317">
        <v>-0.80344158214457895</v>
      </c>
      <c r="O165" s="317">
        <v>-0.18191625367700701</v>
      </c>
      <c r="P165" s="317">
        <v>0.59191343566787302</v>
      </c>
      <c r="Q165" s="317">
        <v>1.2217260155080301</v>
      </c>
      <c r="R165" s="317">
        <v>1.6036389114757601</v>
      </c>
      <c r="S165" s="317">
        <v>1.62417214382816</v>
      </c>
      <c r="T165" s="317">
        <v>1.39767833972461</v>
      </c>
      <c r="U165" s="317">
        <v>1.10551246971039</v>
      </c>
      <c r="V165" s="317">
        <v>0.90331726225113596</v>
      </c>
      <c r="W165" s="317">
        <v>0.80186846556567004</v>
      </c>
      <c r="X165" s="317">
        <v>0.85442517829961495</v>
      </c>
      <c r="Y165" s="317">
        <v>1.00396105733667</v>
      </c>
      <c r="Z165" s="317">
        <v>1.1869384945834001</v>
      </c>
      <c r="AA165" s="317">
        <v>1.29557745331934</v>
      </c>
      <c r="AB165" s="317">
        <v>1.2704285190467499</v>
      </c>
      <c r="AC165" s="317">
        <v>1.06710956641822</v>
      </c>
      <c r="AD165" s="317">
        <v>0.74841887224284998</v>
      </c>
      <c r="AE165" s="317">
        <v>0.38133470329471297</v>
      </c>
      <c r="AF165" s="317">
        <v>7.1225601458302201E-2</v>
      </c>
      <c r="AG165" s="317">
        <v>-0.12027409461196099</v>
      </c>
      <c r="AH165" s="317">
        <v>-0.13871684223469899</v>
      </c>
      <c r="AI165" s="317">
        <v>-3.2812754067675698E-2</v>
      </c>
      <c r="AJ165" s="317">
        <v>0.120809885832418</v>
      </c>
      <c r="AK165" s="317">
        <v>0.23214482699309499</v>
      </c>
      <c r="AL165" s="317">
        <v>0.27144006176353902</v>
      </c>
      <c r="AM165" s="317">
        <v>0.199581093444201</v>
      </c>
      <c r="AN165" s="317">
        <v>5.2816571568282497E-2</v>
      </c>
      <c r="AO165" s="317">
        <v>-0.11597143724634899</v>
      </c>
      <c r="AP165" s="317">
        <v>-0.243010697842063</v>
      </c>
      <c r="AQ165" s="317">
        <v>-0.30529558326197098</v>
      </c>
      <c r="AR165" s="317">
        <v>-0.41932561576549998</v>
      </c>
      <c r="AS165" s="317">
        <v>-2.7974018699249301E-2</v>
      </c>
      <c r="AT165" s="317">
        <v>0.40236324832229098</v>
      </c>
      <c r="AU165" s="317">
        <v>0.40075077233034101</v>
      </c>
      <c r="AV165" s="317">
        <v>0.39915116880632601</v>
      </c>
      <c r="AW165" s="317">
        <v>0.177216475615812</v>
      </c>
      <c r="AX165" s="317">
        <v>0.147929262061512</v>
      </c>
      <c r="AY165" s="317">
        <v>0.12429981279666</v>
      </c>
      <c r="AZ165" s="317">
        <v>0.13811034773105299</v>
      </c>
      <c r="BA165" s="317">
        <v>0.17747586672017901</v>
      </c>
      <c r="BB165" s="317">
        <v>0.21452929589382799</v>
      </c>
      <c r="BC165" s="317">
        <v>0.18323990642509599</v>
      </c>
      <c r="BD165" s="317">
        <v>0.10504177223011001</v>
      </c>
      <c r="BE165" s="317">
        <v>8.4147408002309396E-2</v>
      </c>
      <c r="BF165" s="317">
        <v>9.7599636675676005E-2</v>
      </c>
      <c r="BG165" s="317">
        <v>9.7022011332368804E-2</v>
      </c>
      <c r="BH165" s="317">
        <v>5.6110724488572801E-2</v>
      </c>
      <c r="BI165" s="317">
        <v>2.3142530771155901E-2</v>
      </c>
      <c r="BJ165" s="317">
        <v>2.6992851878347001E-2</v>
      </c>
    </row>
    <row r="166" spans="1:62" ht="15">
      <c r="A166" s="317" t="s">
        <v>303</v>
      </c>
      <c r="B166" s="317" t="s">
        <v>545</v>
      </c>
      <c r="C166" s="317" t="s">
        <v>1580</v>
      </c>
      <c r="D166" s="317" t="s">
        <v>1581</v>
      </c>
      <c r="E166" s="317">
        <v>2.5464203904197702</v>
      </c>
      <c r="F166" s="317">
        <v>2.7532558128474598</v>
      </c>
      <c r="G166" s="317">
        <v>2.9243087799360099</v>
      </c>
      <c r="H166" s="317">
        <v>3.02490747020006</v>
      </c>
      <c r="I166" s="317">
        <v>3.03590281547979</v>
      </c>
      <c r="J166" s="317">
        <v>2.98971955753191</v>
      </c>
      <c r="K166" s="317">
        <v>2.9228389388067599</v>
      </c>
      <c r="L166" s="317">
        <v>2.8733335470552102</v>
      </c>
      <c r="M166" s="317">
        <v>2.8496715681121501</v>
      </c>
      <c r="N166" s="317">
        <v>2.8671168959826798</v>
      </c>
      <c r="O166" s="317">
        <v>2.90464161837926</v>
      </c>
      <c r="P166" s="317">
        <v>2.94526995224345</v>
      </c>
      <c r="Q166" s="317">
        <v>2.9638780673210001</v>
      </c>
      <c r="R166" s="317">
        <v>2.9511497978043799</v>
      </c>
      <c r="S166" s="317">
        <v>2.9004099242996602</v>
      </c>
      <c r="T166" s="317">
        <v>2.8257484150599201</v>
      </c>
      <c r="U166" s="317">
        <v>2.7473002784063398</v>
      </c>
      <c r="V166" s="317">
        <v>2.6821593342061898</v>
      </c>
      <c r="W166" s="317">
        <v>2.6341058952202201</v>
      </c>
      <c r="X166" s="317">
        <v>2.6082974616747601</v>
      </c>
      <c r="Y166" s="317">
        <v>2.59799564258214</v>
      </c>
      <c r="Z166" s="317">
        <v>2.5623229070356999</v>
      </c>
      <c r="AA166" s="317">
        <v>2.5207517646920401</v>
      </c>
      <c r="AB166" s="317">
        <v>2.52663926940351</v>
      </c>
      <c r="AC166" s="317">
        <v>2.59191740642982</v>
      </c>
      <c r="AD166" s="317">
        <v>2.6783245205112798</v>
      </c>
      <c r="AE166" s="317">
        <v>2.79265696592697</v>
      </c>
      <c r="AF166" s="317">
        <v>2.8450272979854301</v>
      </c>
      <c r="AG166" s="317">
        <v>2.7345977909505601</v>
      </c>
      <c r="AH166" s="317">
        <v>2.4249531664538999</v>
      </c>
      <c r="AI166" s="317">
        <v>1.9947701447943</v>
      </c>
      <c r="AJ166" s="317">
        <v>1.53444703810932</v>
      </c>
      <c r="AK166" s="317">
        <v>1.1469119896437301</v>
      </c>
      <c r="AL166" s="317">
        <v>0.87417031074867502</v>
      </c>
      <c r="AM166" s="317">
        <v>0.761322216154386</v>
      </c>
      <c r="AN166" s="317">
        <v>0.76631873951624097</v>
      </c>
      <c r="AO166" s="317">
        <v>0.80301978384755701</v>
      </c>
      <c r="AP166" s="317">
        <v>0.82231429727244598</v>
      </c>
      <c r="AQ166" s="317">
        <v>0.84817355032201802</v>
      </c>
      <c r="AR166" s="317">
        <v>0.86953541179586702</v>
      </c>
      <c r="AS166" s="317">
        <v>0.89132519514367303</v>
      </c>
      <c r="AT166" s="317">
        <v>0.92751409552564601</v>
      </c>
      <c r="AU166" s="317">
        <v>0.98215323055313197</v>
      </c>
      <c r="AV166" s="317">
        <v>1.0432533818998</v>
      </c>
      <c r="AW166" s="317">
        <v>1.1093688271773099</v>
      </c>
      <c r="AX166" s="317">
        <v>1.17908437825896</v>
      </c>
      <c r="AY166" s="317">
        <v>1.2416822230729101</v>
      </c>
      <c r="AZ166" s="317">
        <v>1.3072061259374299</v>
      </c>
      <c r="BA166" s="317">
        <v>1.3970491603008299</v>
      </c>
      <c r="BB166" s="317">
        <v>1.5164495853676301</v>
      </c>
      <c r="BC166" s="317">
        <v>1.6488573850106401</v>
      </c>
      <c r="BD166" s="317">
        <v>1.78537874180971</v>
      </c>
      <c r="BE166" s="317">
        <v>1.8907463894524701</v>
      </c>
      <c r="BF166" s="317">
        <v>1.9313563339188</v>
      </c>
      <c r="BG166" s="317">
        <v>1.89161420109324</v>
      </c>
      <c r="BH166" s="317">
        <v>1.79577908787101</v>
      </c>
      <c r="BI166" s="317">
        <v>1.68287402949855</v>
      </c>
      <c r="BJ166" s="317">
        <v>1.5811780916978899</v>
      </c>
    </row>
    <row r="167" spans="1:62" ht="15">
      <c r="A167" s="317" t="s">
        <v>304</v>
      </c>
      <c r="B167" s="317" t="s">
        <v>546</v>
      </c>
      <c r="C167" s="317" t="s">
        <v>1580</v>
      </c>
      <c r="D167" s="317" t="s">
        <v>1581</v>
      </c>
      <c r="E167" s="317">
        <v>3.5087760845434302</v>
      </c>
      <c r="F167" s="317">
        <v>2.6259068895092001</v>
      </c>
      <c r="G167" s="317">
        <v>1.8941963389410901</v>
      </c>
      <c r="H167" s="317">
        <v>1.58748491105415</v>
      </c>
      <c r="I167" s="317">
        <v>1.7655169606369201</v>
      </c>
      <c r="J167" s="317">
        <v>2.2585424096675899</v>
      </c>
      <c r="K167" s="317">
        <v>2.9283370128353701</v>
      </c>
      <c r="L167" s="317">
        <v>3.3367959406231802</v>
      </c>
      <c r="M167" s="317">
        <v>3.6050415478051598</v>
      </c>
      <c r="N167" s="317">
        <v>3.4795878468999399</v>
      </c>
      <c r="O167" s="317">
        <v>3.3778096993243101</v>
      </c>
      <c r="P167" s="317">
        <v>3.3116601342545402</v>
      </c>
      <c r="Q167" s="317">
        <v>3.4122619433849199</v>
      </c>
      <c r="R167" s="317">
        <v>3.1686374435165798</v>
      </c>
      <c r="S167" s="317">
        <v>2.50089692413794</v>
      </c>
      <c r="T167" s="317">
        <v>1.7214196092360501</v>
      </c>
      <c r="U167" s="317">
        <v>0.77098335840256105</v>
      </c>
      <c r="V167" s="317">
        <v>0.111530272345022</v>
      </c>
      <c r="W167" s="317">
        <v>0.79025980285507103</v>
      </c>
      <c r="X167" s="317">
        <v>3.13786389585304</v>
      </c>
      <c r="Y167" s="317">
        <v>6.4570042516949497</v>
      </c>
      <c r="Z167" s="317">
        <v>9.48802571837731</v>
      </c>
      <c r="AA167" s="317">
        <v>11.426506526935</v>
      </c>
      <c r="AB167" s="317">
        <v>11.948639594559101</v>
      </c>
      <c r="AC167" s="317">
        <v>11.2516909342982</v>
      </c>
      <c r="AD167" s="317">
        <v>10.081824037252099</v>
      </c>
      <c r="AE167" s="317">
        <v>8.9065958597910893</v>
      </c>
      <c r="AF167" s="317">
        <v>8.0850264905287101</v>
      </c>
      <c r="AG167" s="317">
        <v>7.4153546189787196</v>
      </c>
      <c r="AH167" s="317">
        <v>6.9534905131434703</v>
      </c>
      <c r="AI167" s="317">
        <v>6.6329896975638896</v>
      </c>
      <c r="AJ167" s="317">
        <v>6.1782776361871701</v>
      </c>
      <c r="AK167" s="317">
        <v>5.7331515021704202</v>
      </c>
      <c r="AL167" s="317">
        <v>5.4479015728070603</v>
      </c>
      <c r="AM167" s="317">
        <v>5.3445042772378297</v>
      </c>
      <c r="AN167" s="317">
        <v>5.2867551035669402</v>
      </c>
      <c r="AO167" s="317">
        <v>5.3384287021524397</v>
      </c>
      <c r="AP167" s="317">
        <v>5.1926474386745696</v>
      </c>
      <c r="AQ167" s="317">
        <v>4.6038660851860902</v>
      </c>
      <c r="AR167" s="317">
        <v>3.4245140502498601</v>
      </c>
      <c r="AS167" s="317">
        <v>1.95696385487716</v>
      </c>
      <c r="AT167" s="317">
        <v>0.42460455757137899</v>
      </c>
      <c r="AU167" s="317">
        <v>-0.90481323188234597</v>
      </c>
      <c r="AV167" s="317">
        <v>-1.9694435426518799</v>
      </c>
      <c r="AW167" s="317">
        <v>-2.6435773206368101</v>
      </c>
      <c r="AX167" s="317">
        <v>-2.96605389853192</v>
      </c>
      <c r="AY167" s="317">
        <v>-3.2785639431473501</v>
      </c>
      <c r="AZ167" s="317">
        <v>-3.5894646449012302</v>
      </c>
      <c r="BA167" s="317">
        <v>-3.5610548854861399</v>
      </c>
      <c r="BB167" s="317">
        <v>-3.1070975627688502</v>
      </c>
      <c r="BC167" s="317">
        <v>-2.2708018556337599</v>
      </c>
      <c r="BD167" s="317">
        <v>-1.1792022787240299</v>
      </c>
      <c r="BE167" s="317">
        <v>-0.126506937544522</v>
      </c>
      <c r="BF167" s="317">
        <v>0.59023502273608996</v>
      </c>
      <c r="BG167" s="317">
        <v>0.79628821548939799</v>
      </c>
      <c r="BH167" s="317">
        <v>0.63687488793804203</v>
      </c>
      <c r="BI167" s="317">
        <v>0.37691574952958501</v>
      </c>
      <c r="BJ167" s="317">
        <v>0.219666594634541</v>
      </c>
    </row>
    <row r="168" spans="1:62" ht="15">
      <c r="A168" s="317" t="s">
        <v>305</v>
      </c>
      <c r="B168" s="317" t="s">
        <v>547</v>
      </c>
      <c r="C168" s="317" t="s">
        <v>1580</v>
      </c>
      <c r="D168" s="317" t="s">
        <v>1581</v>
      </c>
      <c r="E168" s="317">
        <v>2.01597717128617</v>
      </c>
      <c r="F168" s="317">
        <v>2.04467666444308</v>
      </c>
      <c r="G168" s="317">
        <v>2.0710608401475299</v>
      </c>
      <c r="H168" s="317">
        <v>2.0941680507103499</v>
      </c>
      <c r="I168" s="317">
        <v>2.1137456346050398</v>
      </c>
      <c r="J168" s="317">
        <v>2.1321564601922902</v>
      </c>
      <c r="K168" s="317">
        <v>2.15123212266358</v>
      </c>
      <c r="L168" s="317">
        <v>2.17412939251864</v>
      </c>
      <c r="M168" s="317">
        <v>2.2031290878920098</v>
      </c>
      <c r="N168" s="317">
        <v>2.2396594507136101</v>
      </c>
      <c r="O168" s="317">
        <v>2.2822925495216202</v>
      </c>
      <c r="P168" s="317">
        <v>2.3048299824638101</v>
      </c>
      <c r="Q168" s="317">
        <v>2.32596109305288</v>
      </c>
      <c r="R168" s="317">
        <v>2.387117603399</v>
      </c>
      <c r="S168" s="317">
        <v>2.49807099076174</v>
      </c>
      <c r="T168" s="317">
        <v>2.6280968872478399</v>
      </c>
      <c r="U168" s="317">
        <v>2.7501579980572401</v>
      </c>
      <c r="V168" s="317">
        <v>2.8189707176192198</v>
      </c>
      <c r="W168" s="317">
        <v>2.8048740035988402</v>
      </c>
      <c r="X168" s="317">
        <v>2.6922001653747198</v>
      </c>
      <c r="Y168" s="317">
        <v>2.50705874502273</v>
      </c>
      <c r="Z168" s="317">
        <v>2.3748098339939698</v>
      </c>
      <c r="AA168" s="317">
        <v>2.2506486041998599</v>
      </c>
      <c r="AB168" s="317">
        <v>1.9824759510011201</v>
      </c>
      <c r="AC168" s="317">
        <v>1.5371573835974099</v>
      </c>
      <c r="AD168" s="317">
        <v>1.0111090454645</v>
      </c>
      <c r="AE168" s="317">
        <v>0.38418436425672498</v>
      </c>
      <c r="AF168" s="317">
        <v>-0.103810197873531</v>
      </c>
      <c r="AG168" s="317">
        <v>-0.14070408302661799</v>
      </c>
      <c r="AH168" s="317">
        <v>0.43787681477041401</v>
      </c>
      <c r="AI168" s="317">
        <v>1.42956117830082</v>
      </c>
      <c r="AJ168" s="317">
        <v>2.5659074459801299</v>
      </c>
      <c r="AK168" s="317">
        <v>3.4653181228522101</v>
      </c>
      <c r="AL168" s="317">
        <v>3.9419869486674202</v>
      </c>
      <c r="AM168" s="317">
        <v>3.8863887535024499</v>
      </c>
      <c r="AN168" s="317">
        <v>3.5003891334133299</v>
      </c>
      <c r="AO168" s="317">
        <v>3.05640960857425</v>
      </c>
      <c r="AP168" s="317">
        <v>2.75055114976217</v>
      </c>
      <c r="AQ168" s="317">
        <v>2.5737416522534802</v>
      </c>
      <c r="AR168" s="317">
        <v>2.5811785490594001</v>
      </c>
      <c r="AS168" s="317">
        <v>2.7086277830193199</v>
      </c>
      <c r="AT168" s="317">
        <v>2.8431895190952701</v>
      </c>
      <c r="AU168" s="317">
        <v>2.9205528138115899</v>
      </c>
      <c r="AV168" s="317">
        <v>2.9698301552437099</v>
      </c>
      <c r="AW168" s="317">
        <v>2.9785733267674899</v>
      </c>
      <c r="AX168" s="317">
        <v>2.9605825605331302</v>
      </c>
      <c r="AY168" s="317">
        <v>2.9405705449331299</v>
      </c>
      <c r="AZ168" s="317">
        <v>2.9310960499961398</v>
      </c>
      <c r="BA168" s="317">
        <v>2.9240181534613399</v>
      </c>
      <c r="BB168" s="317">
        <v>2.9214629274130801</v>
      </c>
      <c r="BC168" s="317">
        <v>2.9212891641512302</v>
      </c>
      <c r="BD168" s="317">
        <v>2.9196297354631802</v>
      </c>
      <c r="BE168" s="317">
        <v>2.9147261271914302</v>
      </c>
      <c r="BF168" s="317">
        <v>2.9084828043495299</v>
      </c>
      <c r="BG168" s="317">
        <v>2.90069572870848</v>
      </c>
      <c r="BH168" s="317">
        <v>2.8914168419794501</v>
      </c>
      <c r="BI168" s="317">
        <v>2.8812077244991001</v>
      </c>
      <c r="BJ168" s="317">
        <v>2.86987986018184</v>
      </c>
    </row>
    <row r="169" spans="1:62" ht="15">
      <c r="A169" s="317" t="s">
        <v>306</v>
      </c>
      <c r="B169" s="317" t="s">
        <v>548</v>
      </c>
      <c r="C169" s="317" t="s">
        <v>1580</v>
      </c>
      <c r="D169" s="317" t="s">
        <v>1581</v>
      </c>
      <c r="E169" s="317">
        <v>2.8538904600494601</v>
      </c>
      <c r="F169" s="317">
        <v>2.8775567897444398</v>
      </c>
      <c r="G169" s="317">
        <v>2.8961042587015302</v>
      </c>
      <c r="H169" s="317">
        <v>2.90960753474983</v>
      </c>
      <c r="I169" s="317">
        <v>2.9196241683642499</v>
      </c>
      <c r="J169" s="317">
        <v>2.92641865118574</v>
      </c>
      <c r="K169" s="317">
        <v>2.9308305670976398</v>
      </c>
      <c r="L169" s="317">
        <v>2.9318915252383699</v>
      </c>
      <c r="M169" s="317">
        <v>2.9308202174509201</v>
      </c>
      <c r="N169" s="317">
        <v>2.928773909612</v>
      </c>
      <c r="O169" s="317">
        <v>2.9251044279176499</v>
      </c>
      <c r="P169" s="317">
        <v>2.92027740123961</v>
      </c>
      <c r="Q169" s="317">
        <v>2.9147028001256401</v>
      </c>
      <c r="R169" s="317">
        <v>2.9076230644763799</v>
      </c>
      <c r="S169" s="317">
        <v>2.9016475338570098</v>
      </c>
      <c r="T169" s="317">
        <v>2.8936049912778601</v>
      </c>
      <c r="U169" s="317">
        <v>2.8839839777790801</v>
      </c>
      <c r="V169" s="317">
        <v>2.8739285582498302</v>
      </c>
      <c r="W169" s="317">
        <v>2.86995553956339</v>
      </c>
      <c r="X169" s="317">
        <v>2.8711571375000502</v>
      </c>
      <c r="Y169" s="317">
        <v>2.8753376025150801</v>
      </c>
      <c r="Z169" s="317">
        <v>2.8818357043826501</v>
      </c>
      <c r="AA169" s="317">
        <v>2.8831651417945401</v>
      </c>
      <c r="AB169" s="317">
        <v>2.8733000825364501</v>
      </c>
      <c r="AC169" s="317">
        <v>2.8479151059676902</v>
      </c>
      <c r="AD169" s="317">
        <v>2.81505052394956</v>
      </c>
      <c r="AE169" s="317">
        <v>2.7864448356756601</v>
      </c>
      <c r="AF169" s="317">
        <v>2.76500627608455</v>
      </c>
      <c r="AG169" s="317">
        <v>2.7426217842840099</v>
      </c>
      <c r="AH169" s="317">
        <v>2.7202274748959199</v>
      </c>
      <c r="AI169" s="317">
        <v>2.7014974796262798</v>
      </c>
      <c r="AJ169" s="317">
        <v>2.6760976859038599</v>
      </c>
      <c r="AK169" s="317">
        <v>2.6615101758988602</v>
      </c>
      <c r="AL169" s="317">
        <v>2.6881521040531702</v>
      </c>
      <c r="AM169" s="317">
        <v>2.7623061278476699</v>
      </c>
      <c r="AN169" s="317">
        <v>2.8626697010300099</v>
      </c>
      <c r="AO169" s="317">
        <v>2.9708047185992501</v>
      </c>
      <c r="AP169" s="317">
        <v>3.0544743685680298</v>
      </c>
      <c r="AQ169" s="317">
        <v>3.0923701843778102</v>
      </c>
      <c r="AR169" s="317">
        <v>3.0740002649615801</v>
      </c>
      <c r="AS169" s="317">
        <v>3.0183466043012501</v>
      </c>
      <c r="AT169" s="317">
        <v>2.9590776477143099</v>
      </c>
      <c r="AU169" s="317">
        <v>2.91332843773385</v>
      </c>
      <c r="AV169" s="317">
        <v>2.8778670813606602</v>
      </c>
      <c r="AW169" s="317">
        <v>2.8570895723408198</v>
      </c>
      <c r="AX169" s="317">
        <v>2.8477307107814398</v>
      </c>
      <c r="AY169" s="317">
        <v>2.8321123979588698</v>
      </c>
      <c r="AZ169" s="317">
        <v>2.8168867365312602</v>
      </c>
      <c r="BA169" s="317">
        <v>2.8237915405342102</v>
      </c>
      <c r="BB169" s="317">
        <v>2.8567011221907501</v>
      </c>
      <c r="BC169" s="317">
        <v>2.9023243513658699</v>
      </c>
      <c r="BD169" s="317">
        <v>2.9516494401389699</v>
      </c>
      <c r="BE169" s="317">
        <v>2.9829537399547199</v>
      </c>
      <c r="BF169" s="317">
        <v>2.9818284939661801</v>
      </c>
      <c r="BG169" s="317">
        <v>2.94025367689978</v>
      </c>
      <c r="BH169" s="317">
        <v>2.87231125722308</v>
      </c>
      <c r="BI169" s="317">
        <v>2.7980601250791999</v>
      </c>
      <c r="BJ169" s="317">
        <v>2.7329585316340999</v>
      </c>
    </row>
    <row r="170" spans="1:62" ht="15">
      <c r="A170" s="317" t="s">
        <v>307</v>
      </c>
      <c r="B170" s="317" t="s">
        <v>549</v>
      </c>
      <c r="C170" s="317" t="s">
        <v>1580</v>
      </c>
      <c r="D170" s="317" t="s">
        <v>1581</v>
      </c>
      <c r="E170" s="317">
        <v>2.8604167362791202</v>
      </c>
      <c r="F170" s="317">
        <v>3.1949396379612298</v>
      </c>
      <c r="G170" s="317">
        <v>2.8373367949185502</v>
      </c>
      <c r="H170" s="317">
        <v>2.6089232743809001</v>
      </c>
      <c r="I170" s="317">
        <v>2.4079632860718001</v>
      </c>
      <c r="J170" s="317">
        <v>2.2317579968830099</v>
      </c>
      <c r="K170" s="317">
        <v>2.0782539182528401</v>
      </c>
      <c r="L170" s="317">
        <v>1.9455380416704</v>
      </c>
      <c r="M170" s="317">
        <v>1.8322860030699</v>
      </c>
      <c r="N170" s="317">
        <v>1.73729768611086</v>
      </c>
      <c r="O170" s="317">
        <v>1.65957892300445</v>
      </c>
      <c r="P170" s="317">
        <v>1.5890031253897501</v>
      </c>
      <c r="Q170" s="317">
        <v>1.51639266924615</v>
      </c>
      <c r="R170" s="317">
        <v>1.4871505014095601</v>
      </c>
      <c r="S170" s="317">
        <v>1.5174192000467901</v>
      </c>
      <c r="T170" s="317">
        <v>1.5771704098108801</v>
      </c>
      <c r="U170" s="317">
        <v>1.6132619592803901</v>
      </c>
      <c r="V170" s="317">
        <v>1.62727086648908</v>
      </c>
      <c r="W170" s="317">
        <v>1.3068430906220601</v>
      </c>
      <c r="X170" s="317">
        <v>1.74041911636893</v>
      </c>
      <c r="Y170" s="317">
        <v>1.6860123160757401</v>
      </c>
      <c r="Z170" s="317">
        <v>1.4819683080138</v>
      </c>
      <c r="AA170" s="317">
        <v>1.22242818791707</v>
      </c>
      <c r="AB170" s="317">
        <v>0.91966798237099401</v>
      </c>
      <c r="AC170" s="317">
        <v>1.0457354601341</v>
      </c>
      <c r="AD170" s="317">
        <v>0.81732139513889002</v>
      </c>
      <c r="AE170" s="317">
        <v>0.76451598597192505</v>
      </c>
      <c r="AF170" s="317">
        <v>0.74809910024982595</v>
      </c>
      <c r="AG170" s="317">
        <v>0.68840051765760102</v>
      </c>
      <c r="AH170" s="317">
        <v>0.76591482841380198</v>
      </c>
      <c r="AI170" s="317">
        <v>0.71231347113219901</v>
      </c>
      <c r="AJ170" s="317">
        <v>1.0794636253024901</v>
      </c>
      <c r="AK170" s="317">
        <v>1.3157431144968501</v>
      </c>
      <c r="AL170" s="317">
        <v>1.1855406144071201</v>
      </c>
      <c r="AM170" s="317">
        <v>1.4000644941943801</v>
      </c>
      <c r="AN170" s="317">
        <v>0.859933461061684</v>
      </c>
      <c r="AO170" s="317">
        <v>1.0227645411617401</v>
      </c>
      <c r="AP170" s="317">
        <v>1.2520976099419301</v>
      </c>
      <c r="AQ170" s="317">
        <v>1.05142162473208</v>
      </c>
      <c r="AR170" s="317">
        <v>1.27124855157122</v>
      </c>
      <c r="AS170" s="317">
        <v>0.98267616606429697</v>
      </c>
      <c r="AT170" s="317">
        <v>0.79004758106815298</v>
      </c>
      <c r="AU170" s="317">
        <v>0.69424013521097405</v>
      </c>
      <c r="AV170" s="317">
        <v>0.72366176557857298</v>
      </c>
      <c r="AW170" s="317">
        <v>0.627103982385528</v>
      </c>
      <c r="AX170" s="317">
        <v>0.59209965992995595</v>
      </c>
      <c r="AY170" s="317">
        <v>0.46640352595508699</v>
      </c>
      <c r="AZ170" s="317">
        <v>0.45552640070273798</v>
      </c>
      <c r="BA170" s="317">
        <v>0.36163084740163898</v>
      </c>
      <c r="BB170" s="317">
        <v>0.26553767283276503</v>
      </c>
      <c r="BC170" s="317">
        <v>0.23788669289018499</v>
      </c>
      <c r="BD170" s="317">
        <v>0.16014042076572399</v>
      </c>
      <c r="BE170" s="317">
        <v>0.27732102551460902</v>
      </c>
      <c r="BF170" s="317">
        <v>0.220398691741504</v>
      </c>
      <c r="BG170" s="317">
        <v>0.18106146945153501</v>
      </c>
      <c r="BH170" s="317">
        <v>0.13243308260532899</v>
      </c>
      <c r="BI170" s="317">
        <v>6.8723137936516798E-2</v>
      </c>
      <c r="BJ170" s="317">
        <v>9.0186811466842098E-2</v>
      </c>
    </row>
    <row r="171" spans="1:62" ht="15">
      <c r="A171" s="317" t="s">
        <v>308</v>
      </c>
      <c r="B171" s="317" t="s">
        <v>550</v>
      </c>
      <c r="C171" s="317" t="s">
        <v>1580</v>
      </c>
      <c r="D171" s="317" t="s">
        <v>1581</v>
      </c>
      <c r="E171" s="317">
        <v>2.1967576418553998</v>
      </c>
      <c r="F171" s="317">
        <v>2.2253206895018001</v>
      </c>
      <c r="G171" s="317">
        <v>2.2558623412515399</v>
      </c>
      <c r="H171" s="317">
        <v>2.2903984896992702</v>
      </c>
      <c r="I171" s="317">
        <v>2.3304887831800598</v>
      </c>
      <c r="J171" s="317">
        <v>2.3749540908400202</v>
      </c>
      <c r="K171" s="317">
        <v>2.4207938124191899</v>
      </c>
      <c r="L171" s="317">
        <v>2.46756958129036</v>
      </c>
      <c r="M171" s="317">
        <v>2.5172032631476098</v>
      </c>
      <c r="N171" s="317">
        <v>2.5701664609756798</v>
      </c>
      <c r="O171" s="317">
        <v>2.6251919900684699</v>
      </c>
      <c r="P171" s="317">
        <v>2.6785633738219299</v>
      </c>
      <c r="Q171" s="317">
        <v>2.7307230064850301</v>
      </c>
      <c r="R171" s="317">
        <v>2.7867537306792101</v>
      </c>
      <c r="S171" s="317">
        <v>2.8461179182343699</v>
      </c>
      <c r="T171" s="317">
        <v>2.90620136253396</v>
      </c>
      <c r="U171" s="317">
        <v>3.0129621102615598</v>
      </c>
      <c r="V171" s="317">
        <v>3.1192618846017099</v>
      </c>
      <c r="W171" s="317">
        <v>3.13662362681622</v>
      </c>
      <c r="X171" s="317">
        <v>3.04414765287778</v>
      </c>
      <c r="Y171" s="317">
        <v>2.9097781948165302</v>
      </c>
      <c r="Z171" s="317">
        <v>2.6339465571325098</v>
      </c>
      <c r="AA171" s="317">
        <v>2.4491193340913502</v>
      </c>
      <c r="AB171" s="317">
        <v>2.69160561713083</v>
      </c>
      <c r="AC171" s="317">
        <v>3.4607724800993198</v>
      </c>
      <c r="AD171" s="317">
        <v>4.4691106444219404</v>
      </c>
      <c r="AE171" s="317">
        <v>5.5850122777657996</v>
      </c>
      <c r="AF171" s="317">
        <v>6.2869285616472901</v>
      </c>
      <c r="AG171" s="317">
        <v>6.1706167198600497</v>
      </c>
      <c r="AH171" s="317">
        <v>5.1640863085405497</v>
      </c>
      <c r="AI171" s="317">
        <v>3.70080928594383</v>
      </c>
      <c r="AJ171" s="317">
        <v>2.1343976825964699</v>
      </c>
      <c r="AK171" s="317">
        <v>0.91441031923636695</v>
      </c>
      <c r="AL171" s="317">
        <v>0.26830121279310598</v>
      </c>
      <c r="AM171" s="317">
        <v>0.42059440303226298</v>
      </c>
      <c r="AN171" s="317">
        <v>1.1378549222752701</v>
      </c>
      <c r="AO171" s="317">
        <v>2.0051846536519702</v>
      </c>
      <c r="AP171" s="317">
        <v>2.6556082690863301</v>
      </c>
      <c r="AQ171" s="317">
        <v>3.0626762616718102</v>
      </c>
      <c r="AR171" s="317">
        <v>3.12325205491052</v>
      </c>
      <c r="AS171" s="317">
        <v>2.9601464250561</v>
      </c>
      <c r="AT171" s="317">
        <v>2.7714197036011998</v>
      </c>
      <c r="AU171" s="317">
        <v>2.68133913372565</v>
      </c>
      <c r="AV171" s="317">
        <v>2.6528925062001001</v>
      </c>
      <c r="AW171" s="317">
        <v>2.7135933683497302</v>
      </c>
      <c r="AX171" s="317">
        <v>2.8285954060943999</v>
      </c>
      <c r="AY171" s="317">
        <v>2.9436663748131999</v>
      </c>
      <c r="AZ171" s="317">
        <v>3.0196904765135102</v>
      </c>
      <c r="BA171" s="317">
        <v>3.06129406831288</v>
      </c>
      <c r="BB171" s="317">
        <v>3.0594431216314</v>
      </c>
      <c r="BC171" s="317">
        <v>3.0287944559309601</v>
      </c>
      <c r="BD171" s="317">
        <v>2.9911454938950701</v>
      </c>
      <c r="BE171" s="317">
        <v>2.9612133087384902</v>
      </c>
      <c r="BF171" s="317">
        <v>2.93731934371</v>
      </c>
      <c r="BG171" s="317">
        <v>2.92294017355582</v>
      </c>
      <c r="BH171" s="317">
        <v>2.9143712395279802</v>
      </c>
      <c r="BI171" s="317">
        <v>2.90481860513923</v>
      </c>
      <c r="BJ171" s="317">
        <v>2.89029019490127</v>
      </c>
    </row>
    <row r="172" spans="1:62" ht="15">
      <c r="A172" s="317" t="s">
        <v>309</v>
      </c>
      <c r="B172" s="317" t="s">
        <v>551</v>
      </c>
      <c r="C172" s="317" t="s">
        <v>1580</v>
      </c>
      <c r="D172" s="317" t="s">
        <v>1581</v>
      </c>
      <c r="E172" s="317">
        <v>3.0630702553035301</v>
      </c>
      <c r="F172" s="317">
        <v>3.1537464456497202</v>
      </c>
      <c r="G172" s="317">
        <v>3.20699087154695</v>
      </c>
      <c r="H172" s="317">
        <v>3.1844045504779999</v>
      </c>
      <c r="I172" s="317">
        <v>3.0711024321398401</v>
      </c>
      <c r="J172" s="317">
        <v>2.9032109833129001</v>
      </c>
      <c r="K172" s="317">
        <v>2.72756158909755</v>
      </c>
      <c r="L172" s="317">
        <v>2.5832048493670201</v>
      </c>
      <c r="M172" s="317">
        <v>2.4738710873054499</v>
      </c>
      <c r="N172" s="317">
        <v>2.4122115005201201</v>
      </c>
      <c r="O172" s="317">
        <v>2.3861907343610098</v>
      </c>
      <c r="P172" s="317">
        <v>2.3631966513588099</v>
      </c>
      <c r="Q172" s="317">
        <v>2.34001661575908</v>
      </c>
      <c r="R172" s="317">
        <v>2.3428884829626702</v>
      </c>
      <c r="S172" s="317">
        <v>2.37426613965886</v>
      </c>
      <c r="T172" s="317">
        <v>2.4228598099363801</v>
      </c>
      <c r="U172" s="317">
        <v>2.4890306053855502</v>
      </c>
      <c r="V172" s="317">
        <v>2.5469321584775901</v>
      </c>
      <c r="W172" s="317">
        <v>2.5665369563567202</v>
      </c>
      <c r="X172" s="317">
        <v>2.5365583395904698</v>
      </c>
      <c r="Y172" s="317">
        <v>2.4795456126537099</v>
      </c>
      <c r="Z172" s="317">
        <v>2.4039208617007901</v>
      </c>
      <c r="AA172" s="317">
        <v>2.3549363383452699</v>
      </c>
      <c r="AB172" s="317">
        <v>2.37630103080203</v>
      </c>
      <c r="AC172" s="317">
        <v>2.4859993485777698</v>
      </c>
      <c r="AD172" s="317">
        <v>2.6458802281660998</v>
      </c>
      <c r="AE172" s="317">
        <v>2.8197112376226201</v>
      </c>
      <c r="AF172" s="317">
        <v>2.9480717449604898</v>
      </c>
      <c r="AG172" s="317">
        <v>2.9953930961804298</v>
      </c>
      <c r="AH172" s="317">
        <v>2.9419404792970401</v>
      </c>
      <c r="AI172" s="317">
        <v>2.82441823263092</v>
      </c>
      <c r="AJ172" s="317">
        <v>2.68631347822277</v>
      </c>
      <c r="AK172" s="317">
        <v>2.5746865106659702</v>
      </c>
      <c r="AL172" s="317">
        <v>2.5047890452841002</v>
      </c>
      <c r="AM172" s="317">
        <v>2.4920429059701399</v>
      </c>
      <c r="AN172" s="317">
        <v>2.5133323836824801</v>
      </c>
      <c r="AO172" s="317">
        <v>2.54222627695985</v>
      </c>
      <c r="AP172" s="317">
        <v>2.5454355345159301</v>
      </c>
      <c r="AQ172" s="317">
        <v>2.50999530845298</v>
      </c>
      <c r="AR172" s="317">
        <v>2.4250687231990198</v>
      </c>
      <c r="AS172" s="317">
        <v>2.3094400332010201</v>
      </c>
      <c r="AT172" s="317">
        <v>2.1897187582937998</v>
      </c>
      <c r="AU172" s="317">
        <v>2.0874570790056799</v>
      </c>
      <c r="AV172" s="317">
        <v>2.0042270863831799</v>
      </c>
      <c r="AW172" s="317">
        <v>1.9470275136045001</v>
      </c>
      <c r="AX172" s="317">
        <v>1.90936576886761</v>
      </c>
      <c r="AY172" s="317">
        <v>1.86934147598468</v>
      </c>
      <c r="AZ172" s="317">
        <v>1.8279242442572601</v>
      </c>
      <c r="BA172" s="317">
        <v>1.80597340619073</v>
      </c>
      <c r="BB172" s="317">
        <v>1.8068695260807599</v>
      </c>
      <c r="BC172" s="317">
        <v>1.8196021761346399</v>
      </c>
      <c r="BD172" s="317">
        <v>1.84274041907181</v>
      </c>
      <c r="BE172" s="317">
        <v>1.8522200366627199</v>
      </c>
      <c r="BF172" s="317">
        <v>1.8217001234461601</v>
      </c>
      <c r="BG172" s="317">
        <v>1.7395792059750701</v>
      </c>
      <c r="BH172" s="317">
        <v>1.62473952781179</v>
      </c>
      <c r="BI172" s="317">
        <v>1.4993233584291401</v>
      </c>
      <c r="BJ172" s="317">
        <v>1.39148356363892</v>
      </c>
    </row>
    <row r="173" spans="1:62" ht="15">
      <c r="A173" s="317" t="s">
        <v>310</v>
      </c>
      <c r="B173" s="317" t="s">
        <v>552</v>
      </c>
      <c r="C173" s="317" t="s">
        <v>1580</v>
      </c>
      <c r="D173" s="317" t="s">
        <v>1581</v>
      </c>
      <c r="E173" s="317"/>
      <c r="F173" s="317">
        <v>1.7032604487195755</v>
      </c>
      <c r="G173" s="317">
        <v>1.5796938232491442</v>
      </c>
      <c r="H173" s="317">
        <v>1.4888503137935487</v>
      </c>
      <c r="I173" s="317">
        <v>1.4449683246924252</v>
      </c>
      <c r="J173" s="317">
        <v>1.3103105183162711</v>
      </c>
      <c r="K173" s="317">
        <v>1.2278122198129182</v>
      </c>
      <c r="L173" s="317">
        <v>1.1617334151823684</v>
      </c>
      <c r="M173" s="317">
        <v>1.0617038361864388</v>
      </c>
      <c r="N173" s="317">
        <v>1.0184963634804092</v>
      </c>
      <c r="O173" s="317">
        <v>1.1941419116102736</v>
      </c>
      <c r="P173" s="317">
        <v>1.2940520511767488</v>
      </c>
      <c r="Q173" s="317">
        <v>1.1260390737079433</v>
      </c>
      <c r="R173" s="317">
        <v>1.02972214854897</v>
      </c>
      <c r="S173" s="317">
        <v>1.0025420833315479</v>
      </c>
      <c r="T173" s="317">
        <v>1.0788815941485126</v>
      </c>
      <c r="U173" s="317">
        <v>0.99115932033355136</v>
      </c>
      <c r="V173" s="317">
        <v>1.0273742975138873</v>
      </c>
      <c r="W173" s="317">
        <v>1.0595341687683657</v>
      </c>
      <c r="X173" s="317">
        <v>1.0990997857095834</v>
      </c>
      <c r="Y173" s="317">
        <v>0.99719791583963513</v>
      </c>
      <c r="Z173" s="317">
        <v>1.0117731312412843</v>
      </c>
      <c r="AA173" s="317">
        <v>0.98277992328073083</v>
      </c>
      <c r="AB173" s="317">
        <v>0.92731883977504026</v>
      </c>
      <c r="AC173" s="317">
        <v>0.87908154727929855</v>
      </c>
      <c r="AD173" s="317">
        <v>0.89435139779480721</v>
      </c>
      <c r="AE173" s="317">
        <v>0.93644167244633536</v>
      </c>
      <c r="AF173" s="317">
        <v>0.93938429977851001</v>
      </c>
      <c r="AG173" s="317">
        <v>0.95036368388237236</v>
      </c>
      <c r="AH173" s="317">
        <v>1.0331441341341616</v>
      </c>
      <c r="AI173" s="317">
        <v>1.1728002803036617</v>
      </c>
      <c r="AJ173" s="317">
        <v>1.3472923880258065</v>
      </c>
      <c r="AK173" s="317">
        <v>1.3799173215774658</v>
      </c>
      <c r="AL173" s="317">
        <v>1.3045352010201583</v>
      </c>
      <c r="AM173" s="317">
        <v>1.2069838536799722</v>
      </c>
      <c r="AN173" s="317">
        <v>1.1613247400438951</v>
      </c>
      <c r="AO173" s="317">
        <v>1.1614402655662843</v>
      </c>
      <c r="AP173" s="317">
        <v>1.196374655847805</v>
      </c>
      <c r="AQ173" s="317">
        <v>1.1424157055613904</v>
      </c>
      <c r="AR173" s="317">
        <v>1.1228148936414044</v>
      </c>
      <c r="AS173" s="317">
        <v>1.0960767713267643</v>
      </c>
      <c r="AT173" s="317">
        <v>0.99663749404686541</v>
      </c>
      <c r="AU173" s="317">
        <v>0.92901673288663744</v>
      </c>
      <c r="AV173" s="317">
        <v>0.87671276585223268</v>
      </c>
      <c r="AW173" s="317">
        <v>0.93733282636820547</v>
      </c>
      <c r="AX173" s="317">
        <v>0.93230233135253116</v>
      </c>
      <c r="AY173" s="317">
        <v>0.95219762298314947</v>
      </c>
      <c r="AZ173" s="317">
        <v>0.95738367579420469</v>
      </c>
      <c r="BA173" s="317">
        <v>0.96383692167114532</v>
      </c>
      <c r="BB173" s="317">
        <v>0.90713649505597971</v>
      </c>
      <c r="BC173" s="317">
        <v>0.86442854267131963</v>
      </c>
      <c r="BD173" s="317">
        <v>0.76957982840855266</v>
      </c>
      <c r="BE173" s="317">
        <v>0.79669933870907528</v>
      </c>
      <c r="BF173" s="317">
        <v>0.75779693686750704</v>
      </c>
      <c r="BG173" s="317">
        <v>0.78848234686901719</v>
      </c>
      <c r="BH173" s="317">
        <v>0.76634744441730618</v>
      </c>
      <c r="BI173" s="317">
        <v>0.78397150385877978</v>
      </c>
      <c r="BJ173" s="317">
        <v>0.76634613150071118</v>
      </c>
    </row>
    <row r="174" spans="1:62" ht="15">
      <c r="A174" s="317" t="s">
        <v>311</v>
      </c>
      <c r="B174" s="317" t="s">
        <v>553</v>
      </c>
      <c r="C174" s="317" t="s">
        <v>1580</v>
      </c>
      <c r="D174" s="317" t="s">
        <v>1581</v>
      </c>
      <c r="E174" s="317">
        <v>2.3709516365460002</v>
      </c>
      <c r="F174" s="317">
        <v>2.4157177930487701</v>
      </c>
      <c r="G174" s="317">
        <v>2.4605799552073502</v>
      </c>
      <c r="H174" s="317">
        <v>2.49865689447113</v>
      </c>
      <c r="I174" s="317">
        <v>2.5300772746900901</v>
      </c>
      <c r="J174" s="317">
        <v>2.5626238623910198</v>
      </c>
      <c r="K174" s="317">
        <v>2.5730109742940401</v>
      </c>
      <c r="L174" s="317">
        <v>2.5855793954493902</v>
      </c>
      <c r="M174" s="317">
        <v>2.6366187884319201</v>
      </c>
      <c r="N174" s="317">
        <v>2.7391282352920601</v>
      </c>
      <c r="O174" s="317">
        <v>2.8605482755551699</v>
      </c>
      <c r="P174" s="317">
        <v>3.0008417515121701</v>
      </c>
      <c r="Q174" s="317">
        <v>3.09574561683965</v>
      </c>
      <c r="R174" s="317">
        <v>3.0793834729237002</v>
      </c>
      <c r="S174" s="317">
        <v>2.9267740645679901</v>
      </c>
      <c r="T174" s="317">
        <v>2.6943472030553099</v>
      </c>
      <c r="U174" s="317">
        <v>2.4739001656447401</v>
      </c>
      <c r="V174" s="317">
        <v>2.3116120925440402</v>
      </c>
      <c r="W174" s="317">
        <v>2.1949865609479802</v>
      </c>
      <c r="X174" s="317">
        <v>2.1380545289598998</v>
      </c>
      <c r="Y174" s="317">
        <v>2.1405100294291999</v>
      </c>
      <c r="Z174" s="317">
        <v>2.1097680532405501</v>
      </c>
      <c r="AA174" s="317">
        <v>2.1144653497619599</v>
      </c>
      <c r="AB174" s="317">
        <v>2.3126750325302998</v>
      </c>
      <c r="AC174" s="317">
        <v>2.74178490113994</v>
      </c>
      <c r="AD174" s="317">
        <v>3.2905014022510501</v>
      </c>
      <c r="AE174" s="317">
        <v>3.8682918528410402</v>
      </c>
      <c r="AF174" s="317">
        <v>4.2963146618843098</v>
      </c>
      <c r="AG174" s="317">
        <v>4.4540111669584004</v>
      </c>
      <c r="AH174" s="317">
        <v>4.2964927508076398</v>
      </c>
      <c r="AI174" s="317">
        <v>3.9476405729061699</v>
      </c>
      <c r="AJ174" s="317">
        <v>3.54483948354732</v>
      </c>
      <c r="AK174" s="317">
        <v>3.2210623587693998</v>
      </c>
      <c r="AL174" s="317">
        <v>3.0104065785409202</v>
      </c>
      <c r="AM174" s="317">
        <v>2.9518665325300302</v>
      </c>
      <c r="AN174" s="317">
        <v>2.9824314643157401</v>
      </c>
      <c r="AO174" s="317">
        <v>3.04201396672345</v>
      </c>
      <c r="AP174" s="317">
        <v>3.0304011318746702</v>
      </c>
      <c r="AQ174" s="317">
        <v>2.8897448856744399</v>
      </c>
      <c r="AR174" s="317">
        <v>2.5883741510365201</v>
      </c>
      <c r="AS174" s="317">
        <v>2.1939511972076602</v>
      </c>
      <c r="AT174" s="317">
        <v>1.79187246650183</v>
      </c>
      <c r="AU174" s="317">
        <v>1.46578001591287</v>
      </c>
      <c r="AV174" s="317">
        <v>1.23526331611244</v>
      </c>
      <c r="AW174" s="317">
        <v>1.13586536464649</v>
      </c>
      <c r="AX174" s="317">
        <v>1.1366413065968699</v>
      </c>
      <c r="AY174" s="317">
        <v>1.1515980033529001</v>
      </c>
      <c r="AZ174" s="317">
        <v>1.1694065702568499</v>
      </c>
      <c r="BA174" s="317">
        <v>1.26414330449709</v>
      </c>
      <c r="BB174" s="317">
        <v>1.4453233451996701</v>
      </c>
      <c r="BC174" s="317">
        <v>1.67652370814964</v>
      </c>
      <c r="BD174" s="317">
        <v>1.93457943050017</v>
      </c>
      <c r="BE174" s="317">
        <v>2.1571282595483301</v>
      </c>
      <c r="BF174" s="317">
        <v>2.2962051579403902</v>
      </c>
      <c r="BG174" s="317">
        <v>2.3242373421871001</v>
      </c>
      <c r="BH174" s="317">
        <v>2.2754404866790399</v>
      </c>
      <c r="BI174" s="317">
        <v>2.2079989833078599</v>
      </c>
      <c r="BJ174" s="317">
        <v>2.1574956524475701</v>
      </c>
    </row>
    <row r="175" spans="1:62" ht="15">
      <c r="A175" s="317" t="s">
        <v>312</v>
      </c>
      <c r="B175" s="317" t="s">
        <v>554</v>
      </c>
      <c r="C175" s="317" t="s">
        <v>1580</v>
      </c>
      <c r="D175" s="317" t="s">
        <v>1581</v>
      </c>
      <c r="E175" s="317">
        <v>3.9017189561815</v>
      </c>
      <c r="F175" s="317">
        <v>2.7467394700610699</v>
      </c>
      <c r="G175" s="317">
        <v>2.6733062197068902</v>
      </c>
      <c r="H175" s="317">
        <v>2.7204516239033101</v>
      </c>
      <c r="I175" s="317">
        <v>2.7619707338399602</v>
      </c>
      <c r="J175" s="317">
        <v>2.68773177637466</v>
      </c>
      <c r="K175" s="317">
        <v>3.2611585588760801</v>
      </c>
      <c r="L175" s="317">
        <v>3.1581572050298798</v>
      </c>
      <c r="M175" s="317">
        <v>3.0614635819606999</v>
      </c>
      <c r="N175" s="317">
        <v>4.42332549768257</v>
      </c>
      <c r="O175" s="317">
        <v>7.4107972153721802</v>
      </c>
      <c r="P175" s="317">
        <v>6.8992871486951399</v>
      </c>
      <c r="Q175" s="317">
        <v>4.4814015789792601</v>
      </c>
      <c r="R175" s="317">
        <v>2.3623145763435902</v>
      </c>
      <c r="S175" s="317">
        <v>1.9268418865876999</v>
      </c>
      <c r="T175" s="317">
        <v>1.13853222251254</v>
      </c>
      <c r="U175" s="317">
        <v>1.1257154524634501</v>
      </c>
      <c r="V175" s="317">
        <v>1.48150857851407</v>
      </c>
      <c r="W175" s="317">
        <v>1.0969031370573901</v>
      </c>
      <c r="X175" s="317">
        <v>0.72464085207672502</v>
      </c>
      <c r="Y175" s="317">
        <v>1.1129176078724501</v>
      </c>
      <c r="Z175" s="317">
        <v>1.8394575953391299</v>
      </c>
      <c r="AA175" s="317">
        <v>2.1155635541649902</v>
      </c>
      <c r="AB175" s="317">
        <v>2.0381140264950202</v>
      </c>
      <c r="AC175" s="317">
        <v>1.9644380668480801</v>
      </c>
      <c r="AD175" s="317">
        <v>1.8295185230000399</v>
      </c>
      <c r="AE175" s="317">
        <v>1.8602204145825201</v>
      </c>
      <c r="AF175" s="317">
        <v>1.9821319059654601</v>
      </c>
      <c r="AG175" s="317">
        <v>1.9436058377119001</v>
      </c>
      <c r="AH175" s="317">
        <v>1.9652846425313399</v>
      </c>
      <c r="AI175" s="317">
        <v>2.3689891356849899</v>
      </c>
      <c r="AJ175" s="317">
        <v>2.5779670074749301</v>
      </c>
      <c r="AK175" s="317">
        <v>2.498715148269</v>
      </c>
      <c r="AL175" s="317">
        <v>2.5788222741968401</v>
      </c>
      <c r="AM175" s="317">
        <v>2.6666250174800199</v>
      </c>
      <c r="AN175" s="317">
        <v>2.2615222184795698</v>
      </c>
      <c r="AO175" s="317">
        <v>1.91533270926652</v>
      </c>
      <c r="AP175" s="317">
        <v>1.9319768189133</v>
      </c>
      <c r="AQ175" s="317">
        <v>1.89876787901388</v>
      </c>
      <c r="AR175" s="317">
        <v>1.8987622097442101</v>
      </c>
      <c r="AS175" s="317">
        <v>1.90137437804069</v>
      </c>
      <c r="AT175" s="317">
        <v>1.9017932212971</v>
      </c>
      <c r="AU175" s="317">
        <v>1.89881141880703</v>
      </c>
      <c r="AV175" s="317">
        <v>1.7037651435771901</v>
      </c>
      <c r="AW175" s="317">
        <v>1.5214610980674901</v>
      </c>
      <c r="AX175" s="317">
        <v>1.5184673538317299</v>
      </c>
      <c r="AY175" s="317">
        <v>1.4957543819619099</v>
      </c>
      <c r="AZ175" s="317">
        <v>1.47371088194967</v>
      </c>
      <c r="BA175" s="317">
        <v>1.4523076838370701</v>
      </c>
      <c r="BB175" s="317">
        <v>1.30961560699145</v>
      </c>
      <c r="BC175" s="317">
        <v>1.5332154287314199</v>
      </c>
      <c r="BD175" s="317">
        <v>1.8250853740111099</v>
      </c>
      <c r="BE175" s="317">
        <v>1.8116790430763701</v>
      </c>
      <c r="BF175" s="317">
        <v>1.7794404276940901</v>
      </c>
      <c r="BG175" s="317">
        <v>1.6551064297068201</v>
      </c>
      <c r="BH175" s="317">
        <v>1.6098044001810501</v>
      </c>
      <c r="BI175" s="317">
        <v>1.51200621653298</v>
      </c>
      <c r="BJ175" s="317">
        <v>1.40394758578176</v>
      </c>
    </row>
    <row r="176" spans="1:62" ht="15">
      <c r="A176" s="317" t="s">
        <v>313</v>
      </c>
      <c r="B176" s="317" t="s">
        <v>555</v>
      </c>
      <c r="C176" s="317" t="s">
        <v>1580</v>
      </c>
      <c r="D176" s="317" t="s">
        <v>1581</v>
      </c>
      <c r="E176" s="317">
        <v>2.7882166086077098</v>
      </c>
      <c r="F176" s="317">
        <v>2.8374314589471301</v>
      </c>
      <c r="G176" s="317">
        <v>2.87988537837342</v>
      </c>
      <c r="H176" s="317">
        <v>2.9035184566219701</v>
      </c>
      <c r="I176" s="317">
        <v>2.90219562780343</v>
      </c>
      <c r="J176" s="317">
        <v>2.8847443930477898</v>
      </c>
      <c r="K176" s="317">
        <v>2.86668873205821</v>
      </c>
      <c r="L176" s="317">
        <v>2.8546925339896898</v>
      </c>
      <c r="M176" s="317">
        <v>2.8391063125918499</v>
      </c>
      <c r="N176" s="317">
        <v>2.8214590841477301</v>
      </c>
      <c r="O176" s="317">
        <v>2.80408833857184</v>
      </c>
      <c r="P176" s="317">
        <v>2.7843012512824101</v>
      </c>
      <c r="Q176" s="317">
        <v>2.7696919876227102</v>
      </c>
      <c r="R176" s="317">
        <v>2.7701220405736402</v>
      </c>
      <c r="S176" s="317">
        <v>2.7891723248143601</v>
      </c>
      <c r="T176" s="317">
        <v>2.8197157371770198</v>
      </c>
      <c r="U176" s="317">
        <v>2.8540124723486899</v>
      </c>
      <c r="V176" s="317">
        <v>2.8822486575438302</v>
      </c>
      <c r="W176" s="317">
        <v>2.8976271460531802</v>
      </c>
      <c r="X176" s="317">
        <v>2.89712552843188</v>
      </c>
      <c r="Y176" s="317">
        <v>2.8864896007573999</v>
      </c>
      <c r="Z176" s="317">
        <v>2.8818467084652202</v>
      </c>
      <c r="AA176" s="317">
        <v>2.8842806044226599</v>
      </c>
      <c r="AB176" s="317">
        <v>2.88210134892421</v>
      </c>
      <c r="AC176" s="317">
        <v>2.8748633316296601</v>
      </c>
      <c r="AD176" s="317">
        <v>2.8687668830036799</v>
      </c>
      <c r="AE176" s="317">
        <v>2.86233049269247</v>
      </c>
      <c r="AF176" s="317">
        <v>2.8702076685535398</v>
      </c>
      <c r="AG176" s="317">
        <v>2.9103341690029199</v>
      </c>
      <c r="AH176" s="317">
        <v>2.9885076551016798</v>
      </c>
      <c r="AI176" s="317">
        <v>3.0907063449440502</v>
      </c>
      <c r="AJ176" s="317">
        <v>3.1946423366529899</v>
      </c>
      <c r="AK176" s="317">
        <v>3.2869613057687799</v>
      </c>
      <c r="AL176" s="317">
        <v>3.36961171269333</v>
      </c>
      <c r="AM176" s="317">
        <v>3.4386508937919</v>
      </c>
      <c r="AN176" s="317">
        <v>3.49564092494332</v>
      </c>
      <c r="AO176" s="317">
        <v>3.5514508799327098</v>
      </c>
      <c r="AP176" s="317">
        <v>3.6013546874002902</v>
      </c>
      <c r="AQ176" s="317">
        <v>3.6315422379304301</v>
      </c>
      <c r="AR176" s="317">
        <v>3.63947461400734</v>
      </c>
      <c r="AS176" s="317">
        <v>3.6338476188293498</v>
      </c>
      <c r="AT176" s="317">
        <v>3.62421436796153</v>
      </c>
      <c r="AU176" s="317">
        <v>3.62060063429676</v>
      </c>
      <c r="AV176" s="317">
        <v>3.6272352785145601</v>
      </c>
      <c r="AW176" s="317">
        <v>3.6471941205990599</v>
      </c>
      <c r="AX176" s="317">
        <v>3.6753325617677399</v>
      </c>
      <c r="AY176" s="317">
        <v>3.7020840630823799</v>
      </c>
      <c r="AZ176" s="317">
        <v>3.7245035087510501</v>
      </c>
      <c r="BA176" s="317">
        <v>3.7479020588015501</v>
      </c>
      <c r="BB176" s="317">
        <v>3.7719808287899301</v>
      </c>
      <c r="BC176" s="317">
        <v>3.79496318310688</v>
      </c>
      <c r="BD176" s="317">
        <v>3.8168497912886399</v>
      </c>
      <c r="BE176" s="317">
        <v>3.8342024096962999</v>
      </c>
      <c r="BF176" s="317">
        <v>3.8432623326397199</v>
      </c>
      <c r="BG176" s="317">
        <v>3.8426809344167698</v>
      </c>
      <c r="BH176" s="317">
        <v>3.8357498845731199</v>
      </c>
      <c r="BI176" s="317">
        <v>3.82606646670245</v>
      </c>
      <c r="BJ176" s="317">
        <v>3.8170926127810998</v>
      </c>
    </row>
    <row r="177" spans="1:62" ht="15">
      <c r="A177" s="317" t="s">
        <v>314</v>
      </c>
      <c r="B177" s="317" t="s">
        <v>556</v>
      </c>
      <c r="C177" s="317" t="s">
        <v>1580</v>
      </c>
      <c r="D177" s="317" t="s">
        <v>1581</v>
      </c>
      <c r="E177" s="317">
        <v>1.97590346401767</v>
      </c>
      <c r="F177" s="317">
        <v>2.0287663520160302</v>
      </c>
      <c r="G177" s="317">
        <v>2.07594472769336</v>
      </c>
      <c r="H177" s="317">
        <v>2.1105167434081502</v>
      </c>
      <c r="I177" s="317">
        <v>2.1294956015562101</v>
      </c>
      <c r="J177" s="317">
        <v>2.1396521188238302</v>
      </c>
      <c r="K177" s="317">
        <v>2.1514463324786401</v>
      </c>
      <c r="L177" s="317">
        <v>2.1717419058253999</v>
      </c>
      <c r="M177" s="317">
        <v>2.1997449367070701</v>
      </c>
      <c r="N177" s="317">
        <v>2.23762181590071</v>
      </c>
      <c r="O177" s="317">
        <v>2.2849888569886598</v>
      </c>
      <c r="P177" s="317">
        <v>2.3197532406638901</v>
      </c>
      <c r="Q177" s="317">
        <v>2.3585411812525399</v>
      </c>
      <c r="R177" s="317">
        <v>2.43809835599337</v>
      </c>
      <c r="S177" s="317">
        <v>2.5671877246804802</v>
      </c>
      <c r="T177" s="317">
        <v>2.71916313808534</v>
      </c>
      <c r="U177" s="317">
        <v>2.8814744200546798</v>
      </c>
      <c r="V177" s="317">
        <v>3.0046740014186901</v>
      </c>
      <c r="W177" s="317">
        <v>3.04434149433275</v>
      </c>
      <c r="X177" s="317">
        <v>2.9824044837614001</v>
      </c>
      <c r="Y177" s="317">
        <v>2.85750229379562</v>
      </c>
      <c r="Z177" s="317">
        <v>2.71506341629255</v>
      </c>
      <c r="AA177" s="317">
        <v>2.60267579330492</v>
      </c>
      <c r="AB177" s="317">
        <v>2.5354117760677202</v>
      </c>
      <c r="AC177" s="317">
        <v>2.5292871627312801</v>
      </c>
      <c r="AD177" s="317">
        <v>2.5627320815427099</v>
      </c>
      <c r="AE177" s="317">
        <v>2.6032025926243398</v>
      </c>
      <c r="AF177" s="317">
        <v>2.6256387500160701</v>
      </c>
      <c r="AG177" s="317">
        <v>2.6309306752722499</v>
      </c>
      <c r="AH177" s="317">
        <v>2.61241488994348</v>
      </c>
      <c r="AI177" s="317">
        <v>2.5790372336184499</v>
      </c>
      <c r="AJ177" s="317">
        <v>2.5456109815760302</v>
      </c>
      <c r="AK177" s="317">
        <v>2.5212415522814</v>
      </c>
      <c r="AL177" s="317">
        <v>2.5029710463753601</v>
      </c>
      <c r="AM177" s="317">
        <v>2.4929956393516002</v>
      </c>
      <c r="AN177" s="317">
        <v>2.4894346940608298</v>
      </c>
      <c r="AO177" s="317">
        <v>2.4883652423820002</v>
      </c>
      <c r="AP177" s="317">
        <v>2.4881829647029101</v>
      </c>
      <c r="AQ177" s="317">
        <v>2.4907244154479899</v>
      </c>
      <c r="AR177" s="317">
        <v>2.4958130339958</v>
      </c>
      <c r="AS177" s="317">
        <v>2.5033974397509602</v>
      </c>
      <c r="AT177" s="317">
        <v>2.51121437075988</v>
      </c>
      <c r="AU177" s="317">
        <v>2.5211064016505702</v>
      </c>
      <c r="AV177" s="317">
        <v>2.53684000164677</v>
      </c>
      <c r="AW177" s="317">
        <v>2.5592392578327399</v>
      </c>
      <c r="AX177" s="317">
        <v>2.5852218061235201</v>
      </c>
      <c r="AY177" s="317">
        <v>2.6103910760617999</v>
      </c>
      <c r="AZ177" s="317">
        <v>2.6316539918860999</v>
      </c>
      <c r="BA177" s="317">
        <v>2.6489670869608899</v>
      </c>
      <c r="BB177" s="317">
        <v>2.6612213349230598</v>
      </c>
      <c r="BC177" s="317">
        <v>2.6687468571641002</v>
      </c>
      <c r="BD177" s="317">
        <v>2.6747549624397502</v>
      </c>
      <c r="BE177" s="317">
        <v>2.6776592216760502</v>
      </c>
      <c r="BF177" s="317">
        <v>2.6729186064300201</v>
      </c>
      <c r="BG177" s="317">
        <v>2.6595507011591701</v>
      </c>
      <c r="BH177" s="317">
        <v>2.6403571354055702</v>
      </c>
      <c r="BI177" s="317">
        <v>2.6190335255902499</v>
      </c>
      <c r="BJ177" s="317">
        <v>2.5987047222987698</v>
      </c>
    </row>
    <row r="178" spans="1:62" ht="15">
      <c r="A178" s="317" t="s">
        <v>315</v>
      </c>
      <c r="B178" s="317" t="s">
        <v>557</v>
      </c>
      <c r="C178" s="317" t="s">
        <v>1580</v>
      </c>
      <c r="D178" s="317" t="s">
        <v>1581</v>
      </c>
      <c r="E178" s="317">
        <v>3.1675794469802701</v>
      </c>
      <c r="F178" s="317">
        <v>3.0903691120635401</v>
      </c>
      <c r="G178" s="317">
        <v>3.02216027729306</v>
      </c>
      <c r="H178" s="317">
        <v>2.978065346852</v>
      </c>
      <c r="I178" s="317">
        <v>2.9669341241157201</v>
      </c>
      <c r="J178" s="317">
        <v>2.97757478574538</v>
      </c>
      <c r="K178" s="317">
        <v>2.9902869632072999</v>
      </c>
      <c r="L178" s="317">
        <v>2.9962923922746101</v>
      </c>
      <c r="M178" s="317">
        <v>3.0092243680546802</v>
      </c>
      <c r="N178" s="317">
        <v>3.0269906775527202</v>
      </c>
      <c r="O178" s="317">
        <v>3.0465277610846599</v>
      </c>
      <c r="P178" s="317">
        <v>3.0617787393620102</v>
      </c>
      <c r="Q178" s="317">
        <v>3.0711851232946299</v>
      </c>
      <c r="R178" s="317">
        <v>3.0790887755930898</v>
      </c>
      <c r="S178" s="317">
        <v>3.0834705762165302</v>
      </c>
      <c r="T178" s="317">
        <v>3.0826277202555201</v>
      </c>
      <c r="U178" s="317">
        <v>3.0775364265031802</v>
      </c>
      <c r="V178" s="317">
        <v>3.06106511221101</v>
      </c>
      <c r="W178" s="317">
        <v>3.0243127680169302</v>
      </c>
      <c r="X178" s="317">
        <v>2.96489102014029</v>
      </c>
      <c r="Y178" s="317">
        <v>2.8892651869439199</v>
      </c>
      <c r="Z178" s="317">
        <v>2.8142286022651399</v>
      </c>
      <c r="AA178" s="317">
        <v>2.7400162750491401</v>
      </c>
      <c r="AB178" s="317">
        <v>2.6544095321975898</v>
      </c>
      <c r="AC178" s="317">
        <v>2.5553803207054</v>
      </c>
      <c r="AD178" s="317">
        <v>2.45191821688613</v>
      </c>
      <c r="AE178" s="317">
        <v>2.3402588526542201</v>
      </c>
      <c r="AF178" s="317">
        <v>2.2403949622076098</v>
      </c>
      <c r="AG178" s="317">
        <v>2.1783226930105801</v>
      </c>
      <c r="AH178" s="317">
        <v>2.16394386497947</v>
      </c>
      <c r="AI178" s="317">
        <v>2.1781800512271099</v>
      </c>
      <c r="AJ178" s="317">
        <v>2.2010665985320998</v>
      </c>
      <c r="AK178" s="317">
        <v>2.2053914355220501</v>
      </c>
      <c r="AL178" s="317">
        <v>2.1764859172387099</v>
      </c>
      <c r="AM178" s="317">
        <v>2.1045102336540098</v>
      </c>
      <c r="AN178" s="317">
        <v>2.0038658226326098</v>
      </c>
      <c r="AO178" s="317">
        <v>1.90172022245982</v>
      </c>
      <c r="AP178" s="317">
        <v>1.8100464243077601</v>
      </c>
      <c r="AQ178" s="317">
        <v>1.71884335250912</v>
      </c>
      <c r="AR178" s="317">
        <v>1.63017499219604</v>
      </c>
      <c r="AS178" s="317">
        <v>1.5463915670813499</v>
      </c>
      <c r="AT178" s="317">
        <v>1.4604784718046</v>
      </c>
      <c r="AU178" s="317">
        <v>1.3820441064153199</v>
      </c>
      <c r="AV178" s="317">
        <v>1.32812035505421</v>
      </c>
      <c r="AW178" s="317">
        <v>1.3046669129777599</v>
      </c>
      <c r="AX178" s="317">
        <v>1.3027557822765501</v>
      </c>
      <c r="AY178" s="317">
        <v>1.30908642130945</v>
      </c>
      <c r="AZ178" s="317">
        <v>1.3104985745168101</v>
      </c>
      <c r="BA178" s="317">
        <v>1.3025735479743901</v>
      </c>
      <c r="BB178" s="317">
        <v>1.28008928798093</v>
      </c>
      <c r="BC178" s="317">
        <v>1.2476504106978901</v>
      </c>
      <c r="BD178" s="317">
        <v>1.2142843572950199</v>
      </c>
      <c r="BE178" s="317">
        <v>1.18595188777772</v>
      </c>
      <c r="BF178" s="317">
        <v>1.1611369872978801</v>
      </c>
      <c r="BG178" s="317">
        <v>1.1413411672703599</v>
      </c>
      <c r="BH178" s="317">
        <v>1.12497581944097</v>
      </c>
      <c r="BI178" s="317">
        <v>1.1101030508248899</v>
      </c>
      <c r="BJ178" s="317">
        <v>1.0940549922010301</v>
      </c>
    </row>
    <row r="179" spans="1:62" ht="15">
      <c r="A179" s="317" t="s">
        <v>316</v>
      </c>
      <c r="B179" s="317" t="s">
        <v>558</v>
      </c>
      <c r="C179" s="317" t="s">
        <v>1580</v>
      </c>
      <c r="D179" s="317" t="s">
        <v>1581</v>
      </c>
      <c r="E179" s="317">
        <v>1.9521790644706101</v>
      </c>
      <c r="F179" s="317">
        <v>1.31529458823228</v>
      </c>
      <c r="G179" s="317">
        <v>1.42447506739908</v>
      </c>
      <c r="H179" s="317">
        <v>1.3484919646047999</v>
      </c>
      <c r="I179" s="317">
        <v>1.3377813320820899</v>
      </c>
      <c r="J179" s="317">
        <v>1.3726611051234501</v>
      </c>
      <c r="K179" s="317">
        <v>1.3051707308010401</v>
      </c>
      <c r="L179" s="317">
        <v>1.1331440725989299</v>
      </c>
      <c r="M179" s="317">
        <v>1.0385469611073901</v>
      </c>
      <c r="N179" s="317">
        <v>1.15796910892603</v>
      </c>
      <c r="O179" s="317">
        <v>1.2389326613278</v>
      </c>
      <c r="P179" s="317">
        <v>1.1891335428943799</v>
      </c>
      <c r="Q179" s="317">
        <v>1.01117285033374</v>
      </c>
      <c r="R179" s="317">
        <v>0.82733101621376604</v>
      </c>
      <c r="S179" s="317">
        <v>0.78367225014689001</v>
      </c>
      <c r="T179" s="317">
        <v>0.891389955359838</v>
      </c>
      <c r="U179" s="317">
        <v>0.78499338902785498</v>
      </c>
      <c r="V179" s="317">
        <v>0.59462600082616102</v>
      </c>
      <c r="W179" s="317">
        <v>0.61526457688690495</v>
      </c>
      <c r="X179" s="317">
        <v>0.69028225158705103</v>
      </c>
      <c r="Y179" s="317">
        <v>0.79133180814232695</v>
      </c>
      <c r="Z179" s="317">
        <v>0.68604679796041002</v>
      </c>
      <c r="AA179" s="317">
        <v>0.45855986421728101</v>
      </c>
      <c r="AB179" s="317">
        <v>0.37922259579424999</v>
      </c>
      <c r="AC179" s="317">
        <v>0.39693318976802799</v>
      </c>
      <c r="AD179" s="317">
        <v>0.46632651988243101</v>
      </c>
      <c r="AE179" s="317">
        <v>0.55495772576064795</v>
      </c>
      <c r="AF179" s="317">
        <v>0.63452687926415496</v>
      </c>
      <c r="AG179" s="317">
        <v>0.64609622755224105</v>
      </c>
      <c r="AH179" s="317">
        <v>0.59990721305618</v>
      </c>
      <c r="AI179" s="317">
        <v>0.688603823438797</v>
      </c>
      <c r="AJ179" s="317">
        <v>0.78803103537513897</v>
      </c>
      <c r="AK179" s="317">
        <v>0.75605659339678699</v>
      </c>
      <c r="AL179" s="317">
        <v>0.69699133012514303</v>
      </c>
      <c r="AM179" s="317">
        <v>0.60293847427418901</v>
      </c>
      <c r="AN179" s="317">
        <v>0.49392737251493002</v>
      </c>
      <c r="AO179" s="317">
        <v>0.46139574760771102</v>
      </c>
      <c r="AP179" s="317">
        <v>0.51476700211746396</v>
      </c>
      <c r="AQ179" s="317">
        <v>0.61664053067965896</v>
      </c>
      <c r="AR179" s="317">
        <v>0.66549318707314298</v>
      </c>
      <c r="AS179" s="317">
        <v>0.71477036278439199</v>
      </c>
      <c r="AT179" s="317">
        <v>0.75484005773490404</v>
      </c>
      <c r="AU179" s="317">
        <v>0.63829166626852596</v>
      </c>
      <c r="AV179" s="317">
        <v>0.47181439878821202</v>
      </c>
      <c r="AW179" s="317">
        <v>0.34747541204865801</v>
      </c>
      <c r="AX179" s="317">
        <v>0.23366314793854001</v>
      </c>
      <c r="AY179" s="317">
        <v>0.160613668857538</v>
      </c>
      <c r="AZ179" s="317">
        <v>0.21752160119424199</v>
      </c>
      <c r="BA179" s="317">
        <v>0.38929246149952701</v>
      </c>
      <c r="BB179" s="317">
        <v>0.51428454482776198</v>
      </c>
      <c r="BC179" s="317">
        <v>0.51292310055358603</v>
      </c>
      <c r="BD179" s="317">
        <v>0.46642878220082101</v>
      </c>
      <c r="BE179" s="317">
        <v>0.37005503477023499</v>
      </c>
      <c r="BF179" s="317">
        <v>0.29482079344148199</v>
      </c>
      <c r="BG179" s="317">
        <v>0.35982817272654799</v>
      </c>
      <c r="BH179" s="317">
        <v>0.44322008903576898</v>
      </c>
      <c r="BI179" s="317">
        <v>0.53217887960848897</v>
      </c>
      <c r="BJ179" s="317">
        <v>0.60029741928421099</v>
      </c>
    </row>
    <row r="180" spans="1:62" ht="15">
      <c r="A180" s="317" t="s">
        <v>317</v>
      </c>
      <c r="B180" s="317" t="s">
        <v>559</v>
      </c>
      <c r="C180" s="317" t="s">
        <v>1580</v>
      </c>
      <c r="D180" s="317" t="s">
        <v>1581</v>
      </c>
      <c r="E180" s="317">
        <v>0.83936883522366001</v>
      </c>
      <c r="F180" s="317">
        <v>0.79435392250442705</v>
      </c>
      <c r="G180" s="317">
        <v>0.80340155650307998</v>
      </c>
      <c r="H180" s="317">
        <v>0.75612351555471902</v>
      </c>
      <c r="I180" s="317">
        <v>0.755402813635902</v>
      </c>
      <c r="J180" s="317">
        <v>0.77732707668089096</v>
      </c>
      <c r="K180" s="317">
        <v>0.79837988180613495</v>
      </c>
      <c r="L180" s="317">
        <v>0.83653653164001396</v>
      </c>
      <c r="M180" s="317">
        <v>0.84060210609835395</v>
      </c>
      <c r="N180" s="317">
        <v>0.81472824860547099</v>
      </c>
      <c r="O180" s="317">
        <v>0.72651601949640199</v>
      </c>
      <c r="P180" s="317">
        <v>0.70129338139390895</v>
      </c>
      <c r="Q180" s="317">
        <v>0.764803002233718</v>
      </c>
      <c r="R180" s="317">
        <v>0.69950482955188897</v>
      </c>
      <c r="S180" s="317">
        <v>0.62034941518839104</v>
      </c>
      <c r="T180" s="317">
        <v>0.55188889731443602</v>
      </c>
      <c r="U180" s="317">
        <v>0.46901391950002203</v>
      </c>
      <c r="V180" s="317">
        <v>0.42266131952255898</v>
      </c>
      <c r="W180" s="317">
        <v>0.38178858294930801</v>
      </c>
      <c r="X180" s="317">
        <v>0.34056557006730698</v>
      </c>
      <c r="Y180" s="317">
        <v>0.32122557557037701</v>
      </c>
      <c r="Z180" s="317">
        <v>0.344079656076061</v>
      </c>
      <c r="AA180" s="317">
        <v>0.36727828005400198</v>
      </c>
      <c r="AB180" s="317">
        <v>0.33106029240603302</v>
      </c>
      <c r="AC180" s="317">
        <v>0.28220267282876199</v>
      </c>
      <c r="AD180" s="317">
        <v>0.29947150036425202</v>
      </c>
      <c r="AE180" s="317">
        <v>0.35668864373096598</v>
      </c>
      <c r="AF180" s="317">
        <v>0.46804954675280203</v>
      </c>
      <c r="AG180" s="317">
        <v>0.53792275933923295</v>
      </c>
      <c r="AH180" s="317">
        <v>0.41280753478561599</v>
      </c>
      <c r="AI180" s="317">
        <v>0.344151412835214</v>
      </c>
      <c r="AJ180" s="317">
        <v>0.47650358500492102</v>
      </c>
      <c r="AK180" s="317">
        <v>0.57718026812668699</v>
      </c>
      <c r="AL180" s="317">
        <v>0.59522933018159996</v>
      </c>
      <c r="AM180" s="317">
        <v>0.56938822776502596</v>
      </c>
      <c r="AN180" s="317">
        <v>0.51912551981251898</v>
      </c>
      <c r="AO180" s="317">
        <v>0.50688168276213597</v>
      </c>
      <c r="AP180" s="317">
        <v>0.54221993602930996</v>
      </c>
      <c r="AQ180" s="317">
        <v>0.59541034334665399</v>
      </c>
      <c r="AR180" s="317">
        <v>0.68475943341269796</v>
      </c>
      <c r="AS180" s="317">
        <v>0.64904482119266504</v>
      </c>
      <c r="AT180" s="317">
        <v>0.50604691055723505</v>
      </c>
      <c r="AU180" s="317">
        <v>0.53929080505049398</v>
      </c>
      <c r="AV180" s="317">
        <v>0.58653269198689395</v>
      </c>
      <c r="AW180" s="317">
        <v>0.59093093969025301</v>
      </c>
      <c r="AX180" s="317">
        <v>0.68107296418737295</v>
      </c>
      <c r="AY180" s="317">
        <v>0.80539273916098097</v>
      </c>
      <c r="AZ180" s="317">
        <v>1.0347345152782701</v>
      </c>
      <c r="BA180" s="317">
        <v>1.2463330153516701</v>
      </c>
      <c r="BB180" s="317">
        <v>1.2611272893768</v>
      </c>
      <c r="BC180" s="317">
        <v>1.24566617956207</v>
      </c>
      <c r="BD180" s="317">
        <v>1.2971893906930001</v>
      </c>
      <c r="BE180" s="317">
        <v>1.3134409886898499</v>
      </c>
      <c r="BF180" s="317">
        <v>1.20914158930136</v>
      </c>
      <c r="BG180" s="317">
        <v>1.1277366773492801</v>
      </c>
      <c r="BH180" s="317">
        <v>1.0265333202296201</v>
      </c>
      <c r="BI180" s="317">
        <v>0.84952123208873098</v>
      </c>
      <c r="BJ180" s="317">
        <v>0.90720733054930403</v>
      </c>
    </row>
    <row r="181" spans="1:62" ht="15">
      <c r="A181" s="317" t="s">
        <v>318</v>
      </c>
      <c r="B181" s="317" t="s">
        <v>560</v>
      </c>
      <c r="C181" s="317" t="s">
        <v>1580</v>
      </c>
      <c r="D181" s="317" t="s">
        <v>1581</v>
      </c>
      <c r="E181" s="317">
        <v>1.5656238510917899</v>
      </c>
      <c r="F181" s="317">
        <v>1.56522594046798</v>
      </c>
      <c r="G181" s="317">
        <v>1.57671219087263</v>
      </c>
      <c r="H181" s="317">
        <v>1.6054912977546401</v>
      </c>
      <c r="I181" s="317">
        <v>1.6534790617659201</v>
      </c>
      <c r="J181" s="317">
        <v>1.7145570851560601</v>
      </c>
      <c r="K181" s="317">
        <v>1.78140827287694</v>
      </c>
      <c r="L181" s="317">
        <v>1.8455482213272401</v>
      </c>
      <c r="M181" s="317">
        <v>1.9031439015432099</v>
      </c>
      <c r="N181" s="317">
        <v>1.95071059471258</v>
      </c>
      <c r="O181" s="317">
        <v>1.9904861831693501</v>
      </c>
      <c r="P181" s="317">
        <v>2.0283021287008798</v>
      </c>
      <c r="Q181" s="317">
        <v>2.0665890417433999</v>
      </c>
      <c r="R181" s="317">
        <v>2.10207188369036</v>
      </c>
      <c r="S181" s="317">
        <v>2.1348855511883098</v>
      </c>
      <c r="T181" s="317">
        <v>2.16505187525346</v>
      </c>
      <c r="U181" s="317">
        <v>2.19177388317443</v>
      </c>
      <c r="V181" s="317">
        <v>2.2155471261569302</v>
      </c>
      <c r="W181" s="317">
        <v>2.23771599519044</v>
      </c>
      <c r="X181" s="317">
        <v>2.2584057501156898</v>
      </c>
      <c r="Y181" s="317">
        <v>2.2768886288236301</v>
      </c>
      <c r="Z181" s="317">
        <v>2.3008212712541898</v>
      </c>
      <c r="AA181" s="317">
        <v>2.3220069952597702</v>
      </c>
      <c r="AB181" s="317">
        <v>2.3254040009264099</v>
      </c>
      <c r="AC181" s="317">
        <v>2.3070505223825899</v>
      </c>
      <c r="AD181" s="317">
        <v>2.2782984442269498</v>
      </c>
      <c r="AE181" s="317">
        <v>2.2302711509270998</v>
      </c>
      <c r="AF181" s="317">
        <v>2.1965163575974498</v>
      </c>
      <c r="AG181" s="317">
        <v>2.22184547461924</v>
      </c>
      <c r="AH181" s="317">
        <v>2.32180584212847</v>
      </c>
      <c r="AI181" s="317">
        <v>2.4615501120551699</v>
      </c>
      <c r="AJ181" s="317">
        <v>2.60920207407914</v>
      </c>
      <c r="AK181" s="317">
        <v>2.71023204607746</v>
      </c>
      <c r="AL181" s="317">
        <v>2.7307032725477498</v>
      </c>
      <c r="AM181" s="317">
        <v>2.6511747822629599</v>
      </c>
      <c r="AN181" s="317">
        <v>2.5046742123547698</v>
      </c>
      <c r="AO181" s="317">
        <v>2.3418981370256402</v>
      </c>
      <c r="AP181" s="317">
        <v>2.1964714843090301</v>
      </c>
      <c r="AQ181" s="317">
        <v>2.0621377255491602</v>
      </c>
      <c r="AR181" s="317">
        <v>1.94835714499466</v>
      </c>
      <c r="AS181" s="317">
        <v>1.84891817908859</v>
      </c>
      <c r="AT181" s="317">
        <v>1.75721591888621</v>
      </c>
      <c r="AU181" s="317">
        <v>1.66053730140166</v>
      </c>
      <c r="AV181" s="317">
        <v>1.55214971252955</v>
      </c>
      <c r="AW181" s="317">
        <v>1.42790124430349</v>
      </c>
      <c r="AX181" s="317">
        <v>1.29870211688625</v>
      </c>
      <c r="AY181" s="317">
        <v>1.1645177376659499</v>
      </c>
      <c r="AZ181" s="317">
        <v>1.0515926840011001</v>
      </c>
      <c r="BA181" s="317">
        <v>0.99074070103818501</v>
      </c>
      <c r="BB181" s="317">
        <v>0.99684832235353904</v>
      </c>
      <c r="BC181" s="317">
        <v>1.04916050907034</v>
      </c>
      <c r="BD181" s="317">
        <v>1.11871787326644</v>
      </c>
      <c r="BE181" s="317">
        <v>1.1742411775752399</v>
      </c>
      <c r="BF181" s="317">
        <v>1.2056714157573201</v>
      </c>
      <c r="BG181" s="317">
        <v>1.2002974723075801</v>
      </c>
      <c r="BH181" s="317">
        <v>1.16899817730387</v>
      </c>
      <c r="BI181" s="317">
        <v>1.1328863847858599</v>
      </c>
      <c r="BJ181" s="317">
        <v>1.1056531691835501</v>
      </c>
    </row>
    <row r="182" spans="1:62" ht="15">
      <c r="A182" s="317" t="s">
        <v>1270</v>
      </c>
      <c r="B182" s="317" t="s">
        <v>1271</v>
      </c>
      <c r="C182" s="317" t="s">
        <v>1580</v>
      </c>
      <c r="D182" s="317" t="s">
        <v>1581</v>
      </c>
      <c r="E182" s="317">
        <v>4.6401861206918102</v>
      </c>
      <c r="F182" s="317">
        <v>5.3366487846905502</v>
      </c>
      <c r="G182" s="317">
        <v>5.6540410920419601</v>
      </c>
      <c r="H182" s="317">
        <v>5.5045341231733902</v>
      </c>
      <c r="I182" s="317">
        <v>5.0719296476449696</v>
      </c>
      <c r="J182" s="317">
        <v>4.2711118093049896</v>
      </c>
      <c r="K182" s="317">
        <v>3.3070776945031102</v>
      </c>
      <c r="L182" s="317">
        <v>2.8250466285851701</v>
      </c>
      <c r="M182" s="317">
        <v>2.17188439816278</v>
      </c>
      <c r="N182" s="317">
        <v>2.12571455903656</v>
      </c>
      <c r="O182" s="317">
        <v>1.94301597250257</v>
      </c>
      <c r="P182" s="317">
        <v>1.84554921705456</v>
      </c>
      <c r="Q182" s="317">
        <v>1.8862834722522499</v>
      </c>
      <c r="R182" s="317">
        <v>1.7639734174052699</v>
      </c>
      <c r="S182" s="317">
        <v>1.57574637312768</v>
      </c>
      <c r="T182" s="317">
        <v>1.3675426799675301</v>
      </c>
      <c r="U182" s="317">
        <v>1.15348022484665</v>
      </c>
      <c r="V182" s="317">
        <v>1.1403266383959101</v>
      </c>
      <c r="W182" s="317">
        <v>1.05908424083793</v>
      </c>
      <c r="X182" s="317">
        <v>1.1968047107476001</v>
      </c>
      <c r="Y182" s="317">
        <v>1.2227226569560301</v>
      </c>
      <c r="Z182" s="317">
        <v>1.3793322132335799</v>
      </c>
      <c r="AA182" s="317">
        <v>1.63306261678392</v>
      </c>
      <c r="AB182" s="317">
        <v>1.7597268680351901</v>
      </c>
      <c r="AC182" s="317">
        <v>1.9043390292860101</v>
      </c>
      <c r="AD182" s="317">
        <v>2.07696920853145</v>
      </c>
      <c r="AE182" s="317">
        <v>2.1784717239776499</v>
      </c>
      <c r="AF182" s="317">
        <v>2.3778254030947701</v>
      </c>
      <c r="AG182" s="317">
        <v>2.3225955933098299</v>
      </c>
      <c r="AH182" s="317">
        <v>2.2475394080958502</v>
      </c>
      <c r="AI182" s="317">
        <v>2.2199818307700001</v>
      </c>
      <c r="AJ182" s="317">
        <v>2.0862238550137699</v>
      </c>
      <c r="AK182" s="317">
        <v>2.0959801907093101</v>
      </c>
      <c r="AL182" s="317">
        <v>1.7960513937628699</v>
      </c>
      <c r="AM182" s="317">
        <v>1.4099130161968301</v>
      </c>
      <c r="AN182" s="317">
        <v>1.1298415357264999</v>
      </c>
      <c r="AO182" s="317">
        <v>0.60006180655042696</v>
      </c>
      <c r="AP182" s="317">
        <v>0.27880133562720499</v>
      </c>
      <c r="AQ182" s="317">
        <v>-0.109436413449046</v>
      </c>
      <c r="AR182" s="317">
        <v>-5.9743106426982398E-2</v>
      </c>
      <c r="AS182" s="317">
        <v>-2.98849431919683E-2</v>
      </c>
      <c r="AT182" s="317">
        <v>0.149335484968242</v>
      </c>
      <c r="AU182" s="317">
        <v>0.27816429618767702</v>
      </c>
      <c r="AV182" s="317">
        <v>0.25760442264942701</v>
      </c>
      <c r="AW182" s="317">
        <v>0.19770666780004401</v>
      </c>
      <c r="AX182" s="317">
        <v>-0.11857708899260699</v>
      </c>
      <c r="AY182" s="317">
        <v>-0.42605959917837799</v>
      </c>
      <c r="AZ182" s="317">
        <v>-0.68749336692955298</v>
      </c>
      <c r="BA182" s="317">
        <v>-0.55140748264351902</v>
      </c>
      <c r="BB182" s="317">
        <v>-2.0108586434130299E-2</v>
      </c>
      <c r="BC182" s="317">
        <v>0.80120608866973297</v>
      </c>
      <c r="BD182" s="317">
        <v>0.31869362697105302</v>
      </c>
      <c r="BE182" s="317">
        <v>2.1834069568441499</v>
      </c>
      <c r="BF182" s="317">
        <v>5.1385711558726799</v>
      </c>
      <c r="BG182" s="317">
        <v>9.1092309507851699</v>
      </c>
      <c r="BH182" s="317">
        <v>5.1145641540219096</v>
      </c>
      <c r="BI182" s="317">
        <v>4.4984860842527397</v>
      </c>
      <c r="BJ182" s="317">
        <v>4.4954756393948596</v>
      </c>
    </row>
    <row r="183" spans="1:62" ht="15">
      <c r="A183" s="317" t="s">
        <v>319</v>
      </c>
      <c r="B183" s="317" t="s">
        <v>561</v>
      </c>
      <c r="C183" s="317" t="s">
        <v>1580</v>
      </c>
      <c r="D183" s="317" t="s">
        <v>1581</v>
      </c>
      <c r="E183" s="317">
        <v>1.7308901372218299</v>
      </c>
      <c r="F183" s="317">
        <v>1.99944049933518</v>
      </c>
      <c r="G183" s="317">
        <v>2.54211212405058</v>
      </c>
      <c r="H183" s="317">
        <v>1.98658254381755</v>
      </c>
      <c r="I183" s="317">
        <v>2.09497226471195</v>
      </c>
      <c r="J183" s="317">
        <v>1.64950611738654</v>
      </c>
      <c r="K183" s="317">
        <v>1.7910476318387301</v>
      </c>
      <c r="L183" s="317">
        <v>1.7852325973011001</v>
      </c>
      <c r="M183" s="317">
        <v>0.87716654669175298</v>
      </c>
      <c r="N183" s="317">
        <v>0.89478761793130901</v>
      </c>
      <c r="O183" s="317">
        <v>1.35759226639106</v>
      </c>
      <c r="P183" s="317">
        <v>1.4937509588247699</v>
      </c>
      <c r="Q183" s="317">
        <v>1.7683588876571601</v>
      </c>
      <c r="R183" s="317">
        <v>1.9573700001880501</v>
      </c>
      <c r="S183" s="317">
        <v>2.08528859369898</v>
      </c>
      <c r="T183" s="317">
        <v>1.9454337270195099</v>
      </c>
      <c r="U183" s="317">
        <v>0.88479006559374596</v>
      </c>
      <c r="V183" s="317">
        <v>0.31136173580744297</v>
      </c>
      <c r="W183" s="317">
        <v>3.2044092945716002E-2</v>
      </c>
      <c r="X183" s="317">
        <v>-0.39164121838523003</v>
      </c>
      <c r="Y183" s="317">
        <v>0.125363651321035</v>
      </c>
      <c r="Z183" s="317">
        <v>0.38475150865269803</v>
      </c>
      <c r="AA183" s="317">
        <v>0.99348054833668598</v>
      </c>
      <c r="AB183" s="317">
        <v>1.3594947716689001</v>
      </c>
      <c r="AC183" s="317">
        <v>0.86518652475223401</v>
      </c>
      <c r="AD183" s="317">
        <v>0.61783891819161396</v>
      </c>
      <c r="AE183" s="317">
        <v>-2.4640404227285601E-2</v>
      </c>
      <c r="AF183" s="317">
        <v>0.86187599324805497</v>
      </c>
      <c r="AG183" s="317">
        <v>0.27448246822246802</v>
      </c>
      <c r="AH183" s="317">
        <v>0.48005439622227902</v>
      </c>
      <c r="AI183" s="317">
        <v>0.92322272881111</v>
      </c>
      <c r="AJ183" s="317"/>
      <c r="AK183" s="317">
        <v>1.04173538422176</v>
      </c>
      <c r="AL183" s="317">
        <v>1.14023110662887</v>
      </c>
      <c r="AM183" s="317">
        <v>1.3292373349433599</v>
      </c>
      <c r="AN183" s="317">
        <v>1.4643637874617901</v>
      </c>
      <c r="AO183" s="317">
        <v>1.58266192727998</v>
      </c>
      <c r="AP183" s="317">
        <v>1.3123582864988199</v>
      </c>
      <c r="AQ183" s="317">
        <v>0.88727988863348295</v>
      </c>
      <c r="AR183" s="317">
        <v>0.525484536213216</v>
      </c>
      <c r="AS183" s="317">
        <v>0.58756408638134605</v>
      </c>
      <c r="AT183" s="317">
        <v>0.58928603496905196</v>
      </c>
      <c r="AU183" s="317">
        <v>1.73717486434422</v>
      </c>
      <c r="AV183" s="317">
        <v>1.97355854434158</v>
      </c>
      <c r="AW183" s="317">
        <v>1.48621908244575</v>
      </c>
      <c r="AX183" s="317">
        <v>1.1287735096799201</v>
      </c>
      <c r="AY183" s="317">
        <v>1.2189848602842701</v>
      </c>
      <c r="AZ183" s="317">
        <v>0.93240768751232395</v>
      </c>
      <c r="BA183" s="317">
        <v>0.84870140242259096</v>
      </c>
      <c r="BB183" s="317">
        <v>0.99972803120842102</v>
      </c>
      <c r="BC183" s="317">
        <v>1.1117260560215001</v>
      </c>
      <c r="BD183" s="317">
        <v>0.76247979510521802</v>
      </c>
      <c r="BE183" s="317">
        <v>0.54822079729833395</v>
      </c>
      <c r="BF183" s="317">
        <v>0.76834799819480604</v>
      </c>
      <c r="BG183" s="317">
        <v>1.5103394854457699</v>
      </c>
      <c r="BH183" s="317">
        <v>1.88904512495193</v>
      </c>
      <c r="BI183" s="317">
        <v>2.0993568862708498</v>
      </c>
      <c r="BJ183" s="317">
        <v>2.1229623819707499</v>
      </c>
    </row>
    <row r="184" spans="1:62" ht="15">
      <c r="A184" s="317" t="s">
        <v>320</v>
      </c>
      <c r="B184" s="317" t="s">
        <v>562</v>
      </c>
      <c r="C184" s="317" t="s">
        <v>1580</v>
      </c>
      <c r="D184" s="317" t="s">
        <v>1581</v>
      </c>
      <c r="E184" s="317"/>
      <c r="F184" s="317">
        <v>1.5614537452904358</v>
      </c>
      <c r="G184" s="317">
        <v>1.3667902533241403</v>
      </c>
      <c r="H184" s="317">
        <v>1.3447904236729045</v>
      </c>
      <c r="I184" s="317">
        <v>1.3232578155101038</v>
      </c>
      <c r="J184" s="317">
        <v>1.2653978637524403</v>
      </c>
      <c r="K184" s="317">
        <v>1.1881922286634818</v>
      </c>
      <c r="L184" s="317">
        <v>1.1277478735193966</v>
      </c>
      <c r="M184" s="317">
        <v>1.01072549051284</v>
      </c>
      <c r="N184" s="317">
        <v>1.2064965048337939</v>
      </c>
      <c r="O184" s="317">
        <v>1.0844706809912878</v>
      </c>
      <c r="P184" s="317">
        <v>1.1511310853869787</v>
      </c>
      <c r="Q184" s="317">
        <v>1.1630405556555985</v>
      </c>
      <c r="R184" s="317">
        <v>1.0542921713686155</v>
      </c>
      <c r="S184" s="317">
        <v>1.1559502766408656</v>
      </c>
      <c r="T184" s="317">
        <v>1.085580445485121</v>
      </c>
      <c r="U184" s="317">
        <v>0.91278908506522782</v>
      </c>
      <c r="V184" s="317">
        <v>0.92248498530315715</v>
      </c>
      <c r="W184" s="317">
        <v>0.91280260685387304</v>
      </c>
      <c r="X184" s="317">
        <v>0.91748950755456349</v>
      </c>
      <c r="Y184" s="317">
        <v>0.89669898202286902</v>
      </c>
      <c r="Z184" s="317">
        <v>0.87714196749763573</v>
      </c>
      <c r="AA184" s="317">
        <v>0.82712530043519905</v>
      </c>
      <c r="AB184" s="317">
        <v>0.78390459658108114</v>
      </c>
      <c r="AC184" s="317">
        <v>0.74369019132696224</v>
      </c>
      <c r="AD184" s="317">
        <v>0.74437819399761906</v>
      </c>
      <c r="AE184" s="317">
        <v>0.76786359574543894</v>
      </c>
      <c r="AF184" s="317">
        <v>0.75712163734547744</v>
      </c>
      <c r="AG184" s="317">
        <v>0.76455430534694813</v>
      </c>
      <c r="AH184" s="317">
        <v>0.80693683009972972</v>
      </c>
      <c r="AI184" s="317">
        <v>0.85442252652394757</v>
      </c>
      <c r="AJ184" s="317">
        <v>0.90476389696709703</v>
      </c>
      <c r="AK184" s="317">
        <v>0.91112532990236161</v>
      </c>
      <c r="AL184" s="317">
        <v>0.86240418979517131</v>
      </c>
      <c r="AM184" s="317">
        <v>0.81061619880466651</v>
      </c>
      <c r="AN184" s="317">
        <v>0.78733254021609866</v>
      </c>
      <c r="AO184" s="317">
        <v>0.76037163145346653</v>
      </c>
      <c r="AP184" s="317">
        <v>0.74951379440435062</v>
      </c>
      <c r="AQ184" s="317">
        <v>0.71424325984968107</v>
      </c>
      <c r="AR184" s="317">
        <v>0.70917405845563053</v>
      </c>
      <c r="AS184" s="317">
        <v>0.68623778028174343</v>
      </c>
      <c r="AT184" s="317">
        <v>0.71040796788935268</v>
      </c>
      <c r="AU184" s="317">
        <v>0.70924031485748174</v>
      </c>
      <c r="AV184" s="317">
        <v>0.70608398304001696</v>
      </c>
      <c r="AW184" s="317">
        <v>0.70732887311095283</v>
      </c>
      <c r="AX184" s="317">
        <v>0.7044221742902721</v>
      </c>
      <c r="AY184" s="317">
        <v>0.73084123748141394</v>
      </c>
      <c r="AZ184" s="317">
        <v>0.75089332981248447</v>
      </c>
      <c r="BA184" s="317">
        <v>0.78491687465131577</v>
      </c>
      <c r="BB184" s="317">
        <v>0.71620294093952452</v>
      </c>
      <c r="BC184" s="317">
        <v>0.66265528896083481</v>
      </c>
      <c r="BD184" s="317">
        <v>0.51286812773246027</v>
      </c>
      <c r="BE184" s="317">
        <v>0.63002721002926876</v>
      </c>
      <c r="BF184" s="317">
        <v>0.64898914753386805</v>
      </c>
      <c r="BG184" s="317">
        <v>0.6686042176593503</v>
      </c>
      <c r="BH184" s="317">
        <v>0.6566195663079526</v>
      </c>
      <c r="BI184" s="317">
        <v>0.65499890101614255</v>
      </c>
      <c r="BJ184" s="317">
        <v>0.62404671065743855</v>
      </c>
    </row>
    <row r="185" spans="1:62" ht="15">
      <c r="A185" s="317" t="s">
        <v>321</v>
      </c>
      <c r="B185" s="317" t="s">
        <v>563</v>
      </c>
      <c r="C185" s="317" t="s">
        <v>1580</v>
      </c>
      <c r="D185" s="317" t="s">
        <v>1581</v>
      </c>
      <c r="E185" s="317">
        <v>2.2753000672282799</v>
      </c>
      <c r="F185" s="317">
        <v>2.3554101104173402</v>
      </c>
      <c r="G185" s="317">
        <v>2.43674370715383</v>
      </c>
      <c r="H185" s="317">
        <v>2.5040439970386998</v>
      </c>
      <c r="I185" s="317">
        <v>2.5593801442979398</v>
      </c>
      <c r="J185" s="317">
        <v>2.6133349221473399</v>
      </c>
      <c r="K185" s="317">
        <v>2.6826926943517</v>
      </c>
      <c r="L185" s="317">
        <v>2.78271452218971</v>
      </c>
      <c r="M185" s="317">
        <v>2.9079853628508201</v>
      </c>
      <c r="N185" s="317">
        <v>3.0615537920484401</v>
      </c>
      <c r="O185" s="317">
        <v>3.24714382524912</v>
      </c>
      <c r="P185" s="317">
        <v>3.41159832037668</v>
      </c>
      <c r="Q185" s="317">
        <v>3.59430203218158</v>
      </c>
      <c r="R185" s="317">
        <v>3.8666560666200498</v>
      </c>
      <c r="S185" s="317">
        <v>4.2405738824122103</v>
      </c>
      <c r="T185" s="317">
        <v>4.6523686768285204</v>
      </c>
      <c r="U185" s="317">
        <v>5.0185082740887301</v>
      </c>
      <c r="V185" s="317">
        <v>5.2886307618613904</v>
      </c>
      <c r="W185" s="317">
        <v>5.4715507789121203</v>
      </c>
      <c r="X185" s="317">
        <v>5.5602692326338099</v>
      </c>
      <c r="Y185" s="317">
        <v>5.5686284167235902</v>
      </c>
      <c r="Z185" s="317">
        <v>5.5769353527916596</v>
      </c>
      <c r="AA185" s="317">
        <v>5.5396370611633499</v>
      </c>
      <c r="AB185" s="317">
        <v>5.3562731070416598</v>
      </c>
      <c r="AC185" s="317">
        <v>5.0136315398357301</v>
      </c>
      <c r="AD185" s="317">
        <v>4.5981909866319697</v>
      </c>
      <c r="AE185" s="317">
        <v>4.1035930765801298</v>
      </c>
      <c r="AF185" s="317">
        <v>3.68970468186436</v>
      </c>
      <c r="AG185" s="317">
        <v>3.5329540469260801</v>
      </c>
      <c r="AH185" s="317">
        <v>3.68798221973789</v>
      </c>
      <c r="AI185" s="317">
        <v>3.9967946173705</v>
      </c>
      <c r="AJ185" s="317">
        <v>4.4050575379666297</v>
      </c>
      <c r="AK185" s="317">
        <v>4.6180447801731601</v>
      </c>
      <c r="AL185" s="317">
        <v>4.3817367266209102</v>
      </c>
      <c r="AM185" s="317">
        <v>3.6168517528085702</v>
      </c>
      <c r="AN185" s="317">
        <v>2.5665874032536098</v>
      </c>
      <c r="AO185" s="317">
        <v>1.4584078301311101</v>
      </c>
      <c r="AP185" s="317">
        <v>0.58429579849704305</v>
      </c>
      <c r="AQ185" s="317">
        <v>9.3388028240708201E-2</v>
      </c>
      <c r="AR185" s="317">
        <v>0.13504061368843501</v>
      </c>
      <c r="AS185" s="317">
        <v>0.57808089465587598</v>
      </c>
      <c r="AT185" s="317">
        <v>1.17456111441713</v>
      </c>
      <c r="AU185" s="317">
        <v>1.7065605631109599</v>
      </c>
      <c r="AV185" s="317">
        <v>2.1600402485005898</v>
      </c>
      <c r="AW185" s="317">
        <v>2.4637240385992198</v>
      </c>
      <c r="AX185" s="317">
        <v>2.6844925821653098</v>
      </c>
      <c r="AY185" s="317">
        <v>2.8159826715479599</v>
      </c>
      <c r="AZ185" s="317">
        <v>3.0415900163004399</v>
      </c>
      <c r="BA185" s="317">
        <v>3.5509439574478101</v>
      </c>
      <c r="BB185" s="317">
        <v>4.3937930996629699</v>
      </c>
      <c r="BC185" s="317">
        <v>5.3526362765398297</v>
      </c>
      <c r="BD185" s="317">
        <v>6.2392100939692803</v>
      </c>
      <c r="BE185" s="317">
        <v>6.78801214345558</v>
      </c>
      <c r="BF185" s="317">
        <v>6.8821102677493204</v>
      </c>
      <c r="BG185" s="317">
        <v>6.5046595509718097</v>
      </c>
      <c r="BH185" s="317">
        <v>5.8561702322765097</v>
      </c>
      <c r="BI185" s="317">
        <v>5.2177205531865702</v>
      </c>
      <c r="BJ185" s="317">
        <v>4.6691946414369996</v>
      </c>
    </row>
    <row r="186" spans="1:62" ht="15">
      <c r="A186" s="317" t="s">
        <v>322</v>
      </c>
      <c r="B186" s="317" t="s">
        <v>564</v>
      </c>
      <c r="C186" s="317" t="s">
        <v>1580</v>
      </c>
      <c r="D186" s="317" t="s">
        <v>1581</v>
      </c>
      <c r="E186" s="317"/>
      <c r="F186" s="317">
        <v>1.847227218179782</v>
      </c>
      <c r="G186" s="317">
        <v>1.8481559385710398</v>
      </c>
      <c r="H186" s="317">
        <v>1.8496634397712199</v>
      </c>
      <c r="I186" s="317">
        <v>1.8818828977449868</v>
      </c>
      <c r="J186" s="317">
        <v>1.9004631671166692</v>
      </c>
      <c r="K186" s="317">
        <v>1.8972794488111333</v>
      </c>
      <c r="L186" s="317">
        <v>1.8977573532952903</v>
      </c>
      <c r="M186" s="317">
        <v>1.9462086413118698</v>
      </c>
      <c r="N186" s="317">
        <v>1.9787278421266024</v>
      </c>
      <c r="O186" s="317">
        <v>2.0137893866853886</v>
      </c>
      <c r="P186" s="317">
        <v>2.0736358647921946</v>
      </c>
      <c r="Q186" s="317">
        <v>2.0949787190205171</v>
      </c>
      <c r="R186" s="317">
        <v>2.0800150388554215</v>
      </c>
      <c r="S186" s="317">
        <v>2.0581717278043357</v>
      </c>
      <c r="T186" s="317">
        <v>2.0520570241391738</v>
      </c>
      <c r="U186" s="317">
        <v>2.003465082412319</v>
      </c>
      <c r="V186" s="317">
        <v>1.9866425987028293</v>
      </c>
      <c r="W186" s="317">
        <v>1.9958633822630105</v>
      </c>
      <c r="X186" s="317">
        <v>2.1005716307423938</v>
      </c>
      <c r="Y186" s="317">
        <v>2.2222150551361182</v>
      </c>
      <c r="Z186" s="317">
        <v>2.32824077134714</v>
      </c>
      <c r="AA186" s="317">
        <v>2.4373692425210294</v>
      </c>
      <c r="AB186" s="317">
        <v>2.4760147338013638</v>
      </c>
      <c r="AC186" s="317">
        <v>2.518827630483969</v>
      </c>
      <c r="AD186" s="317">
        <v>2.5943899399128725</v>
      </c>
      <c r="AE186" s="317">
        <v>2.6498842246075043</v>
      </c>
      <c r="AF186" s="317">
        <v>2.6856666906028153</v>
      </c>
      <c r="AG186" s="317">
        <v>2.6303599902405495</v>
      </c>
      <c r="AH186" s="317">
        <v>2.5087050114006644</v>
      </c>
      <c r="AI186" s="317">
        <v>2.3171324706769951</v>
      </c>
      <c r="AJ186" s="317">
        <v>2.1751084474817191</v>
      </c>
      <c r="AK186" s="317">
        <v>1.9052810192869742</v>
      </c>
      <c r="AL186" s="317">
        <v>1.7417440033598837</v>
      </c>
      <c r="AM186" s="317">
        <v>1.7380776741299258</v>
      </c>
      <c r="AN186" s="317">
        <v>1.6983153387373875</v>
      </c>
      <c r="AO186" s="317">
        <v>1.7211153164808195</v>
      </c>
      <c r="AP186" s="317">
        <v>1.7561969204743519</v>
      </c>
      <c r="AQ186" s="317">
        <v>1.7649263556217818</v>
      </c>
      <c r="AR186" s="317">
        <v>1.8783765045184282</v>
      </c>
      <c r="AS186" s="317">
        <v>1.8962070846070986</v>
      </c>
      <c r="AT186" s="317">
        <v>1.8374428803308973</v>
      </c>
      <c r="AU186" s="317">
        <v>1.8661683639855653</v>
      </c>
      <c r="AV186" s="317">
        <v>1.9301802107672472</v>
      </c>
      <c r="AW186" s="317">
        <v>2.0738582217697683</v>
      </c>
      <c r="AX186" s="317">
        <v>2.2666248387205314</v>
      </c>
      <c r="AY186" s="317">
        <v>2.4608713383746021</v>
      </c>
      <c r="AZ186" s="317">
        <v>2.6148018511445486</v>
      </c>
      <c r="BA186" s="317">
        <v>2.6951550671745679</v>
      </c>
      <c r="BB186" s="317">
        <v>2.6434164331365082</v>
      </c>
      <c r="BC186" s="317">
        <v>2.5439131017142529</v>
      </c>
      <c r="BD186" s="317">
        <v>2.4102285094563172</v>
      </c>
      <c r="BE186" s="317">
        <v>2.3399349944121184</v>
      </c>
      <c r="BF186" s="317">
        <v>2.2647772333737493</v>
      </c>
      <c r="BG186" s="317">
        <v>2.2055846893336337</v>
      </c>
      <c r="BH186" s="317">
        <v>2.1633543788234846</v>
      </c>
      <c r="BI186" s="317">
        <v>2.0954771388964133</v>
      </c>
      <c r="BJ186" s="317">
        <v>2.0275351936692942</v>
      </c>
    </row>
    <row r="187" spans="1:62" ht="15">
      <c r="A187" s="317" t="s">
        <v>323</v>
      </c>
      <c r="B187" s="317" t="s">
        <v>565</v>
      </c>
      <c r="C187" s="317" t="s">
        <v>1580</v>
      </c>
      <c r="D187" s="317" t="s">
        <v>1581</v>
      </c>
      <c r="E187" s="317">
        <v>2.2913599458278902</v>
      </c>
      <c r="F187" s="317">
        <v>2.3690430734735299</v>
      </c>
      <c r="G187" s="317">
        <v>2.4371070370864301</v>
      </c>
      <c r="H187" s="317">
        <v>2.4940421076000998</v>
      </c>
      <c r="I187" s="317">
        <v>2.5396286663400098</v>
      </c>
      <c r="J187" s="317">
        <v>2.5765449906834901</v>
      </c>
      <c r="K187" s="317">
        <v>2.6125750689001199</v>
      </c>
      <c r="L187" s="317">
        <v>2.6467932214186498</v>
      </c>
      <c r="M187" s="317">
        <v>2.6723924141898698</v>
      </c>
      <c r="N187" s="317">
        <v>2.6887657685428401</v>
      </c>
      <c r="O187" s="317">
        <v>2.70151973436713</v>
      </c>
      <c r="P187" s="317">
        <v>2.7109988957890701</v>
      </c>
      <c r="Q187" s="317">
        <v>2.7287221295755901</v>
      </c>
      <c r="R187" s="317">
        <v>2.76746157212447</v>
      </c>
      <c r="S187" s="317">
        <v>2.8319684383119199</v>
      </c>
      <c r="T187" s="317">
        <v>2.9123833174134899</v>
      </c>
      <c r="U187" s="317">
        <v>2.98739362600165</v>
      </c>
      <c r="V187" s="317">
        <v>3.0526402634771199</v>
      </c>
      <c r="W187" s="317">
        <v>3.1203971630285201</v>
      </c>
      <c r="X187" s="317">
        <v>3.1902453106006501</v>
      </c>
      <c r="Y187" s="317">
        <v>3.2553381298553301</v>
      </c>
      <c r="Z187" s="317">
        <v>3.3118631988557299</v>
      </c>
      <c r="AA187" s="317">
        <v>3.3497355981824799</v>
      </c>
      <c r="AB187" s="317">
        <v>3.3604176966227</v>
      </c>
      <c r="AC187" s="317">
        <v>3.3403276043233299</v>
      </c>
      <c r="AD187" s="317">
        <v>3.2965947529259401</v>
      </c>
      <c r="AE187" s="317">
        <v>3.2485338686168399</v>
      </c>
      <c r="AF187" s="317">
        <v>3.19517121717164</v>
      </c>
      <c r="AG187" s="317">
        <v>3.1202311027357799</v>
      </c>
      <c r="AH187" s="317">
        <v>3.0222670627874</v>
      </c>
      <c r="AI187" s="317">
        <v>2.9117487007300999</v>
      </c>
      <c r="AJ187" s="317">
        <v>2.79476043702934</v>
      </c>
      <c r="AK187" s="317">
        <v>2.6879271987832101</v>
      </c>
      <c r="AL187" s="317">
        <v>2.60532571046084</v>
      </c>
      <c r="AM187" s="317">
        <v>2.5538402041970598</v>
      </c>
      <c r="AN187" s="317">
        <v>2.5224819263502001</v>
      </c>
      <c r="AO187" s="317">
        <v>2.4998065042789399</v>
      </c>
      <c r="AP187" s="317">
        <v>2.4694080787465</v>
      </c>
      <c r="AQ187" s="317">
        <v>2.4232256022134799</v>
      </c>
      <c r="AR187" s="317">
        <v>2.3555849432742102</v>
      </c>
      <c r="AS187" s="317">
        <v>2.2763833844138701</v>
      </c>
      <c r="AT187" s="317">
        <v>2.1977895273179699</v>
      </c>
      <c r="AU187" s="317">
        <v>2.1329343047337899</v>
      </c>
      <c r="AV187" s="317">
        <v>2.0860543116557002</v>
      </c>
      <c r="AW187" s="317">
        <v>2.06175947582713</v>
      </c>
      <c r="AX187" s="317">
        <v>2.0542041952040302</v>
      </c>
      <c r="AY187" s="317">
        <v>2.0478455351261502</v>
      </c>
      <c r="AZ187" s="317">
        <v>2.04084325322204</v>
      </c>
      <c r="BA187" s="317">
        <v>2.0444281214050601</v>
      </c>
      <c r="BB187" s="317">
        <v>2.0593633097355002</v>
      </c>
      <c r="BC187" s="317">
        <v>2.0797553467776502</v>
      </c>
      <c r="BD187" s="317">
        <v>2.10255250784699</v>
      </c>
      <c r="BE187" s="317">
        <v>2.11726879973267</v>
      </c>
      <c r="BF187" s="317">
        <v>2.1139869430308802</v>
      </c>
      <c r="BG187" s="317">
        <v>2.0877924286700198</v>
      </c>
      <c r="BH187" s="317">
        <v>2.0454072548169102</v>
      </c>
      <c r="BI187" s="317">
        <v>1.99856259439394</v>
      </c>
      <c r="BJ187" s="317">
        <v>1.9540801971208399</v>
      </c>
    </row>
    <row r="188" spans="1:62" ht="15">
      <c r="A188" s="317" t="s">
        <v>324</v>
      </c>
      <c r="B188" s="317" t="s">
        <v>566</v>
      </c>
      <c r="C188" s="317" t="s">
        <v>1580</v>
      </c>
      <c r="D188" s="317" t="s">
        <v>1581</v>
      </c>
      <c r="E188" s="317">
        <v>2.9428166184406299</v>
      </c>
      <c r="F188" s="317">
        <v>2.9667091060947901</v>
      </c>
      <c r="G188" s="317">
        <v>2.98307598289834</v>
      </c>
      <c r="H188" s="317">
        <v>2.98646311844066</v>
      </c>
      <c r="I188" s="317">
        <v>2.9784727174266501</v>
      </c>
      <c r="J188" s="317">
        <v>2.9605752057600601</v>
      </c>
      <c r="K188" s="317">
        <v>2.9366193203224502</v>
      </c>
      <c r="L188" s="317">
        <v>2.9114704824787001</v>
      </c>
      <c r="M188" s="317">
        <v>2.8892683691484802</v>
      </c>
      <c r="N188" s="317">
        <v>2.87344030259904</v>
      </c>
      <c r="O188" s="317">
        <v>2.8588844993064502</v>
      </c>
      <c r="P188" s="317">
        <v>2.8431580918746202</v>
      </c>
      <c r="Q188" s="317">
        <v>2.82073064086909</v>
      </c>
      <c r="R188" s="317">
        <v>2.7858745184281202</v>
      </c>
      <c r="S188" s="317">
        <v>2.7359673408485801</v>
      </c>
      <c r="T188" s="317">
        <v>2.67656770746422</v>
      </c>
      <c r="U188" s="317">
        <v>2.6154995155763898</v>
      </c>
      <c r="V188" s="317">
        <v>2.5591152061928799</v>
      </c>
      <c r="W188" s="317">
        <v>2.5052318882323301</v>
      </c>
      <c r="X188" s="317">
        <v>2.4568939819563602</v>
      </c>
      <c r="Y188" s="317">
        <v>2.41389716882188</v>
      </c>
      <c r="Z188" s="317">
        <v>2.3717083361701699</v>
      </c>
      <c r="AA188" s="317">
        <v>2.3308401772503098</v>
      </c>
      <c r="AB188" s="317">
        <v>2.2926403306642702</v>
      </c>
      <c r="AC188" s="317">
        <v>2.25853357420511</v>
      </c>
      <c r="AD188" s="317">
        <v>2.22653875123157</v>
      </c>
      <c r="AE188" s="317">
        <v>2.19704236969213</v>
      </c>
      <c r="AF188" s="317">
        <v>2.1696521317028901</v>
      </c>
      <c r="AG188" s="317">
        <v>2.1458701120880801</v>
      </c>
      <c r="AH188" s="317">
        <v>2.1250524765301</v>
      </c>
      <c r="AI188" s="317">
        <v>2.1069381782436798</v>
      </c>
      <c r="AJ188" s="317">
        <v>2.0893837827862298</v>
      </c>
      <c r="AK188" s="317">
        <v>2.07243887175306</v>
      </c>
      <c r="AL188" s="317">
        <v>2.0603680015452901</v>
      </c>
      <c r="AM188" s="317">
        <v>2.0527922792555899</v>
      </c>
      <c r="AN188" s="317">
        <v>2.0482976795251502</v>
      </c>
      <c r="AO188" s="317">
        <v>2.04534743091912</v>
      </c>
      <c r="AP188" s="317">
        <v>2.0387996393161001</v>
      </c>
      <c r="AQ188" s="317">
        <v>2.0251915253018899</v>
      </c>
      <c r="AR188" s="317">
        <v>2.0012140568775898</v>
      </c>
      <c r="AS188" s="317">
        <v>1.9712232493600801</v>
      </c>
      <c r="AT188" s="317">
        <v>1.9391685891684101</v>
      </c>
      <c r="AU188" s="317">
        <v>1.91002719697248</v>
      </c>
      <c r="AV188" s="317">
        <v>1.8844490879203299</v>
      </c>
      <c r="AW188" s="317">
        <v>1.86360249273654</v>
      </c>
      <c r="AX188" s="317">
        <v>1.84623257989656</v>
      </c>
      <c r="AY188" s="317">
        <v>1.82797765786944</v>
      </c>
      <c r="AZ188" s="317">
        <v>1.80853904575408</v>
      </c>
      <c r="BA188" s="317">
        <v>1.7923098979246299</v>
      </c>
      <c r="BB188" s="317">
        <v>1.7790798047146399</v>
      </c>
      <c r="BC188" s="317">
        <v>1.76774570105356</v>
      </c>
      <c r="BD188" s="317">
        <v>1.75653992173442</v>
      </c>
      <c r="BE188" s="317">
        <v>1.74201541263202</v>
      </c>
      <c r="BF188" s="317">
        <v>1.72177572362972</v>
      </c>
      <c r="BG188" s="317">
        <v>1.69263169424324</v>
      </c>
      <c r="BH188" s="317">
        <v>1.65788255598459</v>
      </c>
      <c r="BI188" s="317">
        <v>1.6211030314558601</v>
      </c>
      <c r="BJ188" s="317">
        <v>1.5854341810678501</v>
      </c>
    </row>
    <row r="189" spans="1:62" ht="15">
      <c r="A189" s="317" t="s">
        <v>135</v>
      </c>
      <c r="B189" s="317" t="s">
        <v>567</v>
      </c>
      <c r="C189" s="317" t="s">
        <v>1580</v>
      </c>
      <c r="D189" s="317" t="s">
        <v>1581</v>
      </c>
      <c r="E189" s="317">
        <v>2.78763467004823</v>
      </c>
      <c r="F189" s="317">
        <v>2.8292151325982302</v>
      </c>
      <c r="G189" s="317">
        <v>2.8612618221750798</v>
      </c>
      <c r="H189" s="317">
        <v>2.8770263295741101</v>
      </c>
      <c r="I189" s="317">
        <v>2.87284416932189</v>
      </c>
      <c r="J189" s="317">
        <v>2.8545809865467602</v>
      </c>
      <c r="K189" s="317">
        <v>2.8338039175137699</v>
      </c>
      <c r="L189" s="317">
        <v>2.8136378990122601</v>
      </c>
      <c r="M189" s="317">
        <v>2.7880355154835299</v>
      </c>
      <c r="N189" s="317">
        <v>2.7576560886696102</v>
      </c>
      <c r="O189" s="317">
        <v>2.7248803845865099</v>
      </c>
      <c r="P189" s="317">
        <v>2.6865033931051499</v>
      </c>
      <c r="Q189" s="317">
        <v>2.6508626760260099</v>
      </c>
      <c r="R189" s="317">
        <v>2.6310800243484902</v>
      </c>
      <c r="S189" s="317">
        <v>2.6312075797839301</v>
      </c>
      <c r="T189" s="317">
        <v>2.6419977985264098</v>
      </c>
      <c r="U189" s="317">
        <v>2.6561718246577999</v>
      </c>
      <c r="V189" s="317">
        <v>2.6588678532153298</v>
      </c>
      <c r="W189" s="317">
        <v>2.6405726876286102</v>
      </c>
      <c r="X189" s="317">
        <v>2.5957414313392202</v>
      </c>
      <c r="Y189" s="317">
        <v>2.53407918074313</v>
      </c>
      <c r="Z189" s="317">
        <v>2.4661757453746</v>
      </c>
      <c r="AA189" s="317">
        <v>2.40545578053653</v>
      </c>
      <c r="AB189" s="317">
        <v>2.3571389439606598</v>
      </c>
      <c r="AC189" s="317">
        <v>2.32608333088442</v>
      </c>
      <c r="AD189" s="317">
        <v>2.30506933165575</v>
      </c>
      <c r="AE189" s="317">
        <v>2.2827657974547799</v>
      </c>
      <c r="AF189" s="317">
        <v>2.2521591573091602</v>
      </c>
      <c r="AG189" s="317">
        <v>2.2155994332251798</v>
      </c>
      <c r="AH189" s="317">
        <v>2.1712183392031799</v>
      </c>
      <c r="AI189" s="317">
        <v>2.1197391467775999</v>
      </c>
      <c r="AJ189" s="317">
        <v>2.0697733410762802</v>
      </c>
      <c r="AK189" s="317">
        <v>2.01662162631265</v>
      </c>
      <c r="AL189" s="317">
        <v>1.9476203457671699</v>
      </c>
      <c r="AM189" s="317">
        <v>1.8594325469383099</v>
      </c>
      <c r="AN189" s="317">
        <v>1.7600982269959</v>
      </c>
      <c r="AO189" s="317">
        <v>1.6597550053547001</v>
      </c>
      <c r="AP189" s="317">
        <v>1.5683045972563301</v>
      </c>
      <c r="AQ189" s="317">
        <v>1.4885870803425501</v>
      </c>
      <c r="AR189" s="317">
        <v>1.42454553468274</v>
      </c>
      <c r="AS189" s="317">
        <v>1.3737832706011199</v>
      </c>
      <c r="AT189" s="317">
        <v>1.32814890440239</v>
      </c>
      <c r="AU189" s="317">
        <v>1.28675930786274</v>
      </c>
      <c r="AV189" s="317">
        <v>1.2561838448889999</v>
      </c>
      <c r="AW189" s="317">
        <v>1.2376111952975399</v>
      </c>
      <c r="AX189" s="317">
        <v>1.22885604792155</v>
      </c>
      <c r="AY189" s="317">
        <v>1.2222320497335499</v>
      </c>
      <c r="AZ189" s="317">
        <v>1.2189473097903101</v>
      </c>
      <c r="BA189" s="317">
        <v>1.2268804661820301</v>
      </c>
      <c r="BB189" s="317">
        <v>1.24743203725477</v>
      </c>
      <c r="BC189" s="317">
        <v>1.2750083631403799</v>
      </c>
      <c r="BD189" s="317">
        <v>1.3066962556208499</v>
      </c>
      <c r="BE189" s="317">
        <v>1.3317418391256199</v>
      </c>
      <c r="BF189" s="317">
        <v>1.3396729960561</v>
      </c>
      <c r="BG189" s="317">
        <v>1.3248297781529099</v>
      </c>
      <c r="BH189" s="317">
        <v>1.2937368523370001</v>
      </c>
      <c r="BI189" s="317">
        <v>1.25786232511699</v>
      </c>
      <c r="BJ189" s="317">
        <v>1.2250705001708</v>
      </c>
    </row>
    <row r="190" spans="1:62" ht="15">
      <c r="A190" s="317" t="s">
        <v>325</v>
      </c>
      <c r="B190" s="317" t="s">
        <v>568</v>
      </c>
      <c r="C190" s="317" t="s">
        <v>1580</v>
      </c>
      <c r="D190" s="317" t="s">
        <v>1581</v>
      </c>
      <c r="E190" s="317">
        <v>3.3454929964054601</v>
      </c>
      <c r="F190" s="317">
        <v>3.3372533449830399</v>
      </c>
      <c r="G190" s="317">
        <v>3.3186136348433002</v>
      </c>
      <c r="H190" s="317">
        <v>3.2772555946269701</v>
      </c>
      <c r="I190" s="317">
        <v>3.20851755270556</v>
      </c>
      <c r="J190" s="317">
        <v>3.12478397235658</v>
      </c>
      <c r="K190" s="317">
        <v>3.0381670183796698</v>
      </c>
      <c r="L190" s="317">
        <v>2.9650473264979</v>
      </c>
      <c r="M190" s="317">
        <v>2.9134151992717099</v>
      </c>
      <c r="N190" s="317">
        <v>2.8887372626647698</v>
      </c>
      <c r="O190" s="317">
        <v>2.8819323161870698</v>
      </c>
      <c r="P190" s="317">
        <v>2.88042681499538</v>
      </c>
      <c r="Q190" s="317">
        <v>2.8736824506570899</v>
      </c>
      <c r="R190" s="317">
        <v>2.8609119522452802</v>
      </c>
      <c r="S190" s="317">
        <v>2.8391277200962599</v>
      </c>
      <c r="T190" s="317">
        <v>2.8122961008123601</v>
      </c>
      <c r="U190" s="317">
        <v>2.7846122869884198</v>
      </c>
      <c r="V190" s="317">
        <v>2.7620358209593898</v>
      </c>
      <c r="W190" s="317">
        <v>2.7475443235917001</v>
      </c>
      <c r="X190" s="317">
        <v>2.7430128749065599</v>
      </c>
      <c r="Y190" s="317">
        <v>2.74417773029039</v>
      </c>
      <c r="Z190" s="317">
        <v>2.74408827075704</v>
      </c>
      <c r="AA190" s="317">
        <v>2.7392784907963899</v>
      </c>
      <c r="AB190" s="317">
        <v>2.73163525990282</v>
      </c>
      <c r="AC190" s="317">
        <v>2.72029522979178</v>
      </c>
      <c r="AD190" s="317">
        <v>2.7048405657296501</v>
      </c>
      <c r="AE190" s="317">
        <v>2.6887203054965898</v>
      </c>
      <c r="AF190" s="317">
        <v>2.66860587721767</v>
      </c>
      <c r="AG190" s="317">
        <v>2.6377451644699499</v>
      </c>
      <c r="AH190" s="317">
        <v>2.5944091504454798</v>
      </c>
      <c r="AI190" s="317">
        <v>2.5430354885673898</v>
      </c>
      <c r="AJ190" s="317">
        <v>2.4888311182935601</v>
      </c>
      <c r="AK190" s="317">
        <v>2.4374809533481598</v>
      </c>
      <c r="AL190" s="317">
        <v>2.391083338579</v>
      </c>
      <c r="AM190" s="317">
        <v>2.3516902923046401</v>
      </c>
      <c r="AN190" s="317">
        <v>2.3169899657074402</v>
      </c>
      <c r="AO190" s="317">
        <v>2.27978621127223</v>
      </c>
      <c r="AP190" s="317">
        <v>2.2402808683539499</v>
      </c>
      <c r="AQ190" s="317">
        <v>2.20494583720129</v>
      </c>
      <c r="AR190" s="317">
        <v>2.1746501681931298</v>
      </c>
      <c r="AS190" s="317">
        <v>2.1458545129225799</v>
      </c>
      <c r="AT190" s="317">
        <v>2.1233565488386401</v>
      </c>
      <c r="AU190" s="317">
        <v>2.09518594319406</v>
      </c>
      <c r="AV190" s="317">
        <v>2.0439365635346598</v>
      </c>
      <c r="AW190" s="317">
        <v>1.96361280387338</v>
      </c>
      <c r="AX190" s="317">
        <v>1.8669375433280599</v>
      </c>
      <c r="AY190" s="317">
        <v>1.7637747659963201</v>
      </c>
      <c r="AZ190" s="317">
        <v>1.6759812097612401</v>
      </c>
      <c r="BA190" s="317">
        <v>1.62004279897735</v>
      </c>
      <c r="BB190" s="317">
        <v>1.6057545409189899</v>
      </c>
      <c r="BC190" s="317">
        <v>1.6195731471024899</v>
      </c>
      <c r="BD190" s="317">
        <v>1.64160145671962</v>
      </c>
      <c r="BE190" s="317">
        <v>1.65369034961466</v>
      </c>
      <c r="BF190" s="317">
        <v>1.6528753283945199</v>
      </c>
      <c r="BG190" s="317">
        <v>1.6328192494826399</v>
      </c>
      <c r="BH190" s="317">
        <v>1.59959919746382</v>
      </c>
      <c r="BI190" s="317">
        <v>1.5644971313785501</v>
      </c>
      <c r="BJ190" s="317">
        <v>1.53468335971281</v>
      </c>
    </row>
    <row r="191" spans="1:62" ht="15">
      <c r="A191" s="317" t="s">
        <v>326</v>
      </c>
      <c r="B191" s="317" t="s">
        <v>569</v>
      </c>
      <c r="C191" s="317" t="s">
        <v>1580</v>
      </c>
      <c r="D191" s="317" t="s">
        <v>1581</v>
      </c>
      <c r="E191" s="317">
        <v>2.9790108808311002</v>
      </c>
      <c r="F191" s="317">
        <v>2.6406201157113802</v>
      </c>
      <c r="G191" s="317">
        <v>2.50374656617497</v>
      </c>
      <c r="H191" s="317">
        <v>2.21159581432538</v>
      </c>
      <c r="I191" s="317">
        <v>2.0505224668811102</v>
      </c>
      <c r="J191" s="317">
        <v>1.7684671415117901</v>
      </c>
      <c r="K191" s="317">
        <v>1.50960156922495</v>
      </c>
      <c r="L191" s="317">
        <v>1.2167588597411301</v>
      </c>
      <c r="M191" s="317">
        <v>1.1218425933752501</v>
      </c>
      <c r="N191" s="317">
        <v>1.11822251455392</v>
      </c>
      <c r="O191" s="317">
        <v>1.3064058492991</v>
      </c>
      <c r="P191" s="317">
        <v>1.5043077829461999</v>
      </c>
      <c r="Q191" s="317">
        <v>1.6847160990436501</v>
      </c>
      <c r="R191" s="317">
        <v>1.62360249102105</v>
      </c>
      <c r="S191" s="317">
        <v>1.2457365239572</v>
      </c>
      <c r="T191" s="317">
        <v>0.66190231442034897</v>
      </c>
      <c r="U191" s="317">
        <v>5.6996296783781299E-2</v>
      </c>
      <c r="V191" s="317">
        <v>-0.48959706122068097</v>
      </c>
      <c r="W191" s="317">
        <v>-0.59069824722725095</v>
      </c>
      <c r="X191" s="317">
        <v>-0.23890936931064799</v>
      </c>
      <c r="Y191" s="317">
        <v>0.57570682900677195</v>
      </c>
      <c r="Z191" s="317">
        <v>1.57035080864384</v>
      </c>
      <c r="AA191" s="317">
        <v>2.2036819896408502</v>
      </c>
      <c r="AB191" s="317">
        <v>2.7187653142633699</v>
      </c>
      <c r="AC191" s="317">
        <v>2.72909599467472</v>
      </c>
      <c r="AD191" s="317">
        <v>2.3940850841533998</v>
      </c>
      <c r="AE191" s="317">
        <v>2.08815072545368</v>
      </c>
      <c r="AF191" s="317">
        <v>1.80695793299068</v>
      </c>
      <c r="AG191" s="317">
        <v>1.7403850348761201</v>
      </c>
      <c r="AH191" s="317">
        <v>1.82587901487215</v>
      </c>
      <c r="AI191" s="317">
        <v>2.2182179409789202</v>
      </c>
      <c r="AJ191" s="317">
        <v>2.5261470236161201</v>
      </c>
      <c r="AK191" s="317">
        <v>2.6780483390724799</v>
      </c>
      <c r="AL191" s="317">
        <v>2.7796801444527901</v>
      </c>
      <c r="AM191" s="317">
        <v>2.7997484543511</v>
      </c>
      <c r="AN191" s="317">
        <v>2.6250075893700302</v>
      </c>
      <c r="AO191" s="317">
        <v>2.5069994286749901</v>
      </c>
      <c r="AP191" s="317">
        <v>2.4125814138237098</v>
      </c>
      <c r="AQ191" s="317">
        <v>2.18853387937917</v>
      </c>
      <c r="AR191" s="317">
        <v>1.8983004594400801</v>
      </c>
      <c r="AS191" s="317">
        <v>1.5557154040413499</v>
      </c>
      <c r="AT191" s="317">
        <v>1.18718831296501</v>
      </c>
      <c r="AU191" s="317">
        <v>0.87229246206576505</v>
      </c>
      <c r="AV191" s="317">
        <v>0.64164807403148605</v>
      </c>
      <c r="AW191" s="317">
        <v>0.52653017552338</v>
      </c>
      <c r="AX191" s="317">
        <v>0.51372563246952296</v>
      </c>
      <c r="AY191" s="317">
        <v>0.53108998020868803</v>
      </c>
      <c r="AZ191" s="317">
        <v>0.51834246837596598</v>
      </c>
      <c r="BA191" s="317">
        <v>0.55522649080184205</v>
      </c>
      <c r="BB191" s="317">
        <v>0.56199309856677304</v>
      </c>
      <c r="BC191" s="317">
        <v>0.62726854697937395</v>
      </c>
      <c r="BD191" s="317">
        <v>0.62821312547339103</v>
      </c>
      <c r="BE191" s="317">
        <v>0.76891836151652704</v>
      </c>
      <c r="BF191" s="317">
        <v>0.77739246536250295</v>
      </c>
      <c r="BG191" s="317">
        <v>0.82830006577002202</v>
      </c>
      <c r="BH191" s="317">
        <v>0.91548938209654795</v>
      </c>
      <c r="BI191" s="317">
        <v>1.00489266078635</v>
      </c>
      <c r="BJ191" s="317">
        <v>1.04553135980469</v>
      </c>
    </row>
    <row r="192" spans="1:62" ht="15">
      <c r="A192" s="317" t="s">
        <v>327</v>
      </c>
      <c r="B192" s="317" t="s">
        <v>570</v>
      </c>
      <c r="C192" s="317" t="s">
        <v>1580</v>
      </c>
      <c r="D192" s="317" t="s">
        <v>1581</v>
      </c>
      <c r="E192" s="317">
        <v>2.0085716305309198</v>
      </c>
      <c r="F192" s="317">
        <v>2.03176172332899</v>
      </c>
      <c r="G192" s="317">
        <v>2.06150403560977</v>
      </c>
      <c r="H192" s="317">
        <v>2.10759361760902</v>
      </c>
      <c r="I192" s="317">
        <v>2.17488378370401</v>
      </c>
      <c r="J192" s="317">
        <v>2.2551766966534901</v>
      </c>
      <c r="K192" s="317">
        <v>2.33819790336113</v>
      </c>
      <c r="L192" s="317">
        <v>2.41129348634996</v>
      </c>
      <c r="M192" s="317">
        <v>2.4689939514660901</v>
      </c>
      <c r="N192" s="317">
        <v>2.5042890278426202</v>
      </c>
      <c r="O192" s="317">
        <v>2.5256273509854998</v>
      </c>
      <c r="P192" s="317">
        <v>2.5407336043889499</v>
      </c>
      <c r="Q192" s="317">
        <v>2.55980730924838</v>
      </c>
      <c r="R192" s="317">
        <v>2.5877645020375799</v>
      </c>
      <c r="S192" s="317">
        <v>2.6272416715774498</v>
      </c>
      <c r="T192" s="317">
        <v>2.672964338146</v>
      </c>
      <c r="U192" s="317">
        <v>2.71400662140644</v>
      </c>
      <c r="V192" s="317">
        <v>2.7455789539284901</v>
      </c>
      <c r="W192" s="317">
        <v>2.7699496071105498</v>
      </c>
      <c r="X192" s="317">
        <v>2.7871955545918801</v>
      </c>
      <c r="Y192" s="317">
        <v>2.7959886543543102</v>
      </c>
      <c r="Z192" s="317">
        <v>2.8048030872987701</v>
      </c>
      <c r="AA192" s="317">
        <v>2.80652764567601</v>
      </c>
      <c r="AB192" s="317">
        <v>2.7876588778414901</v>
      </c>
      <c r="AC192" s="317">
        <v>2.74540794682399</v>
      </c>
      <c r="AD192" s="317">
        <v>2.6889646039404802</v>
      </c>
      <c r="AE192" s="317">
        <v>2.6301770544619698</v>
      </c>
      <c r="AF192" s="317">
        <v>2.5807298652466799</v>
      </c>
      <c r="AG192" s="317">
        <v>2.5445066751363501</v>
      </c>
      <c r="AH192" s="317">
        <v>2.5265047680598398</v>
      </c>
      <c r="AI192" s="317">
        <v>2.5217586682028901</v>
      </c>
      <c r="AJ192" s="317">
        <v>2.5172384375632699</v>
      </c>
      <c r="AK192" s="317">
        <v>2.5119959199131299</v>
      </c>
      <c r="AL192" s="317">
        <v>2.5178845133294798</v>
      </c>
      <c r="AM192" s="317">
        <v>2.5354755002415099</v>
      </c>
      <c r="AN192" s="317">
        <v>2.5593018160742602</v>
      </c>
      <c r="AO192" s="317">
        <v>2.5848915057533501</v>
      </c>
      <c r="AP192" s="317">
        <v>2.6034384464357099</v>
      </c>
      <c r="AQ192" s="317">
        <v>2.6091246851124699</v>
      </c>
      <c r="AR192" s="317">
        <v>2.59864382934872</v>
      </c>
      <c r="AS192" s="317">
        <v>2.5766553508122101</v>
      </c>
      <c r="AT192" s="317">
        <v>2.5501954545087302</v>
      </c>
      <c r="AU192" s="317">
        <v>2.5248895615891298</v>
      </c>
      <c r="AV192" s="317">
        <v>2.5000459829522699</v>
      </c>
      <c r="AW192" s="317">
        <v>2.4777806278776602</v>
      </c>
      <c r="AX192" s="317">
        <v>2.4558660519965301</v>
      </c>
      <c r="AY192" s="317">
        <v>2.4336473834008299</v>
      </c>
      <c r="AZ192" s="317">
        <v>2.40731834245691</v>
      </c>
      <c r="BA192" s="317">
        <v>2.3745238777097599</v>
      </c>
      <c r="BB192" s="317">
        <v>2.3337683945743199</v>
      </c>
      <c r="BC192" s="317">
        <v>2.28802798506389</v>
      </c>
      <c r="BD192" s="317">
        <v>2.2412070079583599</v>
      </c>
      <c r="BE192" s="317">
        <v>2.19717653315635</v>
      </c>
      <c r="BF192" s="317">
        <v>2.15706213154454</v>
      </c>
      <c r="BG192" s="317">
        <v>2.1230025982456699</v>
      </c>
      <c r="BH192" s="317">
        <v>2.0930093100904599</v>
      </c>
      <c r="BI192" s="317">
        <v>2.0640270233289701</v>
      </c>
      <c r="BJ192" s="317">
        <v>2.0344659057312802</v>
      </c>
    </row>
    <row r="193" spans="1:62" ht="15">
      <c r="A193" s="317" t="s">
        <v>328</v>
      </c>
      <c r="B193" s="317" t="s">
        <v>571</v>
      </c>
      <c r="C193" s="317" t="s">
        <v>1580</v>
      </c>
      <c r="D193" s="317" t="s">
        <v>1581</v>
      </c>
      <c r="E193" s="317">
        <v>3.3360607205991601</v>
      </c>
      <c r="F193" s="317">
        <v>1.0957896747412399</v>
      </c>
      <c r="G193" s="317">
        <v>1.1431540141855301</v>
      </c>
      <c r="H193" s="317">
        <v>1.32252564710048</v>
      </c>
      <c r="I193" s="317">
        <v>1.3822046380536399</v>
      </c>
      <c r="J193" s="317">
        <v>0.97628938372557605</v>
      </c>
      <c r="K193" s="317">
        <v>0.74787341883171199</v>
      </c>
      <c r="L193" s="317">
        <v>0.96172838600662303</v>
      </c>
      <c r="M193" s="317">
        <v>0.95673206944722899</v>
      </c>
      <c r="N193" s="317">
        <v>0.78234032889886596</v>
      </c>
      <c r="O193" s="317">
        <v>0.35575984501832097</v>
      </c>
      <c r="P193" s="317">
        <v>0.36426016398066602</v>
      </c>
      <c r="Q193" s="317">
        <v>0.82671647501176804</v>
      </c>
      <c r="R193" s="317">
        <v>0.90811363260292099</v>
      </c>
      <c r="S193" s="317">
        <v>0.95978577017726197</v>
      </c>
      <c r="T193" s="317">
        <v>0.99359553240035003</v>
      </c>
      <c r="U193" s="317">
        <v>0.99779538250043998</v>
      </c>
      <c r="V193" s="317">
        <v>0.96386672279567398</v>
      </c>
      <c r="W193" s="317">
        <v>0.79406458327514096</v>
      </c>
      <c r="X193" s="317">
        <v>0.802185476116554</v>
      </c>
      <c r="Y193" s="317">
        <v>0.92326747201298198</v>
      </c>
      <c r="Z193" s="317">
        <v>0.90786848811038001</v>
      </c>
      <c r="AA193" s="317">
        <v>0.92028457210658499</v>
      </c>
      <c r="AB193" s="317">
        <v>0.937688926120541</v>
      </c>
      <c r="AC193" s="317">
        <v>0.90459069212033005</v>
      </c>
      <c r="AD193" s="317">
        <v>0.80358547466946295</v>
      </c>
      <c r="AE193" s="317">
        <v>0.68106557662659495</v>
      </c>
      <c r="AF193" s="317">
        <v>0.564203449048717</v>
      </c>
      <c r="AG193" s="317">
        <v>0.41445748286770101</v>
      </c>
      <c r="AH193" s="317">
        <v>0.36165550480896103</v>
      </c>
      <c r="AI193" s="317">
        <v>0.39239820520737201</v>
      </c>
      <c r="AJ193" s="317">
        <v>0.35467916834788199</v>
      </c>
      <c r="AK193" s="317">
        <v>0.30668139081218498</v>
      </c>
      <c r="AL193" s="317">
        <v>0.25445091393807601</v>
      </c>
      <c r="AM193" s="317">
        <v>0.21101232881933801</v>
      </c>
      <c r="AN193" s="317">
        <v>0.13572103385362999</v>
      </c>
      <c r="AO193" s="317">
        <v>7.6074182364552795E-2</v>
      </c>
      <c r="AP193" s="317">
        <v>6.5455369424731499E-2</v>
      </c>
      <c r="AQ193" s="317">
        <v>3.57533013623718E-2</v>
      </c>
      <c r="AR193" s="317">
        <v>-8.3027528251410996E-3</v>
      </c>
      <c r="AS193" s="317">
        <v>-1.04433539837844</v>
      </c>
      <c r="AT193" s="317">
        <v>-2.75871247282958E-2</v>
      </c>
      <c r="AU193" s="317">
        <v>-4.6318937249939199E-2</v>
      </c>
      <c r="AV193" s="317">
        <v>-6.7492701646486006E-2</v>
      </c>
      <c r="AW193" s="317">
        <v>-5.8512735127328797E-2</v>
      </c>
      <c r="AX193" s="317">
        <v>-4.3948953332247999E-2</v>
      </c>
      <c r="AY193" s="317">
        <v>-6.3370574292663198E-2</v>
      </c>
      <c r="AZ193" s="317">
        <v>-5.4305020803870702E-2</v>
      </c>
      <c r="BA193" s="317">
        <v>1.3637379682709099E-2</v>
      </c>
      <c r="BB193" s="317">
        <v>6.7763227021234995E-2</v>
      </c>
      <c r="BC193" s="317">
        <v>-0.28560912153484902</v>
      </c>
      <c r="BD193" s="317">
        <v>5.3769708878100703E-2</v>
      </c>
      <c r="BE193" s="317">
        <v>-2.3907600329836501E-4</v>
      </c>
      <c r="BF193" s="317">
        <v>-6.03600174744649E-2</v>
      </c>
      <c r="BG193" s="317">
        <v>-7.4846229292050606E-2</v>
      </c>
      <c r="BH193" s="317">
        <v>-6.6641100965716807E-2</v>
      </c>
      <c r="BI193" s="317">
        <v>-4.2985130874349999E-2</v>
      </c>
      <c r="BJ193" s="317">
        <v>1.5152886171887699E-2</v>
      </c>
    </row>
    <row r="194" spans="1:62" ht="15">
      <c r="A194" s="317" t="s">
        <v>1272</v>
      </c>
      <c r="B194" s="317" t="s">
        <v>1273</v>
      </c>
      <c r="C194" s="317" t="s">
        <v>1580</v>
      </c>
      <c r="D194" s="317" t="s">
        <v>1581</v>
      </c>
      <c r="E194" s="317"/>
      <c r="F194" s="317">
        <v>2.2908302892948029</v>
      </c>
      <c r="G194" s="317">
        <v>2.3365406332997765</v>
      </c>
      <c r="H194" s="317">
        <v>2.3816837543882343</v>
      </c>
      <c r="I194" s="317">
        <v>2.4261267576464149</v>
      </c>
      <c r="J194" s="317">
        <v>2.4693018849613679</v>
      </c>
      <c r="K194" s="317">
        <v>2.5145443128522231</v>
      </c>
      <c r="L194" s="317">
        <v>2.5577974536229675</v>
      </c>
      <c r="M194" s="317">
        <v>2.5916154781296257</v>
      </c>
      <c r="N194" s="317">
        <v>2.6139381854387125</v>
      </c>
      <c r="O194" s="317">
        <v>2.6302348901120922</v>
      </c>
      <c r="P194" s="317">
        <v>2.6340021673690899</v>
      </c>
      <c r="Q194" s="317">
        <v>2.6430773114107353</v>
      </c>
      <c r="R194" s="317">
        <v>2.6821961057556649</v>
      </c>
      <c r="S194" s="317">
        <v>2.7590990132864874</v>
      </c>
      <c r="T194" s="317">
        <v>2.8539902718616901</v>
      </c>
      <c r="U194" s="317">
        <v>2.9576855199243965</v>
      </c>
      <c r="V194" s="317">
        <v>3.0332573757015666</v>
      </c>
      <c r="W194" s="317">
        <v>3.0477524389366977</v>
      </c>
      <c r="X194" s="317">
        <v>2.9878035663565328</v>
      </c>
      <c r="Y194" s="317">
        <v>2.883026843676916</v>
      </c>
      <c r="Z194" s="317">
        <v>2.7715440656517814</v>
      </c>
      <c r="AA194" s="317">
        <v>2.6869486177641448</v>
      </c>
      <c r="AB194" s="317">
        <v>2.6352677625330898</v>
      </c>
      <c r="AC194" s="317">
        <v>2.6273144587654116</v>
      </c>
      <c r="AD194" s="317">
        <v>2.6509363545135898</v>
      </c>
      <c r="AE194" s="317">
        <v>2.6718808380174863</v>
      </c>
      <c r="AF194" s="317">
        <v>2.6888254017477919</v>
      </c>
      <c r="AG194" s="317">
        <v>2.7295049792956974</v>
      </c>
      <c r="AH194" s="317">
        <v>2.7966747518053552</v>
      </c>
      <c r="AI194" s="317">
        <v>2.8757553595207526</v>
      </c>
      <c r="AJ194" s="317">
        <v>2.9659259986862168</v>
      </c>
      <c r="AK194" s="317">
        <v>3.0363558353883775</v>
      </c>
      <c r="AL194" s="317">
        <v>3.0533277980415505</v>
      </c>
      <c r="AM194" s="317">
        <v>3.0047125075536059</v>
      </c>
      <c r="AN194" s="317">
        <v>2.9172964416777916</v>
      </c>
      <c r="AO194" s="317">
        <v>2.8190635628449314</v>
      </c>
      <c r="AP194" s="317">
        <v>2.7461558898547196</v>
      </c>
      <c r="AQ194" s="317">
        <v>2.7153784718894229</v>
      </c>
      <c r="AR194" s="317">
        <v>2.7390999526981403</v>
      </c>
      <c r="AS194" s="317">
        <v>2.7975706105553826</v>
      </c>
      <c r="AT194" s="317">
        <v>2.8627134499657814</v>
      </c>
      <c r="AU194" s="317">
        <v>2.9113444336503136</v>
      </c>
      <c r="AV194" s="317">
        <v>2.9420487850385655</v>
      </c>
      <c r="AW194" s="317">
        <v>2.9482116565133083</v>
      </c>
      <c r="AX194" s="317">
        <v>2.9383960975340102</v>
      </c>
      <c r="AY194" s="317">
        <v>2.9239453476042314</v>
      </c>
      <c r="AZ194" s="317">
        <v>2.9156814462044025</v>
      </c>
      <c r="BA194" s="317">
        <v>2.9154113825833718</v>
      </c>
      <c r="BB194" s="317">
        <v>2.9260322876350671</v>
      </c>
      <c r="BC194" s="317">
        <v>2.9420328803407898</v>
      </c>
      <c r="BD194" s="317">
        <v>2.9577027055148051</v>
      </c>
      <c r="BE194" s="317">
        <v>2.965234611879481</v>
      </c>
      <c r="BF194" s="317">
        <v>2.9609913498602083</v>
      </c>
      <c r="BG194" s="317">
        <v>2.9425068600788649</v>
      </c>
      <c r="BH194" s="317">
        <v>2.9145021024062459</v>
      </c>
      <c r="BI194" s="317">
        <v>2.8838192419004685</v>
      </c>
      <c r="BJ194" s="317">
        <v>2.8554081084555918</v>
      </c>
    </row>
    <row r="195" spans="1:62" ht="15">
      <c r="A195" s="317" t="s">
        <v>329</v>
      </c>
      <c r="B195" s="317" t="s">
        <v>572</v>
      </c>
      <c r="C195" s="317" t="s">
        <v>1580</v>
      </c>
      <c r="D195" s="317" t="s">
        <v>1581</v>
      </c>
      <c r="E195" s="317">
        <v>0.93767337290307595</v>
      </c>
      <c r="F195" s="317">
        <v>1.7539095196188801</v>
      </c>
      <c r="G195" s="317">
        <v>2.08665471807182</v>
      </c>
      <c r="H195" s="317">
        <v>2.1881647690517498</v>
      </c>
      <c r="I195" s="317">
        <v>1.9585506910607799</v>
      </c>
      <c r="J195" s="317">
        <v>1.5514486801040701</v>
      </c>
      <c r="K195" s="317">
        <v>1.1877905385616101</v>
      </c>
      <c r="L195" s="317">
        <v>0.78468619850656696</v>
      </c>
      <c r="M195" s="317">
        <v>0.61759084926086405</v>
      </c>
      <c r="N195" s="317">
        <v>0.82623425265018202</v>
      </c>
      <c r="O195" s="317">
        <v>1.25322114449074</v>
      </c>
      <c r="P195" s="317">
        <v>1.6127527623528699</v>
      </c>
      <c r="Q195" s="317">
        <v>1.9739518232018201</v>
      </c>
      <c r="R195" s="317">
        <v>2.1605315917769801</v>
      </c>
      <c r="S195" s="317">
        <v>2.0802440043938701</v>
      </c>
      <c r="T195" s="317">
        <v>1.84391684512292</v>
      </c>
      <c r="U195" s="317">
        <v>1.65141896454239</v>
      </c>
      <c r="V195" s="317">
        <v>1.46225771552751</v>
      </c>
      <c r="W195" s="317">
        <v>1.31009506167118</v>
      </c>
      <c r="X195" s="317">
        <v>1.2280247929314401</v>
      </c>
      <c r="Y195" s="317">
        <v>1.1895802843199299</v>
      </c>
      <c r="Z195" s="317">
        <v>1.1336619900990399</v>
      </c>
      <c r="AA195" s="317">
        <v>1.07059222662227</v>
      </c>
      <c r="AB195" s="317">
        <v>1.0225340592960499</v>
      </c>
      <c r="AC195" s="317">
        <v>0.99325748426467098</v>
      </c>
      <c r="AD195" s="317">
        <v>0.97632296132490404</v>
      </c>
      <c r="AE195" s="317">
        <v>0.95937495491466096</v>
      </c>
      <c r="AF195" s="317">
        <v>0.94276265728124298</v>
      </c>
      <c r="AG195" s="317">
        <v>0.92681888952972502</v>
      </c>
      <c r="AH195" s="317">
        <v>0.909864623031999</v>
      </c>
      <c r="AI195" s="317">
        <v>0.89029575723368204</v>
      </c>
      <c r="AJ195" s="317">
        <v>0.70741556945337902</v>
      </c>
      <c r="AK195" s="317">
        <v>0.64545003735720397</v>
      </c>
      <c r="AL195" s="317">
        <v>0.84217625803236096</v>
      </c>
      <c r="AM195" s="317">
        <v>0.92887757746016697</v>
      </c>
      <c r="AN195" s="317">
        <v>0.92374987572980305</v>
      </c>
      <c r="AO195" s="317">
        <v>1.12186266889252</v>
      </c>
      <c r="AP195" s="317">
        <v>0.92931200727283303</v>
      </c>
      <c r="AQ195" s="317">
        <v>0.57478868966152197</v>
      </c>
      <c r="AR195" s="317">
        <v>0.50071452326944599</v>
      </c>
      <c r="AS195" s="317">
        <v>0.27655868886741403</v>
      </c>
      <c r="AT195" s="317">
        <v>0.214145951376015</v>
      </c>
      <c r="AU195" s="317">
        <v>0.12893730584889501</v>
      </c>
      <c r="AV195" s="317">
        <v>6.2589906401526299E-2</v>
      </c>
      <c r="AW195" s="317">
        <v>2.0462635964687802E-2</v>
      </c>
      <c r="AX195" s="317">
        <v>-0.14424236050061301</v>
      </c>
      <c r="AY195" s="317">
        <v>-0.42346720549535399</v>
      </c>
      <c r="AZ195" s="317">
        <v>-0.58562075715952799</v>
      </c>
      <c r="BA195" s="317">
        <v>-0.58667739163100996</v>
      </c>
      <c r="BB195" s="317">
        <v>-0.54540189449207999</v>
      </c>
      <c r="BC195" s="317">
        <v>-0.50617005698217599</v>
      </c>
      <c r="BD195" s="317">
        <v>-1.15654029293994</v>
      </c>
      <c r="BE195" s="317">
        <v>-1.2099879342228801</v>
      </c>
      <c r="BF195" s="317">
        <v>-1.1459309783813501</v>
      </c>
      <c r="BG195" s="317">
        <v>-1.6331283312239</v>
      </c>
      <c r="BH195" s="317">
        <v>-1.7607918101712701</v>
      </c>
      <c r="BI195" s="317">
        <v>-1.93784947041446</v>
      </c>
      <c r="BJ195" s="317">
        <v>-2.0566002326316699</v>
      </c>
    </row>
    <row r="196" spans="1:62" ht="15">
      <c r="A196" s="317" t="s">
        <v>1274</v>
      </c>
      <c r="B196" s="317" t="s">
        <v>573</v>
      </c>
      <c r="C196" s="317" t="s">
        <v>1580</v>
      </c>
      <c r="D196" s="317" t="s">
        <v>1581</v>
      </c>
      <c r="E196" s="317">
        <v>2.4727206493318699</v>
      </c>
      <c r="F196" s="317">
        <v>2.0912099818301302</v>
      </c>
      <c r="G196" s="317">
        <v>1.7514515911347199</v>
      </c>
      <c r="H196" s="317">
        <v>1.6189060842124501</v>
      </c>
      <c r="I196" s="317">
        <v>1.78214020775018</v>
      </c>
      <c r="J196" s="317">
        <v>2.13545446834428</v>
      </c>
      <c r="K196" s="317">
        <v>2.4983435160884202</v>
      </c>
      <c r="L196" s="317">
        <v>2.7427725676417101</v>
      </c>
      <c r="M196" s="317">
        <v>2.88688982945179</v>
      </c>
      <c r="N196" s="317">
        <v>2.8992062952757398</v>
      </c>
      <c r="O196" s="317">
        <v>2.8154611068897499</v>
      </c>
      <c r="P196" s="317">
        <v>2.73201166179705</v>
      </c>
      <c r="Q196" s="317">
        <v>2.6536262463293099</v>
      </c>
      <c r="R196" s="317">
        <v>2.5038058241610699</v>
      </c>
      <c r="S196" s="317">
        <v>2.2744497426449102</v>
      </c>
      <c r="T196" s="317">
        <v>2.00251096680624</v>
      </c>
      <c r="U196" s="317">
        <v>1.7058615540172</v>
      </c>
      <c r="V196" s="317">
        <v>1.4502347100530799</v>
      </c>
      <c r="W196" s="317">
        <v>1.29779036524282</v>
      </c>
      <c r="X196" s="317">
        <v>1.2827762682156101</v>
      </c>
      <c r="Y196" s="317">
        <v>1.3626770831020401</v>
      </c>
      <c r="Z196" s="317">
        <v>1.4719879271421401</v>
      </c>
      <c r="AA196" s="317">
        <v>1.5519930905256201</v>
      </c>
      <c r="AB196" s="317">
        <v>1.5956036928614299</v>
      </c>
      <c r="AC196" s="317">
        <v>1.5827765595487799</v>
      </c>
      <c r="AD196" s="317">
        <v>1.5325632591015601</v>
      </c>
      <c r="AE196" s="317">
        <v>1.47006253337822</v>
      </c>
      <c r="AF196" s="317">
        <v>1.42629882620343</v>
      </c>
      <c r="AG196" s="317">
        <v>1.4120562592436801</v>
      </c>
      <c r="AH196" s="317">
        <v>1.43789409628557</v>
      </c>
      <c r="AI196" s="317">
        <v>1.4858685213595999</v>
      </c>
      <c r="AJ196" s="317">
        <v>1.5456491929005101</v>
      </c>
      <c r="AK196" s="317">
        <v>1.58020725637366</v>
      </c>
      <c r="AL196" s="317">
        <v>1.5564522810949599</v>
      </c>
      <c r="AM196" s="317">
        <v>1.4571695634739901</v>
      </c>
      <c r="AN196" s="317">
        <v>1.30902035315779</v>
      </c>
      <c r="AO196" s="317">
        <v>1.1426805893343199</v>
      </c>
      <c r="AP196" s="317">
        <v>0.99930670578123004</v>
      </c>
      <c r="AQ196" s="317">
        <v>0.89897923134364699</v>
      </c>
      <c r="AR196" s="317">
        <v>0.85996518299028601</v>
      </c>
      <c r="AS196" s="317">
        <v>0.86327923184961297</v>
      </c>
      <c r="AT196" s="317">
        <v>0.88029706419361398</v>
      </c>
      <c r="AU196" s="317">
        <v>0.88176879864386304</v>
      </c>
      <c r="AV196" s="317">
        <v>0.86126632998421504</v>
      </c>
      <c r="AW196" s="317">
        <v>0.80798377487346096</v>
      </c>
      <c r="AX196" s="317">
        <v>0.733387963709353</v>
      </c>
      <c r="AY196" s="317">
        <v>0.65435086501569295</v>
      </c>
      <c r="AZ196" s="317">
        <v>0.58922291641392999</v>
      </c>
      <c r="BA196" s="317">
        <v>0.54331098377432896</v>
      </c>
      <c r="BB196" s="317">
        <v>0.52409875438645703</v>
      </c>
      <c r="BC196" s="317">
        <v>0.52422501471298699</v>
      </c>
      <c r="BD196" s="317">
        <v>0.53007088864333995</v>
      </c>
      <c r="BE196" s="317">
        <v>0.53144839380059405</v>
      </c>
      <c r="BF196" s="317">
        <v>0.52946340993517604</v>
      </c>
      <c r="BG196" s="317">
        <v>0.52048386145113601</v>
      </c>
      <c r="BH196" s="317">
        <v>0.50656697208032397</v>
      </c>
      <c r="BI196" s="317">
        <v>0.492776137047091</v>
      </c>
      <c r="BJ196" s="317">
        <v>0.48110984778911797</v>
      </c>
    </row>
    <row r="197" spans="1:62" ht="15">
      <c r="A197" s="317" t="s">
        <v>330</v>
      </c>
      <c r="B197" s="317" t="s">
        <v>574</v>
      </c>
      <c r="C197" s="317" t="s">
        <v>1580</v>
      </c>
      <c r="D197" s="317" t="s">
        <v>1581</v>
      </c>
      <c r="E197" s="317">
        <v>4.8816819837217799E-2</v>
      </c>
      <c r="F197" s="317">
        <v>0.80508526365062905</v>
      </c>
      <c r="G197" s="317">
        <v>0.721622435848292</v>
      </c>
      <c r="H197" s="317">
        <v>0.40356594873151502</v>
      </c>
      <c r="I197" s="317">
        <v>5.5464162274577102E-2</v>
      </c>
      <c r="J197" s="317">
        <v>-0.40778676401663899</v>
      </c>
      <c r="K197" s="317">
        <v>-0.75412030328211199</v>
      </c>
      <c r="L197" s="317">
        <v>-0.63430016138617096</v>
      </c>
      <c r="M197" s="317">
        <v>-0.42764038414960498</v>
      </c>
      <c r="N197" s="317">
        <v>-0.897396122779751</v>
      </c>
      <c r="O197" s="317">
        <v>-0.88627025051227304</v>
      </c>
      <c r="P197" s="317">
        <v>-0.42339712435438498</v>
      </c>
      <c r="Q197" s="317">
        <v>-0.15428805320866801</v>
      </c>
      <c r="R197" s="317">
        <v>3.0932260334799101E-2</v>
      </c>
      <c r="S197" s="317">
        <v>1.3948780479403</v>
      </c>
      <c r="T197" s="317">
        <v>3.80041403952037</v>
      </c>
      <c r="U197" s="317">
        <v>2.8440967172143998</v>
      </c>
      <c r="V197" s="317">
        <v>1.06175496688687</v>
      </c>
      <c r="W197" s="317">
        <v>1.0789565552765801</v>
      </c>
      <c r="X197" s="317">
        <v>1.07199361183604</v>
      </c>
      <c r="Y197" s="317">
        <v>1.08143206705044</v>
      </c>
      <c r="Z197" s="317">
        <v>0.86708070343198596</v>
      </c>
      <c r="AA197" s="317">
        <v>0.61133210141469196</v>
      </c>
      <c r="AB197" s="317">
        <v>0.46396504381148501</v>
      </c>
      <c r="AC197" s="317">
        <v>0.38455307981377501</v>
      </c>
      <c r="AD197" s="317">
        <v>0.273538751901793</v>
      </c>
      <c r="AE197" s="317">
        <v>9.0953757718548203E-2</v>
      </c>
      <c r="AF197" s="317">
        <v>-2.6945438640730499E-2</v>
      </c>
      <c r="AG197" s="317">
        <v>-0.10395199533411301</v>
      </c>
      <c r="AH197" s="317">
        <v>-0.14592047078467099</v>
      </c>
      <c r="AI197" s="317">
        <v>-0.217948479672573</v>
      </c>
      <c r="AJ197" s="317">
        <v>-0.230481754329704</v>
      </c>
      <c r="AK197" s="317">
        <v>-7.77492667122609E-2</v>
      </c>
      <c r="AL197" s="317">
        <v>0.122316595483017</v>
      </c>
      <c r="AM197" s="317">
        <v>0.26908946795024902</v>
      </c>
      <c r="AN197" s="317">
        <v>0.34620393830188601</v>
      </c>
      <c r="AO197" s="317">
        <v>0.37599618734009599</v>
      </c>
      <c r="AP197" s="317">
        <v>0.44646060497118101</v>
      </c>
      <c r="AQ197" s="317">
        <v>0.50538923338272201</v>
      </c>
      <c r="AR197" s="317">
        <v>0.56563044243522198</v>
      </c>
      <c r="AS197" s="317">
        <v>0.70285995331902396</v>
      </c>
      <c r="AT197" s="317">
        <v>0.70523063732387603</v>
      </c>
      <c r="AU197" s="317">
        <v>0.54766793966068905</v>
      </c>
      <c r="AV197" s="317">
        <v>0.37541141485581597</v>
      </c>
      <c r="AW197" s="317">
        <v>0.239128989611917</v>
      </c>
      <c r="AX197" s="317">
        <v>0.18553226665462499</v>
      </c>
      <c r="AY197" s="317">
        <v>0.18033244147767</v>
      </c>
      <c r="AZ197" s="317">
        <v>0.196304384487306</v>
      </c>
      <c r="BA197" s="317">
        <v>0.144191279853498</v>
      </c>
      <c r="BB197" s="317">
        <v>9.5330859237066606E-2</v>
      </c>
      <c r="BC197" s="317">
        <v>4.5910036718490699E-2</v>
      </c>
      <c r="BD197" s="317">
        <v>-0.147084878575482</v>
      </c>
      <c r="BE197" s="317">
        <v>-0.40542178774756699</v>
      </c>
      <c r="BF197" s="317">
        <v>-0.54881521095222796</v>
      </c>
      <c r="BG197" s="317">
        <v>-0.53919046679207705</v>
      </c>
      <c r="BH197" s="317">
        <v>-0.41414110199321302</v>
      </c>
      <c r="BI197" s="317">
        <v>-0.31545901699788298</v>
      </c>
      <c r="BJ197" s="317">
        <v>-0.307810887208188</v>
      </c>
    </row>
    <row r="198" spans="1:62" ht="15">
      <c r="A198" s="317" t="s">
        <v>331</v>
      </c>
      <c r="B198" s="317" t="s">
        <v>575</v>
      </c>
      <c r="C198" s="317" t="s">
        <v>1580</v>
      </c>
      <c r="D198" s="317" t="s">
        <v>1581</v>
      </c>
      <c r="E198" s="317">
        <v>2.60533356287675</v>
      </c>
      <c r="F198" s="317">
        <v>2.6168684144376302</v>
      </c>
      <c r="G198" s="317">
        <v>2.6277541893546799</v>
      </c>
      <c r="H198" s="317">
        <v>2.63670185825023</v>
      </c>
      <c r="I198" s="317">
        <v>2.6447679925838599</v>
      </c>
      <c r="J198" s="317">
        <v>2.6496116814441399</v>
      </c>
      <c r="K198" s="317">
        <v>2.6598783929141701</v>
      </c>
      <c r="L198" s="317">
        <v>2.6647542466798599</v>
      </c>
      <c r="M198" s="317">
        <v>2.64293907768301</v>
      </c>
      <c r="N198" s="317">
        <v>2.5892252438990799</v>
      </c>
      <c r="O198" s="317">
        <v>2.51882072768821</v>
      </c>
      <c r="P198" s="317">
        <v>2.44561257267278</v>
      </c>
      <c r="Q198" s="317">
        <v>2.39211826791432</v>
      </c>
      <c r="R198" s="317">
        <v>2.3726779809302201</v>
      </c>
      <c r="S198" s="317">
        <v>2.39430559597356</v>
      </c>
      <c r="T198" s="317">
        <v>2.4460076448271799</v>
      </c>
      <c r="U198" s="317">
        <v>2.4987930028660199</v>
      </c>
      <c r="V198" s="317">
        <v>2.5460944133372201</v>
      </c>
      <c r="W198" s="317">
        <v>2.6044291040033798</v>
      </c>
      <c r="X198" s="317">
        <v>2.6741020936794002</v>
      </c>
      <c r="Y198" s="317">
        <v>2.7458764969132798</v>
      </c>
      <c r="Z198" s="317">
        <v>2.8155855371406</v>
      </c>
      <c r="AA198" s="317">
        <v>2.87035338635354</v>
      </c>
      <c r="AB198" s="317">
        <v>2.90027868735211</v>
      </c>
      <c r="AC198" s="317">
        <v>2.8994239089336</v>
      </c>
      <c r="AD198" s="317">
        <v>2.8753380438993998</v>
      </c>
      <c r="AE198" s="317">
        <v>2.8442949492990199</v>
      </c>
      <c r="AF198" s="317">
        <v>2.8103168527328202</v>
      </c>
      <c r="AG198" s="317">
        <v>2.7640901836291301</v>
      </c>
      <c r="AH198" s="317">
        <v>2.70643156022714</v>
      </c>
      <c r="AI198" s="317">
        <v>2.64106675444296</v>
      </c>
      <c r="AJ198" s="317">
        <v>2.5693353715637102</v>
      </c>
      <c r="AK198" s="317">
        <v>2.49725579061265</v>
      </c>
      <c r="AL198" s="317">
        <v>2.4328866412860899</v>
      </c>
      <c r="AM198" s="317">
        <v>2.3784758712499299</v>
      </c>
      <c r="AN198" s="317">
        <v>2.3295597964890602</v>
      </c>
      <c r="AO198" s="317">
        <v>2.2810208345156302</v>
      </c>
      <c r="AP198" s="317">
        <v>2.2262532881047599</v>
      </c>
      <c r="AQ198" s="317">
        <v>2.1643296495815898</v>
      </c>
      <c r="AR198" s="317">
        <v>2.0927152122592698</v>
      </c>
      <c r="AS198" s="317">
        <v>2.0146711228379299</v>
      </c>
      <c r="AT198" s="317">
        <v>1.94087436931216</v>
      </c>
      <c r="AU198" s="317">
        <v>1.8687635775153999</v>
      </c>
      <c r="AV198" s="317">
        <v>1.7872729586832501</v>
      </c>
      <c r="AW198" s="317">
        <v>1.6936866167395199</v>
      </c>
      <c r="AX198" s="317">
        <v>1.59586190347132</v>
      </c>
      <c r="AY198" s="317">
        <v>1.49514400353375</v>
      </c>
      <c r="AZ198" s="317">
        <v>1.4071177664418699</v>
      </c>
      <c r="BA198" s="317">
        <v>1.34782927812537</v>
      </c>
      <c r="BB198" s="317">
        <v>1.3260203326675699</v>
      </c>
      <c r="BC198" s="317">
        <v>1.32992561181312</v>
      </c>
      <c r="BD198" s="317">
        <v>1.3421231781965099</v>
      </c>
      <c r="BE198" s="317">
        <v>1.3483355302504401</v>
      </c>
      <c r="BF198" s="317">
        <v>1.34717920934071</v>
      </c>
      <c r="BG198" s="317">
        <v>1.33420075039613</v>
      </c>
      <c r="BH198" s="317">
        <v>1.3119798294801499</v>
      </c>
      <c r="BI198" s="317">
        <v>1.2898449733069299</v>
      </c>
      <c r="BJ198" s="317">
        <v>1.27048335443972</v>
      </c>
    </row>
    <row r="199" spans="1:62" ht="15">
      <c r="A199" s="317" t="s">
        <v>384</v>
      </c>
      <c r="B199" s="317" t="s">
        <v>630</v>
      </c>
      <c r="C199" s="317" t="s">
        <v>1580</v>
      </c>
      <c r="D199" s="317" t="s">
        <v>1581</v>
      </c>
      <c r="E199" s="317"/>
      <c r="F199" s="317"/>
      <c r="G199" s="317"/>
      <c r="H199" s="317"/>
      <c r="I199" s="317"/>
      <c r="J199" s="317"/>
      <c r="K199" s="317"/>
      <c r="L199" s="317"/>
      <c r="M199" s="317"/>
      <c r="N199" s="317"/>
      <c r="O199" s="317"/>
      <c r="P199" s="317"/>
      <c r="Q199" s="317"/>
      <c r="R199" s="317"/>
      <c r="S199" s="317"/>
      <c r="T199" s="317"/>
      <c r="U199" s="317"/>
      <c r="V199" s="317"/>
      <c r="W199" s="317"/>
      <c r="X199" s="317"/>
      <c r="Y199" s="317"/>
      <c r="Z199" s="317"/>
      <c r="AA199" s="317"/>
      <c r="AB199" s="317"/>
      <c r="AC199" s="317"/>
      <c r="AD199" s="317"/>
      <c r="AE199" s="317"/>
      <c r="AF199" s="317"/>
      <c r="AG199" s="317"/>
      <c r="AH199" s="317"/>
      <c r="AI199" s="317"/>
      <c r="AJ199" s="317">
        <v>4.4778876026940697</v>
      </c>
      <c r="AK199" s="317">
        <v>4.4778860733676504</v>
      </c>
      <c r="AL199" s="317">
        <v>4.4778842348997303</v>
      </c>
      <c r="AM199" s="317">
        <v>4.4778524975438696</v>
      </c>
      <c r="AN199" s="317">
        <v>4.4778728822059897</v>
      </c>
      <c r="AO199" s="317">
        <v>4.4778780022489899</v>
      </c>
      <c r="AP199" s="317">
        <v>4.4778720446917104</v>
      </c>
      <c r="AQ199" s="317">
        <v>2.5552694776992602</v>
      </c>
      <c r="AR199" s="317">
        <v>2.5552683703915799</v>
      </c>
      <c r="AS199" s="317">
        <v>2.5552356984484601</v>
      </c>
      <c r="AT199" s="317">
        <v>2.5552675698798999</v>
      </c>
      <c r="AU199" s="317">
        <v>2.55528456623402</v>
      </c>
      <c r="AV199" s="317">
        <v>2.5552475556229601</v>
      </c>
      <c r="AW199" s="317">
        <v>2.55527589181892</v>
      </c>
      <c r="AX199" s="317">
        <v>2.5552623734323001</v>
      </c>
      <c r="AY199" s="317">
        <v>2.5552586751927202</v>
      </c>
      <c r="AZ199" s="317">
        <v>2.5552519602694299</v>
      </c>
      <c r="BA199" s="317">
        <v>2.8824262723818701</v>
      </c>
      <c r="BB199" s="317">
        <v>2.8918677503267198</v>
      </c>
      <c r="BC199" s="317">
        <v>2.8986286656673501</v>
      </c>
      <c r="BD199" s="317">
        <v>2.9970376362265898</v>
      </c>
      <c r="BE199" s="317">
        <v>3.0062640505123199</v>
      </c>
      <c r="BF199" s="317">
        <v>2.9846160535681001</v>
      </c>
      <c r="BG199" s="317">
        <v>2.9579949548912401</v>
      </c>
      <c r="BH199" s="317">
        <v>2.9246907106594899</v>
      </c>
      <c r="BI199" s="317">
        <v>2.8846929351281898</v>
      </c>
      <c r="BJ199" s="317">
        <v>2.8846966266091298</v>
      </c>
    </row>
    <row r="200" spans="1:62" ht="15">
      <c r="A200" s="317" t="s">
        <v>332</v>
      </c>
      <c r="B200" s="317" t="s">
        <v>576</v>
      </c>
      <c r="C200" s="317" t="s">
        <v>1580</v>
      </c>
      <c r="D200" s="317" t="s">
        <v>1581</v>
      </c>
      <c r="E200" s="317"/>
      <c r="F200" s="317">
        <v>3.2807466773849541</v>
      </c>
      <c r="G200" s="317">
        <v>3.3556844334801355</v>
      </c>
      <c r="H200" s="317">
        <v>3.3411922040291273</v>
      </c>
      <c r="I200" s="317">
        <v>3.2218582118540269</v>
      </c>
      <c r="J200" s="317">
        <v>3.0320335377883367</v>
      </c>
      <c r="K200" s="317">
        <v>2.8335294088691825</v>
      </c>
      <c r="L200" s="317">
        <v>2.6663232961274161</v>
      </c>
      <c r="M200" s="317">
        <v>2.5194004464760269</v>
      </c>
      <c r="N200" s="317">
        <v>2.4061865572267465</v>
      </c>
      <c r="O200" s="317">
        <v>2.3240693863412218</v>
      </c>
      <c r="P200" s="317">
        <v>2.2442007020613914</v>
      </c>
      <c r="Q200" s="317">
        <v>2.167350092113864</v>
      </c>
      <c r="R200" s="317">
        <v>2.1154726657963749</v>
      </c>
      <c r="S200" s="317">
        <v>2.0865391735706709</v>
      </c>
      <c r="T200" s="317">
        <v>2.0757773104889594</v>
      </c>
      <c r="U200" s="317">
        <v>2.0594131156783817</v>
      </c>
      <c r="V200" s="317">
        <v>2.0419593689337887</v>
      </c>
      <c r="W200" s="317">
        <v>2.0630345421252656</v>
      </c>
      <c r="X200" s="317">
        <v>2.1233077492173891</v>
      </c>
      <c r="Y200" s="317">
        <v>2.2041938602852298</v>
      </c>
      <c r="Z200" s="317">
        <v>2.3119356979905916</v>
      </c>
      <c r="AA200" s="317">
        <v>2.3850442650786192</v>
      </c>
      <c r="AB200" s="317">
        <v>2.3403035782561687</v>
      </c>
      <c r="AC200" s="317">
        <v>2.150608235922121</v>
      </c>
      <c r="AD200" s="317">
        <v>1.8800397232229642</v>
      </c>
      <c r="AE200" s="317">
        <v>1.5710902238087527</v>
      </c>
      <c r="AF200" s="317">
        <v>1.3195719528223719</v>
      </c>
      <c r="AG200" s="317">
        <v>1.1945486647539241</v>
      </c>
      <c r="AH200" s="317">
        <v>1.2377585731638163</v>
      </c>
      <c r="AI200" s="317">
        <v>1.3962261441131432</v>
      </c>
      <c r="AJ200" s="317">
        <v>1.5848603169956732</v>
      </c>
      <c r="AK200" s="317">
        <v>1.7219923521230243</v>
      </c>
      <c r="AL200" s="317">
        <v>1.7798254842361132</v>
      </c>
      <c r="AM200" s="317">
        <v>1.7290053954260856</v>
      </c>
      <c r="AN200" s="317">
        <v>1.603363052209275</v>
      </c>
      <c r="AO200" s="317">
        <v>1.4702944280607966</v>
      </c>
      <c r="AP200" s="317">
        <v>1.3663801359638654</v>
      </c>
      <c r="AQ200" s="317">
        <v>1.2761247442683441</v>
      </c>
      <c r="AR200" s="317">
        <v>1.2042792643717917</v>
      </c>
      <c r="AS200" s="317">
        <v>1.1518924241238295</v>
      </c>
      <c r="AT200" s="317">
        <v>1.094380658746303</v>
      </c>
      <c r="AU200" s="317">
        <v>1.0442601948318782</v>
      </c>
      <c r="AV200" s="317">
        <v>1.0348635997544022</v>
      </c>
      <c r="AW200" s="317">
        <v>1.0760098105181015</v>
      </c>
      <c r="AX200" s="317">
        <v>1.1537194519344496</v>
      </c>
      <c r="AY200" s="317">
        <v>1.246076910644021</v>
      </c>
      <c r="AZ200" s="317">
        <v>1.3220445920213137</v>
      </c>
      <c r="BA200" s="317">
        <v>1.3688044830416146</v>
      </c>
      <c r="BB200" s="317">
        <v>1.3686014125852068</v>
      </c>
      <c r="BC200" s="317">
        <v>1.3391845707483014</v>
      </c>
      <c r="BD200" s="317">
        <v>1.2947496404853212</v>
      </c>
      <c r="BE200" s="317">
        <v>1.2723145512923111</v>
      </c>
      <c r="BF200" s="317">
        <v>1.2656639507453491</v>
      </c>
      <c r="BG200" s="317">
        <v>1.2788010669356566</v>
      </c>
      <c r="BH200" s="317">
        <v>1.2662602201885704</v>
      </c>
      <c r="BI200" s="317">
        <v>1.2683582348963967</v>
      </c>
      <c r="BJ200" s="317">
        <v>1.268923656532877</v>
      </c>
    </row>
    <row r="201" spans="1:62" ht="15">
      <c r="A201" s="317" t="s">
        <v>1275</v>
      </c>
      <c r="B201" s="317" t="s">
        <v>1276</v>
      </c>
      <c r="C201" s="317" t="s">
        <v>1580</v>
      </c>
      <c r="D201" s="317" t="s">
        <v>1581</v>
      </c>
      <c r="E201" s="317"/>
      <c r="F201" s="317">
        <v>1.4325821028821792</v>
      </c>
      <c r="G201" s="317">
        <v>1.2349152465469047</v>
      </c>
      <c r="H201" s="317">
        <v>1.2005555473000555</v>
      </c>
      <c r="I201" s="317">
        <v>1.1642855794568305</v>
      </c>
      <c r="J201" s="317">
        <v>1.1128039496837374</v>
      </c>
      <c r="K201" s="317">
        <v>1.0274465135269537</v>
      </c>
      <c r="L201" s="317">
        <v>0.94821966423374704</v>
      </c>
      <c r="M201" s="317">
        <v>0.82121643257005417</v>
      </c>
      <c r="N201" s="317">
        <v>1.0214809397873523</v>
      </c>
      <c r="O201" s="317">
        <v>0.90436903419347914</v>
      </c>
      <c r="P201" s="317">
        <v>0.96584447093268011</v>
      </c>
      <c r="Q201" s="317">
        <v>0.95025424102060185</v>
      </c>
      <c r="R201" s="317">
        <v>0.82536239813006773</v>
      </c>
      <c r="S201" s="317">
        <v>0.93627800386202864</v>
      </c>
      <c r="T201" s="317">
        <v>0.85468339998830345</v>
      </c>
      <c r="U201" s="317">
        <v>0.66828967322845756</v>
      </c>
      <c r="V201" s="317">
        <v>0.68386486039699435</v>
      </c>
      <c r="W201" s="317">
        <v>0.6839190733419116</v>
      </c>
      <c r="X201" s="317">
        <v>0.70759342070851972</v>
      </c>
      <c r="Y201" s="317">
        <v>0.67207952463034815</v>
      </c>
      <c r="Z201" s="317">
        <v>0.66768803346921857</v>
      </c>
      <c r="AA201" s="317">
        <v>0.60197434713383302</v>
      </c>
      <c r="AB201" s="317">
        <v>0.55142243924180434</v>
      </c>
      <c r="AC201" s="317">
        <v>0.51603980600030752</v>
      </c>
      <c r="AD201" s="317">
        <v>0.5178433241549385</v>
      </c>
      <c r="AE201" s="317">
        <v>0.56024384902093516</v>
      </c>
      <c r="AF201" s="317">
        <v>0.56571964789236517</v>
      </c>
      <c r="AG201" s="317">
        <v>0.58543822466090489</v>
      </c>
      <c r="AH201" s="317">
        <v>0.62468615963702234</v>
      </c>
      <c r="AI201" s="317">
        <v>0.64094350996602145</v>
      </c>
      <c r="AJ201" s="317">
        <v>0.65352162040359474</v>
      </c>
      <c r="AK201" s="317">
        <v>0.70298551016875876</v>
      </c>
      <c r="AL201" s="317">
        <v>0.67057598005415286</v>
      </c>
      <c r="AM201" s="317">
        <v>0.57978921249053883</v>
      </c>
      <c r="AN201" s="317">
        <v>0.54747899027628932</v>
      </c>
      <c r="AO201" s="317">
        <v>0.52536624678027977</v>
      </c>
      <c r="AP201" s="317">
        <v>0.52163860698981068</v>
      </c>
      <c r="AQ201" s="317">
        <v>0.48070441085144466</v>
      </c>
      <c r="AR201" s="317">
        <v>0.48562920413601773</v>
      </c>
      <c r="AS201" s="317">
        <v>0.49081074601026842</v>
      </c>
      <c r="AT201" s="317">
        <v>0.4974160811765671</v>
      </c>
      <c r="AU201" s="317">
        <v>0.49469066193097433</v>
      </c>
      <c r="AV201" s="317">
        <v>0.50222396659181356</v>
      </c>
      <c r="AW201" s="317">
        <v>0.51974895696523049</v>
      </c>
      <c r="AX201" s="317">
        <v>0.50971516325206778</v>
      </c>
      <c r="AY201" s="317">
        <v>0.53753161084269152</v>
      </c>
      <c r="AZ201" s="317">
        <v>0.56430516919706974</v>
      </c>
      <c r="BA201" s="317">
        <v>0.60753627490043982</v>
      </c>
      <c r="BB201" s="317">
        <v>0.51702695072606275</v>
      </c>
      <c r="BC201" s="317">
        <v>0.4694498055097398</v>
      </c>
      <c r="BD201" s="317">
        <v>0.27280130817297277</v>
      </c>
      <c r="BE201" s="317">
        <v>0.43255532337602176</v>
      </c>
      <c r="BF201" s="317">
        <v>0.45097269931110873</v>
      </c>
      <c r="BG201" s="317">
        <v>0.46603709289014716</v>
      </c>
      <c r="BH201" s="317">
        <v>0.46280504831503322</v>
      </c>
      <c r="BI201" s="317">
        <v>0.45937426609449972</v>
      </c>
      <c r="BJ201" s="317">
        <v>0.41679663949581425</v>
      </c>
    </row>
    <row r="202" spans="1:62" ht="15">
      <c r="A202" s="317" t="s">
        <v>333</v>
      </c>
      <c r="B202" s="317" t="s">
        <v>577</v>
      </c>
      <c r="C202" s="317" t="s">
        <v>1580</v>
      </c>
      <c r="D202" s="317" t="s">
        <v>1581</v>
      </c>
      <c r="E202" s="317">
        <v>2.9505266095859901</v>
      </c>
      <c r="F202" s="317">
        <v>3.3093038021765602</v>
      </c>
      <c r="G202" s="317">
        <v>3.5877632627871798</v>
      </c>
      <c r="H202" s="317">
        <v>3.7379416187321199</v>
      </c>
      <c r="I202" s="317">
        <v>3.7242464370552102</v>
      </c>
      <c r="J202" s="317">
        <v>3.60228522493817</v>
      </c>
      <c r="K202" s="317">
        <v>3.4646153348207398</v>
      </c>
      <c r="L202" s="317">
        <v>3.3515875856755</v>
      </c>
      <c r="M202" s="317">
        <v>3.3009412442798198</v>
      </c>
      <c r="N202" s="317">
        <v>3.30219356308571</v>
      </c>
      <c r="O202" s="317">
        <v>3.3478779045393599</v>
      </c>
      <c r="P202" s="317">
        <v>3.3970029051099999</v>
      </c>
      <c r="Q202" s="317">
        <v>3.4105940317457701</v>
      </c>
      <c r="R202" s="317">
        <v>3.38885878928268</v>
      </c>
      <c r="S202" s="317">
        <v>3.31968017795726</v>
      </c>
      <c r="T202" s="317">
        <v>3.2153058543542801</v>
      </c>
      <c r="U202" s="317">
        <v>3.1121678728633801</v>
      </c>
      <c r="V202" s="317">
        <v>3.0088669523486899</v>
      </c>
      <c r="W202" s="317">
        <v>2.9573344547629898</v>
      </c>
      <c r="X202" s="317">
        <v>2.9375786185311901</v>
      </c>
      <c r="Y202" s="317">
        <v>2.9513452991671199</v>
      </c>
      <c r="Z202" s="317">
        <v>2.9454866986458699</v>
      </c>
      <c r="AA202" s="317">
        <v>2.9295983119340798</v>
      </c>
      <c r="AB202" s="317">
        <v>2.89452705531632</v>
      </c>
      <c r="AC202" s="317">
        <v>2.8471398655823799</v>
      </c>
      <c r="AD202" s="317">
        <v>2.7825869350606101</v>
      </c>
      <c r="AE202" s="317">
        <v>2.74224214835318</v>
      </c>
      <c r="AF202" s="317">
        <v>2.6712087503036401</v>
      </c>
      <c r="AG202" s="317">
        <v>2.5558654890753898</v>
      </c>
      <c r="AH202" s="317">
        <v>2.3512112035832402</v>
      </c>
      <c r="AI202" s="317">
        <v>2.1002893641523901</v>
      </c>
      <c r="AJ202" s="317">
        <v>1.8187723338641999</v>
      </c>
      <c r="AK202" s="317">
        <v>1.59597968240712</v>
      </c>
      <c r="AL202" s="317">
        <v>1.4888660491063901</v>
      </c>
      <c r="AM202" s="317">
        <v>1.54030917024639</v>
      </c>
      <c r="AN202" s="317">
        <v>1.69507895514732</v>
      </c>
      <c r="AO202" s="317">
        <v>1.88138922849277</v>
      </c>
      <c r="AP202" s="317">
        <v>2.0081304309047598</v>
      </c>
      <c r="AQ202" s="317">
        <v>2.0548956103320699</v>
      </c>
      <c r="AR202" s="317">
        <v>1.9839030307743</v>
      </c>
      <c r="AS202" s="317">
        <v>1.8315732867166901</v>
      </c>
      <c r="AT202" s="317">
        <v>1.67809158359039</v>
      </c>
      <c r="AU202" s="317">
        <v>1.53536275783778</v>
      </c>
      <c r="AV202" s="317">
        <v>1.4156121342942101</v>
      </c>
      <c r="AW202" s="317">
        <v>1.30970101504911</v>
      </c>
      <c r="AX202" s="317">
        <v>1.22805548400994</v>
      </c>
      <c r="AY202" s="317">
        <v>1.1491823658043401</v>
      </c>
      <c r="AZ202" s="317">
        <v>1.06554306020912</v>
      </c>
      <c r="BA202" s="317">
        <v>0.98707683995067597</v>
      </c>
      <c r="BB202" s="317">
        <v>0.90854698649195298</v>
      </c>
      <c r="BC202" s="317">
        <v>0.83952341685517196</v>
      </c>
      <c r="BD202" s="317">
        <v>0.75251953235510005</v>
      </c>
      <c r="BE202" s="317">
        <v>0.68692495703621104</v>
      </c>
      <c r="BF202" s="317">
        <v>0.66944352602106905</v>
      </c>
      <c r="BG202" s="317">
        <v>0.712555745989082</v>
      </c>
      <c r="BH202" s="317">
        <v>0.797583290011742</v>
      </c>
      <c r="BI202" s="317">
        <v>0.90268009487565204</v>
      </c>
      <c r="BJ202" s="317">
        <v>0.99394477893565303</v>
      </c>
    </row>
    <row r="203" spans="1:62" ht="15">
      <c r="A203" s="317" t="s">
        <v>334</v>
      </c>
      <c r="B203" s="317" t="s">
        <v>578</v>
      </c>
      <c r="C203" s="317" t="s">
        <v>1580</v>
      </c>
      <c r="D203" s="317" t="s">
        <v>1581</v>
      </c>
      <c r="E203" s="317">
        <v>7.1235441088484102</v>
      </c>
      <c r="F203" s="317">
        <v>8.1762030359701097</v>
      </c>
      <c r="G203" s="317">
        <v>8.9990476159216808</v>
      </c>
      <c r="H203" s="317">
        <v>9.2522294209539702</v>
      </c>
      <c r="I203" s="317">
        <v>9.0560278473666092</v>
      </c>
      <c r="J203" s="317">
        <v>8.5973596635662908</v>
      </c>
      <c r="K203" s="317">
        <v>8.0981436136185891</v>
      </c>
      <c r="L203" s="317">
        <v>7.7696928034730197</v>
      </c>
      <c r="M203" s="317">
        <v>7.6986792264351003</v>
      </c>
      <c r="N203" s="317">
        <v>7.9113762034274702</v>
      </c>
      <c r="O203" s="317">
        <v>8.2180181683230895</v>
      </c>
      <c r="P203" s="317">
        <v>8.6627790819600801</v>
      </c>
      <c r="Q203" s="317">
        <v>8.8953543442677798</v>
      </c>
      <c r="R203" s="317">
        <v>8.5889072884583193</v>
      </c>
      <c r="S203" s="317">
        <v>7.7505872817315096</v>
      </c>
      <c r="T203" s="317">
        <v>6.7352879992173502</v>
      </c>
      <c r="U203" s="317">
        <v>5.5730771097815301</v>
      </c>
      <c r="V203" s="317">
        <v>4.8325469451246397</v>
      </c>
      <c r="W203" s="317">
        <v>5.1541834285443304</v>
      </c>
      <c r="X203" s="317">
        <v>6.6556014231910003</v>
      </c>
      <c r="Y203" s="317">
        <v>8.61054387690141</v>
      </c>
      <c r="Z203" s="317">
        <v>10.3368140060094</v>
      </c>
      <c r="AA203" s="317">
        <v>11.1436865349</v>
      </c>
      <c r="AB203" s="317">
        <v>10.9444150283363</v>
      </c>
      <c r="AC203" s="317">
        <v>9.8325660282845107</v>
      </c>
      <c r="AD203" s="317">
        <v>8.3204468885827794</v>
      </c>
      <c r="AE203" s="317">
        <v>6.9860768797694703</v>
      </c>
      <c r="AF203" s="317">
        <v>5.95319081900369</v>
      </c>
      <c r="AG203" s="317">
        <v>4.9547446197813896</v>
      </c>
      <c r="AH203" s="317">
        <v>3.99229754004093</v>
      </c>
      <c r="AI203" s="317">
        <v>3.1068825254427499</v>
      </c>
      <c r="AJ203" s="317">
        <v>2.29195372705093</v>
      </c>
      <c r="AK203" s="317">
        <v>1.63298332314971</v>
      </c>
      <c r="AL203" s="317">
        <v>1.2133541966713199</v>
      </c>
      <c r="AM203" s="317">
        <v>1.09631588369611</v>
      </c>
      <c r="AN203" s="317">
        <v>1.2464028879242199</v>
      </c>
      <c r="AO203" s="317">
        <v>1.7087402203340101</v>
      </c>
      <c r="AP203" s="317">
        <v>2.32839742054834</v>
      </c>
      <c r="AQ203" s="317">
        <v>2.9166022895438299</v>
      </c>
      <c r="AR203" s="317">
        <v>3.3965923517498</v>
      </c>
      <c r="AS203" s="317">
        <v>3.9291832256297399</v>
      </c>
      <c r="AT203" s="317">
        <v>4.0726695120842802</v>
      </c>
      <c r="AU203" s="317">
        <v>4.5587258794043404</v>
      </c>
      <c r="AV203" s="317">
        <v>6.4368718954769504</v>
      </c>
      <c r="AW203" s="317">
        <v>9.7170498710638409</v>
      </c>
      <c r="AX203" s="317">
        <v>13.0760394583526</v>
      </c>
      <c r="AY203" s="317">
        <v>15.551264326544199</v>
      </c>
      <c r="AZ203" s="317">
        <v>16.3316379027378</v>
      </c>
      <c r="BA203" s="317">
        <v>15.518539757134199</v>
      </c>
      <c r="BB203" s="317">
        <v>13.5394208214357</v>
      </c>
      <c r="BC203" s="317">
        <v>11.220686328228799</v>
      </c>
      <c r="BD203" s="317">
        <v>9.2450826278704401</v>
      </c>
      <c r="BE203" s="317">
        <v>7.7601035646835603</v>
      </c>
      <c r="BF203" s="317">
        <v>6.4657229155433003</v>
      </c>
      <c r="BG203" s="317">
        <v>5.3612359635515601</v>
      </c>
      <c r="BH203" s="317">
        <v>4.4126156242011803</v>
      </c>
      <c r="BI203" s="317">
        <v>3.4950699184913501</v>
      </c>
      <c r="BJ203" s="317">
        <v>2.66503774458275</v>
      </c>
    </row>
    <row r="204" spans="1:62" ht="15">
      <c r="A204" s="317" t="s">
        <v>335</v>
      </c>
      <c r="B204" s="317" t="s">
        <v>579</v>
      </c>
      <c r="C204" s="317" t="s">
        <v>1580</v>
      </c>
      <c r="D204" s="317" t="s">
        <v>1581</v>
      </c>
      <c r="E204" s="317">
        <v>0.83083246490879403</v>
      </c>
      <c r="F204" s="317">
        <v>0.80269019218412896</v>
      </c>
      <c r="G204" s="317">
        <v>0.65159583569107704</v>
      </c>
      <c r="H204" s="317">
        <v>0.64737753579831303</v>
      </c>
      <c r="I204" s="317">
        <v>0.64308664595843801</v>
      </c>
      <c r="J204" s="317">
        <v>0.59261264307502304</v>
      </c>
      <c r="K204" s="317">
        <v>0.96151484620168104</v>
      </c>
      <c r="L204" s="317">
        <v>1.6454282657894701</v>
      </c>
      <c r="M204" s="317">
        <v>1.3504476706304001</v>
      </c>
      <c r="N204" s="317">
        <v>1.0515816827926101</v>
      </c>
      <c r="O204" s="317">
        <v>1.19852285419382</v>
      </c>
      <c r="P204" s="317">
        <v>1.0373898375639501</v>
      </c>
      <c r="Q204" s="317">
        <v>0.95522260081875499</v>
      </c>
      <c r="R204" s="317">
        <v>0.85663776612111997</v>
      </c>
      <c r="S204" s="317">
        <v>0.92558879324995202</v>
      </c>
      <c r="T204" s="317">
        <v>1.2482922061613699</v>
      </c>
      <c r="U204" s="317">
        <v>1.20458776216374</v>
      </c>
      <c r="V204" s="317">
        <v>0.944235678563911</v>
      </c>
      <c r="W204" s="317">
        <v>0.89398402089360196</v>
      </c>
      <c r="X204" s="317">
        <v>0.63132742963496602</v>
      </c>
      <c r="Y204" s="317">
        <v>0.68646432041862704</v>
      </c>
      <c r="Z204" s="317">
        <v>0.77261653367100402</v>
      </c>
      <c r="AA204" s="317">
        <v>0.446111380192247</v>
      </c>
      <c r="AB204" s="317">
        <v>0.32547345467275102</v>
      </c>
      <c r="AC204" s="317">
        <v>0.296830368106553</v>
      </c>
      <c r="AD204" s="317">
        <v>0.43815971963952099</v>
      </c>
      <c r="AE204" s="317">
        <v>0.45530142034252302</v>
      </c>
      <c r="AF204" s="317">
        <v>0.39364189942756</v>
      </c>
      <c r="AG204" s="317">
        <v>0.47050224197190099</v>
      </c>
      <c r="AH204" s="317">
        <v>0.44914820746575801</v>
      </c>
      <c r="AI204" s="317">
        <v>0.17417662808295001</v>
      </c>
      <c r="AJ204" s="317">
        <v>-0.86869383124164801</v>
      </c>
      <c r="AK204" s="317">
        <v>-0.90346292845319998</v>
      </c>
      <c r="AL204" s="317">
        <v>-0.13610914221148299</v>
      </c>
      <c r="AM204" s="317">
        <v>-0.14537906455364</v>
      </c>
      <c r="AN204" s="317">
        <v>-0.20231879638045999</v>
      </c>
      <c r="AO204" s="317">
        <v>-0.28812948553089901</v>
      </c>
      <c r="AP204" s="317">
        <v>-0.287897951541563</v>
      </c>
      <c r="AQ204" s="317">
        <v>-0.206980241940766</v>
      </c>
      <c r="AR204" s="317">
        <v>-0.15697861602444499</v>
      </c>
      <c r="AS204" s="317">
        <v>-0.12944003980625499</v>
      </c>
      <c r="AT204" s="317">
        <v>-1.3954299863574799</v>
      </c>
      <c r="AU204" s="317">
        <v>-1.8306549937016201</v>
      </c>
      <c r="AV204" s="317">
        <v>-0.72126229740180003</v>
      </c>
      <c r="AW204" s="317">
        <v>-0.56978627253287895</v>
      </c>
      <c r="AX204" s="317">
        <v>-0.61753095660306001</v>
      </c>
      <c r="AY204" s="317">
        <v>-0.59240256002910696</v>
      </c>
      <c r="AZ204" s="317">
        <v>-1.4772229819771701</v>
      </c>
      <c r="BA204" s="317">
        <v>-1.66638264306554</v>
      </c>
      <c r="BB204" s="317">
        <v>-0.83308875477897504</v>
      </c>
      <c r="BC204" s="317">
        <v>-0.59395918358862798</v>
      </c>
      <c r="BD204" s="317">
        <v>-0.49186621286604298</v>
      </c>
      <c r="BE204" s="317">
        <v>-0.44517793619838297</v>
      </c>
      <c r="BF204" s="317">
        <v>-0.37132306287803502</v>
      </c>
      <c r="BG204" s="317">
        <v>-0.37457549776226101</v>
      </c>
      <c r="BH204" s="317">
        <v>-0.47073351104993699</v>
      </c>
      <c r="BI204" s="317">
        <v>-0.57264965146487701</v>
      </c>
      <c r="BJ204" s="317">
        <v>-0.58944597957761802</v>
      </c>
    </row>
    <row r="205" spans="1:62" ht="15">
      <c r="A205" s="317" t="s">
        <v>336</v>
      </c>
      <c r="B205" s="317" t="s">
        <v>580</v>
      </c>
      <c r="C205" s="317" t="s">
        <v>1580</v>
      </c>
      <c r="D205" s="317" t="s">
        <v>1581</v>
      </c>
      <c r="E205" s="317">
        <v>1.4694965014453201</v>
      </c>
      <c r="F205" s="317">
        <v>1.11060183638626</v>
      </c>
      <c r="G205" s="317">
        <v>1.11145521122451</v>
      </c>
      <c r="H205" s="317">
        <v>1.1105321573706901</v>
      </c>
      <c r="I205" s="317">
        <v>1.1111002576470601</v>
      </c>
      <c r="J205" s="317">
        <v>1.11072584654368</v>
      </c>
      <c r="K205" s="317">
        <v>0.56881587440195602</v>
      </c>
      <c r="L205" s="317">
        <v>0.56949900462762704</v>
      </c>
      <c r="M205" s="317">
        <v>0.56937662571860004</v>
      </c>
      <c r="N205" s="317">
        <v>0.56923801772267202</v>
      </c>
      <c r="O205" s="317">
        <v>0.569083468255144</v>
      </c>
      <c r="P205" s="317">
        <v>0.57425060026254804</v>
      </c>
      <c r="Q205" s="317">
        <v>0.57324610343636995</v>
      </c>
      <c r="R205" s="317">
        <v>0.57450134956565402</v>
      </c>
      <c r="S205" s="317">
        <v>0.57346803735115703</v>
      </c>
      <c r="T205" s="317">
        <v>0.57392397627093406</v>
      </c>
      <c r="U205" s="317">
        <v>0.70318503802371501</v>
      </c>
      <c r="V205" s="317">
        <v>0.70268347396018005</v>
      </c>
      <c r="W205" s="317">
        <v>0.70288765002571696</v>
      </c>
      <c r="X205" s="317">
        <v>0.70305320360496903</v>
      </c>
      <c r="Y205" s="317">
        <v>0.70965547952740404</v>
      </c>
      <c r="Z205" s="317">
        <v>0.66750322228973502</v>
      </c>
      <c r="AA205" s="317">
        <v>0.62828774442410695</v>
      </c>
      <c r="AB205" s="317">
        <v>0.59825093205830704</v>
      </c>
      <c r="AC205" s="317">
        <v>0.75735296762605098</v>
      </c>
      <c r="AD205" s="317">
        <v>0.77668802844714802</v>
      </c>
      <c r="AE205" s="317">
        <v>0.71757386643577403</v>
      </c>
      <c r="AF205" s="317">
        <v>0.69738455004689603</v>
      </c>
      <c r="AG205" s="317">
        <v>0.64830380943966504</v>
      </c>
      <c r="AH205" s="317">
        <v>0.586603532881112</v>
      </c>
      <c r="AI205" s="317">
        <v>0.38579434566536802</v>
      </c>
      <c r="AJ205" s="317">
        <v>0.22363236630223701</v>
      </c>
      <c r="AK205" s="317">
        <v>4.3724963950860403E-2</v>
      </c>
      <c r="AL205" s="317">
        <v>-0.113724697579415</v>
      </c>
      <c r="AM205" s="317">
        <v>-0.123965844425279</v>
      </c>
      <c r="AN205" s="317">
        <v>2.6777506081690199E-2</v>
      </c>
      <c r="AO205" s="317">
        <v>-0.145469155029265</v>
      </c>
      <c r="AP205" s="317">
        <v>-0.16531944085587499</v>
      </c>
      <c r="AQ205" s="317">
        <v>-0.16551193674225501</v>
      </c>
      <c r="AR205" s="317">
        <v>-0.30947673446082402</v>
      </c>
      <c r="AS205" s="317">
        <v>-0.42056697531099302</v>
      </c>
      <c r="AT205" s="317">
        <v>-0.42415102807618899</v>
      </c>
      <c r="AU205" s="317">
        <v>-0.46006130490285302</v>
      </c>
      <c r="AV205" s="317">
        <v>-0.45371985974356399</v>
      </c>
      <c r="AW205" s="317">
        <v>-0.40261376030571799</v>
      </c>
      <c r="AX205" s="317">
        <v>-0.38147369622440103</v>
      </c>
      <c r="AY205" s="317">
        <v>-0.32731870638619198</v>
      </c>
      <c r="AZ205" s="317">
        <v>-0.171024042221983</v>
      </c>
      <c r="BA205" s="317">
        <v>-4.3942261537296301E-2</v>
      </c>
      <c r="BB205" s="317">
        <v>3.01140670621249E-2</v>
      </c>
      <c r="BC205" s="317">
        <v>4.4887389839281602E-2</v>
      </c>
      <c r="BD205" s="317">
        <v>7.7967098468448501E-2</v>
      </c>
      <c r="BE205" s="317">
        <v>0.16830159075017301</v>
      </c>
      <c r="BF205" s="317">
        <v>0.212923595008292</v>
      </c>
      <c r="BG205" s="317">
        <v>0.21770010055203501</v>
      </c>
      <c r="BH205" s="317">
        <v>0.192558641823423</v>
      </c>
      <c r="BI205" s="317">
        <v>0.17024454590112001</v>
      </c>
      <c r="BJ205" s="317">
        <v>0.105698218493872</v>
      </c>
    </row>
    <row r="206" spans="1:62" ht="15">
      <c r="A206" s="317" t="s">
        <v>337</v>
      </c>
      <c r="B206" s="317" t="s">
        <v>581</v>
      </c>
      <c r="C206" s="317" t="s">
        <v>1580</v>
      </c>
      <c r="D206" s="317" t="s">
        <v>1581</v>
      </c>
      <c r="E206" s="317">
        <v>2.5108500981808</v>
      </c>
      <c r="F206" s="317">
        <v>2.11384028426769</v>
      </c>
      <c r="G206" s="317">
        <v>1.8029495935054201</v>
      </c>
      <c r="H206" s="317">
        <v>1.7020758099609099</v>
      </c>
      <c r="I206" s="317">
        <v>1.8757086550164901</v>
      </c>
      <c r="J206" s="317">
        <v>2.2272635609123199</v>
      </c>
      <c r="K206" s="317">
        <v>2.6298154610263298</v>
      </c>
      <c r="L206" s="317">
        <v>2.9460086018360401</v>
      </c>
      <c r="M206" s="317">
        <v>3.1373891407273602</v>
      </c>
      <c r="N206" s="317">
        <v>3.1623815011529501</v>
      </c>
      <c r="O206" s="317">
        <v>3.0820009620609401</v>
      </c>
      <c r="P206" s="317">
        <v>2.9858658197905199</v>
      </c>
      <c r="Q206" s="317">
        <v>2.9386336757114502</v>
      </c>
      <c r="R206" s="317">
        <v>2.9341875416205099</v>
      </c>
      <c r="S206" s="317">
        <v>2.9892057900654501</v>
      </c>
      <c r="T206" s="317">
        <v>3.0818809792619599</v>
      </c>
      <c r="U206" s="317">
        <v>3.17045009203791</v>
      </c>
      <c r="V206" s="317">
        <v>3.2385905081492599</v>
      </c>
      <c r="W206" s="317">
        <v>3.30374738222699</v>
      </c>
      <c r="X206" s="317">
        <v>3.36405812344809</v>
      </c>
      <c r="Y206" s="317">
        <v>3.4160129526322698</v>
      </c>
      <c r="Z206" s="317">
        <v>3.3346663095251099</v>
      </c>
      <c r="AA206" s="317">
        <v>3.22657181553343</v>
      </c>
      <c r="AB206" s="317">
        <v>3.3021553836535</v>
      </c>
      <c r="AC206" s="317">
        <v>3.6054554581449598</v>
      </c>
      <c r="AD206" s="317">
        <v>3.9698720986279099</v>
      </c>
      <c r="AE206" s="317">
        <v>4.5916442407003002</v>
      </c>
      <c r="AF206" s="317">
        <v>4.9395712999569898</v>
      </c>
      <c r="AG206" s="317">
        <v>4.3320432364723196</v>
      </c>
      <c r="AH206" s="317">
        <v>2.6092495216045601</v>
      </c>
      <c r="AI206" s="317">
        <v>0.27359881488436599</v>
      </c>
      <c r="AJ206" s="317">
        <v>-2.5763561918270201</v>
      </c>
      <c r="AK206" s="317">
        <v>-5.0893332350964604</v>
      </c>
      <c r="AL206" s="317">
        <v>-6.1848568049758104</v>
      </c>
      <c r="AM206" s="317">
        <v>-4.7926913292035804</v>
      </c>
      <c r="AN206" s="317">
        <v>-1.2908229754726399</v>
      </c>
      <c r="AO206" s="317">
        <v>3.1072196385791302</v>
      </c>
      <c r="AP206" s="317">
        <v>6.4467404454658004</v>
      </c>
      <c r="AQ206" s="317">
        <v>7.9178917259825097</v>
      </c>
      <c r="AR206" s="317">
        <v>7.28396821932989</v>
      </c>
      <c r="AS206" s="317">
        <v>5.5391020329888896</v>
      </c>
      <c r="AT206" s="317">
        <v>3.7142878687348002</v>
      </c>
      <c r="AU206" s="317">
        <v>2.4524384530826899</v>
      </c>
      <c r="AV206" s="317">
        <v>1.6744859985356899</v>
      </c>
      <c r="AW206" s="317">
        <v>1.5783367200463601</v>
      </c>
      <c r="AX206" s="317">
        <v>1.9461065247081999</v>
      </c>
      <c r="AY206" s="317">
        <v>2.3612623723730199</v>
      </c>
      <c r="AZ206" s="317">
        <v>2.58213372728969</v>
      </c>
      <c r="BA206" s="317">
        <v>2.7227912962739098</v>
      </c>
      <c r="BB206" s="317">
        <v>2.7359449712842401</v>
      </c>
      <c r="BC206" s="317">
        <v>2.6642414802930299</v>
      </c>
      <c r="BD206" s="317">
        <v>2.5935097909789899</v>
      </c>
      <c r="BE206" s="317">
        <v>2.5608813026541002</v>
      </c>
      <c r="BF206" s="317">
        <v>2.52871485554597</v>
      </c>
      <c r="BG206" s="317">
        <v>2.5007965300157999</v>
      </c>
      <c r="BH206" s="317">
        <v>2.4740945366655498</v>
      </c>
      <c r="BI206" s="317">
        <v>2.4459048668105701</v>
      </c>
      <c r="BJ206" s="317">
        <v>2.4116233402262202</v>
      </c>
    </row>
    <row r="207" spans="1:62" ht="15">
      <c r="A207" s="317" t="s">
        <v>338</v>
      </c>
      <c r="B207" s="317" t="s">
        <v>582</v>
      </c>
      <c r="C207" s="317" t="s">
        <v>1580</v>
      </c>
      <c r="D207" s="317" t="s">
        <v>1581</v>
      </c>
      <c r="E207" s="317"/>
      <c r="F207" s="317">
        <v>2.1087226133250709</v>
      </c>
      <c r="G207" s="317">
        <v>2.1441979168229039</v>
      </c>
      <c r="H207" s="317">
        <v>2.1759830130328339</v>
      </c>
      <c r="I207" s="317">
        <v>2.2039695791445695</v>
      </c>
      <c r="J207" s="317">
        <v>2.2284362619042071</v>
      </c>
      <c r="K207" s="317">
        <v>2.251372863988351</v>
      </c>
      <c r="L207" s="317">
        <v>2.2718087791202066</v>
      </c>
      <c r="M207" s="317">
        <v>2.287116163251568</v>
      </c>
      <c r="N207" s="317">
        <v>2.2967776038936023</v>
      </c>
      <c r="O207" s="317">
        <v>2.3028255382763803</v>
      </c>
      <c r="P207" s="317">
        <v>2.3055562774557075</v>
      </c>
      <c r="Q207" s="317">
        <v>2.3093009507659588</v>
      </c>
      <c r="R207" s="317">
        <v>2.3187533615896854</v>
      </c>
      <c r="S207" s="317">
        <v>2.3358796420478285</v>
      </c>
      <c r="T207" s="317">
        <v>2.3571594591481642</v>
      </c>
      <c r="U207" s="317">
        <v>2.3772186116131309</v>
      </c>
      <c r="V207" s="317">
        <v>2.3922303276333849</v>
      </c>
      <c r="W207" s="317">
        <v>2.4024046170098501</v>
      </c>
      <c r="X207" s="317">
        <v>2.4065837019567624</v>
      </c>
      <c r="Y207" s="317">
        <v>2.4055798626596356</v>
      </c>
      <c r="Z207" s="317">
        <v>2.4020679123032807</v>
      </c>
      <c r="AA207" s="317">
        <v>2.3960911272009611</v>
      </c>
      <c r="AB207" s="317">
        <v>2.3853007613107593</v>
      </c>
      <c r="AC207" s="317">
        <v>2.3693959042220456</v>
      </c>
      <c r="AD207" s="317">
        <v>2.3494677783834703</v>
      </c>
      <c r="AE207" s="317">
        <v>2.3263723271412999</v>
      </c>
      <c r="AF207" s="317">
        <v>2.3018425936304681</v>
      </c>
      <c r="AG207" s="317">
        <v>2.2771752985774327</v>
      </c>
      <c r="AH207" s="317">
        <v>2.2531263002630197</v>
      </c>
      <c r="AI207" s="317">
        <v>2.2287371100327107</v>
      </c>
      <c r="AJ207" s="317">
        <v>2.2035899011765991</v>
      </c>
      <c r="AK207" s="317">
        <v>2.1756615496399121</v>
      </c>
      <c r="AL207" s="317">
        <v>2.1431930918703586</v>
      </c>
      <c r="AM207" s="317">
        <v>2.1054104350307341</v>
      </c>
      <c r="AN207" s="317">
        <v>2.0640512138151479</v>
      </c>
      <c r="AO207" s="317">
        <v>2.0203851796341041</v>
      </c>
      <c r="AP207" s="317">
        <v>1.9774416514164272</v>
      </c>
      <c r="AQ207" s="317">
        <v>1.9375751448776839</v>
      </c>
      <c r="AR207" s="317">
        <v>1.9020869414360533</v>
      </c>
      <c r="AS207" s="317">
        <v>1.8690002166192841</v>
      </c>
      <c r="AT207" s="317">
        <v>1.8374479382359965</v>
      </c>
      <c r="AU207" s="317">
        <v>1.8032557994209952</v>
      </c>
      <c r="AV207" s="317">
        <v>1.7625909173631271</v>
      </c>
      <c r="AW207" s="317">
        <v>1.7136132772882462</v>
      </c>
      <c r="AX207" s="317">
        <v>1.6596595417669704</v>
      </c>
      <c r="AY207" s="317">
        <v>1.6046437765008079</v>
      </c>
      <c r="AZ207" s="317">
        <v>1.553428962862597</v>
      </c>
      <c r="BA207" s="317">
        <v>1.5081948074358991</v>
      </c>
      <c r="BB207" s="317">
        <v>1.4709323631350628</v>
      </c>
      <c r="BC207" s="317">
        <v>1.4395350305741914</v>
      </c>
      <c r="BD207" s="317">
        <v>1.4098439021455533</v>
      </c>
      <c r="BE207" s="317">
        <v>1.3796647794263919</v>
      </c>
      <c r="BF207" s="317">
        <v>1.3536173989698597</v>
      </c>
      <c r="BG207" s="317">
        <v>1.3262636029808448</v>
      </c>
      <c r="BH207" s="317">
        <v>1.2981494753334601</v>
      </c>
      <c r="BI207" s="317">
        <v>1.2724326747254935</v>
      </c>
      <c r="BJ207" s="317">
        <v>1.2452001966306767</v>
      </c>
    </row>
    <row r="208" spans="1:62" ht="15">
      <c r="A208" s="317" t="s">
        <v>339</v>
      </c>
      <c r="B208" s="317" t="s">
        <v>583</v>
      </c>
      <c r="C208" s="317" t="s">
        <v>1580</v>
      </c>
      <c r="D208" s="317" t="s">
        <v>1581</v>
      </c>
      <c r="E208" s="317">
        <v>2.9987019033328002</v>
      </c>
      <c r="F208" s="317">
        <v>3.1871051401248498</v>
      </c>
      <c r="G208" s="317">
        <v>3.35592694941817</v>
      </c>
      <c r="H208" s="317">
        <v>3.46438387960136</v>
      </c>
      <c r="I208" s="317">
        <v>3.4970693932233701</v>
      </c>
      <c r="J208" s="317">
        <v>3.4922216730772799</v>
      </c>
      <c r="K208" s="317">
        <v>3.4808626650482499</v>
      </c>
      <c r="L208" s="317">
        <v>3.51928816707732</v>
      </c>
      <c r="M208" s="317">
        <v>3.6411876595153401</v>
      </c>
      <c r="N208" s="317">
        <v>3.86213101445985</v>
      </c>
      <c r="O208" s="317">
        <v>4.14121167192949</v>
      </c>
      <c r="P208" s="317">
        <v>4.43394250414004</v>
      </c>
      <c r="Q208" s="317">
        <v>4.6891763734423204</v>
      </c>
      <c r="R208" s="317">
        <v>4.8865575537699497</v>
      </c>
      <c r="S208" s="317">
        <v>5.0141664781754898</v>
      </c>
      <c r="T208" s="317">
        <v>5.1000568129955699</v>
      </c>
      <c r="U208" s="317">
        <v>5.1155892189430299</v>
      </c>
      <c r="V208" s="317">
        <v>5.14737193212411</v>
      </c>
      <c r="W208" s="317">
        <v>5.3022202904242599</v>
      </c>
      <c r="X208" s="317">
        <v>5.59828230544412</v>
      </c>
      <c r="Y208" s="317">
        <v>5.93166963596821</v>
      </c>
      <c r="Z208" s="317">
        <v>6.22923691563697</v>
      </c>
      <c r="AA208" s="317">
        <v>6.3661673317255296</v>
      </c>
      <c r="AB208" s="317">
        <v>6.2773507554015398</v>
      </c>
      <c r="AC208" s="317">
        <v>5.9495115792031301</v>
      </c>
      <c r="AD208" s="317">
        <v>5.4866587636665098</v>
      </c>
      <c r="AE208" s="317">
        <v>5.0265130719743603</v>
      </c>
      <c r="AF208" s="317">
        <v>4.6259741691264402</v>
      </c>
      <c r="AG208" s="317">
        <v>4.2428484413035701</v>
      </c>
      <c r="AH208" s="317">
        <v>3.88724658836232</v>
      </c>
      <c r="AI208" s="317">
        <v>3.5591157254826702</v>
      </c>
      <c r="AJ208" s="317">
        <v>3.25993501387978</v>
      </c>
      <c r="AK208" s="317">
        <v>2.9844773143454799</v>
      </c>
      <c r="AL208" s="317">
        <v>2.7296606152176599</v>
      </c>
      <c r="AM208" s="317">
        <v>2.4957309635840899</v>
      </c>
      <c r="AN208" s="317">
        <v>2.29314332570218</v>
      </c>
      <c r="AO208" s="317">
        <v>2.0901947805675101</v>
      </c>
      <c r="AP208" s="317">
        <v>1.93601051235443</v>
      </c>
      <c r="AQ208" s="317">
        <v>1.91374620244037</v>
      </c>
      <c r="AR208" s="317">
        <v>2.05074461333423</v>
      </c>
      <c r="AS208" s="317">
        <v>2.2890462288789801</v>
      </c>
      <c r="AT208" s="317">
        <v>2.5639953136515898</v>
      </c>
      <c r="AU208" s="317">
        <v>2.78989348824192</v>
      </c>
      <c r="AV208" s="317">
        <v>2.9245315883110599</v>
      </c>
      <c r="AW208" s="317">
        <v>2.9376814840809602</v>
      </c>
      <c r="AX208" s="317">
        <v>2.8718237395580899</v>
      </c>
      <c r="AY208" s="317">
        <v>2.7748980515048598</v>
      </c>
      <c r="AZ208" s="317">
        <v>2.7063912608073402</v>
      </c>
      <c r="BA208" s="317">
        <v>2.6887969213429002</v>
      </c>
      <c r="BB208" s="317">
        <v>2.7404414842003999</v>
      </c>
      <c r="BC208" s="317">
        <v>2.8259377724720798</v>
      </c>
      <c r="BD208" s="317">
        <v>2.9189641952184999</v>
      </c>
      <c r="BE208" s="317">
        <v>2.9599935773882202</v>
      </c>
      <c r="BF208" s="317">
        <v>2.9075634189194202</v>
      </c>
      <c r="BG208" s="317">
        <v>2.7413758198035101</v>
      </c>
      <c r="BH208" s="317">
        <v>2.5041372572587899</v>
      </c>
      <c r="BI208" s="317">
        <v>2.2514224744868501</v>
      </c>
      <c r="BJ208" s="317">
        <v>2.0319250795002399</v>
      </c>
    </row>
    <row r="209" spans="1:62" ht="15">
      <c r="A209" s="317" t="s">
        <v>340</v>
      </c>
      <c r="B209" s="317" t="s">
        <v>584</v>
      </c>
      <c r="C209" s="317" t="s">
        <v>1580</v>
      </c>
      <c r="D209" s="317" t="s">
        <v>1581</v>
      </c>
      <c r="E209" s="317">
        <v>2.9017025127448202</v>
      </c>
      <c r="F209" s="317">
        <v>2.9385867441707099</v>
      </c>
      <c r="G209" s="317">
        <v>2.9753038557930598</v>
      </c>
      <c r="H209" s="317">
        <v>3.01126559290952</v>
      </c>
      <c r="I209" s="317">
        <v>3.04667455114744</v>
      </c>
      <c r="J209" s="317">
        <v>3.0811931267152102</v>
      </c>
      <c r="K209" s="317">
        <v>3.1173546432610002</v>
      </c>
      <c r="L209" s="317">
        <v>3.15339510511087</v>
      </c>
      <c r="M209" s="317">
        <v>3.1849146734401299</v>
      </c>
      <c r="N209" s="317">
        <v>3.2111158085328202</v>
      </c>
      <c r="O209" s="317">
        <v>3.2349946945102599</v>
      </c>
      <c r="P209" s="317">
        <v>3.2511996607054798</v>
      </c>
      <c r="Q209" s="317">
        <v>3.2707903842833002</v>
      </c>
      <c r="R209" s="317">
        <v>3.30969300416215</v>
      </c>
      <c r="S209" s="317">
        <v>3.3719358291650101</v>
      </c>
      <c r="T209" s="317">
        <v>3.4444532404345001</v>
      </c>
      <c r="U209" s="317">
        <v>3.5135276491070599</v>
      </c>
      <c r="V209" s="317">
        <v>3.5627664588636998</v>
      </c>
      <c r="W209" s="317">
        <v>3.5852035316742499</v>
      </c>
      <c r="X209" s="317">
        <v>3.57605024978914</v>
      </c>
      <c r="Y209" s="317">
        <v>3.5441735237932699</v>
      </c>
      <c r="Z209" s="317">
        <v>3.52029992158382</v>
      </c>
      <c r="AA209" s="317">
        <v>3.4977960840623399</v>
      </c>
      <c r="AB209" s="317">
        <v>3.4454769610252698</v>
      </c>
      <c r="AC209" s="317">
        <v>3.3594542202306901</v>
      </c>
      <c r="AD209" s="317">
        <v>3.2607652746556801</v>
      </c>
      <c r="AE209" s="317">
        <v>3.12878457647103</v>
      </c>
      <c r="AF209" s="317">
        <v>3.0253094271507601</v>
      </c>
      <c r="AG209" s="317">
        <v>3.0335852833054999</v>
      </c>
      <c r="AH209" s="317">
        <v>3.1784593318565202</v>
      </c>
      <c r="AI209" s="317">
        <v>3.3921816134052198</v>
      </c>
      <c r="AJ209" s="317">
        <v>3.6359410256043598</v>
      </c>
      <c r="AK209" s="317">
        <v>3.7936188148383398</v>
      </c>
      <c r="AL209" s="317">
        <v>3.7730958376562498</v>
      </c>
      <c r="AM209" s="317">
        <v>3.5395166810991499</v>
      </c>
      <c r="AN209" s="317">
        <v>3.1829331382525701</v>
      </c>
      <c r="AO209" s="317">
        <v>2.7950909994464599</v>
      </c>
      <c r="AP209" s="317">
        <v>2.4873902861322299</v>
      </c>
      <c r="AQ209" s="317">
        <v>2.3072213419832801</v>
      </c>
      <c r="AR209" s="317">
        <v>2.2943158081000199</v>
      </c>
      <c r="AS209" s="317">
        <v>2.3897236350906299</v>
      </c>
      <c r="AT209" s="317">
        <v>2.51653177004789</v>
      </c>
      <c r="AU209" s="317">
        <v>2.5946376607847399</v>
      </c>
      <c r="AV209" s="317">
        <v>2.6031664377769999</v>
      </c>
      <c r="AW209" s="317">
        <v>2.5173024670858601</v>
      </c>
      <c r="AX209" s="317">
        <v>2.3752138634134399</v>
      </c>
      <c r="AY209" s="317">
        <v>2.2238963979219002</v>
      </c>
      <c r="AZ209" s="317">
        <v>2.11454532139033</v>
      </c>
      <c r="BA209" s="317">
        <v>2.0631952090043399</v>
      </c>
      <c r="BB209" s="317">
        <v>2.0873405948411401</v>
      </c>
      <c r="BC209" s="317">
        <v>2.16169776110491</v>
      </c>
      <c r="BD209" s="317">
        <v>2.2468642883766199</v>
      </c>
      <c r="BE209" s="317">
        <v>2.3129385230403301</v>
      </c>
      <c r="BF209" s="317">
        <v>2.3606936503484901</v>
      </c>
      <c r="BG209" s="317">
        <v>2.3811845598850199</v>
      </c>
      <c r="BH209" s="317">
        <v>2.3824690956497401</v>
      </c>
      <c r="BI209" s="317">
        <v>2.3804398870636301</v>
      </c>
      <c r="BJ209" s="317">
        <v>2.3830269805706901</v>
      </c>
    </row>
    <row r="210" spans="1:62" ht="15">
      <c r="A210" s="317" t="s">
        <v>341</v>
      </c>
      <c r="B210" s="317" t="s">
        <v>585</v>
      </c>
      <c r="C210" s="317" t="s">
        <v>1580</v>
      </c>
      <c r="D210" s="317" t="s">
        <v>1581</v>
      </c>
      <c r="E210" s="317">
        <v>2.7074710769887602</v>
      </c>
      <c r="F210" s="317">
        <v>2.72374352555383</v>
      </c>
      <c r="G210" s="317">
        <v>2.7409037631729301</v>
      </c>
      <c r="H210" s="317">
        <v>2.7629480647746298</v>
      </c>
      <c r="I210" s="317">
        <v>2.7916342562603802</v>
      </c>
      <c r="J210" s="317">
        <v>2.8244021237689898</v>
      </c>
      <c r="K210" s="317">
        <v>2.8463849311592599</v>
      </c>
      <c r="L210" s="317">
        <v>2.8623074967291098</v>
      </c>
      <c r="M210" s="317">
        <v>2.8892502776960098</v>
      </c>
      <c r="N210" s="317">
        <v>2.9292394091083902</v>
      </c>
      <c r="O210" s="317">
        <v>2.9717518114335899</v>
      </c>
      <c r="P210" s="317">
        <v>3.0294604583831002</v>
      </c>
      <c r="Q210" s="317">
        <v>3.0664857668738801</v>
      </c>
      <c r="R210" s="317">
        <v>3.0325871568087099</v>
      </c>
      <c r="S210" s="317">
        <v>2.9136323204705699</v>
      </c>
      <c r="T210" s="317">
        <v>2.7492662706499602</v>
      </c>
      <c r="U210" s="317">
        <v>2.5692144667848198</v>
      </c>
      <c r="V210" s="317">
        <v>2.4355096217991901</v>
      </c>
      <c r="W210" s="317">
        <v>2.3938000871092102</v>
      </c>
      <c r="X210" s="317">
        <v>2.4685890098187002</v>
      </c>
      <c r="Y210" s="317">
        <v>2.6183760894752299</v>
      </c>
      <c r="Z210" s="317">
        <v>2.7806115256453299</v>
      </c>
      <c r="AA210" s="317">
        <v>2.9087779372143201</v>
      </c>
      <c r="AB210" s="317">
        <v>3.0023500365497502</v>
      </c>
      <c r="AC210" s="317">
        <v>3.0484154329460802</v>
      </c>
      <c r="AD210" s="317">
        <v>3.0597346269629302</v>
      </c>
      <c r="AE210" s="317">
        <v>3.0588152723085198</v>
      </c>
      <c r="AF210" s="317">
        <v>3.0596813649078798</v>
      </c>
      <c r="AG210" s="317">
        <v>3.0581151410275802</v>
      </c>
      <c r="AH210" s="317">
        <v>3.0566967939792602</v>
      </c>
      <c r="AI210" s="317">
        <v>3.0506758410472501</v>
      </c>
      <c r="AJ210" s="317">
        <v>3.0505054443221402</v>
      </c>
      <c r="AK210" s="317">
        <v>3.0353966193918098</v>
      </c>
      <c r="AL210" s="317">
        <v>2.9746588015251998</v>
      </c>
      <c r="AM210" s="317">
        <v>2.8600387828721701</v>
      </c>
      <c r="AN210" s="317">
        <v>2.7168482767240798</v>
      </c>
      <c r="AO210" s="317">
        <v>2.5674348452079401</v>
      </c>
      <c r="AP210" s="317">
        <v>2.4485933660432502</v>
      </c>
      <c r="AQ210" s="317">
        <v>2.3838458034921199</v>
      </c>
      <c r="AR210" s="317">
        <v>2.3874384274951299</v>
      </c>
      <c r="AS210" s="317">
        <v>2.4383685309949001</v>
      </c>
      <c r="AT210" s="317">
        <v>2.5022599536839398</v>
      </c>
      <c r="AU210" s="317">
        <v>2.5558784988049101</v>
      </c>
      <c r="AV210" s="317">
        <v>2.6024910849356599</v>
      </c>
      <c r="AW210" s="317">
        <v>2.6353295518566302</v>
      </c>
      <c r="AX210" s="317">
        <v>2.6598515619102199</v>
      </c>
      <c r="AY210" s="317">
        <v>2.6790151078666802</v>
      </c>
      <c r="AZ210" s="317">
        <v>2.7043020016560799</v>
      </c>
      <c r="BA210" s="317">
        <v>2.7446416665687101</v>
      </c>
      <c r="BB210" s="317">
        <v>2.8033487224283502</v>
      </c>
      <c r="BC210" s="317">
        <v>2.86908520486472</v>
      </c>
      <c r="BD210" s="317">
        <v>2.9347871253519</v>
      </c>
      <c r="BE210" s="317">
        <v>2.9819769381167101</v>
      </c>
      <c r="BF210" s="317">
        <v>2.9962671376921599</v>
      </c>
      <c r="BG210" s="317">
        <v>2.9708777969257101</v>
      </c>
      <c r="BH210" s="317">
        <v>2.9191617728831001</v>
      </c>
      <c r="BI210" s="317">
        <v>2.8606090635212502</v>
      </c>
      <c r="BJ210" s="317">
        <v>2.8083891523002702</v>
      </c>
    </row>
    <row r="211" spans="1:62" ht="15">
      <c r="A211" s="317" t="s">
        <v>342</v>
      </c>
      <c r="B211" s="317" t="s">
        <v>586</v>
      </c>
      <c r="C211" s="317" t="s">
        <v>1580</v>
      </c>
      <c r="D211" s="317" t="s">
        <v>1581</v>
      </c>
      <c r="E211" s="317">
        <v>6.3566528498957897</v>
      </c>
      <c r="F211" s="317">
        <v>3.3447934067540102</v>
      </c>
      <c r="G211" s="317">
        <v>2.76910469544055</v>
      </c>
      <c r="H211" s="317">
        <v>2.5274954820648401</v>
      </c>
      <c r="I211" s="317">
        <v>2.5629737045238898</v>
      </c>
      <c r="J211" s="317">
        <v>2.4300511826050202</v>
      </c>
      <c r="K211" s="317">
        <v>2.4861930066859799</v>
      </c>
      <c r="L211" s="317">
        <v>2.2086787402843302</v>
      </c>
      <c r="M211" s="317">
        <v>1.7245263956258301</v>
      </c>
      <c r="N211" s="317">
        <v>1.5045295514528101</v>
      </c>
      <c r="O211" s="317">
        <v>1.5545613038764601</v>
      </c>
      <c r="P211" s="317">
        <v>1.8341250646551801</v>
      </c>
      <c r="Q211" s="317">
        <v>1.85220871957903</v>
      </c>
      <c r="R211" s="317">
        <v>1.8686970802623499</v>
      </c>
      <c r="S211" s="317">
        <v>1.6641425915582999</v>
      </c>
      <c r="T211" s="317">
        <v>1.46026991588953</v>
      </c>
      <c r="U211" s="317">
        <v>1.347723377756</v>
      </c>
      <c r="V211" s="317">
        <v>1.38572346856491</v>
      </c>
      <c r="W211" s="317">
        <v>1.20970078915976</v>
      </c>
      <c r="X211" s="317">
        <v>1.26239247977074</v>
      </c>
      <c r="Y211" s="317">
        <v>1.26923429916508</v>
      </c>
      <c r="Z211" s="317">
        <v>4.8076890093412699</v>
      </c>
      <c r="AA211" s="317">
        <v>4.3885936328950903</v>
      </c>
      <c r="AB211" s="317">
        <v>1.2987446622440499</v>
      </c>
      <c r="AC211" s="317">
        <v>1.8902219856267799</v>
      </c>
      <c r="AD211" s="317">
        <v>0.13664517070652599</v>
      </c>
      <c r="AE211" s="317">
        <v>-9.4490557061270394E-2</v>
      </c>
      <c r="AF211" s="317">
        <v>1.50383305795572</v>
      </c>
      <c r="AG211" s="317">
        <v>2.5377738673366701</v>
      </c>
      <c r="AH211" s="317">
        <v>2.9357437345498298</v>
      </c>
      <c r="AI211" s="317">
        <v>3.8890936074529598</v>
      </c>
      <c r="AJ211" s="317">
        <v>2.8454828648656298</v>
      </c>
      <c r="AK211" s="317">
        <v>3.0042563946204699</v>
      </c>
      <c r="AL211" s="317">
        <v>2.5298067473268002</v>
      </c>
      <c r="AM211" s="317">
        <v>3.1365869318362498</v>
      </c>
      <c r="AN211" s="317">
        <v>3.0378134848112399</v>
      </c>
      <c r="AO211" s="317">
        <v>4.0643184683903097</v>
      </c>
      <c r="AP211" s="317">
        <v>3.3574421951606599</v>
      </c>
      <c r="AQ211" s="317">
        <v>3.3972122767728901</v>
      </c>
      <c r="AR211" s="317">
        <v>0.79914845100392695</v>
      </c>
      <c r="AS211" s="317">
        <v>1.7320422325425699</v>
      </c>
      <c r="AT211" s="317">
        <v>2.6973558432635798</v>
      </c>
      <c r="AU211" s="317">
        <v>0.91263980577679604</v>
      </c>
      <c r="AV211" s="317">
        <v>-1.4745328419193899</v>
      </c>
      <c r="AW211" s="317">
        <v>1.2519166730553</v>
      </c>
      <c r="AX211" s="317">
        <v>2.3505112885717501</v>
      </c>
      <c r="AY211" s="317">
        <v>3.1293891560753999</v>
      </c>
      <c r="AZ211" s="317">
        <v>4.1660028636093296</v>
      </c>
      <c r="BA211" s="317">
        <v>5.3215170830262304</v>
      </c>
      <c r="BB211" s="317">
        <v>3.0159499147579001</v>
      </c>
      <c r="BC211" s="317">
        <v>1.7718328792640099</v>
      </c>
      <c r="BD211" s="317">
        <v>2.0849024560600702</v>
      </c>
      <c r="BE211" s="317">
        <v>2.4533903303101798</v>
      </c>
      <c r="BF211" s="317">
        <v>1.61930809858875</v>
      </c>
      <c r="BG211" s="317">
        <v>1.2984401779922601</v>
      </c>
      <c r="BH211" s="317">
        <v>1.18637693749822</v>
      </c>
      <c r="BI211" s="317">
        <v>1.2974360993860199</v>
      </c>
      <c r="BJ211" s="317">
        <v>8.8595469992426304E-2</v>
      </c>
    </row>
    <row r="212" spans="1:62" ht="15">
      <c r="A212" s="317" t="s">
        <v>343</v>
      </c>
      <c r="B212" s="317" t="s">
        <v>587</v>
      </c>
      <c r="C212" s="317" t="s">
        <v>1580</v>
      </c>
      <c r="D212" s="317" t="s">
        <v>1581</v>
      </c>
      <c r="E212" s="317">
        <v>2.9279286561079299</v>
      </c>
      <c r="F212" s="317">
        <v>2.9509543182624598</v>
      </c>
      <c r="G212" s="317">
        <v>2.9767677121612901</v>
      </c>
      <c r="H212" s="317">
        <v>2.9947498511973798</v>
      </c>
      <c r="I212" s="317">
        <v>2.99355808999919</v>
      </c>
      <c r="J212" s="317">
        <v>3.0154827747209501</v>
      </c>
      <c r="K212" s="317">
        <v>3.0080757108023199</v>
      </c>
      <c r="L212" s="317">
        <v>3.0207236383957099</v>
      </c>
      <c r="M212" s="317">
        <v>3.0956981765807101</v>
      </c>
      <c r="N212" s="317">
        <v>3.2509851257320701</v>
      </c>
      <c r="O212" s="317">
        <v>3.43663346884831</v>
      </c>
      <c r="P212" s="317">
        <v>3.6279407343172201</v>
      </c>
      <c r="Q212" s="317">
        <v>3.7701109115714599</v>
      </c>
      <c r="R212" s="317">
        <v>3.83684371760793</v>
      </c>
      <c r="S212" s="317">
        <v>3.8196400553569401</v>
      </c>
      <c r="T212" s="317">
        <v>3.7463205514214302</v>
      </c>
      <c r="U212" s="317">
        <v>3.6519023104016299</v>
      </c>
      <c r="V212" s="317">
        <v>3.5722891762568199</v>
      </c>
      <c r="W212" s="317">
        <v>3.5015531385652201</v>
      </c>
      <c r="X212" s="317">
        <v>3.4459100758272698</v>
      </c>
      <c r="Y212" s="317">
        <v>3.4005181617290501</v>
      </c>
      <c r="Z212" s="317">
        <v>3.3566293168934598</v>
      </c>
      <c r="AA212" s="317">
        <v>3.3052339376329498</v>
      </c>
      <c r="AB212" s="317">
        <v>3.2344379567196202</v>
      </c>
      <c r="AC212" s="317">
        <v>3.1368980635571901</v>
      </c>
      <c r="AD212" s="317">
        <v>3.0337278077116299</v>
      </c>
      <c r="AE212" s="317">
        <v>2.92467342269028</v>
      </c>
      <c r="AF212" s="317">
        <v>2.83737818541579</v>
      </c>
      <c r="AG212" s="317">
        <v>2.78485651202242</v>
      </c>
      <c r="AH212" s="317">
        <v>2.77141256081531</v>
      </c>
      <c r="AI212" s="317">
        <v>2.7922795156324902</v>
      </c>
      <c r="AJ212" s="317">
        <v>2.8181120771477102</v>
      </c>
      <c r="AK212" s="317">
        <v>2.8278863544078399</v>
      </c>
      <c r="AL212" s="317">
        <v>2.8394116168427002</v>
      </c>
      <c r="AM212" s="317">
        <v>2.8372077370381299</v>
      </c>
      <c r="AN212" s="317">
        <v>2.8232519501655702</v>
      </c>
      <c r="AO212" s="317">
        <v>2.8117906595100601</v>
      </c>
      <c r="AP212" s="317">
        <v>2.7964929598491302</v>
      </c>
      <c r="AQ212" s="317">
        <v>2.77623301201533</v>
      </c>
      <c r="AR212" s="317">
        <v>2.7508074560184399</v>
      </c>
      <c r="AS212" s="317">
        <v>2.71982393038979</v>
      </c>
      <c r="AT212" s="317">
        <v>2.6886283711967098</v>
      </c>
      <c r="AU212" s="317">
        <v>2.6561451625039201</v>
      </c>
      <c r="AV212" s="317">
        <v>2.6093533883932198</v>
      </c>
      <c r="AW212" s="317">
        <v>2.5534675074820399</v>
      </c>
      <c r="AX212" s="317">
        <v>2.4911626324940599</v>
      </c>
      <c r="AY212" s="317">
        <v>2.4256240432504699</v>
      </c>
      <c r="AZ212" s="317">
        <v>2.3643238435917802</v>
      </c>
      <c r="BA212" s="317">
        <v>2.3134786279437098</v>
      </c>
      <c r="BB212" s="317">
        <v>2.27376054763719</v>
      </c>
      <c r="BC212" s="317">
        <v>2.24386227810355</v>
      </c>
      <c r="BD212" s="317">
        <v>2.2155591822518401</v>
      </c>
      <c r="BE212" s="317">
        <v>2.1843978307681202</v>
      </c>
      <c r="BF212" s="317">
        <v>2.1492355862060402</v>
      </c>
      <c r="BG212" s="317">
        <v>2.1055775304303501</v>
      </c>
      <c r="BH212" s="317">
        <v>2.0599428635451198</v>
      </c>
      <c r="BI212" s="317">
        <v>2.0115245494132599</v>
      </c>
      <c r="BJ212" s="317">
        <v>1.9697323709916299</v>
      </c>
    </row>
    <row r="213" spans="1:62" ht="15">
      <c r="A213" s="317" t="s">
        <v>344</v>
      </c>
      <c r="B213" s="317" t="s">
        <v>588</v>
      </c>
      <c r="C213" s="317" t="s">
        <v>1580</v>
      </c>
      <c r="D213" s="317" t="s">
        <v>1581</v>
      </c>
      <c r="E213" s="317">
        <v>1.33329582212834</v>
      </c>
      <c r="F213" s="317">
        <v>1.3874767196566999</v>
      </c>
      <c r="G213" s="317">
        <v>1.4410921363614699</v>
      </c>
      <c r="H213" s="317">
        <v>1.4870185903170501</v>
      </c>
      <c r="I213" s="317">
        <v>1.52228456854629</v>
      </c>
      <c r="J213" s="317">
        <v>1.55203341603272</v>
      </c>
      <c r="K213" s="317">
        <v>1.5787903647965</v>
      </c>
      <c r="L213" s="317">
        <v>1.6137554934374501</v>
      </c>
      <c r="M213" s="317">
        <v>1.6714249057915</v>
      </c>
      <c r="N213" s="317">
        <v>1.7575735254953899</v>
      </c>
      <c r="O213" s="317">
        <v>1.8614309835068401</v>
      </c>
      <c r="P213" s="317">
        <v>1.96842052577926</v>
      </c>
      <c r="Q213" s="317">
        <v>2.0636508292681799</v>
      </c>
      <c r="R213" s="317">
        <v>2.1426781960258099</v>
      </c>
      <c r="S213" s="317">
        <v>2.2009771940866401</v>
      </c>
      <c r="T213" s="317">
        <v>2.2430983372457201</v>
      </c>
      <c r="U213" s="317">
        <v>2.2811593771729299</v>
      </c>
      <c r="V213" s="317">
        <v>2.31849134507444</v>
      </c>
      <c r="W213" s="317">
        <v>2.34759395688052</v>
      </c>
      <c r="X213" s="317">
        <v>2.3684175890111501</v>
      </c>
      <c r="Y213" s="317">
        <v>2.3833517831960198</v>
      </c>
      <c r="Z213" s="317">
        <v>2.3445298131818899</v>
      </c>
      <c r="AA213" s="317">
        <v>2.2989313728651899</v>
      </c>
      <c r="AB213" s="317">
        <v>2.3368107751309601</v>
      </c>
      <c r="AC213" s="317">
        <v>2.4827026120113098</v>
      </c>
      <c r="AD213" s="317">
        <v>2.6693883448039202</v>
      </c>
      <c r="AE213" s="317">
        <v>2.9278070427962799</v>
      </c>
      <c r="AF213" s="317">
        <v>3.0763309191812001</v>
      </c>
      <c r="AG213" s="317">
        <v>2.8903093717389998</v>
      </c>
      <c r="AH213" s="317">
        <v>2.2966686625961898</v>
      </c>
      <c r="AI213" s="317">
        <v>1.4665083441656801</v>
      </c>
      <c r="AJ213" s="317">
        <v>0.57790884796867303</v>
      </c>
      <c r="AK213" s="317">
        <v>-0.136285459605547</v>
      </c>
      <c r="AL213" s="317">
        <v>-0.55640904220379706</v>
      </c>
      <c r="AM213" s="317">
        <v>-0.55123455826666001</v>
      </c>
      <c r="AN213" s="317">
        <v>-0.205691763998397</v>
      </c>
      <c r="AO213" s="317">
        <v>0.176016202189308</v>
      </c>
      <c r="AP213" s="317">
        <v>0.53808990186970096</v>
      </c>
      <c r="AQ213" s="317">
        <v>1.1130831607720899</v>
      </c>
      <c r="AR213" s="317">
        <v>1.9145779201167099</v>
      </c>
      <c r="AS213" s="317">
        <v>2.81050702180457</v>
      </c>
      <c r="AT213" s="317">
        <v>3.7592657328096899</v>
      </c>
      <c r="AU213" s="317">
        <v>4.4987131125144204</v>
      </c>
      <c r="AV213" s="317">
        <v>4.7727598224947103</v>
      </c>
      <c r="AW213" s="317">
        <v>4.51511020627935</v>
      </c>
      <c r="AX213" s="317">
        <v>3.9414462316662799</v>
      </c>
      <c r="AY213" s="317">
        <v>3.3080591063985501</v>
      </c>
      <c r="AZ213" s="317">
        <v>2.8107627206688299</v>
      </c>
      <c r="BA213" s="317">
        <v>2.4622801721537901</v>
      </c>
      <c r="BB213" s="317">
        <v>2.32284047131551</v>
      </c>
      <c r="BC213" s="317">
        <v>2.3254275605204899</v>
      </c>
      <c r="BD213" s="317">
        <v>2.3408441154784101</v>
      </c>
      <c r="BE213" s="317">
        <v>2.3085696515710201</v>
      </c>
      <c r="BF213" s="317">
        <v>2.27908646171326</v>
      </c>
      <c r="BG213" s="317">
        <v>2.2439381083947598</v>
      </c>
      <c r="BH213" s="317">
        <v>2.2054671229685598</v>
      </c>
      <c r="BI213" s="317">
        <v>2.1754792408724399</v>
      </c>
      <c r="BJ213" s="317">
        <v>2.1537336348627201</v>
      </c>
    </row>
    <row r="214" spans="1:62" ht="15">
      <c r="A214" s="317" t="s">
        <v>345</v>
      </c>
      <c r="B214" s="317" t="s">
        <v>589</v>
      </c>
      <c r="C214" s="317" t="s">
        <v>1580</v>
      </c>
      <c r="D214" s="317" t="s">
        <v>1581</v>
      </c>
      <c r="E214" s="317">
        <v>2.7768451122220199</v>
      </c>
      <c r="F214" s="317">
        <v>2.8663756170954402</v>
      </c>
      <c r="G214" s="317">
        <v>2.9326509134274099</v>
      </c>
      <c r="H214" s="317">
        <v>2.9623226491710599</v>
      </c>
      <c r="I214" s="317">
        <v>2.95016244285052</v>
      </c>
      <c r="J214" s="317">
        <v>2.9087167190773999</v>
      </c>
      <c r="K214" s="317">
        <v>2.8529706767495999</v>
      </c>
      <c r="L214" s="317">
        <v>2.79575998791903</v>
      </c>
      <c r="M214" s="317">
        <v>2.74131517507608</v>
      </c>
      <c r="N214" s="317">
        <v>2.6940339143456602</v>
      </c>
      <c r="O214" s="317">
        <v>2.6485183218958501</v>
      </c>
      <c r="P214" s="317">
        <v>2.5983195605902698</v>
      </c>
      <c r="Q214" s="317">
        <v>2.5375366870892599</v>
      </c>
      <c r="R214" s="317">
        <v>2.4653133266626401</v>
      </c>
      <c r="S214" s="317">
        <v>2.3812800523646098</v>
      </c>
      <c r="T214" s="317">
        <v>2.2878519545324401</v>
      </c>
      <c r="U214" s="317">
        <v>2.1974844570793999</v>
      </c>
      <c r="V214" s="317">
        <v>2.1072612529439998</v>
      </c>
      <c r="W214" s="317">
        <v>2.0018319271199898</v>
      </c>
      <c r="X214" s="317">
        <v>1.87922513039009</v>
      </c>
      <c r="Y214" s="317">
        <v>1.7482899636862801</v>
      </c>
      <c r="Z214" s="317">
        <v>1.61674050566046</v>
      </c>
      <c r="AA214" s="317">
        <v>1.49998271286447</v>
      </c>
      <c r="AB214" s="317">
        <v>1.4116351836557299</v>
      </c>
      <c r="AC214" s="317">
        <v>1.3600052544798</v>
      </c>
      <c r="AD214" s="317">
        <v>1.33564410783926</v>
      </c>
      <c r="AE214" s="317">
        <v>1.3131287929298401</v>
      </c>
      <c r="AF214" s="317">
        <v>1.28993548459361</v>
      </c>
      <c r="AG214" s="317">
        <v>1.28425262007057</v>
      </c>
      <c r="AH214" s="317">
        <v>1.29857512011273</v>
      </c>
      <c r="AI214" s="317">
        <v>1.32252636788599</v>
      </c>
      <c r="AJ214" s="317">
        <v>1.3546877294947199</v>
      </c>
      <c r="AK214" s="317">
        <v>1.37364110880721</v>
      </c>
      <c r="AL214" s="317">
        <v>1.3549362630503601</v>
      </c>
      <c r="AM214" s="317">
        <v>1.2877091288844</v>
      </c>
      <c r="AN214" s="317">
        <v>1.18627501068303</v>
      </c>
      <c r="AO214" s="317">
        <v>1.0779114279159001</v>
      </c>
      <c r="AP214" s="317">
        <v>0.97950901038923999</v>
      </c>
      <c r="AQ214" s="317">
        <v>0.88561257907016699</v>
      </c>
      <c r="AR214" s="317">
        <v>0.80113197528510804</v>
      </c>
      <c r="AS214" s="317">
        <v>0.72590207941196505</v>
      </c>
      <c r="AT214" s="317">
        <v>0.65122264313682099</v>
      </c>
      <c r="AU214" s="317">
        <v>0.57977930083390805</v>
      </c>
      <c r="AV214" s="317">
        <v>0.52438711084846501</v>
      </c>
      <c r="AW214" s="317">
        <v>0.48846142703487699</v>
      </c>
      <c r="AX214" s="317">
        <v>0.46860631984698498</v>
      </c>
      <c r="AY214" s="317">
        <v>0.45537522552341803</v>
      </c>
      <c r="AZ214" s="317">
        <v>0.44476357533398803</v>
      </c>
      <c r="BA214" s="317">
        <v>0.43999567120822702</v>
      </c>
      <c r="BB214" s="317">
        <v>0.44049600370466002</v>
      </c>
      <c r="BC214" s="317">
        <v>0.44464742219036602</v>
      </c>
      <c r="BD214" s="317">
        <v>0.45211017430242101</v>
      </c>
      <c r="BE214" s="317">
        <v>0.46216367582882201</v>
      </c>
      <c r="BF214" s="317">
        <v>0.47355677884040598</v>
      </c>
      <c r="BG214" s="317">
        <v>0.48535177481873498</v>
      </c>
      <c r="BH214" s="317">
        <v>0.49690156774834798</v>
      </c>
      <c r="BI214" s="317">
        <v>0.50949767328055395</v>
      </c>
      <c r="BJ214" s="317">
        <v>0.52082341651390396</v>
      </c>
    </row>
    <row r="215" spans="1:62" ht="15">
      <c r="A215" s="317" t="s">
        <v>346</v>
      </c>
      <c r="B215" s="317" t="s">
        <v>590</v>
      </c>
      <c r="C215" s="317" t="s">
        <v>1580</v>
      </c>
      <c r="D215" s="317" t="s">
        <v>1581</v>
      </c>
      <c r="E215" s="317">
        <v>2.4723463231864198</v>
      </c>
      <c r="F215" s="317">
        <v>2.51408097919697</v>
      </c>
      <c r="G215" s="317">
        <v>2.5636016898249299</v>
      </c>
      <c r="H215" s="317">
        <v>2.5717444150971902</v>
      </c>
      <c r="I215" s="317">
        <v>2.4426971502205399</v>
      </c>
      <c r="J215" s="317">
        <v>2.3729828695353001</v>
      </c>
      <c r="K215" s="317">
        <v>2.2339062524323401</v>
      </c>
      <c r="L215" s="317">
        <v>2.1850913739929498</v>
      </c>
      <c r="M215" s="317">
        <v>1.95562753742224</v>
      </c>
      <c r="N215" s="317">
        <v>1.63273288764452</v>
      </c>
      <c r="O215" s="317">
        <v>1.2778550555618999</v>
      </c>
      <c r="P215" s="317">
        <v>0.85846368886670599</v>
      </c>
      <c r="Q215" s="317">
        <v>0.49094437256128998</v>
      </c>
      <c r="R215" s="317">
        <v>0.34993860329509102</v>
      </c>
      <c r="S215" s="317">
        <v>0.49195548639992598</v>
      </c>
      <c r="T215" s="317">
        <v>0.88048002465092001</v>
      </c>
      <c r="U215" s="317">
        <v>1.23380641055972</v>
      </c>
      <c r="V215" s="317">
        <v>1.56920490765732</v>
      </c>
      <c r="W215" s="317">
        <v>1.7775641394511801</v>
      </c>
      <c r="X215" s="317">
        <v>1.77505260231159</v>
      </c>
      <c r="Y215" s="317">
        <v>1.56168397609293</v>
      </c>
      <c r="Z215" s="317">
        <v>1.4177382047838001</v>
      </c>
      <c r="AA215" s="317">
        <v>1.2703970530356901</v>
      </c>
      <c r="AB215" s="317">
        <v>1.2094455852603601</v>
      </c>
      <c r="AC215" s="317">
        <v>1.0970668633365099</v>
      </c>
      <c r="AD215" s="317">
        <v>1.12039787687784</v>
      </c>
      <c r="AE215" s="317">
        <v>1.1079839201406301</v>
      </c>
      <c r="AF215" s="317">
        <v>1.0786095776459801</v>
      </c>
      <c r="AG215" s="317">
        <v>1.09693447150864</v>
      </c>
      <c r="AH215" s="317">
        <v>1.1608824180089701</v>
      </c>
      <c r="AI215" s="317">
        <v>1.2682504712920599</v>
      </c>
      <c r="AJ215" s="317">
        <v>1.41653032436306</v>
      </c>
      <c r="AK215" s="317">
        <v>1.4775887019956999</v>
      </c>
      <c r="AL215" s="317">
        <v>1.57148954603921</v>
      </c>
      <c r="AM215" s="317">
        <v>1.4805726761286699</v>
      </c>
      <c r="AN215" s="317">
        <v>1.4048836904734301</v>
      </c>
      <c r="AO215" s="317">
        <v>1.2748319946439499</v>
      </c>
      <c r="AP215" s="317">
        <v>1.13437109950978</v>
      </c>
      <c r="AQ215" s="317">
        <v>1.09179991618314</v>
      </c>
      <c r="AR215" s="317">
        <v>1.1021542127658901</v>
      </c>
      <c r="AS215" s="317">
        <v>1.1813616498238</v>
      </c>
      <c r="AT215" s="317">
        <v>1.24684471392091</v>
      </c>
      <c r="AU215" s="317">
        <v>1.2848449034905001</v>
      </c>
      <c r="AV215" s="317">
        <v>1.3176910607217001</v>
      </c>
      <c r="AW215" s="317">
        <v>1.2970893150331899</v>
      </c>
      <c r="AX215" s="317">
        <v>1.2873202936206001</v>
      </c>
      <c r="AY215" s="317">
        <v>1.2709587604949499</v>
      </c>
      <c r="AZ215" s="317">
        <v>1.21831984697764</v>
      </c>
      <c r="BA215" s="317">
        <v>1.23990449355596</v>
      </c>
      <c r="BB215" s="317">
        <v>1.2182093869547299</v>
      </c>
      <c r="BC215" s="317">
        <v>1.2517751148135401</v>
      </c>
      <c r="BD215" s="317">
        <v>1.2585210987224</v>
      </c>
      <c r="BE215" s="317">
        <v>1.2930263091465699</v>
      </c>
      <c r="BF215" s="317">
        <v>1.2115320184330001</v>
      </c>
      <c r="BG215" s="317">
        <v>1.08991226700701</v>
      </c>
      <c r="BH215" s="317">
        <v>0.92354771986353901</v>
      </c>
      <c r="BI215" s="317">
        <v>0.73455282446055903</v>
      </c>
      <c r="BJ215" s="317">
        <v>0.59156666967781302</v>
      </c>
    </row>
    <row r="216" spans="1:62" ht="15">
      <c r="A216" s="317" t="s">
        <v>347</v>
      </c>
      <c r="B216" s="317" t="s">
        <v>591</v>
      </c>
      <c r="C216" s="317" t="s">
        <v>1580</v>
      </c>
      <c r="D216" s="317" t="s">
        <v>1581</v>
      </c>
      <c r="E216" s="317">
        <v>2.06593604381094</v>
      </c>
      <c r="F216" s="317">
        <v>2.0879951051614301</v>
      </c>
      <c r="G216" s="317">
        <v>2.1129822174072102</v>
      </c>
      <c r="H216" s="317">
        <v>2.1428089505817098</v>
      </c>
      <c r="I216" s="317">
        <v>2.1788566652736399</v>
      </c>
      <c r="J216" s="317">
        <v>2.21807598505676</v>
      </c>
      <c r="K216" s="317">
        <v>2.4275398924483298</v>
      </c>
      <c r="L216" s="317">
        <v>2.6572374019797</v>
      </c>
      <c r="M216" s="317">
        <v>2.6075258010703499</v>
      </c>
      <c r="N216" s="317">
        <v>2.20398098492426</v>
      </c>
      <c r="O216" s="317">
        <v>1.6662990545034799</v>
      </c>
      <c r="P216" s="317">
        <v>0.74538185764853704</v>
      </c>
      <c r="Q216" s="317">
        <v>0.13528485741454199</v>
      </c>
      <c r="R216" s="317">
        <v>0.88772583670966099</v>
      </c>
      <c r="S216" s="317">
        <v>3.4066740164335898</v>
      </c>
      <c r="T216" s="317">
        <v>6.7372815997774804</v>
      </c>
      <c r="U216" s="317">
        <v>10.024532459406601</v>
      </c>
      <c r="V216" s="317">
        <v>11.8137199631944</v>
      </c>
      <c r="W216" s="317">
        <v>11.5378605636726</v>
      </c>
      <c r="X216" s="317">
        <v>9.4319843767146399</v>
      </c>
      <c r="Y216" s="317">
        <v>6.5892348434142702</v>
      </c>
      <c r="Z216" s="317">
        <v>3.79166120031711</v>
      </c>
      <c r="AA216" s="317">
        <v>1.67518848349935</v>
      </c>
      <c r="AB216" s="317">
        <v>0.35331219777022599</v>
      </c>
      <c r="AC216" s="317">
        <v>0.114352223201193</v>
      </c>
      <c r="AD216" s="317">
        <v>0.64675466630381295</v>
      </c>
      <c r="AE216" s="317">
        <v>1.39859556782099</v>
      </c>
      <c r="AF216" s="317">
        <v>1.88042186165377</v>
      </c>
      <c r="AG216" s="317">
        <v>2.0755424267378899</v>
      </c>
      <c r="AH216" s="317">
        <v>1.8408242525821601</v>
      </c>
      <c r="AI216" s="317">
        <v>1.3463947091212001</v>
      </c>
      <c r="AJ216" s="317">
        <v>0.78890712401863206</v>
      </c>
      <c r="AK216" s="317">
        <v>0.436389245362514</v>
      </c>
      <c r="AL216" s="317">
        <v>0.416661855809842</v>
      </c>
      <c r="AM216" s="317">
        <v>0.849369486629584</v>
      </c>
      <c r="AN216" s="317">
        <v>1.58210118435102</v>
      </c>
      <c r="AO216" s="317">
        <v>2.4043165989322999</v>
      </c>
      <c r="AP216" s="317">
        <v>3.0581057967032499</v>
      </c>
      <c r="AQ216" s="317">
        <v>3.4411563461792598</v>
      </c>
      <c r="AR216" s="317">
        <v>3.47542296005602</v>
      </c>
      <c r="AS216" s="317">
        <v>3.2853480696650199</v>
      </c>
      <c r="AT216" s="317">
        <v>3.0527929691137601</v>
      </c>
      <c r="AU216" s="317">
        <v>2.8996371973401001</v>
      </c>
      <c r="AV216" s="317">
        <v>2.8065974718282001</v>
      </c>
      <c r="AW216" s="317">
        <v>2.8051381631345702</v>
      </c>
      <c r="AX216" s="317">
        <v>2.8618810883456201</v>
      </c>
      <c r="AY216" s="317">
        <v>2.9194469058821801</v>
      </c>
      <c r="AZ216" s="317">
        <v>2.9443711799823098</v>
      </c>
      <c r="BA216" s="317">
        <v>2.9516770545153399</v>
      </c>
      <c r="BB216" s="317">
        <v>2.935688531866</v>
      </c>
      <c r="BC216" s="317">
        <v>2.9060578340476799</v>
      </c>
      <c r="BD216" s="317">
        <v>2.8745355364680298</v>
      </c>
      <c r="BE216" s="317">
        <v>2.85337104868487</v>
      </c>
      <c r="BF216" s="317">
        <v>2.8467416683928102</v>
      </c>
      <c r="BG216" s="317">
        <v>2.8582859776312799</v>
      </c>
      <c r="BH216" s="317">
        <v>2.88120539751956</v>
      </c>
      <c r="BI216" s="317">
        <v>2.90437182654536</v>
      </c>
      <c r="BJ216" s="317">
        <v>2.9218831401290601</v>
      </c>
    </row>
    <row r="217" spans="1:62" ht="15">
      <c r="A217" s="317" t="s">
        <v>348</v>
      </c>
      <c r="B217" s="317" t="s">
        <v>592</v>
      </c>
      <c r="C217" s="317" t="s">
        <v>1580</v>
      </c>
      <c r="D217" s="317" t="s">
        <v>1581</v>
      </c>
      <c r="E217" s="317"/>
      <c r="F217" s="317"/>
      <c r="G217" s="317"/>
      <c r="H217" s="317"/>
      <c r="I217" s="317"/>
      <c r="J217" s="317"/>
      <c r="K217" s="317"/>
      <c r="L217" s="317"/>
      <c r="M217" s="317"/>
      <c r="N217" s="317"/>
      <c r="O217" s="317"/>
      <c r="P217" s="317"/>
      <c r="Q217" s="317"/>
      <c r="R217" s="317"/>
      <c r="S217" s="317"/>
      <c r="T217" s="317"/>
      <c r="U217" s="317"/>
      <c r="V217" s="317"/>
      <c r="W217" s="317"/>
      <c r="X217" s="317"/>
      <c r="Y217" s="317"/>
      <c r="Z217" s="317"/>
      <c r="AA217" s="317"/>
      <c r="AB217" s="317"/>
      <c r="AC217" s="317"/>
      <c r="AD217" s="317"/>
      <c r="AE217" s="317"/>
      <c r="AF217" s="317"/>
      <c r="AG217" s="317"/>
      <c r="AH217" s="317"/>
      <c r="AI217" s="317">
        <v>6.5932619254029198E-2</v>
      </c>
      <c r="AJ217" s="317">
        <v>0.12694285772619401</v>
      </c>
      <c r="AK217" s="317">
        <v>0.66642157248141698</v>
      </c>
      <c r="AL217" s="317">
        <v>0.68922372406118304</v>
      </c>
      <c r="AM217" s="317">
        <v>0.45784871504275998</v>
      </c>
      <c r="AN217" s="317">
        <v>-1.4229670890223001</v>
      </c>
      <c r="AO217" s="317">
        <v>-9.9231459697541602E-2</v>
      </c>
      <c r="AP217" s="317">
        <v>-0.279907993137813</v>
      </c>
      <c r="AQ217" s="317">
        <v>-0.37926098625129601</v>
      </c>
      <c r="AR217" s="317">
        <v>-0.36197730491628499</v>
      </c>
      <c r="AS217" s="317">
        <v>-0.31952480128690502</v>
      </c>
      <c r="AT217" s="317">
        <v>-0.17194664690485401</v>
      </c>
      <c r="AU217" s="317">
        <v>-9.2146949627709807E-2</v>
      </c>
      <c r="AV217" s="317">
        <v>-0.21273800909834001</v>
      </c>
      <c r="AW217" s="317">
        <v>-0.23332845159780899</v>
      </c>
      <c r="AX217" s="317">
        <v>-0.30043113256591197</v>
      </c>
      <c r="AY217" s="317">
        <v>-0.393204593401</v>
      </c>
      <c r="AZ217" s="317">
        <v>-0.40545854182553598</v>
      </c>
      <c r="BA217" s="317">
        <v>-0.42570555162461299</v>
      </c>
      <c r="BB217" s="317">
        <v>-0.40099490520171599</v>
      </c>
      <c r="BC217" s="317">
        <v>-0.40200590087471799</v>
      </c>
      <c r="BD217" s="317">
        <v>-0.78946899785973601</v>
      </c>
      <c r="BE217" s="317">
        <v>-0.48529954509270501</v>
      </c>
      <c r="BF217" s="317">
        <v>-0.48659138705999799</v>
      </c>
      <c r="BG217" s="317">
        <v>-0.46948929123715299</v>
      </c>
      <c r="BH217" s="317">
        <v>-0.49477257446984202</v>
      </c>
      <c r="BI217" s="317">
        <v>-0.52369446306260303</v>
      </c>
      <c r="BJ217" s="317">
        <v>-0.51211034189734905</v>
      </c>
    </row>
    <row r="218" spans="1:62" ht="15">
      <c r="A218" s="317" t="s">
        <v>1277</v>
      </c>
      <c r="B218" s="317" t="s">
        <v>593</v>
      </c>
      <c r="C218" s="317" t="s">
        <v>1580</v>
      </c>
      <c r="D218" s="317" t="s">
        <v>1581</v>
      </c>
      <c r="E218" s="317"/>
      <c r="F218" s="317">
        <v>2.3721378662224737</v>
      </c>
      <c r="G218" s="317">
        <v>2.4095011434817479</v>
      </c>
      <c r="H218" s="317">
        <v>2.4436215864104724</v>
      </c>
      <c r="I218" s="317">
        <v>2.4737383884963862</v>
      </c>
      <c r="J218" s="317">
        <v>2.5011036353938181</v>
      </c>
      <c r="K218" s="317">
        <v>2.5274745831614496</v>
      </c>
      <c r="L218" s="317">
        <v>2.554268204547256</v>
      </c>
      <c r="M218" s="317">
        <v>2.5816217943780657</v>
      </c>
      <c r="N218" s="317">
        <v>2.609884497583721</v>
      </c>
      <c r="O218" s="317">
        <v>2.6388488565414718</v>
      </c>
      <c r="P218" s="317">
        <v>2.6655881741739904</v>
      </c>
      <c r="Q218" s="317">
        <v>2.6916087998360751</v>
      </c>
      <c r="R218" s="317">
        <v>2.720978334033731</v>
      </c>
      <c r="S218" s="317">
        <v>2.754567489687588</v>
      </c>
      <c r="T218" s="317">
        <v>2.7895359886489928</v>
      </c>
      <c r="U218" s="317">
        <v>2.8227141178991815</v>
      </c>
      <c r="V218" s="317">
        <v>2.8506890880919116</v>
      </c>
      <c r="W218" s="317">
        <v>2.8712508687268894</v>
      </c>
      <c r="X218" s="317">
        <v>2.8861321965523814</v>
      </c>
      <c r="Y218" s="317">
        <v>2.8934737698421316</v>
      </c>
      <c r="Z218" s="317">
        <v>2.8975798219085505</v>
      </c>
      <c r="AA218" s="317">
        <v>2.8995100499879385</v>
      </c>
      <c r="AB218" s="317">
        <v>2.8974779285888275</v>
      </c>
      <c r="AC218" s="317">
        <v>2.8927214543914062</v>
      </c>
      <c r="AD218" s="317">
        <v>2.884127092986148</v>
      </c>
      <c r="AE218" s="317">
        <v>2.8735822078881768</v>
      </c>
      <c r="AF218" s="317">
        <v>2.8618556941731867</v>
      </c>
      <c r="AG218" s="317">
        <v>2.8497185102743146</v>
      </c>
      <c r="AH218" s="317">
        <v>2.8381051969273159</v>
      </c>
      <c r="AI218" s="317">
        <v>2.8259156458293972</v>
      </c>
      <c r="AJ218" s="317">
        <v>2.8160060832841367</v>
      </c>
      <c r="AK218" s="317">
        <v>2.8044721029623076</v>
      </c>
      <c r="AL218" s="317">
        <v>2.7867845026634086</v>
      </c>
      <c r="AM218" s="317">
        <v>2.7633564847614025</v>
      </c>
      <c r="AN218" s="317">
        <v>2.7354266193156462</v>
      </c>
      <c r="AO218" s="317">
        <v>2.709406859773523</v>
      </c>
      <c r="AP218" s="317">
        <v>2.6887397719904271</v>
      </c>
      <c r="AQ218" s="317">
        <v>2.6751048310141812</v>
      </c>
      <c r="AR218" s="317">
        <v>2.6718475575173102</v>
      </c>
      <c r="AS218" s="317">
        <v>2.6747923183454247</v>
      </c>
      <c r="AT218" s="317">
        <v>2.679261822237649</v>
      </c>
      <c r="AU218" s="317">
        <v>2.6841539727390398</v>
      </c>
      <c r="AV218" s="317">
        <v>2.6932495982513842</v>
      </c>
      <c r="AW218" s="317">
        <v>2.7060939261042591</v>
      </c>
      <c r="AX218" s="317">
        <v>2.7211817679647226</v>
      </c>
      <c r="AY218" s="317">
        <v>2.7354578734483823</v>
      </c>
      <c r="AZ218" s="317">
        <v>2.7478122175587316</v>
      </c>
      <c r="BA218" s="317">
        <v>2.7583666736384629</v>
      </c>
      <c r="BB218" s="317">
        <v>2.7666808364061808</v>
      </c>
      <c r="BC218" s="317">
        <v>2.7723586660239903</v>
      </c>
      <c r="BD218" s="317">
        <v>2.776389332992494</v>
      </c>
      <c r="BE218" s="317">
        <v>2.7773609028253219</v>
      </c>
      <c r="BF218" s="317">
        <v>2.7717252741225309</v>
      </c>
      <c r="BG218" s="317">
        <v>2.7588934173270445</v>
      </c>
      <c r="BH218" s="317">
        <v>2.7407644376721976</v>
      </c>
      <c r="BI218" s="317">
        <v>2.7204827871728696</v>
      </c>
      <c r="BJ218" s="317">
        <v>2.6999636264225302</v>
      </c>
    </row>
    <row r="219" spans="1:62" ht="15">
      <c r="A219" s="317" t="s">
        <v>349</v>
      </c>
      <c r="B219" s="317" t="s">
        <v>594</v>
      </c>
      <c r="C219" s="317" t="s">
        <v>1580</v>
      </c>
      <c r="D219" s="317" t="s">
        <v>1581</v>
      </c>
      <c r="E219" s="317">
        <v>1.81213327575832</v>
      </c>
      <c r="F219" s="317">
        <v>1.87586937702464</v>
      </c>
      <c r="G219" s="317">
        <v>1.93404408896627</v>
      </c>
      <c r="H219" s="317">
        <v>1.9881102521882801</v>
      </c>
      <c r="I219" s="317">
        <v>2.04050590176415</v>
      </c>
      <c r="J219" s="317">
        <v>2.0907140113629898</v>
      </c>
      <c r="K219" s="317">
        <v>2.1387547141473302</v>
      </c>
      <c r="L219" s="317">
        <v>2.1836850569033701</v>
      </c>
      <c r="M219" s="317">
        <v>2.2268258494209099</v>
      </c>
      <c r="N219" s="317">
        <v>2.2678792185173098</v>
      </c>
      <c r="O219" s="317">
        <v>2.3085326815084302</v>
      </c>
      <c r="P219" s="317">
        <v>2.3492683856429002</v>
      </c>
      <c r="Q219" s="317">
        <v>2.3904259970497002</v>
      </c>
      <c r="R219" s="317">
        <v>2.4320372862543298</v>
      </c>
      <c r="S219" s="317">
        <v>2.4737409869651898</v>
      </c>
      <c r="T219" s="317">
        <v>2.5162720437469801</v>
      </c>
      <c r="U219" s="317">
        <v>2.5191029014859199</v>
      </c>
      <c r="V219" s="317">
        <v>2.5187802793516298</v>
      </c>
      <c r="W219" s="317">
        <v>2.5870100375430898</v>
      </c>
      <c r="X219" s="317">
        <v>2.7421260255320301</v>
      </c>
      <c r="Y219" s="317">
        <v>2.92864421015619</v>
      </c>
      <c r="Z219" s="317">
        <v>3.11146872175981</v>
      </c>
      <c r="AA219" s="317">
        <v>3.1992298696190802</v>
      </c>
      <c r="AB219" s="317">
        <v>3.1200246319242901</v>
      </c>
      <c r="AC219" s="317">
        <v>2.84191913481909</v>
      </c>
      <c r="AD219" s="317">
        <v>2.4293599402199502</v>
      </c>
      <c r="AE219" s="317">
        <v>2.0901509631192599</v>
      </c>
      <c r="AF219" s="317">
        <v>1.7902254193657301</v>
      </c>
      <c r="AG219" s="317">
        <v>1.31771763439766</v>
      </c>
      <c r="AH219" s="317">
        <v>0.62963730128532203</v>
      </c>
      <c r="AI219" s="317">
        <v>-0.156192936660871</v>
      </c>
      <c r="AJ219" s="317">
        <v>-1.09995488414329</v>
      </c>
      <c r="AK219" s="317">
        <v>-1.8675855884025601</v>
      </c>
      <c r="AL219" s="317">
        <v>-1.96384746030226</v>
      </c>
      <c r="AM219" s="317">
        <v>-1.0835751902738899</v>
      </c>
      <c r="AN219" s="317">
        <v>0.51015342400838604</v>
      </c>
      <c r="AO219" s="317">
        <v>2.3817861110890801</v>
      </c>
      <c r="AP219" s="317">
        <v>3.9091282378899801</v>
      </c>
      <c r="AQ219" s="317">
        <v>4.8006314020880003</v>
      </c>
      <c r="AR219" s="317">
        <v>4.8937672716044602</v>
      </c>
      <c r="AS219" s="317">
        <v>4.4991611186946203</v>
      </c>
      <c r="AT219" s="317">
        <v>4.0046892455492102</v>
      </c>
      <c r="AU219" s="317">
        <v>3.6992567999252302</v>
      </c>
      <c r="AV219" s="317">
        <v>3.5877037406682302</v>
      </c>
      <c r="AW219" s="317">
        <v>3.7417857694116199</v>
      </c>
      <c r="AX219" s="317">
        <v>4.0419599908587003</v>
      </c>
      <c r="AY219" s="317">
        <v>4.3352915524769298</v>
      </c>
      <c r="AZ219" s="317">
        <v>4.4873222522454297</v>
      </c>
      <c r="BA219" s="317">
        <v>4.4857126669434404</v>
      </c>
      <c r="BB219" s="317">
        <v>4.30546310689971</v>
      </c>
      <c r="BC219" s="317">
        <v>4.0184536480014197</v>
      </c>
      <c r="BD219" s="317">
        <v>3.7210774656615202</v>
      </c>
      <c r="BE219" s="317">
        <v>3.4742667866989998</v>
      </c>
      <c r="BF219" s="317">
        <v>3.2666672165988002</v>
      </c>
      <c r="BG219" s="317">
        <v>3.1134611354983899</v>
      </c>
      <c r="BH219" s="317">
        <v>2.9999549926434601</v>
      </c>
      <c r="BI219" s="317">
        <v>2.8915541453803502</v>
      </c>
      <c r="BJ219" s="317">
        <v>2.7815856491592901</v>
      </c>
    </row>
    <row r="220" spans="1:62" ht="15">
      <c r="A220" s="317" t="s">
        <v>1278</v>
      </c>
      <c r="B220" s="317" t="s">
        <v>595</v>
      </c>
      <c r="C220" s="317" t="s">
        <v>1580</v>
      </c>
      <c r="D220" s="317" t="s">
        <v>1581</v>
      </c>
      <c r="E220" s="317"/>
      <c r="F220" s="317">
        <v>2.3722252812459033</v>
      </c>
      <c r="G220" s="317">
        <v>2.409552248041507</v>
      </c>
      <c r="H220" s="317">
        <v>2.4436456969344533</v>
      </c>
      <c r="I220" s="317">
        <v>2.4737499826173348</v>
      </c>
      <c r="J220" s="317">
        <v>2.501111362181291</v>
      </c>
      <c r="K220" s="317">
        <v>2.527473981914568</v>
      </c>
      <c r="L220" s="317">
        <v>2.5542561377009463</v>
      </c>
      <c r="M220" s="317">
        <v>2.5815976321629961</v>
      </c>
      <c r="N220" s="317">
        <v>2.6098472721890431</v>
      </c>
      <c r="O220" s="317">
        <v>2.6387974079664218</v>
      </c>
      <c r="P220" s="317">
        <v>2.6654742369478726</v>
      </c>
      <c r="Q220" s="317">
        <v>2.6915628542349452</v>
      </c>
      <c r="R220" s="317">
        <v>2.72076412763127</v>
      </c>
      <c r="S220" s="317">
        <v>2.7544029019298932</v>
      </c>
      <c r="T220" s="317">
        <v>2.7894558672154659</v>
      </c>
      <c r="U220" s="317">
        <v>2.8225763405062878</v>
      </c>
      <c r="V220" s="317">
        <v>2.8505605678558936</v>
      </c>
      <c r="W220" s="317">
        <v>2.8708529406094669</v>
      </c>
      <c r="X220" s="317">
        <v>2.8857871549776064</v>
      </c>
      <c r="Y220" s="317">
        <v>2.8931434531969842</v>
      </c>
      <c r="Z220" s="317">
        <v>2.8973053781753464</v>
      </c>
      <c r="AA220" s="317">
        <v>2.8991376426516382</v>
      </c>
      <c r="AB220" s="317">
        <v>2.8970020446548119</v>
      </c>
      <c r="AC220" s="317">
        <v>2.8923696502071152</v>
      </c>
      <c r="AD220" s="317">
        <v>2.8838174298319217</v>
      </c>
      <c r="AE220" s="317">
        <v>2.8732526165224641</v>
      </c>
      <c r="AF220" s="317">
        <v>2.8620671532412274</v>
      </c>
      <c r="AG220" s="317">
        <v>2.8493583725947502</v>
      </c>
      <c r="AH220" s="317">
        <v>2.8377873865164531</v>
      </c>
      <c r="AI220" s="317">
        <v>2.8255914956278048</v>
      </c>
      <c r="AJ220" s="317">
        <v>2.815805894453689</v>
      </c>
      <c r="AK220" s="317">
        <v>2.8041584977217582</v>
      </c>
      <c r="AL220" s="317">
        <v>2.7866954663001877</v>
      </c>
      <c r="AM220" s="317">
        <v>2.7633484682623788</v>
      </c>
      <c r="AN220" s="317">
        <v>2.7352638391892441</v>
      </c>
      <c r="AO220" s="317">
        <v>2.7092490147201147</v>
      </c>
      <c r="AP220" s="317">
        <v>2.6885487408824531</v>
      </c>
      <c r="AQ220" s="317">
        <v>2.6750174589430316</v>
      </c>
      <c r="AR220" s="317">
        <v>2.6717622604744804</v>
      </c>
      <c r="AS220" s="317">
        <v>2.6745734199095921</v>
      </c>
      <c r="AT220" s="317">
        <v>2.6789482886442784</v>
      </c>
      <c r="AU220" s="317">
        <v>2.6842035523732051</v>
      </c>
      <c r="AV220" s="317">
        <v>2.6927974882189574</v>
      </c>
      <c r="AW220" s="317">
        <v>2.7057432871848306</v>
      </c>
      <c r="AX220" s="317">
        <v>2.7209321937735638</v>
      </c>
      <c r="AY220" s="317">
        <v>2.7353894020958336</v>
      </c>
      <c r="AZ220" s="317">
        <v>2.747571866464753</v>
      </c>
      <c r="BA220" s="317">
        <v>2.7583144240098392</v>
      </c>
      <c r="BB220" s="317">
        <v>2.7664324753311433</v>
      </c>
      <c r="BC220" s="317">
        <v>2.7723647303263306</v>
      </c>
      <c r="BD220" s="317">
        <v>2.7758399700860963</v>
      </c>
      <c r="BE220" s="317">
        <v>2.7771872254812848</v>
      </c>
      <c r="BF220" s="317">
        <v>2.7716388143498136</v>
      </c>
      <c r="BG220" s="317">
        <v>2.7587809413412145</v>
      </c>
      <c r="BH220" s="317">
        <v>2.7407190927428928</v>
      </c>
      <c r="BI220" s="317">
        <v>2.720355188847833</v>
      </c>
      <c r="BJ220" s="317">
        <v>2.6998290709234993</v>
      </c>
    </row>
    <row r="221" spans="1:62" ht="15">
      <c r="A221" s="317" t="s">
        <v>350</v>
      </c>
      <c r="B221" s="317" t="s">
        <v>596</v>
      </c>
      <c r="C221" s="317" t="s">
        <v>1580</v>
      </c>
      <c r="D221" s="317" t="s">
        <v>1581</v>
      </c>
      <c r="E221" s="317"/>
      <c r="F221" s="317">
        <v>1.9478851984931822</v>
      </c>
      <c r="G221" s="317">
        <v>1.9469581448674234</v>
      </c>
      <c r="H221" s="317">
        <v>1.932243323277973</v>
      </c>
      <c r="I221" s="317">
        <v>1.9199077447701569</v>
      </c>
      <c r="J221" s="317">
        <v>1.8869174408187916</v>
      </c>
      <c r="K221" s="317">
        <v>1.8376621787213026</v>
      </c>
      <c r="L221" s="317">
        <v>1.7973347804547188</v>
      </c>
      <c r="M221" s="317">
        <v>1.7972789335659627</v>
      </c>
      <c r="N221" s="317">
        <v>1.799824728205806</v>
      </c>
      <c r="O221" s="317">
        <v>1.8132808986364211</v>
      </c>
      <c r="P221" s="317">
        <v>1.8460289552372728</v>
      </c>
      <c r="Q221" s="317">
        <v>1.8525939124283326</v>
      </c>
      <c r="R221" s="317">
        <v>1.8365992557244084</v>
      </c>
      <c r="S221" s="317">
        <v>1.8151553005553325</v>
      </c>
      <c r="T221" s="317">
        <v>1.8040886043069406</v>
      </c>
      <c r="U221" s="317">
        <v>1.7632138988246311</v>
      </c>
      <c r="V221" s="317">
        <v>1.7445145960585506</v>
      </c>
      <c r="W221" s="317">
        <v>1.7522922150788389</v>
      </c>
      <c r="X221" s="317">
        <v>1.8335592430711074</v>
      </c>
      <c r="Y221" s="317">
        <v>1.9324102398841774</v>
      </c>
      <c r="Z221" s="317">
        <v>2.0275260085798266</v>
      </c>
      <c r="AA221" s="317">
        <v>2.1181548683379248</v>
      </c>
      <c r="AB221" s="317">
        <v>2.1377429441254066</v>
      </c>
      <c r="AC221" s="317">
        <v>2.1298707665829681</v>
      </c>
      <c r="AD221" s="317">
        <v>2.1266780289155349</v>
      </c>
      <c r="AE221" s="317">
        <v>2.1034216436303552</v>
      </c>
      <c r="AF221" s="317">
        <v>2.0810977156804569</v>
      </c>
      <c r="AG221" s="317">
        <v>2.0242707700633531</v>
      </c>
      <c r="AH221" s="317">
        <v>1.956818222583891</v>
      </c>
      <c r="AI221" s="317">
        <v>1.8631836496196428</v>
      </c>
      <c r="AJ221" s="317">
        <v>1.8082996329721936</v>
      </c>
      <c r="AK221" s="317">
        <v>1.6527758582121947</v>
      </c>
      <c r="AL221" s="317">
        <v>1.5547997104448115</v>
      </c>
      <c r="AM221" s="317">
        <v>1.5470659272943834</v>
      </c>
      <c r="AN221" s="317">
        <v>1.4995836277637835</v>
      </c>
      <c r="AO221" s="317">
        <v>1.4936172711298639</v>
      </c>
      <c r="AP221" s="317">
        <v>1.5021982464152188</v>
      </c>
      <c r="AQ221" s="317">
        <v>1.4962144937235848</v>
      </c>
      <c r="AR221" s="317">
        <v>1.5700772195155679</v>
      </c>
      <c r="AS221" s="317">
        <v>1.5813534377425071</v>
      </c>
      <c r="AT221" s="317">
        <v>1.5382404984338081</v>
      </c>
      <c r="AU221" s="317">
        <v>1.5567144149962786</v>
      </c>
      <c r="AV221" s="317">
        <v>1.6029194487864942</v>
      </c>
      <c r="AW221" s="317">
        <v>1.7091764965905867</v>
      </c>
      <c r="AX221" s="317">
        <v>1.8538210805754147</v>
      </c>
      <c r="AY221" s="317">
        <v>2.0017568886543557</v>
      </c>
      <c r="AZ221" s="317">
        <v>2.1215645123599671</v>
      </c>
      <c r="BA221" s="317">
        <v>2.188041936223371</v>
      </c>
      <c r="BB221" s="317">
        <v>2.1566565035764427</v>
      </c>
      <c r="BC221" s="317">
        <v>2.0882538437912359</v>
      </c>
      <c r="BD221" s="317">
        <v>1.9926240464432254</v>
      </c>
      <c r="BE221" s="317">
        <v>1.9437390325880841</v>
      </c>
      <c r="BF221" s="317">
        <v>1.8901412452038642</v>
      </c>
      <c r="BG221" s="317">
        <v>1.8475028699554343</v>
      </c>
      <c r="BH221" s="317">
        <v>1.8142663715686496</v>
      </c>
      <c r="BI221" s="317">
        <v>1.7618938570609401</v>
      </c>
      <c r="BJ221" s="317">
        <v>1.7092128410614862</v>
      </c>
    </row>
    <row r="222" spans="1:62" ht="15">
      <c r="A222" s="317" t="s">
        <v>351</v>
      </c>
      <c r="B222" s="317" t="s">
        <v>597</v>
      </c>
      <c r="C222" s="317" t="s">
        <v>1580</v>
      </c>
      <c r="D222" s="317" t="s">
        <v>1581</v>
      </c>
      <c r="E222" s="317">
        <v>1.21350261165204</v>
      </c>
      <c r="F222" s="317">
        <v>0.46271937471563901</v>
      </c>
      <c r="G222" s="317">
        <v>-0.18452049303253501</v>
      </c>
      <c r="H222" s="317">
        <v>-0.39655130537116301</v>
      </c>
      <c r="I222" s="317">
        <v>5.4521806178117797E-2</v>
      </c>
      <c r="J222" s="317">
        <v>0.90537639407236403</v>
      </c>
      <c r="K222" s="317">
        <v>1.9364959134273101</v>
      </c>
      <c r="L222" s="317">
        <v>2.70294796977872</v>
      </c>
      <c r="M222" s="317">
        <v>3.15138571927287</v>
      </c>
      <c r="N222" s="317">
        <v>3.0855582676640201</v>
      </c>
      <c r="O222" s="317">
        <v>2.7470429147670798</v>
      </c>
      <c r="P222" s="317">
        <v>2.3097252175811001</v>
      </c>
      <c r="Q222" s="317">
        <v>2.01798087029767</v>
      </c>
      <c r="R222" s="317">
        <v>1.8971052925260501</v>
      </c>
      <c r="S222" s="317">
        <v>2.0640464237843101</v>
      </c>
      <c r="T222" s="317">
        <v>2.3727663750041899</v>
      </c>
      <c r="U222" s="317">
        <v>2.7202976563671801</v>
      </c>
      <c r="V222" s="317">
        <v>2.9586823770086301</v>
      </c>
      <c r="W222" s="317">
        <v>2.9913847557959898</v>
      </c>
      <c r="X222" s="317">
        <v>2.8020088774328702</v>
      </c>
      <c r="Y222" s="317">
        <v>2.45217459789896</v>
      </c>
      <c r="Z222" s="317">
        <v>2.08554763446993</v>
      </c>
      <c r="AA222" s="317">
        <v>1.79503531766776</v>
      </c>
      <c r="AB222" s="317">
        <v>1.61994056163967</v>
      </c>
      <c r="AC222" s="317">
        <v>1.5793992053958601</v>
      </c>
      <c r="AD222" s="317">
        <v>1.67263287768492</v>
      </c>
      <c r="AE222" s="317">
        <v>1.7599015733266301</v>
      </c>
      <c r="AF222" s="317">
        <v>1.82353600812039</v>
      </c>
      <c r="AG222" s="317">
        <v>1.89507019894532</v>
      </c>
      <c r="AH222" s="317">
        <v>1.9512417052945801</v>
      </c>
      <c r="AI222" s="317">
        <v>2.0096454976351699</v>
      </c>
      <c r="AJ222" s="317">
        <v>2.08620563343371</v>
      </c>
      <c r="AK222" s="317">
        <v>2.1454610514569099</v>
      </c>
      <c r="AL222" s="317">
        <v>2.1572459594448001</v>
      </c>
      <c r="AM222" s="317">
        <v>2.0915262371218399</v>
      </c>
      <c r="AN222" s="317">
        <v>1.98148057118676</v>
      </c>
      <c r="AO222" s="317">
        <v>1.8545238186167201</v>
      </c>
      <c r="AP222" s="317">
        <v>1.7589939841309401</v>
      </c>
      <c r="AQ222" s="317">
        <v>1.74732732130007</v>
      </c>
      <c r="AR222" s="317">
        <v>1.83292420136004</v>
      </c>
      <c r="AS222" s="317">
        <v>1.98190769358248</v>
      </c>
      <c r="AT222" s="317">
        <v>2.1526160560913401</v>
      </c>
      <c r="AU222" s="317">
        <v>2.2806395598231002</v>
      </c>
      <c r="AV222" s="317">
        <v>2.3754701664578599</v>
      </c>
      <c r="AW222" s="317">
        <v>2.3953918991933598</v>
      </c>
      <c r="AX222" s="317">
        <v>2.3804842539156099</v>
      </c>
      <c r="AY222" s="317">
        <v>2.3483575242853498</v>
      </c>
      <c r="AZ222" s="317">
        <v>2.3404670356248198</v>
      </c>
      <c r="BA222" s="317">
        <v>2.3103077771092502</v>
      </c>
      <c r="BB222" s="317">
        <v>2.3096672283132</v>
      </c>
      <c r="BC222" s="317">
        <v>2.29357631535468</v>
      </c>
      <c r="BD222" s="317">
        <v>2.27627087156222</v>
      </c>
      <c r="BE222" s="317">
        <v>2.2611548694611701</v>
      </c>
      <c r="BF222" s="317">
        <v>2.2469818182218799</v>
      </c>
      <c r="BG222" s="317">
        <v>2.2315899721806298</v>
      </c>
      <c r="BH222" s="317">
        <v>2.2166313090719898</v>
      </c>
      <c r="BI222" s="317">
        <v>2.2035822838881001</v>
      </c>
      <c r="BJ222" s="317">
        <v>2.1854386414056099</v>
      </c>
    </row>
    <row r="223" spans="1:62" ht="15">
      <c r="A223" s="317" t="s">
        <v>352</v>
      </c>
      <c r="B223" s="317" t="s">
        <v>598</v>
      </c>
      <c r="C223" s="317" t="s">
        <v>1580</v>
      </c>
      <c r="D223" s="317" t="s">
        <v>1581</v>
      </c>
      <c r="E223" s="317">
        <v>2.9034602322230798</v>
      </c>
      <c r="F223" s="317">
        <v>2.79604853443354</v>
      </c>
      <c r="G223" s="317">
        <v>2.6932263235271301</v>
      </c>
      <c r="H223" s="317">
        <v>2.6416679076710499</v>
      </c>
      <c r="I223" s="317">
        <v>2.6569932869608102</v>
      </c>
      <c r="J223" s="317">
        <v>2.6868245233557899</v>
      </c>
      <c r="K223" s="317">
        <v>2.7761150079979502</v>
      </c>
      <c r="L223" s="317">
        <v>2.78041394446416</v>
      </c>
      <c r="M223" s="317">
        <v>2.5285519600696</v>
      </c>
      <c r="N223" s="317">
        <v>1.95855037128955</v>
      </c>
      <c r="O223" s="317">
        <v>1.1990047734265801</v>
      </c>
      <c r="P223" s="317">
        <v>0.36295435975677898</v>
      </c>
      <c r="Q223" s="317">
        <v>-0.34921878041020099</v>
      </c>
      <c r="R223" s="317">
        <v>-0.80577127128788895</v>
      </c>
      <c r="S223" s="317">
        <v>-0.88487344582327598</v>
      </c>
      <c r="T223" s="317">
        <v>-0.67193380149704496</v>
      </c>
      <c r="U223" s="317">
        <v>-0.356345108838306</v>
      </c>
      <c r="V223" s="317">
        <v>-8.8869576603393202E-2</v>
      </c>
      <c r="W223" s="317">
        <v>0.114602088667417</v>
      </c>
      <c r="X223" s="317">
        <v>0.18463703900106701</v>
      </c>
      <c r="Y223" s="317">
        <v>0.17988643315040201</v>
      </c>
      <c r="Z223" s="317">
        <v>0.15094300912157699</v>
      </c>
      <c r="AA223" s="317">
        <v>0.19440253483773801</v>
      </c>
      <c r="AB223" s="317">
        <v>0.34771579406252601</v>
      </c>
      <c r="AC223" s="317">
        <v>0.64396642534889303</v>
      </c>
      <c r="AD223" s="317">
        <v>1.03095091411212</v>
      </c>
      <c r="AE223" s="317">
        <v>1.4424232862956301</v>
      </c>
      <c r="AF223" s="317">
        <v>1.7848764680204801</v>
      </c>
      <c r="AG223" s="317">
        <v>1.9965955579441299</v>
      </c>
      <c r="AH223" s="317">
        <v>2.0486679656087299</v>
      </c>
      <c r="AI223" s="317">
        <v>1.9778478689185099</v>
      </c>
      <c r="AJ223" s="317">
        <v>1.88266480909503</v>
      </c>
      <c r="AK223" s="317">
        <v>1.8012871586104899</v>
      </c>
      <c r="AL223" s="317">
        <v>1.70641639084644</v>
      </c>
      <c r="AM223" s="317">
        <v>1.61419574544194</v>
      </c>
      <c r="AN223" s="317">
        <v>1.5184887820117201</v>
      </c>
      <c r="AO223" s="317">
        <v>1.4124832040758299</v>
      </c>
      <c r="AP223" s="317">
        <v>1.3064347668421401</v>
      </c>
      <c r="AQ223" s="317">
        <v>1.22201290935095</v>
      </c>
      <c r="AR223" s="317">
        <v>1.1723625304666001</v>
      </c>
      <c r="AS223" s="317">
        <v>1.14692339667483</v>
      </c>
      <c r="AT223" s="317">
        <v>1.12617358539325</v>
      </c>
      <c r="AU223" s="317">
        <v>1.1041095360139801</v>
      </c>
      <c r="AV223" s="317">
        <v>1.0887755591950401</v>
      </c>
      <c r="AW223" s="317">
        <v>1.0790746298229601</v>
      </c>
      <c r="AX223" s="317">
        <v>1.0711624760698899</v>
      </c>
      <c r="AY223" s="317">
        <v>1.0687336150123601</v>
      </c>
      <c r="AZ223" s="317">
        <v>1.0646917376901099</v>
      </c>
      <c r="BA223" s="317">
        <v>1.06221110293239</v>
      </c>
      <c r="BB223" s="317">
        <v>1.0564250225673699</v>
      </c>
      <c r="BC223" s="317">
        <v>1.04785228136074</v>
      </c>
      <c r="BD223" s="317">
        <v>1.0373623316729099</v>
      </c>
      <c r="BE223" s="317">
        <v>1.0270839053680401</v>
      </c>
      <c r="BF223" s="317">
        <v>1.0120341986514001</v>
      </c>
      <c r="BG223" s="317">
        <v>0.98820760393065199</v>
      </c>
      <c r="BH223" s="317">
        <v>0.95901695473272697</v>
      </c>
      <c r="BI223" s="317">
        <v>0.92841822138004104</v>
      </c>
      <c r="BJ223" s="317">
        <v>0.89751620959064005</v>
      </c>
    </row>
    <row r="224" spans="1:62" ht="15">
      <c r="A224" s="317" t="s">
        <v>353</v>
      </c>
      <c r="B224" s="317" t="s">
        <v>599</v>
      </c>
      <c r="C224" s="317" t="s">
        <v>1580</v>
      </c>
      <c r="D224" s="317" t="s">
        <v>1581</v>
      </c>
      <c r="E224" s="317">
        <v>0.87141550930732303</v>
      </c>
      <c r="F224" s="317">
        <v>2.9923675927899702</v>
      </c>
      <c r="G224" s="317">
        <v>1.10373125690825</v>
      </c>
      <c r="H224" s="317">
        <v>1.0288340857401199</v>
      </c>
      <c r="I224" s="317">
        <v>1.0529105358431301</v>
      </c>
      <c r="J224" s="317">
        <v>1.00346609779566</v>
      </c>
      <c r="K224" s="317">
        <v>0.92644692930500006</v>
      </c>
      <c r="L224" s="317">
        <v>0.850944297257204</v>
      </c>
      <c r="M224" s="317">
        <v>0.77347098721666296</v>
      </c>
      <c r="N224" s="317">
        <v>0.770721176320319</v>
      </c>
      <c r="O224" s="317">
        <v>0.43317652364429599</v>
      </c>
      <c r="P224" s="317">
        <v>0.42275114216250897</v>
      </c>
      <c r="Q224" s="317">
        <v>0.85586487410374101</v>
      </c>
      <c r="R224" s="317">
        <v>0.97040542665406704</v>
      </c>
      <c r="S224" s="317">
        <v>1.0326455261866001</v>
      </c>
      <c r="T224" s="317">
        <v>1.0496103881186201</v>
      </c>
      <c r="U224" s="317">
        <v>1.05791840570578</v>
      </c>
      <c r="V224" s="317">
        <v>1.0590744398023699</v>
      </c>
      <c r="W224" s="317">
        <v>1.0199637764060701</v>
      </c>
      <c r="X224" s="317">
        <v>0.99395493176258198</v>
      </c>
      <c r="Y224" s="317">
        <v>0.82353269022752795</v>
      </c>
      <c r="Z224" s="317">
        <v>0.72609943737232197</v>
      </c>
      <c r="AA224" s="317">
        <v>0.77437007245115697</v>
      </c>
      <c r="AB224" s="317">
        <v>0.72675486203800199</v>
      </c>
      <c r="AC224" s="317">
        <v>0.68746265978903198</v>
      </c>
      <c r="AD224" s="317">
        <v>0.67395443975309099</v>
      </c>
      <c r="AE224" s="317">
        <v>0.61937664535256398</v>
      </c>
      <c r="AF224" s="317">
        <v>0.55683923298189197</v>
      </c>
      <c r="AG224" s="317">
        <v>0.530027872017792</v>
      </c>
      <c r="AH224" s="317">
        <v>0.481564764827773</v>
      </c>
      <c r="AI224" s="317">
        <v>0.43961709472627503</v>
      </c>
      <c r="AJ224" s="317">
        <v>7.7472436978057793E-2</v>
      </c>
      <c r="AK224" s="317">
        <v>3.24651148981277E-2</v>
      </c>
      <c r="AL224" s="317">
        <v>0.381719886651125</v>
      </c>
      <c r="AM224" s="317">
        <v>0.39405443003196999</v>
      </c>
      <c r="AN224" s="317">
        <v>0.29263220653253003</v>
      </c>
      <c r="AO224" s="317">
        <v>0.21167439643170899</v>
      </c>
      <c r="AP224" s="317">
        <v>0.184629991205462</v>
      </c>
      <c r="AQ224" s="317">
        <v>0.13412159848536001</v>
      </c>
      <c r="AR224" s="317">
        <v>0.102053161046239</v>
      </c>
      <c r="AS224" s="317">
        <v>-0.13537648779442499</v>
      </c>
      <c r="AT224" s="317">
        <v>-0.18301227099618</v>
      </c>
      <c r="AU224" s="317">
        <v>-3.6352550968733799E-2</v>
      </c>
      <c r="AV224" s="317">
        <v>-6.5821507032207405E-2</v>
      </c>
      <c r="AW224" s="317">
        <v>-2.0361720259735799E-2</v>
      </c>
      <c r="AX224" s="317">
        <v>9.8091341730871095E-3</v>
      </c>
      <c r="AY224" s="317">
        <v>4.5971188356826297E-3</v>
      </c>
      <c r="AZ224" s="317">
        <v>2.91784011934372E-2</v>
      </c>
      <c r="BA224" s="317">
        <v>8.5755299519591405E-2</v>
      </c>
      <c r="BB224" s="317">
        <v>0.13325732102767299</v>
      </c>
      <c r="BC224" s="317">
        <v>9.3191273189983798E-2</v>
      </c>
      <c r="BD224" s="317">
        <v>0.128936462723796</v>
      </c>
      <c r="BE224" s="317">
        <v>0.170183855326072</v>
      </c>
      <c r="BF224" s="317">
        <v>0.107458009492367</v>
      </c>
      <c r="BG224" s="317">
        <v>9.7045421583487806E-2</v>
      </c>
      <c r="BH224" s="317">
        <v>9.5033878648276199E-2</v>
      </c>
      <c r="BI224" s="317">
        <v>0.128922329956911</v>
      </c>
      <c r="BJ224" s="317">
        <v>0.167312325554938</v>
      </c>
    </row>
    <row r="225" spans="1:62" ht="15">
      <c r="A225" s="317" t="s">
        <v>354</v>
      </c>
      <c r="B225" s="317" t="s">
        <v>600</v>
      </c>
      <c r="C225" s="317" t="s">
        <v>1580</v>
      </c>
      <c r="D225" s="317" t="s">
        <v>1581</v>
      </c>
      <c r="E225" s="317">
        <v>0.90187895078325697</v>
      </c>
      <c r="F225" s="317">
        <v>0.59210246058327298</v>
      </c>
      <c r="G225" s="317">
        <v>0.595289738970183</v>
      </c>
      <c r="H225" s="317">
        <v>0.82729884198166803</v>
      </c>
      <c r="I225" s="317">
        <v>0.93214610558488897</v>
      </c>
      <c r="J225" s="317">
        <v>1.0389960329135099</v>
      </c>
      <c r="K225" s="317">
        <v>1.25006712104123</v>
      </c>
      <c r="L225" s="317">
        <v>1.16824614024188</v>
      </c>
      <c r="M225" s="317">
        <v>0.88495996325432102</v>
      </c>
      <c r="N225" s="317">
        <v>0.54575056033899505</v>
      </c>
      <c r="O225" s="317">
        <v>0.64075548596665699</v>
      </c>
      <c r="P225" s="317">
        <v>0.77638984758826601</v>
      </c>
      <c r="Q225" s="317">
        <v>0.79632159823407</v>
      </c>
      <c r="R225" s="317">
        <v>0.82207270146094102</v>
      </c>
      <c r="S225" s="317">
        <v>0.53262645784993501</v>
      </c>
      <c r="T225" s="317">
        <v>0.97762139269237802</v>
      </c>
      <c r="U225" s="317">
        <v>1.4759124858135699</v>
      </c>
      <c r="V225" s="317">
        <v>1.2083280812078501</v>
      </c>
      <c r="W225" s="317">
        <v>1.0888857022045499</v>
      </c>
      <c r="X225" s="317">
        <v>1.0707826198988399</v>
      </c>
      <c r="Y225" s="317">
        <v>0.98924830905970695</v>
      </c>
      <c r="Z225" s="317">
        <v>0.27396083047318498</v>
      </c>
      <c r="AA225" s="317">
        <v>0.19927355347776099</v>
      </c>
      <c r="AB225" s="317">
        <v>0.62552142498040697</v>
      </c>
      <c r="AC225" s="317">
        <v>0.51021326280993895</v>
      </c>
      <c r="AD225" s="317">
        <v>0.48980490535952598</v>
      </c>
      <c r="AE225" s="317">
        <v>1.24492184531935</v>
      </c>
      <c r="AF225" s="317">
        <v>1.2039359321304</v>
      </c>
      <c r="AG225" s="317">
        <v>0.27202215434159099</v>
      </c>
      <c r="AH225" s="317">
        <v>5.7872300250322799E-2</v>
      </c>
      <c r="AI225" s="317">
        <v>9.0624342792107307E-2</v>
      </c>
      <c r="AJ225" s="317">
        <v>6.3438223655983103E-2</v>
      </c>
      <c r="AK225" s="317">
        <v>-0.14669940294923001</v>
      </c>
      <c r="AL225" s="317">
        <v>-0.23830047754197001</v>
      </c>
      <c r="AM225" s="317">
        <v>-0.115694093241137</v>
      </c>
      <c r="AN225" s="317">
        <v>2.1561499989935302E-2</v>
      </c>
      <c r="AO225" s="317">
        <v>-6.2536133745971695E-2</v>
      </c>
      <c r="AP225" s="317">
        <v>-0.134454343022371</v>
      </c>
      <c r="AQ225" s="317">
        <v>-0.21811765673508099</v>
      </c>
      <c r="AR225" s="317">
        <v>7.1430844513725805E-2</v>
      </c>
      <c r="AS225" s="317">
        <v>0.29607496005044998</v>
      </c>
      <c r="AT225" s="317">
        <v>0.15749874204765699</v>
      </c>
      <c r="AU225" s="317">
        <v>0.12391544232327199</v>
      </c>
      <c r="AV225" s="317">
        <v>6.0296779257292203E-2</v>
      </c>
      <c r="AW225" s="317">
        <v>6.4066202261692295E-2</v>
      </c>
      <c r="AX225" s="317">
        <v>0.17320890507374301</v>
      </c>
      <c r="AY225" s="317">
        <v>0.31911453657106997</v>
      </c>
      <c r="AZ225" s="317">
        <v>0.55920781553683097</v>
      </c>
      <c r="BA225" s="317">
        <v>0.15814084363436301</v>
      </c>
      <c r="BB225" s="317">
        <v>0.90387553521091302</v>
      </c>
      <c r="BC225" s="317">
        <v>0.43607948463592999</v>
      </c>
      <c r="BD225" s="317">
        <v>0.20773270232972399</v>
      </c>
      <c r="BE225" s="317">
        <v>0.21002430590044799</v>
      </c>
      <c r="BF225" s="317">
        <v>0.13572622891563099</v>
      </c>
      <c r="BG225" s="317">
        <v>9.8351921945114704E-2</v>
      </c>
      <c r="BH225" s="317">
        <v>7.5190689011533002E-2</v>
      </c>
      <c r="BI225" s="317">
        <v>7.3197207241527895E-2</v>
      </c>
      <c r="BJ225" s="317">
        <v>8.2579225805198497E-2</v>
      </c>
    </row>
    <row r="226" spans="1:62" ht="15">
      <c r="A226" s="317" t="s">
        <v>355</v>
      </c>
      <c r="B226" s="317" t="s">
        <v>601</v>
      </c>
      <c r="C226" s="317" t="s">
        <v>1580</v>
      </c>
      <c r="D226" s="317" t="s">
        <v>1581</v>
      </c>
      <c r="E226" s="317">
        <v>0.67003259519542702</v>
      </c>
      <c r="F226" s="317">
        <v>0.47108137726369897</v>
      </c>
      <c r="G226" s="317">
        <v>0.55153490392046001</v>
      </c>
      <c r="H226" s="317">
        <v>0.56363378444205403</v>
      </c>
      <c r="I226" s="317">
        <v>0.74711716460647504</v>
      </c>
      <c r="J226" s="317">
        <v>0.94184554883576499</v>
      </c>
      <c r="K226" s="317">
        <v>0.95156637750885498</v>
      </c>
      <c r="L226" s="317">
        <v>0.76722809909054401</v>
      </c>
      <c r="M226" s="317">
        <v>0.56199674868856198</v>
      </c>
      <c r="N226" s="317">
        <v>0.70274581108564305</v>
      </c>
      <c r="O226" s="317">
        <v>0.93348492181065101</v>
      </c>
      <c r="P226" s="317">
        <v>0.68809559070623105</v>
      </c>
      <c r="Q226" s="317">
        <v>0.29550037858387401</v>
      </c>
      <c r="R226" s="317">
        <v>0.172364079652845</v>
      </c>
      <c r="S226" s="317">
        <v>0.29016481613414302</v>
      </c>
      <c r="T226" s="317">
        <v>0.39727573460080001</v>
      </c>
      <c r="U226" s="317">
        <v>0.363686099368844</v>
      </c>
      <c r="V226" s="317">
        <v>0.35515769985783702</v>
      </c>
      <c r="W226" s="317">
        <v>0.29114557570821398</v>
      </c>
      <c r="X226" s="317">
        <v>0.21822324745440999</v>
      </c>
      <c r="Y226" s="317">
        <v>0.20299679180476601</v>
      </c>
      <c r="Z226" s="317">
        <v>0.11992039935764499</v>
      </c>
      <c r="AA226" s="317">
        <v>5.71917222643352E-2</v>
      </c>
      <c r="AB226" s="317">
        <v>4.5273604653033199E-2</v>
      </c>
      <c r="AC226" s="317">
        <v>9.0869614725034603E-2</v>
      </c>
      <c r="AD226" s="317">
        <v>0.16517061863382199</v>
      </c>
      <c r="AE226" s="317">
        <v>0.23256888459451999</v>
      </c>
      <c r="AF226" s="317">
        <v>0.33367889142739499</v>
      </c>
      <c r="AG226" s="317">
        <v>0.45959836977365898</v>
      </c>
      <c r="AH226" s="317">
        <v>0.66718292068369001</v>
      </c>
      <c r="AI226" s="317">
        <v>0.77260267566116703</v>
      </c>
      <c r="AJ226" s="317">
        <v>0.68164311760752905</v>
      </c>
      <c r="AK226" s="317">
        <v>0.58652992876103405</v>
      </c>
      <c r="AL226" s="317">
        <v>0.58083881430213902</v>
      </c>
      <c r="AM226" s="317">
        <v>0.71070546161965498</v>
      </c>
      <c r="AN226" s="317">
        <v>0.52470394155373401</v>
      </c>
      <c r="AO226" s="317">
        <v>0.15914708058287499</v>
      </c>
      <c r="AP226" s="317">
        <v>5.7262203422979399E-2</v>
      </c>
      <c r="AQ226" s="317">
        <v>5.5512122212330699E-2</v>
      </c>
      <c r="AR226" s="317">
        <v>7.7927150870301803E-2</v>
      </c>
      <c r="AS226" s="317">
        <v>0.16057548457531301</v>
      </c>
      <c r="AT226" s="317">
        <v>0.26847052795423398</v>
      </c>
      <c r="AU226" s="317">
        <v>0.32543806770372802</v>
      </c>
      <c r="AV226" s="317">
        <v>0.372092942799084</v>
      </c>
      <c r="AW226" s="317">
        <v>0.393298991357658</v>
      </c>
      <c r="AX226" s="317">
        <v>0.39994276280727897</v>
      </c>
      <c r="AY226" s="317">
        <v>0.56248390648189295</v>
      </c>
      <c r="AZ226" s="317">
        <v>0.74155251462544503</v>
      </c>
      <c r="BA226" s="317">
        <v>0.77903329077013395</v>
      </c>
      <c r="BB226" s="317">
        <v>0.85190441293667696</v>
      </c>
      <c r="BC226" s="317">
        <v>0.85252462876531299</v>
      </c>
      <c r="BD226" s="317">
        <v>0.75515013366517703</v>
      </c>
      <c r="BE226" s="317">
        <v>0.73976327243486295</v>
      </c>
      <c r="BF226" s="317">
        <v>0.84734865224630496</v>
      </c>
      <c r="BG226" s="317">
        <v>0.99221972859188201</v>
      </c>
      <c r="BH226" s="317">
        <v>1.0574546855167399</v>
      </c>
      <c r="BI226" s="317">
        <v>1.2564539851030501</v>
      </c>
      <c r="BJ226" s="317">
        <v>1.44727890007541</v>
      </c>
    </row>
    <row r="227" spans="1:62" ht="15">
      <c r="A227" s="317" t="s">
        <v>356</v>
      </c>
      <c r="B227" s="317" t="s">
        <v>602</v>
      </c>
      <c r="C227" s="317" t="s">
        <v>1580</v>
      </c>
      <c r="D227" s="317" t="s">
        <v>1581</v>
      </c>
      <c r="E227" s="317">
        <v>2.4427164140576498</v>
      </c>
      <c r="F227" s="317">
        <v>2.34335196655781</v>
      </c>
      <c r="G227" s="317">
        <v>2.2634418043798799</v>
      </c>
      <c r="H227" s="317">
        <v>2.23420554115269</v>
      </c>
      <c r="I227" s="317">
        <v>2.2667245815397599</v>
      </c>
      <c r="J227" s="317">
        <v>2.3455401105228502</v>
      </c>
      <c r="K227" s="317">
        <v>2.4314676972867999</v>
      </c>
      <c r="L227" s="317">
        <v>2.5031613334076601</v>
      </c>
      <c r="M227" s="317">
        <v>2.5887716929726299</v>
      </c>
      <c r="N227" s="317">
        <v>2.6757761893244498</v>
      </c>
      <c r="O227" s="317">
        <v>2.76163695581003</v>
      </c>
      <c r="P227" s="317">
        <v>2.8478129088045501</v>
      </c>
      <c r="Q227" s="317">
        <v>2.92768819229779</v>
      </c>
      <c r="R227" s="317">
        <v>2.9896124137087901</v>
      </c>
      <c r="S227" s="317">
        <v>3.0265256159141298</v>
      </c>
      <c r="T227" s="317">
        <v>3.0461759763351099</v>
      </c>
      <c r="U227" s="317">
        <v>3.0833549429577101</v>
      </c>
      <c r="V227" s="317">
        <v>3.1209956145480202</v>
      </c>
      <c r="W227" s="317">
        <v>3.1211908039828899</v>
      </c>
      <c r="X227" s="317">
        <v>3.08549998862292</v>
      </c>
      <c r="Y227" s="317">
        <v>3.0334213340442902</v>
      </c>
      <c r="Z227" s="317">
        <v>2.9241505705767001</v>
      </c>
      <c r="AA227" s="317">
        <v>2.8499849991126101</v>
      </c>
      <c r="AB227" s="317">
        <v>2.9415857664586098</v>
      </c>
      <c r="AC227" s="317">
        <v>3.2366368132195902</v>
      </c>
      <c r="AD227" s="317">
        <v>3.6260859490840001</v>
      </c>
      <c r="AE227" s="317">
        <v>4.05216735751684</v>
      </c>
      <c r="AF227" s="317">
        <v>4.3264684065333103</v>
      </c>
      <c r="AG227" s="317">
        <v>4.3076844718637197</v>
      </c>
      <c r="AH227" s="317">
        <v>3.94702513000176</v>
      </c>
      <c r="AI227" s="317">
        <v>3.3875811225922101</v>
      </c>
      <c r="AJ227" s="317">
        <v>2.7763724344656602</v>
      </c>
      <c r="AK227" s="317">
        <v>2.2785480782427299</v>
      </c>
      <c r="AL227" s="317">
        <v>1.96622946200701</v>
      </c>
      <c r="AM227" s="317">
        <v>1.90262031651018</v>
      </c>
      <c r="AN227" s="317">
        <v>1.99926136186104</v>
      </c>
      <c r="AO227" s="317">
        <v>2.1593009269558801</v>
      </c>
      <c r="AP227" s="317">
        <v>2.2391366553595602</v>
      </c>
      <c r="AQ227" s="317">
        <v>2.1689477462473801</v>
      </c>
      <c r="AR227" s="317">
        <v>1.89420995749448</v>
      </c>
      <c r="AS227" s="317">
        <v>1.5034237472116101</v>
      </c>
      <c r="AT227" s="317">
        <v>1.07375720963923</v>
      </c>
      <c r="AU227" s="317">
        <v>0.74313539203885703</v>
      </c>
      <c r="AV227" s="317">
        <v>0.59603870005050696</v>
      </c>
      <c r="AW227" s="317">
        <v>0.70205952193419197</v>
      </c>
      <c r="AX227" s="317">
        <v>0.98323043734970395</v>
      </c>
      <c r="AY227" s="317">
        <v>1.3152440305808499</v>
      </c>
      <c r="AZ227" s="317">
        <v>1.5866125223857299</v>
      </c>
      <c r="BA227" s="317">
        <v>1.78150568664154</v>
      </c>
      <c r="BB227" s="317">
        <v>1.8617618133659699</v>
      </c>
      <c r="BC227" s="317">
        <v>1.8601612583228999</v>
      </c>
      <c r="BD227" s="317">
        <v>1.8463512655858301</v>
      </c>
      <c r="BE227" s="317">
        <v>1.8517430431967301</v>
      </c>
      <c r="BF227" s="317">
        <v>1.84938359858839</v>
      </c>
      <c r="BG227" s="317">
        <v>1.8422895337485301</v>
      </c>
      <c r="BH227" s="317">
        <v>1.8296617530374499</v>
      </c>
      <c r="BI227" s="317">
        <v>1.80966724877317</v>
      </c>
      <c r="BJ227" s="317">
        <v>1.78254629816248</v>
      </c>
    </row>
    <row r="228" spans="1:62" ht="15">
      <c r="A228" s="317" t="s">
        <v>357</v>
      </c>
      <c r="B228" s="317" t="s">
        <v>603</v>
      </c>
      <c r="C228" s="317" t="s">
        <v>1580</v>
      </c>
      <c r="D228" s="317" t="s">
        <v>1581</v>
      </c>
      <c r="E228" s="317"/>
      <c r="F228" s="317"/>
      <c r="G228" s="317"/>
      <c r="H228" s="317"/>
      <c r="I228" s="317"/>
      <c r="J228" s="317"/>
      <c r="K228" s="317"/>
      <c r="L228" s="317"/>
      <c r="M228" s="317"/>
      <c r="N228" s="317"/>
      <c r="O228" s="317"/>
      <c r="P228" s="317"/>
      <c r="Q228" s="317"/>
      <c r="R228" s="317"/>
      <c r="S228" s="317"/>
      <c r="T228" s="317"/>
      <c r="U228" s="317"/>
      <c r="V228" s="317"/>
      <c r="W228" s="317"/>
      <c r="X228" s="317"/>
      <c r="Y228" s="317"/>
      <c r="Z228" s="317"/>
      <c r="AA228" s="317"/>
      <c r="AB228" s="317"/>
      <c r="AC228" s="317"/>
      <c r="AD228" s="317"/>
      <c r="AE228" s="317"/>
      <c r="AF228" s="317"/>
      <c r="AG228" s="317"/>
      <c r="AH228" s="317"/>
      <c r="AI228" s="317"/>
      <c r="AJ228" s="317"/>
      <c r="AK228" s="317"/>
      <c r="AL228" s="317"/>
      <c r="AM228" s="317"/>
      <c r="AN228" s="317"/>
      <c r="AO228" s="317"/>
      <c r="AP228" s="317"/>
      <c r="AQ228" s="317"/>
      <c r="AR228" s="317">
        <v>-0.50061076244893699</v>
      </c>
      <c r="AS228" s="317">
        <v>-1.8343776867274899</v>
      </c>
      <c r="AT228" s="317">
        <v>0.26505684786141698</v>
      </c>
      <c r="AU228" s="317">
        <v>0.57676488153503702</v>
      </c>
      <c r="AV228" s="317">
        <v>2.2330603873017898</v>
      </c>
      <c r="AW228" s="317">
        <v>3.1772528737293402</v>
      </c>
      <c r="AX228" s="317">
        <v>1.5970048872603899</v>
      </c>
      <c r="AY228" s="317">
        <v>1.2941852818995501</v>
      </c>
      <c r="AZ228" s="317">
        <v>1.1003501255016701</v>
      </c>
      <c r="BA228" s="317">
        <v>0.451494680650392</v>
      </c>
      <c r="BB228" s="317">
        <v>0.80349982154696598</v>
      </c>
      <c r="BC228" s="317">
        <v>-0.53299098267354705</v>
      </c>
      <c r="BD228" s="317">
        <v>-1.8402973019909299</v>
      </c>
      <c r="BE228" s="317">
        <v>3.5405828188292499</v>
      </c>
      <c r="BF228" s="317">
        <v>5.5230395256431297</v>
      </c>
      <c r="BG228" s="317">
        <v>2.90226583447676</v>
      </c>
      <c r="BH228" s="317">
        <v>2.9776474807481801</v>
      </c>
      <c r="BI228" s="317">
        <v>2.9065541543269502</v>
      </c>
      <c r="BJ228" s="317">
        <v>2.8122921985988998</v>
      </c>
    </row>
    <row r="229" spans="1:62" ht="15">
      <c r="A229" s="317" t="s">
        <v>358</v>
      </c>
      <c r="B229" s="317" t="s">
        <v>604</v>
      </c>
      <c r="C229" s="317" t="s">
        <v>1580</v>
      </c>
      <c r="D229" s="317" t="s">
        <v>1581</v>
      </c>
      <c r="E229" s="317"/>
      <c r="F229" s="317">
        <v>2.8114253994074998</v>
      </c>
      <c r="G229" s="317">
        <v>2.6528341285169499</v>
      </c>
      <c r="H229" s="317">
        <v>2.5422248286535098</v>
      </c>
      <c r="I229" s="317">
        <v>2.5051037854984699</v>
      </c>
      <c r="J229" s="317">
        <v>2.5112700815075302</v>
      </c>
      <c r="K229" s="317">
        <v>2.4928784956222101</v>
      </c>
      <c r="L229" s="317">
        <v>2.4582923348897898</v>
      </c>
      <c r="M229" s="317">
        <v>2.4208218643987101</v>
      </c>
      <c r="N229" s="317">
        <v>2.3788791235406399</v>
      </c>
      <c r="O229" s="317">
        <v>2.3310638851647298</v>
      </c>
      <c r="P229" s="317">
        <v>2.0223229494997801</v>
      </c>
      <c r="Q229" s="317">
        <v>2.4097116264516401</v>
      </c>
      <c r="R229" s="317">
        <v>1.5285319871711101</v>
      </c>
      <c r="S229" s="317">
        <v>1.8201479591641201</v>
      </c>
      <c r="T229" s="317">
        <v>2.31181763519904</v>
      </c>
      <c r="U229" s="317">
        <v>2.0235088902115099</v>
      </c>
      <c r="V229" s="317">
        <v>2.0967323029657199</v>
      </c>
      <c r="W229" s="317">
        <v>0.58740163733346495</v>
      </c>
      <c r="X229" s="317">
        <v>0.85873192637959095</v>
      </c>
      <c r="Y229" s="317">
        <v>0.91308883094717896</v>
      </c>
      <c r="Z229" s="317">
        <v>1.2160783348047299</v>
      </c>
      <c r="AA229" s="317">
        <v>0.58856672146447897</v>
      </c>
      <c r="AB229" s="317">
        <v>-0.121166945572642</v>
      </c>
      <c r="AC229" s="317">
        <v>0.59201115160574602</v>
      </c>
      <c r="AD229" s="317">
        <v>0.81101697987732702</v>
      </c>
      <c r="AE229" s="317">
        <v>0.62339769179053595</v>
      </c>
      <c r="AF229" s="317">
        <v>4.2451081751784603</v>
      </c>
      <c r="AG229" s="317">
        <v>0.37303145534341903</v>
      </c>
      <c r="AH229" s="317">
        <v>0.597440909323117</v>
      </c>
      <c r="AI229" s="317">
        <v>0.49035966552071297</v>
      </c>
      <c r="AJ229" s="317">
        <v>1.3319620124614899</v>
      </c>
      <c r="AK229" s="317">
        <v>0.45891781792726799</v>
      </c>
      <c r="AL229" s="317">
        <v>2.0837583394622299</v>
      </c>
      <c r="AM229" s="317">
        <v>2.6657684725925401</v>
      </c>
      <c r="AN229" s="317">
        <v>1.47017208971374</v>
      </c>
      <c r="AO229" s="317">
        <v>1.4671930264195201</v>
      </c>
      <c r="AP229" s="317">
        <v>1.17345364830244</v>
      </c>
      <c r="AQ229" s="317">
        <v>1.9556861897417199</v>
      </c>
      <c r="AR229" s="317">
        <v>1.9641963670501601</v>
      </c>
      <c r="AS229" s="317">
        <v>0.89265856676617406</v>
      </c>
      <c r="AT229" s="317">
        <v>8.7474517845805705E-2</v>
      </c>
      <c r="AU229" s="317">
        <v>3.0573853261094799</v>
      </c>
      <c r="AV229" s="317">
        <v>-1.1315164207039099</v>
      </c>
      <c r="AW229" s="317">
        <v>-0.37033493455879402</v>
      </c>
      <c r="AX229" s="317">
        <v>0.46330821445856202</v>
      </c>
      <c r="AY229" s="317">
        <v>2.0805967352947001</v>
      </c>
      <c r="AZ229" s="317">
        <v>0.51051498284349695</v>
      </c>
      <c r="BA229" s="317">
        <v>2.23628271543202</v>
      </c>
      <c r="BB229" s="317">
        <v>0.39253094807515998</v>
      </c>
      <c r="BC229" s="317">
        <v>2.7923290692912799</v>
      </c>
      <c r="BD229" s="317">
        <v>-2.6286563552168398</v>
      </c>
      <c r="BE229" s="317">
        <v>0.98098019012832205</v>
      </c>
      <c r="BF229" s="317">
        <v>1.84687609296508</v>
      </c>
      <c r="BG229" s="317">
        <v>1.5553957091150701</v>
      </c>
      <c r="BH229" s="317">
        <v>2.2297950532192301</v>
      </c>
      <c r="BI229" s="317">
        <v>1.3376347795002499</v>
      </c>
      <c r="BJ229" s="317">
        <v>1.2240337581812299</v>
      </c>
    </row>
    <row r="230" spans="1:62" ht="15">
      <c r="A230" s="317" t="s">
        <v>359</v>
      </c>
      <c r="B230" s="317" t="s">
        <v>605</v>
      </c>
      <c r="C230" s="317" t="s">
        <v>1580</v>
      </c>
      <c r="D230" s="317" t="s">
        <v>1581</v>
      </c>
      <c r="E230" s="317">
        <v>3.1859017027711301</v>
      </c>
      <c r="F230" s="317">
        <v>3.1929013932989401</v>
      </c>
      <c r="G230" s="317">
        <v>3.1996250951003802</v>
      </c>
      <c r="H230" s="317">
        <v>3.21365510478098</v>
      </c>
      <c r="I230" s="317">
        <v>3.2380023030784302</v>
      </c>
      <c r="J230" s="317">
        <v>3.2688670396775099</v>
      </c>
      <c r="K230" s="317">
        <v>3.2970712375122999</v>
      </c>
      <c r="L230" s="317">
        <v>3.3200274405459398</v>
      </c>
      <c r="M230" s="317">
        <v>3.3429024619419998</v>
      </c>
      <c r="N230" s="317">
        <v>3.3657760596508499</v>
      </c>
      <c r="O230" s="317">
        <v>3.38703248481493</v>
      </c>
      <c r="P230" s="317">
        <v>3.4104259264135299</v>
      </c>
      <c r="Q230" s="317">
        <v>3.42990818711215</v>
      </c>
      <c r="R230" s="317">
        <v>3.4359520626928299</v>
      </c>
      <c r="S230" s="317">
        <v>3.42643002240969</v>
      </c>
      <c r="T230" s="317">
        <v>3.40864172739392</v>
      </c>
      <c r="U230" s="317">
        <v>3.3785555054520202</v>
      </c>
      <c r="V230" s="317">
        <v>3.3554933928009101</v>
      </c>
      <c r="W230" s="317">
        <v>3.3639553339080601</v>
      </c>
      <c r="X230" s="317">
        <v>3.4111332009814301</v>
      </c>
      <c r="Y230" s="317">
        <v>3.4758105546966802</v>
      </c>
      <c r="Z230" s="317">
        <v>3.54286549871287</v>
      </c>
      <c r="AA230" s="317">
        <v>3.5812838853609499</v>
      </c>
      <c r="AB230" s="317">
        <v>3.5706458859275099</v>
      </c>
      <c r="AC230" s="317">
        <v>3.5017795085373198</v>
      </c>
      <c r="AD230" s="317">
        <v>3.3962620150763398</v>
      </c>
      <c r="AE230" s="317">
        <v>3.2852127840385998</v>
      </c>
      <c r="AF230" s="317">
        <v>3.18898494395494</v>
      </c>
      <c r="AG230" s="317">
        <v>3.1044104314884402</v>
      </c>
      <c r="AH230" s="317">
        <v>3.0370432002578802</v>
      </c>
      <c r="AI230" s="317">
        <v>2.9825078608542399</v>
      </c>
      <c r="AJ230" s="317">
        <v>2.9220423611781499</v>
      </c>
      <c r="AK230" s="317">
        <v>2.8604492528373999</v>
      </c>
      <c r="AL230" s="317">
        <v>2.81935946431522</v>
      </c>
      <c r="AM230" s="317">
        <v>2.8026251411415899</v>
      </c>
      <c r="AN230" s="317">
        <v>2.7977958908493101</v>
      </c>
      <c r="AO230" s="317">
        <v>2.8165644957093598</v>
      </c>
      <c r="AP230" s="317">
        <v>2.8209777523121402</v>
      </c>
      <c r="AQ230" s="317">
        <v>2.7601401898300302</v>
      </c>
      <c r="AR230" s="317">
        <v>2.6181395923727502</v>
      </c>
      <c r="AS230" s="317">
        <v>2.4348612762174699</v>
      </c>
      <c r="AT230" s="317">
        <v>2.1464065626139899</v>
      </c>
      <c r="AU230" s="317">
        <v>1.8964024021250501</v>
      </c>
      <c r="AV230" s="317">
        <v>1.8976508668557099</v>
      </c>
      <c r="AW230" s="317">
        <v>2.2224131238237801</v>
      </c>
      <c r="AX230" s="317">
        <v>2.70352264765808</v>
      </c>
      <c r="AY230" s="317">
        <v>3.3347506513037599</v>
      </c>
      <c r="AZ230" s="317">
        <v>3.7247900427438898</v>
      </c>
      <c r="BA230" s="317">
        <v>3.46715084687792</v>
      </c>
      <c r="BB230" s="317">
        <v>2.4275598970177401</v>
      </c>
      <c r="BC230" s="317">
        <v>0.92698429457297904</v>
      </c>
      <c r="BD230" s="317">
        <v>-0.73940426921631297</v>
      </c>
      <c r="BE230" s="317">
        <v>-2.1475709001633101</v>
      </c>
      <c r="BF230" s="317">
        <v>-3.0405643404529599</v>
      </c>
      <c r="BG230" s="317">
        <v>-3.1072294247202898</v>
      </c>
      <c r="BH230" s="317">
        <v>-2.4678465227719899</v>
      </c>
      <c r="BI230" s="317">
        <v>-1.6388387487342599</v>
      </c>
      <c r="BJ230" s="317">
        <v>-0.87512054647572501</v>
      </c>
    </row>
    <row r="231" spans="1:62" ht="15">
      <c r="A231" s="317" t="s">
        <v>360</v>
      </c>
      <c r="B231" s="317" t="s">
        <v>606</v>
      </c>
      <c r="C231" s="317" t="s">
        <v>1580</v>
      </c>
      <c r="D231" s="317" t="s">
        <v>1581</v>
      </c>
      <c r="E231" s="317">
        <v>1.2300278081651701</v>
      </c>
      <c r="F231" s="317">
        <v>0.64409657786059804</v>
      </c>
      <c r="G231" s="317">
        <v>0</v>
      </c>
      <c r="H231" s="317">
        <v>-0.39989621230542</v>
      </c>
      <c r="I231" s="317">
        <v>-0.524018666355616</v>
      </c>
      <c r="J231" s="317">
        <v>-0.66772344380925097</v>
      </c>
      <c r="K231" s="317">
        <v>-0.76099827479368598</v>
      </c>
      <c r="L231" s="317">
        <v>-0.69525193148817499</v>
      </c>
      <c r="M231" s="317">
        <v>-0.55610511956754205</v>
      </c>
      <c r="N231" s="317">
        <v>0.215633506734599</v>
      </c>
      <c r="O231" s="317">
        <v>1.10675888738985</v>
      </c>
      <c r="P231" s="317">
        <v>2.16006291125445</v>
      </c>
      <c r="Q231" s="317">
        <v>2.8431440654278202</v>
      </c>
      <c r="R231" s="317">
        <v>3.3867778731184002</v>
      </c>
      <c r="S231" s="317">
        <v>3.5282684750420401</v>
      </c>
      <c r="T231" s="317">
        <v>3.1334966347884601</v>
      </c>
      <c r="U231" s="317">
        <v>2.6374823978011102</v>
      </c>
      <c r="V231" s="317">
        <v>2.39558814294324</v>
      </c>
      <c r="W231" s="317">
        <v>2.3962693309710001</v>
      </c>
      <c r="X231" s="317">
        <v>2.947758307295</v>
      </c>
      <c r="Y231" s="317">
        <v>3.4502509096897702</v>
      </c>
      <c r="Z231" s="317">
        <v>4.4098970740378203</v>
      </c>
      <c r="AA231" s="317">
        <v>4.79535418919445</v>
      </c>
      <c r="AB231" s="317">
        <v>5.0267780858290703</v>
      </c>
      <c r="AC231" s="317">
        <v>4.7971368083582204</v>
      </c>
      <c r="AD231" s="317">
        <v>4.4198366221732099</v>
      </c>
      <c r="AE231" s="317">
        <v>3.8083132595367801</v>
      </c>
      <c r="AF231" s="317">
        <v>3.4731586847993401</v>
      </c>
      <c r="AG231" s="317">
        <v>3.4416546846760898</v>
      </c>
      <c r="AH231" s="317">
        <v>4.0285089875987801</v>
      </c>
      <c r="AI231" s="317">
        <v>4.7419047792542504</v>
      </c>
      <c r="AJ231" s="317">
        <v>5.5069051971832801</v>
      </c>
      <c r="AK231" s="317">
        <v>6.0557150311071899</v>
      </c>
      <c r="AL231" s="317">
        <v>6.1386388426229201</v>
      </c>
      <c r="AM231" s="317">
        <v>5.69448552888369</v>
      </c>
      <c r="AN231" s="317">
        <v>4.91261193698677</v>
      </c>
      <c r="AO231" s="317">
        <v>4.0519313705298403</v>
      </c>
      <c r="AP231" s="317">
        <v>3.4594451153675601</v>
      </c>
      <c r="AQ231" s="317">
        <v>3.4899359604865898</v>
      </c>
      <c r="AR231" s="317">
        <v>4.2832242555708104</v>
      </c>
      <c r="AS231" s="317">
        <v>5.4944814718145398</v>
      </c>
      <c r="AT231" s="317">
        <v>6.7207425048901897</v>
      </c>
      <c r="AU231" s="317">
        <v>7.4306119476904602</v>
      </c>
      <c r="AV231" s="317">
        <v>7.3917407721010902</v>
      </c>
      <c r="AW231" s="317">
        <v>6.6831916633297599</v>
      </c>
      <c r="AX231" s="317">
        <v>5.5185342942551401</v>
      </c>
      <c r="AY231" s="317">
        <v>4.4155814103166602</v>
      </c>
      <c r="AZ231" s="317">
        <v>3.5467986910609799</v>
      </c>
      <c r="BA231" s="317">
        <v>2.89416459559546</v>
      </c>
      <c r="BB231" s="317">
        <v>2.5584893510478</v>
      </c>
      <c r="BC231" s="317">
        <v>2.4462755806265699</v>
      </c>
      <c r="BD231" s="317">
        <v>2.35004836488823</v>
      </c>
      <c r="BE231" s="317">
        <v>2.1820634475799001</v>
      </c>
      <c r="BF231" s="317">
        <v>2.06601895333249</v>
      </c>
      <c r="BG231" s="317">
        <v>1.88794932440652</v>
      </c>
      <c r="BH231" s="317">
        <v>1.76272962189883</v>
      </c>
      <c r="BI231" s="317">
        <v>1.6205094722178499</v>
      </c>
      <c r="BJ231" s="317">
        <v>1.55235824245664</v>
      </c>
    </row>
    <row r="232" spans="1:62" ht="15">
      <c r="A232" s="317" t="s">
        <v>361</v>
      </c>
      <c r="B232" s="317" t="s">
        <v>607</v>
      </c>
      <c r="C232" s="317" t="s">
        <v>1580</v>
      </c>
      <c r="D232" s="317" t="s">
        <v>1581</v>
      </c>
      <c r="E232" s="317">
        <v>1.9000035806061999</v>
      </c>
      <c r="F232" s="317">
        <v>1.93877745696919</v>
      </c>
      <c r="G232" s="317">
        <v>1.9691747173641201</v>
      </c>
      <c r="H232" s="317">
        <v>1.9774570969451899</v>
      </c>
      <c r="I232" s="317">
        <v>1.95817926350658</v>
      </c>
      <c r="J232" s="317">
        <v>1.92401449608703</v>
      </c>
      <c r="K232" s="317">
        <v>1.8737276006455501</v>
      </c>
      <c r="L232" s="317">
        <v>1.8405448273821301</v>
      </c>
      <c r="M232" s="317">
        <v>1.86159061706758</v>
      </c>
      <c r="N232" s="317">
        <v>1.9532781834306601</v>
      </c>
      <c r="O232" s="317">
        <v>2.0847616313399402</v>
      </c>
      <c r="P232" s="317">
        <v>2.2401488209982401</v>
      </c>
      <c r="Q232" s="317">
        <v>2.36079682064873</v>
      </c>
      <c r="R232" s="317">
        <v>2.39639008715961</v>
      </c>
      <c r="S232" s="317">
        <v>2.3240789744343102</v>
      </c>
      <c r="T232" s="317">
        <v>2.1870778986660402</v>
      </c>
      <c r="U232" s="317">
        <v>2.0407532389332901</v>
      </c>
      <c r="V232" s="317">
        <v>1.94064659198251</v>
      </c>
      <c r="W232" s="317">
        <v>1.9013257118762401</v>
      </c>
      <c r="X232" s="317">
        <v>1.94312858288497</v>
      </c>
      <c r="Y232" s="317">
        <v>2.04481487423564</v>
      </c>
      <c r="Z232" s="317">
        <v>2.1514259285883202</v>
      </c>
      <c r="AA232" s="317">
        <v>2.2526614811891199</v>
      </c>
      <c r="AB232" s="317">
        <v>2.38681756689975</v>
      </c>
      <c r="AC232" s="317">
        <v>2.5545744020133001</v>
      </c>
      <c r="AD232" s="317">
        <v>2.7374740358080398</v>
      </c>
      <c r="AE232" s="317">
        <v>2.9315641164670301</v>
      </c>
      <c r="AF232" s="317">
        <v>3.1000427916642801</v>
      </c>
      <c r="AG232" s="317">
        <v>3.2070646897028099</v>
      </c>
      <c r="AH232" s="317">
        <v>3.2374236932532701</v>
      </c>
      <c r="AI232" s="317">
        <v>3.2203019015123502</v>
      </c>
      <c r="AJ232" s="317">
        <v>3.19219237293456</v>
      </c>
      <c r="AK232" s="317">
        <v>3.18460855822453</v>
      </c>
      <c r="AL232" s="317">
        <v>3.2008765785800799</v>
      </c>
      <c r="AM232" s="317">
        <v>3.24959999394388</v>
      </c>
      <c r="AN232" s="317">
        <v>3.3197182822711899</v>
      </c>
      <c r="AO232" s="317">
        <v>3.3764537373109902</v>
      </c>
      <c r="AP232" s="317">
        <v>3.4224924785825799</v>
      </c>
      <c r="AQ232" s="317">
        <v>3.4883962314147601</v>
      </c>
      <c r="AR232" s="317">
        <v>3.5771947759741098</v>
      </c>
      <c r="AS232" s="317">
        <v>3.6711345012519501</v>
      </c>
      <c r="AT232" s="317">
        <v>3.7692464269534001</v>
      </c>
      <c r="AU232" s="317">
        <v>3.8349758287224902</v>
      </c>
      <c r="AV232" s="317">
        <v>3.8306411256675799</v>
      </c>
      <c r="AW232" s="317">
        <v>3.7442073065357202</v>
      </c>
      <c r="AX232" s="317">
        <v>3.6102931039285702</v>
      </c>
      <c r="AY232" s="317">
        <v>3.4616645780489299</v>
      </c>
      <c r="AZ232" s="317">
        <v>3.3414053950262401</v>
      </c>
      <c r="BA232" s="317">
        <v>3.2696663913238</v>
      </c>
      <c r="BB232" s="317">
        <v>3.2598261497335401</v>
      </c>
      <c r="BC232" s="317">
        <v>3.2873092309842402</v>
      </c>
      <c r="BD232" s="317">
        <v>3.3213794309443099</v>
      </c>
      <c r="BE232" s="317">
        <v>3.33300889359437</v>
      </c>
      <c r="BF232" s="317">
        <v>3.31667519978018</v>
      </c>
      <c r="BG232" s="317">
        <v>3.2647063652005399</v>
      </c>
      <c r="BH232" s="317">
        <v>3.1909402723936902</v>
      </c>
      <c r="BI232" s="317">
        <v>3.11409244065461</v>
      </c>
      <c r="BJ232" s="317">
        <v>3.0490425032905502</v>
      </c>
    </row>
    <row r="233" spans="1:62" ht="15">
      <c r="A233" s="317" t="s">
        <v>1279</v>
      </c>
      <c r="B233" s="317" t="s">
        <v>1280</v>
      </c>
      <c r="C233" s="317" t="s">
        <v>1580</v>
      </c>
      <c r="D233" s="317" t="s">
        <v>1581</v>
      </c>
      <c r="E233" s="317"/>
      <c r="F233" s="317">
        <v>-7.4890502985653029E-2</v>
      </c>
      <c r="G233" s="317">
        <v>1.3270151332434494</v>
      </c>
      <c r="H233" s="317">
        <v>2.5740654817998632</v>
      </c>
      <c r="I233" s="317">
        <v>2.4678002201582956</v>
      </c>
      <c r="J233" s="317">
        <v>2.5109359951800343</v>
      </c>
      <c r="K233" s="317">
        <v>2.8156717801277864</v>
      </c>
      <c r="L233" s="317">
        <v>2.6443776979311338</v>
      </c>
      <c r="M233" s="317">
        <v>2.6688689853077534</v>
      </c>
      <c r="N233" s="317">
        <v>2.7612272553152621</v>
      </c>
      <c r="O233" s="317">
        <v>2.7713398808101743</v>
      </c>
      <c r="P233" s="317">
        <v>2.7545020769689472</v>
      </c>
      <c r="Q233" s="317">
        <v>2.526930736608918</v>
      </c>
      <c r="R233" s="317">
        <v>2.3835898458259805</v>
      </c>
      <c r="S233" s="317">
        <v>2.2025160099970122</v>
      </c>
      <c r="T233" s="317">
        <v>1.9574982105775405</v>
      </c>
      <c r="U233" s="317">
        <v>1.7726935959443466</v>
      </c>
      <c r="V233" s="317">
        <v>1.6179209867967188</v>
      </c>
      <c r="W233" s="317">
        <v>1.5914624886100199</v>
      </c>
      <c r="X233" s="317">
        <v>1.5904190166008618</v>
      </c>
      <c r="Y233" s="317">
        <v>1.5397718828608902</v>
      </c>
      <c r="Z233" s="317">
        <v>1.5696788216084343</v>
      </c>
      <c r="AA233" s="317">
        <v>1.7175889790537866</v>
      </c>
      <c r="AB233" s="317">
        <v>1.6974715505527342</v>
      </c>
      <c r="AC233" s="317">
        <v>1.5931497191556332</v>
      </c>
      <c r="AD233" s="317">
        <v>1.6182561064018728</v>
      </c>
      <c r="AE233" s="317">
        <v>1.6979561041755176</v>
      </c>
      <c r="AF233" s="317">
        <v>1.7705274371236328</v>
      </c>
      <c r="AG233" s="317">
        <v>1.7600968387158957</v>
      </c>
      <c r="AH233" s="317">
        <v>1.6863608959059064</v>
      </c>
      <c r="AI233" s="317">
        <v>1.6194405353822106</v>
      </c>
      <c r="AJ233" s="317">
        <v>1.5249368605423967</v>
      </c>
      <c r="AK233" s="317">
        <v>1.4053893810879003</v>
      </c>
      <c r="AL233" s="317">
        <v>1.334065568892413</v>
      </c>
      <c r="AM233" s="317">
        <v>1.3067751508974368</v>
      </c>
      <c r="AN233" s="317">
        <v>1.264103417878033</v>
      </c>
      <c r="AO233" s="317">
        <v>1.22615448687948</v>
      </c>
      <c r="AP233" s="317">
        <v>1.1977302617712411</v>
      </c>
      <c r="AQ233" s="317">
        <v>1.1410182292149784</v>
      </c>
      <c r="AR233" s="317">
        <v>1.0626363040265687</v>
      </c>
      <c r="AS233" s="317">
        <v>0.99559852909654012</v>
      </c>
      <c r="AT233" s="317">
        <v>0.94113142782114778</v>
      </c>
      <c r="AU233" s="317">
        <v>0.89144247247628527</v>
      </c>
      <c r="AV233" s="317">
        <v>0.84869649242480705</v>
      </c>
      <c r="AW233" s="317">
        <v>0.81910047447865963</v>
      </c>
      <c r="AX233" s="317">
        <v>0.80631665553454468</v>
      </c>
      <c r="AY233" s="317">
        <v>0.77624872099313791</v>
      </c>
      <c r="AZ233" s="317">
        <v>0.74291096157305958</v>
      </c>
      <c r="BA233" s="317">
        <v>0.73177896576150658</v>
      </c>
      <c r="BB233" s="317">
        <v>0.72192329365175567</v>
      </c>
      <c r="BC233" s="317">
        <v>0.71559454912168974</v>
      </c>
      <c r="BD233" s="317">
        <v>0.71806913015517182</v>
      </c>
      <c r="BE233" s="317">
        <v>0.72695530591022361</v>
      </c>
      <c r="BF233" s="317">
        <v>0.73053352256349058</v>
      </c>
      <c r="BG233" s="317">
        <v>0.7324917311792376</v>
      </c>
      <c r="BH233" s="317">
        <v>0.72279013181113783</v>
      </c>
      <c r="BI233" s="317">
        <v>0.7333699863567773</v>
      </c>
      <c r="BJ233" s="317">
        <v>0.73411471742778645</v>
      </c>
    </row>
    <row r="234" spans="1:62" ht="15">
      <c r="A234" s="317" t="s">
        <v>1281</v>
      </c>
      <c r="B234" s="317" t="s">
        <v>1282</v>
      </c>
      <c r="C234" s="317" t="s">
        <v>1580</v>
      </c>
      <c r="D234" s="317" t="s">
        <v>1581</v>
      </c>
      <c r="E234" s="317"/>
      <c r="F234" s="317">
        <v>1.5080062025867562</v>
      </c>
      <c r="G234" s="317">
        <v>1.4963600886749333</v>
      </c>
      <c r="H234" s="317">
        <v>1.4971621336005541</v>
      </c>
      <c r="I234" s="317">
        <v>1.47760948174205</v>
      </c>
      <c r="J234" s="317">
        <v>1.3990273817274641</v>
      </c>
      <c r="K234" s="317">
        <v>1.1594202174318298</v>
      </c>
      <c r="L234" s="317">
        <v>1.1872869992153028</v>
      </c>
      <c r="M234" s="317">
        <v>1.148119954629351</v>
      </c>
      <c r="N234" s="317">
        <v>1.0989697684689332</v>
      </c>
      <c r="O234" s="317">
        <v>1.0506980892785123</v>
      </c>
      <c r="P234" s="317">
        <v>1.0400788779888757</v>
      </c>
      <c r="Q234" s="317">
        <v>1.0701913216383048</v>
      </c>
      <c r="R234" s="317">
        <v>1.061051419622288</v>
      </c>
      <c r="S234" s="317">
        <v>1.0599114583402098</v>
      </c>
      <c r="T234" s="317">
        <v>1.0578968952669356</v>
      </c>
      <c r="U234" s="317">
        <v>1.089690415192706</v>
      </c>
      <c r="V234" s="317">
        <v>1.0562195001205623</v>
      </c>
      <c r="W234" s="317">
        <v>1.025691833920007</v>
      </c>
      <c r="X234" s="317">
        <v>1.0085377757002192</v>
      </c>
      <c r="Y234" s="317">
        <v>1.0354551249481574</v>
      </c>
      <c r="Z234" s="317">
        <v>1.0419165001107586</v>
      </c>
      <c r="AA234" s="317">
        <v>0.98973215322462238</v>
      </c>
      <c r="AB234" s="317">
        <v>0.977132950346558</v>
      </c>
      <c r="AC234" s="317">
        <v>1.0259001136935524</v>
      </c>
      <c r="AD234" s="317">
        <v>1.0110643062201348</v>
      </c>
      <c r="AE234" s="317">
        <v>0.98383213828358862</v>
      </c>
      <c r="AF234" s="317">
        <v>0.96049178274822111</v>
      </c>
      <c r="AG234" s="317">
        <v>0.91027459668666211</v>
      </c>
      <c r="AH234" s="317">
        <v>0.85734274962018731</v>
      </c>
      <c r="AI234" s="317">
        <v>0.64131045603770076</v>
      </c>
      <c r="AJ234" s="317">
        <v>0.42843705451637959</v>
      </c>
      <c r="AK234" s="317">
        <v>0.39320167766607028</v>
      </c>
      <c r="AL234" s="317">
        <v>0.3525061436904906</v>
      </c>
      <c r="AM234" s="317">
        <v>0.17173644604939398</v>
      </c>
      <c r="AN234" s="317">
        <v>0.12378786817754417</v>
      </c>
      <c r="AO234" s="317">
        <v>6.0037928066194013E-2</v>
      </c>
      <c r="AP234" s="317">
        <v>0.11796959216330549</v>
      </c>
      <c r="AQ234" s="317">
        <v>5.5096589935317297E-2</v>
      </c>
      <c r="AR234" s="317">
        <v>1.5998622970741394E-2</v>
      </c>
      <c r="AS234" s="317">
        <v>-8.9412029790452152E-2</v>
      </c>
      <c r="AT234" s="317">
        <v>-4.7860466896011644E-2</v>
      </c>
      <c r="AU234" s="317">
        <v>-7.5739845074622281E-2</v>
      </c>
      <c r="AV234" s="317">
        <v>2.766529617157687E-2</v>
      </c>
      <c r="AW234" s="317">
        <v>7.4095540356907463E-2</v>
      </c>
      <c r="AX234" s="317">
        <v>8.9079488918784477E-2</v>
      </c>
      <c r="AY234" s="317">
        <v>0.11882977145150164</v>
      </c>
      <c r="AZ234" s="317">
        <v>0.1517047011717807</v>
      </c>
      <c r="BA234" s="317">
        <v>0.24051137615663265</v>
      </c>
      <c r="BB234" s="317">
        <v>0.40190939919992275</v>
      </c>
      <c r="BC234" s="317">
        <v>0.42970882118802933</v>
      </c>
      <c r="BD234" s="317">
        <v>0.46930132162421501</v>
      </c>
      <c r="BE234" s="317">
        <v>0.49248735096483642</v>
      </c>
      <c r="BF234" s="317">
        <v>0.5376538976354226</v>
      </c>
      <c r="BG234" s="317">
        <v>0.52539151606427481</v>
      </c>
      <c r="BH234" s="317">
        <v>0.54139051360822066</v>
      </c>
      <c r="BI234" s="317">
        <v>0.53394065119039169</v>
      </c>
      <c r="BJ234" s="317">
        <v>0.4981262095862462</v>
      </c>
    </row>
    <row r="235" spans="1:62" ht="15">
      <c r="A235" s="317" t="s">
        <v>362</v>
      </c>
      <c r="B235" s="317" t="s">
        <v>608</v>
      </c>
      <c r="C235" s="317" t="s">
        <v>1580</v>
      </c>
      <c r="D235" s="317" t="s">
        <v>1581</v>
      </c>
      <c r="E235" s="317">
        <v>1.32726528205962</v>
      </c>
      <c r="F235" s="317">
        <v>1.0706704682585699</v>
      </c>
      <c r="G235" s="317">
        <v>0.94877141524667097</v>
      </c>
      <c r="H235" s="317">
        <v>1.17177415221196</v>
      </c>
      <c r="I235" s="317">
        <v>1.8403980210970901</v>
      </c>
      <c r="J235" s="317">
        <v>2.7626261363022802</v>
      </c>
      <c r="K235" s="317">
        <v>3.7561351175604298</v>
      </c>
      <c r="L235" s="317">
        <v>4.4869711617396302</v>
      </c>
      <c r="M235" s="317">
        <v>4.7539982348646799</v>
      </c>
      <c r="N235" s="317">
        <v>4.4787192646873297</v>
      </c>
      <c r="O235" s="317">
        <v>3.8851472952099702</v>
      </c>
      <c r="P235" s="317">
        <v>3.2617166931654098</v>
      </c>
      <c r="Q235" s="317">
        <v>2.79362141930685</v>
      </c>
      <c r="R235" s="317">
        <v>2.4507442540258899</v>
      </c>
      <c r="S235" s="317">
        <v>2.2866823515200001</v>
      </c>
      <c r="T235" s="317">
        <v>2.2582554884472099</v>
      </c>
      <c r="U235" s="317">
        <v>2.2158895093467699</v>
      </c>
      <c r="V235" s="317">
        <v>2.1719004220448501</v>
      </c>
      <c r="W235" s="317">
        <v>2.2730164952398502</v>
      </c>
      <c r="X235" s="317">
        <v>2.54365099162231</v>
      </c>
      <c r="Y235" s="317">
        <v>2.90839218236622</v>
      </c>
      <c r="Z235" s="317">
        <v>3.2969554357009501</v>
      </c>
      <c r="AA235" s="317">
        <v>3.5982618071041501</v>
      </c>
      <c r="AB235" s="317">
        <v>3.7427802903101202</v>
      </c>
      <c r="AC235" s="317">
        <v>3.6978010820193701</v>
      </c>
      <c r="AD235" s="317">
        <v>3.5277528259368198</v>
      </c>
      <c r="AE235" s="317">
        <v>3.3560884358001299</v>
      </c>
      <c r="AF235" s="317">
        <v>3.2193008367085998</v>
      </c>
      <c r="AG235" s="317">
        <v>3.0571507170664902</v>
      </c>
      <c r="AH235" s="317">
        <v>2.8741844899818401</v>
      </c>
      <c r="AI235" s="317">
        <v>2.6915257284604501</v>
      </c>
      <c r="AJ235" s="317">
        <v>2.4861986568454801</v>
      </c>
      <c r="AK235" s="317">
        <v>2.3183487321224701</v>
      </c>
      <c r="AL235" s="317">
        <v>2.27917596439418</v>
      </c>
      <c r="AM235" s="317">
        <v>2.3994633380609001</v>
      </c>
      <c r="AN235" s="317">
        <v>2.6165600197166499</v>
      </c>
      <c r="AO235" s="317">
        <v>2.8648233945617401</v>
      </c>
      <c r="AP235" s="317">
        <v>3.0522064772334598</v>
      </c>
      <c r="AQ235" s="317">
        <v>3.1363256504488599</v>
      </c>
      <c r="AR235" s="317">
        <v>3.0867303431097999</v>
      </c>
      <c r="AS235" s="317">
        <v>2.9537049557274999</v>
      </c>
      <c r="AT235" s="317">
        <v>2.8052043447158601</v>
      </c>
      <c r="AU235" s="317">
        <v>2.69626943687383</v>
      </c>
      <c r="AV235" s="317">
        <v>2.6296858678027899</v>
      </c>
      <c r="AW235" s="317">
        <v>2.62136578621715</v>
      </c>
      <c r="AX235" s="317">
        <v>2.6507484597448898</v>
      </c>
      <c r="AY235" s="317">
        <v>2.6826223763094599</v>
      </c>
      <c r="AZ235" s="317">
        <v>2.6970897734507102</v>
      </c>
      <c r="BA235" s="317">
        <v>2.7044752600314199</v>
      </c>
      <c r="BB235" s="317">
        <v>2.7006505444948901</v>
      </c>
      <c r="BC235" s="317">
        <v>2.6881428714067401</v>
      </c>
      <c r="BD235" s="317">
        <v>2.6754269090583902</v>
      </c>
      <c r="BE235" s="317">
        <v>2.66214319409888</v>
      </c>
      <c r="BF235" s="317">
        <v>2.63949038359651</v>
      </c>
      <c r="BG235" s="317">
        <v>2.6062123234239398</v>
      </c>
      <c r="BH235" s="317">
        <v>2.5659011215795302</v>
      </c>
      <c r="BI235" s="317">
        <v>2.5238613035053801</v>
      </c>
      <c r="BJ235" s="317">
        <v>2.4841468955755102</v>
      </c>
    </row>
    <row r="236" spans="1:62" ht="15">
      <c r="A236" s="317" t="s">
        <v>363</v>
      </c>
      <c r="B236" s="317" t="s">
        <v>609</v>
      </c>
      <c r="C236" s="317" t="s">
        <v>1580</v>
      </c>
      <c r="D236" s="317" t="s">
        <v>1581</v>
      </c>
      <c r="E236" s="317">
        <v>2.9518351808769698</v>
      </c>
      <c r="F236" s="317">
        <v>2.9740001800568798</v>
      </c>
      <c r="G236" s="317">
        <v>2.9906301427670798</v>
      </c>
      <c r="H236" s="317">
        <v>3.0011935271754901</v>
      </c>
      <c r="I236" s="317">
        <v>3.0053714552484401</v>
      </c>
      <c r="J236" s="317">
        <v>3.0031029372650302</v>
      </c>
      <c r="K236" s="317">
        <v>2.9913132781629099</v>
      </c>
      <c r="L236" s="317">
        <v>2.9728602743275001</v>
      </c>
      <c r="M236" s="317">
        <v>2.9532527933930299</v>
      </c>
      <c r="N236" s="317">
        <v>2.9339176570329202</v>
      </c>
      <c r="O236" s="317">
        <v>2.9106277307952699</v>
      </c>
      <c r="P236" s="317">
        <v>2.8860101508399598</v>
      </c>
      <c r="Q236" s="317">
        <v>2.8487266653229302</v>
      </c>
      <c r="R236" s="317">
        <v>2.7845149304542001</v>
      </c>
      <c r="S236" s="317">
        <v>2.6887138704004099</v>
      </c>
      <c r="T236" s="317">
        <v>2.5730818700987501</v>
      </c>
      <c r="U236" s="317">
        <v>2.4543111843875098</v>
      </c>
      <c r="V236" s="317">
        <v>2.3443797662275698</v>
      </c>
      <c r="W236" s="317">
        <v>2.2428193281342801</v>
      </c>
      <c r="X236" s="317">
        <v>2.15364778222935</v>
      </c>
      <c r="Y236" s="317">
        <v>2.07478782699964</v>
      </c>
      <c r="Z236" s="317">
        <v>1.989517959499</v>
      </c>
      <c r="AA236" s="317">
        <v>1.9058133296206601</v>
      </c>
      <c r="AB236" s="317">
        <v>1.8474216288204699</v>
      </c>
      <c r="AC236" s="317">
        <v>1.82025765918377</v>
      </c>
      <c r="AD236" s="317">
        <v>1.8098236358550299</v>
      </c>
      <c r="AE236" s="317">
        <v>1.8184369421033699</v>
      </c>
      <c r="AF236" s="317">
        <v>1.8099430129615299</v>
      </c>
      <c r="AG236" s="317">
        <v>1.7413305223729401</v>
      </c>
      <c r="AH236" s="317">
        <v>1.5948173141464499</v>
      </c>
      <c r="AI236" s="317">
        <v>1.4019263790132801</v>
      </c>
      <c r="AJ236" s="317">
        <v>1.1868950789017201</v>
      </c>
      <c r="AK236" s="317">
        <v>1.00695157371341</v>
      </c>
      <c r="AL236" s="317">
        <v>0.90706377813161299</v>
      </c>
      <c r="AM236" s="317">
        <v>0.91548479414523398</v>
      </c>
      <c r="AN236" s="317">
        <v>0.99689443510265796</v>
      </c>
      <c r="AO236" s="317">
        <v>1.1027594436450501</v>
      </c>
      <c r="AP236" s="317">
        <v>1.1767836159424201</v>
      </c>
      <c r="AQ236" s="317">
        <v>1.1984011990243499</v>
      </c>
      <c r="AR236" s="317">
        <v>1.14504152957476</v>
      </c>
      <c r="AS236" s="317">
        <v>1.0399993239861201</v>
      </c>
      <c r="AT236" s="317">
        <v>0.92537385423048801</v>
      </c>
      <c r="AU236" s="317">
        <v>0.83037084166351405</v>
      </c>
      <c r="AV236" s="317">
        <v>0.74912121559782496</v>
      </c>
      <c r="AW236" s="317">
        <v>0.69047623091412802</v>
      </c>
      <c r="AX236" s="317">
        <v>0.64900398051115105</v>
      </c>
      <c r="AY236" s="317">
        <v>0.60753727712591998</v>
      </c>
      <c r="AZ236" s="317">
        <v>0.56272171184824105</v>
      </c>
      <c r="BA236" s="317">
        <v>0.52756092379504804</v>
      </c>
      <c r="BB236" s="317">
        <v>0.50380527403271103</v>
      </c>
      <c r="BC236" s="317">
        <v>0.48764263118984302</v>
      </c>
      <c r="BD236" s="317">
        <v>0.47695582866706898</v>
      </c>
      <c r="BE236" s="317">
        <v>0.46367738206719</v>
      </c>
      <c r="BF236" s="317">
        <v>0.43987496669324799</v>
      </c>
      <c r="BG236" s="317">
        <v>0.40086071062725198</v>
      </c>
      <c r="BH236" s="317">
        <v>0.35138333195118698</v>
      </c>
      <c r="BI236" s="317">
        <v>0.29946551172595598</v>
      </c>
      <c r="BJ236" s="317">
        <v>0.25235358448613099</v>
      </c>
    </row>
    <row r="237" spans="1:62" ht="15">
      <c r="A237" s="317" t="s">
        <v>364</v>
      </c>
      <c r="B237" s="317" t="s">
        <v>610</v>
      </c>
      <c r="C237" s="317" t="s">
        <v>1580</v>
      </c>
      <c r="D237" s="317" t="s">
        <v>1581</v>
      </c>
      <c r="E237" s="317">
        <v>3.2374104646138799</v>
      </c>
      <c r="F237" s="317">
        <v>3.39562848464168</v>
      </c>
      <c r="G237" s="317">
        <v>3.5236403318341201</v>
      </c>
      <c r="H237" s="317">
        <v>3.58671648685295</v>
      </c>
      <c r="I237" s="317">
        <v>3.5685442281229101</v>
      </c>
      <c r="J237" s="317">
        <v>3.4969152825442098</v>
      </c>
      <c r="K237" s="317">
        <v>3.4186511095675201</v>
      </c>
      <c r="L237" s="317">
        <v>3.3517322323718699</v>
      </c>
      <c r="M237" s="317">
        <v>3.2761832314316099</v>
      </c>
      <c r="N237" s="317">
        <v>3.1958380883882298</v>
      </c>
      <c r="O237" s="317">
        <v>3.1145054481980101</v>
      </c>
      <c r="P237" s="317">
        <v>3.03569080820776</v>
      </c>
      <c r="Q237" s="317">
        <v>2.96427812837458</v>
      </c>
      <c r="R237" s="317">
        <v>2.9064728059577698</v>
      </c>
      <c r="S237" s="317">
        <v>2.86446318991552</v>
      </c>
      <c r="T237" s="317">
        <v>2.83672601254893</v>
      </c>
      <c r="U237" s="317">
        <v>2.81207420447637</v>
      </c>
      <c r="V237" s="317">
        <v>2.7950081143304999</v>
      </c>
      <c r="W237" s="317">
        <v>2.8012175109597499</v>
      </c>
      <c r="X237" s="317">
        <v>2.8342873622372902</v>
      </c>
      <c r="Y237" s="317">
        <v>2.8831973050131698</v>
      </c>
      <c r="Z237" s="317">
        <v>2.91118767012212</v>
      </c>
      <c r="AA237" s="317">
        <v>2.9282688491793398</v>
      </c>
      <c r="AB237" s="317">
        <v>2.9741987778032799</v>
      </c>
      <c r="AC237" s="317">
        <v>3.0541790147641898</v>
      </c>
      <c r="AD237" s="317">
        <v>3.1398006361070099</v>
      </c>
      <c r="AE237" s="317">
        <v>3.24132078688171</v>
      </c>
      <c r="AF237" s="317">
        <v>3.2877613141119801</v>
      </c>
      <c r="AG237" s="317">
        <v>3.19291777630005</v>
      </c>
      <c r="AH237" s="317">
        <v>2.9298573721070702</v>
      </c>
      <c r="AI237" s="317">
        <v>2.5673447663890201</v>
      </c>
      <c r="AJ237" s="317">
        <v>2.1899257871155502</v>
      </c>
      <c r="AK237" s="317">
        <v>1.8757869758752299</v>
      </c>
      <c r="AL237" s="317">
        <v>1.6425936738979801</v>
      </c>
      <c r="AM237" s="317">
        <v>1.52066812812541</v>
      </c>
      <c r="AN237" s="317">
        <v>1.48335410074331</v>
      </c>
      <c r="AO237" s="317">
        <v>1.46078298351547</v>
      </c>
      <c r="AP237" s="317">
        <v>1.4383017816275401</v>
      </c>
      <c r="AQ237" s="317">
        <v>1.4622073396805</v>
      </c>
      <c r="AR237" s="317">
        <v>1.5358009396911301</v>
      </c>
      <c r="AS237" s="317">
        <v>1.6433465646087899</v>
      </c>
      <c r="AT237" s="317">
        <v>1.7686354638775199</v>
      </c>
      <c r="AU237" s="317">
        <v>1.8875670368567501</v>
      </c>
      <c r="AV237" s="317">
        <v>1.9838395671823801</v>
      </c>
      <c r="AW237" s="317">
        <v>2.04622466808644</v>
      </c>
      <c r="AX237" s="317">
        <v>2.0835842269133602</v>
      </c>
      <c r="AY237" s="317">
        <v>2.1131615759565001</v>
      </c>
      <c r="AZ237" s="317">
        <v>2.1456150200321802</v>
      </c>
      <c r="BA237" s="317">
        <v>2.1760196248509902</v>
      </c>
      <c r="BB237" s="317">
        <v>2.2066240360521601</v>
      </c>
      <c r="BC237" s="317">
        <v>2.23386270801273</v>
      </c>
      <c r="BD237" s="317">
        <v>2.2555458434700402</v>
      </c>
      <c r="BE237" s="317">
        <v>2.26577114602006</v>
      </c>
      <c r="BF237" s="317">
        <v>2.2600165223477302</v>
      </c>
      <c r="BG237" s="317">
        <v>2.2362456157973098</v>
      </c>
      <c r="BH237" s="317">
        <v>2.1986770238589499</v>
      </c>
      <c r="BI237" s="317">
        <v>2.1558841231132502</v>
      </c>
      <c r="BJ237" s="317">
        <v>2.1114161843133901</v>
      </c>
    </row>
    <row r="238" spans="1:62" ht="15">
      <c r="A238" s="317" t="s">
        <v>365</v>
      </c>
      <c r="B238" s="317" t="s">
        <v>611</v>
      </c>
      <c r="C238" s="317" t="s">
        <v>1580</v>
      </c>
      <c r="D238" s="317" t="s">
        <v>1581</v>
      </c>
      <c r="E238" s="317">
        <v>3.35177518262878</v>
      </c>
      <c r="F238" s="317">
        <v>3.3792559326474501</v>
      </c>
      <c r="G238" s="317">
        <v>3.38205849734145</v>
      </c>
      <c r="H238" s="317">
        <v>3.35030636702797</v>
      </c>
      <c r="I238" s="317">
        <v>3.2834321283477998</v>
      </c>
      <c r="J238" s="317">
        <v>3.1962678565818998</v>
      </c>
      <c r="K238" s="317">
        <v>3.0975702270547001</v>
      </c>
      <c r="L238" s="317">
        <v>3.0084733070030598</v>
      </c>
      <c r="M238" s="317">
        <v>2.9401033176203901</v>
      </c>
      <c r="N238" s="317">
        <v>2.90227163400092</v>
      </c>
      <c r="O238" s="317">
        <v>2.8825657336126</v>
      </c>
      <c r="P238" s="317">
        <v>2.86454421927961</v>
      </c>
      <c r="Q238" s="317">
        <v>2.8389131673903298</v>
      </c>
      <c r="R238" s="317">
        <v>2.8087050533454798</v>
      </c>
      <c r="S238" s="317">
        <v>2.7714072298401402</v>
      </c>
      <c r="T238" s="317">
        <v>2.7287467195411699</v>
      </c>
      <c r="U238" s="317">
        <v>2.6936947961296398</v>
      </c>
      <c r="V238" s="317">
        <v>2.6604248730170701</v>
      </c>
      <c r="W238" s="317">
        <v>2.61681900602624</v>
      </c>
      <c r="X238" s="317">
        <v>2.56017090077825</v>
      </c>
      <c r="Y238" s="317">
        <v>2.4986227594342201</v>
      </c>
      <c r="Z238" s="317">
        <v>2.4370659279367599</v>
      </c>
      <c r="AA238" s="317">
        <v>2.3895506591003302</v>
      </c>
      <c r="AB238" s="317">
        <v>2.3712456124153198</v>
      </c>
      <c r="AC238" s="317">
        <v>2.38787950384692</v>
      </c>
      <c r="AD238" s="317">
        <v>2.42739217511531</v>
      </c>
      <c r="AE238" s="317">
        <v>2.4493366756770398</v>
      </c>
      <c r="AF238" s="317">
        <v>2.4619713356098099</v>
      </c>
      <c r="AG238" s="317">
        <v>2.5091108473914998</v>
      </c>
      <c r="AH238" s="317">
        <v>2.5983412287088101</v>
      </c>
      <c r="AI238" s="317">
        <v>2.6989603434720202</v>
      </c>
      <c r="AJ238" s="317">
        <v>2.8161067140507101</v>
      </c>
      <c r="AK238" s="317">
        <v>2.8785339522859901</v>
      </c>
      <c r="AL238" s="317">
        <v>2.80516841538455</v>
      </c>
      <c r="AM238" s="317">
        <v>2.5674912093965299</v>
      </c>
      <c r="AN238" s="317">
        <v>2.2286559735990998</v>
      </c>
      <c r="AO238" s="317">
        <v>1.87179750916287</v>
      </c>
      <c r="AP238" s="317">
        <v>1.5683359779661901</v>
      </c>
      <c r="AQ238" s="317">
        <v>1.33120274108842</v>
      </c>
      <c r="AR238" s="317">
        <v>1.18598954504134</v>
      </c>
      <c r="AS238" s="317">
        <v>1.1132944206925599</v>
      </c>
      <c r="AT238" s="317">
        <v>1.05613064916445</v>
      </c>
      <c r="AU238" s="317">
        <v>1.00113305179491</v>
      </c>
      <c r="AV238" s="317">
        <v>0.987279088618078</v>
      </c>
      <c r="AW238" s="317">
        <v>1.0184144482075099</v>
      </c>
      <c r="AX238" s="317">
        <v>1.08359674566891</v>
      </c>
      <c r="AY238" s="317">
        <v>1.1597719728351501</v>
      </c>
      <c r="AZ238" s="317">
        <v>1.24031547144165</v>
      </c>
      <c r="BA238" s="317">
        <v>1.3385000145043</v>
      </c>
      <c r="BB238" s="317">
        <v>1.45195814616992</v>
      </c>
      <c r="BC238" s="317">
        <v>1.5702896964611599</v>
      </c>
      <c r="BD238" s="317">
        <v>1.69283267251499</v>
      </c>
      <c r="BE238" s="317">
        <v>1.7962348118784</v>
      </c>
      <c r="BF238" s="317">
        <v>1.85141504595733</v>
      </c>
      <c r="BG238" s="317">
        <v>1.8456805286164999</v>
      </c>
      <c r="BH238" s="317">
        <v>1.7956839392160999</v>
      </c>
      <c r="BI238" s="317">
        <v>1.73252445295465</v>
      </c>
      <c r="BJ238" s="317">
        <v>1.67299562627925</v>
      </c>
    </row>
    <row r="239" spans="1:62" ht="15">
      <c r="A239" s="317" t="s">
        <v>1283</v>
      </c>
      <c r="B239" s="317" t="s">
        <v>1284</v>
      </c>
      <c r="C239" s="317" t="s">
        <v>1580</v>
      </c>
      <c r="D239" s="317" t="s">
        <v>1581</v>
      </c>
      <c r="E239" s="317"/>
      <c r="F239" s="317">
        <v>2.8181793462010063</v>
      </c>
      <c r="G239" s="317">
        <v>2.8252621674901235</v>
      </c>
      <c r="H239" s="317">
        <v>2.8177221731502158</v>
      </c>
      <c r="I239" s="317">
        <v>2.7925431969909198</v>
      </c>
      <c r="J239" s="317">
        <v>2.7554218288555603</v>
      </c>
      <c r="K239" s="317">
        <v>2.7148715669653711</v>
      </c>
      <c r="L239" s="317">
        <v>2.6771563447447875</v>
      </c>
      <c r="M239" s="317">
        <v>2.6424259191544053</v>
      </c>
      <c r="N239" s="317">
        <v>2.6125761154916773</v>
      </c>
      <c r="O239" s="317">
        <v>2.5858265051374616</v>
      </c>
      <c r="P239" s="317">
        <v>2.5588937856577445</v>
      </c>
      <c r="Q239" s="317">
        <v>2.5300202029002321</v>
      </c>
      <c r="R239" s="317">
        <v>2.5004617548947152</v>
      </c>
      <c r="S239" s="317">
        <v>2.4699439352230428</v>
      </c>
      <c r="T239" s="317">
        <v>2.4388688872032986</v>
      </c>
      <c r="U239" s="317">
        <v>2.4062631419472496</v>
      </c>
      <c r="V239" s="317">
        <v>2.3738573784522572</v>
      </c>
      <c r="W239" s="317">
        <v>2.3443792531341359</v>
      </c>
      <c r="X239" s="317">
        <v>2.3186361589298627</v>
      </c>
      <c r="Y239" s="317">
        <v>2.2945018291541572</v>
      </c>
      <c r="Z239" s="317">
        <v>2.2715906860455419</v>
      </c>
      <c r="AA239" s="317">
        <v>2.2453531494982286</v>
      </c>
      <c r="AB239" s="317">
        <v>2.2109385173088043</v>
      </c>
      <c r="AC239" s="317">
        <v>2.1663765747095312</v>
      </c>
      <c r="AD239" s="317">
        <v>2.1154684649930857</v>
      </c>
      <c r="AE239" s="317">
        <v>2.0617933288202437</v>
      </c>
      <c r="AF239" s="317">
        <v>2.0114734955107139</v>
      </c>
      <c r="AG239" s="317">
        <v>1.9683240513016358</v>
      </c>
      <c r="AH239" s="317">
        <v>1.9347689957036636</v>
      </c>
      <c r="AI239" s="317">
        <v>1.9072201422271888</v>
      </c>
      <c r="AJ239" s="317">
        <v>1.8809657111904272</v>
      </c>
      <c r="AK239" s="317">
        <v>1.8509285942722045</v>
      </c>
      <c r="AL239" s="317">
        <v>1.8155800759906526</v>
      </c>
      <c r="AM239" s="317">
        <v>1.7731093224571168</v>
      </c>
      <c r="AN239" s="317">
        <v>1.7257182767196184</v>
      </c>
      <c r="AO239" s="317">
        <v>1.6795226271223385</v>
      </c>
      <c r="AP239" s="317">
        <v>1.6351335535992746</v>
      </c>
      <c r="AQ239" s="317">
        <v>1.5879001330082048</v>
      </c>
      <c r="AR239" s="317">
        <v>1.5373475444655327</v>
      </c>
      <c r="AS239" s="317">
        <v>1.4859544150459101</v>
      </c>
      <c r="AT239" s="317">
        <v>1.4333762077859404</v>
      </c>
      <c r="AU239" s="317">
        <v>1.3854635476508292</v>
      </c>
      <c r="AV239" s="317">
        <v>1.3494386549592861</v>
      </c>
      <c r="AW239" s="317">
        <v>1.328489172683021</v>
      </c>
      <c r="AX239" s="317">
        <v>1.3179570183180118</v>
      </c>
      <c r="AY239" s="317">
        <v>1.3106080775761058</v>
      </c>
      <c r="AZ239" s="317">
        <v>1.3003236384123937</v>
      </c>
      <c r="BA239" s="317">
        <v>1.2864328900464841</v>
      </c>
      <c r="BB239" s="317">
        <v>1.2667129797889487</v>
      </c>
      <c r="BC239" s="317">
        <v>1.2425777373986193</v>
      </c>
      <c r="BD239" s="317">
        <v>1.2181597638671064</v>
      </c>
      <c r="BE239" s="317">
        <v>1.1945229491951324</v>
      </c>
      <c r="BF239" s="317">
        <v>1.1687874271716794</v>
      </c>
      <c r="BG239" s="317">
        <v>1.1407119597346025</v>
      </c>
      <c r="BH239" s="317">
        <v>1.1109227998122577</v>
      </c>
      <c r="BI239" s="317">
        <v>1.0803445702508299</v>
      </c>
      <c r="BJ239" s="317">
        <v>1.0497995815749164</v>
      </c>
    </row>
    <row r="240" spans="1:62" ht="15">
      <c r="A240" s="317" t="s">
        <v>366</v>
      </c>
      <c r="B240" s="317" t="s">
        <v>612</v>
      </c>
      <c r="C240" s="317" t="s">
        <v>1580</v>
      </c>
      <c r="D240" s="317" t="s">
        <v>1581</v>
      </c>
      <c r="E240" s="317">
        <v>1.7202829383296701</v>
      </c>
      <c r="F240" s="317">
        <v>1.76353580893939</v>
      </c>
      <c r="G240" s="317">
        <v>1.8038333123449499</v>
      </c>
      <c r="H240" s="317">
        <v>1.84390072553627</v>
      </c>
      <c r="I240" s="317">
        <v>1.88399196237125</v>
      </c>
      <c r="J240" s="317">
        <v>1.9212306547710101</v>
      </c>
      <c r="K240" s="317">
        <v>1.8896680616794601</v>
      </c>
      <c r="L240" s="317">
        <v>1.8365215510556601</v>
      </c>
      <c r="M240" s="317">
        <v>1.8760375354502199</v>
      </c>
      <c r="N240" s="317">
        <v>2.0370369746839998</v>
      </c>
      <c r="O240" s="317">
        <v>2.2369388969677999</v>
      </c>
      <c r="P240" s="317">
        <v>2.5807462923650002</v>
      </c>
      <c r="Q240" s="317">
        <v>2.7877598117146398</v>
      </c>
      <c r="R240" s="317">
        <v>2.4655214731835802</v>
      </c>
      <c r="S240" s="317">
        <v>1.48426124346749</v>
      </c>
      <c r="T240" s="317">
        <v>0.11450437488626</v>
      </c>
      <c r="U240" s="317">
        <v>-1.52086638851892</v>
      </c>
      <c r="V240" s="317">
        <v>-2.9204820985298698</v>
      </c>
      <c r="W240" s="317">
        <v>-3.5587493346388301</v>
      </c>
      <c r="X240" s="317">
        <v>-2.9736123099800098</v>
      </c>
      <c r="Y240" s="317">
        <v>-1.40424045876436</v>
      </c>
      <c r="Z240" s="317">
        <v>0.58410032954889302</v>
      </c>
      <c r="AA240" s="317">
        <v>2.2461387562208901</v>
      </c>
      <c r="AB240" s="317">
        <v>3.2902425910302302</v>
      </c>
      <c r="AC240" s="317">
        <v>3.4675661456129401</v>
      </c>
      <c r="AD240" s="317">
        <v>3.0843631209259801</v>
      </c>
      <c r="AE240" s="317">
        <v>2.55193035498203</v>
      </c>
      <c r="AF240" s="317">
        <v>2.2170357352499099</v>
      </c>
      <c r="AG240" s="317">
        <v>2.1149362977131299</v>
      </c>
      <c r="AH240" s="317">
        <v>2.34740548812219</v>
      </c>
      <c r="AI240" s="317">
        <v>2.7626561730127199</v>
      </c>
      <c r="AJ240" s="317">
        <v>3.2807283045697502</v>
      </c>
      <c r="AK240" s="317">
        <v>3.5927996859039601</v>
      </c>
      <c r="AL240" s="317">
        <v>3.4384362548755698</v>
      </c>
      <c r="AM240" s="317">
        <v>2.7302255790106802</v>
      </c>
      <c r="AN240" s="317">
        <v>1.70859259439698</v>
      </c>
      <c r="AO240" s="317">
        <v>0.51151475041863503</v>
      </c>
      <c r="AP240" s="317">
        <v>-0.44876527762908103</v>
      </c>
      <c r="AQ240" s="317">
        <v>-0.78287839092646105</v>
      </c>
      <c r="AR240" s="317">
        <v>-0.222741336769887</v>
      </c>
      <c r="AS240" s="317">
        <v>0.96122883707915996</v>
      </c>
      <c r="AT240" s="317">
        <v>2.37226126989533</v>
      </c>
      <c r="AU240" s="317">
        <v>3.44614128208493</v>
      </c>
      <c r="AV240" s="317">
        <v>3.9297731101623699</v>
      </c>
      <c r="AW240" s="317">
        <v>3.6627424482928399</v>
      </c>
      <c r="AX240" s="317">
        <v>2.9446834042032601</v>
      </c>
      <c r="AY240" s="317">
        <v>2.1336597248592701</v>
      </c>
      <c r="AZ240" s="317">
        <v>1.54734790693087</v>
      </c>
      <c r="BA240" s="317">
        <v>1.22600613699799</v>
      </c>
      <c r="BB240" s="317">
        <v>1.28205998097131</v>
      </c>
      <c r="BC240" s="317">
        <v>1.5961371047552899</v>
      </c>
      <c r="BD240" s="317">
        <v>1.95730339298343</v>
      </c>
      <c r="BE240" s="317">
        <v>2.2058480793491602</v>
      </c>
      <c r="BF240" s="317">
        <v>2.3584616637277001</v>
      </c>
      <c r="BG240" s="317">
        <v>2.3735669059773299</v>
      </c>
      <c r="BH240" s="317">
        <v>2.2955693234986101</v>
      </c>
      <c r="BI240" s="317">
        <v>2.2070923249549499</v>
      </c>
      <c r="BJ240" s="317">
        <v>2.15526424183978</v>
      </c>
    </row>
    <row r="241" spans="1:62" ht="15">
      <c r="A241" s="317" t="s">
        <v>1285</v>
      </c>
      <c r="B241" s="317" t="s">
        <v>1286</v>
      </c>
      <c r="C241" s="317" t="s">
        <v>1580</v>
      </c>
      <c r="D241" s="317" t="s">
        <v>1581</v>
      </c>
      <c r="E241" s="317"/>
      <c r="F241" s="317">
        <v>2.6786312761883693</v>
      </c>
      <c r="G241" s="317">
        <v>2.6764271435962996</v>
      </c>
      <c r="H241" s="317">
        <v>2.6827820988256406</v>
      </c>
      <c r="I241" s="317">
        <v>2.7007349737770738</v>
      </c>
      <c r="J241" s="317">
        <v>2.7242471785162081</v>
      </c>
      <c r="K241" s="317">
        <v>2.7545944601877039</v>
      </c>
      <c r="L241" s="317">
        <v>2.7766283308366013</v>
      </c>
      <c r="M241" s="317">
        <v>2.7729484965450837</v>
      </c>
      <c r="N241" s="317">
        <v>2.7376454505173768</v>
      </c>
      <c r="O241" s="317">
        <v>2.6855765532443741</v>
      </c>
      <c r="P241" s="317">
        <v>2.6317258677592434</v>
      </c>
      <c r="Q241" s="317">
        <v>2.5968260974594131</v>
      </c>
      <c r="R241" s="317">
        <v>2.591755019797688</v>
      </c>
      <c r="S241" s="317">
        <v>2.6240196311840975</v>
      </c>
      <c r="T241" s="317">
        <v>2.6823905417039384</v>
      </c>
      <c r="U241" s="317">
        <v>2.7371881553163178</v>
      </c>
      <c r="V241" s="317">
        <v>2.7864338188752384</v>
      </c>
      <c r="W241" s="317">
        <v>2.8523232972042365</v>
      </c>
      <c r="X241" s="317">
        <v>2.9362898646748619</v>
      </c>
      <c r="Y241" s="317">
        <v>3.0252360760022867</v>
      </c>
      <c r="Z241" s="317">
        <v>3.106675993951427</v>
      </c>
      <c r="AA241" s="317">
        <v>3.1640732024266356</v>
      </c>
      <c r="AB241" s="317">
        <v>3.1884634496371689</v>
      </c>
      <c r="AC241" s="317">
        <v>3.1740384332766354</v>
      </c>
      <c r="AD241" s="317">
        <v>3.1286196533999231</v>
      </c>
      <c r="AE241" s="317">
        <v>3.0791944855711222</v>
      </c>
      <c r="AF241" s="317">
        <v>3.0209974309535852</v>
      </c>
      <c r="AG241" s="317">
        <v>2.9268756874174784</v>
      </c>
      <c r="AH241" s="317">
        <v>2.7930453458176743</v>
      </c>
      <c r="AI241" s="317">
        <v>2.6366235829566165</v>
      </c>
      <c r="AJ241" s="317">
        <v>2.4733176286923424</v>
      </c>
      <c r="AK241" s="317">
        <v>2.3262715356352004</v>
      </c>
      <c r="AL241" s="317">
        <v>2.2092595048709853</v>
      </c>
      <c r="AM241" s="317">
        <v>2.131713065279996</v>
      </c>
      <c r="AN241" s="317">
        <v>2.0822149714208535</v>
      </c>
      <c r="AO241" s="317">
        <v>2.0434572321477162</v>
      </c>
      <c r="AP241" s="317">
        <v>2.0012641432886937</v>
      </c>
      <c r="AQ241" s="317">
        <v>1.9555287468830755</v>
      </c>
      <c r="AR241" s="317">
        <v>1.9021979682743932</v>
      </c>
      <c r="AS241" s="317">
        <v>1.8467624813258965</v>
      </c>
      <c r="AT241" s="317">
        <v>1.793025124195907</v>
      </c>
      <c r="AU241" s="317">
        <v>1.7515780010879212</v>
      </c>
      <c r="AV241" s="317">
        <v>1.7306808338655628</v>
      </c>
      <c r="AW241" s="317">
        <v>1.7347451909635083</v>
      </c>
      <c r="AX241" s="317">
        <v>1.7558447506881976</v>
      </c>
      <c r="AY241" s="317">
        <v>1.7799549054547725</v>
      </c>
      <c r="AZ241" s="317">
        <v>1.7992155082524874</v>
      </c>
      <c r="BA241" s="317">
        <v>1.8164581926871222</v>
      </c>
      <c r="BB241" s="317">
        <v>1.8292046382587017</v>
      </c>
      <c r="BC241" s="317">
        <v>1.8367041035623402</v>
      </c>
      <c r="BD241" s="317">
        <v>1.8460163970899686</v>
      </c>
      <c r="BE241" s="317">
        <v>1.8508128702895874</v>
      </c>
      <c r="BF241" s="317">
        <v>1.8372117158300227</v>
      </c>
      <c r="BG241" s="317">
        <v>1.8009385401219049</v>
      </c>
      <c r="BH241" s="317">
        <v>1.7500392359995942</v>
      </c>
      <c r="BI241" s="317">
        <v>1.691423294405098</v>
      </c>
      <c r="BJ241" s="317">
        <v>1.6386914287568715</v>
      </c>
    </row>
    <row r="242" spans="1:62" ht="15">
      <c r="A242" s="317" t="s">
        <v>367</v>
      </c>
      <c r="B242" s="317" t="s">
        <v>613</v>
      </c>
      <c r="C242" s="317" t="s">
        <v>1580</v>
      </c>
      <c r="D242" s="317" t="s">
        <v>1581</v>
      </c>
      <c r="E242" s="317">
        <v>2.84524519235082</v>
      </c>
      <c r="F242" s="317">
        <v>3.4212645416143901</v>
      </c>
      <c r="G242" s="317">
        <v>3.8680555106202399</v>
      </c>
      <c r="H242" s="317">
        <v>4.06076610437154</v>
      </c>
      <c r="I242" s="317">
        <v>3.91064451165744</v>
      </c>
      <c r="J242" s="317">
        <v>3.5659647815711999</v>
      </c>
      <c r="K242" s="317">
        <v>3.1986106590487302</v>
      </c>
      <c r="L242" s="317">
        <v>2.9174698515410902</v>
      </c>
      <c r="M242" s="317">
        <v>2.5540105290301098</v>
      </c>
      <c r="N242" s="317">
        <v>2.1711611876363102</v>
      </c>
      <c r="O242" s="317">
        <v>1.7842454608215901</v>
      </c>
      <c r="P242" s="317">
        <v>1.3526844547881001</v>
      </c>
      <c r="Q242" s="317">
        <v>0.96471815604740496</v>
      </c>
      <c r="R242" s="317">
        <v>0.73961164453179395</v>
      </c>
      <c r="S242" s="317">
        <v>0.7113554284268</v>
      </c>
      <c r="T242" s="317">
        <v>0.83998288802134102</v>
      </c>
      <c r="U242" s="317">
        <v>1.02026763114036</v>
      </c>
      <c r="V242" s="317">
        <v>1.1595850321680601</v>
      </c>
      <c r="W242" s="317">
        <v>1.1769439882080801</v>
      </c>
      <c r="X242" s="317">
        <v>1.01926137224189</v>
      </c>
      <c r="Y242" s="317">
        <v>0.76306176290984595</v>
      </c>
      <c r="Z242" s="317">
        <v>0.47838769771172801</v>
      </c>
      <c r="AA242" s="317">
        <v>0.24367577545284699</v>
      </c>
      <c r="AB242" s="317">
        <v>9.9223821856072994E-2</v>
      </c>
      <c r="AC242" s="317">
        <v>7.2488490296767405E-2</v>
      </c>
      <c r="AD242" s="317">
        <v>0.11821402372423501</v>
      </c>
      <c r="AE242" s="317">
        <v>0.20414897200702101</v>
      </c>
      <c r="AF242" s="317">
        <v>0.25354203123275998</v>
      </c>
      <c r="AG242" s="317">
        <v>0.29939033529382197</v>
      </c>
      <c r="AH242" s="317">
        <v>0.276377314682419</v>
      </c>
      <c r="AI242" s="317">
        <v>0.23568786491200899</v>
      </c>
      <c r="AJ242" s="317">
        <v>0.18899032325315801</v>
      </c>
      <c r="AK242" s="317">
        <v>0.17083361506035599</v>
      </c>
      <c r="AL242" s="317">
        <v>0.15486034276181501</v>
      </c>
      <c r="AM242" s="317">
        <v>0.197412808202133</v>
      </c>
      <c r="AN242" s="317">
        <v>0.25324516293610999</v>
      </c>
      <c r="AO242" s="317">
        <v>0.30450282043814703</v>
      </c>
      <c r="AP242" s="317">
        <v>0.36873274504572801</v>
      </c>
      <c r="AQ242" s="317">
        <v>0.42298629041674002</v>
      </c>
      <c r="AR242" s="317">
        <v>0.46835125616581202</v>
      </c>
      <c r="AS242" s="317">
        <v>0.50185874447240097</v>
      </c>
      <c r="AT242" s="317">
        <v>0.53789537550273403</v>
      </c>
      <c r="AU242" s="317">
        <v>0.57938937074103802</v>
      </c>
      <c r="AV242" s="317">
        <v>0.60812458422536997</v>
      </c>
      <c r="AW242" s="317">
        <v>0.61640096263719202</v>
      </c>
      <c r="AX242" s="317">
        <v>0.63044086355378004</v>
      </c>
      <c r="AY242" s="317">
        <v>0.63927608823326998</v>
      </c>
      <c r="AZ242" s="317">
        <v>0.65475665924670801</v>
      </c>
      <c r="BA242" s="317">
        <v>0.63108282022224604</v>
      </c>
      <c r="BB242" s="317">
        <v>0.57984083778949402</v>
      </c>
      <c r="BC242" s="317">
        <v>0.51314008264802902</v>
      </c>
      <c r="BD242" s="317">
        <v>0.421630223013924</v>
      </c>
      <c r="BE242" s="317">
        <v>0.35699323928153998</v>
      </c>
      <c r="BF242" s="317">
        <v>0.35857161574414098</v>
      </c>
      <c r="BG242" s="317">
        <v>0.43010818993907002</v>
      </c>
      <c r="BH242" s="317">
        <v>0.54868011660943705</v>
      </c>
      <c r="BI242" s="317">
        <v>0.710119806735524</v>
      </c>
      <c r="BJ242" s="317">
        <v>0.83480233063837705</v>
      </c>
    </row>
    <row r="243" spans="1:62" ht="15">
      <c r="A243" s="317" t="s">
        <v>1287</v>
      </c>
      <c r="B243" s="317" t="s">
        <v>1288</v>
      </c>
      <c r="C243" s="317" t="s">
        <v>1580</v>
      </c>
      <c r="D243" s="317" t="s">
        <v>1581</v>
      </c>
      <c r="E243" s="317"/>
      <c r="F243" s="317">
        <v>2.1087226133250709</v>
      </c>
      <c r="G243" s="317">
        <v>2.1441979168229039</v>
      </c>
      <c r="H243" s="317">
        <v>2.1759830130328339</v>
      </c>
      <c r="I243" s="317">
        <v>2.2039695791445695</v>
      </c>
      <c r="J243" s="317">
        <v>2.2284362619042071</v>
      </c>
      <c r="K243" s="317">
        <v>2.251372863988351</v>
      </c>
      <c r="L243" s="317">
        <v>2.2718087791202066</v>
      </c>
      <c r="M243" s="317">
        <v>2.287116163251568</v>
      </c>
      <c r="N243" s="317">
        <v>2.2967776038936023</v>
      </c>
      <c r="O243" s="317">
        <v>2.3028255382763803</v>
      </c>
      <c r="P243" s="317">
        <v>2.3055562774557075</v>
      </c>
      <c r="Q243" s="317">
        <v>2.3093009507659588</v>
      </c>
      <c r="R243" s="317">
        <v>2.3187533615896854</v>
      </c>
      <c r="S243" s="317">
        <v>2.3358796420478285</v>
      </c>
      <c r="T243" s="317">
        <v>2.3571594591481642</v>
      </c>
      <c r="U243" s="317">
        <v>2.3772186116131309</v>
      </c>
      <c r="V243" s="317">
        <v>2.3922303276333849</v>
      </c>
      <c r="W243" s="317">
        <v>2.4024046170098501</v>
      </c>
      <c r="X243" s="317">
        <v>2.4065837019567624</v>
      </c>
      <c r="Y243" s="317">
        <v>2.4055798626596356</v>
      </c>
      <c r="Z243" s="317">
        <v>2.4020679123032807</v>
      </c>
      <c r="AA243" s="317">
        <v>2.3960911272009611</v>
      </c>
      <c r="AB243" s="317">
        <v>2.3853007613107593</v>
      </c>
      <c r="AC243" s="317">
        <v>2.3693959042220456</v>
      </c>
      <c r="AD243" s="317">
        <v>2.3494677783834703</v>
      </c>
      <c r="AE243" s="317">
        <v>2.3263723271412999</v>
      </c>
      <c r="AF243" s="317">
        <v>2.3018425936304681</v>
      </c>
      <c r="AG243" s="317">
        <v>2.2771752985774327</v>
      </c>
      <c r="AH243" s="317">
        <v>2.2531263002630197</v>
      </c>
      <c r="AI243" s="317">
        <v>2.2287371100327107</v>
      </c>
      <c r="AJ243" s="317">
        <v>2.2035899011765991</v>
      </c>
      <c r="AK243" s="317">
        <v>2.1756615496399121</v>
      </c>
      <c r="AL243" s="317">
        <v>2.1431930918703586</v>
      </c>
      <c r="AM243" s="317">
        <v>2.1054104350307341</v>
      </c>
      <c r="AN243" s="317">
        <v>2.0640512138151479</v>
      </c>
      <c r="AO243" s="317">
        <v>2.0203851796341041</v>
      </c>
      <c r="AP243" s="317">
        <v>1.9774416514164272</v>
      </c>
      <c r="AQ243" s="317">
        <v>1.9375751448776839</v>
      </c>
      <c r="AR243" s="317">
        <v>1.9020869414360533</v>
      </c>
      <c r="AS243" s="317">
        <v>1.8690002166192841</v>
      </c>
      <c r="AT243" s="317">
        <v>1.8374479382359965</v>
      </c>
      <c r="AU243" s="317">
        <v>1.8032557994209952</v>
      </c>
      <c r="AV243" s="317">
        <v>1.7625909173631271</v>
      </c>
      <c r="AW243" s="317">
        <v>1.7136132772882462</v>
      </c>
      <c r="AX243" s="317">
        <v>1.6596595417669704</v>
      </c>
      <c r="AY243" s="317">
        <v>1.6046437765008079</v>
      </c>
      <c r="AZ243" s="317">
        <v>1.553428962862597</v>
      </c>
      <c r="BA243" s="317">
        <v>1.5081948074358991</v>
      </c>
      <c r="BB243" s="317">
        <v>1.4709323631350628</v>
      </c>
      <c r="BC243" s="317">
        <v>1.4395350305741914</v>
      </c>
      <c r="BD243" s="317">
        <v>1.4098439021455533</v>
      </c>
      <c r="BE243" s="317">
        <v>1.3796647794263919</v>
      </c>
      <c r="BF243" s="317">
        <v>1.3536173989698597</v>
      </c>
      <c r="BG243" s="317">
        <v>1.3262636029808448</v>
      </c>
      <c r="BH243" s="317">
        <v>1.2981494753334601</v>
      </c>
      <c r="BI243" s="317">
        <v>1.2724326747254935</v>
      </c>
      <c r="BJ243" s="317">
        <v>1.2452001966306767</v>
      </c>
    </row>
    <row r="244" spans="1:62" ht="15">
      <c r="A244" s="317" t="s">
        <v>1289</v>
      </c>
      <c r="B244" s="317" t="s">
        <v>1290</v>
      </c>
      <c r="C244" s="317" t="s">
        <v>1580</v>
      </c>
      <c r="D244" s="317" t="s">
        <v>1581</v>
      </c>
      <c r="E244" s="317"/>
      <c r="F244" s="317">
        <v>2.3722252812459033</v>
      </c>
      <c r="G244" s="317">
        <v>2.409552248041507</v>
      </c>
      <c r="H244" s="317">
        <v>2.4436456969344533</v>
      </c>
      <c r="I244" s="317">
        <v>2.4737499826173348</v>
      </c>
      <c r="J244" s="317">
        <v>2.501111362181291</v>
      </c>
      <c r="K244" s="317">
        <v>2.527473981914568</v>
      </c>
      <c r="L244" s="317">
        <v>2.5542561377009463</v>
      </c>
      <c r="M244" s="317">
        <v>2.5815976321629961</v>
      </c>
      <c r="N244" s="317">
        <v>2.6098472721890431</v>
      </c>
      <c r="O244" s="317">
        <v>2.6387974079664218</v>
      </c>
      <c r="P244" s="317">
        <v>2.6654742369478726</v>
      </c>
      <c r="Q244" s="317">
        <v>2.6915628542349452</v>
      </c>
      <c r="R244" s="317">
        <v>2.72076412763127</v>
      </c>
      <c r="S244" s="317">
        <v>2.7544029019298932</v>
      </c>
      <c r="T244" s="317">
        <v>2.7894558672154659</v>
      </c>
      <c r="U244" s="317">
        <v>2.8225763405062878</v>
      </c>
      <c r="V244" s="317">
        <v>2.8505605678558936</v>
      </c>
      <c r="W244" s="317">
        <v>2.8708529406094669</v>
      </c>
      <c r="X244" s="317">
        <v>2.8857871549776064</v>
      </c>
      <c r="Y244" s="317">
        <v>2.8931434531969842</v>
      </c>
      <c r="Z244" s="317">
        <v>2.8973053781753464</v>
      </c>
      <c r="AA244" s="317">
        <v>2.8991376426516382</v>
      </c>
      <c r="AB244" s="317">
        <v>2.8970020446548119</v>
      </c>
      <c r="AC244" s="317">
        <v>2.8923696502071152</v>
      </c>
      <c r="AD244" s="317">
        <v>2.8838174298319217</v>
      </c>
      <c r="AE244" s="317">
        <v>2.8732526165224641</v>
      </c>
      <c r="AF244" s="317">
        <v>2.8620671532412274</v>
      </c>
      <c r="AG244" s="317">
        <v>2.8493583725947502</v>
      </c>
      <c r="AH244" s="317">
        <v>2.8377873865164531</v>
      </c>
      <c r="AI244" s="317">
        <v>2.8255914956278048</v>
      </c>
      <c r="AJ244" s="317">
        <v>2.815805894453689</v>
      </c>
      <c r="AK244" s="317">
        <v>2.8041584977217582</v>
      </c>
      <c r="AL244" s="317">
        <v>2.7866954663001877</v>
      </c>
      <c r="AM244" s="317">
        <v>2.7633484682623788</v>
      </c>
      <c r="AN244" s="317">
        <v>2.7352638391892441</v>
      </c>
      <c r="AO244" s="317">
        <v>2.7092490147201147</v>
      </c>
      <c r="AP244" s="317">
        <v>2.6885487408824531</v>
      </c>
      <c r="AQ244" s="317">
        <v>2.6750174589430316</v>
      </c>
      <c r="AR244" s="317">
        <v>2.6717622604744804</v>
      </c>
      <c r="AS244" s="317">
        <v>2.6745734199095921</v>
      </c>
      <c r="AT244" s="317">
        <v>2.6789482886442784</v>
      </c>
      <c r="AU244" s="317">
        <v>2.6842035523732051</v>
      </c>
      <c r="AV244" s="317">
        <v>2.6927974882189574</v>
      </c>
      <c r="AW244" s="317">
        <v>2.7057432871848306</v>
      </c>
      <c r="AX244" s="317">
        <v>2.7209321937735638</v>
      </c>
      <c r="AY244" s="317">
        <v>2.7353894020958336</v>
      </c>
      <c r="AZ244" s="317">
        <v>2.747571866464753</v>
      </c>
      <c r="BA244" s="317">
        <v>2.7583144240098392</v>
      </c>
      <c r="BB244" s="317">
        <v>2.7664324753311433</v>
      </c>
      <c r="BC244" s="317">
        <v>2.7723647303263306</v>
      </c>
      <c r="BD244" s="317">
        <v>2.7758399700860963</v>
      </c>
      <c r="BE244" s="317">
        <v>2.7771872254812848</v>
      </c>
      <c r="BF244" s="317">
        <v>2.7716388143498136</v>
      </c>
      <c r="BG244" s="317">
        <v>2.7587809413412145</v>
      </c>
      <c r="BH244" s="317">
        <v>2.7407190927428928</v>
      </c>
      <c r="BI244" s="317">
        <v>2.720355188847833</v>
      </c>
      <c r="BJ244" s="317">
        <v>2.6998290709234993</v>
      </c>
    </row>
    <row r="245" spans="1:62" ht="15">
      <c r="A245" s="317" t="s">
        <v>368</v>
      </c>
      <c r="B245" s="317" t="s">
        <v>614</v>
      </c>
      <c r="C245" s="317" t="s">
        <v>1580</v>
      </c>
      <c r="D245" s="317" t="s">
        <v>1581</v>
      </c>
      <c r="E245" s="317">
        <v>2.2635486267993401</v>
      </c>
      <c r="F245" s="317">
        <v>1.97002705120722</v>
      </c>
      <c r="G245" s="317">
        <v>1.68024381723056</v>
      </c>
      <c r="H245" s="317">
        <v>1.41557780954887</v>
      </c>
      <c r="I245" s="317">
        <v>1.19232258849553</v>
      </c>
      <c r="J245" s="317">
        <v>1.00700749407413</v>
      </c>
      <c r="K245" s="317">
        <v>0.81711072863150003</v>
      </c>
      <c r="L245" s="317">
        <v>0.65077279770876895</v>
      </c>
      <c r="M245" s="317">
        <v>0.59858785788576596</v>
      </c>
      <c r="N245" s="317">
        <v>0.68260527091050505</v>
      </c>
      <c r="O245" s="317">
        <v>0.86472804804439596</v>
      </c>
      <c r="P245" s="317">
        <v>1.0905515525831799</v>
      </c>
      <c r="Q245" s="317">
        <v>1.28566053286549</v>
      </c>
      <c r="R245" s="317">
        <v>1.41966877346131</v>
      </c>
      <c r="S245" s="317">
        <v>1.46099499909248</v>
      </c>
      <c r="T245" s="317">
        <v>1.43758422241076</v>
      </c>
      <c r="U245" s="317">
        <v>1.3909866578010901</v>
      </c>
      <c r="V245" s="317">
        <v>1.3656521203799701</v>
      </c>
      <c r="W245" s="317">
        <v>1.3711621938208001</v>
      </c>
      <c r="X245" s="317">
        <v>1.4210074848956</v>
      </c>
      <c r="Y245" s="317">
        <v>1.4951241838121501</v>
      </c>
      <c r="Z245" s="317">
        <v>1.57673030232788</v>
      </c>
      <c r="AA245" s="317">
        <v>1.62429515710739</v>
      </c>
      <c r="AB245" s="317">
        <v>1.5992111675154399</v>
      </c>
      <c r="AC245" s="317">
        <v>1.4835710661688299</v>
      </c>
      <c r="AD245" s="317">
        <v>1.30947022081446</v>
      </c>
      <c r="AE245" s="317">
        <v>1.1145013042701</v>
      </c>
      <c r="AF245" s="317">
        <v>0.94112487272996903</v>
      </c>
      <c r="AG245" s="317">
        <v>0.80379077336958904</v>
      </c>
      <c r="AH245" s="317">
        <v>0.72201584106180505</v>
      </c>
      <c r="AI245" s="317">
        <v>0.67960996102596904</v>
      </c>
      <c r="AJ245" s="317">
        <v>0.65315324293274302</v>
      </c>
      <c r="AK245" s="317">
        <v>0.61441535853579798</v>
      </c>
      <c r="AL245" s="317">
        <v>0.55764008713988</v>
      </c>
      <c r="AM245" s="317">
        <v>0.47388077335934198</v>
      </c>
      <c r="AN245" s="317">
        <v>0.37384504361618898</v>
      </c>
      <c r="AO245" s="317">
        <v>0.26760952006621402</v>
      </c>
      <c r="AP245" s="317">
        <v>0.18372068833118599</v>
      </c>
      <c r="AQ245" s="317">
        <v>0.14774774606125399</v>
      </c>
      <c r="AR245" s="317">
        <v>0.176709180610614</v>
      </c>
      <c r="AS245" s="317">
        <v>0.25339968920215999</v>
      </c>
      <c r="AT245" s="317">
        <v>0.34609248028549999</v>
      </c>
      <c r="AU245" s="317">
        <v>0.427964234329691</v>
      </c>
      <c r="AV245" s="317">
        <v>0.485189810505258</v>
      </c>
      <c r="AW245" s="317">
        <v>0.50361581894844099</v>
      </c>
      <c r="AX245" s="317">
        <v>0.49461562984283203</v>
      </c>
      <c r="AY245" s="317">
        <v>0.47767888564584698</v>
      </c>
      <c r="AZ245" s="317">
        <v>0.46822858744867901</v>
      </c>
      <c r="BA245" s="317">
        <v>0.46574232488565098</v>
      </c>
      <c r="BB245" s="317">
        <v>0.47372281887366202</v>
      </c>
      <c r="BC245" s="317">
        <v>0.48926058775192399</v>
      </c>
      <c r="BD245" s="317">
        <v>0.50231283197246701</v>
      </c>
      <c r="BE245" s="317">
        <v>0.50815091992385397</v>
      </c>
      <c r="BF245" s="317">
        <v>0.49519848866548599</v>
      </c>
      <c r="BG245" s="317">
        <v>0.46212427413165202</v>
      </c>
      <c r="BH245" s="317">
        <v>0.412512994782257</v>
      </c>
      <c r="BI245" s="317">
        <v>0.35742449027518403</v>
      </c>
      <c r="BJ245" s="317">
        <v>0.30452602401967499</v>
      </c>
    </row>
    <row r="246" spans="1:62" ht="15">
      <c r="A246" s="317" t="s">
        <v>369</v>
      </c>
      <c r="B246" s="317" t="s">
        <v>615</v>
      </c>
      <c r="C246" s="317" t="s">
        <v>1580</v>
      </c>
      <c r="D246" s="317" t="s">
        <v>1581</v>
      </c>
      <c r="E246" s="317">
        <v>1.27300219460597</v>
      </c>
      <c r="F246" s="317">
        <v>1.41870092375594</v>
      </c>
      <c r="G246" s="317">
        <v>1.5738342162106</v>
      </c>
      <c r="H246" s="317">
        <v>1.71661838207811</v>
      </c>
      <c r="I246" s="317">
        <v>1.83282014582467</v>
      </c>
      <c r="J246" s="317">
        <v>1.92650297582314</v>
      </c>
      <c r="K246" s="317">
        <v>2.0240217567529699</v>
      </c>
      <c r="L246" s="317">
        <v>2.11938475628844</v>
      </c>
      <c r="M246" s="317">
        <v>2.1825970364223299</v>
      </c>
      <c r="N246" s="317">
        <v>2.20561373925127</v>
      </c>
      <c r="O246" s="317">
        <v>2.2026453525859102</v>
      </c>
      <c r="P246" s="317">
        <v>2.1948117287352802</v>
      </c>
      <c r="Q246" s="317">
        <v>2.1960620719991901</v>
      </c>
      <c r="R246" s="317">
        <v>2.2036452133298599</v>
      </c>
      <c r="S246" s="317">
        <v>2.2212343603840101</v>
      </c>
      <c r="T246" s="317">
        <v>2.2491206787909799</v>
      </c>
      <c r="U246" s="317">
        <v>2.2620681810275101</v>
      </c>
      <c r="V246" s="317">
        <v>2.2778150737721599</v>
      </c>
      <c r="W246" s="317">
        <v>2.3377166500747899</v>
      </c>
      <c r="X246" s="317">
        <v>2.4519905767262702</v>
      </c>
      <c r="Y246" s="317">
        <v>2.59220890044964</v>
      </c>
      <c r="Z246" s="317">
        <v>2.7393393203866498</v>
      </c>
      <c r="AA246" s="317">
        <v>2.8458462939866398</v>
      </c>
      <c r="AB246" s="317">
        <v>2.8752126582108701</v>
      </c>
      <c r="AC246" s="317">
        <v>2.8106757119212</v>
      </c>
      <c r="AD246" s="317">
        <v>2.68441663734108</v>
      </c>
      <c r="AE246" s="317">
        <v>2.5336395943863801</v>
      </c>
      <c r="AF246" s="317">
        <v>2.4010873267278399</v>
      </c>
      <c r="AG246" s="317">
        <v>2.3029584292619001</v>
      </c>
      <c r="AH246" s="317">
        <v>2.2544428331604398</v>
      </c>
      <c r="AI246" s="317">
        <v>2.2337950017186801</v>
      </c>
      <c r="AJ246" s="317">
        <v>2.2208919892438099</v>
      </c>
      <c r="AK246" s="317">
        <v>2.1802401928492801</v>
      </c>
      <c r="AL246" s="317">
        <v>2.0895839589272001</v>
      </c>
      <c r="AM246" s="317">
        <v>1.9357271534387801</v>
      </c>
      <c r="AN246" s="317">
        <v>1.74187057170367</v>
      </c>
      <c r="AO246" s="317">
        <v>1.5467037485241399</v>
      </c>
      <c r="AP246" s="317">
        <v>1.3746321712979801</v>
      </c>
      <c r="AQ246" s="317">
        <v>1.2205803364590599</v>
      </c>
      <c r="AR246" s="317">
        <v>1.09247018233778</v>
      </c>
      <c r="AS246" s="317">
        <v>0.98902843860178402</v>
      </c>
      <c r="AT246" s="317">
        <v>0.88791399702720597</v>
      </c>
      <c r="AU246" s="317">
        <v>0.80025762410406898</v>
      </c>
      <c r="AV246" s="317">
        <v>0.760981098882481</v>
      </c>
      <c r="AW246" s="317">
        <v>0.78090200556365197</v>
      </c>
      <c r="AX246" s="317">
        <v>0.84374903984975103</v>
      </c>
      <c r="AY246" s="317">
        <v>0.92276887573434196</v>
      </c>
      <c r="AZ246" s="317">
        <v>0.99493248415865199</v>
      </c>
      <c r="BA246" s="317">
        <v>1.0552792265273401</v>
      </c>
      <c r="BB246" s="317">
        <v>1.09415846198995</v>
      </c>
      <c r="BC246" s="317">
        <v>1.11614722142513</v>
      </c>
      <c r="BD246" s="317">
        <v>1.13578848003163</v>
      </c>
      <c r="BE246" s="317">
        <v>1.1567037617795</v>
      </c>
      <c r="BF246" s="317">
        <v>1.1678931001606701</v>
      </c>
      <c r="BG246" s="317">
        <v>1.16751285301122</v>
      </c>
      <c r="BH246" s="317">
        <v>1.1576139141663799</v>
      </c>
      <c r="BI246" s="317">
        <v>1.1429107079796199</v>
      </c>
      <c r="BJ246" s="317">
        <v>1.12385654480134</v>
      </c>
    </row>
    <row r="247" spans="1:62" ht="15">
      <c r="A247" s="317" t="s">
        <v>370</v>
      </c>
      <c r="B247" s="317" t="s">
        <v>616</v>
      </c>
      <c r="C247" s="317" t="s">
        <v>1580</v>
      </c>
      <c r="D247" s="317" t="s">
        <v>1581</v>
      </c>
      <c r="E247" s="317">
        <v>2.4455837820210999</v>
      </c>
      <c r="F247" s="317">
        <v>2.4257622778505898</v>
      </c>
      <c r="G247" s="317">
        <v>2.40768259100457</v>
      </c>
      <c r="H247" s="317">
        <v>2.3938338630657898</v>
      </c>
      <c r="I247" s="317">
        <v>2.3853348576520101</v>
      </c>
      <c r="J247" s="317">
        <v>2.3809238603725502</v>
      </c>
      <c r="K247" s="317">
        <v>2.3753126667298901</v>
      </c>
      <c r="L247" s="317">
        <v>2.3693882348693598</v>
      </c>
      <c r="M247" s="317">
        <v>2.36864557737663</v>
      </c>
      <c r="N247" s="317">
        <v>2.3739273133205998</v>
      </c>
      <c r="O247" s="317">
        <v>2.3819104094435</v>
      </c>
      <c r="P247" s="317">
        <v>2.3920088106914199</v>
      </c>
      <c r="Q247" s="317">
        <v>2.39724784238987</v>
      </c>
      <c r="R247" s="317">
        <v>2.3902804226759198</v>
      </c>
      <c r="S247" s="317">
        <v>2.3680245199497301</v>
      </c>
      <c r="T247" s="317">
        <v>2.3362292722645401</v>
      </c>
      <c r="U247" s="317">
        <v>2.2961563270876999</v>
      </c>
      <c r="V247" s="317">
        <v>2.26027414522882</v>
      </c>
      <c r="W247" s="317">
        <v>2.2411217227423701</v>
      </c>
      <c r="X247" s="317">
        <v>2.2440361881359299</v>
      </c>
      <c r="Y247" s="317">
        <v>2.2581872379939401</v>
      </c>
      <c r="Z247" s="317">
        <v>2.27614666094424</v>
      </c>
      <c r="AA247" s="317">
        <v>2.2788783011281799</v>
      </c>
      <c r="AB247" s="317">
        <v>2.2516069261160201</v>
      </c>
      <c r="AC247" s="317">
        <v>2.1866824363351101</v>
      </c>
      <c r="AD247" s="317">
        <v>2.09735009025774</v>
      </c>
      <c r="AE247" s="317">
        <v>2.00406109192464</v>
      </c>
      <c r="AF247" s="317">
        <v>1.9212189868749501</v>
      </c>
      <c r="AG247" s="317">
        <v>1.8474275814822501</v>
      </c>
      <c r="AH247" s="317">
        <v>1.78730994186613</v>
      </c>
      <c r="AI247" s="317">
        <v>1.7383921459930201</v>
      </c>
      <c r="AJ247" s="317">
        <v>1.68965616090344</v>
      </c>
      <c r="AK247" s="317">
        <v>1.64276934038402</v>
      </c>
      <c r="AL247" s="317">
        <v>1.6100579785922999</v>
      </c>
      <c r="AM247" s="317">
        <v>1.59418548548045</v>
      </c>
      <c r="AN247" s="317">
        <v>1.5894258310932801</v>
      </c>
      <c r="AO247" s="317">
        <v>1.58909334170887</v>
      </c>
      <c r="AP247" s="317">
        <v>1.5848829550905901</v>
      </c>
      <c r="AQ247" s="317">
        <v>1.57287477855354</v>
      </c>
      <c r="AR247" s="317">
        <v>1.54955356361134</v>
      </c>
      <c r="AS247" s="317">
        <v>1.5180955579696001</v>
      </c>
      <c r="AT247" s="317">
        <v>1.49314724529761</v>
      </c>
      <c r="AU247" s="317">
        <v>1.47152842459308</v>
      </c>
      <c r="AV247" s="317">
        <v>1.4368260769244601</v>
      </c>
      <c r="AW247" s="317">
        <v>1.3855908171428599</v>
      </c>
      <c r="AX247" s="317">
        <v>1.32763439845205</v>
      </c>
      <c r="AY247" s="317">
        <v>1.25855040488536</v>
      </c>
      <c r="AZ247" s="317">
        <v>1.2053801126941901</v>
      </c>
      <c r="BA247" s="317">
        <v>1.2036237429918699</v>
      </c>
      <c r="BB247" s="317">
        <v>1.26840177842845</v>
      </c>
      <c r="BC247" s="317">
        <v>1.37505586908402</v>
      </c>
      <c r="BD247" s="317">
        <v>1.4856427648099999</v>
      </c>
      <c r="BE247" s="317">
        <v>1.5683755956577401</v>
      </c>
      <c r="BF247" s="317">
        <v>1.6194669870774601</v>
      </c>
      <c r="BG247" s="317">
        <v>1.62719411336179</v>
      </c>
      <c r="BH247" s="317">
        <v>1.5980085335244101</v>
      </c>
      <c r="BI247" s="317">
        <v>1.5730116998533801</v>
      </c>
      <c r="BJ247" s="317">
        <v>1.5382977041143699</v>
      </c>
    </row>
    <row r="248" spans="1:62" ht="15">
      <c r="A248" s="317" t="s">
        <v>371</v>
      </c>
      <c r="B248" s="317" t="s">
        <v>617</v>
      </c>
      <c r="C248" s="317" t="s">
        <v>1580</v>
      </c>
      <c r="D248" s="317" t="s">
        <v>1581</v>
      </c>
      <c r="E248" s="317">
        <v>2.01893337743995</v>
      </c>
      <c r="F248" s="317">
        <v>2.2996964878731001</v>
      </c>
      <c r="G248" s="317">
        <v>2.2636502759319401</v>
      </c>
      <c r="H248" s="317">
        <v>2.30535466818126</v>
      </c>
      <c r="I248" s="317">
        <v>2.20853024311285</v>
      </c>
      <c r="J248" s="317">
        <v>1.9409454415348599</v>
      </c>
      <c r="K248" s="317">
        <v>1.7887483399062001</v>
      </c>
      <c r="L248" s="317">
        <v>1.45946216223931</v>
      </c>
      <c r="M248" s="317">
        <v>1.3123733125949999</v>
      </c>
      <c r="N248" s="317">
        <v>1.1291679185446299</v>
      </c>
      <c r="O248" s="317">
        <v>1.2261640156625599</v>
      </c>
      <c r="P248" s="317">
        <v>1.06239081499426</v>
      </c>
      <c r="Q248" s="317">
        <v>1.03781509687137</v>
      </c>
      <c r="R248" s="317">
        <v>1.05369431047038</v>
      </c>
      <c r="S248" s="317">
        <v>1.04270726277314</v>
      </c>
      <c r="T248" s="317">
        <v>0.79775483566971805</v>
      </c>
      <c r="U248" s="317">
        <v>0.93349569360517803</v>
      </c>
      <c r="V248" s="317">
        <v>0.86091119586685405</v>
      </c>
      <c r="W248" s="317">
        <v>0.91697025598525905</v>
      </c>
      <c r="X248" s="317">
        <v>0.933760727779121</v>
      </c>
      <c r="Y248" s="317">
        <v>1.1240283199419501</v>
      </c>
      <c r="Z248" s="317">
        <v>1.25880966195165</v>
      </c>
      <c r="AA248" s="317">
        <v>1.5817339136276201</v>
      </c>
      <c r="AB248" s="317">
        <v>1.5452185035338899</v>
      </c>
      <c r="AC248" s="317">
        <v>1.3811232934911299</v>
      </c>
      <c r="AD248" s="317">
        <v>1.3969959440200099</v>
      </c>
      <c r="AE248" s="317">
        <v>1.1151463493929801</v>
      </c>
      <c r="AF248" s="317">
        <v>0.83110855809820605</v>
      </c>
      <c r="AG248" s="317">
        <v>0.71174677688639598</v>
      </c>
      <c r="AH248" s="317">
        <v>0.71789427778950599</v>
      </c>
      <c r="AI248" s="317">
        <v>0.62395745608808495</v>
      </c>
      <c r="AJ248" s="317">
        <v>0.55383393669636505</v>
      </c>
      <c r="AK248" s="317">
        <v>0.61667412693695001</v>
      </c>
      <c r="AL248" s="317">
        <v>0.51464663276474598</v>
      </c>
      <c r="AM248" s="317">
        <v>0.37065342772753401</v>
      </c>
      <c r="AN248" s="317">
        <v>0.43431121471650103</v>
      </c>
      <c r="AO248" s="317">
        <v>0.28129413766146599</v>
      </c>
      <c r="AP248" s="317">
        <v>0.226622877975904</v>
      </c>
      <c r="AQ248" s="317">
        <v>0.31211347513223098</v>
      </c>
      <c r="AR248" s="317">
        <v>0.41820874850693901</v>
      </c>
      <c r="AS248" s="317">
        <v>0.79936476807455803</v>
      </c>
      <c r="AT248" s="317">
        <v>0.97190708002090198</v>
      </c>
      <c r="AU248" s="317">
        <v>1.28481424778491</v>
      </c>
      <c r="AV248" s="317">
        <v>1.36070545990102</v>
      </c>
      <c r="AW248" s="317">
        <v>1.2919156340176801</v>
      </c>
      <c r="AX248" s="317">
        <v>1.33529417362714</v>
      </c>
      <c r="AY248" s="317">
        <v>1.0910641858474199</v>
      </c>
      <c r="AZ248" s="317">
        <v>1.0402449054135099</v>
      </c>
      <c r="BA248" s="317">
        <v>0.942532362588543</v>
      </c>
      <c r="BB248" s="317">
        <v>0.97204942276901596</v>
      </c>
      <c r="BC248" s="317">
        <v>0.85829250904867804</v>
      </c>
      <c r="BD248" s="317">
        <v>0.91687394991069504</v>
      </c>
      <c r="BE248" s="317">
        <v>0.90854369165134996</v>
      </c>
      <c r="BF248" s="317">
        <v>0.87263828913556896</v>
      </c>
      <c r="BG248" s="317">
        <v>0.81926172779058104</v>
      </c>
      <c r="BH248" s="317">
        <v>0.84897127739565403</v>
      </c>
      <c r="BI248" s="317">
        <v>0.86886237611280503</v>
      </c>
      <c r="BJ248" s="317">
        <v>0.85244358447534596</v>
      </c>
    </row>
    <row r="249" spans="1:62" ht="15">
      <c r="A249" s="317" t="s">
        <v>372</v>
      </c>
      <c r="B249" s="317" t="s">
        <v>618</v>
      </c>
      <c r="C249" s="317" t="s">
        <v>1580</v>
      </c>
      <c r="D249" s="317" t="s">
        <v>1581</v>
      </c>
      <c r="E249" s="317">
        <v>2.8949827375248098</v>
      </c>
      <c r="F249" s="317">
        <v>2.9236470922805502</v>
      </c>
      <c r="G249" s="317">
        <v>2.94938524502775</v>
      </c>
      <c r="H249" s="317">
        <v>2.9693449938763701</v>
      </c>
      <c r="I249" s="317">
        <v>2.9824718554515699</v>
      </c>
      <c r="J249" s="317">
        <v>2.9923321085867101</v>
      </c>
      <c r="K249" s="317">
        <v>2.9963336187590501</v>
      </c>
      <c r="L249" s="317">
        <v>3.0040128019233499</v>
      </c>
      <c r="M249" s="317">
        <v>3.02838202702607</v>
      </c>
      <c r="N249" s="317">
        <v>3.07306305082041</v>
      </c>
      <c r="O249" s="317">
        <v>3.1278352672459002</v>
      </c>
      <c r="P249" s="317">
        <v>3.18488731576155</v>
      </c>
      <c r="Q249" s="317">
        <v>3.2279762759881501</v>
      </c>
      <c r="R249" s="317">
        <v>3.2453552645342199</v>
      </c>
      <c r="S249" s="317">
        <v>3.2315603873822298</v>
      </c>
      <c r="T249" s="317">
        <v>3.1982729526143001</v>
      </c>
      <c r="U249" s="317">
        <v>3.1597764783108699</v>
      </c>
      <c r="V249" s="317">
        <v>3.12976750176434</v>
      </c>
      <c r="W249" s="317">
        <v>3.1114733348945398</v>
      </c>
      <c r="X249" s="317">
        <v>3.1090917218382899</v>
      </c>
      <c r="Y249" s="317">
        <v>3.1164556229867699</v>
      </c>
      <c r="Z249" s="317">
        <v>3.1295855127537502</v>
      </c>
      <c r="AA249" s="317">
        <v>3.1376639960459198</v>
      </c>
      <c r="AB249" s="317">
        <v>3.1332464476351798</v>
      </c>
      <c r="AC249" s="317">
        <v>3.1127881967676898</v>
      </c>
      <c r="AD249" s="317">
        <v>3.08504686746311</v>
      </c>
      <c r="AE249" s="317">
        <v>3.0409140285950498</v>
      </c>
      <c r="AF249" s="317">
        <v>3.0074170618024598</v>
      </c>
      <c r="AG249" s="317">
        <v>3.02058136727931</v>
      </c>
      <c r="AH249" s="317">
        <v>3.09109569899304</v>
      </c>
      <c r="AI249" s="317">
        <v>3.1887224621309</v>
      </c>
      <c r="AJ249" s="317">
        <v>3.3046573622039799</v>
      </c>
      <c r="AK249" s="317">
        <v>3.3798387243935002</v>
      </c>
      <c r="AL249" s="317">
        <v>3.3585482122703398</v>
      </c>
      <c r="AM249" s="317">
        <v>3.2204387990677201</v>
      </c>
      <c r="AN249" s="317">
        <v>3.0161189337434098</v>
      </c>
      <c r="AO249" s="317">
        <v>2.80104265506974</v>
      </c>
      <c r="AP249" s="317">
        <v>2.63725507515232</v>
      </c>
      <c r="AQ249" s="317">
        <v>2.54811938454118</v>
      </c>
      <c r="AR249" s="317">
        <v>2.55500799923231</v>
      </c>
      <c r="AS249" s="317">
        <v>2.6280080429486601</v>
      </c>
      <c r="AT249" s="317">
        <v>2.7102493669714498</v>
      </c>
      <c r="AU249" s="317">
        <v>2.77678540702476</v>
      </c>
      <c r="AV249" s="317">
        <v>2.8485052215598001</v>
      </c>
      <c r="AW249" s="317">
        <v>2.9204350931611001</v>
      </c>
      <c r="AX249" s="317">
        <v>2.9890278116906099</v>
      </c>
      <c r="AY249" s="317">
        <v>3.0595064430638899</v>
      </c>
      <c r="AZ249" s="317">
        <v>3.1223172750019099</v>
      </c>
      <c r="BA249" s="317">
        <v>3.1611224902724699</v>
      </c>
      <c r="BB249" s="317">
        <v>3.1710097773156498</v>
      </c>
      <c r="BC249" s="317">
        <v>3.1609405598942302</v>
      </c>
      <c r="BD249" s="317">
        <v>3.1438886250607498</v>
      </c>
      <c r="BE249" s="317">
        <v>3.1291409753289998</v>
      </c>
      <c r="BF249" s="317">
        <v>3.1161854690673301</v>
      </c>
      <c r="BG249" s="317">
        <v>3.1075724150560302</v>
      </c>
      <c r="BH249" s="317">
        <v>3.1008293082737501</v>
      </c>
      <c r="BI249" s="317">
        <v>3.0924540737403001</v>
      </c>
      <c r="BJ249" s="317">
        <v>3.0792365884401902</v>
      </c>
    </row>
    <row r="250" spans="1:62" ht="15">
      <c r="A250" s="317" t="s">
        <v>373</v>
      </c>
      <c r="B250" s="317" t="s">
        <v>619</v>
      </c>
      <c r="C250" s="317" t="s">
        <v>1580</v>
      </c>
      <c r="D250" s="317" t="s">
        <v>1581</v>
      </c>
      <c r="E250" s="317">
        <v>3.0377592699369802</v>
      </c>
      <c r="F250" s="317">
        <v>3.1669398723697801</v>
      </c>
      <c r="G250" s="317">
        <v>3.2787967436522201</v>
      </c>
      <c r="H250" s="317">
        <v>3.3580241667819402</v>
      </c>
      <c r="I250" s="317">
        <v>3.3976661420215102</v>
      </c>
      <c r="J250" s="317">
        <v>3.40379060505725</v>
      </c>
      <c r="K250" s="317">
        <v>3.4144725975715899</v>
      </c>
      <c r="L250" s="317">
        <v>3.4127923902729198</v>
      </c>
      <c r="M250" s="317">
        <v>3.3491243421190502</v>
      </c>
      <c r="N250" s="317">
        <v>3.2151468648735801</v>
      </c>
      <c r="O250" s="317">
        <v>3.0442736460636901</v>
      </c>
      <c r="P250" s="317">
        <v>2.86285202069406</v>
      </c>
      <c r="Q250" s="317">
        <v>2.7195750336034101</v>
      </c>
      <c r="R250" s="317">
        <v>2.6482311128070801</v>
      </c>
      <c r="S250" s="317">
        <v>2.6676431902128801</v>
      </c>
      <c r="T250" s="317">
        <v>2.7475431025988502</v>
      </c>
      <c r="U250" s="317">
        <v>2.8470651958649298</v>
      </c>
      <c r="V250" s="317">
        <v>2.92832734128987</v>
      </c>
      <c r="W250" s="317">
        <v>2.9839253132475299</v>
      </c>
      <c r="X250" s="317">
        <v>3.0025944997557001</v>
      </c>
      <c r="Y250" s="317">
        <v>3.0008296613223702</v>
      </c>
      <c r="Z250" s="317">
        <v>2.98823450933273</v>
      </c>
      <c r="AA250" s="317">
        <v>2.9950427367146899</v>
      </c>
      <c r="AB250" s="317">
        <v>3.0450265987746601</v>
      </c>
      <c r="AC250" s="317">
        <v>3.1475409176269999</v>
      </c>
      <c r="AD250" s="317">
        <v>3.2767406076765702</v>
      </c>
      <c r="AE250" s="317">
        <v>3.4089038058967902</v>
      </c>
      <c r="AF250" s="317">
        <v>3.5069473354897598</v>
      </c>
      <c r="AG250" s="317">
        <v>3.5495496410157199</v>
      </c>
      <c r="AH250" s="317">
        <v>3.5254709348578199</v>
      </c>
      <c r="AI250" s="317">
        <v>3.4585162105067702</v>
      </c>
      <c r="AJ250" s="317">
        <v>3.3912049220383702</v>
      </c>
      <c r="AK250" s="317">
        <v>3.33852465404274</v>
      </c>
      <c r="AL250" s="317">
        <v>3.28297725950251</v>
      </c>
      <c r="AM250" s="317">
        <v>3.2272463403943799</v>
      </c>
      <c r="AN250" s="317">
        <v>3.1771825167633101</v>
      </c>
      <c r="AO250" s="317">
        <v>3.1225980922180998</v>
      </c>
      <c r="AP250" s="317">
        <v>3.0828681075196398</v>
      </c>
      <c r="AQ250" s="317">
        <v>3.0884634190075002</v>
      </c>
      <c r="AR250" s="317">
        <v>3.14792779078949</v>
      </c>
      <c r="AS250" s="317">
        <v>3.2395234022493899</v>
      </c>
      <c r="AT250" s="317">
        <v>3.3365684791256598</v>
      </c>
      <c r="AU250" s="317">
        <v>3.4138407908558599</v>
      </c>
      <c r="AV250" s="317">
        <v>3.4650861199774701</v>
      </c>
      <c r="AW250" s="317">
        <v>3.4827631655343998</v>
      </c>
      <c r="AX250" s="317">
        <v>3.4773159278752099</v>
      </c>
      <c r="AY250" s="317">
        <v>3.46614919309937</v>
      </c>
      <c r="AZ250" s="317">
        <v>3.4582931963011498</v>
      </c>
      <c r="BA250" s="317">
        <v>3.4488026096243698</v>
      </c>
      <c r="BB250" s="317">
        <v>3.4394183952138899</v>
      </c>
      <c r="BC250" s="317">
        <v>3.4290027639141001</v>
      </c>
      <c r="BD250" s="317">
        <v>3.4158829475066499</v>
      </c>
      <c r="BE250" s="317">
        <v>3.3984795944577999</v>
      </c>
      <c r="BF250" s="317">
        <v>3.3767659605180902</v>
      </c>
      <c r="BG250" s="317">
        <v>3.3506503525505802</v>
      </c>
      <c r="BH250" s="317">
        <v>3.3215556860789301</v>
      </c>
      <c r="BI250" s="317">
        <v>3.29087238084198</v>
      </c>
      <c r="BJ250" s="317">
        <v>3.26046178844302</v>
      </c>
    </row>
    <row r="251" spans="1:62" ht="15">
      <c r="A251" s="317" t="s">
        <v>374</v>
      </c>
      <c r="B251" s="317" t="s">
        <v>620</v>
      </c>
      <c r="C251" s="317" t="s">
        <v>1580</v>
      </c>
      <c r="D251" s="317" t="s">
        <v>1581</v>
      </c>
      <c r="E251" s="317">
        <v>1.2544510276829499</v>
      </c>
      <c r="F251" s="317">
        <v>1.26125483956892</v>
      </c>
      <c r="G251" s="317">
        <v>1.25548632158147</v>
      </c>
      <c r="H251" s="317">
        <v>1.2186820938391301</v>
      </c>
      <c r="I251" s="317">
        <v>1.1415182555544301</v>
      </c>
      <c r="J251" s="317">
        <v>1.0384890335808601</v>
      </c>
      <c r="K251" s="317">
        <v>0.92446971911607401</v>
      </c>
      <c r="L251" s="317">
        <v>0.82436181659704499</v>
      </c>
      <c r="M251" s="317">
        <v>0.75387414042544298</v>
      </c>
      <c r="N251" s="317">
        <v>0.72495528236399098</v>
      </c>
      <c r="O251" s="317">
        <v>0.72488768493486699</v>
      </c>
      <c r="P251" s="317">
        <v>0.73432814503537203</v>
      </c>
      <c r="Q251" s="317">
        <v>0.73349977522726595</v>
      </c>
      <c r="R251" s="317">
        <v>0.71767661457660703</v>
      </c>
      <c r="S251" s="317">
        <v>0.67911259263227897</v>
      </c>
      <c r="T251" s="317">
        <v>0.62514791883037302</v>
      </c>
      <c r="U251" s="317">
        <v>0.56744923081587995</v>
      </c>
      <c r="V251" s="317">
        <v>0.51755597911594098</v>
      </c>
      <c r="W251" s="317">
        <v>0.47760317922541901</v>
      </c>
      <c r="X251" s="317">
        <v>0.45201165538310201</v>
      </c>
      <c r="Y251" s="317">
        <v>0.43633211918708198</v>
      </c>
      <c r="Z251" s="317">
        <v>0.50342151077512398</v>
      </c>
      <c r="AA251" s="317">
        <v>0.32403984419750897</v>
      </c>
      <c r="AB251" s="317">
        <v>0.35661962746422499</v>
      </c>
      <c r="AC251" s="317">
        <v>0.37505719166212698</v>
      </c>
      <c r="AD251" s="317">
        <v>0.320642345707777</v>
      </c>
      <c r="AE251" s="317">
        <v>0.35289310643691002</v>
      </c>
      <c r="AF251" s="317">
        <v>0.38285035531749301</v>
      </c>
      <c r="AG251" s="317">
        <v>0.44352009210616</v>
      </c>
      <c r="AH251" s="317">
        <v>0.487928630812896</v>
      </c>
      <c r="AI251" s="317">
        <v>0.229585785502113</v>
      </c>
      <c r="AJ251" s="317">
        <v>0.20881212933531501</v>
      </c>
      <c r="AK251" s="317">
        <v>0.28765251027949401</v>
      </c>
      <c r="AL251" s="317">
        <v>5.5485758871385599E-2</v>
      </c>
      <c r="AM251" s="317">
        <v>-0.49600174217519499</v>
      </c>
      <c r="AN251" s="317">
        <v>-0.79035275800952998</v>
      </c>
      <c r="AO251" s="317">
        <v>-0.88742372728742802</v>
      </c>
      <c r="AP251" s="317">
        <v>-0.91112898886534499</v>
      </c>
      <c r="AQ251" s="317">
        <v>-0.893741785387277</v>
      </c>
      <c r="AR251" s="317">
        <v>-0.94290776935319498</v>
      </c>
      <c r="AS251" s="317">
        <v>-1.00659633215862</v>
      </c>
      <c r="AT251" s="317">
        <v>-1.0054947637760601</v>
      </c>
      <c r="AU251" s="317">
        <v>-0.99367740920875403</v>
      </c>
      <c r="AV251" s="317">
        <v>-0.811436362424381</v>
      </c>
      <c r="AW251" s="317">
        <v>-0.75862791147770803</v>
      </c>
      <c r="AX251" s="317">
        <v>-0.73279073215002999</v>
      </c>
      <c r="AY251" s="317">
        <v>-0.67609203471133805</v>
      </c>
      <c r="AZ251" s="317">
        <v>-0.59680488745738203</v>
      </c>
      <c r="BA251" s="317">
        <v>-0.54146221087823199</v>
      </c>
      <c r="BB251" s="317">
        <v>-0.44393241688660501</v>
      </c>
      <c r="BC251" s="317">
        <v>-0.39728523600594301</v>
      </c>
      <c r="BD251" s="317">
        <v>-0.35948008066423198</v>
      </c>
      <c r="BE251" s="317">
        <v>-0.24709923043204501</v>
      </c>
      <c r="BF251" s="317">
        <v>-0.227704749863191</v>
      </c>
      <c r="BG251" s="317">
        <v>-0.47961592639029899</v>
      </c>
      <c r="BH251" s="317">
        <v>-0.26080573758912401</v>
      </c>
      <c r="BI251" s="317">
        <v>-0.33138050966139099</v>
      </c>
      <c r="BJ251" s="317">
        <v>-0.38622956090476301</v>
      </c>
    </row>
    <row r="252" spans="1:62" ht="15">
      <c r="A252" s="317" t="s">
        <v>375</v>
      </c>
      <c r="B252" s="317" t="s">
        <v>621</v>
      </c>
      <c r="C252" s="317" t="s">
        <v>1580</v>
      </c>
      <c r="D252" s="317" t="s">
        <v>1581</v>
      </c>
      <c r="E252" s="317"/>
      <c r="F252" s="317">
        <v>0.38229094967266519</v>
      </c>
      <c r="G252" s="317">
        <v>1.4591941584363894</v>
      </c>
      <c r="H252" s="317">
        <v>2.4099002559178331</v>
      </c>
      <c r="I252" s="317">
        <v>2.3259989092149027</v>
      </c>
      <c r="J252" s="317">
        <v>2.3520125592256136</v>
      </c>
      <c r="K252" s="317">
        <v>2.5318520643963183</v>
      </c>
      <c r="L252" s="317">
        <v>2.4088291188852224</v>
      </c>
      <c r="M252" s="317">
        <v>2.4223232159261272</v>
      </c>
      <c r="N252" s="317">
        <v>2.4887678405986122</v>
      </c>
      <c r="O252" s="317">
        <v>2.4980579453609835</v>
      </c>
      <c r="P252" s="317">
        <v>2.4838472674389038</v>
      </c>
      <c r="Q252" s="317">
        <v>2.3061497464927214</v>
      </c>
      <c r="R252" s="317">
        <v>2.1957649307026657</v>
      </c>
      <c r="S252" s="317">
        <v>2.0610598378677452</v>
      </c>
      <c r="T252" s="317">
        <v>1.8790145333988875</v>
      </c>
      <c r="U252" s="317">
        <v>1.7519809258537151</v>
      </c>
      <c r="V252" s="317">
        <v>1.6327471763983397</v>
      </c>
      <c r="W252" s="317">
        <v>1.611439292776609</v>
      </c>
      <c r="X252" s="317">
        <v>1.6059134669268076</v>
      </c>
      <c r="Y252" s="317">
        <v>1.5651639388190404</v>
      </c>
      <c r="Z252" s="317">
        <v>1.5820646304483432</v>
      </c>
      <c r="AA252" s="317">
        <v>1.6848356837225253</v>
      </c>
      <c r="AB252" s="317">
        <v>1.6600376890136204</v>
      </c>
      <c r="AC252" s="317">
        <v>1.5865906761632402</v>
      </c>
      <c r="AD252" s="317">
        <v>1.6039620157203984</v>
      </c>
      <c r="AE252" s="317">
        <v>1.6595377095027857</v>
      </c>
      <c r="AF252" s="317">
        <v>1.7100906230394628</v>
      </c>
      <c r="AG252" s="317">
        <v>1.6881382313212612</v>
      </c>
      <c r="AH252" s="317">
        <v>1.6148796270323231</v>
      </c>
      <c r="AI252" s="317">
        <v>1.5144727103515407</v>
      </c>
      <c r="AJ252" s="317">
        <v>1.4074912104138804</v>
      </c>
      <c r="AK252" s="317">
        <v>1.2867848341989685</v>
      </c>
      <c r="AL252" s="317">
        <v>1.2191075378835734</v>
      </c>
      <c r="AM252" s="317">
        <v>1.1906521081086936</v>
      </c>
      <c r="AN252" s="317">
        <v>1.1608625342893077</v>
      </c>
      <c r="AO252" s="317">
        <v>1.1311823749929175</v>
      </c>
      <c r="AP252" s="317">
        <v>1.1108772562171509</v>
      </c>
      <c r="AQ252" s="317">
        <v>1.0657030885441259</v>
      </c>
      <c r="AR252" s="317">
        <v>0.99473015756332472</v>
      </c>
      <c r="AS252" s="317">
        <v>0.92884880031533612</v>
      </c>
      <c r="AT252" s="317">
        <v>0.85745588760566704</v>
      </c>
      <c r="AU252" s="317">
        <v>0.80476178588300229</v>
      </c>
      <c r="AV252" s="317">
        <v>0.78340412652239877</v>
      </c>
      <c r="AW252" s="317">
        <v>0.76689691436592966</v>
      </c>
      <c r="AX252" s="317">
        <v>0.7621609034046628</v>
      </c>
      <c r="AY252" s="317">
        <v>0.74595496186024945</v>
      </c>
      <c r="AZ252" s="317">
        <v>0.72474822487397716</v>
      </c>
      <c r="BA252" s="317">
        <v>0.73145809005711726</v>
      </c>
      <c r="BB252" s="317">
        <v>0.75325574866400302</v>
      </c>
      <c r="BC252" s="317">
        <v>0.74922838320507879</v>
      </c>
      <c r="BD252" s="317">
        <v>0.76346163240737042</v>
      </c>
      <c r="BE252" s="317">
        <v>0.78546649260644585</v>
      </c>
      <c r="BF252" s="317">
        <v>0.79453661721906599</v>
      </c>
      <c r="BG252" s="317">
        <v>0.79239769112142255</v>
      </c>
      <c r="BH252" s="317">
        <v>0.77273428794720189</v>
      </c>
      <c r="BI252" s="317">
        <v>0.76789554035427443</v>
      </c>
      <c r="BJ252" s="317">
        <v>0.75405638422381571</v>
      </c>
    </row>
    <row r="253" spans="1:62" ht="15">
      <c r="A253" s="317" t="s">
        <v>376</v>
      </c>
      <c r="B253" s="317" t="s">
        <v>622</v>
      </c>
      <c r="C253" s="317" t="s">
        <v>1580</v>
      </c>
      <c r="D253" s="317" t="s">
        <v>1581</v>
      </c>
      <c r="E253" s="317">
        <v>1.33381150405729</v>
      </c>
      <c r="F253" s="317">
        <v>1.29304327563876</v>
      </c>
      <c r="G253" s="317">
        <v>1.24420582876638</v>
      </c>
      <c r="H253" s="317">
        <v>1.19268085242621</v>
      </c>
      <c r="I253" s="317">
        <v>1.14182512226165</v>
      </c>
      <c r="J253" s="317">
        <v>1.0876001598416201</v>
      </c>
      <c r="K253" s="317">
        <v>1.04626519310856</v>
      </c>
      <c r="L253" s="317">
        <v>0.99456873846192995</v>
      </c>
      <c r="M253" s="317">
        <v>0.89345731519457605</v>
      </c>
      <c r="N253" s="317">
        <v>0.72792619918536905</v>
      </c>
      <c r="O253" s="317">
        <v>0.52658096942190502</v>
      </c>
      <c r="P253" s="317">
        <v>0.30088473933297499</v>
      </c>
      <c r="Q253" s="317">
        <v>0.11238169676937999</v>
      </c>
      <c r="R253" s="317">
        <v>2.2751757866348699E-2</v>
      </c>
      <c r="S253" s="317">
        <v>7.0419669408457106E-2</v>
      </c>
      <c r="T253" s="317">
        <v>0.21587344331685199</v>
      </c>
      <c r="U253" s="317">
        <v>0.39696074466838399</v>
      </c>
      <c r="V253" s="317">
        <v>0.55017797707768301</v>
      </c>
      <c r="W253" s="317">
        <v>0.65797434030591995</v>
      </c>
      <c r="X253" s="317">
        <v>0.694979866692788</v>
      </c>
      <c r="Y253" s="317">
        <v>0.67982630801221999</v>
      </c>
      <c r="Z253" s="317">
        <v>0.65830394019230698</v>
      </c>
      <c r="AA253" s="317">
        <v>0.65359243678117496</v>
      </c>
      <c r="AB253" s="317">
        <v>0.64716235076567297</v>
      </c>
      <c r="AC253" s="317">
        <v>0.643034490722177</v>
      </c>
      <c r="AD253" s="317">
        <v>0.64161532368245799</v>
      </c>
      <c r="AE253" s="317">
        <v>0.63313701310973702</v>
      </c>
      <c r="AF253" s="317">
        <v>0.62253079026621305</v>
      </c>
      <c r="AG253" s="317">
        <v>0.62535901656327397</v>
      </c>
      <c r="AH253" s="317">
        <v>0.64582010713989202</v>
      </c>
      <c r="AI253" s="317">
        <v>0.67769549541617102</v>
      </c>
      <c r="AJ253" s="317">
        <v>0.70685530338359803</v>
      </c>
      <c r="AK253" s="317">
        <v>0.72547939002444395</v>
      </c>
      <c r="AL253" s="317">
        <v>0.735830359678325</v>
      </c>
      <c r="AM253" s="317">
        <v>0.73520315134791003</v>
      </c>
      <c r="AN253" s="317">
        <v>0.72193019553122095</v>
      </c>
      <c r="AO253" s="317">
        <v>0.71780248963909399</v>
      </c>
      <c r="AP253" s="317">
        <v>0.70486076171938095</v>
      </c>
      <c r="AQ253" s="317">
        <v>0.643839602116694</v>
      </c>
      <c r="AR253" s="317">
        <v>0.52049241214668096</v>
      </c>
      <c r="AS253" s="317">
        <v>0.35975867702013498</v>
      </c>
      <c r="AT253" s="317">
        <v>0.17622427454162401</v>
      </c>
      <c r="AU253" s="317">
        <v>2.0135611911135502E-2</v>
      </c>
      <c r="AV253" s="317">
        <v>-6.4207679171519802E-2</v>
      </c>
      <c r="AW253" s="317">
        <v>-4.6347726369930099E-2</v>
      </c>
      <c r="AX253" s="317">
        <v>4.5595987861866701E-2</v>
      </c>
      <c r="AY253" s="317">
        <v>0.16317508433449901</v>
      </c>
      <c r="AZ253" s="317">
        <v>0.26077909071202499</v>
      </c>
      <c r="BA253" s="317">
        <v>0.331302666886374</v>
      </c>
      <c r="BB253" s="317">
        <v>0.35542927432162602</v>
      </c>
      <c r="BC253" s="317">
        <v>0.34613974834540101</v>
      </c>
      <c r="BD253" s="317">
        <v>0.331625609634214</v>
      </c>
      <c r="BE253" s="317">
        <v>0.32888088017247102</v>
      </c>
      <c r="BF253" s="317">
        <v>0.33000352368747199</v>
      </c>
      <c r="BG253" s="317">
        <v>0.33807176224916802</v>
      </c>
      <c r="BH253" s="317">
        <v>0.35048432499624199</v>
      </c>
      <c r="BI253" s="317">
        <v>0.36226917496480399</v>
      </c>
      <c r="BJ253" s="317">
        <v>0.36935125623446902</v>
      </c>
    </row>
    <row r="254" spans="1:62" ht="15">
      <c r="A254" s="317" t="s">
        <v>377</v>
      </c>
      <c r="B254" s="317" t="s">
        <v>623</v>
      </c>
      <c r="C254" s="317" t="s">
        <v>1580</v>
      </c>
      <c r="D254" s="317" t="s">
        <v>1581</v>
      </c>
      <c r="E254" s="317">
        <v>1.70199277744096</v>
      </c>
      <c r="F254" s="317">
        <v>1.6577300373895301</v>
      </c>
      <c r="G254" s="317">
        <v>1.53799735825387</v>
      </c>
      <c r="H254" s="317">
        <v>1.4391647617068299</v>
      </c>
      <c r="I254" s="317">
        <v>1.3890460551836901</v>
      </c>
      <c r="J254" s="317">
        <v>1.25017164562845</v>
      </c>
      <c r="K254" s="317">
        <v>1.1548931907552</v>
      </c>
      <c r="L254" s="317">
        <v>1.0888812072876199</v>
      </c>
      <c r="M254" s="317">
        <v>0.99846104358533505</v>
      </c>
      <c r="N254" s="317">
        <v>0.97724281187246897</v>
      </c>
      <c r="O254" s="317">
        <v>1.1650026668728599</v>
      </c>
      <c r="P254" s="317">
        <v>1.26433369185094</v>
      </c>
      <c r="Q254" s="317">
        <v>1.0705227523726899</v>
      </c>
      <c r="R254" s="317">
        <v>0.95447672855229704</v>
      </c>
      <c r="S254" s="317">
        <v>0.91366019606771398</v>
      </c>
      <c r="T254" s="317">
        <v>0.98598606734712502</v>
      </c>
      <c r="U254" s="317">
        <v>0.95022004899452195</v>
      </c>
      <c r="V254" s="317">
        <v>1.0057719961813401</v>
      </c>
      <c r="W254" s="317">
        <v>1.0595730803426999</v>
      </c>
      <c r="X254" s="317">
        <v>1.1035765650989899</v>
      </c>
      <c r="Y254" s="317">
        <v>0.95958992276448396</v>
      </c>
      <c r="Z254" s="317">
        <v>0.98141543725967795</v>
      </c>
      <c r="AA254" s="317">
        <v>0.95331756616351404</v>
      </c>
      <c r="AB254" s="317">
        <v>0.91437851337514897</v>
      </c>
      <c r="AC254" s="317">
        <v>0.86581733630996105</v>
      </c>
      <c r="AD254" s="317">
        <v>0.88612904085088096</v>
      </c>
      <c r="AE254" s="317">
        <v>0.92416415705897903</v>
      </c>
      <c r="AF254" s="317">
        <v>0.89382920103204599</v>
      </c>
      <c r="AG254" s="317">
        <v>0.90799904016767896</v>
      </c>
      <c r="AH254" s="317">
        <v>0.944405555428529</v>
      </c>
      <c r="AI254" s="317">
        <v>1.1296505204557901</v>
      </c>
      <c r="AJ254" s="317">
        <v>1.33626074073779</v>
      </c>
      <c r="AK254" s="317">
        <v>1.38688569247935</v>
      </c>
      <c r="AL254" s="317">
        <v>1.3186799997774099</v>
      </c>
      <c r="AM254" s="317">
        <v>1.2262960888682</v>
      </c>
      <c r="AN254" s="317">
        <v>1.1907870909020899</v>
      </c>
      <c r="AO254" s="317">
        <v>1.16341161998189</v>
      </c>
      <c r="AP254" s="317">
        <v>1.2039602970127199</v>
      </c>
      <c r="AQ254" s="317">
        <v>1.1657145264258899</v>
      </c>
      <c r="AR254" s="317">
        <v>1.1483400472905501</v>
      </c>
      <c r="AS254" s="317">
        <v>1.11276899679534</v>
      </c>
      <c r="AT254" s="317">
        <v>0.98974138222366903</v>
      </c>
      <c r="AU254" s="317">
        <v>0.92779748571031395</v>
      </c>
      <c r="AV254" s="317">
        <v>0.85948171284094599</v>
      </c>
      <c r="AW254" s="317">
        <v>0.92548396894348195</v>
      </c>
      <c r="AX254" s="317">
        <v>0.92171316716120699</v>
      </c>
      <c r="AY254" s="317">
        <v>0.964253917136075</v>
      </c>
      <c r="AZ254" s="317">
        <v>0.95105524277242803</v>
      </c>
      <c r="BA254" s="317">
        <v>0.945865287282592</v>
      </c>
      <c r="BB254" s="317">
        <v>0.87665129880291204</v>
      </c>
      <c r="BC254" s="317">
        <v>0.83326258638081996</v>
      </c>
      <c r="BD254" s="317">
        <v>0.74265179826418504</v>
      </c>
      <c r="BE254" s="317">
        <v>0.75091497633501403</v>
      </c>
      <c r="BF254" s="317">
        <v>0.71124838668486901</v>
      </c>
      <c r="BG254" s="317">
        <v>0.752305212009722</v>
      </c>
      <c r="BH254" s="317">
        <v>0.75581295493438505</v>
      </c>
      <c r="BI254" s="317">
        <v>0.73430743974270496</v>
      </c>
      <c r="BJ254" s="317">
        <v>0.71272940949883501</v>
      </c>
    </row>
    <row r="255" spans="1:62" ht="15">
      <c r="A255" s="317" t="s">
        <v>378</v>
      </c>
      <c r="B255" s="317" t="s">
        <v>624</v>
      </c>
      <c r="C255" s="317" t="s">
        <v>1580</v>
      </c>
      <c r="D255" s="317" t="s">
        <v>1581</v>
      </c>
      <c r="E255" s="317">
        <v>3.2807578419451802</v>
      </c>
      <c r="F255" s="317">
        <v>3.3114961851818099</v>
      </c>
      <c r="G255" s="317">
        <v>3.3465213302304799</v>
      </c>
      <c r="H255" s="317">
        <v>3.4012217755743501</v>
      </c>
      <c r="I255" s="317">
        <v>3.47935002468309</v>
      </c>
      <c r="J255" s="317">
        <v>3.5598890350024499</v>
      </c>
      <c r="K255" s="317">
        <v>3.6504992500541902</v>
      </c>
      <c r="L255" s="317">
        <v>3.7000301225924499</v>
      </c>
      <c r="M255" s="317">
        <v>3.64823851213233</v>
      </c>
      <c r="N255" s="317">
        <v>3.4780442014366799</v>
      </c>
      <c r="O255" s="317">
        <v>3.2408982387333398</v>
      </c>
      <c r="P255" s="317">
        <v>2.9857728270361799</v>
      </c>
      <c r="Q255" s="317">
        <v>2.7787404219251299</v>
      </c>
      <c r="R255" s="317">
        <v>2.65350656367493</v>
      </c>
      <c r="S255" s="317">
        <v>2.6332706973396398</v>
      </c>
      <c r="T255" s="317">
        <v>2.6812284739100001</v>
      </c>
      <c r="U255" s="317">
        <v>2.7439270822786899</v>
      </c>
      <c r="V255" s="317">
        <v>2.7787074806095999</v>
      </c>
      <c r="W255" s="317">
        <v>2.7845197809695201</v>
      </c>
      <c r="X255" s="317">
        <v>2.7496700611630702</v>
      </c>
      <c r="Y255" s="317">
        <v>2.6888309417131699</v>
      </c>
      <c r="Z255" s="317">
        <v>2.6241420629814201</v>
      </c>
      <c r="AA255" s="317">
        <v>2.5730547032976898</v>
      </c>
      <c r="AB255" s="317">
        <v>2.53542991280134</v>
      </c>
      <c r="AC255" s="317">
        <v>2.5158899748213202</v>
      </c>
      <c r="AD255" s="317">
        <v>2.5069617153291901</v>
      </c>
      <c r="AE255" s="317">
        <v>2.4933384108697898</v>
      </c>
      <c r="AF255" s="317">
        <v>2.4706437000189498</v>
      </c>
      <c r="AG255" s="317">
        <v>2.4467066300943898</v>
      </c>
      <c r="AH255" s="317">
        <v>2.4210794462720799</v>
      </c>
      <c r="AI255" s="317">
        <v>2.62244935121727</v>
      </c>
      <c r="AJ255" s="317">
        <v>2.13215351211216</v>
      </c>
      <c r="AK255" s="317">
        <v>2.3443917035247002</v>
      </c>
      <c r="AL255" s="317">
        <v>2.2724584154641398</v>
      </c>
      <c r="AM255" s="317">
        <v>1.96310372458368</v>
      </c>
      <c r="AN255" s="317">
        <v>1.806877907471</v>
      </c>
      <c r="AO255" s="317">
        <v>1.9126859984056399</v>
      </c>
      <c r="AP255" s="317">
        <v>1.8852388081160101</v>
      </c>
      <c r="AQ255" s="317">
        <v>1.6094902947862</v>
      </c>
      <c r="AR255" s="317">
        <v>1.0779083598986801</v>
      </c>
      <c r="AS255" s="317">
        <v>1.3837468209656301</v>
      </c>
      <c r="AT255" s="317">
        <v>1.2659685329142101</v>
      </c>
      <c r="AU255" s="317">
        <v>1.22383151928578</v>
      </c>
      <c r="AV255" s="317">
        <v>1.16367524443693</v>
      </c>
      <c r="AW255" s="317">
        <v>1.1537692150554399</v>
      </c>
      <c r="AX255" s="317">
        <v>1.1633502238127</v>
      </c>
      <c r="AY255" s="317">
        <v>1.2202163543969899</v>
      </c>
      <c r="AZ255" s="317">
        <v>1.42347489680303</v>
      </c>
      <c r="BA255" s="317">
        <v>1.60532736295221</v>
      </c>
      <c r="BB255" s="317">
        <v>1.687340968602</v>
      </c>
      <c r="BC255" s="317">
        <v>2.82284968340424</v>
      </c>
      <c r="BD255" s="317">
        <v>2.6840155053780399</v>
      </c>
      <c r="BE255" s="317">
        <v>1.47209998811321</v>
      </c>
      <c r="BF255" s="317">
        <v>1.5619043329484801</v>
      </c>
      <c r="BG255" s="317">
        <v>1.6869003591516101</v>
      </c>
      <c r="BH255" s="317">
        <v>1.74425837484667</v>
      </c>
      <c r="BI255" s="317">
        <v>1.7388492619909399</v>
      </c>
      <c r="BJ255" s="317">
        <v>1.67918372339528</v>
      </c>
    </row>
    <row r="256" spans="1:62" ht="15">
      <c r="A256" s="317" t="s">
        <v>379</v>
      </c>
      <c r="B256" s="317" t="s">
        <v>625</v>
      </c>
      <c r="C256" s="317" t="s">
        <v>1580</v>
      </c>
      <c r="D256" s="317" t="s">
        <v>1581</v>
      </c>
      <c r="E256" s="317">
        <v>1.65791288029113</v>
      </c>
      <c r="F256" s="317">
        <v>1.4630130162153201</v>
      </c>
      <c r="G256" s="317">
        <v>1.2870003706603299</v>
      </c>
      <c r="H256" s="317">
        <v>1.14834598239131</v>
      </c>
      <c r="I256" s="317">
        <v>1.0659771457926801</v>
      </c>
      <c r="J256" s="317">
        <v>1.0535706292923901</v>
      </c>
      <c r="K256" s="317">
        <v>1.0264689986306299</v>
      </c>
      <c r="L256" s="317">
        <v>1.0069217285248799</v>
      </c>
      <c r="M256" s="317">
        <v>0.99462682520967105</v>
      </c>
      <c r="N256" s="317">
        <v>1.01388065429038</v>
      </c>
      <c r="O256" s="317">
        <v>1.0401943007839201</v>
      </c>
      <c r="P256" s="317">
        <v>1.08636962258077</v>
      </c>
      <c r="Q256" s="317">
        <v>1.1125545010484601</v>
      </c>
      <c r="R256" s="317">
        <v>1.1334673452497199</v>
      </c>
      <c r="S256" s="317">
        <v>1.1175914498538699</v>
      </c>
      <c r="T256" s="317">
        <v>1.0968723751574201</v>
      </c>
      <c r="U256" s="317">
        <v>1.07152056154371</v>
      </c>
      <c r="V256" s="317">
        <v>1.0376334799762901</v>
      </c>
      <c r="W256" s="317">
        <v>1.00264745973855</v>
      </c>
      <c r="X256" s="317">
        <v>0.96558667313126301</v>
      </c>
      <c r="Y256" s="317">
        <v>0.91457195618111897</v>
      </c>
      <c r="Z256" s="317">
        <v>0.86584916117185495</v>
      </c>
      <c r="AA256" s="317">
        <v>0.81048468298661402</v>
      </c>
      <c r="AB256" s="317">
        <v>0.76028204103891905</v>
      </c>
      <c r="AC256" s="317">
        <v>0.733341134673128</v>
      </c>
      <c r="AD256" s="317">
        <v>0.70599037824095001</v>
      </c>
      <c r="AE256" s="317">
        <v>0.68773372295722002</v>
      </c>
      <c r="AF256" s="317">
        <v>0.66131916954233105</v>
      </c>
      <c r="AG256" s="317">
        <v>0.60254757883741505</v>
      </c>
      <c r="AH256" s="317">
        <v>0.51306170030304799</v>
      </c>
      <c r="AI256" s="317">
        <v>0.39237849111179601</v>
      </c>
      <c r="AJ256" s="317">
        <v>0.28701620583793203</v>
      </c>
      <c r="AK256" s="317">
        <v>0.175148434383047</v>
      </c>
      <c r="AL256" s="317">
        <v>8.2371183999827902E-2</v>
      </c>
      <c r="AM256" s="317">
        <v>3.4224243122680298E-2</v>
      </c>
      <c r="AN256" s="317">
        <v>-6.4739585041817998E-3</v>
      </c>
      <c r="AO256" s="317">
        <v>-4.3478864868992703E-2</v>
      </c>
      <c r="AP256" s="317">
        <v>-6.5716707829291204E-2</v>
      </c>
      <c r="AQ256" s="317">
        <v>-7.59519501513891E-2</v>
      </c>
      <c r="AR256" s="317">
        <v>-3.8924570235951701E-2</v>
      </c>
      <c r="AS256" s="317">
        <v>1.6683813958551699E-2</v>
      </c>
      <c r="AT256" s="317">
        <v>8.3377342869700596E-2</v>
      </c>
      <c r="AU256" s="317">
        <v>0.146205620721573</v>
      </c>
      <c r="AV256" s="317">
        <v>0.18845619353407</v>
      </c>
      <c r="AW256" s="317">
        <v>0.192707600587259</v>
      </c>
      <c r="AX256" s="317">
        <v>0.17026920447060301</v>
      </c>
      <c r="AY256" s="317">
        <v>0.149781099533986</v>
      </c>
      <c r="AZ256" s="317">
        <v>0.128467492456699</v>
      </c>
      <c r="BA256" s="317">
        <v>0.108151716222619</v>
      </c>
      <c r="BB256" s="317">
        <v>8.0579443783543106E-2</v>
      </c>
      <c r="BC256" s="317">
        <v>5.6732917593560903E-2</v>
      </c>
      <c r="BD256" s="317">
        <v>2.3781647997354799E-2</v>
      </c>
      <c r="BE256" s="317">
        <v>-1.18901170402003E-2</v>
      </c>
      <c r="BF256" s="317">
        <v>-7.3176978555262199E-3</v>
      </c>
      <c r="BG256" s="317">
        <v>3.3839864597629499E-2</v>
      </c>
      <c r="BH256" s="317">
        <v>8.9574617984959498E-2</v>
      </c>
      <c r="BI256" s="317">
        <v>0.171612745109297</v>
      </c>
      <c r="BJ256" s="317">
        <v>0.23139301569836801</v>
      </c>
    </row>
    <row r="257" spans="1:62" ht="15">
      <c r="A257" s="317" t="s">
        <v>380</v>
      </c>
      <c r="B257" s="317" t="s">
        <v>626</v>
      </c>
      <c r="C257" s="317" t="s">
        <v>1580</v>
      </c>
      <c r="D257" s="317" t="s">
        <v>1581</v>
      </c>
      <c r="E257" s="317">
        <v>3.75055502179268</v>
      </c>
      <c r="F257" s="317">
        <v>3.7917345129568401</v>
      </c>
      <c r="G257" s="317">
        <v>3.8133391053007601</v>
      </c>
      <c r="H257" s="317">
        <v>3.7922202090340802</v>
      </c>
      <c r="I257" s="317">
        <v>3.7184959936216799</v>
      </c>
      <c r="J257" s="317">
        <v>3.6109929221133301</v>
      </c>
      <c r="K257" s="317">
        <v>3.50486817843223</v>
      </c>
      <c r="L257" s="317">
        <v>3.4096013301377699</v>
      </c>
      <c r="M257" s="317">
        <v>3.3066084840128198</v>
      </c>
      <c r="N257" s="317">
        <v>3.1968018807820702</v>
      </c>
      <c r="O257" s="317">
        <v>3.0871847513063102</v>
      </c>
      <c r="P257" s="317">
        <v>2.9760800308528901</v>
      </c>
      <c r="Q257" s="317">
        <v>2.8785878611862299</v>
      </c>
      <c r="R257" s="317">
        <v>2.8130431829121099</v>
      </c>
      <c r="S257" s="317">
        <v>2.7863070761732498</v>
      </c>
      <c r="T257" s="317">
        <v>2.7849406203824101</v>
      </c>
      <c r="U257" s="317">
        <v>2.7909796804340701</v>
      </c>
      <c r="V257" s="317">
        <v>2.7894727874452299</v>
      </c>
      <c r="W257" s="317">
        <v>2.77918297654191</v>
      </c>
      <c r="X257" s="317">
        <v>2.7553684590924399</v>
      </c>
      <c r="Y257" s="317">
        <v>2.7229962013186801</v>
      </c>
      <c r="Z257" s="317">
        <v>2.6870183987796601</v>
      </c>
      <c r="AA257" s="317">
        <v>2.6550894521333399</v>
      </c>
      <c r="AB257" s="317">
        <v>2.6306967369336101</v>
      </c>
      <c r="AC257" s="317">
        <v>2.6159608208729499</v>
      </c>
      <c r="AD257" s="317">
        <v>2.6054591450283699</v>
      </c>
      <c r="AE257" s="317">
        <v>2.5961829595456098</v>
      </c>
      <c r="AF257" s="317">
        <v>2.5779460929140101</v>
      </c>
      <c r="AG257" s="317">
        <v>2.5421874130059301</v>
      </c>
      <c r="AH257" s="317">
        <v>2.4847503739054799</v>
      </c>
      <c r="AI257" s="317">
        <v>2.4134185588511099</v>
      </c>
      <c r="AJ257" s="317">
        <v>2.3393741884552699</v>
      </c>
      <c r="AK257" s="317">
        <v>2.2708629486759002</v>
      </c>
      <c r="AL257" s="317">
        <v>2.2080792556104099</v>
      </c>
      <c r="AM257" s="317">
        <v>2.1536594545531198</v>
      </c>
      <c r="AN257" s="317">
        <v>2.1055761369359498</v>
      </c>
      <c r="AO257" s="317">
        <v>2.0582692194611698</v>
      </c>
      <c r="AP257" s="317">
        <v>2.0108771319844898</v>
      </c>
      <c r="AQ257" s="317">
        <v>1.96784250894143</v>
      </c>
      <c r="AR257" s="317">
        <v>1.9296939816685399</v>
      </c>
      <c r="AS257" s="317">
        <v>1.89485944421379</v>
      </c>
      <c r="AT257" s="317">
        <v>1.86156522693638</v>
      </c>
      <c r="AU257" s="317">
        <v>1.8278896895446699</v>
      </c>
      <c r="AV257" s="317">
        <v>1.79352663469088</v>
      </c>
      <c r="AW257" s="317">
        <v>1.75766734562805</v>
      </c>
      <c r="AX257" s="317">
        <v>1.72071304741288</v>
      </c>
      <c r="AY257" s="317">
        <v>1.6845232155833401</v>
      </c>
      <c r="AZ257" s="317">
        <v>1.6486361415842199</v>
      </c>
      <c r="BA257" s="317">
        <v>1.6110198708496699</v>
      </c>
      <c r="BB257" s="317">
        <v>1.57108701919158</v>
      </c>
      <c r="BC257" s="317">
        <v>1.5298650436186101</v>
      </c>
      <c r="BD257" s="317">
        <v>1.4883097340948901</v>
      </c>
      <c r="BE257" s="317">
        <v>1.4481899894018699</v>
      </c>
      <c r="BF257" s="317">
        <v>1.4109566518325101</v>
      </c>
      <c r="BG257" s="317">
        <v>1.3775389589511799</v>
      </c>
      <c r="BH257" s="317">
        <v>1.34670754707535</v>
      </c>
      <c r="BI257" s="317">
        <v>1.3170572501016</v>
      </c>
      <c r="BJ257" s="317">
        <v>1.2869307520834099</v>
      </c>
    </row>
    <row r="258" spans="1:62" ht="15">
      <c r="A258" s="317" t="s">
        <v>1291</v>
      </c>
      <c r="B258" s="317" t="s">
        <v>1292</v>
      </c>
      <c r="C258" s="317" t="s">
        <v>1580</v>
      </c>
      <c r="D258" s="317" t="s">
        <v>1581</v>
      </c>
      <c r="E258" s="317">
        <v>1.2652846534125799</v>
      </c>
      <c r="F258" s="317">
        <v>1.5073178881301801</v>
      </c>
      <c r="G258" s="317">
        <v>1.7383285837699001</v>
      </c>
      <c r="H258" s="317">
        <v>1.83885778431342</v>
      </c>
      <c r="I258" s="317">
        <v>2.0493720340631398</v>
      </c>
      <c r="J258" s="317">
        <v>2.1444546325353602</v>
      </c>
      <c r="K258" s="317">
        <v>2.1660686381810499</v>
      </c>
      <c r="L258" s="317">
        <v>2.3156041496710902</v>
      </c>
      <c r="M258" s="317">
        <v>2.2101532610914401</v>
      </c>
      <c r="N258" s="317">
        <v>2.0688582469896799</v>
      </c>
      <c r="O258" s="317">
        <v>1.87402519004615</v>
      </c>
      <c r="P258" s="317">
        <v>1.6892122694157801</v>
      </c>
      <c r="Q258" s="317">
        <v>1.54270290188558</v>
      </c>
      <c r="R258" s="317">
        <v>1.3635014320732499</v>
      </c>
      <c r="S258" s="317">
        <v>1.1141906669816599</v>
      </c>
      <c r="T258" s="317">
        <v>0.93023926623134101</v>
      </c>
      <c r="U258" s="317">
        <v>0.63752059493471902</v>
      </c>
      <c r="V258" s="317">
        <v>0.45424512667195599</v>
      </c>
      <c r="W258" s="317">
        <v>0.6681434539037</v>
      </c>
      <c r="X258" s="317">
        <v>1.2119100504885401</v>
      </c>
      <c r="Y258" s="317">
        <v>1.9271955547811599</v>
      </c>
      <c r="Z258" s="317">
        <v>2.8052204632234301</v>
      </c>
      <c r="AA258" s="317">
        <v>3.44846781334551</v>
      </c>
      <c r="AB258" s="317">
        <v>3.9837903904506802</v>
      </c>
      <c r="AC258" s="317">
        <v>4.3588102956045702</v>
      </c>
      <c r="AD258" s="317">
        <v>4.4024777811118101</v>
      </c>
      <c r="AE258" s="317">
        <v>4.65541811257006</v>
      </c>
      <c r="AF258" s="317">
        <v>4.5648897073431298</v>
      </c>
      <c r="AG258" s="317">
        <v>4.5360313286520197</v>
      </c>
      <c r="AH258" s="317">
        <v>4.0690975849907201</v>
      </c>
      <c r="AI258" s="317">
        <v>3.46748375187622</v>
      </c>
      <c r="AJ258" s="317">
        <v>2.8329488475137499</v>
      </c>
      <c r="AK258" s="317">
        <v>2.3923190037150301</v>
      </c>
      <c r="AL258" s="317">
        <v>2.04874914859057</v>
      </c>
      <c r="AM258" s="317">
        <v>1.95223652216133</v>
      </c>
      <c r="AN258" s="317">
        <v>2.0560498387969202</v>
      </c>
      <c r="AO258" s="317">
        <v>2.17936698598862</v>
      </c>
      <c r="AP258" s="317">
        <v>2.2938832213664901</v>
      </c>
      <c r="AQ258" s="317">
        <v>2.3185281483862301</v>
      </c>
      <c r="AR258" s="317">
        <v>2.3353604567878699</v>
      </c>
      <c r="AS258" s="317">
        <v>2.23847908600376</v>
      </c>
      <c r="AT258" s="317">
        <v>2.1088727860469598</v>
      </c>
      <c r="AU258" s="317">
        <v>2.0838976280668602</v>
      </c>
      <c r="AV258" s="317">
        <v>2.1641589879123999</v>
      </c>
      <c r="AW258" s="317">
        <v>2.42934198415074</v>
      </c>
      <c r="AX258" s="317">
        <v>2.74361430034826</v>
      </c>
      <c r="AY258" s="317">
        <v>3.1315625874760902</v>
      </c>
      <c r="AZ258" s="317">
        <v>3.3969875354254802</v>
      </c>
      <c r="BA258" s="317">
        <v>3.4691071847435602</v>
      </c>
      <c r="BB258" s="317">
        <v>3.23941410417464</v>
      </c>
      <c r="BC258" s="317">
        <v>2.89562068771012</v>
      </c>
      <c r="BD258" s="317">
        <v>2.4563593280302398</v>
      </c>
      <c r="BE258" s="317">
        <v>2.15572964183808</v>
      </c>
      <c r="BF258" s="317">
        <v>1.9005175521594999</v>
      </c>
      <c r="BG258" s="317">
        <v>1.8143871306738499</v>
      </c>
      <c r="BH258" s="317">
        <v>1.7588098477683101</v>
      </c>
      <c r="BI258" s="317">
        <v>1.8034516494521</v>
      </c>
      <c r="BJ258" s="317">
        <v>1.7298392770426401</v>
      </c>
    </row>
    <row r="259" spans="1:62" ht="15">
      <c r="A259" s="317" t="s">
        <v>381</v>
      </c>
      <c r="B259" s="317" t="s">
        <v>627</v>
      </c>
      <c r="C259" s="317" t="s">
        <v>1580</v>
      </c>
      <c r="D259" s="317" t="s">
        <v>1581</v>
      </c>
      <c r="E259" s="317">
        <v>4.7252884850545502</v>
      </c>
      <c r="F259" s="317">
        <v>5.3905264836202402</v>
      </c>
      <c r="G259" s="317">
        <v>2.0202707317519502</v>
      </c>
      <c r="H259" s="317">
        <v>12.8518850800978</v>
      </c>
      <c r="I259" s="317">
        <v>2.4815169119723999</v>
      </c>
      <c r="J259" s="317">
        <v>6.4078856684522396</v>
      </c>
      <c r="K259" s="317">
        <v>6.0218859993054901</v>
      </c>
      <c r="L259" s="317">
        <v>6.0879236712781797</v>
      </c>
      <c r="M259" s="317">
        <v>12.6121112132764</v>
      </c>
      <c r="N259" s="317">
        <v>7.93519567999014</v>
      </c>
      <c r="O259" s="317">
        <v>5.1329777967456103</v>
      </c>
      <c r="P259" s="317">
        <v>11.1130277492136</v>
      </c>
      <c r="Q259" s="317">
        <v>7.3129765136091303</v>
      </c>
      <c r="R259" s="317">
        <v>9.7334314214380004</v>
      </c>
      <c r="S259" s="317">
        <v>6.6897661261008503</v>
      </c>
      <c r="T259" s="317">
        <v>4.9276608191250197</v>
      </c>
      <c r="U259" s="317">
        <v>1.76453568515418</v>
      </c>
      <c r="V259" s="317">
        <v>-3.1295954832305601</v>
      </c>
      <c r="W259" s="317">
        <v>2.8828424493130398</v>
      </c>
      <c r="X259" s="317">
        <v>0.26442923711511102</v>
      </c>
      <c r="Y259" s="317">
        <v>3.5270918188914799</v>
      </c>
      <c r="Z259" s="317">
        <v>0.21755594101877099</v>
      </c>
      <c r="AA259" s="317">
        <v>0.21508504147670501</v>
      </c>
      <c r="AB259" s="317">
        <v>0.27941899067430798</v>
      </c>
      <c r="AC259" s="317">
        <v>0.25081128660471502</v>
      </c>
      <c r="AD259" s="317">
        <v>0.158919381877072</v>
      </c>
      <c r="AE259" s="317">
        <v>8.1348403807496403E-2</v>
      </c>
      <c r="AF259" s="317">
        <v>5.8490259074209801E-2</v>
      </c>
      <c r="AG259" s="317">
        <v>5.0531823738296303E-2</v>
      </c>
      <c r="AH259" s="317">
        <v>8.8121871311756902E-2</v>
      </c>
      <c r="AI259" s="317">
        <v>2.85086915459893</v>
      </c>
      <c r="AJ259" s="317">
        <v>0.80854969397422405</v>
      </c>
      <c r="AK259" s="317">
        <v>0.85978517380711805</v>
      </c>
      <c r="AL259" s="317">
        <v>0.81586961582738005</v>
      </c>
      <c r="AM259" s="317">
        <v>0.69192780825840206</v>
      </c>
      <c r="AN259" s="317">
        <v>0.46482308888496499</v>
      </c>
      <c r="AO259" s="317">
        <v>0.25658496891902499</v>
      </c>
      <c r="AP259" s="317">
        <v>0.24208612344144301</v>
      </c>
      <c r="AQ259" s="317">
        <v>0.16597973325578699</v>
      </c>
      <c r="AR259" s="317">
        <v>5.7107068090927297E-2</v>
      </c>
      <c r="AS259" s="317">
        <v>3.9587371225106097E-2</v>
      </c>
      <c r="AT259" s="317">
        <v>-8.5638912923521202E-2</v>
      </c>
      <c r="AU259" s="317">
        <v>-3.5934930520901999E-2</v>
      </c>
      <c r="AV259" s="317">
        <v>-3.68636413947341E-3</v>
      </c>
      <c r="AW259" s="317">
        <v>-3.5949173786609702E-2</v>
      </c>
      <c r="AX259" s="317">
        <v>-1.19859303760951E-2</v>
      </c>
      <c r="AY259" s="317">
        <v>-7.6559441073764098E-2</v>
      </c>
      <c r="AZ259" s="317">
        <v>-2.9532555242103499E-2</v>
      </c>
      <c r="BA259" s="317">
        <v>5.5366388480767699E-2</v>
      </c>
      <c r="BB259" s="317">
        <v>5.5349532310506599E-3</v>
      </c>
      <c r="BC259" s="317">
        <v>-4.3365335169325898E-2</v>
      </c>
      <c r="BD259" s="317">
        <v>-6.0927765558928502E-2</v>
      </c>
      <c r="BE259" s="317">
        <v>-9.3309874057703801E-2</v>
      </c>
      <c r="BF259" s="317">
        <v>-0.13596320914315299</v>
      </c>
      <c r="BG259" s="317">
        <v>-0.14819757445384901</v>
      </c>
      <c r="BH259" s="317">
        <v>-0.161414545654573</v>
      </c>
      <c r="BI259" s="317">
        <v>-0.185856386554205</v>
      </c>
      <c r="BJ259" s="317">
        <v>-0.22534906034209201</v>
      </c>
    </row>
    <row r="260" spans="1:62" ht="15">
      <c r="A260" s="317" t="s">
        <v>382</v>
      </c>
      <c r="B260" s="317" t="s">
        <v>628</v>
      </c>
      <c r="C260" s="317" t="s">
        <v>1580</v>
      </c>
      <c r="D260" s="317" t="s">
        <v>1581</v>
      </c>
      <c r="E260" s="317">
        <v>3.02092941749097</v>
      </c>
      <c r="F260" s="317">
        <v>3.0034878316052001</v>
      </c>
      <c r="G260" s="317">
        <v>2.9771885859238201</v>
      </c>
      <c r="H260" s="317">
        <v>2.9486050188433301</v>
      </c>
      <c r="I260" s="317">
        <v>2.9211706747938799</v>
      </c>
      <c r="J260" s="317">
        <v>2.8914463061600602</v>
      </c>
      <c r="K260" s="317">
        <v>2.8622921434033</v>
      </c>
      <c r="L260" s="317">
        <v>2.8226803378008598</v>
      </c>
      <c r="M260" s="317">
        <v>2.75919714619278</v>
      </c>
      <c r="N260" s="317">
        <v>2.6678387938383001</v>
      </c>
      <c r="O260" s="317">
        <v>2.5611783287306902</v>
      </c>
      <c r="P260" s="317">
        <v>2.4545134625045599</v>
      </c>
      <c r="Q260" s="317">
        <v>2.3626808613857402</v>
      </c>
      <c r="R260" s="317">
        <v>2.29026788214275</v>
      </c>
      <c r="S260" s="317">
        <v>2.2427719687462702</v>
      </c>
      <c r="T260" s="317">
        <v>2.2152707878182301</v>
      </c>
      <c r="U260" s="317">
        <v>2.1894659308084101</v>
      </c>
      <c r="V260" s="317">
        <v>2.1676139739692699</v>
      </c>
      <c r="W260" s="317">
        <v>2.1684361884319201</v>
      </c>
      <c r="X260" s="317">
        <v>2.1950636616633301</v>
      </c>
      <c r="Y260" s="317">
        <v>2.23705914107471</v>
      </c>
      <c r="Z260" s="317">
        <v>2.2823336736615598</v>
      </c>
      <c r="AA260" s="317">
        <v>2.3172376236243699</v>
      </c>
      <c r="AB260" s="317">
        <v>2.3359663247597</v>
      </c>
      <c r="AC260" s="317">
        <v>2.3331804337713602</v>
      </c>
      <c r="AD260" s="317">
        <v>2.31369808520857</v>
      </c>
      <c r="AE260" s="317">
        <v>2.2836377087930502</v>
      </c>
      <c r="AF260" s="317">
        <v>2.2507319513487101</v>
      </c>
      <c r="AG260" s="317">
        <v>2.2175310846745302</v>
      </c>
      <c r="AH260" s="317">
        <v>2.1863244836264801</v>
      </c>
      <c r="AI260" s="317">
        <v>2.1520208191984</v>
      </c>
      <c r="AJ260" s="317">
        <v>2.1197364997063</v>
      </c>
      <c r="AK260" s="317">
        <v>2.0732731345417799</v>
      </c>
      <c r="AL260" s="317">
        <v>1.9904203521974899</v>
      </c>
      <c r="AM260" s="317">
        <v>1.8632484395684401</v>
      </c>
      <c r="AN260" s="317">
        <v>1.70854521696026</v>
      </c>
      <c r="AO260" s="317">
        <v>1.5487924112128699</v>
      </c>
      <c r="AP260" s="317">
        <v>1.40500747225685</v>
      </c>
      <c r="AQ260" s="317">
        <v>1.2822780502269799</v>
      </c>
      <c r="AR260" s="317">
        <v>1.1891316076045499</v>
      </c>
      <c r="AS260" s="317">
        <v>1.12000814865548</v>
      </c>
      <c r="AT260" s="317">
        <v>1.05852554637899</v>
      </c>
      <c r="AU260" s="317">
        <v>1.0013510391341101</v>
      </c>
      <c r="AV260" s="317">
        <v>0.96071901870350696</v>
      </c>
      <c r="AW260" s="317">
        <v>0.93822899040546304</v>
      </c>
      <c r="AX260" s="317">
        <v>0.93087086902623895</v>
      </c>
      <c r="AY260" s="317">
        <v>0.92770199086135796</v>
      </c>
      <c r="AZ260" s="317">
        <v>0.92988556346567597</v>
      </c>
      <c r="BA260" s="317">
        <v>0.94812224515850196</v>
      </c>
      <c r="BB260" s="317">
        <v>0.98421660188513505</v>
      </c>
      <c r="BC260" s="317">
        <v>1.0305882208392501</v>
      </c>
      <c r="BD260" s="317">
        <v>1.0838581443440101</v>
      </c>
      <c r="BE260" s="317">
        <v>1.1287521303522301</v>
      </c>
      <c r="BF260" s="317">
        <v>1.1496100939428</v>
      </c>
      <c r="BG260" s="317">
        <v>1.1379985651765101</v>
      </c>
      <c r="BH260" s="317">
        <v>1.10324717319937</v>
      </c>
      <c r="BI260" s="317">
        <v>1.0603922174065401</v>
      </c>
      <c r="BJ260" s="317">
        <v>1.02228932406799</v>
      </c>
    </row>
    <row r="261" spans="1:62" ht="15">
      <c r="A261" s="317" t="s">
        <v>383</v>
      </c>
      <c r="B261" s="317" t="s">
        <v>629</v>
      </c>
      <c r="C261" s="317" t="s">
        <v>1580</v>
      </c>
      <c r="D261" s="317" t="s">
        <v>1581</v>
      </c>
      <c r="E261" s="317">
        <v>3.03625914960468</v>
      </c>
      <c r="F261" s="317">
        <v>3.1127911151268202</v>
      </c>
      <c r="G261" s="317">
        <v>3.1383407066853901</v>
      </c>
      <c r="H261" s="317">
        <v>3.1300641958928099</v>
      </c>
      <c r="I261" s="317">
        <v>3.0503086231587102</v>
      </c>
      <c r="J261" s="317">
        <v>2.94789820348349</v>
      </c>
      <c r="K261" s="317">
        <v>2.81899464542269</v>
      </c>
      <c r="L261" s="317">
        <v>2.7226001535932798</v>
      </c>
      <c r="M261" s="317">
        <v>2.7025106501935401</v>
      </c>
      <c r="N261" s="317">
        <v>2.7713508014901298</v>
      </c>
      <c r="O261" s="317">
        <v>2.90998320595236</v>
      </c>
      <c r="P261" s="317">
        <v>3.0369496355654899</v>
      </c>
      <c r="Q261" s="317">
        <v>3.1325774262558701</v>
      </c>
      <c r="R261" s="317">
        <v>3.1879094555912699</v>
      </c>
      <c r="S261" s="317">
        <v>3.1814019062806</v>
      </c>
      <c r="T261" s="317">
        <v>3.12836949736776</v>
      </c>
      <c r="U261" s="317">
        <v>3.11114298583965</v>
      </c>
      <c r="V261" s="317">
        <v>3.0530447716019</v>
      </c>
      <c r="W261" s="317">
        <v>2.9744693463910599</v>
      </c>
      <c r="X261" s="317">
        <v>2.8388142909185698</v>
      </c>
      <c r="Y261" s="317">
        <v>2.67486545047446</v>
      </c>
      <c r="Z261" s="317">
        <v>2.5175103738596398</v>
      </c>
      <c r="AA261" s="317">
        <v>2.3791301924963202</v>
      </c>
      <c r="AB261" s="317">
        <v>2.2908476450427102</v>
      </c>
      <c r="AC261" s="317">
        <v>2.2623616994920401</v>
      </c>
      <c r="AD261" s="317">
        <v>2.2830887548680798</v>
      </c>
      <c r="AE261" s="317">
        <v>2.2892680500701301</v>
      </c>
      <c r="AF261" s="317">
        <v>2.29387795542101</v>
      </c>
      <c r="AG261" s="317">
        <v>2.3529984885237298</v>
      </c>
      <c r="AH261" s="317">
        <v>2.4684562163900101</v>
      </c>
      <c r="AI261" s="317">
        <v>2.6151557861805301</v>
      </c>
      <c r="AJ261" s="317">
        <v>2.7868870172847799</v>
      </c>
      <c r="AK261" s="317">
        <v>2.9183074893325198</v>
      </c>
      <c r="AL261" s="317">
        <v>2.9019007776334602</v>
      </c>
      <c r="AM261" s="317">
        <v>2.7123277896783602</v>
      </c>
      <c r="AN261" s="317">
        <v>2.42278946010472</v>
      </c>
      <c r="AO261" s="317">
        <v>2.09750187505783</v>
      </c>
      <c r="AP261" s="317">
        <v>1.8443429366489099</v>
      </c>
      <c r="AQ261" s="317">
        <v>1.7441396935236999</v>
      </c>
      <c r="AR261" s="317">
        <v>1.81796377968013</v>
      </c>
      <c r="AS261" s="317">
        <v>2.0295013294584399</v>
      </c>
      <c r="AT261" s="317">
        <v>2.2583922970032102</v>
      </c>
      <c r="AU261" s="317">
        <v>2.4351098597543701</v>
      </c>
      <c r="AV261" s="317">
        <v>2.5492574621010502</v>
      </c>
      <c r="AW261" s="317">
        <v>2.5696824827689801</v>
      </c>
      <c r="AX261" s="317">
        <v>2.52822930327976</v>
      </c>
      <c r="AY261" s="317">
        <v>2.48312302464057</v>
      </c>
      <c r="AZ261" s="317">
        <v>2.4479635221650899</v>
      </c>
      <c r="BA261" s="317">
        <v>2.41964855707932</v>
      </c>
      <c r="BB261" s="317">
        <v>2.3876168451407498</v>
      </c>
      <c r="BC261" s="317">
        <v>2.3594483238614501</v>
      </c>
      <c r="BD261" s="317">
        <v>2.3323501753558702</v>
      </c>
      <c r="BE261" s="317">
        <v>2.2945447931917</v>
      </c>
      <c r="BF261" s="317">
        <v>2.2600621987948299</v>
      </c>
      <c r="BG261" s="317">
        <v>2.2298147248444602</v>
      </c>
      <c r="BH261" s="317">
        <v>2.1981846137152501</v>
      </c>
      <c r="BI261" s="317">
        <v>2.1679151106096701</v>
      </c>
      <c r="BJ261" s="317">
        <v>2.1374792547918702</v>
      </c>
    </row>
    <row r="262" spans="1:62" ht="15">
      <c r="A262" s="317" t="s">
        <v>385</v>
      </c>
      <c r="B262" s="317" t="s">
        <v>631</v>
      </c>
      <c r="C262" s="317" t="s">
        <v>1580</v>
      </c>
      <c r="D262" s="317" t="s">
        <v>1581</v>
      </c>
      <c r="E262" s="317"/>
      <c r="F262" s="317">
        <v>1.3590374067266282</v>
      </c>
      <c r="G262" s="317">
        <v>1.7290871062520523</v>
      </c>
      <c r="H262" s="317">
        <v>2.0878430898279703</v>
      </c>
      <c r="I262" s="317">
        <v>2.0575725375570073</v>
      </c>
      <c r="J262" s="317">
        <v>2.0594443268437743</v>
      </c>
      <c r="K262" s="317">
        <v>2.1127200041035223</v>
      </c>
      <c r="L262" s="317">
        <v>2.0592043306861143</v>
      </c>
      <c r="M262" s="317">
        <v>2.0396095357107811</v>
      </c>
      <c r="N262" s="317">
        <v>2.1164344263042096</v>
      </c>
      <c r="O262" s="317">
        <v>2.0933741050868804</v>
      </c>
      <c r="P262" s="317">
        <v>2.1064811130018626</v>
      </c>
      <c r="Q262" s="317">
        <v>2.0427480256068833</v>
      </c>
      <c r="R262" s="317">
        <v>1.9783512984727309</v>
      </c>
      <c r="S262" s="317">
        <v>1.956660153208361</v>
      </c>
      <c r="T262" s="317">
        <v>1.8750738937231404</v>
      </c>
      <c r="U262" s="317">
        <v>1.7923161465492825</v>
      </c>
      <c r="V262" s="317">
        <v>1.7547463005518154</v>
      </c>
      <c r="W262" s="317">
        <v>1.7527920855968233</v>
      </c>
      <c r="X262" s="317">
        <v>1.7659323509403606</v>
      </c>
      <c r="Y262" s="317">
        <v>1.7528354076952155</v>
      </c>
      <c r="Z262" s="317">
        <v>1.7674906506460815</v>
      </c>
      <c r="AA262" s="317">
        <v>1.8012953274093633</v>
      </c>
      <c r="AB262" s="317">
        <v>1.7846757717601776</v>
      </c>
      <c r="AC262" s="317">
        <v>1.7469862682945916</v>
      </c>
      <c r="AD262" s="317">
        <v>1.7487826210311823</v>
      </c>
      <c r="AE262" s="317">
        <v>1.7698981461049357</v>
      </c>
      <c r="AF262" s="317">
        <v>1.7819435171670506</v>
      </c>
      <c r="AG262" s="317">
        <v>1.7691664236733544</v>
      </c>
      <c r="AH262" s="317">
        <v>1.741011134288712</v>
      </c>
      <c r="AI262" s="317">
        <v>1.738151776763857</v>
      </c>
      <c r="AJ262" s="317">
        <v>1.6524905332530437</v>
      </c>
      <c r="AK262" s="317">
        <v>1.567583004494864</v>
      </c>
      <c r="AL262" s="317">
        <v>1.5590304087819788</v>
      </c>
      <c r="AM262" s="317">
        <v>1.5134356849683854</v>
      </c>
      <c r="AN262" s="317">
        <v>1.5101501075832431</v>
      </c>
      <c r="AO262" s="317">
        <v>1.4497851971351849</v>
      </c>
      <c r="AP262" s="317">
        <v>1.4284464035101365</v>
      </c>
      <c r="AQ262" s="317">
        <v>1.390136166000616</v>
      </c>
      <c r="AR262" s="317">
        <v>1.3529659885230956</v>
      </c>
      <c r="AS262" s="317">
        <v>1.321856140882133</v>
      </c>
      <c r="AT262" s="317">
        <v>1.3012357130426864</v>
      </c>
      <c r="AU262" s="317">
        <v>1.2769789062588899</v>
      </c>
      <c r="AV262" s="317">
        <v>1.2637345921215655</v>
      </c>
      <c r="AW262" s="317">
        <v>1.2567193485322861</v>
      </c>
      <c r="AX262" s="317">
        <v>1.2496205601696602</v>
      </c>
      <c r="AY262" s="317">
        <v>1.2450008956744512</v>
      </c>
      <c r="AZ262" s="317">
        <v>1.2383173747916771</v>
      </c>
      <c r="BA262" s="317">
        <v>1.2430065165263784</v>
      </c>
      <c r="BB262" s="317">
        <v>1.2306977354162854</v>
      </c>
      <c r="BC262" s="317">
        <v>1.2161407510061366</v>
      </c>
      <c r="BD262" s="317">
        <v>1.1844189786330332</v>
      </c>
      <c r="BE262" s="317">
        <v>1.2056147438938893</v>
      </c>
      <c r="BF262" s="317">
        <v>1.2054254818545616</v>
      </c>
      <c r="BG262" s="317">
        <v>1.1994940206520965</v>
      </c>
      <c r="BH262" s="317">
        <v>1.185982676370017</v>
      </c>
      <c r="BI262" s="317">
        <v>1.1769922701745799</v>
      </c>
      <c r="BJ262" s="317">
        <v>1.1579926226374084</v>
      </c>
    </row>
    <row r="263" spans="1:62" ht="15">
      <c r="A263" s="317" t="s">
        <v>386</v>
      </c>
      <c r="B263" s="317" t="s">
        <v>632</v>
      </c>
      <c r="C263" s="317" t="s">
        <v>1580</v>
      </c>
      <c r="D263" s="317" t="s">
        <v>1581</v>
      </c>
      <c r="E263" s="317">
        <v>3.05220257810989</v>
      </c>
      <c r="F263" s="317">
        <v>3.1465916679233601</v>
      </c>
      <c r="G263" s="317">
        <v>3.2200125584774999</v>
      </c>
      <c r="H263" s="317">
        <v>3.2065768555850198</v>
      </c>
      <c r="I263" s="317">
        <v>3.1231569117754101</v>
      </c>
      <c r="J263" s="317">
        <v>2.9664105736466402</v>
      </c>
      <c r="K263" s="317">
        <v>2.80904268658279</v>
      </c>
      <c r="L263" s="317">
        <v>2.6466259121205802</v>
      </c>
      <c r="M263" s="317">
        <v>2.4388490294872698</v>
      </c>
      <c r="N263" s="317">
        <v>2.1668041928697899</v>
      </c>
      <c r="O263" s="317">
        <v>1.8739048268185401</v>
      </c>
      <c r="P263" s="317">
        <v>1.5682112002855</v>
      </c>
      <c r="Q263" s="317">
        <v>1.28571247804746</v>
      </c>
      <c r="R263" s="317">
        <v>1.0587182378679001</v>
      </c>
      <c r="S263" s="317">
        <v>0.890648126180132</v>
      </c>
      <c r="T263" s="317">
        <v>0.77319289202031705</v>
      </c>
      <c r="U263" s="317">
        <v>0.66035522426489701</v>
      </c>
      <c r="V263" s="317">
        <v>0.56079744664981301</v>
      </c>
      <c r="W263" s="317">
        <v>0.49470571577897499</v>
      </c>
      <c r="X263" s="317">
        <v>0.48774739062550898</v>
      </c>
      <c r="Y263" s="317">
        <v>0.513669410599214</v>
      </c>
      <c r="Z263" s="317">
        <v>0.55836162822750102</v>
      </c>
      <c r="AA263" s="317">
        <v>0.62135553015468403</v>
      </c>
      <c r="AB263" s="317">
        <v>0.621306865532536</v>
      </c>
      <c r="AC263" s="317">
        <v>0.56600301575212197</v>
      </c>
      <c r="AD263" s="317">
        <v>0.46850521317467703</v>
      </c>
      <c r="AE263" s="317">
        <v>0.349944060472482</v>
      </c>
      <c r="AF263" s="317">
        <v>0.26305412750409901</v>
      </c>
      <c r="AG263" s="317">
        <v>0.25183305497561898</v>
      </c>
      <c r="AH263" s="317">
        <v>0.35681305809215003</v>
      </c>
      <c r="AI263" s="317">
        <v>0.53437873421139404</v>
      </c>
      <c r="AJ263" s="317">
        <v>0.74019582956677399</v>
      </c>
      <c r="AK263" s="317">
        <v>0.90643310045747005</v>
      </c>
      <c r="AL263" s="317">
        <v>0.98384996834320604</v>
      </c>
      <c r="AM263" s="317">
        <v>0.94109237844944305</v>
      </c>
      <c r="AN263" s="317">
        <v>0.80780506836727195</v>
      </c>
      <c r="AO263" s="317">
        <v>0.65956190367418799</v>
      </c>
      <c r="AP263" s="317">
        <v>0.53278182164634802</v>
      </c>
      <c r="AQ263" s="317">
        <v>0.45367843524777102</v>
      </c>
      <c r="AR263" s="317">
        <v>0.446449913246734</v>
      </c>
      <c r="AS263" s="317">
        <v>0.49086545247667002</v>
      </c>
      <c r="AT263" s="317">
        <v>0.54601250519647904</v>
      </c>
      <c r="AU263" s="317">
        <v>0.57703171343138204</v>
      </c>
      <c r="AV263" s="317">
        <v>0.60975110159415002</v>
      </c>
      <c r="AW263" s="317">
        <v>0.62787243746376897</v>
      </c>
      <c r="AX263" s="317">
        <v>0.640073552119934</v>
      </c>
      <c r="AY263" s="317">
        <v>0.64539048415108802</v>
      </c>
      <c r="AZ263" s="317">
        <v>0.65606487727086604</v>
      </c>
      <c r="BA263" s="317">
        <v>0.677946458461816</v>
      </c>
      <c r="BB263" s="317">
        <v>0.70584951210643498</v>
      </c>
      <c r="BC263" s="317">
        <v>0.74333753768420596</v>
      </c>
      <c r="BD263" s="317">
        <v>0.78102411086358603</v>
      </c>
      <c r="BE263" s="317">
        <v>0.81144852038807602</v>
      </c>
      <c r="BF263" s="317">
        <v>0.82274230975914697</v>
      </c>
      <c r="BG263" s="317">
        <v>0.80042824235504795</v>
      </c>
      <c r="BH263" s="317">
        <v>0.76104696050211396</v>
      </c>
      <c r="BI263" s="317">
        <v>0.70252600680793398</v>
      </c>
      <c r="BJ263" s="317">
        <v>0.67166623354477895</v>
      </c>
    </row>
    <row r="264" spans="1:62" ht="15">
      <c r="A264" s="317" t="s">
        <v>271</v>
      </c>
      <c r="B264" s="317" t="s">
        <v>1538</v>
      </c>
      <c r="C264" s="317" t="s">
        <v>1580</v>
      </c>
      <c r="D264" s="317" t="s">
        <v>1581</v>
      </c>
      <c r="E264" s="317">
        <v>2.0267360399877701</v>
      </c>
      <c r="F264" s="317">
        <v>1.9864741026439801</v>
      </c>
      <c r="G264" s="317">
        <v>2.8573372444055898</v>
      </c>
      <c r="H264" s="317">
        <v>2.7779564107075698</v>
      </c>
      <c r="I264" s="317">
        <v>2.7028672387919399</v>
      </c>
      <c r="J264" s="317">
        <v>2.63173083173734</v>
      </c>
      <c r="K264" s="317">
        <v>2.5642430613337699</v>
      </c>
      <c r="L264" s="317">
        <v>2.5882747833223001</v>
      </c>
      <c r="M264" s="317">
        <v>2.43702226031614</v>
      </c>
      <c r="N264" s="317">
        <v>2.3790416836635702</v>
      </c>
      <c r="O264" s="317">
        <v>2.3237560125971402</v>
      </c>
      <c r="P264" s="317">
        <v>2.2709816198764798</v>
      </c>
      <c r="Q264" s="317">
        <v>2.45556892574437</v>
      </c>
      <c r="R264" s="317">
        <v>2.32028970796638</v>
      </c>
      <c r="S264" s="317">
        <v>2.34238136740285</v>
      </c>
      <c r="T264" s="317">
        <v>2.2157479597276399</v>
      </c>
      <c r="U264" s="317">
        <v>2.2391690314901198</v>
      </c>
      <c r="V264" s="317">
        <v>2.12022076506029</v>
      </c>
      <c r="W264" s="317">
        <v>2.0761991448429198</v>
      </c>
      <c r="X264" s="317">
        <v>2.1010600062356399</v>
      </c>
      <c r="Y264" s="317">
        <v>1.9920977494554299</v>
      </c>
      <c r="Z264" s="317">
        <v>2.0176408483871202</v>
      </c>
      <c r="AA264" s="317">
        <v>1.91454475844351</v>
      </c>
      <c r="AB264" s="317">
        <v>2.0025700502294801</v>
      </c>
      <c r="AC264" s="317">
        <v>2.0239881347746098</v>
      </c>
      <c r="AD264" s="317">
        <v>2.1028110355253</v>
      </c>
      <c r="AE264" s="317">
        <v>2.0595020364582202</v>
      </c>
      <c r="AF264" s="317">
        <v>2.0750024023759099</v>
      </c>
      <c r="AG264" s="317">
        <v>2.1445517139477199</v>
      </c>
      <c r="AH264" s="317">
        <v>1.9901154317295</v>
      </c>
      <c r="AI264" s="317">
        <v>1.89759014590056</v>
      </c>
      <c r="AJ264" s="317">
        <v>1.9149521332860699</v>
      </c>
      <c r="AK264" s="317">
        <v>1.7755035602590099</v>
      </c>
      <c r="AL264" s="317">
        <v>1.69365095308983</v>
      </c>
      <c r="AM264" s="317">
        <v>1.6153809112453501</v>
      </c>
      <c r="AN264" s="317">
        <v>1.5897006409999499</v>
      </c>
      <c r="AO264" s="317">
        <v>1.46773672019747</v>
      </c>
      <c r="AP264" s="317">
        <v>1.3027928532928199</v>
      </c>
      <c r="AQ264" s="317">
        <v>-5.9247334853605897</v>
      </c>
      <c r="AR264" s="317">
        <v>-10.955149421098699</v>
      </c>
      <c r="AS264" s="317">
        <v>-3.5821276451817301</v>
      </c>
      <c r="AT264" s="317">
        <v>6.7859323293424201E-2</v>
      </c>
      <c r="AU264" s="317">
        <v>6.7930793124533095E-2</v>
      </c>
      <c r="AV264" s="317">
        <v>6.7884678522227695E-2</v>
      </c>
      <c r="AW264" s="317">
        <v>6.78386264869726E-2</v>
      </c>
      <c r="AX264" s="317">
        <v>6.7909885374403595E-2</v>
      </c>
      <c r="AY264" s="317">
        <v>0.80320028595336201</v>
      </c>
      <c r="AZ264" s="317">
        <v>0.80326183292791598</v>
      </c>
      <c r="BA264" s="317">
        <v>0.80321347756918904</v>
      </c>
      <c r="BB264" s="317">
        <v>0.80317184479312198</v>
      </c>
      <c r="BC264" s="317">
        <v>0.80324896127775403</v>
      </c>
      <c r="BD264" s="317">
        <v>0.85906749231754498</v>
      </c>
      <c r="BE264" s="317">
        <v>0.78972658921343297</v>
      </c>
      <c r="BF264" s="317">
        <v>1.0415325740022701</v>
      </c>
      <c r="BG264" s="317">
        <v>-0.12616913821593301</v>
      </c>
      <c r="BH264" s="317">
        <v>-1.1038858093369801</v>
      </c>
      <c r="BI264" s="317">
        <v>0.79602410383883204</v>
      </c>
      <c r="BJ264" s="317">
        <v>0.79520011012409497</v>
      </c>
    </row>
    <row r="265" spans="1:62" ht="15">
      <c r="A265" s="317" t="s">
        <v>387</v>
      </c>
      <c r="B265" s="317" t="s">
        <v>633</v>
      </c>
      <c r="C265" s="317" t="s">
        <v>1580</v>
      </c>
      <c r="D265" s="317" t="s">
        <v>1581</v>
      </c>
      <c r="E265" s="317">
        <v>1.66875308855018</v>
      </c>
      <c r="F265" s="317">
        <v>1.6940706705061399</v>
      </c>
      <c r="G265" s="317">
        <v>1.72064967046836</v>
      </c>
      <c r="H265" s="317">
        <v>1.74601962411815</v>
      </c>
      <c r="I265" s="317">
        <v>1.77040644771008</v>
      </c>
      <c r="J265" s="317">
        <v>1.7932752192811401</v>
      </c>
      <c r="K265" s="317">
        <v>1.84244804578295</v>
      </c>
      <c r="L265" s="317">
        <v>1.89628939304776</v>
      </c>
      <c r="M265" s="317">
        <v>1.9065424662410699</v>
      </c>
      <c r="N265" s="317">
        <v>1.86171711332846</v>
      </c>
      <c r="O265" s="317">
        <v>1.79506570719369</v>
      </c>
      <c r="P265" s="317">
        <v>1.7087159805332901</v>
      </c>
      <c r="Q265" s="317">
        <v>1.67996189477268</v>
      </c>
      <c r="R265" s="317">
        <v>1.79664986962968</v>
      </c>
      <c r="S265" s="317">
        <v>2.0950908364240699</v>
      </c>
      <c r="T265" s="317">
        <v>2.5071394118864898</v>
      </c>
      <c r="U265" s="317">
        <v>2.9452940897728301</v>
      </c>
      <c r="V265" s="317">
        <v>3.3134827895996</v>
      </c>
      <c r="W265" s="317">
        <v>3.5779157217826598</v>
      </c>
      <c r="X265" s="317">
        <v>3.7090088160783301</v>
      </c>
      <c r="Y265" s="317">
        <v>3.75083588583737</v>
      </c>
      <c r="Z265" s="317">
        <v>3.78818117762007</v>
      </c>
      <c r="AA265" s="317">
        <v>3.8450106305315499</v>
      </c>
      <c r="AB265" s="317">
        <v>3.8769843867757499</v>
      </c>
      <c r="AC265" s="317">
        <v>3.8864904469381498</v>
      </c>
      <c r="AD265" s="317">
        <v>3.8900107324311501</v>
      </c>
      <c r="AE265" s="317">
        <v>3.83335667690594</v>
      </c>
      <c r="AF265" s="317">
        <v>3.79553699555392</v>
      </c>
      <c r="AG265" s="317">
        <v>3.9019457634474199</v>
      </c>
      <c r="AH265" s="317">
        <v>4.1801681513526496</v>
      </c>
      <c r="AI265" s="317">
        <v>4.52804299527849</v>
      </c>
      <c r="AJ265" s="317">
        <v>4.8926257976341301</v>
      </c>
      <c r="AK265" s="317">
        <v>5.1110824698253001</v>
      </c>
      <c r="AL265" s="317">
        <v>5.0602207819661302</v>
      </c>
      <c r="AM265" s="317">
        <v>4.7061889685021301</v>
      </c>
      <c r="AN265" s="317">
        <v>4.1851968480254298</v>
      </c>
      <c r="AO265" s="317">
        <v>3.6453516625656199</v>
      </c>
      <c r="AP265" s="317">
        <v>3.2171857398841901</v>
      </c>
      <c r="AQ265" s="317">
        <v>2.9262174974431199</v>
      </c>
      <c r="AR265" s="317">
        <v>2.8121341291304001</v>
      </c>
      <c r="AS265" s="317">
        <v>2.81770261311538</v>
      </c>
      <c r="AT265" s="317">
        <v>2.84266756891091</v>
      </c>
      <c r="AU265" s="317">
        <v>2.8361789912094899</v>
      </c>
      <c r="AV265" s="317">
        <v>2.82920958100246</v>
      </c>
      <c r="AW265" s="317">
        <v>2.8117044357682301</v>
      </c>
      <c r="AX265" s="317">
        <v>2.7876636139181601</v>
      </c>
      <c r="AY265" s="317">
        <v>2.7675897212130098</v>
      </c>
      <c r="AZ265" s="317">
        <v>2.7549704948999598</v>
      </c>
      <c r="BA265" s="317">
        <v>2.7424683050878298</v>
      </c>
      <c r="BB265" s="317">
        <v>2.72913469549726</v>
      </c>
      <c r="BC265" s="317">
        <v>2.7130338625695298</v>
      </c>
      <c r="BD265" s="317">
        <v>2.6973665771111399</v>
      </c>
      <c r="BE265" s="317">
        <v>2.6760502474964198</v>
      </c>
      <c r="BF265" s="317">
        <v>2.6398916813159201</v>
      </c>
      <c r="BG265" s="317">
        <v>2.5859053831513901</v>
      </c>
      <c r="BH265" s="317">
        <v>2.5202540451595499</v>
      </c>
      <c r="BI265" s="317">
        <v>2.4515020429763599</v>
      </c>
      <c r="BJ265" s="317">
        <v>2.3864708419351999</v>
      </c>
    </row>
    <row r="266" spans="1:62" ht="15">
      <c r="A266" s="317" t="s">
        <v>388</v>
      </c>
      <c r="B266" s="317" t="s">
        <v>634</v>
      </c>
      <c r="C266" s="317" t="s">
        <v>1580</v>
      </c>
      <c r="D266" s="317" t="s">
        <v>1581</v>
      </c>
      <c r="E266" s="317">
        <v>2.5931648455391501</v>
      </c>
      <c r="F266" s="317">
        <v>2.62225544606259</v>
      </c>
      <c r="G266" s="317">
        <v>2.6483089455736</v>
      </c>
      <c r="H266" s="317">
        <v>2.66855094405912</v>
      </c>
      <c r="I266" s="317">
        <v>2.6818095404090698</v>
      </c>
      <c r="J266" s="317">
        <v>2.6901597408382401</v>
      </c>
      <c r="K266" s="317">
        <v>2.6919900699553501</v>
      </c>
      <c r="L266" s="317">
        <v>2.6937147494980298</v>
      </c>
      <c r="M266" s="317">
        <v>2.7038298972284198</v>
      </c>
      <c r="N266" s="317">
        <v>2.7249547216421002</v>
      </c>
      <c r="O266" s="317">
        <v>2.7501198984144599</v>
      </c>
      <c r="P266" s="317">
        <v>2.77794441512065</v>
      </c>
      <c r="Q266" s="317">
        <v>2.79384423932306</v>
      </c>
      <c r="R266" s="317">
        <v>2.7833001102149</v>
      </c>
      <c r="S266" s="317">
        <v>2.7406705746891702</v>
      </c>
      <c r="T266" s="317">
        <v>2.67858308815712</v>
      </c>
      <c r="U266" s="317">
        <v>2.6055174406210799</v>
      </c>
      <c r="V266" s="317">
        <v>2.54298867419736</v>
      </c>
      <c r="W266" s="317">
        <v>2.5078598343106902</v>
      </c>
      <c r="X266" s="317">
        <v>2.5087122307042198</v>
      </c>
      <c r="Y266" s="317">
        <v>2.52974826578343</v>
      </c>
      <c r="Z266" s="317">
        <v>2.5625522901460802</v>
      </c>
      <c r="AA266" s="317">
        <v>2.5777812412812202</v>
      </c>
      <c r="AB266" s="317">
        <v>2.5507903249245101</v>
      </c>
      <c r="AC266" s="317">
        <v>2.47042477005609</v>
      </c>
      <c r="AD266" s="317">
        <v>2.3595514132652902</v>
      </c>
      <c r="AE266" s="317">
        <v>2.2289538474496702</v>
      </c>
      <c r="AF266" s="317">
        <v>2.12234848442949</v>
      </c>
      <c r="AG266" s="317">
        <v>2.0795126535605699</v>
      </c>
      <c r="AH266" s="317">
        <v>2.1189926545170001</v>
      </c>
      <c r="AI266" s="317">
        <v>2.2063518629304499</v>
      </c>
      <c r="AJ266" s="317">
        <v>2.3089149418286201</v>
      </c>
      <c r="AK266" s="317">
        <v>2.3713007334683498</v>
      </c>
      <c r="AL266" s="317">
        <v>2.35996753507496</v>
      </c>
      <c r="AM266" s="317">
        <v>2.25414493103494</v>
      </c>
      <c r="AN266" s="317">
        <v>2.0869671485940602</v>
      </c>
      <c r="AO266" s="317">
        <v>1.90707417262059</v>
      </c>
      <c r="AP266" s="317">
        <v>1.7526859215883099</v>
      </c>
      <c r="AQ266" s="317">
        <v>1.6246978267276999</v>
      </c>
      <c r="AR266" s="317">
        <v>1.5356584672762701</v>
      </c>
      <c r="AS266" s="317">
        <v>1.47499416218668</v>
      </c>
      <c r="AT266" s="317">
        <v>1.4258570175224301</v>
      </c>
      <c r="AU266" s="317">
        <v>1.3728058597234001</v>
      </c>
      <c r="AV266" s="317">
        <v>1.31515950538832</v>
      </c>
      <c r="AW266" s="317">
        <v>1.24859225816915</v>
      </c>
      <c r="AX266" s="317">
        <v>1.18102314799244</v>
      </c>
      <c r="AY266" s="317">
        <v>1.10811353197134</v>
      </c>
      <c r="AZ266" s="317">
        <v>1.05308724772024</v>
      </c>
      <c r="BA266" s="317">
        <v>1.04677249194791</v>
      </c>
      <c r="BB266" s="317">
        <v>1.10214719927287</v>
      </c>
      <c r="BC266" s="317">
        <v>1.19711267449026</v>
      </c>
      <c r="BD266" s="317">
        <v>1.3074137194856801</v>
      </c>
      <c r="BE266" s="317">
        <v>1.3959659183555799</v>
      </c>
      <c r="BF266" s="317">
        <v>1.44090651546059</v>
      </c>
      <c r="BG266" s="317">
        <v>1.4259250442763001</v>
      </c>
      <c r="BH266" s="317">
        <v>1.36877044097017</v>
      </c>
      <c r="BI266" s="317">
        <v>1.3013740132145699</v>
      </c>
      <c r="BJ266" s="317">
        <v>1.24487837812685</v>
      </c>
    </row>
    <row r="267" spans="1:62" ht="15">
      <c r="A267" s="317" t="s">
        <v>390</v>
      </c>
      <c r="B267" s="317" t="s">
        <v>636</v>
      </c>
      <c r="C267" s="317" t="s">
        <v>1580</v>
      </c>
      <c r="D267" s="317" t="s">
        <v>1581</v>
      </c>
      <c r="E267" s="317">
        <v>3.0126647317910402</v>
      </c>
      <c r="F267" s="317">
        <v>3.0856547648785102</v>
      </c>
      <c r="G267" s="317">
        <v>3.1447613414869502</v>
      </c>
      <c r="H267" s="317">
        <v>3.1755554687771301</v>
      </c>
      <c r="I267" s="317">
        <v>3.1716580356959301</v>
      </c>
      <c r="J267" s="317">
        <v>3.1490488403152299</v>
      </c>
      <c r="K267" s="317">
        <v>3.1159508071012598</v>
      </c>
      <c r="L267" s="317">
        <v>3.09871666178773</v>
      </c>
      <c r="M267" s="317">
        <v>3.1206695582180801</v>
      </c>
      <c r="N267" s="317">
        <v>3.1907592321888898</v>
      </c>
      <c r="O267" s="317">
        <v>3.28794865908301</v>
      </c>
      <c r="P267" s="317">
        <v>3.3876411171969401</v>
      </c>
      <c r="Q267" s="317">
        <v>3.46309483791297</v>
      </c>
      <c r="R267" s="317">
        <v>3.5062783672487599</v>
      </c>
      <c r="S267" s="317">
        <v>3.50947014890642</v>
      </c>
      <c r="T267" s="317">
        <v>3.4856855071695199</v>
      </c>
      <c r="U267" s="317">
        <v>3.4485087054724501</v>
      </c>
      <c r="V267" s="317">
        <v>3.416355772118</v>
      </c>
      <c r="W267" s="317">
        <v>3.3982881578535999</v>
      </c>
      <c r="X267" s="317">
        <v>3.4006797272704299</v>
      </c>
      <c r="Y267" s="317">
        <v>3.4107676789552999</v>
      </c>
      <c r="Z267" s="317">
        <v>3.4213224666925002</v>
      </c>
      <c r="AA267" s="317">
        <v>3.41169297973995</v>
      </c>
      <c r="AB267" s="317">
        <v>3.3655437512636301</v>
      </c>
      <c r="AC267" s="317">
        <v>3.2765822669768601</v>
      </c>
      <c r="AD267" s="317">
        <v>3.1614632865341301</v>
      </c>
      <c r="AE267" s="317">
        <v>3.0505836176795902</v>
      </c>
      <c r="AF267" s="317">
        <v>2.9546659908992199</v>
      </c>
      <c r="AG267" s="317">
        <v>2.8613918267118499</v>
      </c>
      <c r="AH267" s="317">
        <v>2.7734704117065201</v>
      </c>
      <c r="AI267" s="317">
        <v>2.6949952228694198</v>
      </c>
      <c r="AJ267" s="317">
        <v>2.61254418432299</v>
      </c>
      <c r="AK267" s="317">
        <v>2.5467816781603401</v>
      </c>
      <c r="AL267" s="317">
        <v>2.5337187194366102</v>
      </c>
      <c r="AM267" s="317">
        <v>2.5841167034425001</v>
      </c>
      <c r="AN267" s="317">
        <v>2.67265411236919</v>
      </c>
      <c r="AO267" s="317">
        <v>2.7763016908039799</v>
      </c>
      <c r="AP267" s="317">
        <v>2.85708206997682</v>
      </c>
      <c r="AQ267" s="317">
        <v>2.8920694617407099</v>
      </c>
      <c r="AR267" s="317">
        <v>2.8678626053909202</v>
      </c>
      <c r="AS267" s="317">
        <v>2.80705843058242</v>
      </c>
      <c r="AT267" s="317">
        <v>2.7433165373098198</v>
      </c>
      <c r="AU267" s="317">
        <v>2.7004629508844</v>
      </c>
      <c r="AV267" s="317">
        <v>2.6757850714639799</v>
      </c>
      <c r="AW267" s="317">
        <v>2.6758581257087801</v>
      </c>
      <c r="AX267" s="317">
        <v>2.6945064400693099</v>
      </c>
      <c r="AY267" s="317">
        <v>2.7117015610598498</v>
      </c>
      <c r="AZ267" s="317">
        <v>2.7284521042458301</v>
      </c>
      <c r="BA267" s="317">
        <v>2.7631656962141902</v>
      </c>
      <c r="BB267" s="317">
        <v>2.8179333934193802</v>
      </c>
      <c r="BC267" s="317">
        <v>2.8831522658589201</v>
      </c>
      <c r="BD267" s="317">
        <v>2.9504264415222599</v>
      </c>
      <c r="BE267" s="317">
        <v>3.00513283440094</v>
      </c>
      <c r="BF267" s="317">
        <v>3.0369182638627099</v>
      </c>
      <c r="BG267" s="317">
        <v>3.0402107721545302</v>
      </c>
      <c r="BH267" s="317">
        <v>3.0241232531716902</v>
      </c>
      <c r="BI267" s="317">
        <v>3.0028155152340399</v>
      </c>
      <c r="BJ267" s="317">
        <v>2.9851243617062599</v>
      </c>
    </row>
    <row r="268" spans="1:62" ht="15">
      <c r="A268" s="317" t="s">
        <v>391</v>
      </c>
      <c r="B268" s="317" t="s">
        <v>637</v>
      </c>
      <c r="C268" s="317" t="s">
        <v>1580</v>
      </c>
      <c r="D268" s="317" t="s">
        <v>1581</v>
      </c>
      <c r="E268" s="317">
        <v>3.1998771676518598</v>
      </c>
      <c r="F268" s="317">
        <v>3.2395843054940401</v>
      </c>
      <c r="G268" s="317">
        <v>3.2699263769287601</v>
      </c>
      <c r="H268" s="317">
        <v>3.2795396197639799</v>
      </c>
      <c r="I268" s="317">
        <v>3.2637245648959601</v>
      </c>
      <c r="J268" s="317">
        <v>3.2341018448977001</v>
      </c>
      <c r="K268" s="317">
        <v>3.1958693095523301</v>
      </c>
      <c r="L268" s="317">
        <v>3.16897781210319</v>
      </c>
      <c r="M268" s="317">
        <v>3.1702480894416598</v>
      </c>
      <c r="N268" s="317">
        <v>3.2065191426728199</v>
      </c>
      <c r="O268" s="317">
        <v>3.26198479078883</v>
      </c>
      <c r="P268" s="317">
        <v>3.3361148140511001</v>
      </c>
      <c r="Q268" s="317">
        <v>3.3929557488982298</v>
      </c>
      <c r="R268" s="317">
        <v>3.3950058346995902</v>
      </c>
      <c r="S268" s="317">
        <v>3.3296210463321798</v>
      </c>
      <c r="T268" s="317">
        <v>3.23095475077228</v>
      </c>
      <c r="U268" s="317">
        <v>3.1060952366803498</v>
      </c>
      <c r="V268" s="317">
        <v>3.02271386457832</v>
      </c>
      <c r="W268" s="317">
        <v>3.0488973757320501</v>
      </c>
      <c r="X268" s="317">
        <v>3.2092067671664402</v>
      </c>
      <c r="Y268" s="317">
        <v>3.4418086143453599</v>
      </c>
      <c r="Z268" s="317">
        <v>3.6694435438150799</v>
      </c>
      <c r="AA268" s="317">
        <v>3.8226379694633699</v>
      </c>
      <c r="AB268" s="317">
        <v>3.88679361381452</v>
      </c>
      <c r="AC268" s="317">
        <v>3.8445127076087502</v>
      </c>
      <c r="AD268" s="317">
        <v>3.72563565293897</v>
      </c>
      <c r="AE268" s="317">
        <v>3.5994459480249601</v>
      </c>
      <c r="AF268" s="317">
        <v>3.4714693940211299</v>
      </c>
      <c r="AG268" s="317">
        <v>3.29192419550896</v>
      </c>
      <c r="AH268" s="317">
        <v>3.0580166794000698</v>
      </c>
      <c r="AI268" s="317">
        <v>2.7939470164437301</v>
      </c>
      <c r="AJ268" s="317">
        <v>2.52052550254573</v>
      </c>
      <c r="AK268" s="317">
        <v>2.2705321727995602</v>
      </c>
      <c r="AL268" s="317">
        <v>2.0649386440245001</v>
      </c>
      <c r="AM268" s="317">
        <v>1.91800674717188</v>
      </c>
      <c r="AN268" s="317">
        <v>1.8130846959325799</v>
      </c>
      <c r="AO268" s="317">
        <v>1.7332138151509699</v>
      </c>
      <c r="AP268" s="317">
        <v>1.6509145587843801</v>
      </c>
      <c r="AQ268" s="317">
        <v>1.5529940661425601</v>
      </c>
      <c r="AR268" s="317">
        <v>1.42974607946843</v>
      </c>
      <c r="AS268" s="317">
        <v>1.2987820124466001</v>
      </c>
      <c r="AT268" s="317">
        <v>1.1705971085840501</v>
      </c>
      <c r="AU268" s="317">
        <v>1.08065293415603</v>
      </c>
      <c r="AV268" s="317">
        <v>1.06127964129117</v>
      </c>
      <c r="AW268" s="317">
        <v>1.13032327090155</v>
      </c>
      <c r="AX268" s="317">
        <v>1.2639089473576099</v>
      </c>
      <c r="AY268" s="317">
        <v>1.4137197277320199</v>
      </c>
      <c r="AZ268" s="317">
        <v>1.5547348161535</v>
      </c>
      <c r="BA268" s="317">
        <v>1.7001063072573599</v>
      </c>
      <c r="BB268" s="317">
        <v>1.8424970313749101</v>
      </c>
      <c r="BC268" s="317">
        <v>1.97675598375432</v>
      </c>
      <c r="BD268" s="317">
        <v>2.10967230476873</v>
      </c>
      <c r="BE268" s="317">
        <v>2.2283061582036701</v>
      </c>
      <c r="BF268" s="317">
        <v>2.3093663062179401</v>
      </c>
      <c r="BG268" s="317">
        <v>2.3447990700846102</v>
      </c>
      <c r="BH268" s="317">
        <v>2.3456429705700499</v>
      </c>
      <c r="BI268" s="317">
        <v>2.3360695495182999</v>
      </c>
      <c r="BJ268" s="317">
        <v>2.3228639915426501</v>
      </c>
    </row>
  </sheetData>
  <pageMargins left="0.511811024" right="0.511811024" top="0.78740157499999996" bottom="0.78740157499999996" header="0.31496062000000002" footer="0.31496062000000002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E562"/>
  <sheetViews>
    <sheetView topLeftCell="BN268" zoomScaleNormal="100" workbookViewId="0">
      <selection activeCell="BJ257" sqref="BJ257"/>
    </sheetView>
  </sheetViews>
  <sheetFormatPr defaultRowHeight="12.75"/>
  <cols>
    <col min="1" max="1" width="42.140625" bestFit="1" customWidth="1"/>
    <col min="2" max="68" width="9.140625" customWidth="1"/>
    <col min="120" max="120" width="9.7109375" bestFit="1" customWidth="1"/>
    <col min="121" max="121" width="7.7109375" bestFit="1" customWidth="1"/>
  </cols>
  <sheetData>
    <row r="1" spans="1:62" ht="15">
      <c r="A1" s="319" t="s">
        <v>1577</v>
      </c>
      <c r="B1" s="319" t="s">
        <v>1578</v>
      </c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  <c r="R1" s="319"/>
      <c r="S1" s="319"/>
      <c r="T1" s="319"/>
      <c r="U1" s="319"/>
      <c r="V1" s="319"/>
      <c r="W1" s="319"/>
      <c r="X1" s="319"/>
      <c r="Y1" s="319"/>
      <c r="Z1" s="319"/>
      <c r="AA1" s="319"/>
      <c r="AB1" s="319"/>
      <c r="AC1" s="319"/>
      <c r="AD1" s="319"/>
      <c r="AE1" s="319"/>
      <c r="AF1" s="319"/>
      <c r="AG1" s="319"/>
      <c r="AH1" s="319"/>
      <c r="AI1" s="319"/>
      <c r="AJ1" s="319"/>
      <c r="AK1" s="319"/>
      <c r="AL1" s="319"/>
      <c r="AM1" s="319"/>
      <c r="AN1" s="319"/>
      <c r="AO1" s="319"/>
      <c r="AP1" s="319"/>
      <c r="AQ1" s="319"/>
      <c r="AR1" s="319"/>
      <c r="AS1" s="319"/>
      <c r="AT1" s="319"/>
      <c r="AU1" s="319"/>
      <c r="AV1" s="319"/>
      <c r="AW1" s="319"/>
      <c r="AX1" s="319"/>
      <c r="AY1" s="319"/>
      <c r="AZ1" s="319"/>
      <c r="BA1" s="319"/>
      <c r="BB1" s="319"/>
      <c r="BC1" s="319"/>
      <c r="BD1" s="319"/>
      <c r="BE1" s="319"/>
      <c r="BF1" s="319"/>
      <c r="BG1" s="319"/>
      <c r="BH1" s="319"/>
      <c r="BI1" s="319"/>
      <c r="BJ1" s="319"/>
    </row>
    <row r="2" spans="1:62" ht="15">
      <c r="A2" s="319" t="s">
        <v>1579</v>
      </c>
      <c r="B2" s="320">
        <v>43306</v>
      </c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  <c r="T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  <c r="AF2" s="319"/>
      <c r="AG2" s="319"/>
      <c r="AH2" s="319"/>
      <c r="AI2" s="319"/>
      <c r="AJ2" s="319"/>
      <c r="AK2" s="319"/>
      <c r="AL2" s="319"/>
      <c r="AM2" s="319"/>
      <c r="AN2" s="319"/>
      <c r="AO2" s="319"/>
      <c r="AP2" s="319"/>
      <c r="AQ2" s="319"/>
      <c r="AR2" s="319"/>
      <c r="AS2" s="319"/>
      <c r="AT2" s="319"/>
      <c r="AU2" s="319"/>
      <c r="AV2" s="319"/>
      <c r="AW2" s="319"/>
      <c r="AX2" s="319"/>
      <c r="AY2" s="319"/>
      <c r="AZ2" s="319"/>
      <c r="BA2" s="319"/>
      <c r="BB2" s="319"/>
      <c r="BC2" s="319"/>
      <c r="BD2" s="319"/>
      <c r="BE2" s="319"/>
      <c r="BF2" s="319"/>
      <c r="BG2" s="319"/>
      <c r="BH2" s="319"/>
      <c r="BI2" s="319"/>
      <c r="BJ2" s="319"/>
    </row>
    <row r="4" spans="1:62" ht="15">
      <c r="A4" s="319" t="s">
        <v>161</v>
      </c>
      <c r="B4" s="319" t="s">
        <v>392</v>
      </c>
      <c r="C4" s="319" t="s">
        <v>638</v>
      </c>
      <c r="D4" s="319" t="s">
        <v>640</v>
      </c>
      <c r="E4" s="319" t="s">
        <v>642</v>
      </c>
      <c r="F4" s="319" t="s">
        <v>643</v>
      </c>
      <c r="G4" s="319" t="s">
        <v>644</v>
      </c>
      <c r="H4" s="319" t="s">
        <v>645</v>
      </c>
      <c r="I4" s="319" t="s">
        <v>646</v>
      </c>
      <c r="J4" s="319" t="s">
        <v>647</v>
      </c>
      <c r="K4" s="319" t="s">
        <v>648</v>
      </c>
      <c r="L4" s="319" t="s">
        <v>649</v>
      </c>
      <c r="M4" s="319" t="s">
        <v>650</v>
      </c>
      <c r="N4" s="319" t="s">
        <v>651</v>
      </c>
      <c r="O4" s="319" t="s">
        <v>652</v>
      </c>
      <c r="P4" s="319" t="s">
        <v>653</v>
      </c>
      <c r="Q4" s="319" t="s">
        <v>654</v>
      </c>
      <c r="R4" s="319" t="s">
        <v>655</v>
      </c>
      <c r="S4" s="319" t="s">
        <v>656</v>
      </c>
      <c r="T4" s="319" t="s">
        <v>657</v>
      </c>
      <c r="U4" s="319" t="s">
        <v>658</v>
      </c>
      <c r="V4" s="319" t="s">
        <v>659</v>
      </c>
      <c r="W4" s="319" t="s">
        <v>660</v>
      </c>
      <c r="X4" s="319" t="s">
        <v>661</v>
      </c>
      <c r="Y4" s="319" t="s">
        <v>11</v>
      </c>
      <c r="Z4" s="319" t="s">
        <v>12</v>
      </c>
      <c r="AA4" s="319" t="s">
        <v>13</v>
      </c>
      <c r="AB4" s="319" t="s">
        <v>14</v>
      </c>
      <c r="AC4" s="319" t="s">
        <v>15</v>
      </c>
      <c r="AD4" s="319" t="s">
        <v>16</v>
      </c>
      <c r="AE4" s="319" t="s">
        <v>17</v>
      </c>
      <c r="AF4" s="319" t="s">
        <v>18</v>
      </c>
      <c r="AG4" s="319" t="s">
        <v>19</v>
      </c>
      <c r="AH4" s="319" t="s">
        <v>20</v>
      </c>
      <c r="AI4" s="319" t="s">
        <v>21</v>
      </c>
      <c r="AJ4" s="319" t="s">
        <v>22</v>
      </c>
      <c r="AK4" s="319" t="s">
        <v>23</v>
      </c>
      <c r="AL4" s="319" t="s">
        <v>24</v>
      </c>
      <c r="AM4" s="319" t="s">
        <v>25</v>
      </c>
      <c r="AN4" s="319" t="s">
        <v>26</v>
      </c>
      <c r="AO4" s="319" t="s">
        <v>27</v>
      </c>
      <c r="AP4" s="319" t="s">
        <v>28</v>
      </c>
      <c r="AQ4" s="319" t="s">
        <v>31</v>
      </c>
      <c r="AR4" s="319" t="s">
        <v>32</v>
      </c>
      <c r="AS4" s="319" t="s">
        <v>33</v>
      </c>
      <c r="AT4" s="319" t="s">
        <v>34</v>
      </c>
      <c r="AU4" s="319" t="s">
        <v>35</v>
      </c>
      <c r="AV4" s="319" t="s">
        <v>36</v>
      </c>
      <c r="AW4" s="319" t="s">
        <v>37</v>
      </c>
      <c r="AX4" s="319" t="s">
        <v>38</v>
      </c>
      <c r="AY4" s="319" t="s">
        <v>39</v>
      </c>
      <c r="AZ4" s="319" t="s">
        <v>40</v>
      </c>
      <c r="BA4" s="319" t="s">
        <v>41</v>
      </c>
      <c r="BB4" s="319" t="s">
        <v>42</v>
      </c>
      <c r="BC4" s="319" t="s">
        <v>43</v>
      </c>
      <c r="BD4" s="319" t="s">
        <v>44</v>
      </c>
      <c r="BE4" s="319" t="s">
        <v>45</v>
      </c>
      <c r="BF4" s="319" t="s">
        <v>46</v>
      </c>
      <c r="BG4" s="319" t="s">
        <v>47</v>
      </c>
      <c r="BH4" s="319" t="s">
        <v>972</v>
      </c>
      <c r="BI4" s="319" t="s">
        <v>1398</v>
      </c>
      <c r="BJ4" s="319" t="s">
        <v>1568</v>
      </c>
    </row>
    <row r="5" spans="1:62" ht="15">
      <c r="A5" s="319" t="s">
        <v>162</v>
      </c>
      <c r="B5" s="319" t="s">
        <v>393</v>
      </c>
      <c r="C5" s="319" t="s">
        <v>1293</v>
      </c>
      <c r="D5" s="319" t="s">
        <v>1294</v>
      </c>
      <c r="E5" s="319"/>
      <c r="F5" s="319"/>
      <c r="G5" s="319"/>
      <c r="H5" s="319"/>
      <c r="I5" s="319"/>
      <c r="J5" s="319"/>
      <c r="K5" s="319"/>
      <c r="L5" s="319"/>
      <c r="M5" s="319"/>
      <c r="N5" s="319"/>
      <c r="O5" s="319"/>
      <c r="P5" s="319"/>
      <c r="Q5" s="319"/>
      <c r="R5" s="319"/>
      <c r="S5" s="319"/>
      <c r="T5" s="319"/>
      <c r="U5" s="319"/>
      <c r="V5" s="319"/>
      <c r="W5" s="319"/>
      <c r="X5" s="319"/>
      <c r="Y5" s="319"/>
      <c r="Z5" s="319"/>
      <c r="AA5" s="319"/>
      <c r="AB5" s="319"/>
      <c r="AC5" s="319"/>
      <c r="AD5" s="319"/>
      <c r="AE5" s="319"/>
      <c r="AF5" s="319"/>
      <c r="AG5" s="319"/>
      <c r="AH5" s="319"/>
      <c r="AI5" s="319"/>
      <c r="AJ5" s="319"/>
      <c r="AK5" s="319"/>
      <c r="AL5" s="319"/>
      <c r="AM5" s="319"/>
      <c r="AN5" s="319">
        <v>-3.3228164754683718</v>
      </c>
      <c r="AO5" s="319">
        <v>4.0875770839939207</v>
      </c>
      <c r="AP5" s="319">
        <v>3.856747566123417</v>
      </c>
      <c r="AQ5" s="319">
        <v>-0.96187352917812063</v>
      </c>
      <c r="AR5" s="319">
        <v>2.484959182198395</v>
      </c>
      <c r="AS5" s="319">
        <v>-2.3913326778905599</v>
      </c>
      <c r="AT5" s="319">
        <v>-4.3181514206672205</v>
      </c>
      <c r="AU5" s="319">
        <v>-1.7493631261117031</v>
      </c>
      <c r="AV5" s="319">
        <v>5.2752581473667846</v>
      </c>
      <c r="AW5" s="319">
        <v>-0.58580896062571242</v>
      </c>
      <c r="AX5" s="319">
        <v>-0.91812874667458289</v>
      </c>
      <c r="AY5" s="319">
        <v>1.5420199242381898</v>
      </c>
      <c r="AZ5" s="319">
        <v>-4.0239406562592421</v>
      </c>
      <c r="BA5" s="319">
        <v>-7.003496639245796</v>
      </c>
      <c r="BB5" s="319">
        <v>-5.7464973626751856</v>
      </c>
      <c r="BC5" s="319"/>
      <c r="BD5" s="319"/>
      <c r="BE5" s="319"/>
      <c r="BF5" s="319"/>
      <c r="BG5" s="319"/>
      <c r="BH5" s="319"/>
      <c r="BI5" s="319"/>
      <c r="BJ5" s="319"/>
    </row>
    <row r="6" spans="1:62" ht="15">
      <c r="A6" s="319" t="s">
        <v>164</v>
      </c>
      <c r="B6" s="319" t="s">
        <v>395</v>
      </c>
      <c r="C6" s="319" t="s">
        <v>1293</v>
      </c>
      <c r="D6" s="319" t="s">
        <v>1294</v>
      </c>
      <c r="E6" s="319"/>
      <c r="F6" s="319"/>
      <c r="G6" s="319"/>
      <c r="H6" s="319"/>
      <c r="I6" s="319"/>
      <c r="J6" s="319"/>
      <c r="K6" s="319"/>
      <c r="L6" s="319"/>
      <c r="M6" s="319"/>
      <c r="N6" s="319"/>
      <c r="O6" s="319"/>
      <c r="P6" s="319"/>
      <c r="Q6" s="319"/>
      <c r="R6" s="319"/>
      <c r="S6" s="319"/>
      <c r="T6" s="319"/>
      <c r="U6" s="319"/>
      <c r="V6" s="319"/>
      <c r="W6" s="319"/>
      <c r="X6" s="319"/>
      <c r="Y6" s="319"/>
      <c r="Z6" s="319"/>
      <c r="AA6" s="319"/>
      <c r="AB6" s="319"/>
      <c r="AC6" s="319"/>
      <c r="AD6" s="319"/>
      <c r="AE6" s="319"/>
      <c r="AF6" s="319"/>
      <c r="AG6" s="319"/>
      <c r="AH6" s="319"/>
      <c r="AI6" s="319"/>
      <c r="AJ6" s="319"/>
      <c r="AK6" s="319"/>
      <c r="AL6" s="319"/>
      <c r="AM6" s="319"/>
      <c r="AN6" s="319"/>
      <c r="AO6" s="319"/>
      <c r="AP6" s="319"/>
      <c r="AQ6" s="319"/>
      <c r="AR6" s="319"/>
      <c r="AS6" s="319"/>
      <c r="AT6" s="319"/>
      <c r="AU6" s="319"/>
      <c r="AV6" s="319">
        <v>3.3431500391796618</v>
      </c>
      <c r="AW6" s="319">
        <v>-3.3611108927919133</v>
      </c>
      <c r="AX6" s="319">
        <v>6.9544738176220591</v>
      </c>
      <c r="AY6" s="319">
        <v>2.200612988990585</v>
      </c>
      <c r="AZ6" s="319">
        <v>10.649183827054216</v>
      </c>
      <c r="BA6" s="319">
        <v>1.0404890846721599</v>
      </c>
      <c r="BB6" s="319">
        <v>17.951089003002195</v>
      </c>
      <c r="BC6" s="319">
        <v>5.4259678481320321</v>
      </c>
      <c r="BD6" s="319">
        <v>2.8796475700625876</v>
      </c>
      <c r="BE6" s="319">
        <v>10.750252210415169</v>
      </c>
      <c r="BF6" s="319">
        <v>0.51250923420866457</v>
      </c>
      <c r="BG6" s="319">
        <v>-0.52684493729951498</v>
      </c>
      <c r="BH6" s="319">
        <v>-1.6282981347774665</v>
      </c>
      <c r="BI6" s="319">
        <v>-0.34941212132780208</v>
      </c>
      <c r="BJ6" s="319">
        <v>7.1666099422913021E-2</v>
      </c>
    </row>
    <row r="7" spans="1:62" ht="15">
      <c r="A7" s="319" t="s">
        <v>165</v>
      </c>
      <c r="B7" s="319" t="s">
        <v>396</v>
      </c>
      <c r="C7" s="319" t="s">
        <v>1293</v>
      </c>
      <c r="D7" s="319" t="s">
        <v>1294</v>
      </c>
      <c r="E7" s="319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19"/>
      <c r="R7" s="319"/>
      <c r="S7" s="319"/>
      <c r="T7" s="319"/>
      <c r="U7" s="319"/>
      <c r="V7" s="319"/>
      <c r="W7" s="319"/>
      <c r="X7" s="319"/>
      <c r="Y7" s="319"/>
      <c r="Z7" s="319">
        <v>-7.653439051836699</v>
      </c>
      <c r="AA7" s="319">
        <v>-3.5237268105424278</v>
      </c>
      <c r="AB7" s="319">
        <v>0.53410217713907571</v>
      </c>
      <c r="AC7" s="319">
        <v>2.4338534814281303</v>
      </c>
      <c r="AD7" s="319">
        <v>0.26378614146148038</v>
      </c>
      <c r="AE7" s="319">
        <v>-3.967203042530798E-2</v>
      </c>
      <c r="AF7" s="319">
        <v>1.325048476359413</v>
      </c>
      <c r="AG7" s="319">
        <v>3.4033042218512435</v>
      </c>
      <c r="AH7" s="319">
        <v>-2.6081892009275833</v>
      </c>
      <c r="AI7" s="319">
        <v>-6.1804953747369211</v>
      </c>
      <c r="AJ7" s="319">
        <v>-2.0818370404816591</v>
      </c>
      <c r="AK7" s="319">
        <v>-8.8508164966747245</v>
      </c>
      <c r="AL7" s="319">
        <v>-26.452638607654038</v>
      </c>
      <c r="AM7" s="319">
        <v>-1.8642921472058731</v>
      </c>
      <c r="AN7" s="319">
        <v>11.553036981604791</v>
      </c>
      <c r="AO7" s="319">
        <v>10.348221757066156</v>
      </c>
      <c r="AP7" s="319">
        <v>4.3828874779189277</v>
      </c>
      <c r="AQ7" s="319">
        <v>1.8866305225681259</v>
      </c>
      <c r="AR7" s="319">
        <v>-0.67225371752624596</v>
      </c>
      <c r="AS7" s="319">
        <v>-2.4041121667508492E-2</v>
      </c>
      <c r="AT7" s="319">
        <v>0.87829411430364246</v>
      </c>
      <c r="AU7" s="319">
        <v>9.8533629784081711</v>
      </c>
      <c r="AV7" s="319">
        <v>0.93139841503480625</v>
      </c>
      <c r="AW7" s="319">
        <v>6.3680531319341611</v>
      </c>
      <c r="AX7" s="319">
        <v>16.659902047078106</v>
      </c>
      <c r="AY7" s="319">
        <v>14.820466634941567</v>
      </c>
      <c r="AZ7" s="319">
        <v>18.875796763023885</v>
      </c>
      <c r="BA7" s="319">
        <v>9.8326974194952612</v>
      </c>
      <c r="BB7" s="319">
        <v>-1.1755972031449886</v>
      </c>
      <c r="BC7" s="319">
        <v>-0.17534416787771079</v>
      </c>
      <c r="BD7" s="319">
        <v>0.23011158576800028</v>
      </c>
      <c r="BE7" s="319">
        <v>1.4996481716782881</v>
      </c>
      <c r="BF7" s="319">
        <v>3.1350786485768936</v>
      </c>
      <c r="BG7" s="319">
        <v>1.1174705313590607</v>
      </c>
      <c r="BH7" s="319">
        <v>-0.47127161292230824</v>
      </c>
      <c r="BI7" s="319">
        <v>-4.0980558332289405</v>
      </c>
      <c r="BJ7" s="319">
        <v>-2.5610344631768527</v>
      </c>
    </row>
    <row r="8" spans="1:62" ht="15">
      <c r="A8" s="319" t="s">
        <v>166</v>
      </c>
      <c r="B8" s="319" t="s">
        <v>397</v>
      </c>
      <c r="C8" s="319" t="s">
        <v>1293</v>
      </c>
      <c r="D8" s="319" t="s">
        <v>1294</v>
      </c>
      <c r="E8" s="319"/>
      <c r="F8" s="319"/>
      <c r="G8" s="319"/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19"/>
      <c r="S8" s="319"/>
      <c r="T8" s="319"/>
      <c r="U8" s="319"/>
      <c r="V8" s="319"/>
      <c r="W8" s="319"/>
      <c r="X8" s="319"/>
      <c r="Y8" s="319"/>
      <c r="Z8" s="319">
        <v>3.6486485469617378</v>
      </c>
      <c r="AA8" s="319">
        <v>0.79584007146458191</v>
      </c>
      <c r="AB8" s="319">
        <v>-1.0168021724064289</v>
      </c>
      <c r="AC8" s="319">
        <v>-3.3074972029464078</v>
      </c>
      <c r="AD8" s="319">
        <v>-0.29059534780925844</v>
      </c>
      <c r="AE8" s="319">
        <v>3.6146555438021863</v>
      </c>
      <c r="AF8" s="319">
        <v>-2.7494963795736425</v>
      </c>
      <c r="AG8" s="319">
        <v>-3.262522333642579</v>
      </c>
      <c r="AH8" s="319">
        <v>6.9236172837285466</v>
      </c>
      <c r="AI8" s="319">
        <v>-11.187905298521073</v>
      </c>
      <c r="AJ8" s="319">
        <v>-29.16327149378958</v>
      </c>
      <c r="AK8" s="319">
        <v>-6.6355186848083889</v>
      </c>
      <c r="AL8" s="319">
        <v>10.270786126995432</v>
      </c>
      <c r="AM8" s="319">
        <v>8.966877389652268</v>
      </c>
      <c r="AN8" s="319">
        <v>14.002024219804767</v>
      </c>
      <c r="AO8" s="319">
        <v>9.7801804541170867</v>
      </c>
      <c r="AP8" s="319">
        <v>-10.278461363455037</v>
      </c>
      <c r="AQ8" s="319">
        <v>9.6970459875216619</v>
      </c>
      <c r="AR8" s="319">
        <v>14.22231691688674</v>
      </c>
      <c r="AS8" s="319">
        <v>7.3486386299184119</v>
      </c>
      <c r="AT8" s="319">
        <v>8.9580877157520575</v>
      </c>
      <c r="AU8" s="319">
        <v>4.544405734818227</v>
      </c>
      <c r="AV8" s="319">
        <v>6.1699824701241539</v>
      </c>
      <c r="AW8" s="319">
        <v>6.152274486781991</v>
      </c>
      <c r="AX8" s="319">
        <v>6.2632755874101775</v>
      </c>
      <c r="AY8" s="319">
        <v>6.0982916087583448</v>
      </c>
      <c r="AZ8" s="319">
        <v>6.7033378258185365</v>
      </c>
      <c r="BA8" s="319">
        <v>4.5601179154127038</v>
      </c>
      <c r="BB8" s="319">
        <v>4.0514494028162318</v>
      </c>
      <c r="BC8" s="319">
        <v>4.2262189939689563</v>
      </c>
      <c r="BD8" s="319">
        <v>2.8264099786448895</v>
      </c>
      <c r="BE8" s="319">
        <v>1.5876020594077289</v>
      </c>
      <c r="BF8" s="319">
        <v>1.1859690957522844</v>
      </c>
      <c r="BG8" s="319">
        <v>1.9853078164006916</v>
      </c>
      <c r="BH8" s="319">
        <v>2.5168528078686023</v>
      </c>
      <c r="BI8" s="319">
        <v>3.5175312324221579</v>
      </c>
      <c r="BJ8" s="319">
        <v>3.9369128827695334</v>
      </c>
    </row>
    <row r="9" spans="1:62" ht="15">
      <c r="A9" s="319" t="s">
        <v>163</v>
      </c>
      <c r="B9" s="319" t="s">
        <v>394</v>
      </c>
      <c r="C9" s="319" t="s">
        <v>1293</v>
      </c>
      <c r="D9" s="319" t="s">
        <v>1294</v>
      </c>
      <c r="E9" s="319"/>
      <c r="F9" s="319"/>
      <c r="G9" s="319"/>
      <c r="H9" s="319"/>
      <c r="I9" s="319"/>
      <c r="J9" s="319"/>
      <c r="K9" s="319"/>
      <c r="L9" s="319"/>
      <c r="M9" s="319"/>
      <c r="N9" s="319"/>
      <c r="O9" s="319"/>
      <c r="P9" s="319">
        <v>-0.60368476469196253</v>
      </c>
      <c r="Q9" s="319">
        <v>2.7889072521674052</v>
      </c>
      <c r="R9" s="319">
        <v>2.6724093235149411</v>
      </c>
      <c r="S9" s="319">
        <v>1.0104902319410201</v>
      </c>
      <c r="T9" s="319">
        <v>-3.3380260202994805</v>
      </c>
      <c r="U9" s="319">
        <v>-0.18117565046642881</v>
      </c>
      <c r="V9" s="319">
        <v>-0.2806928148671517</v>
      </c>
      <c r="W9" s="319">
        <v>-1.4422154055235126</v>
      </c>
      <c r="X9" s="319">
        <v>-3.0644489892562348</v>
      </c>
      <c r="Y9" s="319">
        <v>-1.3307600349874491</v>
      </c>
      <c r="Z9" s="319">
        <v>-3.9487455521427677</v>
      </c>
      <c r="AA9" s="319">
        <v>-2.9313726094631676</v>
      </c>
      <c r="AB9" s="319">
        <v>-2.595335898194179</v>
      </c>
      <c r="AC9" s="319">
        <v>-2.5983517279527319</v>
      </c>
      <c r="AD9" s="319">
        <v>-2.0237865678677593</v>
      </c>
      <c r="AE9" s="319">
        <v>-1.0018240361058162</v>
      </c>
      <c r="AF9" s="319">
        <v>1.3256729337925748</v>
      </c>
      <c r="AG9" s="319">
        <v>0.97048769039965066</v>
      </c>
      <c r="AH9" s="319">
        <v>0.80168252488907399</v>
      </c>
      <c r="AI9" s="319">
        <v>-0.14261468196311</v>
      </c>
      <c r="AJ9" s="319">
        <v>-1.3661295805066089</v>
      </c>
      <c r="AK9" s="319">
        <v>-2.8705445799679268</v>
      </c>
      <c r="AL9" s="319">
        <v>-4.4126228934622702</v>
      </c>
      <c r="AM9" s="319">
        <v>-0.40357169763657907</v>
      </c>
      <c r="AN9" s="319">
        <v>0.86972242074021722</v>
      </c>
      <c r="AO9" s="319">
        <v>3.8204771363848096</v>
      </c>
      <c r="AP9" s="319">
        <v>9.1236243371276089</v>
      </c>
      <c r="AQ9" s="319">
        <v>3.4924273545345699</v>
      </c>
      <c r="AR9" s="319">
        <v>3.7303595312005768</v>
      </c>
      <c r="AS9" s="319">
        <v>1.9134518534186071</v>
      </c>
      <c r="AT9" s="319">
        <v>1.5178447071706955</v>
      </c>
      <c r="AU9" s="319">
        <v>2.3549886357866967</v>
      </c>
      <c r="AV9" s="319">
        <v>7.3666565461148963</v>
      </c>
      <c r="AW9" s="319">
        <v>3.3246735085760122</v>
      </c>
      <c r="AX9" s="319">
        <v>3.825117604958848</v>
      </c>
      <c r="AY9" s="319">
        <v>1.7948730284696524</v>
      </c>
      <c r="AZ9" s="319">
        <v>-2.0071775779960177</v>
      </c>
      <c r="BA9" s="319">
        <v>-9.874044944625453</v>
      </c>
      <c r="BB9" s="319">
        <v>-4.3759547958561598</v>
      </c>
      <c r="BC9" s="319">
        <v>-5.3442568015749998</v>
      </c>
      <c r="BD9" s="319">
        <v>-3.8518455202610795</v>
      </c>
      <c r="BE9" s="319">
        <v>-3.9744004601615757E-2</v>
      </c>
      <c r="BF9" s="319">
        <v>2.3925143480165332</v>
      </c>
      <c r="BG9" s="319">
        <v>4.2981137620356833</v>
      </c>
      <c r="BH9" s="319">
        <v>2.4049771750731139</v>
      </c>
      <c r="BI9" s="319">
        <v>2.8555291714559274</v>
      </c>
      <c r="BJ9" s="319">
        <v>2.291463752070328</v>
      </c>
    </row>
    <row r="10" spans="1:62" ht="15">
      <c r="A10" s="319" t="s">
        <v>167</v>
      </c>
      <c r="B10" s="319" t="s">
        <v>398</v>
      </c>
      <c r="C10" s="319" t="s">
        <v>1293</v>
      </c>
      <c r="D10" s="319" t="s">
        <v>1294</v>
      </c>
      <c r="E10" s="319"/>
      <c r="F10" s="319"/>
      <c r="G10" s="319"/>
      <c r="H10" s="319"/>
      <c r="I10" s="319"/>
      <c r="J10" s="319"/>
      <c r="K10" s="319"/>
      <c r="L10" s="319"/>
      <c r="M10" s="319"/>
      <c r="N10" s="319"/>
      <c r="O10" s="319"/>
      <c r="P10" s="319"/>
      <c r="Q10" s="319"/>
      <c r="R10" s="319"/>
      <c r="S10" s="319"/>
      <c r="T10" s="319"/>
      <c r="U10" s="319">
        <v>12.323092352246661</v>
      </c>
      <c r="V10" s="319">
        <v>5.0359136997983711</v>
      </c>
      <c r="W10" s="319">
        <v>-4.027127725493358</v>
      </c>
      <c r="X10" s="319">
        <v>7.9806706217929531</v>
      </c>
      <c r="Y10" s="319">
        <v>5.6557596752510335</v>
      </c>
      <c r="Z10" s="319">
        <v>-0.53214509673875909</v>
      </c>
      <c r="AA10" s="319">
        <v>-11.796756061078312</v>
      </c>
      <c r="AB10" s="319">
        <v>-9.4048859719134299</v>
      </c>
      <c r="AC10" s="319">
        <v>-1.952985400674919</v>
      </c>
      <c r="AD10" s="319">
        <v>-5.0491800831330522</v>
      </c>
      <c r="AE10" s="319">
        <v>1.428350862427564</v>
      </c>
      <c r="AF10" s="319">
        <v>-3.4623746560415753</v>
      </c>
      <c r="AG10" s="319">
        <v>2.6330065166622489</v>
      </c>
      <c r="AH10" s="319">
        <v>-0.67836599598302882</v>
      </c>
      <c r="AI10" s="319">
        <v>9.1399726240836827</v>
      </c>
      <c r="AJ10" s="319">
        <v>-1.1446684541313346</v>
      </c>
      <c r="AK10" s="319">
        <v>2.9244767420611169</v>
      </c>
      <c r="AL10" s="319">
        <v>0.53737025431969698</v>
      </c>
      <c r="AM10" s="319">
        <v>0.64814166990475996</v>
      </c>
      <c r="AN10" s="319">
        <v>-0.3030726261800254</v>
      </c>
      <c r="AO10" s="319">
        <v>2.1821908911285277</v>
      </c>
      <c r="AP10" s="319">
        <v>1.9792867123226756</v>
      </c>
      <c r="AQ10" s="319">
        <v>2.9679780781036698</v>
      </c>
      <c r="AR10" s="319">
        <v>-0.23682286453579593</v>
      </c>
      <c r="AS10" s="319">
        <v>3.179182112912855</v>
      </c>
      <c r="AT10" s="319">
        <v>-0.48638647347688391</v>
      </c>
      <c r="AU10" s="319">
        <v>-1.470379776712349</v>
      </c>
      <c r="AV10" s="319">
        <v>3.0771706740072631</v>
      </c>
      <c r="AW10" s="319">
        <v>6.9521453103549788</v>
      </c>
      <c r="AX10" s="319">
        <v>3.3481315590603913</v>
      </c>
      <c r="AY10" s="319">
        <v>4.0146574361156411</v>
      </c>
      <c r="AZ10" s="319">
        <v>2.0512672701216843</v>
      </c>
      <c r="BA10" s="319">
        <v>3.2364654993459538</v>
      </c>
      <c r="BB10" s="319">
        <v>-1.935868065332329</v>
      </c>
      <c r="BC10" s="319">
        <v>2.2914814045895895</v>
      </c>
      <c r="BD10" s="319">
        <v>1.2278255095647665</v>
      </c>
      <c r="BE10" s="319">
        <v>4.291237148928559</v>
      </c>
      <c r="BF10" s="319">
        <v>0.8660096378322919</v>
      </c>
      <c r="BG10" s="319">
        <v>0.26269167346282529</v>
      </c>
      <c r="BH10" s="319">
        <v>1.1352836657682275</v>
      </c>
      <c r="BI10" s="319">
        <v>0.93986779984649615</v>
      </c>
      <c r="BJ10" s="319">
        <v>-0.77040838694541947</v>
      </c>
    </row>
    <row r="11" spans="1:62" ht="15">
      <c r="A11" s="319" t="s">
        <v>168</v>
      </c>
      <c r="B11" s="319" t="s">
        <v>399</v>
      </c>
      <c r="C11" s="319" t="s">
        <v>1293</v>
      </c>
      <c r="D11" s="319" t="s">
        <v>1294</v>
      </c>
      <c r="E11" s="319"/>
      <c r="F11" s="319"/>
      <c r="G11" s="319"/>
      <c r="H11" s="319"/>
      <c r="I11" s="319"/>
      <c r="J11" s="319"/>
      <c r="K11" s="319"/>
      <c r="L11" s="319"/>
      <c r="M11" s="319"/>
      <c r="N11" s="319"/>
      <c r="O11" s="319"/>
      <c r="P11" s="319"/>
      <c r="Q11" s="319"/>
      <c r="R11" s="319"/>
      <c r="S11" s="319"/>
      <c r="T11" s="319"/>
      <c r="U11" s="319">
        <v>-0.15560380769230164</v>
      </c>
      <c r="V11" s="319">
        <v>5.0160931756650768</v>
      </c>
      <c r="W11" s="319">
        <v>-13.615190243006921</v>
      </c>
      <c r="X11" s="319">
        <v>8.2502481384848778</v>
      </c>
      <c r="Y11" s="319">
        <v>13.13847939510822</v>
      </c>
      <c r="Z11" s="319">
        <v>-2.6719143382828747</v>
      </c>
      <c r="AA11" s="319">
        <v>-12.102258857428609</v>
      </c>
      <c r="AB11" s="319">
        <v>-9.5740565372295379</v>
      </c>
      <c r="AC11" s="319">
        <v>-1.1439849808580789</v>
      </c>
      <c r="AD11" s="319">
        <v>-8.6241479180266651</v>
      </c>
      <c r="AE11" s="319">
        <v>-19.646645934478684</v>
      </c>
      <c r="AF11" s="319">
        <v>-2.4802595038479183</v>
      </c>
      <c r="AG11" s="319">
        <v>-8.2135970089727408</v>
      </c>
      <c r="AH11" s="319">
        <v>5.9282631130552943</v>
      </c>
      <c r="AI11" s="319">
        <v>11.704082897863728</v>
      </c>
      <c r="AJ11" s="319">
        <v>-4.7640477468794558</v>
      </c>
      <c r="AK11" s="319">
        <v>-2.4305457981023153</v>
      </c>
      <c r="AL11" s="319">
        <v>-4.2787570808976056</v>
      </c>
      <c r="AM11" s="319">
        <v>1.3288579014840707</v>
      </c>
      <c r="AN11" s="319">
        <v>1.4540013465437909</v>
      </c>
      <c r="AO11" s="319">
        <v>0.76982980818725366</v>
      </c>
      <c r="AP11" s="319">
        <v>3.0217216652507659</v>
      </c>
      <c r="AQ11" s="319">
        <v>-4.5893047531418745</v>
      </c>
      <c r="AR11" s="319">
        <v>-2.2638654984288706</v>
      </c>
      <c r="AS11" s="319">
        <v>4.9932528745776352</v>
      </c>
      <c r="AT11" s="319">
        <v>-3.8173690634057778</v>
      </c>
      <c r="AU11" s="319">
        <v>-2.8587344031189019</v>
      </c>
      <c r="AV11" s="319">
        <v>1.9763957130162169</v>
      </c>
      <c r="AW11" s="319">
        <v>0.29282670831953794</v>
      </c>
      <c r="AX11" s="319">
        <v>-6.4014020978930262</v>
      </c>
      <c r="AY11" s="319">
        <v>-4.0435434548091109</v>
      </c>
      <c r="AZ11" s="319">
        <v>-10.507961743164614</v>
      </c>
      <c r="BA11" s="319">
        <v>-9.5339102505291606</v>
      </c>
      <c r="BB11" s="319">
        <v>-14.786309697000107</v>
      </c>
      <c r="BC11" s="319">
        <v>-5.8207191735405388</v>
      </c>
      <c r="BD11" s="319">
        <v>1.976250918134653</v>
      </c>
      <c r="BE11" s="319">
        <v>1.8083357786079546</v>
      </c>
      <c r="BF11" s="319">
        <v>3.8191275349755074</v>
      </c>
      <c r="BG11" s="319">
        <v>3.6551543727300242</v>
      </c>
      <c r="BH11" s="319">
        <v>4.107110948308474</v>
      </c>
      <c r="BI11" s="319">
        <v>1.707309749012893</v>
      </c>
      <c r="BJ11" s="319">
        <v>-0.60920284532804203</v>
      </c>
    </row>
    <row r="12" spans="1:62" ht="15">
      <c r="A12" s="319" t="s">
        <v>128</v>
      </c>
      <c r="B12" s="319" t="s">
        <v>400</v>
      </c>
      <c r="C12" s="319" t="s">
        <v>1293</v>
      </c>
      <c r="D12" s="319" t="s">
        <v>1294</v>
      </c>
      <c r="E12" s="319"/>
      <c r="F12" s="319">
        <v>3.7472729862484471</v>
      </c>
      <c r="G12" s="319">
        <v>-2.4104537350367679</v>
      </c>
      <c r="H12" s="319">
        <v>-6.7716256357603726</v>
      </c>
      <c r="I12" s="319">
        <v>8.4643972014255979</v>
      </c>
      <c r="J12" s="319">
        <v>8.9346589151883933</v>
      </c>
      <c r="K12" s="319">
        <v>-2.0893123128635551</v>
      </c>
      <c r="L12" s="319">
        <v>1.7364902654415602</v>
      </c>
      <c r="M12" s="319">
        <v>3.339587226935663</v>
      </c>
      <c r="N12" s="319">
        <v>8.0779187661978824</v>
      </c>
      <c r="O12" s="319">
        <v>1.4678276169451436</v>
      </c>
      <c r="P12" s="319">
        <v>3.9523462837013739</v>
      </c>
      <c r="Q12" s="319">
        <v>-7.9582469789102106E-2</v>
      </c>
      <c r="R12" s="319">
        <v>1.0565679232636001</v>
      </c>
      <c r="S12" s="319">
        <v>3.7596418243740004</v>
      </c>
      <c r="T12" s="319">
        <v>-1.6486575193279407</v>
      </c>
      <c r="U12" s="319">
        <v>-3.5361587163489645</v>
      </c>
      <c r="V12" s="319">
        <v>5.3371593353160023</v>
      </c>
      <c r="W12" s="319">
        <v>-5.9035595506786365</v>
      </c>
      <c r="X12" s="319">
        <v>8.6031642829552197</v>
      </c>
      <c r="Y12" s="319">
        <v>2.5903542250418781</v>
      </c>
      <c r="Z12" s="319">
        <v>-7.1349977089712269</v>
      </c>
      <c r="AA12" s="319">
        <v>-6.434328982831687</v>
      </c>
      <c r="AB12" s="319">
        <v>2.2502382529804521</v>
      </c>
      <c r="AC12" s="319">
        <v>0.61931982633143434</v>
      </c>
      <c r="AD12" s="319">
        <v>-9.0095131386308935</v>
      </c>
      <c r="AE12" s="319">
        <v>6.2380575602362143</v>
      </c>
      <c r="AF12" s="319">
        <v>1.3685379796299912</v>
      </c>
      <c r="AG12" s="319">
        <v>-3.9943747916168491</v>
      </c>
      <c r="AH12" s="319">
        <v>-8.838132385465542</v>
      </c>
      <c r="AI12" s="319">
        <v>-3.789115675365494</v>
      </c>
      <c r="AJ12" s="319">
        <v>11.094152986207618</v>
      </c>
      <c r="AK12" s="319">
        <v>10.406662484386146</v>
      </c>
      <c r="AL12" s="319">
        <v>4.4918659747977188</v>
      </c>
      <c r="AM12" s="319">
        <v>4.4666312904725771</v>
      </c>
      <c r="AN12" s="319">
        <v>-4.0576006753803853</v>
      </c>
      <c r="AO12" s="319">
        <v>4.2608706237647453</v>
      </c>
      <c r="AP12" s="319">
        <v>6.8611433276325045</v>
      </c>
      <c r="AQ12" s="319">
        <v>2.6821419703533422</v>
      </c>
      <c r="AR12" s="319">
        <v>-4.4570465768952232</v>
      </c>
      <c r="AS12" s="319">
        <v>-1.8850105174658296</v>
      </c>
      <c r="AT12" s="319">
        <v>-5.4651139059574376</v>
      </c>
      <c r="AU12" s="319">
        <v>-11.877180494288638</v>
      </c>
      <c r="AV12" s="319">
        <v>7.6437941846041184</v>
      </c>
      <c r="AW12" s="319">
        <v>7.8491061455849405</v>
      </c>
      <c r="AX12" s="319">
        <v>7.6926885198689519</v>
      </c>
      <c r="AY12" s="319">
        <v>6.9180270855495678</v>
      </c>
      <c r="AZ12" s="319">
        <v>7.8858519813251604</v>
      </c>
      <c r="BA12" s="319">
        <v>2.9951674222561167</v>
      </c>
      <c r="BB12" s="319">
        <v>-6.8801485751839238</v>
      </c>
      <c r="BC12" s="319">
        <v>8.9914379598630774</v>
      </c>
      <c r="BD12" s="319">
        <v>4.9021252443224768</v>
      </c>
      <c r="BE12" s="319">
        <v>-2.0605746367528042</v>
      </c>
      <c r="BF12" s="319">
        <v>1.3384529335816353</v>
      </c>
      <c r="BG12" s="319">
        <v>-3.5141959817208885</v>
      </c>
      <c r="BH12" s="319">
        <v>1.6989448242446485</v>
      </c>
      <c r="BI12" s="319">
        <v>-2.7845921106937936</v>
      </c>
      <c r="BJ12" s="319">
        <v>1.8796612160732593</v>
      </c>
    </row>
    <row r="13" spans="1:62" ht="15">
      <c r="A13" s="319" t="s">
        <v>169</v>
      </c>
      <c r="B13" s="319" t="s">
        <v>401</v>
      </c>
      <c r="C13" s="319" t="s">
        <v>1293</v>
      </c>
      <c r="D13" s="319" t="s">
        <v>1294</v>
      </c>
      <c r="E13" s="319"/>
      <c r="F13" s="319"/>
      <c r="G13" s="319"/>
      <c r="H13" s="319"/>
      <c r="I13" s="319"/>
      <c r="J13" s="319"/>
      <c r="K13" s="319"/>
      <c r="L13" s="319"/>
      <c r="M13" s="319"/>
      <c r="N13" s="319"/>
      <c r="O13" s="319"/>
      <c r="P13" s="319"/>
      <c r="Q13" s="319"/>
      <c r="R13" s="319"/>
      <c r="S13" s="319"/>
      <c r="T13" s="319"/>
      <c r="U13" s="319"/>
      <c r="V13" s="319"/>
      <c r="W13" s="319"/>
      <c r="X13" s="319"/>
      <c r="Y13" s="319"/>
      <c r="Z13" s="319"/>
      <c r="AA13" s="319"/>
      <c r="AB13" s="319"/>
      <c r="AC13" s="319"/>
      <c r="AD13" s="319"/>
      <c r="AE13" s="319"/>
      <c r="AF13" s="319"/>
      <c r="AG13" s="319"/>
      <c r="AH13" s="319"/>
      <c r="AI13" s="319"/>
      <c r="AJ13" s="319">
        <v>-10.870869200945165</v>
      </c>
      <c r="AK13" s="319">
        <v>-40.744450439503346</v>
      </c>
      <c r="AL13" s="319">
        <v>-6.6383804002838218</v>
      </c>
      <c r="AM13" s="319">
        <v>7.9498299272870838</v>
      </c>
      <c r="AN13" s="319">
        <v>9.1034925105483779</v>
      </c>
      <c r="AO13" s="319">
        <v>7.5069716513551867</v>
      </c>
      <c r="AP13" s="319">
        <v>4.4795433357914334</v>
      </c>
      <c r="AQ13" s="319">
        <v>8.1422646248938406</v>
      </c>
      <c r="AR13" s="319">
        <v>3.957685312932341</v>
      </c>
      <c r="AS13" s="319">
        <v>6.5702955235933587</v>
      </c>
      <c r="AT13" s="319">
        <v>10.236572827813433</v>
      </c>
      <c r="AU13" s="319">
        <v>13.811495129947616</v>
      </c>
      <c r="AV13" s="319">
        <v>14.648862780435863</v>
      </c>
      <c r="AW13" s="319">
        <v>11.100840751846007</v>
      </c>
      <c r="AX13" s="319">
        <v>14.604876522230441</v>
      </c>
      <c r="AY13" s="319">
        <v>14.068807423540306</v>
      </c>
      <c r="AZ13" s="319">
        <v>14.735966171318296</v>
      </c>
      <c r="BA13" s="319">
        <v>7.8129186942303051</v>
      </c>
      <c r="BB13" s="319">
        <v>-13.566397917759673</v>
      </c>
      <c r="BC13" s="319">
        <v>2.6004087835942187</v>
      </c>
      <c r="BD13" s="319">
        <v>4.7629893562465497</v>
      </c>
      <c r="BE13" s="319">
        <v>6.9641313017626487</v>
      </c>
      <c r="BF13" s="319">
        <v>2.8863371792474197</v>
      </c>
      <c r="BG13" s="319">
        <v>3.1468823429683823</v>
      </c>
      <c r="BH13" s="319">
        <v>2.8203788224617767</v>
      </c>
      <c r="BI13" s="319">
        <v>-6.9477877070582394E-2</v>
      </c>
      <c r="BJ13" s="319">
        <v>7.2933235500575364</v>
      </c>
    </row>
    <row r="14" spans="1:62" ht="15">
      <c r="A14" s="319" t="s">
        <v>170</v>
      </c>
      <c r="B14" s="319" t="s">
        <v>402</v>
      </c>
      <c r="C14" s="319" t="s">
        <v>1293</v>
      </c>
      <c r="D14" s="319" t="s">
        <v>1294</v>
      </c>
      <c r="E14" s="319"/>
      <c r="F14" s="319"/>
      <c r="G14" s="319"/>
      <c r="H14" s="319"/>
      <c r="I14" s="319"/>
      <c r="J14" s="319"/>
      <c r="K14" s="319"/>
      <c r="L14" s="319"/>
      <c r="M14" s="319"/>
      <c r="N14" s="319"/>
      <c r="O14" s="319"/>
      <c r="P14" s="319"/>
      <c r="Q14" s="319"/>
      <c r="R14" s="319"/>
      <c r="S14" s="319"/>
      <c r="T14" s="319"/>
      <c r="U14" s="319"/>
      <c r="V14" s="319"/>
      <c r="W14" s="319"/>
      <c r="X14" s="319"/>
      <c r="Y14" s="319"/>
      <c r="Z14" s="319"/>
      <c r="AA14" s="319"/>
      <c r="AB14" s="319"/>
      <c r="AC14" s="319"/>
      <c r="AD14" s="319"/>
      <c r="AE14" s="319"/>
      <c r="AF14" s="319"/>
      <c r="AG14" s="319"/>
      <c r="AH14" s="319"/>
      <c r="AI14" s="319"/>
      <c r="AJ14" s="319"/>
      <c r="AK14" s="319"/>
      <c r="AL14" s="319"/>
      <c r="AM14" s="319"/>
      <c r="AN14" s="319"/>
      <c r="AO14" s="319"/>
      <c r="AP14" s="319"/>
      <c r="AQ14" s="319"/>
      <c r="AR14" s="319"/>
      <c r="AS14" s="319"/>
      <c r="AT14" s="319"/>
      <c r="AU14" s="319"/>
      <c r="AV14" s="319">
        <v>0.15585311367341603</v>
      </c>
      <c r="AW14" s="319">
        <v>0.28897999398272134</v>
      </c>
      <c r="AX14" s="319">
        <v>-0.15563454807083588</v>
      </c>
      <c r="AY14" s="319">
        <v>-3.4019607843137294</v>
      </c>
      <c r="AZ14" s="319">
        <v>3.2789542911866505</v>
      </c>
      <c r="BA14" s="319">
        <v>-1.1227132320859141</v>
      </c>
      <c r="BB14" s="319">
        <v>-2.8696630155064611</v>
      </c>
      <c r="BC14" s="319">
        <v>1.5076154993946886</v>
      </c>
      <c r="BD14" s="319">
        <v>0.86839830838705723</v>
      </c>
      <c r="BE14" s="319">
        <v>-4.2365892239799052</v>
      </c>
      <c r="BF14" s="319">
        <v>-2.8918936153428518</v>
      </c>
      <c r="BG14" s="319">
        <v>0.70816571382226812</v>
      </c>
      <c r="BH14" s="319">
        <v>1.0657425414721757</v>
      </c>
      <c r="BI14" s="319">
        <v>-2.7280062984582685</v>
      </c>
      <c r="BJ14" s="319"/>
    </row>
    <row r="15" spans="1:62" ht="15">
      <c r="A15" s="319" t="s">
        <v>171</v>
      </c>
      <c r="B15" s="319" t="s">
        <v>403</v>
      </c>
      <c r="C15" s="319" t="s">
        <v>1293</v>
      </c>
      <c r="D15" s="319" t="s">
        <v>1294</v>
      </c>
      <c r="E15" s="319"/>
      <c r="F15" s="319"/>
      <c r="G15" s="319"/>
      <c r="H15" s="319"/>
      <c r="I15" s="319"/>
      <c r="J15" s="319"/>
      <c r="K15" s="319"/>
      <c r="L15" s="319"/>
      <c r="M15" s="319"/>
      <c r="N15" s="319"/>
      <c r="O15" s="319"/>
      <c r="P15" s="319"/>
      <c r="Q15" s="319"/>
      <c r="R15" s="319"/>
      <c r="S15" s="319"/>
      <c r="T15" s="319"/>
      <c r="U15" s="319"/>
      <c r="V15" s="319"/>
      <c r="W15" s="319">
        <v>3.7444273844983798</v>
      </c>
      <c r="X15" s="319">
        <v>7.7798801789957821</v>
      </c>
      <c r="Y15" s="319">
        <v>8.2880914977258726</v>
      </c>
      <c r="Z15" s="319">
        <v>4.3491517677825868</v>
      </c>
      <c r="AA15" s="319">
        <v>0.76830015085963055</v>
      </c>
      <c r="AB15" s="319">
        <v>6.5538571253205902</v>
      </c>
      <c r="AC15" s="319">
        <v>11.588695839471669</v>
      </c>
      <c r="AD15" s="319">
        <v>9.09843631278369</v>
      </c>
      <c r="AE15" s="319">
        <v>13.070416933112369</v>
      </c>
      <c r="AF15" s="319">
        <v>8.1414097378196288</v>
      </c>
      <c r="AG15" s="319">
        <v>6.4480629499125115</v>
      </c>
      <c r="AH15" s="319">
        <v>5.9331391919982508</v>
      </c>
      <c r="AI15" s="319">
        <v>2.9050756096480086</v>
      </c>
      <c r="AJ15" s="319">
        <v>1.2493311151991975</v>
      </c>
      <c r="AK15" s="319">
        <v>-0.49741379616283155</v>
      </c>
      <c r="AL15" s="319">
        <v>3.0055113342542796</v>
      </c>
      <c r="AM15" s="319">
        <v>4.0271021250363361</v>
      </c>
      <c r="AN15" s="319">
        <v>-6.8278372358434041</v>
      </c>
      <c r="AO15" s="319">
        <v>3.7729425986061642</v>
      </c>
      <c r="AP15" s="319">
        <v>2.6070667970192716</v>
      </c>
      <c r="AQ15" s="319">
        <v>1.9612477823083907</v>
      </c>
      <c r="AR15" s="319">
        <v>1.19855669833278</v>
      </c>
      <c r="AS15" s="319">
        <v>4.4541057003341109</v>
      </c>
      <c r="AT15" s="319">
        <v>-6.6000609078058545</v>
      </c>
      <c r="AU15" s="319">
        <v>-0.39173084426768412</v>
      </c>
      <c r="AV15" s="319">
        <v>4.8101398615740152</v>
      </c>
      <c r="AW15" s="319">
        <v>4.5815382262388198</v>
      </c>
      <c r="AX15" s="319">
        <v>5.2249184067620718</v>
      </c>
      <c r="AY15" s="319">
        <v>11.420222092571279</v>
      </c>
      <c r="AZ15" s="319">
        <v>7.9681217754623077</v>
      </c>
      <c r="BA15" s="319">
        <v>-1.2160038947302496</v>
      </c>
      <c r="BB15" s="319">
        <v>-13.143487795320524</v>
      </c>
      <c r="BC15" s="319">
        <v>-8.2587917845582268</v>
      </c>
      <c r="BD15" s="319">
        <v>-3.1614647601859929</v>
      </c>
      <c r="BE15" s="319">
        <v>2.3750387811794411</v>
      </c>
      <c r="BF15" s="319">
        <v>-1.1731161904369998</v>
      </c>
      <c r="BG15" s="319">
        <v>3.9847505853146856</v>
      </c>
      <c r="BH15" s="319">
        <v>2.9688274965402996</v>
      </c>
      <c r="BI15" s="319">
        <v>4.2573672788074362</v>
      </c>
      <c r="BJ15" s="319">
        <v>2.274423596633099</v>
      </c>
    </row>
    <row r="16" spans="1:62" ht="15">
      <c r="A16" s="319" t="s">
        <v>172</v>
      </c>
      <c r="B16" s="319" t="s">
        <v>404</v>
      </c>
      <c r="C16" s="319" t="s">
        <v>1293</v>
      </c>
      <c r="D16" s="319" t="s">
        <v>1294</v>
      </c>
      <c r="E16" s="319"/>
      <c r="F16" s="319">
        <v>0.46656138482212839</v>
      </c>
      <c r="G16" s="319">
        <v>-1.1458782700286179</v>
      </c>
      <c r="H16" s="319">
        <v>4.1966921209749302</v>
      </c>
      <c r="I16" s="319">
        <v>4.8998857997213321</v>
      </c>
      <c r="J16" s="319">
        <v>3.926693581437533</v>
      </c>
      <c r="K16" s="319">
        <v>7.1393840504896389E-2</v>
      </c>
      <c r="L16" s="319">
        <v>4.9689885523364978</v>
      </c>
      <c r="M16" s="319">
        <v>3.2580687195122238</v>
      </c>
      <c r="N16" s="319">
        <v>4.8269837489972218</v>
      </c>
      <c r="O16" s="319">
        <v>5.0813523621764318</v>
      </c>
      <c r="P16" s="319">
        <v>0.54704771231932625</v>
      </c>
      <c r="Q16" s="319">
        <v>2.0200715530561979</v>
      </c>
      <c r="R16" s="319">
        <v>1.0569730153824821</v>
      </c>
      <c r="S16" s="319">
        <v>1.5005936233723105</v>
      </c>
      <c r="T16" s="319">
        <v>0.11017701902278532</v>
      </c>
      <c r="U16" s="319">
        <v>1.5644791581942599</v>
      </c>
      <c r="V16" s="319">
        <v>2.4367245544794542</v>
      </c>
      <c r="W16" s="319">
        <v>-0.26974750498595768</v>
      </c>
      <c r="X16" s="319">
        <v>2.9252291398745882</v>
      </c>
      <c r="Y16" s="319">
        <v>1.7859020845466063</v>
      </c>
      <c r="Z16" s="319">
        <v>1.7109810325566883</v>
      </c>
      <c r="AA16" s="319">
        <v>1.6193726153920238</v>
      </c>
      <c r="AB16" s="319">
        <v>-3.4353140733679055</v>
      </c>
      <c r="AC16" s="319">
        <v>3.4037273042117846</v>
      </c>
      <c r="AD16" s="319">
        <v>3.8198797593143468</v>
      </c>
      <c r="AE16" s="319">
        <v>2.3635828646023356</v>
      </c>
      <c r="AF16" s="319">
        <v>0.95802877805920161</v>
      </c>
      <c r="AG16" s="319">
        <v>3.9659625457054091</v>
      </c>
      <c r="AH16" s="319">
        <v>2.1243624471736382</v>
      </c>
      <c r="AI16" s="319">
        <v>2.0431047643345153</v>
      </c>
      <c r="AJ16" s="319">
        <v>-1.6491274897366566</v>
      </c>
      <c r="AK16" s="319">
        <v>-0.76878125121778851</v>
      </c>
      <c r="AL16" s="319">
        <v>3.0261892172811429</v>
      </c>
      <c r="AM16" s="319">
        <v>2.8837165869379504</v>
      </c>
      <c r="AN16" s="319">
        <v>2.5826349650157425</v>
      </c>
      <c r="AO16" s="319">
        <v>2.5227799867060412</v>
      </c>
      <c r="AP16" s="319">
        <v>2.8098031855398347</v>
      </c>
      <c r="AQ16" s="319">
        <v>3.492463407073501</v>
      </c>
      <c r="AR16" s="319">
        <v>3.8250551850263861</v>
      </c>
      <c r="AS16" s="319">
        <v>2.7112617642975039</v>
      </c>
      <c r="AT16" s="319">
        <v>0.5679067647434124</v>
      </c>
      <c r="AU16" s="319">
        <v>2.7413146948075138</v>
      </c>
      <c r="AV16" s="319">
        <v>1.7227131607778148</v>
      </c>
      <c r="AW16" s="319">
        <v>2.8023289031593634</v>
      </c>
      <c r="AX16" s="319">
        <v>1.8373689916103331</v>
      </c>
      <c r="AY16" s="319">
        <v>1.3283282477884626</v>
      </c>
      <c r="AZ16" s="319">
        <v>3.1310750408865431</v>
      </c>
      <c r="BA16" s="319">
        <v>1.601119240477928</v>
      </c>
      <c r="BB16" s="319">
        <v>-0.15644616180675541</v>
      </c>
      <c r="BC16" s="319">
        <v>0.4778014486890072</v>
      </c>
      <c r="BD16" s="319">
        <v>1.0373638992251699</v>
      </c>
      <c r="BE16" s="319">
        <v>2.0534675138962939</v>
      </c>
      <c r="BF16" s="319">
        <v>0.85050746213319428</v>
      </c>
      <c r="BG16" s="319">
        <v>0.99520037828708041</v>
      </c>
      <c r="BH16" s="319">
        <v>0.86357057948606553</v>
      </c>
      <c r="BI16" s="319">
        <v>1.2982247845542361</v>
      </c>
      <c r="BJ16" s="319">
        <v>0.34888036142102408</v>
      </c>
    </row>
    <row r="17" spans="1:62" ht="15">
      <c r="A17" s="319" t="s">
        <v>173</v>
      </c>
      <c r="B17" s="319" t="s">
        <v>405</v>
      </c>
      <c r="C17" s="319" t="s">
        <v>1293</v>
      </c>
      <c r="D17" s="319" t="s">
        <v>1294</v>
      </c>
      <c r="E17" s="319"/>
      <c r="F17" s="319">
        <v>4.9607171834917381</v>
      </c>
      <c r="G17" s="319">
        <v>2.0214696667764116</v>
      </c>
      <c r="H17" s="319">
        <v>3.4714661593240947</v>
      </c>
      <c r="I17" s="319">
        <v>5.4193360141516109</v>
      </c>
      <c r="J17" s="319">
        <v>2.8100127856155694</v>
      </c>
      <c r="K17" s="319">
        <v>4.9044790037777517</v>
      </c>
      <c r="L17" s="319">
        <v>2.2410097584839122</v>
      </c>
      <c r="M17" s="319">
        <v>3.931241828877944</v>
      </c>
      <c r="N17" s="319">
        <v>5.9094959264349427</v>
      </c>
      <c r="O17" s="319">
        <v>5.9504965311453191</v>
      </c>
      <c r="P17" s="319">
        <v>4.6469428598053781</v>
      </c>
      <c r="Q17" s="319">
        <v>5.5923814314392075</v>
      </c>
      <c r="R17" s="319">
        <v>4.3109058884948723</v>
      </c>
      <c r="S17" s="319">
        <v>3.76537310003458</v>
      </c>
      <c r="T17" s="319">
        <v>-9.9030388254945478E-2</v>
      </c>
      <c r="U17" s="319">
        <v>4.7633698389919772</v>
      </c>
      <c r="V17" s="319">
        <v>5.0396478180553856</v>
      </c>
      <c r="W17" s="319">
        <v>-0.12983024327239434</v>
      </c>
      <c r="X17" s="319">
        <v>5.5364478642743649</v>
      </c>
      <c r="Y17" s="319">
        <v>1.7313776250475144</v>
      </c>
      <c r="Z17" s="319">
        <v>-0.39862034595691398</v>
      </c>
      <c r="AA17" s="319">
        <v>1.9381211634522515</v>
      </c>
      <c r="AB17" s="319">
        <v>3.1396280701543589</v>
      </c>
      <c r="AC17" s="319">
        <v>5.757358263267065E-2</v>
      </c>
      <c r="AD17" s="319">
        <v>2.450565645232345</v>
      </c>
      <c r="AE17" s="319">
        <v>2.2364019441824468</v>
      </c>
      <c r="AF17" s="319">
        <v>1.2930451994733119</v>
      </c>
      <c r="AG17" s="319">
        <v>3.1497468170020255</v>
      </c>
      <c r="AH17" s="319">
        <v>3.4201017547881349</v>
      </c>
      <c r="AI17" s="319">
        <v>3.5535478067977238</v>
      </c>
      <c r="AJ17" s="319">
        <v>2.4139860733278766</v>
      </c>
      <c r="AK17" s="319">
        <v>0.97609234499802255</v>
      </c>
      <c r="AL17" s="319">
        <v>-0.29875408457490948</v>
      </c>
      <c r="AM17" s="319">
        <v>2.0087616345785051</v>
      </c>
      <c r="AN17" s="319">
        <v>2.5109128281239634</v>
      </c>
      <c r="AO17" s="319">
        <v>2.2114361760428523</v>
      </c>
      <c r="AP17" s="319">
        <v>1.9779729979891698</v>
      </c>
      <c r="AQ17" s="319">
        <v>3.4678351300216264</v>
      </c>
      <c r="AR17" s="319">
        <v>3.3550436573464424</v>
      </c>
      <c r="AS17" s="319">
        <v>3.1274364767304235</v>
      </c>
      <c r="AT17" s="319">
        <v>0.88026136896885987</v>
      </c>
      <c r="AU17" s="319">
        <v>1.1526718389860235</v>
      </c>
      <c r="AV17" s="319">
        <v>0.45094890688808675</v>
      </c>
      <c r="AW17" s="319">
        <v>2.0997094754696661</v>
      </c>
      <c r="AX17" s="319">
        <v>1.5498787944325585</v>
      </c>
      <c r="AY17" s="319">
        <v>2.9434170588351662</v>
      </c>
      <c r="AZ17" s="319">
        <v>3.3917307018149785</v>
      </c>
      <c r="BA17" s="319">
        <v>1.1433086315860521</v>
      </c>
      <c r="BB17" s="319">
        <v>-4.01634234125126</v>
      </c>
      <c r="BC17" s="319">
        <v>1.5925780410280623</v>
      </c>
      <c r="BD17" s="319">
        <v>2.5764486696056963</v>
      </c>
      <c r="BE17" s="319">
        <v>0.22244937984550006</v>
      </c>
      <c r="BF17" s="319">
        <v>-0.56229955051485092</v>
      </c>
      <c r="BG17" s="319">
        <v>4.3786682570768676E-2</v>
      </c>
      <c r="BH17" s="319">
        <v>-3.5049819056595766E-2</v>
      </c>
      <c r="BI17" s="319">
        <v>0.35973959488262608</v>
      </c>
      <c r="BJ17" s="319">
        <v>2.1867755804727551</v>
      </c>
    </row>
    <row r="18" spans="1:62" ht="15">
      <c r="A18" s="319" t="s">
        <v>174</v>
      </c>
      <c r="B18" s="319" t="s">
        <v>406</v>
      </c>
      <c r="C18" s="319" t="s">
        <v>1293</v>
      </c>
      <c r="D18" s="319" t="s">
        <v>1294</v>
      </c>
      <c r="E18" s="319"/>
      <c r="F18" s="319"/>
      <c r="G18" s="319"/>
      <c r="H18" s="319"/>
      <c r="I18" s="319"/>
      <c r="J18" s="319"/>
      <c r="K18" s="319"/>
      <c r="L18" s="319"/>
      <c r="M18" s="319"/>
      <c r="N18" s="319"/>
      <c r="O18" s="319"/>
      <c r="P18" s="319"/>
      <c r="Q18" s="319"/>
      <c r="R18" s="319"/>
      <c r="S18" s="319"/>
      <c r="T18" s="319"/>
      <c r="U18" s="319"/>
      <c r="V18" s="319"/>
      <c r="W18" s="319"/>
      <c r="X18" s="319"/>
      <c r="Y18" s="319"/>
      <c r="Z18" s="319"/>
      <c r="AA18" s="319"/>
      <c r="AB18" s="319"/>
      <c r="AC18" s="319"/>
      <c r="AD18" s="319"/>
      <c r="AE18" s="319"/>
      <c r="AF18" s="319"/>
      <c r="AG18" s="319"/>
      <c r="AH18" s="319"/>
      <c r="AI18" s="319"/>
      <c r="AJ18" s="319">
        <v>-2.22958323670494</v>
      </c>
      <c r="AK18" s="319">
        <v>-23.763831328847559</v>
      </c>
      <c r="AL18" s="319">
        <v>-24.259399155105328</v>
      </c>
      <c r="AM18" s="319">
        <v>-20.77813612510748</v>
      </c>
      <c r="AN18" s="319">
        <v>-12.809968358157448</v>
      </c>
      <c r="AO18" s="319">
        <v>0.28217203853849071</v>
      </c>
      <c r="AP18" s="319">
        <v>4.7842827247212654</v>
      </c>
      <c r="AQ18" s="319">
        <v>8.9608874232951763</v>
      </c>
      <c r="AR18" s="319">
        <v>6.4615833644771357</v>
      </c>
      <c r="AS18" s="319">
        <v>10.191029376686785</v>
      </c>
      <c r="AT18" s="319">
        <v>9.0518221718118212</v>
      </c>
      <c r="AU18" s="319">
        <v>9.777802546980169</v>
      </c>
      <c r="AV18" s="319">
        <v>10.360675961909521</v>
      </c>
      <c r="AW18" s="319">
        <v>9.2394899511986921</v>
      </c>
      <c r="AX18" s="319">
        <v>25.114439213483465</v>
      </c>
      <c r="AY18" s="319">
        <v>33.030487284588645</v>
      </c>
      <c r="AZ18" s="319">
        <v>23.639132637757626</v>
      </c>
      <c r="BA18" s="319">
        <v>8.4706135132476277</v>
      </c>
      <c r="BB18" s="319">
        <v>7.1625441708947619</v>
      </c>
      <c r="BC18" s="319">
        <v>3.614187499955662</v>
      </c>
      <c r="BD18" s="319">
        <v>-1.2294791841535755</v>
      </c>
      <c r="BE18" s="319">
        <v>0.85098600919903333</v>
      </c>
      <c r="BF18" s="319">
        <v>4.4370662913711953</v>
      </c>
      <c r="BG18" s="319">
        <v>0.73473979607298645</v>
      </c>
      <c r="BH18" s="319">
        <v>-9.7168803578753682E-2</v>
      </c>
      <c r="BI18" s="319">
        <v>-4.1771719981496318</v>
      </c>
      <c r="BJ18" s="319">
        <v>-0.96182397013201637</v>
      </c>
    </row>
    <row r="19" spans="1:62" ht="15">
      <c r="A19" s="319" t="s">
        <v>175</v>
      </c>
      <c r="B19" s="319" t="s">
        <v>407</v>
      </c>
      <c r="C19" s="319" t="s">
        <v>1293</v>
      </c>
      <c r="D19" s="319" t="s">
        <v>1294</v>
      </c>
      <c r="E19" s="319"/>
      <c r="F19" s="319">
        <v>-15.37300138564963</v>
      </c>
      <c r="G19" s="319">
        <v>7.0277704324526127</v>
      </c>
      <c r="H19" s="319">
        <v>2.1494777336694426</v>
      </c>
      <c r="I19" s="319">
        <v>4.1223111441651668</v>
      </c>
      <c r="J19" s="319">
        <v>1.7034659384820259</v>
      </c>
      <c r="K19" s="319">
        <v>2.1294354507373612</v>
      </c>
      <c r="L19" s="319">
        <v>10.960163113111903</v>
      </c>
      <c r="M19" s="319">
        <v>-2.7695166927640997</v>
      </c>
      <c r="N19" s="319">
        <v>-3.6536205625699552</v>
      </c>
      <c r="O19" s="319">
        <v>19.083804023101408</v>
      </c>
      <c r="P19" s="319">
        <v>1.2875761294465491</v>
      </c>
      <c r="Q19" s="319">
        <v>-7.4248453830023919</v>
      </c>
      <c r="R19" s="319">
        <v>5.8602425966124798</v>
      </c>
      <c r="S19" s="319">
        <v>-1.8268157593750374</v>
      </c>
      <c r="T19" s="319">
        <v>-0.75321280715611749</v>
      </c>
      <c r="U19" s="319">
        <v>5.9751255708864477</v>
      </c>
      <c r="V19" s="319">
        <v>9.090965625427998</v>
      </c>
      <c r="W19" s="319">
        <v>-3.2836701936227826</v>
      </c>
      <c r="X19" s="319">
        <v>-0.85663768665041573</v>
      </c>
      <c r="Y19" s="319">
        <v>-1.5481101413473795</v>
      </c>
      <c r="Z19" s="319">
        <v>9.3379963850297827</v>
      </c>
      <c r="AA19" s="319">
        <v>-3.5696468056812733</v>
      </c>
      <c r="AB19" s="319">
        <v>1.0263036917722559</v>
      </c>
      <c r="AC19" s="319">
        <v>-2.5297939905248796</v>
      </c>
      <c r="AD19" s="319">
        <v>8.6742630379452521</v>
      </c>
      <c r="AE19" s="319">
        <v>0.27525459780737549</v>
      </c>
      <c r="AF19" s="319">
        <v>2.4112137371806455</v>
      </c>
      <c r="AG19" s="319">
        <v>1.9999044693134209</v>
      </c>
      <c r="AH19" s="319">
        <v>-1.415867792500265</v>
      </c>
      <c r="AI19" s="319">
        <v>0.91221908110945549</v>
      </c>
      <c r="AJ19" s="319">
        <v>2.5977117252840003</v>
      </c>
      <c r="AK19" s="319">
        <v>-1.11490648374388</v>
      </c>
      <c r="AL19" s="319">
        <v>-8.0312269844297788</v>
      </c>
      <c r="AM19" s="319">
        <v>-5.4713052697347422</v>
      </c>
      <c r="AN19" s="319">
        <v>-9.3169552265105011</v>
      </c>
      <c r="AO19" s="319">
        <v>-9.2039121287906909</v>
      </c>
      <c r="AP19" s="319">
        <v>-2.7329193340819842</v>
      </c>
      <c r="AQ19" s="319">
        <v>3.492682068769966</v>
      </c>
      <c r="AR19" s="319">
        <v>-2.4696868414870892</v>
      </c>
      <c r="AS19" s="319">
        <v>-2.7429471086503838</v>
      </c>
      <c r="AT19" s="319">
        <v>-0.35902142971940521</v>
      </c>
      <c r="AU19" s="319">
        <v>1.5688663804499754</v>
      </c>
      <c r="AV19" s="319">
        <v>-4.2289326341227849</v>
      </c>
      <c r="AW19" s="319">
        <v>1.4862849214101459</v>
      </c>
      <c r="AX19" s="319">
        <v>-2.373556260497125</v>
      </c>
      <c r="AY19" s="319">
        <v>1.9239501938441776</v>
      </c>
      <c r="AZ19" s="319">
        <v>1.2984801366856686</v>
      </c>
      <c r="BA19" s="319">
        <v>1.559960516672561</v>
      </c>
      <c r="BB19" s="319">
        <v>9.5055048616529803E-2</v>
      </c>
      <c r="BC19" s="319">
        <v>0.49603955450075432</v>
      </c>
      <c r="BD19" s="319">
        <v>1.0051286437879838</v>
      </c>
      <c r="BE19" s="319">
        <v>0.93661329816671923</v>
      </c>
      <c r="BF19" s="319">
        <v>1.5382673875429305</v>
      </c>
      <c r="BG19" s="319">
        <v>1.575577474019326</v>
      </c>
      <c r="BH19" s="319">
        <v>-6.8176566213352032</v>
      </c>
      <c r="BI19" s="319">
        <v>-3.639518163810834</v>
      </c>
      <c r="BJ19" s="319">
        <v>-2.6278236835961764</v>
      </c>
    </row>
    <row r="20" spans="1:62" ht="15">
      <c r="A20" s="319" t="s">
        <v>176</v>
      </c>
      <c r="B20" s="319" t="s">
        <v>408</v>
      </c>
      <c r="C20" s="319" t="s">
        <v>1293</v>
      </c>
      <c r="D20" s="319" t="s">
        <v>1294</v>
      </c>
      <c r="E20" s="319"/>
      <c r="F20" s="319">
        <v>4.6302571341076515</v>
      </c>
      <c r="G20" s="319">
        <v>4.794034517664997</v>
      </c>
      <c r="H20" s="319">
        <v>3.574353540799919</v>
      </c>
      <c r="I20" s="319">
        <v>5.9491393563048121</v>
      </c>
      <c r="J20" s="319">
        <v>2.6244446611205774</v>
      </c>
      <c r="K20" s="319">
        <v>2.4614624534381448</v>
      </c>
      <c r="L20" s="319">
        <v>3.2915757417694351</v>
      </c>
      <c r="M20" s="319">
        <v>3.7850443643081775</v>
      </c>
      <c r="N20" s="319">
        <v>6.3282836465588872</v>
      </c>
      <c r="O20" s="319">
        <v>5.4877259796475357</v>
      </c>
      <c r="P20" s="319">
        <v>3.7964888143475548</v>
      </c>
      <c r="Q20" s="319">
        <v>4.8840879085388309</v>
      </c>
      <c r="R20" s="319">
        <v>6.0474888382800174</v>
      </c>
      <c r="S20" s="319">
        <v>4.2367775775033607</v>
      </c>
      <c r="T20" s="319">
        <v>-2.2488296600392914</v>
      </c>
      <c r="U20" s="319">
        <v>5.4641399456786672</v>
      </c>
      <c r="V20" s="319">
        <v>0.50197866254042367</v>
      </c>
      <c r="W20" s="319">
        <v>2.7459898752616709</v>
      </c>
      <c r="X20" s="319">
        <v>2.2491276235789854</v>
      </c>
      <c r="Y20" s="319">
        <v>4.3290084204370913</v>
      </c>
      <c r="Z20" s="319">
        <v>-0.27665377630864896</v>
      </c>
      <c r="AA20" s="319">
        <v>0.62232923686164554</v>
      </c>
      <c r="AB20" s="319">
        <v>0.31981229301591441</v>
      </c>
      <c r="AC20" s="319">
        <v>2.4679214359511406</v>
      </c>
      <c r="AD20" s="319">
        <v>1.6215189155007295</v>
      </c>
      <c r="AE20" s="319">
        <v>1.7864699392196286</v>
      </c>
      <c r="AF20" s="319">
        <v>2.2194779581526234</v>
      </c>
      <c r="AG20" s="319">
        <v>4.3907950267952032</v>
      </c>
      <c r="AH20" s="319">
        <v>3.0939989753428563</v>
      </c>
      <c r="AI20" s="319">
        <v>2.8302681353969348</v>
      </c>
      <c r="AJ20" s="319">
        <v>1.4553717197626241</v>
      </c>
      <c r="AK20" s="319">
        <v>1.1195657305447497</v>
      </c>
      <c r="AL20" s="319">
        <v>-1.3479994891090996</v>
      </c>
      <c r="AM20" s="319">
        <v>2.9093187114072236</v>
      </c>
      <c r="AN20" s="319">
        <v>2.1705502320762236</v>
      </c>
      <c r="AO20" s="319">
        <v>1.3950935274237537</v>
      </c>
      <c r="AP20" s="319">
        <v>3.4597775126859318</v>
      </c>
      <c r="AQ20" s="319">
        <v>1.7577612663987736</v>
      </c>
      <c r="AR20" s="319">
        <v>3.3262275164869237</v>
      </c>
      <c r="AS20" s="319">
        <v>3.3826263143390349</v>
      </c>
      <c r="AT20" s="319">
        <v>0.46539676493893012</v>
      </c>
      <c r="AU20" s="319">
        <v>1.325277037759804</v>
      </c>
      <c r="AV20" s="319">
        <v>0.35356492556448416</v>
      </c>
      <c r="AW20" s="319">
        <v>3.1871311228030947</v>
      </c>
      <c r="AX20" s="319">
        <v>1.534238994549213</v>
      </c>
      <c r="AY20" s="319">
        <v>1.8322771495918602</v>
      </c>
      <c r="AZ20" s="319">
        <v>2.6920984686044704</v>
      </c>
      <c r="BA20" s="319">
        <v>-9.854203435367026E-3</v>
      </c>
      <c r="BB20" s="319">
        <v>-3.0364896735038087</v>
      </c>
      <c r="BC20" s="319">
        <v>1.8097768564084902</v>
      </c>
      <c r="BD20" s="319">
        <v>0.39625839235493743</v>
      </c>
      <c r="BE20" s="319">
        <v>-0.49030401442242066</v>
      </c>
      <c r="BF20" s="319">
        <v>-0.28831845348307183</v>
      </c>
      <c r="BG20" s="319">
        <v>1.0561413379035542</v>
      </c>
      <c r="BH20" s="319">
        <v>0.84094158144436904</v>
      </c>
      <c r="BI20" s="319">
        <v>0.90013918742562282</v>
      </c>
      <c r="BJ20" s="319">
        <v>1.3661646365927425</v>
      </c>
    </row>
    <row r="21" spans="1:62" ht="15">
      <c r="A21" s="319" t="s">
        <v>177</v>
      </c>
      <c r="B21" s="319" t="s">
        <v>409</v>
      </c>
      <c r="C21" s="319" t="s">
        <v>1293</v>
      </c>
      <c r="D21" s="319" t="s">
        <v>1294</v>
      </c>
      <c r="E21" s="319"/>
      <c r="F21" s="319">
        <v>1.7088945476736654</v>
      </c>
      <c r="G21" s="319">
        <v>-4.855164142139742</v>
      </c>
      <c r="H21" s="319">
        <v>3.0841144159675906</v>
      </c>
      <c r="I21" s="319">
        <v>4.872974955828056</v>
      </c>
      <c r="J21" s="319">
        <v>3.4382294812961476</v>
      </c>
      <c r="K21" s="319">
        <v>1.6526401752778668</v>
      </c>
      <c r="L21" s="319">
        <v>-0.88559101885041969</v>
      </c>
      <c r="M21" s="319">
        <v>1.7487050609044132</v>
      </c>
      <c r="N21" s="319">
        <v>0.74568479906751861</v>
      </c>
      <c r="O21" s="319">
        <v>-6.4520037389343088E-2</v>
      </c>
      <c r="P21" s="319">
        <v>-3.6224597725123289</v>
      </c>
      <c r="Q21" s="319">
        <v>4.0837102303409551</v>
      </c>
      <c r="R21" s="319">
        <v>1.371100856762979</v>
      </c>
      <c r="S21" s="319">
        <v>0.94867961592630934</v>
      </c>
      <c r="T21" s="319">
        <v>-7.1600616860338562</v>
      </c>
      <c r="U21" s="319">
        <v>-1.5873785591411007</v>
      </c>
      <c r="V21" s="319">
        <v>2.3459233325712177</v>
      </c>
      <c r="W21" s="319">
        <v>-1.3452751259493283</v>
      </c>
      <c r="X21" s="319">
        <v>3.7509109101900862</v>
      </c>
      <c r="Y21" s="319">
        <v>3.9481940928884711</v>
      </c>
      <c r="Z21" s="319">
        <v>6.990660965945537</v>
      </c>
      <c r="AA21" s="319">
        <v>-0.56530604706377119</v>
      </c>
      <c r="AB21" s="319">
        <v>-7.0051637344116102</v>
      </c>
      <c r="AC21" s="319">
        <v>4.8953652823869902</v>
      </c>
      <c r="AD21" s="319">
        <v>4.4721264192052956</v>
      </c>
      <c r="AE21" s="319">
        <v>-0.75179112082111033</v>
      </c>
      <c r="AF21" s="319">
        <v>-4.3398744440720094</v>
      </c>
      <c r="AG21" s="319">
        <v>0.36054704742684862</v>
      </c>
      <c r="AH21" s="319">
        <v>-5.8202025850733747</v>
      </c>
      <c r="AI21" s="319">
        <v>5.5071072139989212</v>
      </c>
      <c r="AJ21" s="319">
        <v>0.76470070249821731</v>
      </c>
      <c r="AK21" s="319">
        <v>-0.56259975417705732</v>
      </c>
      <c r="AL21" s="319">
        <v>2.1951901677501411</v>
      </c>
      <c r="AM21" s="319">
        <v>-1.4156836038667393</v>
      </c>
      <c r="AN21" s="319">
        <v>2.6093715474333266</v>
      </c>
      <c r="AO21" s="319">
        <v>1.0940149009243498</v>
      </c>
      <c r="AP21" s="319">
        <v>2.5806443592288701</v>
      </c>
      <c r="AQ21" s="319">
        <v>0.93026303028300106</v>
      </c>
      <c r="AR21" s="319">
        <v>2.2774714479128164</v>
      </c>
      <c r="AS21" s="319">
        <v>2.7478002160218153</v>
      </c>
      <c r="AT21" s="319">
        <v>2.1931221302118615</v>
      </c>
      <c r="AU21" s="319">
        <v>1.5080164687798714</v>
      </c>
      <c r="AV21" s="319">
        <v>0.34699089698007413</v>
      </c>
      <c r="AW21" s="319">
        <v>1.3378533355848958</v>
      </c>
      <c r="AX21" s="319">
        <v>-1.2474424782703437</v>
      </c>
      <c r="AY21" s="319">
        <v>0.97833194042186733</v>
      </c>
      <c r="AZ21" s="319">
        <v>3.0043410234972754</v>
      </c>
      <c r="BA21" s="319">
        <v>1.9697293828834717</v>
      </c>
      <c r="BB21" s="319">
        <v>-0.50546804345360385</v>
      </c>
      <c r="BC21" s="319">
        <v>-0.7152954048259943</v>
      </c>
      <c r="BD21" s="319">
        <v>0.11635459968853468</v>
      </c>
      <c r="BE21" s="319">
        <v>1.9253406226517029</v>
      </c>
      <c r="BF21" s="319">
        <v>4.2401927256788099</v>
      </c>
      <c r="BG21" s="319">
        <v>3.4336036058073489</v>
      </c>
      <c r="BH21" s="319">
        <v>-0.69639336056850709</v>
      </c>
      <c r="BI21" s="319">
        <v>1.1310918904936784</v>
      </c>
      <c r="BJ21" s="319">
        <v>2.7178301809909868</v>
      </c>
    </row>
    <row r="22" spans="1:62" ht="15">
      <c r="A22" s="319" t="s">
        <v>178</v>
      </c>
      <c r="B22" s="319" t="s">
        <v>410</v>
      </c>
      <c r="C22" s="319" t="s">
        <v>1293</v>
      </c>
      <c r="D22" s="319" t="s">
        <v>1294</v>
      </c>
      <c r="E22" s="319"/>
      <c r="F22" s="319">
        <v>2.656018054651426</v>
      </c>
      <c r="G22" s="319">
        <v>4.7221283318067151</v>
      </c>
      <c r="H22" s="319">
        <v>-2.5934245832505098</v>
      </c>
      <c r="I22" s="319">
        <v>0.85718782509512437</v>
      </c>
      <c r="J22" s="319">
        <v>2.2410230200138983</v>
      </c>
      <c r="K22" s="319">
        <v>-1.0210904735143345</v>
      </c>
      <c r="L22" s="319">
        <v>7.0583590237160934</v>
      </c>
      <c r="M22" s="319">
        <v>1.3443040812476568</v>
      </c>
      <c r="N22" s="319">
        <v>0.28879471670772716</v>
      </c>
      <c r="O22" s="319">
        <v>-1.599348438917076</v>
      </c>
      <c r="P22" s="319">
        <v>-0.33697363500338895</v>
      </c>
      <c r="Q22" s="319">
        <v>0.52365620337451446</v>
      </c>
      <c r="R22" s="319">
        <v>-1.334392178914797</v>
      </c>
      <c r="S22" s="319">
        <v>6.3222602933134624</v>
      </c>
      <c r="T22" s="319">
        <v>1.0821198954366338</v>
      </c>
      <c r="U22" s="319">
        <v>6.4677965973452274</v>
      </c>
      <c r="V22" s="319">
        <v>-1.5887312613706968</v>
      </c>
      <c r="W22" s="319">
        <v>2.4953643180094502</v>
      </c>
      <c r="X22" s="319">
        <v>1.4762871163137987</v>
      </c>
      <c r="Y22" s="319">
        <v>-1.4366735816738583</v>
      </c>
      <c r="Z22" s="319">
        <v>1.8326805653712483</v>
      </c>
      <c r="AA22" s="319">
        <v>6.9128542307428376</v>
      </c>
      <c r="AB22" s="319">
        <v>-2.1507365927184168</v>
      </c>
      <c r="AC22" s="319">
        <v>-4.2610426540185529</v>
      </c>
      <c r="AD22" s="319">
        <v>5.7557417528857115</v>
      </c>
      <c r="AE22" s="319">
        <v>5.1949556134075436</v>
      </c>
      <c r="AF22" s="319">
        <v>-2.8024582569693592</v>
      </c>
      <c r="AG22" s="319">
        <v>3.0579723707761133</v>
      </c>
      <c r="AH22" s="319">
        <v>-0.51090923579508285</v>
      </c>
      <c r="AI22" s="319">
        <v>-3.2112144431794576</v>
      </c>
      <c r="AJ22" s="319">
        <v>6.1889968605688921</v>
      </c>
      <c r="AK22" s="319">
        <v>-2.4305231152169569</v>
      </c>
      <c r="AL22" s="319">
        <v>0.6955879165253549</v>
      </c>
      <c r="AM22" s="319">
        <v>-1.4108389384427085</v>
      </c>
      <c r="AN22" s="319">
        <v>2.8529866371306554</v>
      </c>
      <c r="AO22" s="319">
        <v>7.9873477889986049</v>
      </c>
      <c r="AP22" s="319">
        <v>3.3981210069443932</v>
      </c>
      <c r="AQ22" s="319">
        <v>4.3417101116237831</v>
      </c>
      <c r="AR22" s="319">
        <v>4.4153164679471502</v>
      </c>
      <c r="AS22" s="319">
        <v>-1.0326425628502847</v>
      </c>
      <c r="AT22" s="319">
        <v>3.6086185699642215</v>
      </c>
      <c r="AU22" s="319">
        <v>1.3945659635032541</v>
      </c>
      <c r="AV22" s="319">
        <v>4.7227075321139296</v>
      </c>
      <c r="AW22" s="319">
        <v>1.4641414001655022</v>
      </c>
      <c r="AX22" s="319">
        <v>5.4934637056357758</v>
      </c>
      <c r="AY22" s="319">
        <v>3.1241741324280952</v>
      </c>
      <c r="AZ22" s="319">
        <v>2.5203209226704217</v>
      </c>
      <c r="BA22" s="319">
        <v>4.0974787970382067</v>
      </c>
      <c r="BB22" s="319">
        <v>-0.10739778375899789</v>
      </c>
      <c r="BC22" s="319">
        <v>2.2394417498435786</v>
      </c>
      <c r="BD22" s="319">
        <v>3.4663165105120584</v>
      </c>
      <c r="BE22" s="319">
        <v>3.309381877492612</v>
      </c>
      <c r="BF22" s="319">
        <v>2.6849582675924069</v>
      </c>
      <c r="BG22" s="319">
        <v>1.2820155320731885</v>
      </c>
      <c r="BH22" s="319">
        <v>0.88482498199822146</v>
      </c>
      <c r="BI22" s="319">
        <v>2.8808135353740596</v>
      </c>
      <c r="BJ22" s="319">
        <v>3.7008348773380959</v>
      </c>
    </row>
    <row r="23" spans="1:62" ht="15">
      <c r="A23" s="319" t="s">
        <v>179</v>
      </c>
      <c r="B23" s="319" t="s">
        <v>411</v>
      </c>
      <c r="C23" s="319" t="s">
        <v>1293</v>
      </c>
      <c r="D23" s="319" t="s">
        <v>1294</v>
      </c>
      <c r="E23" s="319"/>
      <c r="F23" s="319">
        <v>3.0790016477288304</v>
      </c>
      <c r="G23" s="319">
        <v>2.4827992366300009</v>
      </c>
      <c r="H23" s="319">
        <v>-3.3025769226093189</v>
      </c>
      <c r="I23" s="319">
        <v>7.6799384289317345</v>
      </c>
      <c r="J23" s="319">
        <v>-1.496371938945174</v>
      </c>
      <c r="K23" s="319">
        <v>-0.70361743307650215</v>
      </c>
      <c r="L23" s="319">
        <v>-5.0813683603450528</v>
      </c>
      <c r="M23" s="319">
        <v>6.0066638902159184</v>
      </c>
      <c r="N23" s="319">
        <v>-1.7126580973972949</v>
      </c>
      <c r="O23" s="319">
        <v>2.9725659630510251</v>
      </c>
      <c r="P23" s="319">
        <v>-7.4388777723175252</v>
      </c>
      <c r="Q23" s="319">
        <v>-15.466169839769435</v>
      </c>
      <c r="R23" s="319">
        <v>1.6805077313324972</v>
      </c>
      <c r="S23" s="319">
        <v>7.7207386817256065</v>
      </c>
      <c r="T23" s="319">
        <v>-6.00024167196365</v>
      </c>
      <c r="U23" s="319">
        <v>3.2105487644089123</v>
      </c>
      <c r="V23" s="319">
        <v>3.2762799807173337E-2</v>
      </c>
      <c r="W23" s="319">
        <v>4.1438750218206906</v>
      </c>
      <c r="X23" s="319">
        <v>1.8879539011979745</v>
      </c>
      <c r="Y23" s="319">
        <v>-1.9455083599440997</v>
      </c>
      <c r="Z23" s="319">
        <v>4.3515205003305368</v>
      </c>
      <c r="AA23" s="319">
        <v>-0.58038851666698577</v>
      </c>
      <c r="AB23" s="319">
        <v>1.1400197700949519</v>
      </c>
      <c r="AC23" s="319">
        <v>2.0379053124238737</v>
      </c>
      <c r="AD23" s="319">
        <v>0.60599426200904816</v>
      </c>
      <c r="AE23" s="319">
        <v>1.4069215674346651</v>
      </c>
      <c r="AF23" s="319">
        <v>1.0274274008427113</v>
      </c>
      <c r="AG23" s="319">
        <v>-0.25280729032604654</v>
      </c>
      <c r="AH23" s="319">
        <v>0.23198715437042949</v>
      </c>
      <c r="AI23" s="319">
        <v>3.046659431318659</v>
      </c>
      <c r="AJ23" s="319">
        <v>1.0688434982369017</v>
      </c>
      <c r="AK23" s="319">
        <v>3.0777976833440164</v>
      </c>
      <c r="AL23" s="319">
        <v>2.433779741497105</v>
      </c>
      <c r="AM23" s="319">
        <v>1.6661377970702489</v>
      </c>
      <c r="AN23" s="319">
        <v>2.8856061417811958</v>
      </c>
      <c r="AO23" s="319">
        <v>2.314051369655175</v>
      </c>
      <c r="AP23" s="319">
        <v>2.3090669378324833</v>
      </c>
      <c r="AQ23" s="319">
        <v>3.0199481635136749</v>
      </c>
      <c r="AR23" s="319">
        <v>2.5758348053443285</v>
      </c>
      <c r="AS23" s="319">
        <v>3.2515043340552552</v>
      </c>
      <c r="AT23" s="319">
        <v>3.0981502898969069</v>
      </c>
      <c r="AU23" s="319">
        <v>1.9377552931636188</v>
      </c>
      <c r="AV23" s="319">
        <v>2.9175484293497504</v>
      </c>
      <c r="AW23" s="319">
        <v>3.5351688325433059</v>
      </c>
      <c r="AX23" s="319">
        <v>4.958595191900784</v>
      </c>
      <c r="AY23" s="319">
        <v>5.2505578255705387</v>
      </c>
      <c r="AZ23" s="319">
        <v>5.7699186088263019</v>
      </c>
      <c r="BA23" s="319">
        <v>4.8264368220023925</v>
      </c>
      <c r="BB23" s="319">
        <v>3.8938927835288979</v>
      </c>
      <c r="BC23" s="319">
        <v>4.3961119413224736</v>
      </c>
      <c r="BD23" s="319">
        <v>5.2450052171241452</v>
      </c>
      <c r="BE23" s="319">
        <v>5.2798332219261113</v>
      </c>
      <c r="BF23" s="319">
        <v>4.7727963893291445</v>
      </c>
      <c r="BG23" s="319">
        <v>4.840840706487711</v>
      </c>
      <c r="BH23" s="319">
        <v>5.3657499247624685</v>
      </c>
      <c r="BI23" s="319">
        <v>5.9626891404302569</v>
      </c>
      <c r="BJ23" s="319">
        <v>6.1647874745836191</v>
      </c>
    </row>
    <row r="24" spans="1:62" ht="15">
      <c r="A24" s="319" t="s">
        <v>180</v>
      </c>
      <c r="B24" s="319" t="s">
        <v>412</v>
      </c>
      <c r="C24" s="319" t="s">
        <v>1293</v>
      </c>
      <c r="D24" s="319" t="s">
        <v>1294</v>
      </c>
      <c r="E24" s="319"/>
      <c r="F24" s="319"/>
      <c r="G24" s="319"/>
      <c r="H24" s="319"/>
      <c r="I24" s="319"/>
      <c r="J24" s="319"/>
      <c r="K24" s="319"/>
      <c r="L24" s="319"/>
      <c r="M24" s="319"/>
      <c r="N24" s="319"/>
      <c r="O24" s="319"/>
      <c r="P24" s="319"/>
      <c r="Q24" s="319"/>
      <c r="R24" s="319"/>
      <c r="S24" s="319"/>
      <c r="T24" s="319"/>
      <c r="U24" s="319"/>
      <c r="V24" s="319"/>
      <c r="W24" s="319"/>
      <c r="X24" s="319"/>
      <c r="Y24" s="319"/>
      <c r="Z24" s="319">
        <v>4.551144229297293</v>
      </c>
      <c r="AA24" s="319">
        <v>2.0322941646193158</v>
      </c>
      <c r="AB24" s="319">
        <v>3.1725208807030612</v>
      </c>
      <c r="AC24" s="319">
        <v>3.1548073666586021</v>
      </c>
      <c r="AD24" s="319">
        <v>2.6849533947447526</v>
      </c>
      <c r="AE24" s="319">
        <v>4.235241269361282</v>
      </c>
      <c r="AF24" s="319">
        <v>5.898612494445473</v>
      </c>
      <c r="AG24" s="319">
        <v>10.820090846392858</v>
      </c>
      <c r="AH24" s="319">
        <v>-2.1516907048597886</v>
      </c>
      <c r="AI24" s="319">
        <v>-7.4632076545483983</v>
      </c>
      <c r="AJ24" s="319">
        <v>-7.534068891331259</v>
      </c>
      <c r="AK24" s="319">
        <v>-6.2712638042357298</v>
      </c>
      <c r="AL24" s="319">
        <v>-0.69121353222159598</v>
      </c>
      <c r="AM24" s="319">
        <v>2.1643587744671038</v>
      </c>
      <c r="AN24" s="319">
        <v>3.3193489686016022</v>
      </c>
      <c r="AO24" s="319">
        <v>1.225386369556162</v>
      </c>
      <c r="AP24" s="319">
        <v>-0.48481488293020902</v>
      </c>
      <c r="AQ24" s="319">
        <v>4.1554479830187887</v>
      </c>
      <c r="AR24" s="319">
        <v>-5.4814122419793705</v>
      </c>
      <c r="AS24" s="319">
        <v>5.4601334475516694</v>
      </c>
      <c r="AT24" s="319">
        <v>5.8565983529287138</v>
      </c>
      <c r="AU24" s="319">
        <v>8.2622408771682245</v>
      </c>
      <c r="AV24" s="319">
        <v>5.9924828998252337</v>
      </c>
      <c r="AW24" s="319">
        <v>7.2417687148591341</v>
      </c>
      <c r="AX24" s="319">
        <v>7.9331714079771132</v>
      </c>
      <c r="AY24" s="319">
        <v>7.6891657919338456</v>
      </c>
      <c r="AZ24" s="319">
        <v>8.1366152859422982</v>
      </c>
      <c r="BA24" s="319">
        <v>6.7686930630927122</v>
      </c>
      <c r="BB24" s="319">
        <v>-2.9629637638425095</v>
      </c>
      <c r="BC24" s="319">
        <v>1.9932795384228257</v>
      </c>
      <c r="BD24" s="319">
        <v>2.5705134298449934</v>
      </c>
      <c r="BE24" s="319">
        <v>0.612051095387244</v>
      </c>
      <c r="BF24" s="319">
        <v>1.4282198722348198</v>
      </c>
      <c r="BG24" s="319">
        <v>1.9063384116325182</v>
      </c>
      <c r="BH24" s="319">
        <v>4.2807247839806735</v>
      </c>
      <c r="BI24" s="319">
        <v>4.6726847067323263</v>
      </c>
      <c r="BJ24" s="319">
        <v>4.3202226098644587</v>
      </c>
    </row>
    <row r="25" spans="1:62" ht="15">
      <c r="A25" s="319" t="s">
        <v>181</v>
      </c>
      <c r="B25" s="319" t="s">
        <v>413</v>
      </c>
      <c r="C25" s="319" t="s">
        <v>1293</v>
      </c>
      <c r="D25" s="319" t="s">
        <v>1294</v>
      </c>
      <c r="E25" s="319"/>
      <c r="F25" s="319"/>
      <c r="G25" s="319"/>
      <c r="H25" s="319"/>
      <c r="I25" s="319"/>
      <c r="J25" s="319"/>
      <c r="K25" s="319"/>
      <c r="L25" s="319"/>
      <c r="M25" s="319"/>
      <c r="N25" s="319"/>
      <c r="O25" s="319"/>
      <c r="P25" s="319"/>
      <c r="Q25" s="319"/>
      <c r="R25" s="319"/>
      <c r="S25" s="319"/>
      <c r="T25" s="319"/>
      <c r="U25" s="319"/>
      <c r="V25" s="319"/>
      <c r="W25" s="319"/>
      <c r="X25" s="319"/>
      <c r="Y25" s="319"/>
      <c r="Z25" s="319">
        <v>-8.9185704504307353</v>
      </c>
      <c r="AA25" s="319">
        <v>-10.38977113738332</v>
      </c>
      <c r="AB25" s="319">
        <v>3.5579477715512979</v>
      </c>
      <c r="AC25" s="319">
        <v>2.2258236539509824</v>
      </c>
      <c r="AD25" s="319">
        <v>-7.5292549935562221</v>
      </c>
      <c r="AE25" s="319">
        <v>-2.0970117832314656</v>
      </c>
      <c r="AF25" s="319">
        <v>6.5898915157282403</v>
      </c>
      <c r="AG25" s="319">
        <v>3.2671984446111253</v>
      </c>
      <c r="AH25" s="319">
        <v>-2.9505147712753086</v>
      </c>
      <c r="AI25" s="319">
        <v>1.3126343414849373</v>
      </c>
      <c r="AJ25" s="319">
        <v>8.2114396338906772</v>
      </c>
      <c r="AK25" s="319">
        <v>3.9728133510345032</v>
      </c>
      <c r="AL25" s="319">
        <v>10.107052941296828</v>
      </c>
      <c r="AM25" s="319">
        <v>-2.6775585457309461</v>
      </c>
      <c r="AN25" s="319">
        <v>1.3283262759193235</v>
      </c>
      <c r="AO25" s="319">
        <v>1.4168855666594169</v>
      </c>
      <c r="AP25" s="319">
        <v>0.27502395338720476</v>
      </c>
      <c r="AQ25" s="319">
        <v>1.584671972708307</v>
      </c>
      <c r="AR25" s="319">
        <v>0.55709802446276058</v>
      </c>
      <c r="AS25" s="319">
        <v>0.85280356145945291</v>
      </c>
      <c r="AT25" s="319">
        <v>-2.3481134916713273</v>
      </c>
      <c r="AU25" s="319">
        <v>-1.685176964496705</v>
      </c>
      <c r="AV25" s="319">
        <v>9.2711768336400269E-2</v>
      </c>
      <c r="AW25" s="319">
        <v>0.38855333358351629</v>
      </c>
      <c r="AX25" s="319">
        <v>-0.35404886422779214</v>
      </c>
      <c r="AY25" s="319">
        <v>-1.2238517181648518</v>
      </c>
      <c r="AZ25" s="319">
        <v>0.19296842354130206</v>
      </c>
      <c r="BA25" s="319">
        <v>-1.2566304715767131</v>
      </c>
      <c r="BB25" s="319">
        <v>-3.5552674265571653</v>
      </c>
      <c r="BC25" s="319">
        <v>-0.36015439515554704</v>
      </c>
      <c r="BD25" s="319">
        <v>-1.0006102842069851</v>
      </c>
      <c r="BE25" s="319">
        <v>1.9812242263239881</v>
      </c>
      <c r="BF25" s="319">
        <v>4.1988627213737573</v>
      </c>
      <c r="BG25" s="319">
        <v>2.7111931925141448</v>
      </c>
      <c r="BH25" s="319">
        <v>0.20331974992721769</v>
      </c>
      <c r="BI25" s="319">
        <v>-0.64539999632413014</v>
      </c>
      <c r="BJ25" s="319">
        <v>-0.80715871455481647</v>
      </c>
    </row>
    <row r="26" spans="1:62" ht="15">
      <c r="A26" s="319" t="s">
        <v>182</v>
      </c>
      <c r="B26" s="319" t="s">
        <v>414</v>
      </c>
      <c r="C26" s="319" t="s">
        <v>1293</v>
      </c>
      <c r="D26" s="319" t="s">
        <v>1294</v>
      </c>
      <c r="E26" s="319"/>
      <c r="F26" s="319">
        <v>5.3023755709729699</v>
      </c>
      <c r="G26" s="319">
        <v>5.0015739649201834</v>
      </c>
      <c r="H26" s="319">
        <v>5.0991037379498323</v>
      </c>
      <c r="I26" s="319">
        <v>5.2408865989854121</v>
      </c>
      <c r="J26" s="319">
        <v>5.4142073718970636</v>
      </c>
      <c r="K26" s="319">
        <v>4.3682269363015962</v>
      </c>
      <c r="L26" s="319">
        <v>5.1146232150331059</v>
      </c>
      <c r="M26" s="319">
        <v>4.3084526323256682</v>
      </c>
      <c r="N26" s="319">
        <v>5.2520224890517255</v>
      </c>
      <c r="O26" s="319">
        <v>-8.4942997168571139</v>
      </c>
      <c r="P26" s="319">
        <v>-1.0090947396517436</v>
      </c>
      <c r="Q26" s="319">
        <v>-5.6548750126989233</v>
      </c>
      <c r="R26" s="319">
        <v>5.4048139385436116</v>
      </c>
      <c r="S26" s="319">
        <v>-18.378227469391589</v>
      </c>
      <c r="T26" s="319">
        <v>-16.50948146100562</v>
      </c>
      <c r="U26" s="319">
        <v>2.993168074080117</v>
      </c>
      <c r="V26" s="319">
        <v>6.8240948309776996</v>
      </c>
      <c r="W26" s="319">
        <v>11.685297693263735</v>
      </c>
      <c r="X26" s="319">
        <v>23.372621283994377</v>
      </c>
      <c r="Y26" s="319">
        <v>4.1551873618226551</v>
      </c>
      <c r="Z26" s="319">
        <v>-11.221859832745068</v>
      </c>
      <c r="AA26" s="319">
        <v>4.3355613713262073</v>
      </c>
      <c r="AB26" s="319">
        <v>1.3372912300275743</v>
      </c>
      <c r="AC26" s="319">
        <v>11.774703585856287</v>
      </c>
      <c r="AD26" s="319">
        <v>2.7423072599501666</v>
      </c>
      <c r="AE26" s="319">
        <v>-9.4790753279767159E-2</v>
      </c>
      <c r="AF26" s="319">
        <v>1.1811806233802997</v>
      </c>
      <c r="AG26" s="319">
        <v>0.57988228683829846</v>
      </c>
      <c r="AH26" s="319">
        <v>4.9178102132038077</v>
      </c>
      <c r="AI26" s="319">
        <v>-3.3187446795800355</v>
      </c>
      <c r="AJ26" s="319">
        <v>-5.9358367432260479</v>
      </c>
      <c r="AK26" s="319">
        <v>-5.6389670599763804</v>
      </c>
      <c r="AL26" s="319">
        <v>-1.5532318265944269</v>
      </c>
      <c r="AM26" s="319">
        <v>1.3805101904045785</v>
      </c>
      <c r="AN26" s="319">
        <v>2.7934164453410801</v>
      </c>
      <c r="AO26" s="319">
        <v>2.8867194759268671</v>
      </c>
      <c r="AP26" s="319">
        <v>0.9312574302644947</v>
      </c>
      <c r="AQ26" s="319">
        <v>3.6009408446386288</v>
      </c>
      <c r="AR26" s="319">
        <v>5.8623503832770893</v>
      </c>
      <c r="AS26" s="319">
        <v>2.6395702139964783</v>
      </c>
      <c r="AT26" s="319">
        <v>0.85000090443274701</v>
      </c>
      <c r="AU26" s="319">
        <v>0.70400244915040844</v>
      </c>
      <c r="AV26" s="319">
        <v>-3.325132477700933</v>
      </c>
      <c r="AW26" s="319">
        <v>-1.2378748489478681</v>
      </c>
      <c r="AX26" s="319">
        <v>1.2841055230787362</v>
      </c>
      <c r="AY26" s="319">
        <v>0.50790595127141103</v>
      </c>
      <c r="AZ26" s="319">
        <v>-0.47909290273419458</v>
      </c>
      <c r="BA26" s="319">
        <v>-4.1022581587985201</v>
      </c>
      <c r="BB26" s="319">
        <v>-5.8440975930680423</v>
      </c>
      <c r="BC26" s="319">
        <v>-0.14287980152218438</v>
      </c>
      <c r="BD26" s="319">
        <v>-0.96147777914934807</v>
      </c>
      <c r="BE26" s="319">
        <v>1.5707509935151762</v>
      </c>
      <c r="BF26" s="319">
        <v>-1.7834679584282469</v>
      </c>
      <c r="BG26" s="319">
        <v>-1.4358234427476759</v>
      </c>
      <c r="BH26" s="319">
        <v>-0.1746179630311957</v>
      </c>
      <c r="BI26" s="319">
        <v>-2.793692967493044</v>
      </c>
      <c r="BJ26" s="319">
        <v>0.3778198708807281</v>
      </c>
    </row>
    <row r="27" spans="1:62" ht="15">
      <c r="A27" s="319" t="s">
        <v>183</v>
      </c>
      <c r="B27" s="319" t="s">
        <v>415</v>
      </c>
      <c r="C27" s="319" t="s">
        <v>1293</v>
      </c>
      <c r="D27" s="319" t="s">
        <v>1294</v>
      </c>
      <c r="E27" s="319"/>
      <c r="F27" s="319"/>
      <c r="G27" s="319"/>
      <c r="H27" s="319"/>
      <c r="I27" s="319"/>
      <c r="J27" s="319"/>
      <c r="K27" s="319"/>
      <c r="L27" s="319"/>
      <c r="M27" s="319"/>
      <c r="N27" s="319"/>
      <c r="O27" s="319"/>
      <c r="P27" s="319"/>
      <c r="Q27" s="319"/>
      <c r="R27" s="319"/>
      <c r="S27" s="319"/>
      <c r="T27" s="319"/>
      <c r="U27" s="319"/>
      <c r="V27" s="319"/>
      <c r="W27" s="319"/>
      <c r="X27" s="319"/>
      <c r="Y27" s="319"/>
      <c r="Z27" s="319"/>
      <c r="AA27" s="319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>
        <v>24.103204134817503</v>
      </c>
      <c r="AO27" s="319">
        <v>92.12333890662444</v>
      </c>
      <c r="AP27" s="319">
        <v>35.390468528991704</v>
      </c>
      <c r="AQ27" s="319">
        <v>15.659977297477923</v>
      </c>
      <c r="AR27" s="319">
        <v>9.3482979867813896</v>
      </c>
      <c r="AS27" s="319">
        <v>5.2874715038392139</v>
      </c>
      <c r="AT27" s="319">
        <v>4.2732672855568836</v>
      </c>
      <c r="AU27" s="319">
        <v>5.1738624902806833</v>
      </c>
      <c r="AV27" s="319">
        <v>3.9053357049068751</v>
      </c>
      <c r="AW27" s="319">
        <v>6.0427589429602619</v>
      </c>
      <c r="AX27" s="319">
        <v>8.7512415635490299</v>
      </c>
      <c r="AY27" s="319">
        <v>5.4359691507148682</v>
      </c>
      <c r="AZ27" s="319">
        <v>5.8819431445579937</v>
      </c>
      <c r="BA27" s="319">
        <v>5.8749148148608583</v>
      </c>
      <c r="BB27" s="319">
        <v>-2.5484948050152667</v>
      </c>
      <c r="BC27" s="319">
        <v>1.531306686753382</v>
      </c>
      <c r="BD27" s="319">
        <v>1.8648317215787245</v>
      </c>
      <c r="BE27" s="319">
        <v>0.28376275324799849</v>
      </c>
      <c r="BF27" s="319">
        <v>3.5759087072086544</v>
      </c>
      <c r="BG27" s="319">
        <v>2.2557777835899344</v>
      </c>
      <c r="BH27" s="319">
        <v>3.9524720710806491</v>
      </c>
      <c r="BI27" s="319">
        <v>3.7055777184046264</v>
      </c>
      <c r="BJ27" s="319">
        <v>3.3192695634525933</v>
      </c>
    </row>
    <row r="28" spans="1:62" ht="15">
      <c r="A28" s="319" t="s">
        <v>184</v>
      </c>
      <c r="B28" s="319" t="s">
        <v>416</v>
      </c>
      <c r="C28" s="319" t="s">
        <v>1293</v>
      </c>
      <c r="D28" s="319" t="s">
        <v>1294</v>
      </c>
      <c r="E28" s="319"/>
      <c r="F28" s="319"/>
      <c r="G28" s="319"/>
      <c r="H28" s="319"/>
      <c r="I28" s="319"/>
      <c r="J28" s="319"/>
      <c r="K28" s="319"/>
      <c r="L28" s="319"/>
      <c r="M28" s="319"/>
      <c r="N28" s="319"/>
      <c r="O28" s="319"/>
      <c r="P28" s="319"/>
      <c r="Q28" s="319"/>
      <c r="R28" s="319"/>
      <c r="S28" s="319"/>
      <c r="T28" s="319"/>
      <c r="U28" s="319"/>
      <c r="V28" s="319"/>
      <c r="W28" s="319"/>
      <c r="X28" s="319"/>
      <c r="Y28" s="319"/>
      <c r="Z28" s="319"/>
      <c r="AA28" s="319"/>
      <c r="AB28" s="319"/>
      <c r="AC28" s="319"/>
      <c r="AD28" s="319"/>
      <c r="AE28" s="319"/>
      <c r="AF28" s="319"/>
      <c r="AG28" s="319"/>
      <c r="AH28" s="319"/>
      <c r="AI28" s="319"/>
      <c r="AJ28" s="319">
        <v>-1.2484554903096381</v>
      </c>
      <c r="AK28" s="319">
        <v>-9.7946762745811213</v>
      </c>
      <c r="AL28" s="319">
        <v>-7.8075612840514168</v>
      </c>
      <c r="AM28" s="319">
        <v>-11.596395908015893</v>
      </c>
      <c r="AN28" s="319">
        <v>-10.109947562269454</v>
      </c>
      <c r="AO28" s="319">
        <v>3.1440204621480774</v>
      </c>
      <c r="AP28" s="319">
        <v>11.873485771102395</v>
      </c>
      <c r="AQ28" s="319">
        <v>8.9167459414136658</v>
      </c>
      <c r="AR28" s="319">
        <v>3.8358229084000044</v>
      </c>
      <c r="AS28" s="319">
        <v>6.2996365063616508</v>
      </c>
      <c r="AT28" s="319">
        <v>5.2638921430671104</v>
      </c>
      <c r="AU28" s="319">
        <v>5.7160822471420687</v>
      </c>
      <c r="AV28" s="319">
        <v>7.794918029443437</v>
      </c>
      <c r="AW28" s="319">
        <v>12.212618142667608</v>
      </c>
      <c r="AX28" s="319">
        <v>10.149767318341119</v>
      </c>
      <c r="AY28" s="319">
        <v>10.675586648668528</v>
      </c>
      <c r="AZ28" s="319">
        <v>9.0994599863383456</v>
      </c>
      <c r="BA28" s="319">
        <v>10.581305156981031</v>
      </c>
      <c r="BB28" s="319">
        <v>0.42365111935187372</v>
      </c>
      <c r="BC28" s="319">
        <v>7.9774924747639631</v>
      </c>
      <c r="BD28" s="319">
        <v>5.7376923472006354</v>
      </c>
      <c r="BE28" s="319">
        <v>1.8246595780027945</v>
      </c>
      <c r="BF28" s="319">
        <v>1.0079556646505239</v>
      </c>
      <c r="BG28" s="319">
        <v>1.6316751290932956</v>
      </c>
      <c r="BH28" s="319">
        <v>-3.9826476732108063</v>
      </c>
      <c r="BI28" s="319">
        <v>-2.6487139967840818</v>
      </c>
      <c r="BJ28" s="319">
        <v>2.3535989633912919</v>
      </c>
    </row>
    <row r="29" spans="1:62" ht="15">
      <c r="A29" s="319" t="s">
        <v>185</v>
      </c>
      <c r="B29" s="319" t="s">
        <v>417</v>
      </c>
      <c r="C29" s="319" t="s">
        <v>1293</v>
      </c>
      <c r="D29" s="319" t="s">
        <v>1294</v>
      </c>
      <c r="E29" s="319"/>
      <c r="F29" s="319">
        <v>1.9693421527564112</v>
      </c>
      <c r="G29" s="319">
        <v>2.0049375608871571</v>
      </c>
      <c r="H29" s="319">
        <v>2.0434226632095402</v>
      </c>
      <c r="I29" s="319">
        <v>2.0404580557357122</v>
      </c>
      <c r="J29" s="319">
        <v>1.9146988413206714</v>
      </c>
      <c r="K29" s="319">
        <v>1.6779364092489999</v>
      </c>
      <c r="L29" s="319">
        <v>1.7990210343497495</v>
      </c>
      <c r="M29" s="319">
        <v>4.2505869432171153</v>
      </c>
      <c r="N29" s="319">
        <v>2.2861703710132844</v>
      </c>
      <c r="O29" s="319">
        <v>2.3020601910563698</v>
      </c>
      <c r="P29" s="319">
        <v>1.784334299583108</v>
      </c>
      <c r="Q29" s="319">
        <v>8.1751694139729096</v>
      </c>
      <c r="R29" s="319">
        <v>3.6049107939978455</v>
      </c>
      <c r="S29" s="319">
        <v>11.81905551724833</v>
      </c>
      <c r="T29" s="319">
        <v>2.0746135304370483</v>
      </c>
      <c r="U29" s="319">
        <v>-1.4298033320772561</v>
      </c>
      <c r="V29" s="319">
        <v>5.0646053925049728</v>
      </c>
      <c r="W29" s="319">
        <v>6.3862372150256448</v>
      </c>
      <c r="X29" s="319">
        <v>5.7365478547876734</v>
      </c>
      <c r="Y29" s="319">
        <v>12.8896315550586</v>
      </c>
      <c r="Z29" s="319">
        <v>-1.0507015761330223</v>
      </c>
      <c r="AA29" s="319">
        <v>-2.8725031780475092</v>
      </c>
      <c r="AB29" s="319">
        <v>-4.8212808407240004</v>
      </c>
      <c r="AC29" s="319">
        <v>-0.91931295485446185</v>
      </c>
      <c r="AD29" s="319">
        <v>-1.7361883725040315</v>
      </c>
      <c r="AE29" s="319">
        <v>1.7084079776336978</v>
      </c>
      <c r="AF29" s="319">
        <v>8.1840140793646015</v>
      </c>
      <c r="AG29" s="319">
        <v>6.3649139496683205</v>
      </c>
      <c r="AH29" s="319">
        <v>10.353395859939923</v>
      </c>
      <c r="AI29" s="319">
        <v>8.2201961237544481</v>
      </c>
      <c r="AJ29" s="319">
        <v>8.4307802907958092</v>
      </c>
      <c r="AK29" s="319">
        <v>10.195949221121211</v>
      </c>
      <c r="AL29" s="319">
        <v>4.5023835956743596</v>
      </c>
      <c r="AM29" s="319">
        <v>-1.8573975330017305</v>
      </c>
      <c r="AN29" s="319">
        <v>-1.9280126046934356</v>
      </c>
      <c r="AO29" s="319">
        <v>-1.7578355601133353</v>
      </c>
      <c r="AP29" s="319">
        <v>-0.16010560346477121</v>
      </c>
      <c r="AQ29" s="319">
        <v>-0.16840758012047274</v>
      </c>
      <c r="AR29" s="319">
        <v>4.8019004631749453</v>
      </c>
      <c r="AS29" s="319">
        <v>9.250159335781504</v>
      </c>
      <c r="AT29" s="319">
        <v>1.8571702326886168</v>
      </c>
      <c r="AU29" s="319">
        <v>2.2232548492115285</v>
      </c>
      <c r="AV29" s="319">
        <v>6.5138564466678446</v>
      </c>
      <c r="AW29" s="319">
        <v>2.0126859891533115</v>
      </c>
      <c r="AX29" s="319">
        <v>-2.4137828000590389E-2</v>
      </c>
      <c r="AY29" s="319">
        <v>1.8955790883814672</v>
      </c>
      <c r="AZ29" s="319">
        <v>-1.4910003678875086</v>
      </c>
      <c r="BA29" s="319">
        <v>0.61275946213248744</v>
      </c>
      <c r="BB29" s="319">
        <v>-1.7776895546799238</v>
      </c>
      <c r="BC29" s="319">
        <v>0.85737550552195785</v>
      </c>
      <c r="BD29" s="319">
        <v>-0.24834318537595834</v>
      </c>
      <c r="BE29" s="319">
        <v>1.486348668103247</v>
      </c>
      <c r="BF29" s="319">
        <v>-1.4754772375016216</v>
      </c>
      <c r="BG29" s="319">
        <v>1.8226536796833699</v>
      </c>
      <c r="BH29" s="319">
        <v>1.6011553424683598</v>
      </c>
      <c r="BI29" s="319">
        <v>-2.5654625106724325</v>
      </c>
      <c r="BJ29" s="319">
        <v>-1.1969064287638815</v>
      </c>
    </row>
    <row r="30" spans="1:62" ht="15">
      <c r="A30" s="319" t="s">
        <v>186</v>
      </c>
      <c r="B30" s="319" t="s">
        <v>418</v>
      </c>
      <c r="C30" s="319" t="s">
        <v>1293</v>
      </c>
      <c r="D30" s="319" t="s">
        <v>1294</v>
      </c>
      <c r="E30" s="319"/>
      <c r="F30" s="319">
        <v>2.1492747252721074</v>
      </c>
      <c r="G30" s="319">
        <v>2.0039699570851326</v>
      </c>
      <c r="H30" s="319">
        <v>-1.2607547169826177</v>
      </c>
      <c r="I30" s="319">
        <v>8.3833742331260908</v>
      </c>
      <c r="J30" s="319">
        <v>2.2507784431183637</v>
      </c>
      <c r="K30" s="319">
        <v>12.345454545451304</v>
      </c>
      <c r="L30" s="319">
        <v>11.09667359667101</v>
      </c>
      <c r="M30" s="319">
        <v>0.17874875869065932</v>
      </c>
      <c r="N30" s="319">
        <v>1.5209367443034267</v>
      </c>
      <c r="O30" s="319">
        <v>4.379341588647506</v>
      </c>
      <c r="P30" s="319">
        <v>4.1952838827822774</v>
      </c>
      <c r="Q30" s="319">
        <v>2.5640739791096223</v>
      </c>
      <c r="R30" s="319">
        <v>2.2382050235485735</v>
      </c>
      <c r="S30" s="319">
        <v>1.6328273868219725</v>
      </c>
      <c r="T30" s="319">
        <v>4.5512715340417174</v>
      </c>
      <c r="U30" s="319">
        <v>8.5290040744325495</v>
      </c>
      <c r="V30" s="319">
        <v>5.5008162873340041</v>
      </c>
      <c r="W30" s="319">
        <v>1.0742293375746357</v>
      </c>
      <c r="X30" s="319">
        <v>1.7682391248410596</v>
      </c>
      <c r="Y30" s="319">
        <v>6.2261418981172341</v>
      </c>
      <c r="Z30" s="319">
        <v>1.6742355434442544</v>
      </c>
      <c r="AA30" s="319">
        <v>-5.9669596391587021</v>
      </c>
      <c r="AB30" s="319">
        <v>1.1316481379783312</v>
      </c>
      <c r="AC30" s="319">
        <v>-0.39656298890304242</v>
      </c>
      <c r="AD30" s="319">
        <v>-2.8215859225094562</v>
      </c>
      <c r="AE30" s="319">
        <v>5.7669652504283277</v>
      </c>
      <c r="AF30" s="319">
        <v>2.9124531106841545</v>
      </c>
      <c r="AG30" s="319">
        <v>3.1680901197479301</v>
      </c>
      <c r="AH30" s="319">
        <v>-0.39943287364854996</v>
      </c>
      <c r="AI30" s="319">
        <v>-0.79846153960487243</v>
      </c>
      <c r="AJ30" s="319">
        <v>-3.0358826487490518</v>
      </c>
      <c r="AK30" s="319">
        <v>0.66685302987634998</v>
      </c>
      <c r="AL30" s="319">
        <v>2.4577662428182805</v>
      </c>
      <c r="AM30" s="319">
        <v>-9.5697727045873648E-2</v>
      </c>
      <c r="AN30" s="319">
        <v>3.654762675806424</v>
      </c>
      <c r="AO30" s="319">
        <v>1.9469480918957913</v>
      </c>
      <c r="AP30" s="319">
        <v>3.9637238210178793</v>
      </c>
      <c r="AQ30" s="319">
        <v>3.1396271926227115</v>
      </c>
      <c r="AR30" s="319">
        <v>2.8057234327814768</v>
      </c>
      <c r="AS30" s="319">
        <v>8.3483233792311466</v>
      </c>
      <c r="AT30" s="319">
        <v>6.0713696038933165</v>
      </c>
      <c r="AU30" s="319">
        <v>-2.1167314593621285</v>
      </c>
      <c r="AV30" s="319">
        <v>2.7362708048065372</v>
      </c>
      <c r="AW30" s="319">
        <v>1.6550705933841385</v>
      </c>
      <c r="AX30" s="319">
        <v>1.0180809255458314</v>
      </c>
      <c r="AY30" s="319">
        <v>4.9402720696655393</v>
      </c>
      <c r="AZ30" s="319">
        <v>2.2673740575361165</v>
      </c>
      <c r="BA30" s="319">
        <v>0.92905152217801401</v>
      </c>
      <c r="BB30" s="319">
        <v>-5.8080031549401951</v>
      </c>
      <c r="BC30" s="319">
        <v>-1.3243848032523431</v>
      </c>
      <c r="BD30" s="319">
        <v>-2.5011033078841507</v>
      </c>
      <c r="BE30" s="319">
        <v>-5.1782038272648521</v>
      </c>
      <c r="BF30" s="319">
        <v>-2.8156149108363451</v>
      </c>
      <c r="BG30" s="319"/>
      <c r="BH30" s="319"/>
      <c r="BI30" s="319"/>
      <c r="BJ30" s="319"/>
    </row>
    <row r="31" spans="1:62" ht="15">
      <c r="A31" s="319" t="s">
        <v>187</v>
      </c>
      <c r="B31" s="319" t="s">
        <v>419</v>
      </c>
      <c r="C31" s="319" t="s">
        <v>1293</v>
      </c>
      <c r="D31" s="319" t="s">
        <v>1294</v>
      </c>
      <c r="E31" s="319"/>
      <c r="F31" s="319">
        <v>0.14500413465432871</v>
      </c>
      <c r="G31" s="319">
        <v>3.5544846302069999</v>
      </c>
      <c r="H31" s="319">
        <v>4.3730508866782714</v>
      </c>
      <c r="I31" s="319">
        <v>2.7605112050787568</v>
      </c>
      <c r="J31" s="319">
        <v>3.5560794497222332</v>
      </c>
      <c r="K31" s="319">
        <v>4.3923634242824647</v>
      </c>
      <c r="L31" s="319">
        <v>4.7778941598449336</v>
      </c>
      <c r="M31" s="319">
        <v>-13.934944659119552</v>
      </c>
      <c r="N31" s="319">
        <v>1.0047968038059452</v>
      </c>
      <c r="O31" s="319">
        <v>-2.5306925097782624</v>
      </c>
      <c r="P31" s="319">
        <v>2.8980992597725077</v>
      </c>
      <c r="Q31" s="319">
        <v>5.7270043977172946</v>
      </c>
      <c r="R31" s="319">
        <v>3.5261903939291415</v>
      </c>
      <c r="S31" s="319">
        <v>0.76285515251382208</v>
      </c>
      <c r="T31" s="319">
        <v>5.0168990658066264</v>
      </c>
      <c r="U31" s="319">
        <v>2.355145904157709</v>
      </c>
      <c r="V31" s="319">
        <v>2.6878609770379001</v>
      </c>
      <c r="W31" s="319">
        <v>-0.17220651579066271</v>
      </c>
      <c r="X31" s="319">
        <v>-2.0417654609450437</v>
      </c>
      <c r="Y31" s="319">
        <v>-3.4971526444835916</v>
      </c>
      <c r="Z31" s="319">
        <v>-1.8666960964427375</v>
      </c>
      <c r="AA31" s="319">
        <v>-5.973214015047148</v>
      </c>
      <c r="AB31" s="319">
        <v>-6.0511003938623702</v>
      </c>
      <c r="AC31" s="319">
        <v>-2.2594042570906794</v>
      </c>
      <c r="AD31" s="319">
        <v>-3.6717159109554132</v>
      </c>
      <c r="AE31" s="319">
        <v>-4.5160225998626373</v>
      </c>
      <c r="AF31" s="319">
        <v>0.45313072107649083</v>
      </c>
      <c r="AG31" s="319">
        <v>0.91063977490000525</v>
      </c>
      <c r="AH31" s="319">
        <v>1.7791965284372964</v>
      </c>
      <c r="AI31" s="319">
        <v>2.6029998227013778</v>
      </c>
      <c r="AJ31" s="319">
        <v>3.2149917578649507</v>
      </c>
      <c r="AK31" s="319">
        <v>-0.33728749963015048</v>
      </c>
      <c r="AL31" s="319">
        <v>2.2320514634570827</v>
      </c>
      <c r="AM31" s="319">
        <v>2.6210638491460827</v>
      </c>
      <c r="AN31" s="319">
        <v>2.6328673231176651</v>
      </c>
      <c r="AO31" s="319">
        <v>2.3230667951401216</v>
      </c>
      <c r="AP31" s="319">
        <v>2.9085307230514132</v>
      </c>
      <c r="AQ31" s="319">
        <v>2.9958437635316955</v>
      </c>
      <c r="AR31" s="319">
        <v>-1.4933283521879162</v>
      </c>
      <c r="AS31" s="319">
        <v>0.58044966667138453</v>
      </c>
      <c r="AT31" s="319">
        <v>-0.19352039704271817</v>
      </c>
      <c r="AU31" s="319">
        <v>0.62649657767055089</v>
      </c>
      <c r="AV31" s="319">
        <v>0.88016990688916508</v>
      </c>
      <c r="AW31" s="319">
        <v>2.3457831493467296</v>
      </c>
      <c r="AX31" s="319">
        <v>2.6172505625323907</v>
      </c>
      <c r="AY31" s="319">
        <v>3.0142371976445332</v>
      </c>
      <c r="AZ31" s="319">
        <v>2.8133079636849345</v>
      </c>
      <c r="BA31" s="319">
        <v>4.3968989063772881</v>
      </c>
      <c r="BB31" s="319">
        <v>1.6741312841208895</v>
      </c>
      <c r="BC31" s="319">
        <v>2.4522738580743777</v>
      </c>
      <c r="BD31" s="319">
        <v>3.5328576302515557</v>
      </c>
      <c r="BE31" s="319">
        <v>3.4727929565808466</v>
      </c>
      <c r="BF31" s="319">
        <v>5.140099428020207</v>
      </c>
      <c r="BG31" s="319">
        <v>3.8440878433237344</v>
      </c>
      <c r="BH31" s="319">
        <v>3.2679491733279349</v>
      </c>
      <c r="BI31" s="319">
        <v>2.7013130516137807</v>
      </c>
      <c r="BJ31" s="319">
        <v>2.6516630161971761</v>
      </c>
    </row>
    <row r="32" spans="1:62" ht="15">
      <c r="A32" s="319" t="s">
        <v>188</v>
      </c>
      <c r="B32" s="319" t="s">
        <v>420</v>
      </c>
      <c r="C32" s="319" t="s">
        <v>1293</v>
      </c>
      <c r="D32" s="319" t="s">
        <v>1294</v>
      </c>
      <c r="E32" s="319"/>
      <c r="F32" s="319">
        <v>7.0956964188785889</v>
      </c>
      <c r="G32" s="319">
        <v>2.1636108971511305</v>
      </c>
      <c r="H32" s="319">
        <v>-2.0430230533044664</v>
      </c>
      <c r="I32" s="319">
        <v>0.534549621181867</v>
      </c>
      <c r="J32" s="319">
        <v>0.178577915193884</v>
      </c>
      <c r="K32" s="319">
        <v>1.3114148202359104</v>
      </c>
      <c r="L32" s="319">
        <v>2.1153733082978903</v>
      </c>
      <c r="M32" s="319">
        <v>8.5163889608376877</v>
      </c>
      <c r="N32" s="319">
        <v>6.9279238172080397</v>
      </c>
      <c r="O32" s="319">
        <v>6.0409417079737295</v>
      </c>
      <c r="P32" s="319">
        <v>8.559464839016087</v>
      </c>
      <c r="Q32" s="319">
        <v>9.3510135419215885</v>
      </c>
      <c r="R32" s="319">
        <v>11.266916332649842</v>
      </c>
      <c r="S32" s="319">
        <v>6.4630681929932479</v>
      </c>
      <c r="T32" s="319">
        <v>2.7231232137293233</v>
      </c>
      <c r="U32" s="319">
        <v>7.1994030376337719</v>
      </c>
      <c r="V32" s="319">
        <v>2.1458544103635262</v>
      </c>
      <c r="W32" s="319">
        <v>0.81136750713648098</v>
      </c>
      <c r="X32" s="319">
        <v>4.2717975861227302</v>
      </c>
      <c r="Y32" s="319">
        <v>6.5739767359261236</v>
      </c>
      <c r="Z32" s="319">
        <v>-6.6065210808731081</v>
      </c>
      <c r="AA32" s="319">
        <v>-1.7304598417584316</v>
      </c>
      <c r="AB32" s="319">
        <v>-5.5924462320202935</v>
      </c>
      <c r="AC32" s="319">
        <v>2.9557998509496741</v>
      </c>
      <c r="AD32" s="319">
        <v>5.6579983585966147</v>
      </c>
      <c r="AE32" s="319">
        <v>5.7870539582609979</v>
      </c>
      <c r="AF32" s="319">
        <v>1.5653634300559958</v>
      </c>
      <c r="AG32" s="319">
        <v>-1.9951892810182557</v>
      </c>
      <c r="AH32" s="319">
        <v>1.3852374961955007</v>
      </c>
      <c r="AI32" s="319">
        <v>-4.8282342372071554</v>
      </c>
      <c r="AJ32" s="319">
        <v>-0.24103800162755817</v>
      </c>
      <c r="AK32" s="319">
        <v>-2.1332870417935084</v>
      </c>
      <c r="AL32" s="319">
        <v>2.9543699667682404</v>
      </c>
      <c r="AM32" s="319">
        <v>3.6378815241722435</v>
      </c>
      <c r="AN32" s="319">
        <v>2.7494457131992789</v>
      </c>
      <c r="AO32" s="319">
        <v>0.58579952945012792</v>
      </c>
      <c r="AP32" s="319">
        <v>1.7708633865867398</v>
      </c>
      <c r="AQ32" s="319">
        <v>-1.2097131353196602</v>
      </c>
      <c r="AR32" s="319">
        <v>-1.0363494044931088</v>
      </c>
      <c r="AS32" s="319">
        <v>2.6107682347062706</v>
      </c>
      <c r="AT32" s="319">
        <v>-2.2025293120691458E-2</v>
      </c>
      <c r="AU32" s="319">
        <v>1.6809140255069366</v>
      </c>
      <c r="AV32" s="319">
        <v>-0.15213004088920457</v>
      </c>
      <c r="AW32" s="319">
        <v>4.4726546207195526</v>
      </c>
      <c r="AX32" s="319">
        <v>1.9934988868703272</v>
      </c>
      <c r="AY32" s="319">
        <v>2.8050135670929279</v>
      </c>
      <c r="AZ32" s="319">
        <v>4.9420309304817067</v>
      </c>
      <c r="BA32" s="319">
        <v>4.0276410874208892</v>
      </c>
      <c r="BB32" s="319">
        <v>-1.1081226472163905</v>
      </c>
      <c r="BC32" s="319">
        <v>6.5033705325811582</v>
      </c>
      <c r="BD32" s="319">
        <v>2.9959020983329339</v>
      </c>
      <c r="BE32" s="319">
        <v>0.98051625560484013</v>
      </c>
      <c r="BF32" s="319">
        <v>2.0699954455891429</v>
      </c>
      <c r="BG32" s="319">
        <v>-0.37991659267544264</v>
      </c>
      <c r="BH32" s="319">
        <v>-4.3687967635736129</v>
      </c>
      <c r="BI32" s="319">
        <v>-4.2541470960781851</v>
      </c>
      <c r="BJ32" s="319">
        <v>0.18704195283787328</v>
      </c>
    </row>
    <row r="33" spans="1:62" ht="15">
      <c r="A33" s="319" t="s">
        <v>189</v>
      </c>
      <c r="B33" s="319" t="s">
        <v>421</v>
      </c>
      <c r="C33" s="319" t="s">
        <v>1293</v>
      </c>
      <c r="D33" s="319" t="s">
        <v>1294</v>
      </c>
      <c r="E33" s="319"/>
      <c r="F33" s="319"/>
      <c r="G33" s="319"/>
      <c r="H33" s="319"/>
      <c r="I33" s="319"/>
      <c r="J33" s="319"/>
      <c r="K33" s="319"/>
      <c r="L33" s="319"/>
      <c r="M33" s="319"/>
      <c r="N33" s="319"/>
      <c r="O33" s="319"/>
      <c r="P33" s="319"/>
      <c r="Q33" s="319"/>
      <c r="R33" s="319"/>
      <c r="S33" s="319"/>
      <c r="T33" s="319">
        <v>-2.496094442231481</v>
      </c>
      <c r="U33" s="319">
        <v>3.8051017603982302</v>
      </c>
      <c r="V33" s="319">
        <v>3.0419898385748212</v>
      </c>
      <c r="W33" s="319">
        <v>4.3764062200037728</v>
      </c>
      <c r="X33" s="319">
        <v>7.4081337065102986</v>
      </c>
      <c r="Y33" s="319">
        <v>3.9789955351829747</v>
      </c>
      <c r="Z33" s="319">
        <v>-2.2434352773825168</v>
      </c>
      <c r="AA33" s="319">
        <v>-5.1851040612037878</v>
      </c>
      <c r="AB33" s="319">
        <v>0.23267706016851264</v>
      </c>
      <c r="AC33" s="319">
        <v>3.3259721073851694</v>
      </c>
      <c r="AD33" s="319">
        <v>0.81122637970626954</v>
      </c>
      <c r="AE33" s="319">
        <v>4.767591611616993</v>
      </c>
      <c r="AF33" s="319">
        <v>2.2515094464132375</v>
      </c>
      <c r="AG33" s="319">
        <v>3.1332839509994557</v>
      </c>
      <c r="AH33" s="319">
        <v>3.2282573672808326</v>
      </c>
      <c r="AI33" s="319">
        <v>-3.6401921850871446</v>
      </c>
      <c r="AJ33" s="319">
        <v>-4.2313983350882296</v>
      </c>
      <c r="AK33" s="319">
        <v>-7.3224338632404908</v>
      </c>
      <c r="AL33" s="319">
        <v>0.85188206272368916</v>
      </c>
      <c r="AM33" s="319">
        <v>3.4359343219133081</v>
      </c>
      <c r="AN33" s="319">
        <v>1.6365928313439895</v>
      </c>
      <c r="AO33" s="319">
        <v>3.6155853531975453</v>
      </c>
      <c r="AP33" s="319">
        <v>4.3066077281835931</v>
      </c>
      <c r="AQ33" s="319">
        <v>3.3110524351560144</v>
      </c>
      <c r="AR33" s="319">
        <v>3.7111132595796903E-2</v>
      </c>
      <c r="AS33" s="319">
        <v>1.9493290642473227</v>
      </c>
      <c r="AT33" s="319">
        <v>-2.7021549033010501</v>
      </c>
      <c r="AU33" s="319">
        <v>0.50555846145911687</v>
      </c>
      <c r="AV33" s="319">
        <v>1.907204196020345</v>
      </c>
      <c r="AW33" s="319">
        <v>1.0907030989668414</v>
      </c>
      <c r="AX33" s="319">
        <v>3.6515734884619491</v>
      </c>
      <c r="AY33" s="319">
        <v>5.3041615916292955</v>
      </c>
      <c r="AZ33" s="319">
        <v>1.3904407025163437</v>
      </c>
      <c r="BA33" s="319">
        <v>-0.32195774541196442</v>
      </c>
      <c r="BB33" s="319">
        <v>-4.3967967824185763</v>
      </c>
      <c r="BC33" s="319">
        <v>-9.4284416369021073E-2</v>
      </c>
      <c r="BD33" s="319">
        <v>0.32964351516903889</v>
      </c>
      <c r="BE33" s="319">
        <v>-5.0498783671443448E-2</v>
      </c>
      <c r="BF33" s="319">
        <v>-0.32706922611315292</v>
      </c>
      <c r="BG33" s="319">
        <v>-0.30912010162852255</v>
      </c>
      <c r="BH33" s="319">
        <v>0.60463132043513212</v>
      </c>
      <c r="BI33" s="319">
        <v>1.721196086962351</v>
      </c>
      <c r="BJ33" s="319">
        <v>1.4137898211050981</v>
      </c>
    </row>
    <row r="34" spans="1:62" ht="15">
      <c r="A34" s="319" t="s">
        <v>190</v>
      </c>
      <c r="B34" s="319" t="s">
        <v>422</v>
      </c>
      <c r="C34" s="319" t="s">
        <v>1293</v>
      </c>
      <c r="D34" s="319" t="s">
        <v>1294</v>
      </c>
      <c r="E34" s="319"/>
      <c r="F34" s="319"/>
      <c r="G34" s="319"/>
      <c r="H34" s="319"/>
      <c r="I34" s="319"/>
      <c r="J34" s="319"/>
      <c r="K34" s="319"/>
      <c r="L34" s="319"/>
      <c r="M34" s="319"/>
      <c r="N34" s="319"/>
      <c r="O34" s="319"/>
      <c r="P34" s="319"/>
      <c r="Q34" s="319"/>
      <c r="R34" s="319"/>
      <c r="S34" s="319"/>
      <c r="T34" s="319">
        <v>-3.7178249589506294</v>
      </c>
      <c r="U34" s="319">
        <v>15.474859479285868</v>
      </c>
      <c r="V34" s="319">
        <v>6.7604861477025082</v>
      </c>
      <c r="W34" s="319">
        <v>2.9562053299009534</v>
      </c>
      <c r="X34" s="319">
        <v>18.38309540032779</v>
      </c>
      <c r="Y34" s="319">
        <v>-10.014350654915162</v>
      </c>
      <c r="Z34" s="319">
        <v>-22.285387286658832</v>
      </c>
      <c r="AA34" s="319">
        <v>0.90898520990016607</v>
      </c>
      <c r="AB34" s="319">
        <v>-2.3448816956558574</v>
      </c>
      <c r="AC34" s="319">
        <v>-2.2079971311742241</v>
      </c>
      <c r="AD34" s="319">
        <v>-4.2484219086485524</v>
      </c>
      <c r="AE34" s="319">
        <v>-5.4363974427322432</v>
      </c>
      <c r="AF34" s="319">
        <v>-0.8456593610298313</v>
      </c>
      <c r="AG34" s="319">
        <v>-1.7297098861297826</v>
      </c>
      <c r="AH34" s="319">
        <v>-3.8494538892696539</v>
      </c>
      <c r="AI34" s="319">
        <v>-1.7508568249217831</v>
      </c>
      <c r="AJ34" s="319">
        <v>0.24494481352994057</v>
      </c>
      <c r="AK34" s="319">
        <v>1.8184439360804561</v>
      </c>
      <c r="AL34" s="319">
        <v>-2.4679887619971907</v>
      </c>
      <c r="AM34" s="319">
        <v>0.37585307500123122</v>
      </c>
      <c r="AN34" s="319">
        <v>1.7833513101511471</v>
      </c>
      <c r="AO34" s="319">
        <v>0.34366049094198559</v>
      </c>
      <c r="AP34" s="319">
        <v>-3.7885273808717272</v>
      </c>
      <c r="AQ34" s="319">
        <v>-2.7964112275430608</v>
      </c>
      <c r="AR34" s="319">
        <v>0.82017998478802667</v>
      </c>
      <c r="AS34" s="319">
        <v>0.70379997829978436</v>
      </c>
      <c r="AT34" s="319">
        <v>0.66690817025573779</v>
      </c>
      <c r="AU34" s="319">
        <v>1.8507554888177964</v>
      </c>
      <c r="AV34" s="319">
        <v>1.0048029912587424</v>
      </c>
      <c r="AW34" s="319">
        <v>-1.2104357078714685</v>
      </c>
      <c r="AX34" s="319">
        <v>-1.1616402926261458</v>
      </c>
      <c r="AY34" s="319">
        <v>2.961951443631321</v>
      </c>
      <c r="AZ34" s="319">
        <v>-1.0781672398583027</v>
      </c>
      <c r="BA34" s="319">
        <v>-3.0742861949357376</v>
      </c>
      <c r="BB34" s="319">
        <v>-2.9215357897891749</v>
      </c>
      <c r="BC34" s="319">
        <v>1.3081039114701412</v>
      </c>
      <c r="BD34" s="319">
        <v>2.3363770265151516</v>
      </c>
      <c r="BE34" s="319">
        <v>-0.53490827896148119</v>
      </c>
      <c r="BF34" s="319">
        <v>-3.565734769578512</v>
      </c>
      <c r="BG34" s="319">
        <v>-3.7700140203326526</v>
      </c>
      <c r="BH34" s="319">
        <v>-1.9570722028435341</v>
      </c>
      <c r="BI34" s="319">
        <v>-3.7685988123688929</v>
      </c>
      <c r="BJ34" s="319">
        <v>2.8510288698797126E-2</v>
      </c>
    </row>
    <row r="35" spans="1:62" ht="15">
      <c r="A35" s="319" t="s">
        <v>191</v>
      </c>
      <c r="B35" s="319" t="s">
        <v>423</v>
      </c>
      <c r="C35" s="319" t="s">
        <v>1293</v>
      </c>
      <c r="D35" s="319" t="s">
        <v>1294</v>
      </c>
      <c r="E35" s="319"/>
      <c r="F35" s="319"/>
      <c r="G35" s="319"/>
      <c r="H35" s="319"/>
      <c r="I35" s="319"/>
      <c r="J35" s="319"/>
      <c r="K35" s="319"/>
      <c r="L35" s="319"/>
      <c r="M35" s="319"/>
      <c r="N35" s="319"/>
      <c r="O35" s="319"/>
      <c r="P35" s="319"/>
      <c r="Q35" s="319"/>
      <c r="R35" s="319"/>
      <c r="S35" s="319"/>
      <c r="T35" s="319"/>
      <c r="U35" s="319"/>
      <c r="V35" s="319"/>
      <c r="W35" s="319"/>
      <c r="X35" s="319"/>
      <c r="Y35" s="319"/>
      <c r="Z35" s="319">
        <v>10.870767650627272</v>
      </c>
      <c r="AA35" s="319">
        <v>0.85408355710106321</v>
      </c>
      <c r="AB35" s="319">
        <v>8.5907182921671534</v>
      </c>
      <c r="AC35" s="319">
        <v>1.7480047276559105</v>
      </c>
      <c r="AD35" s="319">
        <v>1.2097456846968981</v>
      </c>
      <c r="AE35" s="319">
        <v>8.081273769220104</v>
      </c>
      <c r="AF35" s="319">
        <v>24.199686971417961</v>
      </c>
      <c r="AG35" s="319">
        <v>1.5702043117125726</v>
      </c>
      <c r="AH35" s="319">
        <v>4.8020054044270353</v>
      </c>
      <c r="AI35" s="319">
        <v>9.4271248323479142</v>
      </c>
      <c r="AJ35" s="319">
        <v>-0.4086175375127965</v>
      </c>
      <c r="AK35" s="319">
        <v>5.7342276507560683</v>
      </c>
      <c r="AL35" s="319">
        <v>3.6255818521155163</v>
      </c>
      <c r="AM35" s="319">
        <v>6.2954440641129565</v>
      </c>
      <c r="AN35" s="319">
        <v>7.4122611738541195</v>
      </c>
      <c r="AO35" s="319">
        <v>4.6696775696635058</v>
      </c>
      <c r="AP35" s="319">
        <v>3.486191336422138</v>
      </c>
      <c r="AQ35" s="319">
        <v>3.2960453374562491</v>
      </c>
      <c r="AR35" s="319">
        <v>5.0036505731341947</v>
      </c>
      <c r="AS35" s="319">
        <v>3.9729605272907094</v>
      </c>
      <c r="AT35" s="319">
        <v>5.2336756995558176</v>
      </c>
      <c r="AU35" s="319">
        <v>7.6603602985989596</v>
      </c>
      <c r="AV35" s="319">
        <v>4.7224638034181794</v>
      </c>
      <c r="AW35" s="319">
        <v>3.1099130458236175</v>
      </c>
      <c r="AX35" s="319">
        <v>4.4541167030941011</v>
      </c>
      <c r="AY35" s="319">
        <v>4.3715239415761857</v>
      </c>
      <c r="AZ35" s="319">
        <v>15.397217080244147</v>
      </c>
      <c r="BA35" s="319">
        <v>2.677022729307879</v>
      </c>
      <c r="BB35" s="319">
        <v>4.6406940923469762</v>
      </c>
      <c r="BC35" s="319">
        <v>9.7065761063178684</v>
      </c>
      <c r="BD35" s="319">
        <v>6.0159248034843813</v>
      </c>
      <c r="BE35" s="319">
        <v>3.3334154552292716</v>
      </c>
      <c r="BF35" s="319">
        <v>0.54098078526045867</v>
      </c>
      <c r="BG35" s="319">
        <v>4.1810258129834068</v>
      </c>
      <c r="BH35" s="319">
        <v>5.1166463233658988</v>
      </c>
      <c r="BI35" s="319">
        <v>6.5857358633156053</v>
      </c>
      <c r="BJ35" s="319">
        <v>5.5166258419401686</v>
      </c>
    </row>
    <row r="36" spans="1:62" ht="15">
      <c r="A36" s="319" t="s">
        <v>192</v>
      </c>
      <c r="B36" s="319" t="s">
        <v>424</v>
      </c>
      <c r="C36" s="319" t="s">
        <v>1293</v>
      </c>
      <c r="D36" s="319" t="s">
        <v>1294</v>
      </c>
      <c r="E36" s="319"/>
      <c r="F36" s="319">
        <v>3.8300344182737263</v>
      </c>
      <c r="G36" s="319">
        <v>4.0348569753436436</v>
      </c>
      <c r="H36" s="319">
        <v>3.2019790837050977</v>
      </c>
      <c r="I36" s="319">
        <v>3.9911601536849872</v>
      </c>
      <c r="J36" s="319">
        <v>2.9096925379193976</v>
      </c>
      <c r="K36" s="319">
        <v>3.329387374386755</v>
      </c>
      <c r="L36" s="319">
        <v>2.8227122630521677</v>
      </c>
      <c r="M36" s="319">
        <v>7.232480231719336</v>
      </c>
      <c r="N36" s="319">
        <v>11.569249004444231</v>
      </c>
      <c r="O36" s="319">
        <v>13.423285485203166</v>
      </c>
      <c r="P36" s="319">
        <v>21.78685643038871</v>
      </c>
      <c r="Q36" s="319">
        <v>22.246015441548764</v>
      </c>
      <c r="R36" s="319">
        <v>17.250284648202992</v>
      </c>
      <c r="S36" s="319">
        <v>5.0281828143498615</v>
      </c>
      <c r="T36" s="319">
        <v>4.5402471341467958</v>
      </c>
      <c r="U36" s="319">
        <v>6.5180357786366159</v>
      </c>
      <c r="V36" s="319">
        <v>7.733252145130038</v>
      </c>
      <c r="W36" s="319">
        <v>9.9375242042487599</v>
      </c>
      <c r="X36" s="319">
        <v>7.8936084202279204</v>
      </c>
      <c r="Y36" s="319">
        <v>7.8490735298032916</v>
      </c>
      <c r="Z36" s="319">
        <v>5.1535728339003271</v>
      </c>
      <c r="AA36" s="319">
        <v>8.2568478565094665</v>
      </c>
      <c r="AB36" s="319">
        <v>9.3211114923090292</v>
      </c>
      <c r="AC36" s="319">
        <v>4.9859791891383907</v>
      </c>
      <c r="AD36" s="319">
        <v>3.7179511890031307</v>
      </c>
      <c r="AE36" s="319">
        <v>4.8491117164943631</v>
      </c>
      <c r="AF36" s="319">
        <v>8.5631166430427186</v>
      </c>
      <c r="AG36" s="319">
        <v>16.008742197291497</v>
      </c>
      <c r="AH36" s="319">
        <v>9.8687166356732376</v>
      </c>
      <c r="AI36" s="319">
        <v>3.8059287030254723</v>
      </c>
      <c r="AJ36" s="319">
        <v>4.5142972027670822</v>
      </c>
      <c r="AK36" s="319">
        <v>0.15283616527499078</v>
      </c>
      <c r="AL36" s="319">
        <v>-0.73357404602506904</v>
      </c>
      <c r="AM36" s="319">
        <v>1.0633546178279829</v>
      </c>
      <c r="AN36" s="319">
        <v>4.5425968327229072</v>
      </c>
      <c r="AO36" s="319">
        <v>3.522875905048835</v>
      </c>
      <c r="AP36" s="319">
        <v>5.8117750483417154</v>
      </c>
      <c r="AQ36" s="319">
        <v>-1.207839328830687</v>
      </c>
      <c r="AR36" s="319">
        <v>7.716489234447792</v>
      </c>
      <c r="AS36" s="319">
        <v>0.30723622113177385</v>
      </c>
      <c r="AT36" s="319">
        <v>-1.2686641745639804</v>
      </c>
      <c r="AU36" s="319">
        <v>4.5786782871343235</v>
      </c>
      <c r="AV36" s="319">
        <v>3.2118550408512476</v>
      </c>
      <c r="AW36" s="319">
        <v>1.302728149901597</v>
      </c>
      <c r="AX36" s="319">
        <v>3.0624255599695687</v>
      </c>
      <c r="AY36" s="319">
        <v>6.7313719663155496</v>
      </c>
      <c r="AZ36" s="319">
        <v>6.5700485144173371</v>
      </c>
      <c r="BA36" s="319">
        <v>4.5020927487774003</v>
      </c>
      <c r="BB36" s="319">
        <v>-9.2162975445070714</v>
      </c>
      <c r="BC36" s="319">
        <v>6.6786477869815997</v>
      </c>
      <c r="BD36" s="319">
        <v>4.1627673462304386</v>
      </c>
      <c r="BE36" s="319">
        <v>2.5575413926329844</v>
      </c>
      <c r="BF36" s="319">
        <v>9.2932682122666534</v>
      </c>
      <c r="BG36" s="319">
        <v>2.2250178341515436</v>
      </c>
      <c r="BH36" s="319">
        <v>-3.5055662476762706</v>
      </c>
      <c r="BI36" s="319">
        <v>2.4119450659890447</v>
      </c>
      <c r="BJ36" s="319">
        <v>0.50998242168915908</v>
      </c>
    </row>
    <row r="37" spans="1:62" ht="15">
      <c r="A37" s="319" t="s">
        <v>193</v>
      </c>
      <c r="B37" s="319" t="s">
        <v>425</v>
      </c>
      <c r="C37" s="319" t="s">
        <v>1293</v>
      </c>
      <c r="D37" s="319" t="s">
        <v>1294</v>
      </c>
      <c r="E37" s="319"/>
      <c r="F37" s="319">
        <v>3.1884133380340103</v>
      </c>
      <c r="G37" s="319">
        <v>-5.4107114613431406</v>
      </c>
      <c r="H37" s="319">
        <v>-2.5292405388364898</v>
      </c>
      <c r="I37" s="319">
        <v>0.13832326913676241</v>
      </c>
      <c r="J37" s="319">
        <v>-1.0309860673442302</v>
      </c>
      <c r="K37" s="319">
        <v>-1.3916930296539363</v>
      </c>
      <c r="L37" s="319">
        <v>2.5011023789510887</v>
      </c>
      <c r="M37" s="319">
        <v>-0.71837023500064845</v>
      </c>
      <c r="N37" s="319">
        <v>4.8880698946679644</v>
      </c>
      <c r="O37" s="319">
        <v>0.29098985404829136</v>
      </c>
      <c r="P37" s="319">
        <v>-0.81630932160770442</v>
      </c>
      <c r="Q37" s="319">
        <v>-1.8804846414865182</v>
      </c>
      <c r="R37" s="319">
        <v>-3.2431825366799671E-2</v>
      </c>
      <c r="S37" s="319">
        <v>4.2569530775163287</v>
      </c>
      <c r="T37" s="319">
        <v>-1.6779451044406812</v>
      </c>
      <c r="U37" s="319">
        <v>3.130380159894159</v>
      </c>
      <c r="V37" s="319">
        <v>1.4427197133028358</v>
      </c>
      <c r="W37" s="319">
        <v>-1.2150130000770503</v>
      </c>
      <c r="X37" s="319">
        <v>-4.9413888238172206</v>
      </c>
      <c r="Y37" s="319">
        <v>-7.0447619274010975</v>
      </c>
      <c r="Z37" s="319">
        <v>-4.354320060987547</v>
      </c>
      <c r="AA37" s="319">
        <v>4.5073919102077014</v>
      </c>
      <c r="AB37" s="319">
        <v>-10.864180497538769</v>
      </c>
      <c r="AC37" s="319">
        <v>6.381013888767356</v>
      </c>
      <c r="AD37" s="319">
        <v>1.2275196991795383</v>
      </c>
      <c r="AE37" s="319">
        <v>1.1680565339424902</v>
      </c>
      <c r="AF37" s="319">
        <v>-6.9491346044603546</v>
      </c>
      <c r="AG37" s="319">
        <v>-0.35134837526769047</v>
      </c>
      <c r="AH37" s="319">
        <v>-0.16773016726794765</v>
      </c>
      <c r="AI37" s="319">
        <v>-4.3813942381932094</v>
      </c>
      <c r="AJ37" s="319">
        <v>-3.021522709146609</v>
      </c>
      <c r="AK37" s="319">
        <v>-8.8779695626952559</v>
      </c>
      <c r="AL37" s="319">
        <v>-2.3587008981274948</v>
      </c>
      <c r="AM37" s="319">
        <v>2.1247637803029704</v>
      </c>
      <c r="AN37" s="319">
        <v>4.4791877475942101</v>
      </c>
      <c r="AO37" s="319">
        <v>-6.320695893485393</v>
      </c>
      <c r="AP37" s="319">
        <v>2.8603774846613277</v>
      </c>
      <c r="AQ37" s="319">
        <v>2.3695693094319665</v>
      </c>
      <c r="AR37" s="319">
        <v>1.3703752912239082</v>
      </c>
      <c r="AS37" s="319">
        <v>-4.5273719481726573</v>
      </c>
      <c r="AT37" s="319">
        <v>2.3598260681436045</v>
      </c>
      <c r="AU37" s="319">
        <v>1.6169527158570958</v>
      </c>
      <c r="AV37" s="319">
        <v>-7.1569501728204017</v>
      </c>
      <c r="AW37" s="319">
        <v>4.0770342629825365</v>
      </c>
      <c r="AX37" s="319">
        <v>-0.87322002335700688</v>
      </c>
      <c r="AY37" s="319">
        <v>2.9296811618308141</v>
      </c>
      <c r="AZ37" s="319">
        <v>2.7960958031852243</v>
      </c>
      <c r="BA37" s="319">
        <v>0.41985986224015903</v>
      </c>
      <c r="BB37" s="319">
        <v>0.35032325222674388</v>
      </c>
      <c r="BC37" s="319">
        <v>2.0205753793160426</v>
      </c>
      <c r="BD37" s="319">
        <v>2.663119800796494</v>
      </c>
      <c r="BE37" s="319">
        <v>3.7821022634653332</v>
      </c>
      <c r="BF37" s="319">
        <v>-36.829896355937741</v>
      </c>
      <c r="BG37" s="319">
        <v>0.68782961163418577</v>
      </c>
      <c r="BH37" s="319">
        <v>4.0919837248995776</v>
      </c>
      <c r="BI37" s="319">
        <v>3.4273945811059434</v>
      </c>
      <c r="BJ37" s="319">
        <v>2.8569343469515758</v>
      </c>
    </row>
    <row r="38" spans="1:62" ht="15">
      <c r="A38" s="319" t="s">
        <v>194</v>
      </c>
      <c r="B38" s="319" t="s">
        <v>426</v>
      </c>
      <c r="C38" s="319" t="s">
        <v>1293</v>
      </c>
      <c r="D38" s="319" t="s">
        <v>1294</v>
      </c>
      <c r="E38" s="319"/>
      <c r="F38" s="319">
        <v>1.1193869647658943</v>
      </c>
      <c r="G38" s="319">
        <v>5.1429393995671546</v>
      </c>
      <c r="H38" s="319">
        <v>3.2405389156002116</v>
      </c>
      <c r="I38" s="319">
        <v>4.7062611392625513</v>
      </c>
      <c r="J38" s="319">
        <v>4.7236118919204273</v>
      </c>
      <c r="K38" s="319">
        <v>4.6178645894314059</v>
      </c>
      <c r="L38" s="319">
        <v>1.0800579122349774</v>
      </c>
      <c r="M38" s="319">
        <v>3.6101291032750993</v>
      </c>
      <c r="N38" s="319">
        <v>3.8383801185760262</v>
      </c>
      <c r="O38" s="319">
        <v>1.8223149131376033</v>
      </c>
      <c r="P38" s="319">
        <v>2.5710351361345261</v>
      </c>
      <c r="Q38" s="319">
        <v>3.7769505888069546</v>
      </c>
      <c r="R38" s="319">
        <v>5.1673432403619017</v>
      </c>
      <c r="S38" s="319">
        <v>1.848474041382218</v>
      </c>
      <c r="T38" s="319">
        <v>-8.5085585350796578E-2</v>
      </c>
      <c r="U38" s="319">
        <v>3.8171022287807261</v>
      </c>
      <c r="V38" s="319">
        <v>2.2495657792902506</v>
      </c>
      <c r="W38" s="319">
        <v>2.9156123205953861</v>
      </c>
      <c r="X38" s="319">
        <v>2.7744419180807824</v>
      </c>
      <c r="Y38" s="319">
        <v>0.84991055405299676</v>
      </c>
      <c r="Z38" s="319">
        <v>2.2269967364239278</v>
      </c>
      <c r="AA38" s="319">
        <v>-4.3619720054656455</v>
      </c>
      <c r="AB38" s="319">
        <v>1.5748440092338427</v>
      </c>
      <c r="AC38" s="319">
        <v>4.9115134109905796</v>
      </c>
      <c r="AD38" s="319">
        <v>3.7651452190988266</v>
      </c>
      <c r="AE38" s="319">
        <v>1.1403533457202428</v>
      </c>
      <c r="AF38" s="319">
        <v>2.7398778218279602</v>
      </c>
      <c r="AG38" s="319">
        <v>3.0898157978234195</v>
      </c>
      <c r="AH38" s="319">
        <v>0.51511299410458378</v>
      </c>
      <c r="AI38" s="319">
        <v>-1.3304364678259617</v>
      </c>
      <c r="AJ38" s="319">
        <v>-3.448261018264958</v>
      </c>
      <c r="AK38" s="319">
        <v>-0.34771109112804766</v>
      </c>
      <c r="AL38" s="319">
        <v>1.5379713090487144</v>
      </c>
      <c r="AM38" s="319">
        <v>3.4938487369184941</v>
      </c>
      <c r="AN38" s="319">
        <v>1.830884931334424</v>
      </c>
      <c r="AO38" s="319">
        <v>0.52240348233951295</v>
      </c>
      <c r="AP38" s="319">
        <v>3.1833637865436515</v>
      </c>
      <c r="AQ38" s="319">
        <v>2.9864251005064801</v>
      </c>
      <c r="AR38" s="319">
        <v>4.296712273905996</v>
      </c>
      <c r="AS38" s="319">
        <v>4.2580170610968793</v>
      </c>
      <c r="AT38" s="319">
        <v>0.74858911855706367</v>
      </c>
      <c r="AU38" s="319">
        <v>2.0900142169214746</v>
      </c>
      <c r="AV38" s="319">
        <v>0.79312083636790476</v>
      </c>
      <c r="AW38" s="319">
        <v>2.0581624397376856</v>
      </c>
      <c r="AX38" s="319">
        <v>2.1889149993374275</v>
      </c>
      <c r="AY38" s="319">
        <v>1.808912962085472</v>
      </c>
      <c r="AZ38" s="319">
        <v>1.0776730586159857</v>
      </c>
      <c r="BA38" s="319">
        <v>-8.6768935927821644E-2</v>
      </c>
      <c r="BB38" s="319">
        <v>-4.0543239620571683</v>
      </c>
      <c r="BC38" s="319">
        <v>1.9415775586159754</v>
      </c>
      <c r="BD38" s="319">
        <v>2.1275916753473751</v>
      </c>
      <c r="BE38" s="319">
        <v>0.55158474830683701</v>
      </c>
      <c r="BF38" s="319">
        <v>1.3036151895477843</v>
      </c>
      <c r="BG38" s="319">
        <v>1.7472236696631143</v>
      </c>
      <c r="BH38" s="319">
        <v>0.16326534882547605</v>
      </c>
      <c r="BI38" s="319">
        <v>0.20575862386971266</v>
      </c>
      <c r="BJ38" s="319">
        <v>1.802411356836032</v>
      </c>
    </row>
    <row r="39" spans="1:62" ht="15">
      <c r="A39" s="319" t="s">
        <v>195</v>
      </c>
      <c r="B39" s="319" t="s">
        <v>427</v>
      </c>
      <c r="C39" s="319" t="s">
        <v>1293</v>
      </c>
      <c r="D39" s="319" t="s">
        <v>1294</v>
      </c>
      <c r="E39" s="319"/>
      <c r="F39" s="319"/>
      <c r="G39" s="319"/>
      <c r="H39" s="319"/>
      <c r="I39" s="319"/>
      <c r="J39" s="319"/>
      <c r="K39" s="319"/>
      <c r="L39" s="319"/>
      <c r="M39" s="319"/>
      <c r="N39" s="319"/>
      <c r="O39" s="319"/>
      <c r="P39" s="319"/>
      <c r="Q39" s="319"/>
      <c r="R39" s="319"/>
      <c r="S39" s="319"/>
      <c r="T39" s="319"/>
      <c r="U39" s="319"/>
      <c r="V39" s="319"/>
      <c r="W39" s="319"/>
      <c r="X39" s="319"/>
      <c r="Y39" s="319"/>
      <c r="Z39" s="319"/>
      <c r="AA39" s="319"/>
      <c r="AB39" s="319"/>
      <c r="AC39" s="319"/>
      <c r="AD39" s="319"/>
      <c r="AE39" s="319"/>
      <c r="AF39" s="319"/>
      <c r="AG39" s="319"/>
      <c r="AH39" s="319"/>
      <c r="AI39" s="319"/>
      <c r="AJ39" s="319">
        <v>-9.3701970168539646</v>
      </c>
      <c r="AK39" s="319">
        <v>-1.5058752910701401</v>
      </c>
      <c r="AL39" s="319">
        <v>1.5020349271626827</v>
      </c>
      <c r="AM39" s="319">
        <v>4.1832973771104776</v>
      </c>
      <c r="AN39" s="319">
        <v>5.8784298394766239</v>
      </c>
      <c r="AO39" s="319">
        <v>4.6713346234285638</v>
      </c>
      <c r="AP39" s="319">
        <v>3.1632968586044115</v>
      </c>
      <c r="AQ39" s="319">
        <v>2.9129013048866597</v>
      </c>
      <c r="AR39" s="319">
        <v>2.1634085207500817</v>
      </c>
      <c r="AS39" s="319">
        <v>4.7078365929748287</v>
      </c>
      <c r="AT39" s="319">
        <v>3.6224306682285885</v>
      </c>
      <c r="AU39" s="319">
        <v>4.1406232496266568</v>
      </c>
      <c r="AV39" s="319">
        <v>4.7731412915346141</v>
      </c>
      <c r="AW39" s="319">
        <v>5.87472844482906</v>
      </c>
      <c r="AX39" s="319">
        <v>5.2186088580915282</v>
      </c>
      <c r="AY39" s="319">
        <v>6.8400654172575486</v>
      </c>
      <c r="AZ39" s="319">
        <v>6.7888038056098878</v>
      </c>
      <c r="BA39" s="319">
        <v>4.1319036380752721</v>
      </c>
      <c r="BB39" s="319">
        <v>-3.3205510909849636</v>
      </c>
      <c r="BC39" s="319">
        <v>2.082789709366125</v>
      </c>
      <c r="BD39" s="319">
        <v>3.5768872583995943</v>
      </c>
      <c r="BE39" s="319">
        <v>0.87062893607256342</v>
      </c>
      <c r="BF39" s="319">
        <v>1.5623949729197903</v>
      </c>
      <c r="BG39" s="319">
        <v>3.1901985568676565</v>
      </c>
      <c r="BH39" s="319">
        <v>4.0448074013162909</v>
      </c>
      <c r="BI39" s="319">
        <v>3.3280547202204787</v>
      </c>
      <c r="BJ39" s="319">
        <v>4.854556472867344</v>
      </c>
    </row>
    <row r="40" spans="1:62" ht="15">
      <c r="A40" s="319" t="s">
        <v>196</v>
      </c>
      <c r="B40" s="319" t="s">
        <v>428</v>
      </c>
      <c r="C40" s="319" t="s">
        <v>1293</v>
      </c>
      <c r="D40" s="319" t="s">
        <v>1294</v>
      </c>
      <c r="E40" s="319"/>
      <c r="F40" s="319"/>
      <c r="G40" s="319"/>
      <c r="H40" s="319"/>
      <c r="I40" s="319"/>
      <c r="J40" s="319"/>
      <c r="K40" s="319"/>
      <c r="L40" s="319"/>
      <c r="M40" s="319"/>
      <c r="N40" s="319"/>
      <c r="O40" s="319"/>
      <c r="P40" s="319"/>
      <c r="Q40" s="319"/>
      <c r="R40" s="319"/>
      <c r="S40" s="319"/>
      <c r="T40" s="319"/>
      <c r="U40" s="319"/>
      <c r="V40" s="319"/>
      <c r="W40" s="319"/>
      <c r="X40" s="319"/>
      <c r="Y40" s="319"/>
      <c r="Z40" s="319">
        <v>1.0470282184754183</v>
      </c>
      <c r="AA40" s="319">
        <v>-1.8843769425770489</v>
      </c>
      <c r="AB40" s="319">
        <v>0.20847508187398489</v>
      </c>
      <c r="AC40" s="319">
        <v>2.6392044717183865</v>
      </c>
      <c r="AD40" s="319">
        <v>3.2169450974163851</v>
      </c>
      <c r="AE40" s="319">
        <v>1.3299458163219953</v>
      </c>
      <c r="AF40" s="319">
        <v>0.94940351109966059</v>
      </c>
      <c r="AG40" s="319">
        <v>2.5213471306731634</v>
      </c>
      <c r="AH40" s="319">
        <v>3.4906429941392219</v>
      </c>
      <c r="AI40" s="319">
        <v>2.6154662434561402</v>
      </c>
      <c r="AJ40" s="319">
        <v>-2.1464898161004129</v>
      </c>
      <c r="AK40" s="319">
        <v>-1.139719073900352</v>
      </c>
      <c r="AL40" s="319">
        <v>-1.0314225100121774</v>
      </c>
      <c r="AM40" s="319">
        <v>0.46568642017084017</v>
      </c>
      <c r="AN40" s="319">
        <v>-0.18835074973677024</v>
      </c>
      <c r="AO40" s="319">
        <v>9.6985277861321606E-2</v>
      </c>
      <c r="AP40" s="319">
        <v>2.0939181525113923</v>
      </c>
      <c r="AQ40" s="319">
        <v>2.6843262391320621</v>
      </c>
      <c r="AR40" s="319">
        <v>1.2108721459960918</v>
      </c>
      <c r="AS40" s="319">
        <v>3.3543837303109569</v>
      </c>
      <c r="AT40" s="319">
        <v>0.67337179193285124</v>
      </c>
      <c r="AU40" s="319">
        <v>-0.59222769215557491</v>
      </c>
      <c r="AV40" s="319">
        <v>-0.69989014572978192</v>
      </c>
      <c r="AW40" s="319">
        <v>2.0721358724326393</v>
      </c>
      <c r="AX40" s="319">
        <v>2.456798939858416</v>
      </c>
      <c r="AY40" s="319">
        <v>3.3380881488434255</v>
      </c>
      <c r="AZ40" s="319">
        <v>3.1855846176984954</v>
      </c>
      <c r="BA40" s="319">
        <v>0.86491722694117357</v>
      </c>
      <c r="BB40" s="319">
        <v>-3.4362259553957841</v>
      </c>
      <c r="BC40" s="319">
        <v>1.9354339372227685</v>
      </c>
      <c r="BD40" s="319">
        <v>0.56837035105903055</v>
      </c>
      <c r="BE40" s="319">
        <v>-6.0803475710002886E-2</v>
      </c>
      <c r="BF40" s="319">
        <v>0.68757159182230509</v>
      </c>
      <c r="BG40" s="319">
        <v>1.2068257672520843</v>
      </c>
      <c r="BH40" s="319">
        <v>8.0620518347231496E-2</v>
      </c>
      <c r="BI40" s="319">
        <v>0.27485099070321439</v>
      </c>
      <c r="BJ40" s="319">
        <v>-1.9822947594590801E-2</v>
      </c>
    </row>
    <row r="41" spans="1:62" ht="15">
      <c r="A41" s="319" t="s">
        <v>197</v>
      </c>
      <c r="B41" s="319" t="s">
        <v>429</v>
      </c>
      <c r="C41" s="319" t="s">
        <v>1293</v>
      </c>
      <c r="D41" s="319" t="s">
        <v>1294</v>
      </c>
      <c r="E41" s="319"/>
      <c r="F41" s="319"/>
      <c r="G41" s="319"/>
      <c r="H41" s="319"/>
      <c r="I41" s="319"/>
      <c r="J41" s="319"/>
      <c r="K41" s="319"/>
      <c r="L41" s="319"/>
      <c r="M41" s="319"/>
      <c r="N41" s="319"/>
      <c r="O41" s="319"/>
      <c r="P41" s="319"/>
      <c r="Q41" s="319"/>
      <c r="R41" s="319"/>
      <c r="S41" s="319"/>
      <c r="T41" s="319"/>
      <c r="U41" s="319"/>
      <c r="V41" s="319"/>
      <c r="W41" s="319"/>
      <c r="X41" s="319"/>
      <c r="Y41" s="319"/>
      <c r="Z41" s="319"/>
      <c r="AA41" s="319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>
        <v>3.0563850808227357</v>
      </c>
      <c r="AS41" s="319">
        <v>5.0880430230223084</v>
      </c>
      <c r="AT41" s="319">
        <v>-2.2151580076135673</v>
      </c>
      <c r="AU41" s="319">
        <v>-2.3544782531329105</v>
      </c>
      <c r="AV41" s="319">
        <v>-3.9260493081468439</v>
      </c>
      <c r="AW41" s="319">
        <v>-0.51650764680995565</v>
      </c>
      <c r="AX41" s="319">
        <v>0.6392182510135882</v>
      </c>
      <c r="AY41" s="319">
        <v>4.1284690149800696</v>
      </c>
      <c r="AZ41" s="319">
        <v>5.1527049575346808</v>
      </c>
      <c r="BA41" s="319"/>
      <c r="BB41" s="319"/>
      <c r="BC41" s="319"/>
      <c r="BD41" s="319"/>
      <c r="BE41" s="319"/>
      <c r="BF41" s="319"/>
      <c r="BG41" s="319"/>
      <c r="BH41" s="319"/>
      <c r="BI41" s="319"/>
      <c r="BJ41" s="319"/>
    </row>
    <row r="42" spans="1:62" ht="15">
      <c r="A42" s="319" t="s">
        <v>132</v>
      </c>
      <c r="B42" s="319" t="s">
        <v>430</v>
      </c>
      <c r="C42" s="319" t="s">
        <v>1293</v>
      </c>
      <c r="D42" s="319" t="s">
        <v>1294</v>
      </c>
      <c r="E42" s="319"/>
      <c r="F42" s="319">
        <v>2.930575284643993</v>
      </c>
      <c r="G42" s="319">
        <v>1.7445073123444956</v>
      </c>
      <c r="H42" s="319">
        <v>3.5265964843576967</v>
      </c>
      <c r="I42" s="319">
        <v>0.32596511272447515</v>
      </c>
      <c r="J42" s="319">
        <v>-1.2315436489946592</v>
      </c>
      <c r="K42" s="319">
        <v>8.848098366883022</v>
      </c>
      <c r="L42" s="319">
        <v>1.41421923908986</v>
      </c>
      <c r="M42" s="319">
        <v>1.4331337930075136</v>
      </c>
      <c r="N42" s="319">
        <v>1.8386522285525047</v>
      </c>
      <c r="O42" s="319">
        <v>-0.14739891312764541</v>
      </c>
      <c r="P42" s="319">
        <v>7.3867114192399725</v>
      </c>
      <c r="Q42" s="319">
        <v>-2.7892489044923252</v>
      </c>
      <c r="R42" s="319">
        <v>-6.6635046319734386</v>
      </c>
      <c r="S42" s="319">
        <v>0.67933615953717208</v>
      </c>
      <c r="T42" s="319">
        <v>-14.318104332770105</v>
      </c>
      <c r="U42" s="319">
        <v>2.2038504209051837</v>
      </c>
      <c r="V42" s="319">
        <v>8.7563517658432204</v>
      </c>
      <c r="W42" s="319">
        <v>6.0816236288011112</v>
      </c>
      <c r="X42" s="319">
        <v>6.7956257342858919</v>
      </c>
      <c r="Y42" s="319">
        <v>6.3633266642443544</v>
      </c>
      <c r="Z42" s="319">
        <v>4.9150965554064214</v>
      </c>
      <c r="AA42" s="319">
        <v>-12.367893421607022</v>
      </c>
      <c r="AB42" s="319">
        <v>-6.4802808756196555</v>
      </c>
      <c r="AC42" s="319">
        <v>2.4696969135277413</v>
      </c>
      <c r="AD42" s="319">
        <v>2.3417140329683832</v>
      </c>
      <c r="AE42" s="319">
        <v>3.6496629997539998</v>
      </c>
      <c r="AF42" s="319">
        <v>4.6849897303374917</v>
      </c>
      <c r="AG42" s="319">
        <v>5.5443241080005237</v>
      </c>
      <c r="AH42" s="319">
        <v>8.0940659227097598</v>
      </c>
      <c r="AI42" s="319">
        <v>1.6454183611725597</v>
      </c>
      <c r="AJ42" s="319">
        <v>6.0811553622875323</v>
      </c>
      <c r="AK42" s="319">
        <v>9.4282714884548824</v>
      </c>
      <c r="AL42" s="319">
        <v>4.963885985212741</v>
      </c>
      <c r="AM42" s="319">
        <v>3.4744955585880319</v>
      </c>
      <c r="AN42" s="319">
        <v>7.3695879680418841</v>
      </c>
      <c r="AO42" s="319">
        <v>5.3206160593388034</v>
      </c>
      <c r="AP42" s="319">
        <v>5.9876381042703031</v>
      </c>
      <c r="AQ42" s="319">
        <v>2.9727033510414032</v>
      </c>
      <c r="AR42" s="319">
        <v>-1.6617939211668187</v>
      </c>
      <c r="AS42" s="319">
        <v>4.0447349706404623</v>
      </c>
      <c r="AT42" s="319">
        <v>2.0843096921192341</v>
      </c>
      <c r="AU42" s="319">
        <v>1.9278780869389749</v>
      </c>
      <c r="AV42" s="319">
        <v>2.9321315639031695</v>
      </c>
      <c r="AW42" s="319">
        <v>6.0401381213716974</v>
      </c>
      <c r="AX42" s="319">
        <v>4.6080265322614906</v>
      </c>
      <c r="AY42" s="319">
        <v>5.1919197690805561</v>
      </c>
      <c r="AZ42" s="319">
        <v>3.811882652795191</v>
      </c>
      <c r="BA42" s="319">
        <v>2.4716454505354903</v>
      </c>
      <c r="BB42" s="319">
        <v>-2.5439504692564014</v>
      </c>
      <c r="BC42" s="319">
        <v>4.8232410645487391</v>
      </c>
      <c r="BD42" s="319">
        <v>5.1211379165478235</v>
      </c>
      <c r="BE42" s="319">
        <v>4.3671019113336484</v>
      </c>
      <c r="BF42" s="319">
        <v>3.1320193177174929</v>
      </c>
      <c r="BG42" s="319">
        <v>0.89537446962214062</v>
      </c>
      <c r="BH42" s="319">
        <v>1.4477563141343381</v>
      </c>
      <c r="BI42" s="319">
        <v>0.43428304042298294</v>
      </c>
      <c r="BJ42" s="319">
        <v>0.6749839362298502</v>
      </c>
    </row>
    <row r="43" spans="1:62" ht="15">
      <c r="A43" s="319" t="s">
        <v>142</v>
      </c>
      <c r="B43" s="319" t="s">
        <v>431</v>
      </c>
      <c r="C43" s="319" t="s">
        <v>1293</v>
      </c>
      <c r="D43" s="319" t="s">
        <v>1294</v>
      </c>
      <c r="E43" s="319"/>
      <c r="F43" s="319">
        <v>-26.527643606427532</v>
      </c>
      <c r="G43" s="319">
        <v>-6.3515048642722149</v>
      </c>
      <c r="H43" s="319">
        <v>7.6222544598397945</v>
      </c>
      <c r="I43" s="319">
        <v>15.46899541929794</v>
      </c>
      <c r="J43" s="319">
        <v>14.197889010176596</v>
      </c>
      <c r="K43" s="319">
        <v>7.6084039338929443</v>
      </c>
      <c r="L43" s="319">
        <v>-8.1614975854577239</v>
      </c>
      <c r="M43" s="319">
        <v>-6.5714516198245434</v>
      </c>
      <c r="N43" s="319">
        <v>13.779340343565266</v>
      </c>
      <c r="O43" s="319">
        <v>16.050399292472576</v>
      </c>
      <c r="P43" s="319">
        <v>4.1591762059942852</v>
      </c>
      <c r="Q43" s="319">
        <v>1.2901059690866958</v>
      </c>
      <c r="R43" s="319">
        <v>5.3272930147375064</v>
      </c>
      <c r="S43" s="319">
        <v>0.21800566494492557</v>
      </c>
      <c r="T43" s="319">
        <v>6.8164405091994098</v>
      </c>
      <c r="U43" s="319">
        <v>-3.0813219859788177</v>
      </c>
      <c r="V43" s="319">
        <v>6.1140016738785619</v>
      </c>
      <c r="W43" s="319">
        <v>10.182294497417629</v>
      </c>
      <c r="X43" s="319">
        <v>6.1742240752115123</v>
      </c>
      <c r="Y43" s="319">
        <v>6.4630012671042181</v>
      </c>
      <c r="Z43" s="319">
        <v>3.833797117650235</v>
      </c>
      <c r="AA43" s="319">
        <v>7.3419313456024184</v>
      </c>
      <c r="AB43" s="319">
        <v>9.2452163544083845</v>
      </c>
      <c r="AC43" s="319">
        <v>13.63833419526226</v>
      </c>
      <c r="AD43" s="319">
        <v>11.909108399730627</v>
      </c>
      <c r="AE43" s="319">
        <v>7.3313320184774255</v>
      </c>
      <c r="AF43" s="319">
        <v>9.9121661377022008</v>
      </c>
      <c r="AG43" s="319">
        <v>9.4579011522063041</v>
      </c>
      <c r="AH43" s="319">
        <v>2.6007041074236952</v>
      </c>
      <c r="AI43" s="319">
        <v>2.3936124594873718</v>
      </c>
      <c r="AJ43" s="319">
        <v>7.8129577901975011</v>
      </c>
      <c r="AK43" s="319">
        <v>12.824945473561456</v>
      </c>
      <c r="AL43" s="319">
        <v>12.566027995705298</v>
      </c>
      <c r="AM43" s="319">
        <v>11.781568694183704</v>
      </c>
      <c r="AN43" s="319">
        <v>9.7502790013578249</v>
      </c>
      <c r="AO43" s="319">
        <v>8.7821848828697284</v>
      </c>
      <c r="AP43" s="319">
        <v>8.1185481185479915</v>
      </c>
      <c r="AQ43" s="319">
        <v>6.8078063193136984</v>
      </c>
      <c r="AR43" s="319">
        <v>6.7392700272722834</v>
      </c>
      <c r="AS43" s="319">
        <v>7.6400016553423029</v>
      </c>
      <c r="AT43" s="319">
        <v>7.5558016717557166</v>
      </c>
      <c r="AU43" s="319">
        <v>8.4019150614510636</v>
      </c>
      <c r="AV43" s="319">
        <v>9.3523642617348486</v>
      </c>
      <c r="AW43" s="319">
        <v>9.4591750503150536</v>
      </c>
      <c r="AX43" s="319">
        <v>10.742552314170339</v>
      </c>
      <c r="AY43" s="319">
        <v>12.091836271647296</v>
      </c>
      <c r="AZ43" s="319">
        <v>13.636344857516164</v>
      </c>
      <c r="BA43" s="319">
        <v>9.0938721024025142</v>
      </c>
      <c r="BB43" s="319">
        <v>8.8570298188041647</v>
      </c>
      <c r="BC43" s="319">
        <v>10.103100723312892</v>
      </c>
      <c r="BD43" s="319">
        <v>9.0128540350195863</v>
      </c>
      <c r="BE43" s="319">
        <v>7.3320309842537483</v>
      </c>
      <c r="BF43" s="319">
        <v>7.2269364538717298</v>
      </c>
      <c r="BG43" s="319">
        <v>6.7557784162558079</v>
      </c>
      <c r="BH43" s="319">
        <v>6.3583833559257954</v>
      </c>
      <c r="BI43" s="319">
        <v>6.1238038247144004</v>
      </c>
      <c r="BJ43" s="319">
        <v>6.3039671233668315</v>
      </c>
    </row>
    <row r="44" spans="1:62" ht="15">
      <c r="A44" s="319" t="s">
        <v>198</v>
      </c>
      <c r="B44" s="319" t="s">
        <v>432</v>
      </c>
      <c r="C44" s="319" t="s">
        <v>1293</v>
      </c>
      <c r="D44" s="319" t="s">
        <v>1294</v>
      </c>
      <c r="E44" s="319"/>
      <c r="F44" s="319">
        <v>5.9087529281788989</v>
      </c>
      <c r="G44" s="319">
        <v>-2.643489490740464</v>
      </c>
      <c r="H44" s="319">
        <v>10.025538453641275</v>
      </c>
      <c r="I44" s="319">
        <v>13.058328505531591</v>
      </c>
      <c r="J44" s="319">
        <v>-6.7824736619318173</v>
      </c>
      <c r="K44" s="319">
        <v>7.4642536644956579</v>
      </c>
      <c r="L44" s="319">
        <v>0.79846718696327912</v>
      </c>
      <c r="M44" s="319">
        <v>8.4059019348380133</v>
      </c>
      <c r="N44" s="319">
        <v>5.3194509238921626</v>
      </c>
      <c r="O44" s="319">
        <v>5.8604815609573819</v>
      </c>
      <c r="P44" s="319">
        <v>4.7234045413428731</v>
      </c>
      <c r="Q44" s="319">
        <v>-0.4497600132045676</v>
      </c>
      <c r="R44" s="319">
        <v>1.0669924214202382</v>
      </c>
      <c r="S44" s="319">
        <v>-0.49454191417933657</v>
      </c>
      <c r="T44" s="319">
        <v>3.2842943399412832</v>
      </c>
      <c r="U44" s="319">
        <v>7.7888575119765591</v>
      </c>
      <c r="V44" s="319">
        <v>2.4905086824248883</v>
      </c>
      <c r="W44" s="319">
        <v>5.9811056473187563</v>
      </c>
      <c r="X44" s="319">
        <v>-2.1013542496055209</v>
      </c>
      <c r="Y44" s="319">
        <v>-14.81623373307248</v>
      </c>
      <c r="Z44" s="319">
        <v>-0.92407052767961773</v>
      </c>
      <c r="AA44" s="319">
        <v>-4.0136847883264721</v>
      </c>
      <c r="AB44" s="319">
        <v>-7.8557757422898788</v>
      </c>
      <c r="AC44" s="319">
        <v>-6.5960013932016324</v>
      </c>
      <c r="AD44" s="319">
        <v>0.44792766027268272</v>
      </c>
      <c r="AE44" s="319">
        <v>-0.60751939509454189</v>
      </c>
      <c r="AF44" s="319">
        <v>-3.9606141314241938</v>
      </c>
      <c r="AG44" s="319">
        <v>-2.445431332524592</v>
      </c>
      <c r="AH44" s="319">
        <v>-0.6604750850532497</v>
      </c>
      <c r="AI44" s="319">
        <v>-4.5506150502691298</v>
      </c>
      <c r="AJ44" s="319">
        <v>-3.4400717999188686</v>
      </c>
      <c r="AK44" s="319">
        <v>-3.6776872643945495</v>
      </c>
      <c r="AL44" s="319">
        <v>-3.5605845134220573</v>
      </c>
      <c r="AM44" s="319">
        <v>-2.4877958890993597</v>
      </c>
      <c r="AN44" s="319">
        <v>3.7573752223433416</v>
      </c>
      <c r="AO44" s="319">
        <v>4.4646046735082052</v>
      </c>
      <c r="AP44" s="319">
        <v>0.71616091970199136</v>
      </c>
      <c r="AQ44" s="319">
        <v>2.0335863737095394</v>
      </c>
      <c r="AR44" s="319">
        <v>-0.973875724258221</v>
      </c>
      <c r="AS44" s="319">
        <v>-4.3357168000503776</v>
      </c>
      <c r="AT44" s="319">
        <v>-1.956192652190083</v>
      </c>
      <c r="AU44" s="319">
        <v>-3.5155797510780076</v>
      </c>
      <c r="AV44" s="319">
        <v>-3.1049890714760409</v>
      </c>
      <c r="AW44" s="319">
        <v>-0.5590341787829658</v>
      </c>
      <c r="AX44" s="319">
        <v>-0.15695316824950112</v>
      </c>
      <c r="AY44" s="319">
        <v>-0.45553542768375621</v>
      </c>
      <c r="AZ44" s="319">
        <v>-0.29578889458939273</v>
      </c>
      <c r="BA44" s="319">
        <v>0.37583483688594299</v>
      </c>
      <c r="BB44" s="319">
        <v>0.98106139736763964</v>
      </c>
      <c r="BC44" s="319">
        <v>-0.30743673405947902</v>
      </c>
      <c r="BD44" s="319">
        <v>-6.6476080263721258</v>
      </c>
      <c r="BE44" s="319">
        <v>8.0017605703181829</v>
      </c>
      <c r="BF44" s="319">
        <v>6.1743676299181232</v>
      </c>
      <c r="BG44" s="319">
        <v>6.065754946260455</v>
      </c>
      <c r="BH44" s="319">
        <v>6.1245718137248559</v>
      </c>
      <c r="BI44" s="319">
        <v>5.6561970400983625</v>
      </c>
      <c r="BJ44" s="319">
        <v>5.1399629052165636</v>
      </c>
    </row>
    <row r="45" spans="1:62" ht="15">
      <c r="A45" s="319" t="s">
        <v>199</v>
      </c>
      <c r="B45" s="319" t="s">
        <v>433</v>
      </c>
      <c r="C45" s="319" t="s">
        <v>1293</v>
      </c>
      <c r="D45" s="319" t="s">
        <v>1294</v>
      </c>
      <c r="E45" s="319"/>
      <c r="F45" s="319">
        <v>-0.90237321550286254</v>
      </c>
      <c r="G45" s="319">
        <v>0.85302013338710481</v>
      </c>
      <c r="H45" s="319">
        <v>1.4797080701635252</v>
      </c>
      <c r="I45" s="319">
        <v>1.2367531639469576</v>
      </c>
      <c r="J45" s="319">
        <v>-0.29631527898116872</v>
      </c>
      <c r="K45" s="319">
        <v>2.1868602721733197</v>
      </c>
      <c r="L45" s="319">
        <v>-13.020929658336556</v>
      </c>
      <c r="M45" s="319">
        <v>3.7812635742590146</v>
      </c>
      <c r="N45" s="319">
        <v>2.3255411472127747</v>
      </c>
      <c r="O45" s="319">
        <v>0.51673870253530652</v>
      </c>
      <c r="P45" s="319">
        <v>0.85151980761331458</v>
      </c>
      <c r="Q45" s="319">
        <v>2.333312328539705E-2</v>
      </c>
      <c r="R45" s="319">
        <v>2.5895842669006157</v>
      </c>
      <c r="S45" s="319">
        <v>7.7750517765867215</v>
      </c>
      <c r="T45" s="319">
        <v>8.2183913077055877</v>
      </c>
      <c r="U45" s="319">
        <v>-8.1084793312516439</v>
      </c>
      <c r="V45" s="319">
        <v>10.546840185661878</v>
      </c>
      <c r="W45" s="319">
        <v>18.524899049818444</v>
      </c>
      <c r="X45" s="319">
        <v>2.963576359163909</v>
      </c>
      <c r="Y45" s="319">
        <v>-4.8490976973905759</v>
      </c>
      <c r="Z45" s="319">
        <v>13.594302080428378</v>
      </c>
      <c r="AA45" s="319">
        <v>4.2814069368755128</v>
      </c>
      <c r="AB45" s="319">
        <v>3.6258983666362212</v>
      </c>
      <c r="AC45" s="319">
        <v>4.1952634713841235</v>
      </c>
      <c r="AD45" s="319">
        <v>4.7539634107198339</v>
      </c>
      <c r="AE45" s="319">
        <v>3.4940800041717353</v>
      </c>
      <c r="AF45" s="319">
        <v>-5.1470739616657113</v>
      </c>
      <c r="AG45" s="319">
        <v>-10.627262152775913</v>
      </c>
      <c r="AH45" s="319">
        <v>-4.7574519348215745</v>
      </c>
      <c r="AI45" s="319">
        <v>-8.855214691086033</v>
      </c>
      <c r="AJ45" s="319">
        <v>-6.5642526188037493</v>
      </c>
      <c r="AK45" s="319">
        <v>-5.8190748763512801</v>
      </c>
      <c r="AL45" s="319">
        <v>-10.457301609066874</v>
      </c>
      <c r="AM45" s="319">
        <v>-0.6086245122551901</v>
      </c>
      <c r="AN45" s="319">
        <v>0.7692147649152048</v>
      </c>
      <c r="AO45" s="319">
        <v>1.7054702048070425</v>
      </c>
      <c r="AP45" s="319">
        <v>2.6093375970313275</v>
      </c>
      <c r="AQ45" s="319">
        <v>1.9252952199920799</v>
      </c>
      <c r="AR45" s="319">
        <v>1.7125634713231079</v>
      </c>
      <c r="AS45" s="319">
        <v>0.96123731725489847</v>
      </c>
      <c r="AT45" s="319">
        <v>1.7196252156239495</v>
      </c>
      <c r="AU45" s="319">
        <v>1.5610459852172482</v>
      </c>
      <c r="AV45" s="319">
        <v>1.8511290141382375</v>
      </c>
      <c r="AW45" s="319">
        <v>3.97743245138318</v>
      </c>
      <c r="AX45" s="319">
        <v>-0.6832537929210929</v>
      </c>
      <c r="AY45" s="319">
        <v>0.69044366632526533</v>
      </c>
      <c r="AZ45" s="319">
        <v>2.0746809891503517</v>
      </c>
      <c r="BA45" s="319">
        <v>0.68841934425805107</v>
      </c>
      <c r="BB45" s="319">
        <v>-0.56519321047179005</v>
      </c>
      <c r="BC45" s="319">
        <v>0.63657010302178207</v>
      </c>
      <c r="BD45" s="319">
        <v>1.3385921314857683</v>
      </c>
      <c r="BE45" s="319">
        <v>1.7567382663030031</v>
      </c>
      <c r="BF45" s="319">
        <v>2.613702642744812</v>
      </c>
      <c r="BG45" s="319">
        <v>3.1027387448113046</v>
      </c>
      <c r="BH45" s="319">
        <v>2.9002670219141748</v>
      </c>
      <c r="BI45" s="319">
        <v>1.7559171104118576</v>
      </c>
      <c r="BJ45" s="319">
        <v>0.54105914190118654</v>
      </c>
    </row>
    <row r="46" spans="1:62" ht="15">
      <c r="A46" s="319" t="s">
        <v>389</v>
      </c>
      <c r="B46" s="319" t="s">
        <v>635</v>
      </c>
      <c r="C46" s="319" t="s">
        <v>1293</v>
      </c>
      <c r="D46" s="319" t="s">
        <v>1294</v>
      </c>
      <c r="E46" s="319"/>
      <c r="F46" s="319">
        <v>-13.071760863204588</v>
      </c>
      <c r="G46" s="319">
        <v>18.151803081242022</v>
      </c>
      <c r="H46" s="319">
        <v>2.5253592394389557</v>
      </c>
      <c r="I46" s="319">
        <v>-4.9911543907889779</v>
      </c>
      <c r="J46" s="319">
        <v>-1.7119800283092843</v>
      </c>
      <c r="K46" s="319">
        <v>3.8343994654945988</v>
      </c>
      <c r="L46" s="319">
        <v>-3.7675285894808468</v>
      </c>
      <c r="M46" s="319">
        <v>1.3814878193406059</v>
      </c>
      <c r="N46" s="319">
        <v>6.2628448256585472</v>
      </c>
      <c r="O46" s="319">
        <v>-2.9920952951207909</v>
      </c>
      <c r="P46" s="319">
        <v>3.154571174883003</v>
      </c>
      <c r="Q46" s="319">
        <v>-2.4914475393273818</v>
      </c>
      <c r="R46" s="319">
        <v>5.2998865456068529</v>
      </c>
      <c r="S46" s="319">
        <v>0.39188795476647442</v>
      </c>
      <c r="T46" s="319">
        <v>-7.5597120467352852</v>
      </c>
      <c r="U46" s="319">
        <v>-7.9486860593981419</v>
      </c>
      <c r="V46" s="319">
        <v>-2.1001837103013798</v>
      </c>
      <c r="W46" s="319">
        <v>-8.0273890213728265</v>
      </c>
      <c r="X46" s="319">
        <v>-2.3377159603686124</v>
      </c>
      <c r="Y46" s="319">
        <v>-0.50202857780818988</v>
      </c>
      <c r="Z46" s="319">
        <v>-0.23102344383275408</v>
      </c>
      <c r="AA46" s="319">
        <v>-2.8921342285456006</v>
      </c>
      <c r="AB46" s="319">
        <v>-1.0429629451039091</v>
      </c>
      <c r="AC46" s="319">
        <v>2.9440034697720847</v>
      </c>
      <c r="AD46" s="319">
        <v>-2.0938914038276835</v>
      </c>
      <c r="AE46" s="319">
        <v>1.9790467398989477</v>
      </c>
      <c r="AF46" s="319">
        <v>-7.280747035659374E-2</v>
      </c>
      <c r="AG46" s="319">
        <v>-2.3610495434003553</v>
      </c>
      <c r="AH46" s="319">
        <v>-4.2791739790793599</v>
      </c>
      <c r="AI46" s="319">
        <v>-9.6700697899889718</v>
      </c>
      <c r="AJ46" s="319">
        <v>-11.736534125446468</v>
      </c>
      <c r="AK46" s="319">
        <v>-13.930169827099547</v>
      </c>
      <c r="AL46" s="319">
        <v>-16.783456214840669</v>
      </c>
      <c r="AM46" s="319">
        <v>-7.336338330410868</v>
      </c>
      <c r="AN46" s="319">
        <v>-2.5005624716920636</v>
      </c>
      <c r="AO46" s="319">
        <v>-3.7418188387878075</v>
      </c>
      <c r="AP46" s="319">
        <v>-7.898772198928711</v>
      </c>
      <c r="AQ46" s="319">
        <v>-3.8408380264566517</v>
      </c>
      <c r="AR46" s="319">
        <v>-6.4770764208147114</v>
      </c>
      <c r="AS46" s="319">
        <v>-9.2397564741363993</v>
      </c>
      <c r="AT46" s="319">
        <v>-4.7663356421284391</v>
      </c>
      <c r="AU46" s="319">
        <v>-2.9831098786587518E-2</v>
      </c>
      <c r="AV46" s="319">
        <v>2.3846509638258055</v>
      </c>
      <c r="AW46" s="319">
        <v>3.4292362381006711</v>
      </c>
      <c r="AX46" s="319">
        <v>2.8062629345014187</v>
      </c>
      <c r="AY46" s="319">
        <v>1.9839407734479266</v>
      </c>
      <c r="AZ46" s="319">
        <v>2.8497358396172956</v>
      </c>
      <c r="BA46" s="319">
        <v>2.7842789265055501</v>
      </c>
      <c r="BB46" s="319">
        <v>-0.50011964799314512</v>
      </c>
      <c r="BC46" s="319">
        <v>3.5990430631988204</v>
      </c>
      <c r="BD46" s="319">
        <v>3.3657726153630421</v>
      </c>
      <c r="BE46" s="319">
        <v>3.5704367374163013</v>
      </c>
      <c r="BF46" s="319">
        <v>4.9265091553750722</v>
      </c>
      <c r="BG46" s="319">
        <v>5.8964163691922238</v>
      </c>
      <c r="BH46" s="319">
        <v>3.4451035902080207</v>
      </c>
      <c r="BI46" s="319">
        <v>-0.90338202112020838</v>
      </c>
      <c r="BJ46" s="319">
        <v>0.38120550075066717</v>
      </c>
    </row>
    <row r="47" spans="1:62" ht="15">
      <c r="A47" s="319" t="s">
        <v>200</v>
      </c>
      <c r="B47" s="319" t="s">
        <v>434</v>
      </c>
      <c r="C47" s="319" t="s">
        <v>1293</v>
      </c>
      <c r="D47" s="319" t="s">
        <v>1294</v>
      </c>
      <c r="E47" s="319"/>
      <c r="F47" s="319">
        <v>5.6126106891207712</v>
      </c>
      <c r="G47" s="319">
        <v>2.4881020893877945</v>
      </c>
      <c r="H47" s="319">
        <v>-6.5483136304943343</v>
      </c>
      <c r="I47" s="319">
        <v>1.0532118387373401</v>
      </c>
      <c r="J47" s="319">
        <v>0.88355264724131644</v>
      </c>
      <c r="K47" s="319">
        <v>-1.3948150808624149</v>
      </c>
      <c r="L47" s="319">
        <v>-0.68296508290551117</v>
      </c>
      <c r="M47" s="319">
        <v>4.637498832282887</v>
      </c>
      <c r="N47" s="319">
        <v>4.4944047442383237</v>
      </c>
      <c r="O47" s="319">
        <v>3.2674153609763721</v>
      </c>
      <c r="P47" s="319">
        <v>4.5486568863039309</v>
      </c>
      <c r="Q47" s="319">
        <v>5.3321072694434264</v>
      </c>
      <c r="R47" s="319">
        <v>4.9374035208125804</v>
      </c>
      <c r="S47" s="319">
        <v>4.6236183228088805</v>
      </c>
      <c r="T47" s="319">
        <v>4.5235098811258894</v>
      </c>
      <c r="U47" s="319">
        <v>-2.0350356495508635</v>
      </c>
      <c r="V47" s="319">
        <v>-11.576168960452875</v>
      </c>
      <c r="W47" s="319">
        <v>3.3226019752686824</v>
      </c>
      <c r="X47" s="319">
        <v>6.6775983470091376</v>
      </c>
      <c r="Y47" s="319">
        <v>14.260443501499836</v>
      </c>
      <c r="Z47" s="319">
        <v>14.221452142205223</v>
      </c>
      <c r="AA47" s="319">
        <v>20.01752555170961</v>
      </c>
      <c r="AB47" s="319">
        <v>2.7997815128743042</v>
      </c>
      <c r="AC47" s="319">
        <v>3.9260058611529729</v>
      </c>
      <c r="AD47" s="319">
        <v>-3.9552692044892268</v>
      </c>
      <c r="AE47" s="319">
        <v>-9.4272927106312494</v>
      </c>
      <c r="AF47" s="319">
        <v>-2.5323545911169703</v>
      </c>
      <c r="AG47" s="319">
        <v>-0.97242633855906035</v>
      </c>
      <c r="AH47" s="319">
        <v>-0.1502229094750902</v>
      </c>
      <c r="AI47" s="319">
        <v>-1.7086486377265544</v>
      </c>
      <c r="AJ47" s="319">
        <v>-0.35318550854979947</v>
      </c>
      <c r="AK47" s="319">
        <v>-0.14595448226441476</v>
      </c>
      <c r="AL47" s="319">
        <v>-3.6518226727957739</v>
      </c>
      <c r="AM47" s="319">
        <v>-8.0615146911583224</v>
      </c>
      <c r="AN47" s="319">
        <v>1.1339565932007929</v>
      </c>
      <c r="AO47" s="319">
        <v>1.3939362602245069</v>
      </c>
      <c r="AP47" s="319">
        <v>-3.4173419095298385</v>
      </c>
      <c r="AQ47" s="319">
        <v>0.8115880264938653</v>
      </c>
      <c r="AR47" s="319">
        <v>-5.3121766546922942</v>
      </c>
      <c r="AS47" s="319">
        <v>4.595113178225759</v>
      </c>
      <c r="AT47" s="319">
        <v>0.98264362257718574</v>
      </c>
      <c r="AU47" s="319">
        <v>1.7771858959611677</v>
      </c>
      <c r="AV47" s="319">
        <v>-1.9308854312885586</v>
      </c>
      <c r="AW47" s="319">
        <v>0.52281242721635124</v>
      </c>
      <c r="AX47" s="319">
        <v>4.4866663888759319</v>
      </c>
      <c r="AY47" s="319">
        <v>2.8041979979720963</v>
      </c>
      <c r="AZ47" s="319">
        <v>-4.8959690417775761</v>
      </c>
      <c r="BA47" s="319">
        <v>2.0016523434655227</v>
      </c>
      <c r="BB47" s="319">
        <v>3.975409550989113</v>
      </c>
      <c r="BC47" s="319">
        <v>5.4548362848254186</v>
      </c>
      <c r="BD47" s="319">
        <v>0.53220782019671731</v>
      </c>
      <c r="BE47" s="319">
        <v>1.0974630179327249</v>
      </c>
      <c r="BF47" s="319">
        <v>0.87112061568477372</v>
      </c>
      <c r="BG47" s="319">
        <v>4.1557845284110613</v>
      </c>
      <c r="BH47" s="319">
        <v>8.7396069795460107E-2</v>
      </c>
      <c r="BI47" s="319">
        <v>-5.2684649457426644</v>
      </c>
      <c r="BJ47" s="319">
        <v>-7.0362060493959717</v>
      </c>
    </row>
    <row r="48" spans="1:62" ht="15">
      <c r="A48" s="319" t="s">
        <v>201</v>
      </c>
      <c r="B48" s="319" t="s">
        <v>435</v>
      </c>
      <c r="C48" s="319" t="s">
        <v>1293</v>
      </c>
      <c r="D48" s="319" t="s">
        <v>1294</v>
      </c>
      <c r="E48" s="319"/>
      <c r="F48" s="319">
        <v>2.1541323126605079</v>
      </c>
      <c r="G48" s="319">
        <v>2.3455902083686198</v>
      </c>
      <c r="H48" s="319">
        <v>-0.13948426871168351</v>
      </c>
      <c r="I48" s="319">
        <v>3.4561052163658132</v>
      </c>
      <c r="J48" s="319">
        <v>-1.2898994344652692E-2</v>
      </c>
      <c r="K48" s="319">
        <v>2.2396261675494742</v>
      </c>
      <c r="L48" s="319">
        <v>1.1645968024446489</v>
      </c>
      <c r="M48" s="319">
        <v>3.4049847215851088</v>
      </c>
      <c r="N48" s="319">
        <v>3.6169620418190505</v>
      </c>
      <c r="O48" s="319">
        <v>4.1917493383718067</v>
      </c>
      <c r="P48" s="319">
        <v>3.3705182861821754</v>
      </c>
      <c r="Q48" s="319">
        <v>5.185573375437329</v>
      </c>
      <c r="R48" s="319">
        <v>4.3485428456622799</v>
      </c>
      <c r="S48" s="319">
        <v>3.4120782788861419</v>
      </c>
      <c r="T48" s="319">
        <v>-1.916347268755203E-2</v>
      </c>
      <c r="U48" s="319">
        <v>2.4726403371293344</v>
      </c>
      <c r="V48" s="319">
        <v>1.8092838690993602</v>
      </c>
      <c r="W48" s="319">
        <v>6.019992746836806</v>
      </c>
      <c r="X48" s="319">
        <v>3.0067175968343776</v>
      </c>
      <c r="Y48" s="319">
        <v>1.7549191589478284</v>
      </c>
      <c r="Z48" s="319">
        <v>-3.6376507043101469E-2</v>
      </c>
      <c r="AA48" s="319">
        <v>-1.3161131975860201</v>
      </c>
      <c r="AB48" s="319">
        <v>-0.67380297819360635</v>
      </c>
      <c r="AC48" s="319">
        <v>1.0973280026337733</v>
      </c>
      <c r="AD48" s="319">
        <v>0.88898410731603406</v>
      </c>
      <c r="AE48" s="319">
        <v>3.6390059298568644</v>
      </c>
      <c r="AF48" s="319">
        <v>3.2377943650403722</v>
      </c>
      <c r="AG48" s="319">
        <v>2.0048188306730452</v>
      </c>
      <c r="AH48" s="319">
        <v>1.4216018646708903</v>
      </c>
      <c r="AI48" s="319">
        <v>4.0397362781003068</v>
      </c>
      <c r="AJ48" s="319">
        <v>0.38732645673785271</v>
      </c>
      <c r="AK48" s="319">
        <v>3.1365960780599664</v>
      </c>
      <c r="AL48" s="319">
        <v>0.56556766071950904</v>
      </c>
      <c r="AM48" s="319">
        <v>4.0297942443112049</v>
      </c>
      <c r="AN48" s="319">
        <v>3.4647784004485658</v>
      </c>
      <c r="AO48" s="319">
        <v>0.42758413096728987</v>
      </c>
      <c r="AP48" s="319">
        <v>1.8341653687296855</v>
      </c>
      <c r="AQ48" s="319">
        <v>-0.93912171690010382</v>
      </c>
      <c r="AR48" s="319">
        <v>-5.6119121273014088</v>
      </c>
      <c r="AS48" s="319">
        <v>2.9089485349028621</v>
      </c>
      <c r="AT48" s="319">
        <v>0.22685728846137465</v>
      </c>
      <c r="AU48" s="319">
        <v>1.0650607258078253</v>
      </c>
      <c r="AV48" s="319">
        <v>2.4892282115877862</v>
      </c>
      <c r="AW48" s="319">
        <v>3.9227720265379844</v>
      </c>
      <c r="AX48" s="319">
        <v>3.3483756501203459</v>
      </c>
      <c r="AY48" s="319">
        <v>5.3585839000084547</v>
      </c>
      <c r="AZ48" s="319">
        <v>5.6025102738604886</v>
      </c>
      <c r="BA48" s="319">
        <v>2.3315623350066659</v>
      </c>
      <c r="BB48" s="319">
        <v>0.49967678051967823</v>
      </c>
      <c r="BC48" s="319">
        <v>2.835318277721484</v>
      </c>
      <c r="BD48" s="319">
        <v>5.4673834638817169</v>
      </c>
      <c r="BE48" s="319">
        <v>2.9901569578639311</v>
      </c>
      <c r="BF48" s="319">
        <v>3.8517385207794064</v>
      </c>
      <c r="BG48" s="319">
        <v>3.4129942229686066</v>
      </c>
      <c r="BH48" s="319">
        <v>2.1187199903339433</v>
      </c>
      <c r="BI48" s="319">
        <v>1.152270692986292</v>
      </c>
      <c r="BJ48" s="319">
        <v>0.91312698387471869</v>
      </c>
    </row>
    <row r="49" spans="1:62" ht="15">
      <c r="A49" s="319" t="s">
        <v>202</v>
      </c>
      <c r="B49" s="319" t="s">
        <v>436</v>
      </c>
      <c r="C49" s="319" t="s">
        <v>1293</v>
      </c>
      <c r="D49" s="319" t="s">
        <v>1294</v>
      </c>
      <c r="E49" s="319"/>
      <c r="F49" s="319"/>
      <c r="G49" s="319"/>
      <c r="H49" s="319"/>
      <c r="I49" s="319"/>
      <c r="J49" s="319"/>
      <c r="K49" s="319"/>
      <c r="L49" s="319"/>
      <c r="M49" s="319"/>
      <c r="N49" s="319"/>
      <c r="O49" s="319"/>
      <c r="P49" s="319"/>
      <c r="Q49" s="319"/>
      <c r="R49" s="319"/>
      <c r="S49" s="319"/>
      <c r="T49" s="319"/>
      <c r="U49" s="319"/>
      <c r="V49" s="319"/>
      <c r="W49" s="319"/>
      <c r="X49" s="319"/>
      <c r="Y49" s="319"/>
      <c r="Z49" s="319">
        <v>0.66760329128175044</v>
      </c>
      <c r="AA49" s="319">
        <v>3.3445189303548943</v>
      </c>
      <c r="AB49" s="319">
        <v>1.9673420661983698</v>
      </c>
      <c r="AC49" s="319">
        <v>1.286503950135625</v>
      </c>
      <c r="AD49" s="319">
        <v>-0.56090148281420227</v>
      </c>
      <c r="AE49" s="319">
        <v>-1.0356807018699072</v>
      </c>
      <c r="AF49" s="319">
        <v>-1.3016943307303563</v>
      </c>
      <c r="AG49" s="319">
        <v>-0.30579023855598564</v>
      </c>
      <c r="AH49" s="319">
        <v>-6.0077380127402762</v>
      </c>
      <c r="AI49" s="319">
        <v>2.0371614780140277</v>
      </c>
      <c r="AJ49" s="319">
        <v>-8.1359375862460297</v>
      </c>
      <c r="AK49" s="319">
        <v>5.4036668224754436</v>
      </c>
      <c r="AL49" s="319">
        <v>6.5295121113663868E-2</v>
      </c>
      <c r="AM49" s="319">
        <v>-7.9410743902280245</v>
      </c>
      <c r="AN49" s="319">
        <v>0.75133431348675117</v>
      </c>
      <c r="AO49" s="319">
        <v>-3.9648881955638444</v>
      </c>
      <c r="AP49" s="319">
        <v>1.2685117331857612</v>
      </c>
      <c r="AQ49" s="319">
        <v>-1.3569733745363237</v>
      </c>
      <c r="AR49" s="319">
        <v>-0.67058119566910079</v>
      </c>
      <c r="AS49" s="319">
        <v>8.0870768549664831</v>
      </c>
      <c r="AT49" s="319">
        <v>-0.15797348035108882</v>
      </c>
      <c r="AU49" s="319">
        <v>-0.1172705353380934</v>
      </c>
      <c r="AV49" s="319">
        <v>-0.29999112489139179</v>
      </c>
      <c r="AW49" s="319">
        <v>-0.47246072969123531</v>
      </c>
      <c r="AX49" s="319">
        <v>0.41639653614262784</v>
      </c>
      <c r="AY49" s="319">
        <v>0.22207834220364475</v>
      </c>
      <c r="AZ49" s="319">
        <v>-1.5870207956052695</v>
      </c>
      <c r="BA49" s="319">
        <v>-1.9842106485625806</v>
      </c>
      <c r="BB49" s="319">
        <v>-0.4763498134218338</v>
      </c>
      <c r="BC49" s="319">
        <v>-0.23611352937031427</v>
      </c>
      <c r="BD49" s="319">
        <v>0.14931204286637012</v>
      </c>
      <c r="BE49" s="319">
        <v>0.5385056117531235</v>
      </c>
      <c r="BF49" s="319">
        <v>1.0388914303153314</v>
      </c>
      <c r="BG49" s="319">
        <v>-0.34211148987679962</v>
      </c>
      <c r="BH49" s="319">
        <v>-1.3287913273347129</v>
      </c>
      <c r="BI49" s="319">
        <v>-0.13495103978063128</v>
      </c>
      <c r="BJ49" s="319">
        <v>0.19400438868085246</v>
      </c>
    </row>
    <row r="50" spans="1:62" ht="15">
      <c r="A50" s="319" t="s">
        <v>203</v>
      </c>
      <c r="B50" s="319" t="s">
        <v>437</v>
      </c>
      <c r="C50" s="319" t="s">
        <v>1293</v>
      </c>
      <c r="D50" s="319" t="s">
        <v>1294</v>
      </c>
      <c r="E50" s="319"/>
      <c r="F50" s="319"/>
      <c r="G50" s="319"/>
      <c r="H50" s="319"/>
      <c r="I50" s="319"/>
      <c r="J50" s="319"/>
      <c r="K50" s="319"/>
      <c r="L50" s="319"/>
      <c r="M50" s="319"/>
      <c r="N50" s="319"/>
      <c r="O50" s="319"/>
      <c r="P50" s="319"/>
      <c r="Q50" s="319"/>
      <c r="R50" s="319"/>
      <c r="S50" s="319"/>
      <c r="T50" s="319"/>
      <c r="U50" s="319"/>
      <c r="V50" s="319"/>
      <c r="W50" s="319"/>
      <c r="X50" s="319"/>
      <c r="Y50" s="319"/>
      <c r="Z50" s="319">
        <v>6.6124358759071811</v>
      </c>
      <c r="AA50" s="319">
        <v>0.85939224042456885</v>
      </c>
      <c r="AB50" s="319">
        <v>7.3246884648152246</v>
      </c>
      <c r="AC50" s="319">
        <v>1.7609196600999439</v>
      </c>
      <c r="AD50" s="319">
        <v>6.6862676840626847</v>
      </c>
      <c r="AE50" s="319">
        <v>1.2283806109177391</v>
      </c>
      <c r="AF50" s="319">
        <v>2.7968868268352054</v>
      </c>
      <c r="AG50" s="319">
        <v>4.4606173550309194</v>
      </c>
      <c r="AH50" s="319">
        <v>3.9594630580072021</v>
      </c>
      <c r="AI50" s="319">
        <v>-1.2808330992498185</v>
      </c>
      <c r="AJ50" s="319">
        <v>-0.92887819313551745</v>
      </c>
      <c r="AK50" s="319">
        <v>8.108982846328729</v>
      </c>
      <c r="AL50" s="319">
        <v>5.784787385092045</v>
      </c>
      <c r="AM50" s="319">
        <v>15.994639113056223</v>
      </c>
      <c r="AN50" s="319">
        <v>11.285074428860213</v>
      </c>
      <c r="AO50" s="319">
        <v>8.6531413311345062</v>
      </c>
      <c r="AP50" s="319">
        <v>8.5588977902602892</v>
      </c>
      <c r="AQ50" s="319">
        <v>10.05083131631315</v>
      </c>
      <c r="AR50" s="319">
        <v>8.8843598845548541</v>
      </c>
      <c r="AS50" s="319">
        <v>11.974894927361078</v>
      </c>
      <c r="AT50" s="319">
        <v>0.24169965720079745</v>
      </c>
      <c r="AU50" s="319">
        <v>3.2976878434930228</v>
      </c>
      <c r="AV50" s="319">
        <v>2.355794752281227</v>
      </c>
      <c r="AW50" s="319">
        <v>8.4258193272936523</v>
      </c>
      <c r="AX50" s="319">
        <v>5.3573209948338842</v>
      </c>
      <c r="AY50" s="319">
        <v>6.5849780018573512</v>
      </c>
      <c r="AZ50" s="319">
        <v>13.834632413245302</v>
      </c>
      <c r="BA50" s="319">
        <v>5.5042491442764288</v>
      </c>
      <c r="BB50" s="319">
        <v>-2.3114349922441733</v>
      </c>
      <c r="BC50" s="319">
        <v>0.37190755877954018</v>
      </c>
      <c r="BD50" s="319">
        <v>2.8059389753826594</v>
      </c>
      <c r="BE50" s="319">
        <v>-8.0767941607561511E-2</v>
      </c>
      <c r="BF50" s="319">
        <v>-0.38468868279632318</v>
      </c>
      <c r="BG50" s="319">
        <v>-0.59875089522446956</v>
      </c>
      <c r="BH50" s="319">
        <v>-0.22057949390379861</v>
      </c>
      <c r="BI50" s="319">
        <v>2.5385121545375569</v>
      </c>
      <c r="BJ50" s="319">
        <v>2.593045304976954</v>
      </c>
    </row>
    <row r="51" spans="1:62" ht="15">
      <c r="A51" s="319" t="s">
        <v>204</v>
      </c>
      <c r="B51" s="319" t="s">
        <v>438</v>
      </c>
      <c r="C51" s="319" t="s">
        <v>1293</v>
      </c>
      <c r="D51" s="319" t="s">
        <v>1294</v>
      </c>
      <c r="E51" s="319"/>
      <c r="F51" s="319">
        <v>-4.4590281829277956</v>
      </c>
      <c r="G51" s="319">
        <v>4.3233050336209118</v>
      </c>
      <c r="H51" s="319">
        <v>1.119565402270112</v>
      </c>
      <c r="I51" s="319">
        <v>0.58958047078246523</v>
      </c>
      <c r="J51" s="319">
        <v>6.1967756917131709</v>
      </c>
      <c r="K51" s="319">
        <v>4.4178569735277904</v>
      </c>
      <c r="L51" s="319">
        <v>2.3757207408545895</v>
      </c>
      <c r="M51" s="319">
        <v>5.1487967466060809</v>
      </c>
      <c r="N51" s="319">
        <v>2.5576017073266115</v>
      </c>
      <c r="O51" s="319">
        <v>4.5635914392559584</v>
      </c>
      <c r="P51" s="319">
        <v>3.9945785796265909</v>
      </c>
      <c r="Q51" s="319">
        <v>5.4729384052636618</v>
      </c>
      <c r="R51" s="319">
        <v>5.0808792004626468</v>
      </c>
      <c r="S51" s="319">
        <v>2.9734820310733028</v>
      </c>
      <c r="T51" s="319">
        <v>-0.42282527124744718</v>
      </c>
      <c r="U51" s="319">
        <v>2.8647858739109182</v>
      </c>
      <c r="V51" s="319">
        <v>6.1308134044002998</v>
      </c>
      <c r="W51" s="319">
        <v>3.527751822969833</v>
      </c>
      <c r="X51" s="319">
        <v>2.208194723831312</v>
      </c>
      <c r="Y51" s="319">
        <v>-1.8880605487359361</v>
      </c>
      <c r="Z51" s="319">
        <v>-4.8431423633558524</v>
      </c>
      <c r="AA51" s="319">
        <v>-9.7508876052593649</v>
      </c>
      <c r="AB51" s="319">
        <v>0.13200572491128071</v>
      </c>
      <c r="AC51" s="319">
        <v>3.4126411752549899</v>
      </c>
      <c r="AD51" s="319">
        <v>-1.5658998464868858</v>
      </c>
      <c r="AE51" s="319">
        <v>3.112818137692102</v>
      </c>
      <c r="AF51" s="319">
        <v>4.2251457996398898</v>
      </c>
      <c r="AG51" s="319">
        <v>1.2686127244063954</v>
      </c>
      <c r="AH51" s="319">
        <v>2.4764736370377562</v>
      </c>
      <c r="AI51" s="319">
        <v>1.3193726418397205</v>
      </c>
      <c r="AJ51" s="319">
        <v>-8.6552873729317525E-4</v>
      </c>
      <c r="AK51" s="319">
        <v>6.4538964910323244</v>
      </c>
      <c r="AL51" s="319">
        <v>4.4099161680075838</v>
      </c>
      <c r="AM51" s="319">
        <v>1.9042524568733938</v>
      </c>
      <c r="AN51" s="319">
        <v>1.5937016088575433</v>
      </c>
      <c r="AO51" s="319">
        <v>-1.1773795195473724</v>
      </c>
      <c r="AP51" s="319">
        <v>3.0999645532590421</v>
      </c>
      <c r="AQ51" s="319">
        <v>4.5584089927893245</v>
      </c>
      <c r="AR51" s="319">
        <v>1.7463155856761006</v>
      </c>
      <c r="AS51" s="319">
        <v>1.7071151181250883</v>
      </c>
      <c r="AT51" s="319">
        <v>1.6428498005849974</v>
      </c>
      <c r="AU51" s="319">
        <v>1.6036292033054735</v>
      </c>
      <c r="AV51" s="319">
        <v>2.6694729890307514</v>
      </c>
      <c r="AW51" s="319">
        <v>2.8148498163398585</v>
      </c>
      <c r="AX51" s="319">
        <v>2.3840799648168058</v>
      </c>
      <c r="AY51" s="319">
        <v>5.7207279252081662</v>
      </c>
      <c r="AZ51" s="319">
        <v>6.6658632421998902</v>
      </c>
      <c r="BA51" s="319">
        <v>3.2311433551898858</v>
      </c>
      <c r="BB51" s="319">
        <v>-2.2669240897969161</v>
      </c>
      <c r="BC51" s="319">
        <v>3.6353243963298922</v>
      </c>
      <c r="BD51" s="319">
        <v>3.0556814434387718</v>
      </c>
      <c r="BE51" s="319">
        <v>3.5889272703888651</v>
      </c>
      <c r="BF51" s="319">
        <v>1.1330165753175265</v>
      </c>
      <c r="BG51" s="319">
        <v>2.4018944383496574</v>
      </c>
      <c r="BH51" s="319">
        <v>2.5479865557024794</v>
      </c>
      <c r="BI51" s="319">
        <v>3.0965868889036017</v>
      </c>
      <c r="BJ51" s="319">
        <v>2.1717217511757241</v>
      </c>
    </row>
    <row r="52" spans="1:62" ht="15">
      <c r="A52" s="319" t="s">
        <v>205</v>
      </c>
      <c r="B52" s="319" t="s">
        <v>439</v>
      </c>
      <c r="C52" s="319" t="s">
        <v>1293</v>
      </c>
      <c r="D52" s="319" t="s">
        <v>1294</v>
      </c>
      <c r="E52" s="319"/>
      <c r="F52" s="319"/>
      <c r="G52" s="319"/>
      <c r="H52" s="319"/>
      <c r="I52" s="319"/>
      <c r="J52" s="319"/>
      <c r="K52" s="319"/>
      <c r="L52" s="319">
        <v>2.1107143545443279</v>
      </c>
      <c r="M52" s="319">
        <v>4.4748182412544679</v>
      </c>
      <c r="N52" s="319">
        <v>4.1165913495012916</v>
      </c>
      <c r="O52" s="319">
        <v>3.5259448270674056</v>
      </c>
      <c r="P52" s="319">
        <v>0.65219409495436764</v>
      </c>
      <c r="Q52" s="319">
        <v>7.1715790702559588</v>
      </c>
      <c r="R52" s="319">
        <v>-1.7355684763919186</v>
      </c>
      <c r="S52" s="319">
        <v>-4.4207082497795938</v>
      </c>
      <c r="T52" s="319">
        <v>-2.6854341709260012</v>
      </c>
      <c r="U52" s="319">
        <v>-0.7727822161003246</v>
      </c>
      <c r="V52" s="319">
        <v>3.1825473216414082</v>
      </c>
      <c r="W52" s="319">
        <v>5.0857689916092852</v>
      </c>
      <c r="X52" s="319">
        <v>3.3159173769260093</v>
      </c>
      <c r="Y52" s="319">
        <v>-1.512157212877014</v>
      </c>
      <c r="Z52" s="319">
        <v>-0.67897426974028008</v>
      </c>
      <c r="AA52" s="319">
        <v>0.32739106475983704</v>
      </c>
      <c r="AB52" s="319">
        <v>-3.7571240446864493</v>
      </c>
      <c r="AC52" s="319">
        <v>-0.55808806388192522</v>
      </c>
      <c r="AD52" s="319">
        <v>-1.4378257226145479</v>
      </c>
      <c r="AE52" s="319">
        <v>5.2358458857298729E-2</v>
      </c>
      <c r="AF52" s="319">
        <v>0.49759330933211743</v>
      </c>
      <c r="AG52" s="319">
        <v>1.5205139089845829</v>
      </c>
      <c r="AH52" s="319">
        <v>3.9803186236970731</v>
      </c>
      <c r="AI52" s="319">
        <v>0.56152725807440618</v>
      </c>
      <c r="AJ52" s="319">
        <v>0.46651621129032605</v>
      </c>
      <c r="AK52" s="319">
        <v>-1.3325496763772549</v>
      </c>
      <c r="AL52" s="319">
        <v>1.8107224485015934</v>
      </c>
      <c r="AM52" s="319">
        <v>1.9112067235679717</v>
      </c>
      <c r="AN52" s="319">
        <v>2.2138124275619617</v>
      </c>
      <c r="AO52" s="319">
        <v>2.5486776818800791</v>
      </c>
      <c r="AP52" s="319">
        <v>2.2740226547147273</v>
      </c>
      <c r="AQ52" s="319">
        <v>2.2181431449381108</v>
      </c>
      <c r="AR52" s="319">
        <v>3.4030116217805784</v>
      </c>
      <c r="AS52" s="319">
        <v>2.7626818605681223</v>
      </c>
      <c r="AT52" s="319">
        <v>1.3346826626309962</v>
      </c>
      <c r="AU52" s="319">
        <v>3.0276764151225422</v>
      </c>
      <c r="AV52" s="319">
        <v>5.0136309251526967</v>
      </c>
      <c r="AW52" s="319">
        <v>3.3601213495906279</v>
      </c>
      <c r="AX52" s="319">
        <v>3.0094430604420381</v>
      </c>
      <c r="AY52" s="319">
        <v>5.9684745302885744</v>
      </c>
      <c r="AZ52" s="319">
        <v>2.4916212624275857</v>
      </c>
      <c r="BA52" s="319">
        <v>0.6488592211842672</v>
      </c>
      <c r="BB52" s="319">
        <v>-4.1140720605709191</v>
      </c>
      <c r="BC52" s="319">
        <v>0.76654498014742956</v>
      </c>
      <c r="BD52" s="319">
        <v>0.40417015431148684</v>
      </c>
      <c r="BE52" s="319">
        <v>0.71247070713458527</v>
      </c>
      <c r="BF52" s="319">
        <v>0.35051013101204376</v>
      </c>
      <c r="BG52" s="319">
        <v>-3.0647283486473498E-2</v>
      </c>
      <c r="BH52" s="319">
        <v>0.61619422867460116</v>
      </c>
      <c r="BI52" s="319">
        <v>-2.4383983809918988</v>
      </c>
      <c r="BJ52" s="319">
        <v>-0.50409674862648046</v>
      </c>
    </row>
    <row r="53" spans="1:62" ht="15">
      <c r="A53" s="319" t="s">
        <v>206</v>
      </c>
      <c r="B53" s="319" t="s">
        <v>440</v>
      </c>
      <c r="C53" s="319" t="s">
        <v>1293</v>
      </c>
      <c r="D53" s="319" t="s">
        <v>1294</v>
      </c>
      <c r="E53" s="319"/>
      <c r="F53" s="319"/>
      <c r="G53" s="319"/>
      <c r="H53" s="319"/>
      <c r="I53" s="319"/>
      <c r="J53" s="319"/>
      <c r="K53" s="319"/>
      <c r="L53" s="319"/>
      <c r="M53" s="319"/>
      <c r="N53" s="319"/>
      <c r="O53" s="319"/>
      <c r="P53" s="319">
        <v>6.6883706817998387</v>
      </c>
      <c r="Q53" s="319">
        <v>3.0224607714647931</v>
      </c>
      <c r="R53" s="319">
        <v>1.7351786325178864</v>
      </c>
      <c r="S53" s="319">
        <v>-0.52583529428139286</v>
      </c>
      <c r="T53" s="319">
        <v>8.0489495551934596</v>
      </c>
      <c r="U53" s="319">
        <v>4.2589517847316785</v>
      </c>
      <c r="V53" s="319">
        <v>7.6894048936268149</v>
      </c>
      <c r="W53" s="319">
        <v>5.7539779543085245</v>
      </c>
      <c r="X53" s="319">
        <v>0.40685860932481432</v>
      </c>
      <c r="Y53" s="319">
        <v>-5.4094715409778757</v>
      </c>
      <c r="Z53" s="319">
        <v>19.094555428674525</v>
      </c>
      <c r="AA53" s="319">
        <v>8.4638247874752039</v>
      </c>
      <c r="AB53" s="319">
        <v>4.9766777417992216</v>
      </c>
      <c r="AC53" s="319">
        <v>7.3874744341129457</v>
      </c>
      <c r="AD53" s="319">
        <v>0.93236079759000745</v>
      </c>
      <c r="AE53" s="319">
        <v>-0.74240680765700517</v>
      </c>
      <c r="AF53" s="319">
        <v>-3.3665975744543175</v>
      </c>
      <c r="AG53" s="319">
        <v>2.6066829065516544</v>
      </c>
      <c r="AH53" s="319">
        <v>-0.34684025342789937</v>
      </c>
      <c r="AI53" s="319">
        <v>-3.8250843888979773</v>
      </c>
      <c r="AJ53" s="319">
        <v>-11.375291558602612</v>
      </c>
      <c r="AK53" s="319">
        <v>-12.15542075021493</v>
      </c>
      <c r="AL53" s="319">
        <v>-15.357424508465229</v>
      </c>
      <c r="AM53" s="319">
        <v>0.19295177299439104</v>
      </c>
      <c r="AN53" s="319">
        <v>1.9361990288933697</v>
      </c>
      <c r="AO53" s="319">
        <v>7.2979433210948059</v>
      </c>
      <c r="AP53" s="319">
        <v>2.2890951873688152</v>
      </c>
      <c r="AQ53" s="319">
        <v>-0.29451731208041565</v>
      </c>
      <c r="AR53" s="319">
        <v>5.7499789400850005</v>
      </c>
      <c r="AS53" s="319">
        <v>5.5278689646922601</v>
      </c>
      <c r="AT53" s="319">
        <v>2.8547541874087869</v>
      </c>
      <c r="AU53" s="319">
        <v>1.1404194298561663</v>
      </c>
      <c r="AV53" s="319">
        <v>3.5445673509884728</v>
      </c>
      <c r="AW53" s="319">
        <v>5.5634832016690154</v>
      </c>
      <c r="AX53" s="319">
        <v>11.031053940403226</v>
      </c>
      <c r="AY53" s="319">
        <v>11.947013708382229</v>
      </c>
      <c r="AZ53" s="319">
        <v>7.1914050036297823</v>
      </c>
      <c r="BA53" s="319">
        <v>4.0609756512474604</v>
      </c>
      <c r="BB53" s="319">
        <v>1.3719987150835067</v>
      </c>
      <c r="BC53" s="319">
        <v>2.2598103797425182</v>
      </c>
      <c r="BD53" s="319">
        <v>2.6067395904223076</v>
      </c>
      <c r="BE53" s="319">
        <v>2.7660548881779192</v>
      </c>
      <c r="BF53" s="319">
        <v>2.4773133373504237</v>
      </c>
      <c r="BG53" s="319">
        <v>0.80378555509675209</v>
      </c>
      <c r="BH53" s="319">
        <v>4.2409187721566894</v>
      </c>
      <c r="BI53" s="319"/>
      <c r="BJ53" s="319"/>
    </row>
    <row r="54" spans="1:62" ht="15">
      <c r="A54" s="319" t="s">
        <v>207</v>
      </c>
      <c r="B54" s="319" t="s">
        <v>441</v>
      </c>
      <c r="C54" s="319" t="s">
        <v>1293</v>
      </c>
      <c r="D54" s="319" t="s">
        <v>1294</v>
      </c>
      <c r="E54" s="319"/>
      <c r="F54" s="319"/>
      <c r="G54" s="319"/>
      <c r="H54" s="319"/>
      <c r="I54" s="319"/>
      <c r="J54" s="319"/>
      <c r="K54" s="319"/>
      <c r="L54" s="319"/>
      <c r="M54" s="319"/>
      <c r="N54" s="319"/>
      <c r="O54" s="319"/>
      <c r="P54" s="319"/>
      <c r="Q54" s="319"/>
      <c r="R54" s="319"/>
      <c r="S54" s="319"/>
      <c r="T54" s="319"/>
      <c r="U54" s="319"/>
      <c r="V54" s="319"/>
      <c r="W54" s="319"/>
      <c r="X54" s="319"/>
      <c r="Y54" s="319"/>
      <c r="Z54" s="319"/>
      <c r="AA54" s="319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  <c r="AV54" s="319"/>
      <c r="AW54" s="319"/>
      <c r="AX54" s="319"/>
      <c r="AY54" s="319"/>
      <c r="AZ54" s="319"/>
      <c r="BA54" s="319"/>
      <c r="BB54" s="319"/>
      <c r="BC54" s="319"/>
      <c r="BD54" s="319"/>
      <c r="BE54" s="319"/>
      <c r="BF54" s="319"/>
      <c r="BG54" s="319"/>
      <c r="BH54" s="319"/>
      <c r="BI54" s="319"/>
      <c r="BJ54" s="319"/>
    </row>
    <row r="55" spans="1:62" ht="15">
      <c r="A55" s="319" t="s">
        <v>208</v>
      </c>
      <c r="B55" s="319" t="s">
        <v>442</v>
      </c>
      <c r="C55" s="319" t="s">
        <v>1293</v>
      </c>
      <c r="D55" s="319" t="s">
        <v>1294</v>
      </c>
      <c r="E55" s="319"/>
      <c r="F55" s="319"/>
      <c r="G55" s="319"/>
      <c r="H55" s="319"/>
      <c r="I55" s="319"/>
      <c r="J55" s="319"/>
      <c r="K55" s="319"/>
      <c r="L55" s="319"/>
      <c r="M55" s="319"/>
      <c r="N55" s="319"/>
      <c r="O55" s="319"/>
      <c r="P55" s="319"/>
      <c r="Q55" s="319"/>
      <c r="R55" s="319"/>
      <c r="S55" s="319"/>
      <c r="T55" s="319"/>
      <c r="U55" s="319"/>
      <c r="V55" s="319"/>
      <c r="W55" s="319"/>
      <c r="X55" s="319"/>
      <c r="Y55" s="319"/>
      <c r="Z55" s="319"/>
      <c r="AA55" s="319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>
        <v>0.36841919815037727</v>
      </c>
      <c r="AN55" s="319"/>
      <c r="AO55" s="319"/>
      <c r="AP55" s="319"/>
      <c r="AQ55" s="319"/>
      <c r="AR55" s="319"/>
      <c r="AS55" s="319"/>
      <c r="AT55" s="319"/>
      <c r="AU55" s="319"/>
      <c r="AV55" s="319"/>
      <c r="AW55" s="319"/>
      <c r="AX55" s="319"/>
      <c r="AY55" s="319"/>
      <c r="AZ55" s="319"/>
      <c r="BA55" s="319"/>
      <c r="BB55" s="319"/>
      <c r="BC55" s="319"/>
      <c r="BD55" s="319"/>
      <c r="BE55" s="319"/>
      <c r="BF55" s="319"/>
      <c r="BG55" s="319"/>
      <c r="BH55" s="319"/>
      <c r="BI55" s="319"/>
      <c r="BJ55" s="319"/>
    </row>
    <row r="56" spans="1:62" ht="15">
      <c r="A56" s="319" t="s">
        <v>209</v>
      </c>
      <c r="B56" s="319" t="s">
        <v>443</v>
      </c>
      <c r="C56" s="319" t="s">
        <v>1293</v>
      </c>
      <c r="D56" s="319" t="s">
        <v>1294</v>
      </c>
      <c r="E56" s="319"/>
      <c r="F56" s="319"/>
      <c r="G56" s="319"/>
      <c r="H56" s="319"/>
      <c r="I56" s="319"/>
      <c r="J56" s="319"/>
      <c r="K56" s="319"/>
      <c r="L56" s="319"/>
      <c r="M56" s="319"/>
      <c r="N56" s="319"/>
      <c r="O56" s="319"/>
      <c r="P56" s="319"/>
      <c r="Q56" s="319"/>
      <c r="R56" s="319"/>
      <c r="S56" s="319"/>
      <c r="T56" s="319"/>
      <c r="U56" s="319">
        <v>21.244872337079585</v>
      </c>
      <c r="V56" s="319">
        <v>16.347975800937121</v>
      </c>
      <c r="W56" s="319">
        <v>7.3783476276098696</v>
      </c>
      <c r="X56" s="319">
        <v>9.0543496028321186</v>
      </c>
      <c r="Y56" s="319">
        <v>4.6106401520290774</v>
      </c>
      <c r="Z56" s="319">
        <v>0.82882618727025203</v>
      </c>
      <c r="AA56" s="319">
        <v>4.7745114588884121</v>
      </c>
      <c r="AB56" s="319">
        <v>4.7150446656254275</v>
      </c>
      <c r="AC56" s="319">
        <v>7.3577552731326534</v>
      </c>
      <c r="AD56" s="319">
        <v>3.6152366224387862</v>
      </c>
      <c r="AE56" s="319">
        <v>2.5214063896845289</v>
      </c>
      <c r="AF56" s="319">
        <v>5.9072733876447643</v>
      </c>
      <c r="AG56" s="319">
        <v>7.5007856440834502</v>
      </c>
      <c r="AH56" s="319">
        <v>6.4195106289331534</v>
      </c>
      <c r="AI56" s="319">
        <v>5.1399694697878999</v>
      </c>
      <c r="AJ56" s="319">
        <v>-1.8347427586463851</v>
      </c>
      <c r="AK56" s="319">
        <v>6.5278349091735919</v>
      </c>
      <c r="AL56" s="319">
        <v>-1.7026277800750904</v>
      </c>
      <c r="AM56" s="319">
        <v>3.7322010859573993</v>
      </c>
      <c r="AN56" s="319">
        <v>6.5193588004521104</v>
      </c>
      <c r="AO56" s="319">
        <v>-0.26928880011611511</v>
      </c>
      <c r="AP56" s="319">
        <v>1.1219977296881467</v>
      </c>
      <c r="AQ56" s="319">
        <v>3.9531175314770195</v>
      </c>
      <c r="AR56" s="319">
        <v>3.6620735318485345</v>
      </c>
      <c r="AS56" s="319">
        <v>4.6058015155356884</v>
      </c>
      <c r="AT56" s="319">
        <v>2.4899996955985273</v>
      </c>
      <c r="AU56" s="319">
        <v>2.2209056522787733</v>
      </c>
      <c r="AV56" s="319">
        <v>1.2379822009262966</v>
      </c>
      <c r="AW56" s="319">
        <v>3.1808304971510779</v>
      </c>
      <c r="AX56" s="319">
        <v>2.2412175615987877</v>
      </c>
      <c r="AY56" s="319">
        <v>2.781022802571016</v>
      </c>
      <c r="AZ56" s="319">
        <v>2.6125923304016112</v>
      </c>
      <c r="BA56" s="319">
        <v>1.2883342687037214</v>
      </c>
      <c r="BB56" s="319">
        <v>-4.374273984274339</v>
      </c>
      <c r="BC56" s="319">
        <v>-1.2976003404293124</v>
      </c>
      <c r="BD56" s="319">
        <v>-2.2060490980106806</v>
      </c>
      <c r="BE56" s="319">
        <v>-4.5241621371293235</v>
      </c>
      <c r="BF56" s="319">
        <v>-5.7150375272318854</v>
      </c>
      <c r="BG56" s="319">
        <v>-0.31256415150619432</v>
      </c>
      <c r="BH56" s="319">
        <v>2.5613446213393445</v>
      </c>
      <c r="BI56" s="319">
        <v>2.9236128133356374</v>
      </c>
      <c r="BJ56" s="319">
        <v>3.0935637574481802</v>
      </c>
    </row>
    <row r="57" spans="1:62" ht="15">
      <c r="A57" s="319" t="s">
        <v>210</v>
      </c>
      <c r="B57" s="319" t="s">
        <v>444</v>
      </c>
      <c r="C57" s="319" t="s">
        <v>1293</v>
      </c>
      <c r="D57" s="319" t="s">
        <v>1294</v>
      </c>
      <c r="E57" s="319"/>
      <c r="F57" s="319"/>
      <c r="G57" s="319"/>
      <c r="H57" s="319"/>
      <c r="I57" s="319"/>
      <c r="J57" s="319"/>
      <c r="K57" s="319"/>
      <c r="L57" s="319"/>
      <c r="M57" s="319"/>
      <c r="N57" s="319"/>
      <c r="O57" s="319"/>
      <c r="P57" s="319"/>
      <c r="Q57" s="319"/>
      <c r="R57" s="319"/>
      <c r="S57" s="319"/>
      <c r="T57" s="319"/>
      <c r="U57" s="319"/>
      <c r="V57" s="319"/>
      <c r="W57" s="319"/>
      <c r="X57" s="319"/>
      <c r="Y57" s="319"/>
      <c r="Z57" s="319"/>
      <c r="AA57" s="319"/>
      <c r="AB57" s="319"/>
      <c r="AC57" s="319"/>
      <c r="AD57" s="319"/>
      <c r="AE57" s="319"/>
      <c r="AF57" s="319"/>
      <c r="AG57" s="319"/>
      <c r="AH57" s="319"/>
      <c r="AI57" s="319"/>
      <c r="AJ57" s="319">
        <v>-11.402506018725774</v>
      </c>
      <c r="AK57" s="319">
        <v>-0.60821363765273873</v>
      </c>
      <c r="AL57" s="319">
        <v>-4.2053101152347949E-2</v>
      </c>
      <c r="AM57" s="319">
        <v>2.8721435173621188</v>
      </c>
      <c r="AN57" s="319">
        <v>6.2865546304944502</v>
      </c>
      <c r="AO57" s="319">
        <v>4.3441810479452272</v>
      </c>
      <c r="AP57" s="319">
        <v>-0.48747942130505351</v>
      </c>
      <c r="AQ57" s="319">
        <v>-0.23423745546699593</v>
      </c>
      <c r="AR57" s="319">
        <v>1.536532395799739</v>
      </c>
      <c r="AS57" s="319">
        <v>4.5595303288785942</v>
      </c>
      <c r="AT57" s="319">
        <v>3.296140656858455</v>
      </c>
      <c r="AU57" s="319">
        <v>1.8487726113906717</v>
      </c>
      <c r="AV57" s="319">
        <v>3.6326454906096188</v>
      </c>
      <c r="AW57" s="319">
        <v>4.8746404681741922</v>
      </c>
      <c r="AX57" s="319">
        <v>6.3862072151171105</v>
      </c>
      <c r="AY57" s="319">
        <v>6.5645590920476309</v>
      </c>
      <c r="AZ57" s="319">
        <v>4.9882021953519029</v>
      </c>
      <c r="BA57" s="319">
        <v>1.8341450729031124</v>
      </c>
      <c r="BB57" s="319">
        <v>-5.3433977905347376</v>
      </c>
      <c r="BC57" s="319">
        <v>1.9758681892941894</v>
      </c>
      <c r="BD57" s="319">
        <v>1.5676272634431712</v>
      </c>
      <c r="BE57" s="319">
        <v>-0.93855368191115929</v>
      </c>
      <c r="BF57" s="319">
        <v>-0.51667507931612988</v>
      </c>
      <c r="BG57" s="319">
        <v>2.6070370429591776</v>
      </c>
      <c r="BH57" s="319">
        <v>5.1024157668067716</v>
      </c>
      <c r="BI57" s="319">
        <v>2.396486237343737</v>
      </c>
      <c r="BJ57" s="319">
        <v>4.0430012442526504</v>
      </c>
    </row>
    <row r="58" spans="1:62" ht="15">
      <c r="A58" s="319" t="s">
        <v>211</v>
      </c>
      <c r="B58" s="319" t="s">
        <v>445</v>
      </c>
      <c r="C58" s="319" t="s">
        <v>1293</v>
      </c>
      <c r="D58" s="319" t="s">
        <v>1294</v>
      </c>
      <c r="E58" s="319"/>
      <c r="F58" s="319"/>
      <c r="G58" s="319"/>
      <c r="H58" s="319"/>
      <c r="I58" s="319"/>
      <c r="J58" s="319"/>
      <c r="K58" s="319"/>
      <c r="L58" s="319"/>
      <c r="M58" s="319"/>
      <c r="N58" s="319"/>
      <c r="O58" s="319"/>
      <c r="P58" s="319">
        <v>2.9436501920778966</v>
      </c>
      <c r="Q58" s="319">
        <v>3.8024759759076403</v>
      </c>
      <c r="R58" s="319">
        <v>4.4480172199173467</v>
      </c>
      <c r="S58" s="319">
        <v>0.85076028773065104</v>
      </c>
      <c r="T58" s="319">
        <v>-0.4964342355268343</v>
      </c>
      <c r="U58" s="319">
        <v>5.4002121268851937</v>
      </c>
      <c r="V58" s="319">
        <v>3.5814370796924493</v>
      </c>
      <c r="W58" s="319">
        <v>3.0981816491966612</v>
      </c>
      <c r="X58" s="319">
        <v>4.1043313342809711</v>
      </c>
      <c r="Y58" s="319">
        <v>1.1986939310568943</v>
      </c>
      <c r="Z58" s="319">
        <v>0.37624251366065664</v>
      </c>
      <c r="AA58" s="319">
        <v>-0.30005778716810028</v>
      </c>
      <c r="AB58" s="319">
        <v>1.8390341634596012</v>
      </c>
      <c r="AC58" s="319">
        <v>3.1789872184044583</v>
      </c>
      <c r="AD58" s="319">
        <v>2.5568835645230621</v>
      </c>
      <c r="AE58" s="319">
        <v>2.2405350456091924</v>
      </c>
      <c r="AF58" s="319">
        <v>1.24649963253664</v>
      </c>
      <c r="AG58" s="319">
        <v>3.3028637310861768</v>
      </c>
      <c r="AH58" s="319">
        <v>3.0961800317711408</v>
      </c>
      <c r="AI58" s="319">
        <v>4.3516390575136086</v>
      </c>
      <c r="AJ58" s="319">
        <v>4.3452200415315758</v>
      </c>
      <c r="AK58" s="319">
        <v>1.1517712511662523</v>
      </c>
      <c r="AL58" s="319">
        <v>-1.6051353052851312</v>
      </c>
      <c r="AM58" s="319">
        <v>2.1026072317975633</v>
      </c>
      <c r="AN58" s="319">
        <v>1.4390681582727467</v>
      </c>
      <c r="AO58" s="319">
        <v>0.5264771073661052</v>
      </c>
      <c r="AP58" s="319">
        <v>1.7002907261415743</v>
      </c>
      <c r="AQ58" s="319">
        <v>1.9641761389727748</v>
      </c>
      <c r="AR58" s="319">
        <v>1.9212372937244027</v>
      </c>
      <c r="AS58" s="319">
        <v>2.822696604435464</v>
      </c>
      <c r="AT58" s="319">
        <v>1.5245376948492435</v>
      </c>
      <c r="AU58" s="319">
        <v>-0.1679870629231317</v>
      </c>
      <c r="AV58" s="319">
        <v>-0.76486123408632523</v>
      </c>
      <c r="AW58" s="319">
        <v>1.1919365222103409</v>
      </c>
      <c r="AX58" s="319">
        <v>0.76390970567328509</v>
      </c>
      <c r="AY58" s="319">
        <v>3.8171967522020509</v>
      </c>
      <c r="AZ58" s="319">
        <v>3.3987061701516836</v>
      </c>
      <c r="BA58" s="319">
        <v>1.274699037806954</v>
      </c>
      <c r="BB58" s="319">
        <v>-5.3794110502806376</v>
      </c>
      <c r="BC58" s="319">
        <v>4.2395043452357868</v>
      </c>
      <c r="BD58" s="319">
        <v>5.5994814284582333</v>
      </c>
      <c r="BE58" s="319">
        <v>0.30351838606834747</v>
      </c>
      <c r="BF58" s="319">
        <v>0.21572204626230018</v>
      </c>
      <c r="BG58" s="319">
        <v>1.505653080130017</v>
      </c>
      <c r="BH58" s="319">
        <v>0.86621332340580182</v>
      </c>
      <c r="BI58" s="319">
        <v>1.1240299980013191</v>
      </c>
      <c r="BJ58" s="319">
        <v>1.7947102004262092</v>
      </c>
    </row>
    <row r="59" spans="1:62" ht="15">
      <c r="A59" s="319" t="s">
        <v>212</v>
      </c>
      <c r="B59" s="319" t="s">
        <v>446</v>
      </c>
      <c r="C59" s="319" t="s">
        <v>1293</v>
      </c>
      <c r="D59" s="319" t="s">
        <v>1294</v>
      </c>
      <c r="E59" s="319"/>
      <c r="F59" s="319"/>
      <c r="G59" s="319"/>
      <c r="H59" s="319"/>
      <c r="I59" s="319"/>
      <c r="J59" s="319"/>
      <c r="K59" s="319"/>
      <c r="L59" s="319"/>
      <c r="M59" s="319"/>
      <c r="N59" s="319"/>
      <c r="O59" s="319"/>
      <c r="P59" s="319"/>
      <c r="Q59" s="319"/>
      <c r="R59" s="319"/>
      <c r="S59" s="319"/>
      <c r="T59" s="319"/>
      <c r="U59" s="319"/>
      <c r="V59" s="319"/>
      <c r="W59" s="319"/>
      <c r="X59" s="319"/>
      <c r="Y59" s="319"/>
      <c r="Z59" s="319"/>
      <c r="AA59" s="319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  <c r="AV59" s="319"/>
      <c r="AW59" s="319"/>
      <c r="AX59" s="319"/>
      <c r="AY59" s="319"/>
      <c r="AZ59" s="319"/>
      <c r="BA59" s="319"/>
      <c r="BB59" s="319"/>
      <c r="BC59" s="319"/>
      <c r="BD59" s="319"/>
      <c r="BE59" s="319"/>
      <c r="BF59" s="319"/>
      <c r="BG59" s="319">
        <v>7.0726110503756701</v>
      </c>
      <c r="BH59" s="319">
        <v>7.8802045527913691</v>
      </c>
      <c r="BI59" s="319">
        <v>7.0009710922373785</v>
      </c>
      <c r="BJ59" s="319">
        <v>2.4965808190114274</v>
      </c>
    </row>
    <row r="60" spans="1:62" ht="15">
      <c r="A60" s="319" t="s">
        <v>213</v>
      </c>
      <c r="B60" s="319" t="s">
        <v>447</v>
      </c>
      <c r="C60" s="319" t="s">
        <v>1293</v>
      </c>
      <c r="D60" s="319" t="s">
        <v>1294</v>
      </c>
      <c r="E60" s="319"/>
      <c r="F60" s="319"/>
      <c r="G60" s="319"/>
      <c r="H60" s="319"/>
      <c r="I60" s="319"/>
      <c r="J60" s="319"/>
      <c r="K60" s="319"/>
      <c r="L60" s="319"/>
      <c r="M60" s="319"/>
      <c r="N60" s="319"/>
      <c r="O60" s="319"/>
      <c r="P60" s="319"/>
      <c r="Q60" s="319"/>
      <c r="R60" s="319"/>
      <c r="S60" s="319"/>
      <c r="T60" s="319"/>
      <c r="U60" s="319"/>
      <c r="V60" s="319"/>
      <c r="W60" s="319">
        <v>10.52141415489065</v>
      </c>
      <c r="X60" s="319">
        <v>-19.187599326276157</v>
      </c>
      <c r="Y60" s="319">
        <v>13.670523434089475</v>
      </c>
      <c r="Z60" s="319">
        <v>11.993660208699211</v>
      </c>
      <c r="AA60" s="319">
        <v>4.4184124743164972</v>
      </c>
      <c r="AB60" s="319">
        <v>3.2728372888655883</v>
      </c>
      <c r="AC60" s="319">
        <v>6.1849897786340478</v>
      </c>
      <c r="AD60" s="319">
        <v>2.0685074987538741</v>
      </c>
      <c r="AE60" s="319">
        <v>7.9839206819769544</v>
      </c>
      <c r="AF60" s="319">
        <v>8.491812863553136</v>
      </c>
      <c r="AG60" s="319">
        <v>9.5092983267980742</v>
      </c>
      <c r="AH60" s="319">
        <v>0.45696046524770395</v>
      </c>
      <c r="AI60" s="319">
        <v>5.7238454612664498</v>
      </c>
      <c r="AJ60" s="319">
        <v>0.72722547072415011</v>
      </c>
      <c r="AK60" s="319">
        <v>1.8633064666038877</v>
      </c>
      <c r="AL60" s="319">
        <v>1.3382473957036325</v>
      </c>
      <c r="AM60" s="319">
        <v>1.1996787599811682</v>
      </c>
      <c r="AN60" s="319">
        <v>1.9818634040570089</v>
      </c>
      <c r="AO60" s="319">
        <v>2.9635079213444726</v>
      </c>
      <c r="AP60" s="319">
        <v>2.0531177268995293</v>
      </c>
      <c r="AQ60" s="319">
        <v>5.6695774714819294</v>
      </c>
      <c r="AR60" s="319">
        <v>1.2407019960174495</v>
      </c>
      <c r="AS60" s="319">
        <v>0.70232736711750476</v>
      </c>
      <c r="AT60" s="319">
        <v>0.48175580585601097</v>
      </c>
      <c r="AU60" s="319">
        <v>-1.9698481171334805</v>
      </c>
      <c r="AV60" s="319">
        <v>7.2739355420634837</v>
      </c>
      <c r="AW60" s="319">
        <v>2.8305653668466562</v>
      </c>
      <c r="AX60" s="319">
        <v>-0.43907302051231056</v>
      </c>
      <c r="AY60" s="319">
        <v>2.6680277241303685</v>
      </c>
      <c r="AZ60" s="319">
        <v>6.1067152935292484</v>
      </c>
      <c r="BA60" s="319">
        <v>6.9338525747803885</v>
      </c>
      <c r="BB60" s="319">
        <v>-1.3848196658158827</v>
      </c>
      <c r="BC60" s="319">
        <v>0.37520364145183294</v>
      </c>
      <c r="BD60" s="319">
        <v>-0.61774518908973164</v>
      </c>
      <c r="BE60" s="319">
        <v>-1.5211517136842616</v>
      </c>
      <c r="BF60" s="319">
        <v>-1.0963566945907672</v>
      </c>
      <c r="BG60" s="319">
        <v>3.885302948991523</v>
      </c>
      <c r="BH60" s="319">
        <v>-3.0552461997171321</v>
      </c>
      <c r="BI60" s="319">
        <v>2.1067174249378837</v>
      </c>
      <c r="BJ60" s="319">
        <v>-4.7084963669300777</v>
      </c>
    </row>
    <row r="61" spans="1:62" ht="15">
      <c r="A61" s="319" t="s">
        <v>214</v>
      </c>
      <c r="B61" s="319" t="s">
        <v>448</v>
      </c>
      <c r="C61" s="319" t="s">
        <v>1293</v>
      </c>
      <c r="D61" s="319" t="s">
        <v>1294</v>
      </c>
      <c r="E61" s="319"/>
      <c r="F61" s="319">
        <v>5.6387435534189336</v>
      </c>
      <c r="G61" s="319">
        <v>4.8474469660621793</v>
      </c>
      <c r="H61" s="319">
        <v>-0.15261005541574946</v>
      </c>
      <c r="I61" s="319">
        <v>8.4001192647972687</v>
      </c>
      <c r="J61" s="319">
        <v>3.7436848678653973</v>
      </c>
      <c r="K61" s="319">
        <v>1.9191980165441009</v>
      </c>
      <c r="L61" s="319">
        <v>2.609414586185153</v>
      </c>
      <c r="M61" s="319">
        <v>3.3438377184058226</v>
      </c>
      <c r="N61" s="319">
        <v>5.7361514505918763</v>
      </c>
      <c r="O61" s="319">
        <v>1.9661354986051123</v>
      </c>
      <c r="P61" s="319">
        <v>2.2917365819813256</v>
      </c>
      <c r="Q61" s="319">
        <v>3.3365738134631329</v>
      </c>
      <c r="R61" s="319">
        <v>3.4655935791361117</v>
      </c>
      <c r="S61" s="319">
        <v>-1.5817097311469013</v>
      </c>
      <c r="T61" s="319">
        <v>-1.7402027255492953</v>
      </c>
      <c r="U61" s="319">
        <v>5.6586666305690869</v>
      </c>
      <c r="V61" s="319">
        <v>1.5535116939165761</v>
      </c>
      <c r="W61" s="319">
        <v>1.9092902681774149</v>
      </c>
      <c r="X61" s="319">
        <v>3.6142354404862402</v>
      </c>
      <c r="Y61" s="319">
        <v>-0.60393498797908762</v>
      </c>
      <c r="Z61" s="319">
        <v>-0.63791301957999735</v>
      </c>
      <c r="AA61" s="319">
        <v>3.7608673436477318</v>
      </c>
      <c r="AB61" s="319">
        <v>2.6665342340081537</v>
      </c>
      <c r="AC61" s="319">
        <v>4.2207243738690181</v>
      </c>
      <c r="AD61" s="319">
        <v>3.961544656364822</v>
      </c>
      <c r="AE61" s="319">
        <v>4.7640603151183285</v>
      </c>
      <c r="AF61" s="319">
        <v>0.12732014704404548</v>
      </c>
      <c r="AG61" s="319">
        <v>-6.2204962393622054E-2</v>
      </c>
      <c r="AH61" s="319">
        <v>0.58485836971000538</v>
      </c>
      <c r="AI61" s="319">
        <v>1.3105256117229374</v>
      </c>
      <c r="AJ61" s="319">
        <v>1.1308621718407892</v>
      </c>
      <c r="AK61" s="319">
        <v>1.6204256900600456</v>
      </c>
      <c r="AL61" s="319">
        <v>-0.32198803854446112</v>
      </c>
      <c r="AM61" s="319">
        <v>4.9773331594848713</v>
      </c>
      <c r="AN61" s="319">
        <v>2.4922947319361697</v>
      </c>
      <c r="AO61" s="319">
        <v>2.3193744416605284</v>
      </c>
      <c r="AP61" s="319">
        <v>2.8326541443380222</v>
      </c>
      <c r="AQ61" s="319">
        <v>1.847617078898466</v>
      </c>
      <c r="AR61" s="319">
        <v>2.6079292485422485</v>
      </c>
      <c r="AS61" s="319">
        <v>3.4007220375403762</v>
      </c>
      <c r="AT61" s="319">
        <v>0.46253061082464342</v>
      </c>
      <c r="AU61" s="319">
        <v>0.14588008568132693</v>
      </c>
      <c r="AV61" s="319">
        <v>0.1173734343351498</v>
      </c>
      <c r="AW61" s="319">
        <v>2.4032082552525935</v>
      </c>
      <c r="AX61" s="319">
        <v>2.0551336346545952</v>
      </c>
      <c r="AY61" s="319">
        <v>3.5720357286734128</v>
      </c>
      <c r="AZ61" s="319">
        <v>0.46274549948799404</v>
      </c>
      <c r="BA61" s="319">
        <v>-1.0948505554584642</v>
      </c>
      <c r="BB61" s="319">
        <v>-5.4139919452768481</v>
      </c>
      <c r="BC61" s="319">
        <v>1.4194881156028032</v>
      </c>
      <c r="BD61" s="319">
        <v>0.92039059778292653</v>
      </c>
      <c r="BE61" s="319">
        <v>-0.14994728663558021</v>
      </c>
      <c r="BF61" s="319">
        <v>0.51343270207837577</v>
      </c>
      <c r="BG61" s="319">
        <v>1.1054147210788727</v>
      </c>
      <c r="BH61" s="319">
        <v>0.8913649771321559</v>
      </c>
      <c r="BI61" s="319">
        <v>1.1714537816828425</v>
      </c>
      <c r="BJ61" s="319">
        <v>1.5030909660567175</v>
      </c>
    </row>
    <row r="62" spans="1:62" ht="15">
      <c r="A62" s="319" t="s">
        <v>215</v>
      </c>
      <c r="B62" s="319" t="s">
        <v>449</v>
      </c>
      <c r="C62" s="319" t="s">
        <v>1293</v>
      </c>
      <c r="D62" s="319" t="s">
        <v>1294</v>
      </c>
      <c r="E62" s="319"/>
      <c r="F62" s="319">
        <v>-5.5325849368302045</v>
      </c>
      <c r="G62" s="319">
        <v>13.225340270638839</v>
      </c>
      <c r="H62" s="319">
        <v>3.0680597098676827</v>
      </c>
      <c r="I62" s="319">
        <v>3.3747142403563402</v>
      </c>
      <c r="J62" s="319">
        <v>-15.211697258131707</v>
      </c>
      <c r="K62" s="319">
        <v>9.9917939496765484</v>
      </c>
      <c r="L62" s="319">
        <v>0.22819870271113984</v>
      </c>
      <c r="M62" s="319">
        <v>-2.7073427719340799</v>
      </c>
      <c r="N62" s="319">
        <v>7.6978065340935586</v>
      </c>
      <c r="O62" s="319">
        <v>14.890795239228765</v>
      </c>
      <c r="P62" s="319">
        <v>7.8070742921772194</v>
      </c>
      <c r="Q62" s="319">
        <v>7.406522606160209</v>
      </c>
      <c r="R62" s="319">
        <v>9.9055973356641118</v>
      </c>
      <c r="S62" s="319">
        <v>3.2557641249177749</v>
      </c>
      <c r="T62" s="319">
        <v>2.5284192920977944</v>
      </c>
      <c r="U62" s="319">
        <v>4.0847804902499121</v>
      </c>
      <c r="V62" s="319">
        <v>2.4378326292902273</v>
      </c>
      <c r="W62" s="319">
        <v>-0.28503628998177533</v>
      </c>
      <c r="X62" s="319">
        <v>2.0927824159098378</v>
      </c>
      <c r="Y62" s="319">
        <v>5.4905720381378984</v>
      </c>
      <c r="Z62" s="319">
        <v>1.9231978566646859</v>
      </c>
      <c r="AA62" s="319">
        <v>-0.56367365286524773</v>
      </c>
      <c r="AB62" s="319">
        <v>2.3377453129668595</v>
      </c>
      <c r="AC62" s="319">
        <v>-0.92653136527451352</v>
      </c>
      <c r="AD62" s="319">
        <v>-4.1933175482177631</v>
      </c>
      <c r="AE62" s="319">
        <v>1.3710177504411121</v>
      </c>
      <c r="AF62" s="319">
        <v>7.8696110462124835</v>
      </c>
      <c r="AG62" s="319">
        <v>0.1035851884490171</v>
      </c>
      <c r="AH62" s="319">
        <v>2.3308756002079889</v>
      </c>
      <c r="AI62" s="319">
        <v>-7.3062301883996241</v>
      </c>
      <c r="AJ62" s="319">
        <v>-1.0122197816653511</v>
      </c>
      <c r="AK62" s="319">
        <v>9.0924480180607219</v>
      </c>
      <c r="AL62" s="319">
        <v>5.3486209609055351</v>
      </c>
      <c r="AM62" s="319">
        <v>0.72665648322664822</v>
      </c>
      <c r="AN62" s="319">
        <v>3.8191490935361827</v>
      </c>
      <c r="AO62" s="319">
        <v>4.1736272017115255</v>
      </c>
      <c r="AP62" s="319">
        <v>7.0931742481075588</v>
      </c>
      <c r="AQ62" s="319">
        <v>5.0049751601962242</v>
      </c>
      <c r="AR62" s="319">
        <v>4.271763757920283</v>
      </c>
      <c r="AS62" s="319">
        <v>3.0298565527730119</v>
      </c>
      <c r="AT62" s="319">
        <v>0.8749452358949128</v>
      </c>
      <c r="AU62" s="319">
        <v>2.8960320775691173</v>
      </c>
      <c r="AV62" s="319">
        <v>-2.8360661472599134</v>
      </c>
      <c r="AW62" s="319">
        <v>1.0463088517159918</v>
      </c>
      <c r="AX62" s="319">
        <v>7.8341439801585295</v>
      </c>
      <c r="AY62" s="319">
        <v>7.6159363336282411</v>
      </c>
      <c r="AZ62" s="319">
        <v>5.9126476164349953</v>
      </c>
      <c r="BA62" s="319">
        <v>1.7939631170854682</v>
      </c>
      <c r="BB62" s="319">
        <v>-0.41014087393260468</v>
      </c>
      <c r="BC62" s="319">
        <v>6.9142349028446688</v>
      </c>
      <c r="BD62" s="319">
        <v>1.8054654797822707</v>
      </c>
      <c r="BE62" s="319">
        <v>1.4241139592235754</v>
      </c>
      <c r="BF62" s="319">
        <v>3.5864023331725292</v>
      </c>
      <c r="BG62" s="319">
        <v>6.3477314718918478</v>
      </c>
      <c r="BH62" s="319">
        <v>5.7875077756410036</v>
      </c>
      <c r="BI62" s="319">
        <v>5.4068328865731132</v>
      </c>
      <c r="BJ62" s="319">
        <v>3.4039783491329558</v>
      </c>
    </row>
    <row r="63" spans="1:62" ht="15">
      <c r="A63" s="319" t="s">
        <v>216</v>
      </c>
      <c r="B63" s="319" t="s">
        <v>450</v>
      </c>
      <c r="C63" s="319" t="s">
        <v>1293</v>
      </c>
      <c r="D63" s="319" t="s">
        <v>1294</v>
      </c>
      <c r="E63" s="319"/>
      <c r="F63" s="319">
        <v>-15.726289201957286</v>
      </c>
      <c r="G63" s="319">
        <v>-21.645099634341051</v>
      </c>
      <c r="H63" s="319">
        <v>31.00794513060282</v>
      </c>
      <c r="I63" s="319">
        <v>3.1638625537659948</v>
      </c>
      <c r="J63" s="319">
        <v>3.4229665387859995</v>
      </c>
      <c r="K63" s="319">
        <v>-7.3961219335901376</v>
      </c>
      <c r="L63" s="319">
        <v>6.3881772903842773</v>
      </c>
      <c r="M63" s="319">
        <v>7.6508393397092647</v>
      </c>
      <c r="N63" s="319">
        <v>5.3664322242863847</v>
      </c>
      <c r="O63" s="319">
        <v>5.8280072738362065</v>
      </c>
      <c r="P63" s="319">
        <v>-13.762225875203924</v>
      </c>
      <c r="Q63" s="319">
        <v>23.968585781268189</v>
      </c>
      <c r="R63" s="319">
        <v>1.0061779233963932</v>
      </c>
      <c r="S63" s="319">
        <v>4.5660042624227231</v>
      </c>
      <c r="T63" s="319">
        <v>2.1409673443122443</v>
      </c>
      <c r="U63" s="319">
        <v>5.3531044200946241</v>
      </c>
      <c r="V63" s="319">
        <v>2.2838569641406821</v>
      </c>
      <c r="W63" s="319">
        <v>6.0836786627120887</v>
      </c>
      <c r="X63" s="319">
        <v>4.3359176582642647</v>
      </c>
      <c r="Y63" s="319">
        <v>-2.216549966475668</v>
      </c>
      <c r="Z63" s="319">
        <v>-0.1294561851928222</v>
      </c>
      <c r="AA63" s="319">
        <v>3.1316469696047022</v>
      </c>
      <c r="AB63" s="319">
        <v>2.1598560115274807</v>
      </c>
      <c r="AC63" s="319">
        <v>2.3898006774837484</v>
      </c>
      <c r="AD63" s="319">
        <v>0.61163051096779952</v>
      </c>
      <c r="AE63" s="319">
        <v>-2.5175177751186055</v>
      </c>
      <c r="AF63" s="319">
        <v>-3.5091435044619033</v>
      </c>
      <c r="AG63" s="319">
        <v>-3.7117523539091195</v>
      </c>
      <c r="AH63" s="319">
        <v>1.6464153120219009</v>
      </c>
      <c r="AI63" s="319">
        <v>-1.7467855310562754</v>
      </c>
      <c r="AJ63" s="319">
        <v>-3.5885318564420174</v>
      </c>
      <c r="AK63" s="319">
        <v>-0.54738954576333754</v>
      </c>
      <c r="AL63" s="319">
        <v>-4.2321932591309803</v>
      </c>
      <c r="AM63" s="319">
        <v>-2.912566121084879</v>
      </c>
      <c r="AN63" s="319">
        <v>1.8534237928613919</v>
      </c>
      <c r="AO63" s="319">
        <v>2.3050872448457653</v>
      </c>
      <c r="AP63" s="319">
        <v>-0.50824529579401201</v>
      </c>
      <c r="AQ63" s="319">
        <v>3.5447862872239853</v>
      </c>
      <c r="AR63" s="319">
        <v>1.7580111093006678</v>
      </c>
      <c r="AS63" s="319">
        <v>2.4278757009284675</v>
      </c>
      <c r="AT63" s="319">
        <v>1.6764758439085341</v>
      </c>
      <c r="AU63" s="319">
        <v>4.2794530265605459</v>
      </c>
      <c r="AV63" s="319">
        <v>5.8505208334323413</v>
      </c>
      <c r="AW63" s="319">
        <v>2.943232296389624</v>
      </c>
      <c r="AX63" s="319">
        <v>4.4527522355687381</v>
      </c>
      <c r="AY63" s="319">
        <v>0.2109716740654477</v>
      </c>
      <c r="AZ63" s="319">
        <v>1.7991968959479152</v>
      </c>
      <c r="BA63" s="319">
        <v>0.7139528005772604</v>
      </c>
      <c r="BB63" s="319">
        <v>-0.10159976184432651</v>
      </c>
      <c r="BC63" s="319">
        <v>1.763682017922676</v>
      </c>
      <c r="BD63" s="319">
        <v>0.93035517285018443</v>
      </c>
      <c r="BE63" s="319">
        <v>1.3211093062957673</v>
      </c>
      <c r="BF63" s="319">
        <v>0.69635366658711462</v>
      </c>
      <c r="BG63" s="319">
        <v>1.733280903590483</v>
      </c>
      <c r="BH63" s="319">
        <v>1.7902539648545996</v>
      </c>
      <c r="BI63" s="319">
        <v>1.4314034368637891</v>
      </c>
      <c r="BJ63" s="319">
        <v>-5.2730144513930099E-2</v>
      </c>
    </row>
    <row r="64" spans="1:62" ht="15">
      <c r="A64" s="319" t="s">
        <v>1245</v>
      </c>
      <c r="B64" s="319" t="s">
        <v>451</v>
      </c>
      <c r="C64" s="319" t="s">
        <v>1293</v>
      </c>
      <c r="D64" s="319" t="s">
        <v>1294</v>
      </c>
      <c r="E64" s="319"/>
      <c r="F64" s="319">
        <v>-11.183033985957877</v>
      </c>
      <c r="G64" s="319">
        <v>-1.4417971636884204</v>
      </c>
      <c r="H64" s="319">
        <v>3.1158339550182603</v>
      </c>
      <c r="I64" s="319">
        <v>7.2329179694359453</v>
      </c>
      <c r="J64" s="319">
        <v>7.1889874724913767</v>
      </c>
      <c r="K64" s="319">
        <v>4.6283753798939529</v>
      </c>
      <c r="L64" s="319">
        <v>-3.4874601129954641</v>
      </c>
      <c r="M64" s="319">
        <v>-7.7378378219350452E-4</v>
      </c>
      <c r="N64" s="319">
        <v>7.7559727311081588</v>
      </c>
      <c r="O64" s="319">
        <v>9.6905793416083981</v>
      </c>
      <c r="P64" s="319">
        <v>3.9196651437992216</v>
      </c>
      <c r="Q64" s="319">
        <v>2.5177087861951719</v>
      </c>
      <c r="R64" s="319">
        <v>5.7977398818953532</v>
      </c>
      <c r="S64" s="319">
        <v>2.049296507891512</v>
      </c>
      <c r="T64" s="319">
        <v>4.4074289202740147</v>
      </c>
      <c r="U64" s="319">
        <v>1.6051524307044502</v>
      </c>
      <c r="V64" s="319">
        <v>6.0429197945087765</v>
      </c>
      <c r="W64" s="319">
        <v>7.4211643621404875</v>
      </c>
      <c r="X64" s="319">
        <v>5.4645375170562431</v>
      </c>
      <c r="Y64" s="319">
        <v>5.9907922435221508</v>
      </c>
      <c r="Z64" s="319">
        <v>4.1796789432707584</v>
      </c>
      <c r="AA64" s="319">
        <v>4.2386206882281812</v>
      </c>
      <c r="AB64" s="319">
        <v>5.5582314510632642</v>
      </c>
      <c r="AC64" s="319">
        <v>7.7223236518729266</v>
      </c>
      <c r="AD64" s="319">
        <v>5.5081392803289191</v>
      </c>
      <c r="AE64" s="319">
        <v>5.146173724497018</v>
      </c>
      <c r="AF64" s="319">
        <v>6.9037904768828042</v>
      </c>
      <c r="AG64" s="319">
        <v>7.6445332337837186</v>
      </c>
      <c r="AH64" s="319">
        <v>4.1750497985141237</v>
      </c>
      <c r="AI64" s="319">
        <v>3.7278345207217569</v>
      </c>
      <c r="AJ64" s="319">
        <v>6.3175062569330152</v>
      </c>
      <c r="AK64" s="319">
        <v>9.2263494960698154</v>
      </c>
      <c r="AL64" s="319">
        <v>9.4280665759401501</v>
      </c>
      <c r="AM64" s="319">
        <v>9.2209570481391694</v>
      </c>
      <c r="AN64" s="319">
        <v>8.3578871112290045</v>
      </c>
      <c r="AO64" s="319">
        <v>7.6229573919350173</v>
      </c>
      <c r="AP64" s="319">
        <v>5.7676489915845934</v>
      </c>
      <c r="AQ64" s="319">
        <v>0.61033061190818216</v>
      </c>
      <c r="AR64" s="319">
        <v>4.9996981882407283</v>
      </c>
      <c r="AS64" s="319">
        <v>6.4480719385139054</v>
      </c>
      <c r="AT64" s="319">
        <v>5.7147483470732823</v>
      </c>
      <c r="AU64" s="319">
        <v>6.9037972510540584</v>
      </c>
      <c r="AV64" s="319">
        <v>7.8092309812011678</v>
      </c>
      <c r="AW64" s="319">
        <v>8.052379686832694</v>
      </c>
      <c r="AX64" s="319">
        <v>8.8411454441129678</v>
      </c>
      <c r="AY64" s="319">
        <v>9.9245165387521297</v>
      </c>
      <c r="AZ64" s="319">
        <v>11.338658028917294</v>
      </c>
      <c r="BA64" s="319">
        <v>7.649522750575116</v>
      </c>
      <c r="BB64" s="319">
        <v>6.9280628269446254</v>
      </c>
      <c r="BC64" s="319">
        <v>9.0006981456358233</v>
      </c>
      <c r="BD64" s="319">
        <v>7.6886089942686482</v>
      </c>
      <c r="BE64" s="319">
        <v>6.7337615687111025</v>
      </c>
      <c r="BF64" s="319">
        <v>6.4184566877944889</v>
      </c>
      <c r="BG64" s="319">
        <v>5.9880884407108965</v>
      </c>
      <c r="BH64" s="319">
        <v>5.7314949831232838</v>
      </c>
      <c r="BI64" s="319">
        <v>5.5616066414205392</v>
      </c>
      <c r="BJ64" s="319">
        <v>5.8097272477249646</v>
      </c>
    </row>
    <row r="65" spans="1:62" ht="15">
      <c r="A65" s="319" t="s">
        <v>1246</v>
      </c>
      <c r="B65" s="319" t="s">
        <v>1247</v>
      </c>
      <c r="C65" s="319" t="s">
        <v>1293</v>
      </c>
      <c r="D65" s="319" t="s">
        <v>1294</v>
      </c>
      <c r="E65" s="319"/>
      <c r="F65" s="319">
        <v>1.9361952069508988</v>
      </c>
      <c r="G65" s="319">
        <v>1.8509708188569931</v>
      </c>
      <c r="H65" s="319">
        <v>2.8624409321385258</v>
      </c>
      <c r="I65" s="319">
        <v>5.706881149928364</v>
      </c>
      <c r="J65" s="319">
        <v>2.9748203054299438</v>
      </c>
      <c r="K65" s="319">
        <v>1.5212799247657216</v>
      </c>
      <c r="L65" s="319">
        <v>2.8899141940069057</v>
      </c>
      <c r="M65" s="319">
        <v>4.5572406759551995</v>
      </c>
      <c r="N65" s="319">
        <v>3.7226800887482341</v>
      </c>
      <c r="O65" s="319">
        <v>6.1270293553982782</v>
      </c>
      <c r="P65" s="319">
        <v>3.2720831960585599</v>
      </c>
      <c r="Q65" s="319">
        <v>4.4328897670146574</v>
      </c>
      <c r="R65" s="319">
        <v>4.9513577311972767</v>
      </c>
      <c r="S65" s="319">
        <v>3.9043538826786914</v>
      </c>
      <c r="T65" s="319">
        <v>-0.28388074010466369</v>
      </c>
      <c r="U65" s="319">
        <v>4.9865518199038235</v>
      </c>
      <c r="V65" s="319">
        <v>1.3106352445346801</v>
      </c>
      <c r="W65" s="319">
        <v>-1.5103591872809545</v>
      </c>
      <c r="X65" s="319">
        <v>0.94563066307729571</v>
      </c>
      <c r="Y65" s="319">
        <v>-0.52217185083604534</v>
      </c>
      <c r="Z65" s="319">
        <v>1.0390698569022732</v>
      </c>
      <c r="AA65" s="319">
        <v>-2.7157286754732439</v>
      </c>
      <c r="AB65" s="319">
        <v>-2.5412293020786194</v>
      </c>
      <c r="AC65" s="319">
        <v>-0.49345502134514163</v>
      </c>
      <c r="AD65" s="319">
        <v>-1.6024542028883531</v>
      </c>
      <c r="AE65" s="319">
        <v>0.47831194682363787</v>
      </c>
      <c r="AF65" s="319">
        <v>0.52158785570124166</v>
      </c>
      <c r="AG65" s="319">
        <v>1.159715782380303</v>
      </c>
      <c r="AH65" s="319">
        <v>-0.46368922294627168</v>
      </c>
      <c r="AI65" s="319">
        <v>3.4627338010840418</v>
      </c>
      <c r="AJ65" s="319">
        <v>2.9100335130383996</v>
      </c>
      <c r="AK65" s="319">
        <v>2.2180009370029694</v>
      </c>
      <c r="AL65" s="319">
        <v>1.404279571092502</v>
      </c>
      <c r="AM65" s="319">
        <v>0.88828947052206786</v>
      </c>
      <c r="AN65" s="319">
        <v>0.70745882930597759</v>
      </c>
      <c r="AO65" s="319">
        <v>3.4726069636882357</v>
      </c>
      <c r="AP65" s="319">
        <v>2.7495904108345854</v>
      </c>
      <c r="AQ65" s="319">
        <v>-9.2624291522724889E-4</v>
      </c>
      <c r="AR65" s="319">
        <v>-0.34788645000048746</v>
      </c>
      <c r="AS65" s="319">
        <v>2.6101741132099647</v>
      </c>
      <c r="AT65" s="319">
        <v>-0.80804064381956664</v>
      </c>
      <c r="AU65" s="319">
        <v>-0.14508504715412585</v>
      </c>
      <c r="AV65" s="319">
        <v>3.0122947936198869</v>
      </c>
      <c r="AW65" s="319">
        <v>4.9705716870564061</v>
      </c>
      <c r="AX65" s="319">
        <v>4.6149041735061189</v>
      </c>
      <c r="AY65" s="319">
        <v>4.6349744771178223</v>
      </c>
      <c r="AZ65" s="319">
        <v>4.5484932903195272</v>
      </c>
      <c r="BA65" s="319">
        <v>1.9875143540768647</v>
      </c>
      <c r="BB65" s="319">
        <v>-0.82941387450122761</v>
      </c>
      <c r="BC65" s="319">
        <v>4.8555806903383143</v>
      </c>
      <c r="BD65" s="319">
        <v>3.6643582319387633</v>
      </c>
      <c r="BE65" s="319">
        <v>2.7155184530172249</v>
      </c>
      <c r="BF65" s="319">
        <v>2.8088633414500919</v>
      </c>
      <c r="BG65" s="319">
        <v>2.547044959326854</v>
      </c>
      <c r="BH65" s="319">
        <v>3.2089636863636031</v>
      </c>
      <c r="BI65" s="319">
        <v>3.1106946344854407</v>
      </c>
      <c r="BJ65" s="319">
        <v>3.2181593550651115</v>
      </c>
    </row>
    <row r="66" spans="1:62" ht="15">
      <c r="A66" s="319" t="s">
        <v>1248</v>
      </c>
      <c r="B66" s="319" t="s">
        <v>452</v>
      </c>
      <c r="C66" s="319" t="s">
        <v>1293</v>
      </c>
      <c r="D66" s="319" t="s">
        <v>1294</v>
      </c>
      <c r="E66" s="319"/>
      <c r="F66" s="319">
        <v>5.5253099391477036</v>
      </c>
      <c r="G66" s="319">
        <v>4.8010542794978335</v>
      </c>
      <c r="H66" s="319">
        <v>5.274355460901333</v>
      </c>
      <c r="I66" s="319">
        <v>8.0871302736688335</v>
      </c>
      <c r="J66" s="319">
        <v>4.118925699373662</v>
      </c>
      <c r="K66" s="319">
        <v>6.1994074740704406</v>
      </c>
      <c r="L66" s="319">
        <v>5.9274424516026869</v>
      </c>
      <c r="M66" s="319">
        <v>7.7748060579635023</v>
      </c>
      <c r="N66" s="319">
        <v>8.7137333202793599</v>
      </c>
      <c r="O66" s="319">
        <v>0.51871421663184947</v>
      </c>
      <c r="P66" s="319">
        <v>2.4612149579296982</v>
      </c>
      <c r="Q66" s="319">
        <v>4.9256762589020724</v>
      </c>
      <c r="R66" s="319">
        <v>5.3671320965859763</v>
      </c>
      <c r="S66" s="319">
        <v>-1.5530695145027238</v>
      </c>
      <c r="T66" s="319">
        <v>1.466334401508874</v>
      </c>
      <c r="U66" s="319">
        <v>2.4809029953157875</v>
      </c>
      <c r="V66" s="319">
        <v>3.4358752850641991</v>
      </c>
      <c r="W66" s="319">
        <v>4.0436282165631923</v>
      </c>
      <c r="X66" s="319">
        <v>4.2176700781556491</v>
      </c>
      <c r="Y66" s="319">
        <v>2.0702847299617559</v>
      </c>
      <c r="Z66" s="319">
        <v>3.0081254521534504</v>
      </c>
      <c r="AA66" s="319">
        <v>2.2475157321888446</v>
      </c>
      <c r="AB66" s="319">
        <v>2.4390396597824662</v>
      </c>
      <c r="AC66" s="319">
        <v>4.1890315065805055</v>
      </c>
      <c r="AD66" s="319">
        <v>3.9237886989796209</v>
      </c>
      <c r="AE66" s="319">
        <v>2.9207205989021219</v>
      </c>
      <c r="AF66" s="319">
        <v>4.0845705207381684</v>
      </c>
      <c r="AG66" s="319">
        <v>5.7306681330963301</v>
      </c>
      <c r="AH66" s="319">
        <v>3.4811040296019939</v>
      </c>
      <c r="AI66" s="319">
        <v>3.5420343346442564</v>
      </c>
      <c r="AJ66" s="319">
        <v>2.9722508679756743</v>
      </c>
      <c r="AK66" s="319">
        <v>2.0813083783268951</v>
      </c>
      <c r="AL66" s="319">
        <v>1.8786586133767287</v>
      </c>
      <c r="AM66" s="319">
        <v>3.0405956267105267</v>
      </c>
      <c r="AN66" s="319">
        <v>3.8568311579811194</v>
      </c>
      <c r="AO66" s="319">
        <v>3.8722926664383124</v>
      </c>
      <c r="AP66" s="319">
        <v>2.3153894267889967</v>
      </c>
      <c r="AQ66" s="319">
        <v>-1.1574635722037669</v>
      </c>
      <c r="AR66" s="319">
        <v>1.9782968948434387</v>
      </c>
      <c r="AS66" s="319">
        <v>3.9062954741447129</v>
      </c>
      <c r="AT66" s="319">
        <v>1.7633712749748724</v>
      </c>
      <c r="AU66" s="319">
        <v>2.7397033475917283</v>
      </c>
      <c r="AV66" s="319">
        <v>3.4311703859242897</v>
      </c>
      <c r="AW66" s="319">
        <v>4.3462588518522978</v>
      </c>
      <c r="AX66" s="319">
        <v>4.2709178971897472</v>
      </c>
      <c r="AY66" s="319">
        <v>4.7700012692836253</v>
      </c>
      <c r="AZ66" s="319">
        <v>5.7203263807006408</v>
      </c>
      <c r="BA66" s="319">
        <v>2.7922746046678242</v>
      </c>
      <c r="BB66" s="319">
        <v>0.70148923192306256</v>
      </c>
      <c r="BC66" s="319">
        <v>6.3473302730379118</v>
      </c>
      <c r="BD66" s="319">
        <v>3.9210769099842651</v>
      </c>
      <c r="BE66" s="319">
        <v>3.9733575673852783</v>
      </c>
      <c r="BF66" s="319">
        <v>4.0414016405987923</v>
      </c>
      <c r="BG66" s="319">
        <v>3.4189729132257725</v>
      </c>
      <c r="BH66" s="319">
        <v>3.4636641997696245</v>
      </c>
      <c r="BI66" s="319">
        <v>3.3982179139705266</v>
      </c>
      <c r="BJ66" s="319">
        <v>3.8459888475713626</v>
      </c>
    </row>
    <row r="67" spans="1:62" ht="15">
      <c r="A67" s="319" t="s">
        <v>1249</v>
      </c>
      <c r="B67" s="319" t="s">
        <v>453</v>
      </c>
      <c r="C67" s="319" t="s">
        <v>1293</v>
      </c>
      <c r="D67" s="319" t="s">
        <v>1294</v>
      </c>
      <c r="E67" s="319"/>
      <c r="F67" s="319"/>
      <c r="G67" s="319"/>
      <c r="H67" s="319"/>
      <c r="I67" s="319"/>
      <c r="J67" s="319"/>
      <c r="K67" s="319"/>
      <c r="L67" s="319"/>
      <c r="M67" s="319"/>
      <c r="N67" s="319"/>
      <c r="O67" s="319"/>
      <c r="P67" s="319"/>
      <c r="Q67" s="319"/>
      <c r="R67" s="319"/>
      <c r="S67" s="319"/>
      <c r="T67" s="319"/>
      <c r="U67" s="319"/>
      <c r="V67" s="319"/>
      <c r="W67" s="319"/>
      <c r="X67" s="319"/>
      <c r="Y67" s="319"/>
      <c r="Z67" s="319"/>
      <c r="AA67" s="319"/>
      <c r="AB67" s="319"/>
      <c r="AC67" s="319"/>
      <c r="AD67" s="319"/>
      <c r="AE67" s="319"/>
      <c r="AF67" s="319"/>
      <c r="AG67" s="319"/>
      <c r="AH67" s="319"/>
      <c r="AI67" s="319">
        <v>-2.063709876121834</v>
      </c>
      <c r="AJ67" s="319">
        <v>-5.7176870699600642</v>
      </c>
      <c r="AK67" s="319">
        <v>-10.800619793154183</v>
      </c>
      <c r="AL67" s="319">
        <v>-5.7885628877174753</v>
      </c>
      <c r="AM67" s="319">
        <v>-10.602535258709551</v>
      </c>
      <c r="AN67" s="319">
        <v>-1.3369455554861105</v>
      </c>
      <c r="AO67" s="319">
        <v>-5.4261442260610693E-2</v>
      </c>
      <c r="AP67" s="319">
        <v>2.5829378638202485</v>
      </c>
      <c r="AQ67" s="319">
        <v>-1.8021430197396597</v>
      </c>
      <c r="AR67" s="319">
        <v>2.1037761788002172</v>
      </c>
      <c r="AS67" s="319">
        <v>7.9720558211487713</v>
      </c>
      <c r="AT67" s="319">
        <v>2.6779995955614737</v>
      </c>
      <c r="AU67" s="319">
        <v>5.5600018718091633</v>
      </c>
      <c r="AV67" s="319">
        <v>6.790055951395658</v>
      </c>
      <c r="AW67" s="319">
        <v>8.1811677293283935</v>
      </c>
      <c r="AX67" s="319">
        <v>7.0220363094131812</v>
      </c>
      <c r="AY67" s="319">
        <v>7.982842177172401</v>
      </c>
      <c r="AZ67" s="319">
        <v>7.5050348441088488</v>
      </c>
      <c r="BA67" s="319">
        <v>4.0863762132079557</v>
      </c>
      <c r="BB67" s="319">
        <v>-6.4064305477037635</v>
      </c>
      <c r="BC67" s="319">
        <v>4.6372792263507705</v>
      </c>
      <c r="BD67" s="319">
        <v>5.9751183836187778</v>
      </c>
      <c r="BE67" s="319">
        <v>3.0735023047404439</v>
      </c>
      <c r="BF67" s="319">
        <v>3.3993722652084557</v>
      </c>
      <c r="BG67" s="319">
        <v>1.6111968207740404</v>
      </c>
      <c r="BH67" s="319">
        <v>-4.5455027810220372E-2</v>
      </c>
      <c r="BI67" s="319">
        <v>0.89982693775083078</v>
      </c>
      <c r="BJ67" s="319">
        <v>3.4111711531340347</v>
      </c>
    </row>
    <row r="68" spans="1:62" ht="15">
      <c r="A68" s="319" t="s">
        <v>1250</v>
      </c>
      <c r="B68" s="319" t="s">
        <v>454</v>
      </c>
      <c r="C68" s="319" t="s">
        <v>1293</v>
      </c>
      <c r="D68" s="319" t="s">
        <v>1294</v>
      </c>
      <c r="E68" s="319"/>
      <c r="F68" s="319"/>
      <c r="G68" s="319"/>
      <c r="H68" s="319"/>
      <c r="I68" s="319"/>
      <c r="J68" s="319"/>
      <c r="K68" s="319"/>
      <c r="L68" s="319"/>
      <c r="M68" s="319"/>
      <c r="N68" s="319"/>
      <c r="O68" s="319"/>
      <c r="P68" s="319">
        <v>2.9317276044506002</v>
      </c>
      <c r="Q68" s="319">
        <v>3.919323516381084</v>
      </c>
      <c r="R68" s="319">
        <v>5.1602406280662763</v>
      </c>
      <c r="S68" s="319">
        <v>1.5569589145044489</v>
      </c>
      <c r="T68" s="319">
        <v>-1.2019502865228873</v>
      </c>
      <c r="U68" s="319">
        <v>4.0219238722685162</v>
      </c>
      <c r="V68" s="319">
        <v>2.1652438975181383</v>
      </c>
      <c r="W68" s="319">
        <v>2.5129565833184415</v>
      </c>
      <c r="X68" s="319">
        <v>3.0429631361367484</v>
      </c>
      <c r="Y68" s="319">
        <v>0.75095173696828965</v>
      </c>
      <c r="Z68" s="319">
        <v>-0.15260186835358525</v>
      </c>
      <c r="AA68" s="319">
        <v>0.35179553429416899</v>
      </c>
      <c r="AB68" s="319">
        <v>1.346899877899645</v>
      </c>
      <c r="AC68" s="319">
        <v>2.0622431259423024</v>
      </c>
      <c r="AD68" s="319">
        <v>2.1554147455458832</v>
      </c>
      <c r="AE68" s="319">
        <v>2.1416331800805182</v>
      </c>
      <c r="AF68" s="319">
        <v>2.4098674854194684</v>
      </c>
      <c r="AG68" s="319">
        <v>3.5489867355615843</v>
      </c>
      <c r="AH68" s="319">
        <v>2.9230184541097373</v>
      </c>
      <c r="AI68" s="319">
        <v>1.7900413134386781</v>
      </c>
      <c r="AJ68" s="319">
        <v>4.5372280305926438E-2</v>
      </c>
      <c r="AK68" s="319">
        <v>-1.0115188564196416</v>
      </c>
      <c r="AL68" s="319">
        <v>-1.1996491748938922</v>
      </c>
      <c r="AM68" s="319">
        <v>0.84509619511746337</v>
      </c>
      <c r="AN68" s="319">
        <v>1.9633904856595876</v>
      </c>
      <c r="AO68" s="319">
        <v>1.61735989278651</v>
      </c>
      <c r="AP68" s="319">
        <v>2.7995397064182441</v>
      </c>
      <c r="AQ68" s="319">
        <v>2.345120016675196</v>
      </c>
      <c r="AR68" s="319">
        <v>2.7689336606129018</v>
      </c>
      <c r="AS68" s="319">
        <v>4.1888638903379274</v>
      </c>
      <c r="AT68" s="319">
        <v>2.0460171240872995</v>
      </c>
      <c r="AU68" s="319">
        <v>1.5595057219462944</v>
      </c>
      <c r="AV68" s="319">
        <v>1.6060620626933826</v>
      </c>
      <c r="AW68" s="319">
        <v>2.9425422620471267</v>
      </c>
      <c r="AX68" s="319">
        <v>2.4488284997240584</v>
      </c>
      <c r="AY68" s="319">
        <v>3.6165508426758208</v>
      </c>
      <c r="AZ68" s="319">
        <v>3.3334048271137107</v>
      </c>
      <c r="BA68" s="319">
        <v>0.60508544980604029</v>
      </c>
      <c r="BB68" s="319">
        <v>-4.8591892449519491</v>
      </c>
      <c r="BC68" s="319">
        <v>2.1827164395274394</v>
      </c>
      <c r="BD68" s="319">
        <v>2.1653954778168014</v>
      </c>
      <c r="BE68" s="319">
        <v>-0.1097674256198502</v>
      </c>
      <c r="BF68" s="319">
        <v>0.42071422782558443</v>
      </c>
      <c r="BG68" s="319">
        <v>1.355517940454078</v>
      </c>
      <c r="BH68" s="319">
        <v>1.4845876522717987</v>
      </c>
      <c r="BI68" s="319">
        <v>1.3469354806058504</v>
      </c>
      <c r="BJ68" s="319">
        <v>2.1624607898452268</v>
      </c>
    </row>
    <row r="69" spans="1:62" ht="15">
      <c r="A69" s="319" t="s">
        <v>217</v>
      </c>
      <c r="B69" s="319" t="s">
        <v>455</v>
      </c>
      <c r="C69" s="319" t="s">
        <v>1293</v>
      </c>
      <c r="D69" s="319" t="s">
        <v>1294</v>
      </c>
      <c r="E69" s="319"/>
      <c r="F69" s="319">
        <v>-1.3078775373069789</v>
      </c>
      <c r="G69" s="319">
        <v>1.6036430287287686</v>
      </c>
      <c r="H69" s="319">
        <v>0.92229786773245337</v>
      </c>
      <c r="I69" s="319">
        <v>4.7307906273235716</v>
      </c>
      <c r="J69" s="319">
        <v>1.7131141493646993</v>
      </c>
      <c r="K69" s="319">
        <v>-3.2075768399710824</v>
      </c>
      <c r="L69" s="319">
        <v>1.6066795731981074</v>
      </c>
      <c r="M69" s="319">
        <v>-1.0219775079179669</v>
      </c>
      <c r="N69" s="319">
        <v>1.6720886662061645</v>
      </c>
      <c r="O69" s="319">
        <v>3.8328553989349814</v>
      </c>
      <c r="P69" s="319">
        <v>3.2936092931397951</v>
      </c>
      <c r="Q69" s="319">
        <v>2.0792362335303523</v>
      </c>
      <c r="R69" s="319">
        <v>10.793301620992324</v>
      </c>
      <c r="S69" s="319">
        <v>8.1610831068075669</v>
      </c>
      <c r="T69" s="319">
        <v>7.9675608773602846</v>
      </c>
      <c r="U69" s="319">
        <v>4.5249250245675654</v>
      </c>
      <c r="V69" s="319">
        <v>-1.0796644298944074</v>
      </c>
      <c r="W69" s="319">
        <v>2.9465244777955348</v>
      </c>
      <c r="X69" s="319">
        <v>1.0555805589258682</v>
      </c>
      <c r="Y69" s="319">
        <v>1.0590063372812466</v>
      </c>
      <c r="Z69" s="319">
        <v>2.9445473176348713</v>
      </c>
      <c r="AA69" s="319">
        <v>-1.8995967076019582</v>
      </c>
      <c r="AB69" s="319">
        <v>-2.8066490316660833</v>
      </c>
      <c r="AC69" s="319">
        <v>9.5181848411058922E-2</v>
      </c>
      <c r="AD69" s="319">
        <v>1.3816826945861607</v>
      </c>
      <c r="AE69" s="319">
        <v>0.93278739996323168</v>
      </c>
      <c r="AF69" s="319">
        <v>-2.6856640905499773</v>
      </c>
      <c r="AG69" s="319">
        <v>3.3348879817405077</v>
      </c>
      <c r="AH69" s="319">
        <v>-1.4056451475228613</v>
      </c>
      <c r="AI69" s="319">
        <v>1.237461070979478</v>
      </c>
      <c r="AJ69" s="319">
        <v>1.8697491475602561</v>
      </c>
      <c r="AK69" s="319">
        <v>-0.21950217306337549</v>
      </c>
      <c r="AL69" s="319">
        <v>-0.31310575135979946</v>
      </c>
      <c r="AM69" s="319">
        <v>1.974304693822873</v>
      </c>
      <c r="AN69" s="319">
        <v>7.0819384573496791E-2</v>
      </c>
      <c r="AO69" s="319">
        <v>-0.38322479336447657</v>
      </c>
      <c r="AP69" s="319">
        <v>2.2149377436783197</v>
      </c>
      <c r="AQ69" s="319">
        <v>1.2384316584687269</v>
      </c>
      <c r="AR69" s="319">
        <v>-6.5434281514560411</v>
      </c>
      <c r="AS69" s="319">
        <v>-0.74858596871844441</v>
      </c>
      <c r="AT69" s="319">
        <v>2.2015410460542171</v>
      </c>
      <c r="AU69" s="319">
        <v>2.3503844601358423</v>
      </c>
      <c r="AV69" s="319">
        <v>1.0413793402309608</v>
      </c>
      <c r="AW69" s="319">
        <v>6.4484728427106432</v>
      </c>
      <c r="AX69" s="319">
        <v>3.5620150641253048</v>
      </c>
      <c r="AY69" s="319">
        <v>2.6675364196218538</v>
      </c>
      <c r="AZ69" s="319">
        <v>0.47815263132110886</v>
      </c>
      <c r="BA69" s="319">
        <v>4.5748216863066062</v>
      </c>
      <c r="BB69" s="319">
        <v>-1.1018020968673596</v>
      </c>
      <c r="BC69" s="319">
        <v>1.8379780365401359</v>
      </c>
      <c r="BD69" s="319">
        <v>6.1434779316437158</v>
      </c>
      <c r="BE69" s="319">
        <v>3.9818606436106592</v>
      </c>
      <c r="BF69" s="319">
        <v>3.32569008674119</v>
      </c>
      <c r="BG69" s="319">
        <v>2.2123369853804604</v>
      </c>
      <c r="BH69" s="319">
        <v>-1.3969712432060817</v>
      </c>
      <c r="BI69" s="319">
        <v>-3.0222423024845142</v>
      </c>
      <c r="BJ69" s="319">
        <v>1.512550645430764</v>
      </c>
    </row>
    <row r="70" spans="1:62" ht="15">
      <c r="A70" s="319" t="s">
        <v>218</v>
      </c>
      <c r="B70" s="319" t="s">
        <v>456</v>
      </c>
      <c r="C70" s="319" t="s">
        <v>1293</v>
      </c>
      <c r="D70" s="319" t="s">
        <v>1294</v>
      </c>
      <c r="E70" s="319"/>
      <c r="F70" s="319">
        <v>1.5850680362669038</v>
      </c>
      <c r="G70" s="319">
        <v>4.0022431141450312</v>
      </c>
      <c r="H70" s="319">
        <v>6.1688541490255062</v>
      </c>
      <c r="I70" s="319">
        <v>5.3017928318669618</v>
      </c>
      <c r="J70" s="319">
        <v>2.4000871845428122</v>
      </c>
      <c r="K70" s="319">
        <v>-1.5628675663065792</v>
      </c>
      <c r="L70" s="319">
        <v>-1.9610073456003363</v>
      </c>
      <c r="M70" s="319">
        <v>0.12627564571229755</v>
      </c>
      <c r="N70" s="319">
        <v>4.1916849546894639</v>
      </c>
      <c r="O70" s="319">
        <v>3.0992943236767019</v>
      </c>
      <c r="P70" s="319">
        <v>1.0841493678646117</v>
      </c>
      <c r="Q70" s="319">
        <v>-0.22530822058993749</v>
      </c>
      <c r="R70" s="319">
        <v>-1.4825770555042368</v>
      </c>
      <c r="S70" s="319">
        <v>0.25523775321320841</v>
      </c>
      <c r="T70" s="319">
        <v>6.532615615780756</v>
      </c>
      <c r="U70" s="319">
        <v>12.05009062793485</v>
      </c>
      <c r="V70" s="319">
        <v>10.258641581384992</v>
      </c>
      <c r="W70" s="319">
        <v>3.3163898729069672</v>
      </c>
      <c r="X70" s="319">
        <v>3.5173430001014054</v>
      </c>
      <c r="Y70" s="319">
        <v>7.3387601002339977</v>
      </c>
      <c r="Z70" s="319">
        <v>1.1921396969567581</v>
      </c>
      <c r="AA70" s="319">
        <v>7.1509051396760697</v>
      </c>
      <c r="AB70" s="319">
        <v>4.6595300181530206</v>
      </c>
      <c r="AC70" s="319">
        <v>3.3248839193511088</v>
      </c>
      <c r="AD70" s="319">
        <v>3.7651870384429316</v>
      </c>
      <c r="AE70" s="319">
        <v>-0.14338943478355759</v>
      </c>
      <c r="AF70" s="319">
        <v>-0.29833612903551909</v>
      </c>
      <c r="AG70" s="319">
        <v>2.4416103508989409</v>
      </c>
      <c r="AH70" s="319">
        <v>2.23727164267072</v>
      </c>
      <c r="AI70" s="319">
        <v>3.1138188304733063</v>
      </c>
      <c r="AJ70" s="319">
        <v>-1.226827758732469</v>
      </c>
      <c r="AK70" s="319">
        <v>2.1999578725539664</v>
      </c>
      <c r="AL70" s="319">
        <v>0.81833184715409857</v>
      </c>
      <c r="AM70" s="319">
        <v>1.9432382457891748</v>
      </c>
      <c r="AN70" s="319">
        <v>2.6410097554944372</v>
      </c>
      <c r="AO70" s="319">
        <v>3.0176570811465666</v>
      </c>
      <c r="AP70" s="319">
        <v>3.5493209719404319</v>
      </c>
      <c r="AQ70" s="319">
        <v>2.1418947845522212</v>
      </c>
      <c r="AR70" s="319">
        <v>4.1749581410729633</v>
      </c>
      <c r="AS70" s="319">
        <v>3.4396963621664582</v>
      </c>
      <c r="AT70" s="319">
        <v>1.6151203714802449</v>
      </c>
      <c r="AU70" s="319">
        <v>0.44803369479453181</v>
      </c>
      <c r="AV70" s="319">
        <v>1.2509258903989462</v>
      </c>
      <c r="AW70" s="319">
        <v>2.1568312236367859</v>
      </c>
      <c r="AX70" s="319">
        <v>2.5789567116372609</v>
      </c>
      <c r="AY70" s="319">
        <v>4.9660335326613136</v>
      </c>
      <c r="AZ70" s="319">
        <v>5.2346330280314675</v>
      </c>
      <c r="BA70" s="319">
        <v>5.2824444124493652</v>
      </c>
      <c r="BB70" s="319">
        <v>2.7557353981572987</v>
      </c>
      <c r="BC70" s="319">
        <v>3.0916693788736467</v>
      </c>
      <c r="BD70" s="319">
        <v>-0.34131476948630279</v>
      </c>
      <c r="BE70" s="319">
        <v>-1.4282689837173734E-2</v>
      </c>
      <c r="BF70" s="319">
        <v>-8.3564439132288726E-2</v>
      </c>
      <c r="BG70" s="319">
        <v>0.66828826877791414</v>
      </c>
      <c r="BH70" s="319">
        <v>2.184364290477788</v>
      </c>
      <c r="BI70" s="319">
        <v>2.2632705909871476</v>
      </c>
      <c r="BJ70" s="319">
        <v>2.1900730039413361</v>
      </c>
    </row>
    <row r="71" spans="1:62" ht="15">
      <c r="A71" s="319" t="s">
        <v>219</v>
      </c>
      <c r="B71" s="319" t="s">
        <v>457</v>
      </c>
      <c r="C71" s="319" t="s">
        <v>1293</v>
      </c>
      <c r="D71" s="319" t="s">
        <v>1294</v>
      </c>
      <c r="E71" s="319"/>
      <c r="F71" s="319">
        <v>5.7117465883462302</v>
      </c>
      <c r="G71" s="319">
        <v>5.4062023322368731</v>
      </c>
      <c r="H71" s="319">
        <v>4.7786121664157548</v>
      </c>
      <c r="I71" s="319">
        <v>4.5278759873028207</v>
      </c>
      <c r="J71" s="319">
        <v>4.029304429883382</v>
      </c>
      <c r="K71" s="319">
        <v>4.4036514518525962</v>
      </c>
      <c r="L71" s="319">
        <v>4.5282800374347971</v>
      </c>
      <c r="M71" s="319">
        <v>4.8537014769638205</v>
      </c>
      <c r="N71" s="319">
        <v>6.2471946670959824</v>
      </c>
      <c r="O71" s="319">
        <v>4.9978423530441631</v>
      </c>
      <c r="P71" s="319">
        <v>3.2255726612642377</v>
      </c>
      <c r="Q71" s="319">
        <v>4.1995525478113933</v>
      </c>
      <c r="R71" s="319">
        <v>5.4740481771939926</v>
      </c>
      <c r="S71" s="319">
        <v>2.6119525399779064</v>
      </c>
      <c r="T71" s="319">
        <v>-1.2794085828390962</v>
      </c>
      <c r="U71" s="319">
        <v>4.5512059931550795</v>
      </c>
      <c r="V71" s="319">
        <v>2.6767996996701413</v>
      </c>
      <c r="W71" s="319">
        <v>2.7285444002605317</v>
      </c>
      <c r="X71" s="319">
        <v>3.436231935024054</v>
      </c>
      <c r="Y71" s="319">
        <v>1.7313748375035232</v>
      </c>
      <c r="Z71" s="319">
        <v>0.14044282726626989</v>
      </c>
      <c r="AA71" s="319">
        <v>0.45068463507853096</v>
      </c>
      <c r="AB71" s="319">
        <v>1.1837875929516741</v>
      </c>
      <c r="AC71" s="319">
        <v>2.1971503118048048</v>
      </c>
      <c r="AD71" s="319">
        <v>2.1125352243954723</v>
      </c>
      <c r="AE71" s="319">
        <v>2.2504976244865418</v>
      </c>
      <c r="AF71" s="319">
        <v>2.2564625073871412</v>
      </c>
      <c r="AG71" s="319">
        <v>3.9555693993219165</v>
      </c>
      <c r="AH71" s="319">
        <v>3.6501648139490612</v>
      </c>
      <c r="AI71" s="319">
        <v>3.0933450343218425</v>
      </c>
      <c r="AJ71" s="319">
        <v>2.2735145888383954</v>
      </c>
      <c r="AK71" s="319">
        <v>0.94381812308030533</v>
      </c>
      <c r="AL71" s="319">
        <v>-1.0643531414354328</v>
      </c>
      <c r="AM71" s="319">
        <v>2.1740481749309026</v>
      </c>
      <c r="AN71" s="319">
        <v>2.2095444972516844</v>
      </c>
      <c r="AO71" s="319">
        <v>1.457130082365893</v>
      </c>
      <c r="AP71" s="319">
        <v>2.4677110916533564</v>
      </c>
      <c r="AQ71" s="319">
        <v>2.7496598634726439</v>
      </c>
      <c r="AR71" s="319">
        <v>2.7211276470510342</v>
      </c>
      <c r="AS71" s="319">
        <v>3.5185852332873679</v>
      </c>
      <c r="AT71" s="319">
        <v>1.7676627963309812</v>
      </c>
      <c r="AU71" s="319">
        <v>0.53012237655146066</v>
      </c>
      <c r="AV71" s="319">
        <v>0.17668701497235872</v>
      </c>
      <c r="AW71" s="319">
        <v>1.7634686489227391</v>
      </c>
      <c r="AX71" s="319">
        <v>1.1786094374200076</v>
      </c>
      <c r="AY71" s="319">
        <v>2.7555886299364545</v>
      </c>
      <c r="AZ71" s="319">
        <v>2.5216843926604895</v>
      </c>
      <c r="BA71" s="319">
        <v>-4.9505668970496686E-2</v>
      </c>
      <c r="BB71" s="319">
        <v>-4.8263617098271823</v>
      </c>
      <c r="BC71" s="319">
        <v>1.8446190139627276</v>
      </c>
      <c r="BD71" s="319">
        <v>1.8243573290532851</v>
      </c>
      <c r="BE71" s="319">
        <v>-1.1120035958192318</v>
      </c>
      <c r="BF71" s="319">
        <v>-0.58564540008242716</v>
      </c>
      <c r="BG71" s="319">
        <v>0.99215451131171051</v>
      </c>
      <c r="BH71" s="319">
        <v>1.7646328922019165</v>
      </c>
      <c r="BI71" s="319">
        <v>1.4770364801305789</v>
      </c>
      <c r="BJ71" s="319">
        <v>2.1121832057512364</v>
      </c>
    </row>
    <row r="72" spans="1:62" ht="15">
      <c r="A72" s="319" t="s">
        <v>220</v>
      </c>
      <c r="B72" s="319" t="s">
        <v>458</v>
      </c>
      <c r="C72" s="319" t="s">
        <v>1293</v>
      </c>
      <c r="D72" s="319" t="s">
        <v>1294</v>
      </c>
      <c r="E72" s="319"/>
      <c r="F72" s="319"/>
      <c r="G72" s="319"/>
      <c r="H72" s="319"/>
      <c r="I72" s="319"/>
      <c r="J72" s="319"/>
      <c r="K72" s="319"/>
      <c r="L72" s="319"/>
      <c r="M72" s="319"/>
      <c r="N72" s="319"/>
      <c r="O72" s="319"/>
      <c r="P72" s="319"/>
      <c r="Q72" s="319"/>
      <c r="R72" s="319"/>
      <c r="S72" s="319"/>
      <c r="T72" s="319"/>
      <c r="U72" s="319"/>
      <c r="V72" s="319"/>
      <c r="W72" s="319"/>
      <c r="X72" s="319"/>
      <c r="Y72" s="319"/>
      <c r="Z72" s="319"/>
      <c r="AA72" s="319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>
        <v>14.169930373414815</v>
      </c>
      <c r="AM72" s="319">
        <v>21.755887636322797</v>
      </c>
      <c r="AN72" s="319">
        <v>2.7014032584523875</v>
      </c>
      <c r="AO72" s="319">
        <v>8.3395770293690674</v>
      </c>
      <c r="AP72" s="319">
        <v>6.3736566874568581</v>
      </c>
      <c r="AQ72" s="319">
        <v>-0.21200313682989247</v>
      </c>
      <c r="AR72" s="319">
        <v>-2.3500662112075474</v>
      </c>
      <c r="AS72" s="319">
        <v>-5.7266734383042461</v>
      </c>
      <c r="AT72" s="319">
        <v>5.5111426614480052</v>
      </c>
      <c r="AU72" s="319">
        <v>-0.34336523008407482</v>
      </c>
      <c r="AV72" s="319">
        <v>-5.8747389834173447</v>
      </c>
      <c r="AW72" s="319">
        <v>-1.7127425672276928</v>
      </c>
      <c r="AX72" s="319">
        <v>-0.27829878612416792</v>
      </c>
      <c r="AY72" s="319">
        <v>-3.3469650621203186</v>
      </c>
      <c r="AZ72" s="319">
        <v>-0.69005245013815397</v>
      </c>
      <c r="BA72" s="319">
        <v>-11.473363575610179</v>
      </c>
      <c r="BB72" s="319">
        <v>2.0040256875932556</v>
      </c>
      <c r="BC72" s="319">
        <v>0.32046125749809562</v>
      </c>
      <c r="BD72" s="319">
        <v>6.6432786970812145</v>
      </c>
      <c r="BE72" s="319"/>
      <c r="BF72" s="319"/>
      <c r="BG72" s="319"/>
      <c r="BH72" s="319"/>
      <c r="BI72" s="319"/>
      <c r="BJ72" s="319"/>
    </row>
    <row r="73" spans="1:62" ht="15">
      <c r="A73" s="319" t="s">
        <v>221</v>
      </c>
      <c r="B73" s="319" t="s">
        <v>459</v>
      </c>
      <c r="C73" s="319" t="s">
        <v>1293</v>
      </c>
      <c r="D73" s="319" t="s">
        <v>1294</v>
      </c>
      <c r="E73" s="319"/>
      <c r="F73" s="319">
        <v>10.804486856499196</v>
      </c>
      <c r="G73" s="319">
        <v>8.9464702897871291</v>
      </c>
      <c r="H73" s="319">
        <v>8.6394929889723926</v>
      </c>
      <c r="I73" s="319">
        <v>4.2672454165812042</v>
      </c>
      <c r="J73" s="319">
        <v>5.1056321442929402</v>
      </c>
      <c r="K73" s="319">
        <v>6.1534347245699053</v>
      </c>
      <c r="L73" s="319">
        <v>3.0641265961753277</v>
      </c>
      <c r="M73" s="319">
        <v>5.2121722913499866</v>
      </c>
      <c r="N73" s="319">
        <v>7.8390830510835343</v>
      </c>
      <c r="O73" s="319">
        <v>3.138763138769491</v>
      </c>
      <c r="P73" s="319">
        <v>3.3959268654434993</v>
      </c>
      <c r="Q73" s="319">
        <v>6.9621931202953533</v>
      </c>
      <c r="R73" s="319">
        <v>6.6040256768575318</v>
      </c>
      <c r="S73" s="319">
        <v>4.4710683102436235</v>
      </c>
      <c r="T73" s="319">
        <v>-0.53909653940013413</v>
      </c>
      <c r="U73" s="319">
        <v>2.2177725243156488</v>
      </c>
      <c r="V73" s="319">
        <v>1.7856570704798429</v>
      </c>
      <c r="W73" s="319">
        <v>0.49072832295968283</v>
      </c>
      <c r="X73" s="319">
        <v>-0.83652807672301321</v>
      </c>
      <c r="Y73" s="319">
        <v>1.3913154293326357</v>
      </c>
      <c r="Z73" s="319">
        <v>-0.83988751101421144</v>
      </c>
      <c r="AA73" s="319">
        <v>0.64040909644383248</v>
      </c>
      <c r="AB73" s="319">
        <v>1.275514646956637</v>
      </c>
      <c r="AC73" s="319">
        <v>1.3628971632789728</v>
      </c>
      <c r="AD73" s="319">
        <v>1.9513291824047911</v>
      </c>
      <c r="AE73" s="319">
        <v>2.9452794232938828</v>
      </c>
      <c r="AF73" s="319">
        <v>5.2737628519823971</v>
      </c>
      <c r="AG73" s="319">
        <v>4.8716920874261262</v>
      </c>
      <c r="AH73" s="319">
        <v>4.6628152228170876</v>
      </c>
      <c r="AI73" s="319">
        <v>3.6757678607597626</v>
      </c>
      <c r="AJ73" s="319">
        <v>2.2853247600871214</v>
      </c>
      <c r="AK73" s="319">
        <v>0.4361151019906373</v>
      </c>
      <c r="AL73" s="319">
        <v>-1.5433582893454911</v>
      </c>
      <c r="AM73" s="319">
        <v>1.896906884003414</v>
      </c>
      <c r="AN73" s="319">
        <v>2.3049570554492789</v>
      </c>
      <c r="AO73" s="319">
        <v>2.2480162870396612</v>
      </c>
      <c r="AP73" s="319">
        <v>3.2559400298076895</v>
      </c>
      <c r="AQ73" s="319">
        <v>3.87520277447517</v>
      </c>
      <c r="AR73" s="319">
        <v>4.0621306962482322</v>
      </c>
      <c r="AS73" s="319">
        <v>4.819364021931392</v>
      </c>
      <c r="AT73" s="319">
        <v>3.2817348135563122</v>
      </c>
      <c r="AU73" s="319">
        <v>1.4368159913115193</v>
      </c>
      <c r="AV73" s="319">
        <v>1.3382437553063369</v>
      </c>
      <c r="AW73" s="319">
        <v>1.4019086802391456</v>
      </c>
      <c r="AX73" s="319">
        <v>1.985476006195384</v>
      </c>
      <c r="AY73" s="319">
        <v>2.4280125213390846</v>
      </c>
      <c r="AZ73" s="319">
        <v>1.8658130275982927</v>
      </c>
      <c r="BA73" s="319">
        <v>-0.48267496631846996</v>
      </c>
      <c r="BB73" s="319">
        <v>-4.4240621139740739</v>
      </c>
      <c r="BC73" s="319">
        <v>-0.44535077540132306</v>
      </c>
      <c r="BD73" s="319">
        <v>-1.3499300774478087</v>
      </c>
      <c r="BE73" s="319">
        <v>-2.990755144143904</v>
      </c>
      <c r="BF73" s="319">
        <v>-1.3830967729650467</v>
      </c>
      <c r="BG73" s="319">
        <v>1.683527290784852</v>
      </c>
      <c r="BH73" s="319">
        <v>3.5125363771221458</v>
      </c>
      <c r="BI73" s="319">
        <v>3.1873047547905031</v>
      </c>
      <c r="BJ73" s="319">
        <v>2.8570738608554365</v>
      </c>
    </row>
    <row r="74" spans="1:62" ht="15">
      <c r="A74" s="319" t="s">
        <v>222</v>
      </c>
      <c r="B74" s="319" t="s">
        <v>460</v>
      </c>
      <c r="C74" s="319" t="s">
        <v>1293</v>
      </c>
      <c r="D74" s="319" t="s">
        <v>1294</v>
      </c>
      <c r="E74" s="319"/>
      <c r="F74" s="319"/>
      <c r="G74" s="319"/>
      <c r="H74" s="319"/>
      <c r="I74" s="319"/>
      <c r="J74" s="319"/>
      <c r="K74" s="319"/>
      <c r="L74" s="319"/>
      <c r="M74" s="319"/>
      <c r="N74" s="319"/>
      <c r="O74" s="319"/>
      <c r="P74" s="319"/>
      <c r="Q74" s="319"/>
      <c r="R74" s="319"/>
      <c r="S74" s="319"/>
      <c r="T74" s="319"/>
      <c r="U74" s="319"/>
      <c r="V74" s="319"/>
      <c r="W74" s="319"/>
      <c r="X74" s="319"/>
      <c r="Y74" s="319"/>
      <c r="Z74" s="319"/>
      <c r="AA74" s="319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>
        <v>6.889275142832048</v>
      </c>
      <c r="AP74" s="319">
        <v>13.081454818289927</v>
      </c>
      <c r="AQ74" s="319">
        <v>5.1221841740983933</v>
      </c>
      <c r="AR74" s="319">
        <v>-1.147978999341376</v>
      </c>
      <c r="AS74" s="319">
        <v>10.034540666023247</v>
      </c>
      <c r="AT74" s="319">
        <v>7.0081467624601999</v>
      </c>
      <c r="AU74" s="319">
        <v>6.7504510326437526</v>
      </c>
      <c r="AV74" s="319">
        <v>8.0924513671322984</v>
      </c>
      <c r="AW74" s="319">
        <v>6.9321012409481</v>
      </c>
      <c r="AX74" s="319">
        <v>10.00140284688969</v>
      </c>
      <c r="AY74" s="319">
        <v>10.924029199980367</v>
      </c>
      <c r="AZ74" s="319">
        <v>8.2408501381717087</v>
      </c>
      <c r="BA74" s="319">
        <v>-5.1655132583711634</v>
      </c>
      <c r="BB74" s="319">
        <v>-14.559861236943647</v>
      </c>
      <c r="BC74" s="319">
        <v>2.4925519941839838</v>
      </c>
      <c r="BD74" s="319">
        <v>7.9244434554848198</v>
      </c>
      <c r="BE74" s="319">
        <v>4.6812900041365992</v>
      </c>
      <c r="BF74" s="319">
        <v>2.2999735717656051</v>
      </c>
      <c r="BG74" s="319">
        <v>3.1609023530416778</v>
      </c>
      <c r="BH74" s="319">
        <v>1.6076583966840445</v>
      </c>
      <c r="BI74" s="319">
        <v>2.0335542222343435</v>
      </c>
      <c r="BJ74" s="319">
        <v>4.8788462753693835</v>
      </c>
    </row>
    <row r="75" spans="1:62" ht="15">
      <c r="A75" s="319" t="s">
        <v>223</v>
      </c>
      <c r="B75" s="319" t="s">
        <v>461</v>
      </c>
      <c r="C75" s="319" t="s">
        <v>1293</v>
      </c>
      <c r="D75" s="319" t="s">
        <v>1294</v>
      </c>
      <c r="E75" s="319"/>
      <c r="F75" s="319"/>
      <c r="G75" s="319"/>
      <c r="H75" s="319"/>
      <c r="I75" s="319"/>
      <c r="J75" s="319"/>
      <c r="K75" s="319"/>
      <c r="L75" s="319"/>
      <c r="M75" s="319"/>
      <c r="N75" s="319"/>
      <c r="O75" s="319"/>
      <c r="P75" s="319"/>
      <c r="Q75" s="319"/>
      <c r="R75" s="319"/>
      <c r="S75" s="319"/>
      <c r="T75" s="319"/>
      <c r="U75" s="319"/>
      <c r="V75" s="319"/>
      <c r="W75" s="319"/>
      <c r="X75" s="319"/>
      <c r="Y75" s="319"/>
      <c r="Z75" s="319"/>
      <c r="AA75" s="319">
        <v>-1.8463956777934953</v>
      </c>
      <c r="AB75" s="319">
        <v>4.9866593293864412</v>
      </c>
      <c r="AC75" s="319">
        <v>-5.8789945605199279</v>
      </c>
      <c r="AD75" s="319">
        <v>-13.935315877051096</v>
      </c>
      <c r="AE75" s="319">
        <v>6.2239756573810041</v>
      </c>
      <c r="AF75" s="319">
        <v>10.266178656097608</v>
      </c>
      <c r="AG75" s="319">
        <v>-2.7145787459131157</v>
      </c>
      <c r="AH75" s="319">
        <v>-3.6356287591094514</v>
      </c>
      <c r="AI75" s="319">
        <v>-0.75057036393394583</v>
      </c>
      <c r="AJ75" s="319">
        <v>-10.37057408388371</v>
      </c>
      <c r="AK75" s="319">
        <v>-11.902563771638299</v>
      </c>
      <c r="AL75" s="319">
        <v>9.1584563200738671</v>
      </c>
      <c r="AM75" s="319">
        <v>-0.34364209120688827</v>
      </c>
      <c r="AN75" s="319">
        <v>2.6483939380749604</v>
      </c>
      <c r="AO75" s="319">
        <v>8.9191853290695917</v>
      </c>
      <c r="AP75" s="319">
        <v>5.3406266449584905E-2</v>
      </c>
      <c r="AQ75" s="319">
        <v>-6.2527344127135933</v>
      </c>
      <c r="AR75" s="319">
        <v>2.1590678802827341</v>
      </c>
      <c r="AS75" s="319">
        <v>3.0485954817859096</v>
      </c>
      <c r="AT75" s="319">
        <v>5.2101388110340281</v>
      </c>
      <c r="AU75" s="319">
        <v>-1.3723457033025994</v>
      </c>
      <c r="AV75" s="319">
        <v>-4.9233480226046851</v>
      </c>
      <c r="AW75" s="319">
        <v>10.408127880296576</v>
      </c>
      <c r="AX75" s="319">
        <v>8.7544130376739275</v>
      </c>
      <c r="AY75" s="319">
        <v>7.8497272652485748</v>
      </c>
      <c r="AZ75" s="319">
        <v>8.4981627795110484</v>
      </c>
      <c r="BA75" s="319">
        <v>7.8791515255289397</v>
      </c>
      <c r="BB75" s="319">
        <v>5.9602630598296145</v>
      </c>
      <c r="BC75" s="319">
        <v>9.6163350364454772</v>
      </c>
      <c r="BD75" s="319">
        <v>8.2841165973118933</v>
      </c>
      <c r="BE75" s="319">
        <v>5.8301633134236113</v>
      </c>
      <c r="BF75" s="319">
        <v>7.7345643589701751</v>
      </c>
      <c r="BG75" s="319">
        <v>7.4502330884568551</v>
      </c>
      <c r="BH75" s="319">
        <v>7.6222246935065954</v>
      </c>
      <c r="BI75" s="319">
        <v>4.9041464896446314</v>
      </c>
      <c r="BJ75" s="319">
        <v>7.5628711199867098</v>
      </c>
    </row>
    <row r="76" spans="1:62" ht="15">
      <c r="A76" s="319" t="s">
        <v>224</v>
      </c>
      <c r="B76" s="319" t="s">
        <v>462</v>
      </c>
      <c r="C76" s="319" t="s">
        <v>1293</v>
      </c>
      <c r="D76" s="319" t="s">
        <v>1294</v>
      </c>
      <c r="E76" s="319"/>
      <c r="F76" s="319">
        <v>4.6974605223295782</v>
      </c>
      <c r="G76" s="319">
        <v>4.1110023814942735</v>
      </c>
      <c r="H76" s="319">
        <v>4.2176390971036852</v>
      </c>
      <c r="I76" s="319">
        <v>4.6513777278897237</v>
      </c>
      <c r="J76" s="319">
        <v>3.5358325754567943</v>
      </c>
      <c r="K76" s="319">
        <v>3.5071193699515817</v>
      </c>
      <c r="L76" s="319">
        <v>3.7039160940780107</v>
      </c>
      <c r="M76" s="319">
        <v>4.3642771800749216</v>
      </c>
      <c r="N76" s="319">
        <v>5.112488407086019</v>
      </c>
      <c r="O76" s="319">
        <v>5.1555284009681088</v>
      </c>
      <c r="P76" s="319">
        <v>3.0947398116346108</v>
      </c>
      <c r="Q76" s="319">
        <v>4.0481016332515054</v>
      </c>
      <c r="R76" s="319">
        <v>5.4658497805397417</v>
      </c>
      <c r="S76" s="319">
        <v>1.6545913484701629</v>
      </c>
      <c r="T76" s="319">
        <v>-1.2986458309055138</v>
      </c>
      <c r="U76" s="319">
        <v>4.107370544865276</v>
      </c>
      <c r="V76" s="319">
        <v>2.3883398084329599</v>
      </c>
      <c r="W76" s="319">
        <v>2.819882021701801</v>
      </c>
      <c r="X76" s="319">
        <v>3.4300248958068096</v>
      </c>
      <c r="Y76" s="319">
        <v>1.0538174355580736</v>
      </c>
      <c r="Z76" s="319">
        <v>-4.6310311475778576E-2</v>
      </c>
      <c r="AA76" s="319">
        <v>0.70710128692681451</v>
      </c>
      <c r="AB76" s="319">
        <v>1.6014085421294197</v>
      </c>
      <c r="AC76" s="319">
        <v>2.2287978335580334</v>
      </c>
      <c r="AD76" s="319">
        <v>2.3686532592145824</v>
      </c>
      <c r="AE76" s="319">
        <v>2.3838341503648053</v>
      </c>
      <c r="AF76" s="319">
        <v>2.6453641693876051</v>
      </c>
      <c r="AG76" s="319">
        <v>4.0718039238698367</v>
      </c>
      <c r="AH76" s="319">
        <v>3.374362209209437</v>
      </c>
      <c r="AI76" s="319">
        <v>2.625970905491414</v>
      </c>
      <c r="AJ76" s="319">
        <v>1.2223614714873605</v>
      </c>
      <c r="AK76" s="319">
        <v>0.75191440069022519</v>
      </c>
      <c r="AL76" s="319">
        <v>-0.49117831822489677</v>
      </c>
      <c r="AM76" s="319">
        <v>2.5891426937984363</v>
      </c>
      <c r="AN76" s="319">
        <v>2.4683820833418508</v>
      </c>
      <c r="AO76" s="319">
        <v>1.8285699918385632</v>
      </c>
      <c r="AP76" s="319">
        <v>2.7060200857799828</v>
      </c>
      <c r="AQ76" s="319">
        <v>2.8300316239280079</v>
      </c>
      <c r="AR76" s="319">
        <v>2.8133165006516805</v>
      </c>
      <c r="AS76" s="319">
        <v>3.7290119800711778</v>
      </c>
      <c r="AT76" s="319">
        <v>1.9998589051122906</v>
      </c>
      <c r="AU76" s="319">
        <v>1.0989267998585461</v>
      </c>
      <c r="AV76" s="319">
        <v>0.94187487313106999</v>
      </c>
      <c r="AW76" s="319">
        <v>2.1615808559535736</v>
      </c>
      <c r="AX76" s="319">
        <v>1.7070361724486105</v>
      </c>
      <c r="AY76" s="319">
        <v>2.9622953405384891</v>
      </c>
      <c r="AZ76" s="319">
        <v>2.6787774226091869</v>
      </c>
      <c r="BA76" s="319">
        <v>0.10502046441010293</v>
      </c>
      <c r="BB76" s="319">
        <v>-4.6356270700904361</v>
      </c>
      <c r="BC76" s="319">
        <v>1.8773250307273912</v>
      </c>
      <c r="BD76" s="319">
        <v>1.7878813755056342</v>
      </c>
      <c r="BE76" s="319">
        <v>-0.64201855009423525</v>
      </c>
      <c r="BF76" s="319">
        <v>-3.952498180720454E-2</v>
      </c>
      <c r="BG76" s="319">
        <v>1.428345637596621</v>
      </c>
      <c r="BH76" s="319">
        <v>2.0102577959676466</v>
      </c>
      <c r="BI76" s="319">
        <v>1.6576364570152151</v>
      </c>
      <c r="BJ76" s="319">
        <v>2.1867561033626544</v>
      </c>
    </row>
    <row r="77" spans="1:62" ht="15">
      <c r="A77" s="319" t="s">
        <v>225</v>
      </c>
      <c r="B77" s="319" t="s">
        <v>463</v>
      </c>
      <c r="C77" s="319" t="s">
        <v>1293</v>
      </c>
      <c r="D77" s="319" t="s">
        <v>1294</v>
      </c>
      <c r="E77" s="319"/>
      <c r="F77" s="319"/>
      <c r="G77" s="319"/>
      <c r="H77" s="319"/>
      <c r="I77" s="319"/>
      <c r="J77" s="319"/>
      <c r="K77" s="319"/>
      <c r="L77" s="319"/>
      <c r="M77" s="319"/>
      <c r="N77" s="319"/>
      <c r="O77" s="319"/>
      <c r="P77" s="319"/>
      <c r="Q77" s="319"/>
      <c r="R77" s="319"/>
      <c r="S77" s="319"/>
      <c r="T77" s="319"/>
      <c r="U77" s="319"/>
      <c r="V77" s="319"/>
      <c r="W77" s="319"/>
      <c r="X77" s="319"/>
      <c r="Y77" s="319"/>
      <c r="Z77" s="319"/>
      <c r="AA77" s="319"/>
      <c r="AB77" s="319"/>
      <c r="AC77" s="319"/>
      <c r="AD77" s="319"/>
      <c r="AE77" s="319"/>
      <c r="AF77" s="319">
        <v>2.4050692320437292</v>
      </c>
      <c r="AG77" s="319">
        <v>-1.3317057703982442</v>
      </c>
      <c r="AH77" s="319">
        <v>-5.294501444269315</v>
      </c>
      <c r="AI77" s="319">
        <v>11.116809390588458</v>
      </c>
      <c r="AJ77" s="319">
        <v>-20.83261487289252</v>
      </c>
      <c r="AK77" s="319">
        <v>2.60649046099131</v>
      </c>
      <c r="AL77" s="319">
        <v>3.472243246089505</v>
      </c>
      <c r="AM77" s="319">
        <v>0.69239343715001667</v>
      </c>
      <c r="AN77" s="319">
        <v>0.75752742934921002</v>
      </c>
      <c r="AO77" s="319">
        <v>4.2166067404271388</v>
      </c>
      <c r="AP77" s="319">
        <v>4.9894156253381681</v>
      </c>
      <c r="AQ77" s="319">
        <v>9.3369832891972919</v>
      </c>
      <c r="AR77" s="319">
        <v>4.6511655439433781</v>
      </c>
      <c r="AS77" s="319">
        <v>-0.59007005770661181</v>
      </c>
      <c r="AT77" s="319">
        <v>0.31097938324458596</v>
      </c>
      <c r="AU77" s="319">
        <v>-2.9261274058458184</v>
      </c>
      <c r="AV77" s="319">
        <v>-7.085173170791137</v>
      </c>
      <c r="AW77" s="319">
        <v>11.172428685889997</v>
      </c>
      <c r="AX77" s="319">
        <v>4.0752252359632024</v>
      </c>
      <c r="AY77" s="319">
        <v>4.1342068606206226</v>
      </c>
      <c r="AZ77" s="319">
        <v>2.8198773512640969</v>
      </c>
      <c r="BA77" s="319">
        <v>2.8292299905914575</v>
      </c>
      <c r="BB77" s="319">
        <v>2.1906029804812164</v>
      </c>
      <c r="BC77" s="319">
        <v>3.6522467998168366</v>
      </c>
      <c r="BD77" s="319">
        <v>-7.6941002476445988</v>
      </c>
      <c r="BE77" s="319">
        <v>11.394070368729075</v>
      </c>
      <c r="BF77" s="319">
        <v>1.2144921731509442</v>
      </c>
      <c r="BG77" s="319">
        <v>-1.2679090746117794</v>
      </c>
      <c r="BH77" s="319">
        <v>-0.18097849914968833</v>
      </c>
      <c r="BI77" s="319">
        <v>1.8792916042596772</v>
      </c>
      <c r="BJ77" s="319">
        <v>1.0507397642591059</v>
      </c>
    </row>
    <row r="78" spans="1:62" ht="15">
      <c r="A78" s="319" t="s">
        <v>226</v>
      </c>
      <c r="B78" s="319" t="s">
        <v>464</v>
      </c>
      <c r="C78" s="319" t="s">
        <v>1293</v>
      </c>
      <c r="D78" s="319" t="s">
        <v>1294</v>
      </c>
      <c r="E78" s="319"/>
      <c r="F78" s="319">
        <v>6.8479651813115936</v>
      </c>
      <c r="G78" s="319">
        <v>2.2840485666375372</v>
      </c>
      <c r="H78" s="319">
        <v>2.5574723643869248</v>
      </c>
      <c r="I78" s="319">
        <v>4.6548528257138457</v>
      </c>
      <c r="J78" s="319">
        <v>4.9523891272687024</v>
      </c>
      <c r="K78" s="319">
        <v>1.9898469755798942</v>
      </c>
      <c r="L78" s="319">
        <v>1.6170288656649205</v>
      </c>
      <c r="M78" s="319">
        <v>1.8450062071152331</v>
      </c>
      <c r="N78" s="319">
        <v>9.6569041476749931</v>
      </c>
      <c r="O78" s="319">
        <v>5.7335828546781329</v>
      </c>
      <c r="P78" s="319">
        <v>2.2278235651602643</v>
      </c>
      <c r="Q78" s="319">
        <v>7.0961535320056726</v>
      </c>
      <c r="R78" s="319">
        <v>6.3779789406328149</v>
      </c>
      <c r="S78" s="319">
        <v>2.6974583488490964</v>
      </c>
      <c r="T78" s="319">
        <v>1.3540247238504151</v>
      </c>
      <c r="U78" s="319">
        <v>4.235165306145916E-2</v>
      </c>
      <c r="V78" s="319">
        <v>-4.0506072097542756E-2</v>
      </c>
      <c r="W78" s="319">
        <v>2.6246264104972994</v>
      </c>
      <c r="X78" s="319">
        <v>6.8484947818710111</v>
      </c>
      <c r="Y78" s="319">
        <v>5.0617142409001019</v>
      </c>
      <c r="Z78" s="319">
        <v>0.86365645321613727</v>
      </c>
      <c r="AA78" s="319">
        <v>2.5113854042283918</v>
      </c>
      <c r="AB78" s="319">
        <v>2.5082925870495671</v>
      </c>
      <c r="AC78" s="319">
        <v>2.6640816026847176</v>
      </c>
      <c r="AD78" s="319">
        <v>3.1057730813697191</v>
      </c>
      <c r="AE78" s="319">
        <v>2.3930300790158725</v>
      </c>
      <c r="AF78" s="319">
        <v>3.2657908381156204</v>
      </c>
      <c r="AG78" s="319">
        <v>4.9044692249310344</v>
      </c>
      <c r="AH78" s="319">
        <v>4.7089992929875137</v>
      </c>
      <c r="AI78" s="319">
        <v>0.23039323711377335</v>
      </c>
      <c r="AJ78" s="319">
        <v>-6.4268941993375108</v>
      </c>
      <c r="AK78" s="319">
        <v>-3.8663344384424931</v>
      </c>
      <c r="AL78" s="319">
        <v>-1.2136334128632029</v>
      </c>
      <c r="AM78" s="319">
        <v>3.4921961319856365</v>
      </c>
      <c r="AN78" s="319">
        <v>3.8101765807170551</v>
      </c>
      <c r="AO78" s="319">
        <v>3.3193499110908675</v>
      </c>
      <c r="AP78" s="319">
        <v>5.9363083958760257</v>
      </c>
      <c r="AQ78" s="319">
        <v>5.1489995512903306</v>
      </c>
      <c r="AR78" s="319">
        <v>4.2019836104919079</v>
      </c>
      <c r="AS78" s="319">
        <v>5.4157701144329451</v>
      </c>
      <c r="AT78" s="319">
        <v>2.3474942922358792</v>
      </c>
      <c r="AU78" s="319">
        <v>1.4341696866533056</v>
      </c>
      <c r="AV78" s="319">
        <v>1.7510617954546319</v>
      </c>
      <c r="AW78" s="319">
        <v>3.6247451347333168</v>
      </c>
      <c r="AX78" s="319">
        <v>2.4287933454194501</v>
      </c>
      <c r="AY78" s="319">
        <v>3.656622695512965</v>
      </c>
      <c r="AZ78" s="319">
        <v>4.7382638116680624</v>
      </c>
      <c r="BA78" s="319">
        <v>0.25285393450306515</v>
      </c>
      <c r="BB78" s="319">
        <v>-8.7066892194400083</v>
      </c>
      <c r="BC78" s="319">
        <v>2.5222293656500483</v>
      </c>
      <c r="BD78" s="319">
        <v>2.0964421416950643</v>
      </c>
      <c r="BE78" s="319">
        <v>-1.8940988403903702</v>
      </c>
      <c r="BF78" s="319">
        <v>-1.2142159432156205</v>
      </c>
      <c r="BG78" s="319">
        <v>-1.0418271343821033</v>
      </c>
      <c r="BH78" s="319">
        <v>-0.19420396397082129</v>
      </c>
      <c r="BI78" s="319">
        <v>1.8422443409515239</v>
      </c>
      <c r="BJ78" s="319">
        <v>2.3362947034881358</v>
      </c>
    </row>
    <row r="79" spans="1:62" ht="15">
      <c r="A79" s="319" t="s">
        <v>227</v>
      </c>
      <c r="B79" s="319" t="s">
        <v>465</v>
      </c>
      <c r="C79" s="319" t="s">
        <v>1293</v>
      </c>
      <c r="D79" s="319" t="s">
        <v>1294</v>
      </c>
      <c r="E79" s="319"/>
      <c r="F79" s="319">
        <v>1.6621428228404511E-2</v>
      </c>
      <c r="G79" s="319">
        <v>6.2019805199156508E-2</v>
      </c>
      <c r="H79" s="319">
        <v>2.7913564453043733</v>
      </c>
      <c r="I79" s="319">
        <v>1.5613472594382785</v>
      </c>
      <c r="J79" s="319">
        <v>-5.5178466385463025</v>
      </c>
      <c r="K79" s="319">
        <v>-2.6118776295126764</v>
      </c>
      <c r="L79" s="319">
        <v>10.659474691732512</v>
      </c>
      <c r="M79" s="319">
        <v>5.5413344152788682</v>
      </c>
      <c r="N79" s="319">
        <v>0.42916707551709976</v>
      </c>
      <c r="O79" s="319">
        <v>10.348968737777284</v>
      </c>
      <c r="P79" s="319">
        <v>4.6627401749834689</v>
      </c>
      <c r="Q79" s="319">
        <v>5.2649352525884439</v>
      </c>
      <c r="R79" s="319">
        <v>9.3381379489695888</v>
      </c>
      <c r="S79" s="319">
        <v>0.55398305787073809</v>
      </c>
      <c r="T79" s="319">
        <v>-1.4237462282032851</v>
      </c>
      <c r="U79" s="319">
        <v>0.82577282082942816</v>
      </c>
      <c r="V79" s="319">
        <v>4.0029904082105077</v>
      </c>
      <c r="W79" s="319">
        <v>1.0169425777206698E-2</v>
      </c>
      <c r="X79" s="319">
        <v>10.023253286386336</v>
      </c>
      <c r="Y79" s="319">
        <v>-3.7281240066654391</v>
      </c>
      <c r="Z79" s="319">
        <v>3.7654801724359572</v>
      </c>
      <c r="AA79" s="319">
        <v>-8.4047325554214467</v>
      </c>
      <c r="AB79" s="319">
        <v>-6.3692786667700005</v>
      </c>
      <c r="AC79" s="319">
        <v>6.0753997700095255</v>
      </c>
      <c r="AD79" s="319">
        <v>-6.1273850031804358</v>
      </c>
      <c r="AE79" s="319">
        <v>6.7171674718547791</v>
      </c>
      <c r="AF79" s="319">
        <v>-7.0260963476057867</v>
      </c>
      <c r="AG79" s="319">
        <v>0.78929141890027665</v>
      </c>
      <c r="AH79" s="319">
        <v>7.1855387684867367</v>
      </c>
      <c r="AI79" s="319">
        <v>5.2186042403604631</v>
      </c>
      <c r="AJ79" s="319">
        <v>-3.6055676484411805</v>
      </c>
      <c r="AK79" s="319">
        <v>4.8091836678945583</v>
      </c>
      <c r="AL79" s="319">
        <v>0.71040543785856869</v>
      </c>
      <c r="AM79" s="319">
        <v>3.6393532959308601</v>
      </c>
      <c r="AN79" s="319">
        <v>1.2006044895061905</v>
      </c>
      <c r="AO79" s="319">
        <v>3.6006087123747363</v>
      </c>
      <c r="AP79" s="319">
        <v>-3.2341747572135233</v>
      </c>
      <c r="AQ79" s="319">
        <v>0.35638411829479821</v>
      </c>
      <c r="AR79" s="319">
        <v>7.9664206089442757</v>
      </c>
      <c r="AS79" s="319">
        <v>-2.2730354326192952</v>
      </c>
      <c r="AT79" s="319">
        <v>1.6248051120826261</v>
      </c>
      <c r="AU79" s="319">
        <v>3.0136387660244992</v>
      </c>
      <c r="AV79" s="319">
        <v>0.88411094212517582</v>
      </c>
      <c r="AW79" s="319">
        <v>5.07791082855708</v>
      </c>
      <c r="AX79" s="319">
        <v>0.27566734865449405</v>
      </c>
      <c r="AY79" s="319">
        <v>1.1638739358062651</v>
      </c>
      <c r="AZ79" s="319">
        <v>-1.7296590030946675</v>
      </c>
      <c r="BA79" s="319">
        <v>1.1133118874369075E-2</v>
      </c>
      <c r="BB79" s="319">
        <v>-2.3846004037762754</v>
      </c>
      <c r="BC79" s="319">
        <v>1.9989337783107146</v>
      </c>
      <c r="BD79" s="319">
        <v>1.8598935956144942</v>
      </c>
      <c r="BE79" s="319">
        <v>0.65560089193598969</v>
      </c>
      <c r="BF79" s="319">
        <v>4.0057246013332986</v>
      </c>
      <c r="BG79" s="319">
        <v>4.8773611529880867</v>
      </c>
      <c r="BH79" s="319">
        <v>3.1060941701044129</v>
      </c>
      <c r="BI79" s="319">
        <v>-0.35836074537914442</v>
      </c>
      <c r="BJ79" s="319">
        <v>3.027147460193234</v>
      </c>
    </row>
    <row r="80" spans="1:62" ht="15">
      <c r="A80" s="319" t="s">
        <v>228</v>
      </c>
      <c r="B80" s="319" t="s">
        <v>466</v>
      </c>
      <c r="C80" s="319" t="s">
        <v>1293</v>
      </c>
      <c r="D80" s="319" t="s">
        <v>1294</v>
      </c>
      <c r="E80" s="319"/>
      <c r="F80" s="319">
        <v>4.1041535418276993</v>
      </c>
      <c r="G80" s="319">
        <v>5.1760532121714533</v>
      </c>
      <c r="H80" s="319">
        <v>3.8706307562928544</v>
      </c>
      <c r="I80" s="319">
        <v>5.1273944936761779</v>
      </c>
      <c r="J80" s="319">
        <v>3.5749779097931764</v>
      </c>
      <c r="K80" s="319">
        <v>4.20383001263491</v>
      </c>
      <c r="L80" s="319">
        <v>3.8518556550560135</v>
      </c>
      <c r="M80" s="319">
        <v>3.5258248264392194</v>
      </c>
      <c r="N80" s="319">
        <v>6.2400673676146425</v>
      </c>
      <c r="O80" s="319">
        <v>4.753231253022733</v>
      </c>
      <c r="P80" s="319">
        <v>4.4517937252582982</v>
      </c>
      <c r="Q80" s="319">
        <v>3.596413347845214</v>
      </c>
      <c r="R80" s="319">
        <v>5.351538753924828</v>
      </c>
      <c r="S80" s="319">
        <v>3.4374862846611904</v>
      </c>
      <c r="T80" s="319">
        <v>-1.6557612745525603</v>
      </c>
      <c r="U80" s="319">
        <v>3.7616692285043882</v>
      </c>
      <c r="V80" s="319">
        <v>3.0301752153303312</v>
      </c>
      <c r="W80" s="319">
        <v>3.6315416890490013</v>
      </c>
      <c r="X80" s="319">
        <v>3.216074813814302</v>
      </c>
      <c r="Y80" s="319">
        <v>1.2023502375938762</v>
      </c>
      <c r="Z80" s="319">
        <v>0.63215809849100424</v>
      </c>
      <c r="AA80" s="319">
        <v>2.0077163009723904</v>
      </c>
      <c r="AB80" s="319">
        <v>0.71976667678679007</v>
      </c>
      <c r="AC80" s="319">
        <v>0.95908093998193067</v>
      </c>
      <c r="AD80" s="319">
        <v>1.041877904098925</v>
      </c>
      <c r="AE80" s="319">
        <v>1.7475094722519486</v>
      </c>
      <c r="AF80" s="319">
        <v>1.9529277202502868</v>
      </c>
      <c r="AG80" s="319">
        <v>4.0930988961836334</v>
      </c>
      <c r="AH80" s="319">
        <v>3.7322775419622758</v>
      </c>
      <c r="AI80" s="319">
        <v>2.3334097700549847</v>
      </c>
      <c r="AJ80" s="319">
        <v>0.95886836316132928</v>
      </c>
      <c r="AK80" s="319">
        <v>1.0957300039495408</v>
      </c>
      <c r="AL80" s="319">
        <v>-1.0423588899447509</v>
      </c>
      <c r="AM80" s="319">
        <v>1.9651319818697459</v>
      </c>
      <c r="AN80" s="319">
        <v>1.716967581334444</v>
      </c>
      <c r="AO80" s="319">
        <v>1.0296419056156481</v>
      </c>
      <c r="AP80" s="319">
        <v>1.9759544923837922</v>
      </c>
      <c r="AQ80" s="319">
        <v>3.1751979518066946</v>
      </c>
      <c r="AR80" s="319">
        <v>2.8764808456709545</v>
      </c>
      <c r="AS80" s="319">
        <v>3.1661218696111604</v>
      </c>
      <c r="AT80" s="319">
        <v>1.2151323900874615</v>
      </c>
      <c r="AU80" s="319">
        <v>0.38575903922372845</v>
      </c>
      <c r="AV80" s="319">
        <v>0.10747025217892769</v>
      </c>
      <c r="AW80" s="319">
        <v>2.0323732479911314</v>
      </c>
      <c r="AX80" s="319">
        <v>0.84467353706199333</v>
      </c>
      <c r="AY80" s="319">
        <v>1.6636640407486425</v>
      </c>
      <c r="AZ80" s="319">
        <v>1.7301428840790152</v>
      </c>
      <c r="BA80" s="319">
        <v>-0.36309390058605118</v>
      </c>
      <c r="BB80" s="319">
        <v>-3.4394137715731574</v>
      </c>
      <c r="BC80" s="319">
        <v>1.4631589420244495</v>
      </c>
      <c r="BD80" s="319">
        <v>1.5867139050599803</v>
      </c>
      <c r="BE80" s="319">
        <v>-0.30100203600392206</v>
      </c>
      <c r="BF80" s="319">
        <v>5.9831492166523503E-2</v>
      </c>
      <c r="BG80" s="319">
        <v>0.46438558821900244</v>
      </c>
      <c r="BH80" s="319">
        <v>0.64664826809979559</v>
      </c>
      <c r="BI80" s="319">
        <v>0.78446931633978068</v>
      </c>
      <c r="BJ80" s="319">
        <v>1.4266776350089856</v>
      </c>
    </row>
    <row r="81" spans="1:62" ht="15">
      <c r="A81" s="319" t="s">
        <v>1251</v>
      </c>
      <c r="B81" s="319" t="s">
        <v>467</v>
      </c>
      <c r="C81" s="319" t="s">
        <v>1293</v>
      </c>
      <c r="D81" s="319" t="s">
        <v>1294</v>
      </c>
      <c r="E81" s="319"/>
      <c r="F81" s="319"/>
      <c r="G81" s="319"/>
      <c r="H81" s="319"/>
      <c r="I81" s="319"/>
      <c r="J81" s="319"/>
      <c r="K81" s="319"/>
      <c r="L81" s="319"/>
      <c r="M81" s="319"/>
      <c r="N81" s="319"/>
      <c r="O81" s="319"/>
      <c r="P81" s="319"/>
      <c r="Q81" s="319"/>
      <c r="R81" s="319"/>
      <c r="S81" s="319"/>
      <c r="T81" s="319"/>
      <c r="U81" s="319"/>
      <c r="V81" s="319"/>
      <c r="W81" s="319"/>
      <c r="X81" s="319"/>
      <c r="Y81" s="319"/>
      <c r="Z81" s="319"/>
      <c r="AA81" s="319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  <c r="AV81" s="319"/>
      <c r="AW81" s="319"/>
      <c r="AX81" s="319"/>
      <c r="AY81" s="319"/>
      <c r="AZ81" s="319"/>
      <c r="BA81" s="319"/>
      <c r="BB81" s="319"/>
      <c r="BC81" s="319"/>
      <c r="BD81" s="319"/>
      <c r="BE81" s="319"/>
      <c r="BF81" s="319"/>
      <c r="BG81" s="319"/>
      <c r="BH81" s="319"/>
      <c r="BI81" s="319"/>
      <c r="BJ81" s="319"/>
    </row>
    <row r="82" spans="1:62" ht="15">
      <c r="A82" s="319" t="s">
        <v>229</v>
      </c>
      <c r="B82" s="319" t="s">
        <v>468</v>
      </c>
      <c r="C82" s="319" t="s">
        <v>1293</v>
      </c>
      <c r="D82" s="319" t="s">
        <v>1294</v>
      </c>
      <c r="E82" s="319"/>
      <c r="F82" s="319"/>
      <c r="G82" s="319"/>
      <c r="H82" s="319"/>
      <c r="I82" s="319"/>
      <c r="J82" s="319"/>
      <c r="K82" s="319"/>
      <c r="L82" s="319"/>
      <c r="M82" s="319"/>
      <c r="N82" s="319"/>
      <c r="O82" s="319"/>
      <c r="P82" s="319"/>
      <c r="Q82" s="319"/>
      <c r="R82" s="319"/>
      <c r="S82" s="319"/>
      <c r="T82" s="319"/>
      <c r="U82" s="319"/>
      <c r="V82" s="319"/>
      <c r="W82" s="319"/>
      <c r="X82" s="319"/>
      <c r="Y82" s="319"/>
      <c r="Z82" s="319"/>
      <c r="AA82" s="319"/>
      <c r="AB82" s="319"/>
      <c r="AC82" s="319"/>
      <c r="AD82" s="319"/>
      <c r="AE82" s="319"/>
      <c r="AF82" s="319">
        <v>-1.1295656887285048</v>
      </c>
      <c r="AG82" s="319">
        <v>0.31897373596979151</v>
      </c>
      <c r="AH82" s="319">
        <v>1.2484415069091455</v>
      </c>
      <c r="AI82" s="319">
        <v>1.3286226537188242</v>
      </c>
      <c r="AJ82" s="319">
        <v>4.7438051776867098</v>
      </c>
      <c r="AK82" s="319">
        <v>1.3271274486693159</v>
      </c>
      <c r="AL82" s="319">
        <v>5.5176194148405955</v>
      </c>
      <c r="AM82" s="319">
        <v>-2.5255751345879816</v>
      </c>
      <c r="AN82" s="319">
        <v>5.5915905934428309</v>
      </c>
      <c r="AO82" s="319">
        <v>-3.8162344548239986</v>
      </c>
      <c r="AP82" s="319">
        <v>-6.2025251107044994</v>
      </c>
      <c r="AQ82" s="319">
        <v>3.2068386777226863</v>
      </c>
      <c r="AR82" s="319">
        <v>1.7805743919792008</v>
      </c>
      <c r="AS82" s="319">
        <v>4.9369554275173471</v>
      </c>
      <c r="AT82" s="319">
        <v>2.00069494934327</v>
      </c>
      <c r="AU82" s="319">
        <v>0.77104057243772672</v>
      </c>
      <c r="AV82" s="319">
        <v>2.1062160526139024</v>
      </c>
      <c r="AW82" s="319">
        <v>-2.9135291225032489</v>
      </c>
      <c r="AX82" s="319">
        <v>2.4229016590759471</v>
      </c>
      <c r="AY82" s="319">
        <v>0.35311393260353441</v>
      </c>
      <c r="AZ82" s="319">
        <v>-1.3970090872024059</v>
      </c>
      <c r="BA82" s="319">
        <v>-1.656176733158361</v>
      </c>
      <c r="BB82" s="319">
        <v>1.681326889364783</v>
      </c>
      <c r="BC82" s="319">
        <v>2.3806642764691901</v>
      </c>
      <c r="BD82" s="319">
        <v>3.4948941748481843</v>
      </c>
      <c r="BE82" s="319">
        <v>-2.0226220004693545</v>
      </c>
      <c r="BF82" s="319">
        <v>-4.043016748505778</v>
      </c>
      <c r="BG82" s="319">
        <v>-2.4504890957872334</v>
      </c>
      <c r="BH82" s="319">
        <v>4.5115052757509062</v>
      </c>
      <c r="BI82" s="319">
        <v>-0.5437424109561988</v>
      </c>
      <c r="BJ82" s="319">
        <v>1.4133820965663375</v>
      </c>
    </row>
    <row r="83" spans="1:62" ht="15">
      <c r="A83" s="319" t="s">
        <v>230</v>
      </c>
      <c r="B83" s="319" t="s">
        <v>469</v>
      </c>
      <c r="C83" s="319" t="s">
        <v>1293</v>
      </c>
      <c r="D83" s="319" t="s">
        <v>1294</v>
      </c>
      <c r="E83" s="319"/>
      <c r="F83" s="319">
        <v>13.632530192131085</v>
      </c>
      <c r="G83" s="319">
        <v>6.260708314864047</v>
      </c>
      <c r="H83" s="319">
        <v>4.7651110619802779</v>
      </c>
      <c r="I83" s="319">
        <v>3.0525746160486449</v>
      </c>
      <c r="J83" s="319">
        <v>6.5589434814142606</v>
      </c>
      <c r="K83" s="319">
        <v>2.5729315441843141</v>
      </c>
      <c r="L83" s="319">
        <v>1.9972174993640976</v>
      </c>
      <c r="M83" s="319">
        <v>0.32592406792626605</v>
      </c>
      <c r="N83" s="319">
        <v>5.7954582464096802</v>
      </c>
      <c r="O83" s="319">
        <v>6.467515219717157</v>
      </c>
      <c r="P83" s="319">
        <v>8.1308122203187025</v>
      </c>
      <c r="Q83" s="319">
        <v>9.2682980512753375</v>
      </c>
      <c r="R83" s="319">
        <v>8.1541995026641985</v>
      </c>
      <c r="S83" s="319">
        <v>36.841709195134314</v>
      </c>
      <c r="T83" s="319">
        <v>16.801601627077716</v>
      </c>
      <c r="U83" s="319">
        <v>32.753743140503389</v>
      </c>
      <c r="V83" s="319">
        <v>-14.514425500554623</v>
      </c>
      <c r="W83" s="319">
        <v>-25.793796458149544</v>
      </c>
      <c r="X83" s="319">
        <v>-1.8980363120299302</v>
      </c>
      <c r="Y83" s="319">
        <v>7.3919453227276222E-2</v>
      </c>
      <c r="Z83" s="319">
        <v>2.504732160558703</v>
      </c>
      <c r="AA83" s="319">
        <v>-5.532292260771726</v>
      </c>
      <c r="AB83" s="319">
        <v>2.9032651380454837</v>
      </c>
      <c r="AC83" s="319">
        <v>4.7057093546547293</v>
      </c>
      <c r="AD83" s="319">
        <v>-4.9216847619358077</v>
      </c>
      <c r="AE83" s="319">
        <v>-3.4714662313699449</v>
      </c>
      <c r="AF83" s="319">
        <v>-19.398283372028956</v>
      </c>
      <c r="AG83" s="319">
        <v>9.7665282078333888</v>
      </c>
      <c r="AH83" s="319">
        <v>5.5975770625002212</v>
      </c>
      <c r="AI83" s="319">
        <v>2.3652729535515107</v>
      </c>
      <c r="AJ83" s="319">
        <v>3.2909665450164312</v>
      </c>
      <c r="AK83" s="319">
        <v>-5.6417706302233483</v>
      </c>
      <c r="AL83" s="319">
        <v>1.2430481114172949</v>
      </c>
      <c r="AM83" s="319">
        <v>1.0521020094244733</v>
      </c>
      <c r="AN83" s="319">
        <v>2.318518377232806</v>
      </c>
      <c r="AO83" s="319">
        <v>1.0337576932548274</v>
      </c>
      <c r="AP83" s="319">
        <v>3.1160221160070591</v>
      </c>
      <c r="AQ83" s="319">
        <v>0.92451382028721696</v>
      </c>
      <c r="AR83" s="319">
        <v>-11.173637489352473</v>
      </c>
      <c r="AS83" s="319">
        <v>-4.3016981340241784</v>
      </c>
      <c r="AT83" s="319">
        <v>-0.38420574467856738</v>
      </c>
      <c r="AU83" s="319">
        <v>-2.7266067821627189</v>
      </c>
      <c r="AV83" s="319">
        <v>-0.34991319262977072</v>
      </c>
      <c r="AW83" s="319">
        <v>-1.9719075542694355</v>
      </c>
      <c r="AX83" s="319">
        <v>-0.1719010285857081</v>
      </c>
      <c r="AY83" s="319">
        <v>-5.6129288021476924</v>
      </c>
      <c r="AZ83" s="319">
        <v>2.8511347967355505</v>
      </c>
      <c r="BA83" s="319">
        <v>-6.2800100136609274</v>
      </c>
      <c r="BB83" s="319">
        <v>-3.0465065861696559</v>
      </c>
      <c r="BC83" s="319">
        <v>3.5985699820771941</v>
      </c>
      <c r="BD83" s="319">
        <v>3.5020227199112526</v>
      </c>
      <c r="BE83" s="319">
        <v>1.6747307620464227</v>
      </c>
      <c r="BF83" s="319">
        <v>2.1247055932489047</v>
      </c>
      <c r="BG83" s="319">
        <v>1.0638613678166706</v>
      </c>
      <c r="BH83" s="319">
        <v>0.94819065714190742</v>
      </c>
      <c r="BI83" s="319">
        <v>-0.47567846873903363</v>
      </c>
      <c r="BJ83" s="319">
        <v>-1.1594238479796104</v>
      </c>
    </row>
    <row r="84" spans="1:62" ht="15">
      <c r="A84" s="319" t="s">
        <v>231</v>
      </c>
      <c r="B84" s="319" t="s">
        <v>470</v>
      </c>
      <c r="C84" s="319" t="s">
        <v>1293</v>
      </c>
      <c r="D84" s="319" t="s">
        <v>1294</v>
      </c>
      <c r="E84" s="319"/>
      <c r="F84" s="319">
        <v>1.7964974634142123</v>
      </c>
      <c r="G84" s="319">
        <v>0.47170027842362572</v>
      </c>
      <c r="H84" s="319">
        <v>3.1811713351122819</v>
      </c>
      <c r="I84" s="319">
        <v>4.3574787662440428</v>
      </c>
      <c r="J84" s="319">
        <v>2.1307065981204971</v>
      </c>
      <c r="K84" s="319">
        <v>1.4882579822444342</v>
      </c>
      <c r="L84" s="319">
        <v>1.7614567719929966</v>
      </c>
      <c r="M84" s="319">
        <v>3.4798032026603636</v>
      </c>
      <c r="N84" s="319">
        <v>1.6289892284100773</v>
      </c>
      <c r="O84" s="319">
        <v>6.1721093940061138</v>
      </c>
      <c r="P84" s="319">
        <v>3.0530497400040844</v>
      </c>
      <c r="Q84" s="319">
        <v>3.9489011829961811</v>
      </c>
      <c r="R84" s="319">
        <v>6.3031465231195369</v>
      </c>
      <c r="S84" s="319">
        <v>-2.5248965814382842</v>
      </c>
      <c r="T84" s="319">
        <v>-1.4717478205437828</v>
      </c>
      <c r="U84" s="319">
        <v>2.9353820244996598</v>
      </c>
      <c r="V84" s="319">
        <v>2.4767762840494498</v>
      </c>
      <c r="W84" s="319">
        <v>4.1962644537247797</v>
      </c>
      <c r="X84" s="319">
        <v>3.6484094954383153</v>
      </c>
      <c r="Y84" s="319">
        <v>-2.1447923366471997</v>
      </c>
      <c r="Z84" s="319">
        <v>-0.80553717878382258</v>
      </c>
      <c r="AA84" s="319">
        <v>2.0471297925970191</v>
      </c>
      <c r="AB84" s="319">
        <v>4.1863825223114475</v>
      </c>
      <c r="AC84" s="319">
        <v>2.1144993334793867</v>
      </c>
      <c r="AD84" s="319">
        <v>3.9591210366740199</v>
      </c>
      <c r="AE84" s="319">
        <v>2.8857089734532195</v>
      </c>
      <c r="AF84" s="319">
        <v>5.0828763188029313</v>
      </c>
      <c r="AG84" s="319">
        <v>5.5130601535076948</v>
      </c>
      <c r="AH84" s="319">
        <v>2.3027517699627538</v>
      </c>
      <c r="AI84" s="319">
        <v>0.43113200136981789</v>
      </c>
      <c r="AJ84" s="319">
        <v>-1.3919585843498226</v>
      </c>
      <c r="AK84" s="319">
        <v>0.10290062961605884</v>
      </c>
      <c r="AL84" s="319">
        <v>2.2814156684559208</v>
      </c>
      <c r="AM84" s="319">
        <v>3.6159103367332079</v>
      </c>
      <c r="AN84" s="319">
        <v>2.1990116698787432</v>
      </c>
      <c r="AO84" s="319">
        <v>2.2778960991648916</v>
      </c>
      <c r="AP84" s="319">
        <v>3.7706392142812746</v>
      </c>
      <c r="AQ84" s="319">
        <v>2.8376960656028842</v>
      </c>
      <c r="AR84" s="319">
        <v>2.8731669992177302</v>
      </c>
      <c r="AS84" s="319">
        <v>3.2943970287976754</v>
      </c>
      <c r="AT84" s="319">
        <v>2.1501192236020614</v>
      </c>
      <c r="AU84" s="319">
        <v>2.0250522318877557</v>
      </c>
      <c r="AV84" s="319">
        <v>2.845899828688971</v>
      </c>
      <c r="AW84" s="319">
        <v>1.7837134301969826</v>
      </c>
      <c r="AX84" s="319">
        <v>2.3906441373454896</v>
      </c>
      <c r="AY84" s="319">
        <v>1.7056592417286538</v>
      </c>
      <c r="AZ84" s="319">
        <v>1.5627862411943738</v>
      </c>
      <c r="BA84" s="319">
        <v>-1.2527794973887723</v>
      </c>
      <c r="BB84" s="319">
        <v>-4.9097405266178384</v>
      </c>
      <c r="BC84" s="319">
        <v>0.90049145275774833</v>
      </c>
      <c r="BD84" s="319">
        <v>0.6626832649059935</v>
      </c>
      <c r="BE84" s="319">
        <v>0.77816151863684979</v>
      </c>
      <c r="BF84" s="319">
        <v>1.3713955490226368</v>
      </c>
      <c r="BG84" s="319">
        <v>2.2808093450681781</v>
      </c>
      <c r="BH84" s="319">
        <v>1.5355475872918163</v>
      </c>
      <c r="BI84" s="319">
        <v>1.2105309206121149</v>
      </c>
      <c r="BJ84" s="319">
        <v>1.1292913013327706</v>
      </c>
    </row>
    <row r="85" spans="1:62" ht="15">
      <c r="A85" s="319" t="s">
        <v>232</v>
      </c>
      <c r="B85" s="319" t="s">
        <v>471</v>
      </c>
      <c r="C85" s="319" t="s">
        <v>1293</v>
      </c>
      <c r="D85" s="319" t="s">
        <v>1294</v>
      </c>
      <c r="E85" s="319"/>
      <c r="F85" s="319"/>
      <c r="G85" s="319"/>
      <c r="H85" s="319"/>
      <c r="I85" s="319"/>
      <c r="J85" s="319"/>
      <c r="K85" s="319">
        <v>6.3129885506315588</v>
      </c>
      <c r="L85" s="319">
        <v>5.2129095784279542</v>
      </c>
      <c r="M85" s="319">
        <v>3.513144991094677</v>
      </c>
      <c r="N85" s="319">
        <v>3.8023465514175996</v>
      </c>
      <c r="O85" s="319">
        <v>10.975084326974823</v>
      </c>
      <c r="P85" s="319">
        <v>1.4100431758649989</v>
      </c>
      <c r="Q85" s="319">
        <v>1.8024649038739966</v>
      </c>
      <c r="R85" s="319">
        <v>5.549076518631594</v>
      </c>
      <c r="S85" s="319">
        <v>7.8675510673133147</v>
      </c>
      <c r="T85" s="319">
        <v>6.5913795262822106</v>
      </c>
      <c r="U85" s="319">
        <v>5.3352567535860658</v>
      </c>
      <c r="V85" s="319">
        <v>6.1703939568505035</v>
      </c>
      <c r="W85" s="319">
        <v>6.8037585970000265</v>
      </c>
      <c r="X85" s="319">
        <v>6.5826759335116662</v>
      </c>
      <c r="Y85" s="319">
        <v>3.6984969558466361</v>
      </c>
      <c r="Z85" s="319">
        <v>4.4074300516480776</v>
      </c>
      <c r="AA85" s="319">
        <v>1.1415713568794956</v>
      </c>
      <c r="AB85" s="319">
        <v>3.3892538687845075</v>
      </c>
      <c r="AC85" s="319">
        <v>4.5305363856607812</v>
      </c>
      <c r="AD85" s="319">
        <v>4.0256749406730705</v>
      </c>
      <c r="AE85" s="319">
        <v>-8.9872449695971994</v>
      </c>
      <c r="AF85" s="319">
        <v>0.4493244607650837</v>
      </c>
      <c r="AG85" s="319">
        <v>4.5155801341159645</v>
      </c>
      <c r="AH85" s="319">
        <v>-7.4386471221527586</v>
      </c>
      <c r="AI85" s="319">
        <v>-14.765157323148486</v>
      </c>
      <c r="AJ85" s="319">
        <v>-21.653095124911985</v>
      </c>
      <c r="AK85" s="319">
        <v>-45.325107121564365</v>
      </c>
      <c r="AL85" s="319">
        <v>-29.8412895615336</v>
      </c>
      <c r="AM85" s="319">
        <v>-9.4877009594836608</v>
      </c>
      <c r="AN85" s="319">
        <v>5.3654703785979194</v>
      </c>
      <c r="AO85" s="319">
        <v>14.040166533882712</v>
      </c>
      <c r="AP85" s="319">
        <v>12.579871030325165</v>
      </c>
      <c r="AQ85" s="319">
        <v>4.1227866106600999</v>
      </c>
      <c r="AR85" s="319">
        <v>3.6732654729157161</v>
      </c>
      <c r="AS85" s="319">
        <v>2.6266249021626606</v>
      </c>
      <c r="AT85" s="319">
        <v>5.5676475404784753</v>
      </c>
      <c r="AU85" s="319">
        <v>6.1855504647225104</v>
      </c>
      <c r="AV85" s="319">
        <v>12.504103913547766</v>
      </c>
      <c r="AW85" s="319">
        <v>7.2537986693966872</v>
      </c>
      <c r="AX85" s="319">
        <v>11.038299573665242</v>
      </c>
      <c r="AY85" s="319">
        <v>10.811394507467838</v>
      </c>
      <c r="AZ85" s="319">
        <v>13.830177242360307</v>
      </c>
      <c r="BA85" s="319">
        <v>3.6342286865126141</v>
      </c>
      <c r="BB85" s="319">
        <v>-2.390625542030449</v>
      </c>
      <c r="BC85" s="319">
        <v>7.6566952824522758</v>
      </c>
      <c r="BD85" s="319">
        <v>8.6326968159331301</v>
      </c>
      <c r="BE85" s="319">
        <v>7.740685090368288</v>
      </c>
      <c r="BF85" s="319">
        <v>4.7286658796833478</v>
      </c>
      <c r="BG85" s="319">
        <v>5.998846350438896</v>
      </c>
      <c r="BH85" s="319">
        <v>3.1543265134636727</v>
      </c>
      <c r="BI85" s="319">
        <v>2.7881372868930612</v>
      </c>
      <c r="BJ85" s="319">
        <v>5.0482317504256997</v>
      </c>
    </row>
    <row r="86" spans="1:62" ht="15">
      <c r="A86" s="319" t="s">
        <v>233</v>
      </c>
      <c r="B86" s="319" t="s">
        <v>472</v>
      </c>
      <c r="C86" s="319" t="s">
        <v>1293</v>
      </c>
      <c r="D86" s="319" t="s">
        <v>1294</v>
      </c>
      <c r="E86" s="319"/>
      <c r="F86" s="319">
        <v>0.20242742989861995</v>
      </c>
      <c r="G86" s="319">
        <v>0.89241831255246495</v>
      </c>
      <c r="H86" s="319">
        <v>1.2900197581926278</v>
      </c>
      <c r="I86" s="319">
        <v>-0.64552645349881743</v>
      </c>
      <c r="J86" s="319">
        <v>-1.2243377031203551</v>
      </c>
      <c r="K86" s="319">
        <v>-6.4476122359639447</v>
      </c>
      <c r="L86" s="319">
        <v>0.94601627150079537</v>
      </c>
      <c r="M86" s="319">
        <v>-1.6282077596367515</v>
      </c>
      <c r="N86" s="319">
        <v>3.7802635165157881</v>
      </c>
      <c r="O86" s="319">
        <v>7.1755141724538305</v>
      </c>
      <c r="P86" s="319">
        <v>2.4711974064452846</v>
      </c>
      <c r="Q86" s="319">
        <v>-5.2390412173927814</v>
      </c>
      <c r="R86" s="319">
        <v>-4.8284869868282954E-2</v>
      </c>
      <c r="S86" s="319">
        <v>4.0248003082683113</v>
      </c>
      <c r="T86" s="319">
        <v>-14.454685504864315</v>
      </c>
      <c r="U86" s="319">
        <v>-5.3786915299412925</v>
      </c>
      <c r="V86" s="319">
        <v>0.60379947974666948</v>
      </c>
      <c r="W86" s="319">
        <v>6.7514566764854465</v>
      </c>
      <c r="X86" s="319">
        <v>-4.3284734764822588</v>
      </c>
      <c r="Y86" s="319">
        <v>-1.8652369072054427</v>
      </c>
      <c r="Z86" s="319">
        <v>-6.2421652185476404</v>
      </c>
      <c r="AA86" s="319">
        <v>-9.925440313161829</v>
      </c>
      <c r="AB86" s="319">
        <v>-7.8293082438338644</v>
      </c>
      <c r="AC86" s="319">
        <v>4.9760241605791862</v>
      </c>
      <c r="AD86" s="319">
        <v>1.7439687872145839</v>
      </c>
      <c r="AE86" s="319">
        <v>2.0838137814807283</v>
      </c>
      <c r="AF86" s="319">
        <v>1.8635129145813352</v>
      </c>
      <c r="AG86" s="319">
        <v>2.7857825901936195</v>
      </c>
      <c r="AH86" s="319">
        <v>2.2829181125752598</v>
      </c>
      <c r="AI86" s="319">
        <v>0.54301566411231761</v>
      </c>
      <c r="AJ86" s="319">
        <v>2.4029053230952115</v>
      </c>
      <c r="AK86" s="319">
        <v>1.0288884110725149</v>
      </c>
      <c r="AL86" s="319">
        <v>1.9967940365063441</v>
      </c>
      <c r="AM86" s="319">
        <v>0.55627203372847589</v>
      </c>
      <c r="AN86" s="319">
        <v>1.4395313974866752</v>
      </c>
      <c r="AO86" s="319">
        <v>2.0147844910872124</v>
      </c>
      <c r="AP86" s="319">
        <v>1.6921389319517743</v>
      </c>
      <c r="AQ86" s="319">
        <v>2.2177313147206945</v>
      </c>
      <c r="AR86" s="319">
        <v>1.9076446114300865</v>
      </c>
      <c r="AS86" s="319">
        <v>1.1749535961346851</v>
      </c>
      <c r="AT86" s="319">
        <v>1.4144427301451259</v>
      </c>
      <c r="AU86" s="319">
        <v>1.8623039819880489</v>
      </c>
      <c r="AV86" s="319">
        <v>2.512938910386751</v>
      </c>
      <c r="AW86" s="319">
        <v>2.8840671462833569</v>
      </c>
      <c r="AX86" s="319">
        <v>3.1693118946004546</v>
      </c>
      <c r="AY86" s="319">
        <v>3.6505141523718976</v>
      </c>
      <c r="AZ86" s="319">
        <v>1.6495158428948287</v>
      </c>
      <c r="BA86" s="319">
        <v>6.3462751124574908</v>
      </c>
      <c r="BB86" s="319">
        <v>2.1900613339520589</v>
      </c>
      <c r="BC86" s="319">
        <v>5.222157938667138</v>
      </c>
      <c r="BD86" s="319">
        <v>11.279263462374217</v>
      </c>
      <c r="BE86" s="319">
        <v>6.6966903120703449</v>
      </c>
      <c r="BF86" s="319">
        <v>4.8148544807925475</v>
      </c>
      <c r="BG86" s="319">
        <v>1.6089500165908532</v>
      </c>
      <c r="BH86" s="319">
        <v>1.5020456404906781</v>
      </c>
      <c r="BI86" s="319">
        <v>1.427669370029804</v>
      </c>
      <c r="BJ86" s="319">
        <v>6.1479927317708842</v>
      </c>
    </row>
    <row r="87" spans="1:62" ht="15">
      <c r="A87" s="319" t="s">
        <v>1252</v>
      </c>
      <c r="B87" s="319" t="s">
        <v>1253</v>
      </c>
      <c r="C87" s="319" t="s">
        <v>1293</v>
      </c>
      <c r="D87" s="319" t="s">
        <v>1294</v>
      </c>
      <c r="E87" s="319"/>
      <c r="F87" s="319"/>
      <c r="G87" s="319"/>
      <c r="H87" s="319"/>
      <c r="I87" s="319"/>
      <c r="J87" s="319"/>
      <c r="K87" s="319"/>
      <c r="L87" s="319"/>
      <c r="M87" s="319"/>
      <c r="N87" s="319"/>
      <c r="O87" s="319"/>
      <c r="P87" s="319"/>
      <c r="Q87" s="319"/>
      <c r="R87" s="319"/>
      <c r="S87" s="319"/>
      <c r="T87" s="319"/>
      <c r="U87" s="319"/>
      <c r="V87" s="319"/>
      <c r="W87" s="319"/>
      <c r="X87" s="319"/>
      <c r="Y87" s="319"/>
      <c r="Z87" s="319"/>
      <c r="AA87" s="319"/>
      <c r="AB87" s="319"/>
      <c r="AC87" s="319"/>
      <c r="AD87" s="319"/>
      <c r="AE87" s="319"/>
      <c r="AF87" s="319"/>
      <c r="AG87" s="319"/>
      <c r="AH87" s="319"/>
      <c r="AI87" s="319"/>
      <c r="AJ87" s="319"/>
      <c r="AK87" s="319"/>
      <c r="AL87" s="319"/>
      <c r="AM87" s="319"/>
      <c r="AN87" s="319"/>
      <c r="AO87" s="319"/>
      <c r="AP87" s="319"/>
      <c r="AQ87" s="319"/>
      <c r="AR87" s="319"/>
      <c r="AS87" s="319"/>
      <c r="AT87" s="319"/>
      <c r="AU87" s="319"/>
      <c r="AV87" s="319"/>
      <c r="AW87" s="319"/>
      <c r="AX87" s="319"/>
      <c r="AY87" s="319"/>
      <c r="AZ87" s="319"/>
      <c r="BA87" s="319"/>
      <c r="BB87" s="319"/>
      <c r="BC87" s="319"/>
      <c r="BD87" s="319"/>
      <c r="BE87" s="319"/>
      <c r="BF87" s="319"/>
      <c r="BG87" s="319"/>
      <c r="BH87" s="319"/>
      <c r="BI87" s="319"/>
      <c r="BJ87" s="319"/>
    </row>
    <row r="88" spans="1:62" ht="15">
      <c r="A88" s="319" t="s">
        <v>234</v>
      </c>
      <c r="B88" s="319" t="s">
        <v>473</v>
      </c>
      <c r="C88" s="319" t="s">
        <v>1293</v>
      </c>
      <c r="D88" s="319" t="s">
        <v>1294</v>
      </c>
      <c r="E88" s="319"/>
      <c r="F88" s="319"/>
      <c r="G88" s="319"/>
      <c r="H88" s="319"/>
      <c r="I88" s="319"/>
      <c r="J88" s="319"/>
      <c r="K88" s="319"/>
      <c r="L88" s="319"/>
      <c r="M88" s="319"/>
      <c r="N88" s="319"/>
      <c r="O88" s="319"/>
      <c r="P88" s="319"/>
      <c r="Q88" s="319"/>
      <c r="R88" s="319"/>
      <c r="S88" s="319"/>
      <c r="T88" s="319"/>
      <c r="U88" s="319"/>
      <c r="V88" s="319"/>
      <c r="W88" s="319"/>
      <c r="X88" s="319"/>
      <c r="Y88" s="319"/>
      <c r="Z88" s="319"/>
      <c r="AA88" s="319"/>
      <c r="AB88" s="319"/>
      <c r="AC88" s="319"/>
      <c r="AD88" s="319"/>
      <c r="AE88" s="319"/>
      <c r="AF88" s="319">
        <v>0.38825919811564802</v>
      </c>
      <c r="AG88" s="319">
        <v>2.9896445626822015</v>
      </c>
      <c r="AH88" s="319">
        <v>0.11469013224258617</v>
      </c>
      <c r="AI88" s="319">
        <v>-0.34621851971351703</v>
      </c>
      <c r="AJ88" s="319">
        <v>-2.7509665671894652</v>
      </c>
      <c r="AK88" s="319">
        <v>-2.6041171226247855</v>
      </c>
      <c r="AL88" s="319">
        <v>-0.88608614762398474</v>
      </c>
      <c r="AM88" s="319">
        <v>-1.2813322233575946</v>
      </c>
      <c r="AN88" s="319">
        <v>0.26342039095770531</v>
      </c>
      <c r="AO88" s="319">
        <v>1.1041957489033223</v>
      </c>
      <c r="AP88" s="319">
        <v>2.5900804333704315</v>
      </c>
      <c r="AQ88" s="319">
        <v>1.6292197238722821</v>
      </c>
      <c r="AR88" s="319">
        <v>2.0069177338652366</v>
      </c>
      <c r="AS88" s="319">
        <v>0.70195556586223518</v>
      </c>
      <c r="AT88" s="319">
        <v>1.7796417123571615</v>
      </c>
      <c r="AU88" s="319">
        <v>3.2516917548852717</v>
      </c>
      <c r="AV88" s="319">
        <v>-0.6274430602868506</v>
      </c>
      <c r="AW88" s="319">
        <v>0.39493635850469389</v>
      </c>
      <c r="AX88" s="319">
        <v>0.98072862299210328</v>
      </c>
      <c r="AY88" s="319">
        <v>-0.8849774967239199</v>
      </c>
      <c r="AZ88" s="319">
        <v>4.5495235207021523</v>
      </c>
      <c r="BA88" s="319">
        <v>1.8526127027449206</v>
      </c>
      <c r="BB88" s="319">
        <v>-3.3037145481560657</v>
      </c>
      <c r="BC88" s="319">
        <v>2.5129674596788902</v>
      </c>
      <c r="BD88" s="319">
        <v>3.3056135652284553</v>
      </c>
      <c r="BE88" s="319">
        <v>3.6045152304743624</v>
      </c>
      <c r="BF88" s="319">
        <v>1.6361423173031966</v>
      </c>
      <c r="BG88" s="319">
        <v>1.3453076771566117</v>
      </c>
      <c r="BH88" s="319">
        <v>1.3592176655262875</v>
      </c>
      <c r="BI88" s="319">
        <v>7.7418242862716795</v>
      </c>
      <c r="BJ88" s="319">
        <v>9.8545691625903515</v>
      </c>
    </row>
    <row r="89" spans="1:62" ht="15">
      <c r="A89" s="319" t="s">
        <v>235</v>
      </c>
      <c r="B89" s="319" t="s">
        <v>474</v>
      </c>
      <c r="C89" s="319" t="s">
        <v>1293</v>
      </c>
      <c r="D89" s="319" t="s">
        <v>1294</v>
      </c>
      <c r="E89" s="319"/>
      <c r="F89" s="319"/>
      <c r="G89" s="319"/>
      <c r="H89" s="319"/>
      <c r="I89" s="319"/>
      <c r="J89" s="319"/>
      <c r="K89" s="319"/>
      <c r="L89" s="319">
        <v>-1.9597011089520606</v>
      </c>
      <c r="M89" s="319">
        <v>7.2144532294804407</v>
      </c>
      <c r="N89" s="319">
        <v>1.7300082844485587E-2</v>
      </c>
      <c r="O89" s="319">
        <v>3.427644631680721</v>
      </c>
      <c r="P89" s="319">
        <v>-2.8691504209750605</v>
      </c>
      <c r="Q89" s="319">
        <v>-2.7885356322224055</v>
      </c>
      <c r="R89" s="319">
        <v>5.8331689857739661</v>
      </c>
      <c r="S89" s="319">
        <v>2.6007131780934998</v>
      </c>
      <c r="T89" s="319">
        <v>9.037609386837488</v>
      </c>
      <c r="U89" s="319">
        <v>4.2814404552012491</v>
      </c>
      <c r="V89" s="319">
        <v>0.55130514969170008</v>
      </c>
      <c r="W89" s="319">
        <v>3.3181042528078706</v>
      </c>
      <c r="X89" s="319">
        <v>-4.2497715572139469</v>
      </c>
      <c r="Y89" s="319">
        <v>2.891910361234622</v>
      </c>
      <c r="Z89" s="319">
        <v>-0.15437886284681213</v>
      </c>
      <c r="AA89" s="319">
        <v>-4.2549149082062598</v>
      </c>
      <c r="AB89" s="319">
        <v>6.7610816267156082</v>
      </c>
      <c r="AC89" s="319">
        <v>-0.57984327975039207</v>
      </c>
      <c r="AD89" s="319">
        <v>-5.0112034526394496</v>
      </c>
      <c r="AE89" s="319">
        <v>-0.59255151952604024</v>
      </c>
      <c r="AF89" s="319">
        <v>-2.3281649363962913</v>
      </c>
      <c r="AG89" s="319">
        <v>-0.3470393806266685</v>
      </c>
      <c r="AH89" s="319">
        <v>1.3182819534113008</v>
      </c>
      <c r="AI89" s="319">
        <v>-0.47025784116593172</v>
      </c>
      <c r="AJ89" s="319">
        <v>-0.44227977887526038</v>
      </c>
      <c r="AK89" s="319">
        <v>0.18938255419588756</v>
      </c>
      <c r="AL89" s="319">
        <v>8.6288431802273635E-2</v>
      </c>
      <c r="AM89" s="319">
        <v>-2.5958607702465599</v>
      </c>
      <c r="AN89" s="319">
        <v>-1.8992970864663761</v>
      </c>
      <c r="AO89" s="319">
        <v>-0.61794438315286015</v>
      </c>
      <c r="AP89" s="319">
        <v>1.9746759607792654</v>
      </c>
      <c r="AQ89" s="319">
        <v>0.57805529129414879</v>
      </c>
      <c r="AR89" s="319">
        <v>3.3314155746593457</v>
      </c>
      <c r="AS89" s="319">
        <v>2.3805045185773395</v>
      </c>
      <c r="AT89" s="319">
        <v>2.5813525362069498</v>
      </c>
      <c r="AU89" s="319">
        <v>-6.2641670069384361</v>
      </c>
      <c r="AV89" s="319">
        <v>3.488767024138653</v>
      </c>
      <c r="AW89" s="319">
        <v>3.653129018773754</v>
      </c>
      <c r="AX89" s="319">
        <v>-4.071517946842647</v>
      </c>
      <c r="AY89" s="319">
        <v>-2.0511251782548072</v>
      </c>
      <c r="AZ89" s="319">
        <v>0.39271589700886977</v>
      </c>
      <c r="BA89" s="319">
        <v>2.4428727014543341</v>
      </c>
      <c r="BB89" s="319">
        <v>3.1392606845400621</v>
      </c>
      <c r="BC89" s="319">
        <v>3.2156484154100156</v>
      </c>
      <c r="BD89" s="319">
        <v>-7.2661789180127698</v>
      </c>
      <c r="BE89" s="319">
        <v>2.3322554241368039</v>
      </c>
      <c r="BF89" s="319">
        <v>1.5652656699390803</v>
      </c>
      <c r="BG89" s="319">
        <v>-2.1792131222817375</v>
      </c>
      <c r="BH89" s="319">
        <v>1.1493601628474153</v>
      </c>
      <c r="BI89" s="319">
        <v>-0.83791997685987951</v>
      </c>
      <c r="BJ89" s="319">
        <v>0.44181086678352699</v>
      </c>
    </row>
    <row r="90" spans="1:62" ht="15">
      <c r="A90" s="319" t="s">
        <v>236</v>
      </c>
      <c r="B90" s="319" t="s">
        <v>475</v>
      </c>
      <c r="C90" s="319" t="s">
        <v>1293</v>
      </c>
      <c r="D90" s="319" t="s">
        <v>1294</v>
      </c>
      <c r="E90" s="319"/>
      <c r="F90" s="319"/>
      <c r="G90" s="319"/>
      <c r="H90" s="319"/>
      <c r="I90" s="319"/>
      <c r="J90" s="319"/>
      <c r="K90" s="319"/>
      <c r="L90" s="319"/>
      <c r="M90" s="319"/>
      <c r="N90" s="319"/>
      <c r="O90" s="319"/>
      <c r="P90" s="319">
        <v>-5.8200307231570605</v>
      </c>
      <c r="Q90" s="319">
        <v>4.1893767591240305</v>
      </c>
      <c r="R90" s="319">
        <v>-0.86743745050608823</v>
      </c>
      <c r="S90" s="319">
        <v>2.8370856435076348</v>
      </c>
      <c r="T90" s="319">
        <v>6.5260354731022261</v>
      </c>
      <c r="U90" s="319">
        <v>4.1824989559455332</v>
      </c>
      <c r="V90" s="319">
        <v>-7.4766107172396516</v>
      </c>
      <c r="W90" s="319">
        <v>12.876260640686141</v>
      </c>
      <c r="X90" s="319">
        <v>1.483570012363927</v>
      </c>
      <c r="Y90" s="319">
        <v>-16.833368019424142</v>
      </c>
      <c r="Z90" s="319">
        <v>16.186770145809845</v>
      </c>
      <c r="AA90" s="319">
        <v>1.9274144069012493</v>
      </c>
      <c r="AB90" s="319">
        <v>-5.8237554013652328</v>
      </c>
      <c r="AC90" s="319">
        <v>6.2771983772029927</v>
      </c>
      <c r="AD90" s="319">
        <v>1.5451597772303955</v>
      </c>
      <c r="AE90" s="319">
        <v>-3.1745774146835544</v>
      </c>
      <c r="AF90" s="319">
        <v>0.50191487315625238</v>
      </c>
      <c r="AG90" s="319">
        <v>2.2036301507103389</v>
      </c>
      <c r="AH90" s="319">
        <v>3.655187776410429</v>
      </c>
      <c r="AI90" s="319">
        <v>3.6096455393348208</v>
      </c>
      <c r="AJ90" s="319">
        <v>2.5792943417952046</v>
      </c>
      <c r="AK90" s="319">
        <v>-1.3395084022214121</v>
      </c>
      <c r="AL90" s="319">
        <v>-0.3169482139738875</v>
      </c>
      <c r="AM90" s="319">
        <v>0.88566188605605589</v>
      </c>
      <c r="AN90" s="319">
        <v>2.2350112027956612</v>
      </c>
      <c r="AO90" s="319">
        <v>9.4877014095654033</v>
      </c>
      <c r="AP90" s="319">
        <v>4.6342840335094451</v>
      </c>
      <c r="AQ90" s="319">
        <v>-29.30966342297225</v>
      </c>
      <c r="AR90" s="319">
        <v>-0.70228251479626636</v>
      </c>
      <c r="AS90" s="319">
        <v>3.5244782864201909</v>
      </c>
      <c r="AT90" s="319">
        <v>0.23117132645826644</v>
      </c>
      <c r="AU90" s="319">
        <v>-2.9762318374368988</v>
      </c>
      <c r="AV90" s="319">
        <v>-1.5383862660634264</v>
      </c>
      <c r="AW90" s="319">
        <v>0.54361650735670253</v>
      </c>
      <c r="AX90" s="319">
        <v>1.9635941085010273</v>
      </c>
      <c r="AY90" s="319">
        <v>4.0697965198290831E-3</v>
      </c>
      <c r="AZ90" s="319">
        <v>0.88562463854687223</v>
      </c>
      <c r="BA90" s="319">
        <v>0.77248250873176971</v>
      </c>
      <c r="BB90" s="319">
        <v>0.8752960437782491</v>
      </c>
      <c r="BC90" s="319">
        <v>2.0269613241638211</v>
      </c>
      <c r="BD90" s="319">
        <v>5.357595256149537</v>
      </c>
      <c r="BE90" s="319">
        <v>-4.2317567939693816</v>
      </c>
      <c r="BF90" s="319">
        <v>0.59353357101652193</v>
      </c>
      <c r="BG90" s="319">
        <v>-1.6242246346427294</v>
      </c>
      <c r="BH90" s="319">
        <v>3.4496284335796759</v>
      </c>
      <c r="BI90" s="319">
        <v>3.6191372284397687</v>
      </c>
      <c r="BJ90" s="319">
        <v>3.3248959384309984</v>
      </c>
    </row>
    <row r="91" spans="1:62" ht="15">
      <c r="A91" s="319" t="s">
        <v>237</v>
      </c>
      <c r="B91" s="319" t="s">
        <v>476</v>
      </c>
      <c r="C91" s="319" t="s">
        <v>1293</v>
      </c>
      <c r="D91" s="319" t="s">
        <v>1294</v>
      </c>
      <c r="E91" s="319"/>
      <c r="F91" s="319"/>
      <c r="G91" s="319"/>
      <c r="H91" s="319"/>
      <c r="I91" s="319"/>
      <c r="J91" s="319"/>
      <c r="K91" s="319"/>
      <c r="L91" s="319"/>
      <c r="M91" s="319"/>
      <c r="N91" s="319"/>
      <c r="O91" s="319"/>
      <c r="P91" s="319"/>
      <c r="Q91" s="319"/>
      <c r="R91" s="319"/>
      <c r="S91" s="319"/>
      <c r="T91" s="319"/>
      <c r="U91" s="319"/>
      <c r="V91" s="319"/>
      <c r="W91" s="319"/>
      <c r="X91" s="319"/>
      <c r="Y91" s="319"/>
      <c r="Z91" s="319">
        <v>-2.6760793087277079E-3</v>
      </c>
      <c r="AA91" s="319">
        <v>-5.0265772094801093</v>
      </c>
      <c r="AB91" s="319">
        <v>-2.961888882490598</v>
      </c>
      <c r="AC91" s="319">
        <v>-6.0429764885483905</v>
      </c>
      <c r="AD91" s="319">
        <v>6.3585559684005091</v>
      </c>
      <c r="AE91" s="319">
        <v>-6.7794272553680059</v>
      </c>
      <c r="AF91" s="319">
        <v>0.64950606496634578</v>
      </c>
      <c r="AG91" s="319">
        <v>-0.44562963548943912</v>
      </c>
      <c r="AH91" s="319">
        <v>-4.0463089598310091</v>
      </c>
      <c r="AI91" s="319">
        <v>-4.683394509120447</v>
      </c>
      <c r="AJ91" s="319">
        <v>-4.1172032752199783</v>
      </c>
      <c r="AK91" s="319">
        <v>30.445529569473734</v>
      </c>
      <c r="AL91" s="319">
        <v>7.3851912360651966</v>
      </c>
      <c r="AM91" s="319">
        <v>12.709941073092111</v>
      </c>
      <c r="AN91" s="319">
        <v>13.360162327799245</v>
      </c>
      <c r="AO91" s="319">
        <v>60.499179916872322</v>
      </c>
      <c r="AP91" s="319">
        <v>140.50114736214692</v>
      </c>
      <c r="AQ91" s="319">
        <v>18.961092125900564</v>
      </c>
      <c r="AR91" s="319">
        <v>20.708285653783108</v>
      </c>
      <c r="AS91" s="319">
        <v>13.521390083479616</v>
      </c>
      <c r="AT91" s="319">
        <v>56.883364768068844</v>
      </c>
      <c r="AU91" s="319">
        <v>14.686342773247475</v>
      </c>
      <c r="AV91" s="319">
        <v>9.3282088789113544</v>
      </c>
      <c r="AW91" s="319">
        <v>32.247772416933543</v>
      </c>
      <c r="AX91" s="319">
        <v>11.738470055037652</v>
      </c>
      <c r="AY91" s="319">
        <v>2.960129720856969</v>
      </c>
      <c r="AZ91" s="319">
        <v>10.123570609606631</v>
      </c>
      <c r="BA91" s="319">
        <v>12.496495674041299</v>
      </c>
      <c r="BB91" s="319">
        <v>-3.1929051777336923</v>
      </c>
      <c r="BC91" s="319">
        <v>-12.945341903920678</v>
      </c>
      <c r="BD91" s="319">
        <v>1.8971626588733841</v>
      </c>
      <c r="BE91" s="319">
        <v>3.6925969520539752</v>
      </c>
      <c r="BF91" s="319">
        <v>-8.1273700640826263</v>
      </c>
      <c r="BG91" s="319">
        <v>-3.6460872046007609</v>
      </c>
      <c r="BH91" s="319">
        <v>-12.644240450347226</v>
      </c>
      <c r="BI91" s="319">
        <v>-12.02637559155481</v>
      </c>
      <c r="BJ91" s="319">
        <v>-6.7472199202164234</v>
      </c>
    </row>
    <row r="92" spans="1:62" ht="15">
      <c r="A92" s="319" t="s">
        <v>238</v>
      </c>
      <c r="B92" s="319" t="s">
        <v>477</v>
      </c>
      <c r="C92" s="319" t="s">
        <v>1293</v>
      </c>
      <c r="D92" s="319" t="s">
        <v>1294</v>
      </c>
      <c r="E92" s="319"/>
      <c r="F92" s="319">
        <v>10.271715394060436</v>
      </c>
      <c r="G92" s="319">
        <v>0.93040384261912834</v>
      </c>
      <c r="H92" s="319">
        <v>9.7283260219910943</v>
      </c>
      <c r="I92" s="319">
        <v>7.866492800424723</v>
      </c>
      <c r="J92" s="319">
        <v>8.8821304718094325</v>
      </c>
      <c r="K92" s="319">
        <v>5.3189255954912937</v>
      </c>
      <c r="L92" s="319">
        <v>4.6258728292934137</v>
      </c>
      <c r="M92" s="319">
        <v>5.9724762290065172</v>
      </c>
      <c r="N92" s="319">
        <v>9.4988666053211261</v>
      </c>
      <c r="O92" s="319">
        <v>7.7052089255288791</v>
      </c>
      <c r="P92" s="319">
        <v>7.3743271074372672</v>
      </c>
      <c r="Q92" s="319">
        <v>9.4463915441079536</v>
      </c>
      <c r="R92" s="319">
        <v>7.6026083152297446</v>
      </c>
      <c r="S92" s="319">
        <v>-6.7820859957251116</v>
      </c>
      <c r="T92" s="319">
        <v>5.3730569276345506</v>
      </c>
      <c r="U92" s="319">
        <v>5.2050822050063488</v>
      </c>
      <c r="V92" s="319">
        <v>1.6103022071915376</v>
      </c>
      <c r="W92" s="319">
        <v>5.8652721299095987</v>
      </c>
      <c r="X92" s="319">
        <v>2.0024576039098037</v>
      </c>
      <c r="Y92" s="319">
        <v>-0.30689929454555909</v>
      </c>
      <c r="Z92" s="319">
        <v>-2.4324610502786754</v>
      </c>
      <c r="AA92" s="319">
        <v>-1.7402524455702917</v>
      </c>
      <c r="AB92" s="319">
        <v>-1.6524021701516034</v>
      </c>
      <c r="AC92" s="319">
        <v>1.5036716319181807</v>
      </c>
      <c r="AD92" s="319">
        <v>2.1122950082754954</v>
      </c>
      <c r="AE92" s="319">
        <v>0.18573805517520725</v>
      </c>
      <c r="AF92" s="319">
        <v>-2.5851235759473639</v>
      </c>
      <c r="AG92" s="319">
        <v>3.9097773084300229</v>
      </c>
      <c r="AH92" s="319">
        <v>3.259729608459665</v>
      </c>
      <c r="AI92" s="319">
        <v>-1.0522328983468441</v>
      </c>
      <c r="AJ92" s="319">
        <v>1.8698344489762633</v>
      </c>
      <c r="AK92" s="319">
        <v>-6.6299349264198781E-2</v>
      </c>
      <c r="AL92" s="319">
        <v>-2.1771504884697634</v>
      </c>
      <c r="AM92" s="319">
        <v>1.4905589586425236</v>
      </c>
      <c r="AN92" s="319">
        <v>1.6238251927020571</v>
      </c>
      <c r="AO92" s="319">
        <v>2.4098430342686754</v>
      </c>
      <c r="AP92" s="319">
        <v>3.9700819498168727</v>
      </c>
      <c r="AQ92" s="319">
        <v>3.3206994704900978</v>
      </c>
      <c r="AR92" s="319">
        <v>2.6780997003152294</v>
      </c>
      <c r="AS92" s="319">
        <v>3.4955636151946976</v>
      </c>
      <c r="AT92" s="319">
        <v>3.5916528015124101</v>
      </c>
      <c r="AU92" s="319">
        <v>3.54262280612636</v>
      </c>
      <c r="AV92" s="319">
        <v>5.5423608491371255</v>
      </c>
      <c r="AW92" s="319">
        <v>4.8013787332702407</v>
      </c>
      <c r="AX92" s="319">
        <v>0.30456813164248331</v>
      </c>
      <c r="AY92" s="319">
        <v>5.3356018747443983</v>
      </c>
      <c r="AZ92" s="319">
        <v>3.0109840030978035</v>
      </c>
      <c r="BA92" s="319">
        <v>-0.59938980436740508</v>
      </c>
      <c r="BB92" s="319">
        <v>-4.5521172554479818</v>
      </c>
      <c r="BC92" s="319">
        <v>-5.6007776669620029</v>
      </c>
      <c r="BD92" s="319">
        <v>-8.9979550159412867</v>
      </c>
      <c r="BE92" s="319">
        <v>-6.7978608443078201</v>
      </c>
      <c r="BF92" s="319">
        <v>-2.5372585222052066</v>
      </c>
      <c r="BG92" s="319">
        <v>1.4130580847524072</v>
      </c>
      <c r="BH92" s="319">
        <v>0.3682113593736176</v>
      </c>
      <c r="BI92" s="319">
        <v>0.17144615312369638</v>
      </c>
      <c r="BJ92" s="319">
        <v>1.4977922822241965</v>
      </c>
    </row>
    <row r="93" spans="1:62" ht="15">
      <c r="A93" s="319" t="s">
        <v>239</v>
      </c>
      <c r="B93" s="319" t="s">
        <v>478</v>
      </c>
      <c r="C93" s="319" t="s">
        <v>1293</v>
      </c>
      <c r="D93" s="319" t="s">
        <v>1294</v>
      </c>
      <c r="E93" s="319"/>
      <c r="F93" s="319"/>
      <c r="G93" s="319"/>
      <c r="H93" s="319"/>
      <c r="I93" s="319"/>
      <c r="J93" s="319"/>
      <c r="K93" s="319"/>
      <c r="L93" s="319"/>
      <c r="M93" s="319"/>
      <c r="N93" s="319"/>
      <c r="O93" s="319"/>
      <c r="P93" s="319"/>
      <c r="Q93" s="319"/>
      <c r="R93" s="319"/>
      <c r="S93" s="319"/>
      <c r="T93" s="319"/>
      <c r="U93" s="319"/>
      <c r="V93" s="319"/>
      <c r="W93" s="319">
        <v>6.6553301450630045</v>
      </c>
      <c r="X93" s="319">
        <v>6.2042035419058124</v>
      </c>
      <c r="Y93" s="319">
        <v>-1.0231488519186911</v>
      </c>
      <c r="Z93" s="319">
        <v>-0.22247048924451462</v>
      </c>
      <c r="AA93" s="319">
        <v>1.3067129625412406</v>
      </c>
      <c r="AB93" s="319">
        <v>0.50799712432296928</v>
      </c>
      <c r="AC93" s="319">
        <v>0.986596486791953</v>
      </c>
      <c r="AD93" s="319">
        <v>4.4235127723835035</v>
      </c>
      <c r="AE93" s="319">
        <v>6.9405935330069752</v>
      </c>
      <c r="AF93" s="319">
        <v>9.935028047224705</v>
      </c>
      <c r="AG93" s="319">
        <v>4.3507182822081631</v>
      </c>
      <c r="AH93" s="319">
        <v>5.045690148627429</v>
      </c>
      <c r="AI93" s="319">
        <v>4.645654389677631</v>
      </c>
      <c r="AJ93" s="319">
        <v>1.2058044461846151</v>
      </c>
      <c r="AK93" s="319">
        <v>-1.6100815052673596</v>
      </c>
      <c r="AL93" s="319">
        <v>-3.0628447880022236</v>
      </c>
      <c r="AM93" s="319">
        <v>0.56823124515001666</v>
      </c>
      <c r="AN93" s="319">
        <v>1.2635826367348244</v>
      </c>
      <c r="AO93" s="319">
        <v>3.8776858353103876</v>
      </c>
      <c r="AP93" s="319">
        <v>4.6769426499258628</v>
      </c>
      <c r="AQ93" s="319">
        <v>11.536734672913269</v>
      </c>
      <c r="AR93" s="319">
        <v>6.7682486922962397</v>
      </c>
      <c r="AS93" s="319">
        <v>4.7052582748442973</v>
      </c>
      <c r="AT93" s="319">
        <v>-2.245154083378182</v>
      </c>
      <c r="AU93" s="319">
        <v>3.1830358879556258</v>
      </c>
      <c r="AV93" s="319">
        <v>9.1699310112927321</v>
      </c>
      <c r="AW93" s="319">
        <v>-0.91940779018457874</v>
      </c>
      <c r="AX93" s="319">
        <v>12.950680865432233</v>
      </c>
      <c r="AY93" s="319">
        <v>-4.280909402271476</v>
      </c>
      <c r="AZ93" s="319">
        <v>5.7879017499207492</v>
      </c>
      <c r="BA93" s="319">
        <v>0.6149176523466906</v>
      </c>
      <c r="BB93" s="319">
        <v>-6.9416234351573536</v>
      </c>
      <c r="BC93" s="319">
        <v>-0.8733823679035595</v>
      </c>
      <c r="BD93" s="319">
        <v>0.38315129420705318</v>
      </c>
      <c r="BE93" s="319">
        <v>-1.5357518478685677</v>
      </c>
      <c r="BF93" s="319">
        <v>1.938674263767453</v>
      </c>
      <c r="BG93" s="319">
        <v>6.8879767722245901</v>
      </c>
      <c r="BH93" s="319">
        <v>5.9766343051788766</v>
      </c>
      <c r="BI93" s="319">
        <v>3.2065134347805326</v>
      </c>
      <c r="BJ93" s="319">
        <v>3.2416121490000478</v>
      </c>
    </row>
    <row r="94" spans="1:62" ht="15">
      <c r="A94" s="319" t="s">
        <v>240</v>
      </c>
      <c r="B94" s="319" t="s">
        <v>479</v>
      </c>
      <c r="C94" s="319" t="s">
        <v>1293</v>
      </c>
      <c r="D94" s="319" t="s">
        <v>1294</v>
      </c>
      <c r="E94" s="319"/>
      <c r="F94" s="319"/>
      <c r="G94" s="319"/>
      <c r="H94" s="319"/>
      <c r="I94" s="319"/>
      <c r="J94" s="319"/>
      <c r="K94" s="319"/>
      <c r="L94" s="319"/>
      <c r="M94" s="319"/>
      <c r="N94" s="319"/>
      <c r="O94" s="319"/>
      <c r="P94" s="319">
        <v>11.14456573397473</v>
      </c>
      <c r="Q94" s="319">
        <v>3.7591576010670167</v>
      </c>
      <c r="R94" s="319">
        <v>5.280208862688454</v>
      </c>
      <c r="S94" s="319">
        <v>4.6385140551357296</v>
      </c>
      <c r="T94" s="319">
        <v>0.44332433395869941</v>
      </c>
      <c r="U94" s="319">
        <v>5.7460109047851944</v>
      </c>
      <c r="V94" s="319">
        <v>9.4831795437112731</v>
      </c>
      <c r="W94" s="319">
        <v>6.4476794697698523</v>
      </c>
      <c r="X94" s="319">
        <v>4.0149474796482991</v>
      </c>
      <c r="Y94" s="319">
        <v>7.3770898587874711</v>
      </c>
      <c r="Z94" s="319">
        <v>-0.91378364611708207</v>
      </c>
      <c r="AA94" s="319">
        <v>-5.3476252977421268</v>
      </c>
      <c r="AB94" s="319">
        <v>2.2657707945327559</v>
      </c>
      <c r="AC94" s="319">
        <v>-6.259164456252492</v>
      </c>
      <c r="AD94" s="319">
        <v>2.6821738057366247</v>
      </c>
      <c r="AE94" s="319">
        <v>6.4967770106345171</v>
      </c>
      <c r="AF94" s="319">
        <v>4.3456406159073424</v>
      </c>
      <c r="AG94" s="319">
        <v>4.2546594796271506</v>
      </c>
      <c r="AH94" s="319">
        <v>5.6951730071607329</v>
      </c>
      <c r="AI94" s="319">
        <v>-12.195866439410679</v>
      </c>
      <c r="AJ94" s="319">
        <v>6.6511142141294499E-2</v>
      </c>
      <c r="AK94" s="319">
        <v>-4.7685235405740229</v>
      </c>
      <c r="AL94" s="319">
        <v>-4.8558817827393455</v>
      </c>
      <c r="AM94" s="319">
        <v>5.3518056404029579</v>
      </c>
      <c r="AN94" s="319">
        <v>3.1709964273417768</v>
      </c>
      <c r="AO94" s="319">
        <v>1.3480101030775415</v>
      </c>
      <c r="AP94" s="319">
        <v>1.2877318695751114</v>
      </c>
      <c r="AQ94" s="319">
        <v>7.5658997809310051</v>
      </c>
      <c r="AR94" s="319">
        <v>1.3778844452400563</v>
      </c>
      <c r="AS94" s="319">
        <v>6.9110246453716826</v>
      </c>
      <c r="AT94" s="319">
        <v>0.99946355707838563</v>
      </c>
      <c r="AU94" s="319">
        <v>-1.4242583592009055</v>
      </c>
      <c r="AV94" s="319">
        <v>4.1450085085524222</v>
      </c>
      <c r="AW94" s="319">
        <v>6.7866293876435861</v>
      </c>
      <c r="AX94" s="319">
        <v>4.7896273737863027</v>
      </c>
      <c r="AY94" s="319">
        <v>5.8550302810627102</v>
      </c>
      <c r="AZ94" s="319">
        <v>2.7487810793659406</v>
      </c>
      <c r="BA94" s="319">
        <v>6.593978748647217</v>
      </c>
      <c r="BB94" s="319">
        <v>0.87490657070013356</v>
      </c>
      <c r="BC94" s="319">
        <v>0.69531455570223955</v>
      </c>
      <c r="BD94" s="319">
        <v>-0.47028363507526194</v>
      </c>
      <c r="BE94" s="319">
        <v>1.5369769446427455</v>
      </c>
      <c r="BF94" s="319">
        <v>-1.1255404140578662</v>
      </c>
      <c r="BG94" s="319">
        <v>5.6644232242291253</v>
      </c>
      <c r="BH94" s="319">
        <v>0.63366708154639184</v>
      </c>
      <c r="BI94" s="319">
        <v>7.5250332821289021</v>
      </c>
      <c r="BJ94" s="319"/>
    </row>
    <row r="95" spans="1:62" ht="15">
      <c r="A95" s="319" t="s">
        <v>241</v>
      </c>
      <c r="B95" s="319" t="s">
        <v>480</v>
      </c>
      <c r="C95" s="319" t="s">
        <v>1293</v>
      </c>
      <c r="D95" s="319" t="s">
        <v>1294</v>
      </c>
      <c r="E95" s="319"/>
      <c r="F95" s="319">
        <v>1.282331610704631</v>
      </c>
      <c r="G95" s="319">
        <v>0.56541989453467068</v>
      </c>
      <c r="H95" s="319">
        <v>6.4122362523660712</v>
      </c>
      <c r="I95" s="319">
        <v>1.646315865243082</v>
      </c>
      <c r="J95" s="319">
        <v>1.3791203052255838</v>
      </c>
      <c r="K95" s="319">
        <v>2.4931776448543701</v>
      </c>
      <c r="L95" s="319">
        <v>1.1373397077592386</v>
      </c>
      <c r="M95" s="319">
        <v>5.6738825001968678</v>
      </c>
      <c r="N95" s="319">
        <v>1.7877441270492938</v>
      </c>
      <c r="O95" s="319">
        <v>2.769313824652059</v>
      </c>
      <c r="P95" s="319">
        <v>2.6852279841348832</v>
      </c>
      <c r="Q95" s="319">
        <v>4.4230517357038366</v>
      </c>
      <c r="R95" s="319">
        <v>3.9322215849512503</v>
      </c>
      <c r="S95" s="319">
        <v>3.5890752749917425</v>
      </c>
      <c r="T95" s="319">
        <v>-0.66496110207711467</v>
      </c>
      <c r="U95" s="319">
        <v>4.6943556732005618</v>
      </c>
      <c r="V95" s="319">
        <v>5.1591805375673658</v>
      </c>
      <c r="W95" s="319">
        <v>2.446843803347349</v>
      </c>
      <c r="X95" s="319">
        <v>2.1754075444244165</v>
      </c>
      <c r="Y95" s="319">
        <v>1.2339672715663994</v>
      </c>
      <c r="Z95" s="319">
        <v>-1.8203379996831757</v>
      </c>
      <c r="AA95" s="319">
        <v>-5.9035317780877108</v>
      </c>
      <c r="AB95" s="319">
        <v>-4.9639163360982081</v>
      </c>
      <c r="AC95" s="319">
        <v>-1.9451546284249304</v>
      </c>
      <c r="AD95" s="319">
        <v>-2.9874965040791892</v>
      </c>
      <c r="AE95" s="319">
        <v>-2.2131223041473049</v>
      </c>
      <c r="AF95" s="319">
        <v>1.1408436717716484</v>
      </c>
      <c r="AG95" s="319">
        <v>1.5018308799105853</v>
      </c>
      <c r="AH95" s="319">
        <v>1.555018831974067</v>
      </c>
      <c r="AI95" s="319">
        <v>0.72808458839743651</v>
      </c>
      <c r="AJ95" s="319">
        <v>1.2594423964845021</v>
      </c>
      <c r="AK95" s="319">
        <v>2.405702983632338</v>
      </c>
      <c r="AL95" s="319">
        <v>1.5205153489181527</v>
      </c>
      <c r="AM95" s="319">
        <v>1.6446250193611718</v>
      </c>
      <c r="AN95" s="319">
        <v>2.5670291777663437</v>
      </c>
      <c r="AO95" s="319">
        <v>0.6544315660423905</v>
      </c>
      <c r="AP95" s="319">
        <v>2.0543529304237467</v>
      </c>
      <c r="AQ95" s="319">
        <v>2.6749001333080429</v>
      </c>
      <c r="AR95" s="319">
        <v>1.533394145512375</v>
      </c>
      <c r="AS95" s="319">
        <v>1.2652344147646772</v>
      </c>
      <c r="AT95" s="319">
        <v>-2.0467843727374202E-2</v>
      </c>
      <c r="AU95" s="319">
        <v>1.4513337246756777</v>
      </c>
      <c r="AV95" s="319">
        <v>0.13879707593986268</v>
      </c>
      <c r="AW95" s="319">
        <v>0.76251362154519597</v>
      </c>
      <c r="AX95" s="319">
        <v>0.90173115906789292</v>
      </c>
      <c r="AY95" s="319">
        <v>3.012292536113236</v>
      </c>
      <c r="AZ95" s="319">
        <v>3.9508442056335582</v>
      </c>
      <c r="BA95" s="319">
        <v>1.024157492962118</v>
      </c>
      <c r="BB95" s="319">
        <v>-1.6499766766676629</v>
      </c>
      <c r="BC95" s="319">
        <v>0.66062551396701963</v>
      </c>
      <c r="BD95" s="319">
        <v>1.9426691862020959</v>
      </c>
      <c r="BE95" s="319">
        <v>0.79791268604229515</v>
      </c>
      <c r="BF95" s="319">
        <v>1.5352445263514056</v>
      </c>
      <c r="BG95" s="319">
        <v>2.0328587037075749</v>
      </c>
      <c r="BH95" s="319">
        <v>2.0327571098010679</v>
      </c>
      <c r="BI95" s="319">
        <v>1.0406436451333008</v>
      </c>
      <c r="BJ95" s="319">
        <v>0.74908656776526072</v>
      </c>
    </row>
    <row r="96" spans="1:62" ht="15">
      <c r="A96" s="319" t="s">
        <v>242</v>
      </c>
      <c r="B96" s="319" t="s">
        <v>481</v>
      </c>
      <c r="C96" s="319" t="s">
        <v>1293</v>
      </c>
      <c r="D96" s="319" t="s">
        <v>1294</v>
      </c>
      <c r="E96" s="319"/>
      <c r="F96" s="319"/>
      <c r="G96" s="319"/>
      <c r="H96" s="319"/>
      <c r="I96" s="319"/>
      <c r="J96" s="319"/>
      <c r="K96" s="319"/>
      <c r="L96" s="319"/>
      <c r="M96" s="319"/>
      <c r="N96" s="319"/>
      <c r="O96" s="319"/>
      <c r="P96" s="319"/>
      <c r="Q96" s="319"/>
      <c r="R96" s="319"/>
      <c r="S96" s="319"/>
      <c r="T96" s="319"/>
      <c r="U96" s="319"/>
      <c r="V96" s="319"/>
      <c r="W96" s="319"/>
      <c r="X96" s="319"/>
      <c r="Y96" s="319"/>
      <c r="Z96" s="319"/>
      <c r="AA96" s="319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  <c r="AV96" s="319">
        <v>0.57569430604549154</v>
      </c>
      <c r="AW96" s="319">
        <v>6.1718358233499515</v>
      </c>
      <c r="AX96" s="319">
        <v>3.3374134647615961</v>
      </c>
      <c r="AY96" s="319">
        <v>-3.9777659404918495</v>
      </c>
      <c r="AZ96" s="319">
        <v>0.68635879081877249</v>
      </c>
      <c r="BA96" s="319">
        <v>1.6137826194867415</v>
      </c>
      <c r="BB96" s="319">
        <v>0.19125031832798811</v>
      </c>
      <c r="BC96" s="319">
        <v>1.9552292417363475</v>
      </c>
      <c r="BD96" s="319">
        <v>-2.3799432929152431E-2</v>
      </c>
      <c r="BE96" s="319">
        <v>1.8376409030073546</v>
      </c>
      <c r="BF96" s="319">
        <v>1.5898788157894472</v>
      </c>
      <c r="BG96" s="319">
        <v>1.1822317331619843</v>
      </c>
      <c r="BH96" s="319">
        <v>-3.0697381478887564E-2</v>
      </c>
      <c r="BI96" s="319">
        <v>-0.32965084195285499</v>
      </c>
      <c r="BJ96" s="319"/>
    </row>
    <row r="97" spans="1:62" ht="15">
      <c r="A97" s="319" t="s">
        <v>243</v>
      </c>
      <c r="B97" s="319" t="s">
        <v>482</v>
      </c>
      <c r="C97" s="319" t="s">
        <v>1293</v>
      </c>
      <c r="D97" s="319" t="s">
        <v>1294</v>
      </c>
      <c r="E97" s="319"/>
      <c r="F97" s="319">
        <v>1.5884955063385462</v>
      </c>
      <c r="G97" s="319">
        <v>-1.7318520955344923</v>
      </c>
      <c r="H97" s="319">
        <v>-14.573932003799996</v>
      </c>
      <c r="I97" s="319">
        <v>8.6943188430314251</v>
      </c>
      <c r="J97" s="319">
        <v>8.1630577232276664</v>
      </c>
      <c r="K97" s="319">
        <v>3.2295499872196984</v>
      </c>
      <c r="L97" s="319">
        <v>2.561868007260145</v>
      </c>
      <c r="M97" s="319">
        <v>-0.48801388792720957</v>
      </c>
      <c r="N97" s="319">
        <v>5.518214902513634</v>
      </c>
      <c r="O97" s="319">
        <v>2.8964596061298806</v>
      </c>
      <c r="P97" s="319">
        <v>1.848653462310665</v>
      </c>
      <c r="Q97" s="319">
        <v>-4.4243749746317746</v>
      </c>
      <c r="R97" s="319">
        <v>0.13949913067084196</v>
      </c>
      <c r="S97" s="319">
        <v>6.5451592604826487</v>
      </c>
      <c r="T97" s="319">
        <v>7.3202894101630704</v>
      </c>
      <c r="U97" s="319">
        <v>0.42473479872036535</v>
      </c>
      <c r="V97" s="319">
        <v>-3.7015243096770547</v>
      </c>
      <c r="W97" s="319">
        <v>-2.7880950087085523</v>
      </c>
      <c r="X97" s="319">
        <v>-2.6107634650091853</v>
      </c>
      <c r="Y97" s="319">
        <v>1.2254504385351197</v>
      </c>
      <c r="Z97" s="319">
        <v>1.2911564716093267</v>
      </c>
      <c r="AA97" s="319">
        <v>-13.136131530725521</v>
      </c>
      <c r="AB97" s="319">
        <v>-6.5174118573678612</v>
      </c>
      <c r="AC97" s="319">
        <v>-4.5719020065281626</v>
      </c>
      <c r="AD97" s="319">
        <v>3.035516048712978</v>
      </c>
      <c r="AE97" s="319">
        <v>-0.12591320619596047</v>
      </c>
      <c r="AF97" s="319">
        <v>1.8255324992695279</v>
      </c>
      <c r="AG97" s="319">
        <v>-2.8244117866336467</v>
      </c>
      <c r="AH97" s="319">
        <v>-4.2986115504492091</v>
      </c>
      <c r="AI97" s="319">
        <v>-2.7307534000586315</v>
      </c>
      <c r="AJ97" s="319">
        <v>5.8450607792476887</v>
      </c>
      <c r="AK97" s="319">
        <v>7.2772519658847301</v>
      </c>
      <c r="AL97" s="319">
        <v>7.4454818863098069</v>
      </c>
      <c r="AM97" s="319">
        <v>7.8281002821502597</v>
      </c>
      <c r="AN97" s="319">
        <v>4.5796299164637873</v>
      </c>
      <c r="AO97" s="319">
        <v>7.8027517711026775</v>
      </c>
      <c r="AP97" s="319">
        <v>6.4156541044870607</v>
      </c>
      <c r="AQ97" s="319">
        <v>-1.3768449543563435</v>
      </c>
      <c r="AR97" s="319">
        <v>3.3344374216133303</v>
      </c>
      <c r="AS97" s="319">
        <v>-1.117895773794416</v>
      </c>
      <c r="AT97" s="319">
        <v>2.3910875854408005</v>
      </c>
      <c r="AU97" s="319">
        <v>1.1019372549439481</v>
      </c>
      <c r="AV97" s="319">
        <v>-1.0017002409024371</v>
      </c>
      <c r="AW97" s="319">
        <v>3.3220964111022226</v>
      </c>
      <c r="AX97" s="319">
        <v>-1.8647361912764637</v>
      </c>
      <c r="AY97" s="319">
        <v>5.3184285260879278</v>
      </c>
      <c r="AZ97" s="319">
        <v>7.2678021898071137</v>
      </c>
      <c r="BA97" s="319">
        <v>2.1891228829887126</v>
      </c>
      <c r="BB97" s="319">
        <v>3.6383946776811058</v>
      </c>
      <c r="BC97" s="319">
        <v>4.0180616943021619</v>
      </c>
      <c r="BD97" s="319">
        <v>4.8390435799814355</v>
      </c>
      <c r="BE97" s="319">
        <v>4.7183951630862708</v>
      </c>
      <c r="BF97" s="319">
        <v>4.3094082158455791</v>
      </c>
      <c r="BG97" s="319">
        <v>3.1243146406506384</v>
      </c>
      <c r="BH97" s="319">
        <v>2.4749841484979669</v>
      </c>
      <c r="BI97" s="319">
        <v>2.6763035996464311</v>
      </c>
      <c r="BJ97" s="319">
        <v>2.3218279666075148</v>
      </c>
    </row>
    <row r="98" spans="1:62" ht="15">
      <c r="A98" s="319" t="s">
        <v>244</v>
      </c>
      <c r="B98" s="319" t="s">
        <v>483</v>
      </c>
      <c r="C98" s="319" t="s">
        <v>1293</v>
      </c>
      <c r="D98" s="319" t="s">
        <v>1294</v>
      </c>
      <c r="E98" s="319"/>
      <c r="F98" s="319">
        <v>3.2297983332820905</v>
      </c>
      <c r="G98" s="319">
        <v>4.4129802585052289</v>
      </c>
      <c r="H98" s="319">
        <v>3.8217296718645173</v>
      </c>
      <c r="I98" s="319">
        <v>5.2152525331076873</v>
      </c>
      <c r="J98" s="319">
        <v>4.3807951560706186</v>
      </c>
      <c r="K98" s="319">
        <v>4.8295436805027663</v>
      </c>
      <c r="L98" s="319">
        <v>3.4756562860101639</v>
      </c>
      <c r="M98" s="319">
        <v>5.1404651918007573</v>
      </c>
      <c r="N98" s="319">
        <v>4.7202522750251035</v>
      </c>
      <c r="O98" s="319">
        <v>3.1865080315941015</v>
      </c>
      <c r="P98" s="319">
        <v>2.8828302279205076</v>
      </c>
      <c r="Q98" s="319">
        <v>4.4951162923906764</v>
      </c>
      <c r="R98" s="319">
        <v>5.3575397840746461</v>
      </c>
      <c r="S98" s="319">
        <v>0.20648508570882029</v>
      </c>
      <c r="T98" s="319">
        <v>-0.91958757772042077</v>
      </c>
      <c r="U98" s="319">
        <v>4.1234050524718384</v>
      </c>
      <c r="V98" s="319">
        <v>3.0599861197136704</v>
      </c>
      <c r="W98" s="319">
        <v>3.2353436778792712</v>
      </c>
      <c r="X98" s="319">
        <v>3.3260597996534074</v>
      </c>
      <c r="Y98" s="319">
        <v>0.61506456292556777</v>
      </c>
      <c r="Z98" s="319">
        <v>1.065994585345905</v>
      </c>
      <c r="AA98" s="319">
        <v>-0.93803238881794471</v>
      </c>
      <c r="AB98" s="319">
        <v>1.9734302829788248</v>
      </c>
      <c r="AC98" s="319">
        <v>3.8056690877359927</v>
      </c>
      <c r="AD98" s="319">
        <v>2.7809475743050456</v>
      </c>
      <c r="AE98" s="319">
        <v>2.5420391208793518</v>
      </c>
      <c r="AF98" s="319">
        <v>2.7326590114976597</v>
      </c>
      <c r="AG98" s="319">
        <v>4.0099471959297261</v>
      </c>
      <c r="AH98" s="319">
        <v>3.01600171122098</v>
      </c>
      <c r="AI98" s="319">
        <v>2.2847659139659555</v>
      </c>
      <c r="AJ98" s="319">
        <v>0.77725001044987607</v>
      </c>
      <c r="AK98" s="319">
        <v>1.4948980237501388</v>
      </c>
      <c r="AL98" s="319">
        <v>0.42540757493287629</v>
      </c>
      <c r="AM98" s="319">
        <v>2.4567343614792634</v>
      </c>
      <c r="AN98" s="319">
        <v>1.9367736385754455</v>
      </c>
      <c r="AO98" s="319">
        <v>2.2813649844464265</v>
      </c>
      <c r="AP98" s="319">
        <v>2.7026256840268417</v>
      </c>
      <c r="AQ98" s="319">
        <v>2.0492779796218201</v>
      </c>
      <c r="AR98" s="319">
        <v>2.547046857736504</v>
      </c>
      <c r="AS98" s="319">
        <v>3.3490113199697191</v>
      </c>
      <c r="AT98" s="319">
        <v>0.73554884167153034</v>
      </c>
      <c r="AU98" s="319">
        <v>0.77421338116472782</v>
      </c>
      <c r="AV98" s="319">
        <v>1.4697388158218416</v>
      </c>
      <c r="AW98" s="319">
        <v>2.6009491685302208</v>
      </c>
      <c r="AX98" s="319">
        <v>2.0629230377343504</v>
      </c>
      <c r="AY98" s="319">
        <v>2.2592724727458489</v>
      </c>
      <c r="AZ98" s="319">
        <v>1.8433706209636966</v>
      </c>
      <c r="BA98" s="319">
        <v>-0.48048075915571076</v>
      </c>
      <c r="BB98" s="319">
        <v>-4.1401462861878429</v>
      </c>
      <c r="BC98" s="319">
        <v>2.3017390094350958</v>
      </c>
      <c r="BD98" s="319">
        <v>1.3892066446725977</v>
      </c>
      <c r="BE98" s="319">
        <v>0.62923542077588479</v>
      </c>
      <c r="BF98" s="319">
        <v>0.77125015878959857</v>
      </c>
      <c r="BG98" s="319">
        <v>1.3793066335303479</v>
      </c>
      <c r="BH98" s="319">
        <v>1.7164765764637195</v>
      </c>
      <c r="BI98" s="319">
        <v>1.0487975353395029</v>
      </c>
      <c r="BJ98" s="319">
        <v>1.6649069959544249</v>
      </c>
    </row>
    <row r="99" spans="1:62" ht="15">
      <c r="A99" s="319" t="s">
        <v>245</v>
      </c>
      <c r="B99" s="319" t="s">
        <v>484</v>
      </c>
      <c r="C99" s="319" t="s">
        <v>1293</v>
      </c>
      <c r="D99" s="319" t="s">
        <v>1294</v>
      </c>
      <c r="E99" s="319"/>
      <c r="F99" s="319"/>
      <c r="G99" s="319">
        <v>9.5498462778962789</v>
      </c>
      <c r="H99" s="319">
        <v>11.84861158173176</v>
      </c>
      <c r="I99" s="319">
        <v>6.0333647115689502</v>
      </c>
      <c r="J99" s="319">
        <v>11.669310326617975</v>
      </c>
      <c r="K99" s="319">
        <v>0.8976067554559819</v>
      </c>
      <c r="L99" s="319">
        <v>-0.93207365846488699</v>
      </c>
      <c r="M99" s="319">
        <v>1.2248411764646647</v>
      </c>
      <c r="N99" s="319">
        <v>9.5802074283129173</v>
      </c>
      <c r="O99" s="319">
        <v>6.5836969613371537</v>
      </c>
      <c r="P99" s="319">
        <v>5.0038787653914056</v>
      </c>
      <c r="Q99" s="319">
        <v>8.5115525172580391</v>
      </c>
      <c r="R99" s="319">
        <v>9.156061831423628</v>
      </c>
      <c r="S99" s="319">
        <v>-0.77113187109937087</v>
      </c>
      <c r="T99" s="319">
        <v>-1.395420501460336</v>
      </c>
      <c r="U99" s="319">
        <v>14.713902854010115</v>
      </c>
      <c r="V99" s="319">
        <v>10.124211236784802</v>
      </c>
      <c r="W99" s="319">
        <v>6.3170541915695537</v>
      </c>
      <c r="X99" s="319">
        <v>5.6231659141115671</v>
      </c>
      <c r="Y99" s="319">
        <v>7.2070669092146886</v>
      </c>
      <c r="Z99" s="319">
        <v>6.7250535878565358</v>
      </c>
      <c r="AA99" s="319">
        <v>1.3638007443318401</v>
      </c>
      <c r="AB99" s="319">
        <v>4.3789616194991936</v>
      </c>
      <c r="AC99" s="319">
        <v>8.8980203542908356</v>
      </c>
      <c r="AD99" s="319">
        <v>-0.31951220903013677</v>
      </c>
      <c r="AE99" s="319">
        <v>9.6811891711649878</v>
      </c>
      <c r="AF99" s="319">
        <v>12.262550417846739</v>
      </c>
      <c r="AG99" s="319">
        <v>7.6034778153720453</v>
      </c>
      <c r="AH99" s="319">
        <v>1.2230144709683799</v>
      </c>
      <c r="AI99" s="319">
        <v>3.4974345257267458</v>
      </c>
      <c r="AJ99" s="319">
        <v>4.829087516532482</v>
      </c>
      <c r="AK99" s="319">
        <v>5.3466683792908469</v>
      </c>
      <c r="AL99" s="319">
        <v>4.3924559373484016</v>
      </c>
      <c r="AM99" s="319">
        <v>3.6748413659434505</v>
      </c>
      <c r="AN99" s="319">
        <v>0.36658949830395215</v>
      </c>
      <c r="AO99" s="319">
        <v>-0.26782131887387095</v>
      </c>
      <c r="AP99" s="319">
        <v>4.2283741056746464</v>
      </c>
      <c r="AQ99" s="319">
        <v>-6.6651018685944905</v>
      </c>
      <c r="AR99" s="319">
        <v>1.5322906729720955</v>
      </c>
      <c r="AS99" s="319">
        <v>6.7184848592245316</v>
      </c>
      <c r="AT99" s="319">
        <v>-0.177501158837444</v>
      </c>
      <c r="AU99" s="319">
        <v>1.2074496637312677</v>
      </c>
      <c r="AV99" s="319">
        <v>3.2599572740571716</v>
      </c>
      <c r="AW99" s="319">
        <v>7.855551142292839</v>
      </c>
      <c r="AX99" s="319">
        <v>6.9201204811050587</v>
      </c>
      <c r="AY99" s="319">
        <v>6.3474939110840012</v>
      </c>
      <c r="AZ99" s="319">
        <v>5.5535487409435405</v>
      </c>
      <c r="BA99" s="319">
        <v>1.5187957147510929</v>
      </c>
      <c r="BB99" s="319">
        <v>-2.6688812611525492</v>
      </c>
      <c r="BC99" s="319">
        <v>5.9864037506986278</v>
      </c>
      <c r="BD99" s="319">
        <v>4.1121282882092345</v>
      </c>
      <c r="BE99" s="319">
        <v>0.58375360082878558</v>
      </c>
      <c r="BF99" s="319">
        <v>2.6878707442228347</v>
      </c>
      <c r="BG99" s="319">
        <v>2.0431721100022457</v>
      </c>
      <c r="BH99" s="319">
        <v>1.5200211982931364</v>
      </c>
      <c r="BI99" s="319">
        <v>1.5321160515890426</v>
      </c>
      <c r="BJ99" s="319">
        <v>3.0176559983084559</v>
      </c>
    </row>
    <row r="100" spans="1:62" ht="15">
      <c r="A100" s="319" t="s">
        <v>246</v>
      </c>
      <c r="B100" s="319" t="s">
        <v>485</v>
      </c>
      <c r="C100" s="319" t="s">
        <v>1293</v>
      </c>
      <c r="D100" s="319" t="s">
        <v>1294</v>
      </c>
      <c r="E100" s="319"/>
      <c r="F100" s="319">
        <v>-0.95114367066159389</v>
      </c>
      <c r="G100" s="319">
        <v>2.8580511109031619</v>
      </c>
      <c r="H100" s="319">
        <v>0.7275095668955629</v>
      </c>
      <c r="I100" s="319">
        <v>2.4882474486760202</v>
      </c>
      <c r="J100" s="319">
        <v>5.9712547968497915</v>
      </c>
      <c r="K100" s="319">
        <v>2.3717786578698679</v>
      </c>
      <c r="L100" s="319">
        <v>2.9254630711972993</v>
      </c>
      <c r="M100" s="319">
        <v>3.5046747247696146</v>
      </c>
      <c r="N100" s="319">
        <v>-2.2750943591031501</v>
      </c>
      <c r="O100" s="319">
        <v>0.60785624339484912</v>
      </c>
      <c r="P100" s="319">
        <v>0.96724145769273662</v>
      </c>
      <c r="Q100" s="319">
        <v>2.6802728932321003</v>
      </c>
      <c r="R100" s="319">
        <v>4.713281403634781</v>
      </c>
      <c r="S100" s="319">
        <v>-4.141813963204072</v>
      </c>
      <c r="T100" s="319">
        <v>-0.9141023513043649</v>
      </c>
      <c r="U100" s="319">
        <v>7.1733597346217266</v>
      </c>
      <c r="V100" s="319">
        <v>7.0364226353977273</v>
      </c>
      <c r="W100" s="319">
        <v>6.6569905054595182</v>
      </c>
      <c r="X100" s="319">
        <v>1.4786789043398159</v>
      </c>
      <c r="Y100" s="319">
        <v>-2.3863976161065352</v>
      </c>
      <c r="Z100" s="319">
        <v>-0.56614627020154273</v>
      </c>
      <c r="AA100" s="319">
        <v>-4.3595481960858393</v>
      </c>
      <c r="AB100" s="319">
        <v>-3.8905152657518443</v>
      </c>
      <c r="AC100" s="319">
        <v>1.2431620518065216</v>
      </c>
      <c r="AD100" s="319">
        <v>1.1145122848209184</v>
      </c>
      <c r="AE100" s="319">
        <v>-2.2228191832905253</v>
      </c>
      <c r="AF100" s="319">
        <v>2.9580279002794754</v>
      </c>
      <c r="AG100" s="319">
        <v>1.5998224619189187</v>
      </c>
      <c r="AH100" s="319">
        <v>1.340146559229936</v>
      </c>
      <c r="AI100" s="319">
        <v>-2.7551565707782402</v>
      </c>
      <c r="AJ100" s="319">
        <v>0.32404119966315648</v>
      </c>
      <c r="AK100" s="319">
        <v>2.6477834018958646</v>
      </c>
      <c r="AL100" s="319">
        <v>3.2594780507147192</v>
      </c>
      <c r="AM100" s="319">
        <v>-4.0373753646964587</v>
      </c>
      <c r="AN100" s="319">
        <v>1.2116869788904268</v>
      </c>
      <c r="AO100" s="319">
        <v>0.79171499308560556</v>
      </c>
      <c r="AP100" s="319">
        <v>2.1893091854385887</v>
      </c>
      <c r="AQ100" s="319">
        <v>0.19039262501212306</v>
      </c>
      <c r="AR100" s="319">
        <v>-4.4389756446354767</v>
      </c>
      <c r="AS100" s="319">
        <v>3.04034148823051</v>
      </c>
      <c r="AT100" s="319">
        <v>0.13283661663076884</v>
      </c>
      <c r="AU100" s="319">
        <v>1.1828976547698034</v>
      </c>
      <c r="AV100" s="319">
        <v>2.0103775790534399</v>
      </c>
      <c r="AW100" s="319">
        <v>3.7205905320542882</v>
      </c>
      <c r="AX100" s="319">
        <v>3.6159212928202749</v>
      </c>
      <c r="AY100" s="319">
        <v>4.1935828175768251</v>
      </c>
      <c r="AZ100" s="319">
        <v>3.8936425334080695</v>
      </c>
      <c r="BA100" s="319">
        <v>2.0512075037168955</v>
      </c>
      <c r="BB100" s="319">
        <v>-4.4031838475047493</v>
      </c>
      <c r="BC100" s="319">
        <v>1.708904258375199</v>
      </c>
      <c r="BD100" s="319">
        <v>1.8859180818499937</v>
      </c>
      <c r="BE100" s="319">
        <v>2.2428100818899992</v>
      </c>
      <c r="BF100" s="319">
        <v>0.98525420588160273</v>
      </c>
      <c r="BG100" s="319">
        <v>1.2865054074867999</v>
      </c>
      <c r="BH100" s="319">
        <v>2.0831547975393789</v>
      </c>
      <c r="BI100" s="319">
        <v>2.0211602739793619</v>
      </c>
      <c r="BJ100" s="319">
        <v>3.0639587828376449</v>
      </c>
    </row>
    <row r="101" spans="1:62" ht="15">
      <c r="A101" s="319" t="s">
        <v>247</v>
      </c>
      <c r="B101" s="319" t="s">
        <v>486</v>
      </c>
      <c r="C101" s="319" t="s">
        <v>1293</v>
      </c>
      <c r="D101" s="319" t="s">
        <v>1294</v>
      </c>
      <c r="E101" s="319"/>
      <c r="F101" s="319">
        <v>-2.0919097993650695</v>
      </c>
      <c r="G101" s="319">
        <v>4.4892440132468465</v>
      </c>
      <c r="H101" s="319">
        <v>0.8043444834455471</v>
      </c>
      <c r="I101" s="319">
        <v>1.0326112376179566</v>
      </c>
      <c r="J101" s="319">
        <v>1.6627464679572057</v>
      </c>
      <c r="K101" s="319">
        <v>0.19147731377684352</v>
      </c>
      <c r="L101" s="319">
        <v>-0.30537208617845124</v>
      </c>
      <c r="M101" s="319">
        <v>0.36752597152573685</v>
      </c>
      <c r="N101" s="319">
        <v>1.9635237316513781</v>
      </c>
      <c r="O101" s="319">
        <v>1.6531126455391814</v>
      </c>
      <c r="P101" s="319">
        <v>1.5000799144865056</v>
      </c>
      <c r="Q101" s="319">
        <v>-0.90684784814727948</v>
      </c>
      <c r="R101" s="319">
        <v>0.26198371517898522</v>
      </c>
      <c r="S101" s="319">
        <v>2.9212790961806974</v>
      </c>
      <c r="T101" s="319">
        <v>-0.55934175258749974</v>
      </c>
      <c r="U101" s="319">
        <v>1.2195100887015826</v>
      </c>
      <c r="V101" s="319">
        <v>1.0593940924171363</v>
      </c>
      <c r="W101" s="319">
        <v>-0.29615256492762398</v>
      </c>
      <c r="X101" s="319">
        <v>-2.5580343950664997</v>
      </c>
      <c r="Y101" s="319">
        <v>-2.8756310665967248</v>
      </c>
      <c r="Z101" s="319">
        <v>1.3072669235734509</v>
      </c>
      <c r="AA101" s="319">
        <v>-1.3439015791803115</v>
      </c>
      <c r="AB101" s="319">
        <v>-1.9408651559553789</v>
      </c>
      <c r="AC101" s="319">
        <v>-1.369514320126882</v>
      </c>
      <c r="AD101" s="319">
        <v>-1.0254424771632955</v>
      </c>
      <c r="AE101" s="319">
        <v>0.31415416490546022</v>
      </c>
      <c r="AF101" s="319">
        <v>0.52074158462585274</v>
      </c>
      <c r="AG101" s="319">
        <v>-1.6165323562279355</v>
      </c>
      <c r="AH101" s="319">
        <v>-0.83115951526887955</v>
      </c>
      <c r="AI101" s="319">
        <v>-3.9526926168525591</v>
      </c>
      <c r="AJ101" s="319">
        <v>-2.118226956607117</v>
      </c>
      <c r="AK101" s="319">
        <v>-3.6325488279315863</v>
      </c>
      <c r="AL101" s="319">
        <v>-2.3430542046895937</v>
      </c>
      <c r="AM101" s="319">
        <v>-2.6621325931896536</v>
      </c>
      <c r="AN101" s="319">
        <v>1.7226596824519333</v>
      </c>
      <c r="AO101" s="319">
        <v>2.4828704850515635</v>
      </c>
      <c r="AP101" s="319">
        <v>1.521459358947979</v>
      </c>
      <c r="AQ101" s="319">
        <v>0.75967889914774389</v>
      </c>
      <c r="AR101" s="319">
        <v>0.23334953127174174</v>
      </c>
      <c r="AS101" s="319">
        <v>-4.355168541242449E-2</v>
      </c>
      <c r="AT101" s="319">
        <v>1.3760020396867532</v>
      </c>
      <c r="AU101" s="319">
        <v>0.62691876949487835</v>
      </c>
      <c r="AV101" s="319">
        <v>1.6066942941251199</v>
      </c>
      <c r="AW101" s="319">
        <v>2.5795688753152035</v>
      </c>
      <c r="AX101" s="319">
        <v>3.1605767997480001</v>
      </c>
      <c r="AY101" s="319">
        <v>3.1149991245180928</v>
      </c>
      <c r="AZ101" s="319">
        <v>3.736646744614518</v>
      </c>
      <c r="BA101" s="319">
        <v>3.1001254896598738</v>
      </c>
      <c r="BB101" s="319">
        <v>1.3954371025655377</v>
      </c>
      <c r="BC101" s="319">
        <v>2.7718271372037577</v>
      </c>
      <c r="BD101" s="319">
        <v>1.8417904445930446</v>
      </c>
      <c r="BE101" s="319">
        <v>2.870815916009775</v>
      </c>
      <c r="BF101" s="319">
        <v>2.8511254128808332</v>
      </c>
      <c r="BG101" s="319">
        <v>2.7091385037437306</v>
      </c>
      <c r="BH101" s="319">
        <v>2.2255439044239154</v>
      </c>
      <c r="BI101" s="319">
        <v>1.6970373847262579</v>
      </c>
      <c r="BJ101" s="319">
        <v>2.4321414658420792</v>
      </c>
    </row>
    <row r="102" spans="1:62" ht="15">
      <c r="A102" s="319" t="s">
        <v>248</v>
      </c>
      <c r="B102" s="319" t="s">
        <v>487</v>
      </c>
      <c r="C102" s="319" t="s">
        <v>1293</v>
      </c>
      <c r="D102" s="319" t="s">
        <v>1294</v>
      </c>
      <c r="E102" s="319"/>
      <c r="F102" s="319"/>
      <c r="G102" s="319"/>
      <c r="H102" s="319"/>
      <c r="I102" s="319"/>
      <c r="J102" s="319"/>
      <c r="K102" s="319"/>
      <c r="L102" s="319"/>
      <c r="M102" s="319"/>
      <c r="N102" s="319"/>
      <c r="O102" s="319"/>
      <c r="P102" s="319"/>
      <c r="Q102" s="319"/>
      <c r="R102" s="319"/>
      <c r="S102" s="319"/>
      <c r="T102" s="319"/>
      <c r="U102" s="319"/>
      <c r="V102" s="319"/>
      <c r="W102" s="319"/>
      <c r="X102" s="319"/>
      <c r="Y102" s="319"/>
      <c r="Z102" s="319"/>
      <c r="AA102" s="319"/>
      <c r="AB102" s="319"/>
      <c r="AC102" s="319"/>
      <c r="AD102" s="319"/>
      <c r="AE102" s="319"/>
      <c r="AF102" s="319"/>
      <c r="AG102" s="319"/>
      <c r="AH102" s="319"/>
      <c r="AI102" s="319"/>
      <c r="AJ102" s="319"/>
      <c r="AK102" s="319"/>
      <c r="AL102" s="319"/>
      <c r="AM102" s="319"/>
      <c r="AN102" s="319"/>
      <c r="AO102" s="319">
        <v>9.9965058170810863</v>
      </c>
      <c r="AP102" s="319">
        <v>4.8260631315435205</v>
      </c>
      <c r="AQ102" s="319">
        <v>3.4686779638459626</v>
      </c>
      <c r="AR102" s="319">
        <v>-2.0884245639697667</v>
      </c>
      <c r="AS102" s="319">
        <v>6.7571631986170502</v>
      </c>
      <c r="AT102" s="319">
        <v>3.1082598402492749</v>
      </c>
      <c r="AU102" s="319">
        <v>5.2464745257856862</v>
      </c>
      <c r="AV102" s="319">
        <v>5.557907053956356</v>
      </c>
      <c r="AW102" s="319">
        <v>4.1062580269863247</v>
      </c>
      <c r="AX102" s="319">
        <v>4.0933526055293186</v>
      </c>
      <c r="AY102" s="319">
        <v>4.8324614009029716</v>
      </c>
      <c r="AZ102" s="319">
        <v>5.2448201076162633</v>
      </c>
      <c r="BA102" s="319">
        <v>2.0877016029976545</v>
      </c>
      <c r="BB102" s="319">
        <v>-7.2702365684462364</v>
      </c>
      <c r="BC102" s="319">
        <v>-1.1683570138532104</v>
      </c>
      <c r="BD102" s="319">
        <v>2.867772202612386</v>
      </c>
      <c r="BE102" s="319">
        <v>-1.9454426509122271</v>
      </c>
      <c r="BF102" s="319">
        <v>-0.37094474568270641</v>
      </c>
      <c r="BG102" s="319">
        <v>0.31160512651393901</v>
      </c>
      <c r="BH102" s="319">
        <v>3.1942782517796502</v>
      </c>
      <c r="BI102" s="319">
        <v>3.8884297953180038</v>
      </c>
      <c r="BJ102" s="319">
        <v>3.9902129209101815</v>
      </c>
    </row>
    <row r="103" spans="1:62" ht="15">
      <c r="A103" s="319" t="s">
        <v>249</v>
      </c>
      <c r="B103" s="319" t="s">
        <v>488</v>
      </c>
      <c r="C103" s="319" t="s">
        <v>1293</v>
      </c>
      <c r="D103" s="319" t="s">
        <v>1294</v>
      </c>
      <c r="E103" s="319"/>
      <c r="F103" s="319"/>
      <c r="G103" s="319"/>
      <c r="H103" s="319"/>
      <c r="I103" s="319"/>
      <c r="J103" s="319"/>
      <c r="K103" s="319"/>
      <c r="L103" s="319"/>
      <c r="M103" s="319"/>
      <c r="N103" s="319"/>
      <c r="O103" s="319"/>
      <c r="P103" s="319"/>
      <c r="Q103" s="319"/>
      <c r="R103" s="319"/>
      <c r="S103" s="319"/>
      <c r="T103" s="319"/>
      <c r="U103" s="319"/>
      <c r="V103" s="319"/>
      <c r="W103" s="319"/>
      <c r="X103" s="319"/>
      <c r="Y103" s="319"/>
      <c r="Z103" s="319"/>
      <c r="AA103" s="319"/>
      <c r="AB103" s="319"/>
      <c r="AC103" s="319"/>
      <c r="AD103" s="319"/>
      <c r="AE103" s="319"/>
      <c r="AF103" s="319"/>
      <c r="AG103" s="319"/>
      <c r="AH103" s="319"/>
      <c r="AI103" s="319"/>
      <c r="AJ103" s="319"/>
      <c r="AK103" s="319"/>
      <c r="AL103" s="319"/>
      <c r="AM103" s="319"/>
      <c r="AN103" s="319"/>
      <c r="AO103" s="319"/>
      <c r="AP103" s="319">
        <v>0.85118094862693283</v>
      </c>
      <c r="AQ103" s="319">
        <v>0.36880707248066358</v>
      </c>
      <c r="AR103" s="319">
        <v>0.92701841019373887</v>
      </c>
      <c r="AS103" s="319">
        <v>-0.83842595818308041</v>
      </c>
      <c r="AT103" s="319">
        <v>-2.676455623621635</v>
      </c>
      <c r="AU103" s="319">
        <v>-1.8565892839463203</v>
      </c>
      <c r="AV103" s="319">
        <v>-1.2218300585167157</v>
      </c>
      <c r="AW103" s="319">
        <v>-5.0318119475315513</v>
      </c>
      <c r="AX103" s="319">
        <v>0.21996435398072833</v>
      </c>
      <c r="AY103" s="319">
        <v>0.66211561085029302</v>
      </c>
      <c r="AZ103" s="319">
        <v>1.7490252452444253</v>
      </c>
      <c r="BA103" s="319">
        <v>-0.69536296314321078</v>
      </c>
      <c r="BB103" s="319">
        <v>1.5364973070784345</v>
      </c>
      <c r="BC103" s="319">
        <v>-6.8846370002126918</v>
      </c>
      <c r="BD103" s="319">
        <v>4.0109753927155936</v>
      </c>
      <c r="BE103" s="319">
        <v>1.4436341790110276</v>
      </c>
      <c r="BF103" s="319">
        <v>2.8095368752311316</v>
      </c>
      <c r="BG103" s="319">
        <v>1.442032507999258</v>
      </c>
      <c r="BH103" s="319">
        <v>-9.8396904694780574E-2</v>
      </c>
      <c r="BI103" s="319">
        <v>0.17817590743042899</v>
      </c>
      <c r="BJ103" s="319">
        <v>-6.0334351369945693E-2</v>
      </c>
    </row>
    <row r="104" spans="1:62" ht="15">
      <c r="A104" s="319" t="s">
        <v>250</v>
      </c>
      <c r="B104" s="319" t="s">
        <v>489</v>
      </c>
      <c r="C104" s="319" t="s">
        <v>1293</v>
      </c>
      <c r="D104" s="319" t="s">
        <v>1294</v>
      </c>
      <c r="E104" s="319"/>
      <c r="F104" s="319"/>
      <c r="G104" s="319"/>
      <c r="H104" s="319"/>
      <c r="I104" s="319"/>
      <c r="J104" s="319"/>
      <c r="K104" s="319"/>
      <c r="L104" s="319"/>
      <c r="M104" s="319"/>
      <c r="N104" s="319"/>
      <c r="O104" s="319"/>
      <c r="P104" s="319"/>
      <c r="Q104" s="319"/>
      <c r="R104" s="319"/>
      <c r="S104" s="319"/>
      <c r="T104" s="319"/>
      <c r="U104" s="319"/>
      <c r="V104" s="319"/>
      <c r="W104" s="319"/>
      <c r="X104" s="319"/>
      <c r="Y104" s="319"/>
      <c r="Z104" s="319"/>
      <c r="AA104" s="319"/>
      <c r="AB104" s="319"/>
      <c r="AC104" s="319"/>
      <c r="AD104" s="319"/>
      <c r="AE104" s="319"/>
      <c r="AF104" s="319"/>
      <c r="AG104" s="319"/>
      <c r="AH104" s="319"/>
      <c r="AI104" s="319"/>
      <c r="AJ104" s="319"/>
      <c r="AK104" s="319">
        <v>-3.0262355525253639</v>
      </c>
      <c r="AL104" s="319">
        <v>-0.46266522144701128</v>
      </c>
      <c r="AM104" s="319">
        <v>3.0881683080923921</v>
      </c>
      <c r="AN104" s="319">
        <v>1.6309175961430498</v>
      </c>
      <c r="AO104" s="319">
        <v>0.18609833735858672</v>
      </c>
      <c r="AP104" s="319">
        <v>3.5485614293265968</v>
      </c>
      <c r="AQ104" s="319">
        <v>4.4786654004698789</v>
      </c>
      <c r="AR104" s="319">
        <v>3.4795985456265868</v>
      </c>
      <c r="AS104" s="319">
        <v>4.480230707341633</v>
      </c>
      <c r="AT104" s="319">
        <v>4.0789723461518719</v>
      </c>
      <c r="AU104" s="319">
        <v>4.8262755988829156</v>
      </c>
      <c r="AV104" s="319">
        <v>4.1465030718717486</v>
      </c>
      <c r="AW104" s="319">
        <v>5.2376979000000574</v>
      </c>
      <c r="AX104" s="319">
        <v>4.596027828360036</v>
      </c>
      <c r="AY104" s="319">
        <v>4.0130123354218341</v>
      </c>
      <c r="AZ104" s="319">
        <v>0.59047088585361962</v>
      </c>
      <c r="BA104" s="319">
        <v>1.0322630829088695</v>
      </c>
      <c r="BB104" s="319">
        <v>-6.4551770651494849</v>
      </c>
      <c r="BC104" s="319">
        <v>0.910191644479724</v>
      </c>
      <c r="BD104" s="319">
        <v>1.9503949110796697</v>
      </c>
      <c r="BE104" s="319">
        <v>-1.1345175104609808</v>
      </c>
      <c r="BF104" s="319">
        <v>2.3777452341674348</v>
      </c>
      <c r="BG104" s="319">
        <v>4.5088792397992989</v>
      </c>
      <c r="BH104" s="319">
        <v>3.6133017323585932</v>
      </c>
      <c r="BI104" s="319">
        <v>2.5152749730564636</v>
      </c>
      <c r="BJ104" s="319">
        <v>4.3384464089022572</v>
      </c>
    </row>
    <row r="105" spans="1:62" ht="15">
      <c r="A105" s="319" t="s">
        <v>1254</v>
      </c>
      <c r="B105" s="319" t="s">
        <v>1255</v>
      </c>
      <c r="C105" s="319" t="s">
        <v>1293</v>
      </c>
      <c r="D105" s="319" t="s">
        <v>1294</v>
      </c>
      <c r="E105" s="319"/>
      <c r="F105" s="319">
        <v>1.3955065401844706</v>
      </c>
      <c r="G105" s="319">
        <v>1.97565593064175</v>
      </c>
      <c r="H105" s="319">
        <v>2.3138682108490656</v>
      </c>
      <c r="I105" s="319">
        <v>5.4090131947083933</v>
      </c>
      <c r="J105" s="319">
        <v>3.2682405446774254</v>
      </c>
      <c r="K105" s="319">
        <v>2.5249539953197626</v>
      </c>
      <c r="L105" s="319">
        <v>2.1851458093134823</v>
      </c>
      <c r="M105" s="319">
        <v>4.4629907535331199</v>
      </c>
      <c r="N105" s="319">
        <v>4.9604333382640107</v>
      </c>
      <c r="O105" s="319">
        <v>5.0068402015375852</v>
      </c>
      <c r="P105" s="319">
        <v>3.9136492539432624</v>
      </c>
      <c r="Q105" s="319">
        <v>4.4464958034481583</v>
      </c>
      <c r="R105" s="319">
        <v>5.1949837456662067</v>
      </c>
      <c r="S105" s="319">
        <v>3.6556530593440755</v>
      </c>
      <c r="T105" s="319">
        <v>2.2174709132235932</v>
      </c>
      <c r="U105" s="319">
        <v>4.7619450319569268</v>
      </c>
      <c r="V105" s="319">
        <v>2.3385859252862247</v>
      </c>
      <c r="W105" s="319">
        <v>1.293734192629131</v>
      </c>
      <c r="X105" s="319">
        <v>2.3597731692507153</v>
      </c>
      <c r="Y105" s="319">
        <v>2.2824489783093611</v>
      </c>
      <c r="Z105" s="319">
        <v>1.6823836477726672E-2</v>
      </c>
      <c r="AA105" s="319">
        <v>0.50054275434277429</v>
      </c>
      <c r="AB105" s="319">
        <v>-0.81084033943422185</v>
      </c>
      <c r="AC105" s="319">
        <v>2.6299110643206944</v>
      </c>
      <c r="AD105" s="319">
        <v>2.4047241693959052</v>
      </c>
      <c r="AE105" s="319">
        <v>2.3345695116112353</v>
      </c>
      <c r="AF105" s="319">
        <v>2.8802715760140956</v>
      </c>
      <c r="AG105" s="319">
        <v>1.7604947035830776</v>
      </c>
      <c r="AH105" s="319">
        <v>1.0332637738050892</v>
      </c>
      <c r="AI105" s="319">
        <v>0.34211258750804063</v>
      </c>
      <c r="AJ105" s="319">
        <v>-0.53268139355810717</v>
      </c>
      <c r="AK105" s="319">
        <v>-0.54025527445794808</v>
      </c>
      <c r="AL105" s="319">
        <v>1.5497817279286181</v>
      </c>
      <c r="AM105" s="319">
        <v>1.1645951424735159</v>
      </c>
      <c r="AN105" s="319">
        <v>2.2823028275509927</v>
      </c>
      <c r="AO105" s="319">
        <v>3.462369369211487</v>
      </c>
      <c r="AP105" s="319">
        <v>3.6435159366131415</v>
      </c>
      <c r="AQ105" s="319">
        <v>0.66200415080459152</v>
      </c>
      <c r="AR105" s="319">
        <v>1.862490133092038</v>
      </c>
      <c r="AS105" s="319">
        <v>4.3772064626748772</v>
      </c>
      <c r="AT105" s="319">
        <v>2.0891939246943565</v>
      </c>
      <c r="AU105" s="319">
        <v>2.963363291102155</v>
      </c>
      <c r="AV105" s="319">
        <v>4.2132247924284059</v>
      </c>
      <c r="AW105" s="319">
        <v>6.5282041733831591</v>
      </c>
      <c r="AX105" s="319">
        <v>5.8636423083114835</v>
      </c>
      <c r="AY105" s="319">
        <v>6.9111531853813091</v>
      </c>
      <c r="AZ105" s="319">
        <v>7.5854203070109492</v>
      </c>
      <c r="BA105" s="319">
        <v>4.5659356301196681</v>
      </c>
      <c r="BB105" s="319">
        <v>1.0329970709877898</v>
      </c>
      <c r="BC105" s="319">
        <v>6.3885218042793781</v>
      </c>
      <c r="BD105" s="319">
        <v>5.1303922950457945</v>
      </c>
      <c r="BE105" s="319">
        <v>3.9631446671565271</v>
      </c>
      <c r="BF105" s="319">
        <v>3.9358796952702733</v>
      </c>
      <c r="BG105" s="319">
        <v>3.2478783933823934</v>
      </c>
      <c r="BH105" s="319">
        <v>2.8413745265868755</v>
      </c>
      <c r="BI105" s="319">
        <v>3.1012527906475071</v>
      </c>
      <c r="BJ105" s="319">
        <v>3.8964491086678379</v>
      </c>
    </row>
    <row r="106" spans="1:62" ht="15">
      <c r="A106" s="319" t="s">
        <v>1256</v>
      </c>
      <c r="B106" s="319" t="s">
        <v>1257</v>
      </c>
      <c r="C106" s="319" t="s">
        <v>1293</v>
      </c>
      <c r="D106" s="319" t="s">
        <v>1294</v>
      </c>
      <c r="E106" s="319"/>
      <c r="F106" s="319">
        <v>1.0270502483420643</v>
      </c>
      <c r="G106" s="319">
        <v>2.0514442903249517</v>
      </c>
      <c r="H106" s="319">
        <v>2.345757136417987</v>
      </c>
      <c r="I106" s="319">
        <v>5.0384221815398718</v>
      </c>
      <c r="J106" s="319">
        <v>3.1168807224487978</v>
      </c>
      <c r="K106" s="319">
        <v>2.0382517615073397</v>
      </c>
      <c r="L106" s="319">
        <v>1.288554958557441</v>
      </c>
      <c r="M106" s="319">
        <v>4.0936417531366658</v>
      </c>
      <c r="N106" s="319">
        <v>5.1187866100292041</v>
      </c>
      <c r="O106" s="319">
        <v>5.3428147164679984</v>
      </c>
      <c r="P106" s="319">
        <v>3.9083952813826244</v>
      </c>
      <c r="Q106" s="319">
        <v>3.8746603483359507</v>
      </c>
      <c r="R106" s="319">
        <v>4.8318356143624612</v>
      </c>
      <c r="S106" s="319">
        <v>3.7510868349300353</v>
      </c>
      <c r="T106" s="319">
        <v>1.610986947612588</v>
      </c>
      <c r="U106" s="319">
        <v>4.5398388659123157</v>
      </c>
      <c r="V106" s="319">
        <v>2.2083464154904391</v>
      </c>
      <c r="W106" s="319">
        <v>0.90258818884649372</v>
      </c>
      <c r="X106" s="319">
        <v>2.1380828166200416</v>
      </c>
      <c r="Y106" s="319">
        <v>2.020711243293988</v>
      </c>
      <c r="Z106" s="319">
        <v>-0.40667492627753177</v>
      </c>
      <c r="AA106" s="319">
        <v>0.27051503288622314</v>
      </c>
      <c r="AB106" s="319">
        <v>-1.0423636664589111</v>
      </c>
      <c r="AC106" s="319">
        <v>2.1836747883454279</v>
      </c>
      <c r="AD106" s="319">
        <v>2.269462551005347</v>
      </c>
      <c r="AE106" s="319">
        <v>1.8498202495261182</v>
      </c>
      <c r="AF106" s="319">
        <v>2.3280235211539804</v>
      </c>
      <c r="AG106" s="319">
        <v>1.6358098517087427</v>
      </c>
      <c r="AH106" s="319">
        <v>0.9050629820421392</v>
      </c>
      <c r="AI106" s="319">
        <v>0.25872066693972329</v>
      </c>
      <c r="AJ106" s="319">
        <v>-0.72867452585211367</v>
      </c>
      <c r="AK106" s="319">
        <v>-0.77690603852674656</v>
      </c>
      <c r="AL106" s="319">
        <v>1.2148350804380925</v>
      </c>
      <c r="AM106" s="319">
        <v>0.84009034615600342</v>
      </c>
      <c r="AN106" s="319">
        <v>2.0065870329142257</v>
      </c>
      <c r="AO106" s="319">
        <v>3.2207447455463694</v>
      </c>
      <c r="AP106" s="319">
        <v>3.2837358346312158</v>
      </c>
      <c r="AQ106" s="319">
        <v>0.50363012627177284</v>
      </c>
      <c r="AR106" s="319">
        <v>1.6014716369700182</v>
      </c>
      <c r="AS106" s="319">
        <v>4.0018622541510922</v>
      </c>
      <c r="AT106" s="319">
        <v>1.8720263478057291</v>
      </c>
      <c r="AU106" s="319">
        <v>2.6324696386985238</v>
      </c>
      <c r="AV106" s="319">
        <v>3.9416806904944934</v>
      </c>
      <c r="AW106" s="319">
        <v>6.5020096378313781</v>
      </c>
      <c r="AX106" s="319">
        <v>5.4813177197000584</v>
      </c>
      <c r="AY106" s="319">
        <v>6.5229451659132565</v>
      </c>
      <c r="AZ106" s="319">
        <v>7.1344474670968339</v>
      </c>
      <c r="BA106" s="319">
        <v>4.2279709571965327</v>
      </c>
      <c r="BB106" s="319">
        <v>0.91254040865931074</v>
      </c>
      <c r="BC106" s="319">
        <v>5.9700281745581378</v>
      </c>
      <c r="BD106" s="319">
        <v>4.7024494880407275</v>
      </c>
      <c r="BE106" s="319">
        <v>3.6573225116736552</v>
      </c>
      <c r="BF106" s="319">
        <v>3.6546113456364253</v>
      </c>
      <c r="BG106" s="319">
        <v>3.0171534266463738</v>
      </c>
      <c r="BH106" s="319">
        <v>2.518861592373824</v>
      </c>
      <c r="BI106" s="319">
        <v>2.6947102751539802</v>
      </c>
      <c r="BJ106" s="319">
        <v>3.5255273427300864</v>
      </c>
    </row>
    <row r="107" spans="1:62" ht="15">
      <c r="A107" s="319" t="s">
        <v>1258</v>
      </c>
      <c r="B107" s="319" t="s">
        <v>1259</v>
      </c>
      <c r="C107" s="319" t="s">
        <v>1293</v>
      </c>
      <c r="D107" s="319" t="s">
        <v>1294</v>
      </c>
      <c r="E107" s="319"/>
      <c r="F107" s="319">
        <v>-1.1941155182850594</v>
      </c>
      <c r="G107" s="319">
        <v>3.019075291322082</v>
      </c>
      <c r="H107" s="319">
        <v>2.6900747304334942</v>
      </c>
      <c r="I107" s="319">
        <v>2.3040444596539942</v>
      </c>
      <c r="J107" s="319">
        <v>2.0765902813463413</v>
      </c>
      <c r="K107" s="319">
        <v>-1.7765983002924486</v>
      </c>
      <c r="L107" s="319">
        <v>-6.1364573988371518</v>
      </c>
      <c r="M107" s="319">
        <v>0.97738205119036081</v>
      </c>
      <c r="N107" s="319">
        <v>6.8702774009921086</v>
      </c>
      <c r="O107" s="319">
        <v>8.6726459090192805</v>
      </c>
      <c r="P107" s="319">
        <v>4.0048325965396714</v>
      </c>
      <c r="Q107" s="319">
        <v>-1.0574805309056785</v>
      </c>
      <c r="R107" s="319">
        <v>1.6691993139929195</v>
      </c>
      <c r="S107" s="319">
        <v>5.0505107398103775</v>
      </c>
      <c r="T107" s="319">
        <v>-3.6746112029082241</v>
      </c>
      <c r="U107" s="319">
        <v>3.0070742685142733</v>
      </c>
      <c r="V107" s="319">
        <v>1.7104574536590462</v>
      </c>
      <c r="W107" s="319">
        <v>-2.1832926671132356</v>
      </c>
      <c r="X107" s="319">
        <v>0.79034839426542192</v>
      </c>
      <c r="Y107" s="319">
        <v>0.29090459926864298</v>
      </c>
      <c r="Z107" s="319">
        <v>-3.8930374562380905</v>
      </c>
      <c r="AA107" s="319">
        <v>-1.2074685222642358</v>
      </c>
      <c r="AB107" s="319">
        <v>-2.5094983518073519</v>
      </c>
      <c r="AC107" s="319">
        <v>-1.4734172639127934</v>
      </c>
      <c r="AD107" s="319">
        <v>1.9868716497680339</v>
      </c>
      <c r="AE107" s="319">
        <v>-2.2438760416765149</v>
      </c>
      <c r="AF107" s="319">
        <v>-2.5872993918759164</v>
      </c>
      <c r="AG107" s="319">
        <v>1.5277121279799246</v>
      </c>
      <c r="AH107" s="319">
        <v>0.81664542769908621</v>
      </c>
      <c r="AI107" s="319">
        <v>1.0995187088596907</v>
      </c>
      <c r="AJ107" s="319">
        <v>-1.334620510259839</v>
      </c>
      <c r="AK107" s="319">
        <v>-1.8081327740383841</v>
      </c>
      <c r="AL107" s="319">
        <v>-1.0984586966818597</v>
      </c>
      <c r="AM107" s="319">
        <v>-1.3051481414947403</v>
      </c>
      <c r="AN107" s="319">
        <v>0.60681405482398532</v>
      </c>
      <c r="AO107" s="319">
        <v>2.3768286382811539</v>
      </c>
      <c r="AP107" s="319">
        <v>0.71650035787786237</v>
      </c>
      <c r="AQ107" s="319">
        <v>0.80146170110309356</v>
      </c>
      <c r="AR107" s="319">
        <v>0.48045598658102051</v>
      </c>
      <c r="AS107" s="319">
        <v>1.4860938637003045</v>
      </c>
      <c r="AT107" s="319">
        <v>1.7183981765943201</v>
      </c>
      <c r="AU107" s="319">
        <v>0.94646853338554138</v>
      </c>
      <c r="AV107" s="319">
        <v>3.2236704081431924</v>
      </c>
      <c r="AW107" s="319">
        <v>9.4746658650299196</v>
      </c>
      <c r="AX107" s="319">
        <v>3.3470240356591887</v>
      </c>
      <c r="AY107" s="319">
        <v>4.3865645856405564</v>
      </c>
      <c r="AZ107" s="319">
        <v>4.1919804467760429</v>
      </c>
      <c r="BA107" s="319">
        <v>2.8332685180243402</v>
      </c>
      <c r="BB107" s="319">
        <v>2.5918359578315631</v>
      </c>
      <c r="BC107" s="319">
        <v>3.6589737452422213</v>
      </c>
      <c r="BD107" s="319">
        <v>2.2255718117125838</v>
      </c>
      <c r="BE107" s="319">
        <v>2.8445654209412226</v>
      </c>
      <c r="BF107" s="319">
        <v>3.2464950209079859</v>
      </c>
      <c r="BG107" s="319">
        <v>3.3787007156268061</v>
      </c>
      <c r="BH107" s="319">
        <v>1.6082804020739871</v>
      </c>
      <c r="BI107" s="319">
        <v>0.67305455640691036</v>
      </c>
      <c r="BJ107" s="319">
        <v>2.0909717650842339</v>
      </c>
    </row>
    <row r="108" spans="1:62" ht="15">
      <c r="A108" s="319" t="s">
        <v>1260</v>
      </c>
      <c r="B108" s="319" t="s">
        <v>1261</v>
      </c>
      <c r="C108" s="319" t="s">
        <v>1293</v>
      </c>
      <c r="D108" s="319" t="s">
        <v>1294</v>
      </c>
      <c r="E108" s="319"/>
      <c r="F108" s="319">
        <v>-1.0930602033105572</v>
      </c>
      <c r="G108" s="319">
        <v>1.8243384851462991</v>
      </c>
      <c r="H108" s="319">
        <v>5.2493089939146103</v>
      </c>
      <c r="I108" s="319">
        <v>2.5546960981421449</v>
      </c>
      <c r="J108" s="319">
        <v>3.0095873934261164</v>
      </c>
      <c r="K108" s="319">
        <v>-3.1160059727339728</v>
      </c>
      <c r="L108" s="319">
        <v>-11.12889211413362</v>
      </c>
      <c r="M108" s="319">
        <v>-0.6113854411915014</v>
      </c>
      <c r="N108" s="319">
        <v>13.512012131993004</v>
      </c>
      <c r="O108" s="319">
        <v>15.448724318541096</v>
      </c>
      <c r="P108" s="319">
        <v>8.0511477784038732</v>
      </c>
      <c r="Q108" s="319">
        <v>1.2670480293382838</v>
      </c>
      <c r="R108" s="319">
        <v>2.8355406194355623</v>
      </c>
      <c r="S108" s="319">
        <v>5.9493267861978012</v>
      </c>
      <c r="T108" s="319">
        <v>-4.976312669299972</v>
      </c>
      <c r="U108" s="319">
        <v>3.4033295383401736</v>
      </c>
      <c r="V108" s="319">
        <v>2.1867438481000931</v>
      </c>
      <c r="W108" s="319">
        <v>-3.7788456753437742</v>
      </c>
      <c r="X108" s="319">
        <v>2.8106252865370607</v>
      </c>
      <c r="Y108" s="319">
        <v>2.2579890084802372</v>
      </c>
      <c r="Z108" s="319">
        <v>-7.5995009658909112</v>
      </c>
      <c r="AA108" s="319">
        <v>-0.9504924385003477</v>
      </c>
      <c r="AB108" s="319">
        <v>-3.2715984536650637</v>
      </c>
      <c r="AC108" s="319">
        <v>-1.9860536313226476</v>
      </c>
      <c r="AD108" s="319">
        <v>4.2140296935696142</v>
      </c>
      <c r="AE108" s="319">
        <v>-4.7564916649653526</v>
      </c>
      <c r="AF108" s="319">
        <v>-5.6656394148951676</v>
      </c>
      <c r="AG108" s="319">
        <v>3.150829389639128</v>
      </c>
      <c r="AH108" s="319">
        <v>1.8542177418962211</v>
      </c>
      <c r="AI108" s="319">
        <v>3.8748533177637796</v>
      </c>
      <c r="AJ108" s="319">
        <v>-1.3112208987827785</v>
      </c>
      <c r="AK108" s="319">
        <v>-1.3362302855119879</v>
      </c>
      <c r="AL108" s="319">
        <v>-1.1465147312369623</v>
      </c>
      <c r="AM108" s="319">
        <v>-0.53498119998893401</v>
      </c>
      <c r="AN108" s="319">
        <v>-0.58813569733437987</v>
      </c>
      <c r="AO108" s="319">
        <v>2.3175095340926646</v>
      </c>
      <c r="AP108" s="319">
        <v>-0.36883419131143569</v>
      </c>
      <c r="AQ108" s="319">
        <v>0.27530899227679129</v>
      </c>
      <c r="AR108" s="319">
        <v>-0.42185078771251483</v>
      </c>
      <c r="AS108" s="319">
        <v>1.5507280729928965</v>
      </c>
      <c r="AT108" s="319">
        <v>1.0417013418931163</v>
      </c>
      <c r="AU108" s="319">
        <v>0.59046264956124617</v>
      </c>
      <c r="AV108" s="319">
        <v>3.7802077012136976</v>
      </c>
      <c r="AW108" s="319">
        <v>15.72331478565836</v>
      </c>
      <c r="AX108" s="319">
        <v>2.6633856898266259</v>
      </c>
      <c r="AY108" s="319">
        <v>4.650428712657444</v>
      </c>
      <c r="AZ108" s="319">
        <v>3.7005175173285778</v>
      </c>
      <c r="BA108" s="319">
        <v>1.8589159019212218</v>
      </c>
      <c r="BB108" s="319">
        <v>2.8074707144633209</v>
      </c>
      <c r="BC108" s="319">
        <v>3.5775243240728543</v>
      </c>
      <c r="BD108" s="319">
        <v>2.2941888911087034</v>
      </c>
      <c r="BE108" s="319">
        <v>2.1116185847281201</v>
      </c>
      <c r="BF108" s="319">
        <v>2.8203269148986436</v>
      </c>
      <c r="BG108" s="319">
        <v>3.4166194181988203</v>
      </c>
      <c r="BH108" s="319">
        <v>1.4600784754289435</v>
      </c>
      <c r="BI108" s="319">
        <v>-0.71570884545494096</v>
      </c>
      <c r="BJ108" s="319">
        <v>0.44615902551001341</v>
      </c>
    </row>
    <row r="109" spans="1:62" ht="15">
      <c r="A109" s="319" t="s">
        <v>251</v>
      </c>
      <c r="B109" s="319" t="s">
        <v>490</v>
      </c>
      <c r="C109" s="319" t="s">
        <v>1293</v>
      </c>
      <c r="D109" s="319" t="s">
        <v>1294</v>
      </c>
      <c r="E109" s="319"/>
      <c r="F109" s="319">
        <v>2.9888951619285677</v>
      </c>
      <c r="G109" s="319">
        <v>-0.82050581145472279</v>
      </c>
      <c r="H109" s="319">
        <v>-4.8058264870705472</v>
      </c>
      <c r="I109" s="319">
        <v>0.79150926829572654</v>
      </c>
      <c r="J109" s="319">
        <v>-1.609849634342055</v>
      </c>
      <c r="K109" s="319">
        <v>4.0273788057461957E-2</v>
      </c>
      <c r="L109" s="319">
        <v>-1.3382486144443675</v>
      </c>
      <c r="M109" s="319">
        <v>7.9449521216342021</v>
      </c>
      <c r="N109" s="319">
        <v>3.9763873317907326</v>
      </c>
      <c r="O109" s="319">
        <v>4.7123347659174613</v>
      </c>
      <c r="P109" s="319">
        <v>4.222090715296531</v>
      </c>
      <c r="Q109" s="319">
        <v>4.2635348143349461</v>
      </c>
      <c r="R109" s="319">
        <v>5.3346150410951623</v>
      </c>
      <c r="S109" s="319">
        <v>4.913151620605376</v>
      </c>
      <c r="T109" s="319">
        <v>2.3602715132536645</v>
      </c>
      <c r="U109" s="319">
        <v>4.2652016160358954</v>
      </c>
      <c r="V109" s="319">
        <v>6.138621377170935</v>
      </c>
      <c r="W109" s="319">
        <v>4.2291326582048612</v>
      </c>
      <c r="X109" s="319">
        <v>4.8003969149874877</v>
      </c>
      <c r="Y109" s="319">
        <v>7.3196322017946613</v>
      </c>
      <c r="Z109" s="319">
        <v>5.4334220173038119</v>
      </c>
      <c r="AA109" s="319">
        <v>-8.7872089772389472E-2</v>
      </c>
      <c r="AB109" s="319">
        <v>1.860439429505206</v>
      </c>
      <c r="AC109" s="319">
        <v>4.6505276739742527</v>
      </c>
      <c r="AD109" s="319">
        <v>0.31580537809554698</v>
      </c>
      <c r="AE109" s="319">
        <v>3.7438456820448494</v>
      </c>
      <c r="AF109" s="319">
        <v>2.8932048949170621</v>
      </c>
      <c r="AG109" s="319">
        <v>3.8027163531223493</v>
      </c>
      <c r="AH109" s="319">
        <v>5.5078330830504001</v>
      </c>
      <c r="AI109" s="319">
        <v>5.3485762040090208</v>
      </c>
      <c r="AJ109" s="319">
        <v>5.0709174667629355</v>
      </c>
      <c r="AK109" s="319">
        <v>4.7108231603811674</v>
      </c>
      <c r="AL109" s="319">
        <v>4.7593445936895193</v>
      </c>
      <c r="AM109" s="319">
        <v>5.8400556737757228</v>
      </c>
      <c r="AN109" s="319">
        <v>6.5647237589796958</v>
      </c>
      <c r="AO109" s="319">
        <v>6.2234257632848511</v>
      </c>
      <c r="AP109" s="319">
        <v>3.1968810717018243</v>
      </c>
      <c r="AQ109" s="319">
        <v>-14.346777940344595</v>
      </c>
      <c r="AR109" s="319">
        <v>-0.60856484433801938</v>
      </c>
      <c r="AS109" s="319">
        <v>3.4678978948196999</v>
      </c>
      <c r="AT109" s="319">
        <v>2.210343979647547</v>
      </c>
      <c r="AU109" s="319">
        <v>3.05740867710999</v>
      </c>
      <c r="AV109" s="319">
        <v>3.3374258983439091</v>
      </c>
      <c r="AW109" s="319">
        <v>3.5891730456834523</v>
      </c>
      <c r="AX109" s="319">
        <v>4.2482582871031553</v>
      </c>
      <c r="AY109" s="319">
        <v>4.0662891925244793</v>
      </c>
      <c r="AZ109" s="319">
        <v>4.9068149499223352</v>
      </c>
      <c r="BA109" s="319">
        <v>4.5906057741041764</v>
      </c>
      <c r="BB109" s="319">
        <v>3.2381930279716329</v>
      </c>
      <c r="BC109" s="319">
        <v>4.8294401402402514</v>
      </c>
      <c r="BD109" s="319">
        <v>4.7942478407757534</v>
      </c>
      <c r="BE109" s="319">
        <v>4.6771195785754855</v>
      </c>
      <c r="BF109" s="319">
        <v>4.2383726403003976</v>
      </c>
      <c r="BG109" s="319">
        <v>3.7312448922681511</v>
      </c>
      <c r="BH109" s="319">
        <v>3.645003674226686</v>
      </c>
      <c r="BI109" s="319">
        <v>3.8453020363114376</v>
      </c>
      <c r="BJ109" s="319">
        <v>3.9230726001516274</v>
      </c>
    </row>
    <row r="110" spans="1:62" ht="15">
      <c r="A110" s="319" t="s">
        <v>1262</v>
      </c>
      <c r="B110" s="319" t="s">
        <v>1263</v>
      </c>
      <c r="C110" s="319" t="s">
        <v>1293</v>
      </c>
      <c r="D110" s="319" t="s">
        <v>1294</v>
      </c>
      <c r="E110" s="319"/>
      <c r="F110" s="319">
        <v>-1.2736658195476736</v>
      </c>
      <c r="G110" s="319">
        <v>4.1894392387521293</v>
      </c>
      <c r="H110" s="319">
        <v>0.26487484771948289</v>
      </c>
      <c r="I110" s="319">
        <v>2.0628355379661087</v>
      </c>
      <c r="J110" s="319">
        <v>1.157235584242386</v>
      </c>
      <c r="K110" s="319">
        <v>-0.38960778309872524</v>
      </c>
      <c r="L110" s="319">
        <v>-1.1783762122792183</v>
      </c>
      <c r="M110" s="319">
        <v>2.3795440070630605</v>
      </c>
      <c r="N110" s="319">
        <v>1.2352821568363908</v>
      </c>
      <c r="O110" s="319">
        <v>2.1933049926722958</v>
      </c>
      <c r="P110" s="319">
        <v>-0.40570323921237161</v>
      </c>
      <c r="Q110" s="319">
        <v>-3.8736936199449872</v>
      </c>
      <c r="R110" s="319">
        <v>8.2393788664504086E-2</v>
      </c>
      <c r="S110" s="319">
        <v>3.7166498070350968</v>
      </c>
      <c r="T110" s="319">
        <v>-2.1847093030541203</v>
      </c>
      <c r="U110" s="319">
        <v>2.2674822938343766</v>
      </c>
      <c r="V110" s="319">
        <v>0.83922542177907644</v>
      </c>
      <c r="W110" s="319">
        <v>-0.33930064458944287</v>
      </c>
      <c r="X110" s="319">
        <v>-2.053564176958588</v>
      </c>
      <c r="Y110" s="319">
        <v>-2.6278951095676746</v>
      </c>
      <c r="Z110" s="319">
        <v>1.0461013313737766</v>
      </c>
      <c r="AA110" s="319">
        <v>-1.7248421496749131</v>
      </c>
      <c r="AB110" s="319">
        <v>-1.7530098852788996</v>
      </c>
      <c r="AC110" s="319">
        <v>-1.0151926194548082</v>
      </c>
      <c r="AD110" s="319">
        <v>-0.81972332900687661</v>
      </c>
      <c r="AE110" s="319">
        <v>0.68043603341452297</v>
      </c>
      <c r="AF110" s="319">
        <v>0.75214934466517036</v>
      </c>
      <c r="AG110" s="319">
        <v>-0.39331934311469752</v>
      </c>
      <c r="AH110" s="319">
        <v>-0.39375899540266346</v>
      </c>
      <c r="AI110" s="319">
        <v>-2.0937038307927196</v>
      </c>
      <c r="AJ110" s="319">
        <v>-1.32574000367525</v>
      </c>
      <c r="AK110" s="319">
        <v>-2.2914100409932416</v>
      </c>
      <c r="AL110" s="319">
        <v>-0.9621237082801315</v>
      </c>
      <c r="AM110" s="319">
        <v>-2.0889910453663703</v>
      </c>
      <c r="AN110" s="319">
        <v>2.068151122219092</v>
      </c>
      <c r="AO110" s="319">
        <v>2.51351045364774</v>
      </c>
      <c r="AP110" s="319">
        <v>1.9665065151348529</v>
      </c>
      <c r="AQ110" s="319">
        <v>1.4139937268377452</v>
      </c>
      <c r="AR110" s="319">
        <v>1.4977641208320733</v>
      </c>
      <c r="AS110" s="319">
        <v>1.4872453780105701</v>
      </c>
      <c r="AT110" s="319">
        <v>2.4982807552586905</v>
      </c>
      <c r="AU110" s="319">
        <v>1.3925119489108795</v>
      </c>
      <c r="AV110" s="319">
        <v>2.7594572282994676</v>
      </c>
      <c r="AW110" s="319">
        <v>3.3659933912907718</v>
      </c>
      <c r="AX110" s="319">
        <v>4.1755743965372858</v>
      </c>
      <c r="AY110" s="319">
        <v>4.1495760156593917</v>
      </c>
      <c r="AZ110" s="319">
        <v>4.7576719946371924</v>
      </c>
      <c r="BA110" s="319">
        <v>3.8949088924535431</v>
      </c>
      <c r="BB110" s="319">
        <v>2.3539583841605634</v>
      </c>
      <c r="BC110" s="319">
        <v>3.6958661994087834</v>
      </c>
      <c r="BD110" s="319">
        <v>2.094704439453082</v>
      </c>
      <c r="BE110" s="319">
        <v>3.5958392870022635</v>
      </c>
      <c r="BF110" s="319">
        <v>3.6584412815033005</v>
      </c>
      <c r="BG110" s="319">
        <v>3.2999054830311678</v>
      </c>
      <c r="BH110" s="319">
        <v>1.7336432426354236</v>
      </c>
      <c r="BI110" s="319">
        <v>2.1155342572081821</v>
      </c>
      <c r="BJ110" s="319">
        <v>3.7887292379207054</v>
      </c>
    </row>
    <row r="111" spans="1:62" ht="15">
      <c r="A111" s="319" t="s">
        <v>252</v>
      </c>
      <c r="B111" s="319" t="s">
        <v>491</v>
      </c>
      <c r="C111" s="319" t="s">
        <v>1293</v>
      </c>
      <c r="D111" s="319" t="s">
        <v>1294</v>
      </c>
      <c r="E111" s="319"/>
      <c r="F111" s="319"/>
      <c r="G111" s="319"/>
      <c r="H111" s="319"/>
      <c r="I111" s="319"/>
      <c r="J111" s="319"/>
      <c r="K111" s="319"/>
      <c r="L111" s="319"/>
      <c r="M111" s="319"/>
      <c r="N111" s="319"/>
      <c r="O111" s="319"/>
      <c r="P111" s="319"/>
      <c r="Q111" s="319"/>
      <c r="R111" s="319"/>
      <c r="S111" s="319"/>
      <c r="T111" s="319"/>
      <c r="U111" s="319"/>
      <c r="V111" s="319"/>
      <c r="W111" s="319"/>
      <c r="X111" s="319"/>
      <c r="Y111" s="319"/>
      <c r="Z111" s="319"/>
      <c r="AA111" s="319"/>
      <c r="AB111" s="319"/>
      <c r="AC111" s="319"/>
      <c r="AD111" s="319">
        <v>8.4171961934359274E-2</v>
      </c>
      <c r="AE111" s="319">
        <v>17.706858837867358</v>
      </c>
      <c r="AF111" s="319">
        <v>7.8745804214394894</v>
      </c>
      <c r="AG111" s="319">
        <v>9.4301226774109921</v>
      </c>
      <c r="AH111" s="319">
        <v>4.7190270343361362</v>
      </c>
      <c r="AI111" s="319">
        <v>2.6019961368364761</v>
      </c>
      <c r="AJ111" s="319">
        <v>0.62417095262503608</v>
      </c>
      <c r="AK111" s="319">
        <v>0.23748127563941068</v>
      </c>
      <c r="AL111" s="319">
        <v>2.3017539997229193</v>
      </c>
      <c r="AM111" s="319">
        <v>3.7623430081817162</v>
      </c>
      <c r="AN111" s="319">
        <v>3.9058642683634162</v>
      </c>
      <c r="AO111" s="319">
        <v>7.1638890803011037</v>
      </c>
      <c r="AP111" s="319">
        <v>7.9104490063049582</v>
      </c>
      <c r="AQ111" s="319">
        <v>12.680874875776979</v>
      </c>
      <c r="AR111" s="319">
        <v>12.805185490139536</v>
      </c>
      <c r="AS111" s="319">
        <v>4.4643436140017485</v>
      </c>
      <c r="AT111" s="319">
        <v>4.4576234045811844</v>
      </c>
      <c r="AU111" s="319">
        <v>4.8972791351403941</v>
      </c>
      <c r="AV111" s="319">
        <v>5.3056568311844501</v>
      </c>
      <c r="AW111" s="319">
        <v>4.1471729260901213</v>
      </c>
      <c r="AX111" s="319">
        <v>4.8189932670219804</v>
      </c>
      <c r="AY111" s="319">
        <v>6.5853903587991027</v>
      </c>
      <c r="AZ111" s="319">
        <v>6.3330979044157658</v>
      </c>
      <c r="BA111" s="319">
        <v>8.7198800729164816</v>
      </c>
      <c r="BB111" s="319">
        <v>1.1087764084067828</v>
      </c>
      <c r="BC111" s="319">
        <v>8.3951374344324279</v>
      </c>
      <c r="BD111" s="319">
        <v>3.9231247859122504</v>
      </c>
      <c r="BE111" s="319">
        <v>5.4050887743361216</v>
      </c>
      <c r="BF111" s="319">
        <v>3.7201260776417797</v>
      </c>
      <c r="BG111" s="319">
        <v>4.2973606695944682</v>
      </c>
      <c r="BH111" s="319">
        <v>-4.0701961114384204</v>
      </c>
      <c r="BI111" s="319"/>
      <c r="BJ111" s="319"/>
    </row>
    <row r="112" spans="1:62" ht="15">
      <c r="A112" s="319" t="s">
        <v>253</v>
      </c>
      <c r="B112" s="319" t="s">
        <v>492</v>
      </c>
      <c r="C112" s="319" t="s">
        <v>1293</v>
      </c>
      <c r="D112" s="319" t="s">
        <v>1294</v>
      </c>
      <c r="E112" s="319"/>
      <c r="F112" s="319">
        <v>1.6834755871125537</v>
      </c>
      <c r="G112" s="319">
        <v>0.87239006073444614</v>
      </c>
      <c r="H112" s="319">
        <v>3.8467486643980067</v>
      </c>
      <c r="I112" s="319">
        <v>5.2582912038992617</v>
      </c>
      <c r="J112" s="319">
        <v>-4.6346578368556663</v>
      </c>
      <c r="K112" s="319">
        <v>-2.1125042740511901</v>
      </c>
      <c r="L112" s="319">
        <v>5.5967032581136777</v>
      </c>
      <c r="M112" s="319">
        <v>1.2268832445827371</v>
      </c>
      <c r="N112" s="319">
        <v>4.269676541321715</v>
      </c>
      <c r="O112" s="319">
        <v>2.863771521036071</v>
      </c>
      <c r="P112" s="319">
        <v>-0.62720483736960375</v>
      </c>
      <c r="Q112" s="319">
        <v>-2.8165871664001259</v>
      </c>
      <c r="R112" s="319">
        <v>0.91849488002428359</v>
      </c>
      <c r="S112" s="319">
        <v>-1.146789157504486</v>
      </c>
      <c r="T112" s="319">
        <v>6.6462232259967919</v>
      </c>
      <c r="U112" s="319">
        <v>-0.65072450992926179</v>
      </c>
      <c r="V112" s="319">
        <v>4.828773170227123</v>
      </c>
      <c r="W112" s="319">
        <v>3.3270978335062011</v>
      </c>
      <c r="X112" s="319">
        <v>-7.3832543218741904</v>
      </c>
      <c r="Y112" s="319">
        <v>4.3051478086812267</v>
      </c>
      <c r="Z112" s="319">
        <v>3.5780502950756699</v>
      </c>
      <c r="AA112" s="319">
        <v>1.1010346169107379</v>
      </c>
      <c r="AB112" s="319">
        <v>4.8354359599225489</v>
      </c>
      <c r="AC112" s="319">
        <v>1.4711025647639246</v>
      </c>
      <c r="AD112" s="319">
        <v>2.9084341902128443</v>
      </c>
      <c r="AE112" s="319">
        <v>2.4802934911567434</v>
      </c>
      <c r="AF112" s="319">
        <v>1.7237030143439966</v>
      </c>
      <c r="AG112" s="319">
        <v>7.30296354931113</v>
      </c>
      <c r="AH112" s="319">
        <v>3.7369884832836107</v>
      </c>
      <c r="AI112" s="319">
        <v>3.3669005686352449</v>
      </c>
      <c r="AJ112" s="319">
        <v>-0.98254636275606799</v>
      </c>
      <c r="AK112" s="319">
        <v>3.390699613121285</v>
      </c>
      <c r="AL112" s="319">
        <v>2.706142818044313</v>
      </c>
      <c r="AM112" s="319">
        <v>4.6047209422428921</v>
      </c>
      <c r="AN112" s="319">
        <v>5.5272867183197008</v>
      </c>
      <c r="AO112" s="319">
        <v>5.5267969340774528</v>
      </c>
      <c r="AP112" s="319">
        <v>2.1186292283408505</v>
      </c>
      <c r="AQ112" s="319">
        <v>4.2437076638410502</v>
      </c>
      <c r="AR112" s="319">
        <v>6.8924799905687166</v>
      </c>
      <c r="AS112" s="319">
        <v>2.0155589328603156</v>
      </c>
      <c r="AT112" s="319">
        <v>3.0212362846735203</v>
      </c>
      <c r="AU112" s="319">
        <v>2.0581161501081624</v>
      </c>
      <c r="AV112" s="319">
        <v>6.0866936216044962</v>
      </c>
      <c r="AW112" s="319">
        <v>6.1875745253227024</v>
      </c>
      <c r="AX112" s="319">
        <v>7.567120159815417</v>
      </c>
      <c r="AY112" s="319">
        <v>7.5846295775461527</v>
      </c>
      <c r="AZ112" s="319">
        <v>8.1535672596665876</v>
      </c>
      <c r="BA112" s="319">
        <v>2.3752492982516742</v>
      </c>
      <c r="BB112" s="319">
        <v>6.9500387379412842</v>
      </c>
      <c r="BC112" s="319">
        <v>8.7631844135171519</v>
      </c>
      <c r="BD112" s="319">
        <v>5.2485365283070848</v>
      </c>
      <c r="BE112" s="319">
        <v>4.1347177855626427</v>
      </c>
      <c r="BF112" s="319">
        <v>5.0966917265098459</v>
      </c>
      <c r="BG112" s="319">
        <v>6.1403340363769701</v>
      </c>
      <c r="BH112" s="319">
        <v>6.8990355993143027</v>
      </c>
      <c r="BI112" s="319">
        <v>5.8898364026313885</v>
      </c>
      <c r="BJ112" s="319">
        <v>5.4292431188807342</v>
      </c>
    </row>
    <row r="113" spans="1:62" ht="15">
      <c r="A113" s="319" t="s">
        <v>254</v>
      </c>
      <c r="B113" s="319" t="s">
        <v>493</v>
      </c>
      <c r="C113" s="319" t="s">
        <v>1293</v>
      </c>
      <c r="D113" s="319" t="s">
        <v>1294</v>
      </c>
      <c r="E113" s="319"/>
      <c r="F113" s="319"/>
      <c r="G113" s="319"/>
      <c r="H113" s="319"/>
      <c r="I113" s="319"/>
      <c r="J113" s="319"/>
      <c r="K113" s="319"/>
      <c r="L113" s="319"/>
      <c r="M113" s="319"/>
      <c r="N113" s="319"/>
      <c r="O113" s="319"/>
      <c r="P113" s="319"/>
      <c r="Q113" s="319"/>
      <c r="R113" s="319"/>
      <c r="S113" s="319"/>
      <c r="T113" s="319"/>
      <c r="U113" s="319"/>
      <c r="V113" s="319"/>
      <c r="W113" s="319"/>
      <c r="X113" s="319"/>
      <c r="Y113" s="319"/>
      <c r="Z113" s="319"/>
      <c r="AA113" s="319"/>
      <c r="AB113" s="319"/>
      <c r="AC113" s="319"/>
      <c r="AD113" s="319"/>
      <c r="AE113" s="319"/>
      <c r="AF113" s="319"/>
      <c r="AG113" s="319"/>
      <c r="AH113" s="319"/>
      <c r="AI113" s="319"/>
      <c r="AJ113" s="319"/>
      <c r="AK113" s="319"/>
      <c r="AL113" s="319"/>
      <c r="AM113" s="319"/>
      <c r="AN113" s="319"/>
      <c r="AO113" s="319"/>
      <c r="AP113" s="319"/>
      <c r="AQ113" s="319"/>
      <c r="AR113" s="319"/>
      <c r="AS113" s="319"/>
      <c r="AT113" s="319"/>
      <c r="AU113" s="319"/>
      <c r="AV113" s="319"/>
      <c r="AW113" s="319"/>
      <c r="AX113" s="319"/>
      <c r="AY113" s="319"/>
      <c r="AZ113" s="319"/>
      <c r="BA113" s="319"/>
      <c r="BB113" s="319"/>
      <c r="BC113" s="319"/>
      <c r="BD113" s="319"/>
      <c r="BE113" s="319"/>
      <c r="BF113" s="319"/>
      <c r="BG113" s="319"/>
      <c r="BH113" s="319"/>
      <c r="BI113" s="319"/>
      <c r="BJ113" s="319"/>
    </row>
    <row r="114" spans="1:62" ht="15">
      <c r="A114" s="319" t="s">
        <v>255</v>
      </c>
      <c r="B114" s="319" t="s">
        <v>494</v>
      </c>
      <c r="C114" s="319" t="s">
        <v>1293</v>
      </c>
      <c r="D114" s="319" t="s">
        <v>1294</v>
      </c>
      <c r="E114" s="319"/>
      <c r="F114" s="319"/>
      <c r="G114" s="319"/>
      <c r="H114" s="319"/>
      <c r="I114" s="319"/>
      <c r="J114" s="319"/>
      <c r="K114" s="319"/>
      <c r="L114" s="319"/>
      <c r="M114" s="319"/>
      <c r="N114" s="319"/>
      <c r="O114" s="319"/>
      <c r="P114" s="319">
        <v>2.2664476938137028</v>
      </c>
      <c r="Q114" s="319">
        <v>4.9188573206665183</v>
      </c>
      <c r="R114" s="319">
        <v>3.055224263606874</v>
      </c>
      <c r="S114" s="319">
        <v>2.5472046117939584</v>
      </c>
      <c r="T114" s="319">
        <v>3.9324435964938118</v>
      </c>
      <c r="U114" s="319">
        <v>-0.12389878295074652</v>
      </c>
      <c r="V114" s="319">
        <v>6.7557129965013303</v>
      </c>
      <c r="W114" s="319">
        <v>5.6766938013206953</v>
      </c>
      <c r="X114" s="319">
        <v>1.7089127866103837</v>
      </c>
      <c r="Y114" s="319">
        <v>1.8998731754511056</v>
      </c>
      <c r="Z114" s="319">
        <v>2.122298510151694</v>
      </c>
      <c r="AA114" s="319">
        <v>1.3210212608283882</v>
      </c>
      <c r="AB114" s="319">
        <v>-0.94900727446525934</v>
      </c>
      <c r="AC114" s="319">
        <v>3.7096805078522124</v>
      </c>
      <c r="AD114" s="319">
        <v>2.9207341847286727</v>
      </c>
      <c r="AE114" s="319">
        <v>-0.4735636703249213</v>
      </c>
      <c r="AF114" s="319">
        <v>4.6522406849160944</v>
      </c>
      <c r="AG114" s="319">
        <v>5.6683780463863513</v>
      </c>
      <c r="AH114" s="319">
        <v>6.2340397440878661</v>
      </c>
      <c r="AI114" s="319">
        <v>8.3750066953365945</v>
      </c>
      <c r="AJ114" s="319">
        <v>1.3452991174784756</v>
      </c>
      <c r="AK114" s="319">
        <v>2.6406075074886957</v>
      </c>
      <c r="AL114" s="319">
        <v>2.1805906601215952</v>
      </c>
      <c r="AM114" s="319">
        <v>5.3397711707758617</v>
      </c>
      <c r="AN114" s="319">
        <v>9.0737704873562421</v>
      </c>
      <c r="AO114" s="319">
        <v>6.9595770316688714</v>
      </c>
      <c r="AP114" s="319">
        <v>9.1894737299938782</v>
      </c>
      <c r="AQ114" s="319">
        <v>7.3743413937116031</v>
      </c>
      <c r="AR114" s="319">
        <v>9.3778600954477724</v>
      </c>
      <c r="AS114" s="319">
        <v>8.1091004553230306</v>
      </c>
      <c r="AT114" s="319">
        <v>4.1324226325361479</v>
      </c>
      <c r="AU114" s="319">
        <v>4.5328146601039521</v>
      </c>
      <c r="AV114" s="319">
        <v>1.4533501664976427</v>
      </c>
      <c r="AW114" s="319">
        <v>4.7484821415776111</v>
      </c>
      <c r="AX114" s="319">
        <v>3.7217965834824582</v>
      </c>
      <c r="AY114" s="319">
        <v>2.7148035910987289</v>
      </c>
      <c r="AZ114" s="319">
        <v>2.2107187290754808</v>
      </c>
      <c r="BA114" s="319">
        <v>-5.8745662552919953</v>
      </c>
      <c r="BB114" s="319">
        <v>-5.5905398491862996</v>
      </c>
      <c r="BC114" s="319">
        <v>1.2484860812595997</v>
      </c>
      <c r="BD114" s="319">
        <v>2.5367966951202163</v>
      </c>
      <c r="BE114" s="319">
        <v>-0.38584963068623779</v>
      </c>
      <c r="BF114" s="319">
        <v>1.1050659614844704</v>
      </c>
      <c r="BG114" s="319">
        <v>7.5393846588774949</v>
      </c>
      <c r="BH114" s="319">
        <v>24.376533727345134</v>
      </c>
      <c r="BI114" s="319">
        <v>3.9612613125280092</v>
      </c>
      <c r="BJ114" s="319">
        <v>6.4973380350718628</v>
      </c>
    </row>
    <row r="115" spans="1:62" ht="15">
      <c r="A115" s="319" t="s">
        <v>256</v>
      </c>
      <c r="B115" s="319" t="s">
        <v>495</v>
      </c>
      <c r="C115" s="319" t="s">
        <v>1293</v>
      </c>
      <c r="D115" s="319" t="s">
        <v>1294</v>
      </c>
      <c r="E115" s="319"/>
      <c r="F115" s="319">
        <v>8.6336114255025791</v>
      </c>
      <c r="G115" s="319">
        <v>5.808717954131339</v>
      </c>
      <c r="H115" s="319">
        <v>4.515618494769825</v>
      </c>
      <c r="I115" s="319">
        <v>6.3744691018501527</v>
      </c>
      <c r="J115" s="319">
        <v>14.17848259830123</v>
      </c>
      <c r="K115" s="319">
        <v>8.3333837907229196</v>
      </c>
      <c r="L115" s="319">
        <v>8.6914198915176968</v>
      </c>
      <c r="M115" s="319">
        <v>11.772241185204322</v>
      </c>
      <c r="N115" s="319">
        <v>13.265586630795696</v>
      </c>
      <c r="O115" s="319">
        <v>8.2045519987952389</v>
      </c>
      <c r="P115" s="319">
        <v>11.42203601504113</v>
      </c>
      <c r="Q115" s="319">
        <v>11.398325800777968</v>
      </c>
      <c r="R115" s="319">
        <v>5.6476975945818992</v>
      </c>
      <c r="S115" s="319">
        <v>3.5443092357378276</v>
      </c>
      <c r="T115" s="319">
        <v>-5.2368524616638155</v>
      </c>
      <c r="U115" s="319">
        <v>13.73371477658884</v>
      </c>
      <c r="V115" s="319">
        <v>-7.0218528030053164</v>
      </c>
      <c r="W115" s="319">
        <v>-16.828314863425518</v>
      </c>
      <c r="X115" s="319">
        <v>-13.588737027098631</v>
      </c>
      <c r="Y115" s="319">
        <v>-30.179574329383257</v>
      </c>
      <c r="Z115" s="319">
        <v>-8.8291900890511954</v>
      </c>
      <c r="AA115" s="319">
        <v>22.151245637779411</v>
      </c>
      <c r="AB115" s="319">
        <v>4.1803342373555807</v>
      </c>
      <c r="AC115" s="319">
        <v>-12.455102500556336</v>
      </c>
      <c r="AD115" s="319">
        <v>-1.8783917840247852</v>
      </c>
      <c r="AE115" s="319">
        <v>-13.69565938911002</v>
      </c>
      <c r="AF115" s="319">
        <v>-3.1665637633026051</v>
      </c>
      <c r="AG115" s="319">
        <v>-8.7438646983477639</v>
      </c>
      <c r="AH115" s="319">
        <v>2.7276359391966025</v>
      </c>
      <c r="AI115" s="319">
        <v>10.900036074626968</v>
      </c>
      <c r="AJ115" s="319">
        <v>10.132017825158954</v>
      </c>
      <c r="AK115" s="319">
        <v>1.2723621643870189</v>
      </c>
      <c r="AL115" s="319">
        <v>-0.21116627495510443</v>
      </c>
      <c r="AM115" s="319">
        <v>-2.7218210503637295</v>
      </c>
      <c r="AN115" s="319">
        <v>0.84655010733416702</v>
      </c>
      <c r="AO115" s="319">
        <v>3.4527413649765748</v>
      </c>
      <c r="AP115" s="319">
        <v>-1.3245116714794847</v>
      </c>
      <c r="AQ115" s="319">
        <v>0.27488307571191228</v>
      </c>
      <c r="AR115" s="319">
        <v>-0.94583676804590766</v>
      </c>
      <c r="AS115" s="319">
        <v>4.1465947023122425</v>
      </c>
      <c r="AT115" s="319">
        <v>-0.67012786973896254</v>
      </c>
      <c r="AU115" s="319">
        <v>5.8661561088012633</v>
      </c>
      <c r="AV115" s="319">
        <v>7.424032766326178</v>
      </c>
      <c r="AW115" s="319">
        <v>3.1685196792793846</v>
      </c>
      <c r="AX115" s="319">
        <v>2.0106527809284387</v>
      </c>
      <c r="AY115" s="319">
        <v>3.8115375182580493</v>
      </c>
      <c r="AZ115" s="319">
        <v>6.9497222310363611</v>
      </c>
      <c r="BA115" s="319">
        <v>-0.86998358467906201</v>
      </c>
      <c r="BB115" s="319">
        <v>-0.14681934890920445</v>
      </c>
      <c r="BC115" s="319">
        <v>4.5494525822659142</v>
      </c>
      <c r="BD115" s="319">
        <v>1.3892608576961294</v>
      </c>
      <c r="BE115" s="319">
        <v>-8.6091539352465389</v>
      </c>
      <c r="BF115" s="319">
        <v>-1.4595215344674841</v>
      </c>
      <c r="BG115" s="319">
        <v>3.3017868017578849</v>
      </c>
      <c r="BH115" s="319">
        <v>-2.501153073603902</v>
      </c>
      <c r="BI115" s="319">
        <v>12.10099909127149</v>
      </c>
      <c r="BJ115" s="319">
        <v>3.1622638572693234</v>
      </c>
    </row>
    <row r="116" spans="1:62" ht="15">
      <c r="A116" s="319" t="s">
        <v>257</v>
      </c>
      <c r="B116" s="319" t="s">
        <v>496</v>
      </c>
      <c r="C116" s="319" t="s">
        <v>1293</v>
      </c>
      <c r="D116" s="319" t="s">
        <v>1294</v>
      </c>
      <c r="E116" s="319"/>
      <c r="F116" s="319"/>
      <c r="G116" s="319"/>
      <c r="H116" s="319"/>
      <c r="I116" s="319"/>
      <c r="J116" s="319"/>
      <c r="K116" s="319"/>
      <c r="L116" s="319"/>
      <c r="M116" s="319"/>
      <c r="N116" s="319">
        <v>-0.25517477444545023</v>
      </c>
      <c r="O116" s="319">
        <v>1.0404919931205114</v>
      </c>
      <c r="P116" s="319">
        <v>1.9025864002627486</v>
      </c>
      <c r="Q116" s="319">
        <v>0.3693124105558212</v>
      </c>
      <c r="R116" s="319">
        <v>1.0689336777911507</v>
      </c>
      <c r="S116" s="319">
        <v>12.406512722551525</v>
      </c>
      <c r="T116" s="319">
        <v>8.9065852504332241</v>
      </c>
      <c r="U116" s="319">
        <v>13.450767125736363</v>
      </c>
      <c r="V116" s="319">
        <v>-1.3117442922040254</v>
      </c>
      <c r="W116" s="319">
        <v>13.432311007087677</v>
      </c>
      <c r="X116" s="319">
        <v>17.234324926811667</v>
      </c>
      <c r="Y116" s="319">
        <v>21.139435523158355</v>
      </c>
      <c r="Z116" s="319">
        <v>-3.5074818241749455</v>
      </c>
      <c r="AA116" s="319">
        <v>0.62740097015124263</v>
      </c>
      <c r="AB116" s="319">
        <v>-15.345188693032625</v>
      </c>
      <c r="AC116" s="319">
        <v>-3.9453540940531298</v>
      </c>
      <c r="AD116" s="319">
        <v>-0.96185111494764897</v>
      </c>
      <c r="AE116" s="319">
        <v>2.2837509999347674</v>
      </c>
      <c r="AF116" s="319">
        <v>6.931493178272035</v>
      </c>
      <c r="AG116" s="319">
        <v>-2.1905079801149725</v>
      </c>
      <c r="AH116" s="319">
        <v>-5.3266748815483567</v>
      </c>
      <c r="AI116" s="319">
        <v>53.943844657391224</v>
      </c>
      <c r="AJ116" s="319">
        <v>-64.99630769358717</v>
      </c>
      <c r="AK116" s="319">
        <v>28.88937555814951</v>
      </c>
      <c r="AL116" s="319">
        <v>26.495086136533814</v>
      </c>
      <c r="AM116" s="319">
        <v>0.75264832003855986</v>
      </c>
      <c r="AN116" s="319">
        <v>-0.96832217902583295</v>
      </c>
      <c r="AO116" s="319">
        <v>7.6255661953424294</v>
      </c>
      <c r="AP116" s="319">
        <v>17.498667350094664</v>
      </c>
      <c r="AQ116" s="319">
        <v>30.718693725754036</v>
      </c>
      <c r="AR116" s="319">
        <v>14.046774018630387</v>
      </c>
      <c r="AS116" s="319">
        <v>-1.5509234489693142</v>
      </c>
      <c r="AT116" s="319">
        <v>-0.5895624074246939</v>
      </c>
      <c r="AU116" s="319">
        <v>-9.4672171865924071</v>
      </c>
      <c r="AV116" s="319">
        <v>-34.897667877471434</v>
      </c>
      <c r="AW116" s="319">
        <v>50.121840721242336</v>
      </c>
      <c r="AX116" s="319">
        <v>1.7264104067446624</v>
      </c>
      <c r="AY116" s="319">
        <v>7.416023603234521</v>
      </c>
      <c r="AZ116" s="319">
        <v>-1.0952812074565372</v>
      </c>
      <c r="BA116" s="319">
        <v>5.5476902222996785</v>
      </c>
      <c r="BB116" s="319">
        <v>0.67077834207964315</v>
      </c>
      <c r="BC116" s="319">
        <v>3.4001418776620369</v>
      </c>
      <c r="BD116" s="319">
        <v>4.2775683308442325</v>
      </c>
      <c r="BE116" s="319">
        <v>10.28814328239163</v>
      </c>
      <c r="BF116" s="319">
        <v>4.0859412430575901</v>
      </c>
      <c r="BG116" s="319">
        <v>-2.5302832679352889</v>
      </c>
      <c r="BH116" s="319">
        <v>1.5802646658795538</v>
      </c>
      <c r="BI116" s="319">
        <v>7.7569862374032681</v>
      </c>
      <c r="BJ116" s="319">
        <v>-3.5591706204108959</v>
      </c>
    </row>
    <row r="117" spans="1:62" ht="15">
      <c r="A117" s="319" t="s">
        <v>258</v>
      </c>
      <c r="B117" s="319" t="s">
        <v>497</v>
      </c>
      <c r="C117" s="319" t="s">
        <v>1293</v>
      </c>
      <c r="D117" s="319" t="s">
        <v>1294</v>
      </c>
      <c r="E117" s="319"/>
      <c r="F117" s="319">
        <v>-2.0128830332421614</v>
      </c>
      <c r="G117" s="319">
        <v>6.3247523214843966</v>
      </c>
      <c r="H117" s="319">
        <v>8.3379358342653234</v>
      </c>
      <c r="I117" s="319">
        <v>7.9797449818817938</v>
      </c>
      <c r="J117" s="319">
        <v>5.5273473786835865</v>
      </c>
      <c r="K117" s="319">
        <v>6.9100460417220546</v>
      </c>
      <c r="L117" s="319">
        <v>-2.8474744906728517</v>
      </c>
      <c r="M117" s="319">
        <v>-6.7589291232390281</v>
      </c>
      <c r="N117" s="319">
        <v>1.4277052668922181</v>
      </c>
      <c r="O117" s="319"/>
      <c r="P117" s="319"/>
      <c r="Q117" s="319"/>
      <c r="R117" s="319"/>
      <c r="S117" s="319"/>
      <c r="T117" s="319"/>
      <c r="U117" s="319"/>
      <c r="V117" s="319"/>
      <c r="W117" s="319"/>
      <c r="X117" s="319"/>
      <c r="Y117" s="319"/>
      <c r="Z117" s="319"/>
      <c r="AA117" s="319"/>
      <c r="AB117" s="319"/>
      <c r="AC117" s="319"/>
      <c r="AD117" s="319"/>
      <c r="AE117" s="319"/>
      <c r="AF117" s="319"/>
      <c r="AG117" s="319"/>
      <c r="AH117" s="319"/>
      <c r="AI117" s="319"/>
      <c r="AJ117" s="319"/>
      <c r="AK117" s="319"/>
      <c r="AL117" s="319"/>
      <c r="AM117" s="319"/>
      <c r="AN117" s="319"/>
      <c r="AO117" s="319"/>
      <c r="AP117" s="319">
        <v>4.2464730148324321</v>
      </c>
      <c r="AQ117" s="319">
        <v>5.8787038695326004</v>
      </c>
      <c r="AR117" s="319">
        <v>2.6457270652157945</v>
      </c>
      <c r="AS117" s="319">
        <v>3.1805357248498893</v>
      </c>
      <c r="AT117" s="319">
        <v>2.5551732994525906</v>
      </c>
      <c r="AU117" s="319">
        <v>-0.34301152288685444</v>
      </c>
      <c r="AV117" s="319">
        <v>1.6503437479940715</v>
      </c>
      <c r="AW117" s="319">
        <v>7.129618296735174</v>
      </c>
      <c r="AX117" s="319">
        <v>4.7197376429013644</v>
      </c>
      <c r="AY117" s="319">
        <v>2.580699635015165</v>
      </c>
      <c r="AZ117" s="319">
        <v>6.6943823851852216</v>
      </c>
      <c r="BA117" s="319">
        <v>-0.21403869954669119</v>
      </c>
      <c r="BB117" s="319">
        <v>-6.8237540033767203</v>
      </c>
      <c r="BC117" s="319">
        <v>-3.4668227478199043</v>
      </c>
      <c r="BD117" s="319">
        <v>1.6520344187747042</v>
      </c>
      <c r="BE117" s="319">
        <v>0.78157135541783873</v>
      </c>
      <c r="BF117" s="319">
        <v>3.3261534484151412</v>
      </c>
      <c r="BG117" s="319">
        <v>1.069664282343652</v>
      </c>
      <c r="BH117" s="319">
        <v>3.2300986693121843</v>
      </c>
      <c r="BI117" s="319">
        <v>5.9998269750113167</v>
      </c>
      <c r="BJ117" s="319">
        <v>1.867198334426206</v>
      </c>
    </row>
    <row r="118" spans="1:62" ht="15">
      <c r="A118" s="319" t="s">
        <v>259</v>
      </c>
      <c r="B118" s="319" t="s">
        <v>498</v>
      </c>
      <c r="C118" s="319" t="s">
        <v>1293</v>
      </c>
      <c r="D118" s="319" t="s">
        <v>1294</v>
      </c>
      <c r="E118" s="319"/>
      <c r="F118" s="319">
        <v>7.5914133972725324</v>
      </c>
      <c r="G118" s="319">
        <v>4.9677784515830012</v>
      </c>
      <c r="H118" s="319">
        <v>6.6941025018926013</v>
      </c>
      <c r="I118" s="319">
        <v>3.7505372559983243</v>
      </c>
      <c r="J118" s="319">
        <v>5.3482500421122126</v>
      </c>
      <c r="K118" s="319">
        <v>-2.5881055731156266</v>
      </c>
      <c r="L118" s="319">
        <v>-1.3574105589015772</v>
      </c>
      <c r="M118" s="319">
        <v>13.836664806422931</v>
      </c>
      <c r="N118" s="319">
        <v>10.644653086018721</v>
      </c>
      <c r="O118" s="319">
        <v>3.8073932255214231</v>
      </c>
      <c r="P118" s="319">
        <v>1.891577178499972</v>
      </c>
      <c r="Q118" s="319">
        <v>9.3322033271503244</v>
      </c>
      <c r="R118" s="319">
        <v>1.4000415064134586</v>
      </c>
      <c r="S118" s="319">
        <v>3.3547103592684238</v>
      </c>
      <c r="T118" s="319">
        <v>0.91201201963318113</v>
      </c>
      <c r="U118" s="319">
        <v>-1.8923723245349606</v>
      </c>
      <c r="V118" s="319">
        <v>-1.2018511064617741</v>
      </c>
      <c r="W118" s="319">
        <v>3.3524471908333453</v>
      </c>
      <c r="X118" s="319">
        <v>3.5147490972470479</v>
      </c>
      <c r="Y118" s="319">
        <v>-0.74154408743677891</v>
      </c>
      <c r="Z118" s="319">
        <v>3.2629516383553749</v>
      </c>
      <c r="AA118" s="319">
        <v>0.18317289522751423</v>
      </c>
      <c r="AB118" s="319">
        <v>1.4958680490645406</v>
      </c>
      <c r="AC118" s="319">
        <v>-0.37729208169785977</v>
      </c>
      <c r="AD118" s="319">
        <v>2.2181986282169532</v>
      </c>
      <c r="AE118" s="319">
        <v>2.5905750356385795</v>
      </c>
      <c r="AF118" s="319">
        <v>5.4231217744319338</v>
      </c>
      <c r="AG118" s="319">
        <v>1.2187890377745703</v>
      </c>
      <c r="AH118" s="319">
        <v>-1.117081590229887</v>
      </c>
      <c r="AI118" s="319">
        <v>4.0450793852595979</v>
      </c>
      <c r="AJ118" s="319">
        <v>1.4353801952958776</v>
      </c>
      <c r="AK118" s="319">
        <v>4.0992793231833247</v>
      </c>
      <c r="AL118" s="319">
        <v>1.3856953046864646</v>
      </c>
      <c r="AM118" s="319">
        <v>4.6819584963956515</v>
      </c>
      <c r="AN118" s="319">
        <v>3.7960669322928879</v>
      </c>
      <c r="AO118" s="319">
        <v>2.5945663113163135</v>
      </c>
      <c r="AP118" s="319">
        <v>1.1036069178438765</v>
      </c>
      <c r="AQ118" s="319">
        <v>1.8114566893148663</v>
      </c>
      <c r="AR118" s="319">
        <v>1.0106406479061292</v>
      </c>
      <c r="AS118" s="319">
        <v>5.3482973528751359</v>
      </c>
      <c r="AT118" s="319">
        <v>-2.3048482315017509</v>
      </c>
      <c r="AU118" s="319">
        <v>-1.8353087559671906</v>
      </c>
      <c r="AV118" s="319">
        <v>-1.0354859883342016</v>
      </c>
      <c r="AW118" s="319">
        <v>2.7375568691104348</v>
      </c>
      <c r="AX118" s="319">
        <v>2.3137669493407316</v>
      </c>
      <c r="AY118" s="319">
        <v>3.3672416446557634</v>
      </c>
      <c r="AZ118" s="319">
        <v>3.9114933001281713</v>
      </c>
      <c r="BA118" s="319">
        <v>1.1748820820303791</v>
      </c>
      <c r="BB118" s="319">
        <v>-1.0128927479602083</v>
      </c>
      <c r="BC118" s="319">
        <v>3.3191740449877329</v>
      </c>
      <c r="BD118" s="319">
        <v>2.7414357840233521</v>
      </c>
      <c r="BE118" s="319">
        <v>7.7760723189328473E-2</v>
      </c>
      <c r="BF118" s="319">
        <v>2.1864003053071457</v>
      </c>
      <c r="BG118" s="319">
        <v>1.4440638338302705</v>
      </c>
      <c r="BH118" s="319">
        <v>1.0165553741522331</v>
      </c>
      <c r="BI118" s="319">
        <v>2.0735948619206681</v>
      </c>
      <c r="BJ118" s="319">
        <v>1.3580110690058973</v>
      </c>
    </row>
    <row r="119" spans="1:62" ht="15">
      <c r="A119" s="319" t="s">
        <v>260</v>
      </c>
      <c r="B119" s="319" t="s">
        <v>499</v>
      </c>
      <c r="C119" s="319" t="s">
        <v>1293</v>
      </c>
      <c r="D119" s="319" t="s">
        <v>1294</v>
      </c>
      <c r="E119" s="319"/>
      <c r="F119" s="319">
        <v>7.4864188391400717</v>
      </c>
      <c r="G119" s="319">
        <v>5.4874777698392876</v>
      </c>
      <c r="H119" s="319">
        <v>4.8420524892753889</v>
      </c>
      <c r="I119" s="319">
        <v>1.9555327096806678</v>
      </c>
      <c r="J119" s="319">
        <v>2.4020461468498269</v>
      </c>
      <c r="K119" s="319">
        <v>5.1641632807451572</v>
      </c>
      <c r="L119" s="319">
        <v>6.4056776037814132</v>
      </c>
      <c r="M119" s="319">
        <v>5.8735945959480773</v>
      </c>
      <c r="N119" s="319">
        <v>5.4991795055660049</v>
      </c>
      <c r="O119" s="319">
        <v>4.7134206748372662</v>
      </c>
      <c r="P119" s="319">
        <v>1.3442804528278174</v>
      </c>
      <c r="Q119" s="319">
        <v>3.1034896967198478</v>
      </c>
      <c r="R119" s="319">
        <v>6.4018059451155978</v>
      </c>
      <c r="S119" s="319">
        <v>4.8120138550879403</v>
      </c>
      <c r="T119" s="319">
        <v>-2.6731839314359718</v>
      </c>
      <c r="U119" s="319">
        <v>6.5923197441728405</v>
      </c>
      <c r="V119" s="319">
        <v>2.1258274585267571</v>
      </c>
      <c r="W119" s="319">
        <v>2.8729363995533959</v>
      </c>
      <c r="X119" s="319">
        <v>5.6532240101079481</v>
      </c>
      <c r="Y119" s="319">
        <v>3.2171701100699011</v>
      </c>
      <c r="Z119" s="319">
        <v>0.72323241995253795</v>
      </c>
      <c r="AA119" s="319">
        <v>0.33922496065170549</v>
      </c>
      <c r="AB119" s="319">
        <v>1.1324911602112735</v>
      </c>
      <c r="AC119" s="319">
        <v>3.2027830412999236</v>
      </c>
      <c r="AD119" s="319">
        <v>2.7683814354499106</v>
      </c>
      <c r="AE119" s="319">
        <v>2.8543669112963244</v>
      </c>
      <c r="AF119" s="319">
        <v>3.181430288806439</v>
      </c>
      <c r="AG119" s="319">
        <v>4.1440420899191253</v>
      </c>
      <c r="AH119" s="319">
        <v>3.3108619889989939</v>
      </c>
      <c r="AI119" s="319">
        <v>1.9004397879628101</v>
      </c>
      <c r="AJ119" s="319">
        <v>1.46817560495181</v>
      </c>
      <c r="AK119" s="319">
        <v>0.7658076159323457</v>
      </c>
      <c r="AL119" s="319">
        <v>-0.91340171600577946</v>
      </c>
      <c r="AM119" s="319">
        <v>2.130215482662706</v>
      </c>
      <c r="AN119" s="319">
        <v>2.8852023308766377</v>
      </c>
      <c r="AO119" s="319">
        <v>1.2579074691182655</v>
      </c>
      <c r="AP119" s="319">
        <v>1.7814982554334051</v>
      </c>
      <c r="AQ119" s="319">
        <v>1.586841213971141</v>
      </c>
      <c r="AR119" s="319">
        <v>1.5427684925117546</v>
      </c>
      <c r="AS119" s="319">
        <v>3.6631327839736514</v>
      </c>
      <c r="AT119" s="319">
        <v>1.7150418145892843</v>
      </c>
      <c r="AU119" s="319">
        <v>9.9371983055249302E-2</v>
      </c>
      <c r="AV119" s="319">
        <v>-0.29287378038137035</v>
      </c>
      <c r="AW119" s="319">
        <v>0.92664089588745924</v>
      </c>
      <c r="AX119" s="319">
        <v>0.45482738147761381</v>
      </c>
      <c r="AY119" s="319">
        <v>1.7004562583657474</v>
      </c>
      <c r="AZ119" s="319">
        <v>0.96278420480268778</v>
      </c>
      <c r="BA119" s="319">
        <v>-1.7037470004094786</v>
      </c>
      <c r="BB119" s="319">
        <v>-5.9117119790011969</v>
      </c>
      <c r="BC119" s="319">
        <v>1.3742251300625981</v>
      </c>
      <c r="BD119" s="319">
        <v>0.40380171485037408</v>
      </c>
      <c r="BE119" s="319">
        <v>-3.0806039090774391</v>
      </c>
      <c r="BF119" s="319">
        <v>-2.8608004428148348</v>
      </c>
      <c r="BG119" s="319">
        <v>-0.80067281920173627</v>
      </c>
      <c r="BH119" s="319">
        <v>1.0492993651071743</v>
      </c>
      <c r="BI119" s="319">
        <v>1.029750378768</v>
      </c>
      <c r="BJ119" s="319">
        <v>1.6298275691801365</v>
      </c>
    </row>
    <row r="120" spans="1:62" ht="15">
      <c r="A120" s="319" t="s">
        <v>261</v>
      </c>
      <c r="B120" s="319" t="s">
        <v>500</v>
      </c>
      <c r="C120" s="319" t="s">
        <v>1293</v>
      </c>
      <c r="D120" s="319" t="s">
        <v>1294</v>
      </c>
      <c r="E120" s="319"/>
      <c r="F120" s="319"/>
      <c r="G120" s="319"/>
      <c r="H120" s="319"/>
      <c r="I120" s="319"/>
      <c r="J120" s="319"/>
      <c r="K120" s="319"/>
      <c r="L120" s="319">
        <v>0.52125384581212586</v>
      </c>
      <c r="M120" s="319">
        <v>4.4368928526304927</v>
      </c>
      <c r="N120" s="319">
        <v>4.2171242256174253</v>
      </c>
      <c r="O120" s="319">
        <v>10.51273686706125</v>
      </c>
      <c r="P120" s="319">
        <v>0.91717939765010215</v>
      </c>
      <c r="Q120" s="319">
        <v>16.129277337692784</v>
      </c>
      <c r="R120" s="319">
        <v>-7.0171945817024977</v>
      </c>
      <c r="S120" s="319">
        <v>-5.731177856889488</v>
      </c>
      <c r="T120" s="319">
        <v>-1.717175864745613</v>
      </c>
      <c r="U120" s="319">
        <v>-7.9359094472783624</v>
      </c>
      <c r="V120" s="319">
        <v>-3.7891561534976148</v>
      </c>
      <c r="W120" s="319">
        <v>-1.2463173353181674</v>
      </c>
      <c r="X120" s="319">
        <v>-2.3138340970130855</v>
      </c>
      <c r="Y120" s="319">
        <v>-7.0373155815974258</v>
      </c>
      <c r="Z120" s="319">
        <v>1.026329738794999</v>
      </c>
      <c r="AA120" s="319">
        <v>0.34576965250327873</v>
      </c>
      <c r="AB120" s="319">
        <v>0.19066762574648521</v>
      </c>
      <c r="AC120" s="319">
        <v>-3.0467911151754663</v>
      </c>
      <c r="AD120" s="319">
        <v>-4.1758487332845959</v>
      </c>
      <c r="AE120" s="319">
        <v>0.88685037550652623</v>
      </c>
      <c r="AF120" s="319">
        <v>7.0544227901815759</v>
      </c>
      <c r="AG120" s="319">
        <v>3.3550696689105308</v>
      </c>
      <c r="AH120" s="319">
        <v>6.5418519776718966</v>
      </c>
      <c r="AI120" s="319">
        <v>3.4903744784441812</v>
      </c>
      <c r="AJ120" s="319">
        <v>4.0039307750053865</v>
      </c>
      <c r="AK120" s="319">
        <v>1.0592512183892779</v>
      </c>
      <c r="AL120" s="319">
        <v>8.3874629513553742</v>
      </c>
      <c r="AM120" s="319">
        <v>0.40439149417068165</v>
      </c>
      <c r="AN120" s="319">
        <v>1.3661238071166082</v>
      </c>
      <c r="AO120" s="319">
        <v>-1.0709967246771583</v>
      </c>
      <c r="AP120" s="319">
        <v>-2.0895290677549951</v>
      </c>
      <c r="AQ120" s="319">
        <v>-3.2523525567093117</v>
      </c>
      <c r="AR120" s="319">
        <v>0.14587407436359001</v>
      </c>
      <c r="AS120" s="319">
        <v>4.4067051178458883E-2</v>
      </c>
      <c r="AT120" s="319">
        <v>0.58221461960357601</v>
      </c>
      <c r="AU120" s="319">
        <v>1.2996995033400367</v>
      </c>
      <c r="AV120" s="319">
        <v>3.0141301142063526</v>
      </c>
      <c r="AW120" s="319">
        <v>0.71974327478010025</v>
      </c>
      <c r="AX120" s="319">
        <v>0.30946318568882702</v>
      </c>
      <c r="AY120" s="319">
        <v>2.3173567130828872</v>
      </c>
      <c r="AZ120" s="319">
        <v>0.87689482754917947</v>
      </c>
      <c r="BA120" s="319">
        <v>-1.3327189394028949</v>
      </c>
      <c r="BB120" s="319">
        <v>-4.8127927325471944</v>
      </c>
      <c r="BC120" s="319">
        <v>-1.9254556675865899</v>
      </c>
      <c r="BD120" s="319">
        <v>1.2898428434694296</v>
      </c>
      <c r="BE120" s="319">
        <v>-1.0261857866886714</v>
      </c>
      <c r="BF120" s="319">
        <v>0.11761627490140825</v>
      </c>
      <c r="BG120" s="319">
        <v>0.32113586851410503</v>
      </c>
      <c r="BH120" s="319">
        <v>0.54672096118335389</v>
      </c>
      <c r="BI120" s="319">
        <v>1.0420721940550521</v>
      </c>
      <c r="BJ120" s="319">
        <v>0.17054960149312137</v>
      </c>
    </row>
    <row r="121" spans="1:62" ht="15">
      <c r="A121" s="319" t="s">
        <v>262</v>
      </c>
      <c r="B121" s="319" t="s">
        <v>501</v>
      </c>
      <c r="C121" s="319" t="s">
        <v>1293</v>
      </c>
      <c r="D121" s="319" t="s">
        <v>1294</v>
      </c>
      <c r="E121" s="319"/>
      <c r="F121" s="319"/>
      <c r="G121" s="319"/>
      <c r="H121" s="319"/>
      <c r="I121" s="319"/>
      <c r="J121" s="319"/>
      <c r="K121" s="319"/>
      <c r="L121" s="319"/>
      <c r="M121" s="319"/>
      <c r="N121" s="319"/>
      <c r="O121" s="319"/>
      <c r="P121" s="319"/>
      <c r="Q121" s="319"/>
      <c r="R121" s="319"/>
      <c r="S121" s="319"/>
      <c r="T121" s="319"/>
      <c r="U121" s="319">
        <v>20.958541432396132</v>
      </c>
      <c r="V121" s="319">
        <v>3.7658211790902101</v>
      </c>
      <c r="W121" s="319">
        <v>17.838541040837512</v>
      </c>
      <c r="X121" s="319">
        <v>6.0328829950849467</v>
      </c>
      <c r="Y121" s="319">
        <v>15.264247562816195</v>
      </c>
      <c r="Z121" s="319">
        <v>1.0159818204430877</v>
      </c>
      <c r="AA121" s="319">
        <v>3.251713986075444</v>
      </c>
      <c r="AB121" s="319">
        <v>-2.1294895030502659</v>
      </c>
      <c r="AC121" s="319">
        <v>4.2269961751017604</v>
      </c>
      <c r="AD121" s="319">
        <v>-0.67177660758422064</v>
      </c>
      <c r="AE121" s="319">
        <v>2.9161479921931459</v>
      </c>
      <c r="AF121" s="319">
        <v>-0.94061208877648994</v>
      </c>
      <c r="AG121" s="319">
        <v>-5.6165318421944903</v>
      </c>
      <c r="AH121" s="319">
        <v>-17.081008513523571</v>
      </c>
      <c r="AI121" s="319">
        <v>-3.7212945297256255</v>
      </c>
      <c r="AJ121" s="319">
        <v>-3.4078048799641323</v>
      </c>
      <c r="AK121" s="319">
        <v>12.242511512765873</v>
      </c>
      <c r="AL121" s="319">
        <v>-0.89437262961348551</v>
      </c>
      <c r="AM121" s="319">
        <v>5.4173985356271714E-2</v>
      </c>
      <c r="AN121" s="319">
        <v>2.0774042503470156</v>
      </c>
      <c r="AO121" s="319">
        <v>-1.0180832235489419</v>
      </c>
      <c r="AP121" s="319">
        <v>0.83022259813918708</v>
      </c>
      <c r="AQ121" s="319">
        <v>0.99494661494657066</v>
      </c>
      <c r="AR121" s="319">
        <v>1.6157633872109614</v>
      </c>
      <c r="AS121" s="319">
        <v>2.4428903512883977</v>
      </c>
      <c r="AT121" s="319">
        <v>3.4372383079864619</v>
      </c>
      <c r="AU121" s="319">
        <v>3.9037433847374672</v>
      </c>
      <c r="AV121" s="319">
        <v>2.0517634308096859</v>
      </c>
      <c r="AW121" s="319">
        <v>5.8446599728069231</v>
      </c>
      <c r="AX121" s="319">
        <v>4.7679482810890619</v>
      </c>
      <c r="AY121" s="319">
        <v>4.0837790999770789</v>
      </c>
      <c r="AZ121" s="319">
        <v>3.6525134531074883</v>
      </c>
      <c r="BA121" s="319">
        <v>2.3311251231345551</v>
      </c>
      <c r="BB121" s="319">
        <v>0.35370109251751103</v>
      </c>
      <c r="BC121" s="319">
        <v>-2.8348674767394328</v>
      </c>
      <c r="BD121" s="319">
        <v>-2.7295262935262343</v>
      </c>
      <c r="BE121" s="319">
        <v>-2.7125850661303019</v>
      </c>
      <c r="BF121" s="319">
        <v>-2.3153334725316483</v>
      </c>
      <c r="BG121" s="319">
        <v>-1.5362545809224599</v>
      </c>
      <c r="BH121" s="319">
        <v>-1.5209039223171885</v>
      </c>
      <c r="BI121" s="319">
        <v>-1.1947372041476854</v>
      </c>
      <c r="BJ121" s="319">
        <v>-0.62118390042317628</v>
      </c>
    </row>
    <row r="122" spans="1:62" ht="15">
      <c r="A122" s="319" t="s">
        <v>263</v>
      </c>
      <c r="B122" s="319" t="s">
        <v>502</v>
      </c>
      <c r="C122" s="319" t="s">
        <v>1293</v>
      </c>
      <c r="D122" s="319" t="s">
        <v>1294</v>
      </c>
      <c r="E122" s="319"/>
      <c r="F122" s="319">
        <v>9.1611936282179727</v>
      </c>
      <c r="G122" s="319">
        <v>7.8986624835068113</v>
      </c>
      <c r="H122" s="319">
        <v>7.3755949348004606</v>
      </c>
      <c r="I122" s="319">
        <v>10.519140861423566</v>
      </c>
      <c r="J122" s="319">
        <v>4.6885586236501808</v>
      </c>
      <c r="K122" s="319">
        <v>9.6329580384280717</v>
      </c>
      <c r="L122" s="319">
        <v>10.051000075265691</v>
      </c>
      <c r="M122" s="319">
        <v>12.507165011552928</v>
      </c>
      <c r="N122" s="319">
        <v>10.176486813570421</v>
      </c>
      <c r="O122" s="319">
        <v>-0.72959075059586098</v>
      </c>
      <c r="P122" s="319">
        <v>3.3597578421778138</v>
      </c>
      <c r="Q122" s="319">
        <v>6.9054997223276331</v>
      </c>
      <c r="R122" s="319">
        <v>7.1419824950496036</v>
      </c>
      <c r="S122" s="319">
        <v>-3.0929240147911372</v>
      </c>
      <c r="T122" s="319">
        <v>1.45411993996116</v>
      </c>
      <c r="U122" s="319">
        <v>3.208801191354695</v>
      </c>
      <c r="V122" s="319">
        <v>3.3891852575870303</v>
      </c>
      <c r="W122" s="319">
        <v>4.3236529386790039</v>
      </c>
      <c r="X122" s="319">
        <v>4.5991666390533368</v>
      </c>
      <c r="Y122" s="319">
        <v>2.0146451783967336</v>
      </c>
      <c r="Z122" s="319">
        <v>3.4422576761936199</v>
      </c>
      <c r="AA122" s="319">
        <v>2.6138161590129698</v>
      </c>
      <c r="AB122" s="319">
        <v>2.8199226510940747</v>
      </c>
      <c r="AC122" s="319">
        <v>3.8411188303281136</v>
      </c>
      <c r="AD122" s="319">
        <v>4.5919796816469329</v>
      </c>
      <c r="AE122" s="319">
        <v>2.6988713188533637</v>
      </c>
      <c r="AF122" s="319">
        <v>4.21683872444531</v>
      </c>
      <c r="AG122" s="319">
        <v>6.3304045263678859</v>
      </c>
      <c r="AH122" s="319">
        <v>4.4296320123448112</v>
      </c>
      <c r="AI122" s="319">
        <v>4.5352506682437621</v>
      </c>
      <c r="AJ122" s="319">
        <v>3.0970319595363378</v>
      </c>
      <c r="AK122" s="319">
        <v>0.59803774142928035</v>
      </c>
      <c r="AL122" s="319">
        <v>-0.7631581606960367</v>
      </c>
      <c r="AM122" s="319">
        <v>0.64958277079063009</v>
      </c>
      <c r="AN122" s="319">
        <v>2.3506293639929936</v>
      </c>
      <c r="AO122" s="319">
        <v>2.8392917375155093</v>
      </c>
      <c r="AP122" s="319">
        <v>0.83549680317544528</v>
      </c>
      <c r="AQ122" s="319">
        <v>-1.3967085268767505</v>
      </c>
      <c r="AR122" s="319">
        <v>-0.43391444426691805</v>
      </c>
      <c r="AS122" s="319">
        <v>2.607851314585389</v>
      </c>
      <c r="AT122" s="319">
        <v>0.16469547514581961</v>
      </c>
      <c r="AU122" s="319">
        <v>-0.1145383218362781</v>
      </c>
      <c r="AV122" s="319">
        <v>1.3112013716203563</v>
      </c>
      <c r="AW122" s="319">
        <v>2.170289266318008</v>
      </c>
      <c r="AX122" s="319">
        <v>1.6531225973974557</v>
      </c>
      <c r="AY122" s="319">
        <v>1.3557534194150236</v>
      </c>
      <c r="AZ122" s="319">
        <v>1.5374413164188638</v>
      </c>
      <c r="BA122" s="319">
        <v>-1.1414248486659488</v>
      </c>
      <c r="BB122" s="319">
        <v>-5.4045941879849693</v>
      </c>
      <c r="BC122" s="319">
        <v>4.173027538430631</v>
      </c>
      <c r="BD122" s="319">
        <v>6.9762807902520763E-2</v>
      </c>
      <c r="BE122" s="319">
        <v>1.6573175927038477</v>
      </c>
      <c r="BF122" s="319">
        <v>2.1475317532426033</v>
      </c>
      <c r="BG122" s="319">
        <v>0.5079993373601468</v>
      </c>
      <c r="BH122" s="319">
        <v>1.4614419475614966</v>
      </c>
      <c r="BI122" s="319">
        <v>1.0546267540420615</v>
      </c>
      <c r="BJ122" s="319">
        <v>1.8800197571837032</v>
      </c>
    </row>
    <row r="123" spans="1:62" ht="15">
      <c r="A123" s="319" t="s">
        <v>264</v>
      </c>
      <c r="B123" s="319" t="s">
        <v>503</v>
      </c>
      <c r="C123" s="319" t="s">
        <v>1293</v>
      </c>
      <c r="D123" s="319" t="s">
        <v>1294</v>
      </c>
      <c r="E123" s="319"/>
      <c r="F123" s="319"/>
      <c r="G123" s="319"/>
      <c r="H123" s="319"/>
      <c r="I123" s="319"/>
      <c r="J123" s="319"/>
      <c r="K123" s="319"/>
      <c r="L123" s="319"/>
      <c r="M123" s="319"/>
      <c r="N123" s="319"/>
      <c r="O123" s="319"/>
      <c r="P123" s="319"/>
      <c r="Q123" s="319"/>
      <c r="R123" s="319"/>
      <c r="S123" s="319"/>
      <c r="T123" s="319"/>
      <c r="U123" s="319"/>
      <c r="V123" s="319"/>
      <c r="W123" s="319"/>
      <c r="X123" s="319"/>
      <c r="Y123" s="319"/>
      <c r="Z123" s="319"/>
      <c r="AA123" s="319"/>
      <c r="AB123" s="319"/>
      <c r="AC123" s="319"/>
      <c r="AD123" s="319"/>
      <c r="AE123" s="319"/>
      <c r="AF123" s="319"/>
      <c r="AG123" s="319"/>
      <c r="AH123" s="319"/>
      <c r="AI123" s="319"/>
      <c r="AJ123" s="319">
        <v>-11.5545424168062</v>
      </c>
      <c r="AK123" s="319">
        <v>-5.2342996973053886</v>
      </c>
      <c r="AL123" s="319">
        <v>-8.595742340317301</v>
      </c>
      <c r="AM123" s="319">
        <v>-11.322710538748225</v>
      </c>
      <c r="AN123" s="319">
        <v>-6.5772503631610277</v>
      </c>
      <c r="AO123" s="319">
        <v>2.0337160487030133</v>
      </c>
      <c r="AP123" s="319">
        <v>3.3195843034219905</v>
      </c>
      <c r="AQ123" s="319">
        <v>-0.19200305820862695</v>
      </c>
      <c r="AR123" s="319">
        <v>3.6829006599540861</v>
      </c>
      <c r="AS123" s="319">
        <v>10.130500110119002</v>
      </c>
      <c r="AT123" s="319">
        <v>13.693193145579158</v>
      </c>
      <c r="AU123" s="319">
        <v>9.7954702461053245</v>
      </c>
      <c r="AV123" s="319">
        <v>8.9329301502368565</v>
      </c>
      <c r="AW123" s="319">
        <v>8.8410048231261982</v>
      </c>
      <c r="AX123" s="319">
        <v>8.7292071922746288</v>
      </c>
      <c r="AY123" s="319">
        <v>9.5353350752452002</v>
      </c>
      <c r="AZ123" s="319">
        <v>7.6614361020522495</v>
      </c>
      <c r="BA123" s="319">
        <v>2.0490642850112124</v>
      </c>
      <c r="BB123" s="319">
        <v>-1.4337696650689224</v>
      </c>
      <c r="BC123" s="319">
        <v>5.7942251111029037</v>
      </c>
      <c r="BD123" s="319">
        <v>5.8735140556221523</v>
      </c>
      <c r="BE123" s="319">
        <v>3.3340559831835463</v>
      </c>
      <c r="BF123" s="319">
        <v>4.4851169467911234</v>
      </c>
      <c r="BG123" s="319">
        <v>2.6767148966383019</v>
      </c>
      <c r="BH123" s="319">
        <v>-0.26826711780587686</v>
      </c>
      <c r="BI123" s="319">
        <v>-0.32751463348722609</v>
      </c>
      <c r="BJ123" s="319">
        <v>2.5955227191762305</v>
      </c>
    </row>
    <row r="124" spans="1:62" ht="15">
      <c r="A124" s="319" t="s">
        <v>265</v>
      </c>
      <c r="B124" s="319" t="s">
        <v>504</v>
      </c>
      <c r="C124" s="319" t="s">
        <v>1293</v>
      </c>
      <c r="D124" s="319" t="s">
        <v>1294</v>
      </c>
      <c r="E124" s="319"/>
      <c r="F124" s="319">
        <v>-10.598285240226573</v>
      </c>
      <c r="G124" s="319">
        <v>6.0637636945603646</v>
      </c>
      <c r="H124" s="319">
        <v>5.366051578194984</v>
      </c>
      <c r="I124" s="319">
        <v>1.6360666025991151</v>
      </c>
      <c r="J124" s="319">
        <v>-1.2594415838752155</v>
      </c>
      <c r="K124" s="319">
        <v>11.016651593923271</v>
      </c>
      <c r="L124" s="319">
        <v>-1.8002069277571309E-2</v>
      </c>
      <c r="M124" s="319">
        <v>4.4070574979520103</v>
      </c>
      <c r="N124" s="319">
        <v>4.3286579487141523</v>
      </c>
      <c r="O124" s="319">
        <v>-7.9157287923134874</v>
      </c>
      <c r="P124" s="319">
        <v>17.929152092700051</v>
      </c>
      <c r="Q124" s="319">
        <v>12.957777305412606</v>
      </c>
      <c r="R124" s="319">
        <v>2.1215803100168529</v>
      </c>
      <c r="S124" s="319">
        <v>0.32061959535094786</v>
      </c>
      <c r="T124" s="319">
        <v>-2.7758515770561161</v>
      </c>
      <c r="U124" s="319">
        <v>-1.5687821893112641</v>
      </c>
      <c r="V124" s="319">
        <v>5.4488927345742297</v>
      </c>
      <c r="W124" s="319">
        <v>2.9806172174236423</v>
      </c>
      <c r="X124" s="319">
        <v>3.6311783252507013</v>
      </c>
      <c r="Y124" s="319">
        <v>1.6579084326328513</v>
      </c>
      <c r="Z124" s="319">
        <v>-0.11105094484041445</v>
      </c>
      <c r="AA124" s="319">
        <v>-2.2958200314780299</v>
      </c>
      <c r="AB124" s="319">
        <v>-2.4678012458121827</v>
      </c>
      <c r="AC124" s="319">
        <v>-1.9970330379166512</v>
      </c>
      <c r="AD124" s="319">
        <v>0.51366838405884607</v>
      </c>
      <c r="AE124" s="319">
        <v>3.3519264711969043</v>
      </c>
      <c r="AF124" s="319">
        <v>2.2217048943548008</v>
      </c>
      <c r="AG124" s="319">
        <v>2.5510257487639336</v>
      </c>
      <c r="AH124" s="319">
        <v>1.1676165490305692</v>
      </c>
      <c r="AI124" s="319">
        <v>0.76616927940875712</v>
      </c>
      <c r="AJ124" s="319">
        <v>-1.8217084979329456</v>
      </c>
      <c r="AK124" s="319">
        <v>-3.9163245722533873</v>
      </c>
      <c r="AL124" s="319">
        <v>-2.7257354025917806</v>
      </c>
      <c r="AM124" s="319">
        <v>-0.43814804997882106</v>
      </c>
      <c r="AN124" s="319">
        <v>1.3596415472741938</v>
      </c>
      <c r="AO124" s="319">
        <v>1.1821043057553879</v>
      </c>
      <c r="AP124" s="319">
        <v>-2.3233515992278058</v>
      </c>
      <c r="AQ124" s="319">
        <v>0.460074365383349</v>
      </c>
      <c r="AR124" s="319">
        <v>-0.4715113879422006</v>
      </c>
      <c r="AS124" s="319">
        <v>-2.1194486246062496</v>
      </c>
      <c r="AT124" s="319">
        <v>0.98324652944918967</v>
      </c>
      <c r="AU124" s="319">
        <v>-2.1550361338420174</v>
      </c>
      <c r="AV124" s="319">
        <v>0.16744291011328016</v>
      </c>
      <c r="AW124" s="319">
        <v>2.275305978725541</v>
      </c>
      <c r="AX124" s="319">
        <v>3.0470297300934561</v>
      </c>
      <c r="AY124" s="319">
        <v>3.5880913081782353</v>
      </c>
      <c r="AZ124" s="319">
        <v>3.9502190166426772</v>
      </c>
      <c r="BA124" s="319">
        <v>-2.4880700278217347</v>
      </c>
      <c r="BB124" s="319">
        <v>0.51153294792027282</v>
      </c>
      <c r="BC124" s="319">
        <v>5.4879371289244148</v>
      </c>
      <c r="BD124" s="319">
        <v>3.2694579436627578</v>
      </c>
      <c r="BE124" s="319">
        <v>1.7847273304853815</v>
      </c>
      <c r="BF124" s="319">
        <v>3.0910711259220136</v>
      </c>
      <c r="BG124" s="319">
        <v>2.6160679400132949</v>
      </c>
      <c r="BH124" s="319">
        <v>3.0059345266811164</v>
      </c>
      <c r="BI124" s="319">
        <v>3.192383637564248</v>
      </c>
      <c r="BJ124" s="319">
        <v>2.2721752227013354</v>
      </c>
    </row>
    <row r="125" spans="1:62" ht="15">
      <c r="A125" s="319" t="s">
        <v>266</v>
      </c>
      <c r="B125" s="319" t="s">
        <v>505</v>
      </c>
      <c r="C125" s="319" t="s">
        <v>1293</v>
      </c>
      <c r="D125" s="319" t="s">
        <v>1294</v>
      </c>
      <c r="E125" s="319"/>
      <c r="F125" s="319"/>
      <c r="G125" s="319"/>
      <c r="H125" s="319"/>
      <c r="I125" s="319"/>
      <c r="J125" s="319"/>
      <c r="K125" s="319"/>
      <c r="L125" s="319"/>
      <c r="M125" s="319"/>
      <c r="N125" s="319"/>
      <c r="O125" s="319"/>
      <c r="P125" s="319"/>
      <c r="Q125" s="319"/>
      <c r="R125" s="319"/>
      <c r="S125" s="319"/>
      <c r="T125" s="319"/>
      <c r="U125" s="319"/>
      <c r="V125" s="319"/>
      <c r="W125" s="319"/>
      <c r="X125" s="319"/>
      <c r="Y125" s="319"/>
      <c r="Z125" s="319"/>
      <c r="AA125" s="319"/>
      <c r="AB125" s="319"/>
      <c r="AC125" s="319"/>
      <c r="AD125" s="319"/>
      <c r="AE125" s="319"/>
      <c r="AF125" s="319">
        <v>1.3534047667600078</v>
      </c>
      <c r="AG125" s="319">
        <v>11.21961989654227</v>
      </c>
      <c r="AH125" s="319">
        <v>0.66356015053112571</v>
      </c>
      <c r="AI125" s="319">
        <v>3.688011592792904</v>
      </c>
      <c r="AJ125" s="319">
        <v>-9.3457298786554759</v>
      </c>
      <c r="AK125" s="319">
        <v>-14.876564831647244</v>
      </c>
      <c r="AL125" s="319">
        <v>-15.483657231094853</v>
      </c>
      <c r="AM125" s="319">
        <v>-20.056839434142319</v>
      </c>
      <c r="AN125" s="319">
        <v>-6.3632793032895165</v>
      </c>
      <c r="AO125" s="319">
        <v>5.5112273853159053</v>
      </c>
      <c r="AP125" s="319">
        <v>8.3236871001608534</v>
      </c>
      <c r="AQ125" s="319">
        <v>0.56720229288728774</v>
      </c>
      <c r="AR125" s="319">
        <v>2.1267788795910718</v>
      </c>
      <c r="AS125" s="319">
        <v>4.1783586680839306</v>
      </c>
      <c r="AT125" s="319">
        <v>4.3269597149622001</v>
      </c>
      <c r="AU125" s="319">
        <v>-0.93089409094140763</v>
      </c>
      <c r="AV125" s="319">
        <v>5.9140045094160598</v>
      </c>
      <c r="AW125" s="319">
        <v>5.7395266359626618</v>
      </c>
      <c r="AX125" s="319">
        <v>-1.2951073193636375</v>
      </c>
      <c r="AY125" s="319">
        <v>2.0004263344190178</v>
      </c>
      <c r="AZ125" s="319">
        <v>7.512743595385146</v>
      </c>
      <c r="BA125" s="319">
        <v>7.3764403914109948</v>
      </c>
      <c r="BB125" s="319">
        <v>1.6516515192212466</v>
      </c>
      <c r="BC125" s="319">
        <v>-1.6517531177505163</v>
      </c>
      <c r="BD125" s="319">
        <v>4.6747156957796818</v>
      </c>
      <c r="BE125" s="319">
        <v>-1.7381425761491869</v>
      </c>
      <c r="BF125" s="319">
        <v>8.7357891994506787</v>
      </c>
      <c r="BG125" s="319">
        <v>1.9579969740411514</v>
      </c>
      <c r="BH125" s="319">
        <v>1.7588644906069533</v>
      </c>
      <c r="BI125" s="319">
        <v>2.2318052501758103</v>
      </c>
      <c r="BJ125" s="319">
        <v>2.5262000552143604</v>
      </c>
    </row>
    <row r="126" spans="1:62" ht="15">
      <c r="A126" s="319" t="s">
        <v>267</v>
      </c>
      <c r="B126" s="319" t="s">
        <v>506</v>
      </c>
      <c r="C126" s="319" t="s">
        <v>1293</v>
      </c>
      <c r="D126" s="319" t="s">
        <v>1294</v>
      </c>
      <c r="E126" s="319"/>
      <c r="F126" s="319"/>
      <c r="G126" s="319"/>
      <c r="H126" s="319"/>
      <c r="I126" s="319"/>
      <c r="J126" s="319"/>
      <c r="K126" s="319"/>
      <c r="L126" s="319"/>
      <c r="M126" s="319"/>
      <c r="N126" s="319"/>
      <c r="O126" s="319"/>
      <c r="P126" s="319"/>
      <c r="Q126" s="319"/>
      <c r="R126" s="319"/>
      <c r="S126" s="319"/>
      <c r="T126" s="319"/>
      <c r="U126" s="319"/>
      <c r="V126" s="319"/>
      <c r="W126" s="319"/>
      <c r="X126" s="319"/>
      <c r="Y126" s="319"/>
      <c r="Z126" s="319"/>
      <c r="AA126" s="319"/>
      <c r="AB126" s="319"/>
      <c r="AC126" s="319"/>
      <c r="AD126" s="319"/>
      <c r="AE126" s="319"/>
      <c r="AF126" s="319"/>
      <c r="AG126" s="319"/>
      <c r="AH126" s="319"/>
      <c r="AI126" s="319"/>
      <c r="AJ126" s="319"/>
      <c r="AK126" s="319"/>
      <c r="AL126" s="319"/>
      <c r="AM126" s="319">
        <v>-37.002256016561134</v>
      </c>
      <c r="AN126" s="319">
        <v>6.4147400726678967</v>
      </c>
      <c r="AO126" s="319">
        <v>2.746554486309833</v>
      </c>
      <c r="AP126" s="319">
        <v>1.1006750417284366</v>
      </c>
      <c r="AQ126" s="319">
        <v>1.9570413247592739</v>
      </c>
      <c r="AR126" s="319">
        <v>9.9939104741817175</v>
      </c>
      <c r="AS126" s="319">
        <v>8.2638842697060966</v>
      </c>
      <c r="AT126" s="319">
        <v>5.2797457464277073</v>
      </c>
      <c r="AU126" s="319">
        <v>4.6197682239224207</v>
      </c>
      <c r="AV126" s="319">
        <v>6.6622079788511712</v>
      </c>
      <c r="AW126" s="319">
        <v>8.5646153053978509</v>
      </c>
      <c r="AX126" s="319">
        <v>11.485016740567275</v>
      </c>
      <c r="AY126" s="319">
        <v>9.0916728115677046</v>
      </c>
      <c r="AZ126" s="319">
        <v>8.5831286004176803</v>
      </c>
      <c r="BA126" s="319">
        <v>5.12495981288113</v>
      </c>
      <c r="BB126" s="319">
        <v>-1.402853817102752</v>
      </c>
      <c r="BC126" s="319">
        <v>4.3447443623649633</v>
      </c>
      <c r="BD126" s="319">
        <v>5.3819405563903899</v>
      </c>
      <c r="BE126" s="319">
        <v>5.5778121852539471</v>
      </c>
      <c r="BF126" s="319">
        <v>5.5999187836551272</v>
      </c>
      <c r="BG126" s="319">
        <v>5.4018715295385675</v>
      </c>
      <c r="BH126" s="319">
        <v>5.3334228918728002</v>
      </c>
      <c r="BI126" s="319">
        <v>5.2924833613029847</v>
      </c>
      <c r="BJ126" s="319">
        <v>5.1929995703606124</v>
      </c>
    </row>
    <row r="127" spans="1:62" ht="15">
      <c r="A127" s="319" t="s">
        <v>268</v>
      </c>
      <c r="B127" s="319" t="s">
        <v>507</v>
      </c>
      <c r="C127" s="319" t="s">
        <v>1293</v>
      </c>
      <c r="D127" s="319" t="s">
        <v>1294</v>
      </c>
      <c r="E127" s="319"/>
      <c r="F127" s="319"/>
      <c r="G127" s="319"/>
      <c r="H127" s="319"/>
      <c r="I127" s="319"/>
      <c r="J127" s="319"/>
      <c r="K127" s="319"/>
      <c r="L127" s="319"/>
      <c r="M127" s="319"/>
      <c r="N127" s="319"/>
      <c r="O127" s="319"/>
      <c r="P127" s="319">
        <v>-3.8808401398036523</v>
      </c>
      <c r="Q127" s="319">
        <v>10.383950038655357</v>
      </c>
      <c r="R127" s="319">
        <v>19.150504723570336</v>
      </c>
      <c r="S127" s="319">
        <v>43.229290277098272</v>
      </c>
      <c r="T127" s="319">
        <v>3.8378356197798809</v>
      </c>
      <c r="U127" s="319">
        <v>-27.825296458218389</v>
      </c>
      <c r="V127" s="319">
        <v>-6.011286133996947</v>
      </c>
      <c r="W127" s="319">
        <v>-0.43363917966257759</v>
      </c>
      <c r="X127" s="319">
        <v>-12.860457680170811</v>
      </c>
      <c r="Y127" s="319">
        <v>-17.679795562273057</v>
      </c>
      <c r="Z127" s="319">
        <v>-4.5825417569566724</v>
      </c>
      <c r="AA127" s="319">
        <v>5.4574164800691705</v>
      </c>
      <c r="AB127" s="319">
        <v>-2.1618961274446349</v>
      </c>
      <c r="AC127" s="319">
        <v>3.1733835633687306</v>
      </c>
      <c r="AD127" s="319">
        <v>-8.723449261392787</v>
      </c>
      <c r="AE127" s="319">
        <v>-3.1196776660202374</v>
      </c>
      <c r="AF127" s="319">
        <v>-11.52051956805083</v>
      </c>
      <c r="AG127" s="319">
        <v>6.271865965663423</v>
      </c>
      <c r="AH127" s="319">
        <v>-5.7643548528640736</v>
      </c>
      <c r="AI127" s="319">
        <v>-2.9942190701036822</v>
      </c>
      <c r="AJ127" s="319">
        <v>-1.7476255088195387</v>
      </c>
      <c r="AK127" s="319">
        <v>-0.5650854925568467</v>
      </c>
      <c r="AL127" s="319">
        <v>-0.39598354786605228</v>
      </c>
      <c r="AM127" s="319">
        <v>0.46106089655802407</v>
      </c>
      <c r="AN127" s="319">
        <v>-1.362408336549592</v>
      </c>
      <c r="AO127" s="319">
        <v>0.17800401373597197</v>
      </c>
      <c r="AP127" s="319">
        <v>4.753649938476201E-2</v>
      </c>
      <c r="AQ127" s="319">
        <v>4.7724919841995757</v>
      </c>
      <c r="AR127" s="319">
        <v>-3.2189274939317158</v>
      </c>
      <c r="AS127" s="319">
        <v>4.4373326540767266</v>
      </c>
      <c r="AT127" s="319">
        <v>-3.1368826502857701</v>
      </c>
      <c r="AU127" s="319">
        <v>2.0228750024991626</v>
      </c>
      <c r="AV127" s="319">
        <v>0.2254166451623405</v>
      </c>
      <c r="AW127" s="319">
        <v>-3.4187667085076043</v>
      </c>
      <c r="AX127" s="319">
        <v>2.9247834359446898</v>
      </c>
      <c r="AY127" s="319">
        <v>-3.6013779748548131</v>
      </c>
      <c r="AZ127" s="319">
        <v>2.5715917023688917E-2</v>
      </c>
      <c r="BA127" s="319">
        <v>-3.970220746689975</v>
      </c>
      <c r="BB127" s="319">
        <v>-1.8324856628840962</v>
      </c>
      <c r="BC127" s="319">
        <v>-3.6051617188759906</v>
      </c>
      <c r="BD127" s="319">
        <v>-1.4471333693052486</v>
      </c>
      <c r="BE127" s="319">
        <v>3.2569596429123209</v>
      </c>
      <c r="BF127" s="319">
        <v>3.9089150783135267</v>
      </c>
      <c r="BG127" s="319">
        <v>-0.86346337396359729</v>
      </c>
      <c r="BH127" s="319">
        <v>8.3836352216050187</v>
      </c>
      <c r="BI127" s="319">
        <v>-0.61740658632717782</v>
      </c>
      <c r="BJ127" s="319">
        <v>1.3285933399808556</v>
      </c>
    </row>
    <row r="128" spans="1:62" ht="15">
      <c r="A128" s="319" t="s">
        <v>269</v>
      </c>
      <c r="B128" s="319" t="s">
        <v>508</v>
      </c>
      <c r="C128" s="319" t="s">
        <v>1293</v>
      </c>
      <c r="D128" s="319" t="s">
        <v>1294</v>
      </c>
      <c r="E128" s="319"/>
      <c r="F128" s="319"/>
      <c r="G128" s="319"/>
      <c r="H128" s="319"/>
      <c r="I128" s="319"/>
      <c r="J128" s="319"/>
      <c r="K128" s="319"/>
      <c r="L128" s="319"/>
      <c r="M128" s="319"/>
      <c r="N128" s="319"/>
      <c r="O128" s="319"/>
      <c r="P128" s="319"/>
      <c r="Q128" s="319"/>
      <c r="R128" s="319"/>
      <c r="S128" s="319"/>
      <c r="T128" s="319"/>
      <c r="U128" s="319"/>
      <c r="V128" s="319"/>
      <c r="W128" s="319">
        <v>4.9511736297928053</v>
      </c>
      <c r="X128" s="319">
        <v>8.0826925077121672</v>
      </c>
      <c r="Y128" s="319">
        <v>8.8990029540975399</v>
      </c>
      <c r="Z128" s="319">
        <v>1.6773830430908845</v>
      </c>
      <c r="AA128" s="319">
        <v>0.97709914594841507</v>
      </c>
      <c r="AB128" s="319">
        <v>1.7694597496441702</v>
      </c>
      <c r="AC128" s="319">
        <v>9.2591077440345089</v>
      </c>
      <c r="AD128" s="319">
        <v>9.340640583898562</v>
      </c>
      <c r="AE128" s="319">
        <v>11.421642258620651</v>
      </c>
      <c r="AF128" s="319">
        <v>7.2392289074184788</v>
      </c>
      <c r="AG128" s="319">
        <v>10.32006901657634</v>
      </c>
      <c r="AH128" s="319">
        <v>6.150192713914592</v>
      </c>
      <c r="AI128" s="319">
        <v>4.9370556729547985</v>
      </c>
      <c r="AJ128" s="319">
        <v>-2.5754302109802296</v>
      </c>
      <c r="AK128" s="319">
        <v>3.3999169036317483</v>
      </c>
      <c r="AL128" s="319">
        <v>5.765168184522679</v>
      </c>
      <c r="AM128" s="319">
        <v>4.0033570794189188</v>
      </c>
      <c r="AN128" s="319">
        <v>4.4756326772254766</v>
      </c>
      <c r="AO128" s="319">
        <v>4.7094569409751301</v>
      </c>
      <c r="AP128" s="319">
        <v>5.7431617299003221</v>
      </c>
      <c r="AQ128" s="319">
        <v>-1.7230190366098839</v>
      </c>
      <c r="AR128" s="319">
        <v>2.2190824031998346</v>
      </c>
      <c r="AS128" s="319">
        <v>9.3525423612225183</v>
      </c>
      <c r="AT128" s="319">
        <v>4.0511750044505419</v>
      </c>
      <c r="AU128" s="319">
        <v>1.1503605414735887</v>
      </c>
      <c r="AV128" s="319">
        <v>-4.9701186562624287</v>
      </c>
      <c r="AW128" s="319">
        <v>2.170424847644199</v>
      </c>
      <c r="AX128" s="319">
        <v>7.3393757515117528</v>
      </c>
      <c r="AY128" s="319">
        <v>0.57274366536428545</v>
      </c>
      <c r="AZ128" s="319">
        <v>-1.3255042634204699</v>
      </c>
      <c r="BA128" s="319">
        <v>5.1325283174912215</v>
      </c>
      <c r="BB128" s="319">
        <v>-4.0758702205038304</v>
      </c>
      <c r="BC128" s="319">
        <v>-3.3112617216388287</v>
      </c>
      <c r="BD128" s="319">
        <v>1.2941333150587582</v>
      </c>
      <c r="BE128" s="319">
        <v>-1.70622777117498</v>
      </c>
      <c r="BF128" s="319">
        <v>5.0651784005364675</v>
      </c>
      <c r="BG128" s="319">
        <v>4.8391252912714577</v>
      </c>
      <c r="BH128" s="319">
        <v>2.9248698086650649</v>
      </c>
      <c r="BI128" s="319">
        <v>1.2153869895419405</v>
      </c>
      <c r="BJ128" s="319">
        <v>0.77980351613848597</v>
      </c>
    </row>
    <row r="129" spans="1:62" ht="15">
      <c r="A129" s="319" t="s">
        <v>270</v>
      </c>
      <c r="B129" s="319" t="s">
        <v>509</v>
      </c>
      <c r="C129" s="319" t="s">
        <v>1293</v>
      </c>
      <c r="D129" s="319" t="s">
        <v>1294</v>
      </c>
      <c r="E129" s="319"/>
      <c r="F129" s="319">
        <v>3.7575313910129751</v>
      </c>
      <c r="G129" s="319">
        <v>0.91187956992679631</v>
      </c>
      <c r="H129" s="319">
        <v>6.1915806275236775</v>
      </c>
      <c r="I129" s="319">
        <v>6.6336640971804002</v>
      </c>
      <c r="J129" s="319">
        <v>4.4932699226703647</v>
      </c>
      <c r="K129" s="319">
        <v>9.2029339990875627</v>
      </c>
      <c r="L129" s="319">
        <v>6.5985155824986634</v>
      </c>
      <c r="M129" s="319">
        <v>10.59249152776988</v>
      </c>
      <c r="N129" s="319">
        <v>11.977790070322627</v>
      </c>
      <c r="O129" s="319">
        <v>7.6209196495848062</v>
      </c>
      <c r="P129" s="319">
        <v>8.2985954315594626</v>
      </c>
      <c r="Q129" s="319">
        <v>5.1593058565635204</v>
      </c>
      <c r="R129" s="319">
        <v>12.814914189696765</v>
      </c>
      <c r="S129" s="319">
        <v>7.6020942922766324</v>
      </c>
      <c r="T129" s="319">
        <v>6.0644201069546995</v>
      </c>
      <c r="U129" s="319">
        <v>11.323549156544274</v>
      </c>
      <c r="V129" s="319">
        <v>10.54078275402199</v>
      </c>
      <c r="W129" s="319">
        <v>9.1043275914885129</v>
      </c>
      <c r="X129" s="319">
        <v>6.9903514093879977</v>
      </c>
      <c r="Y129" s="319">
        <v>-3.221349795006617</v>
      </c>
      <c r="Z129" s="319">
        <v>5.5212537858417789</v>
      </c>
      <c r="AA129" s="319">
        <v>6.6046824824999675</v>
      </c>
      <c r="AB129" s="319">
        <v>11.584872937038753</v>
      </c>
      <c r="AC129" s="319">
        <v>9.0884000115463834</v>
      </c>
      <c r="AD129" s="319">
        <v>6.6939854169755648</v>
      </c>
      <c r="AE129" s="319">
        <v>10.123198362606331</v>
      </c>
      <c r="AF129" s="319">
        <v>11.364753300001411</v>
      </c>
      <c r="AG129" s="319">
        <v>10.814306973933753</v>
      </c>
      <c r="AH129" s="319">
        <v>5.9763045281018776</v>
      </c>
      <c r="AI129" s="319">
        <v>8.7347568108845621</v>
      </c>
      <c r="AJ129" s="319">
        <v>9.2670711812805422</v>
      </c>
      <c r="AK129" s="319">
        <v>5.0778837709908515</v>
      </c>
      <c r="AL129" s="319">
        <v>5.7668658893577316</v>
      </c>
      <c r="AM129" s="319">
        <v>8.1128652723755152</v>
      </c>
      <c r="AN129" s="319">
        <v>8.4736319041235788</v>
      </c>
      <c r="AO129" s="319">
        <v>6.5742389279618578</v>
      </c>
      <c r="AP129" s="319">
        <v>4.9335808895438049</v>
      </c>
      <c r="AQ129" s="319">
        <v>-6.1511324777149383</v>
      </c>
      <c r="AR129" s="319">
        <v>10.52025099709644</v>
      </c>
      <c r="AS129" s="319">
        <v>8.0174182248424586</v>
      </c>
      <c r="AT129" s="319">
        <v>3.7264135849816711</v>
      </c>
      <c r="AU129" s="319">
        <v>6.8133109017539937</v>
      </c>
      <c r="AV129" s="319">
        <v>2.4010732525346725</v>
      </c>
      <c r="AW129" s="319">
        <v>4.4849121944015025</v>
      </c>
      <c r="AX129" s="319">
        <v>3.7035948665509011</v>
      </c>
      <c r="AY129" s="319">
        <v>4.6252167479726296</v>
      </c>
      <c r="AZ129" s="319">
        <v>4.9319031951810643</v>
      </c>
      <c r="BA129" s="319">
        <v>2.05138060949443</v>
      </c>
      <c r="BB129" s="319">
        <v>0.19051726421676562</v>
      </c>
      <c r="BC129" s="319">
        <v>5.9675194289751374</v>
      </c>
      <c r="BD129" s="319">
        <v>2.8874632629986507</v>
      </c>
      <c r="BE129" s="319">
        <v>1.7560438155168328</v>
      </c>
      <c r="BF129" s="319">
        <v>2.4288667609348522</v>
      </c>
      <c r="BG129" s="319">
        <v>2.6943431215774325</v>
      </c>
      <c r="BH129" s="319">
        <v>2.2496615218213094</v>
      </c>
      <c r="BI129" s="319">
        <v>2.4658129674837426</v>
      </c>
      <c r="BJ129" s="319">
        <v>2.6212219400974135</v>
      </c>
    </row>
    <row r="130" spans="1:62" ht="15">
      <c r="A130" s="319" t="s">
        <v>272</v>
      </c>
      <c r="B130" s="319" t="s">
        <v>510</v>
      </c>
      <c r="C130" s="319" t="s">
        <v>1293</v>
      </c>
      <c r="D130" s="319" t="s">
        <v>1294</v>
      </c>
      <c r="E130" s="319"/>
      <c r="F130" s="319"/>
      <c r="G130" s="319"/>
      <c r="H130" s="319"/>
      <c r="I130" s="319"/>
      <c r="J130" s="319"/>
      <c r="K130" s="319">
        <v>1.3372872396727189</v>
      </c>
      <c r="L130" s="319">
        <v>-7.1944876068035057</v>
      </c>
      <c r="M130" s="319">
        <v>-0.27110788555066279</v>
      </c>
      <c r="N130" s="319">
        <v>-5.6233943521264251</v>
      </c>
      <c r="O130" s="319">
        <v>-4.5058238711449121</v>
      </c>
      <c r="P130" s="319">
        <v>0.36354707078980653</v>
      </c>
      <c r="Q130" s="319">
        <v>-2.1299579344929924</v>
      </c>
      <c r="R130" s="319">
        <v>-10.459744351602083</v>
      </c>
      <c r="S130" s="319">
        <v>-14.831814494373418</v>
      </c>
      <c r="T130" s="319">
        <v>-13.395278962493151</v>
      </c>
      <c r="U130" s="319">
        <v>2.6607221632425393</v>
      </c>
      <c r="V130" s="319">
        <v>-5.9592006724797102</v>
      </c>
      <c r="W130" s="319">
        <v>1.1878404621006098</v>
      </c>
      <c r="X130" s="319">
        <v>7.5963081246410979</v>
      </c>
      <c r="Y130" s="319">
        <v>-24.817241813171151</v>
      </c>
      <c r="Z130" s="319">
        <v>-22.995364495570954</v>
      </c>
      <c r="AA130" s="319">
        <v>-16.27887990948534</v>
      </c>
      <c r="AB130" s="319">
        <v>5.5716165373411712</v>
      </c>
      <c r="AC130" s="319">
        <v>0.46072619008543825</v>
      </c>
      <c r="AD130" s="319">
        <v>-8.8362416892255595</v>
      </c>
      <c r="AE130" s="319">
        <v>2.8232533852571322</v>
      </c>
      <c r="AF130" s="319">
        <v>2.2030400648950632</v>
      </c>
      <c r="AG130" s="319">
        <v>-14.288247134876499</v>
      </c>
      <c r="AH130" s="319">
        <v>22.410163115632869</v>
      </c>
      <c r="AI130" s="319"/>
      <c r="AJ130" s="319"/>
      <c r="AK130" s="319"/>
      <c r="AL130" s="319"/>
      <c r="AM130" s="319"/>
      <c r="AN130" s="319"/>
      <c r="AO130" s="319">
        <v>-0.69511786637383466</v>
      </c>
      <c r="AP130" s="319">
        <v>-2.5194082612003825</v>
      </c>
      <c r="AQ130" s="319">
        <v>-3.1705917181837577</v>
      </c>
      <c r="AR130" s="319">
        <v>-7.8467220292044857</v>
      </c>
      <c r="AS130" s="319">
        <v>-8.7721076426319655E-2</v>
      </c>
      <c r="AT130" s="319">
        <v>-2.0699956354622344</v>
      </c>
      <c r="AU130" s="319">
        <v>1.3435118406651725</v>
      </c>
      <c r="AV130" s="319">
        <v>15.952423232676296</v>
      </c>
      <c r="AW130" s="319">
        <v>8.8147224067325283</v>
      </c>
      <c r="AX130" s="319">
        <v>6.7550425157569975</v>
      </c>
      <c r="AY130" s="319">
        <v>2.9686606849103327</v>
      </c>
      <c r="AZ130" s="319">
        <v>0.65052253977688679</v>
      </c>
      <c r="BA130" s="319">
        <v>-3.2744422473274426</v>
      </c>
      <c r="BB130" s="319">
        <v>-12.567895230128627</v>
      </c>
      <c r="BC130" s="319">
        <v>-8.2009081233514678</v>
      </c>
      <c r="BD130" s="319">
        <v>2.9990277604535294</v>
      </c>
      <c r="BE130" s="319">
        <v>0.2045739524078698</v>
      </c>
      <c r="BF130" s="319">
        <v>-4.5523962135539335</v>
      </c>
      <c r="BG130" s="319">
        <v>-4.3897875135309334</v>
      </c>
      <c r="BH130" s="319">
        <v>-3.3262241237324872</v>
      </c>
      <c r="BI130" s="319">
        <v>0.56292018750406214</v>
      </c>
      <c r="BJ130" s="319">
        <v>-4.8375963190537306</v>
      </c>
    </row>
    <row r="131" spans="1:62" ht="15">
      <c r="A131" s="319" t="s">
        <v>1264</v>
      </c>
      <c r="B131" s="319" t="s">
        <v>511</v>
      </c>
      <c r="C131" s="319" t="s">
        <v>1293</v>
      </c>
      <c r="D131" s="319" t="s">
        <v>1294</v>
      </c>
      <c r="E131" s="319"/>
      <c r="F131" s="319">
        <v>3.7468752270626311</v>
      </c>
      <c r="G131" s="319">
        <v>2.8814538167673618</v>
      </c>
      <c r="H131" s="319">
        <v>0.66928675255400094</v>
      </c>
      <c r="I131" s="319">
        <v>4.2878125785148313</v>
      </c>
      <c r="J131" s="319">
        <v>1.5055107336662985</v>
      </c>
      <c r="K131" s="319">
        <v>1.6140990232917716</v>
      </c>
      <c r="L131" s="319">
        <v>1.8466798929682966</v>
      </c>
      <c r="M131" s="319">
        <v>5.7597970875178532</v>
      </c>
      <c r="N131" s="319">
        <v>2.9536690634363083</v>
      </c>
      <c r="O131" s="319">
        <v>4.6743675548589891</v>
      </c>
      <c r="P131" s="319">
        <v>4.0703497724275053</v>
      </c>
      <c r="Q131" s="319">
        <v>5.7496400466776549</v>
      </c>
      <c r="R131" s="319">
        <v>7.3940355824579314</v>
      </c>
      <c r="S131" s="319">
        <v>4.1696969532842587</v>
      </c>
      <c r="T131" s="319">
        <v>2.3038369246390005</v>
      </c>
      <c r="U131" s="319">
        <v>4.6743891598886478</v>
      </c>
      <c r="V131" s="319">
        <v>1.9558492148197502</v>
      </c>
      <c r="W131" s="319">
        <v>2.1512896559341925</v>
      </c>
      <c r="X131" s="319">
        <v>3.625383099831069</v>
      </c>
      <c r="Y131" s="319">
        <v>4.0491965356609825</v>
      </c>
      <c r="Z131" s="319">
        <v>-1.5227294761613308</v>
      </c>
      <c r="AA131" s="319">
        <v>-2.277317582825475</v>
      </c>
      <c r="AB131" s="319">
        <v>-5.3782896491705969</v>
      </c>
      <c r="AC131" s="319">
        <v>1.8608655760131541</v>
      </c>
      <c r="AD131" s="319">
        <v>2.5249907742953042</v>
      </c>
      <c r="AE131" s="319">
        <v>2.0155702541212435</v>
      </c>
      <c r="AF131" s="319">
        <v>1.2669434656285006</v>
      </c>
      <c r="AG131" s="319">
        <v>-0.99096920022806501</v>
      </c>
      <c r="AH131" s="319">
        <v>-0.13513590163746869</v>
      </c>
      <c r="AI131" s="319">
        <v>-1.3323573972243992</v>
      </c>
      <c r="AJ131" s="319">
        <v>1.012440480227994</v>
      </c>
      <c r="AK131" s="319">
        <v>-0.1306800433087858</v>
      </c>
      <c r="AL131" s="319">
        <v>1.7715112843714707</v>
      </c>
      <c r="AM131" s="319">
        <v>2.6293757074266324</v>
      </c>
      <c r="AN131" s="319">
        <v>-0.17470488307202459</v>
      </c>
      <c r="AO131" s="319">
        <v>1.4715925147517481</v>
      </c>
      <c r="AP131" s="319">
        <v>3.0096946490993304</v>
      </c>
      <c r="AQ131" s="319">
        <v>0.20451605836467479</v>
      </c>
      <c r="AR131" s="319">
        <v>-1.2149247619249337</v>
      </c>
      <c r="AS131" s="319">
        <v>2.6434558277245372</v>
      </c>
      <c r="AT131" s="319">
        <v>-0.29760650923537924</v>
      </c>
      <c r="AU131" s="319">
        <v>-0.24601814306925007</v>
      </c>
      <c r="AV131" s="319">
        <v>-0.4817954968148257</v>
      </c>
      <c r="AW131" s="319">
        <v>4.6370307596544649</v>
      </c>
      <c r="AX131" s="319">
        <v>2.5671053898999077</v>
      </c>
      <c r="AY131" s="319">
        <v>3.7432509623587435</v>
      </c>
      <c r="AZ131" s="319">
        <v>4.0213721588250166</v>
      </c>
      <c r="BA131" s="319">
        <v>2.7238831196363122</v>
      </c>
      <c r="BB131" s="319">
        <v>-2.7659486518721934</v>
      </c>
      <c r="BC131" s="319">
        <v>4.3131827590555929</v>
      </c>
      <c r="BD131" s="319">
        <v>2.954649091078366</v>
      </c>
      <c r="BE131" s="319">
        <v>1.853566748777439</v>
      </c>
      <c r="BF131" s="319">
        <v>1.6108722750569626</v>
      </c>
      <c r="BG131" s="319">
        <v>0.13261217660485158</v>
      </c>
      <c r="BH131" s="319">
        <v>-1.4336031720922193</v>
      </c>
      <c r="BI131" s="319">
        <v>-1.5074326010341821</v>
      </c>
      <c r="BJ131" s="319">
        <v>0.5470342282766012</v>
      </c>
    </row>
    <row r="132" spans="1:62" ht="15">
      <c r="A132" s="319" t="s">
        <v>273</v>
      </c>
      <c r="B132" s="319" t="s">
        <v>512</v>
      </c>
      <c r="C132" s="319" t="s">
        <v>1293</v>
      </c>
      <c r="D132" s="319" t="s">
        <v>1294</v>
      </c>
      <c r="E132" s="319"/>
      <c r="F132" s="319"/>
      <c r="G132" s="319"/>
      <c r="H132" s="319"/>
      <c r="I132" s="319"/>
      <c r="J132" s="319"/>
      <c r="K132" s="319"/>
      <c r="L132" s="319"/>
      <c r="M132" s="319"/>
      <c r="N132" s="319"/>
      <c r="O132" s="319"/>
      <c r="P132" s="319"/>
      <c r="Q132" s="319"/>
      <c r="R132" s="319"/>
      <c r="S132" s="319"/>
      <c r="T132" s="319"/>
      <c r="U132" s="319"/>
      <c r="V132" s="319"/>
      <c r="W132" s="319"/>
      <c r="X132" s="319"/>
      <c r="Y132" s="319"/>
      <c r="Z132" s="319"/>
      <c r="AA132" s="319"/>
      <c r="AB132" s="319"/>
      <c r="AC132" s="319"/>
      <c r="AD132" s="319">
        <v>2.1776964476439389</v>
      </c>
      <c r="AE132" s="319">
        <v>1.9507879016127987</v>
      </c>
      <c r="AF132" s="319">
        <v>-4.2306857883938846</v>
      </c>
      <c r="AG132" s="319">
        <v>-4.8164034636758828</v>
      </c>
      <c r="AH132" s="319">
        <v>10.931557615538253</v>
      </c>
      <c r="AI132" s="319">
        <v>3.6961337485631702</v>
      </c>
      <c r="AJ132" s="319">
        <v>1.4010487866602546</v>
      </c>
      <c r="AK132" s="319">
        <v>2.6927155567892669</v>
      </c>
      <c r="AL132" s="319">
        <v>3.1425256256509613</v>
      </c>
      <c r="AM132" s="319">
        <v>5.4872029650942835</v>
      </c>
      <c r="AN132" s="319">
        <v>4.5706655669448963</v>
      </c>
      <c r="AO132" s="319">
        <v>4.6578888064696713</v>
      </c>
      <c r="AP132" s="319">
        <v>4.7725111716796107</v>
      </c>
      <c r="AQ132" s="319">
        <v>2.0653028877932798</v>
      </c>
      <c r="AR132" s="319">
        <v>5.4531125466815524</v>
      </c>
      <c r="AS132" s="319">
        <v>4.0513855140518586</v>
      </c>
      <c r="AT132" s="319">
        <v>4.086129803653364</v>
      </c>
      <c r="AU132" s="319">
        <v>4.3252245503429236</v>
      </c>
      <c r="AV132" s="319">
        <v>4.5009348166605889</v>
      </c>
      <c r="AW132" s="319">
        <v>4.7627069728373215</v>
      </c>
      <c r="AX132" s="319">
        <v>5.4430527983758452</v>
      </c>
      <c r="AY132" s="319">
        <v>6.8490414784048852</v>
      </c>
      <c r="AZ132" s="319">
        <v>5.7806197306230729</v>
      </c>
      <c r="BA132" s="319">
        <v>6.0005063841734909</v>
      </c>
      <c r="BB132" s="319">
        <v>5.7570480907974684</v>
      </c>
      <c r="BC132" s="319">
        <v>6.8895520290319894</v>
      </c>
      <c r="BD132" s="319">
        <v>6.5509453536683964</v>
      </c>
      <c r="BE132" s="319">
        <v>6.6506416421325838</v>
      </c>
      <c r="BF132" s="319">
        <v>6.7058110964227353</v>
      </c>
      <c r="BG132" s="319">
        <v>6.2727859111648456</v>
      </c>
      <c r="BH132" s="319">
        <v>5.859981230466687</v>
      </c>
      <c r="BI132" s="319">
        <v>5.5284257106721384</v>
      </c>
      <c r="BJ132" s="319">
        <v>5.3371347265675411</v>
      </c>
    </row>
    <row r="133" spans="1:62" ht="15">
      <c r="A133" s="319" t="s">
        <v>274</v>
      </c>
      <c r="B133" s="319" t="s">
        <v>513</v>
      </c>
      <c r="C133" s="319" t="s">
        <v>1293</v>
      </c>
      <c r="D133" s="319" t="s">
        <v>1294</v>
      </c>
      <c r="E133" s="319"/>
      <c r="F133" s="319"/>
      <c r="G133" s="319"/>
      <c r="H133" s="319"/>
      <c r="I133" s="319"/>
      <c r="J133" s="319"/>
      <c r="K133" s="319"/>
      <c r="L133" s="319"/>
      <c r="M133" s="319"/>
      <c r="N133" s="319"/>
      <c r="O133" s="319"/>
      <c r="P133" s="319"/>
      <c r="Q133" s="319"/>
      <c r="R133" s="319"/>
      <c r="S133" s="319"/>
      <c r="T133" s="319"/>
      <c r="U133" s="319"/>
      <c r="V133" s="319"/>
      <c r="W133" s="319"/>
      <c r="X133" s="319"/>
      <c r="Y133" s="319"/>
      <c r="Z133" s="319"/>
      <c r="AA133" s="319"/>
      <c r="AB133" s="319"/>
      <c r="AC133" s="319"/>
      <c r="AD133" s="319"/>
      <c r="AE133" s="319"/>
      <c r="AF133" s="319"/>
      <c r="AG133" s="319"/>
      <c r="AH133" s="319">
        <v>-42.623553830755554</v>
      </c>
      <c r="AI133" s="319">
        <v>25.296812512140463</v>
      </c>
      <c r="AJ133" s="319">
        <v>35.718032769997649</v>
      </c>
      <c r="AK133" s="319">
        <v>1.9298978731964809</v>
      </c>
      <c r="AL133" s="319">
        <v>4.084347114781778</v>
      </c>
      <c r="AM133" s="319">
        <v>5.3241279707191325</v>
      </c>
      <c r="AN133" s="319">
        <v>4.4714635389527331</v>
      </c>
      <c r="AO133" s="319">
        <v>3.8504050971114054</v>
      </c>
      <c r="AP133" s="319">
        <v>-2.9727156935024794</v>
      </c>
      <c r="AQ133" s="319">
        <v>2.8846825629024693</v>
      </c>
      <c r="AR133" s="319">
        <v>-1.7994894150337331</v>
      </c>
      <c r="AS133" s="319">
        <v>-1.1217456589287451</v>
      </c>
      <c r="AT133" s="319">
        <v>2.2512856935293257E-2</v>
      </c>
      <c r="AU133" s="319">
        <v>-1.3692173475875506</v>
      </c>
      <c r="AV133" s="319">
        <v>-1.758884991295389</v>
      </c>
      <c r="AW133" s="319">
        <v>1.4778431867357398</v>
      </c>
      <c r="AX133" s="319">
        <v>-0.45222692437529588</v>
      </c>
      <c r="AY133" s="319">
        <v>-0.20810343077491211</v>
      </c>
      <c r="AZ133" s="319">
        <v>8.5703894377850105</v>
      </c>
      <c r="BA133" s="319">
        <v>9.8133208310224234</v>
      </c>
      <c r="BB133" s="319">
        <v>8.1573646826509787</v>
      </c>
      <c r="BC133" s="319">
        <v>4.2015163212531235</v>
      </c>
      <c r="BD133" s="319">
        <v>-4.6078508188547147</v>
      </c>
      <c r="BE133" s="319">
        <v>-4.055135328964397</v>
      </c>
      <c r="BF133" s="319">
        <v>-4.3609862781408708</v>
      </c>
      <c r="BG133" s="319">
        <v>-3.9530572511209243</v>
      </c>
      <c r="BH133" s="319">
        <v>-3.460695904596875</v>
      </c>
      <c r="BI133" s="319">
        <v>-0.63528432083597863</v>
      </c>
      <c r="BJ133" s="319">
        <v>0.7512826497815297</v>
      </c>
    </row>
    <row r="134" spans="1:62" ht="15">
      <c r="A134" s="319" t="s">
        <v>275</v>
      </c>
      <c r="B134" s="319" t="s">
        <v>514</v>
      </c>
      <c r="C134" s="319" t="s">
        <v>1293</v>
      </c>
      <c r="D134" s="319" t="s">
        <v>1294</v>
      </c>
      <c r="E134" s="319"/>
      <c r="F134" s="319">
        <v>0.23253331217291873</v>
      </c>
      <c r="G134" s="319">
        <v>-0.86276131655954202</v>
      </c>
      <c r="H134" s="319">
        <v>1.772150050818766E-2</v>
      </c>
      <c r="I134" s="319">
        <v>2.7940929908339314</v>
      </c>
      <c r="J134" s="319">
        <v>2.399449840405012</v>
      </c>
      <c r="K134" s="319">
        <v>5.1971776653813748</v>
      </c>
      <c r="L134" s="319">
        <v>4.2170043818963165</v>
      </c>
      <c r="M134" s="319">
        <v>2.236194698987191</v>
      </c>
      <c r="N134" s="319">
        <v>4.6350078348866361</v>
      </c>
      <c r="O134" s="319">
        <v>3.9605616212966765</v>
      </c>
      <c r="P134" s="319">
        <v>2.1874148623384855</v>
      </c>
      <c r="Q134" s="319">
        <v>1.3856766675017838</v>
      </c>
      <c r="R134" s="319">
        <v>-4.8993179318208178</v>
      </c>
      <c r="S134" s="319">
        <v>1.8524635314446982</v>
      </c>
      <c r="T134" s="319">
        <v>-6.204772706889969</v>
      </c>
      <c r="U134" s="319">
        <v>2.332901937318411</v>
      </c>
      <c r="V134" s="319">
        <v>-1.2573828773291069</v>
      </c>
      <c r="W134" s="319">
        <v>1.8120218719723198</v>
      </c>
      <c r="X134" s="319">
        <v>0.12060526362118651</v>
      </c>
      <c r="Y134" s="319">
        <v>-7.2183564017381059</v>
      </c>
      <c r="Z134" s="319">
        <v>-5.5935127821570347</v>
      </c>
      <c r="AA134" s="319">
        <v>-6.0052501965573697</v>
      </c>
      <c r="AB134" s="319">
        <v>-5.2119278432120382</v>
      </c>
      <c r="AC134" s="319">
        <v>-4.6544155270276946</v>
      </c>
      <c r="AD134" s="319">
        <v>-2.3567933126205389</v>
      </c>
      <c r="AE134" s="319">
        <v>-2.0929010772996719</v>
      </c>
      <c r="AF134" s="319">
        <v>-0.51316558119080469</v>
      </c>
      <c r="AG134" s="319">
        <v>-0.86857629507166223</v>
      </c>
      <c r="AH134" s="319">
        <v>-25.513701678876629</v>
      </c>
      <c r="AI134" s="319">
        <v>-50.23014354816727</v>
      </c>
      <c r="AJ134" s="319">
        <v>-12.68625343580419</v>
      </c>
      <c r="AK134" s="319">
        <v>-33.880994896754629</v>
      </c>
      <c r="AL134" s="319">
        <v>-32.222094795815792</v>
      </c>
      <c r="AM134" s="319">
        <v>-22.25352996431306</v>
      </c>
      <c r="AN134" s="319">
        <v>-7.0640079560420048</v>
      </c>
      <c r="AO134" s="319">
        <v>6.0987327605435979</v>
      </c>
      <c r="AP134" s="319">
        <v>91.648050531522841</v>
      </c>
      <c r="AQ134" s="319">
        <v>20.378038856533422</v>
      </c>
      <c r="AR134" s="319">
        <v>13.573939364943911</v>
      </c>
      <c r="AS134" s="319">
        <v>21.927509941422031</v>
      </c>
      <c r="AT134" s="319">
        <v>-0.74951414412204542</v>
      </c>
      <c r="AU134" s="319">
        <v>1.3326834394435423</v>
      </c>
      <c r="AV134" s="319">
        <v>-31.341586683605328</v>
      </c>
      <c r="AW134" s="319">
        <v>0.67633393461494506</v>
      </c>
      <c r="AX134" s="319">
        <v>2.543868925681565</v>
      </c>
      <c r="AY134" s="319">
        <v>4.3751510832181282</v>
      </c>
      <c r="AZ134" s="319">
        <v>5.2602366440060138</v>
      </c>
      <c r="BA134" s="319">
        <v>2.7574750256362535</v>
      </c>
      <c r="BB134" s="319">
        <v>1.1965610143622314</v>
      </c>
      <c r="BC134" s="319">
        <v>2.4291049532203033</v>
      </c>
      <c r="BD134" s="319">
        <v>4.9556732389810492</v>
      </c>
      <c r="BE134" s="319">
        <v>5.1175007393458429</v>
      </c>
      <c r="BF134" s="319">
        <v>6.0478865579888037</v>
      </c>
      <c r="BG134" s="319">
        <v>-1.6943175864655302</v>
      </c>
      <c r="BH134" s="319">
        <v>-2.4198482494414577</v>
      </c>
      <c r="BI134" s="319">
        <v>-4.0356107288901342</v>
      </c>
      <c r="BJ134" s="319">
        <v>-0.1021209010628894</v>
      </c>
    </row>
    <row r="135" spans="1:62" ht="15">
      <c r="A135" s="319" t="s">
        <v>276</v>
      </c>
      <c r="B135" s="319" t="s">
        <v>515</v>
      </c>
      <c r="C135" s="319" t="s">
        <v>1293</v>
      </c>
      <c r="D135" s="319" t="s">
        <v>1294</v>
      </c>
      <c r="E135" s="319"/>
      <c r="F135" s="319"/>
      <c r="G135" s="319"/>
      <c r="H135" s="319"/>
      <c r="I135" s="319"/>
      <c r="J135" s="319"/>
      <c r="K135" s="319"/>
      <c r="L135" s="319"/>
      <c r="M135" s="319"/>
      <c r="N135" s="319"/>
      <c r="O135" s="319"/>
      <c r="P135" s="319"/>
      <c r="Q135" s="319"/>
      <c r="R135" s="319"/>
      <c r="S135" s="319"/>
      <c r="T135" s="319"/>
      <c r="U135" s="319"/>
      <c r="V135" s="319"/>
      <c r="W135" s="319"/>
      <c r="X135" s="319"/>
      <c r="Y135" s="319"/>
      <c r="Z135" s="319"/>
      <c r="AA135" s="319"/>
      <c r="AB135" s="319"/>
      <c r="AC135" s="319"/>
      <c r="AD135" s="319"/>
      <c r="AE135" s="319"/>
      <c r="AF135" s="319"/>
      <c r="AG135" s="319"/>
      <c r="AH135" s="319"/>
      <c r="AI135" s="319"/>
      <c r="AJ135" s="319"/>
      <c r="AK135" s="319"/>
      <c r="AL135" s="319"/>
      <c r="AM135" s="319"/>
      <c r="AN135" s="319"/>
      <c r="AO135" s="319"/>
      <c r="AP135" s="319"/>
      <c r="AQ135" s="319"/>
      <c r="AR135" s="319"/>
      <c r="AS135" s="319">
        <v>2.0997934028595466</v>
      </c>
      <c r="AT135" s="319">
        <v>-3.2943330737080316</v>
      </c>
      <c r="AU135" s="319">
        <v>-2.5167879851962454</v>
      </c>
      <c r="AV135" s="319">
        <v>11.236285706495025</v>
      </c>
      <c r="AW135" s="319">
        <v>2.8354571720794439</v>
      </c>
      <c r="AX135" s="319">
        <v>10.172608588011187</v>
      </c>
      <c r="AY135" s="319">
        <v>4.8935237599395265</v>
      </c>
      <c r="AZ135" s="319">
        <v>4.7682267008977988</v>
      </c>
      <c r="BA135" s="319">
        <v>1.2643946844313376</v>
      </c>
      <c r="BB135" s="319">
        <v>-1.8918787563927282</v>
      </c>
      <c r="BC135" s="319">
        <v>4.2026734067993203</v>
      </c>
      <c r="BD135" s="319">
        <v>-62.225086998127658</v>
      </c>
      <c r="BE135" s="319">
        <v>122.96830124465683</v>
      </c>
      <c r="BF135" s="319">
        <v>-13.568094874571585</v>
      </c>
      <c r="BG135" s="319">
        <v>-24.09969007631716</v>
      </c>
      <c r="BH135" s="319">
        <v>-9.3129380312995096</v>
      </c>
      <c r="BI135" s="319">
        <v>-3.6959299668346688</v>
      </c>
      <c r="BJ135" s="319">
        <v>25.059031147512528</v>
      </c>
    </row>
    <row r="136" spans="1:62" ht="15">
      <c r="A136" s="319" t="s">
        <v>277</v>
      </c>
      <c r="B136" s="319" t="s">
        <v>516</v>
      </c>
      <c r="C136" s="319" t="s">
        <v>1293</v>
      </c>
      <c r="D136" s="319" t="s">
        <v>1294</v>
      </c>
      <c r="E136" s="319"/>
      <c r="F136" s="319"/>
      <c r="G136" s="319"/>
      <c r="H136" s="319"/>
      <c r="I136" s="319"/>
      <c r="J136" s="319"/>
      <c r="K136" s="319"/>
      <c r="L136" s="319"/>
      <c r="M136" s="319"/>
      <c r="N136" s="319"/>
      <c r="O136" s="319"/>
      <c r="P136" s="319"/>
      <c r="Q136" s="319"/>
      <c r="R136" s="319"/>
      <c r="S136" s="319"/>
      <c r="T136" s="319"/>
      <c r="U136" s="319"/>
      <c r="V136" s="319"/>
      <c r="W136" s="319">
        <v>8.6373078426183412</v>
      </c>
      <c r="X136" s="319">
        <v>2.2638287295369679</v>
      </c>
      <c r="Y136" s="319">
        <v>-3.469124506168157</v>
      </c>
      <c r="Z136" s="319">
        <v>4.8030500863749097</v>
      </c>
      <c r="AA136" s="319">
        <v>0.79993584577505317</v>
      </c>
      <c r="AB136" s="319">
        <v>3.5828035296634937</v>
      </c>
      <c r="AC136" s="319">
        <v>5.6561870053955374</v>
      </c>
      <c r="AD136" s="319">
        <v>6.5801272218620994</v>
      </c>
      <c r="AE136" s="319">
        <v>12.224258337798787</v>
      </c>
      <c r="AF136" s="319">
        <v>2.2270943084902228</v>
      </c>
      <c r="AG136" s="319">
        <v>11.457545522437115</v>
      </c>
      <c r="AH136" s="319">
        <v>7.1905434968250148</v>
      </c>
      <c r="AI136" s="319">
        <v>8.1459104926477863</v>
      </c>
      <c r="AJ136" s="319">
        <v>-0.83663834406468141</v>
      </c>
      <c r="AK136" s="319">
        <v>6.4360646260083882</v>
      </c>
      <c r="AL136" s="319">
        <v>-0.53967646995238283</v>
      </c>
      <c r="AM136" s="319">
        <v>0.58222001185109207</v>
      </c>
      <c r="AN136" s="319">
        <v>0.44763055903180771</v>
      </c>
      <c r="AO136" s="319">
        <v>1.5899989153700602</v>
      </c>
      <c r="AP136" s="319">
        <v>-1.9027026061848744</v>
      </c>
      <c r="AQ136" s="319">
        <v>4.8447064483490294</v>
      </c>
      <c r="AR136" s="319">
        <v>1.4029467145842034</v>
      </c>
      <c r="AS136" s="319">
        <v>-1.0923759447085644</v>
      </c>
      <c r="AT136" s="319">
        <v>-4.2403675108898256</v>
      </c>
      <c r="AU136" s="319">
        <v>-0.4761748430334336</v>
      </c>
      <c r="AV136" s="319">
        <v>3.541539399205746</v>
      </c>
      <c r="AW136" s="319">
        <v>6.4043084261959109</v>
      </c>
      <c r="AX136" s="319">
        <v>-1.2528827770991739</v>
      </c>
      <c r="AY136" s="319">
        <v>5.135058848217497</v>
      </c>
      <c r="AZ136" s="319">
        <v>-0.15010179859800132</v>
      </c>
      <c r="BA136" s="319">
        <v>4.4480560985048925</v>
      </c>
      <c r="BB136" s="319">
        <v>0.11391614498603531</v>
      </c>
      <c r="BC136" s="319">
        <v>-2.5102814034255516</v>
      </c>
      <c r="BD136" s="319">
        <v>-9.4318440662220837E-2</v>
      </c>
      <c r="BE136" s="319">
        <v>-0.39326975542188336</v>
      </c>
      <c r="BF136" s="319">
        <v>2.9090107136256762</v>
      </c>
      <c r="BG136" s="319">
        <v>-0.64591072662929605</v>
      </c>
      <c r="BH136" s="319">
        <v>1.5119222427211838</v>
      </c>
      <c r="BI136" s="319">
        <v>1.1916414797425574</v>
      </c>
      <c r="BJ136" s="319">
        <v>2.214309116993789</v>
      </c>
    </row>
    <row r="137" spans="1:62" ht="15">
      <c r="A137" s="319" t="s">
        <v>1265</v>
      </c>
      <c r="B137" s="319" t="s">
        <v>517</v>
      </c>
      <c r="C137" s="319" t="s">
        <v>1293</v>
      </c>
      <c r="D137" s="319" t="s">
        <v>1294</v>
      </c>
      <c r="E137" s="319"/>
      <c r="F137" s="319">
        <v>3.6669790987863706</v>
      </c>
      <c r="G137" s="319">
        <v>1.9433557798237473</v>
      </c>
      <c r="H137" s="319">
        <v>-0.20404755513946782</v>
      </c>
      <c r="I137" s="319">
        <v>4.5692852004268758</v>
      </c>
      <c r="J137" s="319">
        <v>2.4068727831807877</v>
      </c>
      <c r="K137" s="319">
        <v>1.3978723838273623</v>
      </c>
      <c r="L137" s="319">
        <v>1.7339629272298538</v>
      </c>
      <c r="M137" s="319">
        <v>5.0990420819754263</v>
      </c>
      <c r="N137" s="319">
        <v>3.6228780929904616</v>
      </c>
      <c r="O137" s="319">
        <v>3.977782394226594</v>
      </c>
      <c r="P137" s="319">
        <v>4.036733799342997</v>
      </c>
      <c r="Q137" s="319">
        <v>4.5665348085960176</v>
      </c>
      <c r="R137" s="319">
        <v>6.0047232239131603</v>
      </c>
      <c r="S137" s="319">
        <v>3.8415093801901179</v>
      </c>
      <c r="T137" s="319">
        <v>1.2948257620443115</v>
      </c>
      <c r="U137" s="319">
        <v>3.7118675531687302</v>
      </c>
      <c r="V137" s="319">
        <v>2.4651403028520065</v>
      </c>
      <c r="W137" s="319">
        <v>1.580021206359433</v>
      </c>
      <c r="X137" s="319">
        <v>4.2317196350628308</v>
      </c>
      <c r="Y137" s="319">
        <v>3.927581552567176</v>
      </c>
      <c r="Z137" s="319">
        <v>-1.8250994302897681</v>
      </c>
      <c r="AA137" s="319">
        <v>-2.9311388824566933</v>
      </c>
      <c r="AB137" s="319">
        <v>-4.8035714380708754</v>
      </c>
      <c r="AC137" s="319">
        <v>1.7656636274568456</v>
      </c>
      <c r="AD137" s="319">
        <v>1.4612213711380662</v>
      </c>
      <c r="AE137" s="319">
        <v>2.421260922846642</v>
      </c>
      <c r="AF137" s="319">
        <v>1.4111701499765843</v>
      </c>
      <c r="AG137" s="319">
        <v>-1.0113201811755061</v>
      </c>
      <c r="AH137" s="319">
        <v>-0.51853355084233499</v>
      </c>
      <c r="AI137" s="319">
        <v>-1.4602701277674299</v>
      </c>
      <c r="AJ137" s="319">
        <v>1.8439892198896359</v>
      </c>
      <c r="AK137" s="319">
        <v>1.0328343392965706</v>
      </c>
      <c r="AL137" s="319">
        <v>2.0997375742381621</v>
      </c>
      <c r="AM137" s="319">
        <v>2.8212026706046771</v>
      </c>
      <c r="AN137" s="319">
        <v>-0.19220525628884388</v>
      </c>
      <c r="AO137" s="319">
        <v>1.847980080349771</v>
      </c>
      <c r="AP137" s="319">
        <v>3.4739404416257429</v>
      </c>
      <c r="AQ137" s="319">
        <v>0.66035004213607351</v>
      </c>
      <c r="AR137" s="319">
        <v>-1.3473911156996508</v>
      </c>
      <c r="AS137" s="319">
        <v>2.2712417897814419</v>
      </c>
      <c r="AT137" s="319">
        <v>-0.508004708983961</v>
      </c>
      <c r="AU137" s="319">
        <v>-1.0447161959862541</v>
      </c>
      <c r="AV137" s="319">
        <v>0.23329451709366822</v>
      </c>
      <c r="AW137" s="319">
        <v>4.9845619461747646</v>
      </c>
      <c r="AX137" s="319">
        <v>2.9294388904179698</v>
      </c>
      <c r="AY137" s="319">
        <v>3.937834673885348</v>
      </c>
      <c r="AZ137" s="319">
        <v>4.2021910744385735</v>
      </c>
      <c r="BA137" s="319">
        <v>2.6514979345676721</v>
      </c>
      <c r="BB137" s="319">
        <v>-3.0553899482857787</v>
      </c>
      <c r="BC137" s="319">
        <v>4.5714210348043309</v>
      </c>
      <c r="BD137" s="319">
        <v>3.1342111136226833</v>
      </c>
      <c r="BE137" s="319">
        <v>1.6220840375869869</v>
      </c>
      <c r="BF137" s="319">
        <v>1.6326261730386307</v>
      </c>
      <c r="BG137" s="319">
        <v>-0.11313389094448212</v>
      </c>
      <c r="BH137" s="319">
        <v>-0.98587221346102183</v>
      </c>
      <c r="BI137" s="319">
        <v>-1.5064578620353615</v>
      </c>
      <c r="BJ137" s="319">
        <v>0.70298398008436891</v>
      </c>
    </row>
    <row r="138" spans="1:62" ht="15">
      <c r="A138" s="319" t="s">
        <v>278</v>
      </c>
      <c r="B138" s="319" t="s">
        <v>518</v>
      </c>
      <c r="C138" s="319" t="s">
        <v>1293</v>
      </c>
      <c r="D138" s="319" t="s">
        <v>1294</v>
      </c>
      <c r="E138" s="319"/>
      <c r="F138" s="319"/>
      <c r="G138" s="319"/>
      <c r="H138" s="319"/>
      <c r="I138" s="319"/>
      <c r="J138" s="319"/>
      <c r="K138" s="319"/>
      <c r="L138" s="319"/>
      <c r="M138" s="319"/>
      <c r="N138" s="319"/>
      <c r="O138" s="319"/>
      <c r="P138" s="319"/>
      <c r="Q138" s="319"/>
      <c r="R138" s="319"/>
      <c r="S138" s="319"/>
      <c r="T138" s="319"/>
      <c r="U138" s="319"/>
      <c r="V138" s="319"/>
      <c r="W138" s="319"/>
      <c r="X138" s="319"/>
      <c r="Y138" s="319"/>
      <c r="Z138" s="319">
        <v>0.4755690972865807</v>
      </c>
      <c r="AA138" s="319">
        <v>-0.99862743822934874</v>
      </c>
      <c r="AB138" s="319">
        <v>-0.57204373458380076</v>
      </c>
      <c r="AC138" s="319">
        <v>-0.31547682191570914</v>
      </c>
      <c r="AD138" s="319">
        <v>-0.87539826254470654</v>
      </c>
      <c r="AE138" s="319">
        <v>0.81657982924801331</v>
      </c>
      <c r="AF138" s="319">
        <v>1.3432088883544253</v>
      </c>
      <c r="AG138" s="319">
        <v>-0.19125209740653304</v>
      </c>
      <c r="AH138" s="319">
        <v>-0.49218423628872188</v>
      </c>
      <c r="AI138" s="319">
        <v>-2.5755863682315265</v>
      </c>
      <c r="AJ138" s="319">
        <v>-1.0956325470076251</v>
      </c>
      <c r="AK138" s="319">
        <v>-2.2860814045722293</v>
      </c>
      <c r="AL138" s="319">
        <v>-3.1066085507483479</v>
      </c>
      <c r="AM138" s="319">
        <v>-1.6701759811478354</v>
      </c>
      <c r="AN138" s="319">
        <v>2.9683972916219261</v>
      </c>
      <c r="AO138" s="319">
        <v>3.2344492054657366</v>
      </c>
      <c r="AP138" s="319">
        <v>2.2276663731315693</v>
      </c>
      <c r="AQ138" s="319">
        <v>1.3976174663562091</v>
      </c>
      <c r="AR138" s="319">
        <v>1.5720663015881655</v>
      </c>
      <c r="AS138" s="319">
        <v>1.7180852919914003</v>
      </c>
      <c r="AT138" s="319">
        <v>2.67310080235778</v>
      </c>
      <c r="AU138" s="319">
        <v>2.4979130040555049</v>
      </c>
      <c r="AV138" s="319">
        <v>2.9768395154418386</v>
      </c>
      <c r="AW138" s="319">
        <v>4.1137704135178979</v>
      </c>
      <c r="AX138" s="319">
        <v>6.0804078048672494</v>
      </c>
      <c r="AY138" s="319">
        <v>5.8401021485295672</v>
      </c>
      <c r="AZ138" s="319">
        <v>6.9099389736727375</v>
      </c>
      <c r="BA138" s="319">
        <v>4.9643807723814604</v>
      </c>
      <c r="BB138" s="319">
        <v>2.3894160683799868</v>
      </c>
      <c r="BC138" s="319">
        <v>3.4615851015266799</v>
      </c>
      <c r="BD138" s="319">
        <v>1.7409027361804448</v>
      </c>
      <c r="BE138" s="319">
        <v>3.1191749573823131</v>
      </c>
      <c r="BF138" s="319">
        <v>3.3898872213165419</v>
      </c>
      <c r="BG138" s="319">
        <v>2.9413999277590648</v>
      </c>
      <c r="BH138" s="319">
        <v>1.3408752385811766</v>
      </c>
      <c r="BI138" s="319">
        <v>1.2026967971605416</v>
      </c>
      <c r="BJ138" s="319">
        <v>2.8388546247760615</v>
      </c>
    </row>
    <row r="139" spans="1:62" ht="15">
      <c r="A139" s="319" t="s">
        <v>279</v>
      </c>
      <c r="B139" s="319" t="s">
        <v>519</v>
      </c>
      <c r="C139" s="319" t="s">
        <v>1293</v>
      </c>
      <c r="D139" s="319" t="s">
        <v>1294</v>
      </c>
      <c r="E139" s="319"/>
      <c r="F139" s="319"/>
      <c r="G139" s="319"/>
      <c r="H139" s="319"/>
      <c r="I139" s="319"/>
      <c r="J139" s="319"/>
      <c r="K139" s="319"/>
      <c r="L139" s="319"/>
      <c r="M139" s="319"/>
      <c r="N139" s="319"/>
      <c r="O139" s="319"/>
      <c r="P139" s="319"/>
      <c r="Q139" s="319"/>
      <c r="R139" s="319"/>
      <c r="S139" s="319"/>
      <c r="T139" s="319"/>
      <c r="U139" s="319"/>
      <c r="V139" s="319"/>
      <c r="W139" s="319"/>
      <c r="X139" s="319"/>
      <c r="Y139" s="319"/>
      <c r="Z139" s="319"/>
      <c r="AA139" s="319"/>
      <c r="AB139" s="319"/>
      <c r="AC139" s="319"/>
      <c r="AD139" s="319"/>
      <c r="AE139" s="319">
        <v>0.82534175774115681</v>
      </c>
      <c r="AF139" s="319">
        <v>0.13398126848696279</v>
      </c>
      <c r="AG139" s="319">
        <v>1.4112628912156424</v>
      </c>
      <c r="AH139" s="319">
        <v>-1.6384680458164667</v>
      </c>
      <c r="AI139" s="319">
        <v>-2.4612040795314698</v>
      </c>
      <c r="AJ139" s="319">
        <v>-2.3758856069213294</v>
      </c>
      <c r="AK139" s="319">
        <v>-6.5222441976681722</v>
      </c>
      <c r="AL139" s="319">
        <v>-3.2112278747123355</v>
      </c>
      <c r="AM139" s="319">
        <v>-1.3800816454202902</v>
      </c>
      <c r="AN139" s="319">
        <v>0.79807824097338198</v>
      </c>
      <c r="AO139" s="319">
        <v>2.5072531526095503</v>
      </c>
      <c r="AP139" s="319">
        <v>0.80853948494545591</v>
      </c>
      <c r="AQ139" s="319">
        <v>0.70393695045522975</v>
      </c>
      <c r="AR139" s="319">
        <v>0.46778889810920532</v>
      </c>
      <c r="AS139" s="319">
        <v>-0.38316603351611889</v>
      </c>
      <c r="AT139" s="319">
        <v>1.7677849052135457</v>
      </c>
      <c r="AU139" s="319">
        <v>-0.30278667034073692</v>
      </c>
      <c r="AV139" s="319">
        <v>0.41642683692823823</v>
      </c>
      <c r="AW139" s="319">
        <v>2.6459529647053586</v>
      </c>
      <c r="AX139" s="319">
        <v>3.1375540749436652</v>
      </c>
      <c r="AY139" s="319">
        <v>1.995969302195121</v>
      </c>
      <c r="AZ139" s="319">
        <v>3.2148067127755837</v>
      </c>
      <c r="BA139" s="319">
        <v>2.0917496097223847</v>
      </c>
      <c r="BB139" s="319">
        <v>2.4675751268783586</v>
      </c>
      <c r="BC139" s="319">
        <v>3.9244648859008748</v>
      </c>
      <c r="BD139" s="319">
        <v>1.8268279124052071</v>
      </c>
      <c r="BE139" s="319">
        <v>3.605563523102802</v>
      </c>
      <c r="BF139" s="319">
        <v>3.0846589322077023</v>
      </c>
      <c r="BG139" s="319">
        <v>3.0512865173810297</v>
      </c>
      <c r="BH139" s="319">
        <v>-0.77429592451892404</v>
      </c>
      <c r="BI139" s="319">
        <v>-0.10063661227201237</v>
      </c>
      <c r="BJ139" s="319">
        <v>3.0263402774233015</v>
      </c>
    </row>
    <row r="140" spans="1:62" ht="15">
      <c r="A140" s="319" t="s">
        <v>280</v>
      </c>
      <c r="B140" s="319" t="s">
        <v>520</v>
      </c>
      <c r="C140" s="319" t="s">
        <v>1293</v>
      </c>
      <c r="D140" s="319" t="s">
        <v>1294</v>
      </c>
      <c r="E140" s="319"/>
      <c r="F140" s="319"/>
      <c r="G140" s="319"/>
      <c r="H140" s="319"/>
      <c r="I140" s="319"/>
      <c r="J140" s="319"/>
      <c r="K140" s="319"/>
      <c r="L140" s="319"/>
      <c r="M140" s="319"/>
      <c r="N140" s="319"/>
      <c r="O140" s="319"/>
      <c r="P140" s="319">
        <v>-0.48807852323113821</v>
      </c>
      <c r="Q140" s="319">
        <v>-0.28145617660175049</v>
      </c>
      <c r="R140" s="319">
        <v>-0.18725270417915851</v>
      </c>
      <c r="S140" s="319">
        <v>-0.18003274886577003</v>
      </c>
      <c r="T140" s="319">
        <v>-0.28761407683423101</v>
      </c>
      <c r="U140" s="319">
        <v>2.5957202724292188</v>
      </c>
      <c r="V140" s="319">
        <v>2.5554872377197029</v>
      </c>
      <c r="W140" s="319">
        <v>2.5679858125942587</v>
      </c>
      <c r="X140" s="319">
        <v>2.7620527961650652</v>
      </c>
      <c r="Y140" s="319">
        <v>3.0617002901870478</v>
      </c>
      <c r="Z140" s="319">
        <v>3.383928449755615</v>
      </c>
      <c r="AA140" s="319">
        <v>-2.670147571198541</v>
      </c>
      <c r="AB140" s="319">
        <v>-0.40048655123737831</v>
      </c>
      <c r="AC140" s="319">
        <v>3.3359376783983237</v>
      </c>
      <c r="AD140" s="319">
        <v>6.0546720957137552</v>
      </c>
      <c r="AE140" s="319">
        <v>2.9911350094462961</v>
      </c>
      <c r="AF140" s="319">
        <v>8.138538879947447</v>
      </c>
      <c r="AG140" s="319">
        <v>4.5321537847443807</v>
      </c>
      <c r="AH140" s="319">
        <v>3.3443280580747654</v>
      </c>
      <c r="AI140" s="319">
        <v>1.043493431005686</v>
      </c>
      <c r="AJ140" s="319">
        <v>0.53862184220079712</v>
      </c>
      <c r="AK140" s="319">
        <v>2.2419303624760829</v>
      </c>
      <c r="AL140" s="319">
        <v>2.8605220832082807</v>
      </c>
      <c r="AM140" s="319">
        <v>5.2964999529021952</v>
      </c>
      <c r="AN140" s="319">
        <v>4.2685156333583905</v>
      </c>
      <c r="AO140" s="319">
        <v>5.2262134884995817</v>
      </c>
      <c r="AP140" s="319">
        <v>5.4974356127633683</v>
      </c>
      <c r="AQ140" s="319">
        <v>6.0393467406617134</v>
      </c>
      <c r="AR140" s="319">
        <v>8.773687697333358</v>
      </c>
      <c r="AS140" s="319">
        <v>1.8433429301216506</v>
      </c>
      <c r="AT140" s="319">
        <v>-1.8681263672474131</v>
      </c>
      <c r="AU140" s="319">
        <v>-2.0038290980356521</v>
      </c>
      <c r="AV140" s="319">
        <v>-2.8033020169840057</v>
      </c>
      <c r="AW140" s="319">
        <v>2.2201258559891812</v>
      </c>
      <c r="AX140" s="319">
        <v>4.0580764673561021</v>
      </c>
      <c r="AY140" s="319">
        <v>7.8927052030596911</v>
      </c>
      <c r="AZ140" s="319">
        <v>2.6619293909231061</v>
      </c>
      <c r="BA140" s="319">
        <v>1.1708183016968547</v>
      </c>
      <c r="BB140" s="319">
        <v>-1.779289309686348</v>
      </c>
      <c r="BC140" s="319"/>
      <c r="BD140" s="319"/>
      <c r="BE140" s="319"/>
      <c r="BF140" s="319"/>
      <c r="BG140" s="319"/>
      <c r="BH140" s="319"/>
      <c r="BI140" s="319"/>
      <c r="BJ140" s="319"/>
    </row>
    <row r="141" spans="1:62" ht="15">
      <c r="A141" s="319" t="s">
        <v>281</v>
      </c>
      <c r="B141" s="319" t="s">
        <v>521</v>
      </c>
      <c r="C141" s="319" t="s">
        <v>1293</v>
      </c>
      <c r="D141" s="319" t="s">
        <v>1294</v>
      </c>
      <c r="E141" s="319"/>
      <c r="F141" s="319"/>
      <c r="G141" s="319">
        <v>1.4057185004778887</v>
      </c>
      <c r="H141" s="319">
        <v>0.14349155242088329</v>
      </c>
      <c r="I141" s="319">
        <v>1.4887227634818032</v>
      </c>
      <c r="J141" s="319">
        <v>0.12969263670963471</v>
      </c>
      <c r="K141" s="319">
        <v>2.5334999984482494</v>
      </c>
      <c r="L141" s="319">
        <v>3.9101153878275454</v>
      </c>
      <c r="M141" s="319">
        <v>3.3199342334655455</v>
      </c>
      <c r="N141" s="319">
        <v>5.2709668398632772</v>
      </c>
      <c r="O141" s="319">
        <v>1.5944297317879403</v>
      </c>
      <c r="P141" s="319">
        <v>-0.77588803121770411</v>
      </c>
      <c r="Q141" s="319">
        <v>-2.3592819832935419</v>
      </c>
      <c r="R141" s="319">
        <v>5.0392848863764357</v>
      </c>
      <c r="S141" s="319">
        <v>1.9238195657597146</v>
      </c>
      <c r="T141" s="319">
        <v>4.1728929546205933</v>
      </c>
      <c r="U141" s="319">
        <v>1.4350668731420058</v>
      </c>
      <c r="V141" s="319">
        <v>3.1827417015867496</v>
      </c>
      <c r="W141" s="319">
        <v>3.7629489000329528</v>
      </c>
      <c r="X141" s="319">
        <v>4.5671779993591457</v>
      </c>
      <c r="Y141" s="319">
        <v>4.1054987924305806</v>
      </c>
      <c r="Z141" s="319">
        <v>4.0556634539293412</v>
      </c>
      <c r="AA141" s="319">
        <v>2.6023057000764425</v>
      </c>
      <c r="AB141" s="319">
        <v>3.3191914821479855</v>
      </c>
      <c r="AC141" s="319">
        <v>3.6191925915644845</v>
      </c>
      <c r="AD141" s="319">
        <v>3.5173645417950752</v>
      </c>
      <c r="AE141" s="319">
        <v>2.8746232469087545</v>
      </c>
      <c r="AF141" s="319">
        <v>0.2882367505364698</v>
      </c>
      <c r="AG141" s="319">
        <v>1.0508545136210614</v>
      </c>
      <c r="AH141" s="319">
        <v>0.93303189857789448</v>
      </c>
      <c r="AI141" s="319">
        <v>5.0553914481091198</v>
      </c>
      <c r="AJ141" s="319">
        <v>3.3481007699100758</v>
      </c>
      <c r="AK141" s="319">
        <v>3.217124151785967</v>
      </c>
      <c r="AL141" s="319">
        <v>5.7794672276415611</v>
      </c>
      <c r="AM141" s="319">
        <v>4.6093360838607822</v>
      </c>
      <c r="AN141" s="319">
        <v>4.6399186238389518</v>
      </c>
      <c r="AO141" s="319">
        <v>3.0937399380081843</v>
      </c>
      <c r="AP141" s="319">
        <v>5.8042509605915171</v>
      </c>
      <c r="AQ141" s="319">
        <v>4.1673621747413563</v>
      </c>
      <c r="AR141" s="319">
        <v>3.7507882261581358</v>
      </c>
      <c r="AS141" s="319">
        <v>5.3632238094995159</v>
      </c>
      <c r="AT141" s="319">
        <v>-2.2279511156776692</v>
      </c>
      <c r="AU141" s="319">
        <v>3.1669329584713068</v>
      </c>
      <c r="AV141" s="319">
        <v>5.0801514870822899</v>
      </c>
      <c r="AW141" s="319">
        <v>4.5892502102024224</v>
      </c>
      <c r="AX141" s="319">
        <v>5.4145400465122719</v>
      </c>
      <c r="AY141" s="319">
        <v>6.8713610772322511</v>
      </c>
      <c r="AZ141" s="319">
        <v>6.0386689334104489</v>
      </c>
      <c r="BA141" s="319">
        <v>5.2327544307778879</v>
      </c>
      <c r="BB141" s="319">
        <v>2.8722738857377692</v>
      </c>
      <c r="BC141" s="319">
        <v>7.3567569820397267</v>
      </c>
      <c r="BD141" s="319">
        <v>7.7821971620844863</v>
      </c>
      <c r="BE141" s="319">
        <v>8.5568658858096143</v>
      </c>
      <c r="BF141" s="319">
        <v>2.592064010925867</v>
      </c>
      <c r="BG141" s="319">
        <v>4.0208051676638519</v>
      </c>
      <c r="BH141" s="319">
        <v>4.0310307127015932</v>
      </c>
      <c r="BI141" s="319">
        <v>3.3011122598908429</v>
      </c>
      <c r="BJ141" s="319">
        <v>1.9537198884118823</v>
      </c>
    </row>
    <row r="142" spans="1:62" ht="15">
      <c r="A142" s="319" t="s">
        <v>282</v>
      </c>
      <c r="B142" s="319" t="s">
        <v>522</v>
      </c>
      <c r="C142" s="319" t="s">
        <v>1293</v>
      </c>
      <c r="D142" s="319" t="s">
        <v>1294</v>
      </c>
      <c r="E142" s="319"/>
      <c r="F142" s="319">
        <v>1.343595780864959</v>
      </c>
      <c r="G142" s="319">
        <v>1.3301707131663676</v>
      </c>
      <c r="H142" s="319">
        <v>2.5081236425725848</v>
      </c>
      <c r="I142" s="319">
        <v>3.638290596259381</v>
      </c>
      <c r="J142" s="319">
        <v>-0.50420666838317629</v>
      </c>
      <c r="K142" s="319">
        <v>-1.2741959875084916</v>
      </c>
      <c r="L142" s="319">
        <v>-0.45699450278459608</v>
      </c>
      <c r="M142" s="319">
        <v>2.2535534629701885</v>
      </c>
      <c r="N142" s="319">
        <v>5.2948958142165168</v>
      </c>
      <c r="O142" s="319">
        <v>5.6444365921587121</v>
      </c>
      <c r="P142" s="319">
        <v>2.5426951322123728</v>
      </c>
      <c r="Q142" s="319">
        <v>-0.14555506574761523</v>
      </c>
      <c r="R142" s="319">
        <v>2.5581487252290742</v>
      </c>
      <c r="S142" s="319">
        <v>2.987772286550765</v>
      </c>
      <c r="T142" s="319">
        <v>1.8554453448511623</v>
      </c>
      <c r="U142" s="319">
        <v>3.413753831690002</v>
      </c>
      <c r="V142" s="319">
        <v>4.3305955119123922</v>
      </c>
      <c r="W142" s="319">
        <v>1.6402513827268734</v>
      </c>
      <c r="X142" s="319">
        <v>-0.37370595466470036</v>
      </c>
      <c r="Y142" s="319">
        <v>3.2270176943325311</v>
      </c>
      <c r="Z142" s="319">
        <v>0.29458505377823485</v>
      </c>
      <c r="AA142" s="319">
        <v>0.44429536067799802</v>
      </c>
      <c r="AB142" s="319">
        <v>1.1691816323863975</v>
      </c>
      <c r="AC142" s="319">
        <v>0.60516592163759242</v>
      </c>
      <c r="AD142" s="319">
        <v>1.4446797065914723</v>
      </c>
      <c r="AE142" s="319">
        <v>0.58670167333959</v>
      </c>
      <c r="AF142" s="319">
        <v>0.29030395518421415</v>
      </c>
      <c r="AG142" s="319">
        <v>3.6379441031443776</v>
      </c>
      <c r="AH142" s="319">
        <v>2.7966557998249755</v>
      </c>
      <c r="AI142" s="319">
        <v>1.3323976847672299</v>
      </c>
      <c r="AJ142" s="319">
        <v>-0.96709886419523627</v>
      </c>
      <c r="AK142" s="319">
        <v>0.20469402176065898</v>
      </c>
      <c r="AL142" s="319">
        <v>-0.17327263581051966</v>
      </c>
      <c r="AM142" s="319">
        <v>0.89442701767355004</v>
      </c>
      <c r="AN142" s="319">
        <v>2.8177325084262463</v>
      </c>
      <c r="AO142" s="319">
        <v>4.0128122143960496</v>
      </c>
      <c r="AP142" s="319">
        <v>2.0002599668926848</v>
      </c>
      <c r="AQ142" s="319">
        <v>-1.4134510848004567</v>
      </c>
      <c r="AR142" s="319">
        <v>2.6710605664998894</v>
      </c>
      <c r="AS142" s="319">
        <v>2.5446619791382119</v>
      </c>
      <c r="AT142" s="319">
        <v>2.5426232797073141</v>
      </c>
      <c r="AU142" s="319">
        <v>2.2155007881279545</v>
      </c>
      <c r="AV142" s="319">
        <v>4.6208447787381601</v>
      </c>
      <c r="AW142" s="319">
        <v>6.8101088722001037</v>
      </c>
      <c r="AX142" s="319">
        <v>5.136828672015838</v>
      </c>
      <c r="AY142" s="319">
        <v>5.9459779477690375</v>
      </c>
      <c r="AZ142" s="319">
        <v>6.2767871170038347</v>
      </c>
      <c r="BA142" s="319">
        <v>3.3541464338746607</v>
      </c>
      <c r="BB142" s="319">
        <v>3.4394605264024705</v>
      </c>
      <c r="BC142" s="319">
        <v>5.7677113572822236</v>
      </c>
      <c r="BD142" s="319">
        <v>3.9053963391131532</v>
      </c>
      <c r="BE142" s="319">
        <v>3.5805500827497809</v>
      </c>
      <c r="BF142" s="319">
        <v>3.9715251537916032</v>
      </c>
      <c r="BG142" s="319">
        <v>4.1176810794493264</v>
      </c>
      <c r="BH142" s="319">
        <v>4.1743563284531149</v>
      </c>
      <c r="BI142" s="319">
        <v>3.6852025800132111</v>
      </c>
      <c r="BJ142" s="319">
        <v>3.8449709238541914</v>
      </c>
    </row>
    <row r="143" spans="1:62" ht="15">
      <c r="A143" s="319" t="s">
        <v>283</v>
      </c>
      <c r="B143" s="319" t="s">
        <v>523</v>
      </c>
      <c r="C143" s="319" t="s">
        <v>1293</v>
      </c>
      <c r="D143" s="319" t="s">
        <v>1294</v>
      </c>
      <c r="E143" s="319"/>
      <c r="F143" s="319">
        <v>0.66934015669635016</v>
      </c>
      <c r="G143" s="319">
        <v>2.4778403433756182</v>
      </c>
      <c r="H143" s="319">
        <v>3.109808967713974</v>
      </c>
      <c r="I143" s="319">
        <v>4.9819589247133393</v>
      </c>
      <c r="J143" s="319">
        <v>2.8647115263084686</v>
      </c>
      <c r="K143" s="319">
        <v>2.2650612046332128</v>
      </c>
      <c r="L143" s="319">
        <v>1.3432621101363793</v>
      </c>
      <c r="M143" s="319">
        <v>4.2744306530282614</v>
      </c>
      <c r="N143" s="319">
        <v>5.0415520801933411</v>
      </c>
      <c r="O143" s="319">
        <v>5.7936919594747707</v>
      </c>
      <c r="P143" s="319">
        <v>3.9310262192794738</v>
      </c>
      <c r="Q143" s="319">
        <v>4.3081843335413055</v>
      </c>
      <c r="R143" s="319">
        <v>5.2976010336677462</v>
      </c>
      <c r="S143" s="319">
        <v>3.8013597053611079</v>
      </c>
      <c r="T143" s="319">
        <v>2.0797938614743714</v>
      </c>
      <c r="U143" s="319">
        <v>5.0541298469024554</v>
      </c>
      <c r="V143" s="319">
        <v>2.029044819933759</v>
      </c>
      <c r="W143" s="319">
        <v>1.205603601197808</v>
      </c>
      <c r="X143" s="319">
        <v>1.7463628876596573</v>
      </c>
      <c r="Y143" s="319">
        <v>1.8739530000648585</v>
      </c>
      <c r="Z143" s="319">
        <v>-1.4018617569206526E-2</v>
      </c>
      <c r="AA143" s="319">
        <v>0.88199243752266909</v>
      </c>
      <c r="AB143" s="319">
        <v>-0.98613671868186259</v>
      </c>
      <c r="AC143" s="319">
        <v>2.3371762500560891</v>
      </c>
      <c r="AD143" s="319">
        <v>2.7719477052338561</v>
      </c>
      <c r="AE143" s="319">
        <v>1.6306654998819283</v>
      </c>
      <c r="AF143" s="319">
        <v>2.3044339731284538</v>
      </c>
      <c r="AG143" s="319">
        <v>1.8588486837586089</v>
      </c>
      <c r="AH143" s="319">
        <v>1.1655504508252221</v>
      </c>
      <c r="AI143" s="319">
        <v>0.26827785994341014</v>
      </c>
      <c r="AJ143" s="319">
        <v>-0.94608014933733386</v>
      </c>
      <c r="AK143" s="319">
        <v>-1.3068229986682383</v>
      </c>
      <c r="AL143" s="319">
        <v>0.98237585515983028</v>
      </c>
      <c r="AM143" s="319">
        <v>0.60381542540856969</v>
      </c>
      <c r="AN143" s="319">
        <v>2.0589770220164496</v>
      </c>
      <c r="AO143" s="319">
        <v>3.1298210719053401</v>
      </c>
      <c r="AP143" s="319">
        <v>3.0809046048159843</v>
      </c>
      <c r="AQ143" s="319">
        <v>0.31898577138937867</v>
      </c>
      <c r="AR143" s="319">
        <v>1.8389603857255139</v>
      </c>
      <c r="AS143" s="319">
        <v>4.2098928469244186</v>
      </c>
      <c r="AT143" s="319">
        <v>2.1434856894376679</v>
      </c>
      <c r="AU143" s="319">
        <v>3.0701077131006969</v>
      </c>
      <c r="AV143" s="319">
        <v>3.9214871262736892</v>
      </c>
      <c r="AW143" s="319">
        <v>6.569310310280656</v>
      </c>
      <c r="AX143" s="319">
        <v>5.5580086467509773</v>
      </c>
      <c r="AY143" s="319">
        <v>6.5941541518517681</v>
      </c>
      <c r="AZ143" s="319">
        <v>7.203589863090869</v>
      </c>
      <c r="BA143" s="319">
        <v>4.3076606855471766</v>
      </c>
      <c r="BB143" s="319">
        <v>1.158690903101828</v>
      </c>
      <c r="BC143" s="319">
        <v>6.0278356026166762</v>
      </c>
      <c r="BD143" s="319">
        <v>4.7281870727232018</v>
      </c>
      <c r="BE143" s="319">
        <v>3.8674193262315981</v>
      </c>
      <c r="BF143" s="319">
        <v>3.7926302706700312</v>
      </c>
      <c r="BG143" s="319">
        <v>3.1927168882955925</v>
      </c>
      <c r="BH143" s="319">
        <v>2.5599300702702834</v>
      </c>
      <c r="BI143" s="319">
        <v>2.8562765938865198</v>
      </c>
      <c r="BJ143" s="319">
        <v>3.5997256435477851</v>
      </c>
    </row>
    <row r="144" spans="1:62" ht="15">
      <c r="A144" s="319" t="s">
        <v>284</v>
      </c>
      <c r="B144" s="319" t="s">
        <v>524</v>
      </c>
      <c r="C144" s="319" t="s">
        <v>1293</v>
      </c>
      <c r="D144" s="319" t="s">
        <v>1294</v>
      </c>
      <c r="E144" s="319"/>
      <c r="F144" s="319">
        <v>0.11649995069377894</v>
      </c>
      <c r="G144" s="319">
        <v>13.278205451386512</v>
      </c>
      <c r="H144" s="319">
        <v>8.5869048662275702</v>
      </c>
      <c r="I144" s="319">
        <v>6.2210151637108737</v>
      </c>
      <c r="J144" s="319">
        <v>0.20294141921752384</v>
      </c>
      <c r="K144" s="319">
        <v>-2.3458338568118364</v>
      </c>
      <c r="L144" s="319">
        <v>8.7080040707188573</v>
      </c>
      <c r="M144" s="319">
        <v>-2.3747684293854832</v>
      </c>
      <c r="N144" s="319">
        <v>-0.51188104561387604</v>
      </c>
      <c r="O144" s="319">
        <v>9.6538092934466135E-2</v>
      </c>
      <c r="P144" s="319">
        <v>2.9801480793329631</v>
      </c>
      <c r="Q144" s="319">
        <v>-2.2320516045619172</v>
      </c>
      <c r="R144" s="319">
        <v>23.77210485880326</v>
      </c>
      <c r="S144" s="319">
        <v>8.5488769240768363</v>
      </c>
      <c r="T144" s="319">
        <v>-15.526393511519473</v>
      </c>
      <c r="U144" s="319">
        <v>8.3110312635492392</v>
      </c>
      <c r="V144" s="319">
        <v>18.682721207968839</v>
      </c>
      <c r="W144" s="319">
        <v>15.219144537414138</v>
      </c>
      <c r="X144" s="319">
        <v>0.20918574466861628</v>
      </c>
      <c r="Y144" s="319">
        <v>-5.2282756963402335</v>
      </c>
      <c r="Z144" s="319">
        <v>-1.8212102958432581</v>
      </c>
      <c r="AA144" s="319">
        <v>1.9047503632219076</v>
      </c>
      <c r="AB144" s="319">
        <v>-0.40672662519391167</v>
      </c>
      <c r="AC144" s="319">
        <v>3.2098857550733442</v>
      </c>
      <c r="AD144" s="319">
        <v>0.52067454977895977</v>
      </c>
      <c r="AE144" s="319">
        <v>2.7536602245768336</v>
      </c>
      <c r="AF144" s="319">
        <v>-0.96063423626479505</v>
      </c>
      <c r="AG144" s="319">
        <v>6.8644419316175771</v>
      </c>
      <c r="AH144" s="319">
        <v>4.0660264802912565</v>
      </c>
      <c r="AI144" s="319">
        <v>4.1997876278707622</v>
      </c>
      <c r="AJ144" s="319">
        <v>4.9654459030243032</v>
      </c>
      <c r="AK144" s="319">
        <v>4.8646122359014612</v>
      </c>
      <c r="AL144" s="319">
        <v>1.4862158850057483</v>
      </c>
      <c r="AM144" s="319">
        <v>4.0285303241845156</v>
      </c>
      <c r="AN144" s="319">
        <v>1.5843172159248411</v>
      </c>
      <c r="AO144" s="319">
        <v>4.0659643866844561</v>
      </c>
      <c r="AP144" s="319">
        <v>2.3758423600862812</v>
      </c>
      <c r="AQ144" s="319">
        <v>0.38188960665124227</v>
      </c>
      <c r="AR144" s="319">
        <v>-0.56803096059260838</v>
      </c>
      <c r="AS144" s="319">
        <v>2.865417937992504</v>
      </c>
      <c r="AT144" s="319">
        <v>2.6140207786143606</v>
      </c>
      <c r="AU144" s="319">
        <v>-0.14223642955269611</v>
      </c>
      <c r="AV144" s="319">
        <v>3.6993010263807236</v>
      </c>
      <c r="AW144" s="319">
        <v>0.87035886067398849</v>
      </c>
      <c r="AX144" s="319">
        <v>2.6267894441459134</v>
      </c>
      <c r="AY144" s="319">
        <v>3.3753778337767244</v>
      </c>
      <c r="AZ144" s="319">
        <v>3.953752584046228</v>
      </c>
      <c r="BA144" s="319">
        <v>5.7978979270320252</v>
      </c>
      <c r="BB144" s="319">
        <v>1.1789594832867039</v>
      </c>
      <c r="BC144" s="319">
        <v>4.9626375535016649</v>
      </c>
      <c r="BD144" s="319">
        <v>5.6783340792099466</v>
      </c>
      <c r="BE144" s="319">
        <v>4.6914611244329052</v>
      </c>
      <c r="BF144" s="319">
        <v>0.52354392011757511</v>
      </c>
      <c r="BG144" s="319">
        <v>1.7557267317820333</v>
      </c>
      <c r="BH144" s="319">
        <v>1.1560766177545361</v>
      </c>
      <c r="BI144" s="319">
        <v>1.0415365048832541</v>
      </c>
      <c r="BJ144" s="319">
        <v>4.1952840191799226</v>
      </c>
    </row>
    <row r="145" spans="1:62" ht="15">
      <c r="A145" s="319" t="s">
        <v>1266</v>
      </c>
      <c r="B145" s="319" t="s">
        <v>1267</v>
      </c>
      <c r="C145" s="319" t="s">
        <v>1293</v>
      </c>
      <c r="D145" s="319" t="s">
        <v>1294</v>
      </c>
      <c r="E145" s="319"/>
      <c r="F145" s="319">
        <v>-0.64630255054896679</v>
      </c>
      <c r="G145" s="319">
        <v>1.8370711017809072</v>
      </c>
      <c r="H145" s="319">
        <v>1.272003966863906</v>
      </c>
      <c r="I145" s="319">
        <v>4.2814682099066204</v>
      </c>
      <c r="J145" s="319">
        <v>3.8144254641786546</v>
      </c>
      <c r="K145" s="319">
        <v>3.9807321156100812</v>
      </c>
      <c r="L145" s="319">
        <v>0.34244624562684578</v>
      </c>
      <c r="M145" s="319">
        <v>4.4503623685060916</v>
      </c>
      <c r="N145" s="319">
        <v>7.3743311858978302</v>
      </c>
      <c r="O145" s="319">
        <v>7.4125929836013995</v>
      </c>
      <c r="P145" s="319">
        <v>6.0245496030590289</v>
      </c>
      <c r="Q145" s="319">
        <v>5.9302568794174562</v>
      </c>
      <c r="R145" s="319">
        <v>7.4723509379703614</v>
      </c>
      <c r="S145" s="319">
        <v>4.4092562014684376</v>
      </c>
      <c r="T145" s="319">
        <v>2.9697117778871416</v>
      </c>
      <c r="U145" s="319">
        <v>5.4312827786473292</v>
      </c>
      <c r="V145" s="319">
        <v>4.8224827020523264</v>
      </c>
      <c r="W145" s="319">
        <v>3.90250693274767</v>
      </c>
      <c r="X145" s="319">
        <v>5.9396732484803891</v>
      </c>
      <c r="Y145" s="319">
        <v>6.8140226856421009</v>
      </c>
      <c r="Z145" s="319">
        <v>-1.5374357837603583</v>
      </c>
      <c r="AA145" s="319">
        <v>0.1731277136218381</v>
      </c>
      <c r="AB145" s="319">
        <v>-0.91451227598727769</v>
      </c>
      <c r="AC145" s="319">
        <v>5.6803808387715122</v>
      </c>
      <c r="AD145" s="319">
        <v>5.7439320366374744</v>
      </c>
      <c r="AE145" s="319">
        <v>4.3832148839106679</v>
      </c>
      <c r="AF145" s="319">
        <v>4.2746482956730745</v>
      </c>
      <c r="AG145" s="319">
        <v>2.8993527914665407</v>
      </c>
      <c r="AH145" s="319">
        <v>2.8252225859369133</v>
      </c>
      <c r="AI145" s="319">
        <v>-1.1051326072370955</v>
      </c>
      <c r="AJ145" s="319">
        <v>-0.83319352249576184</v>
      </c>
      <c r="AK145" s="319">
        <v>-1.7671163456058707</v>
      </c>
      <c r="AL145" s="319">
        <v>2.1271212836556401</v>
      </c>
      <c r="AM145" s="319">
        <v>2.2867977601696055</v>
      </c>
      <c r="AN145" s="319">
        <v>3.8789735581277114</v>
      </c>
      <c r="AO145" s="319">
        <v>3.3323604413699144</v>
      </c>
      <c r="AP145" s="319">
        <v>3.986155938646462</v>
      </c>
      <c r="AQ145" s="319">
        <v>1.1481601647397923</v>
      </c>
      <c r="AR145" s="319">
        <v>3.2573202280598252</v>
      </c>
      <c r="AS145" s="319">
        <v>5.9490019914597951</v>
      </c>
      <c r="AT145" s="319">
        <v>3.9693080813998307</v>
      </c>
      <c r="AU145" s="319">
        <v>4.8376443275671761</v>
      </c>
      <c r="AV145" s="319">
        <v>5.6492552892557484</v>
      </c>
      <c r="AW145" s="319">
        <v>7.1700853191511698</v>
      </c>
      <c r="AX145" s="319">
        <v>6.4801528427765618</v>
      </c>
      <c r="AY145" s="319">
        <v>8.059536324329855</v>
      </c>
      <c r="AZ145" s="319">
        <v>8.9456785305695945</v>
      </c>
      <c r="BA145" s="319">
        <v>5.8728047193536241</v>
      </c>
      <c r="BB145" s="319">
        <v>2.0206789737349737</v>
      </c>
      <c r="BC145" s="319">
        <v>6.9893386191909315</v>
      </c>
      <c r="BD145" s="319">
        <v>6.1979244457763372</v>
      </c>
      <c r="BE145" s="319">
        <v>4.7175552831620706</v>
      </c>
      <c r="BF145" s="319">
        <v>4.5610812236497935</v>
      </c>
      <c r="BG145" s="319">
        <v>3.9358020521331696</v>
      </c>
      <c r="BH145" s="319">
        <v>3.1887546684120025</v>
      </c>
      <c r="BI145" s="319">
        <v>3.0588785084613193</v>
      </c>
      <c r="BJ145" s="319">
        <v>4.1874035996701195</v>
      </c>
    </row>
    <row r="146" spans="1:62" ht="15">
      <c r="A146" s="319" t="s">
        <v>285</v>
      </c>
      <c r="B146" s="319" t="s">
        <v>525</v>
      </c>
      <c r="C146" s="319" t="s">
        <v>1293</v>
      </c>
      <c r="D146" s="319" t="s">
        <v>1294</v>
      </c>
      <c r="E146" s="319"/>
      <c r="F146" s="319"/>
      <c r="G146" s="319"/>
      <c r="H146" s="319"/>
      <c r="I146" s="319"/>
      <c r="J146" s="319"/>
      <c r="K146" s="319"/>
      <c r="L146" s="319"/>
      <c r="M146" s="319"/>
      <c r="N146" s="319"/>
      <c r="O146" s="319"/>
      <c r="P146" s="319"/>
      <c r="Q146" s="319"/>
      <c r="R146" s="319"/>
      <c r="S146" s="319"/>
      <c r="T146" s="319"/>
      <c r="U146" s="319"/>
      <c r="V146" s="319"/>
      <c r="W146" s="319"/>
      <c r="X146" s="319"/>
      <c r="Y146" s="319"/>
      <c r="Z146" s="319"/>
      <c r="AA146" s="319"/>
      <c r="AB146" s="319"/>
      <c r="AC146" s="319"/>
      <c r="AD146" s="319"/>
      <c r="AE146" s="319"/>
      <c r="AF146" s="319"/>
      <c r="AG146" s="319"/>
      <c r="AH146" s="319"/>
      <c r="AI146" s="319"/>
      <c r="AJ146" s="319"/>
      <c r="AK146" s="319"/>
      <c r="AL146" s="319"/>
      <c r="AM146" s="319"/>
      <c r="AN146" s="319"/>
      <c r="AO146" s="319">
        <v>5.9525063975675323</v>
      </c>
      <c r="AP146" s="319">
        <v>9.09520400700832</v>
      </c>
      <c r="AQ146" s="319">
        <v>8.2485339392189445</v>
      </c>
      <c r="AR146" s="319">
        <v>-0.43070961715223177</v>
      </c>
      <c r="AS146" s="319">
        <v>4.5645785440554789</v>
      </c>
      <c r="AT146" s="319">
        <v>7.4058278849560963</v>
      </c>
      <c r="AU146" s="319">
        <v>7.6212374529130074</v>
      </c>
      <c r="AV146" s="319">
        <v>11.440101860532948</v>
      </c>
      <c r="AW146" s="319">
        <v>7.7533749491964556</v>
      </c>
      <c r="AX146" s="319">
        <v>9.4960030720345969</v>
      </c>
      <c r="AY146" s="319">
        <v>9.1348165195985587</v>
      </c>
      <c r="AZ146" s="319">
        <v>12.414479133042562</v>
      </c>
      <c r="BA146" s="319">
        <v>3.6890370162819579</v>
      </c>
      <c r="BB146" s="319">
        <v>-13.863035362747937</v>
      </c>
      <c r="BC146" s="319">
        <v>3.79365256550075</v>
      </c>
      <c r="BD146" s="319">
        <v>8.4653257844825589</v>
      </c>
      <c r="BE146" s="319">
        <v>5.2288633849456119</v>
      </c>
      <c r="BF146" s="319">
        <v>4.5513120078459366</v>
      </c>
      <c r="BG146" s="319">
        <v>4.4316685733000014</v>
      </c>
      <c r="BH146" s="319">
        <v>2.999073124014501</v>
      </c>
      <c r="BI146" s="319">
        <v>3.65366928558295</v>
      </c>
      <c r="BJ146" s="319">
        <v>5.3163921458179573</v>
      </c>
    </row>
    <row r="147" spans="1:62" ht="15">
      <c r="A147" s="319" t="s">
        <v>286</v>
      </c>
      <c r="B147" s="319" t="s">
        <v>526</v>
      </c>
      <c r="C147" s="319" t="s">
        <v>1293</v>
      </c>
      <c r="D147" s="319" t="s">
        <v>1294</v>
      </c>
      <c r="E147" s="319"/>
      <c r="F147" s="319">
        <v>2.8878467412547764</v>
      </c>
      <c r="G147" s="319">
        <v>0.124677245991478</v>
      </c>
      <c r="H147" s="319">
        <v>2.3699292327321331</v>
      </c>
      <c r="I147" s="319">
        <v>6.6645770259131467</v>
      </c>
      <c r="J147" s="319">
        <v>-1.8578415953805347</v>
      </c>
      <c r="K147" s="319">
        <v>0.38068019361492134</v>
      </c>
      <c r="L147" s="319">
        <v>-0.1123439623569169</v>
      </c>
      <c r="M147" s="319">
        <v>3.9186432741182671</v>
      </c>
      <c r="N147" s="319">
        <v>9.4352128600520473</v>
      </c>
      <c r="O147" s="319">
        <v>3.9921639483253131</v>
      </c>
      <c r="P147" s="319">
        <v>1.6927964809296583</v>
      </c>
      <c r="Q147" s="319">
        <v>5.3129251540122056</v>
      </c>
      <c r="R147" s="319">
        <v>7.1227672976244207</v>
      </c>
      <c r="S147" s="319">
        <v>2.86229900638142</v>
      </c>
      <c r="T147" s="319">
        <v>-7.5864752928111585</v>
      </c>
      <c r="U147" s="319">
        <v>2.0280997493649124</v>
      </c>
      <c r="V147" s="319">
        <v>1.3935403408835754</v>
      </c>
      <c r="W147" s="319">
        <v>3.8883880286995236</v>
      </c>
      <c r="X147" s="319">
        <v>2.1061435195074409</v>
      </c>
      <c r="Y147" s="319">
        <v>0.48254629610377719</v>
      </c>
      <c r="Z147" s="319">
        <v>-0.8436674503583248</v>
      </c>
      <c r="AA147" s="319">
        <v>1.0482943024314295</v>
      </c>
      <c r="AB147" s="319">
        <v>2.961753966957275</v>
      </c>
      <c r="AC147" s="319">
        <v>6.0778501688285189</v>
      </c>
      <c r="AD147" s="319">
        <v>2.5932463124545677</v>
      </c>
      <c r="AE147" s="319">
        <v>9.4915738788075288</v>
      </c>
      <c r="AF147" s="319">
        <v>3.2794672746250484</v>
      </c>
      <c r="AG147" s="319">
        <v>7.6791062348025463</v>
      </c>
      <c r="AH147" s="319">
        <v>8.735311911577611</v>
      </c>
      <c r="AI147" s="319">
        <v>4.0098112497513085</v>
      </c>
      <c r="AJ147" s="319">
        <v>7.1984082184393969</v>
      </c>
      <c r="AK147" s="319">
        <v>0.47607740120754727</v>
      </c>
      <c r="AL147" s="319">
        <v>2.8112188325659133</v>
      </c>
      <c r="AM147" s="319">
        <v>2.4166299526922757</v>
      </c>
      <c r="AN147" s="319">
        <v>1.7300206392704354E-2</v>
      </c>
      <c r="AO147" s="319">
        <v>1.7735615653265313E-2</v>
      </c>
      <c r="AP147" s="319">
        <v>4.3929134867216675</v>
      </c>
      <c r="AQ147" s="319">
        <v>4.7337627928248907</v>
      </c>
      <c r="AR147" s="319">
        <v>7.0256853468160045</v>
      </c>
      <c r="AS147" s="319">
        <v>6.7946997999272156</v>
      </c>
      <c r="AT147" s="319">
        <v>1.3186131225794213</v>
      </c>
      <c r="AU147" s="319">
        <v>2.7374716246318087</v>
      </c>
      <c r="AV147" s="319">
        <v>0.40176062189752315</v>
      </c>
      <c r="AW147" s="319">
        <v>2.1499194839952054</v>
      </c>
      <c r="AX147" s="319">
        <v>1.6058632845698213</v>
      </c>
      <c r="AY147" s="319">
        <v>3.5141433590103475</v>
      </c>
      <c r="AZ147" s="319">
        <v>6.6939954646600057</v>
      </c>
      <c r="BA147" s="319">
        <v>-3.0285319096891072</v>
      </c>
      <c r="BB147" s="319">
        <v>-6.1133733236190579</v>
      </c>
      <c r="BC147" s="319">
        <v>2.9681225771742277</v>
      </c>
      <c r="BD147" s="319">
        <v>0.28527746764697781</v>
      </c>
      <c r="BE147" s="319">
        <v>-2.717088654488208</v>
      </c>
      <c r="BF147" s="319">
        <v>1.2862068213798068</v>
      </c>
      <c r="BG147" s="319">
        <v>3.3080448688899082</v>
      </c>
      <c r="BH147" s="319">
        <v>0.46260906104042476</v>
      </c>
      <c r="BI147" s="319">
        <v>0.88466250536838231</v>
      </c>
      <c r="BJ147" s="319">
        <v>-0.67739872604649065</v>
      </c>
    </row>
    <row r="148" spans="1:62" ht="15">
      <c r="A148" s="319" t="s">
        <v>287</v>
      </c>
      <c r="B148" s="319" t="s">
        <v>527</v>
      </c>
      <c r="C148" s="319" t="s">
        <v>1293</v>
      </c>
      <c r="D148" s="319" t="s">
        <v>1294</v>
      </c>
      <c r="E148" s="319"/>
      <c r="F148" s="319"/>
      <c r="G148" s="319"/>
      <c r="H148" s="319"/>
      <c r="I148" s="319"/>
      <c r="J148" s="319"/>
      <c r="K148" s="319"/>
      <c r="L148" s="319"/>
      <c r="M148" s="319"/>
      <c r="N148" s="319"/>
      <c r="O148" s="319"/>
      <c r="P148" s="319"/>
      <c r="Q148" s="319"/>
      <c r="R148" s="319"/>
      <c r="S148" s="319"/>
      <c r="T148" s="319"/>
      <c r="U148" s="319"/>
      <c r="V148" s="319"/>
      <c r="W148" s="319"/>
      <c r="X148" s="319"/>
      <c r="Y148" s="319"/>
      <c r="Z148" s="319"/>
      <c r="AA148" s="319"/>
      <c r="AB148" s="319"/>
      <c r="AC148" s="319"/>
      <c r="AD148" s="319"/>
      <c r="AE148" s="319"/>
      <c r="AF148" s="319"/>
      <c r="AG148" s="319"/>
      <c r="AH148" s="319"/>
      <c r="AI148" s="319"/>
      <c r="AJ148" s="319"/>
      <c r="AK148" s="319"/>
      <c r="AL148" s="319"/>
      <c r="AM148" s="319"/>
      <c r="AN148" s="319"/>
      <c r="AO148" s="319">
        <v>3.5184834221932988</v>
      </c>
      <c r="AP148" s="319">
        <v>10.065774320722937</v>
      </c>
      <c r="AQ148" s="319">
        <v>7.5309332908127971</v>
      </c>
      <c r="AR148" s="319">
        <v>3.4576415197281563</v>
      </c>
      <c r="AS148" s="319">
        <v>6.4278253399825616</v>
      </c>
      <c r="AT148" s="319">
        <v>7.8451609972391765</v>
      </c>
      <c r="AU148" s="319">
        <v>8.3546506716243698</v>
      </c>
      <c r="AV148" s="319">
        <v>9.4836459734277696</v>
      </c>
      <c r="AW148" s="319">
        <v>9.5243013760536712</v>
      </c>
      <c r="AX148" s="319">
        <v>11.899683674271657</v>
      </c>
      <c r="AY148" s="319">
        <v>12.920437995524424</v>
      </c>
      <c r="AZ148" s="319">
        <v>10.880566267443598</v>
      </c>
      <c r="BA148" s="319">
        <v>-2.5286431122810171</v>
      </c>
      <c r="BB148" s="319">
        <v>-12.976711320307601</v>
      </c>
      <c r="BC148" s="319">
        <v>-1.9204318516855494</v>
      </c>
      <c r="BD148" s="319">
        <v>8.3357129801538292</v>
      </c>
      <c r="BE148" s="319">
        <v>5.3330674174412991</v>
      </c>
      <c r="BF148" s="319">
        <v>3.5328065381535794</v>
      </c>
      <c r="BG148" s="319">
        <v>2.8220179090670854</v>
      </c>
      <c r="BH148" s="319">
        <v>3.8181170769350672</v>
      </c>
      <c r="BI148" s="319">
        <v>3.1471719087613081</v>
      </c>
      <c r="BJ148" s="319">
        <v>5.5619483032271404</v>
      </c>
    </row>
    <row r="149" spans="1:62" ht="15">
      <c r="A149" s="319" t="s">
        <v>288</v>
      </c>
      <c r="B149" s="319" t="s">
        <v>528</v>
      </c>
      <c r="C149" s="319" t="s">
        <v>1293</v>
      </c>
      <c r="D149" s="319" t="s">
        <v>1294</v>
      </c>
      <c r="E149" s="319"/>
      <c r="F149" s="319"/>
      <c r="G149" s="319"/>
      <c r="H149" s="319"/>
      <c r="I149" s="319"/>
      <c r="J149" s="319"/>
      <c r="K149" s="319"/>
      <c r="L149" s="319"/>
      <c r="M149" s="319"/>
      <c r="N149" s="319"/>
      <c r="O149" s="319"/>
      <c r="P149" s="319"/>
      <c r="Q149" s="319"/>
      <c r="R149" s="319"/>
      <c r="S149" s="319"/>
      <c r="T149" s="319"/>
      <c r="U149" s="319"/>
      <c r="V149" s="319"/>
      <c r="W149" s="319"/>
      <c r="X149" s="319"/>
      <c r="Y149" s="319"/>
      <c r="Z149" s="319"/>
      <c r="AA149" s="319"/>
      <c r="AB149" s="319">
        <v>5.9000966649665116</v>
      </c>
      <c r="AC149" s="319">
        <v>4.0750346518194362</v>
      </c>
      <c r="AD149" s="319">
        <v>-3.3836083761771647</v>
      </c>
      <c r="AE149" s="319">
        <v>2.3282795763169588</v>
      </c>
      <c r="AF149" s="319">
        <v>9.6230474350571029</v>
      </c>
      <c r="AG149" s="319">
        <v>3.577658185345058</v>
      </c>
      <c r="AH149" s="319">
        <v>1.2314517103553726</v>
      </c>
      <c r="AI149" s="319">
        <v>4.51419163930575</v>
      </c>
      <c r="AJ149" s="319">
        <v>0.77980769386698512</v>
      </c>
      <c r="AK149" s="319">
        <v>10.581802166237011</v>
      </c>
      <c r="AL149" s="319">
        <v>2.9461568988216982</v>
      </c>
      <c r="AM149" s="319">
        <v>2.1527328203800664</v>
      </c>
      <c r="AN149" s="319">
        <v>1.226137252859985</v>
      </c>
      <c r="AO149" s="319">
        <v>-2.4126363998839224</v>
      </c>
      <c r="AP149" s="319">
        <v>-2.2652179464118234</v>
      </c>
      <c r="AQ149" s="319">
        <v>-6.4979786495557335</v>
      </c>
      <c r="AR149" s="319">
        <v>-4.4034727195890326</v>
      </c>
      <c r="AS149" s="319">
        <v>3.4308907164120939</v>
      </c>
      <c r="AT149" s="319">
        <v>0.51583156950114528</v>
      </c>
      <c r="AU149" s="319">
        <v>6.3221908605432446</v>
      </c>
      <c r="AV149" s="319">
        <v>8.9233515844276781</v>
      </c>
      <c r="AW149" s="319">
        <v>23.715775880786921</v>
      </c>
      <c r="AX149" s="319">
        <v>5.5724935766684638</v>
      </c>
      <c r="AY149" s="319">
        <v>10.842681459956708</v>
      </c>
      <c r="AZ149" s="319">
        <v>12.061804235651735</v>
      </c>
      <c r="BA149" s="319">
        <v>1.2778711588880469</v>
      </c>
      <c r="BB149" s="319">
        <v>-0.79390492260688461</v>
      </c>
      <c r="BC149" s="319">
        <v>22.544730093455073</v>
      </c>
      <c r="BD149" s="319">
        <v>18.91123952870484</v>
      </c>
      <c r="BE149" s="319">
        <v>6.6948525312945577</v>
      </c>
      <c r="BF149" s="319">
        <v>8.6299071179728628</v>
      </c>
      <c r="BG149" s="319">
        <v>-3.3724768856493341</v>
      </c>
      <c r="BH149" s="319">
        <v>-23.181163109772953</v>
      </c>
      <c r="BI149" s="319">
        <v>-2.6809421668846056</v>
      </c>
      <c r="BJ149" s="319">
        <v>7.2736500683316052</v>
      </c>
    </row>
    <row r="150" spans="1:62" ht="15">
      <c r="A150" s="319" t="s">
        <v>289</v>
      </c>
      <c r="B150" s="319" t="s">
        <v>529</v>
      </c>
      <c r="C150" s="319" t="s">
        <v>1293</v>
      </c>
      <c r="D150" s="319" t="s">
        <v>1294</v>
      </c>
      <c r="E150" s="319"/>
      <c r="F150" s="319"/>
      <c r="G150" s="319"/>
      <c r="H150" s="319"/>
      <c r="I150" s="319"/>
      <c r="J150" s="319"/>
      <c r="K150" s="319"/>
      <c r="L150" s="319"/>
      <c r="M150" s="319"/>
      <c r="N150" s="319"/>
      <c r="O150" s="319"/>
      <c r="P150" s="319"/>
      <c r="Q150" s="319"/>
      <c r="R150" s="319"/>
      <c r="S150" s="319"/>
      <c r="T150" s="319"/>
      <c r="U150" s="319"/>
      <c r="V150" s="319"/>
      <c r="W150" s="319"/>
      <c r="X150" s="319"/>
      <c r="Y150" s="319"/>
      <c r="Z150" s="319"/>
      <c r="AA150" s="319"/>
      <c r="AB150" s="319"/>
      <c r="AC150" s="319"/>
      <c r="AD150" s="319"/>
      <c r="AE150" s="319"/>
      <c r="AF150" s="319"/>
      <c r="AG150" s="319"/>
      <c r="AH150" s="319"/>
      <c r="AI150" s="319"/>
      <c r="AJ150" s="319"/>
      <c r="AK150" s="319"/>
      <c r="AL150" s="319"/>
      <c r="AM150" s="319"/>
      <c r="AN150" s="319"/>
      <c r="AO150" s="319"/>
      <c r="AP150" s="319"/>
      <c r="AQ150" s="319"/>
      <c r="AR150" s="319"/>
      <c r="AS150" s="319"/>
      <c r="AT150" s="319"/>
      <c r="AU150" s="319"/>
      <c r="AV150" s="319"/>
      <c r="AW150" s="319"/>
      <c r="AX150" s="319"/>
      <c r="AY150" s="319"/>
      <c r="AZ150" s="319"/>
      <c r="BA150" s="319"/>
      <c r="BB150" s="319"/>
      <c r="BC150" s="319"/>
      <c r="BD150" s="319"/>
      <c r="BE150" s="319"/>
      <c r="BF150" s="319"/>
      <c r="BG150" s="319"/>
      <c r="BH150" s="319"/>
      <c r="BI150" s="319"/>
      <c r="BJ150" s="319"/>
    </row>
    <row r="151" spans="1:62" ht="15">
      <c r="A151" s="319" t="s">
        <v>290</v>
      </c>
      <c r="B151" s="319" t="s">
        <v>530</v>
      </c>
      <c r="C151" s="319" t="s">
        <v>1293</v>
      </c>
      <c r="D151" s="319" t="s">
        <v>1294</v>
      </c>
      <c r="E151" s="319"/>
      <c r="F151" s="319"/>
      <c r="G151" s="319"/>
      <c r="H151" s="319"/>
      <c r="I151" s="319"/>
      <c r="J151" s="319"/>
      <c r="K151" s="319"/>
      <c r="L151" s="319">
        <v>7.3611531457650585</v>
      </c>
      <c r="M151" s="319">
        <v>7.3289917758276601</v>
      </c>
      <c r="N151" s="319">
        <v>5.9240364291783578</v>
      </c>
      <c r="O151" s="319">
        <v>2.4297626914597998</v>
      </c>
      <c r="P151" s="319">
        <v>3.3678304366650025</v>
      </c>
      <c r="Q151" s="319">
        <v>0.33016323102832246</v>
      </c>
      <c r="R151" s="319">
        <v>1.4355595618842756</v>
      </c>
      <c r="S151" s="319">
        <v>3.3762605896298368</v>
      </c>
      <c r="T151" s="319">
        <v>5.2030964465063647</v>
      </c>
      <c r="U151" s="319">
        <v>8.2828358824959452</v>
      </c>
      <c r="V151" s="319">
        <v>3.5586088096015089</v>
      </c>
      <c r="W151" s="319">
        <v>-0.23188783788718581</v>
      </c>
      <c r="X151" s="319">
        <v>2.2431826748185841</v>
      </c>
      <c r="Y151" s="319">
        <v>1.1209399853768076</v>
      </c>
      <c r="Z151" s="319">
        <v>-4.1291363765726885</v>
      </c>
      <c r="AA151" s="319">
        <v>6.3229746159341431</v>
      </c>
      <c r="AB151" s="319">
        <v>-1.0265923551275904</v>
      </c>
      <c r="AC151" s="319">
        <v>3.9586116472499953</v>
      </c>
      <c r="AD151" s="319">
        <v>3.6517882564902351</v>
      </c>
      <c r="AE151" s="319">
        <v>6.9515451645274453</v>
      </c>
      <c r="AF151" s="319">
        <v>-2.3470979730223434</v>
      </c>
      <c r="AG151" s="319">
        <v>9.6930514893194015</v>
      </c>
      <c r="AH151" s="319">
        <v>0.89742397787655648</v>
      </c>
      <c r="AI151" s="319">
        <v>1.4952335999924173</v>
      </c>
      <c r="AJ151" s="319">
        <v>5.2662807166392867</v>
      </c>
      <c r="AK151" s="319">
        <v>-3.8357440236969325</v>
      </c>
      <c r="AL151" s="319">
        <v>-2.4408241583862775</v>
      </c>
      <c r="AM151" s="319">
        <v>8.7901172723959604</v>
      </c>
      <c r="AN151" s="319">
        <v>-6.8472024471655288</v>
      </c>
      <c r="AO151" s="319">
        <v>10.776556824492985</v>
      </c>
      <c r="AP151" s="319">
        <v>-2.8710546774645138</v>
      </c>
      <c r="AQ151" s="319">
        <v>5.8834662155506692</v>
      </c>
      <c r="AR151" s="319">
        <v>-0.15700305945841819</v>
      </c>
      <c r="AS151" s="319">
        <v>0.68130757979234602</v>
      </c>
      <c r="AT151" s="319">
        <v>6.0302292744175361</v>
      </c>
      <c r="AU151" s="319">
        <v>1.888807858258275</v>
      </c>
      <c r="AV151" s="319">
        <v>4.7012362274533928</v>
      </c>
      <c r="AW151" s="319">
        <v>3.5606045594310132</v>
      </c>
      <c r="AX151" s="319">
        <v>2.0821680866998946</v>
      </c>
      <c r="AY151" s="319">
        <v>6.3275238228666524</v>
      </c>
      <c r="AZ151" s="319">
        <v>2.3345150521570872</v>
      </c>
      <c r="BA151" s="319">
        <v>4.6765963630939922</v>
      </c>
      <c r="BB151" s="319">
        <v>2.9642996654690705</v>
      </c>
      <c r="BC151" s="319">
        <v>2.4711540380950083</v>
      </c>
      <c r="BD151" s="319">
        <v>3.8047391559854873</v>
      </c>
      <c r="BE151" s="319">
        <v>1.5389702796232001</v>
      </c>
      <c r="BF151" s="319">
        <v>3.0127073234495327</v>
      </c>
      <c r="BG151" s="319">
        <v>1.185592289898608</v>
      </c>
      <c r="BH151" s="319">
        <v>3.0803300272350498</v>
      </c>
      <c r="BI151" s="319">
        <v>-0.15110565281091226</v>
      </c>
      <c r="BJ151" s="319">
        <v>2.7327358629176928</v>
      </c>
    </row>
    <row r="152" spans="1:62" ht="15">
      <c r="A152" s="319" t="s">
        <v>291</v>
      </c>
      <c r="B152" s="319" t="s">
        <v>531</v>
      </c>
      <c r="C152" s="319" t="s">
        <v>1293</v>
      </c>
      <c r="D152" s="319" t="s">
        <v>1294</v>
      </c>
      <c r="E152" s="319"/>
      <c r="F152" s="319"/>
      <c r="G152" s="319"/>
      <c r="H152" s="319"/>
      <c r="I152" s="319"/>
      <c r="J152" s="319"/>
      <c r="K152" s="319"/>
      <c r="L152" s="319"/>
      <c r="M152" s="319"/>
      <c r="N152" s="319"/>
      <c r="O152" s="319"/>
      <c r="P152" s="319">
        <v>4.1811029346690276</v>
      </c>
      <c r="Q152" s="319">
        <v>3.2080954675156335</v>
      </c>
      <c r="R152" s="319">
        <v>4.8620819937796256</v>
      </c>
      <c r="S152" s="319">
        <v>2.8087384523333583</v>
      </c>
      <c r="T152" s="319">
        <v>-2.3953427851424465</v>
      </c>
      <c r="U152" s="319">
        <v>3.0780006434513894</v>
      </c>
      <c r="V152" s="319">
        <v>2.4057206609331701</v>
      </c>
      <c r="W152" s="319">
        <v>2.8457548026419914</v>
      </c>
      <c r="X152" s="319">
        <v>2.3260770590731994</v>
      </c>
      <c r="Y152" s="319">
        <v>0.35474477310928876</v>
      </c>
      <c r="Z152" s="319">
        <v>-0.63433185520116808</v>
      </c>
      <c r="AA152" s="319">
        <v>0.72666621809645449</v>
      </c>
      <c r="AB152" s="319">
        <v>-0.50151472522962592</v>
      </c>
      <c r="AC152" s="319">
        <v>2.618803364384803E-4</v>
      </c>
      <c r="AD152" s="319">
        <v>0.56939293875221608</v>
      </c>
      <c r="AE152" s="319">
        <v>1.7256270657596247</v>
      </c>
      <c r="AF152" s="319">
        <v>2.0243561811090274</v>
      </c>
      <c r="AG152" s="319">
        <v>4.373196585988822</v>
      </c>
      <c r="AH152" s="319">
        <v>3.8900307007573076</v>
      </c>
      <c r="AI152" s="319">
        <v>2.2006497744491327</v>
      </c>
      <c r="AJ152" s="319">
        <v>0.38429684377496187</v>
      </c>
      <c r="AK152" s="319">
        <v>0.55537708767437266</v>
      </c>
      <c r="AL152" s="319">
        <v>-1.8180457051885099</v>
      </c>
      <c r="AM152" s="319">
        <v>1.2447654941783384</v>
      </c>
      <c r="AN152" s="319">
        <v>1.2387527398588247</v>
      </c>
      <c r="AO152" s="319">
        <v>0.20955943003609434</v>
      </c>
      <c r="AP152" s="319">
        <v>1.3081451686868917</v>
      </c>
      <c r="AQ152" s="319">
        <v>2.6101777838318867</v>
      </c>
      <c r="AR152" s="319">
        <v>2.4007222009949203</v>
      </c>
      <c r="AS152" s="319">
        <v>2.9968634987919103</v>
      </c>
      <c r="AT152" s="319">
        <v>1.3098496208654637</v>
      </c>
      <c r="AU152" s="319">
        <v>0.19361419612235409</v>
      </c>
      <c r="AV152" s="319">
        <v>0.15441033094403167</v>
      </c>
      <c r="AW152" s="319">
        <v>1.2985688438753158</v>
      </c>
      <c r="AX152" s="319">
        <v>0.45109385983323591</v>
      </c>
      <c r="AY152" s="319">
        <v>3.1717204199962765</v>
      </c>
      <c r="AZ152" s="319">
        <v>12.288247992538984</v>
      </c>
      <c r="BA152" s="319">
        <v>7.7234819959272016</v>
      </c>
      <c r="BB152" s="319"/>
      <c r="BC152" s="319"/>
      <c r="BD152" s="319"/>
      <c r="BE152" s="319"/>
      <c r="BF152" s="319"/>
      <c r="BG152" s="319"/>
      <c r="BH152" s="319"/>
      <c r="BI152" s="319"/>
      <c r="BJ152" s="319"/>
    </row>
    <row r="153" spans="1:62" ht="15">
      <c r="A153" s="319" t="s">
        <v>292</v>
      </c>
      <c r="B153" s="319" t="s">
        <v>532</v>
      </c>
      <c r="C153" s="319" t="s">
        <v>1293</v>
      </c>
      <c r="D153" s="319" t="s">
        <v>1294</v>
      </c>
      <c r="E153" s="319"/>
      <c r="F153" s="319"/>
      <c r="G153" s="319"/>
      <c r="H153" s="319"/>
      <c r="I153" s="319"/>
      <c r="J153" s="319"/>
      <c r="K153" s="319"/>
      <c r="L153" s="319"/>
      <c r="M153" s="319"/>
      <c r="N153" s="319"/>
      <c r="O153" s="319"/>
      <c r="P153" s="319"/>
      <c r="Q153" s="319"/>
      <c r="R153" s="319"/>
      <c r="S153" s="319"/>
      <c r="T153" s="319"/>
      <c r="U153" s="319"/>
      <c r="V153" s="319"/>
      <c r="W153" s="319"/>
      <c r="X153" s="319"/>
      <c r="Y153" s="319"/>
      <c r="Z153" s="319"/>
      <c r="AA153" s="319"/>
      <c r="AB153" s="319"/>
      <c r="AC153" s="319"/>
      <c r="AD153" s="319"/>
      <c r="AE153" s="319"/>
      <c r="AF153" s="319"/>
      <c r="AG153" s="319"/>
      <c r="AH153" s="319"/>
      <c r="AI153" s="319"/>
      <c r="AJ153" s="319"/>
      <c r="AK153" s="319"/>
      <c r="AL153" s="319"/>
      <c r="AM153" s="319"/>
      <c r="AN153" s="319"/>
      <c r="AO153" s="319">
        <v>-5.6884164130412529</v>
      </c>
      <c r="AP153" s="319">
        <v>2.0236990912555513</v>
      </c>
      <c r="AQ153" s="319">
        <v>-6.5044274855569455</v>
      </c>
      <c r="AR153" s="319">
        <v>-3.2164045973959219</v>
      </c>
      <c r="AS153" s="319">
        <v>2.3155734350761605</v>
      </c>
      <c r="AT153" s="319">
        <v>6.3375335394906074</v>
      </c>
      <c r="AU153" s="319">
        <v>8.0499320261602918</v>
      </c>
      <c r="AV153" s="319">
        <v>6.9006029160966591</v>
      </c>
      <c r="AW153" s="319">
        <v>7.6660900826401672</v>
      </c>
      <c r="AX153" s="319">
        <v>7.761873817302714</v>
      </c>
      <c r="AY153" s="319">
        <v>5.0916688896213884</v>
      </c>
      <c r="AZ153" s="319">
        <v>3.238976578390691</v>
      </c>
      <c r="BA153" s="319">
        <v>8.0053876125164578</v>
      </c>
      <c r="BB153" s="319">
        <v>-5.8812613305244952</v>
      </c>
      <c r="BC153" s="319">
        <v>7.207008538518096</v>
      </c>
      <c r="BD153" s="319">
        <v>6.8617705307728585</v>
      </c>
      <c r="BE153" s="319">
        <v>-0.68697224121976319</v>
      </c>
      <c r="BF153" s="319">
        <v>9.4292979119130536</v>
      </c>
      <c r="BG153" s="319">
        <v>4.8639158981180799</v>
      </c>
      <c r="BH153" s="319">
        <v>-0.33585340135722674</v>
      </c>
      <c r="BI153" s="319">
        <v>4.5633715633138081</v>
      </c>
      <c r="BJ153" s="319">
        <v>4.5648827788107127</v>
      </c>
    </row>
    <row r="154" spans="1:62" ht="15">
      <c r="A154" s="319" t="s">
        <v>293</v>
      </c>
      <c r="B154" s="319" t="s">
        <v>533</v>
      </c>
      <c r="C154" s="319" t="s">
        <v>1293</v>
      </c>
      <c r="D154" s="319" t="s">
        <v>1294</v>
      </c>
      <c r="E154" s="319"/>
      <c r="F154" s="319">
        <v>-0.37766474216689971</v>
      </c>
      <c r="G154" s="319">
        <v>-0.19251049107025153</v>
      </c>
      <c r="H154" s="319">
        <v>-3.3458180210570134</v>
      </c>
      <c r="I154" s="319">
        <v>1.3964290538375224</v>
      </c>
      <c r="J154" s="319">
        <v>-2.9379028756602139</v>
      </c>
      <c r="K154" s="319">
        <v>-0.51141311279702961</v>
      </c>
      <c r="L154" s="319">
        <v>2.8366126657127779</v>
      </c>
      <c r="M154" s="319">
        <v>4.0710646254780158</v>
      </c>
      <c r="N154" s="319">
        <v>1.0081707291263626</v>
      </c>
      <c r="O154" s="319">
        <v>2.4848378763126391</v>
      </c>
      <c r="P154" s="319">
        <v>1.1373740026966033</v>
      </c>
      <c r="Q154" s="319">
        <v>-3.9554755279891509</v>
      </c>
      <c r="R154" s="319">
        <v>-5.290808820707511</v>
      </c>
      <c r="S154" s="319">
        <v>-0.81419660811228312</v>
      </c>
      <c r="T154" s="319">
        <v>-1.5588257855643377</v>
      </c>
      <c r="U154" s="319">
        <v>-5.7800178266722781</v>
      </c>
      <c r="V154" s="319">
        <v>-0.51200047589875908</v>
      </c>
      <c r="W154" s="319">
        <v>-5.4062918677349501</v>
      </c>
      <c r="X154" s="319">
        <v>6.7488469686259407</v>
      </c>
      <c r="Y154" s="319">
        <v>-2.0493749612924859</v>
      </c>
      <c r="Z154" s="319">
        <v>-12.263401185339944</v>
      </c>
      <c r="AA154" s="319">
        <v>-4.6044706912161644</v>
      </c>
      <c r="AB154" s="319">
        <v>-1.9659597475448578</v>
      </c>
      <c r="AC154" s="319">
        <v>-1.1714040714210938</v>
      </c>
      <c r="AD154" s="319">
        <v>-1.684982544167795</v>
      </c>
      <c r="AE154" s="319">
        <v>-0.88359185361534287</v>
      </c>
      <c r="AF154" s="319">
        <v>-1.6311155703244538</v>
      </c>
      <c r="AG154" s="319">
        <v>0.52724970911324931</v>
      </c>
      <c r="AH154" s="319">
        <v>1.1578437163326072</v>
      </c>
      <c r="AI154" s="319">
        <v>0.19603440789862248</v>
      </c>
      <c r="AJ154" s="319">
        <v>-9.0096462004870403</v>
      </c>
      <c r="AK154" s="319">
        <v>-1.7628733931828009</v>
      </c>
      <c r="AL154" s="319">
        <v>-0.91688295488373228</v>
      </c>
      <c r="AM154" s="319">
        <v>-3.0624754834415029</v>
      </c>
      <c r="AN154" s="319">
        <v>-1.3738362432964379</v>
      </c>
      <c r="AO154" s="319">
        <v>-0.99055018418587792</v>
      </c>
      <c r="AP154" s="319">
        <v>0.47622977866528515</v>
      </c>
      <c r="AQ154" s="319">
        <v>0.69734856550877566</v>
      </c>
      <c r="AR154" s="319">
        <v>1.4148758998818352</v>
      </c>
      <c r="AS154" s="319">
        <v>1.5423095099596793</v>
      </c>
      <c r="AT154" s="319">
        <v>2.7962277872876058</v>
      </c>
      <c r="AU154" s="319">
        <v>-15.299989082476444</v>
      </c>
      <c r="AV154" s="319">
        <v>6.5189850244393028</v>
      </c>
      <c r="AW154" s="319">
        <v>2.1597996401758763</v>
      </c>
      <c r="AX154" s="319">
        <v>1.5582235011487171</v>
      </c>
      <c r="AY154" s="319">
        <v>1.9991113665388127</v>
      </c>
      <c r="AZ154" s="319">
        <v>3.2160043051869422</v>
      </c>
      <c r="BA154" s="319">
        <v>4.1126026706212997</v>
      </c>
      <c r="BB154" s="319">
        <v>-6.6861505027066812</v>
      </c>
      <c r="BC154" s="319">
        <v>-2.4981486528999426</v>
      </c>
      <c r="BD154" s="319">
        <v>-1.3092433416670133</v>
      </c>
      <c r="BE154" s="319">
        <v>0.24914699700926235</v>
      </c>
      <c r="BF154" s="319">
        <v>-0.48173633339646926</v>
      </c>
      <c r="BG154" s="319">
        <v>0.56254444822283745</v>
      </c>
      <c r="BH154" s="319">
        <v>0.37515836793120627</v>
      </c>
      <c r="BI154" s="319">
        <v>1.4160508944426766</v>
      </c>
      <c r="BJ154" s="319">
        <v>1.4155023908769095</v>
      </c>
    </row>
    <row r="155" spans="1:62" ht="15">
      <c r="A155" s="319" t="s">
        <v>294</v>
      </c>
      <c r="B155" s="319" t="s">
        <v>534</v>
      </c>
      <c r="C155" s="319" t="s">
        <v>1293</v>
      </c>
      <c r="D155" s="319" t="s">
        <v>1294</v>
      </c>
      <c r="E155" s="319"/>
      <c r="F155" s="319"/>
      <c r="G155" s="319"/>
      <c r="H155" s="319"/>
      <c r="I155" s="319"/>
      <c r="J155" s="319"/>
      <c r="K155" s="319"/>
      <c r="L155" s="319"/>
      <c r="M155" s="319"/>
      <c r="N155" s="319"/>
      <c r="O155" s="319"/>
      <c r="P155" s="319"/>
      <c r="Q155" s="319"/>
      <c r="R155" s="319"/>
      <c r="S155" s="319"/>
      <c r="T155" s="319"/>
      <c r="U155" s="319"/>
      <c r="V155" s="319"/>
      <c r="W155" s="319"/>
      <c r="X155" s="319"/>
      <c r="Y155" s="319"/>
      <c r="Z155" s="319"/>
      <c r="AA155" s="319"/>
      <c r="AB155" s="319"/>
      <c r="AC155" s="319"/>
      <c r="AD155" s="319"/>
      <c r="AE155" s="319"/>
      <c r="AF155" s="319"/>
      <c r="AG155" s="319"/>
      <c r="AH155" s="319"/>
      <c r="AI155" s="319"/>
      <c r="AJ155" s="319"/>
      <c r="AK155" s="319"/>
      <c r="AL155" s="319"/>
      <c r="AM155" s="319"/>
      <c r="AN155" s="319"/>
      <c r="AO155" s="319">
        <v>5.6771594495844226</v>
      </c>
      <c r="AP155" s="319">
        <v>6.3684147255237633</v>
      </c>
      <c r="AQ155" s="319">
        <v>5.5257214042062657</v>
      </c>
      <c r="AR155" s="319">
        <v>4.1340245800166571</v>
      </c>
      <c r="AS155" s="319">
        <v>1.6606276379795162</v>
      </c>
      <c r="AT155" s="319">
        <v>-6.1667786470968906</v>
      </c>
      <c r="AU155" s="319">
        <v>4.602903157740144</v>
      </c>
      <c r="AV155" s="319">
        <v>10.788571532326301</v>
      </c>
      <c r="AW155" s="319">
        <v>3.2280300663247914</v>
      </c>
      <c r="AX155" s="319">
        <v>-15.42128289483837</v>
      </c>
      <c r="AY155" s="319">
        <v>22.823598125375952</v>
      </c>
      <c r="AZ155" s="319">
        <v>4.9257489282722702</v>
      </c>
      <c r="BA155" s="319">
        <v>6.6347173116112259</v>
      </c>
      <c r="BB155" s="319">
        <v>-9.7010746456730743</v>
      </c>
      <c r="BC155" s="319">
        <v>4.3194732665882754</v>
      </c>
      <c r="BD155" s="319">
        <v>5.4931973255683175</v>
      </c>
      <c r="BE155" s="319">
        <v>-0.42167265500206952</v>
      </c>
      <c r="BF155" s="319">
        <v>4.2591479399975753</v>
      </c>
      <c r="BG155" s="319">
        <v>4.4771023153284091</v>
      </c>
      <c r="BH155" s="319">
        <v>-0.23591633180475924</v>
      </c>
      <c r="BI155" s="319">
        <v>3.8418722449626443</v>
      </c>
      <c r="BJ155" s="319">
        <v>6.6899480878805235</v>
      </c>
    </row>
    <row r="156" spans="1:62" ht="15">
      <c r="A156" s="319" t="s">
        <v>1268</v>
      </c>
      <c r="B156" s="319" t="s">
        <v>535</v>
      </c>
      <c r="C156" s="319" t="s">
        <v>1293</v>
      </c>
      <c r="D156" s="319" t="s">
        <v>1294</v>
      </c>
      <c r="E156" s="319"/>
      <c r="F156" s="319"/>
      <c r="G156" s="319"/>
      <c r="H156" s="319"/>
      <c r="I156" s="319"/>
      <c r="J156" s="319"/>
      <c r="K156" s="319"/>
      <c r="L156" s="319"/>
      <c r="M156" s="319"/>
      <c r="N156" s="319">
        <v>8.5861635632683715</v>
      </c>
      <c r="O156" s="319">
        <v>15.943623673722016</v>
      </c>
      <c r="P156" s="319">
        <v>8.6520636632938732</v>
      </c>
      <c r="Q156" s="319">
        <v>13.023438802467766</v>
      </c>
      <c r="R156" s="319">
        <v>8.688643464024338</v>
      </c>
      <c r="S156" s="319">
        <v>6.94401552663264</v>
      </c>
      <c r="T156" s="319">
        <v>-5.1150472624733538</v>
      </c>
      <c r="U156" s="319">
        <v>11.976493148228215</v>
      </c>
      <c r="V156" s="319">
        <v>0.45592417668669327</v>
      </c>
      <c r="W156" s="319">
        <v>-7.6522123875222263</v>
      </c>
      <c r="X156" s="319">
        <v>1.4898009290529473</v>
      </c>
      <c r="Y156" s="319">
        <v>-4.0585573966168198</v>
      </c>
      <c r="Z156" s="319">
        <v>-1.9667629724371096</v>
      </c>
      <c r="AA156" s="319">
        <v>-5.1163376100022617</v>
      </c>
      <c r="AB156" s="319">
        <v>-5.649771851788401</v>
      </c>
      <c r="AC156" s="319">
        <v>-4.5708345740507212</v>
      </c>
      <c r="AD156" s="319">
        <v>-3.7095427094136113</v>
      </c>
      <c r="AE156" s="319">
        <v>-2.3437165599390397</v>
      </c>
      <c r="AF156" s="319">
        <v>-2.9685548604511496</v>
      </c>
      <c r="AG156" s="319">
        <v>1.5445712214656737E-2</v>
      </c>
      <c r="AH156" s="319">
        <v>-0.23376110743086542</v>
      </c>
      <c r="AI156" s="319">
        <v>9.2974418559912806</v>
      </c>
      <c r="AJ156" s="319">
        <v>1.5641060695432287</v>
      </c>
      <c r="AK156" s="319">
        <v>2.894231892009941</v>
      </c>
      <c r="AL156" s="319">
        <v>0.48463181956024926</v>
      </c>
      <c r="AM156" s="319">
        <v>0.4476563004026417</v>
      </c>
      <c r="AN156" s="319">
        <v>0.22885778617394692</v>
      </c>
      <c r="AO156" s="319">
        <v>2.5400457992651013</v>
      </c>
      <c r="AP156" s="319">
        <v>1.2406758031119409</v>
      </c>
      <c r="AQ156" s="319">
        <v>2.4463213571932982</v>
      </c>
      <c r="AR156" s="319">
        <v>-0.15761249219006856</v>
      </c>
      <c r="AS156" s="319">
        <v>3.6898313349401235</v>
      </c>
      <c r="AT156" s="319">
        <v>-0.67893624931909358</v>
      </c>
      <c r="AU156" s="319">
        <v>-0.23541311838137347</v>
      </c>
      <c r="AV156" s="319">
        <v>3.4939024327877775</v>
      </c>
      <c r="AW156" s="319">
        <v>5.9795272656183869</v>
      </c>
      <c r="AX156" s="319">
        <v>2.9865910772334416</v>
      </c>
      <c r="AY156" s="319">
        <v>3.8123536208793496</v>
      </c>
      <c r="AZ156" s="319">
        <v>2.9160191532481292</v>
      </c>
      <c r="BA156" s="319">
        <v>2.2202885651661575</v>
      </c>
      <c r="BB156" s="319">
        <v>-1.601727703887363</v>
      </c>
      <c r="BC156" s="319">
        <v>2.7925378529556326</v>
      </c>
      <c r="BD156" s="319">
        <v>1.5101385872033433</v>
      </c>
      <c r="BE156" s="319">
        <v>1.7863156335491368</v>
      </c>
      <c r="BF156" s="319">
        <v>0.63023191316378302</v>
      </c>
      <c r="BG156" s="319">
        <v>0.90230543162357435</v>
      </c>
      <c r="BH156" s="319">
        <v>0.62477345118139738</v>
      </c>
      <c r="BI156" s="319">
        <v>2.779967279316665</v>
      </c>
      <c r="BJ156" s="319">
        <v>9.4621077200685022E-2</v>
      </c>
    </row>
    <row r="157" spans="1:62" ht="15">
      <c r="A157" s="319" t="s">
        <v>295</v>
      </c>
      <c r="B157" s="319" t="s">
        <v>536</v>
      </c>
      <c r="C157" s="319" t="s">
        <v>1293</v>
      </c>
      <c r="D157" s="319" t="s">
        <v>1294</v>
      </c>
      <c r="E157" s="319"/>
      <c r="F157" s="319">
        <v>1.7482088596886882</v>
      </c>
      <c r="G157" s="319">
        <v>1.4318555739125713</v>
      </c>
      <c r="H157" s="319">
        <v>4.7809486716092096</v>
      </c>
      <c r="I157" s="319">
        <v>8.4798661297693627</v>
      </c>
      <c r="J157" s="319">
        <v>3.8388065784942853</v>
      </c>
      <c r="K157" s="319">
        <v>2.8955831489497541</v>
      </c>
      <c r="L157" s="319">
        <v>2.688473043722567</v>
      </c>
      <c r="M157" s="319">
        <v>6.1464295413565111</v>
      </c>
      <c r="N157" s="319">
        <v>0.28169162861802022</v>
      </c>
      <c r="O157" s="319">
        <v>3.2143057254574501</v>
      </c>
      <c r="P157" s="319">
        <v>0.50027939440325042</v>
      </c>
      <c r="Q157" s="319">
        <v>4.7964527300789399</v>
      </c>
      <c r="R157" s="319">
        <v>4.467077033715654</v>
      </c>
      <c r="S157" s="319">
        <v>2.5409383346650714</v>
      </c>
      <c r="T157" s="319">
        <v>2.6450516809375983</v>
      </c>
      <c r="U157" s="319">
        <v>1.4972594660047633</v>
      </c>
      <c r="V157" s="319">
        <v>0.62354442773020935</v>
      </c>
      <c r="W157" s="319">
        <v>6.1627063500045836</v>
      </c>
      <c r="X157" s="319">
        <v>6.9922354899867258</v>
      </c>
      <c r="Y157" s="319">
        <v>6.6328812434835811</v>
      </c>
      <c r="Z157" s="319">
        <v>6.2731236274901221</v>
      </c>
      <c r="AA157" s="319">
        <v>-2.831994643031237</v>
      </c>
      <c r="AB157" s="319">
        <v>-6.2545128176388971</v>
      </c>
      <c r="AC157" s="319">
        <v>1.4443967730788216</v>
      </c>
      <c r="AD157" s="319">
        <v>0.49790159108495402</v>
      </c>
      <c r="AE157" s="319">
        <v>-5.6724223651070673</v>
      </c>
      <c r="AF157" s="319">
        <v>-0.12932348171950991</v>
      </c>
      <c r="AG157" s="319">
        <v>-0.70446362631093962</v>
      </c>
      <c r="AH157" s="319">
        <v>2.1890057392564159</v>
      </c>
      <c r="AI157" s="319">
        <v>3.0250079723870442</v>
      </c>
      <c r="AJ157" s="319">
        <v>2.1710722628782264</v>
      </c>
      <c r="AK157" s="319">
        <v>1.5791474664269742</v>
      </c>
      <c r="AL157" s="319">
        <v>2.0259865016205652</v>
      </c>
      <c r="AM157" s="319">
        <v>2.9539498348244422</v>
      </c>
      <c r="AN157" s="319">
        <v>-7.9815873100085071</v>
      </c>
      <c r="AO157" s="319">
        <v>4.9411675800122339</v>
      </c>
      <c r="AP157" s="319">
        <v>5.0958088728446</v>
      </c>
      <c r="AQ157" s="319">
        <v>3.5253874462665635</v>
      </c>
      <c r="AR157" s="319">
        <v>1.2382574572295368</v>
      </c>
      <c r="AS157" s="319">
        <v>3.4783986108815554</v>
      </c>
      <c r="AT157" s="319">
        <v>-1.7064027808729776</v>
      </c>
      <c r="AU157" s="319">
        <v>-1.2741112473892287</v>
      </c>
      <c r="AV157" s="319">
        <v>0.21254778563437071</v>
      </c>
      <c r="AW157" s="319">
        <v>2.6044064756061118</v>
      </c>
      <c r="AX157" s="319">
        <v>0.9150790418847663</v>
      </c>
      <c r="AY157" s="319">
        <v>2.9572993165698733</v>
      </c>
      <c r="AZ157" s="319">
        <v>0.69632021510828679</v>
      </c>
      <c r="BA157" s="319">
        <v>-0.48082974984447446</v>
      </c>
      <c r="BB157" s="319">
        <v>-6.7973472205242729</v>
      </c>
      <c r="BC157" s="319">
        <v>3.4930259305920401</v>
      </c>
      <c r="BD157" s="319">
        <v>2.1213584272445871</v>
      </c>
      <c r="BE157" s="319">
        <v>2.1512779270410363</v>
      </c>
      <c r="BF157" s="319">
        <v>-5.8379272845343166E-2</v>
      </c>
      <c r="BG157" s="319">
        <v>1.4497197002625768</v>
      </c>
      <c r="BH157" s="319">
        <v>1.9010769446172588</v>
      </c>
      <c r="BI157" s="319">
        <v>1.5823552778903007</v>
      </c>
      <c r="BJ157" s="319">
        <v>0.75456214633173602</v>
      </c>
    </row>
    <row r="158" spans="1:62" ht="15">
      <c r="A158" s="319" t="s">
        <v>296</v>
      </c>
      <c r="B158" s="319" t="s">
        <v>537</v>
      </c>
      <c r="C158" s="319" t="s">
        <v>1293</v>
      </c>
      <c r="D158" s="319" t="s">
        <v>1294</v>
      </c>
      <c r="E158" s="319"/>
      <c r="F158" s="319"/>
      <c r="G158" s="319"/>
      <c r="H158" s="319"/>
      <c r="I158" s="319"/>
      <c r="J158" s="319"/>
      <c r="K158" s="319"/>
      <c r="L158" s="319"/>
      <c r="M158" s="319"/>
      <c r="N158" s="319"/>
      <c r="O158" s="319"/>
      <c r="P158" s="319"/>
      <c r="Q158" s="319"/>
      <c r="R158" s="319"/>
      <c r="S158" s="319"/>
      <c r="T158" s="319"/>
      <c r="U158" s="319"/>
      <c r="V158" s="319"/>
      <c r="W158" s="319"/>
      <c r="X158" s="319"/>
      <c r="Y158" s="319"/>
      <c r="Z158" s="319"/>
      <c r="AA158" s="319">
        <v>0.31150214353058914</v>
      </c>
      <c r="AB158" s="319">
        <v>10.337090473384805</v>
      </c>
      <c r="AC158" s="319">
        <v>-0.87543078609057545</v>
      </c>
      <c r="AD158" s="319">
        <v>-10.590688866985758</v>
      </c>
      <c r="AE158" s="319">
        <v>18.746583092128759</v>
      </c>
      <c r="AF158" s="319">
        <v>4.3071752196221667</v>
      </c>
      <c r="AG158" s="319">
        <v>3.1167121763703562</v>
      </c>
      <c r="AH158" s="319">
        <v>-5.4489317473810956</v>
      </c>
      <c r="AI158" s="319">
        <v>-0.54527558280173594</v>
      </c>
      <c r="AJ158" s="319">
        <v>-2.3423009374433832</v>
      </c>
      <c r="AK158" s="319">
        <v>5.1814638614181519</v>
      </c>
      <c r="AL158" s="319">
        <v>4.5871244488218537</v>
      </c>
      <c r="AM158" s="319">
        <v>4.7744523047322076</v>
      </c>
      <c r="AN158" s="319">
        <v>7.2798979293011712</v>
      </c>
      <c r="AO158" s="319">
        <v>-10.976520764396028</v>
      </c>
      <c r="AP158" s="319">
        <v>-6.972334795337801</v>
      </c>
      <c r="AQ158" s="319">
        <v>-3.2801739192921531</v>
      </c>
      <c r="AR158" s="319">
        <v>-2.6857708868995047</v>
      </c>
      <c r="AS158" s="319">
        <v>5.7282821575218748</v>
      </c>
      <c r="AT158" s="319">
        <v>5.3149028024256211</v>
      </c>
      <c r="AU158" s="319">
        <v>2.6650386609308185</v>
      </c>
      <c r="AV158" s="319">
        <v>0.25085965382203312</v>
      </c>
      <c r="AW158" s="319">
        <v>0.1992902860248762</v>
      </c>
      <c r="AX158" s="319">
        <v>2.9530181073825759</v>
      </c>
      <c r="AY158" s="319">
        <v>1.3919043371708852</v>
      </c>
      <c r="AZ158" s="319">
        <v>3.5358747420502539</v>
      </c>
      <c r="BA158" s="319">
        <v>-1.7974417465918009</v>
      </c>
      <c r="BB158" s="319">
        <v>-1.8277324217633861</v>
      </c>
      <c r="BC158" s="319">
        <v>6.2404258216387802</v>
      </c>
      <c r="BD158" s="319">
        <v>0.98115510564586828</v>
      </c>
      <c r="BE158" s="319">
        <v>3.2201590391616435</v>
      </c>
      <c r="BF158" s="319">
        <v>2.6067916537390232</v>
      </c>
      <c r="BG158" s="319">
        <v>-0.95393554076245834</v>
      </c>
      <c r="BH158" s="319">
        <v>-0.54503880923904546</v>
      </c>
      <c r="BI158" s="319">
        <v>1.7722227295828645</v>
      </c>
      <c r="BJ158" s="319">
        <v>2.3823103130235381</v>
      </c>
    </row>
    <row r="159" spans="1:62" ht="15">
      <c r="A159" s="319" t="s">
        <v>297</v>
      </c>
      <c r="B159" s="319" t="s">
        <v>538</v>
      </c>
      <c r="C159" s="319" t="s">
        <v>1293</v>
      </c>
      <c r="D159" s="319" t="s">
        <v>1294</v>
      </c>
      <c r="E159" s="319"/>
      <c r="F159" s="319">
        <v>0.86989291955194403</v>
      </c>
      <c r="G159" s="319">
        <v>2.3721675830976352</v>
      </c>
      <c r="H159" s="319">
        <v>3.1708389805271224</v>
      </c>
      <c r="I159" s="319">
        <v>5.1761601934454831</v>
      </c>
      <c r="J159" s="319">
        <v>2.9422863243433852</v>
      </c>
      <c r="K159" s="319">
        <v>2.2726500438581212</v>
      </c>
      <c r="L159" s="319">
        <v>1.4042383015465845</v>
      </c>
      <c r="M159" s="319">
        <v>4.3718957210643055</v>
      </c>
      <c r="N159" s="319">
        <v>5.1006083648279343</v>
      </c>
      <c r="O159" s="319">
        <v>5.9006033088497389</v>
      </c>
      <c r="P159" s="319">
        <v>3.9950136065393593</v>
      </c>
      <c r="Q159" s="319">
        <v>4.4342114511764237</v>
      </c>
      <c r="R159" s="319">
        <v>5.4485199523398791</v>
      </c>
      <c r="S159" s="319">
        <v>3.8709157881652345</v>
      </c>
      <c r="T159" s="319">
        <v>2.2163655751267726</v>
      </c>
      <c r="U159" s="319">
        <v>5.2239884841638826</v>
      </c>
      <c r="V159" s="319">
        <v>2.1302746853490078</v>
      </c>
      <c r="W159" s="319">
        <v>1.3177135793163188</v>
      </c>
      <c r="X159" s="319">
        <v>1.8093450805801297</v>
      </c>
      <c r="Y159" s="319">
        <v>1.9490270954359232</v>
      </c>
      <c r="Z159" s="319">
        <v>7.3084223813850713E-3</v>
      </c>
      <c r="AA159" s="319">
        <v>0.95308584822156206</v>
      </c>
      <c r="AB159" s="319">
        <v>-0.94634527544204161</v>
      </c>
      <c r="AC159" s="319">
        <v>2.4363325502368127</v>
      </c>
      <c r="AD159" s="319">
        <v>2.863361720067914</v>
      </c>
      <c r="AE159" s="319">
        <v>1.6866346006590334</v>
      </c>
      <c r="AF159" s="319">
        <v>2.3912652784409971</v>
      </c>
      <c r="AG159" s="319">
        <v>1.9155599100938616</v>
      </c>
      <c r="AH159" s="319">
        <v>1.2792886802960055</v>
      </c>
      <c r="AI159" s="319">
        <v>0.37709650769276948</v>
      </c>
      <c r="AJ159" s="319">
        <v>-0.84659446180216946</v>
      </c>
      <c r="AK159" s="319">
        <v>-1.1322425121182391</v>
      </c>
      <c r="AL159" s="319">
        <v>1.1451922388060325</v>
      </c>
      <c r="AM159" s="319">
        <v>0.73049332285255275</v>
      </c>
      <c r="AN159" s="319">
        <v>2.1746704527441523</v>
      </c>
      <c r="AO159" s="319">
        <v>3.2345249208812277</v>
      </c>
      <c r="AP159" s="319">
        <v>3.2119572754070589</v>
      </c>
      <c r="AQ159" s="319">
        <v>0.40525560068967081</v>
      </c>
      <c r="AR159" s="319">
        <v>1.9617806667325794</v>
      </c>
      <c r="AS159" s="319">
        <v>4.3961550499166009</v>
      </c>
      <c r="AT159" s="319">
        <v>2.264747997252897</v>
      </c>
      <c r="AU159" s="319">
        <v>3.2478573435589198</v>
      </c>
      <c r="AV159" s="319">
        <v>4.1081025846684724</v>
      </c>
      <c r="AW159" s="319">
        <v>6.7699144056463609</v>
      </c>
      <c r="AX159" s="319">
        <v>5.7359108754982486</v>
      </c>
      <c r="AY159" s="319">
        <v>6.8124021940059123</v>
      </c>
      <c r="AZ159" s="319">
        <v>7.4161951651791753</v>
      </c>
      <c r="BA159" s="319">
        <v>4.4899475276505569</v>
      </c>
      <c r="BB159" s="319">
        <v>1.2823033520147646</v>
      </c>
      <c r="BC159" s="319">
        <v>6.2075100082113153</v>
      </c>
      <c r="BD159" s="319">
        <v>4.9153098472292527</v>
      </c>
      <c r="BE159" s="319">
        <v>4.0115286810912494</v>
      </c>
      <c r="BF159" s="319">
        <v>3.9425948708687599</v>
      </c>
      <c r="BG159" s="319">
        <v>3.3356018693909419</v>
      </c>
      <c r="BH159" s="319">
        <v>2.7554357027528766</v>
      </c>
      <c r="BI159" s="319">
        <v>3.0497548477220136</v>
      </c>
      <c r="BJ159" s="319">
        <v>3.7625337743149885</v>
      </c>
    </row>
    <row r="160" spans="1:62" ht="15">
      <c r="A160" s="319" t="s">
        <v>298</v>
      </c>
      <c r="B160" s="319" t="s">
        <v>539</v>
      </c>
      <c r="C160" s="319" t="s">
        <v>1293</v>
      </c>
      <c r="D160" s="319" t="s">
        <v>1294</v>
      </c>
      <c r="E160" s="319"/>
      <c r="F160" s="319"/>
      <c r="G160" s="319"/>
      <c r="H160" s="319"/>
      <c r="I160" s="319"/>
      <c r="J160" s="319"/>
      <c r="K160" s="319"/>
      <c r="L160" s="319"/>
      <c r="M160" s="319"/>
      <c r="N160" s="319"/>
      <c r="O160" s="319"/>
      <c r="P160" s="319"/>
      <c r="Q160" s="319"/>
      <c r="R160" s="319"/>
      <c r="S160" s="319"/>
      <c r="T160" s="319"/>
      <c r="U160" s="319"/>
      <c r="V160" s="319"/>
      <c r="W160" s="319"/>
      <c r="X160" s="319"/>
      <c r="Y160" s="319"/>
      <c r="Z160" s="319"/>
      <c r="AA160" s="319"/>
      <c r="AB160" s="319"/>
      <c r="AC160" s="319"/>
      <c r="AD160" s="319"/>
      <c r="AE160" s="319"/>
      <c r="AF160" s="319"/>
      <c r="AG160" s="319"/>
      <c r="AH160" s="319"/>
      <c r="AI160" s="319"/>
      <c r="AJ160" s="319">
        <v>-6.0330342158866017</v>
      </c>
      <c r="AK160" s="319">
        <v>-6.3470527790110367</v>
      </c>
      <c r="AL160" s="319">
        <v>-7.2532916070931321</v>
      </c>
      <c r="AM160" s="319">
        <v>-1.6429055736841462</v>
      </c>
      <c r="AN160" s="319">
        <v>-1.1919611147830977</v>
      </c>
      <c r="AO160" s="319">
        <v>0.87022332799327273</v>
      </c>
      <c r="AP160" s="319">
        <v>0.9247658154035463</v>
      </c>
      <c r="AQ160" s="319">
        <v>2.7386482445066491</v>
      </c>
      <c r="AR160" s="319">
        <v>3.7031682096614844</v>
      </c>
      <c r="AS160" s="319">
        <v>4.0134985837177766</v>
      </c>
      <c r="AT160" s="319">
        <v>-3.4479366249129129</v>
      </c>
      <c r="AU160" s="319">
        <v>1.1925575392496768</v>
      </c>
      <c r="AV160" s="319">
        <v>1.9983059206094111</v>
      </c>
      <c r="AW160" s="319">
        <v>4.4901709702163117</v>
      </c>
      <c r="AX160" s="319">
        <v>4.5594511658542132</v>
      </c>
      <c r="AY160" s="319">
        <v>4.9906182568874868</v>
      </c>
      <c r="AZ160" s="319">
        <v>6.3542526851987589</v>
      </c>
      <c r="BA160" s="319">
        <v>5.3737588665386085</v>
      </c>
      <c r="BB160" s="319">
        <v>-0.44120515684403472</v>
      </c>
      <c r="BC160" s="319">
        <v>3.2766017542811028</v>
      </c>
      <c r="BD160" s="319">
        <v>2.258707105816498</v>
      </c>
      <c r="BE160" s="319">
        <v>-0.53552051193221928</v>
      </c>
      <c r="BF160" s="319">
        <v>2.8408222731082731</v>
      </c>
      <c r="BG160" s="319">
        <v>3.5420484856399526</v>
      </c>
      <c r="BH160" s="319">
        <v>3.7510817309866127</v>
      </c>
      <c r="BI160" s="319">
        <v>2.8296324510570088</v>
      </c>
      <c r="BJ160" s="319">
        <v>-7.3615065236836585E-2</v>
      </c>
    </row>
    <row r="161" spans="1:62" ht="15">
      <c r="A161" s="319" t="s">
        <v>299</v>
      </c>
      <c r="B161" s="319" t="s">
        <v>540</v>
      </c>
      <c r="C161" s="319" t="s">
        <v>1293</v>
      </c>
      <c r="D161" s="319" t="s">
        <v>1294</v>
      </c>
      <c r="E161" s="319"/>
      <c r="F161" s="319"/>
      <c r="G161" s="319"/>
      <c r="H161" s="319"/>
      <c r="I161" s="319"/>
      <c r="J161" s="319"/>
      <c r="K161" s="319"/>
      <c r="L161" s="319"/>
      <c r="M161" s="319">
        <v>2.3694373831433495</v>
      </c>
      <c r="N161" s="319">
        <v>-1.1468790234556536</v>
      </c>
      <c r="O161" s="319">
        <v>4.5734938758844379</v>
      </c>
      <c r="P161" s="319">
        <v>0.94872106664527678</v>
      </c>
      <c r="Q161" s="319">
        <v>4.0718509402424274</v>
      </c>
      <c r="R161" s="319">
        <v>-3.1677702852391718</v>
      </c>
      <c r="S161" s="319">
        <v>-3.2631260080315343</v>
      </c>
      <c r="T161" s="319">
        <v>9.6631706360625174</v>
      </c>
      <c r="U161" s="319">
        <v>11.651365886188472</v>
      </c>
      <c r="V161" s="319">
        <v>4.5166825395984489</v>
      </c>
      <c r="W161" s="319">
        <v>-3.1784368841247783</v>
      </c>
      <c r="X161" s="319">
        <v>8.407514347261241</v>
      </c>
      <c r="Y161" s="319">
        <v>-6.1279230848694795</v>
      </c>
      <c r="Z161" s="319">
        <v>-0.5142288657211509</v>
      </c>
      <c r="AA161" s="319">
        <v>-9.3010719936605</v>
      </c>
      <c r="AB161" s="319">
        <v>-0.2858940118604778</v>
      </c>
      <c r="AC161" s="319">
        <v>-2.2300859135806519</v>
      </c>
      <c r="AD161" s="319">
        <v>18.163742333990072</v>
      </c>
      <c r="AE161" s="319">
        <v>1.1012730672364199</v>
      </c>
      <c r="AF161" s="319">
        <v>-1.5328266840129174</v>
      </c>
      <c r="AG161" s="319">
        <v>5.9067458388929879</v>
      </c>
      <c r="AH161" s="319">
        <v>2.5625725295186328</v>
      </c>
      <c r="AI161" s="319">
        <v>-4.2951709621328149</v>
      </c>
      <c r="AJ161" s="319">
        <v>9.3259321174434575</v>
      </c>
      <c r="AK161" s="319">
        <v>-5.5731795796607173</v>
      </c>
      <c r="AL161" s="319">
        <v>0.48440340891229994</v>
      </c>
      <c r="AM161" s="319">
        <v>1.0292299165835885</v>
      </c>
      <c r="AN161" s="319">
        <v>-1.7171022724640608</v>
      </c>
      <c r="AO161" s="319">
        <v>4.314878558542361</v>
      </c>
      <c r="AP161" s="319">
        <v>2.1623662384717193</v>
      </c>
      <c r="AQ161" s="319">
        <v>4.8075572193119029</v>
      </c>
      <c r="AR161" s="319">
        <v>2.8969015247731278</v>
      </c>
      <c r="AS161" s="319">
        <v>-2.8306258918813398</v>
      </c>
      <c r="AT161" s="319">
        <v>12.05011235377836</v>
      </c>
      <c r="AU161" s="319">
        <v>4.409688537556633E-2</v>
      </c>
      <c r="AV161" s="319">
        <v>5.7905240436917751</v>
      </c>
      <c r="AW161" s="319">
        <v>-1.6099070151475985</v>
      </c>
      <c r="AX161" s="319">
        <v>3.1481530347282245</v>
      </c>
      <c r="AY161" s="319">
        <v>1.2731566836188222</v>
      </c>
      <c r="AZ161" s="319">
        <v>9.9161466468601134E-2</v>
      </c>
      <c r="BA161" s="319">
        <v>1.345141526937212</v>
      </c>
      <c r="BB161" s="319">
        <v>1.322384778534186</v>
      </c>
      <c r="BC161" s="319">
        <v>2.1375212802531962</v>
      </c>
      <c r="BD161" s="319">
        <v>0.1452087822712258</v>
      </c>
      <c r="BE161" s="319">
        <v>-3.7211454070707077</v>
      </c>
      <c r="BF161" s="319">
        <v>-0.62156762142974742</v>
      </c>
      <c r="BG161" s="319">
        <v>3.9826065527608137</v>
      </c>
      <c r="BH161" s="319">
        <v>2.8988280668084627</v>
      </c>
      <c r="BI161" s="319">
        <v>2.7019221632055235</v>
      </c>
      <c r="BJ161" s="319">
        <v>2.1927720822819481</v>
      </c>
    </row>
    <row r="162" spans="1:62" ht="15">
      <c r="A162" s="319" t="s">
        <v>300</v>
      </c>
      <c r="B162" s="319" t="s">
        <v>541</v>
      </c>
      <c r="C162" s="319" t="s">
        <v>1293</v>
      </c>
      <c r="D162" s="319" t="s">
        <v>1294</v>
      </c>
      <c r="E162" s="319"/>
      <c r="F162" s="319"/>
      <c r="G162" s="319"/>
      <c r="H162" s="319"/>
      <c r="I162" s="319"/>
      <c r="J162" s="319"/>
      <c r="K162" s="319"/>
      <c r="L162" s="319"/>
      <c r="M162" s="319"/>
      <c r="N162" s="319"/>
      <c r="O162" s="319"/>
      <c r="P162" s="319">
        <v>2.437070256874847</v>
      </c>
      <c r="Q162" s="319">
        <v>5.9258111784693313</v>
      </c>
      <c r="R162" s="319">
        <v>4.2322950065931195</v>
      </c>
      <c r="S162" s="319">
        <v>10.110734170729074</v>
      </c>
      <c r="T162" s="319">
        <v>18.685256755925892</v>
      </c>
      <c r="U162" s="319">
        <v>16.42315246418282</v>
      </c>
      <c r="V162" s="319">
        <v>11.747083874101975</v>
      </c>
      <c r="W162" s="319">
        <v>10.01006096347858</v>
      </c>
      <c r="X162" s="319">
        <v>9.3764927863977334</v>
      </c>
      <c r="Y162" s="319">
        <v>5.9330499818581757</v>
      </c>
      <c r="Z162" s="319">
        <v>2.554855452836847</v>
      </c>
      <c r="AA162" s="319">
        <v>0.11383673827384655</v>
      </c>
      <c r="AB162" s="319">
        <v>-2.0034149239237991</v>
      </c>
      <c r="AC162" s="319">
        <v>0.92130266242322989</v>
      </c>
      <c r="AD162" s="319">
        <v>0.79885202272032529</v>
      </c>
      <c r="AE162" s="319">
        <v>2.1637956986659646</v>
      </c>
      <c r="AF162" s="319">
        <v>3.3960646030584769</v>
      </c>
      <c r="AG162" s="319">
        <v>7.5277569721097848</v>
      </c>
      <c r="AH162" s="319">
        <v>7.1313115402061413</v>
      </c>
      <c r="AI162" s="319">
        <v>5.2565977346500148</v>
      </c>
      <c r="AJ162" s="319">
        <v>3.4310264006065125</v>
      </c>
      <c r="AK162" s="319">
        <v>3.6164505280510895</v>
      </c>
      <c r="AL162" s="319">
        <v>3.4424362464507254</v>
      </c>
      <c r="AM162" s="319">
        <v>4.66759445198295</v>
      </c>
      <c r="AN162" s="319">
        <v>5.603712101535379</v>
      </c>
      <c r="AO162" s="319">
        <v>3.0982437340940834</v>
      </c>
      <c r="AP162" s="319">
        <v>4.4634096464567961</v>
      </c>
      <c r="AQ162" s="319">
        <v>4.4445673501522407</v>
      </c>
      <c r="AR162" s="319">
        <v>4.1009679665093444</v>
      </c>
      <c r="AS162" s="319">
        <v>6.0834588582462317</v>
      </c>
      <c r="AT162" s="319">
        <v>-0.14449127391252148</v>
      </c>
      <c r="AU162" s="319">
        <v>2.2179290317457401</v>
      </c>
      <c r="AV162" s="319">
        <v>1.8715182770560546</v>
      </c>
      <c r="AW162" s="319">
        <v>-0.22893364699231711</v>
      </c>
      <c r="AX162" s="319">
        <v>3.1242009699096656</v>
      </c>
      <c r="AY162" s="319">
        <v>1.4583922697249676</v>
      </c>
      <c r="AZ162" s="319">
        <v>3.6244223405008853</v>
      </c>
      <c r="BA162" s="319">
        <v>2.67626586640894</v>
      </c>
      <c r="BB162" s="319">
        <v>-3.1948564196742808</v>
      </c>
      <c r="BC162" s="319">
        <v>3.0353463479395089</v>
      </c>
      <c r="BD162" s="319">
        <v>0.89442997288460901</v>
      </c>
      <c r="BE162" s="319">
        <v>1.7933444395793288</v>
      </c>
      <c r="BF162" s="319">
        <v>3.152576934978768</v>
      </c>
      <c r="BG162" s="319">
        <v>5.9768737283483802</v>
      </c>
      <c r="BH162" s="319">
        <v>7.036609436629206</v>
      </c>
      <c r="BI162" s="319">
        <v>2.8496111228568282</v>
      </c>
      <c r="BJ162" s="319">
        <v>4.1499081098989024</v>
      </c>
    </row>
    <row r="163" spans="1:62" ht="15">
      <c r="A163" s="319" t="s">
        <v>301</v>
      </c>
      <c r="B163" s="319" t="s">
        <v>542</v>
      </c>
      <c r="C163" s="319" t="s">
        <v>1293</v>
      </c>
      <c r="D163" s="319" t="s">
        <v>1294</v>
      </c>
      <c r="E163" s="319"/>
      <c r="F163" s="319">
        <v>-1.6463252172314782</v>
      </c>
      <c r="G163" s="319">
        <v>1.9003990077350892</v>
      </c>
      <c r="H163" s="319">
        <v>10.948328276095907</v>
      </c>
      <c r="I163" s="319">
        <v>-7.9345096599919032</v>
      </c>
      <c r="J163" s="319">
        <v>8.2157730885932665</v>
      </c>
      <c r="K163" s="319">
        <v>-7.0493946034580262</v>
      </c>
      <c r="L163" s="319">
        <v>-8.1515244799594768</v>
      </c>
      <c r="M163" s="319">
        <v>9.367716512544888</v>
      </c>
      <c r="N163" s="319">
        <v>0.80247152134333533</v>
      </c>
      <c r="O163" s="319">
        <v>2.4612844513797256</v>
      </c>
      <c r="P163" s="319">
        <v>1.6502846999789398</v>
      </c>
      <c r="Q163" s="319">
        <v>1.1296059881232168E-2</v>
      </c>
      <c r="R163" s="319">
        <v>-3.2989877820810989</v>
      </c>
      <c r="S163" s="319">
        <v>2.8732124050863064</v>
      </c>
      <c r="T163" s="319">
        <v>1.7199547292392765</v>
      </c>
      <c r="U163" s="319">
        <v>3.6188547729954905</v>
      </c>
      <c r="V163" s="319">
        <v>3.5154842135673618</v>
      </c>
      <c r="W163" s="319">
        <v>4.0851363441301061</v>
      </c>
      <c r="X163" s="319">
        <v>2.8089417661579574</v>
      </c>
      <c r="Y163" s="319">
        <v>5.4937301182566074</v>
      </c>
      <c r="Z163" s="319">
        <v>3.9587388511755535</v>
      </c>
      <c r="AA163" s="319">
        <v>3.2486198207637358</v>
      </c>
      <c r="AB163" s="319">
        <v>2.1100070984929857</v>
      </c>
      <c r="AC163" s="319">
        <v>2.7144711380587552</v>
      </c>
      <c r="AD163" s="319">
        <v>0.76921661126330321</v>
      </c>
      <c r="AE163" s="319">
        <v>-2.9733530377647241</v>
      </c>
      <c r="AF163" s="319">
        <v>-5.7826546157173766</v>
      </c>
      <c r="AG163" s="319">
        <v>-12.903914828234562</v>
      </c>
      <c r="AH163" s="319">
        <v>2.00382602553249</v>
      </c>
      <c r="AI163" s="319">
        <v>1.2696322253216579</v>
      </c>
      <c r="AJ163" s="319">
        <v>-2.0107407498925198</v>
      </c>
      <c r="AK163" s="319">
        <v>8.290402332662012</v>
      </c>
      <c r="AL163" s="319">
        <v>4.7875482382142991</v>
      </c>
      <c r="AM163" s="319">
        <v>6.2136419872180966</v>
      </c>
      <c r="AN163" s="319">
        <v>5.6480641375956253</v>
      </c>
      <c r="AO163" s="319">
        <v>5.0924898371065694</v>
      </c>
      <c r="AP163" s="319">
        <v>4.2748141898913445</v>
      </c>
      <c r="AQ163" s="319">
        <v>4.4806965039721547</v>
      </c>
      <c r="AR163" s="319">
        <v>9.5333271604804111</v>
      </c>
      <c r="AS163" s="319">
        <v>12.37386906045144</v>
      </c>
      <c r="AT163" s="319">
        <v>10.072352369723987</v>
      </c>
      <c r="AU163" s="319">
        <v>10.80824332695957</v>
      </c>
      <c r="AV163" s="319">
        <v>12.685417401252934</v>
      </c>
      <c r="AW163" s="319">
        <v>12.504429326032266</v>
      </c>
      <c r="AX163" s="319">
        <v>12.611098643248212</v>
      </c>
      <c r="AY163" s="319">
        <v>12.233791446463329</v>
      </c>
      <c r="AZ163" s="319">
        <v>11.250971845321018</v>
      </c>
      <c r="BA163" s="319">
        <v>9.5686217483249294</v>
      </c>
      <c r="BB163" s="319">
        <v>9.8375752158585783</v>
      </c>
      <c r="BC163" s="319">
        <v>8.8580041014525221</v>
      </c>
      <c r="BD163" s="319">
        <v>4.7619757685080799</v>
      </c>
      <c r="BE163" s="319">
        <v>6.4201372234977043</v>
      </c>
      <c r="BF163" s="319">
        <v>7.4530158300909903</v>
      </c>
      <c r="BG163" s="319">
        <v>7.0012938060560685</v>
      </c>
      <c r="BH163" s="319">
        <v>6.0135474733218359</v>
      </c>
      <c r="BI163" s="319">
        <v>4.9079496736712258</v>
      </c>
      <c r="BJ163" s="319">
        <v>5.4014551621835523</v>
      </c>
    </row>
    <row r="164" spans="1:62" ht="15">
      <c r="A164" s="319" t="s">
        <v>1269</v>
      </c>
      <c r="B164" s="319" t="s">
        <v>543</v>
      </c>
      <c r="C164" s="319" t="s">
        <v>1293</v>
      </c>
      <c r="D164" s="319" t="s">
        <v>1294</v>
      </c>
      <c r="E164" s="319"/>
      <c r="F164" s="319"/>
      <c r="G164" s="319"/>
      <c r="H164" s="319"/>
      <c r="I164" s="319"/>
      <c r="J164" s="319"/>
      <c r="K164" s="319">
        <v>3.9137213240178141</v>
      </c>
      <c r="L164" s="319">
        <v>6.5534782536708036</v>
      </c>
      <c r="M164" s="319">
        <v>9.3726566250151251</v>
      </c>
      <c r="N164" s="319">
        <v>9.8537474522752291</v>
      </c>
      <c r="O164" s="319">
        <v>6.6131040484154227</v>
      </c>
      <c r="P164" s="319">
        <v>6.316748576715753</v>
      </c>
      <c r="Q164" s="319">
        <v>10.780543412172676</v>
      </c>
      <c r="R164" s="319">
        <v>4.0865609376804883</v>
      </c>
      <c r="S164" s="319">
        <v>3.9756623085321081</v>
      </c>
      <c r="T164" s="319">
        <v>-2.0736496066241159</v>
      </c>
      <c r="U164" s="319">
        <v>12.446767338875574</v>
      </c>
      <c r="V164" s="319">
        <v>-3.4381834780511014</v>
      </c>
      <c r="W164" s="319">
        <v>-9.0346726202199932</v>
      </c>
      <c r="X164" s="319">
        <v>-5.7004823390504527</v>
      </c>
      <c r="Y164" s="319">
        <v>-14.264771908127798</v>
      </c>
      <c r="Z164" s="319">
        <v>-4.2882438927746307</v>
      </c>
      <c r="AA164" s="319">
        <v>12.18860770668546</v>
      </c>
      <c r="AB164" s="319">
        <v>1.7323663023903464</v>
      </c>
      <c r="AC164" s="319">
        <v>-5.1015783114818305</v>
      </c>
      <c r="AD164" s="319">
        <v>0.27645375629477087</v>
      </c>
      <c r="AE164" s="319">
        <v>-6.0545257051997652</v>
      </c>
      <c r="AF164" s="319">
        <v>-1.3335852532201642</v>
      </c>
      <c r="AG164" s="319">
        <v>-3.5972956199726411</v>
      </c>
      <c r="AH164" s="319">
        <v>-0.44164439624537977</v>
      </c>
      <c r="AI164" s="319">
        <v>9.1325732787517921</v>
      </c>
      <c r="AJ164" s="319">
        <v>-3.7453168970045141</v>
      </c>
      <c r="AK164" s="319">
        <v>2.0374267784798406</v>
      </c>
      <c r="AL164" s="319">
        <v>0.47076382245477078</v>
      </c>
      <c r="AM164" s="319">
        <v>-0.67569784511907471</v>
      </c>
      <c r="AN164" s="319">
        <v>0.45605160480211282</v>
      </c>
      <c r="AO164" s="319">
        <v>3.8035363745373871</v>
      </c>
      <c r="AP164" s="319">
        <v>1.1670481347238137</v>
      </c>
      <c r="AQ164" s="319">
        <v>4.5814982547456111</v>
      </c>
      <c r="AR164" s="319">
        <v>2.4098755105440119</v>
      </c>
      <c r="AS164" s="319">
        <v>2.3695327177215404</v>
      </c>
      <c r="AT164" s="319">
        <v>0.43354410449649095</v>
      </c>
      <c r="AU164" s="319">
        <v>1.6093127309615198</v>
      </c>
      <c r="AV164" s="319">
        <v>1.0126644667581672</v>
      </c>
      <c r="AW164" s="319">
        <v>6.1414894445303645</v>
      </c>
      <c r="AX164" s="319">
        <v>2.7356089433300497</v>
      </c>
      <c r="AY164" s="319">
        <v>3.6183377543791266</v>
      </c>
      <c r="AZ164" s="319">
        <v>4.157619384579732</v>
      </c>
      <c r="BA164" s="319">
        <v>1.6058939285423577</v>
      </c>
      <c r="BB164" s="319">
        <v>0.76046932003426093</v>
      </c>
      <c r="BC164" s="319">
        <v>3.325264570527267</v>
      </c>
      <c r="BD164" s="319">
        <v>-2.7679461090131241</v>
      </c>
      <c r="BE164" s="319">
        <v>0.98184247214945231</v>
      </c>
      <c r="BF164" s="319">
        <v>-0.23640023630888152</v>
      </c>
      <c r="BG164" s="319">
        <v>0.27000473097638178</v>
      </c>
      <c r="BH164" s="319">
        <v>-0.80593666908868045</v>
      </c>
      <c r="BI164" s="319">
        <v>5.1989680878690763</v>
      </c>
      <c r="BJ164" s="319">
        <v>1.8124039039951754</v>
      </c>
    </row>
    <row r="165" spans="1:62" ht="15">
      <c r="A165" s="319" t="s">
        <v>302</v>
      </c>
      <c r="B165" s="319" t="s">
        <v>544</v>
      </c>
      <c r="C165" s="319" t="s">
        <v>1293</v>
      </c>
      <c r="D165" s="319" t="s">
        <v>1294</v>
      </c>
      <c r="E165" s="319"/>
      <c r="F165" s="319"/>
      <c r="G165" s="319"/>
      <c r="H165" s="319"/>
      <c r="I165" s="319"/>
      <c r="J165" s="319"/>
      <c r="K165" s="319"/>
      <c r="L165" s="319"/>
      <c r="M165" s="319"/>
      <c r="N165" s="319"/>
      <c r="O165" s="319"/>
      <c r="P165" s="319"/>
      <c r="Q165" s="319"/>
      <c r="R165" s="319"/>
      <c r="S165" s="319"/>
      <c r="T165" s="319"/>
      <c r="U165" s="319"/>
      <c r="V165" s="319"/>
      <c r="W165" s="319"/>
      <c r="X165" s="319"/>
      <c r="Y165" s="319"/>
      <c r="Z165" s="319"/>
      <c r="AA165" s="319"/>
      <c r="AB165" s="319"/>
      <c r="AC165" s="319"/>
      <c r="AD165" s="319"/>
      <c r="AE165" s="319"/>
      <c r="AF165" s="319"/>
      <c r="AG165" s="319"/>
      <c r="AH165" s="319"/>
      <c r="AI165" s="319"/>
      <c r="AJ165" s="319"/>
      <c r="AK165" s="319"/>
      <c r="AL165" s="319"/>
      <c r="AM165" s="319"/>
      <c r="AN165" s="319"/>
      <c r="AO165" s="319"/>
      <c r="AP165" s="319"/>
      <c r="AQ165" s="319">
        <v>5.2207474243477066</v>
      </c>
      <c r="AR165" s="319">
        <v>-9.1516702085017556</v>
      </c>
      <c r="AS165" s="319">
        <v>3.2791165131993694</v>
      </c>
      <c r="AT165" s="319">
        <v>0.69387019351681545</v>
      </c>
      <c r="AU165" s="319">
        <v>1.4963643262861694</v>
      </c>
      <c r="AV165" s="319">
        <v>2.0744190223464472</v>
      </c>
      <c r="AW165" s="319">
        <v>4.2411510961742636</v>
      </c>
      <c r="AX165" s="319">
        <v>4.0266046748798487</v>
      </c>
      <c r="AY165" s="319">
        <v>8.431556148333712</v>
      </c>
      <c r="AZ165" s="319">
        <v>6.662686777516825</v>
      </c>
      <c r="BA165" s="319">
        <v>7.0326704345251301</v>
      </c>
      <c r="BB165" s="319">
        <v>-5.996979908666404</v>
      </c>
      <c r="BC165" s="319">
        <v>2.5462659142029054</v>
      </c>
      <c r="BD165" s="319">
        <v>3.120070801626639</v>
      </c>
      <c r="BE165" s="319">
        <v>-2.8055876778814337</v>
      </c>
      <c r="BF165" s="319">
        <v>3.4480028956761686</v>
      </c>
      <c r="BG165" s="319">
        <v>1.6849780549031266</v>
      </c>
      <c r="BH165" s="319">
        <v>3.3324183691390203</v>
      </c>
      <c r="BI165" s="319">
        <v>2.925519188500175</v>
      </c>
      <c r="BJ165" s="319">
        <v>4.2718543095598989</v>
      </c>
    </row>
    <row r="166" spans="1:62" ht="15">
      <c r="A166" s="319" t="s">
        <v>303</v>
      </c>
      <c r="B166" s="319" t="s">
        <v>545</v>
      </c>
      <c r="C166" s="319" t="s">
        <v>1293</v>
      </c>
      <c r="D166" s="319" t="s">
        <v>1294</v>
      </c>
      <c r="E166" s="319"/>
      <c r="F166" s="319"/>
      <c r="G166" s="319"/>
      <c r="H166" s="319"/>
      <c r="I166" s="319"/>
      <c r="J166" s="319"/>
      <c r="K166" s="319"/>
      <c r="L166" s="319"/>
      <c r="M166" s="319"/>
      <c r="N166" s="319"/>
      <c r="O166" s="319"/>
      <c r="P166" s="319"/>
      <c r="Q166" s="319"/>
      <c r="R166" s="319"/>
      <c r="S166" s="319"/>
      <c r="T166" s="319"/>
      <c r="U166" s="319"/>
      <c r="V166" s="319"/>
      <c r="W166" s="319"/>
      <c r="X166" s="319"/>
      <c r="Y166" s="319"/>
      <c r="Z166" s="319"/>
      <c r="AA166" s="319">
        <v>5.6452337183567209</v>
      </c>
      <c r="AB166" s="319">
        <v>3.1934925924180533</v>
      </c>
      <c r="AC166" s="319">
        <v>3.2229904927795161</v>
      </c>
      <c r="AD166" s="319">
        <v>2.9191183840727746</v>
      </c>
      <c r="AE166" s="319">
        <v>6.3627822516880883</v>
      </c>
      <c r="AF166" s="319">
        <v>0.5566980591157602</v>
      </c>
      <c r="AG166" s="319">
        <v>2.2726362289945001</v>
      </c>
      <c r="AH166" s="319">
        <v>1.6823076512948916</v>
      </c>
      <c r="AI166" s="319">
        <v>-5.0965731289973064</v>
      </c>
      <c r="AJ166" s="319">
        <v>-10.083899520833171</v>
      </c>
      <c r="AK166" s="319">
        <v>-10.291268696422534</v>
      </c>
      <c r="AL166" s="319">
        <v>-4.0115721888449087</v>
      </c>
      <c r="AM166" s="319">
        <v>1.3597633638645448</v>
      </c>
      <c r="AN166" s="319">
        <v>5.564359878505968</v>
      </c>
      <c r="AO166" s="319">
        <v>1.4174132762996123</v>
      </c>
      <c r="AP166" s="319">
        <v>3.0458591964982418</v>
      </c>
      <c r="AQ166" s="319">
        <v>2.4671412328201541</v>
      </c>
      <c r="AR166" s="319">
        <v>2.1780209165831224</v>
      </c>
      <c r="AS166" s="319">
        <v>0.24852771844352617</v>
      </c>
      <c r="AT166" s="319">
        <v>2.0022244022017048</v>
      </c>
      <c r="AU166" s="319">
        <v>3.7093750392348142</v>
      </c>
      <c r="AV166" s="319">
        <v>5.8941079808938497</v>
      </c>
      <c r="AW166" s="319">
        <v>9.4049444180226374</v>
      </c>
      <c r="AX166" s="319">
        <v>5.9964804271005931</v>
      </c>
      <c r="AY166" s="319">
        <v>7.2166452734928441</v>
      </c>
      <c r="AZ166" s="319">
        <v>8.8162261486335041</v>
      </c>
      <c r="BA166" s="319">
        <v>7.3895542481048722</v>
      </c>
      <c r="BB166" s="319">
        <v>-2.7545157972560474</v>
      </c>
      <c r="BC166" s="319">
        <v>4.6257316302975653</v>
      </c>
      <c r="BD166" s="319">
        <v>15.215275889183303</v>
      </c>
      <c r="BE166" s="319">
        <v>10.21608770180697</v>
      </c>
      <c r="BF166" s="319">
        <v>9.513267652060037</v>
      </c>
      <c r="BG166" s="319">
        <v>5.8636338726157504</v>
      </c>
      <c r="BH166" s="319">
        <v>0.55772959259226695</v>
      </c>
      <c r="BI166" s="319">
        <v>-0.44633671696001898</v>
      </c>
      <c r="BJ166" s="319">
        <v>4.2235668410401956</v>
      </c>
    </row>
    <row r="167" spans="1:62" ht="15">
      <c r="A167" s="319" t="s">
        <v>304</v>
      </c>
      <c r="B167" s="319" t="s">
        <v>546</v>
      </c>
      <c r="C167" s="319" t="s">
        <v>1293</v>
      </c>
      <c r="D167" s="319" t="s">
        <v>1294</v>
      </c>
      <c r="E167" s="319"/>
      <c r="F167" s="319"/>
      <c r="G167" s="319"/>
      <c r="H167" s="319"/>
      <c r="I167" s="319"/>
      <c r="J167" s="319"/>
      <c r="K167" s="319"/>
      <c r="L167" s="319"/>
      <c r="M167" s="319"/>
      <c r="N167" s="319"/>
      <c r="O167" s="319"/>
      <c r="P167" s="319"/>
      <c r="Q167" s="319"/>
      <c r="R167" s="319"/>
      <c r="S167" s="319"/>
      <c r="T167" s="319"/>
      <c r="U167" s="319"/>
      <c r="V167" s="319"/>
      <c r="W167" s="319"/>
      <c r="X167" s="319"/>
      <c r="Y167" s="319"/>
      <c r="Z167" s="319"/>
      <c r="AA167" s="319"/>
      <c r="AB167" s="319"/>
      <c r="AC167" s="319"/>
      <c r="AD167" s="319"/>
      <c r="AE167" s="319"/>
      <c r="AF167" s="319"/>
      <c r="AG167" s="319"/>
      <c r="AH167" s="319"/>
      <c r="AI167" s="319"/>
      <c r="AJ167" s="319"/>
      <c r="AK167" s="319"/>
      <c r="AL167" s="319"/>
      <c r="AM167" s="319"/>
      <c r="AN167" s="319"/>
      <c r="AO167" s="319"/>
      <c r="AP167" s="319"/>
      <c r="AQ167" s="319"/>
      <c r="AR167" s="319"/>
      <c r="AS167" s="319"/>
      <c r="AT167" s="319"/>
      <c r="AU167" s="319"/>
      <c r="AV167" s="319">
        <v>2.4055298936164178</v>
      </c>
      <c r="AW167" s="319">
        <v>-0.52335745151734159</v>
      </c>
      <c r="AX167" s="319">
        <v>-10.037034070501733</v>
      </c>
      <c r="AY167" s="319">
        <v>-3.7877956565545787</v>
      </c>
      <c r="AZ167" s="319">
        <v>-3.3032225158112709</v>
      </c>
      <c r="BA167" s="319">
        <v>-7.8462067203249291</v>
      </c>
      <c r="BB167" s="319">
        <v>-14.928508312394158</v>
      </c>
      <c r="BC167" s="319">
        <v>3.7122079881517323</v>
      </c>
      <c r="BD167" s="319">
        <v>-6.5973702050004448</v>
      </c>
      <c r="BE167" s="319">
        <v>0.66490197514940519</v>
      </c>
      <c r="BF167" s="319">
        <v>2.0695650315119707</v>
      </c>
      <c r="BG167" s="319">
        <v>2.6946154163912865</v>
      </c>
      <c r="BH167" s="319">
        <v>3.114777120576278</v>
      </c>
      <c r="BI167" s="319">
        <v>28.122236486229724</v>
      </c>
      <c r="BJ167" s="319"/>
    </row>
    <row r="168" spans="1:62" ht="15">
      <c r="A168" s="319" t="s">
        <v>305</v>
      </c>
      <c r="B168" s="319" t="s">
        <v>547</v>
      </c>
      <c r="C168" s="319" t="s">
        <v>1293</v>
      </c>
      <c r="D168" s="319" t="s">
        <v>1294</v>
      </c>
      <c r="E168" s="319"/>
      <c r="F168" s="319"/>
      <c r="G168" s="319"/>
      <c r="H168" s="319"/>
      <c r="I168" s="319"/>
      <c r="J168" s="319"/>
      <c r="K168" s="319"/>
      <c r="L168" s="319"/>
      <c r="M168" s="319"/>
      <c r="N168" s="319"/>
      <c r="O168" s="319"/>
      <c r="P168" s="319"/>
      <c r="Q168" s="319"/>
      <c r="R168" s="319"/>
      <c r="S168" s="319"/>
      <c r="T168" s="319"/>
      <c r="U168" s="319"/>
      <c r="V168" s="319"/>
      <c r="W168" s="319"/>
      <c r="X168" s="319"/>
      <c r="Y168" s="319"/>
      <c r="Z168" s="319">
        <v>2.5358280964550772</v>
      </c>
      <c r="AA168" s="319">
        <v>-8.9719496828566747</v>
      </c>
      <c r="AB168" s="319">
        <v>-17.354772317174152</v>
      </c>
      <c r="AC168" s="319">
        <v>-7.9262520814208841</v>
      </c>
      <c r="AD168" s="319">
        <v>-1.6077914250644199E-2</v>
      </c>
      <c r="AE168" s="319">
        <v>-2.6746240734795634</v>
      </c>
      <c r="AF168" s="319">
        <v>14.819132545178746</v>
      </c>
      <c r="AG168" s="319">
        <v>8.3523441460062031</v>
      </c>
      <c r="AH168" s="319">
        <v>6.0346852301825749</v>
      </c>
      <c r="AI168" s="319">
        <v>-0.43359245074277908</v>
      </c>
      <c r="AJ168" s="319">
        <v>2.2426012338380161</v>
      </c>
      <c r="AK168" s="319">
        <v>-8.4591169342935189</v>
      </c>
      <c r="AL168" s="319">
        <v>4.5629637655644473</v>
      </c>
      <c r="AM168" s="319">
        <v>2.1122590783679556</v>
      </c>
      <c r="AN168" s="319">
        <v>-1.2794838318434927</v>
      </c>
      <c r="AO168" s="319">
        <v>23.027057441730349</v>
      </c>
      <c r="AP168" s="319">
        <v>7.8348120128678858</v>
      </c>
      <c r="AQ168" s="319">
        <v>9.0171550035800294</v>
      </c>
      <c r="AR168" s="319">
        <v>5.075481929747852</v>
      </c>
      <c r="AS168" s="319">
        <v>-1.0386246394586465</v>
      </c>
      <c r="AT168" s="319">
        <v>9.561226669378371</v>
      </c>
      <c r="AU168" s="319">
        <v>5.6626198971994484</v>
      </c>
      <c r="AV168" s="319">
        <v>3.3842242161961025</v>
      </c>
      <c r="AW168" s="319">
        <v>4.6473040590717005</v>
      </c>
      <c r="AX168" s="319">
        <v>5.5490830930980479</v>
      </c>
      <c r="AY168" s="319">
        <v>6.6678394139474335</v>
      </c>
      <c r="AZ168" s="319">
        <v>4.3229989827457018</v>
      </c>
      <c r="BA168" s="319">
        <v>3.7963726646396765</v>
      </c>
      <c r="BB168" s="319">
        <v>3.2898835604344754</v>
      </c>
      <c r="BC168" s="319">
        <v>3.6156623851325378</v>
      </c>
      <c r="BD168" s="319">
        <v>4.0353828415391035</v>
      </c>
      <c r="BE168" s="319">
        <v>4.1187488837254733</v>
      </c>
      <c r="BF168" s="319">
        <v>4.0703667277647781</v>
      </c>
      <c r="BG168" s="319">
        <v>4.3722119639707984</v>
      </c>
      <c r="BH168" s="319">
        <v>3.5560409198393046</v>
      </c>
      <c r="BI168" s="319">
        <v>0.81597510556477459</v>
      </c>
      <c r="BJ168" s="319">
        <v>0.77662850970348529</v>
      </c>
    </row>
    <row r="169" spans="1:62" ht="15">
      <c r="A169" s="319" t="s">
        <v>306</v>
      </c>
      <c r="B169" s="319" t="s">
        <v>548</v>
      </c>
      <c r="C169" s="319" t="s">
        <v>1293</v>
      </c>
      <c r="D169" s="319" t="s">
        <v>1294</v>
      </c>
      <c r="E169" s="319"/>
      <c r="F169" s="319">
        <v>12.252850250586135</v>
      </c>
      <c r="G169" s="319">
        <v>-2.1487022533019058</v>
      </c>
      <c r="H169" s="319">
        <v>-4.7945653717392958</v>
      </c>
      <c r="I169" s="319">
        <v>24.016689733625057</v>
      </c>
      <c r="J169" s="319">
        <v>12.78888516682126</v>
      </c>
      <c r="K169" s="319">
        <v>-2.6640071628006581</v>
      </c>
      <c r="L169" s="319">
        <v>0.57473814033899373</v>
      </c>
      <c r="M169" s="319">
        <v>7.0136517692628928</v>
      </c>
      <c r="N169" s="319">
        <v>-1.6738052875391105</v>
      </c>
      <c r="O169" s="319">
        <v>8.7576708908239596</v>
      </c>
      <c r="P169" s="319">
        <v>-1.0882021019099</v>
      </c>
      <c r="Q169" s="319">
        <v>-3.5844891454271988</v>
      </c>
      <c r="R169" s="319">
        <v>-7.3191273155407117</v>
      </c>
      <c r="S169" s="319">
        <v>8.9548119982974157</v>
      </c>
      <c r="T169" s="319">
        <v>-7.8400759792272652</v>
      </c>
      <c r="U169" s="319">
        <v>5.4603626857784064</v>
      </c>
      <c r="V169" s="319">
        <v>-4.6583966963731882</v>
      </c>
      <c r="W169" s="319">
        <v>-3.3195981380136885</v>
      </c>
      <c r="X169" s="319">
        <v>1.8241347698414643</v>
      </c>
      <c r="Y169" s="319">
        <v>0.44126372866328722</v>
      </c>
      <c r="Z169" s="319">
        <v>0.51156898502770787</v>
      </c>
      <c r="AA169" s="319">
        <v>-5.1154220317608576</v>
      </c>
      <c r="AB169" s="319">
        <v>0.79712834906679575</v>
      </c>
      <c r="AC169" s="319">
        <v>-5.9440066015044977</v>
      </c>
      <c r="AD169" s="319">
        <v>0.13583485408258866</v>
      </c>
      <c r="AE169" s="319">
        <v>2.8085897054533433</v>
      </c>
      <c r="AF169" s="319">
        <v>-0.87857166765604688</v>
      </c>
      <c r="AG169" s="319">
        <v>-1.0314982693596306</v>
      </c>
      <c r="AH169" s="319">
        <v>1.9658134335818431</v>
      </c>
      <c r="AI169" s="319">
        <v>-4.3894267871207688</v>
      </c>
      <c r="AJ169" s="319">
        <v>-0.89973672665531979</v>
      </c>
      <c r="AK169" s="319">
        <v>-0.80150035870440206</v>
      </c>
      <c r="AL169" s="319">
        <v>3.0655053698455106</v>
      </c>
      <c r="AM169" s="319">
        <v>-5.7018456807167155</v>
      </c>
      <c r="AN169" s="319">
        <v>6.7205939730161219</v>
      </c>
      <c r="AO169" s="319">
        <v>2.721393064010087</v>
      </c>
      <c r="AP169" s="319">
        <v>-6.9313168051162535</v>
      </c>
      <c r="AQ169" s="319">
        <v>-0.35182599399846026</v>
      </c>
      <c r="AR169" s="319">
        <v>4.4521068839138849</v>
      </c>
      <c r="AS169" s="319">
        <v>-3.3908585971370115</v>
      </c>
      <c r="AT169" s="319">
        <v>-0.96549968595425639</v>
      </c>
      <c r="AU169" s="319">
        <v>-2.2253902634806764</v>
      </c>
      <c r="AV169" s="319">
        <v>2.9718083223170453</v>
      </c>
      <c r="AW169" s="319">
        <v>2.7688774063990138</v>
      </c>
      <c r="AX169" s="319">
        <v>5.9100349203984592</v>
      </c>
      <c r="AY169" s="319">
        <v>15.549817591370413</v>
      </c>
      <c r="AZ169" s="319">
        <v>-3.8013365542354904E-2</v>
      </c>
      <c r="BA169" s="319">
        <v>-1.7343974922510057</v>
      </c>
      <c r="BB169" s="319">
        <v>-3.8290169353199559</v>
      </c>
      <c r="BC169" s="319">
        <v>1.7765288071013003</v>
      </c>
      <c r="BD169" s="319">
        <v>1.6587343961924859</v>
      </c>
      <c r="BE169" s="319">
        <v>2.6858636908554843</v>
      </c>
      <c r="BF169" s="319">
        <v>2.9735278806491294</v>
      </c>
      <c r="BG169" s="319">
        <v>2.5204306624567465</v>
      </c>
      <c r="BH169" s="319">
        <v>-1.47109631991556</v>
      </c>
      <c r="BI169" s="319">
        <v>-0.81446344135308379</v>
      </c>
      <c r="BJ169" s="319">
        <v>0.70969059206585428</v>
      </c>
    </row>
    <row r="170" spans="1:62" ht="15">
      <c r="A170" s="319" t="s">
        <v>307</v>
      </c>
      <c r="B170" s="319" t="s">
        <v>549</v>
      </c>
      <c r="C170" s="319" t="s">
        <v>1293</v>
      </c>
      <c r="D170" s="319" t="s">
        <v>1294</v>
      </c>
      <c r="E170" s="319"/>
      <c r="F170" s="319"/>
      <c r="G170" s="319"/>
      <c r="H170" s="319"/>
      <c r="I170" s="319"/>
      <c r="J170" s="319"/>
      <c r="K170" s="319"/>
      <c r="L170" s="319"/>
      <c r="M170" s="319"/>
      <c r="N170" s="319"/>
      <c r="O170" s="319"/>
      <c r="P170" s="319"/>
      <c r="Q170" s="319"/>
      <c r="R170" s="319"/>
      <c r="S170" s="319"/>
      <c r="T170" s="319"/>
      <c r="U170" s="319"/>
      <c r="V170" s="319">
        <v>4.827831440421761</v>
      </c>
      <c r="W170" s="319">
        <v>2.4827281874099754</v>
      </c>
      <c r="X170" s="319">
        <v>1.730491666950897</v>
      </c>
      <c r="Y170" s="319">
        <v>-11.564925132265742</v>
      </c>
      <c r="Z170" s="319">
        <v>4.3247798630980867</v>
      </c>
      <c r="AA170" s="319">
        <v>4.2153002882286756</v>
      </c>
      <c r="AB170" s="319">
        <v>-0.5351701218495748</v>
      </c>
      <c r="AC170" s="319">
        <v>3.6092223904232981</v>
      </c>
      <c r="AD170" s="319">
        <v>6.0838762937974025</v>
      </c>
      <c r="AE170" s="319">
        <v>8.9062369026893009</v>
      </c>
      <c r="AF170" s="319">
        <v>8.0794664085883596</v>
      </c>
      <c r="AG170" s="319">
        <v>6.0587191641397311</v>
      </c>
      <c r="AH170" s="319">
        <v>3.6680908346820189</v>
      </c>
      <c r="AI170" s="319">
        <v>6.4259440374121937</v>
      </c>
      <c r="AJ170" s="319">
        <v>3.3141663666766732</v>
      </c>
      <c r="AK170" s="319">
        <v>5.1204444353880376</v>
      </c>
      <c r="AL170" s="319">
        <v>3.8436279812399334</v>
      </c>
      <c r="AM170" s="319">
        <v>2.6883285640221288</v>
      </c>
      <c r="AN170" s="319">
        <v>3.3947764509286884</v>
      </c>
      <c r="AO170" s="319">
        <v>4.513432528823941</v>
      </c>
      <c r="AP170" s="319">
        <v>4.3724171660290096</v>
      </c>
      <c r="AQ170" s="319">
        <v>4.9612210878815119</v>
      </c>
      <c r="AR170" s="319">
        <v>1.3145977803294926</v>
      </c>
      <c r="AS170" s="319">
        <v>7.9604824380275119</v>
      </c>
      <c r="AT170" s="319">
        <v>1.76638305771219</v>
      </c>
      <c r="AU170" s="319">
        <v>1.406856775923913</v>
      </c>
      <c r="AV170" s="319">
        <v>2.9094390092253519</v>
      </c>
      <c r="AW170" s="319">
        <v>5.084706543430201</v>
      </c>
      <c r="AX170" s="319">
        <v>0.64370879974543982</v>
      </c>
      <c r="AY170" s="319">
        <v>8.0332080581593743</v>
      </c>
      <c r="AZ170" s="319">
        <v>5.2464969480803063</v>
      </c>
      <c r="BA170" s="319">
        <v>5.006539083185686</v>
      </c>
      <c r="BB170" s="319">
        <v>3.0411004538563873</v>
      </c>
      <c r="BC170" s="319">
        <v>4.1291988641931994</v>
      </c>
      <c r="BD170" s="319">
        <v>3.9110012482050962</v>
      </c>
      <c r="BE170" s="319">
        <v>3.2094994517464954</v>
      </c>
      <c r="BF170" s="319">
        <v>3.1328519754742672</v>
      </c>
      <c r="BG170" s="319">
        <v>3.5569029316727949</v>
      </c>
      <c r="BH170" s="319">
        <v>3.3317280867560157</v>
      </c>
      <c r="BI170" s="319">
        <v>3.7286898787222356</v>
      </c>
      <c r="BJ170" s="319">
        <v>3.7064282907102637</v>
      </c>
    </row>
    <row r="171" spans="1:62" ht="15">
      <c r="A171" s="319" t="s">
        <v>308</v>
      </c>
      <c r="B171" s="319" t="s">
        <v>550</v>
      </c>
      <c r="C171" s="319" t="s">
        <v>1293</v>
      </c>
      <c r="D171" s="319" t="s">
        <v>1294</v>
      </c>
      <c r="E171" s="319"/>
      <c r="F171" s="319">
        <v>5.2707268581041973</v>
      </c>
      <c r="G171" s="319">
        <v>-1.577151878641871</v>
      </c>
      <c r="H171" s="319">
        <v>-3.6239473569490599</v>
      </c>
      <c r="I171" s="319">
        <v>0.29626099460256228</v>
      </c>
      <c r="J171" s="319">
        <v>10.949943861215147</v>
      </c>
      <c r="K171" s="319">
        <v>10.540427846417714</v>
      </c>
      <c r="L171" s="319">
        <v>4.6666973823974445</v>
      </c>
      <c r="M171" s="319">
        <v>-4.3610614053304886</v>
      </c>
      <c r="N171" s="319">
        <v>3.1956809458171733</v>
      </c>
      <c r="O171" s="319">
        <v>-2.1241541803302511</v>
      </c>
      <c r="P171" s="319">
        <v>13.146897663614453</v>
      </c>
      <c r="Q171" s="319">
        <v>3.3697145965096098</v>
      </c>
      <c r="R171" s="319">
        <v>-0.51084904408756415</v>
      </c>
      <c r="S171" s="319">
        <v>4.1686087501031466</v>
      </c>
      <c r="T171" s="319">
        <v>3.0480967276862287</v>
      </c>
      <c r="U171" s="319">
        <v>1.8813724852963816</v>
      </c>
      <c r="V171" s="319">
        <v>1.695878157683552</v>
      </c>
      <c r="W171" s="319">
        <v>6.3562040851398365</v>
      </c>
      <c r="X171" s="319">
        <v>1.2660646563671349</v>
      </c>
      <c r="Y171" s="319">
        <v>-2.4727702596511847</v>
      </c>
      <c r="Z171" s="319">
        <v>-7.7521601034627139</v>
      </c>
      <c r="AA171" s="319">
        <v>2.3514206626401801E-2</v>
      </c>
      <c r="AB171" s="319">
        <v>0.96424638093557746</v>
      </c>
      <c r="AC171" s="319">
        <v>1.7763968183523957</v>
      </c>
      <c r="AD171" s="319">
        <v>4.8048713570381096E-4</v>
      </c>
      <c r="AE171" s="319">
        <v>-5.6350485010958806</v>
      </c>
      <c r="AF171" s="319">
        <v>-4.5671712795147528</v>
      </c>
      <c r="AG171" s="319">
        <v>-2.996931125650633</v>
      </c>
      <c r="AH171" s="319">
        <v>-3.7560019934864073</v>
      </c>
      <c r="AI171" s="319">
        <v>1.8523176140929678</v>
      </c>
      <c r="AJ171" s="319">
        <v>6.4340878715266854</v>
      </c>
      <c r="AK171" s="319">
        <v>-8.1764725683496948</v>
      </c>
      <c r="AL171" s="319">
        <v>9.3979301884972841</v>
      </c>
      <c r="AM171" s="319">
        <v>-10.616913693559852</v>
      </c>
      <c r="AN171" s="319">
        <v>15.408140936604497</v>
      </c>
      <c r="AO171" s="319">
        <v>5.1862151586326064</v>
      </c>
      <c r="AP171" s="319">
        <v>1.0723757347268474</v>
      </c>
      <c r="AQ171" s="319">
        <v>0.76151149788282169</v>
      </c>
      <c r="AR171" s="319">
        <v>-0.12625379473432474</v>
      </c>
      <c r="AS171" s="319">
        <v>-1.3866558347248201</v>
      </c>
      <c r="AT171" s="319">
        <v>-7.5723479670976133</v>
      </c>
      <c r="AU171" s="319">
        <v>-0.99068745207677011</v>
      </c>
      <c r="AV171" s="319">
        <v>2.9382526501634061</v>
      </c>
      <c r="AW171" s="319">
        <v>2.5982790072822439</v>
      </c>
      <c r="AX171" s="319">
        <v>0.38859701736684826</v>
      </c>
      <c r="AY171" s="319">
        <v>1.6629016245288</v>
      </c>
      <c r="AZ171" s="319">
        <v>6.3398895868509015</v>
      </c>
      <c r="BA171" s="319">
        <v>4.3944945376505302</v>
      </c>
      <c r="BB171" s="319">
        <v>5.0640588532471185</v>
      </c>
      <c r="BC171" s="319">
        <v>3.6855996445622594</v>
      </c>
      <c r="BD171" s="319">
        <v>1.7641597697860334</v>
      </c>
      <c r="BE171" s="319">
        <v>-1.0870233045243225</v>
      </c>
      <c r="BF171" s="319">
        <v>2.1548814143669119</v>
      </c>
      <c r="BG171" s="319">
        <v>2.6551683226784633</v>
      </c>
      <c r="BH171" s="319">
        <v>-0.15273777415255552</v>
      </c>
      <c r="BI171" s="319">
        <v>-0.45011262199584223</v>
      </c>
      <c r="BJ171" s="319">
        <v>1.0371519830465417</v>
      </c>
    </row>
    <row r="172" spans="1:62" ht="15">
      <c r="A172" s="319" t="s">
        <v>309</v>
      </c>
      <c r="B172" s="319" t="s">
        <v>551</v>
      </c>
      <c r="C172" s="319" t="s">
        <v>1293</v>
      </c>
      <c r="D172" s="319" t="s">
        <v>1294</v>
      </c>
      <c r="E172" s="319"/>
      <c r="F172" s="319">
        <v>4.2575770910862047</v>
      </c>
      <c r="G172" s="319">
        <v>3.0622624460266508</v>
      </c>
      <c r="H172" s="319">
        <v>3.9745517627076481</v>
      </c>
      <c r="I172" s="319">
        <v>2.1724620361870848</v>
      </c>
      <c r="J172" s="319">
        <v>4.6034904986825893</v>
      </c>
      <c r="K172" s="319">
        <v>4.9156872857003151</v>
      </c>
      <c r="L172" s="319">
        <v>1.2086588534337466</v>
      </c>
      <c r="M172" s="319">
        <v>5.3395289328109499</v>
      </c>
      <c r="N172" s="319">
        <v>2.3886725657809222</v>
      </c>
      <c r="O172" s="319">
        <v>3.4874329589379016</v>
      </c>
      <c r="P172" s="319">
        <v>7.4648100738775156</v>
      </c>
      <c r="Q172" s="319">
        <v>6.8584537540205162</v>
      </c>
      <c r="R172" s="319">
        <v>9.1144688796697579</v>
      </c>
      <c r="S172" s="319">
        <v>5.7771788325207183</v>
      </c>
      <c r="T172" s="319">
        <v>-1.6118516092871289</v>
      </c>
      <c r="U172" s="319">
        <v>8.8209137420045494</v>
      </c>
      <c r="V172" s="319">
        <v>5.0433152240502181</v>
      </c>
      <c r="W172" s="319">
        <v>3.9514091149167854</v>
      </c>
      <c r="X172" s="319">
        <v>6.6102789614582917</v>
      </c>
      <c r="Y172" s="319">
        <v>4.8105147849705645</v>
      </c>
      <c r="Z172" s="319">
        <v>4.4019545643860738</v>
      </c>
      <c r="AA172" s="319">
        <v>3.4774059912563473</v>
      </c>
      <c r="AB172" s="319">
        <v>3.7571210292452548</v>
      </c>
      <c r="AC172" s="319">
        <v>5.1158579166268083</v>
      </c>
      <c r="AD172" s="319">
        <v>-3.6096625877658113</v>
      </c>
      <c r="AE172" s="319">
        <v>-1.5742260966600554</v>
      </c>
      <c r="AF172" s="319">
        <v>2.1360643899535319</v>
      </c>
      <c r="AG172" s="319">
        <v>6.6934841819173272</v>
      </c>
      <c r="AH172" s="319">
        <v>5.8978685007575109</v>
      </c>
      <c r="AI172" s="319">
        <v>5.9727438421508054</v>
      </c>
      <c r="AJ172" s="319">
        <v>6.6419067332503374</v>
      </c>
      <c r="AK172" s="319">
        <v>6.1174498000016655</v>
      </c>
      <c r="AL172" s="319">
        <v>7.1764946850936013</v>
      </c>
      <c r="AM172" s="319">
        <v>6.5240627722163538</v>
      </c>
      <c r="AN172" s="319">
        <v>7.1031150554456133</v>
      </c>
      <c r="AO172" s="319">
        <v>7.2414306926050074</v>
      </c>
      <c r="AP172" s="319">
        <v>4.6253860124000994</v>
      </c>
      <c r="AQ172" s="319">
        <v>-9.6557500180318954</v>
      </c>
      <c r="AR172" s="319">
        <v>3.5946607597254712</v>
      </c>
      <c r="AS172" s="319">
        <v>6.3736457112589164</v>
      </c>
      <c r="AT172" s="319">
        <v>-1.6594555635546726</v>
      </c>
      <c r="AU172" s="319">
        <v>3.21379966652853</v>
      </c>
      <c r="AV172" s="319">
        <v>3.6893635146530812</v>
      </c>
      <c r="AW172" s="319">
        <v>4.7244444516427109</v>
      </c>
      <c r="AX172" s="319">
        <v>3.3400420615739392</v>
      </c>
      <c r="AY172" s="319">
        <v>3.6294392962661277</v>
      </c>
      <c r="AZ172" s="319">
        <v>4.3733757787431102</v>
      </c>
      <c r="BA172" s="319">
        <v>2.9555292084923366</v>
      </c>
      <c r="BB172" s="319">
        <v>-3.2770703358526987</v>
      </c>
      <c r="BC172" s="319">
        <v>5.4878190813345356</v>
      </c>
      <c r="BD172" s="319">
        <v>3.3713873290633245</v>
      </c>
      <c r="BE172" s="319">
        <v>3.5378350409918369</v>
      </c>
      <c r="BF172" s="319">
        <v>2.8037836232530253</v>
      </c>
      <c r="BG172" s="319">
        <v>4.1785979911684166</v>
      </c>
      <c r="BH172" s="319">
        <v>3.3353625756379728</v>
      </c>
      <c r="BI172" s="319">
        <v>2.6689145768433349</v>
      </c>
      <c r="BJ172" s="319">
        <v>4.4383686117379142</v>
      </c>
    </row>
    <row r="173" spans="1:62" ht="15">
      <c r="A173" s="319" t="s">
        <v>310</v>
      </c>
      <c r="B173" s="319" t="s">
        <v>552</v>
      </c>
      <c r="C173" s="319" t="s">
        <v>1293</v>
      </c>
      <c r="D173" s="319" t="s">
        <v>1294</v>
      </c>
      <c r="E173" s="319"/>
      <c r="F173" s="319">
        <v>0.6666772022457792</v>
      </c>
      <c r="G173" s="319">
        <v>4.5433774966977154</v>
      </c>
      <c r="H173" s="319">
        <v>2.9401813672391484</v>
      </c>
      <c r="I173" s="319">
        <v>4.3793787144352052</v>
      </c>
      <c r="J173" s="319">
        <v>5.0456889154693698</v>
      </c>
      <c r="K173" s="319">
        <v>5.2191617873313447</v>
      </c>
      <c r="L173" s="319">
        <v>1.3666268909926913</v>
      </c>
      <c r="M173" s="319">
        <v>3.745248837574195</v>
      </c>
      <c r="N173" s="319">
        <v>2.268248085308386</v>
      </c>
      <c r="O173" s="319">
        <v>1.9949842301327863</v>
      </c>
      <c r="P173" s="319">
        <v>2.0562398201147403</v>
      </c>
      <c r="Q173" s="319">
        <v>4.1076637095107458</v>
      </c>
      <c r="R173" s="319">
        <v>4.6951778789236016</v>
      </c>
      <c r="S173" s="319">
        <v>-1.0834626938055862</v>
      </c>
      <c r="T173" s="319">
        <v>-1.051885351291304</v>
      </c>
      <c r="U173" s="319">
        <v>4.3335604406456554</v>
      </c>
      <c r="V173" s="319">
        <v>3.4241024624071912</v>
      </c>
      <c r="W173" s="319">
        <v>4.2853542971337504</v>
      </c>
      <c r="X173" s="319">
        <v>2.1183145383710524</v>
      </c>
      <c r="Y173" s="319">
        <v>-0.97685048210470882</v>
      </c>
      <c r="Z173" s="319">
        <v>1.6628438250594542</v>
      </c>
      <c r="AA173" s="319">
        <v>-3.0046957060245774</v>
      </c>
      <c r="AB173" s="319">
        <v>3.4555211257814307</v>
      </c>
      <c r="AC173" s="319">
        <v>6.1832849644242174</v>
      </c>
      <c r="AD173" s="319">
        <v>3.3630060270141087</v>
      </c>
      <c r="AE173" s="319">
        <v>2.4136096353042831</v>
      </c>
      <c r="AF173" s="319">
        <v>2.5635289424472631</v>
      </c>
      <c r="AG173" s="319">
        <v>3.2459625444467406</v>
      </c>
      <c r="AH173" s="319">
        <v>2.4802432195297968</v>
      </c>
      <c r="AI173" s="319">
        <v>0.558959299535573</v>
      </c>
      <c r="AJ173" s="319">
        <v>-1.6073633290391172</v>
      </c>
      <c r="AK173" s="319">
        <v>1.8843493843166073</v>
      </c>
      <c r="AL173" s="319">
        <v>1.4142266073968557</v>
      </c>
      <c r="AM173" s="319">
        <v>2.8391036984443758</v>
      </c>
      <c r="AN173" s="319">
        <v>1.5363858722447361</v>
      </c>
      <c r="AO173" s="319">
        <v>2.3949637689167957</v>
      </c>
      <c r="AP173" s="319">
        <v>3.2323654328821902</v>
      </c>
      <c r="AQ173" s="319">
        <v>3.2167677921943039</v>
      </c>
      <c r="AR173" s="319">
        <v>3.5669261275845088</v>
      </c>
      <c r="AS173" s="319">
        <v>3.0673938078799665</v>
      </c>
      <c r="AT173" s="319">
        <v>5.6878032807958334E-2</v>
      </c>
      <c r="AU173" s="319">
        <v>0.96463590630322926</v>
      </c>
      <c r="AV173" s="319">
        <v>1.8166982497820356</v>
      </c>
      <c r="AW173" s="319">
        <v>2.7546274468663796</v>
      </c>
      <c r="AX173" s="319">
        <v>2.3763844160140906</v>
      </c>
      <c r="AY173" s="319">
        <v>1.6951681244663774</v>
      </c>
      <c r="AZ173" s="319">
        <v>0.84069647094399613</v>
      </c>
      <c r="BA173" s="319">
        <v>-1.1201512417471946</v>
      </c>
      <c r="BB173" s="319">
        <v>-3.6672134984705025</v>
      </c>
      <c r="BC173" s="319">
        <v>1.7044849372333033</v>
      </c>
      <c r="BD173" s="319">
        <v>0.972487387508707</v>
      </c>
      <c r="BE173" s="319">
        <v>1.3669213531698006</v>
      </c>
      <c r="BF173" s="319">
        <v>0.98909430400372855</v>
      </c>
      <c r="BG173" s="319">
        <v>1.7949078282440922</v>
      </c>
      <c r="BH173" s="319">
        <v>1.8961581490022752</v>
      </c>
      <c r="BI173" s="319">
        <v>0.68896217098613022</v>
      </c>
      <c r="BJ173" s="319">
        <v>1.5704253602373655</v>
      </c>
    </row>
    <row r="174" spans="1:62" ht="15">
      <c r="A174" s="319" t="s">
        <v>311</v>
      </c>
      <c r="B174" s="319" t="s">
        <v>553</v>
      </c>
      <c r="C174" s="319" t="s">
        <v>1293</v>
      </c>
      <c r="D174" s="319" t="s">
        <v>1294</v>
      </c>
      <c r="E174" s="319"/>
      <c r="F174" s="319"/>
      <c r="G174" s="319"/>
      <c r="H174" s="319"/>
      <c r="I174" s="319"/>
      <c r="J174" s="319"/>
      <c r="K174" s="319"/>
      <c r="L174" s="319"/>
      <c r="M174" s="319"/>
      <c r="N174" s="319"/>
      <c r="O174" s="319"/>
      <c r="P174" s="319"/>
      <c r="Q174" s="319"/>
      <c r="R174" s="319"/>
      <c r="S174" s="319"/>
      <c r="T174" s="319"/>
      <c r="U174" s="319"/>
      <c r="V174" s="319"/>
      <c r="W174" s="319"/>
      <c r="X174" s="319"/>
      <c r="Y174" s="319"/>
      <c r="Z174" s="319">
        <v>-1.136498922317756</v>
      </c>
      <c r="AA174" s="319">
        <v>-2.4820289761517671</v>
      </c>
      <c r="AB174" s="319">
        <v>-4.0679016311267588</v>
      </c>
      <c r="AC174" s="319">
        <v>-2.9350238105296711</v>
      </c>
      <c r="AD174" s="319">
        <v>-2.7878070249094975</v>
      </c>
      <c r="AE174" s="319">
        <v>0.79195020780002778</v>
      </c>
      <c r="AF174" s="319">
        <v>-0.80100949615292905</v>
      </c>
      <c r="AG174" s="319">
        <v>-3.5785506443904183</v>
      </c>
      <c r="AH174" s="319">
        <v>-2.4249927765094981</v>
      </c>
      <c r="AI174" s="319">
        <v>-1.9025283307963292</v>
      </c>
      <c r="AJ174" s="319">
        <v>4.3984790288992457</v>
      </c>
      <c r="AK174" s="319">
        <v>3.7917205104546667</v>
      </c>
      <c r="AL174" s="319">
        <v>-4.4982423265332017</v>
      </c>
      <c r="AM174" s="319">
        <v>-1.2291624781297941</v>
      </c>
      <c r="AN174" s="319">
        <v>0.84604987893777661</v>
      </c>
      <c r="AO174" s="319">
        <v>9.9495095607693429E-2</v>
      </c>
      <c r="AP174" s="319">
        <v>1.1091877966423311</v>
      </c>
      <c r="AQ174" s="319">
        <v>0.34943727220695564</v>
      </c>
      <c r="AR174" s="319">
        <v>0.72802512879694348</v>
      </c>
      <c r="AS174" s="319">
        <v>1.2463416474635949</v>
      </c>
      <c r="AT174" s="319">
        <v>-0.61888439240867399</v>
      </c>
      <c r="AU174" s="319">
        <v>3.2638922320273167</v>
      </c>
      <c r="AV174" s="319">
        <v>2.9600785773652376</v>
      </c>
      <c r="AW174" s="319">
        <v>11.001532227856529</v>
      </c>
      <c r="AX174" s="319">
        <v>1.3704707820921129</v>
      </c>
      <c r="AY174" s="319">
        <v>5.8471955411825576</v>
      </c>
      <c r="AZ174" s="319">
        <v>5.377568818248335</v>
      </c>
      <c r="BA174" s="319">
        <v>1.3603388082203338</v>
      </c>
      <c r="BB174" s="319">
        <v>-1.1432046312691284</v>
      </c>
      <c r="BC174" s="319">
        <v>4.2762957149587493</v>
      </c>
      <c r="BD174" s="319">
        <v>3.0778023094703713</v>
      </c>
      <c r="BE174" s="319">
        <v>2.819635627151456</v>
      </c>
      <c r="BF174" s="319">
        <v>3.2172201538298992</v>
      </c>
      <c r="BG174" s="319">
        <v>3.9083172913522191</v>
      </c>
      <c r="BH174" s="319">
        <v>3.7195980857770934</v>
      </c>
      <c r="BI174" s="319">
        <v>-1.498990665825886</v>
      </c>
      <c r="BJ174" s="319">
        <v>-2.8882816209496411</v>
      </c>
    </row>
    <row r="175" spans="1:62" ht="15">
      <c r="A175" s="319" t="s">
        <v>312</v>
      </c>
      <c r="B175" s="319" t="s">
        <v>554</v>
      </c>
      <c r="C175" s="319" t="s">
        <v>1293</v>
      </c>
      <c r="D175" s="319" t="s">
        <v>1294</v>
      </c>
      <c r="E175" s="319"/>
      <c r="F175" s="319"/>
      <c r="G175" s="319"/>
      <c r="H175" s="319"/>
      <c r="I175" s="319"/>
      <c r="J175" s="319"/>
      <c r="K175" s="319">
        <v>-6.933650074401541</v>
      </c>
      <c r="L175" s="319">
        <v>2.1240829002528727</v>
      </c>
      <c r="M175" s="319">
        <v>10.817452537588679</v>
      </c>
      <c r="N175" s="319">
        <v>10.709357516043454</v>
      </c>
      <c r="O175" s="319">
        <v>21.642197612426898</v>
      </c>
      <c r="P175" s="319">
        <v>-0.13406536770666833</v>
      </c>
      <c r="Q175" s="319">
        <v>-1.1329088018004967</v>
      </c>
      <c r="R175" s="319">
        <v>-13.272476518217985</v>
      </c>
      <c r="S175" s="319">
        <v>10.550330554672499</v>
      </c>
      <c r="T175" s="319">
        <v>5.2938174070040986</v>
      </c>
      <c r="U175" s="319">
        <v>1.1548489838307319</v>
      </c>
      <c r="V175" s="319">
        <v>0.40129745160959374</v>
      </c>
      <c r="W175" s="319">
        <v>8.6021889368708599</v>
      </c>
      <c r="X175" s="319">
        <v>-14.22383174822906</v>
      </c>
      <c r="Y175" s="319">
        <v>-1.5023152111458842</v>
      </c>
      <c r="Z175" s="319">
        <v>-8.6950572141150104</v>
      </c>
      <c r="AA175" s="319">
        <v>0.2564099414149581</v>
      </c>
      <c r="AB175" s="319">
        <v>-3.9771327900542133</v>
      </c>
      <c r="AC175" s="319">
        <v>-0.18028429929717049</v>
      </c>
      <c r="AD175" s="319">
        <v>2.6055362613774662</v>
      </c>
      <c r="AE175" s="319">
        <v>-2.8245982847507207</v>
      </c>
      <c r="AF175" s="319">
        <v>3.6255167156013783</v>
      </c>
      <c r="AG175" s="319">
        <v>32.00916653847321</v>
      </c>
      <c r="AH175" s="319">
        <v>8.839829799124189</v>
      </c>
      <c r="AI175" s="319">
        <v>1.1745710195532979</v>
      </c>
      <c r="AJ175" s="319">
        <v>2.230300229937157</v>
      </c>
      <c r="AK175" s="319">
        <v>-1.9605930241385465</v>
      </c>
      <c r="AL175" s="319">
        <v>-2.0295478029372589</v>
      </c>
      <c r="AM175" s="319">
        <v>-0.10935539445881659</v>
      </c>
      <c r="AN175" s="319">
        <v>3.5710621181350461</v>
      </c>
      <c r="AO175" s="319">
        <v>-1.4557623469900562</v>
      </c>
      <c r="AP175" s="319">
        <v>5.5313020992642237E-2</v>
      </c>
      <c r="AQ175" s="319">
        <v>-5.0209378060416441</v>
      </c>
      <c r="AR175" s="319">
        <v>-0.99760765958633613</v>
      </c>
      <c r="AS175" s="319">
        <v>0.17714285672387575</v>
      </c>
      <c r="AT175" s="319"/>
      <c r="AU175" s="319"/>
      <c r="AV175" s="319"/>
      <c r="AW175" s="319"/>
      <c r="AX175" s="319"/>
      <c r="AY175" s="319"/>
      <c r="AZ175" s="319"/>
      <c r="BA175" s="319"/>
      <c r="BB175" s="319"/>
      <c r="BC175" s="319"/>
      <c r="BD175" s="319"/>
      <c r="BE175" s="319"/>
      <c r="BF175" s="319"/>
      <c r="BG175" s="319"/>
      <c r="BH175" s="319"/>
      <c r="BI175" s="319"/>
      <c r="BJ175" s="319"/>
    </row>
    <row r="176" spans="1:62" ht="15">
      <c r="A176" s="319" t="s">
        <v>313</v>
      </c>
      <c r="B176" s="319" t="s">
        <v>555</v>
      </c>
      <c r="C176" s="319" t="s">
        <v>1293</v>
      </c>
      <c r="D176" s="319" t="s">
        <v>1294</v>
      </c>
      <c r="E176" s="319"/>
      <c r="F176" s="319">
        <v>1.6216507931606969</v>
      </c>
      <c r="G176" s="319">
        <v>7.1481082376588745</v>
      </c>
      <c r="H176" s="319">
        <v>6.2966435727636707</v>
      </c>
      <c r="I176" s="319">
        <v>-2.7331948875385734</v>
      </c>
      <c r="J176" s="319">
        <v>3.8794632414275156</v>
      </c>
      <c r="K176" s="319">
        <v>-3.1976769184607008</v>
      </c>
      <c r="L176" s="319">
        <v>-2.6949204237869679</v>
      </c>
      <c r="M176" s="319">
        <v>-2.4264224617574257</v>
      </c>
      <c r="N176" s="319">
        <v>-8.115352927919588</v>
      </c>
      <c r="O176" s="319">
        <v>0.20614370537279569</v>
      </c>
      <c r="P176" s="319">
        <v>2.7774755164730465</v>
      </c>
      <c r="Q176" s="319">
        <v>-7.7568335760039702</v>
      </c>
      <c r="R176" s="319">
        <v>-19.313931516576545</v>
      </c>
      <c r="S176" s="319">
        <v>5.7832293207320902</v>
      </c>
      <c r="T176" s="319">
        <v>-5.4958661464246461</v>
      </c>
      <c r="U176" s="319">
        <v>-2.1545492431963282</v>
      </c>
      <c r="V176" s="319">
        <v>4.7028729014342474</v>
      </c>
      <c r="W176" s="319">
        <v>10.231779492840374</v>
      </c>
      <c r="X176" s="319">
        <v>4.0873480148406145</v>
      </c>
      <c r="Y176" s="319">
        <v>-5.0141549822579634</v>
      </c>
      <c r="Z176" s="319">
        <v>-2.2490998692990303</v>
      </c>
      <c r="AA176" s="319">
        <v>-1.2661262044832142</v>
      </c>
      <c r="AB176" s="319">
        <v>-7.4569355500657934</v>
      </c>
      <c r="AC176" s="319">
        <v>-19.182468134556544</v>
      </c>
      <c r="AD176" s="319">
        <v>4.6761412400289117</v>
      </c>
      <c r="AE176" s="319">
        <v>3.3588086207646484</v>
      </c>
      <c r="AF176" s="319">
        <v>-2.7569617361008056</v>
      </c>
      <c r="AG176" s="319">
        <v>3.8328360565642754</v>
      </c>
      <c r="AH176" s="319">
        <v>-2.0378617843698805</v>
      </c>
      <c r="AI176" s="319">
        <v>-4.2886991966134644</v>
      </c>
      <c r="AJ176" s="319">
        <v>-0.71868542186417983</v>
      </c>
      <c r="AK176" s="319">
        <v>-9.5392613341411447</v>
      </c>
      <c r="AL176" s="319">
        <v>-1.9120614717450763</v>
      </c>
      <c r="AM176" s="319">
        <v>0.48899829265545236</v>
      </c>
      <c r="AN176" s="319">
        <v>-0.91900748712521363</v>
      </c>
      <c r="AO176" s="319">
        <v>-0.18933024063282744</v>
      </c>
      <c r="AP176" s="319">
        <v>-0.88072720977790198</v>
      </c>
      <c r="AQ176" s="319">
        <v>6.4841709376653398</v>
      </c>
      <c r="AR176" s="319">
        <v>-4.1224726107340075</v>
      </c>
      <c r="AS176" s="319">
        <v>-4.9278252787343035</v>
      </c>
      <c r="AT176" s="319">
        <v>3.2921479921132573</v>
      </c>
      <c r="AU176" s="319">
        <v>-0.66336277639862828</v>
      </c>
      <c r="AV176" s="319">
        <v>1.5489619929264649</v>
      </c>
      <c r="AW176" s="319">
        <v>-3.4850667455336861</v>
      </c>
      <c r="AX176" s="319">
        <v>0.72900034296323213</v>
      </c>
      <c r="AY176" s="319">
        <v>1.9548102967022203</v>
      </c>
      <c r="AZ176" s="319">
        <v>-0.62446514314800083</v>
      </c>
      <c r="BA176" s="319">
        <v>5.5564495754048835</v>
      </c>
      <c r="BB176" s="319">
        <v>-4.3880177402360943</v>
      </c>
      <c r="BC176" s="319">
        <v>4.3337245148676402</v>
      </c>
      <c r="BD176" s="319">
        <v>-1.5519613964515742</v>
      </c>
      <c r="BE176" s="319">
        <v>7.6424457554770129</v>
      </c>
      <c r="BF176" s="319">
        <v>1.2994313106838007</v>
      </c>
      <c r="BG176" s="319">
        <v>3.4754275780968271</v>
      </c>
      <c r="BH176" s="319">
        <v>0.41124586683567088</v>
      </c>
      <c r="BI176" s="319">
        <v>0.9870159902866078</v>
      </c>
      <c r="BJ176" s="319">
        <v>0.966049339964556</v>
      </c>
    </row>
    <row r="177" spans="1:62" ht="15">
      <c r="A177" s="319" t="s">
        <v>314</v>
      </c>
      <c r="B177" s="319" t="s">
        <v>556</v>
      </c>
      <c r="C177" s="319" t="s">
        <v>1293</v>
      </c>
      <c r="D177" s="319" t="s">
        <v>1294</v>
      </c>
      <c r="E177" s="319"/>
      <c r="F177" s="319">
        <v>-1.8203817421759112</v>
      </c>
      <c r="G177" s="319">
        <v>1.9641494156372232</v>
      </c>
      <c r="H177" s="319">
        <v>6.3110617441584367</v>
      </c>
      <c r="I177" s="319">
        <v>2.7392008209951513</v>
      </c>
      <c r="J177" s="319">
        <v>2.6646416401885631</v>
      </c>
      <c r="K177" s="319">
        <v>-6.2885111725771452</v>
      </c>
      <c r="L177" s="319">
        <v>-17.553732599161336</v>
      </c>
      <c r="M177" s="319">
        <v>-3.3969263166976447</v>
      </c>
      <c r="N177" s="319">
        <v>21.449178084755289</v>
      </c>
      <c r="O177" s="319">
        <v>22.18322745613861</v>
      </c>
      <c r="P177" s="319">
        <v>11.618003481551668</v>
      </c>
      <c r="Q177" s="319">
        <v>0.95489795293643454</v>
      </c>
      <c r="R177" s="319">
        <v>2.8542527275595546</v>
      </c>
      <c r="S177" s="319">
        <v>8.343289864273018</v>
      </c>
      <c r="T177" s="319">
        <v>-7.7700385499957747</v>
      </c>
      <c r="U177" s="319">
        <v>5.9451609325339234</v>
      </c>
      <c r="V177" s="319">
        <v>2.8858226150663313</v>
      </c>
      <c r="W177" s="319">
        <v>-8.5897900525994402</v>
      </c>
      <c r="X177" s="319">
        <v>3.6224442149054283</v>
      </c>
      <c r="Y177" s="319">
        <v>1.2693165488711458</v>
      </c>
      <c r="Z177" s="319">
        <v>-15.454782252443124</v>
      </c>
      <c r="AA177" s="319">
        <v>-3.5952267998275431</v>
      </c>
      <c r="AB177" s="319">
        <v>-7.4275511774184224</v>
      </c>
      <c r="AC177" s="319">
        <v>-4.4686169545418863</v>
      </c>
      <c r="AD177" s="319">
        <v>5.5820748929624955</v>
      </c>
      <c r="AE177" s="319">
        <v>-11.098840038409307</v>
      </c>
      <c r="AF177" s="319">
        <v>-13.064541780863763</v>
      </c>
      <c r="AG177" s="319">
        <v>4.7500479257475376</v>
      </c>
      <c r="AH177" s="319">
        <v>3.7218424719443419</v>
      </c>
      <c r="AI177" s="319">
        <v>9.8949142527013976</v>
      </c>
      <c r="AJ177" s="319">
        <v>-3.1158045121976556</v>
      </c>
      <c r="AK177" s="319">
        <v>-2.0667968997376533</v>
      </c>
      <c r="AL177" s="319">
        <v>-0.43320082814668126</v>
      </c>
      <c r="AM177" s="319">
        <v>-1.5748137851988133</v>
      </c>
      <c r="AN177" s="319">
        <v>-2.7586130232044042</v>
      </c>
      <c r="AO177" s="319">
        <v>2.4133165588769998</v>
      </c>
      <c r="AP177" s="319">
        <v>0.27590862283834383</v>
      </c>
      <c r="AQ177" s="319">
        <v>0.18887465933413239</v>
      </c>
      <c r="AR177" s="319">
        <v>-2.0023771479963415</v>
      </c>
      <c r="AS177" s="319">
        <v>2.7142906746505702</v>
      </c>
      <c r="AT177" s="319">
        <v>1.8217275044365806</v>
      </c>
      <c r="AU177" s="319">
        <v>1.2008339803379044</v>
      </c>
      <c r="AV177" s="319">
        <v>7.5898866217009981</v>
      </c>
      <c r="AW177" s="319">
        <v>30.356581828939255</v>
      </c>
      <c r="AX177" s="319">
        <v>0.80466471718767707</v>
      </c>
      <c r="AY177" s="319">
        <v>5.4227850114923086</v>
      </c>
      <c r="AZ177" s="319">
        <v>4.0537147092151145</v>
      </c>
      <c r="BA177" s="319">
        <v>3.4921573979961522</v>
      </c>
      <c r="BB177" s="319">
        <v>4.1261868403576329</v>
      </c>
      <c r="BC177" s="319">
        <v>4.9998333235261185</v>
      </c>
      <c r="BD177" s="319">
        <v>2.1190936020521605</v>
      </c>
      <c r="BE177" s="319">
        <v>1.5240855690166484</v>
      </c>
      <c r="BF177" s="319">
        <v>2.6146256181809093</v>
      </c>
      <c r="BG177" s="319">
        <v>3.5196241734274594</v>
      </c>
      <c r="BH177" s="319">
        <v>-2.2235190599133148E-2</v>
      </c>
      <c r="BI177" s="319">
        <v>-4.160106639088184</v>
      </c>
      <c r="BJ177" s="319">
        <v>-1.7715798863462169</v>
      </c>
    </row>
    <row r="178" spans="1:62" ht="15">
      <c r="A178" s="319" t="s">
        <v>315</v>
      </c>
      <c r="B178" s="319" t="s">
        <v>557</v>
      </c>
      <c r="C178" s="319" t="s">
        <v>1293</v>
      </c>
      <c r="D178" s="319" t="s">
        <v>1294</v>
      </c>
      <c r="E178" s="319"/>
      <c r="F178" s="319">
        <v>4.1319103425196744</v>
      </c>
      <c r="G178" s="319">
        <v>8.3702347343746197</v>
      </c>
      <c r="H178" s="319">
        <v>6.7172717115986416</v>
      </c>
      <c r="I178" s="319">
        <v>7.8629654674286797</v>
      </c>
      <c r="J178" s="319">
        <v>5.8060347331807804</v>
      </c>
      <c r="K178" s="319">
        <v>0.25786403798218771</v>
      </c>
      <c r="L178" s="319">
        <v>3.8119357854488527</v>
      </c>
      <c r="M178" s="319">
        <v>-1.6612486062959562</v>
      </c>
      <c r="N178" s="319">
        <v>3.0700821832111416</v>
      </c>
      <c r="O178" s="319">
        <v>-1.6873849784066834</v>
      </c>
      <c r="P178" s="319">
        <v>0.18972446729115688</v>
      </c>
      <c r="Q178" s="319">
        <v>-0.87094629478194463</v>
      </c>
      <c r="R178" s="319">
        <v>3.1902717007860986</v>
      </c>
      <c r="S178" s="319">
        <v>10.725067462931065</v>
      </c>
      <c r="T178" s="319">
        <v>-3.184194161315645</v>
      </c>
      <c r="U178" s="319">
        <v>2.0209111604002601</v>
      </c>
      <c r="V178" s="319">
        <v>5.1015079570335189</v>
      </c>
      <c r="W178" s="319">
        <v>-10.584317527725773</v>
      </c>
      <c r="X178" s="319">
        <v>-28.626614963852759</v>
      </c>
      <c r="Y178" s="319">
        <v>1.6324685822386442</v>
      </c>
      <c r="Z178" s="319">
        <v>2.439460928017013</v>
      </c>
      <c r="AA178" s="319">
        <v>-3.4971154857515785</v>
      </c>
      <c r="AB178" s="319">
        <v>1.8728792859641175</v>
      </c>
      <c r="AC178" s="319">
        <v>-4.0495880760037721</v>
      </c>
      <c r="AD178" s="319">
        <v>-6.405087727096614</v>
      </c>
      <c r="AE178" s="319">
        <v>-3.3068650841361205</v>
      </c>
      <c r="AF178" s="319">
        <v>-2.9061882933518604</v>
      </c>
      <c r="AG178" s="319">
        <v>-14.336325765673934</v>
      </c>
      <c r="AH178" s="319">
        <v>-3.8019705304570692</v>
      </c>
      <c r="AI178" s="319">
        <v>-2.2456886310297364</v>
      </c>
      <c r="AJ178" s="319">
        <v>-2.3635804353824312</v>
      </c>
      <c r="AK178" s="319">
        <v>-1.8041913545222172</v>
      </c>
      <c r="AL178" s="319">
        <v>-2.5356887617116683</v>
      </c>
      <c r="AM178" s="319">
        <v>1.1855854816466689</v>
      </c>
      <c r="AN178" s="319">
        <v>3.8106982926233712</v>
      </c>
      <c r="AO178" s="319">
        <v>4.3410064401893322</v>
      </c>
      <c r="AP178" s="319">
        <v>2.1017351619978939</v>
      </c>
      <c r="AQ178" s="319">
        <v>1.9442731092783418</v>
      </c>
      <c r="AR178" s="319">
        <v>5.3052421350715235</v>
      </c>
      <c r="AS178" s="319">
        <v>2.5041550754714308</v>
      </c>
      <c r="AT178" s="319">
        <v>1.4680500726725825</v>
      </c>
      <c r="AU178" s="319">
        <v>-0.62894687679582262</v>
      </c>
      <c r="AV178" s="319">
        <v>1.1681361524512397</v>
      </c>
      <c r="AW178" s="319">
        <v>3.9471215101494579</v>
      </c>
      <c r="AX178" s="319">
        <v>2.9326642898107167</v>
      </c>
      <c r="AY178" s="319">
        <v>2.4548251016598783</v>
      </c>
      <c r="AZ178" s="319">
        <v>3.7083115769443395</v>
      </c>
      <c r="BA178" s="319">
        <v>2.0971276296840813</v>
      </c>
      <c r="BB178" s="319">
        <v>-4.522715723271034</v>
      </c>
      <c r="BC178" s="319">
        <v>3.1155187982142962</v>
      </c>
      <c r="BD178" s="319">
        <v>5.0335051495171541</v>
      </c>
      <c r="BE178" s="319">
        <v>5.2406033270756041</v>
      </c>
      <c r="BF178" s="319">
        <v>3.7157928073363422</v>
      </c>
      <c r="BG178" s="319">
        <v>3.5962997039072064</v>
      </c>
      <c r="BH178" s="319">
        <v>3.5965920917061567</v>
      </c>
      <c r="BI178" s="319">
        <v>3.5033640166024327</v>
      </c>
      <c r="BJ178" s="319">
        <v>3.7201098151994358</v>
      </c>
    </row>
    <row r="179" spans="1:62" ht="15">
      <c r="A179" s="319" t="s">
        <v>316</v>
      </c>
      <c r="B179" s="319" t="s">
        <v>558</v>
      </c>
      <c r="C179" s="319" t="s">
        <v>1293</v>
      </c>
      <c r="D179" s="319" t="s">
        <v>1294</v>
      </c>
      <c r="E179" s="319"/>
      <c r="F179" s="319">
        <v>-1.0149975725168758</v>
      </c>
      <c r="G179" s="319">
        <v>5.3323368741411201</v>
      </c>
      <c r="H179" s="319">
        <v>2.2366313368664947</v>
      </c>
      <c r="I179" s="319">
        <v>6.836068175039216</v>
      </c>
      <c r="J179" s="319">
        <v>7.1619820145109259</v>
      </c>
      <c r="K179" s="319">
        <v>1.4088703878387463</v>
      </c>
      <c r="L179" s="319">
        <v>4.0937741009247759</v>
      </c>
      <c r="M179" s="319">
        <v>5.3166716126467719</v>
      </c>
      <c r="N179" s="319">
        <v>5.2041369939145738</v>
      </c>
      <c r="O179" s="319">
        <v>4.3933866298822863</v>
      </c>
      <c r="P179" s="319">
        <v>3.083858388081012</v>
      </c>
      <c r="Q179" s="319">
        <v>2.4922433103660779</v>
      </c>
      <c r="R179" s="319">
        <v>4.5754491453606363</v>
      </c>
      <c r="S179" s="319">
        <v>2.631265365678189</v>
      </c>
      <c r="T179" s="319">
        <v>-0.88541817378145993</v>
      </c>
      <c r="U179" s="319">
        <v>3.6395444485195299</v>
      </c>
      <c r="V179" s="319">
        <v>1.9126361458544636</v>
      </c>
      <c r="W179" s="319">
        <v>2.0663329337765219</v>
      </c>
      <c r="X179" s="319">
        <v>1.3124053574645984</v>
      </c>
      <c r="Y179" s="319">
        <v>0.5431280821706963</v>
      </c>
      <c r="Z179" s="319">
        <v>-1.4619529179051796</v>
      </c>
      <c r="AA179" s="319">
        <v>-1.6925902711122234</v>
      </c>
      <c r="AB179" s="319">
        <v>1.6836187331319223</v>
      </c>
      <c r="AC179" s="319">
        <v>2.6534038295561402</v>
      </c>
      <c r="AD179" s="319">
        <v>2.1029348514068289</v>
      </c>
      <c r="AE179" s="319">
        <v>2.2181314883815304</v>
      </c>
      <c r="AF179" s="319">
        <v>1.2865150265273684</v>
      </c>
      <c r="AG179" s="319">
        <v>2.7750434484199644</v>
      </c>
      <c r="AH179" s="319">
        <v>3.7955694452613784</v>
      </c>
      <c r="AI179" s="319">
        <v>3.4682775384370643</v>
      </c>
      <c r="AJ179" s="319">
        <v>1.6350546960640457</v>
      </c>
      <c r="AK179" s="319">
        <v>0.94001502261991732</v>
      </c>
      <c r="AL179" s="319">
        <v>0.55424967447849838</v>
      </c>
      <c r="AM179" s="319">
        <v>2.3421680993459688</v>
      </c>
      <c r="AN179" s="319">
        <v>2.6079734038158477</v>
      </c>
      <c r="AO179" s="319">
        <v>3.089967499051923</v>
      </c>
      <c r="AP179" s="319">
        <v>3.7643456553083041</v>
      </c>
      <c r="AQ179" s="319">
        <v>3.8828521544296706</v>
      </c>
      <c r="AR179" s="319">
        <v>4.3549026244848079</v>
      </c>
      <c r="AS179" s="319">
        <v>3.4963517128877584</v>
      </c>
      <c r="AT179" s="319">
        <v>1.3562916182739286</v>
      </c>
      <c r="AU179" s="319">
        <v>-0.53328828621587832</v>
      </c>
      <c r="AV179" s="319">
        <v>-0.1881169544431458</v>
      </c>
      <c r="AW179" s="319">
        <v>1.6767899400222888</v>
      </c>
      <c r="AX179" s="319">
        <v>1.9219335473979131</v>
      </c>
      <c r="AY179" s="319">
        <v>3.3525053313448723</v>
      </c>
      <c r="AZ179" s="319">
        <v>3.4731516772743305</v>
      </c>
      <c r="BA179" s="319">
        <v>1.3039236197166275</v>
      </c>
      <c r="BB179" s="319">
        <v>-4.2612215417480002</v>
      </c>
      <c r="BC179" s="319">
        <v>0.8838761224878624</v>
      </c>
      <c r="BD179" s="319">
        <v>1.1905420883452109</v>
      </c>
      <c r="BE179" s="319">
        <v>-1.4225041873963562</v>
      </c>
      <c r="BF179" s="319">
        <v>-0.48416549027223255</v>
      </c>
      <c r="BG179" s="319">
        <v>1.0554094630443274</v>
      </c>
      <c r="BH179" s="319">
        <v>1.808519754674748</v>
      </c>
      <c r="BI179" s="319">
        <v>1.6674465963552478</v>
      </c>
      <c r="BJ179" s="319">
        <v>2.5447872426888978</v>
      </c>
    </row>
    <row r="180" spans="1:62" ht="15">
      <c r="A180" s="319" t="s">
        <v>317</v>
      </c>
      <c r="B180" s="319" t="s">
        <v>559</v>
      </c>
      <c r="C180" s="319" t="s">
        <v>1293</v>
      </c>
      <c r="D180" s="319" t="s">
        <v>1294</v>
      </c>
      <c r="E180" s="319"/>
      <c r="F180" s="319">
        <v>5.4324931547330806</v>
      </c>
      <c r="G180" s="319">
        <v>1.9912455187944147</v>
      </c>
      <c r="H180" s="319">
        <v>3.0032593174178288</v>
      </c>
      <c r="I180" s="319">
        <v>4.2193936992634491</v>
      </c>
      <c r="J180" s="319">
        <v>4.4703679045971683</v>
      </c>
      <c r="K180" s="319">
        <v>2.9612015581643334</v>
      </c>
      <c r="L180" s="319">
        <v>5.3709156078985529</v>
      </c>
      <c r="M180" s="319">
        <v>1.4038796609212341</v>
      </c>
      <c r="N180" s="319">
        <v>3.6566418793592277</v>
      </c>
      <c r="O180" s="319">
        <v>1.2053500067090113</v>
      </c>
      <c r="P180" s="319">
        <v>4.9339685661339558</v>
      </c>
      <c r="Q180" s="319">
        <v>4.5280990494043891</v>
      </c>
      <c r="R180" s="319">
        <v>3.8042989088590247</v>
      </c>
      <c r="S180" s="319">
        <v>3.2803363167452062</v>
      </c>
      <c r="T180" s="319">
        <v>4.3744112805691913</v>
      </c>
      <c r="U180" s="319">
        <v>5.3303765870924593</v>
      </c>
      <c r="V180" s="319">
        <v>3.7214490069785029</v>
      </c>
      <c r="W180" s="319">
        <v>3.4735269375678115</v>
      </c>
      <c r="X180" s="319">
        <v>4.017657913369078</v>
      </c>
      <c r="Y180" s="319">
        <v>4.229268854904646</v>
      </c>
      <c r="Z180" s="319">
        <v>1.2492874058821002</v>
      </c>
      <c r="AA180" s="319">
        <v>-0.13213195697518643</v>
      </c>
      <c r="AB180" s="319">
        <v>3.6291278835969933</v>
      </c>
      <c r="AC180" s="319">
        <v>5.753584242858679</v>
      </c>
      <c r="AD180" s="319">
        <v>5.2376887676171862</v>
      </c>
      <c r="AE180" s="319">
        <v>3.6718797380083998</v>
      </c>
      <c r="AF180" s="319">
        <v>1.2782331900527169</v>
      </c>
      <c r="AG180" s="319">
        <v>-0.7904624612808675</v>
      </c>
      <c r="AH180" s="319">
        <v>0.62205116435613661</v>
      </c>
      <c r="AI180" s="319">
        <v>1.5822398938237114</v>
      </c>
      <c r="AJ180" s="319">
        <v>2.5946405160327117</v>
      </c>
      <c r="AK180" s="319">
        <v>2.9783141986227122</v>
      </c>
      <c r="AL180" s="319">
        <v>2.234964978355535</v>
      </c>
      <c r="AM180" s="319">
        <v>4.4589798777772813</v>
      </c>
      <c r="AN180" s="319">
        <v>3.6146618431164086</v>
      </c>
      <c r="AO180" s="319">
        <v>4.4969747366898218</v>
      </c>
      <c r="AP180" s="319">
        <v>4.7153551430173337</v>
      </c>
      <c r="AQ180" s="319">
        <v>2.0151761022042791</v>
      </c>
      <c r="AR180" s="319">
        <v>1.3171480387078844</v>
      </c>
      <c r="AS180" s="319">
        <v>2.5376056303674233</v>
      </c>
      <c r="AT180" s="319">
        <v>1.5700333028659372</v>
      </c>
      <c r="AU180" s="319">
        <v>0.89213699987740824</v>
      </c>
      <c r="AV180" s="319">
        <v>0.32964655855984404</v>
      </c>
      <c r="AW180" s="319">
        <v>3.3465234634027183</v>
      </c>
      <c r="AX180" s="319">
        <v>1.9281460916268145</v>
      </c>
      <c r="AY180" s="319">
        <v>1.573721897340036</v>
      </c>
      <c r="AZ180" s="319">
        <v>1.9249271413464157</v>
      </c>
      <c r="BA180" s="319">
        <v>-0.76376138151384509</v>
      </c>
      <c r="BB180" s="319">
        <v>-2.9230597134157392</v>
      </c>
      <c r="BC180" s="319">
        <v>-0.55483917357108226</v>
      </c>
      <c r="BD180" s="319">
        <v>-0.32940368737554593</v>
      </c>
      <c r="BE180" s="319">
        <v>1.3812605705462317</v>
      </c>
      <c r="BF180" s="319">
        <v>-0.17002387174581202</v>
      </c>
      <c r="BG180" s="319">
        <v>0.83156688390310762</v>
      </c>
      <c r="BH180" s="319">
        <v>0.92869507319778677</v>
      </c>
      <c r="BI180" s="319">
        <v>0.23630912070917987</v>
      </c>
      <c r="BJ180" s="319">
        <v>0.9983130080740068</v>
      </c>
    </row>
    <row r="181" spans="1:62" ht="15">
      <c r="A181" s="319" t="s">
        <v>318</v>
      </c>
      <c r="B181" s="319" t="s">
        <v>560</v>
      </c>
      <c r="C181" s="319" t="s">
        <v>1293</v>
      </c>
      <c r="D181" s="319" t="s">
        <v>1294</v>
      </c>
      <c r="E181" s="319"/>
      <c r="F181" s="319">
        <v>0.3255898950184104</v>
      </c>
      <c r="G181" s="319">
        <v>0.31608884003850335</v>
      </c>
      <c r="H181" s="319">
        <v>0.27225674895201735</v>
      </c>
      <c r="I181" s="319">
        <v>5.7690409952731585</v>
      </c>
      <c r="J181" s="319">
        <v>-2.8826777004142343</v>
      </c>
      <c r="K181" s="319">
        <v>5.1506960866957172</v>
      </c>
      <c r="L181" s="319">
        <v>-3.3713830106290743</v>
      </c>
      <c r="M181" s="319">
        <v>-1.2223988607303653</v>
      </c>
      <c r="N181" s="319">
        <v>2.4453895431201289</v>
      </c>
      <c r="O181" s="319">
        <v>0.55441750335425866</v>
      </c>
      <c r="P181" s="319">
        <v>-3.1792520049893511</v>
      </c>
      <c r="Q181" s="319">
        <v>1.008648020667664</v>
      </c>
      <c r="R181" s="319">
        <v>-2.5467560331238417</v>
      </c>
      <c r="S181" s="319">
        <v>4.0875504143258894</v>
      </c>
      <c r="T181" s="319">
        <v>-0.71650659017691964</v>
      </c>
      <c r="U181" s="319">
        <v>2.1352499909850167</v>
      </c>
      <c r="V181" s="319">
        <v>0.75968186017807682</v>
      </c>
      <c r="W181" s="319">
        <v>2.0953834453336668</v>
      </c>
      <c r="X181" s="319">
        <v>8.2883842821885878E-2</v>
      </c>
      <c r="Y181" s="319">
        <v>-4.5183439924656881</v>
      </c>
      <c r="Z181" s="319">
        <v>5.877677193030209</v>
      </c>
      <c r="AA181" s="319">
        <v>1.397372468579249</v>
      </c>
      <c r="AB181" s="319">
        <v>-5.2075428019647347</v>
      </c>
      <c r="AC181" s="319">
        <v>7.1796965468487173</v>
      </c>
      <c r="AD181" s="319">
        <v>3.7539475107080165</v>
      </c>
      <c r="AE181" s="319">
        <v>2.2593667946779306</v>
      </c>
      <c r="AF181" s="319">
        <v>-0.51378880165037799</v>
      </c>
      <c r="AG181" s="319">
        <v>5.3303390422160248</v>
      </c>
      <c r="AH181" s="319">
        <v>1.9352206141303867</v>
      </c>
      <c r="AI181" s="319">
        <v>2.0908343605897386</v>
      </c>
      <c r="AJ181" s="319">
        <v>3.6286849275811761</v>
      </c>
      <c r="AK181" s="319">
        <v>1.3227732675096746</v>
      </c>
      <c r="AL181" s="319">
        <v>1.0523877955704819</v>
      </c>
      <c r="AM181" s="319">
        <v>5.3847045020901874</v>
      </c>
      <c r="AN181" s="319">
        <v>0.90908988874657837</v>
      </c>
      <c r="AO181" s="319">
        <v>2.890262468586684</v>
      </c>
      <c r="AP181" s="319">
        <v>2.7664054836936458</v>
      </c>
      <c r="AQ181" s="319">
        <v>0.91380327074783452</v>
      </c>
      <c r="AR181" s="319">
        <v>2.3979333606700663</v>
      </c>
      <c r="AS181" s="319">
        <v>4.2544897502438914</v>
      </c>
      <c r="AT181" s="319">
        <v>2.974290249829977</v>
      </c>
      <c r="AU181" s="319">
        <v>-1.5285400669290112</v>
      </c>
      <c r="AV181" s="319">
        <v>2.344111687895051</v>
      </c>
      <c r="AW181" s="319">
        <v>3.1984603154868267</v>
      </c>
      <c r="AX181" s="319">
        <v>2.1439836166181152</v>
      </c>
      <c r="AY181" s="319">
        <v>2.1678970335479875</v>
      </c>
      <c r="AZ181" s="319">
        <v>2.3297897521857607</v>
      </c>
      <c r="BA181" s="319">
        <v>5.0586075830834716</v>
      </c>
      <c r="BB181" s="319">
        <v>3.4962190242123086</v>
      </c>
      <c r="BC181" s="319">
        <v>3.7224708682919214</v>
      </c>
      <c r="BD181" s="319">
        <v>2.271277471578955</v>
      </c>
      <c r="BE181" s="319">
        <v>3.5580039966574901</v>
      </c>
      <c r="BF181" s="319">
        <v>2.8809635513835872</v>
      </c>
      <c r="BG181" s="319">
        <v>4.7244060918020949</v>
      </c>
      <c r="BH181" s="319">
        <v>2.1220949591313172</v>
      </c>
      <c r="BI181" s="319">
        <v>-0.71825271437344895</v>
      </c>
      <c r="BJ181" s="319">
        <v>6.3173783245445065</v>
      </c>
    </row>
    <row r="182" spans="1:62" ht="15">
      <c r="A182" s="319" t="s">
        <v>1270</v>
      </c>
      <c r="B182" s="319" t="s">
        <v>1271</v>
      </c>
      <c r="C182" s="319" t="s">
        <v>1293</v>
      </c>
      <c r="D182" s="319" t="s">
        <v>1294</v>
      </c>
      <c r="E182" s="319"/>
      <c r="F182" s="319"/>
      <c r="G182" s="319"/>
      <c r="H182" s="319"/>
      <c r="I182" s="319"/>
      <c r="J182" s="319"/>
      <c r="K182" s="319"/>
      <c r="L182" s="319"/>
      <c r="M182" s="319"/>
      <c r="N182" s="319"/>
      <c r="O182" s="319"/>
      <c r="P182" s="319"/>
      <c r="Q182" s="319"/>
      <c r="R182" s="319"/>
      <c r="S182" s="319"/>
      <c r="T182" s="319"/>
      <c r="U182" s="319"/>
      <c r="V182" s="319"/>
      <c r="W182" s="319"/>
      <c r="X182" s="319"/>
      <c r="Y182" s="319"/>
      <c r="Z182" s="319"/>
      <c r="AA182" s="319"/>
      <c r="AB182" s="319"/>
      <c r="AC182" s="319"/>
      <c r="AD182" s="319"/>
      <c r="AE182" s="319"/>
      <c r="AF182" s="319"/>
      <c r="AG182" s="319"/>
      <c r="AH182" s="319"/>
      <c r="AI182" s="319"/>
      <c r="AJ182" s="319"/>
      <c r="AK182" s="319"/>
      <c r="AL182" s="319"/>
      <c r="AM182" s="319"/>
      <c r="AN182" s="319"/>
      <c r="AO182" s="319"/>
      <c r="AP182" s="319"/>
      <c r="AQ182" s="319"/>
      <c r="AR182" s="319"/>
      <c r="AS182" s="319"/>
      <c r="AT182" s="319"/>
      <c r="AU182" s="319"/>
      <c r="AV182" s="319"/>
      <c r="AW182" s="319"/>
      <c r="AX182" s="319"/>
      <c r="AY182" s="319"/>
      <c r="AZ182" s="319"/>
      <c r="BA182" s="319">
        <v>35.162535956806664</v>
      </c>
      <c r="BB182" s="319">
        <v>8.681550497068045</v>
      </c>
      <c r="BC182" s="319">
        <v>12.644685515562699</v>
      </c>
      <c r="BD182" s="319">
        <v>11.329157181861561</v>
      </c>
      <c r="BE182" s="319">
        <v>7.70896476785137</v>
      </c>
      <c r="BF182" s="319">
        <v>27.492450349181198</v>
      </c>
      <c r="BG182" s="319">
        <v>24.637413774384015</v>
      </c>
      <c r="BH182" s="319">
        <v>-2.3177963446241421</v>
      </c>
      <c r="BI182" s="319">
        <v>5.5437236488820645</v>
      </c>
      <c r="BJ182" s="319">
        <v>-0.42387823839301575</v>
      </c>
    </row>
    <row r="183" spans="1:62" ht="15">
      <c r="A183" s="319" t="s">
        <v>319</v>
      </c>
      <c r="B183" s="319" t="s">
        <v>561</v>
      </c>
      <c r="C183" s="319" t="s">
        <v>1293</v>
      </c>
      <c r="D183" s="319" t="s">
        <v>1294</v>
      </c>
      <c r="E183" s="319"/>
      <c r="F183" s="319"/>
      <c r="G183" s="319"/>
      <c r="H183" s="319"/>
      <c r="I183" s="319"/>
      <c r="J183" s="319"/>
      <c r="K183" s="319"/>
      <c r="L183" s="319"/>
      <c r="M183" s="319"/>
      <c r="N183" s="319"/>
      <c r="O183" s="319"/>
      <c r="P183" s="319">
        <v>2.2466833162985438</v>
      </c>
      <c r="Q183" s="319">
        <v>3.2765642837471347</v>
      </c>
      <c r="R183" s="319">
        <v>5.7107448918339685</v>
      </c>
      <c r="S183" s="319">
        <v>3.8060567899142654</v>
      </c>
      <c r="T183" s="319">
        <v>-3.6249520324467852</v>
      </c>
      <c r="U183" s="319">
        <v>3.974316568518077E-2</v>
      </c>
      <c r="V183" s="319">
        <v>-4.2349781949721717</v>
      </c>
      <c r="W183" s="319">
        <v>0.28592818435062384</v>
      </c>
      <c r="X183" s="319">
        <v>2.5928150214138697</v>
      </c>
      <c r="Y183" s="319">
        <v>1.1573884790142301</v>
      </c>
      <c r="Z183" s="319">
        <v>4.2527759793802744</v>
      </c>
      <c r="AA183" s="319">
        <v>-6.7637983713837002E-2</v>
      </c>
      <c r="AB183" s="319">
        <v>2.0947288524910164</v>
      </c>
      <c r="AC183" s="319">
        <v>3.8902650631036408</v>
      </c>
      <c r="AD183" s="319">
        <v>0.98878196865672408</v>
      </c>
      <c r="AE183" s="319">
        <v>2.7311106132704026</v>
      </c>
      <c r="AF183" s="319">
        <v>-5.132282520565326</v>
      </c>
      <c r="AG183" s="319">
        <v>1.7244312411459362</v>
      </c>
      <c r="AH183" s="319">
        <v>4.4498362400389624E-2</v>
      </c>
      <c r="AI183" s="319">
        <v>-0.27530394744637476</v>
      </c>
      <c r="AJ183" s="319">
        <v>-6.2943398737459688</v>
      </c>
      <c r="AK183" s="319">
        <v>0.21704434085032176</v>
      </c>
      <c r="AL183" s="319">
        <v>5.3250061583844541</v>
      </c>
      <c r="AM183" s="319">
        <v>3.8270698297298651</v>
      </c>
      <c r="AN183" s="319">
        <v>3.0569838744996645</v>
      </c>
      <c r="AO183" s="319">
        <v>1.7350243622702237</v>
      </c>
      <c r="AP183" s="319">
        <v>1.6653899629758939</v>
      </c>
      <c r="AQ183" s="319">
        <v>0.17333933026151271</v>
      </c>
      <c r="AR183" s="319">
        <v>4.6424128564980265</v>
      </c>
      <c r="AS183" s="319">
        <v>1.6901855679350604</v>
      </c>
      <c r="AT183" s="319">
        <v>3.1877797412222861</v>
      </c>
      <c r="AU183" s="319">
        <v>3.2512666915196462</v>
      </c>
      <c r="AV183" s="319">
        <v>2.4973322091960313</v>
      </c>
      <c r="AW183" s="319">
        <v>1.7461662351726943</v>
      </c>
      <c r="AX183" s="319">
        <v>2.1592267350254701</v>
      </c>
      <c r="AY183" s="319">
        <v>1.3301545443072058</v>
      </c>
      <c r="AZ183" s="319">
        <v>2.7974443693503446</v>
      </c>
      <c r="BA183" s="319">
        <v>-2.3775751252469064</v>
      </c>
      <c r="BB183" s="319">
        <v>0.90225728364703173</v>
      </c>
      <c r="BC183" s="319">
        <v>-0.15404934347120047</v>
      </c>
      <c r="BD183" s="319">
        <v>1.9157414439163745</v>
      </c>
      <c r="BE183" s="319">
        <v>1.9390309414005173</v>
      </c>
      <c r="BF183" s="319">
        <v>1.2371603164507405</v>
      </c>
      <c r="BG183" s="319">
        <v>1.9928612490453617</v>
      </c>
      <c r="BH183" s="319">
        <v>2.480000850591793</v>
      </c>
      <c r="BI183" s="319">
        <v>1.3218644368104435</v>
      </c>
      <c r="BJ183" s="319">
        <v>0.86445133021027232</v>
      </c>
    </row>
    <row r="184" spans="1:62" ht="15">
      <c r="A184" s="319" t="s">
        <v>320</v>
      </c>
      <c r="B184" s="319" t="s">
        <v>562</v>
      </c>
      <c r="C184" s="319" t="s">
        <v>1293</v>
      </c>
      <c r="D184" s="319" t="s">
        <v>1294</v>
      </c>
      <c r="E184" s="319"/>
      <c r="F184" s="319">
        <v>3.1126409725762016</v>
      </c>
      <c r="G184" s="319">
        <v>4.4246831996875642</v>
      </c>
      <c r="H184" s="319">
        <v>3.97726568919785</v>
      </c>
      <c r="I184" s="319">
        <v>5.1886148022390159</v>
      </c>
      <c r="J184" s="319">
        <v>4.2137714988202788</v>
      </c>
      <c r="K184" s="319">
        <v>4.8857785522549335</v>
      </c>
      <c r="L184" s="319">
        <v>3.4185142050976509</v>
      </c>
      <c r="M184" s="319">
        <v>5.1171502203491031</v>
      </c>
      <c r="N184" s="319">
        <v>4.4612353197486527</v>
      </c>
      <c r="O184" s="319">
        <v>2.7493174841173982</v>
      </c>
      <c r="P184" s="319">
        <v>2.6016098545572248</v>
      </c>
      <c r="Q184" s="319">
        <v>4.3004088241650891</v>
      </c>
      <c r="R184" s="319">
        <v>5.0678008342484731</v>
      </c>
      <c r="S184" s="319">
        <v>-2.4389104118071714E-2</v>
      </c>
      <c r="T184" s="319">
        <v>-0.71047478902973182</v>
      </c>
      <c r="U184" s="319">
        <v>3.8715351859704299</v>
      </c>
      <c r="V184" s="319">
        <v>2.7631336011377954</v>
      </c>
      <c r="W184" s="319">
        <v>3.4559216858955892</v>
      </c>
      <c r="X184" s="319">
        <v>3.0424360040020701</v>
      </c>
      <c r="Y184" s="319">
        <v>0.4372743713660725</v>
      </c>
      <c r="Z184" s="319">
        <v>1.2584824711115061</v>
      </c>
      <c r="AA184" s="319">
        <v>-0.55154032355542881</v>
      </c>
      <c r="AB184" s="319">
        <v>2.0319390565707778</v>
      </c>
      <c r="AC184" s="319">
        <v>3.8421214698523158</v>
      </c>
      <c r="AD184" s="319">
        <v>3.0058651335066742</v>
      </c>
      <c r="AE184" s="319">
        <v>2.2445362522158376</v>
      </c>
      <c r="AF184" s="319">
        <v>2.7456635189702467</v>
      </c>
      <c r="AG184" s="319">
        <v>3.8489351375085477</v>
      </c>
      <c r="AH184" s="319">
        <v>3.0043795970698</v>
      </c>
      <c r="AI184" s="319">
        <v>2.2095525545035741</v>
      </c>
      <c r="AJ184" s="319">
        <v>0.45744980618557918</v>
      </c>
      <c r="AK184" s="319">
        <v>1.1255985441177501</v>
      </c>
      <c r="AL184" s="319">
        <v>0.37244773259121189</v>
      </c>
      <c r="AM184" s="319">
        <v>2.2392522681698352</v>
      </c>
      <c r="AN184" s="319">
        <v>1.8916903710364181</v>
      </c>
      <c r="AO184" s="319">
        <v>2.283303267354313</v>
      </c>
      <c r="AP184" s="319">
        <v>2.6842485989726441</v>
      </c>
      <c r="AQ184" s="319">
        <v>2.0661983859108375</v>
      </c>
      <c r="AR184" s="319">
        <v>2.5086465917286205</v>
      </c>
      <c r="AS184" s="319">
        <v>3.2940712212496095</v>
      </c>
      <c r="AT184" s="319">
        <v>0.64855890235826053</v>
      </c>
      <c r="AU184" s="319">
        <v>0.84856451085764206</v>
      </c>
      <c r="AV184" s="319">
        <v>1.2420300441392129</v>
      </c>
      <c r="AW184" s="319">
        <v>2.4482981101946422</v>
      </c>
      <c r="AX184" s="319">
        <v>1.9800484559861786</v>
      </c>
      <c r="AY184" s="319">
        <v>2.1908325089431031</v>
      </c>
      <c r="AZ184" s="319">
        <v>1.7402788399847537</v>
      </c>
      <c r="BA184" s="319">
        <v>-0.59670481711960122</v>
      </c>
      <c r="BB184" s="319">
        <v>-4.225212547341286</v>
      </c>
      <c r="BC184" s="319">
        <v>2.1975738186339271</v>
      </c>
      <c r="BD184" s="319">
        <v>1.2791194160955541</v>
      </c>
      <c r="BE184" s="319">
        <v>0.61823141390036085</v>
      </c>
      <c r="BF184" s="319">
        <v>0.76643598183699169</v>
      </c>
      <c r="BG184" s="319">
        <v>1.398584605736005</v>
      </c>
      <c r="BH184" s="319">
        <v>1.7680950658431271</v>
      </c>
      <c r="BI184" s="319">
        <v>1.0712744526565388</v>
      </c>
      <c r="BJ184" s="319">
        <v>1.742951203806669</v>
      </c>
    </row>
    <row r="185" spans="1:62" ht="15">
      <c r="A185" s="319" t="s">
        <v>321</v>
      </c>
      <c r="B185" s="319" t="s">
        <v>563</v>
      </c>
      <c r="C185" s="319" t="s">
        <v>1293</v>
      </c>
      <c r="D185" s="319" t="s">
        <v>1294</v>
      </c>
      <c r="E185" s="319"/>
      <c r="F185" s="319"/>
      <c r="G185" s="319"/>
      <c r="H185" s="319"/>
      <c r="I185" s="319"/>
      <c r="J185" s="319"/>
      <c r="K185" s="319">
        <v>2.4196718544728242</v>
      </c>
      <c r="L185" s="319">
        <v>61.657444256130873</v>
      </c>
      <c r="M185" s="319">
        <v>76.674691729476308</v>
      </c>
      <c r="N185" s="319">
        <v>21.877129163700133</v>
      </c>
      <c r="O185" s="319">
        <v>10.25615934198045</v>
      </c>
      <c r="P185" s="319">
        <v>-2.4859614095768023</v>
      </c>
      <c r="Q185" s="319">
        <v>5.9478731791285924</v>
      </c>
      <c r="R185" s="319">
        <v>-17.504353129989269</v>
      </c>
      <c r="S185" s="319">
        <v>6.8694662132428022</v>
      </c>
      <c r="T185" s="319">
        <v>18.776998384081736</v>
      </c>
      <c r="U185" s="319">
        <v>14.640091884967305</v>
      </c>
      <c r="V185" s="319">
        <v>-4.195881440631922</v>
      </c>
      <c r="W185" s="319">
        <v>-8.8214216186882339</v>
      </c>
      <c r="X185" s="319">
        <v>-1.3110531697086145</v>
      </c>
      <c r="Y185" s="319">
        <v>0.29212049320452138</v>
      </c>
      <c r="Z185" s="319">
        <v>10.698122547764854</v>
      </c>
      <c r="AA185" s="319">
        <v>5.5573459357858752</v>
      </c>
      <c r="AB185" s="319">
        <v>10.582093151312307</v>
      </c>
      <c r="AC185" s="319">
        <v>11.00436974336985</v>
      </c>
      <c r="AD185" s="319">
        <v>8.8836269288987069</v>
      </c>
      <c r="AE185" s="319">
        <v>-2.0988734504051649</v>
      </c>
      <c r="AF185" s="319">
        <v>-6.938607572073451</v>
      </c>
      <c r="AG185" s="319">
        <v>2.2857261775330642</v>
      </c>
      <c r="AH185" s="319">
        <v>7.7103643318544641</v>
      </c>
      <c r="AI185" s="319">
        <v>-4.0432920280683362</v>
      </c>
      <c r="AJ185" s="319">
        <v>1.5028755374238756</v>
      </c>
      <c r="AK185" s="319">
        <v>3.5211263082844653</v>
      </c>
      <c r="AL185" s="319">
        <v>1.4967654363928489</v>
      </c>
      <c r="AM185" s="319">
        <v>0.18587291582888099</v>
      </c>
      <c r="AN185" s="319">
        <v>2.3362731899007514</v>
      </c>
      <c r="AO185" s="319">
        <v>1.5540155626263044</v>
      </c>
      <c r="AP185" s="319">
        <v>5.4157694297914958</v>
      </c>
      <c r="AQ185" s="319">
        <v>2.5465270637238007</v>
      </c>
      <c r="AR185" s="319">
        <v>-0.25958794237432414</v>
      </c>
      <c r="AS185" s="319">
        <v>4.7938252682308189</v>
      </c>
      <c r="AT185" s="319">
        <v>3.2624228513765843</v>
      </c>
      <c r="AU185" s="319">
        <v>-2.7740240926318052</v>
      </c>
      <c r="AV185" s="319">
        <v>-4.7488152607183736</v>
      </c>
      <c r="AW185" s="319">
        <v>-1.172954646581303</v>
      </c>
      <c r="AX185" s="319">
        <v>-0.2242887695916238</v>
      </c>
      <c r="AY185" s="319">
        <v>2.4461984519338102</v>
      </c>
      <c r="AZ185" s="319">
        <v>1.3235014290409168</v>
      </c>
      <c r="BA185" s="319">
        <v>4.4250005340916942</v>
      </c>
      <c r="BB185" s="319">
        <v>1.5510355395182529</v>
      </c>
      <c r="BC185" s="319">
        <v>-0.65761050234060292</v>
      </c>
      <c r="BD185" s="319">
        <v>-7.0902396590635419</v>
      </c>
      <c r="BE185" s="319">
        <v>2.1574430150655104</v>
      </c>
      <c r="BF185" s="319">
        <v>-2.5688244093981183</v>
      </c>
      <c r="BG185" s="319">
        <v>-3.7198377523889121</v>
      </c>
      <c r="BH185" s="319">
        <v>-1.2185911757014054</v>
      </c>
      <c r="BI185" s="319">
        <v>2.6504011060367816E-2</v>
      </c>
      <c r="BJ185" s="319">
        <v>-4.8221008356685076</v>
      </c>
    </row>
    <row r="186" spans="1:62" ht="15">
      <c r="A186" s="319" t="s">
        <v>322</v>
      </c>
      <c r="B186" s="319" t="s">
        <v>564</v>
      </c>
      <c r="C186" s="319" t="s">
        <v>1293</v>
      </c>
      <c r="D186" s="319" t="s">
        <v>1294</v>
      </c>
      <c r="E186" s="319"/>
      <c r="F186" s="319"/>
      <c r="G186" s="319"/>
      <c r="H186" s="319"/>
      <c r="I186" s="319"/>
      <c r="J186" s="319"/>
      <c r="K186" s="319"/>
      <c r="L186" s="319"/>
      <c r="M186" s="319"/>
      <c r="N186" s="319"/>
      <c r="O186" s="319"/>
      <c r="P186" s="319"/>
      <c r="Q186" s="319"/>
      <c r="R186" s="319"/>
      <c r="S186" s="319"/>
      <c r="T186" s="319"/>
      <c r="U186" s="319"/>
      <c r="V186" s="319"/>
      <c r="W186" s="319"/>
      <c r="X186" s="319"/>
      <c r="Y186" s="319"/>
      <c r="Z186" s="319"/>
      <c r="AA186" s="319"/>
      <c r="AB186" s="319"/>
      <c r="AC186" s="319"/>
      <c r="AD186" s="319"/>
      <c r="AE186" s="319"/>
      <c r="AF186" s="319"/>
      <c r="AG186" s="319"/>
      <c r="AH186" s="319"/>
      <c r="AI186" s="319"/>
      <c r="AJ186" s="319"/>
      <c r="AK186" s="319"/>
      <c r="AL186" s="319"/>
      <c r="AM186" s="319"/>
      <c r="AN186" s="319"/>
      <c r="AO186" s="319"/>
      <c r="AP186" s="319"/>
      <c r="AQ186" s="319"/>
      <c r="AR186" s="319"/>
      <c r="AS186" s="319"/>
      <c r="AT186" s="319">
        <v>2.396605794986101</v>
      </c>
      <c r="AU186" s="319">
        <v>2.6311520177104626</v>
      </c>
      <c r="AV186" s="319">
        <v>2.3033738753946693</v>
      </c>
      <c r="AW186" s="319">
        <v>7.3023076857076035</v>
      </c>
      <c r="AX186" s="319">
        <v>3.6388232364829918</v>
      </c>
      <c r="AY186" s="319">
        <v>8.5109318070201994</v>
      </c>
      <c r="AZ186" s="319">
        <v>7.1703315887312868</v>
      </c>
      <c r="BA186" s="319">
        <v>4.6823461087024896</v>
      </c>
      <c r="BB186" s="319">
        <v>-0.75096245205918422</v>
      </c>
      <c r="BC186" s="319">
        <v>5.598742265262004</v>
      </c>
      <c r="BD186" s="319">
        <v>5.1313906272447696</v>
      </c>
      <c r="BE186" s="319">
        <v>1.2810745503656307</v>
      </c>
      <c r="BF186" s="319">
        <v>0.7291062277856355</v>
      </c>
      <c r="BG186" s="319">
        <v>0.69088823441101965</v>
      </c>
      <c r="BH186" s="319">
        <v>0.51662098733704909</v>
      </c>
      <c r="BI186" s="319">
        <v>7.9927783968770427E-2</v>
      </c>
      <c r="BJ186" s="319">
        <v>0.21119691654276096</v>
      </c>
    </row>
    <row r="187" spans="1:62" ht="15">
      <c r="A187" s="319" t="s">
        <v>323</v>
      </c>
      <c r="B187" s="319" t="s">
        <v>565</v>
      </c>
      <c r="C187" s="319" t="s">
        <v>1293</v>
      </c>
      <c r="D187" s="319" t="s">
        <v>1294</v>
      </c>
      <c r="E187" s="319"/>
      <c r="F187" s="319">
        <v>3.5059690319593813</v>
      </c>
      <c r="G187" s="319">
        <v>1.967277736116003</v>
      </c>
      <c r="H187" s="319">
        <v>6.0116105760709786</v>
      </c>
      <c r="I187" s="319">
        <v>4.8722829516319308</v>
      </c>
      <c r="J187" s="319">
        <v>7.6106998326011848</v>
      </c>
      <c r="K187" s="319">
        <v>3.0619012481590886</v>
      </c>
      <c r="L187" s="319">
        <v>2.6474720212270313</v>
      </c>
      <c r="M187" s="319">
        <v>4.405480906529931</v>
      </c>
      <c r="N187" s="319">
        <v>2.7088380791424385</v>
      </c>
      <c r="O187" s="319">
        <v>8.3854965618917561</v>
      </c>
      <c r="P187" s="319">
        <v>-2.2187356131088336</v>
      </c>
      <c r="Q187" s="319">
        <v>-1.9003179443374876</v>
      </c>
      <c r="R187" s="319">
        <v>4.1419253074707996</v>
      </c>
      <c r="S187" s="319">
        <v>0.64909682984242068</v>
      </c>
      <c r="T187" s="319">
        <v>1.2201497412370372</v>
      </c>
      <c r="U187" s="319">
        <v>2.0612199205949366</v>
      </c>
      <c r="V187" s="319">
        <v>0.82249232866928423</v>
      </c>
      <c r="W187" s="319">
        <v>4.7290501168317576</v>
      </c>
      <c r="X187" s="319">
        <v>0.50053083085586536</v>
      </c>
      <c r="Y187" s="319">
        <v>6.6855806652019965</v>
      </c>
      <c r="Z187" s="319">
        <v>4.4051136152507979</v>
      </c>
      <c r="AA187" s="319">
        <v>3.02787224738357</v>
      </c>
      <c r="AB187" s="319">
        <v>3.2497983747163062</v>
      </c>
      <c r="AC187" s="319">
        <v>1.6136510787036826</v>
      </c>
      <c r="AD187" s="319">
        <v>4.1030645849762237</v>
      </c>
      <c r="AE187" s="319">
        <v>2.1294665821291403</v>
      </c>
      <c r="AF187" s="319">
        <v>3.1047734825455819</v>
      </c>
      <c r="AG187" s="319">
        <v>4.3189718089323748</v>
      </c>
      <c r="AH187" s="319">
        <v>1.8350607241602859</v>
      </c>
      <c r="AI187" s="319">
        <v>1.4608700528502965</v>
      </c>
      <c r="AJ187" s="319">
        <v>2.1659991944610937</v>
      </c>
      <c r="AK187" s="319">
        <v>4.8494039206335344</v>
      </c>
      <c r="AL187" s="319">
        <v>-0.8591358748949034</v>
      </c>
      <c r="AM187" s="319">
        <v>1.1216708633824197</v>
      </c>
      <c r="AN187" s="319">
        <v>2.3480606940372581</v>
      </c>
      <c r="AO187" s="319">
        <v>2.2581078331931366</v>
      </c>
      <c r="AP187" s="319">
        <v>-1.4495144339013564</v>
      </c>
      <c r="AQ187" s="319">
        <v>9.5077889635646784E-2</v>
      </c>
      <c r="AR187" s="319">
        <v>1.2468651370701025</v>
      </c>
      <c r="AS187" s="319">
        <v>1.9135382553031661</v>
      </c>
      <c r="AT187" s="319">
        <v>-0.2344255826620838</v>
      </c>
      <c r="AU187" s="319">
        <v>1.0460351462336916</v>
      </c>
      <c r="AV187" s="319">
        <v>2.6818245140641608</v>
      </c>
      <c r="AW187" s="319">
        <v>5.177554032457607</v>
      </c>
      <c r="AX187" s="319">
        <v>5.4781597197672909</v>
      </c>
      <c r="AY187" s="319">
        <v>4.025302467590592</v>
      </c>
      <c r="AZ187" s="319">
        <v>2.7150276867574235</v>
      </c>
      <c r="BA187" s="319">
        <v>-0.35669677260507626</v>
      </c>
      <c r="BB187" s="319">
        <v>0.7356374928092464</v>
      </c>
      <c r="BC187" s="319">
        <v>-0.48465580892549553</v>
      </c>
      <c r="BD187" s="319">
        <v>0.61061622907676849</v>
      </c>
      <c r="BE187" s="319">
        <v>1.3385486291662403</v>
      </c>
      <c r="BF187" s="319">
        <v>2.2126927384070569</v>
      </c>
      <c r="BG187" s="319">
        <v>2.5119726245632137</v>
      </c>
      <c r="BH187" s="319">
        <v>2.6107285144079384</v>
      </c>
      <c r="BI187" s="319">
        <v>3.4386532957264109</v>
      </c>
      <c r="BJ187" s="319">
        <v>3.6551960429954704</v>
      </c>
    </row>
    <row r="188" spans="1:62" ht="15">
      <c r="A188" s="319" t="s">
        <v>324</v>
      </c>
      <c r="B188" s="319" t="s">
        <v>566</v>
      </c>
      <c r="C188" s="319" t="s">
        <v>1293</v>
      </c>
      <c r="D188" s="319" t="s">
        <v>1294</v>
      </c>
      <c r="E188" s="319"/>
      <c r="F188" s="319">
        <v>7.68406153677563</v>
      </c>
      <c r="G188" s="319">
        <v>5.0634008182455688</v>
      </c>
      <c r="H188" s="319">
        <v>5.3452423051335529</v>
      </c>
      <c r="I188" s="319">
        <v>1.3675137976736806</v>
      </c>
      <c r="J188" s="319">
        <v>5.9756420744304677</v>
      </c>
      <c r="K188" s="319">
        <v>4.4680825538397073</v>
      </c>
      <c r="L188" s="319">
        <v>5.4380096695460338</v>
      </c>
      <c r="M188" s="319">
        <v>3.9307495029372177</v>
      </c>
      <c r="N188" s="319">
        <v>5.3697330343375853</v>
      </c>
      <c r="O188" s="319">
        <v>3.9446818587185248</v>
      </c>
      <c r="P188" s="319">
        <v>6.543464944792035</v>
      </c>
      <c r="Q188" s="319">
        <v>1.674030384633852</v>
      </c>
      <c r="R188" s="319">
        <v>2.4695028179465055</v>
      </c>
      <c r="S188" s="319">
        <v>-0.31663638083479384</v>
      </c>
      <c r="T188" s="319">
        <v>-0.94612446506826586</v>
      </c>
      <c r="U188" s="319">
        <v>-0.96009982633012214</v>
      </c>
      <c r="V188" s="319">
        <v>-1.4602636922628278</v>
      </c>
      <c r="W188" s="319">
        <v>7.0762516247580436</v>
      </c>
      <c r="X188" s="319">
        <v>1.9782219595239354</v>
      </c>
      <c r="Y188" s="319">
        <v>10.387421715863127</v>
      </c>
      <c r="Z188" s="319">
        <v>6.647215480916671</v>
      </c>
      <c r="AA188" s="319">
        <v>2.9213481799076533</v>
      </c>
      <c r="AB188" s="319">
        <v>-6.6561239510895973</v>
      </c>
      <c r="AC188" s="319">
        <v>0.41574563493662708</v>
      </c>
      <c r="AD188" s="319">
        <v>2.6314745877566565</v>
      </c>
      <c r="AE188" s="319">
        <v>1.317174043216923</v>
      </c>
      <c r="AF188" s="319">
        <v>-3.9165124878682889</v>
      </c>
      <c r="AG188" s="319">
        <v>-15.21879847081847</v>
      </c>
      <c r="AH188" s="319">
        <v>-0.57323363580282205</v>
      </c>
      <c r="AI188" s="319">
        <v>5.8452400157957669</v>
      </c>
      <c r="AJ188" s="319">
        <v>7.1565408767399816</v>
      </c>
      <c r="AK188" s="319">
        <v>5.9823435070858011</v>
      </c>
      <c r="AL188" s="319">
        <v>3.3051978319034419</v>
      </c>
      <c r="AM188" s="319">
        <v>0.76037006687867859</v>
      </c>
      <c r="AN188" s="319">
        <v>-0.31129850066962206</v>
      </c>
      <c r="AO188" s="319">
        <v>1.9725344762521644</v>
      </c>
      <c r="AP188" s="319">
        <v>4.3124407511924403</v>
      </c>
      <c r="AQ188" s="319">
        <v>5.1894951613399769</v>
      </c>
      <c r="AR188" s="319">
        <v>1.8582714156655697</v>
      </c>
      <c r="AS188" s="319">
        <v>0.71044985498846813</v>
      </c>
      <c r="AT188" s="319">
        <v>-1.357243436848961</v>
      </c>
      <c r="AU188" s="319">
        <v>0.29507444029877661</v>
      </c>
      <c r="AV188" s="319">
        <v>2.2601830289376181</v>
      </c>
      <c r="AW188" s="319">
        <v>5.5368517663712424</v>
      </c>
      <c r="AX188" s="319">
        <v>5.230435104113667</v>
      </c>
      <c r="AY188" s="319">
        <v>6.6843660147011548</v>
      </c>
      <c r="AZ188" s="319">
        <v>9.9769153739061665</v>
      </c>
      <c r="BA188" s="319">
        <v>7.9042410066545017</v>
      </c>
      <c r="BB188" s="319">
        <v>-0.54227357180074875</v>
      </c>
      <c r="BC188" s="319">
        <v>3.973661910677933</v>
      </c>
      <c r="BD188" s="319">
        <v>9.3754300587266783</v>
      </c>
      <c r="BE188" s="319">
        <v>7.8830241214753727</v>
      </c>
      <c r="BF188" s="319">
        <v>5.0785546318854671</v>
      </c>
      <c r="BG188" s="319">
        <v>3.3031884674663274</v>
      </c>
      <c r="BH188" s="319">
        <v>3.8398718245396424</v>
      </c>
      <c r="BI188" s="319">
        <v>3.3003402755570335</v>
      </c>
      <c r="BJ188" s="319">
        <v>3.6993344808952742</v>
      </c>
    </row>
    <row r="189" spans="1:62" ht="15">
      <c r="A189" s="319" t="s">
        <v>135</v>
      </c>
      <c r="B189" s="319" t="s">
        <v>567</v>
      </c>
      <c r="C189" s="319" t="s">
        <v>1293</v>
      </c>
      <c r="D189" s="319" t="s">
        <v>1294</v>
      </c>
      <c r="E189" s="319"/>
      <c r="F189" s="319">
        <v>4.3525764852055033</v>
      </c>
      <c r="G189" s="319">
        <v>6.9315109138400715</v>
      </c>
      <c r="H189" s="319">
        <v>1.3694651945874341</v>
      </c>
      <c r="I189" s="319">
        <v>3.5304636298545802</v>
      </c>
      <c r="J189" s="319">
        <v>2.6493025927879756</v>
      </c>
      <c r="K189" s="319">
        <v>5.2146943759384499</v>
      </c>
      <c r="L189" s="319">
        <v>0.97125419593501761</v>
      </c>
      <c r="M189" s="319">
        <v>-2.6014766066228816</v>
      </c>
      <c r="N189" s="319">
        <v>0.69888646303337509</v>
      </c>
      <c r="O189" s="319">
        <v>0.5873758935611022</v>
      </c>
      <c r="P189" s="319">
        <v>1.8181188595689974</v>
      </c>
      <c r="Q189" s="319">
        <v>0.77052583364105942</v>
      </c>
      <c r="R189" s="319">
        <v>3.5171685870275269</v>
      </c>
      <c r="S189" s="319">
        <v>6.5461759314587482</v>
      </c>
      <c r="T189" s="319">
        <v>1.581319980718547</v>
      </c>
      <c r="U189" s="319">
        <v>-1.21202661323629</v>
      </c>
      <c r="V189" s="319">
        <v>-2.2839263179125879</v>
      </c>
      <c r="W189" s="319">
        <v>-5.1796533842753121</v>
      </c>
      <c r="X189" s="319">
        <v>1.4235898893047931</v>
      </c>
      <c r="Y189" s="319">
        <v>3.2923779323218412</v>
      </c>
      <c r="Z189" s="319">
        <v>2.9807792075678918</v>
      </c>
      <c r="AA189" s="319">
        <v>-2.5941851324546832</v>
      </c>
      <c r="AB189" s="319">
        <v>-12.495197008848223</v>
      </c>
      <c r="AC189" s="319">
        <v>1.2260848634209083</v>
      </c>
      <c r="AD189" s="319">
        <v>-0.26454062958204361</v>
      </c>
      <c r="AE189" s="319">
        <v>6.9563192463233889</v>
      </c>
      <c r="AF189" s="319">
        <v>7.2825590006605267</v>
      </c>
      <c r="AG189" s="319">
        <v>-11.425628227894208</v>
      </c>
      <c r="AH189" s="319">
        <v>-14.195418384066642</v>
      </c>
      <c r="AI189" s="319">
        <v>-6.9754883074304814</v>
      </c>
      <c r="AJ189" s="319">
        <v>0.12529701620005085</v>
      </c>
      <c r="AK189" s="319">
        <v>-2.5261420832754737</v>
      </c>
      <c r="AL189" s="319">
        <v>3.2136633605024798</v>
      </c>
      <c r="AM189" s="319">
        <v>10.239363339835549</v>
      </c>
      <c r="AN189" s="319">
        <v>5.5373895359005445</v>
      </c>
      <c r="AO189" s="319">
        <v>1.106843426584831</v>
      </c>
      <c r="AP189" s="319">
        <v>4.8199697122489908</v>
      </c>
      <c r="AQ189" s="319">
        <v>-1.8633147388193549</v>
      </c>
      <c r="AR189" s="319">
        <v>5.9319031021985325E-2</v>
      </c>
      <c r="AS189" s="319">
        <v>1.2932197338483746</v>
      </c>
      <c r="AT189" s="319">
        <v>-0.70962787218689982</v>
      </c>
      <c r="AU189" s="319">
        <v>4.1052887450436941</v>
      </c>
      <c r="AV189" s="319">
        <v>2.8647032473226659</v>
      </c>
      <c r="AW189" s="319">
        <v>3.6672338017011157</v>
      </c>
      <c r="AX189" s="319">
        <v>4.9869621475395292</v>
      </c>
      <c r="AY189" s="319">
        <v>6.2226453639795665</v>
      </c>
      <c r="AZ189" s="319">
        <v>7.2036351507371421</v>
      </c>
      <c r="BA189" s="319">
        <v>7.7958953263872104</v>
      </c>
      <c r="BB189" s="319">
        <v>-0.15744494479008608</v>
      </c>
      <c r="BC189" s="319">
        <v>6.9599794023953478</v>
      </c>
      <c r="BD189" s="319">
        <v>4.9468569957743114</v>
      </c>
      <c r="BE189" s="319">
        <v>4.735588073603509</v>
      </c>
      <c r="BF189" s="319">
        <v>4.443897134141551</v>
      </c>
      <c r="BG189" s="319">
        <v>1.0286596777053632</v>
      </c>
      <c r="BH189" s="319">
        <v>1.9241723409094504</v>
      </c>
      <c r="BI189" s="319">
        <v>2.6519341446338558</v>
      </c>
      <c r="BJ189" s="319">
        <v>1.2790596954924922</v>
      </c>
    </row>
    <row r="190" spans="1:62" ht="15">
      <c r="A190" s="319" t="s">
        <v>325</v>
      </c>
      <c r="B190" s="319" t="s">
        <v>568</v>
      </c>
      <c r="C190" s="319" t="s">
        <v>1293</v>
      </c>
      <c r="D190" s="319" t="s">
        <v>1294</v>
      </c>
      <c r="E190" s="319"/>
      <c r="F190" s="319">
        <v>2.1500516227156226</v>
      </c>
      <c r="G190" s="319">
        <v>1.3531681314817376</v>
      </c>
      <c r="H190" s="319">
        <v>3.6087122956801636</v>
      </c>
      <c r="I190" s="319">
        <v>0.1805498094470579</v>
      </c>
      <c r="J190" s="319">
        <v>2.0273423628431431</v>
      </c>
      <c r="K190" s="319">
        <v>1.3010686552845385</v>
      </c>
      <c r="L190" s="319">
        <v>2.2470829687883054</v>
      </c>
      <c r="M190" s="319">
        <v>1.9320316912442337</v>
      </c>
      <c r="N190" s="319">
        <v>1.6763607308029975</v>
      </c>
      <c r="O190" s="319">
        <v>0.81685921449667376</v>
      </c>
      <c r="P190" s="319">
        <v>2.43515619850929</v>
      </c>
      <c r="Q190" s="319">
        <v>2.4597103402705898</v>
      </c>
      <c r="R190" s="319">
        <v>5.8486757394734923</v>
      </c>
      <c r="S190" s="319">
        <v>0.65931299128654075</v>
      </c>
      <c r="T190" s="319">
        <v>2.6373366498742001</v>
      </c>
      <c r="U190" s="319">
        <v>5.8185836018098058</v>
      </c>
      <c r="V190" s="319">
        <v>2.7252017313039971</v>
      </c>
      <c r="W190" s="319">
        <v>2.3217892599010099</v>
      </c>
      <c r="X190" s="319">
        <v>2.7813472166855462</v>
      </c>
      <c r="Y190" s="319">
        <v>2.3026698602917008</v>
      </c>
      <c r="Z190" s="319">
        <v>0.62382860188805012</v>
      </c>
      <c r="AA190" s="319">
        <v>0.81942923607203966</v>
      </c>
      <c r="AB190" s="319">
        <v>-0.87056165099795635</v>
      </c>
      <c r="AC190" s="319">
        <v>-9.8107705892845871</v>
      </c>
      <c r="AD190" s="319">
        <v>-9.7802129492418999</v>
      </c>
      <c r="AE190" s="319">
        <v>0.67324309989768949</v>
      </c>
      <c r="AF190" s="319">
        <v>1.5647827421343692</v>
      </c>
      <c r="AG190" s="319">
        <v>3.9734976180787953</v>
      </c>
      <c r="AH190" s="319">
        <v>3.4853468720487939</v>
      </c>
      <c r="AI190" s="319">
        <v>0.44973619386668418</v>
      </c>
      <c r="AJ190" s="319">
        <v>-3.0222335878137585</v>
      </c>
      <c r="AK190" s="319">
        <v>-2.0785407856698583</v>
      </c>
      <c r="AL190" s="319">
        <v>-0.2964187333333399</v>
      </c>
      <c r="AM190" s="319">
        <v>1.9613902971376689</v>
      </c>
      <c r="AN190" s="319">
        <v>2.2811797426297176</v>
      </c>
      <c r="AO190" s="319">
        <v>3.4601123015864914</v>
      </c>
      <c r="AP190" s="319">
        <v>2.8551142377114758</v>
      </c>
      <c r="AQ190" s="319">
        <v>-2.7449555861766726</v>
      </c>
      <c r="AR190" s="319">
        <v>0.8644439135452302</v>
      </c>
      <c r="AS190" s="319">
        <v>2.194577281885131</v>
      </c>
      <c r="AT190" s="319">
        <v>0.73221315319717917</v>
      </c>
      <c r="AU190" s="319">
        <v>1.496920130018168</v>
      </c>
      <c r="AV190" s="319">
        <v>2.8466189349204569</v>
      </c>
      <c r="AW190" s="319">
        <v>4.6229315377756279</v>
      </c>
      <c r="AX190" s="319">
        <v>2.8396809930805631</v>
      </c>
      <c r="AY190" s="319">
        <v>3.4029857812240181</v>
      </c>
      <c r="AZ190" s="319">
        <v>4.844677601098013</v>
      </c>
      <c r="BA190" s="319">
        <v>2.4790317438943674</v>
      </c>
      <c r="BB190" s="319">
        <v>-0.4628909533433756</v>
      </c>
      <c r="BC190" s="319">
        <v>5.9031216873613062</v>
      </c>
      <c r="BD190" s="319">
        <v>1.9719628936392724</v>
      </c>
      <c r="BE190" s="319">
        <v>4.9341061534961881</v>
      </c>
      <c r="BF190" s="319">
        <v>5.3089341046134138</v>
      </c>
      <c r="BG190" s="319">
        <v>4.4262109074167029</v>
      </c>
      <c r="BH190" s="319">
        <v>4.3834068903738483</v>
      </c>
      <c r="BI190" s="319">
        <v>5.2166591096430466</v>
      </c>
      <c r="BJ190" s="319">
        <v>5.059747392957803</v>
      </c>
    </row>
    <row r="191" spans="1:62" ht="15">
      <c r="A191" s="319" t="s">
        <v>326</v>
      </c>
      <c r="B191" s="319" t="s">
        <v>569</v>
      </c>
      <c r="C191" s="319" t="s">
        <v>1293</v>
      </c>
      <c r="D191" s="319" t="s">
        <v>1294</v>
      </c>
      <c r="E191" s="319"/>
      <c r="F191" s="319"/>
      <c r="G191" s="319"/>
      <c r="H191" s="319"/>
      <c r="I191" s="319"/>
      <c r="J191" s="319"/>
      <c r="K191" s="319"/>
      <c r="L191" s="319"/>
      <c r="M191" s="319"/>
      <c r="N191" s="319"/>
      <c r="O191" s="319"/>
      <c r="P191" s="319"/>
      <c r="Q191" s="319"/>
      <c r="R191" s="319"/>
      <c r="S191" s="319"/>
      <c r="T191" s="319"/>
      <c r="U191" s="319"/>
      <c r="V191" s="319"/>
      <c r="W191" s="319"/>
      <c r="X191" s="319"/>
      <c r="Y191" s="319"/>
      <c r="Z191" s="319"/>
      <c r="AA191" s="319"/>
      <c r="AB191" s="319"/>
      <c r="AC191" s="319"/>
      <c r="AD191" s="319"/>
      <c r="AE191" s="319"/>
      <c r="AF191" s="319"/>
      <c r="AG191" s="319"/>
      <c r="AH191" s="319"/>
      <c r="AI191" s="319"/>
      <c r="AJ191" s="319"/>
      <c r="AK191" s="319"/>
      <c r="AL191" s="319"/>
      <c r="AM191" s="319"/>
      <c r="AN191" s="319"/>
      <c r="AO191" s="319"/>
      <c r="AP191" s="319"/>
      <c r="AQ191" s="319"/>
      <c r="AR191" s="319"/>
      <c r="AS191" s="319"/>
      <c r="AT191" s="319">
        <v>4.3360406006933658</v>
      </c>
      <c r="AU191" s="319">
        <v>2.0632195720182978</v>
      </c>
      <c r="AV191" s="319">
        <v>-3.1177515650169454</v>
      </c>
      <c r="AW191" s="319">
        <v>5.1831466557276258</v>
      </c>
      <c r="AX191" s="319">
        <v>5.5484666797966753</v>
      </c>
      <c r="AY191" s="319">
        <v>-3.1834237220143393</v>
      </c>
      <c r="AZ191" s="319">
        <v>-3.5360551152706421E-2</v>
      </c>
      <c r="BA191" s="319">
        <v>-6.9324391226185043</v>
      </c>
      <c r="BB191" s="319">
        <v>-5.880295913617644</v>
      </c>
      <c r="BC191" s="319">
        <v>-1.5395561401130919</v>
      </c>
      <c r="BD191" s="319">
        <v>5.6737002745777687</v>
      </c>
      <c r="BE191" s="319">
        <v>3.168300100963279</v>
      </c>
      <c r="BF191" s="319">
        <v>-2.2788719180336585</v>
      </c>
      <c r="BG191" s="319">
        <v>1.8501152910617407</v>
      </c>
      <c r="BH191" s="319">
        <v>9.13420085397685</v>
      </c>
      <c r="BI191" s="319">
        <v>-0.94162568462606089</v>
      </c>
      <c r="BJ191" s="319">
        <v>-4.7218669221165896</v>
      </c>
    </row>
    <row r="192" spans="1:62" ht="15">
      <c r="A192" s="319" t="s">
        <v>327</v>
      </c>
      <c r="B192" s="319" t="s">
        <v>570</v>
      </c>
      <c r="C192" s="319" t="s">
        <v>1293</v>
      </c>
      <c r="D192" s="319" t="s">
        <v>1294</v>
      </c>
      <c r="E192" s="319"/>
      <c r="F192" s="319">
        <v>4.0455329355417575</v>
      </c>
      <c r="G192" s="319">
        <v>4.203641866611548</v>
      </c>
      <c r="H192" s="319">
        <v>1.9020486624643098</v>
      </c>
      <c r="I192" s="319">
        <v>6.2344964573541404</v>
      </c>
      <c r="J192" s="319">
        <v>7.8096005459540123</v>
      </c>
      <c r="K192" s="319">
        <v>3.3683238713556563</v>
      </c>
      <c r="L192" s="319">
        <v>1.5910305282698545</v>
      </c>
      <c r="M192" s="319">
        <v>1.8145065472844379</v>
      </c>
      <c r="N192" s="319">
        <v>5.5956476215161643</v>
      </c>
      <c r="O192" s="319">
        <v>8.0783859697953773</v>
      </c>
      <c r="P192" s="319">
        <v>3.6285346810679471</v>
      </c>
      <c r="Q192" s="319">
        <v>2.9736005826458864</v>
      </c>
      <c r="R192" s="319">
        <v>3.8079014319200297</v>
      </c>
      <c r="S192" s="319">
        <v>-5.0189233727920168E-2</v>
      </c>
      <c r="T192" s="319">
        <v>-3.4942335493195458</v>
      </c>
      <c r="U192" s="319">
        <v>-5.9752310089349834</v>
      </c>
      <c r="V192" s="319">
        <v>-1.8960236597704352</v>
      </c>
      <c r="W192" s="319">
        <v>5.5843441800928133</v>
      </c>
      <c r="X192" s="319">
        <v>-0.96668338484374772</v>
      </c>
      <c r="Y192" s="319">
        <v>-4.9972016552145959</v>
      </c>
      <c r="Z192" s="319">
        <v>-3.0330619162063357</v>
      </c>
      <c r="AA192" s="319">
        <v>-2.4243340022120634</v>
      </c>
      <c r="AB192" s="319">
        <v>0.38539086854765969</v>
      </c>
      <c r="AC192" s="319">
        <v>-3.0531843859504306</v>
      </c>
      <c r="AD192" s="319">
        <v>1.2409261163379881</v>
      </c>
      <c r="AE192" s="319">
        <v>1.9753413403142019</v>
      </c>
      <c r="AF192" s="319">
        <v>0.15219689847690177</v>
      </c>
      <c r="AG192" s="319">
        <v>0.323741583689241</v>
      </c>
      <c r="AH192" s="319">
        <v>-3.8790191496865702</v>
      </c>
      <c r="AI192" s="319">
        <v>-5.4273872745162777</v>
      </c>
      <c r="AJ192" s="319">
        <v>6.8237588328958338</v>
      </c>
      <c r="AK192" s="319">
        <v>11.024822090555105</v>
      </c>
      <c r="AL192" s="319">
        <v>15.263245000197784</v>
      </c>
      <c r="AM192" s="319">
        <v>3.289740014788876</v>
      </c>
      <c r="AN192" s="319">
        <v>-5.7555781521995755</v>
      </c>
      <c r="AO192" s="319">
        <v>4.9845805403384986</v>
      </c>
      <c r="AP192" s="319">
        <v>-6.3738942236990397</v>
      </c>
      <c r="AQ192" s="319">
        <v>-6.2474253214969622</v>
      </c>
      <c r="AR192" s="319">
        <v>-0.75721377960739744</v>
      </c>
      <c r="AS192" s="319">
        <v>-4.975122500347922</v>
      </c>
      <c r="AT192" s="319">
        <v>-2.6361872525918386</v>
      </c>
      <c r="AU192" s="319">
        <v>-2.6482195091464718</v>
      </c>
      <c r="AV192" s="319">
        <v>-0.35838399427269962</v>
      </c>
      <c r="AW192" s="319">
        <v>0.20724382234769223</v>
      </c>
      <c r="AX192" s="319">
        <v>3.7649190076201506</v>
      </c>
      <c r="AY192" s="319">
        <v>-0.16497208398502039</v>
      </c>
      <c r="AZ192" s="319">
        <v>8.4552380170415944</v>
      </c>
      <c r="BA192" s="319">
        <v>-2.6339249838389946</v>
      </c>
      <c r="BB192" s="319">
        <v>4.3418206162092758</v>
      </c>
      <c r="BC192" s="319">
        <v>7.6336096398168962</v>
      </c>
      <c r="BD192" s="319">
        <v>-1.1335087099247403</v>
      </c>
      <c r="BE192" s="319">
        <v>2.374186109110795</v>
      </c>
      <c r="BF192" s="319">
        <v>1.6142379044922421</v>
      </c>
      <c r="BG192" s="319">
        <v>12.99688055371449</v>
      </c>
      <c r="BH192" s="319">
        <v>3.1179733557483331</v>
      </c>
      <c r="BI192" s="319">
        <v>-0.18168634943440054</v>
      </c>
      <c r="BJ192" s="319">
        <v>0.14178369058804208</v>
      </c>
    </row>
    <row r="193" spans="1:62" ht="15">
      <c r="A193" s="319" t="s">
        <v>328</v>
      </c>
      <c r="B193" s="319" t="s">
        <v>571</v>
      </c>
      <c r="C193" s="319" t="s">
        <v>1293</v>
      </c>
      <c r="D193" s="319" t="s">
        <v>1294</v>
      </c>
      <c r="E193" s="319"/>
      <c r="F193" s="319"/>
      <c r="G193" s="319"/>
      <c r="H193" s="319"/>
      <c r="I193" s="319"/>
      <c r="J193" s="319"/>
      <c r="K193" s="319"/>
      <c r="L193" s="319"/>
      <c r="M193" s="319"/>
      <c r="N193" s="319"/>
      <c r="O193" s="319"/>
      <c r="P193" s="319"/>
      <c r="Q193" s="319"/>
      <c r="R193" s="319"/>
      <c r="S193" s="319"/>
      <c r="T193" s="319"/>
      <c r="U193" s="319"/>
      <c r="V193" s="319"/>
      <c r="W193" s="319"/>
      <c r="X193" s="319"/>
      <c r="Y193" s="319"/>
      <c r="Z193" s="319"/>
      <c r="AA193" s="319"/>
      <c r="AB193" s="319"/>
      <c r="AC193" s="319"/>
      <c r="AD193" s="319"/>
      <c r="AE193" s="319"/>
      <c r="AF193" s="319"/>
      <c r="AG193" s="319"/>
      <c r="AH193" s="319"/>
      <c r="AI193" s="319"/>
      <c r="AJ193" s="319">
        <v>-7.3447910040594309</v>
      </c>
      <c r="AK193" s="319">
        <v>2.2010658603871462</v>
      </c>
      <c r="AL193" s="319">
        <v>3.4746827738336066</v>
      </c>
      <c r="AM193" s="319">
        <v>5.0708555166964544</v>
      </c>
      <c r="AN193" s="319">
        <v>6.8067989147329087</v>
      </c>
      <c r="AO193" s="319">
        <v>5.9759285226660239</v>
      </c>
      <c r="AP193" s="319">
        <v>6.3898891487748557</v>
      </c>
      <c r="AQ193" s="319">
        <v>4.5772510177596928</v>
      </c>
      <c r="AR193" s="319">
        <v>4.6508992484116476</v>
      </c>
      <c r="AS193" s="319">
        <v>5.6572455175530934</v>
      </c>
      <c r="AT193" s="319">
        <v>1.2759407050196359</v>
      </c>
      <c r="AU193" s="319">
        <v>2.0888794286179007</v>
      </c>
      <c r="AV193" s="319">
        <v>3.6323922524412922</v>
      </c>
      <c r="AW193" s="319">
        <v>5.1971852661864233</v>
      </c>
      <c r="AX193" s="319">
        <v>3.5391528911317209</v>
      </c>
      <c r="AY193" s="319">
        <v>6.2469119365003962</v>
      </c>
      <c r="AZ193" s="319">
        <v>7.0929430440114629</v>
      </c>
      <c r="BA193" s="319">
        <v>4.2354955100552871</v>
      </c>
      <c r="BB193" s="319">
        <v>2.7506090344317897</v>
      </c>
      <c r="BC193" s="319">
        <v>3.9032620758595442</v>
      </c>
      <c r="BD193" s="319">
        <v>4.9607829167734252</v>
      </c>
      <c r="BE193" s="319">
        <v>1.6081495649772961</v>
      </c>
      <c r="BF193" s="319">
        <v>1.4531109591036113</v>
      </c>
      <c r="BG193" s="319">
        <v>3.3604787413848385</v>
      </c>
      <c r="BH193" s="319">
        <v>3.9138202159435593</v>
      </c>
      <c r="BI193" s="319">
        <v>2.9085545502001793</v>
      </c>
      <c r="BJ193" s="319">
        <v>4.5345457219834628</v>
      </c>
    </row>
    <row r="194" spans="1:62" ht="15">
      <c r="A194" s="319" t="s">
        <v>1272</v>
      </c>
      <c r="B194" s="319" t="s">
        <v>1273</v>
      </c>
      <c r="C194" s="319" t="s">
        <v>1293</v>
      </c>
      <c r="D194" s="319" t="s">
        <v>1294</v>
      </c>
      <c r="E194" s="319"/>
      <c r="F194" s="319"/>
      <c r="G194" s="319"/>
      <c r="H194" s="319"/>
      <c r="I194" s="319"/>
      <c r="J194" s="319"/>
      <c r="K194" s="319"/>
      <c r="L194" s="319"/>
      <c r="M194" s="319">
        <v>-0.2991612584685015</v>
      </c>
      <c r="N194" s="319">
        <v>9.0088683196654955</v>
      </c>
      <c r="O194" s="319">
        <v>9.602516713444345</v>
      </c>
      <c r="P194" s="319">
        <v>6.6444060712123303</v>
      </c>
      <c r="Q194" s="319">
        <v>0.55023502222854859</v>
      </c>
      <c r="R194" s="319">
        <v>1.3830835453725143</v>
      </c>
      <c r="S194" s="319">
        <v>6.0376689146853408</v>
      </c>
      <c r="T194" s="319">
        <v>-3.0332567180595618</v>
      </c>
      <c r="U194" s="319">
        <v>4.3389439058786792</v>
      </c>
      <c r="V194" s="319">
        <v>1.6441509561417007</v>
      </c>
      <c r="W194" s="319">
        <v>-3.0292492027508047</v>
      </c>
      <c r="X194" s="319">
        <v>3.1389009692954346</v>
      </c>
      <c r="Y194" s="319">
        <v>1.9392193899111021</v>
      </c>
      <c r="Z194" s="319">
        <v>-6.6473298433577384</v>
      </c>
      <c r="AA194" s="319">
        <v>-1.5046481697233247</v>
      </c>
      <c r="AB194" s="319">
        <v>-5.5984764873837207</v>
      </c>
      <c r="AC194" s="319">
        <v>-2.4928850468569692</v>
      </c>
      <c r="AD194" s="319">
        <v>1.9040462394985838</v>
      </c>
      <c r="AE194" s="319">
        <v>-3.4342683154782918</v>
      </c>
      <c r="AF194" s="319">
        <v>-3.2882864831404248</v>
      </c>
      <c r="AG194" s="319">
        <v>0.78100436441150123</v>
      </c>
      <c r="AH194" s="319">
        <v>-0.11354708378871692</v>
      </c>
      <c r="AI194" s="319">
        <v>7.0751122183505828</v>
      </c>
      <c r="AJ194" s="319">
        <v>-13.540616114461727</v>
      </c>
      <c r="AK194" s="319">
        <v>-1.498164970749599</v>
      </c>
      <c r="AL194" s="319">
        <v>-1.3128510046826847</v>
      </c>
      <c r="AM194" s="319">
        <v>-1.8124435750790155</v>
      </c>
      <c r="AN194" s="319">
        <v>9.7224314174908955E-2</v>
      </c>
      <c r="AO194" s="319">
        <v>3.3324852659928581</v>
      </c>
      <c r="AP194" s="319">
        <v>3.2988115873204578</v>
      </c>
      <c r="AQ194" s="319">
        <v>5.169522747768184</v>
      </c>
      <c r="AR194" s="319">
        <v>2.0756594736603802</v>
      </c>
      <c r="AS194" s="319">
        <v>0.27623420848065905</v>
      </c>
      <c r="AT194" s="319">
        <v>1.4729536962183118</v>
      </c>
      <c r="AU194" s="319">
        <v>-0.66607658145957771</v>
      </c>
      <c r="AV194" s="319">
        <v>-2.7215741324712184</v>
      </c>
      <c r="AW194" s="319">
        <v>17.905692039566091</v>
      </c>
      <c r="AX194" s="319">
        <v>2.9147894438564208</v>
      </c>
      <c r="AY194" s="319">
        <v>5.2965247545420482</v>
      </c>
      <c r="AZ194" s="319">
        <v>4.2800604240272833</v>
      </c>
      <c r="BA194" s="319">
        <v>3.8638280249000871</v>
      </c>
      <c r="BB194" s="319">
        <v>1.874166766525633</v>
      </c>
      <c r="BC194" s="319">
        <v>3.0366180930241597</v>
      </c>
      <c r="BD194" s="319">
        <v>1.689636180998022</v>
      </c>
      <c r="BE194" s="319">
        <v>3.1005401067838676</v>
      </c>
      <c r="BF194" s="319">
        <v>2.5678367728382483</v>
      </c>
      <c r="BG194" s="319">
        <v>1.7817326294477454</v>
      </c>
      <c r="BH194" s="319">
        <v>0.77702457973624917</v>
      </c>
      <c r="BI194" s="319">
        <v>-0.23918477663630711</v>
      </c>
      <c r="BJ194" s="319">
        <v>-0.89865124522951589</v>
      </c>
    </row>
    <row r="195" spans="1:62" ht="15">
      <c r="A195" s="319" t="s">
        <v>329</v>
      </c>
      <c r="B195" s="319" t="s">
        <v>572</v>
      </c>
      <c r="C195" s="319" t="s">
        <v>1293</v>
      </c>
      <c r="D195" s="319" t="s">
        <v>1294</v>
      </c>
      <c r="E195" s="319"/>
      <c r="F195" s="319">
        <v>5.1806914767450252</v>
      </c>
      <c r="G195" s="319">
        <v>6.0863985189987915</v>
      </c>
      <c r="H195" s="319">
        <v>6.299405803081882</v>
      </c>
      <c r="I195" s="319">
        <v>4.9844817177720415</v>
      </c>
      <c r="J195" s="319">
        <v>7.5236604403519038</v>
      </c>
      <c r="K195" s="319">
        <v>6.2298369849178812</v>
      </c>
      <c r="L195" s="319">
        <v>5.392966098640656</v>
      </c>
      <c r="M195" s="319">
        <v>4.5328516236053247</v>
      </c>
      <c r="N195" s="319">
        <v>8.4752614492528835</v>
      </c>
      <c r="O195" s="319">
        <v>7.0479291596725773</v>
      </c>
      <c r="P195" s="319">
        <v>4.6637954754589259</v>
      </c>
      <c r="Q195" s="319">
        <v>5.0787635427423083</v>
      </c>
      <c r="R195" s="319">
        <v>4.07192333883944</v>
      </c>
      <c r="S195" s="319">
        <v>0.79856059444752248</v>
      </c>
      <c r="T195" s="319">
        <v>-2.4696290126738063</v>
      </c>
      <c r="U195" s="319">
        <v>4.5029771184320424</v>
      </c>
      <c r="V195" s="319">
        <v>4.4126823743947199</v>
      </c>
      <c r="W195" s="319">
        <v>5.5401727626198181</v>
      </c>
      <c r="X195" s="319">
        <v>6.5898053402680574</v>
      </c>
      <c r="Y195" s="319">
        <v>3.0107521873577809</v>
      </c>
      <c r="Z195" s="319">
        <v>7.746615679721458E-3</v>
      </c>
      <c r="AA195" s="319">
        <v>-2.6049485825878946</v>
      </c>
      <c r="AB195" s="319">
        <v>-3.3354731171516363</v>
      </c>
      <c r="AC195" s="319">
        <v>4.8817499168136038</v>
      </c>
      <c r="AD195" s="319">
        <v>2.0957763451221041</v>
      </c>
      <c r="AE195" s="319">
        <v>3.975056525143188</v>
      </c>
      <c r="AF195" s="319">
        <v>4.7765339244346734</v>
      </c>
      <c r="AG195" s="319">
        <v>4.9115131494640281</v>
      </c>
      <c r="AH195" s="319">
        <v>3.3899512107965677</v>
      </c>
      <c r="AI195" s="319">
        <v>-3.7017081133196399</v>
      </c>
      <c r="AJ195" s="319">
        <v>1.5832278143703462</v>
      </c>
      <c r="AK195" s="319">
        <v>3.8913165236801603</v>
      </c>
      <c r="AL195" s="319">
        <v>3.7669362569680658</v>
      </c>
      <c r="AM195" s="319">
        <v>3.2226793729633272</v>
      </c>
      <c r="AN195" s="319">
        <v>3.5876639097802041</v>
      </c>
      <c r="AO195" s="319">
        <v>1.1723026874803253</v>
      </c>
      <c r="AP195" s="319">
        <v>3.9099388004468523</v>
      </c>
      <c r="AQ195" s="319">
        <v>4.9258868744217068</v>
      </c>
      <c r="AR195" s="319">
        <v>4.8633173310254989</v>
      </c>
      <c r="AS195" s="319">
        <v>2.9867515100344946</v>
      </c>
      <c r="AT195" s="319">
        <v>6.0860491544286504</v>
      </c>
      <c r="AU195" s="319">
        <v>0.78642426955572375</v>
      </c>
      <c r="AV195" s="319">
        <v>-9.1839432602114357E-3</v>
      </c>
      <c r="AW195" s="319">
        <v>8.7264263572637475</v>
      </c>
      <c r="AX195" s="319">
        <v>-1.8456190830146255</v>
      </c>
      <c r="AY195" s="319">
        <v>-0.99120613698666205</v>
      </c>
      <c r="AZ195" s="319">
        <v>-0.58182262798626994</v>
      </c>
      <c r="BA195" s="319">
        <v>-1.266719687828072</v>
      </c>
      <c r="BB195" s="319">
        <v>-1.4162108787677283</v>
      </c>
      <c r="BC195" s="319">
        <v>9.2102071779123662E-2</v>
      </c>
      <c r="BD195" s="319">
        <v>0.80057305997347328</v>
      </c>
      <c r="BE195" s="319">
        <v>1.2469693903963446</v>
      </c>
      <c r="BF195" s="319">
        <v>0.84215901765813328</v>
      </c>
      <c r="BG195" s="319">
        <v>0.43657353906225183</v>
      </c>
      <c r="BH195" s="319">
        <v>0.64392154960020775</v>
      </c>
      <c r="BI195" s="319">
        <v>-0.70037286336352622</v>
      </c>
      <c r="BJ195" s="319"/>
    </row>
    <row r="196" spans="1:62" ht="15">
      <c r="A196" s="319" t="s">
        <v>1274</v>
      </c>
      <c r="B196" s="319" t="s">
        <v>573</v>
      </c>
      <c r="C196" s="319" t="s">
        <v>1293</v>
      </c>
      <c r="D196" s="319" t="s">
        <v>1294</v>
      </c>
      <c r="E196" s="319"/>
      <c r="F196" s="319"/>
      <c r="G196" s="319"/>
      <c r="H196" s="319"/>
      <c r="I196" s="319"/>
      <c r="J196" s="319"/>
      <c r="K196" s="319"/>
      <c r="L196" s="319"/>
      <c r="M196" s="319"/>
      <c r="N196" s="319"/>
      <c r="O196" s="319"/>
      <c r="P196" s="319"/>
      <c r="Q196" s="319"/>
      <c r="R196" s="319"/>
      <c r="S196" s="319"/>
      <c r="T196" s="319"/>
      <c r="U196" s="319"/>
      <c r="V196" s="319"/>
      <c r="W196" s="319"/>
      <c r="X196" s="319"/>
      <c r="Y196" s="319"/>
      <c r="Z196" s="319"/>
      <c r="AA196" s="319"/>
      <c r="AB196" s="319"/>
      <c r="AC196" s="319"/>
      <c r="AD196" s="319"/>
      <c r="AE196" s="319"/>
      <c r="AF196" s="319"/>
      <c r="AG196" s="319"/>
      <c r="AH196" s="319"/>
      <c r="AI196" s="319"/>
      <c r="AJ196" s="319"/>
      <c r="AK196" s="319"/>
      <c r="AL196" s="319"/>
      <c r="AM196" s="319"/>
      <c r="AN196" s="319"/>
      <c r="AO196" s="319"/>
      <c r="AP196" s="319"/>
      <c r="AQ196" s="319"/>
      <c r="AR196" s="319"/>
      <c r="AS196" s="319"/>
      <c r="AT196" s="319"/>
      <c r="AU196" s="319"/>
      <c r="AV196" s="319"/>
      <c r="AW196" s="319"/>
      <c r="AX196" s="319"/>
      <c r="AY196" s="319"/>
      <c r="AZ196" s="319"/>
      <c r="BA196" s="319"/>
      <c r="BB196" s="319"/>
      <c r="BC196" s="319"/>
      <c r="BD196" s="319"/>
      <c r="BE196" s="319"/>
      <c r="BF196" s="319"/>
      <c r="BG196" s="319"/>
      <c r="BH196" s="319"/>
      <c r="BI196" s="319"/>
      <c r="BJ196" s="319"/>
    </row>
    <row r="197" spans="1:62" ht="15">
      <c r="A197" s="319" t="s">
        <v>330</v>
      </c>
      <c r="B197" s="319" t="s">
        <v>574</v>
      </c>
      <c r="C197" s="319" t="s">
        <v>1293</v>
      </c>
      <c r="D197" s="319" t="s">
        <v>1294</v>
      </c>
      <c r="E197" s="319"/>
      <c r="F197" s="319">
        <v>4.6886685469461611</v>
      </c>
      <c r="G197" s="319">
        <v>5.8478632433649267</v>
      </c>
      <c r="H197" s="319">
        <v>5.4472929056761217</v>
      </c>
      <c r="I197" s="319">
        <v>6.2517993661544153</v>
      </c>
      <c r="J197" s="319">
        <v>7.9081276075715152</v>
      </c>
      <c r="K197" s="319">
        <v>4.8657489755419903</v>
      </c>
      <c r="L197" s="319">
        <v>8.2288053913028563</v>
      </c>
      <c r="M197" s="319">
        <v>9.3421018378290199</v>
      </c>
      <c r="N197" s="319">
        <v>3.0412930541167356</v>
      </c>
      <c r="O197" s="319">
        <v>13.615093106633395</v>
      </c>
      <c r="P197" s="319">
        <v>7.084084677126242</v>
      </c>
      <c r="Q197" s="319">
        <v>8.1824802633611</v>
      </c>
      <c r="R197" s="319">
        <v>11.166279455327668</v>
      </c>
      <c r="S197" s="319">
        <v>-0.2581651795712645</v>
      </c>
      <c r="T197" s="319">
        <v>-7.914607756189028</v>
      </c>
      <c r="U197" s="319">
        <v>3.9027132077349194</v>
      </c>
      <c r="V197" s="319">
        <v>4.4872878346565557</v>
      </c>
      <c r="W197" s="319">
        <v>1.7125896459793637</v>
      </c>
      <c r="X197" s="319">
        <v>4.5125429689197034</v>
      </c>
      <c r="Y197" s="319">
        <v>3.4643712887797733</v>
      </c>
      <c r="Z197" s="319">
        <v>0.74080146054097895</v>
      </c>
      <c r="AA197" s="319">
        <v>1.5128936515944389</v>
      </c>
      <c r="AB197" s="319">
        <v>-0.63520219296550806</v>
      </c>
      <c r="AC197" s="319">
        <v>-2.2565785620377454</v>
      </c>
      <c r="AD197" s="319">
        <v>2.526605754854387</v>
      </c>
      <c r="AE197" s="319">
        <v>4.0462786045911656</v>
      </c>
      <c r="AF197" s="319">
        <v>6.4100626367278721</v>
      </c>
      <c r="AG197" s="319">
        <v>7.6009032012702988</v>
      </c>
      <c r="AH197" s="319">
        <v>6.5960710265721758</v>
      </c>
      <c r="AI197" s="319">
        <v>4.1773289869683907</v>
      </c>
      <c r="AJ197" s="319">
        <v>4.6090335003901259</v>
      </c>
      <c r="AK197" s="319">
        <v>1.1681034222060305</v>
      </c>
      <c r="AL197" s="319">
        <v>-2.1630211143923077</v>
      </c>
      <c r="AM197" s="319">
        <v>0.69351762576354758</v>
      </c>
      <c r="AN197" s="319">
        <v>3.922373583996432</v>
      </c>
      <c r="AO197" s="319">
        <v>3.1082700086021475</v>
      </c>
      <c r="AP197" s="319">
        <v>3.9610276649213745</v>
      </c>
      <c r="AQ197" s="319">
        <v>4.2635018552912811</v>
      </c>
      <c r="AR197" s="319">
        <v>3.3022487932389026</v>
      </c>
      <c r="AS197" s="319">
        <v>3.0605708870159845</v>
      </c>
      <c r="AT197" s="319">
        <v>1.2268989305356968</v>
      </c>
      <c r="AU197" s="319">
        <v>0.2184258080430368</v>
      </c>
      <c r="AV197" s="319">
        <v>-1.3054122517651479</v>
      </c>
      <c r="AW197" s="319">
        <v>1.5684128924641385</v>
      </c>
      <c r="AX197" s="319">
        <v>0.58000285974290477</v>
      </c>
      <c r="AY197" s="319">
        <v>1.3700857618968598</v>
      </c>
      <c r="AZ197" s="319">
        <v>2.2910035012883299</v>
      </c>
      <c r="BA197" s="319">
        <v>5.4897748422106929E-2</v>
      </c>
      <c r="BB197" s="319">
        <v>-3.0705525339795514</v>
      </c>
      <c r="BC197" s="319">
        <v>1.8519201861859358</v>
      </c>
      <c r="BD197" s="319">
        <v>-1.6823482498238036</v>
      </c>
      <c r="BE197" s="319">
        <v>-3.6383765955142877</v>
      </c>
      <c r="BF197" s="319">
        <v>-0.58605138071561669</v>
      </c>
      <c r="BG197" s="319">
        <v>1.4386634293516636</v>
      </c>
      <c r="BH197" s="319">
        <v>2.244628252124798</v>
      </c>
      <c r="BI197" s="319">
        <v>1.9404884008443588</v>
      </c>
      <c r="BJ197" s="319">
        <v>2.9963737224035754</v>
      </c>
    </row>
    <row r="198" spans="1:62" ht="15">
      <c r="A198" s="319" t="s">
        <v>331</v>
      </c>
      <c r="B198" s="319" t="s">
        <v>575</v>
      </c>
      <c r="C198" s="319" t="s">
        <v>1293</v>
      </c>
      <c r="D198" s="319" t="s">
        <v>1294</v>
      </c>
      <c r="E198" s="319"/>
      <c r="F198" s="319">
        <v>4.1391311653660665</v>
      </c>
      <c r="G198" s="319">
        <v>0.62113618308063678</v>
      </c>
      <c r="H198" s="319">
        <v>1.9854736616266848</v>
      </c>
      <c r="I198" s="319">
        <v>1.4924271693034257</v>
      </c>
      <c r="J198" s="319">
        <v>3.3918760256732838</v>
      </c>
      <c r="K198" s="319">
        <v>-0.68558514228172385</v>
      </c>
      <c r="L198" s="319">
        <v>6.2801895865618889</v>
      </c>
      <c r="M198" s="319">
        <v>1.8006742002229998</v>
      </c>
      <c r="N198" s="319">
        <v>2.0249980940625107</v>
      </c>
      <c r="O198" s="319">
        <v>2.9279287592431302</v>
      </c>
      <c r="P198" s="319">
        <v>2.988403197049422</v>
      </c>
      <c r="Q198" s="319">
        <v>4.1108173508768431</v>
      </c>
      <c r="R198" s="319">
        <v>4.7868288256929077</v>
      </c>
      <c r="S198" s="319">
        <v>5.8173599824537234</v>
      </c>
      <c r="T198" s="319">
        <v>4.2705313739740802</v>
      </c>
      <c r="U198" s="319">
        <v>4.8723901767409501</v>
      </c>
      <c r="V198" s="319">
        <v>8.6911708141911248</v>
      </c>
      <c r="W198" s="319">
        <v>9.1486882140765289</v>
      </c>
      <c r="X198" s="319">
        <v>8.9104801380663616</v>
      </c>
      <c r="Y198" s="319">
        <v>8.6864001169288514</v>
      </c>
      <c r="Z198" s="319">
        <v>6.1395404767285839</v>
      </c>
      <c r="AA198" s="319">
        <v>-4.1876214995215832</v>
      </c>
      <c r="AB198" s="319">
        <v>-5.8142651459873491</v>
      </c>
      <c r="AC198" s="319">
        <v>-0.12168708936282258</v>
      </c>
      <c r="AD198" s="319">
        <v>1.5605386432420971</v>
      </c>
      <c r="AE198" s="319">
        <v>2.0213847926043655</v>
      </c>
      <c r="AF198" s="319">
        <v>4.6009891634143543</v>
      </c>
      <c r="AG198" s="319">
        <v>3.0278661375461553</v>
      </c>
      <c r="AH198" s="319">
        <v>4.0798886649787534</v>
      </c>
      <c r="AI198" s="319">
        <v>1.4093140883816915</v>
      </c>
      <c r="AJ198" s="319">
        <v>0.86842108213754443</v>
      </c>
      <c r="AK198" s="319">
        <v>-0.81174384675054512</v>
      </c>
      <c r="AL198" s="319">
        <v>2.4141820075134603</v>
      </c>
      <c r="AM198" s="319">
        <v>2.8425137364150856</v>
      </c>
      <c r="AN198" s="319">
        <v>4.3630684225694836</v>
      </c>
      <c r="AO198" s="319">
        <v>-0.71690492174793974</v>
      </c>
      <c r="AP198" s="319">
        <v>1.9474505496184946</v>
      </c>
      <c r="AQ198" s="319">
        <v>-2.0744976566747795</v>
      </c>
      <c r="AR198" s="319">
        <v>-3.4087501951172641</v>
      </c>
      <c r="AS198" s="319">
        <v>-4.2625023358293248</v>
      </c>
      <c r="AT198" s="319">
        <v>-2.7401866429457584</v>
      </c>
      <c r="AU198" s="319">
        <v>-1.8724161918899256</v>
      </c>
      <c r="AV198" s="319">
        <v>2.4728163635897999</v>
      </c>
      <c r="AW198" s="319">
        <v>2.3098535065961414</v>
      </c>
      <c r="AX198" s="319">
        <v>0.51651341344305024</v>
      </c>
      <c r="AY198" s="319">
        <v>3.2517593051455691</v>
      </c>
      <c r="AZ198" s="319">
        <v>3.94860394083085</v>
      </c>
      <c r="BA198" s="319">
        <v>4.9351952737640659</v>
      </c>
      <c r="BB198" s="319">
        <v>-5.2307244802576207</v>
      </c>
      <c r="BC198" s="319">
        <v>11.598908057095997</v>
      </c>
      <c r="BD198" s="319">
        <v>2.9513591251769924</v>
      </c>
      <c r="BE198" s="319">
        <v>-2.5616613756363051</v>
      </c>
      <c r="BF198" s="319">
        <v>12.510306511662336</v>
      </c>
      <c r="BG198" s="319">
        <v>3.3344070350969304</v>
      </c>
      <c r="BH198" s="319">
        <v>1.6202153111827329</v>
      </c>
      <c r="BI198" s="319">
        <v>2.6864797337648838</v>
      </c>
      <c r="BJ198" s="319">
        <v>-0.50014185224927132</v>
      </c>
    </row>
    <row r="199" spans="1:62" ht="15">
      <c r="A199" s="319" t="s">
        <v>384</v>
      </c>
      <c r="B199" s="319" t="s">
        <v>630</v>
      </c>
      <c r="C199" s="319" t="s">
        <v>1293</v>
      </c>
      <c r="D199" s="319" t="s">
        <v>1294</v>
      </c>
      <c r="E199" s="319"/>
      <c r="F199" s="319"/>
      <c r="G199" s="319"/>
      <c r="H199" s="319"/>
      <c r="I199" s="319"/>
      <c r="J199" s="319"/>
      <c r="K199" s="319"/>
      <c r="L199" s="319"/>
      <c r="M199" s="319"/>
      <c r="N199" s="319"/>
      <c r="O199" s="319"/>
      <c r="P199" s="319"/>
      <c r="Q199" s="319"/>
      <c r="R199" s="319"/>
      <c r="S199" s="319"/>
      <c r="T199" s="319"/>
      <c r="U199" s="319"/>
      <c r="V199" s="319"/>
      <c r="W199" s="319"/>
      <c r="X199" s="319"/>
      <c r="Y199" s="319"/>
      <c r="Z199" s="319"/>
      <c r="AA199" s="319"/>
      <c r="AB199" s="319"/>
      <c r="AC199" s="319"/>
      <c r="AD199" s="319"/>
      <c r="AE199" s="319"/>
      <c r="AF199" s="319"/>
      <c r="AG199" s="319"/>
      <c r="AH199" s="319"/>
      <c r="AI199" s="319"/>
      <c r="AJ199" s="319"/>
      <c r="AK199" s="319"/>
      <c r="AL199" s="319"/>
      <c r="AM199" s="319"/>
      <c r="AN199" s="319">
        <v>2.4344928835338351</v>
      </c>
      <c r="AO199" s="319">
        <v>2.5808732868761695</v>
      </c>
      <c r="AP199" s="319">
        <v>18.498717145524822</v>
      </c>
      <c r="AQ199" s="319">
        <v>22.780739032092058</v>
      </c>
      <c r="AR199" s="319">
        <v>14.981090593827929</v>
      </c>
      <c r="AS199" s="319">
        <v>-12.206797106154582</v>
      </c>
      <c r="AT199" s="319">
        <v>-8.8147530356550163</v>
      </c>
      <c r="AU199" s="319">
        <v>-3.9045847013039321</v>
      </c>
      <c r="AV199" s="319">
        <v>6.830149001346399</v>
      </c>
      <c r="AW199" s="319">
        <v>5.8563534532558776</v>
      </c>
      <c r="AX199" s="319">
        <v>8.1407827229703429</v>
      </c>
      <c r="AY199" s="319">
        <v>-6.9909499899442125</v>
      </c>
      <c r="AZ199" s="319">
        <v>-4.2063150443310491</v>
      </c>
      <c r="BA199" s="319">
        <v>-9.9831466724799327</v>
      </c>
      <c r="BB199" s="319">
        <v>15.695061262361378</v>
      </c>
      <c r="BC199" s="319">
        <v>-0.15133303575281332</v>
      </c>
      <c r="BD199" s="319">
        <v>4.3998879726989202</v>
      </c>
      <c r="BE199" s="319">
        <v>11.14402131541506</v>
      </c>
      <c r="BF199" s="319">
        <v>-7.0946822265504039</v>
      </c>
      <c r="BG199" s="319">
        <v>-3.9742532749366148</v>
      </c>
      <c r="BH199" s="319">
        <v>9.120702029611067</v>
      </c>
      <c r="BI199" s="319">
        <v>0.52011969328206931</v>
      </c>
      <c r="BJ199" s="319">
        <v>-6.0809658852609516</v>
      </c>
    </row>
    <row r="200" spans="1:62" ht="15">
      <c r="A200" s="319" t="s">
        <v>332</v>
      </c>
      <c r="B200" s="319" t="s">
        <v>576</v>
      </c>
      <c r="C200" s="319" t="s">
        <v>1293</v>
      </c>
      <c r="D200" s="319" t="s">
        <v>1294</v>
      </c>
      <c r="E200" s="319"/>
      <c r="F200" s="319"/>
      <c r="G200" s="319"/>
      <c r="H200" s="319"/>
      <c r="I200" s="319"/>
      <c r="J200" s="319"/>
      <c r="K200" s="319"/>
      <c r="L200" s="319"/>
      <c r="M200" s="319"/>
      <c r="N200" s="319"/>
      <c r="O200" s="319"/>
      <c r="P200" s="319"/>
      <c r="Q200" s="319"/>
      <c r="R200" s="319"/>
      <c r="S200" s="319"/>
      <c r="T200" s="319"/>
      <c r="U200" s="319"/>
      <c r="V200" s="319"/>
      <c r="W200" s="319"/>
      <c r="X200" s="319"/>
      <c r="Y200" s="319"/>
      <c r="Z200" s="319"/>
      <c r="AA200" s="319">
        <v>-4.9196963515855288</v>
      </c>
      <c r="AB200" s="319">
        <v>-2.9309858089070531</v>
      </c>
      <c r="AC200" s="319">
        <v>4.6093609496131904</v>
      </c>
      <c r="AD200" s="319">
        <v>-4.1561412258979828</v>
      </c>
      <c r="AE200" s="319">
        <v>4.57585600099803</v>
      </c>
      <c r="AF200" s="319">
        <v>-5.1310573386991081</v>
      </c>
      <c r="AG200" s="319">
        <v>-0.37852519321874922</v>
      </c>
      <c r="AH200" s="319">
        <v>3.5930968427184951</v>
      </c>
      <c r="AI200" s="319">
        <v>2.7276427095437299</v>
      </c>
      <c r="AJ200" s="319">
        <v>-1.483961212004246</v>
      </c>
      <c r="AK200" s="319">
        <v>3.4578058956219735</v>
      </c>
      <c r="AL200" s="319">
        <v>1.1364605793850302</v>
      </c>
      <c r="AM200" s="319">
        <v>3.0711225047893578</v>
      </c>
      <c r="AN200" s="319">
        <v>2.1707464691718599</v>
      </c>
      <c r="AO200" s="319">
        <v>1.4463432249744557</v>
      </c>
      <c r="AP200" s="319">
        <v>-2.5975706190524761</v>
      </c>
      <c r="AQ200" s="319">
        <v>0.72697293087892945</v>
      </c>
      <c r="AR200" s="319">
        <v>3.6042050771979461</v>
      </c>
      <c r="AS200" s="319">
        <v>-1.7663203125294018</v>
      </c>
      <c r="AT200" s="319">
        <v>3.4112849463241446E-2</v>
      </c>
      <c r="AU200" s="319">
        <v>0.83004140456905873</v>
      </c>
      <c r="AV200" s="319">
        <v>1.0306231786699129</v>
      </c>
      <c r="AW200" s="319">
        <v>2.8122132326449361</v>
      </c>
      <c r="AX200" s="319">
        <v>1.1671505621736031</v>
      </c>
      <c r="AY200" s="319">
        <v>1.1600891727895544</v>
      </c>
      <c r="AZ200" s="319">
        <v>-3.8463292895869472E-2</v>
      </c>
      <c r="BA200" s="319">
        <v>0.57373778821666122</v>
      </c>
      <c r="BB200" s="319">
        <v>-2.6610134489287702</v>
      </c>
      <c r="BC200" s="319">
        <v>1.4848918889157119</v>
      </c>
      <c r="BD200" s="319">
        <v>2.7737412408009448</v>
      </c>
      <c r="BE200" s="319">
        <v>0.50086632965624744</v>
      </c>
      <c r="BF200" s="319">
        <v>1.5126844827405392</v>
      </c>
      <c r="BG200" s="319">
        <v>2.5957779652751896</v>
      </c>
      <c r="BH200" s="319">
        <v>1.9860226499538953</v>
      </c>
      <c r="BI200" s="319">
        <v>0.79256343326490253</v>
      </c>
      <c r="BJ200" s="319">
        <v>1.9909226968314044</v>
      </c>
    </row>
    <row r="201" spans="1:62" ht="15">
      <c r="A201" s="319" t="s">
        <v>1275</v>
      </c>
      <c r="B201" s="319" t="s">
        <v>1276</v>
      </c>
      <c r="C201" s="319" t="s">
        <v>1293</v>
      </c>
      <c r="D201" s="319" t="s">
        <v>1294</v>
      </c>
      <c r="E201" s="319"/>
      <c r="F201" s="319">
        <v>3.2642567097835808</v>
      </c>
      <c r="G201" s="319">
        <v>4.5953459189504571</v>
      </c>
      <c r="H201" s="319">
        <v>4.0341876564701522</v>
      </c>
      <c r="I201" s="319">
        <v>5.2685432334077689</v>
      </c>
      <c r="J201" s="319">
        <v>4.3930754658775868</v>
      </c>
      <c r="K201" s="319">
        <v>4.992555986490558</v>
      </c>
      <c r="L201" s="319">
        <v>3.5829499724668636</v>
      </c>
      <c r="M201" s="319">
        <v>5.2214396771419302</v>
      </c>
      <c r="N201" s="319">
        <v>4.7216159506022564</v>
      </c>
      <c r="O201" s="319">
        <v>2.8981043824279311</v>
      </c>
      <c r="P201" s="319">
        <v>2.7710210079081747</v>
      </c>
      <c r="Q201" s="319">
        <v>4.4614509251138514</v>
      </c>
      <c r="R201" s="319">
        <v>5.3557736843860937</v>
      </c>
      <c r="S201" s="319">
        <v>3.2435510993394701E-2</v>
      </c>
      <c r="T201" s="319">
        <v>-0.63937122978123284</v>
      </c>
      <c r="U201" s="319">
        <v>4.1217272915894654</v>
      </c>
      <c r="V201" s="319">
        <v>3.0283944019038387</v>
      </c>
      <c r="W201" s="319">
        <v>3.6229298711334224</v>
      </c>
      <c r="X201" s="319">
        <v>3.1836053423096757</v>
      </c>
      <c r="Y201" s="319">
        <v>0.51065563264640446</v>
      </c>
      <c r="Z201" s="319">
        <v>1.3010801420188329</v>
      </c>
      <c r="AA201" s="319">
        <v>-0.28133171879892416</v>
      </c>
      <c r="AB201" s="319">
        <v>2.4926938176476767</v>
      </c>
      <c r="AC201" s="319">
        <v>4.122808437683176</v>
      </c>
      <c r="AD201" s="319">
        <v>3.2375400462041171</v>
      </c>
      <c r="AE201" s="319">
        <v>2.5982605088244952</v>
      </c>
      <c r="AF201" s="319">
        <v>2.9250865898854101</v>
      </c>
      <c r="AG201" s="319">
        <v>4.1581928444944367</v>
      </c>
      <c r="AH201" s="319">
        <v>3.2097597099673294</v>
      </c>
      <c r="AI201" s="319">
        <v>2.1921468310521277</v>
      </c>
      <c r="AJ201" s="319">
        <v>0.60120924844244428</v>
      </c>
      <c r="AK201" s="319">
        <v>1.116306532805055</v>
      </c>
      <c r="AL201" s="319">
        <v>0.28849918182231704</v>
      </c>
      <c r="AM201" s="319">
        <v>2.3746991761133955</v>
      </c>
      <c r="AN201" s="319">
        <v>2.1420360935933189</v>
      </c>
      <c r="AO201" s="319">
        <v>2.3040998674739086</v>
      </c>
      <c r="AP201" s="319">
        <v>2.7227027262465242</v>
      </c>
      <c r="AQ201" s="319">
        <v>2.1356607096320488</v>
      </c>
      <c r="AR201" s="319">
        <v>2.8096966454787236</v>
      </c>
      <c r="AS201" s="319">
        <v>3.4253146682805067</v>
      </c>
      <c r="AT201" s="319">
        <v>1.0027088670295399</v>
      </c>
      <c r="AU201" s="319">
        <v>1.0421363789209437</v>
      </c>
      <c r="AV201" s="319">
        <v>1.4328535868705927</v>
      </c>
      <c r="AW201" s="319">
        <v>2.5598936053500694</v>
      </c>
      <c r="AX201" s="319">
        <v>2.1025994833838269</v>
      </c>
      <c r="AY201" s="319">
        <v>2.2854477666619033</v>
      </c>
      <c r="AZ201" s="319">
        <v>1.8845955027114059</v>
      </c>
      <c r="BA201" s="319">
        <v>-0.45219290350584629</v>
      </c>
      <c r="BB201" s="319">
        <v>-4.0726809455591138</v>
      </c>
      <c r="BC201" s="319">
        <v>2.3081277571325103</v>
      </c>
      <c r="BD201" s="319">
        <v>1.2915366429919288</v>
      </c>
      <c r="BE201" s="319">
        <v>0.67869075173705085</v>
      </c>
      <c r="BF201" s="319">
        <v>0.82475244386269253</v>
      </c>
      <c r="BG201" s="319">
        <v>1.4407637477422668</v>
      </c>
      <c r="BH201" s="319">
        <v>1.6450333955739325</v>
      </c>
      <c r="BI201" s="319">
        <v>1.1554027634445276</v>
      </c>
      <c r="BJ201" s="319">
        <v>1.7956003044935045</v>
      </c>
    </row>
    <row r="202" spans="1:62" ht="15">
      <c r="A202" s="319" t="s">
        <v>333</v>
      </c>
      <c r="B202" s="319" t="s">
        <v>577</v>
      </c>
      <c r="C202" s="319" t="s">
        <v>1293</v>
      </c>
      <c r="D202" s="319" t="s">
        <v>1294</v>
      </c>
      <c r="E202" s="319"/>
      <c r="F202" s="319"/>
      <c r="G202" s="319"/>
      <c r="H202" s="319"/>
      <c r="I202" s="319"/>
      <c r="J202" s="319"/>
      <c r="K202" s="319">
        <v>5.8451837753282092</v>
      </c>
      <c r="L202" s="319">
        <v>-7.87900573843568</v>
      </c>
      <c r="M202" s="319">
        <v>11.198936094563464</v>
      </c>
      <c r="N202" s="319">
        <v>-5.8469608687903474</v>
      </c>
      <c r="O202" s="319">
        <v>-1.7193040941962749</v>
      </c>
      <c r="P202" s="319">
        <v>8.2615812993127093</v>
      </c>
      <c r="Q202" s="319">
        <v>-7.8907374491233924</v>
      </c>
      <c r="R202" s="319">
        <v>4.210493368302636</v>
      </c>
      <c r="S202" s="319">
        <v>14.148098127902301</v>
      </c>
      <c r="T202" s="319">
        <v>-7.9117373058055733</v>
      </c>
      <c r="U202" s="319">
        <v>4.8879995284551114</v>
      </c>
      <c r="V202" s="319">
        <v>-0.94668085718051032</v>
      </c>
      <c r="W202" s="319">
        <v>6.6902536108190134</v>
      </c>
      <c r="X202" s="319">
        <v>0.91742332745612032</v>
      </c>
      <c r="Y202" s="319">
        <v>-2.4374191426512652</v>
      </c>
      <c r="Z202" s="319">
        <v>5.3553470196633128</v>
      </c>
      <c r="AA202" s="319">
        <v>6.7966455453934032</v>
      </c>
      <c r="AB202" s="319">
        <v>2.3990387474842407</v>
      </c>
      <c r="AC202" s="319">
        <v>2.446958198736283</v>
      </c>
      <c r="AD202" s="319">
        <v>2.5139455045326571</v>
      </c>
      <c r="AE202" s="319">
        <v>5.4678003465473637</v>
      </c>
      <c r="AF202" s="319">
        <v>4.2770115379529017</v>
      </c>
      <c r="AG202" s="319">
        <v>-0.18404448385277306</v>
      </c>
      <c r="AH202" s="319">
        <v>0.60650275925624442</v>
      </c>
      <c r="AI202" s="319">
        <v>7.588871976021494E-2</v>
      </c>
      <c r="AJ202" s="319">
        <v>3.0093494909942251</v>
      </c>
      <c r="AK202" s="319">
        <v>-0.69756359463856654</v>
      </c>
      <c r="AL202" s="319">
        <v>-1.3793118926219989</v>
      </c>
      <c r="AM202" s="319">
        <v>-0.74073289604433512</v>
      </c>
      <c r="AN202" s="319">
        <v>-1.189203275452968</v>
      </c>
      <c r="AO202" s="319">
        <v>-1.5693926718322757</v>
      </c>
      <c r="AP202" s="319">
        <v>-0.12587165375242648</v>
      </c>
      <c r="AQ202" s="319">
        <v>4.0399659060158939</v>
      </c>
      <c r="AR202" s="319">
        <v>1.9570772537188788</v>
      </c>
      <c r="AS202" s="319">
        <v>2.1125023392430506</v>
      </c>
      <c r="AT202" s="319"/>
      <c r="AU202" s="319"/>
      <c r="AV202" s="319"/>
      <c r="AW202" s="319"/>
      <c r="AX202" s="319"/>
      <c r="AY202" s="319"/>
      <c r="AZ202" s="319"/>
      <c r="BA202" s="319"/>
      <c r="BB202" s="319"/>
      <c r="BC202" s="319"/>
      <c r="BD202" s="319"/>
      <c r="BE202" s="319"/>
      <c r="BF202" s="319"/>
      <c r="BG202" s="319"/>
      <c r="BH202" s="319"/>
      <c r="BI202" s="319"/>
      <c r="BJ202" s="319"/>
    </row>
    <row r="203" spans="1:62" ht="15">
      <c r="A203" s="319" t="s">
        <v>334</v>
      </c>
      <c r="B203" s="319" t="s">
        <v>578</v>
      </c>
      <c r="C203" s="319" t="s">
        <v>1293</v>
      </c>
      <c r="D203" s="319" t="s">
        <v>1294</v>
      </c>
      <c r="E203" s="319"/>
      <c r="F203" s="319"/>
      <c r="G203" s="319"/>
      <c r="H203" s="319"/>
      <c r="I203" s="319"/>
      <c r="J203" s="319"/>
      <c r="K203" s="319"/>
      <c r="L203" s="319"/>
      <c r="M203" s="319"/>
      <c r="N203" s="319"/>
      <c r="O203" s="319"/>
      <c r="P203" s="319"/>
      <c r="Q203" s="319"/>
      <c r="R203" s="319"/>
      <c r="S203" s="319"/>
      <c r="T203" s="319"/>
      <c r="U203" s="319"/>
      <c r="V203" s="319"/>
      <c r="W203" s="319"/>
      <c r="X203" s="319"/>
      <c r="Y203" s="319"/>
      <c r="Z203" s="319"/>
      <c r="AA203" s="319"/>
      <c r="AB203" s="319"/>
      <c r="AC203" s="319"/>
      <c r="AD203" s="319"/>
      <c r="AE203" s="319"/>
      <c r="AF203" s="319"/>
      <c r="AG203" s="319"/>
      <c r="AH203" s="319"/>
      <c r="AI203" s="319"/>
      <c r="AJ203" s="319"/>
      <c r="AK203" s="319"/>
      <c r="AL203" s="319"/>
      <c r="AM203" s="319"/>
      <c r="AN203" s="319"/>
      <c r="AO203" s="319"/>
      <c r="AP203" s="319"/>
      <c r="AQ203" s="319"/>
      <c r="AR203" s="319"/>
      <c r="AS203" s="319"/>
      <c r="AT203" s="319">
        <v>-0.24823501750935861</v>
      </c>
      <c r="AU203" s="319">
        <v>2.4057108453734202</v>
      </c>
      <c r="AV203" s="319">
        <v>-2.7460262434425289</v>
      </c>
      <c r="AW203" s="319">
        <v>8.179396626763463</v>
      </c>
      <c r="AX203" s="319">
        <v>-5.6828454260570709</v>
      </c>
      <c r="AY203" s="319">
        <v>7.9987343258231931</v>
      </c>
      <c r="AZ203" s="319">
        <v>0.20786568648054526</v>
      </c>
      <c r="BA203" s="319">
        <v>0.75017495096642506</v>
      </c>
      <c r="BB203" s="319">
        <v>-2.2203242633563747</v>
      </c>
      <c r="BC203" s="319">
        <v>6.8987215408503459</v>
      </c>
      <c r="BD203" s="319">
        <v>3.3634727552953336</v>
      </c>
      <c r="BE203" s="319">
        <v>-3.1293691285902696</v>
      </c>
      <c r="BF203" s="319">
        <v>-2.1269865455857371</v>
      </c>
      <c r="BG203" s="319">
        <v>-1.448873664400125</v>
      </c>
      <c r="BH203" s="319">
        <v>-0.91894621985235858</v>
      </c>
      <c r="BI203" s="319">
        <v>-1.2879342576580797</v>
      </c>
      <c r="BJ203" s="319">
        <v>-1.0756831784693475</v>
      </c>
    </row>
    <row r="204" spans="1:62" ht="15">
      <c r="A204" s="319" t="s">
        <v>335</v>
      </c>
      <c r="B204" s="319" t="s">
        <v>579</v>
      </c>
      <c r="C204" s="319" t="s">
        <v>1293</v>
      </c>
      <c r="D204" s="319" t="s">
        <v>1294</v>
      </c>
      <c r="E204" s="319"/>
      <c r="F204" s="319"/>
      <c r="G204" s="319"/>
      <c r="H204" s="319"/>
      <c r="I204" s="319"/>
      <c r="J204" s="319"/>
      <c r="K204" s="319"/>
      <c r="L204" s="319"/>
      <c r="M204" s="319"/>
      <c r="N204" s="319"/>
      <c r="O204" s="319"/>
      <c r="P204" s="319"/>
      <c r="Q204" s="319"/>
      <c r="R204" s="319"/>
      <c r="S204" s="319"/>
      <c r="T204" s="319"/>
      <c r="U204" s="319"/>
      <c r="V204" s="319"/>
      <c r="W204" s="319"/>
      <c r="X204" s="319"/>
      <c r="Y204" s="319"/>
      <c r="Z204" s="319"/>
      <c r="AA204" s="319"/>
      <c r="AB204" s="319"/>
      <c r="AC204" s="319"/>
      <c r="AD204" s="319"/>
      <c r="AE204" s="319"/>
      <c r="AF204" s="319"/>
      <c r="AG204" s="319"/>
      <c r="AH204" s="319"/>
      <c r="AI204" s="319"/>
      <c r="AJ204" s="319">
        <v>-12.158441358988497</v>
      </c>
      <c r="AK204" s="319">
        <v>-7.9392395282675778</v>
      </c>
      <c r="AL204" s="319">
        <v>1.6671186096830866</v>
      </c>
      <c r="AM204" s="319">
        <v>4.0831478994374208</v>
      </c>
      <c r="AN204" s="319">
        <v>7.3551930972806758</v>
      </c>
      <c r="AO204" s="319">
        <v>4.1695147721074335</v>
      </c>
      <c r="AP204" s="319">
        <v>-4.541719709148623</v>
      </c>
      <c r="AQ204" s="319">
        <v>-1.8843772470048492</v>
      </c>
      <c r="AR204" s="319">
        <v>-0.24505643848213765</v>
      </c>
      <c r="AS204" s="319">
        <v>2.5277206012428621</v>
      </c>
      <c r="AT204" s="319">
        <v>7.0757933617967126</v>
      </c>
      <c r="AU204" s="319">
        <v>7.1274851090598901</v>
      </c>
      <c r="AV204" s="319">
        <v>6.2881360700811229</v>
      </c>
      <c r="AW204" s="319">
        <v>8.9777659644370402</v>
      </c>
      <c r="AX204" s="319">
        <v>4.8171984956496345</v>
      </c>
      <c r="AY204" s="319">
        <v>8.697583854919813</v>
      </c>
      <c r="AZ204" s="319">
        <v>8.4540908310865035</v>
      </c>
      <c r="BA204" s="319">
        <v>10.079007256445749</v>
      </c>
      <c r="BB204" s="319">
        <v>-5.1232358877769997</v>
      </c>
      <c r="BC204" s="319">
        <v>-2.2326223073237941</v>
      </c>
      <c r="BD204" s="319">
        <v>2.5328642334450961</v>
      </c>
      <c r="BE204" s="319">
        <v>1.6898773027794931</v>
      </c>
      <c r="BF204" s="319">
        <v>3.9167493070755768</v>
      </c>
      <c r="BG204" s="319">
        <v>3.4631366002670632</v>
      </c>
      <c r="BH204" s="319">
        <v>4.464400891589321</v>
      </c>
      <c r="BI204" s="319">
        <v>5.422752231737519</v>
      </c>
      <c r="BJ204" s="319">
        <v>7.5793315012137299</v>
      </c>
    </row>
    <row r="205" spans="1:62" ht="15">
      <c r="A205" s="319" t="s">
        <v>336</v>
      </c>
      <c r="B205" s="319" t="s">
        <v>580</v>
      </c>
      <c r="C205" s="319" t="s">
        <v>1293</v>
      </c>
      <c r="D205" s="319" t="s">
        <v>1294</v>
      </c>
      <c r="E205" s="319"/>
      <c r="F205" s="319"/>
      <c r="G205" s="319"/>
      <c r="H205" s="319"/>
      <c r="I205" s="319"/>
      <c r="J205" s="319"/>
      <c r="K205" s="319"/>
      <c r="L205" s="319"/>
      <c r="M205" s="319"/>
      <c r="N205" s="319"/>
      <c r="O205" s="319"/>
      <c r="P205" s="319"/>
      <c r="Q205" s="319"/>
      <c r="R205" s="319"/>
      <c r="S205" s="319"/>
      <c r="T205" s="319"/>
      <c r="U205" s="319"/>
      <c r="V205" s="319"/>
      <c r="W205" s="319"/>
      <c r="X205" s="319"/>
      <c r="Y205" s="319"/>
      <c r="Z205" s="319"/>
      <c r="AA205" s="319"/>
      <c r="AB205" s="319"/>
      <c r="AC205" s="319"/>
      <c r="AD205" s="319"/>
      <c r="AE205" s="319"/>
      <c r="AF205" s="319"/>
      <c r="AG205" s="319"/>
      <c r="AH205" s="319"/>
      <c r="AI205" s="319">
        <v>-3.3734952409216135</v>
      </c>
      <c r="AJ205" s="319">
        <v>-5.2590479674597788</v>
      </c>
      <c r="AK205" s="319">
        <v>-14.568436861860718</v>
      </c>
      <c r="AL205" s="319">
        <v>-8.5646148319236772</v>
      </c>
      <c r="AM205" s="319">
        <v>-12.461305132183298</v>
      </c>
      <c r="AN205" s="319">
        <v>-4.1691929418716711</v>
      </c>
      <c r="AO205" s="319">
        <v>-3.45966568817731</v>
      </c>
      <c r="AP205" s="319">
        <v>1.567772554501758</v>
      </c>
      <c r="AQ205" s="319">
        <v>-5.1431304114593246</v>
      </c>
      <c r="AR205" s="319">
        <v>6.7297932991181568</v>
      </c>
      <c r="AS205" s="319">
        <v>10.463597858501416</v>
      </c>
      <c r="AT205" s="319">
        <v>5.5386796246550034</v>
      </c>
      <c r="AU205" s="319">
        <v>5.226665176643337</v>
      </c>
      <c r="AV205" s="319">
        <v>7.783783008386493</v>
      </c>
      <c r="AW205" s="319">
        <v>7.6083241279405485</v>
      </c>
      <c r="AX205" s="319">
        <v>6.7827591894493224</v>
      </c>
      <c r="AY205" s="319">
        <v>8.5080183846189925</v>
      </c>
      <c r="AZ205" s="319">
        <v>8.7208601096532021</v>
      </c>
      <c r="BA205" s="319">
        <v>5.2942120260692747</v>
      </c>
      <c r="BB205" s="319">
        <v>-7.8486397282712801</v>
      </c>
      <c r="BC205" s="319">
        <v>4.4568271576445255</v>
      </c>
      <c r="BD205" s="319">
        <v>5.2028298374907394</v>
      </c>
      <c r="BE205" s="319">
        <v>3.4815937643281529</v>
      </c>
      <c r="BF205" s="319">
        <v>1.568860030625217</v>
      </c>
      <c r="BG205" s="319">
        <v>-1.0430231035952602</v>
      </c>
      <c r="BH205" s="319">
        <v>-3.0375670203926575</v>
      </c>
      <c r="BI205" s="319">
        <v>-0.40758619002546936</v>
      </c>
      <c r="BJ205" s="319">
        <v>1.4307045763678445</v>
      </c>
    </row>
    <row r="206" spans="1:62" ht="15">
      <c r="A206" s="319" t="s">
        <v>337</v>
      </c>
      <c r="B206" s="319" t="s">
        <v>581</v>
      </c>
      <c r="C206" s="319" t="s">
        <v>1293</v>
      </c>
      <c r="D206" s="319" t="s">
        <v>1294</v>
      </c>
      <c r="E206" s="319"/>
      <c r="F206" s="319">
        <v>-6.2992918916233265</v>
      </c>
      <c r="G206" s="319">
        <v>9.3444930772158727</v>
      </c>
      <c r="H206" s="319">
        <v>-11.342379824915241</v>
      </c>
      <c r="I206" s="319">
        <v>-14.091591573338945</v>
      </c>
      <c r="J206" s="319">
        <v>4.6524911655796188</v>
      </c>
      <c r="K206" s="319">
        <v>4.2314549936727701</v>
      </c>
      <c r="L206" s="319">
        <v>3.8122061905851155</v>
      </c>
      <c r="M206" s="319">
        <v>3.7084636387259025</v>
      </c>
      <c r="N206" s="319">
        <v>7.5518204203633985</v>
      </c>
      <c r="O206" s="319">
        <v>2.7842910049747047</v>
      </c>
      <c r="P206" s="319">
        <v>-1.7705846236150506</v>
      </c>
      <c r="Q206" s="319">
        <v>-2.6404255520108819</v>
      </c>
      <c r="R206" s="319">
        <v>0.44711559793404376</v>
      </c>
      <c r="S206" s="319">
        <v>-1.5766662098211839</v>
      </c>
      <c r="T206" s="319">
        <v>-5.0845486133874971</v>
      </c>
      <c r="U206" s="319">
        <v>15.775175982575689</v>
      </c>
      <c r="V206" s="319">
        <v>-1.2561467433368563</v>
      </c>
      <c r="W206" s="319">
        <v>5.6036898544547853</v>
      </c>
      <c r="X206" s="319">
        <v>8.1691363679904185</v>
      </c>
      <c r="Y206" s="319">
        <v>5.2926620491241749</v>
      </c>
      <c r="Z206" s="319">
        <v>1.9782303564398092</v>
      </c>
      <c r="AA206" s="319">
        <v>-1.4217226085256272</v>
      </c>
      <c r="AB206" s="319">
        <v>2.5378650141028629</v>
      </c>
      <c r="AC206" s="319">
        <v>-7.6318306780675016</v>
      </c>
      <c r="AD206" s="319">
        <v>0.33928358709512452</v>
      </c>
      <c r="AE206" s="319">
        <v>0.73873427543583148</v>
      </c>
      <c r="AF206" s="319">
        <v>-4.8424362943946875</v>
      </c>
      <c r="AG206" s="319">
        <v>6.8544371459140052E-2</v>
      </c>
      <c r="AH206" s="319">
        <v>-2.6110960882400036</v>
      </c>
      <c r="AI206" s="319">
        <v>-2.6659605112601099</v>
      </c>
      <c r="AJ206" s="319">
        <v>2.9830391457210226E-2</v>
      </c>
      <c r="AK206" s="319">
        <v>11.400409084986364</v>
      </c>
      <c r="AL206" s="319">
        <v>-2.245912558619267</v>
      </c>
      <c r="AM206" s="319">
        <v>-47.805546821055181</v>
      </c>
      <c r="AN206" s="319">
        <v>36.980896089093449</v>
      </c>
      <c r="AO206" s="319">
        <v>9.2963069227803885</v>
      </c>
      <c r="AP206" s="319">
        <v>6.741733803772803</v>
      </c>
      <c r="AQ206" s="319">
        <v>0.57176110222681586</v>
      </c>
      <c r="AR206" s="319">
        <v>-3.0062821005698623</v>
      </c>
      <c r="AS206" s="319">
        <v>2.5313553725391387</v>
      </c>
      <c r="AT206" s="319">
        <v>4.5290664211186282</v>
      </c>
      <c r="AU206" s="319">
        <v>10.449864637746515</v>
      </c>
      <c r="AV206" s="319">
        <v>0.50525659360206987</v>
      </c>
      <c r="AW206" s="319">
        <v>5.7651035097629801</v>
      </c>
      <c r="AX206" s="319">
        <v>7.2698839733177749</v>
      </c>
      <c r="AY206" s="319">
        <v>6.6781498468144775</v>
      </c>
      <c r="AZ206" s="319">
        <v>4.8896265649831463</v>
      </c>
      <c r="BA206" s="319">
        <v>8.175389684344097</v>
      </c>
      <c r="BB206" s="319">
        <v>3.380773889807088</v>
      </c>
      <c r="BC206" s="319">
        <v>4.5127427837283136</v>
      </c>
      <c r="BD206" s="319">
        <v>5.2516883778075112</v>
      </c>
      <c r="BE206" s="319">
        <v>5.8987642352899172</v>
      </c>
      <c r="BF206" s="319">
        <v>2.0455297130420433</v>
      </c>
      <c r="BG206" s="319">
        <v>4.966479413576991</v>
      </c>
      <c r="BH206" s="319">
        <v>6.2075274243931204</v>
      </c>
      <c r="BI206" s="319">
        <v>3.4205572834545563</v>
      </c>
      <c r="BJ206" s="319">
        <v>3.5724544877977991</v>
      </c>
    </row>
    <row r="207" spans="1:62" ht="15">
      <c r="A207" s="319" t="s">
        <v>338</v>
      </c>
      <c r="B207" s="319" t="s">
        <v>582</v>
      </c>
      <c r="C207" s="319" t="s">
        <v>1293</v>
      </c>
      <c r="D207" s="319" t="s">
        <v>1294</v>
      </c>
      <c r="E207" s="319"/>
      <c r="F207" s="319">
        <v>1.9692005424319206</v>
      </c>
      <c r="G207" s="319">
        <v>1.1575499516858372</v>
      </c>
      <c r="H207" s="319">
        <v>3.1147018502047672</v>
      </c>
      <c r="I207" s="319">
        <v>5.3770929109305854</v>
      </c>
      <c r="J207" s="319">
        <v>-3.1109750344657954</v>
      </c>
      <c r="K207" s="319">
        <v>-1.2088809666666833</v>
      </c>
      <c r="L207" s="319">
        <v>4.0103909029358391</v>
      </c>
      <c r="M207" s="319">
        <v>2.0602186715987614</v>
      </c>
      <c r="N207" s="319">
        <v>3.5241747829240637</v>
      </c>
      <c r="O207" s="319">
        <v>3.347244985705828</v>
      </c>
      <c r="P207" s="319">
        <v>-1.4969997061230345</v>
      </c>
      <c r="Q207" s="319">
        <v>-3.8230353886622908</v>
      </c>
      <c r="R207" s="319">
        <v>1.4178121827918631</v>
      </c>
      <c r="S207" s="319">
        <v>-6.1762966929663321E-2</v>
      </c>
      <c r="T207" s="319">
        <v>4.7922670505807758</v>
      </c>
      <c r="U207" s="319">
        <v>5.5700680237663391E-2</v>
      </c>
      <c r="V207" s="319">
        <v>3.9149591365619187</v>
      </c>
      <c r="W207" s="319">
        <v>3.559668205264316</v>
      </c>
      <c r="X207" s="319">
        <v>-5.2693951012481079</v>
      </c>
      <c r="Y207" s="319">
        <v>3.9942355607142304</v>
      </c>
      <c r="Z207" s="319">
        <v>3.8576787872283376</v>
      </c>
      <c r="AA207" s="319">
        <v>1.3419957686701594</v>
      </c>
      <c r="AB207" s="319">
        <v>4.2573492103071402</v>
      </c>
      <c r="AC207" s="319">
        <v>1.7515200317051836</v>
      </c>
      <c r="AD207" s="319">
        <v>2.9827852748394577</v>
      </c>
      <c r="AE207" s="319">
        <v>2.4270793967566107</v>
      </c>
      <c r="AF207" s="319">
        <v>1.8336879672662434</v>
      </c>
      <c r="AG207" s="319">
        <v>6.1242452830352363</v>
      </c>
      <c r="AH207" s="319">
        <v>3.1333158385417335</v>
      </c>
      <c r="AI207" s="319">
        <v>3.1230428797883576</v>
      </c>
      <c r="AJ207" s="319">
        <v>-0.27956511007475626</v>
      </c>
      <c r="AK207" s="319">
        <v>3.4720310941718679</v>
      </c>
      <c r="AL207" s="319">
        <v>2.2111830163710664</v>
      </c>
      <c r="AM207" s="319">
        <v>3.8705694702041882</v>
      </c>
      <c r="AN207" s="319">
        <v>4.7864419619424154</v>
      </c>
      <c r="AO207" s="319">
        <v>4.7338914547096778</v>
      </c>
      <c r="AP207" s="319">
        <v>1.7834348311868808</v>
      </c>
      <c r="AQ207" s="319">
        <v>3.5865116217326403</v>
      </c>
      <c r="AR207" s="319">
        <v>5.7432286592309367</v>
      </c>
      <c r="AS207" s="319">
        <v>2.1685268441508043</v>
      </c>
      <c r="AT207" s="319">
        <v>2.4131014430301292</v>
      </c>
      <c r="AU207" s="319">
        <v>1.8801509025017538</v>
      </c>
      <c r="AV207" s="319">
        <v>5.3829214306626056</v>
      </c>
      <c r="AW207" s="319">
        <v>5.7199974770388451</v>
      </c>
      <c r="AX207" s="319">
        <v>6.9945408240419908</v>
      </c>
      <c r="AY207" s="319">
        <v>6.9557420735411029</v>
      </c>
      <c r="AZ207" s="319">
        <v>7.3416231611751215</v>
      </c>
      <c r="BA207" s="319">
        <v>2.3372311688325311</v>
      </c>
      <c r="BB207" s="319">
        <v>6.0491015044255221</v>
      </c>
      <c r="BC207" s="319">
        <v>7.5077310399431809</v>
      </c>
      <c r="BD207" s="319">
        <v>4.8357738193655706</v>
      </c>
      <c r="BE207" s="319">
        <v>4.0820929104342696</v>
      </c>
      <c r="BF207" s="319">
        <v>4.6564334023803298</v>
      </c>
      <c r="BG207" s="319">
        <v>5.5902097605722076</v>
      </c>
      <c r="BH207" s="319">
        <v>6.2266157285002777</v>
      </c>
      <c r="BI207" s="319">
        <v>5.4923686579751489</v>
      </c>
      <c r="BJ207" s="319">
        <v>5.1671824618216391</v>
      </c>
    </row>
    <row r="208" spans="1:62" ht="15">
      <c r="A208" s="319" t="s">
        <v>339</v>
      </c>
      <c r="B208" s="319" t="s">
        <v>583</v>
      </c>
      <c r="C208" s="319" t="s">
        <v>1293</v>
      </c>
      <c r="D208" s="319" t="s">
        <v>1294</v>
      </c>
      <c r="E208" s="319"/>
      <c r="F208" s="319"/>
      <c r="G208" s="319"/>
      <c r="H208" s="319"/>
      <c r="I208" s="319"/>
      <c r="J208" s="319"/>
      <c r="K208" s="319"/>
      <c r="L208" s="319"/>
      <c r="M208" s="319"/>
      <c r="N208" s="319">
        <v>2.0206394515451791</v>
      </c>
      <c r="O208" s="319">
        <v>52.211587482938569</v>
      </c>
      <c r="P208" s="319">
        <v>15.28550530388857</v>
      </c>
      <c r="Q208" s="319">
        <v>17.299269997219184</v>
      </c>
      <c r="R208" s="319">
        <v>18.248728582642855</v>
      </c>
      <c r="S208" s="319">
        <v>10.543894350524766</v>
      </c>
      <c r="T208" s="319">
        <v>-13.456853854744011</v>
      </c>
      <c r="U208" s="319">
        <v>11.945305967535532</v>
      </c>
      <c r="V208" s="319">
        <v>1.7203373622618443</v>
      </c>
      <c r="W208" s="319">
        <v>-10.114278373042467</v>
      </c>
      <c r="X208" s="319">
        <v>5.8260203575413811</v>
      </c>
      <c r="Y208" s="319">
        <v>-0.43225077308906634</v>
      </c>
      <c r="Z208" s="319">
        <v>-4.2135237915114487</v>
      </c>
      <c r="AA208" s="319">
        <v>-25.619078127922421</v>
      </c>
      <c r="AB208" s="319">
        <v>-21.159142123460455</v>
      </c>
      <c r="AC208" s="319">
        <v>-10.168193521626009</v>
      </c>
      <c r="AD208" s="319">
        <v>-14.610444874454515</v>
      </c>
      <c r="AE208" s="319">
        <v>11.276460571904948</v>
      </c>
      <c r="AF208" s="319">
        <v>-10.853273925934985</v>
      </c>
      <c r="AG208" s="319">
        <v>8.4106398569536225</v>
      </c>
      <c r="AH208" s="319">
        <v>-4.2965002821364351</v>
      </c>
      <c r="AI208" s="319">
        <v>11.165660142900308</v>
      </c>
      <c r="AJ208" s="319">
        <v>11.319149868193151</v>
      </c>
      <c r="AK208" s="319">
        <v>0.92990971797286193</v>
      </c>
      <c r="AL208" s="319">
        <v>-4.019761449851913</v>
      </c>
      <c r="AM208" s="319">
        <v>-1.9198964763427426</v>
      </c>
      <c r="AN208" s="319">
        <v>-2.0597674930947107</v>
      </c>
      <c r="AO208" s="319">
        <v>0.51436743891879644</v>
      </c>
      <c r="AP208" s="319">
        <v>-0.83477194640137498</v>
      </c>
      <c r="AQ208" s="319">
        <v>0.94296703750904953</v>
      </c>
      <c r="AR208" s="319">
        <v>-5.7167556538394848</v>
      </c>
      <c r="AS208" s="319">
        <v>3.2350640424080552</v>
      </c>
      <c r="AT208" s="319">
        <v>-3.7114991368660242</v>
      </c>
      <c r="AU208" s="319">
        <v>-5.4929448305850315</v>
      </c>
      <c r="AV208" s="319">
        <v>8.0358638067417729</v>
      </c>
      <c r="AW208" s="319">
        <v>4.8330975997407535</v>
      </c>
      <c r="AX208" s="319">
        <v>2.5850767917563644</v>
      </c>
      <c r="AY208" s="319">
        <v>-2.4660823006527721E-2</v>
      </c>
      <c r="AZ208" s="319">
        <v>-0.87228656576252206</v>
      </c>
      <c r="BA208" s="319">
        <v>3.430997527241118</v>
      </c>
      <c r="BB208" s="319">
        <v>-4.7068334579601157</v>
      </c>
      <c r="BC208" s="319">
        <v>2.1126925111257151</v>
      </c>
      <c r="BD208" s="319">
        <v>6.83249685592871</v>
      </c>
      <c r="BE208" s="319">
        <v>2.3369990740406337</v>
      </c>
      <c r="BF208" s="319">
        <v>-0.24379833882480284</v>
      </c>
      <c r="BG208" s="319">
        <v>0.84957230122147109</v>
      </c>
      <c r="BH208" s="319">
        <v>1.5318117575699119</v>
      </c>
      <c r="BI208" s="319">
        <v>-0.59281771046966014</v>
      </c>
      <c r="BJ208" s="319">
        <v>-2.7320902418377102</v>
      </c>
    </row>
    <row r="209" spans="1:62" ht="15">
      <c r="A209" s="319" t="s">
        <v>340</v>
      </c>
      <c r="B209" s="319" t="s">
        <v>584</v>
      </c>
      <c r="C209" s="319" t="s">
        <v>1293</v>
      </c>
      <c r="D209" s="319" t="s">
        <v>1294</v>
      </c>
      <c r="E209" s="319"/>
      <c r="F209" s="319">
        <v>-2.584255019237446</v>
      </c>
      <c r="G209" s="319">
        <v>4.0827644741429765</v>
      </c>
      <c r="H209" s="319">
        <v>-5.4621217625198284</v>
      </c>
      <c r="I209" s="319">
        <v>-3.822608153273265</v>
      </c>
      <c r="J209" s="319">
        <v>3.8167444935743617</v>
      </c>
      <c r="K209" s="319">
        <v>-6.2871786939979586</v>
      </c>
      <c r="L209" s="319">
        <v>-1.4682754197184238</v>
      </c>
      <c r="M209" s="319">
        <v>-0.98060680597889416</v>
      </c>
      <c r="N209" s="319">
        <v>-1.569319958876207</v>
      </c>
      <c r="O209" s="319">
        <v>2.8032018035091255</v>
      </c>
      <c r="P209" s="319">
        <v>-0.79022218341529538</v>
      </c>
      <c r="Q209" s="319">
        <v>-7.9157297427246078</v>
      </c>
      <c r="R209" s="319">
        <v>-2.4235516020174117</v>
      </c>
      <c r="S209" s="319">
        <v>7.9980282265835996</v>
      </c>
      <c r="T209" s="319">
        <v>12.059687937314806</v>
      </c>
      <c r="U209" s="319">
        <v>12.920344263160473</v>
      </c>
      <c r="V209" s="319">
        <v>2.7743226182294762</v>
      </c>
      <c r="W209" s="319">
        <v>-9.0183892256975184</v>
      </c>
      <c r="X209" s="319">
        <v>-8.1663443207457362</v>
      </c>
      <c r="Y209" s="319">
        <v>-1.8627025087168363</v>
      </c>
      <c r="Z209" s="319">
        <v>3.8249769233471511</v>
      </c>
      <c r="AA209" s="319">
        <v>2.3910426998064338</v>
      </c>
      <c r="AB209" s="319">
        <v>-1.3160389194958952</v>
      </c>
      <c r="AC209" s="319">
        <v>-8.0317211522116736</v>
      </c>
      <c r="AD209" s="319">
        <v>-9.1055558511045263</v>
      </c>
      <c r="AE209" s="319">
        <v>2.4212433152747082</v>
      </c>
      <c r="AF209" s="319">
        <v>11.14265330593372</v>
      </c>
      <c r="AG209" s="319">
        <v>-2.9188081382718849</v>
      </c>
      <c r="AH209" s="319">
        <v>6.1467467130732416</v>
      </c>
      <c r="AI209" s="319">
        <v>-7.8882425235289588</v>
      </c>
      <c r="AJ209" s="319">
        <v>4.7505574947757481</v>
      </c>
      <c r="AK209" s="319">
        <v>3.8362969190500991</v>
      </c>
      <c r="AL209" s="319">
        <v>1.8616627568839021</v>
      </c>
      <c r="AM209" s="319">
        <v>-1.6357299040231794</v>
      </c>
      <c r="AN209" s="319">
        <v>3.190049560130845</v>
      </c>
      <c r="AO209" s="319">
        <v>3.0780959117016238</v>
      </c>
      <c r="AP209" s="319">
        <v>7.5669421941883144</v>
      </c>
      <c r="AQ209" s="319">
        <v>1.4524881073809297</v>
      </c>
      <c r="AR209" s="319">
        <v>0.26377947516533595</v>
      </c>
      <c r="AS209" s="319">
        <v>3.4068624024564258</v>
      </c>
      <c r="AT209" s="319">
        <v>3.5472892286049245</v>
      </c>
      <c r="AU209" s="319">
        <v>3.4718379145157314</v>
      </c>
      <c r="AV209" s="319">
        <v>4.7574197431575129</v>
      </c>
      <c r="AW209" s="319">
        <v>1.0480592306025756</v>
      </c>
      <c r="AX209" s="319">
        <v>4.6061543511871434</v>
      </c>
      <c r="AY209" s="319">
        <v>7.1683895376856981</v>
      </c>
      <c r="AZ209" s="319">
        <v>8.6372837834028502</v>
      </c>
      <c r="BA209" s="319">
        <v>5.0460401714027086</v>
      </c>
      <c r="BB209" s="319">
        <v>0.61403924280139677</v>
      </c>
      <c r="BC209" s="319">
        <v>0.83479244113296147</v>
      </c>
      <c r="BD209" s="319">
        <v>7.8894711885198348</v>
      </c>
      <c r="BE209" s="319">
        <v>12.815206365019634</v>
      </c>
      <c r="BF209" s="319">
        <v>1.9591331907966634</v>
      </c>
      <c r="BG209" s="319">
        <v>0.26330564674267976</v>
      </c>
      <c r="BH209" s="319">
        <v>2.4362291944619585</v>
      </c>
      <c r="BI209" s="319">
        <v>2.2371095911116043</v>
      </c>
      <c r="BJ209" s="319">
        <v>1.8273537007647462</v>
      </c>
    </row>
    <row r="210" spans="1:62" ht="15">
      <c r="A210" s="319" t="s">
        <v>341</v>
      </c>
      <c r="B210" s="319" t="s">
        <v>585</v>
      </c>
      <c r="C210" s="319" t="s">
        <v>1293</v>
      </c>
      <c r="D210" s="319" t="s">
        <v>1294</v>
      </c>
      <c r="E210" s="319"/>
      <c r="F210" s="319">
        <v>0.2260306437911197</v>
      </c>
      <c r="G210" s="319">
        <v>-2.8362338341618596</v>
      </c>
      <c r="H210" s="319">
        <v>-0.91145862912675568</v>
      </c>
      <c r="I210" s="319">
        <v>1.0239732667656654</v>
      </c>
      <c r="J210" s="319">
        <v>-1.4897992713265467</v>
      </c>
      <c r="K210" s="319">
        <v>-1.0225360326458599E-2</v>
      </c>
      <c r="L210" s="319">
        <v>-4.0071051189260345</v>
      </c>
      <c r="M210" s="319">
        <v>3.2637073959619158</v>
      </c>
      <c r="N210" s="319">
        <v>-9.2516940454297156</v>
      </c>
      <c r="O210" s="319">
        <v>5.3833168524525234</v>
      </c>
      <c r="P210" s="319">
        <v>-3.1202905867745869</v>
      </c>
      <c r="Q210" s="319">
        <v>3.1704934360453478</v>
      </c>
      <c r="R210" s="319">
        <v>-8.403530619752928</v>
      </c>
      <c r="S210" s="319">
        <v>1.2085509416894382</v>
      </c>
      <c r="T210" s="319">
        <v>4.6194912353736015</v>
      </c>
      <c r="U210" s="319">
        <v>6.1577449347112179</v>
      </c>
      <c r="V210" s="319">
        <v>-5.0244425840139826</v>
      </c>
      <c r="W210" s="319">
        <v>-6.225781872603747</v>
      </c>
      <c r="X210" s="319">
        <v>4.3925901810343078</v>
      </c>
      <c r="Y210" s="319">
        <v>-5.8094814146423914</v>
      </c>
      <c r="Z210" s="319">
        <v>2.1881862948741997</v>
      </c>
      <c r="AA210" s="319">
        <v>4.7513331480534049</v>
      </c>
      <c r="AB210" s="319">
        <v>-8.1265797538146671</v>
      </c>
      <c r="AC210" s="319">
        <v>0.63088097526970444</v>
      </c>
      <c r="AD210" s="319">
        <v>0.17112809728494938</v>
      </c>
      <c r="AE210" s="319">
        <v>7.0432579819765806E-3</v>
      </c>
      <c r="AF210" s="319">
        <v>2.8973830627618185</v>
      </c>
      <c r="AG210" s="319">
        <v>-3.5864158392537604</v>
      </c>
      <c r="AH210" s="319">
        <v>0.84765242905567106</v>
      </c>
      <c r="AI210" s="319">
        <v>-3.6599501726712305</v>
      </c>
      <c r="AJ210" s="319">
        <v>-0.52541003837076516</v>
      </c>
      <c r="AK210" s="319">
        <v>-1.7842963860922794</v>
      </c>
      <c r="AL210" s="319">
        <v>-1.6681948086430793</v>
      </c>
      <c r="AM210" s="319">
        <v>-2.8363668832219702</v>
      </c>
      <c r="AN210" s="319">
        <v>2.5394431983410328</v>
      </c>
      <c r="AO210" s="319">
        <v>-0.57363386018108997</v>
      </c>
      <c r="AP210" s="319">
        <v>0.62960882886824265</v>
      </c>
      <c r="AQ210" s="319">
        <v>3.4040634523105666</v>
      </c>
      <c r="AR210" s="319">
        <v>3.8506392485155345</v>
      </c>
      <c r="AS210" s="319">
        <v>0.70099626803541071</v>
      </c>
      <c r="AT210" s="319">
        <v>1.9964993147198555</v>
      </c>
      <c r="AU210" s="319">
        <v>-1.8852126992271963</v>
      </c>
      <c r="AV210" s="319">
        <v>3.9426233544375577</v>
      </c>
      <c r="AW210" s="319">
        <v>3.1171710613553216</v>
      </c>
      <c r="AX210" s="319">
        <v>2.8502362188806956</v>
      </c>
      <c r="AY210" s="319">
        <v>-0.24694789537657869</v>
      </c>
      <c r="AZ210" s="319">
        <v>2.1386600228572803</v>
      </c>
      <c r="BA210" s="319">
        <v>0.87550811600985412</v>
      </c>
      <c r="BB210" s="319">
        <v>-0.40823035513149364</v>
      </c>
      <c r="BC210" s="319">
        <v>1.2328396245480917</v>
      </c>
      <c r="BD210" s="319">
        <v>-1.1819564221844416</v>
      </c>
      <c r="BE210" s="319">
        <v>1.3436271383783236</v>
      </c>
      <c r="BF210" s="319">
        <v>0.40164817022443344</v>
      </c>
      <c r="BG210" s="319">
        <v>1.0286172423314071</v>
      </c>
      <c r="BH210" s="319">
        <v>3.3941789390719066</v>
      </c>
      <c r="BI210" s="319">
        <v>3.7316124544245923</v>
      </c>
      <c r="BJ210" s="319">
        <v>3.8298039487113726</v>
      </c>
    </row>
    <row r="211" spans="1:62" ht="15">
      <c r="A211" s="319" t="s">
        <v>342</v>
      </c>
      <c r="B211" s="319" t="s">
        <v>586</v>
      </c>
      <c r="C211" s="319" t="s">
        <v>1293</v>
      </c>
      <c r="D211" s="319" t="s">
        <v>1294</v>
      </c>
      <c r="E211" s="319"/>
      <c r="F211" s="319">
        <v>4.5804659794470552</v>
      </c>
      <c r="G211" s="319">
        <v>4.1961426210888249</v>
      </c>
      <c r="H211" s="319">
        <v>7.2398835811785744</v>
      </c>
      <c r="I211" s="319">
        <v>-6.1177526119139287</v>
      </c>
      <c r="J211" s="319">
        <v>5.0140863355298677</v>
      </c>
      <c r="K211" s="319">
        <v>8.149396193967732</v>
      </c>
      <c r="L211" s="319">
        <v>9.8307409635734757</v>
      </c>
      <c r="M211" s="319">
        <v>11.675543973041741</v>
      </c>
      <c r="N211" s="319">
        <v>12.026461870903589</v>
      </c>
      <c r="O211" s="319">
        <v>12.128908407887891</v>
      </c>
      <c r="P211" s="319">
        <v>10.044264383138099</v>
      </c>
      <c r="Q211" s="319">
        <v>11.443193383729366</v>
      </c>
      <c r="R211" s="319">
        <v>9.0705917221395111</v>
      </c>
      <c r="S211" s="319">
        <v>4.7107708183959431</v>
      </c>
      <c r="T211" s="319">
        <v>3.0925305093902011</v>
      </c>
      <c r="U211" s="319">
        <v>5.9984829439459872</v>
      </c>
      <c r="V211" s="319">
        <v>6.0069634872522641</v>
      </c>
      <c r="W211" s="319">
        <v>7.3961242795087543</v>
      </c>
      <c r="X211" s="319">
        <v>8.046934881638947</v>
      </c>
      <c r="Y211" s="319">
        <v>8.6391023763607819</v>
      </c>
      <c r="Z211" s="319">
        <v>5.4883987707648316</v>
      </c>
      <c r="AA211" s="319">
        <v>2.5708025589612475</v>
      </c>
      <c r="AB211" s="319">
        <v>7.1399342648601731</v>
      </c>
      <c r="AC211" s="319">
        <v>6.7632962025514445</v>
      </c>
      <c r="AD211" s="319">
        <v>-0.82265474915803338</v>
      </c>
      <c r="AE211" s="319">
        <v>1.4234243137789946</v>
      </c>
      <c r="AF211" s="319">
        <v>9.1037439167910321</v>
      </c>
      <c r="AG211" s="319">
        <v>8.3308164962253528</v>
      </c>
      <c r="AH211" s="319">
        <v>6.9955027016219731</v>
      </c>
      <c r="AI211" s="319">
        <v>5.8466408882684249</v>
      </c>
      <c r="AJ211" s="319">
        <v>3.6940980286115206</v>
      </c>
      <c r="AK211" s="319">
        <v>3.9182607702881427</v>
      </c>
      <c r="AL211" s="319">
        <v>8.7510995338538038</v>
      </c>
      <c r="AM211" s="319">
        <v>7.5001819176706732</v>
      </c>
      <c r="AN211" s="319">
        <v>3.8256215501212552</v>
      </c>
      <c r="AO211" s="319">
        <v>3.2491168613700125</v>
      </c>
      <c r="AP211" s="319">
        <v>4.7156637880843277</v>
      </c>
      <c r="AQ211" s="319">
        <v>-5.4910585857936667</v>
      </c>
      <c r="AR211" s="319">
        <v>5.2507251262993009</v>
      </c>
      <c r="AS211" s="319">
        <v>7.0276335283659108</v>
      </c>
      <c r="AT211" s="319">
        <v>-3.5882488443205602</v>
      </c>
      <c r="AU211" s="319">
        <v>3.2649360008055481</v>
      </c>
      <c r="AV211" s="319">
        <v>5.9866707792275804</v>
      </c>
      <c r="AW211" s="319">
        <v>8.1862601661876653</v>
      </c>
      <c r="AX211" s="319">
        <v>4.9920747510037558</v>
      </c>
      <c r="AY211" s="319">
        <v>5.5062890482014666</v>
      </c>
      <c r="AZ211" s="319">
        <v>4.6593212184875767</v>
      </c>
      <c r="BA211" s="319">
        <v>-3.4874243829251554</v>
      </c>
      <c r="BB211" s="319">
        <v>-3.5563860253407142</v>
      </c>
      <c r="BC211" s="319">
        <v>13.21649301445926</v>
      </c>
      <c r="BD211" s="319">
        <v>4.1563199559316217</v>
      </c>
      <c r="BE211" s="319">
        <v>1.5607979972685371</v>
      </c>
      <c r="BF211" s="319">
        <v>3.422721723528042</v>
      </c>
      <c r="BG211" s="319">
        <v>2.5437365306250683</v>
      </c>
      <c r="BH211" s="319">
        <v>1.0352604306833655</v>
      </c>
      <c r="BI211" s="319">
        <v>1.0770668368131027</v>
      </c>
      <c r="BJ211" s="319">
        <v>3.5267816552415212</v>
      </c>
    </row>
    <row r="212" spans="1:62" ht="15">
      <c r="A212" s="319" t="s">
        <v>343</v>
      </c>
      <c r="B212" s="319" t="s">
        <v>587</v>
      </c>
      <c r="C212" s="319" t="s">
        <v>1293</v>
      </c>
      <c r="D212" s="319" t="s">
        <v>1294</v>
      </c>
      <c r="E212" s="319"/>
      <c r="F212" s="319"/>
      <c r="G212" s="319"/>
      <c r="H212" s="319"/>
      <c r="I212" s="319"/>
      <c r="J212" s="319"/>
      <c r="K212" s="319"/>
      <c r="L212" s="319"/>
      <c r="M212" s="319"/>
      <c r="N212" s="319"/>
      <c r="O212" s="319"/>
      <c r="P212" s="319"/>
      <c r="Q212" s="319"/>
      <c r="R212" s="319"/>
      <c r="S212" s="319"/>
      <c r="T212" s="319"/>
      <c r="U212" s="319"/>
      <c r="V212" s="319"/>
      <c r="W212" s="319"/>
      <c r="X212" s="319"/>
      <c r="Y212" s="319"/>
      <c r="Z212" s="319"/>
      <c r="AA212" s="319"/>
      <c r="AB212" s="319"/>
      <c r="AC212" s="319"/>
      <c r="AD212" s="319"/>
      <c r="AE212" s="319"/>
      <c r="AF212" s="319"/>
      <c r="AG212" s="319"/>
      <c r="AH212" s="319"/>
      <c r="AI212" s="319"/>
      <c r="AJ212" s="319">
        <v>3.0585624937695286</v>
      </c>
      <c r="AK212" s="319">
        <v>9.5483267430781922</v>
      </c>
      <c r="AL212" s="319">
        <v>1.0656591376198605</v>
      </c>
      <c r="AM212" s="319">
        <v>6.1393007937219579</v>
      </c>
      <c r="AN212" s="319">
        <v>5.210895490881768</v>
      </c>
      <c r="AO212" s="319">
        <v>-1.211953570930973</v>
      </c>
      <c r="AP212" s="319">
        <v>-4.1577240380702847</v>
      </c>
      <c r="AQ212" s="319">
        <v>-1.003026580376897</v>
      </c>
      <c r="AR212" s="319">
        <v>-3.1828234893552718</v>
      </c>
      <c r="AS212" s="319">
        <v>-16.567832018082228</v>
      </c>
      <c r="AT212" s="319">
        <v>-10.419715070794084</v>
      </c>
      <c r="AU212" s="319">
        <v>-5.3477893059282167</v>
      </c>
      <c r="AV212" s="319">
        <v>3.7569835792605915</v>
      </c>
      <c r="AW212" s="319">
        <v>2.2537337979124743</v>
      </c>
      <c r="AX212" s="319">
        <v>2.8274215330400949</v>
      </c>
      <c r="AY212" s="319">
        <v>4.3837353391747769</v>
      </c>
      <c r="AZ212" s="319">
        <v>4.8123699605926618</v>
      </c>
      <c r="BA212" s="319">
        <v>4.6453266168299905</v>
      </c>
      <c r="BB212" s="319">
        <v>-6.8696903258780821</v>
      </c>
      <c r="BC212" s="319">
        <v>4.4390858373539999</v>
      </c>
      <c r="BD212" s="319">
        <v>10.715294565389328</v>
      </c>
      <c r="BE212" s="319">
        <v>2.2962526847849034</v>
      </c>
      <c r="BF212" s="319">
        <v>0.82737669127146773</v>
      </c>
      <c r="BG212" s="319">
        <v>0.1196435934175355</v>
      </c>
      <c r="BH212" s="319">
        <v>0.45153622487130463</v>
      </c>
      <c r="BI212" s="319">
        <v>1.3963420292548534</v>
      </c>
      <c r="BJ212" s="319">
        <v>1.224793230698566</v>
      </c>
    </row>
    <row r="213" spans="1:62" ht="15">
      <c r="A213" s="319" t="s">
        <v>344</v>
      </c>
      <c r="B213" s="319" t="s">
        <v>588</v>
      </c>
      <c r="C213" s="319" t="s">
        <v>1293</v>
      </c>
      <c r="D213" s="319" t="s">
        <v>1294</v>
      </c>
      <c r="E213" s="319"/>
      <c r="F213" s="319">
        <v>0.40622119370907228</v>
      </c>
      <c r="G213" s="319">
        <v>3.0452387058306272</v>
      </c>
      <c r="H213" s="319">
        <v>0.19861001891823094</v>
      </c>
      <c r="I213" s="319">
        <v>5.0734847300430062</v>
      </c>
      <c r="J213" s="319">
        <v>5.5295262529019027</v>
      </c>
      <c r="K213" s="319">
        <v>0.10697852112977557</v>
      </c>
      <c r="L213" s="319">
        <v>-1.5651034636713348</v>
      </c>
      <c r="M213" s="319">
        <v>0.32890880782858289</v>
      </c>
      <c r="N213" s="319">
        <v>6.634696614477221</v>
      </c>
      <c r="O213" s="319">
        <v>6.6172995983008036</v>
      </c>
      <c r="P213" s="319">
        <v>1.4491861397369519</v>
      </c>
      <c r="Q213" s="319">
        <v>-1.1606559478691878</v>
      </c>
      <c r="R213" s="319">
        <v>8.8894591846042204E-2</v>
      </c>
      <c r="S213" s="319">
        <v>1.2467070018796989</v>
      </c>
      <c r="T213" s="319">
        <v>-0.58593677270192757</v>
      </c>
      <c r="U213" s="319">
        <v>-2.6943835525816553</v>
      </c>
      <c r="V213" s="319">
        <v>-2.2462147659159655</v>
      </c>
      <c r="W213" s="319">
        <v>3.0246843154159819E-2</v>
      </c>
      <c r="X213" s="319">
        <v>2.0650846461073513</v>
      </c>
      <c r="Y213" s="319">
        <v>2.3742565477590034</v>
      </c>
      <c r="Z213" s="319">
        <v>0.49739914418486819</v>
      </c>
      <c r="AA213" s="319">
        <v>2.400372940245532</v>
      </c>
      <c r="AB213" s="319">
        <v>-4.3639516052173377</v>
      </c>
      <c r="AC213" s="319">
        <v>1.5405304342485806</v>
      </c>
      <c r="AD213" s="319">
        <v>-7.805510889415217</v>
      </c>
      <c r="AE213" s="319">
        <v>-1.6849795346236505</v>
      </c>
      <c r="AF213" s="319">
        <v>3.9827045429026668</v>
      </c>
      <c r="AG213" s="319">
        <v>-9.7272345470322108</v>
      </c>
      <c r="AH213" s="319">
        <v>-1.5570705992883092</v>
      </c>
      <c r="AI213" s="319">
        <v>1.8454209784299849</v>
      </c>
      <c r="AJ213" s="319">
        <v>1.7621654887455236</v>
      </c>
      <c r="AK213" s="319">
        <v>-18.902460759575575</v>
      </c>
      <c r="AL213" s="319">
        <v>1.9401786849684015</v>
      </c>
      <c r="AM213" s="319">
        <v>-1.405391979566005</v>
      </c>
      <c r="AN213" s="319">
        <v>-7.8103215994163691</v>
      </c>
      <c r="AO213" s="319">
        <v>1.574875720056184</v>
      </c>
      <c r="AP213" s="319">
        <v>-6.3821877516634942</v>
      </c>
      <c r="AQ213" s="319">
        <v>0.65834444566293371</v>
      </c>
      <c r="AR213" s="319">
        <v>-3.8381173712358958</v>
      </c>
      <c r="AS213" s="319">
        <v>3.696975846428586</v>
      </c>
      <c r="AT213" s="319">
        <v>-9.8008232111583737</v>
      </c>
      <c r="AU213" s="319">
        <v>20.856191602372604</v>
      </c>
      <c r="AV213" s="319">
        <v>4.2184143818329005</v>
      </c>
      <c r="AW213" s="319">
        <v>1.8919696037852418</v>
      </c>
      <c r="AX213" s="319">
        <v>0.4662017874169635</v>
      </c>
      <c r="AY213" s="319">
        <v>0.83252936772173314</v>
      </c>
      <c r="AZ213" s="319">
        <v>5.0631750203691865</v>
      </c>
      <c r="BA213" s="319">
        <v>2.834774060319404</v>
      </c>
      <c r="BB213" s="319">
        <v>0.81878111150849975</v>
      </c>
      <c r="BC213" s="319">
        <v>2.924974433685847</v>
      </c>
      <c r="BD213" s="319">
        <v>3.855277541064666</v>
      </c>
      <c r="BE213" s="319">
        <v>12.553175911448761</v>
      </c>
      <c r="BF213" s="319">
        <v>17.995666034161587</v>
      </c>
      <c r="BG213" s="319">
        <v>2.2367108287300255</v>
      </c>
      <c r="BH213" s="319">
        <v>-22.330769189652074</v>
      </c>
      <c r="BI213" s="319">
        <v>3.7731746931494854</v>
      </c>
      <c r="BJ213" s="319">
        <v>1.9383680765611331</v>
      </c>
    </row>
    <row r="214" spans="1:62" ht="15">
      <c r="A214" s="319" t="s">
        <v>345</v>
      </c>
      <c r="B214" s="319" t="s">
        <v>589</v>
      </c>
      <c r="C214" s="319" t="s">
        <v>1293</v>
      </c>
      <c r="D214" s="319" t="s">
        <v>1294</v>
      </c>
      <c r="E214" s="319"/>
      <c r="F214" s="319"/>
      <c r="G214" s="319"/>
      <c r="H214" s="319"/>
      <c r="I214" s="319"/>
      <c r="J214" s="319"/>
      <c r="K214" s="319">
        <v>4.1470616939252949</v>
      </c>
      <c r="L214" s="319">
        <v>2.5299124437210878</v>
      </c>
      <c r="M214" s="319">
        <v>0.44508743230431946</v>
      </c>
      <c r="N214" s="319">
        <v>0.73470548058236318</v>
      </c>
      <c r="O214" s="319">
        <v>0.28572328463796737</v>
      </c>
      <c r="P214" s="319">
        <v>1.1944451392518687</v>
      </c>
      <c r="Q214" s="319">
        <v>3.4586402084487275</v>
      </c>
      <c r="R214" s="319">
        <v>2.3081106886487817</v>
      </c>
      <c r="S214" s="319">
        <v>2.8572856254730965</v>
      </c>
      <c r="T214" s="319">
        <v>0.59552605945857806</v>
      </c>
      <c r="U214" s="319">
        <v>2.765998057546426</v>
      </c>
      <c r="V214" s="319">
        <v>4.5534693164012339</v>
      </c>
      <c r="W214" s="319">
        <v>3.2353441284415965</v>
      </c>
      <c r="X214" s="319">
        <v>-5.9641201488811078</v>
      </c>
      <c r="Y214" s="319">
        <v>-13.300405462299139</v>
      </c>
      <c r="Z214" s="319">
        <v>-11.887072073927257</v>
      </c>
      <c r="AA214" s="319">
        <v>-7.7007025701167748</v>
      </c>
      <c r="AB214" s="319">
        <v>0.11177883755151186</v>
      </c>
      <c r="AC214" s="319">
        <v>-3.1902805694912217E-2</v>
      </c>
      <c r="AD214" s="319">
        <v>-0.71834926102486918</v>
      </c>
      <c r="AE214" s="319">
        <v>-1.11762062950055</v>
      </c>
      <c r="AF214" s="319">
        <v>1.1997216017987142</v>
      </c>
      <c r="AG214" s="319">
        <v>0.57745830329929504</v>
      </c>
      <c r="AH214" s="319">
        <v>-0.34040219204078426</v>
      </c>
      <c r="AI214" s="319">
        <v>3.4542629928679247</v>
      </c>
      <c r="AJ214" s="319">
        <v>0.12869822712768553</v>
      </c>
      <c r="AK214" s="319">
        <v>5.5580528863177392</v>
      </c>
      <c r="AL214" s="319">
        <v>4.3951213180628343</v>
      </c>
      <c r="AM214" s="319">
        <v>3.3503271169532383</v>
      </c>
      <c r="AN214" s="319">
        <v>3.499855272525167</v>
      </c>
      <c r="AO214" s="319">
        <v>-0.26320883809776774</v>
      </c>
      <c r="AP214" s="319">
        <v>2.1296550263309513</v>
      </c>
      <c r="AQ214" s="319">
        <v>1.7490694288617021</v>
      </c>
      <c r="AR214" s="319">
        <v>1.3453457674866343</v>
      </c>
      <c r="AS214" s="319">
        <v>0.39463880122218598</v>
      </c>
      <c r="AT214" s="319">
        <v>0.22251737162008567</v>
      </c>
      <c r="AU214" s="319">
        <v>0.99362144756835846</v>
      </c>
      <c r="AV214" s="319">
        <v>1.0310457832052293</v>
      </c>
      <c r="AW214" s="319">
        <v>0.39917512072192096</v>
      </c>
      <c r="AX214" s="319">
        <v>2.227300009519297</v>
      </c>
      <c r="AY214" s="319">
        <v>3.8688239035496963</v>
      </c>
      <c r="AZ214" s="319">
        <v>1.4085463753396539</v>
      </c>
      <c r="BA214" s="319">
        <v>1.6788568237140851</v>
      </c>
      <c r="BB214" s="319">
        <v>-2.5137643782876467</v>
      </c>
      <c r="BC214" s="319">
        <v>1.6532083620715952</v>
      </c>
      <c r="BD214" s="319">
        <v>3.343530379679251</v>
      </c>
      <c r="BE214" s="319">
        <v>2.3400017236515254</v>
      </c>
      <c r="BF214" s="319">
        <v>1.8915357715661401</v>
      </c>
      <c r="BG214" s="319">
        <v>1.4854978039600155</v>
      </c>
      <c r="BH214" s="319">
        <v>1.8701747293858659</v>
      </c>
      <c r="BI214" s="319">
        <v>2.0592608867931546</v>
      </c>
      <c r="BJ214" s="319">
        <v>1.7910627698120294</v>
      </c>
    </row>
    <row r="215" spans="1:62" ht="15">
      <c r="A215" s="319" t="s">
        <v>346</v>
      </c>
      <c r="B215" s="319" t="s">
        <v>590</v>
      </c>
      <c r="C215" s="319" t="s">
        <v>1293</v>
      </c>
      <c r="D215" s="319" t="s">
        <v>1294</v>
      </c>
      <c r="E215" s="319"/>
      <c r="F215" s="319"/>
      <c r="G215" s="319"/>
      <c r="H215" s="319"/>
      <c r="I215" s="319"/>
      <c r="J215" s="319"/>
      <c r="K215" s="319"/>
      <c r="L215" s="319"/>
      <c r="M215" s="319"/>
      <c r="N215" s="319"/>
      <c r="O215" s="319"/>
      <c r="P215" s="319"/>
      <c r="Q215" s="319"/>
      <c r="R215" s="319"/>
      <c r="S215" s="319"/>
      <c r="T215" s="319"/>
      <c r="U215" s="319"/>
      <c r="V215" s="319"/>
      <c r="W215" s="319"/>
      <c r="X215" s="319"/>
      <c r="Y215" s="319"/>
      <c r="Z215" s="319"/>
      <c r="AA215" s="319"/>
      <c r="AB215" s="319"/>
      <c r="AC215" s="319"/>
      <c r="AD215" s="319"/>
      <c r="AE215" s="319"/>
      <c r="AF215" s="319"/>
      <c r="AG215" s="319"/>
      <c r="AH215" s="319"/>
      <c r="AI215" s="319"/>
      <c r="AJ215" s="319"/>
      <c r="AK215" s="319"/>
      <c r="AL215" s="319"/>
      <c r="AM215" s="319"/>
      <c r="AN215" s="319"/>
      <c r="AO215" s="319"/>
      <c r="AP215" s="319"/>
      <c r="AQ215" s="319">
        <v>6.3455116935574978</v>
      </c>
      <c r="AR215" s="319">
        <v>7.8012759630194495</v>
      </c>
      <c r="AS215" s="319">
        <v>1.0103846598147612</v>
      </c>
      <c r="AT215" s="319">
        <v>4.2436568282248004</v>
      </c>
      <c r="AU215" s="319">
        <v>-0.93945601589385319</v>
      </c>
      <c r="AV215" s="319">
        <v>2.5203495482287224</v>
      </c>
      <c r="AW215" s="319">
        <v>3.2393273061161381</v>
      </c>
      <c r="AX215" s="319">
        <v>1.0714285714285694</v>
      </c>
      <c r="AY215" s="319">
        <v>2.5439603601426199</v>
      </c>
      <c r="AZ215" s="319">
        <v>5.8329594625964347</v>
      </c>
      <c r="BA215" s="319">
        <v>0.39758151954367804</v>
      </c>
      <c r="BB215" s="319">
        <v>-13.880210942265435</v>
      </c>
      <c r="BC215" s="319">
        <v>-5.8415533994530193</v>
      </c>
      <c r="BD215" s="319">
        <v>-10.57267777504444</v>
      </c>
      <c r="BE215" s="319">
        <v>-8.7362527626929847</v>
      </c>
      <c r="BF215" s="319">
        <v>-4.2003619595539448</v>
      </c>
      <c r="BG215" s="319">
        <v>-1.9565492258125801</v>
      </c>
      <c r="BH215" s="319">
        <v>-0.43832182580830192</v>
      </c>
      <c r="BI215" s="319">
        <v>0.22725086974129738</v>
      </c>
      <c r="BJ215" s="319">
        <v>0.63893385477848597</v>
      </c>
    </row>
    <row r="216" spans="1:62" ht="15">
      <c r="A216" s="319" t="s">
        <v>347</v>
      </c>
      <c r="B216" s="319" t="s">
        <v>591</v>
      </c>
      <c r="C216" s="319" t="s">
        <v>1293</v>
      </c>
      <c r="D216" s="319" t="s">
        <v>1294</v>
      </c>
      <c r="E216" s="319"/>
      <c r="F216" s="319">
        <v>-5.2609247547517839</v>
      </c>
      <c r="G216" s="319">
        <v>4.8378804987397501</v>
      </c>
      <c r="H216" s="319">
        <v>0.62924165697693013</v>
      </c>
      <c r="I216" s="319">
        <v>-8.1342126601886946</v>
      </c>
      <c r="J216" s="319">
        <v>-8.0069550272590675</v>
      </c>
      <c r="K216" s="319">
        <v>6.4821284428948189</v>
      </c>
      <c r="L216" s="319">
        <v>3.1629141181513205</v>
      </c>
      <c r="M216" s="319">
        <v>-0.59609412214703639</v>
      </c>
      <c r="N216" s="319">
        <v>-3.8423920707201518</v>
      </c>
      <c r="O216" s="319">
        <v>2.8532073914266221</v>
      </c>
      <c r="P216" s="319">
        <v>1.8668881601461322</v>
      </c>
      <c r="Q216" s="319">
        <v>9.9519969844057243</v>
      </c>
      <c r="R216" s="319">
        <v>-2.8178501412655805</v>
      </c>
      <c r="S216" s="319">
        <v>-21.003883110782297</v>
      </c>
      <c r="T216" s="319">
        <v>21.598956248769241</v>
      </c>
      <c r="U216" s="319">
        <v>-10.458191013742464</v>
      </c>
      <c r="V216" s="319">
        <v>9.567846376125118</v>
      </c>
      <c r="W216" s="319">
        <v>-7.5758269728708569</v>
      </c>
      <c r="X216" s="319">
        <v>-11.465515282230072</v>
      </c>
      <c r="Y216" s="319">
        <v>-10.029440254637478</v>
      </c>
      <c r="Z216" s="319">
        <v>1.7313311509077494</v>
      </c>
      <c r="AA216" s="319">
        <v>2.3434089618423712</v>
      </c>
      <c r="AB216" s="319">
        <v>-9.0754848498536802</v>
      </c>
      <c r="AC216" s="319">
        <v>3.4365964465167451</v>
      </c>
      <c r="AD216" s="319">
        <v>7.4552128771089059</v>
      </c>
      <c r="AE216" s="319">
        <v>1.9173292868851917</v>
      </c>
      <c r="AF216" s="319">
        <v>3.1391044587386574</v>
      </c>
      <c r="AG216" s="319">
        <v>-2.5960562213270464</v>
      </c>
      <c r="AH216" s="319">
        <v>-1.9966877841783344</v>
      </c>
      <c r="AI216" s="319">
        <v>-2.8015994387123015</v>
      </c>
      <c r="AJ216" s="319"/>
      <c r="AK216" s="319"/>
      <c r="AL216" s="319"/>
      <c r="AM216" s="319"/>
      <c r="AN216" s="319"/>
      <c r="AO216" s="319"/>
      <c r="AP216" s="319"/>
      <c r="AQ216" s="319"/>
      <c r="AR216" s="319"/>
      <c r="AS216" s="319"/>
      <c r="AT216" s="319"/>
      <c r="AU216" s="319"/>
      <c r="AV216" s="319"/>
      <c r="AW216" s="319"/>
      <c r="AX216" s="319"/>
      <c r="AY216" s="319"/>
      <c r="AZ216" s="319"/>
      <c r="BA216" s="319"/>
      <c r="BB216" s="319"/>
      <c r="BC216" s="319"/>
      <c r="BD216" s="319"/>
      <c r="BE216" s="319"/>
      <c r="BF216" s="319"/>
      <c r="BG216" s="319"/>
      <c r="BH216" s="319"/>
      <c r="BI216" s="319"/>
      <c r="BJ216" s="319"/>
    </row>
    <row r="217" spans="1:62" ht="15">
      <c r="A217" s="319" t="s">
        <v>348</v>
      </c>
      <c r="B217" s="319" t="s">
        <v>592</v>
      </c>
      <c r="C217" s="319" t="s">
        <v>1293</v>
      </c>
      <c r="D217" s="319" t="s">
        <v>1294</v>
      </c>
      <c r="E217" s="319"/>
      <c r="F217" s="319"/>
      <c r="G217" s="319"/>
      <c r="H217" s="319"/>
      <c r="I217" s="319"/>
      <c r="J217" s="319"/>
      <c r="K217" s="319"/>
      <c r="L217" s="319"/>
      <c r="M217" s="319"/>
      <c r="N217" s="319"/>
      <c r="O217" s="319"/>
      <c r="P217" s="319"/>
      <c r="Q217" s="319"/>
      <c r="R217" s="319"/>
      <c r="S217" s="319"/>
      <c r="T217" s="319"/>
      <c r="U217" s="319"/>
      <c r="V217" s="319"/>
      <c r="W217" s="319"/>
      <c r="X217" s="319"/>
      <c r="Y217" s="319"/>
      <c r="Z217" s="319"/>
      <c r="AA217" s="319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>
        <v>2.5278444354264167</v>
      </c>
      <c r="AP217" s="319">
        <v>7.4852720428490329</v>
      </c>
      <c r="AQ217" s="319">
        <v>2.8196729977541679</v>
      </c>
      <c r="AR217" s="319">
        <v>-11.828001731553115</v>
      </c>
      <c r="AS217" s="319">
        <v>8.1040774812479697</v>
      </c>
      <c r="AT217" s="319">
        <v>5.1734007806082616</v>
      </c>
      <c r="AU217" s="319">
        <v>7.2145375086509915</v>
      </c>
      <c r="AV217" s="319">
        <v>4.6377817788535651</v>
      </c>
      <c r="AW217" s="319">
        <v>9.3012466699879042</v>
      </c>
      <c r="AX217" s="319">
        <v>5.8579800492350387</v>
      </c>
      <c r="AY217" s="319">
        <v>5.3176496003014506</v>
      </c>
      <c r="AZ217" s="319">
        <v>6.3189666663018755</v>
      </c>
      <c r="BA217" s="319">
        <v>5.8161913561563381</v>
      </c>
      <c r="BB217" s="319">
        <v>-2.7266916994106936</v>
      </c>
      <c r="BC217" s="319">
        <v>0.98964748198164898</v>
      </c>
      <c r="BD217" s="319">
        <v>2.2051671838141829</v>
      </c>
      <c r="BE217" s="319">
        <v>-0.53373043457682456</v>
      </c>
      <c r="BF217" s="319">
        <v>3.0720556044907994</v>
      </c>
      <c r="BG217" s="319">
        <v>-1.3693259651056309</v>
      </c>
      <c r="BH217" s="319">
        <v>1.2574720047733763</v>
      </c>
      <c r="BI217" s="319">
        <v>3.3370797136180954</v>
      </c>
      <c r="BJ217" s="319">
        <v>2.3904405900475609</v>
      </c>
    </row>
    <row r="218" spans="1:62" ht="15">
      <c r="A218" s="319" t="s">
        <v>1277</v>
      </c>
      <c r="B218" s="319" t="s">
        <v>593</v>
      </c>
      <c r="C218" s="319" t="s">
        <v>1293</v>
      </c>
      <c r="D218" s="319" t="s">
        <v>1294</v>
      </c>
      <c r="E218" s="319"/>
      <c r="F218" s="319">
        <v>-0.8898852701119182</v>
      </c>
      <c r="G218" s="319">
        <v>3.4017844941513857</v>
      </c>
      <c r="H218" s="319">
        <v>3.7665545508884293</v>
      </c>
      <c r="I218" s="319">
        <v>2.831999968207171</v>
      </c>
      <c r="J218" s="319">
        <v>2.4109128227467522</v>
      </c>
      <c r="K218" s="319">
        <v>-0.87341138089232118</v>
      </c>
      <c r="L218" s="319">
        <v>-2.857085393967111</v>
      </c>
      <c r="M218" s="319">
        <v>0.46167792335332081</v>
      </c>
      <c r="N218" s="319">
        <v>6.1669535994542883</v>
      </c>
      <c r="O218" s="319">
        <v>6.995484196944318</v>
      </c>
      <c r="P218" s="319">
        <v>4.6448125010681167</v>
      </c>
      <c r="Q218" s="319">
        <v>-3.7219652016588611E-2</v>
      </c>
      <c r="R218" s="319">
        <v>1.5909397241218954</v>
      </c>
      <c r="S218" s="319">
        <v>4.9890149465207969</v>
      </c>
      <c r="T218" s="319">
        <v>-2.7567488192866847</v>
      </c>
      <c r="U218" s="319">
        <v>2.3405273750917814</v>
      </c>
      <c r="V218" s="319">
        <v>-0.46473680244203308</v>
      </c>
      <c r="W218" s="319">
        <v>-3.0321968116165152</v>
      </c>
      <c r="X218" s="319">
        <v>1.1028918545046338</v>
      </c>
      <c r="Y218" s="319">
        <v>1.0733269862773511</v>
      </c>
      <c r="Z218" s="319">
        <v>-3.0848863165708593</v>
      </c>
      <c r="AA218" s="319">
        <v>-2.5906409374219805</v>
      </c>
      <c r="AB218" s="319">
        <v>-4.0153957654424204</v>
      </c>
      <c r="AC218" s="319">
        <v>-0.57607940732322049</v>
      </c>
      <c r="AD218" s="319">
        <v>-0.59290709341236436</v>
      </c>
      <c r="AE218" s="319">
        <v>-3.1984577227910762</v>
      </c>
      <c r="AF218" s="319">
        <v>-2.9339219123347533</v>
      </c>
      <c r="AG218" s="319">
        <v>1.5132937700807361</v>
      </c>
      <c r="AH218" s="319">
        <v>0.42184446746030346</v>
      </c>
      <c r="AI218" s="319">
        <v>-0.53441635560700718</v>
      </c>
      <c r="AJ218" s="319">
        <v>-2.5989880667613647</v>
      </c>
      <c r="AK218" s="319">
        <v>-4.0268972524736029</v>
      </c>
      <c r="AL218" s="319">
        <v>-2.5305106978167089</v>
      </c>
      <c r="AM218" s="319">
        <v>-0.89203387462495698</v>
      </c>
      <c r="AN218" s="319">
        <v>0.55072703076351104</v>
      </c>
      <c r="AO218" s="319">
        <v>2.5051766465177678</v>
      </c>
      <c r="AP218" s="319">
        <v>0.87449848366856031</v>
      </c>
      <c r="AQ218" s="319">
        <v>-0.28448254601765655</v>
      </c>
      <c r="AR218" s="319">
        <v>-0.52478081370965413</v>
      </c>
      <c r="AS218" s="319">
        <v>0.89154535065920015</v>
      </c>
      <c r="AT218" s="319">
        <v>1.2307335423337378</v>
      </c>
      <c r="AU218" s="319">
        <v>1.0991729016124054</v>
      </c>
      <c r="AV218" s="319">
        <v>2.1087370164022019</v>
      </c>
      <c r="AW218" s="319">
        <v>8.7367950242917942</v>
      </c>
      <c r="AX218" s="319">
        <v>2.8305488713934182</v>
      </c>
      <c r="AY218" s="319">
        <v>4.1284375195538132</v>
      </c>
      <c r="AZ218" s="319">
        <v>4.2928186263270476</v>
      </c>
      <c r="BA218" s="319">
        <v>2.5689493119402442</v>
      </c>
      <c r="BB218" s="319">
        <v>9.0078777475952165E-2</v>
      </c>
      <c r="BC218" s="319">
        <v>2.5604767519348712</v>
      </c>
      <c r="BD218" s="319">
        <v>1.6453872048019349</v>
      </c>
      <c r="BE218" s="319">
        <v>1.4896704696635794</v>
      </c>
      <c r="BF218" s="319">
        <v>1.97454998627164</v>
      </c>
      <c r="BG218" s="319">
        <v>1.8743343361957301</v>
      </c>
      <c r="BH218" s="319">
        <v>0.35466963801094664</v>
      </c>
      <c r="BI218" s="319">
        <v>-1.3601230873158272</v>
      </c>
      <c r="BJ218" s="319">
        <v>-8.470482276507596E-2</v>
      </c>
    </row>
    <row r="219" spans="1:62" ht="15">
      <c r="A219" s="319" t="s">
        <v>349</v>
      </c>
      <c r="B219" s="319" t="s">
        <v>594</v>
      </c>
      <c r="C219" s="319" t="s">
        <v>1293</v>
      </c>
      <c r="D219" s="319" t="s">
        <v>1294</v>
      </c>
      <c r="E219" s="319"/>
      <c r="F219" s="319"/>
      <c r="G219" s="319"/>
      <c r="H219" s="319"/>
      <c r="I219" s="319"/>
      <c r="J219" s="319"/>
      <c r="K219" s="319"/>
      <c r="L219" s="319"/>
      <c r="M219" s="319"/>
      <c r="N219" s="319"/>
      <c r="O219" s="319"/>
      <c r="P219" s="319"/>
      <c r="Q219" s="319"/>
      <c r="R219" s="319"/>
      <c r="S219" s="319"/>
      <c r="T219" s="319"/>
      <c r="U219" s="319"/>
      <c r="V219" s="319"/>
      <c r="W219" s="319"/>
      <c r="X219" s="319"/>
      <c r="Y219" s="319"/>
      <c r="Z219" s="319"/>
      <c r="AA219" s="319"/>
      <c r="AB219" s="319"/>
      <c r="AC219" s="319"/>
      <c r="AD219" s="319"/>
      <c r="AE219" s="319"/>
      <c r="AF219" s="319"/>
      <c r="AG219" s="319"/>
      <c r="AH219" s="319"/>
      <c r="AI219" s="319"/>
      <c r="AJ219" s="319"/>
      <c r="AK219" s="319"/>
      <c r="AL219" s="319"/>
      <c r="AM219" s="319"/>
      <c r="AN219" s="319"/>
      <c r="AO219" s="319"/>
      <c r="AP219" s="319"/>
      <c r="AQ219" s="319"/>
      <c r="AR219" s="319"/>
      <c r="AS219" s="319"/>
      <c r="AT219" s="319"/>
      <c r="AU219" s="319"/>
      <c r="AV219" s="319"/>
      <c r="AW219" s="319"/>
      <c r="AX219" s="319"/>
      <c r="AY219" s="319"/>
      <c r="AZ219" s="319"/>
      <c r="BA219" s="319"/>
      <c r="BB219" s="319"/>
      <c r="BC219" s="319"/>
      <c r="BD219" s="319"/>
      <c r="BE219" s="319">
        <v>-54.051955392170768</v>
      </c>
      <c r="BF219" s="319">
        <v>25.167190357468442</v>
      </c>
      <c r="BG219" s="319">
        <v>-0.23443821340353566</v>
      </c>
      <c r="BH219" s="319">
        <v>-3.1251602805437244</v>
      </c>
      <c r="BI219" s="319">
        <v>-16.289589828244104</v>
      </c>
      <c r="BJ219" s="319"/>
    </row>
    <row r="220" spans="1:62" ht="15">
      <c r="A220" s="319" t="s">
        <v>1278</v>
      </c>
      <c r="B220" s="319" t="s">
        <v>595</v>
      </c>
      <c r="C220" s="319" t="s">
        <v>1293</v>
      </c>
      <c r="D220" s="319" t="s">
        <v>1294</v>
      </c>
      <c r="E220" s="319"/>
      <c r="F220" s="319">
        <v>-0.89335146539475829</v>
      </c>
      <c r="G220" s="319">
        <v>3.4029895246260082</v>
      </c>
      <c r="H220" s="319">
        <v>3.7684900597853641</v>
      </c>
      <c r="I220" s="319">
        <v>2.8322761189724588</v>
      </c>
      <c r="J220" s="319">
        <v>2.4076947719912312</v>
      </c>
      <c r="K220" s="319">
        <v>-0.86726084816872628</v>
      </c>
      <c r="L220" s="319">
        <v>-2.8565796105524583</v>
      </c>
      <c r="M220" s="319">
        <v>0.46423074403267606</v>
      </c>
      <c r="N220" s="319">
        <v>6.1617487771659967</v>
      </c>
      <c r="O220" s="319">
        <v>6.9950279384595575</v>
      </c>
      <c r="P220" s="319">
        <v>4.6494089240939758</v>
      </c>
      <c r="Q220" s="319">
        <v>-3.5077780935623082E-2</v>
      </c>
      <c r="R220" s="319">
        <v>1.5939429331295969</v>
      </c>
      <c r="S220" s="319">
        <v>4.9851009486475846</v>
      </c>
      <c r="T220" s="319">
        <v>-2.7547963321973299</v>
      </c>
      <c r="U220" s="319">
        <v>2.3473058599638108</v>
      </c>
      <c r="V220" s="319">
        <v>-0.47027155207844373</v>
      </c>
      <c r="W220" s="319">
        <v>-3.0188637281199391</v>
      </c>
      <c r="X220" s="319">
        <v>1.1118870082108288</v>
      </c>
      <c r="Y220" s="319">
        <v>1.0669034031179052</v>
      </c>
      <c r="Z220" s="319">
        <v>-3.0902900119852177</v>
      </c>
      <c r="AA220" s="319">
        <v>-2.5911619549996203</v>
      </c>
      <c r="AB220" s="319">
        <v>-4.0152524782164107</v>
      </c>
      <c r="AC220" s="319">
        <v>-0.57434663261389574</v>
      </c>
      <c r="AD220" s="319">
        <v>-0.586911257342976</v>
      </c>
      <c r="AE220" s="319">
        <v>-3.1979797627332118</v>
      </c>
      <c r="AF220" s="319">
        <v>-2.9309413949024474</v>
      </c>
      <c r="AG220" s="319">
        <v>1.5143716581468709</v>
      </c>
      <c r="AH220" s="319">
        <v>0.42788278200316654</v>
      </c>
      <c r="AI220" s="319">
        <v>-0.5304307732407807</v>
      </c>
      <c r="AJ220" s="319">
        <v>-2.5966683492908942</v>
      </c>
      <c r="AK220" s="319">
        <v>-4.0195061642286731</v>
      </c>
      <c r="AL220" s="319">
        <v>-2.524982116341036</v>
      </c>
      <c r="AM220" s="319">
        <v>-0.89456627684576517</v>
      </c>
      <c r="AN220" s="319">
        <v>0.54702543324461317</v>
      </c>
      <c r="AO220" s="319">
        <v>2.5050063054246721</v>
      </c>
      <c r="AP220" s="319">
        <v>0.88218589079576759</v>
      </c>
      <c r="AQ220" s="319">
        <v>-0.27857014029400773</v>
      </c>
      <c r="AR220" s="319">
        <v>-0.52496570090070804</v>
      </c>
      <c r="AS220" s="319">
        <v>0.88963848315995619</v>
      </c>
      <c r="AT220" s="319">
        <v>1.2248178886316055</v>
      </c>
      <c r="AU220" s="319">
        <v>1.0966756915528464</v>
      </c>
      <c r="AV220" s="319">
        <v>2.0993212564511765</v>
      </c>
      <c r="AW220" s="319">
        <v>8.7251945135126761</v>
      </c>
      <c r="AX220" s="319">
        <v>2.8332190837504925</v>
      </c>
      <c r="AY220" s="319">
        <v>4.1303034203054096</v>
      </c>
      <c r="AZ220" s="319">
        <v>4.2955299705806027</v>
      </c>
      <c r="BA220" s="319">
        <v>2.5631228764930967</v>
      </c>
      <c r="BB220" s="319">
        <v>8.7452994401559181E-2</v>
      </c>
      <c r="BC220" s="319">
        <v>2.5608539855351182</v>
      </c>
      <c r="BD220" s="319">
        <v>1.6483211486085594</v>
      </c>
      <c r="BE220" s="319">
        <v>1.4876383104558784</v>
      </c>
      <c r="BF220" s="319">
        <v>1.9754901759564376</v>
      </c>
      <c r="BG220" s="319">
        <v>1.8743178905227893</v>
      </c>
      <c r="BH220" s="319">
        <v>0.35601326050721127</v>
      </c>
      <c r="BI220" s="319">
        <v>-1.3577051904414219</v>
      </c>
      <c r="BJ220" s="319">
        <v>-8.3392098433108686E-2</v>
      </c>
    </row>
    <row r="221" spans="1:62" ht="15">
      <c r="A221" s="319" t="s">
        <v>350</v>
      </c>
      <c r="B221" s="319" t="s">
        <v>596</v>
      </c>
      <c r="C221" s="319" t="s">
        <v>1293</v>
      </c>
      <c r="D221" s="319" t="s">
        <v>1294</v>
      </c>
      <c r="E221" s="319"/>
      <c r="F221" s="319"/>
      <c r="G221" s="319"/>
      <c r="H221" s="319"/>
      <c r="I221" s="319"/>
      <c r="J221" s="319"/>
      <c r="K221" s="319"/>
      <c r="L221" s="319"/>
      <c r="M221" s="319"/>
      <c r="N221" s="319"/>
      <c r="O221" s="319"/>
      <c r="P221" s="319"/>
      <c r="Q221" s="319"/>
      <c r="R221" s="319"/>
      <c r="S221" s="319"/>
      <c r="T221" s="319"/>
      <c r="U221" s="319"/>
      <c r="V221" s="319"/>
      <c r="W221" s="319"/>
      <c r="X221" s="319"/>
      <c r="Y221" s="319"/>
      <c r="Z221" s="319"/>
      <c r="AA221" s="319"/>
      <c r="AB221" s="319"/>
      <c r="AC221" s="319"/>
      <c r="AD221" s="319"/>
      <c r="AE221" s="319"/>
      <c r="AF221" s="319"/>
      <c r="AG221" s="319"/>
      <c r="AH221" s="319"/>
      <c r="AI221" s="319"/>
      <c r="AJ221" s="319"/>
      <c r="AK221" s="319"/>
      <c r="AL221" s="319"/>
      <c r="AM221" s="319"/>
      <c r="AN221" s="319"/>
      <c r="AO221" s="319"/>
      <c r="AP221" s="319"/>
      <c r="AQ221" s="319">
        <v>2.2087145421194663</v>
      </c>
      <c r="AR221" s="319">
        <v>1.3802127741401335</v>
      </c>
      <c r="AS221" s="319">
        <v>2.7864675346548324</v>
      </c>
      <c r="AT221" s="319">
        <v>2.151638021396991</v>
      </c>
      <c r="AU221" s="319">
        <v>2.7176228362535682</v>
      </c>
      <c r="AV221" s="319">
        <v>2.8894967383400854</v>
      </c>
      <c r="AW221" s="319">
        <v>6.4188294032219346</v>
      </c>
      <c r="AX221" s="319">
        <v>3.5223794644468711</v>
      </c>
      <c r="AY221" s="319">
        <v>7.9279525556846124</v>
      </c>
      <c r="AZ221" s="319">
        <v>6.217656426434985</v>
      </c>
      <c r="BA221" s="319">
        <v>3.9726159232157841</v>
      </c>
      <c r="BB221" s="319">
        <v>-1.2658112839939548</v>
      </c>
      <c r="BC221" s="319">
        <v>4.8364664420318348</v>
      </c>
      <c r="BD221" s="319">
        <v>4.4611725372895279</v>
      </c>
      <c r="BE221" s="319">
        <v>1.3022389205296463</v>
      </c>
      <c r="BF221" s="319">
        <v>0.79851428597696383</v>
      </c>
      <c r="BG221" s="319">
        <v>0.72376523467387699</v>
      </c>
      <c r="BH221" s="319">
        <v>0.66037429403236558</v>
      </c>
      <c r="BI221" s="319">
        <v>-0.16356793662518498</v>
      </c>
      <c r="BJ221" s="319">
        <v>0.24161699199267161</v>
      </c>
    </row>
    <row r="222" spans="1:62" ht="15">
      <c r="A222" s="319" t="s">
        <v>351</v>
      </c>
      <c r="B222" s="319" t="s">
        <v>597</v>
      </c>
      <c r="C222" s="319" t="s">
        <v>1293</v>
      </c>
      <c r="D222" s="319" t="s">
        <v>1294</v>
      </c>
      <c r="E222" s="319"/>
      <c r="F222" s="319"/>
      <c r="G222" s="319"/>
      <c r="H222" s="319"/>
      <c r="I222" s="319"/>
      <c r="J222" s="319"/>
      <c r="K222" s="319"/>
      <c r="L222" s="319"/>
      <c r="M222" s="319"/>
      <c r="N222" s="319"/>
      <c r="O222" s="319"/>
      <c r="P222" s="319"/>
      <c r="Q222" s="319"/>
      <c r="R222" s="319"/>
      <c r="S222" s="319"/>
      <c r="T222" s="319"/>
      <c r="U222" s="319"/>
      <c r="V222" s="319"/>
      <c r="W222" s="319"/>
      <c r="X222" s="319"/>
      <c r="Y222" s="319"/>
      <c r="Z222" s="319"/>
      <c r="AA222" s="319"/>
      <c r="AB222" s="319"/>
      <c r="AC222" s="319"/>
      <c r="AD222" s="319"/>
      <c r="AE222" s="319"/>
      <c r="AF222" s="319"/>
      <c r="AG222" s="319"/>
      <c r="AH222" s="319"/>
      <c r="AI222" s="319"/>
      <c r="AJ222" s="319"/>
      <c r="AK222" s="319"/>
      <c r="AL222" s="319"/>
      <c r="AM222" s="319"/>
      <c r="AN222" s="319"/>
      <c r="AO222" s="319"/>
      <c r="AP222" s="319"/>
      <c r="AQ222" s="319"/>
      <c r="AR222" s="319"/>
      <c r="AS222" s="319"/>
      <c r="AT222" s="319"/>
      <c r="AU222" s="319">
        <v>6.8453379173888607E-2</v>
      </c>
      <c r="AV222" s="319">
        <v>4.0716839156571325</v>
      </c>
      <c r="AW222" s="319">
        <v>1.3745908507851254</v>
      </c>
      <c r="AX222" s="319">
        <v>4.574524198567758</v>
      </c>
      <c r="AY222" s="319">
        <v>6.583074361937264</v>
      </c>
      <c r="AZ222" s="319">
        <v>0.86504904002811145</v>
      </c>
      <c r="BA222" s="319">
        <v>5.7153895133682795</v>
      </c>
      <c r="BB222" s="319">
        <v>8.7685937082213172E-2</v>
      </c>
      <c r="BC222" s="319">
        <v>4.2532260061552734</v>
      </c>
      <c r="BD222" s="319">
        <v>2.0486582677199436</v>
      </c>
      <c r="BE222" s="319">
        <v>0.83594574711966629</v>
      </c>
      <c r="BF222" s="319">
        <v>2.4858880517616626</v>
      </c>
      <c r="BG222" s="319">
        <v>4.1985101223951347</v>
      </c>
      <c r="BH222" s="319">
        <v>1.5440004867021173</v>
      </c>
      <c r="BI222" s="319">
        <v>1.9086434394915983</v>
      </c>
      <c r="BJ222" s="319">
        <v>1.6294630558933534</v>
      </c>
    </row>
    <row r="223" spans="1:62" ht="15">
      <c r="A223" s="319" t="s">
        <v>352</v>
      </c>
      <c r="B223" s="319" t="s">
        <v>598</v>
      </c>
      <c r="C223" s="319" t="s">
        <v>1293</v>
      </c>
      <c r="D223" s="319" t="s">
        <v>1294</v>
      </c>
      <c r="E223" s="319"/>
      <c r="F223" s="319"/>
      <c r="G223" s="319"/>
      <c r="H223" s="319"/>
      <c r="I223" s="319"/>
      <c r="J223" s="319"/>
      <c r="K223" s="319"/>
      <c r="L223" s="319"/>
      <c r="M223" s="319"/>
      <c r="N223" s="319"/>
      <c r="O223" s="319"/>
      <c r="P223" s="319"/>
      <c r="Q223" s="319"/>
      <c r="R223" s="319"/>
      <c r="S223" s="319"/>
      <c r="T223" s="319"/>
      <c r="U223" s="319">
        <v>-3.2278657684386047</v>
      </c>
      <c r="V223" s="319">
        <v>10.189132098313308</v>
      </c>
      <c r="W223" s="319">
        <v>7.4902408401847964</v>
      </c>
      <c r="X223" s="319">
        <v>-6.2000230635657232</v>
      </c>
      <c r="Y223" s="319">
        <v>-5.3723656356009428</v>
      </c>
      <c r="Z223" s="319">
        <v>0.10367030728704663</v>
      </c>
      <c r="AA223" s="319">
        <v>-2.2075120206885401</v>
      </c>
      <c r="AB223" s="319">
        <v>-3.3789693343229459</v>
      </c>
      <c r="AC223" s="319">
        <v>-4.5211641866702905</v>
      </c>
      <c r="AD223" s="319">
        <v>-2.8645408408676474</v>
      </c>
      <c r="AE223" s="319">
        <v>-4.9267458191648075</v>
      </c>
      <c r="AF223" s="319">
        <v>-15.681929803963726</v>
      </c>
      <c r="AG223" s="319">
        <v>6.6221787699734023</v>
      </c>
      <c r="AH223" s="319">
        <v>8.767250937374385</v>
      </c>
      <c r="AI223" s="319">
        <v>-2.4374844799361171</v>
      </c>
      <c r="AJ223" s="319">
        <v>0.86516867621652693</v>
      </c>
      <c r="AK223" s="319">
        <v>-1.9829932957226077</v>
      </c>
      <c r="AL223" s="319">
        <v>-8.8238171052108072</v>
      </c>
      <c r="AM223" s="319">
        <v>1.5939425013901314</v>
      </c>
      <c r="AN223" s="319">
        <v>-0.42705368463174409</v>
      </c>
      <c r="AO223" s="319">
        <v>-0.14605102405874959</v>
      </c>
      <c r="AP223" s="319">
        <v>4.3640977812103614</v>
      </c>
      <c r="AQ223" s="319">
        <v>0.330626181619607</v>
      </c>
      <c r="AR223" s="319">
        <v>-2.0264224394187806</v>
      </c>
      <c r="AS223" s="319">
        <v>-1.2082752317922285</v>
      </c>
      <c r="AT223" s="319">
        <v>3.3822335166329367</v>
      </c>
      <c r="AU223" s="319">
        <v>3.1546928286530118</v>
      </c>
      <c r="AV223" s="319">
        <v>4.8622025405638425</v>
      </c>
      <c r="AW223" s="319">
        <v>8.0834159158962251</v>
      </c>
      <c r="AX223" s="319">
        <v>3.4565704637497845</v>
      </c>
      <c r="AY223" s="319">
        <v>2.7382509007806135</v>
      </c>
      <c r="AZ223" s="319">
        <v>3.9983109485261679</v>
      </c>
      <c r="BA223" s="319">
        <v>3.043038161751582</v>
      </c>
      <c r="BB223" s="319">
        <v>1.9311642908111253</v>
      </c>
      <c r="BC223" s="319">
        <v>4.0725648531875152</v>
      </c>
      <c r="BD223" s="319">
        <v>4.7570020063003824</v>
      </c>
      <c r="BE223" s="319">
        <v>1.641031912593931</v>
      </c>
      <c r="BF223" s="319">
        <v>1.8969731549685775</v>
      </c>
      <c r="BG223" s="319">
        <v>-0.73035019911257848</v>
      </c>
      <c r="BH223" s="319">
        <v>-3.5271712645327398</v>
      </c>
      <c r="BI223" s="319">
        <v>-6.0189968190510683</v>
      </c>
      <c r="BJ223" s="319">
        <v>-0.79887308950223712</v>
      </c>
    </row>
    <row r="224" spans="1:62" ht="15">
      <c r="A224" s="319" t="s">
        <v>353</v>
      </c>
      <c r="B224" s="319" t="s">
        <v>599</v>
      </c>
      <c r="C224" s="319" t="s">
        <v>1293</v>
      </c>
      <c r="D224" s="319" t="s">
        <v>1294</v>
      </c>
      <c r="E224" s="319"/>
      <c r="F224" s="319"/>
      <c r="G224" s="319"/>
      <c r="H224" s="319"/>
      <c r="I224" s="319"/>
      <c r="J224" s="319"/>
      <c r="K224" s="319"/>
      <c r="L224" s="319"/>
      <c r="M224" s="319"/>
      <c r="N224" s="319"/>
      <c r="O224" s="319"/>
      <c r="P224" s="319"/>
      <c r="Q224" s="319"/>
      <c r="R224" s="319"/>
      <c r="S224" s="319"/>
      <c r="T224" s="319"/>
      <c r="U224" s="319"/>
      <c r="V224" s="319"/>
      <c r="W224" s="319"/>
      <c r="X224" s="319"/>
      <c r="Y224" s="319"/>
      <c r="Z224" s="319"/>
      <c r="AA224" s="319"/>
      <c r="AB224" s="319"/>
      <c r="AC224" s="319"/>
      <c r="AD224" s="319"/>
      <c r="AE224" s="319"/>
      <c r="AF224" s="319"/>
      <c r="AG224" s="319"/>
      <c r="AH224" s="319"/>
      <c r="AI224" s="319"/>
      <c r="AJ224" s="319"/>
      <c r="AK224" s="319"/>
      <c r="AL224" s="319">
        <v>1.5130908874587732</v>
      </c>
      <c r="AM224" s="319">
        <v>5.7878463706586558</v>
      </c>
      <c r="AN224" s="319">
        <v>5.5342159380034559</v>
      </c>
      <c r="AO224" s="319">
        <v>6.5314086752391205</v>
      </c>
      <c r="AP224" s="319">
        <v>5.8718911860326557</v>
      </c>
      <c r="AQ224" s="319">
        <v>3.8724049064867501</v>
      </c>
      <c r="AR224" s="319">
        <v>-0.30686137042985706</v>
      </c>
      <c r="AS224" s="319">
        <v>1.3472809392017524</v>
      </c>
      <c r="AT224" s="319">
        <v>3.5057231365608175</v>
      </c>
      <c r="AU224" s="319">
        <v>4.5607958460780651</v>
      </c>
      <c r="AV224" s="319">
        <v>5.4881269631058132</v>
      </c>
      <c r="AW224" s="319">
        <v>5.2802710946360065</v>
      </c>
      <c r="AX224" s="319">
        <v>6.7404900025664176</v>
      </c>
      <c r="AY224" s="319">
        <v>8.4479021542030779</v>
      </c>
      <c r="AZ224" s="319">
        <v>10.767252219740286</v>
      </c>
      <c r="BA224" s="319">
        <v>5.5392347203456325</v>
      </c>
      <c r="BB224" s="319">
        <v>-5.5484897640019994</v>
      </c>
      <c r="BC224" s="319">
        <v>4.9438725500668284</v>
      </c>
      <c r="BD224" s="319">
        <v>2.6866136373133287</v>
      </c>
      <c r="BE224" s="319">
        <v>1.4842917613537878</v>
      </c>
      <c r="BF224" s="319">
        <v>1.3816451851141665</v>
      </c>
      <c r="BG224" s="319">
        <v>2.6506688896193964</v>
      </c>
      <c r="BH224" s="319">
        <v>3.7514547067513746</v>
      </c>
      <c r="BI224" s="319">
        <v>3.1915725222969087</v>
      </c>
      <c r="BJ224" s="319">
        <v>3.227309733700551</v>
      </c>
    </row>
    <row r="225" spans="1:62" ht="15">
      <c r="A225" s="319" t="s">
        <v>354</v>
      </c>
      <c r="B225" s="319" t="s">
        <v>600</v>
      </c>
      <c r="C225" s="319" t="s">
        <v>1293</v>
      </c>
      <c r="D225" s="319" t="s">
        <v>1294</v>
      </c>
      <c r="E225" s="319"/>
      <c r="F225" s="319"/>
      <c r="G225" s="319"/>
      <c r="H225" s="319"/>
      <c r="I225" s="319"/>
      <c r="J225" s="319"/>
      <c r="K225" s="319"/>
      <c r="L225" s="319"/>
      <c r="M225" s="319"/>
      <c r="N225" s="319"/>
      <c r="O225" s="319"/>
      <c r="P225" s="319"/>
      <c r="Q225" s="319"/>
      <c r="R225" s="319"/>
      <c r="S225" s="319"/>
      <c r="T225" s="319"/>
      <c r="U225" s="319"/>
      <c r="V225" s="319"/>
      <c r="W225" s="319"/>
      <c r="X225" s="319"/>
      <c r="Y225" s="319"/>
      <c r="Z225" s="319"/>
      <c r="AA225" s="319"/>
      <c r="AB225" s="319"/>
      <c r="AC225" s="319"/>
      <c r="AD225" s="319"/>
      <c r="AE225" s="319"/>
      <c r="AF225" s="319"/>
      <c r="AG225" s="319"/>
      <c r="AH225" s="319"/>
      <c r="AI225" s="319"/>
      <c r="AJ225" s="319"/>
      <c r="AK225" s="319"/>
      <c r="AL225" s="319"/>
      <c r="AM225" s="319"/>
      <c r="AN225" s="319"/>
      <c r="AO225" s="319">
        <v>3.5810361298100872</v>
      </c>
      <c r="AP225" s="319">
        <v>5.2558063078603112</v>
      </c>
      <c r="AQ225" s="319">
        <v>3.5111615925697919</v>
      </c>
      <c r="AR225" s="319">
        <v>5.1991822722376639</v>
      </c>
      <c r="AS225" s="319">
        <v>3.8475118655917129</v>
      </c>
      <c r="AT225" s="319">
        <v>2.7873491979730574</v>
      </c>
      <c r="AU225" s="319">
        <v>3.7077157478410783</v>
      </c>
      <c r="AV225" s="319">
        <v>2.7800912362930177</v>
      </c>
      <c r="AW225" s="319">
        <v>4.2849627171436282</v>
      </c>
      <c r="AX225" s="319">
        <v>3.8230208151879879</v>
      </c>
      <c r="AY225" s="319">
        <v>5.3193729561245391</v>
      </c>
      <c r="AZ225" s="319">
        <v>6.3452886201188221</v>
      </c>
      <c r="BA225" s="319">
        <v>3.1368997027251737</v>
      </c>
      <c r="BB225" s="319">
        <v>-8.6269193181573769</v>
      </c>
      <c r="BC225" s="319">
        <v>0.79724002227570168</v>
      </c>
      <c r="BD225" s="319">
        <v>0.44050229309091549</v>
      </c>
      <c r="BE225" s="319">
        <v>-2.8737850739987749</v>
      </c>
      <c r="BF225" s="319">
        <v>-1.2661536903416817</v>
      </c>
      <c r="BG225" s="319">
        <v>2.8779638092389916</v>
      </c>
      <c r="BH225" s="319">
        <v>2.1820421238197838</v>
      </c>
      <c r="BI225" s="319">
        <v>3.072881400258936</v>
      </c>
      <c r="BJ225" s="319">
        <v>4.9141351596723126</v>
      </c>
    </row>
    <row r="226" spans="1:62" ht="15">
      <c r="A226" s="319" t="s">
        <v>355</v>
      </c>
      <c r="B226" s="319" t="s">
        <v>601</v>
      </c>
      <c r="C226" s="319" t="s">
        <v>1293</v>
      </c>
      <c r="D226" s="319" t="s">
        <v>1294</v>
      </c>
      <c r="E226" s="319"/>
      <c r="F226" s="319">
        <v>5.1848620934431153</v>
      </c>
      <c r="G226" s="319">
        <v>3.685332286983936</v>
      </c>
      <c r="H226" s="319">
        <v>4.735904099574185</v>
      </c>
      <c r="I226" s="319">
        <v>6.0263491665287745</v>
      </c>
      <c r="J226" s="319">
        <v>2.8482058504771999</v>
      </c>
      <c r="K226" s="319">
        <v>1.1239818317286421</v>
      </c>
      <c r="L226" s="319">
        <v>2.5754832769852953</v>
      </c>
      <c r="M226" s="319">
        <v>3.0574423211077146</v>
      </c>
      <c r="N226" s="319">
        <v>4.2742855385323537</v>
      </c>
      <c r="O226" s="319">
        <v>5.0567284653274527</v>
      </c>
      <c r="P226" s="319">
        <v>0.25243485176255831</v>
      </c>
      <c r="Q226" s="319">
        <v>1.9869213412775082</v>
      </c>
      <c r="R226" s="319">
        <v>3.7889320297870057</v>
      </c>
      <c r="S226" s="319">
        <v>2.8991847972262832</v>
      </c>
      <c r="T226" s="319">
        <v>2.146253252092194</v>
      </c>
      <c r="U226" s="319">
        <v>0.69123810689958987</v>
      </c>
      <c r="V226" s="319">
        <v>-1.9451271633810592</v>
      </c>
      <c r="W226" s="319">
        <v>1.4557337469719158</v>
      </c>
      <c r="X226" s="319">
        <v>3.6136475572389486</v>
      </c>
      <c r="Y226" s="319">
        <v>1.4937331389768076</v>
      </c>
      <c r="Z226" s="319">
        <v>0.33443681489171695</v>
      </c>
      <c r="AA226" s="319">
        <v>1.1907753759926436</v>
      </c>
      <c r="AB226" s="319">
        <v>1.8545150398784642</v>
      </c>
      <c r="AC226" s="319">
        <v>4.1348652870104132</v>
      </c>
      <c r="AD226" s="319">
        <v>1.9917740973645977</v>
      </c>
      <c r="AE226" s="319">
        <v>2.452772632038247</v>
      </c>
      <c r="AF226" s="319">
        <v>3.0095477505696238</v>
      </c>
      <c r="AG226" s="319">
        <v>2.0887605572285253</v>
      </c>
      <c r="AH226" s="319">
        <v>1.9721912514801545</v>
      </c>
      <c r="AI226" s="319">
        <v>-2.0759193401858056E-2</v>
      </c>
      <c r="AJ226" s="319">
        <v>-1.8175151657490147</v>
      </c>
      <c r="AK226" s="319">
        <v>-1.7366303355549206</v>
      </c>
      <c r="AL226" s="319">
        <v>-2.6328084642558025</v>
      </c>
      <c r="AM226" s="319">
        <v>3.3504682422641423</v>
      </c>
      <c r="AN226" s="319">
        <v>3.4799163715081676</v>
      </c>
      <c r="AO226" s="319">
        <v>1.3564270196944506</v>
      </c>
      <c r="AP226" s="319">
        <v>2.8415766424674729</v>
      </c>
      <c r="AQ226" s="319">
        <v>4.1689492454719073</v>
      </c>
      <c r="AR226" s="319">
        <v>4.448727112499256</v>
      </c>
      <c r="AS226" s="319">
        <v>4.5672428934394986</v>
      </c>
      <c r="AT226" s="319">
        <v>1.2911081444665342</v>
      </c>
      <c r="AU226" s="319">
        <v>1.7419308797619522</v>
      </c>
      <c r="AV226" s="319">
        <v>2.0054780249103743</v>
      </c>
      <c r="AW226" s="319">
        <v>3.9110439981600251</v>
      </c>
      <c r="AX226" s="319">
        <v>2.4079363657004222</v>
      </c>
      <c r="AY226" s="319">
        <v>4.1009262886302338</v>
      </c>
      <c r="AZ226" s="319">
        <v>2.6409830014748366</v>
      </c>
      <c r="BA226" s="319">
        <v>-1.328731591773149</v>
      </c>
      <c r="BB226" s="319">
        <v>-5.9889642836629235</v>
      </c>
      <c r="BC226" s="319">
        <v>5.089185550767624</v>
      </c>
      <c r="BD226" s="319">
        <v>1.8920574101804135</v>
      </c>
      <c r="BE226" s="319">
        <v>-1.021244094582471</v>
      </c>
      <c r="BF226" s="319">
        <v>0.38696324577473717</v>
      </c>
      <c r="BG226" s="319">
        <v>1.5913002286650766</v>
      </c>
      <c r="BH226" s="319">
        <v>3.4225202178589171</v>
      </c>
      <c r="BI226" s="319">
        <v>1.9459570885850326</v>
      </c>
      <c r="BJ226" s="319">
        <v>0.81838277477930887</v>
      </c>
    </row>
    <row r="227" spans="1:62" ht="15">
      <c r="A227" s="319" t="s">
        <v>356</v>
      </c>
      <c r="B227" s="319" t="s">
        <v>602</v>
      </c>
      <c r="C227" s="319" t="s">
        <v>1293</v>
      </c>
      <c r="D227" s="319" t="s">
        <v>1294</v>
      </c>
      <c r="E227" s="319"/>
      <c r="F227" s="319"/>
      <c r="G227" s="319"/>
      <c r="H227" s="319"/>
      <c r="I227" s="319"/>
      <c r="J227" s="319"/>
      <c r="K227" s="319"/>
      <c r="L227" s="319"/>
      <c r="M227" s="319"/>
      <c r="N227" s="319"/>
      <c r="O227" s="319"/>
      <c r="P227" s="319">
        <v>10.550116372764194</v>
      </c>
      <c r="Q227" s="319">
        <v>2.3825434205616318</v>
      </c>
      <c r="R227" s="319">
        <v>5.8076752957459945</v>
      </c>
      <c r="S227" s="319">
        <v>2.5910780437323524</v>
      </c>
      <c r="T227" s="319">
        <v>10.490908779461634</v>
      </c>
      <c r="U227" s="319">
        <v>-5.0913895571864316</v>
      </c>
      <c r="V227" s="319">
        <v>-2.0942251066533117</v>
      </c>
      <c r="W227" s="319">
        <v>-1.7866382141392734</v>
      </c>
      <c r="X227" s="319">
        <v>-2.5840144704886825E-2</v>
      </c>
      <c r="Y227" s="319">
        <v>9.0892152674877309</v>
      </c>
      <c r="Z227" s="319">
        <v>11.337691434479623</v>
      </c>
      <c r="AA227" s="319">
        <v>-1.670134422660368</v>
      </c>
      <c r="AB227" s="319">
        <v>-1.73124052405268</v>
      </c>
      <c r="AC227" s="319">
        <v>2.7806960963526279</v>
      </c>
      <c r="AD227" s="319">
        <v>9.6231876080494771E-2</v>
      </c>
      <c r="AE227" s="319">
        <v>7.8062705381617832</v>
      </c>
      <c r="AF227" s="319">
        <v>9.7539042101164171</v>
      </c>
      <c r="AG227" s="319">
        <v>2.0766015712025307</v>
      </c>
      <c r="AH227" s="319">
        <v>8.5412807310703016</v>
      </c>
      <c r="AI227" s="319">
        <v>16.987078446194289</v>
      </c>
      <c r="AJ227" s="319">
        <v>-1.0260114550597024</v>
      </c>
      <c r="AK227" s="319">
        <v>0.90074215387747358</v>
      </c>
      <c r="AL227" s="319">
        <v>1.0986120872426426</v>
      </c>
      <c r="AM227" s="319">
        <v>0.47081203912892988</v>
      </c>
      <c r="AN227" s="319">
        <v>2.750723531020725</v>
      </c>
      <c r="AO227" s="319">
        <v>1.6238264987218116</v>
      </c>
      <c r="AP227" s="319">
        <v>0.81984730205471124</v>
      </c>
      <c r="AQ227" s="319">
        <v>0.40257204248479184</v>
      </c>
      <c r="AR227" s="319">
        <v>1.0191229631742829</v>
      </c>
      <c r="AS227" s="319">
        <v>0.24173006508667072</v>
      </c>
      <c r="AT227" s="319">
        <v>-2.4513135269046415E-2</v>
      </c>
      <c r="AU227" s="319">
        <v>3.6072886996236946</v>
      </c>
      <c r="AV227" s="319">
        <v>3.2628888859619281</v>
      </c>
      <c r="AW227" s="319">
        <v>2.8989604503178299</v>
      </c>
      <c r="AX227" s="319">
        <v>4.9616712382659784</v>
      </c>
      <c r="AY227" s="319">
        <v>4.6072387470903635</v>
      </c>
      <c r="AZ227" s="319">
        <v>2.7914665489089572</v>
      </c>
      <c r="BA227" s="319">
        <v>-0.95857514857398485</v>
      </c>
      <c r="BB227" s="319">
        <v>-0.30835715167972921</v>
      </c>
      <c r="BC227" s="319">
        <v>1.8808702774807387</v>
      </c>
      <c r="BD227" s="319">
        <v>0.37670807902688352</v>
      </c>
      <c r="BE227" s="319">
        <v>2.7968879463974474</v>
      </c>
      <c r="BF227" s="319">
        <v>4.4707633972721652</v>
      </c>
      <c r="BG227" s="319">
        <v>7.0337808638299748E-2</v>
      </c>
      <c r="BH227" s="319">
        <v>-1.4289874656720656</v>
      </c>
      <c r="BI227" s="319">
        <v>-0.44924306475277831</v>
      </c>
      <c r="BJ227" s="319">
        <v>0.19852691857451532</v>
      </c>
    </row>
    <row r="228" spans="1:62" ht="15">
      <c r="A228" s="319" t="s">
        <v>357</v>
      </c>
      <c r="B228" s="319" t="s">
        <v>603</v>
      </c>
      <c r="C228" s="319" t="s">
        <v>1293</v>
      </c>
      <c r="D228" s="319" t="s">
        <v>1294</v>
      </c>
      <c r="E228" s="319"/>
      <c r="F228" s="319"/>
      <c r="G228" s="319"/>
      <c r="H228" s="319"/>
      <c r="I228" s="319"/>
      <c r="J228" s="319"/>
      <c r="K228" s="319"/>
      <c r="L228" s="319"/>
      <c r="M228" s="319"/>
      <c r="N228" s="319"/>
      <c r="O228" s="319"/>
      <c r="P228" s="319"/>
      <c r="Q228" s="319"/>
      <c r="R228" s="319"/>
      <c r="S228" s="319"/>
      <c r="T228" s="319"/>
      <c r="U228" s="319"/>
      <c r="V228" s="319"/>
      <c r="W228" s="319"/>
      <c r="X228" s="319"/>
      <c r="Y228" s="319"/>
      <c r="Z228" s="319"/>
      <c r="AA228" s="319"/>
      <c r="AB228" s="319"/>
      <c r="AC228" s="319"/>
      <c r="AD228" s="319"/>
      <c r="AE228" s="319"/>
      <c r="AF228" s="319"/>
      <c r="AG228" s="319"/>
      <c r="AH228" s="319"/>
      <c r="AI228" s="319"/>
      <c r="AJ228" s="319"/>
      <c r="AK228" s="319"/>
      <c r="AL228" s="319"/>
      <c r="AM228" s="319"/>
      <c r="AN228" s="319"/>
      <c r="AO228" s="319"/>
      <c r="AP228" s="319"/>
      <c r="AQ228" s="319"/>
      <c r="AR228" s="319"/>
      <c r="AS228" s="319"/>
      <c r="AT228" s="319"/>
      <c r="AU228" s="319"/>
      <c r="AV228" s="319"/>
      <c r="AW228" s="319"/>
      <c r="AX228" s="319"/>
      <c r="AY228" s="319"/>
      <c r="AZ228" s="319"/>
      <c r="BA228" s="319"/>
      <c r="BB228" s="319"/>
      <c r="BC228" s="319"/>
      <c r="BD228" s="319"/>
      <c r="BE228" s="319"/>
      <c r="BF228" s="319"/>
      <c r="BG228" s="319"/>
      <c r="BH228" s="319"/>
      <c r="BI228" s="319"/>
      <c r="BJ228" s="319"/>
    </row>
    <row r="229" spans="1:62" ht="15">
      <c r="A229" s="319" t="s">
        <v>358</v>
      </c>
      <c r="B229" s="319" t="s">
        <v>604</v>
      </c>
      <c r="C229" s="319" t="s">
        <v>1293</v>
      </c>
      <c r="D229" s="319" t="s">
        <v>1294</v>
      </c>
      <c r="E229" s="319"/>
      <c r="F229" s="319">
        <v>-7.5191989616705968</v>
      </c>
      <c r="G229" s="319">
        <v>5.5704927606092838</v>
      </c>
      <c r="H229" s="319">
        <v>7.3709984391184804</v>
      </c>
      <c r="I229" s="319">
        <v>3.298818658576792</v>
      </c>
      <c r="J229" s="319">
        <v>-3.5142689334097241</v>
      </c>
      <c r="K229" s="319">
        <v>11.092303940341864</v>
      </c>
      <c r="L229" s="319">
        <v>-1.9358396528948134</v>
      </c>
      <c r="M229" s="319">
        <v>4.9808257513643355</v>
      </c>
      <c r="N229" s="319">
        <v>-2.3508068366275268</v>
      </c>
      <c r="O229" s="319">
        <v>6.36334823645916</v>
      </c>
      <c r="P229" s="319">
        <v>13.532410271479762</v>
      </c>
      <c r="Q229" s="319">
        <v>3.7772029524426642</v>
      </c>
      <c r="R229" s="319">
        <v>7.3999332919978684</v>
      </c>
      <c r="S229" s="319">
        <v>-0.52433291771463075</v>
      </c>
      <c r="T229" s="319">
        <v>0.81949196593905071</v>
      </c>
      <c r="U229" s="319">
        <v>13.948404879294515</v>
      </c>
      <c r="V229" s="319">
        <v>-8.1366892681569993</v>
      </c>
      <c r="W229" s="319">
        <v>20.442131525171646</v>
      </c>
      <c r="X229" s="319">
        <v>14.804234909608269</v>
      </c>
      <c r="Y229" s="319">
        <v>-5.1188392058183041</v>
      </c>
      <c r="Z229" s="319">
        <v>-9.3245948390906364</v>
      </c>
      <c r="AA229" s="319">
        <v>-1.6979527490424857</v>
      </c>
      <c r="AB229" s="319">
        <v>-1.5900774528197985</v>
      </c>
      <c r="AC229" s="319">
        <v>3.8942426125509542</v>
      </c>
      <c r="AD229" s="319">
        <v>10.228133756797234</v>
      </c>
      <c r="AE229" s="319">
        <v>-0.79716111578488835</v>
      </c>
      <c r="AF229" s="319">
        <v>6.4795863620986438E-2</v>
      </c>
      <c r="AG229" s="319">
        <v>5.0043154369274561</v>
      </c>
      <c r="AH229" s="319">
        <v>10.536456407443978</v>
      </c>
      <c r="AI229" s="319">
        <v>6.4721659627887504</v>
      </c>
      <c r="AJ229" s="319">
        <v>1.4007714034438123</v>
      </c>
      <c r="AK229" s="319">
        <v>6.6708103878793565</v>
      </c>
      <c r="AL229" s="319">
        <v>4.0066644642471516</v>
      </c>
      <c r="AM229" s="319">
        <v>-3.4082373731884417</v>
      </c>
      <c r="AN229" s="319">
        <v>-2.2730106173294899</v>
      </c>
      <c r="AO229" s="319">
        <v>3.3894202707363235</v>
      </c>
      <c r="AP229" s="319">
        <v>10.655417473521013</v>
      </c>
      <c r="AQ229" s="319">
        <v>6.3039643175126372</v>
      </c>
      <c r="AR229" s="319">
        <v>-0.10943624687863007</v>
      </c>
      <c r="AS229" s="319">
        <v>0.61219489580972208</v>
      </c>
      <c r="AT229" s="319">
        <v>-2.3566132115497851</v>
      </c>
      <c r="AU229" s="319">
        <v>-1.8348085405930163</v>
      </c>
      <c r="AV229" s="319">
        <v>-4.8161773594010668</v>
      </c>
      <c r="AW229" s="319">
        <v>-2.4900079338715102</v>
      </c>
      <c r="AX229" s="319">
        <v>8.5018969055217042</v>
      </c>
      <c r="AY229" s="319">
        <v>7.1533444898601317</v>
      </c>
      <c r="AZ229" s="319">
        <v>9.8591546219325181</v>
      </c>
      <c r="BA229" s="319">
        <v>-4.3108781816532655</v>
      </c>
      <c r="BB229" s="319">
        <v>-1.4926774177731517</v>
      </c>
      <c r="BC229" s="319">
        <v>3.0372765243919133</v>
      </c>
      <c r="BD229" s="319">
        <v>10.760868350323705</v>
      </c>
      <c r="BE229" s="319">
        <v>0.27233653206646125</v>
      </c>
      <c r="BF229" s="319">
        <v>4.078024087664005</v>
      </c>
      <c r="BG229" s="319">
        <v>2.8918983866183794</v>
      </c>
      <c r="BH229" s="319">
        <v>2.6233923450233192</v>
      </c>
      <c r="BI229" s="319">
        <v>3.1144703381877719</v>
      </c>
      <c r="BJ229" s="319">
        <v>2.9323309996557043</v>
      </c>
    </row>
    <row r="230" spans="1:62" ht="15">
      <c r="A230" s="319" t="s">
        <v>359</v>
      </c>
      <c r="B230" s="319" t="s">
        <v>605</v>
      </c>
      <c r="C230" s="319" t="s">
        <v>1293</v>
      </c>
      <c r="D230" s="319" t="s">
        <v>1294</v>
      </c>
      <c r="E230" s="319"/>
      <c r="F230" s="319">
        <v>7.3501719951938043</v>
      </c>
      <c r="G230" s="319">
        <v>20.600148054929846</v>
      </c>
      <c r="H230" s="319">
        <v>-11.541663800415705</v>
      </c>
      <c r="I230" s="319">
        <v>5.789824865450214</v>
      </c>
      <c r="J230" s="319">
        <v>-0.99059139166165266</v>
      </c>
      <c r="K230" s="319">
        <v>-10.653968557901237</v>
      </c>
      <c r="L230" s="319">
        <v>4.7225069946059506</v>
      </c>
      <c r="M230" s="319">
        <v>0.31883638020713079</v>
      </c>
      <c r="N230" s="319">
        <v>14.83697752311204</v>
      </c>
      <c r="O230" s="319">
        <v>-7.011321466468317</v>
      </c>
      <c r="P230" s="319">
        <v>6.2306010508204679</v>
      </c>
      <c r="Q230" s="319">
        <v>20.811984262048909</v>
      </c>
      <c r="R230" s="319">
        <v>-11.634148725781117</v>
      </c>
      <c r="S230" s="319">
        <v>19.946137435061388</v>
      </c>
      <c r="T230" s="319">
        <v>15.5190967781989</v>
      </c>
      <c r="U230" s="319">
        <v>7.2754380229325193</v>
      </c>
      <c r="V230" s="319">
        <v>-4.5315280425683682</v>
      </c>
      <c r="W230" s="319">
        <v>5.12995021918276</v>
      </c>
      <c r="X230" s="319">
        <v>0.15693060700765216</v>
      </c>
      <c r="Y230" s="319">
        <v>8.1577458432963823</v>
      </c>
      <c r="Z230" s="319">
        <v>5.69592274287767</v>
      </c>
      <c r="AA230" s="319">
        <v>-1.4704187651203569</v>
      </c>
      <c r="AB230" s="319">
        <v>-2.1286068098068256</v>
      </c>
      <c r="AC230" s="319">
        <v>-7.3728027013807917</v>
      </c>
      <c r="AD230" s="319">
        <v>2.5716369674532018</v>
      </c>
      <c r="AE230" s="319">
        <v>-8.0177017641455279</v>
      </c>
      <c r="AF230" s="319">
        <v>-1.2909981888342656</v>
      </c>
      <c r="AG230" s="319">
        <v>9.8040575830529377</v>
      </c>
      <c r="AH230" s="319">
        <v>-11.681627432289162</v>
      </c>
      <c r="AI230" s="319">
        <v>4.47778052948631</v>
      </c>
      <c r="AJ230" s="319">
        <v>4.7939692821624931</v>
      </c>
      <c r="AK230" s="319">
        <v>10.270554651269819</v>
      </c>
      <c r="AL230" s="319">
        <v>2.2550255474442764</v>
      </c>
      <c r="AM230" s="319">
        <v>4.677715730535752</v>
      </c>
      <c r="AN230" s="319">
        <v>2.8323511678372455</v>
      </c>
      <c r="AO230" s="319">
        <v>1.5005310490902275</v>
      </c>
      <c r="AP230" s="319">
        <v>-1.0316277758273742</v>
      </c>
      <c r="AQ230" s="319">
        <v>3.4423421928480025</v>
      </c>
      <c r="AR230" s="319">
        <v>-6.0459880869723435</v>
      </c>
      <c r="AS230" s="319">
        <v>0.27142146566654901</v>
      </c>
      <c r="AT230" s="319">
        <v>2.96696377226084</v>
      </c>
      <c r="AU230" s="319">
        <v>3.9106326809828857</v>
      </c>
      <c r="AV230" s="319">
        <v>-1.2910373808429227</v>
      </c>
      <c r="AW230" s="319">
        <v>4.550445484324328</v>
      </c>
      <c r="AX230" s="319">
        <v>3.3673225187257856</v>
      </c>
      <c r="AY230" s="319">
        <v>1.5562511637656797</v>
      </c>
      <c r="AZ230" s="319">
        <v>1.835319354392297</v>
      </c>
      <c r="BA230" s="319"/>
      <c r="BB230" s="319"/>
      <c r="BC230" s="319"/>
      <c r="BD230" s="319"/>
      <c r="BE230" s="319"/>
      <c r="BF230" s="319"/>
      <c r="BG230" s="319"/>
      <c r="BH230" s="319"/>
      <c r="BI230" s="319"/>
      <c r="BJ230" s="319"/>
    </row>
    <row r="231" spans="1:62" ht="15">
      <c r="A231" s="319" t="s">
        <v>360</v>
      </c>
      <c r="B231" s="319" t="s">
        <v>606</v>
      </c>
      <c r="C231" s="319" t="s">
        <v>1293</v>
      </c>
      <c r="D231" s="319" t="s">
        <v>1294</v>
      </c>
      <c r="E231" s="319"/>
      <c r="F231" s="319"/>
      <c r="G231" s="319"/>
      <c r="H231" s="319"/>
      <c r="I231" s="319"/>
      <c r="J231" s="319"/>
      <c r="K231" s="319"/>
      <c r="L231" s="319"/>
      <c r="M231" s="319"/>
      <c r="N231" s="319"/>
      <c r="O231" s="319"/>
      <c r="P231" s="319"/>
      <c r="Q231" s="319"/>
      <c r="R231" s="319"/>
      <c r="S231" s="319"/>
      <c r="T231" s="319"/>
      <c r="U231" s="319"/>
      <c r="V231" s="319"/>
      <c r="W231" s="319"/>
      <c r="X231" s="319"/>
      <c r="Y231" s="319"/>
      <c r="Z231" s="319"/>
      <c r="AA231" s="319"/>
      <c r="AB231" s="319"/>
      <c r="AC231" s="319"/>
      <c r="AD231" s="319"/>
      <c r="AE231" s="319"/>
      <c r="AF231" s="319"/>
      <c r="AG231" s="319"/>
      <c r="AH231" s="319"/>
      <c r="AI231" s="319"/>
      <c r="AJ231" s="319"/>
      <c r="AK231" s="319"/>
      <c r="AL231" s="319"/>
      <c r="AM231" s="319"/>
      <c r="AN231" s="319"/>
      <c r="AO231" s="319"/>
      <c r="AP231" s="319"/>
      <c r="AQ231" s="319"/>
      <c r="AR231" s="319"/>
      <c r="AS231" s="319"/>
      <c r="AT231" s="319"/>
      <c r="AU231" s="319"/>
      <c r="AV231" s="319"/>
      <c r="AW231" s="319"/>
      <c r="AX231" s="319"/>
      <c r="AY231" s="319"/>
      <c r="AZ231" s="319"/>
      <c r="BA231" s="319"/>
      <c r="BB231" s="319"/>
      <c r="BC231" s="319"/>
      <c r="BD231" s="319"/>
      <c r="BE231" s="319"/>
      <c r="BF231" s="319"/>
      <c r="BG231" s="319"/>
      <c r="BH231" s="319"/>
      <c r="BI231" s="319"/>
      <c r="BJ231" s="319"/>
    </row>
    <row r="232" spans="1:62" ht="15">
      <c r="A232" s="319" t="s">
        <v>361</v>
      </c>
      <c r="B232" s="319" t="s">
        <v>607</v>
      </c>
      <c r="C232" s="319" t="s">
        <v>1293</v>
      </c>
      <c r="D232" s="319" t="s">
        <v>1294</v>
      </c>
      <c r="E232" s="319"/>
      <c r="F232" s="319">
        <v>-0.54919850213661903</v>
      </c>
      <c r="G232" s="319">
        <v>3.30568539139054</v>
      </c>
      <c r="H232" s="319">
        <v>-3.5261698221676454</v>
      </c>
      <c r="I232" s="319">
        <v>-4.4013806495171082</v>
      </c>
      <c r="J232" s="319">
        <v>-1.3109481073704927</v>
      </c>
      <c r="K232" s="319">
        <v>-3.6298301061522267</v>
      </c>
      <c r="L232" s="319">
        <v>-1.0705003898854244</v>
      </c>
      <c r="M232" s="319">
        <v>-2.293156102099104</v>
      </c>
      <c r="N232" s="319">
        <v>4.8138779921867609</v>
      </c>
      <c r="O232" s="319">
        <v>-0.24189230162089359</v>
      </c>
      <c r="P232" s="319">
        <v>-4.4130797722633872</v>
      </c>
      <c r="Q232" s="319">
        <v>-1.2103541675253808</v>
      </c>
      <c r="R232" s="319">
        <v>-10.550336343468885</v>
      </c>
      <c r="S232" s="319">
        <v>2.5505846540304873</v>
      </c>
      <c r="T232" s="319">
        <v>6.6520103023749471</v>
      </c>
      <c r="U232" s="319">
        <v>0.90048089919103802</v>
      </c>
      <c r="V232" s="319">
        <v>0.26973949258398022</v>
      </c>
      <c r="W232" s="319">
        <v>-2.3441537925526745</v>
      </c>
      <c r="X232" s="319">
        <v>-22.952853029462574</v>
      </c>
      <c r="Y232" s="319">
        <v>-7.949313156981674</v>
      </c>
      <c r="Z232" s="319">
        <v>-1.1077277067226703</v>
      </c>
      <c r="AA232" s="319">
        <v>3.0000359201947617</v>
      </c>
      <c r="AB232" s="319">
        <v>12.950367715793476</v>
      </c>
      <c r="AC232" s="319">
        <v>-0.52500008340061299</v>
      </c>
      <c r="AD232" s="319">
        <v>18.503948718243947</v>
      </c>
      <c r="AE232" s="319">
        <v>-6.8527583265326086</v>
      </c>
      <c r="AF232" s="319">
        <v>-5.3683746737655866</v>
      </c>
      <c r="AG232" s="319">
        <v>11.837523620229874</v>
      </c>
      <c r="AH232" s="319">
        <v>1.543547848908247</v>
      </c>
      <c r="AI232" s="319">
        <v>-7.2150588078046525</v>
      </c>
      <c r="AJ232" s="319">
        <v>5.1252021959274714</v>
      </c>
      <c r="AK232" s="319">
        <v>4.6162094588333247</v>
      </c>
      <c r="AL232" s="319">
        <v>-18.365137970606369</v>
      </c>
      <c r="AM232" s="319">
        <v>6.6154062510189959</v>
      </c>
      <c r="AN232" s="319">
        <v>-2.069047101874844</v>
      </c>
      <c r="AO232" s="319">
        <v>-1.1791371224103955</v>
      </c>
      <c r="AP232" s="319">
        <v>2.0985913057999426</v>
      </c>
      <c r="AQ232" s="319">
        <v>3.2850090999312158</v>
      </c>
      <c r="AR232" s="319">
        <v>-4.1728243753199479</v>
      </c>
      <c r="AS232" s="319">
        <v>-4.4525378047370623</v>
      </c>
      <c r="AT232" s="319">
        <v>7.5277947419895668</v>
      </c>
      <c r="AU232" s="319">
        <v>4.4093672372314217</v>
      </c>
      <c r="AV232" s="319">
        <v>10.410197322233671</v>
      </c>
      <c r="AW232" s="319">
        <v>28.718521065236814</v>
      </c>
      <c r="AX232" s="319">
        <v>13.172040262069245</v>
      </c>
      <c r="AY232" s="319">
        <v>-2.7762290625661592</v>
      </c>
      <c r="AZ232" s="319">
        <v>-0.12220540897877186</v>
      </c>
      <c r="BA232" s="319">
        <v>-0.26229781721158929</v>
      </c>
      <c r="BB232" s="319">
        <v>0.87515633300765217</v>
      </c>
      <c r="BC232" s="319">
        <v>9.8780445108788371</v>
      </c>
      <c r="BD232" s="319">
        <v>-3.1866646685845552</v>
      </c>
      <c r="BE232" s="319">
        <v>5.3133223162218428</v>
      </c>
      <c r="BF232" s="319">
        <v>2.2517749577288413</v>
      </c>
      <c r="BG232" s="319">
        <v>3.4663681496169119</v>
      </c>
      <c r="BH232" s="319">
        <v>-0.45981201285110274</v>
      </c>
      <c r="BI232" s="319">
        <v>-9.1298301255906722</v>
      </c>
      <c r="BJ232" s="319">
        <v>-5.8680970155422187</v>
      </c>
    </row>
    <row r="233" spans="1:62" ht="15">
      <c r="A233" s="319" t="s">
        <v>1279</v>
      </c>
      <c r="B233" s="319" t="s">
        <v>1280</v>
      </c>
      <c r="C233" s="319" t="s">
        <v>1293</v>
      </c>
      <c r="D233" s="319" t="s">
        <v>1294</v>
      </c>
      <c r="E233" s="319"/>
      <c r="F233" s="319">
        <v>-11.158157572131046</v>
      </c>
      <c r="G233" s="319">
        <v>-1.4361853517582972</v>
      </c>
      <c r="H233" s="319">
        <v>3.1034463337908278</v>
      </c>
      <c r="I233" s="319">
        <v>7.2238481245034762</v>
      </c>
      <c r="J233" s="319">
        <v>7.1842653977636388</v>
      </c>
      <c r="K233" s="319">
        <v>4.6246620305811348</v>
      </c>
      <c r="L233" s="319">
        <v>-3.4857864147293469</v>
      </c>
      <c r="M233" s="319">
        <v>2.5061336148581859E-3</v>
      </c>
      <c r="N233" s="319">
        <v>7.7584287695779892</v>
      </c>
      <c r="O233" s="319">
        <v>9.6917481310975404</v>
      </c>
      <c r="P233" s="319">
        <v>3.9198645555703422</v>
      </c>
      <c r="Q233" s="319">
        <v>2.51980047767087</v>
      </c>
      <c r="R233" s="319">
        <v>5.7997629331199647</v>
      </c>
      <c r="S233" s="319">
        <v>2.0505596797786723</v>
      </c>
      <c r="T233" s="319">
        <v>4.4082965298923682</v>
      </c>
      <c r="U233" s="319">
        <v>1.6044818740372335</v>
      </c>
      <c r="V233" s="319">
        <v>6.0408049754975934</v>
      </c>
      <c r="W233" s="319">
        <v>7.4172755561842365</v>
      </c>
      <c r="X233" s="319">
        <v>5.4605484953536632</v>
      </c>
      <c r="Y233" s="319">
        <v>5.9885701012827326</v>
      </c>
      <c r="Z233" s="319">
        <v>4.1785742826359922</v>
      </c>
      <c r="AA233" s="319">
        <v>4.2366458686437625</v>
      </c>
      <c r="AB233" s="319">
        <v>5.5570976451194269</v>
      </c>
      <c r="AC233" s="319">
        <v>7.7224131258741551</v>
      </c>
      <c r="AD233" s="319">
        <v>5.5072162254678432</v>
      </c>
      <c r="AE233" s="319">
        <v>5.1433622756811275</v>
      </c>
      <c r="AF233" s="319">
        <v>6.8993701320621597</v>
      </c>
      <c r="AG233" s="319">
        <v>7.6400390369747839</v>
      </c>
      <c r="AH233" s="319">
        <v>4.1720056879022138</v>
      </c>
      <c r="AI233" s="319">
        <v>3.7262912035152596</v>
      </c>
      <c r="AJ233" s="319">
        <v>6.3179698734363114</v>
      </c>
      <c r="AK233" s="319">
        <v>9.228924994683922</v>
      </c>
      <c r="AL233" s="319">
        <v>9.431291994467685</v>
      </c>
      <c r="AM233" s="319">
        <v>9.2231738733233186</v>
      </c>
      <c r="AN233" s="319">
        <v>8.3586268773453583</v>
      </c>
      <c r="AO233" s="319">
        <v>7.6219278495480012</v>
      </c>
      <c r="AP233" s="319">
        <v>5.7650863500230116</v>
      </c>
      <c r="AQ233" s="319">
        <v>0.60733273994000569</v>
      </c>
      <c r="AR233" s="319">
        <v>4.9970865746382174</v>
      </c>
      <c r="AS233" s="319">
        <v>6.4463631547250912</v>
      </c>
      <c r="AT233" s="319">
        <v>5.7139384184035293</v>
      </c>
      <c r="AU233" s="319">
        <v>6.903461687286466</v>
      </c>
      <c r="AV233" s="319">
        <v>7.810163103097878</v>
      </c>
      <c r="AW233" s="319">
        <v>8.0533787554731333</v>
      </c>
      <c r="AX233" s="319">
        <v>8.8414045996431128</v>
      </c>
      <c r="AY233" s="319">
        <v>9.924132631487808</v>
      </c>
      <c r="AZ233" s="319">
        <v>11.337153607496305</v>
      </c>
      <c r="BA233" s="319">
        <v>7.6475378901954372</v>
      </c>
      <c r="BB233" s="319">
        <v>6.9260665749658443</v>
      </c>
      <c r="BC233" s="319">
        <v>8.9985358064780314</v>
      </c>
      <c r="BD233" s="319">
        <v>7.6866204933990758</v>
      </c>
      <c r="BE233" s="319">
        <v>6.7318868557060938</v>
      </c>
      <c r="BF233" s="319">
        <v>6.4162146479818603</v>
      </c>
      <c r="BG233" s="319">
        <v>5.9855503394979905</v>
      </c>
      <c r="BH233" s="319">
        <v>5.7290165484361637</v>
      </c>
      <c r="BI233" s="319">
        <v>5.558790200007536</v>
      </c>
      <c r="BJ233" s="319">
        <v>5.806242822050308</v>
      </c>
    </row>
    <row r="234" spans="1:62" ht="15">
      <c r="A234" s="319" t="s">
        <v>1281</v>
      </c>
      <c r="B234" s="319" t="s">
        <v>1282</v>
      </c>
      <c r="C234" s="319" t="s">
        <v>1293</v>
      </c>
      <c r="D234" s="319" t="s">
        <v>1294</v>
      </c>
      <c r="E234" s="319"/>
      <c r="F234" s="319"/>
      <c r="G234" s="319"/>
      <c r="H234" s="319"/>
      <c r="I234" s="319"/>
      <c r="J234" s="319"/>
      <c r="K234" s="319"/>
      <c r="L234" s="319"/>
      <c r="M234" s="319"/>
      <c r="N234" s="319"/>
      <c r="O234" s="319"/>
      <c r="P234" s="319"/>
      <c r="Q234" s="319"/>
      <c r="R234" s="319"/>
      <c r="S234" s="319"/>
      <c r="T234" s="319"/>
      <c r="U234" s="319"/>
      <c r="V234" s="319"/>
      <c r="W234" s="319"/>
      <c r="X234" s="319"/>
      <c r="Y234" s="319"/>
      <c r="Z234" s="319"/>
      <c r="AA234" s="319"/>
      <c r="AB234" s="319"/>
      <c r="AC234" s="319"/>
      <c r="AD234" s="319"/>
      <c r="AE234" s="319"/>
      <c r="AF234" s="319"/>
      <c r="AG234" s="319"/>
      <c r="AH234" s="319"/>
      <c r="AI234" s="319">
        <v>-2.0353012407711759</v>
      </c>
      <c r="AJ234" s="319">
        <v>-5.7943081726680532</v>
      </c>
      <c r="AK234" s="319">
        <v>-9.6774590483583722</v>
      </c>
      <c r="AL234" s="319">
        <v>-4.9283618402992175</v>
      </c>
      <c r="AM234" s="319">
        <v>-8.9544014085761745</v>
      </c>
      <c r="AN234" s="319">
        <v>-0.35258646570697749</v>
      </c>
      <c r="AO234" s="319">
        <v>0.85763712558505745</v>
      </c>
      <c r="AP234" s="319">
        <v>3.1474254512076527</v>
      </c>
      <c r="AQ234" s="319">
        <v>-0.84473152372308391</v>
      </c>
      <c r="AR234" s="319">
        <v>2.3887633520074587</v>
      </c>
      <c r="AS234" s="319">
        <v>7.5118171753874492</v>
      </c>
      <c r="AT234" s="319">
        <v>2.492722547696232</v>
      </c>
      <c r="AU234" s="319">
        <v>5.0682005706299122</v>
      </c>
      <c r="AV234" s="319">
        <v>6.3277856528894887</v>
      </c>
      <c r="AW234" s="319">
        <v>7.6929443750452577</v>
      </c>
      <c r="AX234" s="319">
        <v>6.5057884800972232</v>
      </c>
      <c r="AY234" s="319">
        <v>7.6935610307530027</v>
      </c>
      <c r="AZ234" s="319">
        <v>7.4002104407957319</v>
      </c>
      <c r="BA234" s="319">
        <v>4.0561158056353577</v>
      </c>
      <c r="BB234" s="319">
        <v>-5.3124130523164013</v>
      </c>
      <c r="BC234" s="319">
        <v>4.3946918357688673</v>
      </c>
      <c r="BD234" s="319">
        <v>5.743830528044839</v>
      </c>
      <c r="BE234" s="319">
        <v>2.7763946647762765</v>
      </c>
      <c r="BF234" s="319">
        <v>3.0627783013332959</v>
      </c>
      <c r="BG234" s="319">
        <v>1.7794570177828604</v>
      </c>
      <c r="BH234" s="319">
        <v>0.46218891032823706</v>
      </c>
      <c r="BI234" s="319">
        <v>1.1650008153476108</v>
      </c>
      <c r="BJ234" s="319">
        <v>3.5306848868867036</v>
      </c>
    </row>
    <row r="235" spans="1:62" ht="15">
      <c r="A235" s="319" t="s">
        <v>362</v>
      </c>
      <c r="B235" s="319" t="s">
        <v>608</v>
      </c>
      <c r="C235" s="319" t="s">
        <v>1293</v>
      </c>
      <c r="D235" s="319" t="s">
        <v>1294</v>
      </c>
      <c r="E235" s="319"/>
      <c r="F235" s="319">
        <v>10.974759913466883</v>
      </c>
      <c r="G235" s="319">
        <v>2.7937340233606562</v>
      </c>
      <c r="H235" s="319">
        <v>3.7765154363282818</v>
      </c>
      <c r="I235" s="319">
        <v>12.201930289480401</v>
      </c>
      <c r="J235" s="319">
        <v>12.313649576891493</v>
      </c>
      <c r="K235" s="319">
        <v>5.3754023852094122</v>
      </c>
      <c r="L235" s="319">
        <v>0.87123103448729466</v>
      </c>
      <c r="M235" s="319">
        <v>0.14768825820648601</v>
      </c>
      <c r="N235" s="319">
        <v>5.9765812431438405</v>
      </c>
      <c r="O235" s="319">
        <v>-1.3825329526670771</v>
      </c>
      <c r="P235" s="319">
        <v>-3.2090963744622911</v>
      </c>
      <c r="Q235" s="319">
        <v>4.6601267954523138</v>
      </c>
      <c r="R235" s="319">
        <v>1.3236228031127126</v>
      </c>
      <c r="S235" s="319">
        <v>2.4628552448858585</v>
      </c>
      <c r="T235" s="319">
        <v>0.15309741352680817</v>
      </c>
      <c r="U235" s="319">
        <v>-4.1980820999344957</v>
      </c>
      <c r="V235" s="319">
        <v>4.6610860051417831</v>
      </c>
      <c r="W235" s="319">
        <v>8.5498237331534312</v>
      </c>
      <c r="X235" s="319">
        <v>-7.5495237768508474</v>
      </c>
      <c r="Y235" s="319">
        <v>11.292601339859516</v>
      </c>
      <c r="Z235" s="319">
        <v>-6.4508662834407886</v>
      </c>
      <c r="AA235" s="319">
        <v>-6.9900838171489568</v>
      </c>
      <c r="AB235" s="319">
        <v>-8.8887225732065076</v>
      </c>
      <c r="AC235" s="319">
        <v>1.7236061414283057</v>
      </c>
      <c r="AD235" s="319">
        <v>1.8967297434421937</v>
      </c>
      <c r="AE235" s="319">
        <v>-1.766253171274613</v>
      </c>
      <c r="AF235" s="319">
        <v>-2.674032901593975</v>
      </c>
      <c r="AG235" s="319">
        <v>3.43148270339573</v>
      </c>
      <c r="AH235" s="319">
        <v>1.1117174929892144</v>
      </c>
      <c r="AI235" s="319">
        <v>-2.8928125082015299</v>
      </c>
      <c r="AJ235" s="319">
        <v>-3.1383267371371062</v>
      </c>
      <c r="AK235" s="319">
        <v>-6.1811436628111096</v>
      </c>
      <c r="AL235" s="319">
        <v>-17.009057213592286</v>
      </c>
      <c r="AM235" s="319">
        <v>12.256290434508642</v>
      </c>
      <c r="AN235" s="319">
        <v>5.0605792014752495</v>
      </c>
      <c r="AO235" s="319">
        <v>5.7624850163206389</v>
      </c>
      <c r="AP235" s="319">
        <v>10.939082701053422</v>
      </c>
      <c r="AQ235" s="319">
        <v>-5.316517482943766</v>
      </c>
      <c r="AR235" s="319">
        <v>-0.63326055567188178</v>
      </c>
      <c r="AS235" s="319">
        <v>-3.6711857832714117</v>
      </c>
      <c r="AT235" s="319">
        <v>-4.3480290012573448</v>
      </c>
      <c r="AU235" s="319">
        <v>-3.5578641431292652</v>
      </c>
      <c r="AV235" s="319">
        <v>2.230399968563006</v>
      </c>
      <c r="AW235" s="319">
        <v>-0.52306764358573332</v>
      </c>
      <c r="AX235" s="319">
        <v>-1.466396098124207</v>
      </c>
      <c r="AY235" s="319">
        <v>1.2981871439271089</v>
      </c>
      <c r="AZ235" s="319">
        <v>-0.43153918077068454</v>
      </c>
      <c r="BA235" s="319">
        <v>-0.50213253344639952</v>
      </c>
      <c r="BB235" s="319">
        <v>0.7522554419667955</v>
      </c>
      <c r="BC235" s="319">
        <v>1.2373661341470665</v>
      </c>
      <c r="BD235" s="319">
        <v>2.1148803898668973</v>
      </c>
      <c r="BE235" s="319">
        <v>2.0666915784323976</v>
      </c>
      <c r="BF235" s="319">
        <v>1.2594729003092766</v>
      </c>
      <c r="BG235" s="319">
        <v>3.1481298557867348</v>
      </c>
      <c r="BH235" s="319">
        <v>2.7151684075465994</v>
      </c>
      <c r="BI235" s="319">
        <v>2.7713311819768762</v>
      </c>
      <c r="BJ235" s="319">
        <v>2.9756859234017554</v>
      </c>
    </row>
    <row r="236" spans="1:62" ht="15">
      <c r="A236" s="319" t="s">
        <v>363</v>
      </c>
      <c r="B236" s="319" t="s">
        <v>609</v>
      </c>
      <c r="C236" s="319" t="s">
        <v>1293</v>
      </c>
      <c r="D236" s="319" t="s">
        <v>1294</v>
      </c>
      <c r="E236" s="319"/>
      <c r="F236" s="319">
        <v>2.2748120940078849</v>
      </c>
      <c r="G236" s="319">
        <v>4.3853261408712996</v>
      </c>
      <c r="H236" s="319">
        <v>4.8067025072859479</v>
      </c>
      <c r="I236" s="319">
        <v>3.6680944173412371</v>
      </c>
      <c r="J236" s="319">
        <v>4.9811527012472396</v>
      </c>
      <c r="K236" s="319">
        <v>7.8477197743152658</v>
      </c>
      <c r="L236" s="319">
        <v>5.4345056803074101</v>
      </c>
      <c r="M236" s="319">
        <v>4.9758360491770901</v>
      </c>
      <c r="N236" s="319">
        <v>3.4699647728351408</v>
      </c>
      <c r="O236" s="319">
        <v>8.2120149025993072</v>
      </c>
      <c r="P236" s="319">
        <v>1.9113493638943169</v>
      </c>
      <c r="Q236" s="319">
        <v>1.3498117069432141</v>
      </c>
      <c r="R236" s="319">
        <v>7.2092251991110174</v>
      </c>
      <c r="S236" s="319">
        <v>1.6948788611247636</v>
      </c>
      <c r="T236" s="319">
        <v>2.3038837700268004</v>
      </c>
      <c r="U236" s="319">
        <v>6.6762504814312535</v>
      </c>
      <c r="V236" s="319">
        <v>7.2982664196939311</v>
      </c>
      <c r="W236" s="319">
        <v>7.8495466757136541</v>
      </c>
      <c r="X236" s="319">
        <v>3.1266920730618182</v>
      </c>
      <c r="Y236" s="319">
        <v>3.0138946912852163</v>
      </c>
      <c r="Z236" s="319">
        <v>3.8206532279866963</v>
      </c>
      <c r="AA236" s="319">
        <v>3.3635413199361324</v>
      </c>
      <c r="AB236" s="319">
        <v>3.6515244002242042</v>
      </c>
      <c r="AC236" s="319">
        <v>3.8448773979601327</v>
      </c>
      <c r="AD236" s="319">
        <v>2.7703453416828552</v>
      </c>
      <c r="AE236" s="319">
        <v>3.6321048759828045</v>
      </c>
      <c r="AF236" s="319">
        <v>7.5545463936992547</v>
      </c>
      <c r="AG236" s="319">
        <v>11.33247009211091</v>
      </c>
      <c r="AH236" s="319">
        <v>10.415464330613162</v>
      </c>
      <c r="AI236" s="319">
        <v>9.6195551669721908</v>
      </c>
      <c r="AJ236" s="319">
        <v>7.2774039189158515</v>
      </c>
      <c r="AK236" s="319">
        <v>7.0005018663632086</v>
      </c>
      <c r="AL236" s="319">
        <v>7.2735769435343229</v>
      </c>
      <c r="AM236" s="319">
        <v>7.012721511055318</v>
      </c>
      <c r="AN236" s="319">
        <v>7.0477716498526917</v>
      </c>
      <c r="AO236" s="319">
        <v>4.4936829404851295</v>
      </c>
      <c r="AP236" s="319">
        <v>-3.891263289599479</v>
      </c>
      <c r="AQ236" s="319">
        <v>-8.7340458290833851</v>
      </c>
      <c r="AR236" s="319">
        <v>3.3817313753661722</v>
      </c>
      <c r="AS236" s="319">
        <v>3.3749671297370867</v>
      </c>
      <c r="AT236" s="319">
        <v>2.4914132019944191</v>
      </c>
      <c r="AU236" s="319">
        <v>5.2710999284883826</v>
      </c>
      <c r="AV236" s="319">
        <v>6.3893520963135728</v>
      </c>
      <c r="AW236" s="319">
        <v>5.5579141640576921</v>
      </c>
      <c r="AX236" s="319">
        <v>3.5138412166071333</v>
      </c>
      <c r="AY236" s="319">
        <v>4.3321308741117264</v>
      </c>
      <c r="AZ236" s="319">
        <v>4.8434526165538756</v>
      </c>
      <c r="BA236" s="319">
        <v>1.1904161659332431</v>
      </c>
      <c r="BB236" s="319">
        <v>-1.1898004503651549</v>
      </c>
      <c r="BC236" s="319">
        <v>6.990584791789999</v>
      </c>
      <c r="BD236" s="319">
        <v>0.3601425750324978</v>
      </c>
      <c r="BE236" s="319">
        <v>6.7466771226172568</v>
      </c>
      <c r="BF236" s="319">
        <v>2.2366758345950331</v>
      </c>
      <c r="BG236" s="319">
        <v>0.58041749673157028</v>
      </c>
      <c r="BH236" s="319">
        <v>2.6588135252950451</v>
      </c>
      <c r="BI236" s="319">
        <v>2.9738497148793499</v>
      </c>
      <c r="BJ236" s="319">
        <v>3.6411027211070461</v>
      </c>
    </row>
    <row r="237" spans="1:62" ht="15">
      <c r="A237" s="319" t="s">
        <v>364</v>
      </c>
      <c r="B237" s="319" t="s">
        <v>610</v>
      </c>
      <c r="C237" s="319" t="s">
        <v>1293</v>
      </c>
      <c r="D237" s="319" t="s">
        <v>1294</v>
      </c>
      <c r="E237" s="319"/>
      <c r="F237" s="319"/>
      <c r="G237" s="319"/>
      <c r="H237" s="319"/>
      <c r="I237" s="319"/>
      <c r="J237" s="319"/>
      <c r="K237" s="319"/>
      <c r="L237" s="319"/>
      <c r="M237" s="319"/>
      <c r="N237" s="319"/>
      <c r="O237" s="319"/>
      <c r="P237" s="319"/>
      <c r="Q237" s="319"/>
      <c r="R237" s="319"/>
      <c r="S237" s="319"/>
      <c r="T237" s="319"/>
      <c r="U237" s="319"/>
      <c r="V237" s="319"/>
      <c r="W237" s="319"/>
      <c r="X237" s="319"/>
      <c r="Y237" s="319"/>
      <c r="Z237" s="319"/>
      <c r="AA237" s="319"/>
      <c r="AB237" s="319"/>
      <c r="AC237" s="319"/>
      <c r="AD237" s="319"/>
      <c r="AE237" s="319">
        <v>0.19901954376028641</v>
      </c>
      <c r="AF237" s="319">
        <v>-4.3954903360891535</v>
      </c>
      <c r="AG237" s="319">
        <v>10.320713641770922</v>
      </c>
      <c r="AH237" s="319">
        <v>-9.1996758553621873</v>
      </c>
      <c r="AI237" s="319">
        <v>-3.1194603320716539</v>
      </c>
      <c r="AJ237" s="319">
        <v>-9.1123255230141922</v>
      </c>
      <c r="AK237" s="319">
        <v>-30.319396577446057</v>
      </c>
      <c r="AL237" s="319">
        <v>-17.761991540821413</v>
      </c>
      <c r="AM237" s="319">
        <v>-22.48771039091055</v>
      </c>
      <c r="AN237" s="319">
        <v>-13.689828550022327</v>
      </c>
      <c r="AO237" s="319">
        <v>-17.907986489351586</v>
      </c>
      <c r="AP237" s="319">
        <v>0.2477120956658041</v>
      </c>
      <c r="AQ237" s="319">
        <v>3.7714985966769774</v>
      </c>
      <c r="AR237" s="319">
        <v>2.1195415142375396</v>
      </c>
      <c r="AS237" s="319">
        <v>6.5348005719988436</v>
      </c>
      <c r="AT237" s="319">
        <v>8.2680992616058973</v>
      </c>
      <c r="AU237" s="319">
        <v>8.728190552313265</v>
      </c>
      <c r="AV237" s="319">
        <v>8.8196342095160105</v>
      </c>
      <c r="AW237" s="319">
        <v>8.0659506673408856</v>
      </c>
      <c r="AX237" s="319">
        <v>4.4998136824268613</v>
      </c>
      <c r="AY237" s="319">
        <v>4.7626417421767258</v>
      </c>
      <c r="AZ237" s="319">
        <v>5.5116655510019115</v>
      </c>
      <c r="BA237" s="319">
        <v>5.5774340696815585</v>
      </c>
      <c r="BB237" s="319">
        <v>1.5346114570501186</v>
      </c>
      <c r="BC237" s="319">
        <v>4.1473123062085477</v>
      </c>
      <c r="BD237" s="319">
        <v>5.0046587156511464</v>
      </c>
      <c r="BE237" s="319">
        <v>5.0916817160805863</v>
      </c>
      <c r="BF237" s="319">
        <v>4.9999655599985999</v>
      </c>
      <c r="BG237" s="319">
        <v>4.339674633107407</v>
      </c>
      <c r="BH237" s="319">
        <v>3.6948367643035169</v>
      </c>
      <c r="BI237" s="319">
        <v>4.620026412973516</v>
      </c>
      <c r="BJ237" s="319">
        <v>4.862379832404585</v>
      </c>
    </row>
    <row r="238" spans="1:62" ht="15">
      <c r="A238" s="319" t="s">
        <v>365</v>
      </c>
      <c r="B238" s="319" t="s">
        <v>611</v>
      </c>
      <c r="C238" s="319" t="s">
        <v>1293</v>
      </c>
      <c r="D238" s="319" t="s">
        <v>1294</v>
      </c>
      <c r="E238" s="319"/>
      <c r="F238" s="319"/>
      <c r="G238" s="319"/>
      <c r="H238" s="319"/>
      <c r="I238" s="319"/>
      <c r="J238" s="319"/>
      <c r="K238" s="319"/>
      <c r="L238" s="319"/>
      <c r="M238" s="319"/>
      <c r="N238" s="319"/>
      <c r="O238" s="319"/>
      <c r="P238" s="319"/>
      <c r="Q238" s="319"/>
      <c r="R238" s="319"/>
      <c r="S238" s="319"/>
      <c r="T238" s="319"/>
      <c r="U238" s="319"/>
      <c r="V238" s="319"/>
      <c r="W238" s="319"/>
      <c r="X238" s="319"/>
      <c r="Y238" s="319"/>
      <c r="Z238" s="319"/>
      <c r="AA238" s="319"/>
      <c r="AB238" s="319"/>
      <c r="AC238" s="319"/>
      <c r="AD238" s="319"/>
      <c r="AE238" s="319"/>
      <c r="AF238" s="319"/>
      <c r="AG238" s="319">
        <v>8.272574178314045</v>
      </c>
      <c r="AH238" s="319">
        <v>-6.7110507147171035</v>
      </c>
      <c r="AI238" s="319">
        <v>31.779451610210259</v>
      </c>
      <c r="AJ238" s="319">
        <v>-7.254207197561783</v>
      </c>
      <c r="AK238" s="319">
        <v>-17.378825742186393</v>
      </c>
      <c r="AL238" s="319">
        <v>-1.3076815613453618</v>
      </c>
      <c r="AM238" s="319">
        <v>-19.396153065374648</v>
      </c>
      <c r="AN238" s="319">
        <v>-9.2453565842176459</v>
      </c>
      <c r="AO238" s="319">
        <v>4.721360127216073</v>
      </c>
      <c r="AP238" s="319">
        <v>-12.778706269471257</v>
      </c>
      <c r="AQ238" s="319">
        <v>5.6837298342261562</v>
      </c>
      <c r="AR238" s="319">
        <v>15.126482665766076</v>
      </c>
      <c r="AS238" s="319">
        <v>4.3013947851242307</v>
      </c>
      <c r="AT238" s="319">
        <v>3.247637265273724</v>
      </c>
      <c r="AU238" s="319">
        <v>-0.74152033944395157</v>
      </c>
      <c r="AV238" s="319">
        <v>2.2542933975919937</v>
      </c>
      <c r="AW238" s="319">
        <v>3.9364948329385356</v>
      </c>
      <c r="AX238" s="319">
        <v>11.822074301132758</v>
      </c>
      <c r="AY238" s="319">
        <v>9.687564400956532</v>
      </c>
      <c r="AZ238" s="319">
        <v>9.6903211715212478</v>
      </c>
      <c r="BA238" s="319">
        <v>13.174969518384387</v>
      </c>
      <c r="BB238" s="319">
        <v>4.5706024954131266</v>
      </c>
      <c r="BC238" s="319">
        <v>7.4986367655707369</v>
      </c>
      <c r="BD238" s="319">
        <v>12.774663196485619</v>
      </c>
      <c r="BE238" s="319">
        <v>9.1221992359828334</v>
      </c>
      <c r="BF238" s="319">
        <v>8.1785115330709885</v>
      </c>
      <c r="BG238" s="319">
        <v>8.2828863458345836</v>
      </c>
      <c r="BH238" s="319">
        <v>4.60466456076567</v>
      </c>
      <c r="BI238" s="319">
        <v>4.3759060615112162</v>
      </c>
      <c r="BJ238" s="319">
        <v>4.7330811538883353</v>
      </c>
    </row>
    <row r="239" spans="1:62" ht="15">
      <c r="A239" s="319" t="s">
        <v>1283</v>
      </c>
      <c r="B239" s="319" t="s">
        <v>1284</v>
      </c>
      <c r="C239" s="319" t="s">
        <v>1293</v>
      </c>
      <c r="D239" s="319" t="s">
        <v>1294</v>
      </c>
      <c r="E239" s="319"/>
      <c r="F239" s="319">
        <v>3.6103951537543253</v>
      </c>
      <c r="G239" s="319">
        <v>1.8365475103326361</v>
      </c>
      <c r="H239" s="319">
        <v>-0.36092637185920751</v>
      </c>
      <c r="I239" s="319">
        <v>4.5381954379834184</v>
      </c>
      <c r="J239" s="319">
        <v>2.2791763880336333</v>
      </c>
      <c r="K239" s="319">
        <v>1.2746699496830445</v>
      </c>
      <c r="L239" s="319">
        <v>1.6343174755755854</v>
      </c>
      <c r="M239" s="319">
        <v>5.1046771693885802</v>
      </c>
      <c r="N239" s="319">
        <v>3.5059460042222952</v>
      </c>
      <c r="O239" s="319">
        <v>3.9443743254407053</v>
      </c>
      <c r="P239" s="319">
        <v>3.9978395560616491</v>
      </c>
      <c r="Q239" s="319">
        <v>4.6023873552723131</v>
      </c>
      <c r="R239" s="319">
        <v>6.1004457696400181</v>
      </c>
      <c r="S239" s="319">
        <v>4.0153782901163169</v>
      </c>
      <c r="T239" s="319">
        <v>1.315127824142337</v>
      </c>
      <c r="U239" s="319">
        <v>3.6764550841749326</v>
      </c>
      <c r="V239" s="319">
        <v>2.3319163637159903</v>
      </c>
      <c r="W239" s="319">
        <v>1.4080268639292655</v>
      </c>
      <c r="X239" s="319">
        <v>4.1851155651914809</v>
      </c>
      <c r="Y239" s="319">
        <v>4.0631457529200219</v>
      </c>
      <c r="Z239" s="319">
        <v>-2.1118068185121359</v>
      </c>
      <c r="AA239" s="319">
        <v>-3.1272557351903885</v>
      </c>
      <c r="AB239" s="319">
        <v>-5.0173149692156755</v>
      </c>
      <c r="AC239" s="319">
        <v>1.576228899459835</v>
      </c>
      <c r="AD239" s="319">
        <v>1.4584709519517673</v>
      </c>
      <c r="AE239" s="319">
        <v>2.4548488882041966</v>
      </c>
      <c r="AF239" s="319">
        <v>1.429204927076924</v>
      </c>
      <c r="AG239" s="319">
        <v>-1.1998429134410884</v>
      </c>
      <c r="AH239" s="319">
        <v>-0.62079202441029224</v>
      </c>
      <c r="AI239" s="319">
        <v>-1.3532024251368568</v>
      </c>
      <c r="AJ239" s="319">
        <v>2.1005564323094035</v>
      </c>
      <c r="AK239" s="319">
        <v>1.1853700884486358</v>
      </c>
      <c r="AL239" s="319">
        <v>2.2796811386776312</v>
      </c>
      <c r="AM239" s="319">
        <v>2.8358621906863846</v>
      </c>
      <c r="AN239" s="319">
        <v>-0.30900193612229998</v>
      </c>
      <c r="AO239" s="319">
        <v>1.8011287657264035</v>
      </c>
      <c r="AP239" s="319">
        <v>3.4773089862709412</v>
      </c>
      <c r="AQ239" s="319">
        <v>0.57155442379999499</v>
      </c>
      <c r="AR239" s="319">
        <v>-1.5749813039748517</v>
      </c>
      <c r="AS239" s="319">
        <v>2.2265455527821416</v>
      </c>
      <c r="AT239" s="319">
        <v>-0.69706882489231248</v>
      </c>
      <c r="AU239" s="319">
        <v>-1.110869311840645</v>
      </c>
      <c r="AV239" s="319">
        <v>0.22530927178547699</v>
      </c>
      <c r="AW239" s="319">
        <v>4.9189536453894078</v>
      </c>
      <c r="AX239" s="319">
        <v>2.9855496330053057</v>
      </c>
      <c r="AY239" s="319">
        <v>3.9934699608686941</v>
      </c>
      <c r="AZ239" s="319">
        <v>4.3095282159425778</v>
      </c>
      <c r="BA239" s="319">
        <v>2.7554964832156941</v>
      </c>
      <c r="BB239" s="319">
        <v>-3.1170638333798735</v>
      </c>
      <c r="BC239" s="319">
        <v>4.7251491099759448</v>
      </c>
      <c r="BD239" s="319">
        <v>3.2277635784996477</v>
      </c>
      <c r="BE239" s="319">
        <v>1.6510088206614029</v>
      </c>
      <c r="BF239" s="319">
        <v>1.6698371050338352</v>
      </c>
      <c r="BG239" s="319">
        <v>-0.10538765045107823</v>
      </c>
      <c r="BH239" s="319">
        <v>-1.0570469759005761</v>
      </c>
      <c r="BI239" s="319">
        <v>-1.5018251326897314</v>
      </c>
      <c r="BJ239" s="319">
        <v>0.66913922712016927</v>
      </c>
    </row>
    <row r="240" spans="1:62" ht="15">
      <c r="A240" s="319" t="s">
        <v>366</v>
      </c>
      <c r="B240" s="319" t="s">
        <v>612</v>
      </c>
      <c r="C240" s="319" t="s">
        <v>1293</v>
      </c>
      <c r="D240" s="319" t="s">
        <v>1294</v>
      </c>
      <c r="E240" s="319"/>
      <c r="F240" s="319"/>
      <c r="G240" s="319"/>
      <c r="H240" s="319"/>
      <c r="I240" s="319"/>
      <c r="J240" s="319"/>
      <c r="K240" s="319"/>
      <c r="L240" s="319"/>
      <c r="M240" s="319"/>
      <c r="N240" s="319"/>
      <c r="O240" s="319"/>
      <c r="P240" s="319"/>
      <c r="Q240" s="319"/>
      <c r="R240" s="319"/>
      <c r="S240" s="319"/>
      <c r="T240" s="319"/>
      <c r="U240" s="319"/>
      <c r="V240" s="319"/>
      <c r="W240" s="319"/>
      <c r="X240" s="319"/>
      <c r="Y240" s="319"/>
      <c r="Z240" s="319"/>
      <c r="AA240" s="319"/>
      <c r="AB240" s="319"/>
      <c r="AC240" s="319"/>
      <c r="AD240" s="319"/>
      <c r="AE240" s="319"/>
      <c r="AF240" s="319"/>
      <c r="AG240" s="319"/>
      <c r="AH240" s="319"/>
      <c r="AI240" s="319"/>
      <c r="AJ240" s="319"/>
      <c r="AK240" s="319"/>
      <c r="AL240" s="319"/>
      <c r="AM240" s="319"/>
      <c r="AN240" s="319"/>
      <c r="AO240" s="319"/>
      <c r="AP240" s="319"/>
      <c r="AQ240" s="319"/>
      <c r="AR240" s="319"/>
      <c r="AS240" s="319"/>
      <c r="AT240" s="319">
        <v>6.6437687639646015</v>
      </c>
      <c r="AU240" s="319">
        <v>-10.021526893787367</v>
      </c>
      <c r="AV240" s="319">
        <v>-4.9905403169972828</v>
      </c>
      <c r="AW240" s="319">
        <v>58.169228293589782</v>
      </c>
      <c r="AX240" s="319">
        <v>31.936781817336254</v>
      </c>
      <c r="AY240" s="319">
        <v>38.683574762402031</v>
      </c>
      <c r="AZ240" s="319">
        <v>3.5640418749950413</v>
      </c>
      <c r="BA240" s="319">
        <v>8.6642825679712274</v>
      </c>
      <c r="BB240" s="319">
        <v>-7.2550275225933376</v>
      </c>
      <c r="BC240" s="319">
        <v>-2.7323425263568311</v>
      </c>
      <c r="BD240" s="319">
        <v>9.6638742195404461</v>
      </c>
      <c r="BE240" s="319">
        <v>2.6749371494507983</v>
      </c>
      <c r="BF240" s="319">
        <v>-13.075770018347271</v>
      </c>
      <c r="BG240" s="319">
        <v>-27.784305473177199</v>
      </c>
      <c r="BH240" s="319">
        <v>18.137466134746049</v>
      </c>
      <c r="BI240" s="319">
        <v>-1.3763794811391108</v>
      </c>
      <c r="BJ240" s="319">
        <v>-9.9616280352477418</v>
      </c>
    </row>
    <row r="241" spans="1:68" ht="15">
      <c r="A241" s="319" t="s">
        <v>1285</v>
      </c>
      <c r="B241" s="319" t="s">
        <v>1286</v>
      </c>
      <c r="C241" s="319" t="s">
        <v>1293</v>
      </c>
      <c r="D241" s="319" t="s">
        <v>1294</v>
      </c>
      <c r="E241" s="319"/>
      <c r="F241" s="319"/>
      <c r="G241" s="319"/>
      <c r="H241" s="319"/>
      <c r="I241" s="319"/>
      <c r="J241" s="319"/>
      <c r="K241" s="319">
        <v>3.9137213240177999</v>
      </c>
      <c r="L241" s="319">
        <v>6.553478253670832</v>
      </c>
      <c r="M241" s="319">
        <v>9.3726566250151251</v>
      </c>
      <c r="N241" s="319">
        <v>9.8537474522752575</v>
      </c>
      <c r="O241" s="319">
        <v>6.6131040484153942</v>
      </c>
      <c r="P241" s="319">
        <v>6.316748576715753</v>
      </c>
      <c r="Q241" s="319">
        <v>10.78054341217269</v>
      </c>
      <c r="R241" s="319">
        <v>4.0865609376804883</v>
      </c>
      <c r="S241" s="319">
        <v>3.9756623085321081</v>
      </c>
      <c r="T241" s="319">
        <v>-2.0736496066241017</v>
      </c>
      <c r="U241" s="319">
        <v>12.44676733887556</v>
      </c>
      <c r="V241" s="319">
        <v>-3.4381834780511014</v>
      </c>
      <c r="W241" s="319">
        <v>-9.034672620219979</v>
      </c>
      <c r="X241" s="319">
        <v>-5.7004823390504669</v>
      </c>
      <c r="Y241" s="319">
        <v>-14.264771908127798</v>
      </c>
      <c r="Z241" s="319">
        <v>-4.2882438927746165</v>
      </c>
      <c r="AA241" s="319">
        <v>12.18860770668546</v>
      </c>
      <c r="AB241" s="319">
        <v>1.7323663023903464</v>
      </c>
      <c r="AC241" s="319">
        <v>-5.1015783114818305</v>
      </c>
      <c r="AD241" s="319">
        <v>0.27645375629478508</v>
      </c>
      <c r="AE241" s="319">
        <v>-6.0545257051997936</v>
      </c>
      <c r="AF241" s="319">
        <v>-1.3335852532201216</v>
      </c>
      <c r="AG241" s="319">
        <v>-3.5972956199726127</v>
      </c>
      <c r="AH241" s="319">
        <v>-0.44164439624536556</v>
      </c>
      <c r="AI241" s="319">
        <v>10.088159195442728</v>
      </c>
      <c r="AJ241" s="319">
        <v>-3.728143000983053</v>
      </c>
      <c r="AK241" s="319">
        <v>2.0573287391226955</v>
      </c>
      <c r="AL241" s="319">
        <v>0.49185173934797888</v>
      </c>
      <c r="AM241" s="319">
        <v>-0.6536574511101918</v>
      </c>
      <c r="AN241" s="319">
        <v>0.45344279895111583</v>
      </c>
      <c r="AO241" s="319">
        <v>3.8206852318578797</v>
      </c>
      <c r="AP241" s="319">
        <v>1.067790696024403</v>
      </c>
      <c r="AQ241" s="319">
        <v>4.4481660369800124</v>
      </c>
      <c r="AR241" s="319">
        <v>2.3004628774461651</v>
      </c>
      <c r="AS241" s="319">
        <v>2.5072417556210524</v>
      </c>
      <c r="AT241" s="319">
        <v>0.51042643070525173</v>
      </c>
      <c r="AU241" s="319">
        <v>1.6528722629934265</v>
      </c>
      <c r="AV241" s="319">
        <v>0.9746374410363785</v>
      </c>
      <c r="AW241" s="319">
        <v>6.1465389821402852</v>
      </c>
      <c r="AX241" s="319">
        <v>2.6974048360781211</v>
      </c>
      <c r="AY241" s="319">
        <v>3.7061232626379876</v>
      </c>
      <c r="AZ241" s="319">
        <v>4.2214978034660504</v>
      </c>
      <c r="BA241" s="319">
        <v>1.6890573629499812</v>
      </c>
      <c r="BB241" s="319">
        <v>0.67585074132749412</v>
      </c>
      <c r="BC241" s="319">
        <v>3.3545762524637439</v>
      </c>
      <c r="BD241" s="319">
        <v>-2.8118489080910365</v>
      </c>
      <c r="BE241" s="319">
        <v>0.91101142655161027</v>
      </c>
      <c r="BF241" s="319">
        <v>-0.17528633072986111</v>
      </c>
      <c r="BG241" s="319">
        <v>0.30809901924828864</v>
      </c>
      <c r="BH241" s="319">
        <v>-0.87590596287010669</v>
      </c>
      <c r="BI241" s="319">
        <v>5.2433492819658341</v>
      </c>
      <c r="BJ241" s="319">
        <v>1.8827911753439537</v>
      </c>
    </row>
    <row r="242" spans="1:68" ht="15">
      <c r="A242" s="319" t="s">
        <v>367</v>
      </c>
      <c r="B242" s="319" t="s">
        <v>613</v>
      </c>
      <c r="C242" s="319" t="s">
        <v>1293</v>
      </c>
      <c r="D242" s="319" t="s">
        <v>1294</v>
      </c>
      <c r="E242" s="319"/>
      <c r="F242" s="319"/>
      <c r="G242" s="319"/>
      <c r="H242" s="319"/>
      <c r="I242" s="319"/>
      <c r="J242" s="319"/>
      <c r="K242" s="319"/>
      <c r="L242" s="319"/>
      <c r="M242" s="319"/>
      <c r="N242" s="319"/>
      <c r="O242" s="319"/>
      <c r="P242" s="319"/>
      <c r="Q242" s="319"/>
      <c r="R242" s="319"/>
      <c r="S242" s="319"/>
      <c r="T242" s="319"/>
      <c r="U242" s="319"/>
      <c r="V242" s="319"/>
      <c r="W242" s="319"/>
      <c r="X242" s="319"/>
      <c r="Y242" s="319"/>
      <c r="Z242" s="319"/>
      <c r="AA242" s="319">
        <v>4.4863470335150737</v>
      </c>
      <c r="AB242" s="319">
        <v>1.8812620614779121</v>
      </c>
      <c r="AC242" s="319">
        <v>1.6646700595067472</v>
      </c>
      <c r="AD242" s="319">
        <v>6.432570837464624</v>
      </c>
      <c r="AE242" s="319">
        <v>1.9103993223793054</v>
      </c>
      <c r="AF242" s="319">
        <v>2.7248566444534958</v>
      </c>
      <c r="AG242" s="319">
        <v>-2.1751889405091873</v>
      </c>
      <c r="AH242" s="319">
        <v>0.11283493931597377</v>
      </c>
      <c r="AI242" s="319">
        <v>-2.2746897710679548</v>
      </c>
      <c r="AJ242" s="319">
        <v>6.2140158065686677</v>
      </c>
      <c r="AK242" s="319">
        <v>8.086763170187794E-2</v>
      </c>
      <c r="AL242" s="319">
        <v>3.5775225807348079</v>
      </c>
      <c r="AM242" s="319">
        <v>4.7455414227325861</v>
      </c>
      <c r="AN242" s="319">
        <v>3.4495603234993695</v>
      </c>
      <c r="AO242" s="319">
        <v>-0.29385484639435333</v>
      </c>
      <c r="AP242" s="319">
        <v>-0.49915287579122491</v>
      </c>
      <c r="AQ242" s="319">
        <v>2.2852437744023746</v>
      </c>
      <c r="AR242" s="319">
        <v>3.3963108735179759</v>
      </c>
      <c r="AS242" s="319">
        <v>2.8523686867230538</v>
      </c>
      <c r="AT242" s="319">
        <v>3.0460155038098549</v>
      </c>
      <c r="AU242" s="319">
        <v>2.8214111669811075</v>
      </c>
      <c r="AV242" s="319">
        <v>1.4895185142024729</v>
      </c>
      <c r="AW242" s="319">
        <v>-0.96376561957741558</v>
      </c>
      <c r="AX242" s="319">
        <v>0.94376736173073539</v>
      </c>
      <c r="AY242" s="319">
        <v>-1.4442833994703221</v>
      </c>
      <c r="AZ242" s="319">
        <v>-4.7912069265156845</v>
      </c>
      <c r="BA242" s="319">
        <v>2.4509252482020969</v>
      </c>
      <c r="BB242" s="319">
        <v>1.6992062232291687</v>
      </c>
      <c r="BC242" s="319">
        <v>3.0554792841654717</v>
      </c>
      <c r="BD242" s="319">
        <v>2.3526849823625611</v>
      </c>
      <c r="BE242" s="319">
        <v>0.53079307978131851</v>
      </c>
      <c r="BF242" s="319">
        <v>-3.4673636116249043</v>
      </c>
      <c r="BG242" s="319">
        <v>1.6345274012379747</v>
      </c>
      <c r="BH242" s="319">
        <v>3.1443588584315165</v>
      </c>
      <c r="BI242" s="319">
        <v>2.6479560307725762</v>
      </c>
      <c r="BJ242" s="319">
        <v>1.8462266246991277</v>
      </c>
    </row>
    <row r="243" spans="1:68" ht="15">
      <c r="A243" s="319" t="s">
        <v>1287</v>
      </c>
      <c r="B243" s="319" t="s">
        <v>1288</v>
      </c>
      <c r="C243" s="319" t="s">
        <v>1293</v>
      </c>
      <c r="D243" s="319" t="s">
        <v>1294</v>
      </c>
      <c r="E243" s="319"/>
      <c r="F243" s="319">
        <v>1.9692005424319206</v>
      </c>
      <c r="G243" s="319">
        <v>1.1575499516858372</v>
      </c>
      <c r="H243" s="319">
        <v>3.1147018502047672</v>
      </c>
      <c r="I243" s="319">
        <v>5.3770929109305854</v>
      </c>
      <c r="J243" s="319">
        <v>-3.1109750344657954</v>
      </c>
      <c r="K243" s="319">
        <v>-1.2088809666666833</v>
      </c>
      <c r="L243" s="319">
        <v>4.0103909029358391</v>
      </c>
      <c r="M243" s="319">
        <v>2.0602186715987614</v>
      </c>
      <c r="N243" s="319">
        <v>3.5241747829240637</v>
      </c>
      <c r="O243" s="319">
        <v>3.347244985705828</v>
      </c>
      <c r="P243" s="319">
        <v>-1.4969997061230345</v>
      </c>
      <c r="Q243" s="319">
        <v>-3.8230353886622908</v>
      </c>
      <c r="R243" s="319">
        <v>1.4178121827918631</v>
      </c>
      <c r="S243" s="319">
        <v>-6.1762966929663321E-2</v>
      </c>
      <c r="T243" s="319">
        <v>4.7922670505807758</v>
      </c>
      <c r="U243" s="319">
        <v>5.5700680237663391E-2</v>
      </c>
      <c r="V243" s="319">
        <v>3.9149591365619187</v>
      </c>
      <c r="W243" s="319">
        <v>3.559668205264316</v>
      </c>
      <c r="X243" s="319">
        <v>-5.2693951012481079</v>
      </c>
      <c r="Y243" s="319">
        <v>3.9942355607142304</v>
      </c>
      <c r="Z243" s="319">
        <v>3.8576787872283376</v>
      </c>
      <c r="AA243" s="319">
        <v>1.3419957686701594</v>
      </c>
      <c r="AB243" s="319">
        <v>4.2573492103071402</v>
      </c>
      <c r="AC243" s="319">
        <v>1.7515200317051836</v>
      </c>
      <c r="AD243" s="319">
        <v>2.9827852748394577</v>
      </c>
      <c r="AE243" s="319">
        <v>2.4270793967566107</v>
      </c>
      <c r="AF243" s="319">
        <v>1.8336879672662434</v>
      </c>
      <c r="AG243" s="319">
        <v>6.1242452830352363</v>
      </c>
      <c r="AH243" s="319">
        <v>3.1333158385417335</v>
      </c>
      <c r="AI243" s="319">
        <v>3.1230428797883576</v>
      </c>
      <c r="AJ243" s="319">
        <v>-0.27956511007475626</v>
      </c>
      <c r="AK243" s="319">
        <v>3.4720310941718679</v>
      </c>
      <c r="AL243" s="319">
        <v>2.2111830163710664</v>
      </c>
      <c r="AM243" s="319">
        <v>3.8705694702041882</v>
      </c>
      <c r="AN243" s="319">
        <v>4.7864419619424154</v>
      </c>
      <c r="AO243" s="319">
        <v>4.7338914547096778</v>
      </c>
      <c r="AP243" s="319">
        <v>1.7834348311868808</v>
      </c>
      <c r="AQ243" s="319">
        <v>3.5865116217326403</v>
      </c>
      <c r="AR243" s="319">
        <v>5.7432286592309367</v>
      </c>
      <c r="AS243" s="319">
        <v>2.1685268441508043</v>
      </c>
      <c r="AT243" s="319">
        <v>2.4131014430301292</v>
      </c>
      <c r="AU243" s="319">
        <v>1.8801509025017538</v>
      </c>
      <c r="AV243" s="319">
        <v>5.3829214306626056</v>
      </c>
      <c r="AW243" s="319">
        <v>5.7199974770388451</v>
      </c>
      <c r="AX243" s="319">
        <v>6.9945408240419908</v>
      </c>
      <c r="AY243" s="319">
        <v>6.9557420735411029</v>
      </c>
      <c r="AZ243" s="319">
        <v>7.3416231611751215</v>
      </c>
      <c r="BA243" s="319">
        <v>2.3372311688325311</v>
      </c>
      <c r="BB243" s="319">
        <v>6.0491015044255221</v>
      </c>
      <c r="BC243" s="319">
        <v>7.5077310399431809</v>
      </c>
      <c r="BD243" s="319">
        <v>4.8357738193655706</v>
      </c>
      <c r="BE243" s="319">
        <v>4.0820929104342696</v>
      </c>
      <c r="BF243" s="319">
        <v>4.6564334023803298</v>
      </c>
      <c r="BG243" s="319">
        <v>5.5902097605722076</v>
      </c>
      <c r="BH243" s="319">
        <v>6.2266157285002777</v>
      </c>
      <c r="BI243" s="319">
        <v>5.4923686579751489</v>
      </c>
      <c r="BJ243" s="319">
        <v>5.1671824618216391</v>
      </c>
    </row>
    <row r="244" spans="1:68" ht="15">
      <c r="A244" s="319" t="s">
        <v>1289</v>
      </c>
      <c r="B244" s="319" t="s">
        <v>1290</v>
      </c>
      <c r="C244" s="319" t="s">
        <v>1293</v>
      </c>
      <c r="D244" s="319" t="s">
        <v>1294</v>
      </c>
      <c r="E244" s="319"/>
      <c r="F244" s="319">
        <v>-0.89335146539475829</v>
      </c>
      <c r="G244" s="319">
        <v>3.402989524625994</v>
      </c>
      <c r="H244" s="319">
        <v>3.7684900597853925</v>
      </c>
      <c r="I244" s="319">
        <v>2.8322761189724588</v>
      </c>
      <c r="J244" s="319">
        <v>2.4076947719912312</v>
      </c>
      <c r="K244" s="319">
        <v>-0.86726084816871207</v>
      </c>
      <c r="L244" s="319">
        <v>-2.8565796105524726</v>
      </c>
      <c r="M244" s="319">
        <v>0.46423074403270448</v>
      </c>
      <c r="N244" s="319">
        <v>6.1617487771660251</v>
      </c>
      <c r="O244" s="319">
        <v>6.9950279384595859</v>
      </c>
      <c r="P244" s="319">
        <v>4.6494089240939758</v>
      </c>
      <c r="Q244" s="319">
        <v>-3.5077780935623082E-2</v>
      </c>
      <c r="R244" s="319">
        <v>1.5939429331295827</v>
      </c>
      <c r="S244" s="319">
        <v>4.985100948647613</v>
      </c>
      <c r="T244" s="319">
        <v>-2.7547963321973299</v>
      </c>
      <c r="U244" s="319">
        <v>2.3473058599638108</v>
      </c>
      <c r="V244" s="319">
        <v>-0.47027155207845794</v>
      </c>
      <c r="W244" s="319">
        <v>-3.0188637281199107</v>
      </c>
      <c r="X244" s="319">
        <v>1.1118870082108145</v>
      </c>
      <c r="Y244" s="319">
        <v>1.0669034031179052</v>
      </c>
      <c r="Z244" s="319">
        <v>-3.0902900119852177</v>
      </c>
      <c r="AA244" s="319">
        <v>-2.5911619549996487</v>
      </c>
      <c r="AB244" s="319">
        <v>-4.0152524782164107</v>
      </c>
      <c r="AC244" s="319">
        <v>-0.57434663261388152</v>
      </c>
      <c r="AD244" s="319">
        <v>-0.58691125734296179</v>
      </c>
      <c r="AE244" s="319">
        <v>-3.197979762733226</v>
      </c>
      <c r="AF244" s="319">
        <v>-2.9309413949023906</v>
      </c>
      <c r="AG244" s="319">
        <v>1.5143716581468567</v>
      </c>
      <c r="AH244" s="319">
        <v>0.42788278200313812</v>
      </c>
      <c r="AI244" s="319">
        <v>-0.5304307732407807</v>
      </c>
      <c r="AJ244" s="319">
        <v>-2.5966683492908942</v>
      </c>
      <c r="AK244" s="319">
        <v>-4.0195061642286447</v>
      </c>
      <c r="AL244" s="319">
        <v>-2.524982116341036</v>
      </c>
      <c r="AM244" s="319">
        <v>-0.89456627684577938</v>
      </c>
      <c r="AN244" s="319">
        <v>0.54702543324458475</v>
      </c>
      <c r="AO244" s="319">
        <v>2.5050063054247147</v>
      </c>
      <c r="AP244" s="319">
        <v>0.88218589079576759</v>
      </c>
      <c r="AQ244" s="319">
        <v>-0.27857014029400773</v>
      </c>
      <c r="AR244" s="319">
        <v>-0.52496570090073646</v>
      </c>
      <c r="AS244" s="319">
        <v>0.88963848315995619</v>
      </c>
      <c r="AT244" s="319">
        <v>1.2248178886316055</v>
      </c>
      <c r="AU244" s="319">
        <v>1.0966756915528464</v>
      </c>
      <c r="AV244" s="319">
        <v>2.0993212564512191</v>
      </c>
      <c r="AW244" s="319">
        <v>8.7251945135126334</v>
      </c>
      <c r="AX244" s="319">
        <v>2.8332190837504925</v>
      </c>
      <c r="AY244" s="319">
        <v>4.1303034203054239</v>
      </c>
      <c r="AZ244" s="319">
        <v>4.2955299705806027</v>
      </c>
      <c r="BA244" s="319">
        <v>2.5631228764931109</v>
      </c>
      <c r="BB244" s="319">
        <v>8.7452994401516548E-2</v>
      </c>
      <c r="BC244" s="319">
        <v>2.5608539855351182</v>
      </c>
      <c r="BD244" s="319">
        <v>1.6483211486085594</v>
      </c>
      <c r="BE244" s="319">
        <v>1.4876383104558357</v>
      </c>
      <c r="BF244" s="319">
        <v>1.9754901759564234</v>
      </c>
      <c r="BG244" s="319">
        <v>1.8743178905228319</v>
      </c>
      <c r="BH244" s="319">
        <v>0.35601326050721127</v>
      </c>
      <c r="BI244" s="319">
        <v>-1.3577051904414219</v>
      </c>
      <c r="BJ244" s="319">
        <v>-8.3392098433122896E-2</v>
      </c>
    </row>
    <row r="245" spans="1:68" ht="15">
      <c r="A245" s="319" t="s">
        <v>368</v>
      </c>
      <c r="B245" s="319" t="s">
        <v>614</v>
      </c>
      <c r="C245" s="319" t="s">
        <v>1293</v>
      </c>
      <c r="D245" s="319" t="s">
        <v>1294</v>
      </c>
      <c r="E245" s="319"/>
      <c r="F245" s="319">
        <v>11.812494048150285</v>
      </c>
      <c r="G245" s="319">
        <v>1.0305615944894413</v>
      </c>
      <c r="H245" s="319">
        <v>4.1202130957795475</v>
      </c>
      <c r="I245" s="319">
        <v>6.3548172496341806</v>
      </c>
      <c r="J245" s="319">
        <v>-0.31505592974245644</v>
      </c>
      <c r="K245" s="319">
        <v>3.2100264469329289</v>
      </c>
      <c r="L245" s="319">
        <v>1.3806054881456191</v>
      </c>
      <c r="M245" s="319">
        <v>4.5872245016289668</v>
      </c>
      <c r="N245" s="319">
        <v>2.0318244050478711</v>
      </c>
      <c r="O245" s="319">
        <v>2.6422118743487886</v>
      </c>
      <c r="P245" s="319">
        <v>-5.5577909857163377E-2</v>
      </c>
      <c r="Q245" s="319">
        <v>4.4290761914607373</v>
      </c>
      <c r="R245" s="319">
        <v>0.22343756748681187</v>
      </c>
      <c r="S245" s="319">
        <v>2.3020034335130362</v>
      </c>
      <c r="T245" s="319">
        <v>2.9568097340117561E-2</v>
      </c>
      <c r="U245" s="319">
        <v>4.9353137390737061</v>
      </c>
      <c r="V245" s="319">
        <v>7.641696965387851</v>
      </c>
      <c r="W245" s="319">
        <v>8.5182662866082808</v>
      </c>
      <c r="X245" s="319">
        <v>2.1376262794513252</v>
      </c>
      <c r="Y245" s="319">
        <v>-2.5337967150483536</v>
      </c>
      <c r="Z245" s="319">
        <v>2.585413641940022</v>
      </c>
      <c r="AA245" s="319">
        <v>2.1366947426715086</v>
      </c>
      <c r="AB245" s="319">
        <v>-11.73627194388466</v>
      </c>
      <c r="AC245" s="319">
        <v>-7.1388390501364825</v>
      </c>
      <c r="AD245" s="319">
        <v>-5.3686308152487499</v>
      </c>
      <c r="AE245" s="319">
        <v>-4.3537680564220125</v>
      </c>
      <c r="AF245" s="319">
        <v>-5.4554059145217337</v>
      </c>
      <c r="AG245" s="319">
        <v>-4.686821918625327</v>
      </c>
      <c r="AH245" s="319">
        <v>-1.5404900605160492</v>
      </c>
      <c r="AI245" s="319">
        <v>0.82089343297045048</v>
      </c>
      <c r="AJ245" s="319">
        <v>2.0135645514094449</v>
      </c>
      <c r="AK245" s="319">
        <v>-2.2496462048109436</v>
      </c>
      <c r="AL245" s="319">
        <v>-2.0014852106567105</v>
      </c>
      <c r="AM245" s="319">
        <v>3.0762830098203011</v>
      </c>
      <c r="AN245" s="319">
        <v>4.2666277593034607</v>
      </c>
      <c r="AO245" s="319">
        <v>6.8481585991291922</v>
      </c>
      <c r="AP245" s="319">
        <v>7.325494361066859</v>
      </c>
      <c r="AQ245" s="319">
        <v>7.9649303592914293</v>
      </c>
      <c r="AR245" s="319">
        <v>7.8340964235848531</v>
      </c>
      <c r="AS245" s="319">
        <v>6.6308147155860695</v>
      </c>
      <c r="AT245" s="319">
        <v>3.8086277984010763</v>
      </c>
      <c r="AU245" s="319">
        <v>7.4757661685233074</v>
      </c>
      <c r="AV245" s="319">
        <v>13.887503192766459</v>
      </c>
      <c r="AW245" s="319">
        <v>7.4073090731495483</v>
      </c>
      <c r="AX245" s="319">
        <v>5.6849637443851577</v>
      </c>
      <c r="AY245" s="319">
        <v>12.668576290246975</v>
      </c>
      <c r="AZ245" s="319">
        <v>4.2648474086513772</v>
      </c>
      <c r="BA245" s="319">
        <v>2.91000802994634</v>
      </c>
      <c r="BB245" s="319">
        <v>-4.8424449505052536</v>
      </c>
      <c r="BC245" s="319">
        <v>2.8190448192056721</v>
      </c>
      <c r="BD245" s="319">
        <v>-0.79393290824530993</v>
      </c>
      <c r="BE245" s="319">
        <v>0.78055824470182245</v>
      </c>
      <c r="BF245" s="319">
        <v>0.48203026047582398</v>
      </c>
      <c r="BG245" s="319">
        <v>-0.71205826943324269</v>
      </c>
      <c r="BH245" s="319">
        <v>1.0992540301855769</v>
      </c>
      <c r="BI245" s="319">
        <v>-6.2925938464432534</v>
      </c>
      <c r="BJ245" s="319">
        <v>-2.6329739876150597</v>
      </c>
    </row>
    <row r="246" spans="1:68" ht="15">
      <c r="A246" s="319" t="s">
        <v>369</v>
      </c>
      <c r="B246" s="319" t="s">
        <v>615</v>
      </c>
      <c r="C246" s="319" t="s">
        <v>1293</v>
      </c>
      <c r="D246" s="319" t="s">
        <v>1294</v>
      </c>
      <c r="E246" s="319"/>
      <c r="F246" s="319"/>
      <c r="G246" s="319"/>
      <c r="H246" s="319"/>
      <c r="I246" s="319"/>
      <c r="J246" s="319"/>
      <c r="K246" s="319">
        <v>1.3819676007545922</v>
      </c>
      <c r="L246" s="319">
        <v>-1.9385274312714671</v>
      </c>
      <c r="M246" s="319">
        <v>8.0260369352377552</v>
      </c>
      <c r="N246" s="319">
        <v>2.4627754119378693</v>
      </c>
      <c r="O246" s="319">
        <v>2.3893365964352142</v>
      </c>
      <c r="P246" s="319">
        <v>8.1600450551158872</v>
      </c>
      <c r="Q246" s="319">
        <v>15.185200214788125</v>
      </c>
      <c r="R246" s="319">
        <v>-2.8199175966570209</v>
      </c>
      <c r="S246" s="319">
        <v>5.7006532302978457</v>
      </c>
      <c r="T246" s="319">
        <v>4.7729305456747113</v>
      </c>
      <c r="U246" s="319">
        <v>5.4639977914187909</v>
      </c>
      <c r="V246" s="319">
        <v>1.0822069097983871</v>
      </c>
      <c r="W246" s="319">
        <v>3.9810559706087361</v>
      </c>
      <c r="X246" s="319">
        <v>3.9862709275908799</v>
      </c>
      <c r="Y246" s="319">
        <v>4.6700018954341544</v>
      </c>
      <c r="Z246" s="319">
        <v>2.6629140885552403</v>
      </c>
      <c r="AA246" s="319">
        <v>-3.2856181463340306</v>
      </c>
      <c r="AB246" s="319">
        <v>1.714947385679281</v>
      </c>
      <c r="AC246" s="319">
        <v>2.8179678575887266</v>
      </c>
      <c r="AD246" s="319">
        <v>2.8502526886683199</v>
      </c>
      <c r="AE246" s="319">
        <v>-3.9125997888535409</v>
      </c>
      <c r="AF246" s="319">
        <v>4.1698911386445161</v>
      </c>
      <c r="AG246" s="319">
        <v>-2.2061264683560893</v>
      </c>
      <c r="AH246" s="319">
        <v>-0.52145880996111771</v>
      </c>
      <c r="AI246" s="319">
        <v>5.5651749570586588</v>
      </c>
      <c r="AJ246" s="319">
        <v>1.6223736651331535</v>
      </c>
      <c r="AK246" s="319">
        <v>5.4807422690401353</v>
      </c>
      <c r="AL246" s="319">
        <v>7.6641915217123824E-2</v>
      </c>
      <c r="AM246" s="319">
        <v>1.2003654162585633</v>
      </c>
      <c r="AN246" s="319">
        <v>0.58427383311413905</v>
      </c>
      <c r="AO246" s="319">
        <v>5.5015988064586594</v>
      </c>
      <c r="AP246" s="319">
        <v>4.0014349472287734</v>
      </c>
      <c r="AQ246" s="319">
        <v>3.5125663378220224</v>
      </c>
      <c r="AR246" s="319">
        <v>4.9023250356913195</v>
      </c>
      <c r="AS246" s="319">
        <v>3.6793540508295308</v>
      </c>
      <c r="AT246" s="319">
        <v>2.8786424996352054</v>
      </c>
      <c r="AU246" s="319">
        <v>0.51495785086967771</v>
      </c>
      <c r="AV246" s="319">
        <v>3.9086701931431094</v>
      </c>
      <c r="AW246" s="319">
        <v>5.4094271807819183</v>
      </c>
      <c r="AX246" s="319">
        <v>2.6170424923044777</v>
      </c>
      <c r="AY246" s="319">
        <v>4.2775015415164006</v>
      </c>
      <c r="AZ246" s="319">
        <v>5.653195785162282</v>
      </c>
      <c r="BA246" s="319">
        <v>3.1435609017509449</v>
      </c>
      <c r="BB246" s="319">
        <v>1.9221359956721926</v>
      </c>
      <c r="BC246" s="319">
        <v>2.3617015311798468</v>
      </c>
      <c r="BD246" s="319">
        <v>-3.024888542237278</v>
      </c>
      <c r="BE246" s="319">
        <v>2.8016595024859896</v>
      </c>
      <c r="BF246" s="319">
        <v>1.6810364426138875</v>
      </c>
      <c r="BG246" s="319">
        <v>1.7761847471557672</v>
      </c>
      <c r="BH246" s="319">
        <v>-1.0600925803217365E-2</v>
      </c>
      <c r="BI246" s="319">
        <v>-4.0607151888181647E-2</v>
      </c>
      <c r="BJ246" s="319">
        <v>0.81571100868640656</v>
      </c>
    </row>
    <row r="247" spans="1:68" ht="15">
      <c r="A247" s="319" t="s">
        <v>370</v>
      </c>
      <c r="B247" s="319" t="s">
        <v>616</v>
      </c>
      <c r="C247" s="319" t="s">
        <v>1293</v>
      </c>
      <c r="D247" s="319" t="s">
        <v>1294</v>
      </c>
      <c r="E247" s="319"/>
      <c r="F247" s="319">
        <v>-1.2682138375062522</v>
      </c>
      <c r="G247" s="319">
        <v>3.0599591038472482</v>
      </c>
      <c r="H247" s="319">
        <v>6.486441424267781</v>
      </c>
      <c r="I247" s="319">
        <v>2.9732701862098736</v>
      </c>
      <c r="J247" s="319">
        <v>0.40429395670071244</v>
      </c>
      <c r="K247" s="319">
        <v>8.6022897609860962</v>
      </c>
      <c r="L247" s="319">
        <v>2.2801580682466209</v>
      </c>
      <c r="M247" s="319">
        <v>4.2785224248745379</v>
      </c>
      <c r="N247" s="319">
        <v>1.6394318011599722</v>
      </c>
      <c r="O247" s="319">
        <v>0.80363289367979007</v>
      </c>
      <c r="P247" s="319">
        <v>3.0714915762239343</v>
      </c>
      <c r="Q247" s="319">
        <v>4.881148456591518</v>
      </c>
      <c r="R247" s="319">
        <v>0.82334067289269797</v>
      </c>
      <c r="S247" s="319">
        <v>3.1233453021860527</v>
      </c>
      <c r="T247" s="319">
        <v>4.6993008965853846</v>
      </c>
      <c r="U247" s="319">
        <v>7.9537160017353301</v>
      </c>
      <c r="V247" s="319">
        <v>1.0956120917870606</v>
      </c>
      <c r="W247" s="319">
        <v>-0.74657006599194631</v>
      </c>
      <c r="X247" s="319">
        <v>-2.8293091917144295</v>
      </c>
      <c r="Y247" s="319">
        <v>-4.625585037338027</v>
      </c>
      <c r="Z247" s="319">
        <v>2.4969150346647098</v>
      </c>
      <c r="AA247" s="319">
        <v>1.229836442629022</v>
      </c>
      <c r="AB247" s="319">
        <v>2.6339548344229939</v>
      </c>
      <c r="AC247" s="319">
        <v>4.4038904617354149</v>
      </c>
      <c r="AD247" s="319">
        <v>2.0777977592182566</v>
      </c>
      <c r="AE247" s="319">
        <v>4.8887912056920158</v>
      </c>
      <c r="AF247" s="319">
        <v>7.4021591081800295</v>
      </c>
      <c r="AG247" s="319">
        <v>0.44778922509851782</v>
      </c>
      <c r="AH247" s="319">
        <v>-1.4863297010973184</v>
      </c>
      <c r="AI247" s="319">
        <v>7.3830874578467984</v>
      </c>
      <c r="AJ247" s="319">
        <v>-0.96725049299438126</v>
      </c>
      <c r="AK247" s="319">
        <v>3.3242373765418591</v>
      </c>
      <c r="AL247" s="319">
        <v>5.9318959815467309</v>
      </c>
      <c r="AM247" s="319">
        <v>-6.175864089971796</v>
      </c>
      <c r="AN247" s="319">
        <v>6.1771764334713168</v>
      </c>
      <c r="AO247" s="319">
        <v>5.6867876952100715</v>
      </c>
      <c r="AP247" s="319">
        <v>5.8861234628695911</v>
      </c>
      <c r="AQ247" s="319">
        <v>0.71162250977643282</v>
      </c>
      <c r="AR247" s="319">
        <v>-4.8748005162751582</v>
      </c>
      <c r="AS247" s="319">
        <v>5.0333894927900644</v>
      </c>
      <c r="AT247" s="319">
        <v>-7.3560010401432407</v>
      </c>
      <c r="AU247" s="319">
        <v>4.8755936697594109</v>
      </c>
      <c r="AV247" s="319">
        <v>4.1016973011278139</v>
      </c>
      <c r="AW247" s="319">
        <v>8.135577651397071</v>
      </c>
      <c r="AX247" s="319">
        <v>7.572165639613516</v>
      </c>
      <c r="AY247" s="319">
        <v>5.7701211165235122</v>
      </c>
      <c r="AZ247" s="319">
        <v>3.7720411143464645</v>
      </c>
      <c r="BA247" s="319">
        <v>-0.36127039110266423</v>
      </c>
      <c r="BB247" s="319">
        <v>-5.9055627597646776</v>
      </c>
      <c r="BC247" s="319">
        <v>7.0058196399547228</v>
      </c>
      <c r="BD247" s="319">
        <v>9.4749475626644255</v>
      </c>
      <c r="BE247" s="319">
        <v>3.1592613686837154</v>
      </c>
      <c r="BF247" s="319">
        <v>6.7484788265140878</v>
      </c>
      <c r="BG247" s="319">
        <v>3.4692721032952676</v>
      </c>
      <c r="BH247" s="319">
        <v>4.4040984587429648</v>
      </c>
      <c r="BI247" s="319">
        <v>1.5734368547102093</v>
      </c>
      <c r="BJ247" s="319">
        <v>5.7788700791032284</v>
      </c>
    </row>
    <row r="248" spans="1:68" ht="15">
      <c r="A248" s="319" t="s">
        <v>371</v>
      </c>
      <c r="B248" s="319" t="s">
        <v>617</v>
      </c>
      <c r="C248" s="319" t="s">
        <v>1293</v>
      </c>
      <c r="D248" s="319" t="s">
        <v>1294</v>
      </c>
      <c r="E248" s="319"/>
      <c r="F248" s="319"/>
      <c r="G248" s="319"/>
      <c r="H248" s="319"/>
      <c r="I248" s="319"/>
      <c r="J248" s="319"/>
      <c r="K248" s="319"/>
      <c r="L248" s="319"/>
      <c r="M248" s="319"/>
      <c r="N248" s="319"/>
      <c r="O248" s="319"/>
      <c r="P248" s="319"/>
      <c r="Q248" s="319"/>
      <c r="R248" s="319"/>
      <c r="S248" s="319"/>
      <c r="T248" s="319"/>
      <c r="U248" s="319"/>
      <c r="V248" s="319"/>
      <c r="W248" s="319"/>
      <c r="X248" s="319"/>
      <c r="Y248" s="319"/>
      <c r="Z248" s="319"/>
      <c r="AA248" s="319"/>
      <c r="AB248" s="319"/>
      <c r="AC248" s="319"/>
      <c r="AD248" s="319"/>
      <c r="AE248" s="319"/>
      <c r="AF248" s="319"/>
      <c r="AG248" s="319"/>
      <c r="AH248" s="319"/>
      <c r="AI248" s="319"/>
      <c r="AJ248" s="319">
        <v>3.0369283507779983</v>
      </c>
      <c r="AK248" s="319">
        <v>2.1569446900857088</v>
      </c>
      <c r="AL248" s="319">
        <v>3.576265230467996</v>
      </c>
      <c r="AM248" s="319">
        <v>9.8754741096223029</v>
      </c>
      <c r="AN248" s="319">
        <v>-5.4161190621628208</v>
      </c>
      <c r="AO248" s="319">
        <v>-6.2255146484525596</v>
      </c>
      <c r="AP248" s="319">
        <v>9.7542141073864173</v>
      </c>
      <c r="AQ248" s="319">
        <v>15.141287096129943</v>
      </c>
      <c r="AR248" s="319">
        <v>-1.9746005884188236</v>
      </c>
      <c r="AS248" s="319">
        <v>-1.7590504523864468</v>
      </c>
      <c r="AT248" s="319">
        <v>0.65110323824369232</v>
      </c>
      <c r="AU248" s="319">
        <v>6.5089040481489491</v>
      </c>
      <c r="AV248" s="319">
        <v>-4.6399738395685546</v>
      </c>
      <c r="AW248" s="319">
        <v>-2.6184306589699986</v>
      </c>
      <c r="AX248" s="319">
        <v>-5.0560135873316625</v>
      </c>
      <c r="AY248" s="319">
        <v>1.0305943198076335</v>
      </c>
      <c r="AZ248" s="319">
        <v>5.2499927890568046</v>
      </c>
      <c r="BA248" s="319">
        <v>6.970265130111855</v>
      </c>
      <c r="BB248" s="319">
        <v>-5.3573109290627485</v>
      </c>
      <c r="BC248" s="319">
        <v>-3.560721377670589</v>
      </c>
      <c r="BD248" s="319">
        <v>6.5345770582295017</v>
      </c>
      <c r="BE248" s="319">
        <v>-4.7052638197768459</v>
      </c>
      <c r="BF248" s="319">
        <v>3.6680360154414302</v>
      </c>
      <c r="BG248" s="319">
        <v>0.5210110395745744</v>
      </c>
      <c r="BH248" s="319">
        <v>8.2202420884778178</v>
      </c>
      <c r="BI248" s="319">
        <v>2.1435970322125399</v>
      </c>
      <c r="BJ248" s="319">
        <v>2.3652532565938884</v>
      </c>
    </row>
    <row r="249" spans="1:68" ht="15">
      <c r="A249" s="319" t="s">
        <v>372</v>
      </c>
      <c r="B249" s="319" t="s">
        <v>618</v>
      </c>
      <c r="C249" s="319" t="s">
        <v>1293</v>
      </c>
      <c r="D249" s="319" t="s">
        <v>1294</v>
      </c>
      <c r="E249" s="319"/>
      <c r="F249" s="319"/>
      <c r="G249" s="319"/>
      <c r="H249" s="319"/>
      <c r="I249" s="319"/>
      <c r="J249" s="319"/>
      <c r="K249" s="319"/>
      <c r="L249" s="319"/>
      <c r="M249" s="319"/>
      <c r="N249" s="319"/>
      <c r="O249" s="319"/>
      <c r="P249" s="319"/>
      <c r="Q249" s="319"/>
      <c r="R249" s="319"/>
      <c r="S249" s="319"/>
      <c r="T249" s="319"/>
      <c r="U249" s="319"/>
      <c r="V249" s="319"/>
      <c r="W249" s="319"/>
      <c r="X249" s="319"/>
      <c r="Y249" s="319"/>
      <c r="Z249" s="319"/>
      <c r="AA249" s="319"/>
      <c r="AB249" s="319"/>
      <c r="AC249" s="319"/>
      <c r="AD249" s="319"/>
      <c r="AE249" s="319"/>
      <c r="AF249" s="319"/>
      <c r="AG249" s="319"/>
      <c r="AH249" s="319">
        <v>0.61263078485825417</v>
      </c>
      <c r="AI249" s="319">
        <v>3.6923486824953073</v>
      </c>
      <c r="AJ249" s="319">
        <v>-1.2395295252952536</v>
      </c>
      <c r="AK249" s="319">
        <v>-2.7520508311933014</v>
      </c>
      <c r="AL249" s="319">
        <v>-2.1303396618635588</v>
      </c>
      <c r="AM249" s="319">
        <v>-1.6446472099659815</v>
      </c>
      <c r="AN249" s="319">
        <v>0.49942723506850939</v>
      </c>
      <c r="AO249" s="319">
        <v>1.6634255543892351</v>
      </c>
      <c r="AP249" s="319">
        <v>0.83745758020239691</v>
      </c>
      <c r="AQ249" s="319">
        <v>1.1060323148054181</v>
      </c>
      <c r="AR249" s="319">
        <v>2.2024773047412509</v>
      </c>
      <c r="AS249" s="319">
        <v>2.218956878176698</v>
      </c>
      <c r="AT249" s="319">
        <v>3.1705466238086473</v>
      </c>
      <c r="AU249" s="319">
        <v>4.2358140559294384</v>
      </c>
      <c r="AV249" s="319">
        <v>3.8899409295171381</v>
      </c>
      <c r="AW249" s="319">
        <v>4.7302542257631615</v>
      </c>
      <c r="AX249" s="319">
        <v>4.9933469795270184</v>
      </c>
      <c r="AY249" s="319">
        <v>1.512286450400353</v>
      </c>
      <c r="AZ249" s="319">
        <v>5.1356261760654007</v>
      </c>
      <c r="BA249" s="319">
        <v>2.2870835780706216</v>
      </c>
      <c r="BB249" s="319">
        <v>2.098472240982403</v>
      </c>
      <c r="BC249" s="319">
        <v>3.0549695174020997</v>
      </c>
      <c r="BD249" s="319">
        <v>4.5704163270433185</v>
      </c>
      <c r="BE249" s="319">
        <v>1.9073477653659836</v>
      </c>
      <c r="BF249" s="319">
        <v>3.9776113103454378</v>
      </c>
      <c r="BG249" s="319">
        <v>3.6977521220352969</v>
      </c>
      <c r="BH249" s="319">
        <v>3.699112349410143</v>
      </c>
      <c r="BI249" s="319">
        <v>3.7163543950879472</v>
      </c>
      <c r="BJ249" s="319">
        <v>3.861986437444088</v>
      </c>
    </row>
    <row r="250" spans="1:68" ht="15">
      <c r="A250" s="319" t="s">
        <v>373</v>
      </c>
      <c r="B250" s="319" t="s">
        <v>619</v>
      </c>
      <c r="C250" s="319" t="s">
        <v>1293</v>
      </c>
      <c r="D250" s="319" t="s">
        <v>1294</v>
      </c>
      <c r="E250" s="319"/>
      <c r="F250" s="319"/>
      <c r="G250" s="319"/>
      <c r="H250" s="319"/>
      <c r="I250" s="319"/>
      <c r="J250" s="319"/>
      <c r="K250" s="319"/>
      <c r="L250" s="319"/>
      <c r="M250" s="319"/>
      <c r="N250" s="319"/>
      <c r="O250" s="319"/>
      <c r="P250" s="319"/>
      <c r="Q250" s="319"/>
      <c r="R250" s="319"/>
      <c r="S250" s="319"/>
      <c r="T250" s="319"/>
      <c r="U250" s="319"/>
      <c r="V250" s="319"/>
      <c r="W250" s="319"/>
      <c r="X250" s="319"/>
      <c r="Y250" s="319"/>
      <c r="Z250" s="319"/>
      <c r="AA250" s="319"/>
      <c r="AB250" s="319">
        <v>2.5731381307375187</v>
      </c>
      <c r="AC250" s="319">
        <v>-3.4325182963133045</v>
      </c>
      <c r="AD250" s="319">
        <v>-6.4234313768976108</v>
      </c>
      <c r="AE250" s="319">
        <v>-2.9744419621796823</v>
      </c>
      <c r="AF250" s="319">
        <v>0.37920249290360175</v>
      </c>
      <c r="AG250" s="319">
        <v>4.4914846318965544</v>
      </c>
      <c r="AH250" s="319">
        <v>2.6775102989548714</v>
      </c>
      <c r="AI250" s="319">
        <v>2.8546655850614684</v>
      </c>
      <c r="AJ250" s="319">
        <v>2.0345545281428343</v>
      </c>
      <c r="AK250" s="319">
        <v>2.2707236580686185E-2</v>
      </c>
      <c r="AL250" s="319">
        <v>4.8277080608833245</v>
      </c>
      <c r="AM250" s="319">
        <v>3.0245473312020295</v>
      </c>
      <c r="AN250" s="319">
        <v>8.0356438858841983</v>
      </c>
      <c r="AO250" s="319">
        <v>5.7188576463928342</v>
      </c>
      <c r="AP250" s="319">
        <v>1.9093420404791459</v>
      </c>
      <c r="AQ250" s="319">
        <v>1.7148261101508382</v>
      </c>
      <c r="AR250" s="319">
        <v>4.705468479921123</v>
      </c>
      <c r="AS250" s="319">
        <v>-0.14585740931782709</v>
      </c>
      <c r="AT250" s="319">
        <v>1.7320393159631777</v>
      </c>
      <c r="AU250" s="319">
        <v>5.0833703061188089</v>
      </c>
      <c r="AV250" s="319">
        <v>2.8470568901391715</v>
      </c>
      <c r="AW250" s="319">
        <v>3.1514215202196567</v>
      </c>
      <c r="AX250" s="319">
        <v>2.698594382022975</v>
      </c>
      <c r="AY250" s="319">
        <v>7.0105670279191372</v>
      </c>
      <c r="AZ250" s="319">
        <v>4.7272950020922764</v>
      </c>
      <c r="BA250" s="319">
        <v>5.0235151677669592</v>
      </c>
      <c r="BB250" s="319">
        <v>3.1906192165488818</v>
      </c>
      <c r="BC250" s="319">
        <v>2.0766844340498665</v>
      </c>
      <c r="BD250" s="319">
        <v>5.7180764108900632</v>
      </c>
      <c r="BE250" s="319">
        <v>0.36785168957649717</v>
      </c>
      <c r="BF250" s="319">
        <v>0.14741701270600061</v>
      </c>
      <c r="BG250" s="319">
        <v>1.6429096599449764</v>
      </c>
      <c r="BH250" s="319">
        <v>1.751374846683504</v>
      </c>
      <c r="BI250" s="319">
        <v>1.2685153882659819</v>
      </c>
      <c r="BJ250" s="319">
        <v>0.6297127053179139</v>
      </c>
    </row>
    <row r="251" spans="1:68" ht="15">
      <c r="A251" s="319" t="s">
        <v>374</v>
      </c>
      <c r="B251" s="319" t="s">
        <v>620</v>
      </c>
      <c r="C251" s="319" t="s">
        <v>1293</v>
      </c>
      <c r="D251" s="319" t="s">
        <v>1294</v>
      </c>
      <c r="E251" s="319"/>
      <c r="F251" s="319"/>
      <c r="G251" s="319"/>
      <c r="H251" s="319"/>
      <c r="I251" s="319"/>
      <c r="J251" s="319"/>
      <c r="K251" s="319"/>
      <c r="L251" s="319"/>
      <c r="M251" s="319"/>
      <c r="N251" s="319"/>
      <c r="O251" s="319"/>
      <c r="P251" s="319"/>
      <c r="Q251" s="319"/>
      <c r="R251" s="319"/>
      <c r="S251" s="319"/>
      <c r="T251" s="319"/>
      <c r="U251" s="319"/>
      <c r="V251" s="319"/>
      <c r="W251" s="319"/>
      <c r="X251" s="319"/>
      <c r="Y251" s="319"/>
      <c r="Z251" s="319"/>
      <c r="AA251" s="319"/>
      <c r="AB251" s="319"/>
      <c r="AC251" s="319"/>
      <c r="AD251" s="319"/>
      <c r="AE251" s="319"/>
      <c r="AF251" s="319"/>
      <c r="AG251" s="319">
        <v>2.1125677007274106</v>
      </c>
      <c r="AH251" s="319">
        <v>3.3675110679082252</v>
      </c>
      <c r="AI251" s="319">
        <v>-6.5600065194517754</v>
      </c>
      <c r="AJ251" s="319">
        <v>-8.6016940350345976</v>
      </c>
      <c r="AK251" s="319">
        <v>-9.9583784438981837</v>
      </c>
      <c r="AL251" s="319">
        <v>-14.273685976921428</v>
      </c>
      <c r="AM251" s="319">
        <v>-22.550847508449976</v>
      </c>
      <c r="AN251" s="319">
        <v>-11.503320815637849</v>
      </c>
      <c r="AO251" s="319">
        <v>-9.1977642695058393</v>
      </c>
      <c r="AP251" s="319">
        <v>-2.1121663953223759</v>
      </c>
      <c r="AQ251" s="319">
        <v>-1.0193096059953461</v>
      </c>
      <c r="AR251" s="319">
        <v>0.74547241787539065</v>
      </c>
      <c r="AS251" s="319">
        <v>6.9713686478772132</v>
      </c>
      <c r="AT251" s="319">
        <v>10.303539005784287</v>
      </c>
      <c r="AU251" s="319">
        <v>6.2505595475836913</v>
      </c>
      <c r="AV251" s="319">
        <v>10.291322758750198</v>
      </c>
      <c r="AW251" s="319">
        <v>12.953655839346069</v>
      </c>
      <c r="AX251" s="319">
        <v>3.4553402085947766</v>
      </c>
      <c r="AY251" s="319">
        <v>8.0279046667595111</v>
      </c>
      <c r="AZ251" s="319">
        <v>8.5458786424318873</v>
      </c>
      <c r="BA251" s="319">
        <v>2.8554181656495814</v>
      </c>
      <c r="BB251" s="319">
        <v>-14.420928808479033</v>
      </c>
      <c r="BC251" s="319">
        <v>4.6147946473182486</v>
      </c>
      <c r="BD251" s="319">
        <v>5.8453417459479482</v>
      </c>
      <c r="BE251" s="319">
        <v>0.48667658668541947</v>
      </c>
      <c r="BF251" s="319">
        <v>0.20117361066820649</v>
      </c>
      <c r="BG251" s="319">
        <v>-1.144531808741462</v>
      </c>
      <c r="BH251" s="319">
        <v>-9.4442431345563733</v>
      </c>
      <c r="BI251" s="319">
        <v>2.7209320783325524</v>
      </c>
      <c r="BJ251" s="319">
        <v>2.9516888796804466</v>
      </c>
    </row>
    <row r="252" spans="1:68" ht="15">
      <c r="A252" s="319" t="s">
        <v>375</v>
      </c>
      <c r="B252" s="319" t="s">
        <v>621</v>
      </c>
      <c r="C252" s="319" t="s">
        <v>1293</v>
      </c>
      <c r="D252" s="319" t="s">
        <v>1294</v>
      </c>
      <c r="E252" s="319"/>
      <c r="F252" s="319">
        <v>1.1365218327440658</v>
      </c>
      <c r="G252" s="319">
        <v>2.9922781228345059</v>
      </c>
      <c r="H252" s="319">
        <v>3.4128780161595103</v>
      </c>
      <c r="I252" s="319">
        <v>5.7812925366529129</v>
      </c>
      <c r="J252" s="319">
        <v>4.2613081290584063</v>
      </c>
      <c r="K252" s="319">
        <v>3.5758589695234377</v>
      </c>
      <c r="L252" s="319">
        <v>2.0770494709245781</v>
      </c>
      <c r="M252" s="319">
        <v>5.1158034305800015</v>
      </c>
      <c r="N252" s="319">
        <v>4.9972525854407905</v>
      </c>
      <c r="O252" s="319">
        <v>5.9503829423050121</v>
      </c>
      <c r="P252" s="319">
        <v>4.4566714173395212</v>
      </c>
      <c r="Q252" s="319">
        <v>5.9856985445580335</v>
      </c>
      <c r="R252" s="319">
        <v>6.4110405589761257</v>
      </c>
      <c r="S252" s="319">
        <v>4.2296610196452349</v>
      </c>
      <c r="T252" s="319">
        <v>2.4690393068545546</v>
      </c>
      <c r="U252" s="319">
        <v>5.9618666679043884</v>
      </c>
      <c r="V252" s="319">
        <v>1.6972917975907222</v>
      </c>
      <c r="W252" s="319">
        <v>1.4464324707390972</v>
      </c>
      <c r="X252" s="319">
        <v>2.7250718541693288</v>
      </c>
      <c r="Y252" s="319">
        <v>1.8195142160362963</v>
      </c>
      <c r="Z252" s="319">
        <v>0.17034254596947562</v>
      </c>
      <c r="AA252" s="319">
        <v>1.3411593266099828</v>
      </c>
      <c r="AB252" s="319">
        <v>-1.3866609637630063</v>
      </c>
      <c r="AC252" s="319">
        <v>3.2891571523585554</v>
      </c>
      <c r="AD252" s="319">
        <v>3.5686912941271771</v>
      </c>
      <c r="AE252" s="319">
        <v>2.2551256372945971</v>
      </c>
      <c r="AF252" s="319">
        <v>3.2559965321060247</v>
      </c>
      <c r="AG252" s="319">
        <v>1.4522468704429627</v>
      </c>
      <c r="AH252" s="319">
        <v>0.88433320625030376</v>
      </c>
      <c r="AI252" s="319">
        <v>0.35479705596581823</v>
      </c>
      <c r="AJ252" s="319">
        <v>-0.57006100165081364</v>
      </c>
      <c r="AK252" s="319">
        <v>-1.2410429043404605</v>
      </c>
      <c r="AL252" s="319">
        <v>1.8088258275483611</v>
      </c>
      <c r="AM252" s="319">
        <v>0.95566548836079335</v>
      </c>
      <c r="AN252" s="319">
        <v>2.2596205122115549</v>
      </c>
      <c r="AO252" s="319">
        <v>3.2795790977664865</v>
      </c>
      <c r="AP252" s="319">
        <v>3.8408723627759969</v>
      </c>
      <c r="AQ252" s="319">
        <v>1.206005202513083</v>
      </c>
      <c r="AR252" s="319">
        <v>2.0416365337690081</v>
      </c>
      <c r="AS252" s="319">
        <v>5.2453365248583452</v>
      </c>
      <c r="AT252" s="319">
        <v>2.5096203864184048</v>
      </c>
      <c r="AU252" s="319">
        <v>3.8860227681083046</v>
      </c>
      <c r="AV252" s="319">
        <v>4.3050258603527283</v>
      </c>
      <c r="AW252" s="319">
        <v>7.1082811664382888</v>
      </c>
      <c r="AX252" s="319">
        <v>6.2504182670397341</v>
      </c>
      <c r="AY252" s="319">
        <v>7.4063616856990961</v>
      </c>
      <c r="AZ252" s="319">
        <v>8.0921256993656812</v>
      </c>
      <c r="BA252" s="319">
        <v>5.1459164267374575</v>
      </c>
      <c r="BB252" s="319">
        <v>0.97504123255683339</v>
      </c>
      <c r="BC252" s="319">
        <v>6.6612455007890787</v>
      </c>
      <c r="BD252" s="319">
        <v>5.5251763226819861</v>
      </c>
      <c r="BE252" s="319">
        <v>4.4321182520643561</v>
      </c>
      <c r="BF252" s="319">
        <v>4.222105771570611</v>
      </c>
      <c r="BG252" s="319">
        <v>3.3852804052646661</v>
      </c>
      <c r="BH252" s="319">
        <v>2.5996295084293308</v>
      </c>
      <c r="BI252" s="319">
        <v>3.1194699640754351</v>
      </c>
      <c r="BJ252" s="319">
        <v>4.0018118466014698</v>
      </c>
    </row>
    <row r="253" spans="1:68" ht="15">
      <c r="A253" s="319" t="s">
        <v>376</v>
      </c>
      <c r="B253" s="319" t="s">
        <v>622</v>
      </c>
      <c r="C253" s="319" t="s">
        <v>1293</v>
      </c>
      <c r="D253" s="319" t="s">
        <v>1294</v>
      </c>
      <c r="E253" s="319"/>
      <c r="F253" s="319">
        <v>1.1762899900737551</v>
      </c>
      <c r="G253" s="319">
        <v>-2.7915771816998074</v>
      </c>
      <c r="H253" s="319">
        <v>-1.0171587061370815</v>
      </c>
      <c r="I253" s="319">
        <v>1.2774817501078246</v>
      </c>
      <c r="J253" s="319">
        <v>-4.7413493350333624E-2</v>
      </c>
      <c r="K253" s="319">
        <v>1.9901665198894989</v>
      </c>
      <c r="L253" s="319">
        <v>-4.6102839056603813</v>
      </c>
      <c r="M253" s="319">
        <v>0.98263244679594663</v>
      </c>
      <c r="N253" s="319">
        <v>5.0969214196051382</v>
      </c>
      <c r="O253" s="319">
        <v>1.7957624537070274</v>
      </c>
      <c r="P253" s="319">
        <v>-0.55138784367059657</v>
      </c>
      <c r="Q253" s="319">
        <v>-1.4304063109967586</v>
      </c>
      <c r="R253" s="319">
        <v>0.25238784103494538</v>
      </c>
      <c r="S253" s="319">
        <v>2.8229115437254109</v>
      </c>
      <c r="T253" s="319">
        <v>5.8681262855550642</v>
      </c>
      <c r="U253" s="319">
        <v>3.5237049734281527</v>
      </c>
      <c r="V253" s="319">
        <v>0.8988082697585611</v>
      </c>
      <c r="W253" s="319">
        <v>4.6829275480287009</v>
      </c>
      <c r="X253" s="319">
        <v>5.4636130129868121</v>
      </c>
      <c r="Y253" s="319">
        <v>5.1262899327369809</v>
      </c>
      <c r="Z253" s="319">
        <v>0.89318503763864499</v>
      </c>
      <c r="AA253" s="319">
        <v>-10.3457638848692</v>
      </c>
      <c r="AB253" s="319">
        <v>-10.853194608049364</v>
      </c>
      <c r="AC253" s="319">
        <v>-1.7762650471768353</v>
      </c>
      <c r="AD253" s="319">
        <v>0.817595263445142</v>
      </c>
      <c r="AE253" s="319">
        <v>8.1230694176079652</v>
      </c>
      <c r="AF253" s="319">
        <v>7.3229349462417161</v>
      </c>
      <c r="AG253" s="319">
        <v>0.8482974664846239</v>
      </c>
      <c r="AH253" s="319">
        <v>0.45305561007933193</v>
      </c>
      <c r="AI253" s="319">
        <v>-0.38006424362627911</v>
      </c>
      <c r="AJ253" s="319">
        <v>2.8095194908644032</v>
      </c>
      <c r="AK253" s="319">
        <v>7.1514004567747804</v>
      </c>
      <c r="AL253" s="319">
        <v>1.9049330856019964</v>
      </c>
      <c r="AM253" s="319">
        <v>6.4954991507414519</v>
      </c>
      <c r="AN253" s="319">
        <v>-2.1565164819811713</v>
      </c>
      <c r="AO253" s="319">
        <v>4.8228299537703094</v>
      </c>
      <c r="AP253" s="319">
        <v>7.7852633614256206</v>
      </c>
      <c r="AQ253" s="319">
        <v>3.8481177322905467</v>
      </c>
      <c r="AR253" s="319">
        <v>-2.4482851025495904</v>
      </c>
      <c r="AS253" s="319">
        <v>-2.282112341842705</v>
      </c>
      <c r="AT253" s="319">
        <v>-4.0134307328616785</v>
      </c>
      <c r="AU253" s="319">
        <v>-7.750584066273376</v>
      </c>
      <c r="AV253" s="319">
        <v>0.87002943423402712</v>
      </c>
      <c r="AW253" s="319">
        <v>5.0528386857893395</v>
      </c>
      <c r="AX253" s="319">
        <v>7.4111457655556165</v>
      </c>
      <c r="AY253" s="319">
        <v>3.9288529326829007</v>
      </c>
      <c r="AZ253" s="319">
        <v>6.2640348214741266</v>
      </c>
      <c r="BA253" s="319">
        <v>6.8216547779704371</v>
      </c>
      <c r="BB253" s="319">
        <v>3.8736399574919886</v>
      </c>
      <c r="BC253" s="319">
        <v>7.4309042840324082</v>
      </c>
      <c r="BD253" s="319">
        <v>4.8139660854971282</v>
      </c>
      <c r="BE253" s="319">
        <v>3.198220768164532</v>
      </c>
      <c r="BF253" s="319">
        <v>4.2928002158275262</v>
      </c>
      <c r="BG253" s="319">
        <v>2.8903593222083401</v>
      </c>
      <c r="BH253" s="319">
        <v>1.9573305740578917E-2</v>
      </c>
      <c r="BI253" s="319">
        <v>1.3220738476375828</v>
      </c>
      <c r="BJ253" s="319">
        <v>2.2782200639554873</v>
      </c>
    </row>
    <row r="254" spans="1:68" ht="15">
      <c r="A254" s="319" t="s">
        <v>377</v>
      </c>
      <c r="B254" s="319" t="s">
        <v>623</v>
      </c>
      <c r="C254" s="319" t="s">
        <v>1293</v>
      </c>
      <c r="D254" s="319" t="s">
        <v>1294</v>
      </c>
      <c r="E254" s="319"/>
      <c r="F254" s="319">
        <v>0.61812119265482579</v>
      </c>
      <c r="G254" s="319">
        <v>4.4806693542334415</v>
      </c>
      <c r="H254" s="319">
        <v>2.9082719480876449</v>
      </c>
      <c r="I254" s="319">
        <v>4.3405489632028207</v>
      </c>
      <c r="J254" s="319">
        <v>5.0780976104330051</v>
      </c>
      <c r="K254" s="319">
        <v>5.2771138583640891</v>
      </c>
      <c r="L254" s="319">
        <v>1.38995128628369</v>
      </c>
      <c r="M254" s="319">
        <v>3.7588193676320003</v>
      </c>
      <c r="N254" s="319">
        <v>2.0973697064788297</v>
      </c>
      <c r="O254" s="319">
        <v>2.0114218565002773</v>
      </c>
      <c r="P254" s="319">
        <v>1.9976986247010018</v>
      </c>
      <c r="Q254" s="319">
        <v>4.142405817016197</v>
      </c>
      <c r="R254" s="319">
        <v>4.639582712399104</v>
      </c>
      <c r="S254" s="319">
        <v>-1.4219500506260658</v>
      </c>
      <c r="T254" s="319">
        <v>-1.1768801921945311</v>
      </c>
      <c r="U254" s="319">
        <v>4.3894330109010724</v>
      </c>
      <c r="V254" s="319">
        <v>3.5617467184883651</v>
      </c>
      <c r="W254" s="319">
        <v>4.449086538022911</v>
      </c>
      <c r="X254" s="319">
        <v>2.0433277448428129</v>
      </c>
      <c r="Y254" s="319">
        <v>-1.1972608800273008</v>
      </c>
      <c r="Z254" s="319">
        <v>1.5925171222137777</v>
      </c>
      <c r="AA254" s="319">
        <v>-2.841548664534983</v>
      </c>
      <c r="AB254" s="319">
        <v>3.6800812706450046</v>
      </c>
      <c r="AC254" s="319">
        <v>6.334427895273322</v>
      </c>
      <c r="AD254" s="319">
        <v>3.319128275633787</v>
      </c>
      <c r="AE254" s="319">
        <v>2.5594040306080785</v>
      </c>
      <c r="AF254" s="319">
        <v>2.5410970307650871</v>
      </c>
      <c r="AG254" s="319">
        <v>3.2620835542067255</v>
      </c>
      <c r="AH254" s="319">
        <v>2.7059685257455897</v>
      </c>
      <c r="AI254" s="319">
        <v>0.7745162001909307</v>
      </c>
      <c r="AJ254" s="319">
        <v>-1.4004735644574851</v>
      </c>
      <c r="AK254" s="319">
        <v>2.1291144843286816</v>
      </c>
      <c r="AL254" s="319">
        <v>1.3998618431040342</v>
      </c>
      <c r="AM254" s="319">
        <v>2.7696245956212522</v>
      </c>
      <c r="AN254" s="319">
        <v>1.5030653054290042</v>
      </c>
      <c r="AO254" s="319">
        <v>2.5953052481089571</v>
      </c>
      <c r="AP254" s="319">
        <v>3.2365866825363412</v>
      </c>
      <c r="AQ254" s="319">
        <v>3.2393924812260622</v>
      </c>
      <c r="AR254" s="319">
        <v>3.4899335320212259</v>
      </c>
      <c r="AS254" s="319">
        <v>2.9402917749952451</v>
      </c>
      <c r="AT254" s="319">
        <v>-1.8489777756713011E-2</v>
      </c>
      <c r="AU254" s="319">
        <v>0.84612595319759976</v>
      </c>
      <c r="AV254" s="319">
        <v>1.9269568757038513</v>
      </c>
      <c r="AW254" s="319">
        <v>2.8296534886960671</v>
      </c>
      <c r="AX254" s="319">
        <v>2.3970460160284119</v>
      </c>
      <c r="AY254" s="319">
        <v>1.6814164585621967</v>
      </c>
      <c r="AZ254" s="319">
        <v>0.81518822050014705</v>
      </c>
      <c r="BA254" s="319">
        <v>-1.2302821687342487</v>
      </c>
      <c r="BB254" s="319">
        <v>-3.6241241147220649</v>
      </c>
      <c r="BC254" s="319">
        <v>1.6811101480568738</v>
      </c>
      <c r="BD254" s="319">
        <v>0.84970454033481246</v>
      </c>
      <c r="BE254" s="319">
        <v>1.4592901664086924</v>
      </c>
      <c r="BF254" s="319">
        <v>0.95671886061190037</v>
      </c>
      <c r="BG254" s="319">
        <v>1.8004554590345379</v>
      </c>
      <c r="BH254" s="319">
        <v>2.0870764375742255</v>
      </c>
      <c r="BI254" s="319">
        <v>0.74279463378503863</v>
      </c>
      <c r="BJ254" s="319">
        <v>1.5469978828973012</v>
      </c>
    </row>
    <row r="255" spans="1:68" ht="15">
      <c r="A255" s="319" t="s">
        <v>378</v>
      </c>
      <c r="B255" s="319" t="s">
        <v>624</v>
      </c>
      <c r="C255" s="319" t="s">
        <v>1293</v>
      </c>
      <c r="D255" s="319" t="s">
        <v>1294</v>
      </c>
      <c r="E255" s="319"/>
      <c r="F255" s="319"/>
      <c r="G255" s="319"/>
      <c r="H255" s="319"/>
      <c r="I255" s="319"/>
      <c r="J255" s="319"/>
      <c r="K255" s="319"/>
      <c r="L255" s="319"/>
      <c r="M255" s="319"/>
      <c r="N255" s="319"/>
      <c r="O255" s="319"/>
      <c r="P255" s="319"/>
      <c r="Q255" s="319"/>
      <c r="R255" s="319"/>
      <c r="S255" s="319"/>
      <c r="T255" s="319"/>
      <c r="U255" s="319"/>
      <c r="V255" s="319"/>
      <c r="W255" s="319"/>
      <c r="X255" s="319"/>
      <c r="Y255" s="319"/>
      <c r="Z255" s="319"/>
      <c r="AA255" s="319"/>
      <c r="AB255" s="319"/>
      <c r="AC255" s="319"/>
      <c r="AD255" s="319"/>
      <c r="AE255" s="319"/>
      <c r="AF255" s="319"/>
      <c r="AG255" s="319">
        <v>6.500683759065538</v>
      </c>
      <c r="AH255" s="319">
        <v>0.62534360557371826</v>
      </c>
      <c r="AI255" s="319">
        <v>-1.0297755577242924</v>
      </c>
      <c r="AJ255" s="319">
        <v>-2.5912046621336344</v>
      </c>
      <c r="AK255" s="319">
        <v>-13.257606412706096</v>
      </c>
      <c r="AL255" s="319">
        <v>-4.4951554152492008</v>
      </c>
      <c r="AM255" s="319">
        <v>-7.0428743720334239</v>
      </c>
      <c r="AN255" s="319">
        <v>-2.6745358849756684</v>
      </c>
      <c r="AO255" s="319">
        <v>-0.22671689633571646</v>
      </c>
      <c r="AP255" s="319">
        <v>3.2353065423572644</v>
      </c>
      <c r="AQ255" s="319">
        <v>2.6347386803043662</v>
      </c>
      <c r="AR255" s="319">
        <v>3.1817791088148795</v>
      </c>
      <c r="AS255" s="319">
        <v>2.3735626942555967</v>
      </c>
      <c r="AT255" s="319">
        <v>2.8891756157530182</v>
      </c>
      <c r="AU255" s="319">
        <v>2.7349719122979224</v>
      </c>
      <c r="AV255" s="319">
        <v>2.9944781770075508</v>
      </c>
      <c r="AW255" s="319">
        <v>6.4645314859258463</v>
      </c>
      <c r="AX255" s="319">
        <v>5.7624278720978168</v>
      </c>
      <c r="AY255" s="319">
        <v>5.9986635558030343</v>
      </c>
      <c r="AZ255" s="319">
        <v>8.3675377184852806</v>
      </c>
      <c r="BA255" s="319">
        <v>7.2641633828008452</v>
      </c>
      <c r="BB255" s="319">
        <v>6.2912869006579939</v>
      </c>
      <c r="BC255" s="319">
        <v>5.4800331912192348</v>
      </c>
      <c r="BD255" s="319">
        <v>5.4318738615560562</v>
      </c>
      <c r="BE255" s="319">
        <v>6.6188543897559384</v>
      </c>
      <c r="BF255" s="319">
        <v>6.3262485462144156</v>
      </c>
      <c r="BG255" s="319">
        <v>5.9894209442807238</v>
      </c>
      <c r="BH255" s="319">
        <v>6.1325350081524732</v>
      </c>
      <c r="BI255" s="319">
        <v>5.9417236316211586</v>
      </c>
      <c r="BJ255" s="319">
        <v>3.5465822906653273</v>
      </c>
    </row>
    <row r="256" spans="1:68" ht="15">
      <c r="A256" s="319" t="s">
        <v>379</v>
      </c>
      <c r="B256" s="319" t="s">
        <v>625</v>
      </c>
      <c r="C256" s="319" t="s">
        <v>1293</v>
      </c>
      <c r="D256" s="319" t="s">
        <v>1294</v>
      </c>
      <c r="E256" s="319"/>
      <c r="F256" s="319">
        <v>3.0091677107645438</v>
      </c>
      <c r="G256" s="319">
        <v>2.3682673467500024</v>
      </c>
      <c r="H256" s="319">
        <v>-7.3355799474222891</v>
      </c>
      <c r="I256" s="319">
        <v>2.570499143009215</v>
      </c>
      <c r="J256" s="319">
        <v>-0.17237942045578336</v>
      </c>
      <c r="K256" s="319">
        <v>-1.0212187848993324</v>
      </c>
      <c r="L256" s="319">
        <v>-10.43026655027333</v>
      </c>
      <c r="M256" s="319">
        <v>5.4555827687148337</v>
      </c>
      <c r="N256" s="319">
        <v>1.8232277504460086</v>
      </c>
      <c r="O256" s="319">
        <v>9.599887777337841</v>
      </c>
      <c r="P256" s="319">
        <v>1.8554911576771076</v>
      </c>
      <c r="Q256" s="319">
        <v>24.439303817464349</v>
      </c>
      <c r="R256" s="319">
        <v>-12.103283282202298</v>
      </c>
      <c r="S256" s="319">
        <v>-9.8339317551602505</v>
      </c>
      <c r="T256" s="319">
        <v>-8.6165863115676871</v>
      </c>
      <c r="U256" s="319">
        <v>9.2004239114324804</v>
      </c>
      <c r="V256" s="319">
        <v>12.060574924051309</v>
      </c>
      <c r="W256" s="319">
        <v>8.6818797034244852</v>
      </c>
      <c r="X256" s="319">
        <v>2.3894118401266411</v>
      </c>
      <c r="Y256" s="319">
        <v>1.5105481881483485</v>
      </c>
      <c r="Z256" s="319">
        <v>3.712115639362807</v>
      </c>
      <c r="AA256" s="319">
        <v>3.6330866471734851</v>
      </c>
      <c r="AB256" s="319">
        <v>1.3940554250053907</v>
      </c>
      <c r="AC256" s="319">
        <v>5.8088563168493721</v>
      </c>
      <c r="AD256" s="319">
        <v>5.4309425064329417</v>
      </c>
      <c r="AE256" s="319">
        <v>4.8769739532064733</v>
      </c>
      <c r="AF256" s="319">
        <v>-0.22395444541602672</v>
      </c>
      <c r="AG256" s="319">
        <v>13.388930046951188</v>
      </c>
      <c r="AH256" s="319">
        <v>0.88613691478181522</v>
      </c>
      <c r="AI256" s="319">
        <v>3.7420616103497082</v>
      </c>
      <c r="AJ256" s="319">
        <v>0.84587770144783292</v>
      </c>
      <c r="AK256" s="319">
        <v>6.1909480999731983</v>
      </c>
      <c r="AL256" s="319">
        <v>4.1651857270436778</v>
      </c>
      <c r="AM256" s="319">
        <v>-1.2815285056244505</v>
      </c>
      <c r="AN256" s="319">
        <v>7.7743908388641927</v>
      </c>
      <c r="AO256" s="319">
        <v>1.3311732468249176</v>
      </c>
      <c r="AP256" s="319">
        <v>3.5738663886552615</v>
      </c>
      <c r="AQ256" s="319">
        <v>4.1685712641434094</v>
      </c>
      <c r="AR256" s="319">
        <v>2.7509055060847061</v>
      </c>
      <c r="AS256" s="319">
        <v>1.6204828043005222</v>
      </c>
      <c r="AT256" s="319">
        <v>1.6246473474698604</v>
      </c>
      <c r="AU256" s="319">
        <v>6.167973349596906</v>
      </c>
      <c r="AV256" s="319">
        <v>7.4870342691766751</v>
      </c>
      <c r="AW256" s="319">
        <v>3.9557604877638965</v>
      </c>
      <c r="AX256" s="319">
        <v>2.3136478246748027</v>
      </c>
      <c r="AY256" s="319">
        <v>7.5271848937354946</v>
      </c>
      <c r="AZ256" s="319">
        <v>-1.707929344045084</v>
      </c>
      <c r="BA256" s="319">
        <v>6.5517125935497376</v>
      </c>
      <c r="BB256" s="319">
        <v>-2.177917515693224</v>
      </c>
      <c r="BC256" s="319">
        <v>-3.4083407035463296</v>
      </c>
      <c r="BD256" s="319">
        <v>-0.44303058544787177</v>
      </c>
      <c r="BE256" s="319">
        <v>1.3926979944901774</v>
      </c>
      <c r="BF256" s="319">
        <v>1.839738097249068</v>
      </c>
      <c r="BG256" s="319">
        <v>0.95002204530938172</v>
      </c>
      <c r="BH256" s="319">
        <v>1.7312911377950684</v>
      </c>
      <c r="BI256" s="319">
        <v>1.0965643083634689</v>
      </c>
      <c r="BJ256" s="319">
        <v>1.3615361140117272</v>
      </c>
      <c r="BL256" s="283"/>
      <c r="BM256" s="283"/>
      <c r="BN256" s="283"/>
      <c r="BO256" s="283"/>
      <c r="BP256" s="275"/>
    </row>
    <row r="257" spans="1:81" ht="15">
      <c r="A257" s="319" t="s">
        <v>380</v>
      </c>
      <c r="B257" s="319" t="s">
        <v>626</v>
      </c>
      <c r="C257" s="319" t="s">
        <v>1293</v>
      </c>
      <c r="D257" s="319" t="s">
        <v>1294</v>
      </c>
      <c r="E257" s="319"/>
      <c r="F257" s="319">
        <v>-0.64701446423592301</v>
      </c>
      <c r="G257" s="319">
        <v>4.4721232704184786</v>
      </c>
      <c r="H257" s="319">
        <v>3.4572434218830495E-2</v>
      </c>
      <c r="I257" s="319">
        <v>7.0728919692082997</v>
      </c>
      <c r="J257" s="319">
        <v>0.46865322166877377</v>
      </c>
      <c r="K257" s="319">
        <v>-1.9859243033780132</v>
      </c>
      <c r="L257" s="319">
        <v>-0.6132553905995195</v>
      </c>
      <c r="M257" s="319">
        <v>3.8460486001206107</v>
      </c>
      <c r="N257" s="319">
        <v>-2.4624211896404091</v>
      </c>
      <c r="O257" s="319">
        <v>4.4374529836467502</v>
      </c>
      <c r="P257" s="319">
        <v>-1.4963158645358732</v>
      </c>
      <c r="Q257" s="319">
        <v>-1.591146435911881</v>
      </c>
      <c r="R257" s="319">
        <v>4.138893113446926</v>
      </c>
      <c r="S257" s="319">
        <v>-0.73537648877362471</v>
      </c>
      <c r="T257" s="319">
        <v>7.0192868288415866E-2</v>
      </c>
      <c r="U257" s="319">
        <v>4.7626505084855211</v>
      </c>
      <c r="V257" s="319">
        <v>3.3473526417269852</v>
      </c>
      <c r="W257" s="319">
        <v>-0.45834913759046003</v>
      </c>
      <c r="X257" s="319">
        <v>-1.9741725928943907</v>
      </c>
      <c r="Y257" s="319">
        <v>-6.9888111731287381</v>
      </c>
      <c r="Z257" s="319">
        <v>-3.0044311579301279</v>
      </c>
      <c r="AA257" s="319">
        <v>-4.6368944102894858</v>
      </c>
      <c r="AB257" s="319">
        <v>-6.2634629434187303</v>
      </c>
      <c r="AC257" s="319">
        <v>-1.1771136344393653</v>
      </c>
      <c r="AD257" s="319">
        <v>-2.3834810818817402</v>
      </c>
      <c r="AE257" s="319">
        <v>3.7807278441481316</v>
      </c>
      <c r="AF257" s="319">
        <v>0.94549614587084818</v>
      </c>
      <c r="AG257" s="319">
        <v>3.1650976565497047</v>
      </c>
      <c r="AH257" s="319">
        <v>-10.813700129359489</v>
      </c>
      <c r="AI257" s="319">
        <v>3.9291824679735612</v>
      </c>
      <c r="AJ257" s="319">
        <v>7.1926883073296182</v>
      </c>
      <c r="AK257" s="319">
        <v>3.6791261702890097</v>
      </c>
      <c r="AL257" s="319">
        <v>-1.9145056168354131</v>
      </c>
      <c r="AM257" s="319">
        <v>-4.4300823216924101</v>
      </c>
      <c r="AN257" s="319">
        <v>1.7857636659741587</v>
      </c>
      <c r="AO257" s="319">
        <v>-2.2310382976773724</v>
      </c>
      <c r="AP257" s="319">
        <v>4.2533054513071562</v>
      </c>
      <c r="AQ257" s="319">
        <v>-1.6602816891123098</v>
      </c>
      <c r="AR257" s="319">
        <v>-7.7675456468197268</v>
      </c>
      <c r="AS257" s="319">
        <v>1.7407196545885029</v>
      </c>
      <c r="AT257" s="319">
        <v>1.4872895582021215</v>
      </c>
      <c r="AU257" s="319">
        <v>-10.506531441887446</v>
      </c>
      <c r="AV257" s="319">
        <v>-9.394985263373627</v>
      </c>
      <c r="AW257" s="319">
        <v>16.225686745548387</v>
      </c>
      <c r="AX257" s="319">
        <v>8.4358975536624996</v>
      </c>
      <c r="AY257" s="319">
        <v>8.0368288465473228</v>
      </c>
      <c r="AZ257" s="319">
        <v>6.9753267328084974</v>
      </c>
      <c r="BA257" s="319">
        <v>3.5953957323537935</v>
      </c>
      <c r="BB257" s="319">
        <v>-4.7111946752967953</v>
      </c>
      <c r="BC257" s="319">
        <v>-2.9844101515842141</v>
      </c>
      <c r="BD257" s="319">
        <v>2.637438334707241</v>
      </c>
      <c r="BE257" s="319">
        <v>4.1073153890616396</v>
      </c>
      <c r="BF257" s="319">
        <v>-7.6772682945545512E-2</v>
      </c>
      <c r="BG257" s="319">
        <v>-5.2092019034754173</v>
      </c>
      <c r="BH257" s="319">
        <f>((1+'Var. PIB Banco Mundial'!BH257/100)/(1+'Var. Pop Banco Mundial'!BH257/100)-1)*100</f>
        <v>-7.4464259665958377</v>
      </c>
      <c r="BI257" s="319">
        <f>((1+'Var. PIB Banco Mundial'!BI257/100)/(1+'Var. Pop Banco Mundial'!BI257/100)-1)*100</f>
        <v>-17.585446847434703</v>
      </c>
      <c r="BJ257" s="319">
        <f>((1+'Var. PIB Banco Mundial'!BJ257/100)/(1+'Var. Pop Banco Mundial'!BJ257/100)-1)*100</f>
        <v>-15.092698177912723</v>
      </c>
      <c r="BL257" s="284"/>
      <c r="BM257" s="284"/>
      <c r="BN257" s="284"/>
      <c r="BO257" s="283"/>
    </row>
    <row r="258" spans="1:81" ht="15">
      <c r="A258" s="319" t="s">
        <v>1291</v>
      </c>
      <c r="B258" s="319" t="s">
        <v>1292</v>
      </c>
      <c r="C258" s="319" t="s">
        <v>1293</v>
      </c>
      <c r="D258" s="319" t="s">
        <v>1294</v>
      </c>
      <c r="E258" s="319"/>
      <c r="F258" s="319"/>
      <c r="G258" s="319"/>
      <c r="H258" s="319"/>
      <c r="I258" s="319"/>
      <c r="J258" s="319"/>
      <c r="K258" s="319"/>
      <c r="L258" s="319"/>
      <c r="M258" s="319"/>
      <c r="N258" s="319"/>
      <c r="O258" s="319"/>
      <c r="P258" s="319"/>
      <c r="Q258" s="319"/>
      <c r="R258" s="319"/>
      <c r="S258" s="319"/>
      <c r="T258" s="319"/>
      <c r="U258" s="319"/>
      <c r="V258" s="319"/>
      <c r="W258" s="319"/>
      <c r="X258" s="319"/>
      <c r="Y258" s="319"/>
      <c r="Z258" s="319"/>
      <c r="AA258" s="319"/>
      <c r="AB258" s="319"/>
      <c r="AC258" s="319"/>
      <c r="AD258" s="319"/>
      <c r="AE258" s="319"/>
      <c r="AF258" s="319"/>
      <c r="AG258" s="319"/>
      <c r="AH258" s="319"/>
      <c r="AI258" s="319"/>
      <c r="AJ258" s="319"/>
      <c r="AK258" s="319"/>
      <c r="AL258" s="319"/>
      <c r="AM258" s="319"/>
      <c r="AN258" s="319"/>
      <c r="AO258" s="319"/>
      <c r="AP258" s="319"/>
      <c r="AQ258" s="319"/>
      <c r="AR258" s="319"/>
      <c r="AS258" s="319"/>
      <c r="AT258" s="319"/>
      <c r="AU258" s="319"/>
      <c r="AV258" s="319"/>
      <c r="AW258" s="319"/>
      <c r="AX258" s="319"/>
      <c r="AY258" s="319"/>
      <c r="AZ258" s="319"/>
      <c r="BA258" s="319"/>
      <c r="BB258" s="319"/>
      <c r="BC258" s="319"/>
      <c r="BD258" s="319"/>
      <c r="BE258" s="319"/>
      <c r="BF258" s="319"/>
      <c r="BG258" s="319"/>
      <c r="BH258" s="319"/>
      <c r="BI258" s="319"/>
      <c r="BJ258" s="319"/>
      <c r="BL258" s="284"/>
      <c r="BM258" s="284"/>
      <c r="BN258" s="284"/>
      <c r="BP258" s="275"/>
    </row>
    <row r="259" spans="1:81" ht="15">
      <c r="A259" s="319" t="s">
        <v>381</v>
      </c>
      <c r="B259" s="319" t="s">
        <v>627</v>
      </c>
      <c r="C259" s="319" t="s">
        <v>1293</v>
      </c>
      <c r="D259" s="319" t="s">
        <v>1294</v>
      </c>
      <c r="E259" s="319"/>
      <c r="F259" s="319"/>
      <c r="G259" s="319"/>
      <c r="H259" s="319"/>
      <c r="I259" s="319"/>
      <c r="J259" s="319"/>
      <c r="K259" s="319"/>
      <c r="L259" s="319"/>
      <c r="M259" s="319"/>
      <c r="N259" s="319"/>
      <c r="O259" s="319"/>
      <c r="P259" s="319">
        <v>0.28984996505437266</v>
      </c>
      <c r="Q259" s="319">
        <v>6.5810752936412058</v>
      </c>
      <c r="R259" s="319">
        <v>-1.7698667675157083</v>
      </c>
      <c r="S259" s="319">
        <v>-3.4586300690822611</v>
      </c>
      <c r="T259" s="319">
        <v>-5.3942629231118531</v>
      </c>
      <c r="U259" s="319">
        <v>-4.0313953948538597</v>
      </c>
      <c r="V259" s="319">
        <v>2.0785846565270418</v>
      </c>
      <c r="W259" s="319">
        <v>0.51299005701599754</v>
      </c>
      <c r="X259" s="319">
        <v>8.5844901726857188</v>
      </c>
      <c r="Y259" s="319">
        <v>6.0367306769967968</v>
      </c>
      <c r="Z259" s="319">
        <v>2.7319839725772397</v>
      </c>
      <c r="AA259" s="319">
        <v>-4.9741397660128683</v>
      </c>
      <c r="AB259" s="319">
        <v>5.6975182978943053</v>
      </c>
      <c r="AC259" s="319">
        <v>3.3212700172701233</v>
      </c>
      <c r="AD259" s="319">
        <v>-2.5398586955885918</v>
      </c>
      <c r="AE259" s="319">
        <v>1.9119001055382085</v>
      </c>
      <c r="AF259" s="319">
        <v>7.364939052950632</v>
      </c>
      <c r="AG259" s="319">
        <v>1.5238170912213604</v>
      </c>
      <c r="AH259" s="319">
        <v>7.0448859164486066</v>
      </c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  <c r="AS259" s="319"/>
      <c r="AT259" s="319"/>
      <c r="AU259" s="319"/>
      <c r="AV259" s="319">
        <v>-0.33043022779946796</v>
      </c>
      <c r="AW259" s="319">
        <v>2.976672227956584</v>
      </c>
      <c r="AX259" s="319">
        <v>3.6446865645651343</v>
      </c>
      <c r="AY259" s="319">
        <v>3.7051815310482823</v>
      </c>
      <c r="AZ259" s="319">
        <v>4.0661848956673907</v>
      </c>
      <c r="BA259" s="319">
        <v>0.88583172854548309</v>
      </c>
      <c r="BB259" s="319">
        <v>-6.6466598766398448</v>
      </c>
      <c r="BC259" s="319">
        <v>0.94788300483689625</v>
      </c>
      <c r="BD259" s="319">
        <v>-8.1024791425399627</v>
      </c>
      <c r="BE259" s="319">
        <v>-14.939923023264541</v>
      </c>
      <c r="BF259" s="319">
        <v>-5.672440600176202</v>
      </c>
      <c r="BG259" s="319">
        <v>-0.8152747341840012</v>
      </c>
      <c r="BH259" s="319">
        <v>0.3561592897451078</v>
      </c>
      <c r="BI259" s="319"/>
      <c r="BJ259" s="319"/>
    </row>
    <row r="260" spans="1:81" ht="15">
      <c r="A260" s="319" t="s">
        <v>382</v>
      </c>
      <c r="B260" s="319" t="s">
        <v>628</v>
      </c>
      <c r="C260" s="319" t="s">
        <v>1293</v>
      </c>
      <c r="D260" s="319" t="s">
        <v>1294</v>
      </c>
      <c r="E260" s="319"/>
      <c r="F260" s="319"/>
      <c r="G260" s="319"/>
      <c r="H260" s="319"/>
      <c r="I260" s="319"/>
      <c r="J260" s="319"/>
      <c r="K260" s="319"/>
      <c r="L260" s="319"/>
      <c r="M260" s="319"/>
      <c r="N260" s="319"/>
      <c r="O260" s="319"/>
      <c r="P260" s="319"/>
      <c r="Q260" s="319"/>
      <c r="R260" s="319"/>
      <c r="S260" s="319"/>
      <c r="T260" s="319"/>
      <c r="U260" s="319"/>
      <c r="V260" s="319"/>
      <c r="W260" s="319"/>
      <c r="X260" s="319"/>
      <c r="Y260" s="319"/>
      <c r="Z260" s="319"/>
      <c r="AA260" s="319"/>
      <c r="AB260" s="319"/>
      <c r="AC260" s="319"/>
      <c r="AD260" s="319">
        <v>1.4316731918923296</v>
      </c>
      <c r="AE260" s="319">
        <v>0.4685560028755873</v>
      </c>
      <c r="AF260" s="319">
        <v>1.2781242767877927</v>
      </c>
      <c r="AG260" s="319">
        <v>2.8292698625320298</v>
      </c>
      <c r="AH260" s="319">
        <v>5.0426504714136087</v>
      </c>
      <c r="AI260" s="319">
        <v>2.8632879909968665</v>
      </c>
      <c r="AJ260" s="319">
        <v>3.7383915318264087</v>
      </c>
      <c r="AK260" s="319">
        <v>6.416708147856113</v>
      </c>
      <c r="AL260" s="319">
        <v>5.9428956809194773</v>
      </c>
      <c r="AM260" s="319">
        <v>6.829816328794891</v>
      </c>
      <c r="AN260" s="319">
        <v>7.6848290003856903</v>
      </c>
      <c r="AO260" s="319">
        <v>7.659614172708018</v>
      </c>
      <c r="AP260" s="319">
        <v>6.6431643200414214</v>
      </c>
      <c r="AQ260" s="319">
        <v>4.4169191118834448</v>
      </c>
      <c r="AR260" s="319">
        <v>3.5350694379228287</v>
      </c>
      <c r="AS260" s="319">
        <v>5.5979626252287602</v>
      </c>
      <c r="AT260" s="319">
        <v>5.0747428025518673</v>
      </c>
      <c r="AU260" s="319">
        <v>5.2614890094414335</v>
      </c>
      <c r="AV260" s="319">
        <v>5.8769813878816848</v>
      </c>
      <c r="AW260" s="319">
        <v>6.5321911378901376</v>
      </c>
      <c r="AX260" s="319">
        <v>6.5507668981549472</v>
      </c>
      <c r="AY260" s="319">
        <v>5.990107419978898</v>
      </c>
      <c r="AZ260" s="319">
        <v>6.1379400397956658</v>
      </c>
      <c r="BA260" s="319">
        <v>4.6647026342072024</v>
      </c>
      <c r="BB260" s="319">
        <v>4.3656420846260602</v>
      </c>
      <c r="BC260" s="319">
        <v>5.332085164993174</v>
      </c>
      <c r="BD260" s="319">
        <v>5.0950263723390492</v>
      </c>
      <c r="BE260" s="319">
        <v>4.0660647872300189</v>
      </c>
      <c r="BF260" s="319">
        <v>4.2168820604625523</v>
      </c>
      <c r="BG260" s="319">
        <v>4.7843988669635138</v>
      </c>
      <c r="BH260" s="319">
        <v>5.5088209993376296</v>
      </c>
      <c r="BI260" s="319">
        <v>5.0905107761581689</v>
      </c>
      <c r="BJ260" s="319">
        <v>5.7258778476647194</v>
      </c>
    </row>
    <row r="261" spans="1:81" ht="15">
      <c r="A261" s="319" t="s">
        <v>383</v>
      </c>
      <c r="B261" s="319" t="s">
        <v>629</v>
      </c>
      <c r="C261" s="319" t="s">
        <v>1293</v>
      </c>
      <c r="D261" s="319" t="s">
        <v>1294</v>
      </c>
      <c r="E261" s="319"/>
      <c r="F261" s="319"/>
      <c r="G261" s="319"/>
      <c r="H261" s="319"/>
      <c r="I261" s="319"/>
      <c r="J261" s="319"/>
      <c r="K261" s="319"/>
      <c r="L261" s="319"/>
      <c r="M261" s="319"/>
      <c r="N261" s="319"/>
      <c r="O261" s="319"/>
      <c r="P261" s="319"/>
      <c r="Q261" s="319"/>
      <c r="R261" s="319"/>
      <c r="S261" s="319"/>
      <c r="T261" s="319"/>
      <c r="U261" s="319"/>
      <c r="V261" s="319"/>
      <c r="W261" s="319"/>
      <c r="X261" s="319"/>
      <c r="Y261" s="319">
        <v>-13.738327100210256</v>
      </c>
      <c r="Z261" s="319">
        <v>1.609160788923532</v>
      </c>
      <c r="AA261" s="319">
        <v>8.0974996980807106</v>
      </c>
      <c r="AB261" s="319">
        <v>11.254995077535426</v>
      </c>
      <c r="AC261" s="319">
        <v>7.1346384100187379</v>
      </c>
      <c r="AD261" s="319">
        <v>-1.2954449896535749</v>
      </c>
      <c r="AE261" s="319">
        <v>-2.3923949420060637</v>
      </c>
      <c r="AF261" s="319">
        <v>-5.0961367283152015</v>
      </c>
      <c r="AG261" s="319">
        <v>-3.9972418620208003</v>
      </c>
      <c r="AH261" s="319">
        <v>-0.94222977862661139</v>
      </c>
      <c r="AI261" s="319">
        <v>8.8230535704832249</v>
      </c>
      <c r="AJ261" s="319">
        <v>0.30462851242299394</v>
      </c>
      <c r="AK261" s="319">
        <v>-0.35866952528034801</v>
      </c>
      <c r="AL261" s="319">
        <v>-2.1309325435010606</v>
      </c>
      <c r="AM261" s="319">
        <v>6.1381751707057646</v>
      </c>
      <c r="AN261" s="319">
        <v>-1.4061334933014678</v>
      </c>
      <c r="AO261" s="319">
        <v>0.20446712022189217</v>
      </c>
      <c r="AP261" s="319">
        <v>2.9960143555031209</v>
      </c>
      <c r="AQ261" s="319">
        <v>2.4980752942197739</v>
      </c>
      <c r="AR261" s="319">
        <v>-1.4727816271098533</v>
      </c>
      <c r="AS261" s="319">
        <v>3.7940223972901919</v>
      </c>
      <c r="AT261" s="319">
        <v>-5.6436880519427035</v>
      </c>
      <c r="AU261" s="319">
        <v>-7.3939582320870016</v>
      </c>
      <c r="AV261" s="319">
        <v>1.6683256141910618</v>
      </c>
      <c r="AW261" s="319">
        <v>1.3467165675779142</v>
      </c>
      <c r="AX261" s="319">
        <v>2.6739273966325072</v>
      </c>
      <c r="AY261" s="319">
        <v>5.8050007034505313</v>
      </c>
      <c r="AZ261" s="319">
        <v>2.6301611915651364</v>
      </c>
      <c r="BA261" s="319">
        <v>3.903752632871857</v>
      </c>
      <c r="BB261" s="319">
        <v>0.875316475177911</v>
      </c>
      <c r="BC261" s="319">
        <v>-0.74073680689218691</v>
      </c>
      <c r="BD261" s="319">
        <v>-1.110335352694463</v>
      </c>
      <c r="BE261" s="319">
        <v>-0.55347548546946257</v>
      </c>
      <c r="BF261" s="319">
        <v>-0.30957281799534542</v>
      </c>
      <c r="BG261" s="319">
        <v>7.4466197618988872E-2</v>
      </c>
      <c r="BH261" s="319">
        <v>-2.9578773778958265</v>
      </c>
      <c r="BI261" s="319">
        <v>1.7701940473218656</v>
      </c>
      <c r="BJ261" s="319">
        <v>2.2907029863610688</v>
      </c>
    </row>
    <row r="262" spans="1:81" ht="15">
      <c r="A262" s="319" t="s">
        <v>385</v>
      </c>
      <c r="B262" s="319" t="s">
        <v>631</v>
      </c>
      <c r="C262" s="319" t="s">
        <v>1293</v>
      </c>
      <c r="D262" s="319" t="s">
        <v>1294</v>
      </c>
      <c r="E262" s="319"/>
      <c r="F262" s="319">
        <v>2.94204544630567</v>
      </c>
      <c r="G262" s="319">
        <v>3.7741759380518545</v>
      </c>
      <c r="H262" s="319">
        <v>3.0640720192427437</v>
      </c>
      <c r="I262" s="319">
        <v>4.5221557276884994</v>
      </c>
      <c r="J262" s="319">
        <v>3.441368415853006</v>
      </c>
      <c r="K262" s="319">
        <v>3.6057800787889533</v>
      </c>
      <c r="L262" s="319">
        <v>2.3251353463199962</v>
      </c>
      <c r="M262" s="319">
        <v>4.0863656968839877</v>
      </c>
      <c r="N262" s="319">
        <v>3.9487561707055647</v>
      </c>
      <c r="O262" s="319">
        <v>2.7117491393690045</v>
      </c>
      <c r="P262" s="319">
        <v>2.1827068329937731</v>
      </c>
      <c r="Q262" s="319">
        <v>3.6589592848344665</v>
      </c>
      <c r="R262" s="319">
        <v>4.4994247641635781</v>
      </c>
      <c r="S262" s="319">
        <v>6.0524779423886343E-2</v>
      </c>
      <c r="T262" s="319">
        <v>-1.1165754460959647</v>
      </c>
      <c r="U262" s="319">
        <v>3.5001258274625258</v>
      </c>
      <c r="V262" s="319">
        <v>2.1612415045549511</v>
      </c>
      <c r="W262" s="319">
        <v>2.1673330264521553</v>
      </c>
      <c r="X262" s="319">
        <v>2.3492272089766857</v>
      </c>
      <c r="Y262" s="319">
        <v>0.12320385523578636</v>
      </c>
      <c r="Z262" s="319">
        <v>0.16298765400534876</v>
      </c>
      <c r="AA262" s="319">
        <v>-1.3914914482943033</v>
      </c>
      <c r="AB262" s="319">
        <v>0.64362500005108814</v>
      </c>
      <c r="AC262" s="319">
        <v>2.7206996244447623</v>
      </c>
      <c r="AD262" s="319">
        <v>1.9553297617908072</v>
      </c>
      <c r="AE262" s="319">
        <v>1.5639161541464546</v>
      </c>
      <c r="AF262" s="319">
        <v>1.8233762259478112</v>
      </c>
      <c r="AG262" s="319">
        <v>2.7961958523361687</v>
      </c>
      <c r="AH262" s="319">
        <v>1.9156824432346156</v>
      </c>
      <c r="AI262" s="319">
        <v>1.1634542422222154</v>
      </c>
      <c r="AJ262" s="319">
        <v>-0.20396015922624144</v>
      </c>
      <c r="AK262" s="319">
        <v>0.22010287106937199</v>
      </c>
      <c r="AL262" s="319">
        <v>4.3876990438320718E-3</v>
      </c>
      <c r="AM262" s="319">
        <v>1.4867395948829909</v>
      </c>
      <c r="AN262" s="319">
        <v>1.4982221369576934</v>
      </c>
      <c r="AO262" s="319">
        <v>1.9082051978375887</v>
      </c>
      <c r="AP262" s="319">
        <v>2.2423450126038489</v>
      </c>
      <c r="AQ262" s="319">
        <v>1.1266186491153434</v>
      </c>
      <c r="AR262" s="319">
        <v>1.8773375781922681</v>
      </c>
      <c r="AS262" s="319">
        <v>3.0268452640155061</v>
      </c>
      <c r="AT262" s="319">
        <v>0.60532606074509943</v>
      </c>
      <c r="AU262" s="319">
        <v>0.87053651929367959</v>
      </c>
      <c r="AV262" s="319">
        <v>1.6208629287847884</v>
      </c>
      <c r="AW262" s="319">
        <v>3.1518693211738622</v>
      </c>
      <c r="AX262" s="319">
        <v>2.5485766814777406</v>
      </c>
      <c r="AY262" s="319">
        <v>3.0230103195001448</v>
      </c>
      <c r="AZ262" s="319">
        <v>2.9531726501942757</v>
      </c>
      <c r="BA262" s="319">
        <v>0.5684790523413028</v>
      </c>
      <c r="BB262" s="319">
        <v>-2.9287046147250209</v>
      </c>
      <c r="BC262" s="319">
        <v>3.0581402151418615</v>
      </c>
      <c r="BD262" s="319">
        <v>1.9730931648233963</v>
      </c>
      <c r="BE262" s="319">
        <v>1.2869488637811344</v>
      </c>
      <c r="BF262" s="319">
        <v>1.392649993134512</v>
      </c>
      <c r="BG262" s="319">
        <v>1.6366290965564616</v>
      </c>
      <c r="BH262" s="319">
        <v>1.6513777968397108</v>
      </c>
      <c r="BI262" s="319">
        <v>1.3132784297106923</v>
      </c>
      <c r="BJ262" s="319">
        <v>1.9706967142515452</v>
      </c>
    </row>
    <row r="263" spans="1:81" ht="15">
      <c r="A263" s="319" t="s">
        <v>386</v>
      </c>
      <c r="B263" s="319" t="s">
        <v>632</v>
      </c>
      <c r="C263" s="319" t="s">
        <v>1293</v>
      </c>
      <c r="D263" s="319" t="s">
        <v>1294</v>
      </c>
      <c r="E263" s="319"/>
      <c r="F263" s="319"/>
      <c r="G263" s="319"/>
      <c r="H263" s="319"/>
      <c r="I263" s="319"/>
      <c r="J263" s="319"/>
      <c r="K263" s="319"/>
      <c r="L263" s="319"/>
      <c r="M263" s="319"/>
      <c r="N263" s="319"/>
      <c r="O263" s="319"/>
      <c r="P263" s="319"/>
      <c r="Q263" s="319"/>
      <c r="R263" s="319"/>
      <c r="S263" s="319"/>
      <c r="T263" s="319"/>
      <c r="U263" s="319"/>
      <c r="V263" s="319"/>
      <c r="W263" s="319"/>
      <c r="X263" s="319"/>
      <c r="Y263" s="319"/>
      <c r="Z263" s="319"/>
      <c r="AA263" s="319"/>
      <c r="AB263" s="319">
        <v>-0.19101452371104699</v>
      </c>
      <c r="AC263" s="319">
        <v>0.71588681952354705</v>
      </c>
      <c r="AD263" s="319">
        <v>3.4337668231628129</v>
      </c>
      <c r="AE263" s="319">
        <v>5.1360165893997305</v>
      </c>
      <c r="AF263" s="319">
        <v>0.21911846067807517</v>
      </c>
      <c r="AG263" s="319">
        <v>-1.6901883221414238</v>
      </c>
      <c r="AH263" s="319">
        <v>3.3379318535258733</v>
      </c>
      <c r="AI263" s="319">
        <v>-4.9308401433432749</v>
      </c>
      <c r="AJ263" s="319">
        <v>-3.0205084461848486</v>
      </c>
      <c r="AK263" s="319">
        <v>-1.1005231429965363</v>
      </c>
      <c r="AL263" s="319">
        <v>3.0808217494029009</v>
      </c>
      <c r="AM263" s="319">
        <v>-3.4549631328595183</v>
      </c>
      <c r="AN263" s="319">
        <v>5.8153979349204121</v>
      </c>
      <c r="AO263" s="319">
        <v>6.474380411899844</v>
      </c>
      <c r="AP263" s="319">
        <v>0.10864079032772622</v>
      </c>
      <c r="AQ263" s="319">
        <v>1.7323002836977253</v>
      </c>
      <c r="AR263" s="319">
        <v>1.7302489068951985</v>
      </c>
      <c r="AS263" s="319">
        <v>6.3952488884953169</v>
      </c>
      <c r="AT263" s="319">
        <v>6.3574525338520971</v>
      </c>
      <c r="AU263" s="319">
        <v>3.7436314613928658</v>
      </c>
      <c r="AV263" s="319">
        <v>3.8801338388607718</v>
      </c>
      <c r="AW263" s="319">
        <v>3.9701483715590058</v>
      </c>
      <c r="AX263" s="319">
        <v>3.4919430143300616</v>
      </c>
      <c r="AY263" s="319">
        <v>1.3128300350362565</v>
      </c>
      <c r="AZ263" s="319">
        <v>5.6273794339374064</v>
      </c>
      <c r="BA263" s="319">
        <v>0.32661514158786531</v>
      </c>
      <c r="BB263" s="319">
        <v>-5.4778167776648132</v>
      </c>
      <c r="BC263" s="319">
        <v>-0.26497146554123674</v>
      </c>
      <c r="BD263" s="319">
        <v>4.9556062178308622</v>
      </c>
      <c r="BE263" s="319">
        <v>-0.40931120571212887</v>
      </c>
      <c r="BF263" s="319">
        <v>-2.7373804024402517</v>
      </c>
      <c r="BG263" s="319">
        <v>0.38937790582436094</v>
      </c>
      <c r="BH263" s="319">
        <v>0.86422350493984368</v>
      </c>
      <c r="BI263" s="319">
        <v>6.3950840339316102</v>
      </c>
      <c r="BJ263" s="319">
        <v>1.813849012421116</v>
      </c>
    </row>
    <row r="264" spans="1:81" ht="15">
      <c r="A264" s="319" t="s">
        <v>271</v>
      </c>
      <c r="B264" s="319" t="s">
        <v>1538</v>
      </c>
      <c r="C264" s="319" t="s">
        <v>1293</v>
      </c>
      <c r="D264" s="319" t="s">
        <v>1294</v>
      </c>
      <c r="E264" s="319"/>
      <c r="F264" s="319"/>
      <c r="G264" s="319"/>
      <c r="H264" s="319"/>
      <c r="I264" s="319"/>
      <c r="J264" s="319"/>
      <c r="K264" s="319"/>
      <c r="L264" s="319"/>
      <c r="M264" s="319"/>
      <c r="N264" s="319"/>
      <c r="O264" s="319"/>
      <c r="P264" s="319"/>
      <c r="Q264" s="319"/>
      <c r="R264" s="319"/>
      <c r="S264" s="319"/>
      <c r="T264" s="319"/>
      <c r="U264" s="319"/>
      <c r="V264" s="319"/>
      <c r="W264" s="319"/>
      <c r="X264" s="319"/>
      <c r="Y264" s="319"/>
      <c r="Z264" s="319"/>
      <c r="AA264" s="319"/>
      <c r="AB264" s="319"/>
      <c r="AC264" s="319"/>
      <c r="AD264" s="319"/>
      <c r="AE264" s="319"/>
      <c r="AF264" s="319"/>
      <c r="AG264" s="319"/>
      <c r="AH264" s="319"/>
      <c r="AI264" s="319"/>
      <c r="AJ264" s="319"/>
      <c r="AK264" s="319"/>
      <c r="AL264" s="319"/>
      <c r="AM264" s="319"/>
      <c r="AN264" s="319"/>
      <c r="AO264" s="319"/>
      <c r="AP264" s="319"/>
      <c r="AQ264" s="319"/>
      <c r="AR264" s="319"/>
      <c r="AS264" s="319"/>
      <c r="AT264" s="319">
        <v>26.887783422932898</v>
      </c>
      <c r="AU264" s="319">
        <v>-0.76838001624714991</v>
      </c>
      <c r="AV264" s="319">
        <v>5.9082257284154309</v>
      </c>
      <c r="AW264" s="319">
        <v>2.5425397066714481</v>
      </c>
      <c r="AX264" s="319">
        <v>5.9612471479680806</v>
      </c>
      <c r="AY264" s="319">
        <v>3.6670250045433193</v>
      </c>
      <c r="AZ264" s="319">
        <v>6.4277467879674504</v>
      </c>
      <c r="BA264" s="319">
        <v>1.82366386311665</v>
      </c>
      <c r="BB264" s="319">
        <v>2.514978673619467</v>
      </c>
      <c r="BC264" s="319">
        <v>2.4830656595806744</v>
      </c>
      <c r="BD264" s="319">
        <v>3.9160091802024937</v>
      </c>
      <c r="BE264" s="319">
        <v>2.0859568403118374</v>
      </c>
      <c r="BF264" s="319">
        <v>2.3595506889685964</v>
      </c>
      <c r="BG264" s="319">
        <v>1.3258322907419</v>
      </c>
      <c r="BH264" s="319">
        <v>5.2499041365373387</v>
      </c>
      <c r="BI264" s="319">
        <v>3.2437710988083523</v>
      </c>
      <c r="BJ264" s="319">
        <v>3.6386794988035831</v>
      </c>
    </row>
    <row r="265" spans="1:81" ht="15">
      <c r="A265" s="319" t="s">
        <v>387</v>
      </c>
      <c r="B265" s="319" t="s">
        <v>633</v>
      </c>
      <c r="C265" s="319" t="s">
        <v>1293</v>
      </c>
      <c r="D265" s="319" t="s">
        <v>1294</v>
      </c>
      <c r="E265" s="319"/>
      <c r="F265" s="319"/>
      <c r="G265" s="319"/>
      <c r="H265" s="319"/>
      <c r="I265" s="319"/>
      <c r="J265" s="319"/>
      <c r="K265" s="319"/>
      <c r="L265" s="319"/>
      <c r="M265" s="319"/>
      <c r="N265" s="319"/>
      <c r="O265" s="319"/>
      <c r="P265" s="319"/>
      <c r="Q265" s="319"/>
      <c r="R265" s="319"/>
      <c r="S265" s="319"/>
      <c r="T265" s="319"/>
      <c r="U265" s="319"/>
      <c r="V265" s="319"/>
      <c r="W265" s="319"/>
      <c r="X265" s="319"/>
      <c r="Y265" s="319"/>
      <c r="Z265" s="319"/>
      <c r="AA265" s="319"/>
      <c r="AB265" s="319"/>
      <c r="AC265" s="319"/>
      <c r="AD265" s="319"/>
      <c r="AE265" s="319"/>
      <c r="AF265" s="319"/>
      <c r="AG265" s="319"/>
      <c r="AH265" s="319"/>
      <c r="AI265" s="319"/>
      <c r="AJ265" s="319">
        <v>1.21812280568831</v>
      </c>
      <c r="AK265" s="319">
        <v>2.8159773182671017</v>
      </c>
      <c r="AL265" s="319">
        <v>-1.129827694542854</v>
      </c>
      <c r="AM265" s="319">
        <v>1.8157651632490399</v>
      </c>
      <c r="AN265" s="319">
        <v>1.3381670256306109</v>
      </c>
      <c r="AO265" s="319">
        <v>0.8893402109375188</v>
      </c>
      <c r="AP265" s="319">
        <v>1.8995109608620879</v>
      </c>
      <c r="AQ265" s="319">
        <v>2.9496541154747149</v>
      </c>
      <c r="AR265" s="319">
        <v>0.89787479181866559</v>
      </c>
      <c r="AS265" s="319">
        <v>3.2317831463696933</v>
      </c>
      <c r="AT265" s="319">
        <v>0.89439930469585249</v>
      </c>
      <c r="AU265" s="319">
        <v>1.0288521842470857</v>
      </c>
      <c r="AV265" s="319">
        <v>0.85329995172303086</v>
      </c>
      <c r="AW265" s="319">
        <v>1.090007737982134</v>
      </c>
      <c r="AX265" s="319">
        <v>2.6888547711804165</v>
      </c>
      <c r="AY265" s="319">
        <v>0.35422567318086351</v>
      </c>
      <c r="AZ265" s="319">
        <v>0.5303433135424882</v>
      </c>
      <c r="BA265" s="319">
        <v>0.84369119882752841</v>
      </c>
      <c r="BB265" s="319">
        <v>1.0699114131189162</v>
      </c>
      <c r="BC265" s="319">
        <v>4.8195883636407331</v>
      </c>
      <c r="BD265" s="319">
        <v>-15.037826291668893</v>
      </c>
      <c r="BE265" s="319">
        <v>-0.31077684939708661</v>
      </c>
      <c r="BF265" s="319">
        <v>2.0923969309217796</v>
      </c>
      <c r="BG265" s="319">
        <v>-2.7365343587936906</v>
      </c>
      <c r="BH265" s="319">
        <v>-38.711018272757968</v>
      </c>
      <c r="BI265" s="319">
        <v>-35.92984641684258</v>
      </c>
      <c r="BJ265" s="319"/>
    </row>
    <row r="266" spans="1:81" ht="15">
      <c r="A266" s="319" t="s">
        <v>388</v>
      </c>
      <c r="B266" s="319" t="s">
        <v>634</v>
      </c>
      <c r="C266" s="319" t="s">
        <v>1293</v>
      </c>
      <c r="D266" s="319" t="s">
        <v>1294</v>
      </c>
      <c r="E266" s="319"/>
      <c r="F266" s="319">
        <v>1.1570697590198336</v>
      </c>
      <c r="G266" s="319">
        <v>3.4028723350354682</v>
      </c>
      <c r="H266" s="319">
        <v>4.546186666621395</v>
      </c>
      <c r="I266" s="319">
        <v>5.0835133309062428</v>
      </c>
      <c r="J266" s="319">
        <v>3.3059473055591724</v>
      </c>
      <c r="K266" s="319">
        <v>1.6643443140982725</v>
      </c>
      <c r="L266" s="319">
        <v>4.3475505437451147</v>
      </c>
      <c r="M266" s="319">
        <v>1.3750437190721527</v>
      </c>
      <c r="N266" s="319">
        <v>1.9008986297323105</v>
      </c>
      <c r="O266" s="319">
        <v>2.3936476693485247</v>
      </c>
      <c r="P266" s="319">
        <v>1.4220245016528139</v>
      </c>
      <c r="Q266" s="319">
        <v>-1.1460069338331067</v>
      </c>
      <c r="R266" s="319">
        <v>1.7015767979632841</v>
      </c>
      <c r="S266" s="319">
        <v>3.2423898965403311</v>
      </c>
      <c r="T266" s="319">
        <v>-0.99239020279459567</v>
      </c>
      <c r="U266" s="319">
        <v>-0.37982720663553948</v>
      </c>
      <c r="V266" s="319">
        <v>-2.6026033865708769</v>
      </c>
      <c r="W266" s="319">
        <v>0.46321413700438541</v>
      </c>
      <c r="X266" s="319">
        <v>1.2190883176219387</v>
      </c>
      <c r="Y266" s="319">
        <v>3.9571833964983369</v>
      </c>
      <c r="Z266" s="319">
        <v>2.6951133027533984</v>
      </c>
      <c r="AA266" s="319">
        <v>-2.9184742043340179</v>
      </c>
      <c r="AB266" s="319">
        <v>-4.3185711805117677</v>
      </c>
      <c r="AC266" s="319">
        <v>2.5345288556684977</v>
      </c>
      <c r="AD266" s="319">
        <v>-3.5151644062061393</v>
      </c>
      <c r="AE266" s="319">
        <v>-2.186854566646403</v>
      </c>
      <c r="AF266" s="319">
        <v>-4.3365064745259474E-2</v>
      </c>
      <c r="AG266" s="319">
        <v>2.0556522563453399</v>
      </c>
      <c r="AH266" s="319">
        <v>0.24787298073356112</v>
      </c>
      <c r="AI266" s="319">
        <v>-2.4930409341268955</v>
      </c>
      <c r="AJ266" s="319">
        <v>-3.2774428495749675</v>
      </c>
      <c r="AK266" s="319">
        <v>-4.430383280385044</v>
      </c>
      <c r="AL266" s="319">
        <v>-1.1275880192559384</v>
      </c>
      <c r="AM266" s="319">
        <v>0.93312729680390305</v>
      </c>
      <c r="AN266" s="319">
        <v>0.9859444647984219</v>
      </c>
      <c r="AO266" s="319">
        <v>2.3363690199205109</v>
      </c>
      <c r="AP266" s="319">
        <v>0.86342694499941786</v>
      </c>
      <c r="AQ266" s="319">
        <v>-1.1025480460409085</v>
      </c>
      <c r="AR266" s="319">
        <v>0.79824454578090354</v>
      </c>
      <c r="AS266" s="319">
        <v>2.6295456015834588</v>
      </c>
      <c r="AT266" s="319">
        <v>1.2810279757543555</v>
      </c>
      <c r="AU266" s="319">
        <v>2.2543633338105877</v>
      </c>
      <c r="AV266" s="319">
        <v>1.6039979216868829</v>
      </c>
      <c r="AW266" s="319">
        <v>3.2572257786681433</v>
      </c>
      <c r="AX266" s="319">
        <v>4.041077965283506</v>
      </c>
      <c r="AY266" s="319">
        <v>4.4399160261338437</v>
      </c>
      <c r="AZ266" s="319">
        <v>4.2567492627559602</v>
      </c>
      <c r="BA266" s="319">
        <v>2.1165099176249811</v>
      </c>
      <c r="BB266" s="319">
        <v>-2.6173376139792595</v>
      </c>
      <c r="BC266" s="319">
        <v>1.8136286637540735</v>
      </c>
      <c r="BD266" s="319">
        <v>1.9426027042425176</v>
      </c>
      <c r="BE266" s="319">
        <v>0.79640315487228008</v>
      </c>
      <c r="BF266" s="319">
        <v>1.0190582454078054</v>
      </c>
      <c r="BG266" s="319">
        <v>0.4050514863361343</v>
      </c>
      <c r="BH266" s="319">
        <v>-9.7301741116169183E-2</v>
      </c>
      <c r="BI266" s="319">
        <v>-0.73488963535108098</v>
      </c>
      <c r="BJ266" s="319">
        <v>6.6568055830586559E-2</v>
      </c>
    </row>
    <row r="267" spans="1:81" ht="15">
      <c r="A267" s="319" t="s">
        <v>390</v>
      </c>
      <c r="B267" s="319" t="s">
        <v>636</v>
      </c>
      <c r="C267" s="319" t="s">
        <v>1293</v>
      </c>
      <c r="D267" s="319" t="s">
        <v>1294</v>
      </c>
      <c r="E267" s="319"/>
      <c r="F267" s="319">
        <v>-1.7185184076197686</v>
      </c>
      <c r="G267" s="319">
        <v>-5.5095553773758326</v>
      </c>
      <c r="H267" s="319">
        <v>4.4444670427679966E-2</v>
      </c>
      <c r="I267" s="319">
        <v>8.7108505317917206</v>
      </c>
      <c r="J267" s="319">
        <v>13.031405025731615</v>
      </c>
      <c r="K267" s="319">
        <v>-8.4673233514790951</v>
      </c>
      <c r="L267" s="319">
        <v>4.6268523299212774</v>
      </c>
      <c r="M267" s="319">
        <v>-1.8625039508802956</v>
      </c>
      <c r="N267" s="319">
        <v>-3.5635865892382554</v>
      </c>
      <c r="O267" s="319">
        <v>1.4074678907462328</v>
      </c>
      <c r="P267" s="319">
        <v>-3.4140767109319512</v>
      </c>
      <c r="Q267" s="319">
        <v>5.4915963463326989</v>
      </c>
      <c r="R267" s="319">
        <v>-4.3744217776089016</v>
      </c>
      <c r="S267" s="319">
        <v>2.7578745526239032</v>
      </c>
      <c r="T267" s="319">
        <v>-5.6172252261100937</v>
      </c>
      <c r="U267" s="319">
        <v>2.6203759962855315</v>
      </c>
      <c r="V267" s="319">
        <v>-7.7695963911653365</v>
      </c>
      <c r="W267" s="319">
        <v>-2.8059333893450713</v>
      </c>
      <c r="X267" s="319">
        <v>-6.2663322384805156</v>
      </c>
      <c r="Y267" s="319">
        <v>-0.41942656701256453</v>
      </c>
      <c r="Z267" s="319">
        <v>2.5970437817685479</v>
      </c>
      <c r="AA267" s="319">
        <v>-6.0725886292012063</v>
      </c>
      <c r="AB267" s="319">
        <v>-5.2111403107140148</v>
      </c>
      <c r="AC267" s="319">
        <v>-3.5494609090187765</v>
      </c>
      <c r="AD267" s="319">
        <v>-1.5469698164090886</v>
      </c>
      <c r="AE267" s="319">
        <v>-2.30237848127571</v>
      </c>
      <c r="AF267" s="319">
        <v>-0.31368112329127484</v>
      </c>
      <c r="AG267" s="319">
        <v>3.2827373247404523</v>
      </c>
      <c r="AH267" s="319">
        <v>-3.7308681357718001</v>
      </c>
      <c r="AI267" s="319">
        <v>-3.1272845716033544</v>
      </c>
      <c r="AJ267" s="319">
        <v>-2.6139141193147424</v>
      </c>
      <c r="AK267" s="319">
        <v>-4.2020207367494464</v>
      </c>
      <c r="AL267" s="319">
        <v>4.1253243117578506</v>
      </c>
      <c r="AM267" s="319">
        <v>-10.956419863880669</v>
      </c>
      <c r="AN267" s="319">
        <v>0.18399520128231472</v>
      </c>
      <c r="AO267" s="319">
        <v>3.3101588044788741</v>
      </c>
      <c r="AP267" s="319">
        <v>0.88992670279198194</v>
      </c>
      <c r="AQ267" s="319">
        <v>-3.2253992680448107</v>
      </c>
      <c r="AR267" s="319">
        <v>1.6915931068900392</v>
      </c>
      <c r="AS267" s="319">
        <v>1.0214173936952307</v>
      </c>
      <c r="AT267" s="319">
        <v>2.4669629021581159</v>
      </c>
      <c r="AU267" s="319">
        <v>1.721632884369086</v>
      </c>
      <c r="AV267" s="319">
        <v>4.1213024967080116</v>
      </c>
      <c r="AW267" s="319">
        <v>4.2063393195647336</v>
      </c>
      <c r="AX267" s="319">
        <v>4.3847100637230909</v>
      </c>
      <c r="AY267" s="319">
        <v>5.0169846442640278</v>
      </c>
      <c r="AZ267" s="319">
        <v>5.4360588196933151</v>
      </c>
      <c r="BA267" s="319">
        <v>4.8366912900468293</v>
      </c>
      <c r="BB267" s="319">
        <v>6.1855518274789318</v>
      </c>
      <c r="BC267" s="319">
        <v>7.1635462740758982</v>
      </c>
      <c r="BD267" s="319">
        <v>2.4955166397130739</v>
      </c>
      <c r="BE267" s="319">
        <v>4.4122673615761414</v>
      </c>
      <c r="BF267" s="319">
        <v>1.9167697154080798</v>
      </c>
      <c r="BG267" s="319">
        <v>1.5607505107503101</v>
      </c>
      <c r="BH267" s="319">
        <v>-0.14595201371699318</v>
      </c>
      <c r="BI267" s="319">
        <v>0.68785485243054723</v>
      </c>
      <c r="BJ267" s="319">
        <v>1.0158093295635524</v>
      </c>
    </row>
    <row r="268" spans="1:81" ht="15">
      <c r="A268" s="319" t="s">
        <v>391</v>
      </c>
      <c r="B268" s="319" t="s">
        <v>637</v>
      </c>
      <c r="C268" s="319" t="s">
        <v>1293</v>
      </c>
      <c r="D268" s="319" t="s">
        <v>1294</v>
      </c>
      <c r="E268" s="319"/>
      <c r="F268" s="319">
        <v>2.9271470354637472</v>
      </c>
      <c r="G268" s="319">
        <v>-1.8287189230033789</v>
      </c>
      <c r="H268" s="319">
        <v>2.8165345504285995</v>
      </c>
      <c r="I268" s="319">
        <v>-4.2816920324154353</v>
      </c>
      <c r="J268" s="319">
        <v>1.571934332645796</v>
      </c>
      <c r="K268" s="319">
        <v>-1.6701187170207135</v>
      </c>
      <c r="L268" s="319">
        <v>4.9867255571158324</v>
      </c>
      <c r="M268" s="319">
        <v>-1.2118661209981099</v>
      </c>
      <c r="N268" s="319">
        <v>8.8803881181295878</v>
      </c>
      <c r="O268" s="319">
        <v>18.631598978328043</v>
      </c>
      <c r="P268" s="319">
        <v>5.3439132644915475</v>
      </c>
      <c r="Q268" s="319">
        <v>4.7158495430090284</v>
      </c>
      <c r="R268" s="319">
        <v>-0.82025345533746474</v>
      </c>
      <c r="S268" s="319">
        <v>3.1333938318857975</v>
      </c>
      <c r="T268" s="319">
        <v>-5.0491405617671461</v>
      </c>
      <c r="U268" s="319">
        <v>-2.6077291983949777</v>
      </c>
      <c r="V268" s="319">
        <v>-9.6339133780020632</v>
      </c>
      <c r="W268" s="319">
        <v>-5.6285239391241362</v>
      </c>
      <c r="X268" s="319">
        <v>3.4648312434740092E-2</v>
      </c>
      <c r="Y268" s="319">
        <v>10.549543707096291</v>
      </c>
      <c r="Z268" s="319">
        <v>8.4712064505326055</v>
      </c>
      <c r="AA268" s="319">
        <v>-1.2149994098348884</v>
      </c>
      <c r="AB268" s="319">
        <v>-2.287356978649342</v>
      </c>
      <c r="AC268" s="319">
        <v>-5.6069724144666679</v>
      </c>
      <c r="AD268" s="319">
        <v>3.0333376445841793</v>
      </c>
      <c r="AE268" s="319">
        <v>-1.5106168958423609</v>
      </c>
      <c r="AF268" s="319">
        <v>-2.3004299934603836</v>
      </c>
      <c r="AG268" s="319">
        <v>4.0694736197669101</v>
      </c>
      <c r="AH268" s="319">
        <v>2.0314310525053116</v>
      </c>
      <c r="AI268" s="319">
        <v>4.0407216303095481</v>
      </c>
      <c r="AJ268" s="319">
        <v>2.9050691387298286</v>
      </c>
      <c r="AK268" s="319">
        <v>-11.058124401194263</v>
      </c>
      <c r="AL268" s="319">
        <v>-1.0137956084704456</v>
      </c>
      <c r="AM268" s="319">
        <v>7.1600248638693103</v>
      </c>
      <c r="AN268" s="319">
        <v>-1.6415607727587513</v>
      </c>
      <c r="AO268" s="319">
        <v>8.4643908894562259</v>
      </c>
      <c r="AP268" s="319">
        <v>0.99934150360144258</v>
      </c>
      <c r="AQ268" s="319">
        <v>1.2997535830263161</v>
      </c>
      <c r="AR268" s="319">
        <v>-2.2257850753906183</v>
      </c>
      <c r="AS268" s="319">
        <v>-4.3100985593635244</v>
      </c>
      <c r="AT268" s="319">
        <v>0.25908895631286555</v>
      </c>
      <c r="AU268" s="319">
        <v>-9.8732622103242562</v>
      </c>
      <c r="AV268" s="319">
        <v>-17.87133091305904</v>
      </c>
      <c r="AW268" s="319">
        <v>-6.866223065633605</v>
      </c>
      <c r="AX268" s="319">
        <v>-6.8953103437980445</v>
      </c>
      <c r="AY268" s="319">
        <v>-4.816677131000219</v>
      </c>
      <c r="AZ268" s="319">
        <v>-5.1396779644815922</v>
      </c>
      <c r="BA268" s="319">
        <v>-19.056830846618183</v>
      </c>
      <c r="BB268" s="319">
        <v>9.9745013570017136</v>
      </c>
      <c r="BC268" s="319">
        <v>10.377426442566801</v>
      </c>
      <c r="BD268" s="319">
        <v>13.035717429218607</v>
      </c>
      <c r="BE268" s="319">
        <v>12.250239902001468</v>
      </c>
      <c r="BF268" s="319">
        <v>3.1206429109932827</v>
      </c>
      <c r="BG268" s="319">
        <v>-0.23973400322134353</v>
      </c>
      <c r="BH268" s="319">
        <v>-0.66792267427291563</v>
      </c>
      <c r="BI268" s="319">
        <v>-1.7074977273331626</v>
      </c>
      <c r="BJ268" s="319">
        <v>1.0718534382627212</v>
      </c>
    </row>
    <row r="269" spans="1:81" ht="15">
      <c r="A269" s="202"/>
      <c r="B269" s="202"/>
    </row>
    <row r="270" spans="1:81" ht="15">
      <c r="A270" s="202" t="s">
        <v>982</v>
      </c>
      <c r="B270" s="202"/>
    </row>
    <row r="271" spans="1:81" ht="15">
      <c r="A271" s="202"/>
      <c r="B271" s="202"/>
    </row>
    <row r="272" spans="1:81" ht="15">
      <c r="A272" s="202" t="s">
        <v>161</v>
      </c>
      <c r="E272" s="202" t="s">
        <v>642</v>
      </c>
      <c r="F272" s="202" t="s">
        <v>643</v>
      </c>
      <c r="G272" s="202" t="s">
        <v>644</v>
      </c>
      <c r="H272" s="202" t="s">
        <v>645</v>
      </c>
      <c r="I272" s="202" t="s">
        <v>646</v>
      </c>
      <c r="J272" s="202" t="s">
        <v>647</v>
      </c>
      <c r="K272" s="202" t="s">
        <v>648</v>
      </c>
      <c r="L272" s="202" t="s">
        <v>649</v>
      </c>
      <c r="M272" s="202" t="s">
        <v>650</v>
      </c>
      <c r="N272" s="202" t="s">
        <v>651</v>
      </c>
      <c r="O272" s="202" t="s">
        <v>652</v>
      </c>
      <c r="P272" s="202" t="s">
        <v>653</v>
      </c>
      <c r="Q272" s="202" t="s">
        <v>654</v>
      </c>
      <c r="R272" s="202" t="s">
        <v>655</v>
      </c>
      <c r="S272" s="202" t="s">
        <v>656</v>
      </c>
      <c r="T272" s="202" t="s">
        <v>657</v>
      </c>
      <c r="U272" s="202" t="s">
        <v>658</v>
      </c>
      <c r="V272" s="202" t="s">
        <v>659</v>
      </c>
      <c r="W272" s="202" t="s">
        <v>660</v>
      </c>
      <c r="X272" s="202" t="s">
        <v>661</v>
      </c>
      <c r="Y272" s="202" t="s">
        <v>11</v>
      </c>
      <c r="Z272" s="202" t="s">
        <v>12</v>
      </c>
      <c r="AA272" s="202" t="s">
        <v>13</v>
      </c>
      <c r="AB272" s="202" t="s">
        <v>14</v>
      </c>
      <c r="AC272" s="202" t="s">
        <v>15</v>
      </c>
      <c r="AD272" s="202" t="s">
        <v>16</v>
      </c>
      <c r="AE272" s="202" t="s">
        <v>17</v>
      </c>
      <c r="AF272" s="202" t="s">
        <v>18</v>
      </c>
      <c r="AG272" s="202" t="s">
        <v>19</v>
      </c>
      <c r="AH272" s="202" t="s">
        <v>20</v>
      </c>
      <c r="AI272" s="202" t="s">
        <v>21</v>
      </c>
      <c r="AJ272" s="202" t="s">
        <v>22</v>
      </c>
      <c r="AK272" s="202" t="s">
        <v>23</v>
      </c>
      <c r="AL272" s="202" t="s">
        <v>24</v>
      </c>
      <c r="AM272" s="202" t="s">
        <v>25</v>
      </c>
      <c r="AN272" s="202" t="s">
        <v>26</v>
      </c>
      <c r="AO272" s="202" t="s">
        <v>27</v>
      </c>
      <c r="AP272" s="202" t="s">
        <v>28</v>
      </c>
      <c r="AQ272" s="202" t="s">
        <v>31</v>
      </c>
      <c r="AR272" s="202" t="s">
        <v>32</v>
      </c>
      <c r="AS272" s="202" t="s">
        <v>33</v>
      </c>
      <c r="AT272" s="202" t="s">
        <v>34</v>
      </c>
      <c r="AU272" s="202" t="s">
        <v>35</v>
      </c>
      <c r="AV272" s="202" t="s">
        <v>36</v>
      </c>
      <c r="AW272" s="202" t="s">
        <v>37</v>
      </c>
      <c r="AX272" s="202" t="s">
        <v>38</v>
      </c>
      <c r="AY272" s="202" t="s">
        <v>39</v>
      </c>
      <c r="AZ272" s="202" t="s">
        <v>40</v>
      </c>
      <c r="BA272" s="202" t="s">
        <v>41</v>
      </c>
      <c r="BB272" s="202" t="s">
        <v>42</v>
      </c>
      <c r="BC272" s="202" t="s">
        <v>43</v>
      </c>
      <c r="BD272" s="202" t="s">
        <v>44</v>
      </c>
      <c r="BE272" s="202" t="s">
        <v>45</v>
      </c>
      <c r="BF272" s="202" t="s">
        <v>46</v>
      </c>
      <c r="BG272" s="202" t="s">
        <v>47</v>
      </c>
      <c r="BH272">
        <v>2015</v>
      </c>
      <c r="BI272">
        <v>2016</v>
      </c>
      <c r="BJ272">
        <v>2017</v>
      </c>
      <c r="BL272" s="201" t="s">
        <v>976</v>
      </c>
      <c r="BM272" s="200" t="s">
        <v>977</v>
      </c>
      <c r="BN272" s="200" t="s">
        <v>980</v>
      </c>
      <c r="BO272" s="200" t="s">
        <v>978</v>
      </c>
      <c r="BP272" s="200" t="s">
        <v>979</v>
      </c>
      <c r="BQ272" s="201" t="s">
        <v>122</v>
      </c>
      <c r="BR272" s="201" t="s">
        <v>973</v>
      </c>
      <c r="BS272" s="201" t="s">
        <v>662</v>
      </c>
      <c r="BT272" s="201" t="s">
        <v>1176</v>
      </c>
      <c r="BU272" s="201" t="s">
        <v>1539</v>
      </c>
      <c r="BW272" s="201" t="s">
        <v>1540</v>
      </c>
      <c r="BY272" s="201" t="s">
        <v>1399</v>
      </c>
      <c r="CA272" t="s">
        <v>1400</v>
      </c>
      <c r="CB272" t="s">
        <v>1401</v>
      </c>
      <c r="CC272" t="s">
        <v>1402</v>
      </c>
    </row>
    <row r="273" spans="1:81" ht="15">
      <c r="A273" s="282" t="s">
        <v>162</v>
      </c>
      <c r="E273" s="11">
        <v>1</v>
      </c>
      <c r="F273" s="11">
        <f t="shared" ref="F273:AK273" si="0">1+F5/100</f>
        <v>1</v>
      </c>
      <c r="G273" s="11">
        <f t="shared" si="0"/>
        <v>1</v>
      </c>
      <c r="H273" s="11">
        <f t="shared" si="0"/>
        <v>1</v>
      </c>
      <c r="I273" s="11">
        <f t="shared" si="0"/>
        <v>1</v>
      </c>
      <c r="J273" s="11">
        <f t="shared" si="0"/>
        <v>1</v>
      </c>
      <c r="K273" s="11">
        <f t="shared" si="0"/>
        <v>1</v>
      </c>
      <c r="L273" s="11">
        <f t="shared" si="0"/>
        <v>1</v>
      </c>
      <c r="M273" s="11">
        <f t="shared" si="0"/>
        <v>1</v>
      </c>
      <c r="N273" s="11">
        <f t="shared" si="0"/>
        <v>1</v>
      </c>
      <c r="O273" s="11">
        <f t="shared" si="0"/>
        <v>1</v>
      </c>
      <c r="P273" s="11">
        <f t="shared" si="0"/>
        <v>1</v>
      </c>
      <c r="Q273" s="11">
        <f t="shared" si="0"/>
        <v>1</v>
      </c>
      <c r="R273" s="11">
        <f t="shared" si="0"/>
        <v>1</v>
      </c>
      <c r="S273" s="11">
        <f t="shared" si="0"/>
        <v>1</v>
      </c>
      <c r="T273" s="11">
        <f t="shared" si="0"/>
        <v>1</v>
      </c>
      <c r="U273" s="11">
        <f t="shared" si="0"/>
        <v>1</v>
      </c>
      <c r="V273" s="11">
        <f t="shared" si="0"/>
        <v>1</v>
      </c>
      <c r="W273" s="11">
        <f t="shared" si="0"/>
        <v>1</v>
      </c>
      <c r="X273" s="11">
        <f t="shared" si="0"/>
        <v>1</v>
      </c>
      <c r="Y273" s="11">
        <f t="shared" si="0"/>
        <v>1</v>
      </c>
      <c r="Z273" s="11">
        <f t="shared" si="0"/>
        <v>1</v>
      </c>
      <c r="AA273" s="11">
        <f t="shared" si="0"/>
        <v>1</v>
      </c>
      <c r="AB273" s="11">
        <f t="shared" si="0"/>
        <v>1</v>
      </c>
      <c r="AC273" s="11">
        <f t="shared" si="0"/>
        <v>1</v>
      </c>
      <c r="AD273" s="11">
        <f t="shared" si="0"/>
        <v>1</v>
      </c>
      <c r="AE273" s="11">
        <f t="shared" si="0"/>
        <v>1</v>
      </c>
      <c r="AF273" s="11">
        <f t="shared" si="0"/>
        <v>1</v>
      </c>
      <c r="AG273" s="11">
        <f t="shared" si="0"/>
        <v>1</v>
      </c>
      <c r="AH273" s="11">
        <f t="shared" si="0"/>
        <v>1</v>
      </c>
      <c r="AI273" s="11">
        <f t="shared" si="0"/>
        <v>1</v>
      </c>
      <c r="AJ273" s="11">
        <f t="shared" si="0"/>
        <v>1</v>
      </c>
      <c r="AK273" s="11">
        <f t="shared" si="0"/>
        <v>1</v>
      </c>
      <c r="AL273" s="11">
        <f t="shared" ref="AL273:BI273" si="1">1+AL5/100</f>
        <v>1</v>
      </c>
      <c r="AM273" s="11">
        <f t="shared" si="1"/>
        <v>1</v>
      </c>
      <c r="AN273" s="11">
        <f t="shared" si="1"/>
        <v>0.96677183524531629</v>
      </c>
      <c r="AO273" s="11">
        <f t="shared" si="1"/>
        <v>1.0408757708399392</v>
      </c>
      <c r="AP273" s="11">
        <f t="shared" si="1"/>
        <v>1.0385674756612342</v>
      </c>
      <c r="AQ273" s="11">
        <f t="shared" si="1"/>
        <v>0.99038126470821874</v>
      </c>
      <c r="AR273" s="11">
        <f t="shared" si="1"/>
        <v>1.024849591821984</v>
      </c>
      <c r="AS273" s="11">
        <f t="shared" si="1"/>
        <v>0.97608667322109444</v>
      </c>
      <c r="AT273" s="11">
        <f t="shared" si="1"/>
        <v>0.95681848579332784</v>
      </c>
      <c r="AU273" s="11">
        <f t="shared" si="1"/>
        <v>0.98250636873888297</v>
      </c>
      <c r="AV273" s="11">
        <f t="shared" si="1"/>
        <v>1.0527525814736678</v>
      </c>
      <c r="AW273" s="11">
        <f t="shared" si="1"/>
        <v>0.99414191039374289</v>
      </c>
      <c r="AX273" s="11">
        <f t="shared" si="1"/>
        <v>0.99081871253325415</v>
      </c>
      <c r="AY273" s="11">
        <f t="shared" si="1"/>
        <v>1.0154201992423819</v>
      </c>
      <c r="AZ273" s="11">
        <f t="shared" si="1"/>
        <v>0.95976059343740761</v>
      </c>
      <c r="BA273" s="11">
        <f t="shared" si="1"/>
        <v>0.92996503360754201</v>
      </c>
      <c r="BB273" s="11">
        <f t="shared" si="1"/>
        <v>0.94253502637324815</v>
      </c>
      <c r="BC273" s="11">
        <f t="shared" si="1"/>
        <v>1</v>
      </c>
      <c r="BD273" s="11">
        <f t="shared" si="1"/>
        <v>1</v>
      </c>
      <c r="BE273" s="11">
        <f t="shared" si="1"/>
        <v>1</v>
      </c>
      <c r="BF273" s="11">
        <f t="shared" si="1"/>
        <v>1</v>
      </c>
      <c r="BG273" s="11">
        <f t="shared" si="1"/>
        <v>1</v>
      </c>
      <c r="BH273" s="11">
        <f t="shared" si="1"/>
        <v>1</v>
      </c>
      <c r="BI273" s="11">
        <f t="shared" si="1"/>
        <v>1</v>
      </c>
      <c r="BJ273" s="11">
        <f t="shared" ref="BJ273" si="2">1+BJ5/100</f>
        <v>1</v>
      </c>
      <c r="BK273" s="11"/>
      <c r="BL273" s="1">
        <f>PRODUCT(F273:H273)^(1/3)-1</f>
        <v>0</v>
      </c>
      <c r="BM273" s="1">
        <f>PRODUCT(I273:N273)^(1/6)-1</f>
        <v>0</v>
      </c>
      <c r="BN273" s="1">
        <f>PRODUCT(O273:X273)^0.1-1</f>
        <v>0</v>
      </c>
      <c r="BO273" s="1">
        <f>PRODUCT(Y273:AH273)^0.1-1</f>
        <v>0</v>
      </c>
      <c r="BP273" s="1">
        <f>PRODUCT(AI273:AL273)^0.25-1</f>
        <v>0</v>
      </c>
      <c r="BQ273" s="1">
        <f>PRODUCT(AN273:AU273)^0.125-1</f>
        <v>-3.3694771003804913E-3</v>
      </c>
      <c r="BR273" s="1">
        <f>PRODUCT(AV273:BC273)^0.125-1</f>
        <v>-1.5041990670934702E-2</v>
      </c>
      <c r="BS273" s="1">
        <f>PRODUCT(BD273:BG273)^0.25-1</f>
        <v>0</v>
      </c>
      <c r="BT273" s="1">
        <f>PRODUCT(AV273:BA273)^(1/6)-1</f>
        <v>-1.02913369803177E-2</v>
      </c>
      <c r="BU273" s="1">
        <f>PRODUCT(BB273:BI273)^(1/8)-1</f>
        <v>-7.3704784532485634E-3</v>
      </c>
      <c r="BW273" s="1">
        <f>PRODUCT(AV273:BI273)^(1/14)-1</f>
        <v>-8.6233290098969295E-3</v>
      </c>
      <c r="BY273" s="172">
        <f t="shared" ref="BY273:BY299" si="3">PRODUCT(I273:AC273)^(1/21)-1</f>
        <v>0</v>
      </c>
      <c r="CA273" s="1">
        <f>PRODUCT(Z273:AB273)-1</f>
        <v>0</v>
      </c>
      <c r="CB273" s="1">
        <f>PRODUCT(AI273:AK273)-1</f>
        <v>0</v>
      </c>
      <c r="CC273" s="1">
        <f>PRODUCT(BG273:BI273)-1</f>
        <v>0</v>
      </c>
    </row>
    <row r="274" spans="1:81" ht="15">
      <c r="A274" s="282" t="s">
        <v>164</v>
      </c>
      <c r="E274" s="11">
        <v>1</v>
      </c>
      <c r="F274" s="11">
        <f t="shared" ref="F274:R274" si="4">1+F6/100</f>
        <v>1</v>
      </c>
      <c r="G274" s="11">
        <f t="shared" si="4"/>
        <v>1</v>
      </c>
      <c r="H274" s="11">
        <f t="shared" si="4"/>
        <v>1</v>
      </c>
      <c r="I274" s="11">
        <f t="shared" si="4"/>
        <v>1</v>
      </c>
      <c r="J274" s="11">
        <f t="shared" si="4"/>
        <v>1</v>
      </c>
      <c r="K274" s="11">
        <f t="shared" si="4"/>
        <v>1</v>
      </c>
      <c r="L274" s="11">
        <f t="shared" si="4"/>
        <v>1</v>
      </c>
      <c r="M274" s="11">
        <f t="shared" si="4"/>
        <v>1</v>
      </c>
      <c r="N274" s="11">
        <f t="shared" si="4"/>
        <v>1</v>
      </c>
      <c r="O274" s="11">
        <f t="shared" si="4"/>
        <v>1</v>
      </c>
      <c r="P274" s="11">
        <f t="shared" si="4"/>
        <v>1</v>
      </c>
      <c r="Q274" s="11">
        <f t="shared" si="4"/>
        <v>1</v>
      </c>
      <c r="R274" s="11">
        <f t="shared" si="4"/>
        <v>1</v>
      </c>
      <c r="S274" s="11">
        <v>1</v>
      </c>
      <c r="T274" s="11">
        <f t="shared" ref="T274:BI274" si="5">1+T6/100</f>
        <v>1</v>
      </c>
      <c r="U274" s="11">
        <f t="shared" si="5"/>
        <v>1</v>
      </c>
      <c r="V274" s="11">
        <f t="shared" si="5"/>
        <v>1</v>
      </c>
      <c r="W274" s="11">
        <f t="shared" si="5"/>
        <v>1</v>
      </c>
      <c r="X274" s="11">
        <f t="shared" si="5"/>
        <v>1</v>
      </c>
      <c r="Y274" s="11">
        <f t="shared" si="5"/>
        <v>1</v>
      </c>
      <c r="Z274" s="11">
        <f t="shared" si="5"/>
        <v>1</v>
      </c>
      <c r="AA274" s="11">
        <f t="shared" si="5"/>
        <v>1</v>
      </c>
      <c r="AB274" s="11">
        <f t="shared" si="5"/>
        <v>1</v>
      </c>
      <c r="AC274" s="11">
        <f t="shared" si="5"/>
        <v>1</v>
      </c>
      <c r="AD274" s="11">
        <f t="shared" si="5"/>
        <v>1</v>
      </c>
      <c r="AE274" s="11">
        <f t="shared" si="5"/>
        <v>1</v>
      </c>
      <c r="AF274" s="11">
        <f t="shared" si="5"/>
        <v>1</v>
      </c>
      <c r="AG274" s="11">
        <f t="shared" si="5"/>
        <v>1</v>
      </c>
      <c r="AH274" s="11">
        <f t="shared" si="5"/>
        <v>1</v>
      </c>
      <c r="AI274" s="11">
        <f t="shared" si="5"/>
        <v>1</v>
      </c>
      <c r="AJ274" s="11">
        <f t="shared" si="5"/>
        <v>1</v>
      </c>
      <c r="AK274" s="11">
        <f t="shared" si="5"/>
        <v>1</v>
      </c>
      <c r="AL274" s="11">
        <f t="shared" si="5"/>
        <v>1</v>
      </c>
      <c r="AM274" s="11">
        <f t="shared" si="5"/>
        <v>1</v>
      </c>
      <c r="AN274" s="11">
        <f t="shared" si="5"/>
        <v>1</v>
      </c>
      <c r="AO274" s="11">
        <f t="shared" si="5"/>
        <v>1</v>
      </c>
      <c r="AP274" s="11">
        <f t="shared" si="5"/>
        <v>1</v>
      </c>
      <c r="AQ274" s="11">
        <f t="shared" si="5"/>
        <v>1</v>
      </c>
      <c r="AR274" s="11">
        <f t="shared" si="5"/>
        <v>1</v>
      </c>
      <c r="AS274" s="11">
        <f t="shared" si="5"/>
        <v>1</v>
      </c>
      <c r="AT274" s="11">
        <f t="shared" si="5"/>
        <v>1</v>
      </c>
      <c r="AU274" s="11">
        <f t="shared" si="5"/>
        <v>1</v>
      </c>
      <c r="AV274" s="11">
        <f t="shared" si="5"/>
        <v>1.0334315003917967</v>
      </c>
      <c r="AW274" s="11">
        <f t="shared" si="5"/>
        <v>0.96638889107208081</v>
      </c>
      <c r="AX274" s="11">
        <f t="shared" si="5"/>
        <v>1.0695447381762206</v>
      </c>
      <c r="AY274" s="11">
        <f t="shared" si="5"/>
        <v>1.0220061298899059</v>
      </c>
      <c r="AZ274" s="11">
        <f t="shared" si="5"/>
        <v>1.1064918382705422</v>
      </c>
      <c r="BA274" s="11">
        <f t="shared" si="5"/>
        <v>1.0104048908467216</v>
      </c>
      <c r="BB274" s="11">
        <f t="shared" si="5"/>
        <v>1.179510890030022</v>
      </c>
      <c r="BC274" s="11">
        <f t="shared" si="5"/>
        <v>1.0542596784813203</v>
      </c>
      <c r="BD274" s="11">
        <f t="shared" si="5"/>
        <v>1.0287964757006258</v>
      </c>
      <c r="BE274" s="11">
        <f t="shared" si="5"/>
        <v>1.1075025221041517</v>
      </c>
      <c r="BF274" s="11">
        <f t="shared" si="5"/>
        <v>1.0051250923420867</v>
      </c>
      <c r="BG274" s="11">
        <f t="shared" si="5"/>
        <v>0.9947315506270048</v>
      </c>
      <c r="BH274" s="11">
        <f t="shared" si="5"/>
        <v>0.98371701865222538</v>
      </c>
      <c r="BI274" s="11">
        <f t="shared" si="5"/>
        <v>0.99650587878672203</v>
      </c>
      <c r="BJ274" s="11">
        <f t="shared" ref="BJ274" si="6">1+BJ6/100</f>
        <v>1.0007166609942291</v>
      </c>
      <c r="BL274" s="1">
        <f t="shared" ref="BL274:BL337" si="7">PRODUCT(F274:H274)^(1/3)-1</f>
        <v>0</v>
      </c>
      <c r="BM274" s="1">
        <f t="shared" ref="BM274:BM337" si="8">PRODUCT(I274:N274)^(1/6)-1</f>
        <v>0</v>
      </c>
      <c r="BN274" s="1">
        <f t="shared" ref="BN274:BN337" si="9">PRODUCT(O274:X274)^0.1-1</f>
        <v>0</v>
      </c>
      <c r="BO274" s="1">
        <f t="shared" ref="BO274:BO337" si="10">PRODUCT(Y274:AH274)^0.1-1</f>
        <v>0</v>
      </c>
      <c r="BP274" s="1">
        <f t="shared" ref="BP274:BP337" si="11">PRODUCT(AI274:AL274)^0.25-1</f>
        <v>0</v>
      </c>
      <c r="BQ274" s="1">
        <f t="shared" ref="BQ274:BQ337" si="12">PRODUCT(AN274:AU274)^0.125-1</f>
        <v>0</v>
      </c>
      <c r="BR274" s="1">
        <f t="shared" ref="BR274:BR337" si="13">PRODUCT(AV274:BC274)^0.125-1</f>
        <v>5.3531222295739811E-2</v>
      </c>
      <c r="BS274" s="1">
        <f t="shared" ref="BS274:BS337" si="14">PRODUCT(BD274:BG274)^0.25-1</f>
        <v>3.3118289326914629E-2</v>
      </c>
      <c r="BT274" s="1">
        <f t="shared" ref="BT274:BT337" si="15">PRODUCT(AV274:BA274)^(1/6)-1</f>
        <v>3.3764519753946898E-2</v>
      </c>
      <c r="BU274" s="1">
        <f t="shared" ref="BU274:BU337" si="16">PRODUCT(BB274:BI274)^(1/8)-1</f>
        <v>4.1897450149473325E-2</v>
      </c>
      <c r="BW274" s="1">
        <f t="shared" ref="BW274:BW337" si="17">PRODUCT(AV274:BI274)^(1/14)-1</f>
        <v>3.8404102968293774E-2</v>
      </c>
      <c r="BY274" s="172">
        <f t="shared" si="3"/>
        <v>0</v>
      </c>
      <c r="CA274" s="1">
        <f t="shared" ref="CA274:CA337" si="18">PRODUCT(Z274:AB274)-1</f>
        <v>0</v>
      </c>
      <c r="CB274" s="1">
        <f t="shared" ref="CB274:CB337" si="19">PRODUCT(AI274:AK274)-1</f>
        <v>0</v>
      </c>
      <c r="CC274" s="1">
        <f t="shared" ref="CC274:CC337" si="20">PRODUCT(BG274:BI274)-1</f>
        <v>-2.4884762306819797E-2</v>
      </c>
    </row>
    <row r="275" spans="1:81" ht="15">
      <c r="A275" s="282" t="s">
        <v>165</v>
      </c>
      <c r="E275" s="11">
        <v>1</v>
      </c>
      <c r="F275" s="11">
        <f t="shared" ref="F275:R275" si="21">1+F7/100</f>
        <v>1</v>
      </c>
      <c r="G275" s="11">
        <f t="shared" si="21"/>
        <v>1</v>
      </c>
      <c r="H275" s="11">
        <f t="shared" si="21"/>
        <v>1</v>
      </c>
      <c r="I275" s="11">
        <f t="shared" si="21"/>
        <v>1</v>
      </c>
      <c r="J275" s="11">
        <f t="shared" si="21"/>
        <v>1</v>
      </c>
      <c r="K275" s="11">
        <f t="shared" si="21"/>
        <v>1</v>
      </c>
      <c r="L275" s="11">
        <f t="shared" si="21"/>
        <v>1</v>
      </c>
      <c r="M275" s="11">
        <f t="shared" si="21"/>
        <v>1</v>
      </c>
      <c r="N275" s="11">
        <f t="shared" si="21"/>
        <v>1</v>
      </c>
      <c r="O275" s="11">
        <f t="shared" si="21"/>
        <v>1</v>
      </c>
      <c r="P275" s="11">
        <f t="shared" si="21"/>
        <v>1</v>
      </c>
      <c r="Q275" s="11">
        <f t="shared" si="21"/>
        <v>1</v>
      </c>
      <c r="R275" s="11">
        <f t="shared" si="21"/>
        <v>1</v>
      </c>
      <c r="S275" s="11">
        <v>1</v>
      </c>
      <c r="T275" s="11">
        <f t="shared" ref="T275:BI275" si="22">1+T7/100</f>
        <v>1</v>
      </c>
      <c r="U275" s="11">
        <f t="shared" si="22"/>
        <v>1</v>
      </c>
      <c r="V275" s="11">
        <f t="shared" si="22"/>
        <v>1</v>
      </c>
      <c r="W275" s="11">
        <f t="shared" si="22"/>
        <v>1</v>
      </c>
      <c r="X275" s="11">
        <f t="shared" si="22"/>
        <v>1</v>
      </c>
      <c r="Y275" s="11">
        <f t="shared" si="22"/>
        <v>1</v>
      </c>
      <c r="Z275" s="11">
        <f t="shared" si="22"/>
        <v>0.92346560948163303</v>
      </c>
      <c r="AA275" s="11">
        <f t="shared" si="22"/>
        <v>0.96476273189457573</v>
      </c>
      <c r="AB275" s="11">
        <f t="shared" si="22"/>
        <v>1.0053410217713907</v>
      </c>
      <c r="AC275" s="11">
        <f t="shared" si="22"/>
        <v>1.0243385348142813</v>
      </c>
      <c r="AD275" s="11">
        <f t="shared" si="22"/>
        <v>1.0026378614146148</v>
      </c>
      <c r="AE275" s="11">
        <f t="shared" si="22"/>
        <v>0.99960327969574692</v>
      </c>
      <c r="AF275" s="11">
        <f t="shared" si="22"/>
        <v>1.0132504847635941</v>
      </c>
      <c r="AG275" s="11">
        <f t="shared" si="22"/>
        <v>1.0340330422185124</v>
      </c>
      <c r="AH275" s="11">
        <f t="shared" si="22"/>
        <v>0.9739181079907242</v>
      </c>
      <c r="AI275" s="11">
        <f t="shared" si="22"/>
        <v>0.93819504625263084</v>
      </c>
      <c r="AJ275" s="11">
        <f t="shared" si="22"/>
        <v>0.9791816295951834</v>
      </c>
      <c r="AK275" s="11">
        <f t="shared" si="22"/>
        <v>0.91149183503325282</v>
      </c>
      <c r="AL275" s="11">
        <f t="shared" si="22"/>
        <v>0.73547361392345967</v>
      </c>
      <c r="AM275" s="11">
        <f t="shared" si="22"/>
        <v>0.9813570785279413</v>
      </c>
      <c r="AN275" s="11">
        <f t="shared" si="22"/>
        <v>1.1155303698160479</v>
      </c>
      <c r="AO275" s="11">
        <f t="shared" si="22"/>
        <v>1.1034822175706616</v>
      </c>
      <c r="AP275" s="11">
        <f t="shared" si="22"/>
        <v>1.0438288747791893</v>
      </c>
      <c r="AQ275" s="11">
        <f t="shared" si="22"/>
        <v>1.0188663052256812</v>
      </c>
      <c r="AR275" s="11">
        <f t="shared" si="22"/>
        <v>0.9932774628247375</v>
      </c>
      <c r="AS275" s="11">
        <f t="shared" si="22"/>
        <v>0.99975958878332494</v>
      </c>
      <c r="AT275" s="11">
        <f t="shared" si="22"/>
        <v>1.0087829411430365</v>
      </c>
      <c r="AU275" s="11">
        <f t="shared" si="22"/>
        <v>1.0985336297840818</v>
      </c>
      <c r="AV275" s="11">
        <f t="shared" si="22"/>
        <v>1.009313984150348</v>
      </c>
      <c r="AW275" s="11">
        <f t="shared" si="22"/>
        <v>1.0636805313193416</v>
      </c>
      <c r="AX275" s="11">
        <f t="shared" si="22"/>
        <v>1.166599020470781</v>
      </c>
      <c r="AY275" s="11">
        <f t="shared" si="22"/>
        <v>1.1482046663494156</v>
      </c>
      <c r="AZ275" s="11">
        <f t="shared" si="22"/>
        <v>1.1887579676302389</v>
      </c>
      <c r="BA275" s="11">
        <f t="shared" si="22"/>
        <v>1.0983269741949526</v>
      </c>
      <c r="BB275" s="11">
        <f t="shared" si="22"/>
        <v>0.98824402796855015</v>
      </c>
      <c r="BC275" s="11">
        <f t="shared" si="22"/>
        <v>0.99824655832122289</v>
      </c>
      <c r="BD275" s="11">
        <f t="shared" si="22"/>
        <v>1.00230111585768</v>
      </c>
      <c r="BE275" s="11">
        <f t="shared" si="22"/>
        <v>1.0149964817167829</v>
      </c>
      <c r="BF275" s="11">
        <f t="shared" si="22"/>
        <v>1.0313507864857689</v>
      </c>
      <c r="BG275" s="11">
        <f t="shared" si="22"/>
        <v>1.0111747053135907</v>
      </c>
      <c r="BH275" s="11">
        <f t="shared" si="22"/>
        <v>0.99528728387077692</v>
      </c>
      <c r="BI275" s="11">
        <f t="shared" si="22"/>
        <v>0.95901944166771058</v>
      </c>
      <c r="BJ275" s="11">
        <f t="shared" ref="BJ275" si="23">1+BJ7/100</f>
        <v>0.97438965536823152</v>
      </c>
      <c r="BL275" s="1">
        <f t="shared" si="7"/>
        <v>0</v>
      </c>
      <c r="BM275" s="1">
        <f t="shared" si="8"/>
        <v>0</v>
      </c>
      <c r="BN275" s="1">
        <f t="shared" si="9"/>
        <v>0</v>
      </c>
      <c r="BO275" s="1">
        <f t="shared" si="10"/>
        <v>-6.3478855777281407E-3</v>
      </c>
      <c r="BP275" s="1">
        <f t="shared" si="11"/>
        <v>-0.11413189008920155</v>
      </c>
      <c r="BQ275" s="1">
        <f t="shared" si="12"/>
        <v>4.6697799612529733E-2</v>
      </c>
      <c r="BR275" s="1">
        <f t="shared" si="13"/>
        <v>8.0098071882709565E-2</v>
      </c>
      <c r="BS275" s="1">
        <f t="shared" si="14"/>
        <v>1.4901368204971455E-2</v>
      </c>
      <c r="BT275" s="1">
        <f t="shared" si="15"/>
        <v>0.11070975050226317</v>
      </c>
      <c r="BU275" s="1">
        <f t="shared" si="16"/>
        <v>-1.2282416864761725E-4</v>
      </c>
      <c r="BW275" s="1">
        <f t="shared" si="17"/>
        <v>4.5954095236690362E-2</v>
      </c>
      <c r="BY275" s="172">
        <f t="shared" si="3"/>
        <v>-4.0925985623779804E-3</v>
      </c>
      <c r="CA275" s="1">
        <f t="shared" si="18"/>
        <v>-0.10431634487342156</v>
      </c>
      <c r="CB275" s="1">
        <f t="shared" si="19"/>
        <v>-0.16264585344065841</v>
      </c>
      <c r="CC275" s="1">
        <f t="shared" si="20"/>
        <v>-3.4833890118692978E-2</v>
      </c>
    </row>
    <row r="276" spans="1:81" ht="15">
      <c r="A276" s="282" t="s">
        <v>166</v>
      </c>
      <c r="E276" s="11">
        <v>1</v>
      </c>
      <c r="F276" s="11">
        <f t="shared" ref="F276:R276" si="24">1+F8/100</f>
        <v>1</v>
      </c>
      <c r="G276" s="11">
        <f t="shared" si="24"/>
        <v>1</v>
      </c>
      <c r="H276" s="11">
        <f t="shared" si="24"/>
        <v>1</v>
      </c>
      <c r="I276" s="11">
        <f t="shared" si="24"/>
        <v>1</v>
      </c>
      <c r="J276" s="11">
        <f t="shared" si="24"/>
        <v>1</v>
      </c>
      <c r="K276" s="11">
        <f t="shared" si="24"/>
        <v>1</v>
      </c>
      <c r="L276" s="11">
        <f t="shared" si="24"/>
        <v>1</v>
      </c>
      <c r="M276" s="11">
        <f t="shared" si="24"/>
        <v>1</v>
      </c>
      <c r="N276" s="11">
        <f t="shared" si="24"/>
        <v>1</v>
      </c>
      <c r="O276" s="11">
        <f t="shared" si="24"/>
        <v>1</v>
      </c>
      <c r="P276" s="11">
        <f t="shared" si="24"/>
        <v>1</v>
      </c>
      <c r="Q276" s="11">
        <f t="shared" si="24"/>
        <v>1</v>
      </c>
      <c r="R276" s="11">
        <f t="shared" si="24"/>
        <v>1</v>
      </c>
      <c r="S276" s="11">
        <v>1</v>
      </c>
      <c r="T276" s="11">
        <f t="shared" ref="T276:BI276" si="25">1+T8/100</f>
        <v>1</v>
      </c>
      <c r="U276" s="11">
        <f t="shared" si="25"/>
        <v>1</v>
      </c>
      <c r="V276" s="11">
        <f t="shared" si="25"/>
        <v>1</v>
      </c>
      <c r="W276" s="11">
        <f t="shared" si="25"/>
        <v>1</v>
      </c>
      <c r="X276" s="11">
        <f t="shared" si="25"/>
        <v>1</v>
      </c>
      <c r="Y276" s="11">
        <f t="shared" si="25"/>
        <v>1</v>
      </c>
      <c r="Z276" s="11">
        <f t="shared" si="25"/>
        <v>1.0364864854696174</v>
      </c>
      <c r="AA276" s="11">
        <f t="shared" si="25"/>
        <v>1.0079584007146458</v>
      </c>
      <c r="AB276" s="11">
        <f t="shared" si="25"/>
        <v>0.98983197827593572</v>
      </c>
      <c r="AC276" s="11">
        <f t="shared" si="25"/>
        <v>0.96692502797053592</v>
      </c>
      <c r="AD276" s="11">
        <f t="shared" si="25"/>
        <v>0.99709404652190736</v>
      </c>
      <c r="AE276" s="11">
        <f t="shared" si="25"/>
        <v>1.0361465554380218</v>
      </c>
      <c r="AF276" s="11">
        <f t="shared" si="25"/>
        <v>0.97250503620426354</v>
      </c>
      <c r="AG276" s="11">
        <f t="shared" si="25"/>
        <v>0.96737477666357419</v>
      </c>
      <c r="AH276" s="11">
        <f t="shared" si="25"/>
        <v>1.0692361728372854</v>
      </c>
      <c r="AI276" s="11">
        <f t="shared" si="25"/>
        <v>0.88812094701478927</v>
      </c>
      <c r="AJ276" s="11">
        <f t="shared" si="25"/>
        <v>0.70836728506210422</v>
      </c>
      <c r="AK276" s="11">
        <f t="shared" si="25"/>
        <v>0.93364481315191616</v>
      </c>
      <c r="AL276" s="11">
        <f t="shared" si="25"/>
        <v>1.1027078612699543</v>
      </c>
      <c r="AM276" s="11">
        <f t="shared" si="25"/>
        <v>1.0896687738965227</v>
      </c>
      <c r="AN276" s="11">
        <f t="shared" si="25"/>
        <v>1.1400202421980477</v>
      </c>
      <c r="AO276" s="11">
        <f t="shared" si="25"/>
        <v>1.0978018045411708</v>
      </c>
      <c r="AP276" s="11">
        <f t="shared" si="25"/>
        <v>0.89721538636544962</v>
      </c>
      <c r="AQ276" s="11">
        <f t="shared" si="25"/>
        <v>1.0969704598752166</v>
      </c>
      <c r="AR276" s="11">
        <f t="shared" si="25"/>
        <v>1.1422231691688673</v>
      </c>
      <c r="AS276" s="11">
        <f t="shared" si="25"/>
        <v>1.0734863862991841</v>
      </c>
      <c r="AT276" s="11">
        <f t="shared" si="25"/>
        <v>1.0895808771575206</v>
      </c>
      <c r="AU276" s="11">
        <f t="shared" si="25"/>
        <v>1.0454440573481822</v>
      </c>
      <c r="AV276" s="11">
        <f t="shared" si="25"/>
        <v>1.0616998247012415</v>
      </c>
      <c r="AW276" s="11">
        <f t="shared" si="25"/>
        <v>1.0615227448678199</v>
      </c>
      <c r="AX276" s="11">
        <f t="shared" si="25"/>
        <v>1.0626327558741018</v>
      </c>
      <c r="AY276" s="11">
        <f t="shared" si="25"/>
        <v>1.0609829160875834</v>
      </c>
      <c r="AZ276" s="11">
        <f t="shared" si="25"/>
        <v>1.0670333782581853</v>
      </c>
      <c r="BA276" s="11">
        <f t="shared" si="25"/>
        <v>1.0456011791541271</v>
      </c>
      <c r="BB276" s="11">
        <f t="shared" si="25"/>
        <v>1.0405144940281623</v>
      </c>
      <c r="BC276" s="11">
        <f t="shared" si="25"/>
        <v>1.0422621899396896</v>
      </c>
      <c r="BD276" s="11">
        <f t="shared" si="25"/>
        <v>1.0282640997864489</v>
      </c>
      <c r="BE276" s="11">
        <f t="shared" si="25"/>
        <v>1.0158760205940773</v>
      </c>
      <c r="BF276" s="11">
        <f t="shared" si="25"/>
        <v>1.0118596909575228</v>
      </c>
      <c r="BG276" s="11">
        <f t="shared" si="25"/>
        <v>1.0198530781640069</v>
      </c>
      <c r="BH276" s="11">
        <f t="shared" si="25"/>
        <v>1.025168528078686</v>
      </c>
      <c r="BI276" s="11">
        <f t="shared" si="25"/>
        <v>1.0351753123242216</v>
      </c>
      <c r="BJ276" s="11">
        <f t="shared" ref="BJ276" si="26">1+BJ8/100</f>
        <v>1.0393691288276954</v>
      </c>
      <c r="BL276" s="1">
        <f t="shared" si="7"/>
        <v>0</v>
      </c>
      <c r="BM276" s="1">
        <f t="shared" si="8"/>
        <v>0</v>
      </c>
      <c r="BN276" s="1">
        <f t="shared" si="9"/>
        <v>0</v>
      </c>
      <c r="BO276" s="1">
        <f t="shared" si="10"/>
        <v>3.8476592590819259E-3</v>
      </c>
      <c r="BP276" s="1">
        <f t="shared" si="11"/>
        <v>-0.10289517572170304</v>
      </c>
      <c r="BQ276" s="1">
        <f t="shared" si="12"/>
        <v>7.0174234536855229E-2</v>
      </c>
      <c r="BR276" s="1">
        <f t="shared" si="13"/>
        <v>5.523449181431217E-2</v>
      </c>
      <c r="BS276" s="1">
        <f t="shared" si="14"/>
        <v>1.8945186936844216E-2</v>
      </c>
      <c r="BT276" s="1">
        <f t="shared" si="15"/>
        <v>5.9890789578107118E-2</v>
      </c>
      <c r="BU276" s="1">
        <f t="shared" si="16"/>
        <v>2.7317525915871999E-2</v>
      </c>
      <c r="BW276" s="1">
        <f t="shared" si="17"/>
        <v>4.1153088816803685E-2</v>
      </c>
      <c r="BY276" s="172">
        <f t="shared" si="3"/>
        <v>-4.327247256963318E-6</v>
      </c>
      <c r="CA276" s="1">
        <f t="shared" si="18"/>
        <v>3.4112369434117662E-2</v>
      </c>
      <c r="CB276" s="1">
        <f t="shared" si="19"/>
        <v>-0.4126292740098515</v>
      </c>
      <c r="CC276" s="1">
        <f t="shared" si="20"/>
        <v>8.2297816528283274E-2</v>
      </c>
    </row>
    <row r="277" spans="1:81" ht="15">
      <c r="A277" s="282" t="s">
        <v>163</v>
      </c>
      <c r="E277" s="11">
        <v>1</v>
      </c>
      <c r="F277" s="11">
        <f t="shared" ref="F277:R277" si="27">1+F9/100</f>
        <v>1</v>
      </c>
      <c r="G277" s="11">
        <f t="shared" si="27"/>
        <v>1</v>
      </c>
      <c r="H277" s="11">
        <f t="shared" si="27"/>
        <v>1</v>
      </c>
      <c r="I277" s="11">
        <f t="shared" si="27"/>
        <v>1</v>
      </c>
      <c r="J277" s="11">
        <f t="shared" si="27"/>
        <v>1</v>
      </c>
      <c r="K277" s="11">
        <f t="shared" si="27"/>
        <v>1</v>
      </c>
      <c r="L277" s="11">
        <f t="shared" si="27"/>
        <v>1</v>
      </c>
      <c r="M277" s="11">
        <f t="shared" si="27"/>
        <v>1</v>
      </c>
      <c r="N277" s="11">
        <f t="shared" si="27"/>
        <v>1</v>
      </c>
      <c r="O277" s="11">
        <f t="shared" si="27"/>
        <v>1</v>
      </c>
      <c r="P277" s="11">
        <f t="shared" si="27"/>
        <v>0.99396315235308041</v>
      </c>
      <c r="Q277" s="11">
        <f t="shared" si="27"/>
        <v>1.0278890725216741</v>
      </c>
      <c r="R277" s="11">
        <f t="shared" si="27"/>
        <v>1.0267240932351493</v>
      </c>
      <c r="S277" s="11">
        <v>1</v>
      </c>
      <c r="T277" s="11">
        <f t="shared" ref="T277:BI277" si="28">1+T9/100</f>
        <v>0.96661973979700522</v>
      </c>
      <c r="U277" s="11">
        <f t="shared" si="28"/>
        <v>0.99818824349533575</v>
      </c>
      <c r="V277" s="11">
        <f t="shared" si="28"/>
        <v>0.99719307185132844</v>
      </c>
      <c r="W277" s="11">
        <f t="shared" si="28"/>
        <v>0.98557784594476483</v>
      </c>
      <c r="X277" s="11">
        <f t="shared" si="28"/>
        <v>0.9693555101074377</v>
      </c>
      <c r="Y277" s="11">
        <f t="shared" si="28"/>
        <v>0.98669239965012556</v>
      </c>
      <c r="Z277" s="11">
        <f t="shared" si="28"/>
        <v>0.96051254447857237</v>
      </c>
      <c r="AA277" s="11">
        <f t="shared" si="28"/>
        <v>0.97068627390536832</v>
      </c>
      <c r="AB277" s="11">
        <f t="shared" si="28"/>
        <v>0.97404664101805816</v>
      </c>
      <c r="AC277" s="11">
        <f t="shared" si="28"/>
        <v>0.9740164827204727</v>
      </c>
      <c r="AD277" s="11">
        <f t="shared" si="28"/>
        <v>0.97976213432132242</v>
      </c>
      <c r="AE277" s="11">
        <f t="shared" si="28"/>
        <v>0.98998175963894186</v>
      </c>
      <c r="AF277" s="11">
        <f t="shared" si="28"/>
        <v>1.0132567293379258</v>
      </c>
      <c r="AG277" s="11">
        <f t="shared" si="28"/>
        <v>1.0097048769039965</v>
      </c>
      <c r="AH277" s="11">
        <f t="shared" si="28"/>
        <v>1.0080168252488908</v>
      </c>
      <c r="AI277" s="11">
        <f t="shared" si="28"/>
        <v>0.99857385318036895</v>
      </c>
      <c r="AJ277" s="11">
        <f t="shared" si="28"/>
        <v>0.98633870419493386</v>
      </c>
      <c r="AK277" s="11">
        <f t="shared" si="28"/>
        <v>0.97129455420032074</v>
      </c>
      <c r="AL277" s="11">
        <f t="shared" si="28"/>
        <v>0.9558737710653773</v>
      </c>
      <c r="AM277" s="11">
        <f t="shared" si="28"/>
        <v>0.99596428302363416</v>
      </c>
      <c r="AN277" s="11">
        <f t="shared" si="28"/>
        <v>1.0086972242074022</v>
      </c>
      <c r="AO277" s="11">
        <f t="shared" si="28"/>
        <v>1.038204771363848</v>
      </c>
      <c r="AP277" s="11">
        <f t="shared" si="28"/>
        <v>1.0912362433712761</v>
      </c>
      <c r="AQ277" s="11">
        <f t="shared" si="28"/>
        <v>1.0349242735453457</v>
      </c>
      <c r="AR277" s="11">
        <f t="shared" si="28"/>
        <v>1.0373035953120058</v>
      </c>
      <c r="AS277" s="11">
        <f t="shared" si="28"/>
        <v>1.019134518534186</v>
      </c>
      <c r="AT277" s="11">
        <f t="shared" si="28"/>
        <v>1.0151784470717069</v>
      </c>
      <c r="AU277" s="11">
        <f t="shared" si="28"/>
        <v>1.0235498863578669</v>
      </c>
      <c r="AV277" s="11">
        <f t="shared" si="28"/>
        <v>1.073666565461149</v>
      </c>
      <c r="AW277" s="11">
        <f t="shared" si="28"/>
        <v>1.0332467350857601</v>
      </c>
      <c r="AX277" s="11">
        <f t="shared" si="28"/>
        <v>1.0382511760495885</v>
      </c>
      <c r="AY277" s="11">
        <f t="shared" si="28"/>
        <v>1.0179487302846966</v>
      </c>
      <c r="AZ277" s="11">
        <f t="shared" si="28"/>
        <v>0.97992822422003978</v>
      </c>
      <c r="BA277" s="11">
        <f t="shared" si="28"/>
        <v>0.90125955055374551</v>
      </c>
      <c r="BB277" s="11">
        <f t="shared" si="28"/>
        <v>0.95624045204143837</v>
      </c>
      <c r="BC277" s="11">
        <f t="shared" si="28"/>
        <v>0.94655743198425002</v>
      </c>
      <c r="BD277" s="11">
        <f t="shared" si="28"/>
        <v>0.96148154479738923</v>
      </c>
      <c r="BE277" s="11">
        <f t="shared" si="28"/>
        <v>0.99960255995398384</v>
      </c>
      <c r="BF277" s="11">
        <f t="shared" si="28"/>
        <v>1.0239251434801653</v>
      </c>
      <c r="BG277" s="11">
        <f t="shared" si="28"/>
        <v>1.0429811376203568</v>
      </c>
      <c r="BH277" s="11">
        <f t="shared" si="28"/>
        <v>1.0240497717507311</v>
      </c>
      <c r="BI277" s="11">
        <f t="shared" si="28"/>
        <v>1.0285552917145593</v>
      </c>
      <c r="BJ277" s="11">
        <f t="shared" ref="BJ277" si="29">1+BJ9/100</f>
        <v>1.0229146375207032</v>
      </c>
      <c r="BL277" s="1">
        <f t="shared" si="7"/>
        <v>0</v>
      </c>
      <c r="BM277" s="1">
        <f t="shared" si="8"/>
        <v>0</v>
      </c>
      <c r="BN277" s="1">
        <f t="shared" si="9"/>
        <v>-3.6333866080846544E-3</v>
      </c>
      <c r="BO277" s="1">
        <f t="shared" si="10"/>
        <v>-1.3484451115591489E-2</v>
      </c>
      <c r="BP277" s="1">
        <f t="shared" si="11"/>
        <v>-2.2111269902214015E-2</v>
      </c>
      <c r="BQ277" s="1">
        <f t="shared" si="12"/>
        <v>3.3254962777323538E-2</v>
      </c>
      <c r="BR277" s="1">
        <f t="shared" si="13"/>
        <v>-8.0666216140039548E-3</v>
      </c>
      <c r="BS277" s="1">
        <f t="shared" si="14"/>
        <v>6.533522353027843E-3</v>
      </c>
      <c r="BT277" s="1">
        <f t="shared" si="15"/>
        <v>5.8293998548981651E-3</v>
      </c>
      <c r="BU277" s="1">
        <f t="shared" si="16"/>
        <v>-2.708837717500967E-3</v>
      </c>
      <c r="BW277" s="1">
        <f t="shared" si="17"/>
        <v>9.4149591681413902E-4</v>
      </c>
      <c r="BY277" s="172">
        <f t="shared" si="3"/>
        <v>-8.1787662246614046E-3</v>
      </c>
      <c r="CA277" s="1">
        <f t="shared" si="18"/>
        <v>-9.1841436025528189E-2</v>
      </c>
      <c r="CB277" s="1">
        <f t="shared" si="19"/>
        <v>-4.3340872912882911E-2</v>
      </c>
      <c r="CC277" s="1">
        <f t="shared" si="20"/>
        <v>9.8563492026945365E-2</v>
      </c>
    </row>
    <row r="278" spans="1:81" ht="15">
      <c r="A278" s="282" t="s">
        <v>167</v>
      </c>
      <c r="E278" s="11">
        <v>1</v>
      </c>
      <c r="F278" s="11">
        <f t="shared" ref="F278:R278" si="30">1+F10/100</f>
        <v>1</v>
      </c>
      <c r="G278" s="11">
        <f t="shared" si="30"/>
        <v>1</v>
      </c>
      <c r="H278" s="11">
        <f t="shared" si="30"/>
        <v>1</v>
      </c>
      <c r="I278" s="11">
        <f t="shared" si="30"/>
        <v>1</v>
      </c>
      <c r="J278" s="11">
        <f t="shared" si="30"/>
        <v>1</v>
      </c>
      <c r="K278" s="11">
        <f t="shared" si="30"/>
        <v>1</v>
      </c>
      <c r="L278" s="11">
        <f t="shared" si="30"/>
        <v>1</v>
      </c>
      <c r="M278" s="11">
        <f t="shared" si="30"/>
        <v>1</v>
      </c>
      <c r="N278" s="11">
        <f t="shared" si="30"/>
        <v>1</v>
      </c>
      <c r="O278" s="11">
        <f t="shared" si="30"/>
        <v>1</v>
      </c>
      <c r="P278" s="11">
        <f t="shared" si="30"/>
        <v>1</v>
      </c>
      <c r="Q278" s="11">
        <f t="shared" si="30"/>
        <v>1</v>
      </c>
      <c r="R278" s="11">
        <f t="shared" si="30"/>
        <v>1</v>
      </c>
      <c r="S278" s="11">
        <v>1</v>
      </c>
      <c r="T278" s="11">
        <f t="shared" ref="T278:BI278" si="31">1+T10/100</f>
        <v>1</v>
      </c>
      <c r="U278" s="11">
        <f t="shared" si="31"/>
        <v>1.1232309235224667</v>
      </c>
      <c r="V278" s="11">
        <f t="shared" si="31"/>
        <v>1.0503591369979837</v>
      </c>
      <c r="W278" s="11">
        <f t="shared" si="31"/>
        <v>0.95972872274506638</v>
      </c>
      <c r="X278" s="11">
        <f t="shared" si="31"/>
        <v>1.0798067062179295</v>
      </c>
      <c r="Y278" s="11">
        <f t="shared" si="31"/>
        <v>1.0565575967525103</v>
      </c>
      <c r="Z278" s="11">
        <f t="shared" si="31"/>
        <v>0.99467854903261244</v>
      </c>
      <c r="AA278" s="11">
        <f t="shared" si="31"/>
        <v>0.88203243938921694</v>
      </c>
      <c r="AB278" s="11">
        <f t="shared" si="31"/>
        <v>0.90595114028086576</v>
      </c>
      <c r="AC278" s="11">
        <f t="shared" si="31"/>
        <v>0.98047014599325077</v>
      </c>
      <c r="AD278" s="11">
        <f t="shared" si="31"/>
        <v>0.94950819916866946</v>
      </c>
      <c r="AE278" s="11">
        <f t="shared" si="31"/>
        <v>1.0142835086242756</v>
      </c>
      <c r="AF278" s="11">
        <f t="shared" si="31"/>
        <v>0.96537625343958422</v>
      </c>
      <c r="AG278" s="11">
        <f t="shared" si="31"/>
        <v>1.0263300651666225</v>
      </c>
      <c r="AH278" s="11">
        <f t="shared" si="31"/>
        <v>0.99321634004016968</v>
      </c>
      <c r="AI278" s="11">
        <f t="shared" si="31"/>
        <v>1.0913997262408368</v>
      </c>
      <c r="AJ278" s="11">
        <f t="shared" si="31"/>
        <v>0.98855331545868663</v>
      </c>
      <c r="AK278" s="11">
        <f t="shared" si="31"/>
        <v>1.0292447674206111</v>
      </c>
      <c r="AL278" s="11">
        <f t="shared" si="31"/>
        <v>1.005373702543197</v>
      </c>
      <c r="AM278" s="11">
        <f t="shared" si="31"/>
        <v>1.0064814166990477</v>
      </c>
      <c r="AN278" s="11">
        <f t="shared" si="31"/>
        <v>0.99696927373819977</v>
      </c>
      <c r="AO278" s="11">
        <f t="shared" si="31"/>
        <v>1.0218219089112852</v>
      </c>
      <c r="AP278" s="11">
        <f t="shared" si="31"/>
        <v>1.0197928671232268</v>
      </c>
      <c r="AQ278" s="11">
        <f t="shared" si="31"/>
        <v>1.0296797807810367</v>
      </c>
      <c r="AR278" s="11">
        <f t="shared" si="31"/>
        <v>0.99763177135464209</v>
      </c>
      <c r="AS278" s="11">
        <f t="shared" si="31"/>
        <v>1.0317918211291286</v>
      </c>
      <c r="AT278" s="11">
        <f t="shared" si="31"/>
        <v>0.99513613526523115</v>
      </c>
      <c r="AU278" s="11">
        <f t="shared" si="31"/>
        <v>0.98529620223287651</v>
      </c>
      <c r="AV278" s="11">
        <f t="shared" si="31"/>
        <v>1.0307717067400726</v>
      </c>
      <c r="AW278" s="11">
        <f t="shared" si="31"/>
        <v>1.0695214531035497</v>
      </c>
      <c r="AX278" s="11">
        <f t="shared" si="31"/>
        <v>1.033481315590604</v>
      </c>
      <c r="AY278" s="11">
        <f t="shared" si="31"/>
        <v>1.0401465743611564</v>
      </c>
      <c r="AZ278" s="11">
        <f t="shared" si="31"/>
        <v>1.0205126727012168</v>
      </c>
      <c r="BA278" s="11">
        <f t="shared" si="31"/>
        <v>1.0323646549934595</v>
      </c>
      <c r="BB278" s="11">
        <f t="shared" si="31"/>
        <v>0.98064131934667675</v>
      </c>
      <c r="BC278" s="11">
        <f t="shared" si="31"/>
        <v>1.0229148140458959</v>
      </c>
      <c r="BD278" s="11">
        <f t="shared" si="31"/>
        <v>1.0122782550956477</v>
      </c>
      <c r="BE278" s="11">
        <f t="shared" si="31"/>
        <v>1.0429123714892856</v>
      </c>
      <c r="BF278" s="11">
        <f t="shared" si="31"/>
        <v>1.008660096378323</v>
      </c>
      <c r="BG278" s="11">
        <f t="shared" si="31"/>
        <v>1.0026269167346282</v>
      </c>
      <c r="BH278" s="11">
        <f t="shared" si="31"/>
        <v>1.0113528366576823</v>
      </c>
      <c r="BI278" s="11">
        <f t="shared" si="31"/>
        <v>1.0093986779984649</v>
      </c>
      <c r="BJ278" s="11">
        <f t="shared" ref="BJ278" si="32">1+BJ10/100</f>
        <v>0.9922959161305458</v>
      </c>
      <c r="BL278" s="1">
        <f t="shared" si="7"/>
        <v>0</v>
      </c>
      <c r="BM278" s="1">
        <f t="shared" si="8"/>
        <v>0</v>
      </c>
      <c r="BN278" s="1">
        <f t="shared" si="9"/>
        <v>2.0305289650563996E-2</v>
      </c>
      <c r="BO278" s="1">
        <f t="shared" si="10"/>
        <v>-2.4497191697299581E-2</v>
      </c>
      <c r="BP278" s="1">
        <f t="shared" si="11"/>
        <v>2.7915776377408275E-2</v>
      </c>
      <c r="BQ278" s="1">
        <f t="shared" si="12"/>
        <v>9.6255897671537749E-3</v>
      </c>
      <c r="BR278" s="1">
        <f t="shared" si="13"/>
        <v>2.853433358392099E-2</v>
      </c>
      <c r="BS278" s="1">
        <f t="shared" si="14"/>
        <v>1.6501401316169062E-2</v>
      </c>
      <c r="BT278" s="1">
        <f t="shared" si="15"/>
        <v>3.7687969886336381E-2</v>
      </c>
      <c r="BU278" s="1">
        <f t="shared" si="16"/>
        <v>1.121470501880073E-2</v>
      </c>
      <c r="BW278" s="1">
        <f t="shared" si="17"/>
        <v>2.2476669851738018E-2</v>
      </c>
      <c r="BY278" s="172">
        <f t="shared" si="3"/>
        <v>3.1813842738492859E-4</v>
      </c>
      <c r="CA278" s="1">
        <f t="shared" si="18"/>
        <v>-0.2051739617324706</v>
      </c>
      <c r="CB278" s="1">
        <f t="shared" si="19"/>
        <v>0.11045919682308725</v>
      </c>
      <c r="CC278" s="1">
        <f t="shared" si="20"/>
        <v>2.3539925844375365E-2</v>
      </c>
    </row>
    <row r="279" spans="1:81" ht="15">
      <c r="A279" s="282" t="s">
        <v>168</v>
      </c>
      <c r="E279" s="11">
        <v>1</v>
      </c>
      <c r="F279" s="11">
        <f t="shared" ref="F279:R279" si="33">1+F11/100</f>
        <v>1</v>
      </c>
      <c r="G279" s="11">
        <f t="shared" si="33"/>
        <v>1</v>
      </c>
      <c r="H279" s="11">
        <f t="shared" si="33"/>
        <v>1</v>
      </c>
      <c r="I279" s="11">
        <f t="shared" si="33"/>
        <v>1</v>
      </c>
      <c r="J279" s="11">
        <f t="shared" si="33"/>
        <v>1</v>
      </c>
      <c r="K279" s="11">
        <f t="shared" si="33"/>
        <v>1</v>
      </c>
      <c r="L279" s="11">
        <f t="shared" si="33"/>
        <v>1</v>
      </c>
      <c r="M279" s="11">
        <f t="shared" si="33"/>
        <v>1</v>
      </c>
      <c r="N279" s="11">
        <f t="shared" si="33"/>
        <v>1</v>
      </c>
      <c r="O279" s="11">
        <f t="shared" si="33"/>
        <v>1</v>
      </c>
      <c r="P279" s="11">
        <f t="shared" si="33"/>
        <v>1</v>
      </c>
      <c r="Q279" s="11">
        <f t="shared" si="33"/>
        <v>1</v>
      </c>
      <c r="R279" s="11">
        <f t="shared" si="33"/>
        <v>1</v>
      </c>
      <c r="S279" s="11">
        <v>1</v>
      </c>
      <c r="T279" s="11">
        <f t="shared" ref="T279:BI279" si="34">1+T11/100</f>
        <v>1</v>
      </c>
      <c r="U279" s="11">
        <f t="shared" si="34"/>
        <v>0.99844396192307694</v>
      </c>
      <c r="V279" s="11">
        <f t="shared" si="34"/>
        <v>1.0501609317566507</v>
      </c>
      <c r="W279" s="11">
        <f t="shared" si="34"/>
        <v>0.86384809756993075</v>
      </c>
      <c r="X279" s="11">
        <f t="shared" si="34"/>
        <v>1.0825024813848487</v>
      </c>
      <c r="Y279" s="11">
        <f t="shared" si="34"/>
        <v>1.1313847939510822</v>
      </c>
      <c r="Z279" s="11">
        <f t="shared" si="34"/>
        <v>0.97328085661717123</v>
      </c>
      <c r="AA279" s="11">
        <f t="shared" si="34"/>
        <v>0.87897741142571395</v>
      </c>
      <c r="AB279" s="11">
        <f t="shared" si="34"/>
        <v>0.90425943462770464</v>
      </c>
      <c r="AC279" s="11">
        <f t="shared" si="34"/>
        <v>0.98856015019141918</v>
      </c>
      <c r="AD279" s="11">
        <f t="shared" si="34"/>
        <v>0.91375852081973341</v>
      </c>
      <c r="AE279" s="11">
        <f t="shared" si="34"/>
        <v>0.8035335406552131</v>
      </c>
      <c r="AF279" s="11">
        <f t="shared" si="34"/>
        <v>0.97519740496152085</v>
      </c>
      <c r="AG279" s="11">
        <f t="shared" si="34"/>
        <v>0.91786402991027261</v>
      </c>
      <c r="AH279" s="11">
        <f t="shared" si="34"/>
        <v>1.059282631130553</v>
      </c>
      <c r="AI279" s="11">
        <f t="shared" si="34"/>
        <v>1.1170408289786373</v>
      </c>
      <c r="AJ279" s="11">
        <f t="shared" si="34"/>
        <v>0.95235952253120548</v>
      </c>
      <c r="AK279" s="11">
        <f t="shared" si="34"/>
        <v>0.97569454201897687</v>
      </c>
      <c r="AL279" s="11">
        <f t="shared" si="34"/>
        <v>0.95721242919102389</v>
      </c>
      <c r="AM279" s="11">
        <f t="shared" si="34"/>
        <v>1.0132885790148407</v>
      </c>
      <c r="AN279" s="11">
        <f t="shared" si="34"/>
        <v>1.0145400134654379</v>
      </c>
      <c r="AO279" s="11">
        <f t="shared" si="34"/>
        <v>1.0076982980818725</v>
      </c>
      <c r="AP279" s="11">
        <f t="shared" si="34"/>
        <v>1.0302172166525077</v>
      </c>
      <c r="AQ279" s="11">
        <f t="shared" si="34"/>
        <v>0.95410695246858124</v>
      </c>
      <c r="AR279" s="11">
        <f t="shared" si="34"/>
        <v>0.97736134501571126</v>
      </c>
      <c r="AS279" s="11">
        <f t="shared" si="34"/>
        <v>1.0499325287457764</v>
      </c>
      <c r="AT279" s="11">
        <f t="shared" si="34"/>
        <v>0.96182630936594227</v>
      </c>
      <c r="AU279" s="11">
        <f t="shared" si="34"/>
        <v>0.97141265596881099</v>
      </c>
      <c r="AV279" s="11">
        <f t="shared" si="34"/>
        <v>1.0197639571301622</v>
      </c>
      <c r="AW279" s="11">
        <f t="shared" si="34"/>
        <v>1.0029282670831954</v>
      </c>
      <c r="AX279" s="11">
        <f t="shared" si="34"/>
        <v>0.93598597902106973</v>
      </c>
      <c r="AY279" s="11">
        <f t="shared" si="34"/>
        <v>0.95956456545190894</v>
      </c>
      <c r="AZ279" s="11">
        <f t="shared" si="34"/>
        <v>0.89492038256835382</v>
      </c>
      <c r="BA279" s="11">
        <f t="shared" si="34"/>
        <v>0.90466089749470835</v>
      </c>
      <c r="BB279" s="11">
        <f t="shared" si="34"/>
        <v>0.85213690302999889</v>
      </c>
      <c r="BC279" s="11">
        <f t="shared" si="34"/>
        <v>0.94179280826459466</v>
      </c>
      <c r="BD279" s="11">
        <f t="shared" si="34"/>
        <v>1.0197625091813465</v>
      </c>
      <c r="BE279" s="11">
        <f t="shared" si="34"/>
        <v>1.0180833577860795</v>
      </c>
      <c r="BF279" s="11">
        <f t="shared" si="34"/>
        <v>1.0381912753497551</v>
      </c>
      <c r="BG279" s="11">
        <f t="shared" si="34"/>
        <v>1.0365515437273003</v>
      </c>
      <c r="BH279" s="11">
        <f t="shared" si="34"/>
        <v>1.0410711094830847</v>
      </c>
      <c r="BI279" s="11">
        <f t="shared" si="34"/>
        <v>1.017073097490129</v>
      </c>
      <c r="BJ279" s="11">
        <f t="shared" ref="BJ279" si="35">1+BJ11/100</f>
        <v>0.99390797154671962</v>
      </c>
      <c r="BL279" s="1">
        <f t="shared" si="7"/>
        <v>0</v>
      </c>
      <c r="BM279" s="1">
        <f t="shared" si="8"/>
        <v>0</v>
      </c>
      <c r="BN279" s="1">
        <f t="shared" si="9"/>
        <v>-1.9677309405861099E-3</v>
      </c>
      <c r="BO279" s="1">
        <f t="shared" si="10"/>
        <v>-4.9430102560670597E-2</v>
      </c>
      <c r="BP279" s="1">
        <f t="shared" si="11"/>
        <v>-1.6150051920413855E-3</v>
      </c>
      <c r="BQ279" s="1">
        <f t="shared" si="12"/>
        <v>-4.6396972734245034E-3</v>
      </c>
      <c r="BR279" s="1">
        <f t="shared" si="13"/>
        <v>-6.2478999703001636E-2</v>
      </c>
      <c r="BS279" s="1">
        <f t="shared" si="14"/>
        <v>2.8105457033063441E-2</v>
      </c>
      <c r="BT279" s="1">
        <f t="shared" si="15"/>
        <v>-4.8160151850608179E-2</v>
      </c>
      <c r="BU279" s="1">
        <f t="shared" si="16"/>
        <v>-6.4699772489866803E-3</v>
      </c>
      <c r="BW279" s="1">
        <f t="shared" si="17"/>
        <v>-2.4556245134431665E-2</v>
      </c>
      <c r="BY279" s="172">
        <f t="shared" si="3"/>
        <v>-7.8016820227849726E-3</v>
      </c>
      <c r="CA279" s="1">
        <f t="shared" si="18"/>
        <v>-0.22641338908318343</v>
      </c>
      <c r="CB279" s="1">
        <f t="shared" si="19"/>
        <v>3.7967729566209751E-2</v>
      </c>
      <c r="CC279" s="1">
        <f t="shared" si="20"/>
        <v>9.7547852627001053E-2</v>
      </c>
    </row>
    <row r="280" spans="1:81" ht="15">
      <c r="A280" s="282" t="s">
        <v>128</v>
      </c>
      <c r="E280" s="11">
        <v>1</v>
      </c>
      <c r="F280" s="11">
        <f t="shared" ref="F280:R280" si="36">1+F12/100</f>
        <v>1.0374727298624844</v>
      </c>
      <c r="G280" s="11">
        <f t="shared" si="36"/>
        <v>0.97589546264963234</v>
      </c>
      <c r="H280" s="11">
        <f t="shared" si="36"/>
        <v>0.9322837436423963</v>
      </c>
      <c r="I280" s="11">
        <f t="shared" si="36"/>
        <v>1.084643972014256</v>
      </c>
      <c r="J280" s="11">
        <f t="shared" si="36"/>
        <v>1.0893465891518839</v>
      </c>
      <c r="K280" s="11">
        <f t="shared" si="36"/>
        <v>0.97910687687136444</v>
      </c>
      <c r="L280" s="11">
        <f t="shared" si="36"/>
        <v>1.0173649026544156</v>
      </c>
      <c r="M280" s="11">
        <f t="shared" si="36"/>
        <v>1.0333958722693566</v>
      </c>
      <c r="N280" s="11">
        <f t="shared" si="36"/>
        <v>1.0807791876619788</v>
      </c>
      <c r="O280" s="11">
        <f t="shared" si="36"/>
        <v>1.0146782761694515</v>
      </c>
      <c r="P280" s="11">
        <f t="shared" si="36"/>
        <v>1.0395234628370138</v>
      </c>
      <c r="Q280" s="11">
        <f t="shared" si="36"/>
        <v>0.99920417530210903</v>
      </c>
      <c r="R280" s="11">
        <f t="shared" si="36"/>
        <v>1.0105656792326361</v>
      </c>
      <c r="S280" s="11">
        <v>1</v>
      </c>
      <c r="T280" s="11">
        <f t="shared" ref="T280:BI280" si="37">1+T12/100</f>
        <v>0.98351342480672055</v>
      </c>
      <c r="U280" s="11">
        <f t="shared" si="37"/>
        <v>0.96463841283651031</v>
      </c>
      <c r="V280" s="11">
        <f t="shared" si="37"/>
        <v>1.05337159335316</v>
      </c>
      <c r="W280" s="11">
        <f t="shared" si="37"/>
        <v>0.94096440449321361</v>
      </c>
      <c r="X280" s="11">
        <f t="shared" si="37"/>
        <v>1.0860316428295522</v>
      </c>
      <c r="Y280" s="11">
        <f t="shared" si="37"/>
        <v>1.0259035422504188</v>
      </c>
      <c r="Z280" s="11">
        <f t="shared" si="37"/>
        <v>0.92865002291028775</v>
      </c>
      <c r="AA280" s="11">
        <f t="shared" si="37"/>
        <v>0.93565671017168317</v>
      </c>
      <c r="AB280" s="11">
        <f t="shared" si="37"/>
        <v>1.0225023825298045</v>
      </c>
      <c r="AC280" s="11">
        <f t="shared" si="37"/>
        <v>1.0061931982633143</v>
      </c>
      <c r="AD280" s="11">
        <f t="shared" si="37"/>
        <v>0.90990486861369102</v>
      </c>
      <c r="AE280" s="11">
        <f t="shared" si="37"/>
        <v>1.0623805756023621</v>
      </c>
      <c r="AF280" s="11">
        <f t="shared" si="37"/>
        <v>1.0136853797962999</v>
      </c>
      <c r="AG280" s="11">
        <f t="shared" si="37"/>
        <v>0.9600562520838315</v>
      </c>
      <c r="AH280" s="11">
        <f t="shared" si="37"/>
        <v>0.91161867614534464</v>
      </c>
      <c r="AI280" s="11">
        <f t="shared" si="37"/>
        <v>0.96210884324634505</v>
      </c>
      <c r="AJ280" s="11">
        <f t="shared" si="37"/>
        <v>1.1109415298620762</v>
      </c>
      <c r="AK280" s="11">
        <f t="shared" si="37"/>
        <v>1.1040666248438615</v>
      </c>
      <c r="AL280" s="11">
        <f t="shared" si="37"/>
        <v>1.0449186597479772</v>
      </c>
      <c r="AM280" s="11">
        <f t="shared" si="37"/>
        <v>1.0446663129047258</v>
      </c>
      <c r="AN280" s="11">
        <f t="shared" si="37"/>
        <v>0.95942399324619609</v>
      </c>
      <c r="AO280" s="11">
        <f t="shared" si="37"/>
        <v>1.0426087062376475</v>
      </c>
      <c r="AP280" s="11">
        <f t="shared" si="37"/>
        <v>1.068611433276325</v>
      </c>
      <c r="AQ280" s="11">
        <f t="shared" si="37"/>
        <v>1.0268214197035335</v>
      </c>
      <c r="AR280" s="11">
        <f t="shared" si="37"/>
        <v>0.95542953423104782</v>
      </c>
      <c r="AS280" s="11">
        <f t="shared" si="37"/>
        <v>0.98114989482534165</v>
      </c>
      <c r="AT280" s="11">
        <f t="shared" si="37"/>
        <v>0.94534886094042558</v>
      </c>
      <c r="AU280" s="11">
        <f t="shared" si="37"/>
        <v>0.88122819505711358</v>
      </c>
      <c r="AV280" s="11">
        <f t="shared" si="37"/>
        <v>1.0764379418460412</v>
      </c>
      <c r="AW280" s="11">
        <f t="shared" si="37"/>
        <v>1.0784910614558494</v>
      </c>
      <c r="AX280" s="11">
        <f t="shared" si="37"/>
        <v>1.0769268851986895</v>
      </c>
      <c r="AY280" s="11">
        <f t="shared" si="37"/>
        <v>1.0691802708554956</v>
      </c>
      <c r="AZ280" s="11">
        <f t="shared" si="37"/>
        <v>1.0788585198132516</v>
      </c>
      <c r="BA280" s="11">
        <f t="shared" si="37"/>
        <v>1.0299516742225612</v>
      </c>
      <c r="BB280" s="11">
        <f t="shared" si="37"/>
        <v>0.9311985142481608</v>
      </c>
      <c r="BC280" s="11">
        <f t="shared" si="37"/>
        <v>1.0899143795986308</v>
      </c>
      <c r="BD280" s="11">
        <f t="shared" si="37"/>
        <v>1.0490212524432247</v>
      </c>
      <c r="BE280" s="11">
        <f t="shared" si="37"/>
        <v>0.97939425363247201</v>
      </c>
      <c r="BF280" s="11">
        <f t="shared" si="37"/>
        <v>1.0133845293358164</v>
      </c>
      <c r="BG280" s="11">
        <f t="shared" si="37"/>
        <v>0.96485804018279109</v>
      </c>
      <c r="BH280" s="11">
        <f t="shared" si="37"/>
        <v>1.0169894482424464</v>
      </c>
      <c r="BI280" s="11">
        <f t="shared" si="37"/>
        <v>0.97215407889306205</v>
      </c>
      <c r="BJ280" s="11">
        <f t="shared" ref="BJ280" si="38">1+BJ12/100</f>
        <v>1.0187966121607326</v>
      </c>
      <c r="BL280" s="1">
        <f t="shared" si="7"/>
        <v>-1.9059422063130271E-2</v>
      </c>
      <c r="BM280" s="1">
        <f t="shared" si="8"/>
        <v>4.6631911381833424E-2</v>
      </c>
      <c r="BN280" s="1">
        <f t="shared" si="9"/>
        <v>8.4453236504260509E-3</v>
      </c>
      <c r="BO280" s="1">
        <f t="shared" si="10"/>
        <v>-2.3727618793433769E-2</v>
      </c>
      <c r="BP280" s="1">
        <f t="shared" si="11"/>
        <v>5.3775977088845961E-2</v>
      </c>
      <c r="BQ280" s="1">
        <f t="shared" si="12"/>
        <v>-1.9082130034399292E-2</v>
      </c>
      <c r="BR280" s="1">
        <f t="shared" si="13"/>
        <v>5.2645983904999305E-2</v>
      </c>
      <c r="BS280" s="1">
        <f t="shared" si="14"/>
        <v>1.1401576669962665E-3</v>
      </c>
      <c r="BT280" s="1">
        <f t="shared" si="15"/>
        <v>6.8162534198887181E-2</v>
      </c>
      <c r="BU280" s="1">
        <f t="shared" si="16"/>
        <v>9.9801636899199409E-4</v>
      </c>
      <c r="BW280" s="1">
        <f t="shared" si="17"/>
        <v>2.9249580458260871E-2</v>
      </c>
      <c r="BY280" s="172">
        <f t="shared" si="3"/>
        <v>1.2989991263705702E-2</v>
      </c>
      <c r="CA280" s="1">
        <f t="shared" si="18"/>
        <v>-0.11155010791832787</v>
      </c>
      <c r="CB280" s="1">
        <f t="shared" si="19"/>
        <v>0.1800779356542741</v>
      </c>
      <c r="CC280" s="1">
        <f t="shared" si="20"/>
        <v>-4.6073376585389458E-2</v>
      </c>
    </row>
    <row r="281" spans="1:81" ht="15">
      <c r="A281" s="282" t="s">
        <v>169</v>
      </c>
      <c r="E281" s="11">
        <v>1</v>
      </c>
      <c r="F281" s="11">
        <f t="shared" ref="F281:R281" si="39">1+F13/100</f>
        <v>1</v>
      </c>
      <c r="G281" s="11">
        <f t="shared" si="39"/>
        <v>1</v>
      </c>
      <c r="H281" s="11">
        <f t="shared" si="39"/>
        <v>1</v>
      </c>
      <c r="I281" s="11">
        <f t="shared" si="39"/>
        <v>1</v>
      </c>
      <c r="J281" s="11">
        <f t="shared" si="39"/>
        <v>1</v>
      </c>
      <c r="K281" s="11">
        <f t="shared" si="39"/>
        <v>1</v>
      </c>
      <c r="L281" s="11">
        <f t="shared" si="39"/>
        <v>1</v>
      </c>
      <c r="M281" s="11">
        <f t="shared" si="39"/>
        <v>1</v>
      </c>
      <c r="N281" s="11">
        <f t="shared" si="39"/>
        <v>1</v>
      </c>
      <c r="O281" s="11">
        <f t="shared" si="39"/>
        <v>1</v>
      </c>
      <c r="P281" s="11">
        <f t="shared" si="39"/>
        <v>1</v>
      </c>
      <c r="Q281" s="11">
        <f t="shared" si="39"/>
        <v>1</v>
      </c>
      <c r="R281" s="11">
        <f t="shared" si="39"/>
        <v>1</v>
      </c>
      <c r="S281" s="11">
        <v>1</v>
      </c>
      <c r="T281" s="11">
        <f t="shared" ref="T281:BI281" si="40">1+T13/100</f>
        <v>1</v>
      </c>
      <c r="U281" s="11">
        <f t="shared" si="40"/>
        <v>1</v>
      </c>
      <c r="V281" s="11">
        <f t="shared" si="40"/>
        <v>1</v>
      </c>
      <c r="W281" s="11">
        <f t="shared" si="40"/>
        <v>1</v>
      </c>
      <c r="X281" s="11">
        <f t="shared" si="40"/>
        <v>1</v>
      </c>
      <c r="Y281" s="11">
        <f t="shared" si="40"/>
        <v>1</v>
      </c>
      <c r="Z281" s="11">
        <f t="shared" si="40"/>
        <v>1</v>
      </c>
      <c r="AA281" s="11">
        <f t="shared" si="40"/>
        <v>1</v>
      </c>
      <c r="AB281" s="11">
        <f t="shared" si="40"/>
        <v>1</v>
      </c>
      <c r="AC281" s="11">
        <f t="shared" si="40"/>
        <v>1</v>
      </c>
      <c r="AD281" s="11">
        <f t="shared" si="40"/>
        <v>1</v>
      </c>
      <c r="AE281" s="11">
        <f t="shared" si="40"/>
        <v>1</v>
      </c>
      <c r="AF281" s="11">
        <f t="shared" si="40"/>
        <v>1</v>
      </c>
      <c r="AG281" s="11">
        <f t="shared" si="40"/>
        <v>1</v>
      </c>
      <c r="AH281" s="11">
        <f t="shared" si="40"/>
        <v>1</v>
      </c>
      <c r="AI281" s="11">
        <f t="shared" si="40"/>
        <v>1</v>
      </c>
      <c r="AJ281" s="11">
        <f t="shared" si="40"/>
        <v>0.89129130799054834</v>
      </c>
      <c r="AK281" s="11">
        <f t="shared" si="40"/>
        <v>0.59255549560496656</v>
      </c>
      <c r="AL281" s="11">
        <f t="shared" si="40"/>
        <v>0.93361619599716184</v>
      </c>
      <c r="AM281" s="11">
        <f t="shared" si="40"/>
        <v>1.0794982992728708</v>
      </c>
      <c r="AN281" s="11">
        <f t="shared" si="40"/>
        <v>1.0910349251054838</v>
      </c>
      <c r="AO281" s="11">
        <f t="shared" si="40"/>
        <v>1.0750697165135519</v>
      </c>
      <c r="AP281" s="11">
        <f t="shared" si="40"/>
        <v>1.0447954333579144</v>
      </c>
      <c r="AQ281" s="11">
        <f t="shared" si="40"/>
        <v>1.0814226462489385</v>
      </c>
      <c r="AR281" s="11">
        <f t="shared" si="40"/>
        <v>1.0395768531293235</v>
      </c>
      <c r="AS281" s="11">
        <f t="shared" si="40"/>
        <v>1.0657029552359336</v>
      </c>
      <c r="AT281" s="11">
        <f t="shared" si="40"/>
        <v>1.1023657282781343</v>
      </c>
      <c r="AU281" s="11">
        <f t="shared" si="40"/>
        <v>1.1381149512994762</v>
      </c>
      <c r="AV281" s="11">
        <f t="shared" si="40"/>
        <v>1.1464886278043587</v>
      </c>
      <c r="AW281" s="11">
        <f t="shared" si="40"/>
        <v>1.1110084075184601</v>
      </c>
      <c r="AX281" s="11">
        <f t="shared" si="40"/>
        <v>1.1460487652223044</v>
      </c>
      <c r="AY281" s="11">
        <f t="shared" si="40"/>
        <v>1.1406880742354031</v>
      </c>
      <c r="AZ281" s="11">
        <f t="shared" si="40"/>
        <v>1.1473596617131829</v>
      </c>
      <c r="BA281" s="11">
        <f t="shared" si="40"/>
        <v>1.0781291869423031</v>
      </c>
      <c r="BB281" s="11">
        <f t="shared" si="40"/>
        <v>0.86433602082240324</v>
      </c>
      <c r="BC281" s="11">
        <f t="shared" si="40"/>
        <v>1.0260040878359422</v>
      </c>
      <c r="BD281" s="11">
        <f t="shared" si="40"/>
        <v>1.0476298935624655</v>
      </c>
      <c r="BE281" s="11">
        <f t="shared" si="40"/>
        <v>1.0696413130176265</v>
      </c>
      <c r="BF281" s="11">
        <f t="shared" si="40"/>
        <v>1.0288633717924742</v>
      </c>
      <c r="BG281" s="11">
        <f t="shared" si="40"/>
        <v>1.0314688234296838</v>
      </c>
      <c r="BH281" s="11">
        <f t="shared" si="40"/>
        <v>1.0282037882246178</v>
      </c>
      <c r="BI281" s="11">
        <f t="shared" si="40"/>
        <v>0.99930522122929422</v>
      </c>
      <c r="BJ281" s="11">
        <f t="shared" ref="BJ281" si="41">1+BJ13/100</f>
        <v>1.0729332355005754</v>
      </c>
      <c r="BL281" s="1">
        <f t="shared" si="7"/>
        <v>0</v>
      </c>
      <c r="BM281" s="1">
        <f t="shared" si="8"/>
        <v>0</v>
      </c>
      <c r="BN281" s="1">
        <f t="shared" si="9"/>
        <v>0</v>
      </c>
      <c r="BO281" s="1">
        <f t="shared" si="10"/>
        <v>0</v>
      </c>
      <c r="BP281" s="1">
        <f t="shared" si="11"/>
        <v>-0.16202845864712645</v>
      </c>
      <c r="BQ281" s="1">
        <f t="shared" si="12"/>
        <v>7.9352560776530856E-2</v>
      </c>
      <c r="BR281" s="1">
        <f t="shared" si="13"/>
        <v>7.8220034963159435E-2</v>
      </c>
      <c r="BS281" s="1">
        <f t="shared" si="14"/>
        <v>4.4275203459811285E-2</v>
      </c>
      <c r="BT281" s="1">
        <f t="shared" si="15"/>
        <v>0.12798825930127067</v>
      </c>
      <c r="BU281" s="1">
        <f t="shared" si="16"/>
        <v>1.0086613026482505E-2</v>
      </c>
      <c r="BW281" s="1">
        <f t="shared" si="17"/>
        <v>5.9026641455928619E-2</v>
      </c>
      <c r="BY281" s="172">
        <f t="shared" si="3"/>
        <v>0</v>
      </c>
      <c r="CA281" s="1">
        <f t="shared" si="18"/>
        <v>0</v>
      </c>
      <c r="CB281" s="1">
        <f t="shared" si="19"/>
        <v>-0.47186043726526172</v>
      </c>
      <c r="CC281" s="1">
        <f t="shared" si="20"/>
        <v>5.982329700754252E-2</v>
      </c>
    </row>
    <row r="282" spans="1:81" ht="15">
      <c r="A282" s="282" t="s">
        <v>170</v>
      </c>
      <c r="E282" s="11">
        <v>1</v>
      </c>
      <c r="F282" s="11">
        <f t="shared" ref="F282:R282" si="42">1+F14/100</f>
        <v>1</v>
      </c>
      <c r="G282" s="11">
        <f t="shared" si="42"/>
        <v>1</v>
      </c>
      <c r="H282" s="11">
        <f t="shared" si="42"/>
        <v>1</v>
      </c>
      <c r="I282" s="11">
        <f t="shared" si="42"/>
        <v>1</v>
      </c>
      <c r="J282" s="11">
        <f t="shared" si="42"/>
        <v>1</v>
      </c>
      <c r="K282" s="11">
        <f t="shared" si="42"/>
        <v>1</v>
      </c>
      <c r="L282" s="11">
        <f t="shared" si="42"/>
        <v>1</v>
      </c>
      <c r="M282" s="11">
        <f t="shared" si="42"/>
        <v>1</v>
      </c>
      <c r="N282" s="11">
        <f t="shared" si="42"/>
        <v>1</v>
      </c>
      <c r="O282" s="11">
        <f t="shared" si="42"/>
        <v>1</v>
      </c>
      <c r="P282" s="11">
        <f t="shared" si="42"/>
        <v>1</v>
      </c>
      <c r="Q282" s="11">
        <f t="shared" si="42"/>
        <v>1</v>
      </c>
      <c r="R282" s="11">
        <f t="shared" si="42"/>
        <v>1</v>
      </c>
      <c r="S282" s="11">
        <v>1</v>
      </c>
      <c r="T282" s="11">
        <f t="shared" ref="T282:BI282" si="43">1+T14/100</f>
        <v>1</v>
      </c>
      <c r="U282" s="11">
        <f t="shared" si="43"/>
        <v>1</v>
      </c>
      <c r="V282" s="11">
        <f t="shared" si="43"/>
        <v>1</v>
      </c>
      <c r="W282" s="11">
        <f t="shared" si="43"/>
        <v>1</v>
      </c>
      <c r="X282" s="11">
        <f t="shared" si="43"/>
        <v>1</v>
      </c>
      <c r="Y282" s="11">
        <f t="shared" si="43"/>
        <v>1</v>
      </c>
      <c r="Z282" s="11">
        <f t="shared" si="43"/>
        <v>1</v>
      </c>
      <c r="AA282" s="11">
        <f t="shared" si="43"/>
        <v>1</v>
      </c>
      <c r="AB282" s="11">
        <f t="shared" si="43"/>
        <v>1</v>
      </c>
      <c r="AC282" s="11">
        <f t="shared" si="43"/>
        <v>1</v>
      </c>
      <c r="AD282" s="11">
        <f t="shared" si="43"/>
        <v>1</v>
      </c>
      <c r="AE282" s="11">
        <f t="shared" si="43"/>
        <v>1</v>
      </c>
      <c r="AF282" s="11">
        <f t="shared" si="43"/>
        <v>1</v>
      </c>
      <c r="AG282" s="11">
        <f t="shared" si="43"/>
        <v>1</v>
      </c>
      <c r="AH282" s="11">
        <f t="shared" si="43"/>
        <v>1</v>
      </c>
      <c r="AI282" s="11">
        <f t="shared" si="43"/>
        <v>1</v>
      </c>
      <c r="AJ282" s="11">
        <f t="shared" si="43"/>
        <v>1</v>
      </c>
      <c r="AK282" s="11">
        <f t="shared" si="43"/>
        <v>1</v>
      </c>
      <c r="AL282" s="11">
        <f t="shared" si="43"/>
        <v>1</v>
      </c>
      <c r="AM282" s="11">
        <f t="shared" si="43"/>
        <v>1</v>
      </c>
      <c r="AN282" s="11">
        <f t="shared" si="43"/>
        <v>1</v>
      </c>
      <c r="AO282" s="11">
        <f t="shared" si="43"/>
        <v>1</v>
      </c>
      <c r="AP282" s="11">
        <f t="shared" si="43"/>
        <v>1</v>
      </c>
      <c r="AQ282" s="11">
        <f t="shared" si="43"/>
        <v>1</v>
      </c>
      <c r="AR282" s="11">
        <f t="shared" si="43"/>
        <v>1</v>
      </c>
      <c r="AS282" s="11">
        <f t="shared" si="43"/>
        <v>1</v>
      </c>
      <c r="AT282" s="11">
        <f t="shared" si="43"/>
        <v>1</v>
      </c>
      <c r="AU282" s="11">
        <f t="shared" si="43"/>
        <v>1</v>
      </c>
      <c r="AV282" s="11">
        <f t="shared" si="43"/>
        <v>1.0015585311367341</v>
      </c>
      <c r="AW282" s="11">
        <f t="shared" si="43"/>
        <v>1.0028897999398272</v>
      </c>
      <c r="AX282" s="11">
        <f t="shared" si="43"/>
        <v>0.99844365451929162</v>
      </c>
      <c r="AY282" s="11">
        <f t="shared" si="43"/>
        <v>0.96598039215686271</v>
      </c>
      <c r="AZ282" s="11">
        <f t="shared" si="43"/>
        <v>1.0327895429118665</v>
      </c>
      <c r="BA282" s="11">
        <f t="shared" si="43"/>
        <v>0.98877286767914085</v>
      </c>
      <c r="BB282" s="11">
        <f t="shared" si="43"/>
        <v>0.97130336984493537</v>
      </c>
      <c r="BC282" s="11">
        <f t="shared" si="43"/>
        <v>1.0150761549939469</v>
      </c>
      <c r="BD282" s="11">
        <f t="shared" si="43"/>
        <v>1.0086839830838705</v>
      </c>
      <c r="BE282" s="11">
        <f t="shared" si="43"/>
        <v>0.95763410776020097</v>
      </c>
      <c r="BF282" s="11">
        <f t="shared" si="43"/>
        <v>0.97108106384657145</v>
      </c>
      <c r="BG282" s="11">
        <f t="shared" si="43"/>
        <v>1.0070816571382226</v>
      </c>
      <c r="BH282" s="11">
        <f t="shared" si="43"/>
        <v>1.0106574254147218</v>
      </c>
      <c r="BI282" s="11">
        <f t="shared" si="43"/>
        <v>0.97271993701541737</v>
      </c>
      <c r="BJ282" s="11">
        <f t="shared" ref="BJ282" si="44">1+BJ14/100</f>
        <v>1</v>
      </c>
      <c r="BL282" s="1">
        <f t="shared" si="7"/>
        <v>0</v>
      </c>
      <c r="BM282" s="1">
        <f t="shared" si="8"/>
        <v>0</v>
      </c>
      <c r="BN282" s="1">
        <f t="shared" si="9"/>
        <v>0</v>
      </c>
      <c r="BO282" s="1">
        <f t="shared" si="10"/>
        <v>0</v>
      </c>
      <c r="BP282" s="1">
        <f t="shared" si="11"/>
        <v>0</v>
      </c>
      <c r="BQ282" s="1">
        <f t="shared" si="12"/>
        <v>0</v>
      </c>
      <c r="BR282" s="1">
        <f t="shared" si="13"/>
        <v>-3.1084508732112104E-3</v>
      </c>
      <c r="BS282" s="1">
        <f t="shared" si="14"/>
        <v>-1.4132101596641578E-2</v>
      </c>
      <c r="BT282" s="1">
        <f t="shared" si="15"/>
        <v>-1.7906527318759524E-3</v>
      </c>
      <c r="BU282" s="1">
        <f t="shared" si="16"/>
        <v>-1.0957334977932498E-2</v>
      </c>
      <c r="BW282" s="1">
        <f t="shared" si="17"/>
        <v>-7.0391098076659775E-3</v>
      </c>
      <c r="BY282" s="172">
        <f t="shared" si="3"/>
        <v>0</v>
      </c>
      <c r="CA282" s="1">
        <f t="shared" si="18"/>
        <v>0</v>
      </c>
      <c r="CB282" s="1">
        <f t="shared" si="19"/>
        <v>0</v>
      </c>
      <c r="CC282" s="1">
        <f t="shared" si="20"/>
        <v>-9.9514903754714945E-3</v>
      </c>
    </row>
    <row r="283" spans="1:81" ht="15">
      <c r="A283" s="282" t="s">
        <v>171</v>
      </c>
      <c r="E283" s="11">
        <v>1</v>
      </c>
      <c r="F283" s="11">
        <f t="shared" ref="F283:R283" si="45">1+F15/100</f>
        <v>1</v>
      </c>
      <c r="G283" s="11">
        <f t="shared" si="45"/>
        <v>1</v>
      </c>
      <c r="H283" s="11">
        <f t="shared" si="45"/>
        <v>1</v>
      </c>
      <c r="I283" s="11">
        <f t="shared" si="45"/>
        <v>1</v>
      </c>
      <c r="J283" s="11">
        <f t="shared" si="45"/>
        <v>1</v>
      </c>
      <c r="K283" s="11">
        <f t="shared" si="45"/>
        <v>1</v>
      </c>
      <c r="L283" s="11">
        <f t="shared" si="45"/>
        <v>1</v>
      </c>
      <c r="M283" s="11">
        <f t="shared" si="45"/>
        <v>1</v>
      </c>
      <c r="N283" s="11">
        <f t="shared" si="45"/>
        <v>1</v>
      </c>
      <c r="O283" s="11">
        <f t="shared" si="45"/>
        <v>1</v>
      </c>
      <c r="P283" s="11">
        <f t="shared" si="45"/>
        <v>1</v>
      </c>
      <c r="Q283" s="11">
        <f t="shared" si="45"/>
        <v>1</v>
      </c>
      <c r="R283" s="11">
        <f t="shared" si="45"/>
        <v>1</v>
      </c>
      <c r="S283" s="11">
        <v>1</v>
      </c>
      <c r="T283" s="11">
        <f t="shared" ref="T283:BI283" si="46">1+T15/100</f>
        <v>1</v>
      </c>
      <c r="U283" s="11">
        <f t="shared" si="46"/>
        <v>1</v>
      </c>
      <c r="V283" s="11">
        <f t="shared" si="46"/>
        <v>1</v>
      </c>
      <c r="W283" s="11">
        <f t="shared" si="46"/>
        <v>1.0374442738449838</v>
      </c>
      <c r="X283" s="11">
        <f t="shared" si="46"/>
        <v>1.0777988017899578</v>
      </c>
      <c r="Y283" s="11">
        <f t="shared" si="46"/>
        <v>1.0828809149772587</v>
      </c>
      <c r="Z283" s="11">
        <f t="shared" si="46"/>
        <v>1.0434915176778259</v>
      </c>
      <c r="AA283" s="11">
        <f t="shared" si="46"/>
        <v>1.0076830015085962</v>
      </c>
      <c r="AB283" s="11">
        <f t="shared" si="46"/>
        <v>1.0655385712532059</v>
      </c>
      <c r="AC283" s="11">
        <f t="shared" si="46"/>
        <v>1.1158869583947166</v>
      </c>
      <c r="AD283" s="11">
        <f t="shared" si="46"/>
        <v>1.0909843631278369</v>
      </c>
      <c r="AE283" s="11">
        <f t="shared" si="46"/>
        <v>1.1307041693311237</v>
      </c>
      <c r="AF283" s="11">
        <f t="shared" si="46"/>
        <v>1.0814140973781963</v>
      </c>
      <c r="AG283" s="11">
        <f t="shared" si="46"/>
        <v>1.0644806294991251</v>
      </c>
      <c r="AH283" s="11">
        <f t="shared" si="46"/>
        <v>1.0593313919199825</v>
      </c>
      <c r="AI283" s="11">
        <f t="shared" si="46"/>
        <v>1.0290507560964801</v>
      </c>
      <c r="AJ283" s="11">
        <f t="shared" si="46"/>
        <v>1.012493311151992</v>
      </c>
      <c r="AK283" s="11">
        <f t="shared" si="46"/>
        <v>0.99502586203837173</v>
      </c>
      <c r="AL283" s="11">
        <f t="shared" si="46"/>
        <v>1.0300551133425428</v>
      </c>
      <c r="AM283" s="11">
        <f t="shared" si="46"/>
        <v>1.0402710212503634</v>
      </c>
      <c r="AN283" s="11">
        <f t="shared" si="46"/>
        <v>0.93172162764156596</v>
      </c>
      <c r="AO283" s="11">
        <f t="shared" si="46"/>
        <v>1.0377294259860617</v>
      </c>
      <c r="AP283" s="11">
        <f t="shared" si="46"/>
        <v>1.0260706679701928</v>
      </c>
      <c r="AQ283" s="11">
        <f t="shared" si="46"/>
        <v>1.019612477823084</v>
      </c>
      <c r="AR283" s="11">
        <f t="shared" si="46"/>
        <v>1.0119855669833278</v>
      </c>
      <c r="AS283" s="11">
        <f t="shared" si="46"/>
        <v>1.0445410570033411</v>
      </c>
      <c r="AT283" s="11">
        <f t="shared" si="46"/>
        <v>0.93399939092194151</v>
      </c>
      <c r="AU283" s="11">
        <f t="shared" si="46"/>
        <v>0.99608269155732321</v>
      </c>
      <c r="AV283" s="11">
        <f t="shared" si="46"/>
        <v>1.0481013986157401</v>
      </c>
      <c r="AW283" s="11">
        <f t="shared" si="46"/>
        <v>1.0458153822623881</v>
      </c>
      <c r="AX283" s="11">
        <f t="shared" si="46"/>
        <v>1.0522491840676207</v>
      </c>
      <c r="AY283" s="11">
        <f t="shared" si="46"/>
        <v>1.1142022209257127</v>
      </c>
      <c r="AZ283" s="11">
        <f t="shared" si="46"/>
        <v>1.0796812177546231</v>
      </c>
      <c r="BA283" s="11">
        <f t="shared" si="46"/>
        <v>0.98783996105269756</v>
      </c>
      <c r="BB283" s="11">
        <f t="shared" si="46"/>
        <v>0.8685651220467947</v>
      </c>
      <c r="BC283" s="11">
        <f t="shared" si="46"/>
        <v>0.91741208215441772</v>
      </c>
      <c r="BD283" s="11">
        <f t="shared" si="46"/>
        <v>0.96838535239814005</v>
      </c>
      <c r="BE283" s="11">
        <f t="shared" si="46"/>
        <v>1.0237503878117944</v>
      </c>
      <c r="BF283" s="11">
        <f t="shared" si="46"/>
        <v>0.98826883809563004</v>
      </c>
      <c r="BG283" s="11">
        <f t="shared" si="46"/>
        <v>1.0398475058531469</v>
      </c>
      <c r="BH283" s="11">
        <f t="shared" si="46"/>
        <v>1.029688274965403</v>
      </c>
      <c r="BI283" s="11">
        <f t="shared" si="46"/>
        <v>1.0425736727880743</v>
      </c>
      <c r="BJ283" s="11">
        <f t="shared" ref="BJ283" si="47">1+BJ15/100</f>
        <v>1.022744235966331</v>
      </c>
      <c r="BL283" s="1">
        <f t="shared" si="7"/>
        <v>0</v>
      </c>
      <c r="BM283" s="1">
        <f t="shared" si="8"/>
        <v>0</v>
      </c>
      <c r="BN283" s="1">
        <f t="shared" si="9"/>
        <v>1.123070357391831E-2</v>
      </c>
      <c r="BO283" s="1">
        <f t="shared" si="10"/>
        <v>7.3720409633144524E-2</v>
      </c>
      <c r="BP283" s="1">
        <f t="shared" si="11"/>
        <v>1.6555156124781867E-2</v>
      </c>
      <c r="BQ283" s="1">
        <f t="shared" si="12"/>
        <v>-6.5471467120481464E-4</v>
      </c>
      <c r="BR283" s="1">
        <f t="shared" si="13"/>
        <v>1.1081677268193202E-2</v>
      </c>
      <c r="BS283" s="1">
        <f t="shared" si="14"/>
        <v>4.6661311180837828E-3</v>
      </c>
      <c r="BT283" s="1">
        <f t="shared" si="15"/>
        <v>5.3951226057634916E-2</v>
      </c>
      <c r="BU283" s="1">
        <f t="shared" si="16"/>
        <v>-1.7045758067759986E-2</v>
      </c>
      <c r="BW283" s="1">
        <f t="shared" si="17"/>
        <v>1.2776312002505286E-2</v>
      </c>
      <c r="BY283" s="172">
        <f t="shared" si="3"/>
        <v>1.9942046230330357E-2</v>
      </c>
      <c r="CA283" s="1">
        <f t="shared" si="18"/>
        <v>0.12042304011944593</v>
      </c>
      <c r="CB283" s="1">
        <f t="shared" si="19"/>
        <v>3.6724418185672958E-2</v>
      </c>
      <c r="CC283" s="1">
        <f t="shared" si="20"/>
        <v>0.11630321570958602</v>
      </c>
    </row>
    <row r="284" spans="1:81" ht="15">
      <c r="A284" s="282" t="s">
        <v>172</v>
      </c>
      <c r="E284" s="11">
        <v>1</v>
      </c>
      <c r="F284" s="11">
        <f t="shared" ref="F284:R284" si="48">1+F16/100</f>
        <v>1.0046656138482213</v>
      </c>
      <c r="G284" s="11">
        <f t="shared" si="48"/>
        <v>0.98854121729971378</v>
      </c>
      <c r="H284" s="11">
        <f t="shared" si="48"/>
        <v>1.0419669212097493</v>
      </c>
      <c r="I284" s="11">
        <f t="shared" si="48"/>
        <v>1.0489988579972134</v>
      </c>
      <c r="J284" s="11">
        <f t="shared" si="48"/>
        <v>1.0392669358143753</v>
      </c>
      <c r="K284" s="11">
        <f t="shared" si="48"/>
        <v>1.000713938405049</v>
      </c>
      <c r="L284" s="11">
        <f t="shared" si="48"/>
        <v>1.049689885523365</v>
      </c>
      <c r="M284" s="11">
        <f t="shared" si="48"/>
        <v>1.0325806871951222</v>
      </c>
      <c r="N284" s="11">
        <f t="shared" si="48"/>
        <v>1.0482698374899722</v>
      </c>
      <c r="O284" s="11">
        <f t="shared" si="48"/>
        <v>1.0508135236217644</v>
      </c>
      <c r="P284" s="11">
        <f t="shared" si="48"/>
        <v>1.0054704771231933</v>
      </c>
      <c r="Q284" s="11">
        <f t="shared" si="48"/>
        <v>1.0202007155305619</v>
      </c>
      <c r="R284" s="11">
        <f t="shared" si="48"/>
        <v>1.0105697301538248</v>
      </c>
      <c r="S284" s="11">
        <v>1</v>
      </c>
      <c r="T284" s="11">
        <f t="shared" ref="T284:BI284" si="49">1+T16/100</f>
        <v>1.0011017701902278</v>
      </c>
      <c r="U284" s="11">
        <f t="shared" si="49"/>
        <v>1.0156447915819427</v>
      </c>
      <c r="V284" s="11">
        <f t="shared" si="49"/>
        <v>1.0243672455447945</v>
      </c>
      <c r="W284" s="11">
        <f t="shared" si="49"/>
        <v>0.99730252495014038</v>
      </c>
      <c r="X284" s="11">
        <f t="shared" si="49"/>
        <v>1.0292522913987459</v>
      </c>
      <c r="Y284" s="11">
        <f t="shared" si="49"/>
        <v>1.0178590208454661</v>
      </c>
      <c r="Z284" s="11">
        <f t="shared" si="49"/>
        <v>1.0171098103255669</v>
      </c>
      <c r="AA284" s="11">
        <f t="shared" si="49"/>
        <v>1.0161937261539202</v>
      </c>
      <c r="AB284" s="11">
        <f t="shared" si="49"/>
        <v>0.96564685926632099</v>
      </c>
      <c r="AC284" s="11">
        <f t="shared" si="49"/>
        <v>1.0340372730421179</v>
      </c>
      <c r="AD284" s="11">
        <f t="shared" si="49"/>
        <v>1.0381987975931435</v>
      </c>
      <c r="AE284" s="11">
        <f t="shared" si="49"/>
        <v>1.0236358286460234</v>
      </c>
      <c r="AF284" s="11">
        <f t="shared" si="49"/>
        <v>1.0095802877805919</v>
      </c>
      <c r="AG284" s="11">
        <f t="shared" si="49"/>
        <v>1.039659625457054</v>
      </c>
      <c r="AH284" s="11">
        <f t="shared" si="49"/>
        <v>1.0212436244717364</v>
      </c>
      <c r="AI284" s="11">
        <f t="shared" si="49"/>
        <v>1.0204310476433451</v>
      </c>
      <c r="AJ284" s="11">
        <f t="shared" si="49"/>
        <v>0.98350872510263343</v>
      </c>
      <c r="AK284" s="11">
        <f t="shared" si="49"/>
        <v>0.99231218748782213</v>
      </c>
      <c r="AL284" s="11">
        <f t="shared" si="49"/>
        <v>1.0302618921728115</v>
      </c>
      <c r="AM284" s="11">
        <f t="shared" si="49"/>
        <v>1.0288371658693796</v>
      </c>
      <c r="AN284" s="11">
        <f t="shared" si="49"/>
        <v>1.0258263496501574</v>
      </c>
      <c r="AO284" s="11">
        <f t="shared" si="49"/>
        <v>1.0252277998670605</v>
      </c>
      <c r="AP284" s="11">
        <f t="shared" si="49"/>
        <v>1.0280980318553983</v>
      </c>
      <c r="AQ284" s="11">
        <f t="shared" si="49"/>
        <v>1.034924634070735</v>
      </c>
      <c r="AR284" s="11">
        <f t="shared" si="49"/>
        <v>1.0382505518502638</v>
      </c>
      <c r="AS284" s="11">
        <f t="shared" si="49"/>
        <v>1.027112617642975</v>
      </c>
      <c r="AT284" s="11">
        <f t="shared" si="49"/>
        <v>1.0056790676474341</v>
      </c>
      <c r="AU284" s="11">
        <f t="shared" si="49"/>
        <v>1.0274131469480752</v>
      </c>
      <c r="AV284" s="11">
        <f t="shared" si="49"/>
        <v>1.0172271316077781</v>
      </c>
      <c r="AW284" s="11">
        <f t="shared" si="49"/>
        <v>1.0280232890315937</v>
      </c>
      <c r="AX284" s="11">
        <f t="shared" si="49"/>
        <v>1.0183736899161033</v>
      </c>
      <c r="AY284" s="11">
        <f t="shared" si="49"/>
        <v>1.0132832824778846</v>
      </c>
      <c r="AZ284" s="11">
        <f t="shared" si="49"/>
        <v>1.0313107504088654</v>
      </c>
      <c r="BA284" s="11">
        <f t="shared" si="49"/>
        <v>1.0160111924047792</v>
      </c>
      <c r="BB284" s="11">
        <f t="shared" si="49"/>
        <v>0.99843553838193244</v>
      </c>
      <c r="BC284" s="11">
        <f t="shared" si="49"/>
        <v>1.0047780144868901</v>
      </c>
      <c r="BD284" s="11">
        <f t="shared" si="49"/>
        <v>1.0103736389922517</v>
      </c>
      <c r="BE284" s="11">
        <f t="shared" si="49"/>
        <v>1.020534675138963</v>
      </c>
      <c r="BF284" s="11">
        <f t="shared" si="49"/>
        <v>1.008505074621332</v>
      </c>
      <c r="BG284" s="11">
        <f t="shared" si="49"/>
        <v>1.0099520037828709</v>
      </c>
      <c r="BH284" s="11">
        <f t="shared" si="49"/>
        <v>1.0086357057948607</v>
      </c>
      <c r="BI284" s="11">
        <f t="shared" si="49"/>
        <v>1.0129822478455424</v>
      </c>
      <c r="BJ284" s="11">
        <f t="shared" ref="BJ284" si="50">1+BJ16/100</f>
        <v>1.0034888036142102</v>
      </c>
      <c r="BL284" s="1">
        <f t="shared" si="7"/>
        <v>1.1478720843169476E-2</v>
      </c>
      <c r="BM284" s="1">
        <f t="shared" si="8"/>
        <v>3.6442060782150287E-2</v>
      </c>
      <c r="BN284" s="1">
        <f t="shared" si="9"/>
        <v>1.5353196871332075E-2</v>
      </c>
      <c r="BO284" s="1">
        <f t="shared" si="10"/>
        <v>1.8116300554978482E-2</v>
      </c>
      <c r="BP284" s="1">
        <f t="shared" si="11"/>
        <v>6.4436420430067365E-3</v>
      </c>
      <c r="BQ284" s="1">
        <f t="shared" si="12"/>
        <v>2.6526771482853206E-2</v>
      </c>
      <c r="BR284" s="1">
        <f t="shared" si="13"/>
        <v>1.5879370206298482E-2</v>
      </c>
      <c r="BS284" s="1">
        <f t="shared" si="14"/>
        <v>1.2330097084050529E-2</v>
      </c>
      <c r="BT284" s="1">
        <f t="shared" si="15"/>
        <v>2.0683660094876322E-2</v>
      </c>
      <c r="BU284" s="1">
        <f t="shared" si="16"/>
        <v>9.2572209268353411E-3</v>
      </c>
      <c r="BW284" s="1">
        <f t="shared" si="17"/>
        <v>1.4138518820133283E-2</v>
      </c>
      <c r="BY284" s="172">
        <f t="shared" si="3"/>
        <v>2.002510633113963E-2</v>
      </c>
      <c r="CA284" s="1">
        <f t="shared" si="18"/>
        <v>-1.9261320259259529E-3</v>
      </c>
      <c r="CB284" s="1">
        <f t="shared" si="19"/>
        <v>-4.1126717379397215E-3</v>
      </c>
      <c r="CC284" s="1">
        <f t="shared" si="20"/>
        <v>3.1898325980462827E-2</v>
      </c>
    </row>
    <row r="285" spans="1:81" ht="15">
      <c r="A285" s="282" t="s">
        <v>173</v>
      </c>
      <c r="E285" s="11">
        <v>1</v>
      </c>
      <c r="F285" s="11">
        <f t="shared" ref="F285:R285" si="51">1+F17/100</f>
        <v>1.0496071718349174</v>
      </c>
      <c r="G285" s="11">
        <f t="shared" si="51"/>
        <v>1.0202146966677641</v>
      </c>
      <c r="H285" s="11">
        <f t="shared" si="51"/>
        <v>1.034714661593241</v>
      </c>
      <c r="I285" s="11">
        <f t="shared" si="51"/>
        <v>1.0541933601415161</v>
      </c>
      <c r="J285" s="11">
        <f t="shared" si="51"/>
        <v>1.0281001278561557</v>
      </c>
      <c r="K285" s="11">
        <f t="shared" si="51"/>
        <v>1.0490447900377775</v>
      </c>
      <c r="L285" s="11">
        <f t="shared" si="51"/>
        <v>1.0224100975848391</v>
      </c>
      <c r="M285" s="11">
        <f t="shared" si="51"/>
        <v>1.0393124182887794</v>
      </c>
      <c r="N285" s="11">
        <f t="shared" si="51"/>
        <v>1.0590949592643495</v>
      </c>
      <c r="O285" s="11">
        <f t="shared" si="51"/>
        <v>1.0595049653114532</v>
      </c>
      <c r="P285" s="11">
        <f t="shared" si="51"/>
        <v>1.0464694285980538</v>
      </c>
      <c r="Q285" s="11">
        <f t="shared" si="51"/>
        <v>1.0559238143143921</v>
      </c>
      <c r="R285" s="11">
        <f t="shared" si="51"/>
        <v>1.0431090588849488</v>
      </c>
      <c r="S285" s="11">
        <v>1</v>
      </c>
      <c r="T285" s="11">
        <f t="shared" ref="T285:BI285" si="52">1+T17/100</f>
        <v>0.9990096961174505</v>
      </c>
      <c r="U285" s="11">
        <f t="shared" si="52"/>
        <v>1.0476336983899197</v>
      </c>
      <c r="V285" s="11">
        <f t="shared" si="52"/>
        <v>1.0503964781805539</v>
      </c>
      <c r="W285" s="11">
        <f t="shared" si="52"/>
        <v>0.998701697567276</v>
      </c>
      <c r="X285" s="11">
        <f t="shared" si="52"/>
        <v>1.0553644786427436</v>
      </c>
      <c r="Y285" s="11">
        <f t="shared" si="52"/>
        <v>1.0173137762504751</v>
      </c>
      <c r="Z285" s="11">
        <f t="shared" si="52"/>
        <v>0.99601379654043087</v>
      </c>
      <c r="AA285" s="11">
        <f t="shared" si="52"/>
        <v>1.0193812116345224</v>
      </c>
      <c r="AB285" s="11">
        <f t="shared" si="52"/>
        <v>1.0313962807015435</v>
      </c>
      <c r="AC285" s="11">
        <f t="shared" si="52"/>
        <v>1.0005757358263268</v>
      </c>
      <c r="AD285" s="11">
        <f t="shared" si="52"/>
        <v>1.0245056564523234</v>
      </c>
      <c r="AE285" s="11">
        <f t="shared" si="52"/>
        <v>1.0223640194418244</v>
      </c>
      <c r="AF285" s="11">
        <f t="shared" si="52"/>
        <v>1.0129304519947331</v>
      </c>
      <c r="AG285" s="11">
        <f t="shared" si="52"/>
        <v>1.0314974681700202</v>
      </c>
      <c r="AH285" s="11">
        <f t="shared" si="52"/>
        <v>1.0342010175478813</v>
      </c>
      <c r="AI285" s="11">
        <f t="shared" si="52"/>
        <v>1.0355354780679773</v>
      </c>
      <c r="AJ285" s="11">
        <f t="shared" si="52"/>
        <v>1.0241398607332788</v>
      </c>
      <c r="AK285" s="11">
        <f t="shared" si="52"/>
        <v>1.0097609234499803</v>
      </c>
      <c r="AL285" s="11">
        <f t="shared" si="52"/>
        <v>0.99701245915425085</v>
      </c>
      <c r="AM285" s="11">
        <f t="shared" si="52"/>
        <v>1.020087616345785</v>
      </c>
      <c r="AN285" s="11">
        <f t="shared" si="52"/>
        <v>1.0251091282812397</v>
      </c>
      <c r="AO285" s="11">
        <f t="shared" si="52"/>
        <v>1.0221143617604285</v>
      </c>
      <c r="AP285" s="11">
        <f t="shared" si="52"/>
        <v>1.0197797299798916</v>
      </c>
      <c r="AQ285" s="11">
        <f t="shared" si="52"/>
        <v>1.0346783513002162</v>
      </c>
      <c r="AR285" s="11">
        <f t="shared" si="52"/>
        <v>1.0335504365734645</v>
      </c>
      <c r="AS285" s="11">
        <f t="shared" si="52"/>
        <v>1.0312743647673042</v>
      </c>
      <c r="AT285" s="11">
        <f t="shared" si="52"/>
        <v>1.0088026136896886</v>
      </c>
      <c r="AU285" s="11">
        <f t="shared" si="52"/>
        <v>1.0115267183898602</v>
      </c>
      <c r="AV285" s="11">
        <f t="shared" si="52"/>
        <v>1.0045094890688808</v>
      </c>
      <c r="AW285" s="11">
        <f t="shared" si="52"/>
        <v>1.0209970947546967</v>
      </c>
      <c r="AX285" s="11">
        <f t="shared" si="52"/>
        <v>1.0154987879443256</v>
      </c>
      <c r="AY285" s="11">
        <f t="shared" si="52"/>
        <v>1.0294341705883516</v>
      </c>
      <c r="AZ285" s="11">
        <f t="shared" si="52"/>
        <v>1.0339173070181498</v>
      </c>
      <c r="BA285" s="11">
        <f t="shared" si="52"/>
        <v>1.0114330863158605</v>
      </c>
      <c r="BB285" s="11">
        <f t="shared" si="52"/>
        <v>0.95983657658748744</v>
      </c>
      <c r="BC285" s="11">
        <f t="shared" si="52"/>
        <v>1.0159257804102806</v>
      </c>
      <c r="BD285" s="11">
        <f t="shared" si="52"/>
        <v>1.0257644866960569</v>
      </c>
      <c r="BE285" s="11">
        <f t="shared" si="52"/>
        <v>1.002224493798455</v>
      </c>
      <c r="BF285" s="11">
        <f t="shared" si="52"/>
        <v>0.99437700449485145</v>
      </c>
      <c r="BG285" s="11">
        <f t="shared" si="52"/>
        <v>1.0004378668257077</v>
      </c>
      <c r="BH285" s="11">
        <f t="shared" si="52"/>
        <v>0.99964950180943402</v>
      </c>
      <c r="BI285" s="11">
        <f t="shared" si="52"/>
        <v>1.0035973959488262</v>
      </c>
      <c r="BJ285" s="11">
        <f t="shared" ref="BJ285" si="53">1+BJ17/100</f>
        <v>1.0218677558047276</v>
      </c>
      <c r="BL285" s="1">
        <f t="shared" si="7"/>
        <v>3.477594104839854E-2</v>
      </c>
      <c r="BM285" s="1">
        <f t="shared" si="8"/>
        <v>4.1939841314748927E-2</v>
      </c>
      <c r="BN285" s="1">
        <f t="shared" si="9"/>
        <v>3.5323930492097588E-2</v>
      </c>
      <c r="BO285" s="1">
        <f t="shared" si="10"/>
        <v>1.8944455453142606E-2</v>
      </c>
      <c r="BP285" s="1">
        <f t="shared" si="11"/>
        <v>1.650811364846394E-2</v>
      </c>
      <c r="BQ285" s="1">
        <f t="shared" si="12"/>
        <v>2.3313840198794678E-2</v>
      </c>
      <c r="BR285" s="1">
        <f t="shared" si="13"/>
        <v>1.1212308468667942E-2</v>
      </c>
      <c r="BS285" s="1">
        <f t="shared" si="14"/>
        <v>5.6305687688176231E-3</v>
      </c>
      <c r="BT285" s="1">
        <f t="shared" si="15"/>
        <v>1.9248114650066261E-2</v>
      </c>
      <c r="BU285" s="1">
        <f t="shared" si="16"/>
        <v>6.3444590083561181E-5</v>
      </c>
      <c r="BW285" s="1">
        <f t="shared" si="17"/>
        <v>8.2408286871877845E-3</v>
      </c>
      <c r="BY285" s="172">
        <f t="shared" si="3"/>
        <v>3.1805071896170878E-2</v>
      </c>
      <c r="CA285" s="1">
        <f t="shared" si="18"/>
        <v>4.7194951825015652E-2</v>
      </c>
      <c r="CB285" s="1">
        <f t="shared" si="19"/>
        <v>7.0884943286692259E-2</v>
      </c>
      <c r="CC285" s="1">
        <f t="shared" si="20"/>
        <v>3.6849248599140072E-3</v>
      </c>
    </row>
    <row r="286" spans="1:81" ht="15">
      <c r="A286" s="282" t="s">
        <v>174</v>
      </c>
      <c r="E286" s="11">
        <v>1</v>
      </c>
      <c r="F286" s="11">
        <f t="shared" ref="F286:R286" si="54">1+F18/100</f>
        <v>1</v>
      </c>
      <c r="G286" s="11">
        <f t="shared" si="54"/>
        <v>1</v>
      </c>
      <c r="H286" s="11">
        <f t="shared" si="54"/>
        <v>1</v>
      </c>
      <c r="I286" s="11">
        <f t="shared" si="54"/>
        <v>1</v>
      </c>
      <c r="J286" s="11">
        <f t="shared" si="54"/>
        <v>1</v>
      </c>
      <c r="K286" s="11">
        <f t="shared" si="54"/>
        <v>1</v>
      </c>
      <c r="L286" s="11">
        <f t="shared" si="54"/>
        <v>1</v>
      </c>
      <c r="M286" s="11">
        <f t="shared" si="54"/>
        <v>1</v>
      </c>
      <c r="N286" s="11">
        <f t="shared" si="54"/>
        <v>1</v>
      </c>
      <c r="O286" s="11">
        <f t="shared" si="54"/>
        <v>1</v>
      </c>
      <c r="P286" s="11">
        <f t="shared" si="54"/>
        <v>1</v>
      </c>
      <c r="Q286" s="11">
        <f t="shared" si="54"/>
        <v>1</v>
      </c>
      <c r="R286" s="11">
        <f t="shared" si="54"/>
        <v>1</v>
      </c>
      <c r="S286" s="11">
        <v>1</v>
      </c>
      <c r="T286" s="11">
        <f t="shared" ref="T286:BI286" si="55">1+T18/100</f>
        <v>1</v>
      </c>
      <c r="U286" s="11">
        <f t="shared" si="55"/>
        <v>1</v>
      </c>
      <c r="V286" s="11">
        <f t="shared" si="55"/>
        <v>1</v>
      </c>
      <c r="W286" s="11">
        <f t="shared" si="55"/>
        <v>1</v>
      </c>
      <c r="X286" s="11">
        <f t="shared" si="55"/>
        <v>1</v>
      </c>
      <c r="Y286" s="11">
        <f t="shared" si="55"/>
        <v>1</v>
      </c>
      <c r="Z286" s="11">
        <f t="shared" si="55"/>
        <v>1</v>
      </c>
      <c r="AA286" s="11">
        <f t="shared" si="55"/>
        <v>1</v>
      </c>
      <c r="AB286" s="11">
        <f t="shared" si="55"/>
        <v>1</v>
      </c>
      <c r="AC286" s="11">
        <f t="shared" si="55"/>
        <v>1</v>
      </c>
      <c r="AD286" s="11">
        <f t="shared" si="55"/>
        <v>1</v>
      </c>
      <c r="AE286" s="11">
        <f t="shared" si="55"/>
        <v>1</v>
      </c>
      <c r="AF286" s="11">
        <f t="shared" si="55"/>
        <v>1</v>
      </c>
      <c r="AG286" s="11">
        <f t="shared" si="55"/>
        <v>1</v>
      </c>
      <c r="AH286" s="11">
        <f t="shared" si="55"/>
        <v>1</v>
      </c>
      <c r="AI286" s="11">
        <f t="shared" si="55"/>
        <v>1</v>
      </c>
      <c r="AJ286" s="11">
        <f t="shared" si="55"/>
        <v>0.97770416763295065</v>
      </c>
      <c r="AK286" s="11">
        <f t="shared" si="55"/>
        <v>0.76236168671152438</v>
      </c>
      <c r="AL286" s="11">
        <f t="shared" si="55"/>
        <v>0.75740600844894668</v>
      </c>
      <c r="AM286" s="11">
        <f t="shared" si="55"/>
        <v>0.79221863874892517</v>
      </c>
      <c r="AN286" s="11">
        <f t="shared" si="55"/>
        <v>0.87190031641842558</v>
      </c>
      <c r="AO286" s="11">
        <f t="shared" si="55"/>
        <v>1.0028217203853849</v>
      </c>
      <c r="AP286" s="11">
        <f t="shared" si="55"/>
        <v>1.0478428272472127</v>
      </c>
      <c r="AQ286" s="11">
        <f t="shared" si="55"/>
        <v>1.0896088742329517</v>
      </c>
      <c r="AR286" s="11">
        <f t="shared" si="55"/>
        <v>1.0646158336447713</v>
      </c>
      <c r="AS286" s="11">
        <f t="shared" si="55"/>
        <v>1.1019102937668679</v>
      </c>
      <c r="AT286" s="11">
        <f t="shared" si="55"/>
        <v>1.0905182217181182</v>
      </c>
      <c r="AU286" s="11">
        <f t="shared" si="55"/>
        <v>1.0977780254698017</v>
      </c>
      <c r="AV286" s="11">
        <f t="shared" si="55"/>
        <v>1.1036067596190953</v>
      </c>
      <c r="AW286" s="11">
        <f t="shared" si="55"/>
        <v>1.092394899511987</v>
      </c>
      <c r="AX286" s="11">
        <f t="shared" si="55"/>
        <v>1.2511443921348346</v>
      </c>
      <c r="AY286" s="11">
        <f t="shared" si="55"/>
        <v>1.3303048728458864</v>
      </c>
      <c r="AZ286" s="11">
        <f t="shared" si="55"/>
        <v>1.2363913263775763</v>
      </c>
      <c r="BA286" s="11">
        <f t="shared" si="55"/>
        <v>1.0847061351324763</v>
      </c>
      <c r="BB286" s="11">
        <f t="shared" si="55"/>
        <v>1.0716254417089477</v>
      </c>
      <c r="BC286" s="11">
        <f t="shared" si="55"/>
        <v>1.0361418749995566</v>
      </c>
      <c r="BD286" s="11">
        <f t="shared" si="55"/>
        <v>0.9877052081584643</v>
      </c>
      <c r="BE286" s="11">
        <f t="shared" si="55"/>
        <v>1.0085098600919904</v>
      </c>
      <c r="BF286" s="11">
        <f t="shared" si="55"/>
        <v>1.0443706629137119</v>
      </c>
      <c r="BG286" s="11">
        <f t="shared" si="55"/>
        <v>1.0073473979607299</v>
      </c>
      <c r="BH286" s="11">
        <f t="shared" si="55"/>
        <v>0.99902831196421249</v>
      </c>
      <c r="BI286" s="11">
        <f t="shared" si="55"/>
        <v>0.95822828001850369</v>
      </c>
      <c r="BJ286" s="11">
        <f t="shared" ref="BJ286" si="56">1+BJ18/100</f>
        <v>0.99038176029867986</v>
      </c>
      <c r="BL286" s="1">
        <f t="shared" si="7"/>
        <v>0</v>
      </c>
      <c r="BM286" s="1">
        <f t="shared" si="8"/>
        <v>0</v>
      </c>
      <c r="BN286" s="1">
        <f t="shared" si="9"/>
        <v>0</v>
      </c>
      <c r="BO286" s="1">
        <f t="shared" si="10"/>
        <v>0</v>
      </c>
      <c r="BP286" s="1">
        <f t="shared" si="11"/>
        <v>-0.13318919017662445</v>
      </c>
      <c r="BQ286" s="1">
        <f t="shared" si="12"/>
        <v>4.3140952384532083E-2</v>
      </c>
      <c r="BR286" s="1">
        <f t="shared" si="13"/>
        <v>0.14662885034614259</v>
      </c>
      <c r="BS286" s="1">
        <f t="shared" si="14"/>
        <v>1.1778289701300571E-2</v>
      </c>
      <c r="BT286" s="1">
        <f t="shared" si="15"/>
        <v>0.17937915142779781</v>
      </c>
      <c r="BU286" s="1">
        <f t="shared" si="16"/>
        <v>1.3575970350165445E-2</v>
      </c>
      <c r="BW286" s="1">
        <f t="shared" si="17"/>
        <v>8.1571115079896339E-2</v>
      </c>
      <c r="BY286" s="172">
        <f t="shared" si="3"/>
        <v>0</v>
      </c>
      <c r="CA286" s="1">
        <f t="shared" si="18"/>
        <v>0</v>
      </c>
      <c r="CB286" s="1">
        <f t="shared" si="19"/>
        <v>-0.25463580165845678</v>
      </c>
      <c r="CC286" s="1">
        <f t="shared" si="20"/>
        <v>-3.5669175580786971E-2</v>
      </c>
    </row>
    <row r="287" spans="1:81" ht="15">
      <c r="A287" s="282" t="s">
        <v>175</v>
      </c>
      <c r="E287" s="11">
        <v>1</v>
      </c>
      <c r="F287" s="11">
        <f t="shared" ref="F287:R287" si="57">1+F19/100</f>
        <v>0.84626998614350368</v>
      </c>
      <c r="G287" s="11">
        <f t="shared" si="57"/>
        <v>1.0702777043245262</v>
      </c>
      <c r="H287" s="11">
        <f t="shared" si="57"/>
        <v>1.0214947773366945</v>
      </c>
      <c r="I287" s="11">
        <f t="shared" si="57"/>
        <v>1.0412231114416517</v>
      </c>
      <c r="J287" s="11">
        <f t="shared" si="57"/>
        <v>1.0170346593848203</v>
      </c>
      <c r="K287" s="11">
        <f t="shared" si="57"/>
        <v>1.0212943545073736</v>
      </c>
      <c r="L287" s="11">
        <f t="shared" si="57"/>
        <v>1.109601631131119</v>
      </c>
      <c r="M287" s="11">
        <f t="shared" si="57"/>
        <v>0.97230483307235904</v>
      </c>
      <c r="N287" s="11">
        <f t="shared" si="57"/>
        <v>0.96346379437430041</v>
      </c>
      <c r="O287" s="11">
        <f t="shared" si="57"/>
        <v>1.1908380402310141</v>
      </c>
      <c r="P287" s="11">
        <f t="shared" si="57"/>
        <v>1.0128757612944654</v>
      </c>
      <c r="Q287" s="11">
        <f t="shared" si="57"/>
        <v>0.92575154616997613</v>
      </c>
      <c r="R287" s="11">
        <f t="shared" si="57"/>
        <v>1.0586024259661249</v>
      </c>
      <c r="S287" s="11">
        <v>1</v>
      </c>
      <c r="T287" s="11">
        <f t="shared" ref="T287:BI287" si="58">1+T19/100</f>
        <v>0.99246787192843877</v>
      </c>
      <c r="U287" s="11">
        <f t="shared" si="58"/>
        <v>1.0597512557088644</v>
      </c>
      <c r="V287" s="11">
        <f t="shared" si="58"/>
        <v>1.0909096562542799</v>
      </c>
      <c r="W287" s="11">
        <f t="shared" si="58"/>
        <v>0.96716329806377221</v>
      </c>
      <c r="X287" s="11">
        <f t="shared" si="58"/>
        <v>0.99143362313349581</v>
      </c>
      <c r="Y287" s="11">
        <f t="shared" si="58"/>
        <v>0.98451889858652619</v>
      </c>
      <c r="Z287" s="11">
        <f t="shared" si="58"/>
        <v>1.0933799638502979</v>
      </c>
      <c r="AA287" s="11">
        <f t="shared" si="58"/>
        <v>0.9643035319431873</v>
      </c>
      <c r="AB287" s="11">
        <f t="shared" si="58"/>
        <v>1.0102630369177226</v>
      </c>
      <c r="AC287" s="11">
        <f t="shared" si="58"/>
        <v>0.97470206009475124</v>
      </c>
      <c r="AD287" s="11">
        <f t="shared" si="58"/>
        <v>1.0867426303794525</v>
      </c>
      <c r="AE287" s="11">
        <f t="shared" si="58"/>
        <v>1.0027525459780737</v>
      </c>
      <c r="AF287" s="11">
        <f t="shared" si="58"/>
        <v>1.0241121373718065</v>
      </c>
      <c r="AG287" s="11">
        <f t="shared" si="58"/>
        <v>1.0199990446931342</v>
      </c>
      <c r="AH287" s="11">
        <f t="shared" si="58"/>
        <v>0.98584132207499731</v>
      </c>
      <c r="AI287" s="11">
        <f t="shared" si="58"/>
        <v>1.0091221908110946</v>
      </c>
      <c r="AJ287" s="11">
        <f t="shared" si="58"/>
        <v>1.02597711725284</v>
      </c>
      <c r="AK287" s="11">
        <f t="shared" si="58"/>
        <v>0.98885093516256117</v>
      </c>
      <c r="AL287" s="11">
        <f t="shared" si="58"/>
        <v>0.91968773015570227</v>
      </c>
      <c r="AM287" s="11">
        <f t="shared" si="58"/>
        <v>0.94528694730265261</v>
      </c>
      <c r="AN287" s="11">
        <f t="shared" si="58"/>
        <v>0.90683044773489496</v>
      </c>
      <c r="AO287" s="11">
        <f t="shared" si="58"/>
        <v>0.90796087871209308</v>
      </c>
      <c r="AP287" s="11">
        <f t="shared" si="58"/>
        <v>0.97267080665918015</v>
      </c>
      <c r="AQ287" s="11">
        <f t="shared" si="58"/>
        <v>1.0349268206876996</v>
      </c>
      <c r="AR287" s="11">
        <f t="shared" si="58"/>
        <v>0.97530313158512916</v>
      </c>
      <c r="AS287" s="11">
        <f t="shared" si="58"/>
        <v>0.97257052891349616</v>
      </c>
      <c r="AT287" s="11">
        <f t="shared" si="58"/>
        <v>0.99640978570280592</v>
      </c>
      <c r="AU287" s="11">
        <f t="shared" si="58"/>
        <v>1.0156886638044997</v>
      </c>
      <c r="AV287" s="11">
        <f t="shared" si="58"/>
        <v>0.95771067365877216</v>
      </c>
      <c r="AW287" s="11">
        <f t="shared" si="58"/>
        <v>1.0148628492141014</v>
      </c>
      <c r="AX287" s="11">
        <f t="shared" si="58"/>
        <v>0.97626443739502877</v>
      </c>
      <c r="AY287" s="11">
        <f t="shared" si="58"/>
        <v>1.0192395019384417</v>
      </c>
      <c r="AZ287" s="11">
        <f t="shared" si="58"/>
        <v>1.0129848013668568</v>
      </c>
      <c r="BA287" s="11">
        <f t="shared" si="58"/>
        <v>1.0155996051667255</v>
      </c>
      <c r="BB287" s="11">
        <f t="shared" si="58"/>
        <v>1.0009505504861653</v>
      </c>
      <c r="BC287" s="11">
        <f t="shared" si="58"/>
        <v>1.0049603955450075</v>
      </c>
      <c r="BD287" s="11">
        <f t="shared" si="58"/>
        <v>1.0100512864378799</v>
      </c>
      <c r="BE287" s="11">
        <f t="shared" si="58"/>
        <v>1.0093661329816672</v>
      </c>
      <c r="BF287" s="11">
        <f t="shared" si="58"/>
        <v>1.0153826738754292</v>
      </c>
      <c r="BG287" s="11">
        <f t="shared" si="58"/>
        <v>1.0157557747401933</v>
      </c>
      <c r="BH287" s="11">
        <f t="shared" si="58"/>
        <v>0.931823433786648</v>
      </c>
      <c r="BI287" s="11">
        <f t="shared" si="58"/>
        <v>0.96360481836189171</v>
      </c>
      <c r="BJ287" s="11">
        <f t="shared" ref="BJ287" si="59">1+BJ19/100</f>
        <v>0.97372176316403825</v>
      </c>
      <c r="BL287" s="1">
        <f t="shared" si="7"/>
        <v>-2.5577756654837636E-2</v>
      </c>
      <c r="BM287" s="1">
        <f t="shared" si="8"/>
        <v>1.9700351529456706E-2</v>
      </c>
      <c r="BN287" s="1">
        <f t="shared" si="9"/>
        <v>2.6622750453726418E-2</v>
      </c>
      <c r="BO287" s="1">
        <f t="shared" si="10"/>
        <v>1.381568180722792E-2</v>
      </c>
      <c r="BP287" s="1">
        <f t="shared" si="11"/>
        <v>-1.4938913822810429E-2</v>
      </c>
      <c r="BQ287" s="1">
        <f t="shared" si="12"/>
        <v>-2.8168418099538073E-2</v>
      </c>
      <c r="BR287" s="1">
        <f t="shared" si="13"/>
        <v>1.0719718774843123E-4</v>
      </c>
      <c r="BS287" s="1">
        <f t="shared" si="14"/>
        <v>1.2634689696478629E-2</v>
      </c>
      <c r="BT287" s="1">
        <f t="shared" si="15"/>
        <v>-8.3976399659857481E-4</v>
      </c>
      <c r="BU287" s="1">
        <f t="shared" si="16"/>
        <v>-6.4249653844824506E-3</v>
      </c>
      <c r="BW287" s="1">
        <f t="shared" si="17"/>
        <v>-4.035140799550252E-3</v>
      </c>
      <c r="BY287" s="172">
        <f t="shared" si="3"/>
        <v>1.9313078714378262E-2</v>
      </c>
      <c r="CA287" s="1">
        <f t="shared" si="18"/>
        <v>6.5170995522246811E-2</v>
      </c>
      <c r="CB287" s="1">
        <f t="shared" si="19"/>
        <v>2.3793245011391573E-2</v>
      </c>
      <c r="CC287" s="1">
        <f t="shared" si="20"/>
        <v>-8.7943188723406118E-2</v>
      </c>
    </row>
    <row r="288" spans="1:81" ht="15">
      <c r="A288" s="282" t="s">
        <v>176</v>
      </c>
      <c r="E288" s="11">
        <v>1</v>
      </c>
      <c r="F288" s="11">
        <f t="shared" ref="F288:R288" si="60">1+F20/100</f>
        <v>1.0463025713410765</v>
      </c>
      <c r="G288" s="11">
        <f t="shared" si="60"/>
        <v>1.04794034517665</v>
      </c>
      <c r="H288" s="11">
        <f t="shared" si="60"/>
        <v>1.0357435354079991</v>
      </c>
      <c r="I288" s="11">
        <f t="shared" si="60"/>
        <v>1.0594913935630481</v>
      </c>
      <c r="J288" s="11">
        <f t="shared" si="60"/>
        <v>1.0262444466112057</v>
      </c>
      <c r="K288" s="11">
        <f t="shared" si="60"/>
        <v>1.0246146245343815</v>
      </c>
      <c r="L288" s="11">
        <f t="shared" si="60"/>
        <v>1.0329157574176944</v>
      </c>
      <c r="M288" s="11">
        <f t="shared" si="60"/>
        <v>1.0378504436430818</v>
      </c>
      <c r="N288" s="11">
        <f t="shared" si="60"/>
        <v>1.0632828364655889</v>
      </c>
      <c r="O288" s="11">
        <f t="shared" si="60"/>
        <v>1.0548772597964753</v>
      </c>
      <c r="P288" s="11">
        <f t="shared" si="60"/>
        <v>1.0379648881434755</v>
      </c>
      <c r="Q288" s="11">
        <f t="shared" si="60"/>
        <v>1.0488408790853883</v>
      </c>
      <c r="R288" s="11">
        <f t="shared" si="60"/>
        <v>1.0604748883828001</v>
      </c>
      <c r="S288" s="11">
        <v>1</v>
      </c>
      <c r="T288" s="11">
        <f t="shared" ref="T288:BI288" si="61">1+T20/100</f>
        <v>0.97751170339960713</v>
      </c>
      <c r="U288" s="11">
        <f t="shared" si="61"/>
        <v>1.0546413994567867</v>
      </c>
      <c r="V288" s="11">
        <f t="shared" si="61"/>
        <v>1.0050197866254043</v>
      </c>
      <c r="W288" s="11">
        <f t="shared" si="61"/>
        <v>1.0274598987526167</v>
      </c>
      <c r="X288" s="11">
        <f t="shared" si="61"/>
        <v>1.0224912762357898</v>
      </c>
      <c r="Y288" s="11">
        <f t="shared" si="61"/>
        <v>1.0432900842043709</v>
      </c>
      <c r="Z288" s="11">
        <f t="shared" si="61"/>
        <v>0.99723346223691356</v>
      </c>
      <c r="AA288" s="11">
        <f t="shared" si="61"/>
        <v>1.0062232923686165</v>
      </c>
      <c r="AB288" s="11">
        <f t="shared" si="61"/>
        <v>1.0031981229301592</v>
      </c>
      <c r="AC288" s="11">
        <f t="shared" si="61"/>
        <v>1.0246792143595114</v>
      </c>
      <c r="AD288" s="11">
        <f t="shared" si="61"/>
        <v>1.0162151891550073</v>
      </c>
      <c r="AE288" s="11">
        <f t="shared" si="61"/>
        <v>1.0178646993921963</v>
      </c>
      <c r="AF288" s="11">
        <f t="shared" si="61"/>
        <v>1.0221947795815263</v>
      </c>
      <c r="AG288" s="11">
        <f t="shared" si="61"/>
        <v>1.043907950267952</v>
      </c>
      <c r="AH288" s="11">
        <f t="shared" si="61"/>
        <v>1.0309399897534286</v>
      </c>
      <c r="AI288" s="11">
        <f t="shared" si="61"/>
        <v>1.0283026813539693</v>
      </c>
      <c r="AJ288" s="11">
        <f t="shared" si="61"/>
        <v>1.0145537171976262</v>
      </c>
      <c r="AK288" s="11">
        <f t="shared" si="61"/>
        <v>1.0111956573054475</v>
      </c>
      <c r="AL288" s="11">
        <f t="shared" si="61"/>
        <v>0.98652000510890903</v>
      </c>
      <c r="AM288" s="11">
        <f t="shared" si="61"/>
        <v>1.0290931871140723</v>
      </c>
      <c r="AN288" s="11">
        <f t="shared" si="61"/>
        <v>1.0217055023207622</v>
      </c>
      <c r="AO288" s="11">
        <f t="shared" si="61"/>
        <v>1.0139509352742375</v>
      </c>
      <c r="AP288" s="11">
        <f t="shared" si="61"/>
        <v>1.0345977751268594</v>
      </c>
      <c r="AQ288" s="11">
        <f t="shared" si="61"/>
        <v>1.0175776126639877</v>
      </c>
      <c r="AR288" s="11">
        <f t="shared" si="61"/>
        <v>1.0332622751648692</v>
      </c>
      <c r="AS288" s="11">
        <f t="shared" si="61"/>
        <v>1.0338262631433903</v>
      </c>
      <c r="AT288" s="11">
        <f t="shared" si="61"/>
        <v>1.0046539676493893</v>
      </c>
      <c r="AU288" s="11">
        <f t="shared" si="61"/>
        <v>1.013252770377598</v>
      </c>
      <c r="AV288" s="11">
        <f t="shared" si="61"/>
        <v>1.0035356492556449</v>
      </c>
      <c r="AW288" s="11">
        <f t="shared" si="61"/>
        <v>1.0318713112280309</v>
      </c>
      <c r="AX288" s="11">
        <f t="shared" si="61"/>
        <v>1.0153423899454921</v>
      </c>
      <c r="AY288" s="11">
        <f t="shared" si="61"/>
        <v>1.0183227714959187</v>
      </c>
      <c r="AZ288" s="11">
        <f t="shared" si="61"/>
        <v>1.0269209846860448</v>
      </c>
      <c r="BA288" s="11">
        <f t="shared" si="61"/>
        <v>0.99990145796564633</v>
      </c>
      <c r="BB288" s="11">
        <f t="shared" si="61"/>
        <v>0.96963510326496194</v>
      </c>
      <c r="BC288" s="11">
        <f t="shared" si="61"/>
        <v>1.0180977685640848</v>
      </c>
      <c r="BD288" s="11">
        <f t="shared" si="61"/>
        <v>1.0039625839235493</v>
      </c>
      <c r="BE288" s="11">
        <f t="shared" si="61"/>
        <v>0.99509695985577584</v>
      </c>
      <c r="BF288" s="11">
        <f t="shared" si="61"/>
        <v>0.99711681546516928</v>
      </c>
      <c r="BG288" s="11">
        <f t="shared" si="61"/>
        <v>1.0105614133790355</v>
      </c>
      <c r="BH288" s="11">
        <f t="shared" si="61"/>
        <v>1.0084094158144437</v>
      </c>
      <c r="BI288" s="11">
        <f t="shared" si="61"/>
        <v>1.0090013918742562</v>
      </c>
      <c r="BJ288" s="11">
        <f t="shared" ref="BJ288" si="62">1+BJ20/100</f>
        <v>1.0136616463659274</v>
      </c>
      <c r="BL288" s="1">
        <f t="shared" si="7"/>
        <v>4.3314784262562744E-2</v>
      </c>
      <c r="BM288" s="1">
        <f t="shared" si="8"/>
        <v>4.0621706951424974E-2</v>
      </c>
      <c r="BN288" s="1">
        <f t="shared" si="9"/>
        <v>2.8589406765637371E-2</v>
      </c>
      <c r="BO288" s="1">
        <f t="shared" si="10"/>
        <v>2.0463771719388069E-2</v>
      </c>
      <c r="BP288" s="1">
        <f t="shared" si="11"/>
        <v>1.0030007713567768E-2</v>
      </c>
      <c r="BQ288" s="1">
        <f t="shared" si="12"/>
        <v>2.1549167562905147E-2</v>
      </c>
      <c r="BR288" s="1">
        <f t="shared" si="13"/>
        <v>1.0284163244882683E-2</v>
      </c>
      <c r="BS288" s="1">
        <f t="shared" si="14"/>
        <v>1.6659702948578214E-3</v>
      </c>
      <c r="BT288" s="1">
        <f t="shared" si="15"/>
        <v>1.5917460192649058E-2</v>
      </c>
      <c r="BU288" s="1">
        <f t="shared" si="16"/>
        <v>1.3877374958268796E-3</v>
      </c>
      <c r="BW288" s="1">
        <f t="shared" si="17"/>
        <v>7.5891411681201504E-3</v>
      </c>
      <c r="BY288" s="172">
        <f t="shared" si="3"/>
        <v>2.8698324787254315E-2</v>
      </c>
      <c r="CA288" s="1">
        <f t="shared" si="18"/>
        <v>6.6486606265114823E-3</v>
      </c>
      <c r="CB288" s="1">
        <f t="shared" si="19"/>
        <v>5.4948382223404701E-2</v>
      </c>
      <c r="CC288" s="1">
        <f t="shared" si="20"/>
        <v>2.8232599713647888E-2</v>
      </c>
    </row>
    <row r="289" spans="1:81" ht="15">
      <c r="A289" s="282" t="s">
        <v>177</v>
      </c>
      <c r="E289" s="11">
        <v>1</v>
      </c>
      <c r="F289" s="11">
        <f t="shared" ref="F289:R289" si="63">1+F21/100</f>
        <v>1.0170889454767367</v>
      </c>
      <c r="G289" s="11">
        <f t="shared" si="63"/>
        <v>0.95144835857860255</v>
      </c>
      <c r="H289" s="11">
        <f t="shared" si="63"/>
        <v>1.0308411441596759</v>
      </c>
      <c r="I289" s="11">
        <f t="shared" si="63"/>
        <v>1.0487297495582806</v>
      </c>
      <c r="J289" s="11">
        <f t="shared" si="63"/>
        <v>1.0343822948129615</v>
      </c>
      <c r="K289" s="11">
        <f t="shared" si="63"/>
        <v>1.0165264017527786</v>
      </c>
      <c r="L289" s="11">
        <f t="shared" si="63"/>
        <v>0.99114408981149582</v>
      </c>
      <c r="M289" s="11">
        <f t="shared" si="63"/>
        <v>1.0174870506090441</v>
      </c>
      <c r="N289" s="11">
        <f t="shared" si="63"/>
        <v>1.0074568479906751</v>
      </c>
      <c r="O289" s="11">
        <f t="shared" si="63"/>
        <v>0.99935479962610652</v>
      </c>
      <c r="P289" s="11">
        <f t="shared" si="63"/>
        <v>0.96377540227487668</v>
      </c>
      <c r="Q289" s="11">
        <f t="shared" si="63"/>
        <v>1.0408371023034095</v>
      </c>
      <c r="R289" s="11">
        <f t="shared" si="63"/>
        <v>1.0137110085676297</v>
      </c>
      <c r="S289" s="11">
        <v>1</v>
      </c>
      <c r="T289" s="11">
        <f t="shared" ref="T289:BI289" si="64">1+T21/100</f>
        <v>0.92839938313966142</v>
      </c>
      <c r="U289" s="11">
        <f t="shared" si="64"/>
        <v>0.98412621440858894</v>
      </c>
      <c r="V289" s="11">
        <f t="shared" si="64"/>
        <v>1.0234592333257122</v>
      </c>
      <c r="W289" s="11">
        <f t="shared" si="64"/>
        <v>0.9865472487405067</v>
      </c>
      <c r="X289" s="11">
        <f t="shared" si="64"/>
        <v>1.0375091091019009</v>
      </c>
      <c r="Y289" s="11">
        <f t="shared" si="64"/>
        <v>1.0394819409288847</v>
      </c>
      <c r="Z289" s="11">
        <f t="shared" si="64"/>
        <v>1.0699066096594554</v>
      </c>
      <c r="AA289" s="11">
        <f t="shared" si="64"/>
        <v>0.99434693952936226</v>
      </c>
      <c r="AB289" s="11">
        <f t="shared" si="64"/>
        <v>0.92994836265588388</v>
      </c>
      <c r="AC289" s="11">
        <f t="shared" si="64"/>
        <v>1.0489536528238699</v>
      </c>
      <c r="AD289" s="11">
        <f t="shared" si="64"/>
        <v>1.0447212641920529</v>
      </c>
      <c r="AE289" s="11">
        <f t="shared" si="64"/>
        <v>0.9924820887917889</v>
      </c>
      <c r="AF289" s="11">
        <f t="shared" si="64"/>
        <v>0.95660125555927988</v>
      </c>
      <c r="AG289" s="11">
        <f t="shared" si="64"/>
        <v>1.0036054704742685</v>
      </c>
      <c r="AH289" s="11">
        <f t="shared" si="64"/>
        <v>0.94179797414926625</v>
      </c>
      <c r="AI289" s="11">
        <f t="shared" si="64"/>
        <v>1.0550710721399892</v>
      </c>
      <c r="AJ289" s="11">
        <f t="shared" si="64"/>
        <v>1.0076470070249821</v>
      </c>
      <c r="AK289" s="11">
        <f t="shared" si="64"/>
        <v>0.99437400245822938</v>
      </c>
      <c r="AL289" s="11">
        <f t="shared" si="64"/>
        <v>1.0219519016775014</v>
      </c>
      <c r="AM289" s="11">
        <f t="shared" si="64"/>
        <v>0.98584316396133265</v>
      </c>
      <c r="AN289" s="11">
        <f t="shared" si="64"/>
        <v>1.0260937154743333</v>
      </c>
      <c r="AO289" s="11">
        <f t="shared" si="64"/>
        <v>1.0109401490092436</v>
      </c>
      <c r="AP289" s="11">
        <f t="shared" si="64"/>
        <v>1.0258064435922887</v>
      </c>
      <c r="AQ289" s="11">
        <f t="shared" si="64"/>
        <v>1.0093026303028301</v>
      </c>
      <c r="AR289" s="11">
        <f t="shared" si="64"/>
        <v>1.0227747144791282</v>
      </c>
      <c r="AS289" s="11">
        <f t="shared" si="64"/>
        <v>1.0274780021602181</v>
      </c>
      <c r="AT289" s="11">
        <f t="shared" si="64"/>
        <v>1.0219312213021186</v>
      </c>
      <c r="AU289" s="11">
        <f t="shared" si="64"/>
        <v>1.0150801646877987</v>
      </c>
      <c r="AV289" s="11">
        <f t="shared" si="64"/>
        <v>1.0034699089698007</v>
      </c>
      <c r="AW289" s="11">
        <f t="shared" si="64"/>
        <v>1.0133785333558489</v>
      </c>
      <c r="AX289" s="11">
        <f t="shared" si="64"/>
        <v>0.98752557521729656</v>
      </c>
      <c r="AY289" s="11">
        <f t="shared" si="64"/>
        <v>1.0097833194042187</v>
      </c>
      <c r="AZ289" s="11">
        <f t="shared" si="64"/>
        <v>1.0300434102349727</v>
      </c>
      <c r="BA289" s="11">
        <f t="shared" si="64"/>
        <v>1.0196972938288347</v>
      </c>
      <c r="BB289" s="11">
        <f t="shared" si="64"/>
        <v>0.99494531956546395</v>
      </c>
      <c r="BC289" s="11">
        <f t="shared" si="64"/>
        <v>0.99284704595174</v>
      </c>
      <c r="BD289" s="11">
        <f t="shared" si="64"/>
        <v>1.0011635459968853</v>
      </c>
      <c r="BE289" s="11">
        <f t="shared" si="64"/>
        <v>1.0192534062265171</v>
      </c>
      <c r="BF289" s="11">
        <f t="shared" si="64"/>
        <v>1.0424019272567882</v>
      </c>
      <c r="BG289" s="11">
        <f t="shared" si="64"/>
        <v>1.0343360360580736</v>
      </c>
      <c r="BH289" s="11">
        <f t="shared" si="64"/>
        <v>0.99303606639431496</v>
      </c>
      <c r="BI289" s="11">
        <f t="shared" si="64"/>
        <v>1.0113109189049367</v>
      </c>
      <c r="BJ289" s="11">
        <f t="shared" ref="BJ289" si="65">1+BJ21/100</f>
        <v>1.0271783018099099</v>
      </c>
      <c r="BL289" s="1">
        <f t="shared" si="7"/>
        <v>-8.1639380552245289E-4</v>
      </c>
      <c r="BM289" s="1">
        <f t="shared" si="8"/>
        <v>1.9121377063405776E-2</v>
      </c>
      <c r="BN289" s="1">
        <f t="shared" si="9"/>
        <v>-2.7688248090929068E-3</v>
      </c>
      <c r="BO289" s="1">
        <f t="shared" si="10"/>
        <v>1.1267653609805528E-3</v>
      </c>
      <c r="BP289" s="1">
        <f t="shared" si="11"/>
        <v>1.951257790958727E-2</v>
      </c>
      <c r="BQ289" s="1">
        <f t="shared" si="12"/>
        <v>1.9903842656270543E-2</v>
      </c>
      <c r="BR289" s="1">
        <f t="shared" si="13"/>
        <v>6.3698548902926255E-3</v>
      </c>
      <c r="BS289" s="1">
        <f t="shared" si="14"/>
        <v>2.4167558856161619E-2</v>
      </c>
      <c r="BT289" s="1">
        <f t="shared" si="15"/>
        <v>1.0562625204056264E-2</v>
      </c>
      <c r="BU289" s="1">
        <f t="shared" si="16"/>
        <v>1.1001773749242494E-2</v>
      </c>
      <c r="BW289" s="1">
        <f t="shared" si="17"/>
        <v>1.0813543867072228E-2</v>
      </c>
      <c r="BY289" s="172">
        <f t="shared" si="3"/>
        <v>7.730208925076143E-3</v>
      </c>
      <c r="CA289" s="1">
        <f t="shared" si="18"/>
        <v>-1.0666657326058426E-2</v>
      </c>
      <c r="CB289" s="1">
        <f t="shared" si="19"/>
        <v>5.7157989469503345E-2</v>
      </c>
      <c r="CC289" s="1">
        <f t="shared" si="20"/>
        <v>3.8750806515377434E-2</v>
      </c>
    </row>
    <row r="290" spans="1:81" ht="15">
      <c r="A290" s="282" t="s">
        <v>178</v>
      </c>
      <c r="E290" s="11">
        <v>1</v>
      </c>
      <c r="F290" s="11">
        <f t="shared" ref="F290:R290" si="66">1+F22/100</f>
        <v>1.0265601805465143</v>
      </c>
      <c r="G290" s="11">
        <f t="shared" si="66"/>
        <v>1.0472212833180672</v>
      </c>
      <c r="H290" s="11">
        <f t="shared" si="66"/>
        <v>0.97406575416749486</v>
      </c>
      <c r="I290" s="11">
        <f t="shared" si="66"/>
        <v>1.0085718782509512</v>
      </c>
      <c r="J290" s="11">
        <f t="shared" si="66"/>
        <v>1.022410230200139</v>
      </c>
      <c r="K290" s="11">
        <f t="shared" si="66"/>
        <v>0.9897890952648567</v>
      </c>
      <c r="L290" s="11">
        <f t="shared" si="66"/>
        <v>1.070583590237161</v>
      </c>
      <c r="M290" s="11">
        <f t="shared" si="66"/>
        <v>1.0134430408124766</v>
      </c>
      <c r="N290" s="11">
        <f t="shared" si="66"/>
        <v>1.0028879471670773</v>
      </c>
      <c r="O290" s="11">
        <f t="shared" si="66"/>
        <v>0.98400651561082919</v>
      </c>
      <c r="P290" s="11">
        <f t="shared" si="66"/>
        <v>0.9966302636499661</v>
      </c>
      <c r="Q290" s="11">
        <f t="shared" si="66"/>
        <v>1.0052365620337451</v>
      </c>
      <c r="R290" s="11">
        <f t="shared" si="66"/>
        <v>0.98665607821085199</v>
      </c>
      <c r="S290" s="11">
        <v>1</v>
      </c>
      <c r="T290" s="11">
        <f t="shared" ref="T290:BI290" si="67">1+T22/100</f>
        <v>1.0108211989543663</v>
      </c>
      <c r="U290" s="11">
        <f t="shared" si="67"/>
        <v>1.0646779659734522</v>
      </c>
      <c r="V290" s="11">
        <f t="shared" si="67"/>
        <v>0.98411268738629298</v>
      </c>
      <c r="W290" s="11">
        <f t="shared" si="67"/>
        <v>1.0249536431800945</v>
      </c>
      <c r="X290" s="11">
        <f t="shared" si="67"/>
        <v>1.014762871163138</v>
      </c>
      <c r="Y290" s="11">
        <f t="shared" si="67"/>
        <v>0.98563326418326147</v>
      </c>
      <c r="Z290" s="11">
        <f t="shared" si="67"/>
        <v>1.0183268056537125</v>
      </c>
      <c r="AA290" s="11">
        <f t="shared" si="67"/>
        <v>1.0691285423074284</v>
      </c>
      <c r="AB290" s="11">
        <f t="shared" si="67"/>
        <v>0.97849263407281584</v>
      </c>
      <c r="AC290" s="11">
        <f t="shared" si="67"/>
        <v>0.95738957345981446</v>
      </c>
      <c r="AD290" s="11">
        <f t="shared" si="67"/>
        <v>1.0575574175288571</v>
      </c>
      <c r="AE290" s="11">
        <f t="shared" si="67"/>
        <v>1.0519495561340755</v>
      </c>
      <c r="AF290" s="11">
        <f t="shared" si="67"/>
        <v>0.97197541743030635</v>
      </c>
      <c r="AG290" s="11">
        <f t="shared" si="67"/>
        <v>1.0305797237077612</v>
      </c>
      <c r="AH290" s="11">
        <f t="shared" si="67"/>
        <v>0.99489090764204913</v>
      </c>
      <c r="AI290" s="11">
        <f t="shared" si="67"/>
        <v>0.96788785556820545</v>
      </c>
      <c r="AJ290" s="11">
        <f t="shared" si="67"/>
        <v>1.0618899686056888</v>
      </c>
      <c r="AK290" s="11">
        <f t="shared" si="67"/>
        <v>0.97569476884783046</v>
      </c>
      <c r="AL290" s="11">
        <f t="shared" si="67"/>
        <v>1.0069558791652535</v>
      </c>
      <c r="AM290" s="11">
        <f t="shared" si="67"/>
        <v>0.98589161061557296</v>
      </c>
      <c r="AN290" s="11">
        <f t="shared" si="67"/>
        <v>1.0285298663713065</v>
      </c>
      <c r="AO290" s="11">
        <f t="shared" si="67"/>
        <v>1.0798734778899861</v>
      </c>
      <c r="AP290" s="11">
        <f t="shared" si="67"/>
        <v>1.0339812100694439</v>
      </c>
      <c r="AQ290" s="11">
        <f t="shared" si="67"/>
        <v>1.0434171011162379</v>
      </c>
      <c r="AR290" s="11">
        <f t="shared" si="67"/>
        <v>1.0441531646794715</v>
      </c>
      <c r="AS290" s="11">
        <f t="shared" si="67"/>
        <v>0.98967357437149717</v>
      </c>
      <c r="AT290" s="11">
        <f t="shared" si="67"/>
        <v>1.0360861856996422</v>
      </c>
      <c r="AU290" s="11">
        <f t="shared" si="67"/>
        <v>1.0139456596350325</v>
      </c>
      <c r="AV290" s="11">
        <f t="shared" si="67"/>
        <v>1.0472270753211392</v>
      </c>
      <c r="AW290" s="11">
        <f t="shared" si="67"/>
        <v>1.0146414140016551</v>
      </c>
      <c r="AX290" s="11">
        <f t="shared" si="67"/>
        <v>1.0549346370563577</v>
      </c>
      <c r="AY290" s="11">
        <f t="shared" si="67"/>
        <v>1.0312417413242809</v>
      </c>
      <c r="AZ290" s="11">
        <f t="shared" si="67"/>
        <v>1.0252032092267043</v>
      </c>
      <c r="BA290" s="11">
        <f t="shared" si="67"/>
        <v>1.0409747879703821</v>
      </c>
      <c r="BB290" s="11">
        <f t="shared" si="67"/>
        <v>0.99892602216241</v>
      </c>
      <c r="BC290" s="11">
        <f t="shared" si="67"/>
        <v>1.0223944174984358</v>
      </c>
      <c r="BD290" s="11">
        <f t="shared" si="67"/>
        <v>1.0346631651051206</v>
      </c>
      <c r="BE290" s="11">
        <f t="shared" si="67"/>
        <v>1.0330938187749261</v>
      </c>
      <c r="BF290" s="11">
        <f t="shared" si="67"/>
        <v>1.0268495826759241</v>
      </c>
      <c r="BG290" s="11">
        <f t="shared" si="67"/>
        <v>1.0128201553207319</v>
      </c>
      <c r="BH290" s="11">
        <f t="shared" si="67"/>
        <v>1.0088482498199822</v>
      </c>
      <c r="BI290" s="11">
        <f t="shared" si="67"/>
        <v>1.0288081353537406</v>
      </c>
      <c r="BJ290" s="11">
        <f t="shared" ref="BJ290" si="68">1+BJ22/100</f>
        <v>1.037008348773381</v>
      </c>
      <c r="BL290" s="1">
        <f t="shared" si="7"/>
        <v>1.5477682196002096E-2</v>
      </c>
      <c r="BM290" s="1">
        <f t="shared" si="8"/>
        <v>1.7632981771723344E-2</v>
      </c>
      <c r="BN290" s="1">
        <f t="shared" si="9"/>
        <v>6.9252574645168874E-3</v>
      </c>
      <c r="BO290" s="1">
        <f t="shared" si="10"/>
        <v>1.0901849981964418E-2</v>
      </c>
      <c r="BP290" s="1">
        <f t="shared" si="11"/>
        <v>2.4373605345962002E-3</v>
      </c>
      <c r="BQ290" s="1">
        <f t="shared" si="12"/>
        <v>3.3423637059291078E-2</v>
      </c>
      <c r="BR290" s="1">
        <f t="shared" si="13"/>
        <v>2.9301678102101159E-2</v>
      </c>
      <c r="BS290" s="1">
        <f t="shared" si="14"/>
        <v>2.6820378900325625E-2</v>
      </c>
      <c r="BT290" s="1">
        <f t="shared" si="15"/>
        <v>3.5614863766175953E-2</v>
      </c>
      <c r="BU290" s="1">
        <f t="shared" si="16"/>
        <v>2.0730856336925507E-2</v>
      </c>
      <c r="BW290" s="1">
        <f t="shared" si="17"/>
        <v>2.7083342129390564E-2</v>
      </c>
      <c r="BY290" s="172">
        <f t="shared" si="3"/>
        <v>8.5668078822191962E-3</v>
      </c>
      <c r="CA290" s="1">
        <f t="shared" si="18"/>
        <v>6.5306705425887568E-2</v>
      </c>
      <c r="CB290" s="1">
        <f t="shared" si="19"/>
        <v>2.8097212042599296E-3</v>
      </c>
      <c r="CC290" s="1">
        <f t="shared" si="20"/>
        <v>5.1217470657484165E-2</v>
      </c>
    </row>
    <row r="291" spans="1:81" ht="15">
      <c r="A291" s="282" t="s">
        <v>179</v>
      </c>
      <c r="E291" s="11">
        <v>1</v>
      </c>
      <c r="F291" s="11">
        <f t="shared" ref="F291:R291" si="69">1+F23/100</f>
        <v>1.0307900164772883</v>
      </c>
      <c r="G291" s="11">
        <f t="shared" si="69"/>
        <v>1.0248279923663</v>
      </c>
      <c r="H291" s="11">
        <f t="shared" si="69"/>
        <v>0.96697423077390676</v>
      </c>
      <c r="I291" s="11">
        <f t="shared" si="69"/>
        <v>1.0767993842893173</v>
      </c>
      <c r="J291" s="11">
        <f t="shared" si="69"/>
        <v>0.98503628061054826</v>
      </c>
      <c r="K291" s="11">
        <f t="shared" si="69"/>
        <v>0.99296382566923502</v>
      </c>
      <c r="L291" s="11">
        <f t="shared" si="69"/>
        <v>0.94918631639654949</v>
      </c>
      <c r="M291" s="11">
        <f t="shared" si="69"/>
        <v>1.0600666389021591</v>
      </c>
      <c r="N291" s="11">
        <f t="shared" si="69"/>
        <v>0.9828734190260271</v>
      </c>
      <c r="O291" s="11">
        <f t="shared" si="69"/>
        <v>1.0297256596305102</v>
      </c>
      <c r="P291" s="11">
        <f t="shared" si="69"/>
        <v>0.92561122227682469</v>
      </c>
      <c r="Q291" s="11">
        <f t="shared" si="69"/>
        <v>0.84533830160230561</v>
      </c>
      <c r="R291" s="11">
        <f t="shared" si="69"/>
        <v>1.016805077313325</v>
      </c>
      <c r="S291" s="11">
        <v>1</v>
      </c>
      <c r="T291" s="11">
        <f t="shared" ref="T291:BI291" si="70">1+T23/100</f>
        <v>0.93999758328036354</v>
      </c>
      <c r="U291" s="11">
        <f t="shared" si="70"/>
        <v>1.0321054876440892</v>
      </c>
      <c r="V291" s="11">
        <f t="shared" si="70"/>
        <v>1.0003276279980717</v>
      </c>
      <c r="W291" s="11">
        <f t="shared" si="70"/>
        <v>1.041438750218207</v>
      </c>
      <c r="X291" s="11">
        <f t="shared" si="70"/>
        <v>1.0188795390119798</v>
      </c>
      <c r="Y291" s="11">
        <f t="shared" si="70"/>
        <v>0.98054491640055896</v>
      </c>
      <c r="Z291" s="11">
        <f t="shared" si="70"/>
        <v>1.0435152050033054</v>
      </c>
      <c r="AA291" s="11">
        <f t="shared" si="70"/>
        <v>0.99419611483333015</v>
      </c>
      <c r="AB291" s="11">
        <f t="shared" si="70"/>
        <v>1.0114001977009495</v>
      </c>
      <c r="AC291" s="11">
        <f t="shared" si="70"/>
        <v>1.0203790531242387</v>
      </c>
      <c r="AD291" s="11">
        <f t="shared" si="70"/>
        <v>1.0060599426200905</v>
      </c>
      <c r="AE291" s="11">
        <f t="shared" si="70"/>
        <v>1.0140692156743467</v>
      </c>
      <c r="AF291" s="11">
        <f t="shared" si="70"/>
        <v>1.0102742740084272</v>
      </c>
      <c r="AG291" s="11">
        <f t="shared" si="70"/>
        <v>0.99747192709673949</v>
      </c>
      <c r="AH291" s="11">
        <f t="shared" si="70"/>
        <v>1.0023198715437043</v>
      </c>
      <c r="AI291" s="11">
        <f t="shared" si="70"/>
        <v>1.0304665943131865</v>
      </c>
      <c r="AJ291" s="11">
        <f t="shared" si="70"/>
        <v>1.010688434982369</v>
      </c>
      <c r="AK291" s="11">
        <f t="shared" si="70"/>
        <v>1.0307779768334402</v>
      </c>
      <c r="AL291" s="11">
        <f t="shared" si="70"/>
        <v>1.024337797414971</v>
      </c>
      <c r="AM291" s="11">
        <f t="shared" si="70"/>
        <v>1.0166613779707026</v>
      </c>
      <c r="AN291" s="11">
        <f t="shared" si="70"/>
        <v>1.0288560614178119</v>
      </c>
      <c r="AO291" s="11">
        <f t="shared" si="70"/>
        <v>1.0231405136965517</v>
      </c>
      <c r="AP291" s="11">
        <f t="shared" si="70"/>
        <v>1.0230906693783248</v>
      </c>
      <c r="AQ291" s="11">
        <f t="shared" si="70"/>
        <v>1.0301994816351367</v>
      </c>
      <c r="AR291" s="11">
        <f t="shared" si="70"/>
        <v>1.0257583480534433</v>
      </c>
      <c r="AS291" s="11">
        <f t="shared" si="70"/>
        <v>1.0325150433405526</v>
      </c>
      <c r="AT291" s="11">
        <f t="shared" si="70"/>
        <v>1.0309815028989691</v>
      </c>
      <c r="AU291" s="11">
        <f t="shared" si="70"/>
        <v>1.0193775529316362</v>
      </c>
      <c r="AV291" s="11">
        <f t="shared" si="70"/>
        <v>1.0291754842934975</v>
      </c>
      <c r="AW291" s="11">
        <f t="shared" si="70"/>
        <v>1.035351688325433</v>
      </c>
      <c r="AX291" s="11">
        <f t="shared" si="70"/>
        <v>1.0495859519190078</v>
      </c>
      <c r="AY291" s="11">
        <f t="shared" si="70"/>
        <v>1.0525055782557053</v>
      </c>
      <c r="AZ291" s="11">
        <f t="shared" si="70"/>
        <v>1.057699186088263</v>
      </c>
      <c r="BA291" s="11">
        <f t="shared" si="70"/>
        <v>1.0482643682200239</v>
      </c>
      <c r="BB291" s="11">
        <f t="shared" si="70"/>
        <v>1.038938927835289</v>
      </c>
      <c r="BC291" s="11">
        <f t="shared" si="70"/>
        <v>1.0439611194132248</v>
      </c>
      <c r="BD291" s="11">
        <f t="shared" si="70"/>
        <v>1.0524500521712414</v>
      </c>
      <c r="BE291" s="11">
        <f t="shared" si="70"/>
        <v>1.0527983322192611</v>
      </c>
      <c r="BF291" s="11">
        <f t="shared" si="70"/>
        <v>1.0477279638932915</v>
      </c>
      <c r="BG291" s="11">
        <f t="shared" si="70"/>
        <v>1.0484084070648771</v>
      </c>
      <c r="BH291" s="11">
        <f t="shared" si="70"/>
        <v>1.0536574992476246</v>
      </c>
      <c r="BI291" s="11">
        <f t="shared" si="70"/>
        <v>1.0596268914043026</v>
      </c>
      <c r="BJ291" s="11">
        <f t="shared" ref="BJ291" si="71">1+BJ23/100</f>
        <v>1.0616478747458362</v>
      </c>
      <c r="BL291" s="1">
        <f t="shared" si="7"/>
        <v>7.1141421946943062E-3</v>
      </c>
      <c r="BM291" s="1">
        <f t="shared" si="8"/>
        <v>6.8167830776120208E-3</v>
      </c>
      <c r="BN291" s="1">
        <f t="shared" si="9"/>
        <v>-1.6856740196365849E-2</v>
      </c>
      <c r="BO291" s="1">
        <f t="shared" si="10"/>
        <v>7.8968031740140887E-3</v>
      </c>
      <c r="BP291" s="1">
        <f t="shared" si="11"/>
        <v>2.4035201063073552E-2</v>
      </c>
      <c r="BQ291" s="1">
        <f t="shared" si="12"/>
        <v>2.6730805640055255E-2</v>
      </c>
      <c r="BR291" s="1">
        <f t="shared" si="13"/>
        <v>4.4397648186830896E-2</v>
      </c>
      <c r="BS291" s="1">
        <f t="shared" si="14"/>
        <v>5.0343683696800534E-2</v>
      </c>
      <c r="BT291" s="1">
        <f t="shared" si="15"/>
        <v>4.5383055392787641E-2</v>
      </c>
      <c r="BU291" s="1">
        <f t="shared" si="16"/>
        <v>4.9679126872551382E-2</v>
      </c>
      <c r="BW291" s="1">
        <f t="shared" si="17"/>
        <v>4.7835795765438949E-2</v>
      </c>
      <c r="BY291" s="172">
        <f t="shared" si="3"/>
        <v>-3.8309817148897141E-3</v>
      </c>
      <c r="CA291" s="1">
        <f t="shared" si="18"/>
        <v>4.928599758383001E-2</v>
      </c>
      <c r="CB291" s="1">
        <f t="shared" si="19"/>
        <v>7.3535337426599456E-2</v>
      </c>
      <c r="CC291" s="1">
        <f t="shared" si="20"/>
        <v>0.17053102379828267</v>
      </c>
    </row>
    <row r="292" spans="1:81" ht="15">
      <c r="A292" s="282" t="s">
        <v>180</v>
      </c>
      <c r="E292" s="11">
        <v>1</v>
      </c>
      <c r="F292" s="11">
        <f t="shared" ref="F292:R292" si="72">1+F24/100</f>
        <v>1</v>
      </c>
      <c r="G292" s="11">
        <f t="shared" si="72"/>
        <v>1</v>
      </c>
      <c r="H292" s="11">
        <f t="shared" si="72"/>
        <v>1</v>
      </c>
      <c r="I292" s="11">
        <f t="shared" si="72"/>
        <v>1</v>
      </c>
      <c r="J292" s="11">
        <f t="shared" si="72"/>
        <v>1</v>
      </c>
      <c r="K292" s="11">
        <f t="shared" si="72"/>
        <v>1</v>
      </c>
      <c r="L292" s="11">
        <f t="shared" si="72"/>
        <v>1</v>
      </c>
      <c r="M292" s="11">
        <f t="shared" si="72"/>
        <v>1</v>
      </c>
      <c r="N292" s="11">
        <f t="shared" si="72"/>
        <v>1</v>
      </c>
      <c r="O292" s="11">
        <f t="shared" si="72"/>
        <v>1</v>
      </c>
      <c r="P292" s="11">
        <f t="shared" si="72"/>
        <v>1</v>
      </c>
      <c r="Q292" s="11">
        <f t="shared" si="72"/>
        <v>1</v>
      </c>
      <c r="R292" s="11">
        <f t="shared" si="72"/>
        <v>1</v>
      </c>
      <c r="S292" s="11">
        <v>1</v>
      </c>
      <c r="T292" s="11">
        <f t="shared" ref="T292:BI292" si="73">1+T24/100</f>
        <v>1</v>
      </c>
      <c r="U292" s="11">
        <f t="shared" si="73"/>
        <v>1</v>
      </c>
      <c r="V292" s="11">
        <f t="shared" si="73"/>
        <v>1</v>
      </c>
      <c r="W292" s="11">
        <f t="shared" si="73"/>
        <v>1</v>
      </c>
      <c r="X292" s="11">
        <f t="shared" si="73"/>
        <v>1</v>
      </c>
      <c r="Y292" s="11">
        <f t="shared" si="73"/>
        <v>1</v>
      </c>
      <c r="Z292" s="11">
        <f t="shared" si="73"/>
        <v>1.045511442292973</v>
      </c>
      <c r="AA292" s="11">
        <f t="shared" si="73"/>
        <v>1.0203229416461932</v>
      </c>
      <c r="AB292" s="11">
        <f t="shared" si="73"/>
        <v>1.0317252088070306</v>
      </c>
      <c r="AC292" s="11">
        <f t="shared" si="73"/>
        <v>1.0315480736665861</v>
      </c>
      <c r="AD292" s="11">
        <f t="shared" si="73"/>
        <v>1.0268495339474475</v>
      </c>
      <c r="AE292" s="11">
        <f t="shared" si="73"/>
        <v>1.0423524126936128</v>
      </c>
      <c r="AF292" s="11">
        <f t="shared" si="73"/>
        <v>1.0589861249444548</v>
      </c>
      <c r="AG292" s="11">
        <f t="shared" si="73"/>
        <v>1.1082009084639286</v>
      </c>
      <c r="AH292" s="11">
        <f t="shared" si="73"/>
        <v>0.97848309295140212</v>
      </c>
      <c r="AI292" s="11">
        <f t="shared" si="73"/>
        <v>0.92536792345451602</v>
      </c>
      <c r="AJ292" s="11">
        <f t="shared" si="73"/>
        <v>0.92465931108668742</v>
      </c>
      <c r="AK292" s="11">
        <f t="shared" si="73"/>
        <v>0.93728736195764273</v>
      </c>
      <c r="AL292" s="11">
        <f t="shared" si="73"/>
        <v>0.99308786467778409</v>
      </c>
      <c r="AM292" s="11">
        <f t="shared" si="73"/>
        <v>1.021643587744671</v>
      </c>
      <c r="AN292" s="11">
        <f t="shared" si="73"/>
        <v>1.033193489686016</v>
      </c>
      <c r="AO292" s="11">
        <f t="shared" si="73"/>
        <v>1.0122538636955616</v>
      </c>
      <c r="AP292" s="11">
        <f t="shared" si="73"/>
        <v>0.99515185117069793</v>
      </c>
      <c r="AQ292" s="11">
        <f t="shared" si="73"/>
        <v>1.0415544798301879</v>
      </c>
      <c r="AR292" s="11">
        <f t="shared" si="73"/>
        <v>0.94518587758020634</v>
      </c>
      <c r="AS292" s="11">
        <f t="shared" si="73"/>
        <v>1.0546013344755167</v>
      </c>
      <c r="AT292" s="11">
        <f t="shared" si="73"/>
        <v>1.0585659835292871</v>
      </c>
      <c r="AU292" s="11">
        <f t="shared" si="73"/>
        <v>1.0826224087716823</v>
      </c>
      <c r="AV292" s="11">
        <f t="shared" si="73"/>
        <v>1.0599248289982524</v>
      </c>
      <c r="AW292" s="11">
        <f t="shared" si="73"/>
        <v>1.0724176871485913</v>
      </c>
      <c r="AX292" s="11">
        <f t="shared" si="73"/>
        <v>1.0793317140797711</v>
      </c>
      <c r="AY292" s="11">
        <f t="shared" si="73"/>
        <v>1.0768916579193384</v>
      </c>
      <c r="AZ292" s="11">
        <f t="shared" si="73"/>
        <v>1.0813661528594229</v>
      </c>
      <c r="BA292" s="11">
        <f t="shared" si="73"/>
        <v>1.0676869306309271</v>
      </c>
      <c r="BB292" s="11">
        <f t="shared" si="73"/>
        <v>0.97037036236157492</v>
      </c>
      <c r="BC292" s="11">
        <f t="shared" si="73"/>
        <v>1.0199327953842283</v>
      </c>
      <c r="BD292" s="11">
        <f t="shared" si="73"/>
        <v>1.02570513429845</v>
      </c>
      <c r="BE292" s="11">
        <f t="shared" si="73"/>
        <v>1.0061205109538724</v>
      </c>
      <c r="BF292" s="11">
        <f t="shared" si="73"/>
        <v>1.0142821987223483</v>
      </c>
      <c r="BG292" s="11">
        <f t="shared" si="73"/>
        <v>1.0190633841163252</v>
      </c>
      <c r="BH292" s="11">
        <f t="shared" si="73"/>
        <v>1.0428072478398067</v>
      </c>
      <c r="BI292" s="11">
        <f t="shared" si="73"/>
        <v>1.0467268470673232</v>
      </c>
      <c r="BJ292" s="11">
        <f t="shared" ref="BJ292" si="74">1+BJ24/100</f>
        <v>1.0432022260986447</v>
      </c>
      <c r="BL292" s="1">
        <f t="shared" si="7"/>
        <v>0</v>
      </c>
      <c r="BM292" s="1">
        <f t="shared" si="8"/>
        <v>0</v>
      </c>
      <c r="BN292" s="1">
        <f t="shared" si="9"/>
        <v>0</v>
      </c>
      <c r="BO292" s="1">
        <f t="shared" si="10"/>
        <v>3.3880499663865082E-2</v>
      </c>
      <c r="BP292" s="1">
        <f t="shared" si="11"/>
        <v>-5.5310352403273089E-2</v>
      </c>
      <c r="BQ292" s="1">
        <f t="shared" si="12"/>
        <v>2.7082588975824828E-2</v>
      </c>
      <c r="BR292" s="1">
        <f t="shared" si="13"/>
        <v>5.2837803404707673E-2</v>
      </c>
      <c r="BS292" s="1">
        <f t="shared" si="14"/>
        <v>1.6267724741762191E-2</v>
      </c>
      <c r="BT292" s="1">
        <f t="shared" si="15"/>
        <v>7.2911204129349372E-2</v>
      </c>
      <c r="BU292" s="1">
        <f t="shared" si="16"/>
        <v>1.7881865681934839E-2</v>
      </c>
      <c r="BW292" s="1">
        <f t="shared" si="17"/>
        <v>4.111154949911433E-2</v>
      </c>
      <c r="BY292" s="172">
        <f t="shared" si="3"/>
        <v>6.0620330542218159E-3</v>
      </c>
      <c r="CA292" s="1">
        <f t="shared" si="18"/>
        <v>0.10060247219202867</v>
      </c>
      <c r="CB292" s="1">
        <f t="shared" si="19"/>
        <v>-0.19801000631463239</v>
      </c>
      <c r="CC292" s="1">
        <f t="shared" si="20"/>
        <v>0.11234268108003564</v>
      </c>
    </row>
    <row r="293" spans="1:81" ht="15">
      <c r="A293" s="282" t="s">
        <v>181</v>
      </c>
      <c r="E293" s="11">
        <v>1</v>
      </c>
      <c r="F293" s="11">
        <f t="shared" ref="F293:R293" si="75">1+F25/100</f>
        <v>1</v>
      </c>
      <c r="G293" s="11">
        <f t="shared" si="75"/>
        <v>1</v>
      </c>
      <c r="H293" s="11">
        <f t="shared" si="75"/>
        <v>1</v>
      </c>
      <c r="I293" s="11">
        <f t="shared" si="75"/>
        <v>1</v>
      </c>
      <c r="J293" s="11">
        <f t="shared" si="75"/>
        <v>1</v>
      </c>
      <c r="K293" s="11">
        <f t="shared" si="75"/>
        <v>1</v>
      </c>
      <c r="L293" s="11">
        <f t="shared" si="75"/>
        <v>1</v>
      </c>
      <c r="M293" s="11">
        <f t="shared" si="75"/>
        <v>1</v>
      </c>
      <c r="N293" s="11">
        <f t="shared" si="75"/>
        <v>1</v>
      </c>
      <c r="O293" s="11">
        <f t="shared" si="75"/>
        <v>1</v>
      </c>
      <c r="P293" s="11">
        <f t="shared" si="75"/>
        <v>1</v>
      </c>
      <c r="Q293" s="11">
        <f t="shared" si="75"/>
        <v>1</v>
      </c>
      <c r="R293" s="11">
        <f t="shared" si="75"/>
        <v>1</v>
      </c>
      <c r="S293" s="11">
        <v>1</v>
      </c>
      <c r="T293" s="11">
        <f t="shared" ref="T293:BI293" si="76">1+T25/100</f>
        <v>1</v>
      </c>
      <c r="U293" s="11">
        <f t="shared" si="76"/>
        <v>1</v>
      </c>
      <c r="V293" s="11">
        <f t="shared" si="76"/>
        <v>1</v>
      </c>
      <c r="W293" s="11">
        <f t="shared" si="76"/>
        <v>1</v>
      </c>
      <c r="X293" s="11">
        <f t="shared" si="76"/>
        <v>1</v>
      </c>
      <c r="Y293" s="11">
        <f t="shared" si="76"/>
        <v>1</v>
      </c>
      <c r="Z293" s="11">
        <f t="shared" si="76"/>
        <v>0.91081429549569259</v>
      </c>
      <c r="AA293" s="11">
        <f t="shared" si="76"/>
        <v>0.89610228862616681</v>
      </c>
      <c r="AB293" s="11">
        <f t="shared" si="76"/>
        <v>1.035579477715513</v>
      </c>
      <c r="AC293" s="11">
        <f t="shared" si="76"/>
        <v>1.0222582365395099</v>
      </c>
      <c r="AD293" s="11">
        <f t="shared" si="76"/>
        <v>0.92470745006443777</v>
      </c>
      <c r="AE293" s="11">
        <f t="shared" si="76"/>
        <v>0.97902988216768538</v>
      </c>
      <c r="AF293" s="11">
        <f t="shared" si="76"/>
        <v>1.0658989151572824</v>
      </c>
      <c r="AG293" s="11">
        <f t="shared" si="76"/>
        <v>1.0326719844461112</v>
      </c>
      <c r="AH293" s="11">
        <f t="shared" si="76"/>
        <v>0.97049485228724697</v>
      </c>
      <c r="AI293" s="11">
        <f t="shared" si="76"/>
        <v>1.0131263434148494</v>
      </c>
      <c r="AJ293" s="11">
        <f t="shared" si="76"/>
        <v>1.0821143963389068</v>
      </c>
      <c r="AK293" s="11">
        <f t="shared" si="76"/>
        <v>1.039728133510345</v>
      </c>
      <c r="AL293" s="11">
        <f t="shared" si="76"/>
        <v>1.1010705294129683</v>
      </c>
      <c r="AM293" s="11">
        <f t="shared" si="76"/>
        <v>0.97322441454269049</v>
      </c>
      <c r="AN293" s="11">
        <f t="shared" si="76"/>
        <v>1.0132832627591932</v>
      </c>
      <c r="AO293" s="11">
        <f t="shared" si="76"/>
        <v>1.0141688556665942</v>
      </c>
      <c r="AP293" s="11">
        <f t="shared" si="76"/>
        <v>1.0027502395338721</v>
      </c>
      <c r="AQ293" s="11">
        <f t="shared" si="76"/>
        <v>1.0158467197270831</v>
      </c>
      <c r="AR293" s="11">
        <f t="shared" si="76"/>
        <v>1.0055709802446275</v>
      </c>
      <c r="AS293" s="11">
        <f t="shared" si="76"/>
        <v>1.0085280356145945</v>
      </c>
      <c r="AT293" s="11">
        <f t="shared" si="76"/>
        <v>0.97651886508328678</v>
      </c>
      <c r="AU293" s="11">
        <f t="shared" si="76"/>
        <v>0.98314823035503296</v>
      </c>
      <c r="AV293" s="11">
        <f t="shared" si="76"/>
        <v>1.0009271176833641</v>
      </c>
      <c r="AW293" s="11">
        <f t="shared" si="76"/>
        <v>1.0038855333358352</v>
      </c>
      <c r="AX293" s="11">
        <f t="shared" si="76"/>
        <v>0.99645951135772204</v>
      </c>
      <c r="AY293" s="11">
        <f t="shared" si="76"/>
        <v>0.98776148281835152</v>
      </c>
      <c r="AZ293" s="11">
        <f t="shared" si="76"/>
        <v>1.0019296842354131</v>
      </c>
      <c r="BA293" s="11">
        <f t="shared" si="76"/>
        <v>0.98743369528423286</v>
      </c>
      <c r="BB293" s="11">
        <f t="shared" si="76"/>
        <v>0.96444732573442837</v>
      </c>
      <c r="BC293" s="11">
        <f t="shared" si="76"/>
        <v>0.99639845604844457</v>
      </c>
      <c r="BD293" s="11">
        <f t="shared" si="76"/>
        <v>0.98999389715793018</v>
      </c>
      <c r="BE293" s="11">
        <f t="shared" si="76"/>
        <v>1.0198122422632399</v>
      </c>
      <c r="BF293" s="11">
        <f t="shared" si="76"/>
        <v>1.0419886272137375</v>
      </c>
      <c r="BG293" s="11">
        <f t="shared" si="76"/>
        <v>1.0271119319251414</v>
      </c>
      <c r="BH293" s="11">
        <f t="shared" si="76"/>
        <v>1.0020331974992722</v>
      </c>
      <c r="BI293" s="11">
        <f t="shared" si="76"/>
        <v>0.99354600003675875</v>
      </c>
      <c r="BJ293" s="11">
        <f t="shared" ref="BJ293" si="77">1+BJ25/100</f>
        <v>0.99192841285445188</v>
      </c>
      <c r="BL293" s="1">
        <f t="shared" si="7"/>
        <v>0</v>
      </c>
      <c r="BM293" s="1">
        <f t="shared" si="8"/>
        <v>0</v>
      </c>
      <c r="BN293" s="1">
        <f t="shared" si="9"/>
        <v>0</v>
      </c>
      <c r="BO293" s="1">
        <f t="shared" si="10"/>
        <v>-1.77990645077305E-2</v>
      </c>
      <c r="BP293" s="1">
        <f t="shared" si="11"/>
        <v>5.8444107045247939E-2</v>
      </c>
      <c r="BQ293" s="1">
        <f t="shared" si="12"/>
        <v>2.3809520088580172E-3</v>
      </c>
      <c r="BR293" s="1">
        <f t="shared" si="13"/>
        <v>-7.668237046347004E-3</v>
      </c>
      <c r="BS293" s="1">
        <f t="shared" si="14"/>
        <v>1.9549633721344106E-2</v>
      </c>
      <c r="BT293" s="1">
        <f t="shared" si="15"/>
        <v>-3.6224574966398082E-3</v>
      </c>
      <c r="BU293" s="1">
        <f t="shared" si="16"/>
        <v>4.1576299234049596E-3</v>
      </c>
      <c r="BW293" s="1">
        <f t="shared" si="17"/>
        <v>8.1589551832417229E-4</v>
      </c>
      <c r="BY293" s="172">
        <f t="shared" si="3"/>
        <v>-6.9349685431003838E-3</v>
      </c>
      <c r="CA293" s="1">
        <f t="shared" si="18"/>
        <v>-0.15477786844840269</v>
      </c>
      <c r="CB293" s="1">
        <f t="shared" si="19"/>
        <v>0.1398732932904414</v>
      </c>
      <c r="CC293" s="1">
        <f t="shared" si="20"/>
        <v>2.2557794939402021E-2</v>
      </c>
    </row>
    <row r="294" spans="1:81" ht="15">
      <c r="A294" s="282" t="s">
        <v>182</v>
      </c>
      <c r="E294" s="11">
        <v>1</v>
      </c>
      <c r="F294" s="11">
        <f t="shared" ref="F294:R294" si="78">1+F26/100</f>
        <v>1.0530237557097297</v>
      </c>
      <c r="G294" s="11">
        <f t="shared" si="78"/>
        <v>1.0500157396492018</v>
      </c>
      <c r="H294" s="11">
        <f t="shared" si="78"/>
        <v>1.0509910373794984</v>
      </c>
      <c r="I294" s="11">
        <f t="shared" si="78"/>
        <v>1.0524088659898541</v>
      </c>
      <c r="J294" s="11">
        <f t="shared" si="78"/>
        <v>1.0541420737189706</v>
      </c>
      <c r="K294" s="11">
        <f t="shared" si="78"/>
        <v>1.0436822693630159</v>
      </c>
      <c r="L294" s="11">
        <f t="shared" si="78"/>
        <v>1.0511462321503311</v>
      </c>
      <c r="M294" s="11">
        <f t="shared" si="78"/>
        <v>1.0430845263232567</v>
      </c>
      <c r="N294" s="11">
        <f t="shared" si="78"/>
        <v>1.0525202248905172</v>
      </c>
      <c r="O294" s="11">
        <f t="shared" si="78"/>
        <v>0.91505700283142888</v>
      </c>
      <c r="P294" s="11">
        <f t="shared" si="78"/>
        <v>0.98990905260348261</v>
      </c>
      <c r="Q294" s="11">
        <f t="shared" si="78"/>
        <v>0.94345124987301077</v>
      </c>
      <c r="R294" s="11">
        <f t="shared" si="78"/>
        <v>1.0540481393854362</v>
      </c>
      <c r="S294" s="11">
        <v>1</v>
      </c>
      <c r="T294" s="11">
        <f t="shared" ref="T294:BI294" si="79">1+T26/100</f>
        <v>0.83490518538994385</v>
      </c>
      <c r="U294" s="11">
        <f t="shared" si="79"/>
        <v>1.0299316807408012</v>
      </c>
      <c r="V294" s="11">
        <f t="shared" si="79"/>
        <v>1.068240948309777</v>
      </c>
      <c r="W294" s="11">
        <f t="shared" si="79"/>
        <v>1.1168529769326374</v>
      </c>
      <c r="X294" s="11">
        <f t="shared" si="79"/>
        <v>1.2337262128399438</v>
      </c>
      <c r="Y294" s="11">
        <f t="shared" si="79"/>
        <v>1.0415518736182265</v>
      </c>
      <c r="Z294" s="11">
        <f t="shared" si="79"/>
        <v>0.88778140167254938</v>
      </c>
      <c r="AA294" s="11">
        <f t="shared" si="79"/>
        <v>1.043355613713262</v>
      </c>
      <c r="AB294" s="11">
        <f t="shared" si="79"/>
        <v>1.0133729123002757</v>
      </c>
      <c r="AC294" s="11">
        <f t="shared" si="79"/>
        <v>1.1177470358585628</v>
      </c>
      <c r="AD294" s="11">
        <f t="shared" si="79"/>
        <v>1.0274230725995017</v>
      </c>
      <c r="AE294" s="11">
        <f t="shared" si="79"/>
        <v>0.99905209246720228</v>
      </c>
      <c r="AF294" s="11">
        <f t="shared" si="79"/>
        <v>1.0118118062338031</v>
      </c>
      <c r="AG294" s="11">
        <f t="shared" si="79"/>
        <v>1.005798822868383</v>
      </c>
      <c r="AH294" s="11">
        <f t="shared" si="79"/>
        <v>1.0491781021320381</v>
      </c>
      <c r="AI294" s="11">
        <f t="shared" si="79"/>
        <v>0.96681255320419968</v>
      </c>
      <c r="AJ294" s="11">
        <f t="shared" si="79"/>
        <v>0.94064163256773947</v>
      </c>
      <c r="AK294" s="11">
        <f t="shared" si="79"/>
        <v>0.94361032940023615</v>
      </c>
      <c r="AL294" s="11">
        <f t="shared" si="79"/>
        <v>0.98446768173405574</v>
      </c>
      <c r="AM294" s="11">
        <f t="shared" si="79"/>
        <v>1.0138051019040457</v>
      </c>
      <c r="AN294" s="11">
        <f t="shared" si="79"/>
        <v>1.0279341644534108</v>
      </c>
      <c r="AO294" s="11">
        <f t="shared" si="79"/>
        <v>1.0288671947592687</v>
      </c>
      <c r="AP294" s="11">
        <f t="shared" si="79"/>
        <v>1.009312574302645</v>
      </c>
      <c r="AQ294" s="11">
        <f t="shared" si="79"/>
        <v>1.0360094084463862</v>
      </c>
      <c r="AR294" s="11">
        <f t="shared" si="79"/>
        <v>1.0586235038327709</v>
      </c>
      <c r="AS294" s="11">
        <f t="shared" si="79"/>
        <v>1.0263957021399648</v>
      </c>
      <c r="AT294" s="11">
        <f t="shared" si="79"/>
        <v>1.0085000090443275</v>
      </c>
      <c r="AU294" s="11">
        <f t="shared" si="79"/>
        <v>1.0070400244915041</v>
      </c>
      <c r="AV294" s="11">
        <f t="shared" si="79"/>
        <v>0.96674867522299068</v>
      </c>
      <c r="AW294" s="11">
        <f t="shared" si="79"/>
        <v>0.98762125151052127</v>
      </c>
      <c r="AX294" s="11">
        <f t="shared" si="79"/>
        <v>1.0128410552307874</v>
      </c>
      <c r="AY294" s="11">
        <f t="shared" si="79"/>
        <v>1.0050790595127141</v>
      </c>
      <c r="AZ294" s="11">
        <f t="shared" si="79"/>
        <v>0.99520907097265809</v>
      </c>
      <c r="BA294" s="11">
        <f t="shared" si="79"/>
        <v>0.95897741841201478</v>
      </c>
      <c r="BB294" s="11">
        <f t="shared" si="79"/>
        <v>0.94155902406931957</v>
      </c>
      <c r="BC294" s="11">
        <f t="shared" si="79"/>
        <v>0.99857120198477811</v>
      </c>
      <c r="BD294" s="11">
        <f t="shared" si="79"/>
        <v>0.99038522220850655</v>
      </c>
      <c r="BE294" s="11">
        <f t="shared" si="79"/>
        <v>1.0157075099351518</v>
      </c>
      <c r="BF294" s="11">
        <f t="shared" si="79"/>
        <v>0.98216532041571758</v>
      </c>
      <c r="BG294" s="11">
        <f t="shared" si="79"/>
        <v>0.98564176557252325</v>
      </c>
      <c r="BH294" s="11">
        <f t="shared" si="79"/>
        <v>0.99825382036968802</v>
      </c>
      <c r="BI294" s="11">
        <f t="shared" si="79"/>
        <v>0.97206307032506956</v>
      </c>
      <c r="BJ294" s="11">
        <f t="shared" ref="BJ294" si="80">1+BJ26/100</f>
        <v>1.0037781987088072</v>
      </c>
      <c r="BL294" s="1">
        <f t="shared" si="7"/>
        <v>5.1342764416529185E-2</v>
      </c>
      <c r="BM294" s="1">
        <f t="shared" si="8"/>
        <v>4.9488072051644183E-2</v>
      </c>
      <c r="BN294" s="1">
        <f t="shared" si="9"/>
        <v>1.3200265798263722E-2</v>
      </c>
      <c r="BO294" s="1">
        <f t="shared" si="10"/>
        <v>1.8199701492890075E-2</v>
      </c>
      <c r="BP294" s="1">
        <f t="shared" si="11"/>
        <v>-4.1283599458274867E-2</v>
      </c>
      <c r="BQ294" s="1">
        <f t="shared" si="12"/>
        <v>2.5207146453301688E-2</v>
      </c>
      <c r="BR294" s="1">
        <f t="shared" si="13"/>
        <v>-1.6952838677591786E-2</v>
      </c>
      <c r="BS294" s="1">
        <f t="shared" si="14"/>
        <v>-6.6115021540025243E-3</v>
      </c>
      <c r="BT294" s="1">
        <f t="shared" si="15"/>
        <v>-1.2444815338070958E-2</v>
      </c>
      <c r="BU294" s="1">
        <f t="shared" si="16"/>
        <v>-1.4674289622184866E-2</v>
      </c>
      <c r="BW294" s="1">
        <f t="shared" si="17"/>
        <v>-1.3719417616056107E-2</v>
      </c>
      <c r="BY294" s="172">
        <f t="shared" si="3"/>
        <v>2.4567278289375327E-2</v>
      </c>
      <c r="CA294" s="1">
        <f t="shared" si="18"/>
        <v>-6.1341340481555928E-2</v>
      </c>
      <c r="CB294" s="1">
        <f t="shared" si="19"/>
        <v>-0.14185798916872705</v>
      </c>
      <c r="CC294" s="1">
        <f t="shared" si="20"/>
        <v>-4.3567064229525054E-2</v>
      </c>
    </row>
    <row r="295" spans="1:81" ht="15">
      <c r="A295" s="282" t="s">
        <v>183</v>
      </c>
      <c r="E295" s="11">
        <v>1</v>
      </c>
      <c r="F295" s="11">
        <f t="shared" ref="F295:R295" si="81">1+F27/100</f>
        <v>1</v>
      </c>
      <c r="G295" s="11">
        <f t="shared" si="81"/>
        <v>1</v>
      </c>
      <c r="H295" s="11">
        <f t="shared" si="81"/>
        <v>1</v>
      </c>
      <c r="I295" s="11">
        <f t="shared" si="81"/>
        <v>1</v>
      </c>
      <c r="J295" s="11">
        <f t="shared" si="81"/>
        <v>1</v>
      </c>
      <c r="K295" s="11">
        <f t="shared" si="81"/>
        <v>1</v>
      </c>
      <c r="L295" s="11">
        <f t="shared" si="81"/>
        <v>1</v>
      </c>
      <c r="M295" s="11">
        <f t="shared" si="81"/>
        <v>1</v>
      </c>
      <c r="N295" s="11">
        <f t="shared" si="81"/>
        <v>1</v>
      </c>
      <c r="O295" s="11">
        <f t="shared" si="81"/>
        <v>1</v>
      </c>
      <c r="P295" s="11">
        <f t="shared" si="81"/>
        <v>1</v>
      </c>
      <c r="Q295" s="11">
        <f t="shared" si="81"/>
        <v>1</v>
      </c>
      <c r="R295" s="11">
        <f t="shared" si="81"/>
        <v>1</v>
      </c>
      <c r="S295" s="11">
        <v>1</v>
      </c>
      <c r="T295" s="11">
        <f t="shared" ref="T295:BI295" si="82">1+T27/100</f>
        <v>1</v>
      </c>
      <c r="U295" s="11">
        <f t="shared" si="82"/>
        <v>1</v>
      </c>
      <c r="V295" s="11">
        <f t="shared" si="82"/>
        <v>1</v>
      </c>
      <c r="W295" s="11">
        <f t="shared" si="82"/>
        <v>1</v>
      </c>
      <c r="X295" s="11">
        <f t="shared" si="82"/>
        <v>1</v>
      </c>
      <c r="Y295" s="11">
        <f t="shared" si="82"/>
        <v>1</v>
      </c>
      <c r="Z295" s="11">
        <f t="shared" si="82"/>
        <v>1</v>
      </c>
      <c r="AA295" s="11">
        <f t="shared" si="82"/>
        <v>1</v>
      </c>
      <c r="AB295" s="11">
        <f t="shared" si="82"/>
        <v>1</v>
      </c>
      <c r="AC295" s="11">
        <f t="shared" si="82"/>
        <v>1</v>
      </c>
      <c r="AD295" s="11">
        <f t="shared" si="82"/>
        <v>1</v>
      </c>
      <c r="AE295" s="11">
        <f t="shared" si="82"/>
        <v>1</v>
      </c>
      <c r="AF295" s="11">
        <f t="shared" si="82"/>
        <v>1</v>
      </c>
      <c r="AG295" s="11">
        <f t="shared" si="82"/>
        <v>1</v>
      </c>
      <c r="AH295" s="11">
        <f t="shared" si="82"/>
        <v>1</v>
      </c>
      <c r="AI295" s="11">
        <f t="shared" si="82"/>
        <v>1</v>
      </c>
      <c r="AJ295" s="11">
        <f t="shared" si="82"/>
        <v>1</v>
      </c>
      <c r="AK295" s="11">
        <f t="shared" si="82"/>
        <v>1</v>
      </c>
      <c r="AL295" s="11">
        <f t="shared" si="82"/>
        <v>1</v>
      </c>
      <c r="AM295" s="11">
        <f t="shared" si="82"/>
        <v>1</v>
      </c>
      <c r="AN295" s="11">
        <f t="shared" si="82"/>
        <v>1.241032041348175</v>
      </c>
      <c r="AO295" s="11">
        <f t="shared" si="82"/>
        <v>1.9212333890662445</v>
      </c>
      <c r="AP295" s="11">
        <f t="shared" si="82"/>
        <v>1.353904685289917</v>
      </c>
      <c r="AQ295" s="11">
        <f t="shared" si="82"/>
        <v>1.1565997729747792</v>
      </c>
      <c r="AR295" s="11">
        <f t="shared" si="82"/>
        <v>1.0934829798678138</v>
      </c>
      <c r="AS295" s="11">
        <f t="shared" si="82"/>
        <v>1.0528747150383921</v>
      </c>
      <c r="AT295" s="11">
        <f t="shared" si="82"/>
        <v>1.0427326728555688</v>
      </c>
      <c r="AU295" s="11">
        <f t="shared" si="82"/>
        <v>1.0517386249028069</v>
      </c>
      <c r="AV295" s="11">
        <f t="shared" si="82"/>
        <v>1.0390533570490688</v>
      </c>
      <c r="AW295" s="11">
        <f t="shared" si="82"/>
        <v>1.0604275894296027</v>
      </c>
      <c r="AX295" s="11">
        <f t="shared" si="82"/>
        <v>1.0875124156354903</v>
      </c>
      <c r="AY295" s="11">
        <f t="shared" si="82"/>
        <v>1.0543596915071487</v>
      </c>
      <c r="AZ295" s="11">
        <f t="shared" si="82"/>
        <v>1.0588194314455799</v>
      </c>
      <c r="BA295" s="11">
        <f t="shared" si="82"/>
        <v>1.0587491481486087</v>
      </c>
      <c r="BB295" s="11">
        <f t="shared" si="82"/>
        <v>0.97451505194984733</v>
      </c>
      <c r="BC295" s="11">
        <f t="shared" si="82"/>
        <v>1.0153130668675339</v>
      </c>
      <c r="BD295" s="11">
        <f t="shared" si="82"/>
        <v>1.0186483172157872</v>
      </c>
      <c r="BE295" s="11">
        <f t="shared" si="82"/>
        <v>1.00283762753248</v>
      </c>
      <c r="BF295" s="11">
        <f t="shared" si="82"/>
        <v>1.0357590870720865</v>
      </c>
      <c r="BG295" s="11">
        <f t="shared" si="82"/>
        <v>1.0225577778358994</v>
      </c>
      <c r="BH295" s="11">
        <f t="shared" si="82"/>
        <v>1.0395247207108065</v>
      </c>
      <c r="BI295" s="11">
        <f t="shared" si="82"/>
        <v>1.0370557771840463</v>
      </c>
      <c r="BJ295" s="11">
        <f t="shared" ref="BJ295" si="83">1+BJ27/100</f>
        <v>1.0331926956345259</v>
      </c>
      <c r="BL295" s="1">
        <f t="shared" si="7"/>
        <v>0</v>
      </c>
      <c r="BM295" s="1">
        <f t="shared" si="8"/>
        <v>0</v>
      </c>
      <c r="BN295" s="1">
        <f t="shared" si="9"/>
        <v>0</v>
      </c>
      <c r="BO295" s="1">
        <f t="shared" si="10"/>
        <v>0</v>
      </c>
      <c r="BP295" s="1">
        <f t="shared" si="11"/>
        <v>0</v>
      </c>
      <c r="BQ295" s="1">
        <f t="shared" si="12"/>
        <v>0.21387922964851236</v>
      </c>
      <c r="BR295" s="1">
        <f t="shared" si="13"/>
        <v>4.3081334029948515E-2</v>
      </c>
      <c r="BS295" s="1">
        <f t="shared" si="14"/>
        <v>1.9883053068905809E-2</v>
      </c>
      <c r="BT295" s="1">
        <f t="shared" si="15"/>
        <v>5.9724098663850533E-2</v>
      </c>
      <c r="BU295" s="1">
        <f t="shared" si="16"/>
        <v>1.8071712679921914E-2</v>
      </c>
      <c r="BW295" s="1">
        <f t="shared" si="17"/>
        <v>3.5718424511900659E-2</v>
      </c>
      <c r="BY295" s="172">
        <f t="shared" si="3"/>
        <v>0</v>
      </c>
      <c r="CA295" s="1">
        <f t="shared" si="18"/>
        <v>0</v>
      </c>
      <c r="CB295" s="1">
        <f t="shared" si="19"/>
        <v>0</v>
      </c>
      <c r="CC295" s="1">
        <f t="shared" si="20"/>
        <v>0.10236341938826676</v>
      </c>
    </row>
    <row r="296" spans="1:81" ht="15">
      <c r="A296" s="282" t="s">
        <v>184</v>
      </c>
      <c r="E296" s="11">
        <v>1</v>
      </c>
      <c r="F296" s="11">
        <f t="shared" ref="F296:R296" si="84">1+F28/100</f>
        <v>1</v>
      </c>
      <c r="G296" s="11">
        <f t="shared" si="84"/>
        <v>1</v>
      </c>
      <c r="H296" s="11">
        <f t="shared" si="84"/>
        <v>1</v>
      </c>
      <c r="I296" s="11">
        <f t="shared" si="84"/>
        <v>1</v>
      </c>
      <c r="J296" s="11">
        <f t="shared" si="84"/>
        <v>1</v>
      </c>
      <c r="K296" s="11">
        <f t="shared" si="84"/>
        <v>1</v>
      </c>
      <c r="L296" s="11">
        <f t="shared" si="84"/>
        <v>1</v>
      </c>
      <c r="M296" s="11">
        <f t="shared" si="84"/>
        <v>1</v>
      </c>
      <c r="N296" s="11">
        <f t="shared" si="84"/>
        <v>1</v>
      </c>
      <c r="O296" s="11">
        <f t="shared" si="84"/>
        <v>1</v>
      </c>
      <c r="P296" s="11">
        <f t="shared" si="84"/>
        <v>1</v>
      </c>
      <c r="Q296" s="11">
        <f t="shared" si="84"/>
        <v>1</v>
      </c>
      <c r="R296" s="11">
        <f t="shared" si="84"/>
        <v>1</v>
      </c>
      <c r="S296" s="11">
        <v>1</v>
      </c>
      <c r="T296" s="11">
        <f t="shared" ref="T296:BI296" si="85">1+T28/100</f>
        <v>1</v>
      </c>
      <c r="U296" s="11">
        <f t="shared" si="85"/>
        <v>1</v>
      </c>
      <c r="V296" s="11">
        <f t="shared" si="85"/>
        <v>1</v>
      </c>
      <c r="W296" s="11">
        <f t="shared" si="85"/>
        <v>1</v>
      </c>
      <c r="X296" s="11">
        <f t="shared" si="85"/>
        <v>1</v>
      </c>
      <c r="Y296" s="11">
        <f t="shared" si="85"/>
        <v>1</v>
      </c>
      <c r="Z296" s="11">
        <f t="shared" si="85"/>
        <v>1</v>
      </c>
      <c r="AA296" s="11">
        <f t="shared" si="85"/>
        <v>1</v>
      </c>
      <c r="AB296" s="11">
        <f t="shared" si="85"/>
        <v>1</v>
      </c>
      <c r="AC296" s="11">
        <f t="shared" si="85"/>
        <v>1</v>
      </c>
      <c r="AD296" s="11">
        <f t="shared" si="85"/>
        <v>1</v>
      </c>
      <c r="AE296" s="11">
        <f t="shared" si="85"/>
        <v>1</v>
      </c>
      <c r="AF296" s="11">
        <f t="shared" si="85"/>
        <v>1</v>
      </c>
      <c r="AG296" s="11">
        <f t="shared" si="85"/>
        <v>1</v>
      </c>
      <c r="AH296" s="11">
        <f t="shared" si="85"/>
        <v>1</v>
      </c>
      <c r="AI296" s="11">
        <f t="shared" si="85"/>
        <v>1</v>
      </c>
      <c r="AJ296" s="11">
        <f t="shared" si="85"/>
        <v>0.98751544509690359</v>
      </c>
      <c r="AK296" s="11">
        <f t="shared" si="85"/>
        <v>0.90205323725418873</v>
      </c>
      <c r="AL296" s="11">
        <f t="shared" si="85"/>
        <v>0.92192438715948577</v>
      </c>
      <c r="AM296" s="11">
        <f t="shared" si="85"/>
        <v>0.88403604091984112</v>
      </c>
      <c r="AN296" s="11">
        <f t="shared" si="85"/>
        <v>0.8989005243773055</v>
      </c>
      <c r="AO296" s="11">
        <f t="shared" si="85"/>
        <v>1.0314402046214808</v>
      </c>
      <c r="AP296" s="11">
        <f t="shared" si="85"/>
        <v>1.1187348577110239</v>
      </c>
      <c r="AQ296" s="11">
        <f t="shared" si="85"/>
        <v>1.0891674594141367</v>
      </c>
      <c r="AR296" s="11">
        <f t="shared" si="85"/>
        <v>1.0383582290840001</v>
      </c>
      <c r="AS296" s="11">
        <f t="shared" si="85"/>
        <v>1.0629963650636165</v>
      </c>
      <c r="AT296" s="11">
        <f t="shared" si="85"/>
        <v>1.0526389214306711</v>
      </c>
      <c r="AU296" s="11">
        <f t="shared" si="85"/>
        <v>1.0571608224714206</v>
      </c>
      <c r="AV296" s="11">
        <f t="shared" si="85"/>
        <v>1.0779491802944343</v>
      </c>
      <c r="AW296" s="11">
        <f t="shared" si="85"/>
        <v>1.1221261814266761</v>
      </c>
      <c r="AX296" s="11">
        <f t="shared" si="85"/>
        <v>1.1014976731834112</v>
      </c>
      <c r="AY296" s="11">
        <f t="shared" si="85"/>
        <v>1.1067558664866852</v>
      </c>
      <c r="AZ296" s="11">
        <f t="shared" si="85"/>
        <v>1.0909945998633834</v>
      </c>
      <c r="BA296" s="11">
        <f t="shared" si="85"/>
        <v>1.1058130515698104</v>
      </c>
      <c r="BB296" s="11">
        <f t="shared" si="85"/>
        <v>1.0042365111935188</v>
      </c>
      <c r="BC296" s="11">
        <f t="shared" si="85"/>
        <v>1.0797749247476396</v>
      </c>
      <c r="BD296" s="11">
        <f t="shared" si="85"/>
        <v>1.0573769234720063</v>
      </c>
      <c r="BE296" s="11">
        <f t="shared" si="85"/>
        <v>1.018246595780028</v>
      </c>
      <c r="BF296" s="11">
        <f t="shared" si="85"/>
        <v>1.0100795566465053</v>
      </c>
      <c r="BG296" s="11">
        <f t="shared" si="85"/>
        <v>1.016316751290933</v>
      </c>
      <c r="BH296" s="11">
        <f t="shared" si="85"/>
        <v>0.96017352326789196</v>
      </c>
      <c r="BI296" s="11">
        <f t="shared" si="85"/>
        <v>0.9735128600321592</v>
      </c>
      <c r="BJ296" s="11">
        <f t="shared" ref="BJ296" si="86">1+BJ28/100</f>
        <v>1.0235359896339129</v>
      </c>
      <c r="BL296" s="1">
        <f t="shared" si="7"/>
        <v>0</v>
      </c>
      <c r="BM296" s="1">
        <f t="shared" si="8"/>
        <v>0</v>
      </c>
      <c r="BN296" s="1">
        <f t="shared" si="9"/>
        <v>0</v>
      </c>
      <c r="BO296" s="1">
        <f t="shared" si="10"/>
        <v>0</v>
      </c>
      <c r="BP296" s="1">
        <f t="shared" si="11"/>
        <v>-4.8041880570331985E-2</v>
      </c>
      <c r="BQ296" s="1">
        <f t="shared" si="12"/>
        <v>4.1800649271759527E-2</v>
      </c>
      <c r="BR296" s="1">
        <f t="shared" si="13"/>
        <v>8.5596962521848452E-2</v>
      </c>
      <c r="BS296" s="1">
        <f t="shared" si="14"/>
        <v>2.5337556057541066E-2</v>
      </c>
      <c r="BT296" s="1">
        <f t="shared" si="15"/>
        <v>0.10077008515189867</v>
      </c>
      <c r="BU296" s="1">
        <f t="shared" si="16"/>
        <v>1.429904243518143E-2</v>
      </c>
      <c r="BW296" s="1">
        <f t="shared" si="17"/>
        <v>5.0493614336662773E-2</v>
      </c>
      <c r="BY296" s="172">
        <f t="shared" si="3"/>
        <v>0</v>
      </c>
      <c r="CA296" s="1">
        <f t="shared" si="18"/>
        <v>0</v>
      </c>
      <c r="CB296" s="1">
        <f t="shared" si="19"/>
        <v>-0.10920849591182702</v>
      </c>
      <c r="CC296" s="1">
        <f t="shared" si="20"/>
        <v>-5.0006786367264411E-2</v>
      </c>
    </row>
    <row r="297" spans="1:81" ht="15">
      <c r="A297" s="282" t="s">
        <v>185</v>
      </c>
      <c r="E297" s="11">
        <v>1</v>
      </c>
      <c r="F297" s="11">
        <f t="shared" ref="F297:R297" si="87">1+F29/100</f>
        <v>1.0196934215275641</v>
      </c>
      <c r="G297" s="11">
        <f t="shared" si="87"/>
        <v>1.0200493756088715</v>
      </c>
      <c r="H297" s="11">
        <f t="shared" si="87"/>
        <v>1.0204342266320954</v>
      </c>
      <c r="I297" s="11">
        <f t="shared" si="87"/>
        <v>1.0204045805573572</v>
      </c>
      <c r="J297" s="11">
        <f t="shared" si="87"/>
        <v>1.0191469884132067</v>
      </c>
      <c r="K297" s="11">
        <f t="shared" si="87"/>
        <v>1.01677936409249</v>
      </c>
      <c r="L297" s="11">
        <f t="shared" si="87"/>
        <v>1.0179902103434975</v>
      </c>
      <c r="M297" s="11">
        <f t="shared" si="87"/>
        <v>1.0425058694321712</v>
      </c>
      <c r="N297" s="11">
        <f t="shared" si="87"/>
        <v>1.0228617037101329</v>
      </c>
      <c r="O297" s="11">
        <f t="shared" si="87"/>
        <v>1.0230206019105637</v>
      </c>
      <c r="P297" s="11">
        <f t="shared" si="87"/>
        <v>1.0178433429958311</v>
      </c>
      <c r="Q297" s="11">
        <f t="shared" si="87"/>
        <v>1.0817516941397292</v>
      </c>
      <c r="R297" s="11">
        <f t="shared" si="87"/>
        <v>1.0360491079399785</v>
      </c>
      <c r="S297" s="11">
        <v>1</v>
      </c>
      <c r="T297" s="11">
        <f t="shared" ref="T297:BI297" si="88">1+T29/100</f>
        <v>1.0207461353043705</v>
      </c>
      <c r="U297" s="11">
        <f t="shared" si="88"/>
        <v>0.98570196667922749</v>
      </c>
      <c r="V297" s="11">
        <f t="shared" si="88"/>
        <v>1.0506460539250497</v>
      </c>
      <c r="W297" s="11">
        <f t="shared" si="88"/>
        <v>1.0638623721502565</v>
      </c>
      <c r="X297" s="11">
        <f t="shared" si="88"/>
        <v>1.0573654785478768</v>
      </c>
      <c r="Y297" s="11">
        <f t="shared" si="88"/>
        <v>1.128896315550586</v>
      </c>
      <c r="Z297" s="11">
        <f t="shared" si="88"/>
        <v>0.98949298423866983</v>
      </c>
      <c r="AA297" s="11">
        <f t="shared" si="88"/>
        <v>0.97127496821952486</v>
      </c>
      <c r="AB297" s="11">
        <f t="shared" si="88"/>
        <v>0.95178719159276004</v>
      </c>
      <c r="AC297" s="11">
        <f t="shared" si="88"/>
        <v>0.99080687045145543</v>
      </c>
      <c r="AD297" s="11">
        <f t="shared" si="88"/>
        <v>0.98263811627495967</v>
      </c>
      <c r="AE297" s="11">
        <f t="shared" si="88"/>
        <v>1.017084079776337</v>
      </c>
      <c r="AF297" s="11">
        <f t="shared" si="88"/>
        <v>1.081840140793646</v>
      </c>
      <c r="AG297" s="11">
        <f t="shared" si="88"/>
        <v>1.0636491394966832</v>
      </c>
      <c r="AH297" s="11">
        <f t="shared" si="88"/>
        <v>1.1035339585993993</v>
      </c>
      <c r="AI297" s="11">
        <f t="shared" si="88"/>
        <v>1.0822019612375444</v>
      </c>
      <c r="AJ297" s="11">
        <f t="shared" si="88"/>
        <v>1.084307802907958</v>
      </c>
      <c r="AK297" s="11">
        <f t="shared" si="88"/>
        <v>1.1019594922112121</v>
      </c>
      <c r="AL297" s="11">
        <f t="shared" si="88"/>
        <v>1.0450238359567436</v>
      </c>
      <c r="AM297" s="11">
        <f t="shared" si="88"/>
        <v>0.98142602466998274</v>
      </c>
      <c r="AN297" s="11">
        <f t="shared" si="88"/>
        <v>0.98071987395306559</v>
      </c>
      <c r="AO297" s="11">
        <f t="shared" si="88"/>
        <v>0.9824216443988667</v>
      </c>
      <c r="AP297" s="11">
        <f t="shared" si="88"/>
        <v>0.99839894396535234</v>
      </c>
      <c r="AQ297" s="11">
        <f t="shared" si="88"/>
        <v>0.99831592419879522</v>
      </c>
      <c r="AR297" s="11">
        <f t="shared" si="88"/>
        <v>1.0480190046317495</v>
      </c>
      <c r="AS297" s="11">
        <f t="shared" si="88"/>
        <v>1.092501593357815</v>
      </c>
      <c r="AT297" s="11">
        <f t="shared" si="88"/>
        <v>1.0185717023268861</v>
      </c>
      <c r="AU297" s="11">
        <f t="shared" si="88"/>
        <v>1.0222325484921153</v>
      </c>
      <c r="AV297" s="11">
        <f t="shared" si="88"/>
        <v>1.0651385644666784</v>
      </c>
      <c r="AW297" s="11">
        <f t="shared" si="88"/>
        <v>1.0201268598915332</v>
      </c>
      <c r="AX297" s="11">
        <f t="shared" si="88"/>
        <v>0.99975862171999408</v>
      </c>
      <c r="AY297" s="11">
        <f t="shared" si="88"/>
        <v>1.0189557908838147</v>
      </c>
      <c r="AZ297" s="11">
        <f t="shared" si="88"/>
        <v>0.98508999632112493</v>
      </c>
      <c r="BA297" s="11">
        <f t="shared" si="88"/>
        <v>1.0061275946213248</v>
      </c>
      <c r="BB297" s="11">
        <f t="shared" si="88"/>
        <v>0.98222310445320071</v>
      </c>
      <c r="BC297" s="11">
        <f t="shared" si="88"/>
        <v>1.0085737550552196</v>
      </c>
      <c r="BD297" s="11">
        <f t="shared" si="88"/>
        <v>0.99751656814624046</v>
      </c>
      <c r="BE297" s="11">
        <f t="shared" si="88"/>
        <v>1.0148634866810324</v>
      </c>
      <c r="BF297" s="11">
        <f t="shared" si="88"/>
        <v>0.98524522762498379</v>
      </c>
      <c r="BG297" s="11">
        <f t="shared" si="88"/>
        <v>1.0182265367968337</v>
      </c>
      <c r="BH297" s="11">
        <f t="shared" si="88"/>
        <v>1.0160115534246836</v>
      </c>
      <c r="BI297" s="11">
        <f t="shared" si="88"/>
        <v>0.97434537489327566</v>
      </c>
      <c r="BJ297" s="11">
        <f t="shared" ref="BJ297" si="89">1+BJ29/100</f>
        <v>0.98803093571236122</v>
      </c>
      <c r="BL297" s="1">
        <f t="shared" si="7"/>
        <v>2.0058963067155045E-2</v>
      </c>
      <c r="BM297" s="1">
        <f t="shared" si="8"/>
        <v>2.3243896738862846E-2</v>
      </c>
      <c r="BN297" s="1">
        <f t="shared" si="9"/>
        <v>3.3309357301337217E-2</v>
      </c>
      <c r="BO297" s="1">
        <f t="shared" si="10"/>
        <v>2.6463589092465378E-2</v>
      </c>
      <c r="BP297" s="1">
        <f t="shared" si="11"/>
        <v>7.8172328997914597E-2</v>
      </c>
      <c r="BQ297" s="1">
        <f t="shared" si="12"/>
        <v>1.7052671347310033E-2</v>
      </c>
      <c r="BR297" s="1">
        <f t="shared" si="13"/>
        <v>1.0461326016935502E-2</v>
      </c>
      <c r="BS297" s="1">
        <f t="shared" si="14"/>
        <v>3.8738100681192655E-3</v>
      </c>
      <c r="BT297" s="1">
        <f t="shared" si="15"/>
        <v>1.5562431664662979E-2</v>
      </c>
      <c r="BU297" s="1">
        <f t="shared" si="16"/>
        <v>-5.0474905319053409E-4</v>
      </c>
      <c r="BW297" s="1">
        <f t="shared" si="17"/>
        <v>6.3498224348030874E-3</v>
      </c>
      <c r="BY297" s="172">
        <f t="shared" si="3"/>
        <v>2.3530485942960366E-2</v>
      </c>
      <c r="CA297" s="1">
        <f t="shared" si="18"/>
        <v>-8.5266105713819651E-2</v>
      </c>
      <c r="CB297" s="1">
        <f t="shared" si="19"/>
        <v>0.29308338058223904</v>
      </c>
      <c r="CC297" s="1">
        <f t="shared" si="20"/>
        <v>7.9894479916398087E-3</v>
      </c>
    </row>
    <row r="298" spans="1:81" ht="15">
      <c r="A298" s="282" t="s">
        <v>186</v>
      </c>
      <c r="E298" s="11">
        <v>1</v>
      </c>
      <c r="F298" s="11">
        <f t="shared" ref="F298:R298" si="90">1+F30/100</f>
        <v>1.0214927472527211</v>
      </c>
      <c r="G298" s="11">
        <f t="shared" si="90"/>
        <v>1.0200396995708514</v>
      </c>
      <c r="H298" s="11">
        <f t="shared" si="90"/>
        <v>0.98739245283017385</v>
      </c>
      <c r="I298" s="11">
        <f t="shared" si="90"/>
        <v>1.083833742331261</v>
      </c>
      <c r="J298" s="11">
        <f t="shared" si="90"/>
        <v>1.0225077844311836</v>
      </c>
      <c r="K298" s="11">
        <f t="shared" si="90"/>
        <v>1.1234545454545131</v>
      </c>
      <c r="L298" s="11">
        <f t="shared" si="90"/>
        <v>1.1109667359667101</v>
      </c>
      <c r="M298" s="11">
        <f t="shared" si="90"/>
        <v>1.0017874875869066</v>
      </c>
      <c r="N298" s="11">
        <f t="shared" si="90"/>
        <v>1.0152093674430342</v>
      </c>
      <c r="O298" s="11">
        <f t="shared" si="90"/>
        <v>1.043793415886475</v>
      </c>
      <c r="P298" s="11">
        <f t="shared" si="90"/>
        <v>1.0419528388278227</v>
      </c>
      <c r="Q298" s="11">
        <f t="shared" si="90"/>
        <v>1.0256407397910963</v>
      </c>
      <c r="R298" s="11">
        <f t="shared" si="90"/>
        <v>1.0223820502354857</v>
      </c>
      <c r="S298" s="11">
        <v>1</v>
      </c>
      <c r="T298" s="11">
        <f t="shared" ref="T298:BI298" si="91">1+T30/100</f>
        <v>1.0455127153404171</v>
      </c>
      <c r="U298" s="11">
        <f t="shared" si="91"/>
        <v>1.0852900407443256</v>
      </c>
      <c r="V298" s="11">
        <f t="shared" si="91"/>
        <v>1.0550081628733401</v>
      </c>
      <c r="W298" s="11">
        <f t="shared" si="91"/>
        <v>1.0107422933757464</v>
      </c>
      <c r="X298" s="11">
        <f t="shared" si="91"/>
        <v>1.0176823912484105</v>
      </c>
      <c r="Y298" s="11">
        <f t="shared" si="91"/>
        <v>1.0622614189811723</v>
      </c>
      <c r="Z298" s="11">
        <f t="shared" si="91"/>
        <v>1.0167423554344426</v>
      </c>
      <c r="AA298" s="11">
        <f t="shared" si="91"/>
        <v>0.94033040360841302</v>
      </c>
      <c r="AB298" s="11">
        <f t="shared" si="91"/>
        <v>1.0113164813797832</v>
      </c>
      <c r="AC298" s="11">
        <f t="shared" si="91"/>
        <v>0.99603437011096962</v>
      </c>
      <c r="AD298" s="11">
        <f t="shared" si="91"/>
        <v>0.97178414077490549</v>
      </c>
      <c r="AE298" s="11">
        <f t="shared" si="91"/>
        <v>1.0576696525042832</v>
      </c>
      <c r="AF298" s="11">
        <f t="shared" si="91"/>
        <v>1.0291245311068415</v>
      </c>
      <c r="AG298" s="11">
        <f t="shared" si="91"/>
        <v>1.0316809011974792</v>
      </c>
      <c r="AH298" s="11">
        <f t="shared" si="91"/>
        <v>0.99600567126351447</v>
      </c>
      <c r="AI298" s="11">
        <f t="shared" si="91"/>
        <v>0.99201538460395122</v>
      </c>
      <c r="AJ298" s="11">
        <f t="shared" si="91"/>
        <v>0.96964117351250945</v>
      </c>
      <c r="AK298" s="11">
        <f t="shared" si="91"/>
        <v>1.0066685302987635</v>
      </c>
      <c r="AL298" s="11">
        <f t="shared" si="91"/>
        <v>1.0245776624281828</v>
      </c>
      <c r="AM298" s="11">
        <f t="shared" si="91"/>
        <v>0.99904302272954126</v>
      </c>
      <c r="AN298" s="11">
        <f t="shared" si="91"/>
        <v>1.0365476267580642</v>
      </c>
      <c r="AO298" s="11">
        <f t="shared" si="91"/>
        <v>1.0194694809189579</v>
      </c>
      <c r="AP298" s="11">
        <f t="shared" si="91"/>
        <v>1.0396372382101788</v>
      </c>
      <c r="AQ298" s="11">
        <f t="shared" si="91"/>
        <v>1.0313962719262271</v>
      </c>
      <c r="AR298" s="11">
        <f t="shared" si="91"/>
        <v>1.0280572343278147</v>
      </c>
      <c r="AS298" s="11">
        <f t="shared" si="91"/>
        <v>1.0834832337923115</v>
      </c>
      <c r="AT298" s="11">
        <f t="shared" si="91"/>
        <v>1.0607136960389332</v>
      </c>
      <c r="AU298" s="11">
        <f t="shared" si="91"/>
        <v>0.97883268540637869</v>
      </c>
      <c r="AV298" s="11">
        <f t="shared" si="91"/>
        <v>1.0273627080480654</v>
      </c>
      <c r="AW298" s="11">
        <f t="shared" si="91"/>
        <v>1.0165507059338414</v>
      </c>
      <c r="AX298" s="11">
        <f t="shared" si="91"/>
        <v>1.0101808092554583</v>
      </c>
      <c r="AY298" s="11">
        <f t="shared" si="91"/>
        <v>1.0494027206966554</v>
      </c>
      <c r="AZ298" s="11">
        <f t="shared" si="91"/>
        <v>1.0226737405753612</v>
      </c>
      <c r="BA298" s="11">
        <f t="shared" si="91"/>
        <v>1.0092905152217801</v>
      </c>
      <c r="BB298" s="11">
        <f t="shared" si="91"/>
        <v>0.941919968450598</v>
      </c>
      <c r="BC298" s="11">
        <f t="shared" si="91"/>
        <v>0.98675615196747657</v>
      </c>
      <c r="BD298" s="11">
        <f t="shared" si="91"/>
        <v>0.97498896692115844</v>
      </c>
      <c r="BE298" s="11">
        <f t="shared" si="91"/>
        <v>0.94821796172735151</v>
      </c>
      <c r="BF298" s="11">
        <f t="shared" si="91"/>
        <v>0.9718438508916365</v>
      </c>
      <c r="BG298" s="11">
        <f t="shared" si="91"/>
        <v>1</v>
      </c>
      <c r="BH298" s="11">
        <f t="shared" si="91"/>
        <v>1</v>
      </c>
      <c r="BI298" s="11">
        <f t="shared" si="91"/>
        <v>1</v>
      </c>
      <c r="BJ298" s="11">
        <f t="shared" ref="BJ298" si="92">1+BJ30/100</f>
        <v>1</v>
      </c>
      <c r="BL298" s="1">
        <f t="shared" si="7"/>
        <v>9.5179725796488146E-3</v>
      </c>
      <c r="BM298" s="1">
        <f t="shared" si="8"/>
        <v>5.8529206081361806E-2</v>
      </c>
      <c r="BN298" s="1">
        <f t="shared" si="9"/>
        <v>3.4535683316088583E-2</v>
      </c>
      <c r="BO298" s="1">
        <f t="shared" si="10"/>
        <v>1.0666613878601794E-2</v>
      </c>
      <c r="BP298" s="1">
        <f t="shared" si="11"/>
        <v>-1.97778616082811E-3</v>
      </c>
      <c r="BQ298" s="1">
        <f t="shared" si="12"/>
        <v>3.4372880140532081E-2</v>
      </c>
      <c r="BR298" s="1">
        <f t="shared" si="13"/>
        <v>7.5611439400600222E-3</v>
      </c>
      <c r="BS298" s="1">
        <f t="shared" si="14"/>
        <v>-2.6410026852544233E-2</v>
      </c>
      <c r="BT298" s="1">
        <f t="shared" si="15"/>
        <v>2.2487262735958025E-2</v>
      </c>
      <c r="BU298" s="1">
        <f t="shared" si="16"/>
        <v>-2.2276560060619843E-2</v>
      </c>
      <c r="BW298" s="1">
        <f t="shared" si="17"/>
        <v>-3.337171383596349E-3</v>
      </c>
      <c r="BY298" s="172">
        <f t="shared" si="3"/>
        <v>3.4070829950237247E-2</v>
      </c>
      <c r="CA298" s="1">
        <f t="shared" si="18"/>
        <v>-3.3106859765195229E-2</v>
      </c>
      <c r="CB298" s="1">
        <f t="shared" si="19"/>
        <v>-3.1686585959916913E-2</v>
      </c>
      <c r="CC298" s="1">
        <f t="shared" si="20"/>
        <v>0</v>
      </c>
    </row>
    <row r="299" spans="1:81" ht="15">
      <c r="A299" s="282" t="s">
        <v>187</v>
      </c>
      <c r="E299" s="11">
        <v>1</v>
      </c>
      <c r="F299" s="11">
        <f t="shared" ref="F299:R299" si="93">1+F31/100</f>
        <v>1.0014500413465433</v>
      </c>
      <c r="G299" s="11">
        <f t="shared" si="93"/>
        <v>1.03554484630207</v>
      </c>
      <c r="H299" s="11">
        <f t="shared" si="93"/>
        <v>1.0437305088667828</v>
      </c>
      <c r="I299" s="11">
        <f t="shared" si="93"/>
        <v>1.0276051120507876</v>
      </c>
      <c r="J299" s="11">
        <f t="shared" si="93"/>
        <v>1.0355607944972223</v>
      </c>
      <c r="K299" s="11">
        <f t="shared" si="93"/>
        <v>1.0439236342428246</v>
      </c>
      <c r="L299" s="11">
        <f t="shared" si="93"/>
        <v>1.0477789415984493</v>
      </c>
      <c r="M299" s="11">
        <f t="shared" si="93"/>
        <v>0.86065055340880448</v>
      </c>
      <c r="N299" s="11">
        <f t="shared" si="93"/>
        <v>1.0100479680380594</v>
      </c>
      <c r="O299" s="11">
        <f t="shared" si="93"/>
        <v>0.97469307490221735</v>
      </c>
      <c r="P299" s="11">
        <f t="shared" si="93"/>
        <v>1.0289809925977251</v>
      </c>
      <c r="Q299" s="11">
        <f t="shared" si="93"/>
        <v>1.0572700439771729</v>
      </c>
      <c r="R299" s="11">
        <f t="shared" si="93"/>
        <v>1.0352619039392914</v>
      </c>
      <c r="S299" s="11">
        <v>1</v>
      </c>
      <c r="T299" s="11">
        <f t="shared" ref="T299:BI299" si="94">1+T31/100</f>
        <v>1.0501689906580662</v>
      </c>
      <c r="U299" s="11">
        <f t="shared" si="94"/>
        <v>1.0235514590415771</v>
      </c>
      <c r="V299" s="11">
        <f t="shared" si="94"/>
        <v>1.026878609770379</v>
      </c>
      <c r="W299" s="11">
        <f t="shared" si="94"/>
        <v>0.99827793484209337</v>
      </c>
      <c r="X299" s="11">
        <f t="shared" si="94"/>
        <v>0.97958234539054956</v>
      </c>
      <c r="Y299" s="11">
        <f t="shared" si="94"/>
        <v>0.96502847355516408</v>
      </c>
      <c r="Z299" s="11">
        <f t="shared" si="94"/>
        <v>0.98133303903557267</v>
      </c>
      <c r="AA299" s="11">
        <f t="shared" si="94"/>
        <v>0.94026785984952854</v>
      </c>
      <c r="AB299" s="11">
        <f t="shared" si="94"/>
        <v>0.93948899606137626</v>
      </c>
      <c r="AC299" s="11">
        <f t="shared" si="94"/>
        <v>0.9774059574290932</v>
      </c>
      <c r="AD299" s="11">
        <f t="shared" si="94"/>
        <v>0.96328284089044591</v>
      </c>
      <c r="AE299" s="11">
        <f t="shared" si="94"/>
        <v>0.95483977400137365</v>
      </c>
      <c r="AF299" s="11">
        <f t="shared" si="94"/>
        <v>1.0045313072107649</v>
      </c>
      <c r="AG299" s="11">
        <f t="shared" si="94"/>
        <v>1.009106397749</v>
      </c>
      <c r="AH299" s="11">
        <f t="shared" si="94"/>
        <v>1.017791965284373</v>
      </c>
      <c r="AI299" s="11">
        <f t="shared" si="94"/>
        <v>1.0260299982270138</v>
      </c>
      <c r="AJ299" s="11">
        <f t="shared" si="94"/>
        <v>1.0321499175786495</v>
      </c>
      <c r="AK299" s="11">
        <f t="shared" si="94"/>
        <v>0.99662712500369854</v>
      </c>
      <c r="AL299" s="11">
        <f t="shared" si="94"/>
        <v>1.0223205146345709</v>
      </c>
      <c r="AM299" s="11">
        <f t="shared" si="94"/>
        <v>1.0262106384914609</v>
      </c>
      <c r="AN299" s="11">
        <f t="shared" si="94"/>
        <v>1.0263286732311767</v>
      </c>
      <c r="AO299" s="11">
        <f t="shared" si="94"/>
        <v>1.0232306679514012</v>
      </c>
      <c r="AP299" s="11">
        <f t="shared" si="94"/>
        <v>1.0290853072305142</v>
      </c>
      <c r="AQ299" s="11">
        <f t="shared" si="94"/>
        <v>1.029958437635317</v>
      </c>
      <c r="AR299" s="11">
        <f t="shared" si="94"/>
        <v>0.98506671647812083</v>
      </c>
      <c r="AS299" s="11">
        <f t="shared" si="94"/>
        <v>1.0058044966667139</v>
      </c>
      <c r="AT299" s="11">
        <f t="shared" si="94"/>
        <v>0.99806479602957276</v>
      </c>
      <c r="AU299" s="11">
        <f t="shared" si="94"/>
        <v>1.0062649657767055</v>
      </c>
      <c r="AV299" s="11">
        <f t="shared" si="94"/>
        <v>1.0088016990688917</v>
      </c>
      <c r="AW299" s="11">
        <f t="shared" si="94"/>
        <v>1.0234578314934673</v>
      </c>
      <c r="AX299" s="11">
        <f t="shared" si="94"/>
        <v>1.0261725056253239</v>
      </c>
      <c r="AY299" s="11">
        <f t="shared" si="94"/>
        <v>1.0301423719764453</v>
      </c>
      <c r="AZ299" s="11">
        <f t="shared" si="94"/>
        <v>1.0281330796368493</v>
      </c>
      <c r="BA299" s="11">
        <f t="shared" si="94"/>
        <v>1.0439689890637729</v>
      </c>
      <c r="BB299" s="11">
        <f t="shared" si="94"/>
        <v>1.0167413128412088</v>
      </c>
      <c r="BC299" s="11">
        <f t="shared" si="94"/>
        <v>1.0245227385807438</v>
      </c>
      <c r="BD299" s="11">
        <f t="shared" si="94"/>
        <v>1.0353285763025155</v>
      </c>
      <c r="BE299" s="11">
        <f t="shared" si="94"/>
        <v>1.0347279295658085</v>
      </c>
      <c r="BF299" s="11">
        <f t="shared" si="94"/>
        <v>1.0514009942802021</v>
      </c>
      <c r="BG299" s="11">
        <f t="shared" si="94"/>
        <v>1.0384408784332373</v>
      </c>
      <c r="BH299" s="11">
        <f t="shared" si="94"/>
        <v>1.0326794917332793</v>
      </c>
      <c r="BI299" s="11">
        <f t="shared" si="94"/>
        <v>1.0270131305161379</v>
      </c>
      <c r="BJ299" s="11">
        <f t="shared" ref="BJ299" si="95">1+BJ31/100</f>
        <v>1.0265166301619717</v>
      </c>
      <c r="BL299" s="1">
        <f t="shared" si="7"/>
        <v>2.6744045589808252E-2</v>
      </c>
      <c r="BM299" s="1">
        <f t="shared" si="8"/>
        <v>1.9626143362350135E-3</v>
      </c>
      <c r="BN299" s="1">
        <f t="shared" si="9"/>
        <v>1.7112939624512213E-2</v>
      </c>
      <c r="BO299" s="1">
        <f t="shared" si="10"/>
        <v>-2.5051085922814686E-2</v>
      </c>
      <c r="BP299" s="1">
        <f t="shared" si="11"/>
        <v>1.9191175868698451E-2</v>
      </c>
      <c r="BQ299" s="1">
        <f t="shared" si="12"/>
        <v>1.285592853372286E-2</v>
      </c>
      <c r="BR299" s="1">
        <f t="shared" si="13"/>
        <v>2.5198113515646048E-2</v>
      </c>
      <c r="BS299" s="1">
        <f t="shared" si="14"/>
        <v>3.9952810796042737E-2</v>
      </c>
      <c r="BT299" s="1">
        <f t="shared" si="15"/>
        <v>2.6727164483862476E-2</v>
      </c>
      <c r="BU299" s="1">
        <f t="shared" si="16"/>
        <v>3.2561716758135573E-2</v>
      </c>
      <c r="BW299" s="1">
        <f t="shared" si="17"/>
        <v>3.0057145404725594E-2</v>
      </c>
      <c r="BY299" s="172">
        <f t="shared" si="3"/>
        <v>-9.4517904853042012E-4</v>
      </c>
      <c r="CA299" s="1">
        <f t="shared" si="18"/>
        <v>-0.13311855003872319</v>
      </c>
      <c r="CB299" s="1">
        <f t="shared" si="19"/>
        <v>5.5444846891706145E-2</v>
      </c>
      <c r="CC299" s="1">
        <f t="shared" si="20"/>
        <v>0.10134484755418693</v>
      </c>
    </row>
    <row r="300" spans="1:81" s="265" customFormat="1" ht="15">
      <c r="A300" s="281" t="s">
        <v>188</v>
      </c>
      <c r="E300" s="266">
        <v>1</v>
      </c>
      <c r="F300" s="266">
        <f t="shared" ref="F300:R300" si="96">1+F32/100</f>
        <v>1.0709569641887859</v>
      </c>
      <c r="G300" s="266">
        <f t="shared" si="96"/>
        <v>1.0216361089715114</v>
      </c>
      <c r="H300" s="266">
        <f t="shared" si="96"/>
        <v>0.97956976946695529</v>
      </c>
      <c r="I300" s="266">
        <f t="shared" si="96"/>
        <v>1.0053454962118187</v>
      </c>
      <c r="J300" s="266">
        <f t="shared" si="96"/>
        <v>1.0017857791519389</v>
      </c>
      <c r="K300" s="266">
        <f t="shared" si="96"/>
        <v>1.0131141482023591</v>
      </c>
      <c r="L300" s="266">
        <f t="shared" si="96"/>
        <v>1.021153733082979</v>
      </c>
      <c r="M300" s="266">
        <f t="shared" si="96"/>
        <v>1.0851638896083768</v>
      </c>
      <c r="N300" s="266">
        <f t="shared" si="96"/>
        <v>1.0692792381720804</v>
      </c>
      <c r="O300" s="266">
        <f t="shared" si="96"/>
        <v>1.0604094170797373</v>
      </c>
      <c r="P300" s="266">
        <f t="shared" si="96"/>
        <v>1.0855946483901608</v>
      </c>
      <c r="Q300" s="266">
        <f t="shared" si="96"/>
        <v>1.0935101354192158</v>
      </c>
      <c r="R300" s="266">
        <f t="shared" si="96"/>
        <v>1.1126691633264985</v>
      </c>
      <c r="S300" s="266">
        <v>1</v>
      </c>
      <c r="T300" s="266">
        <f t="shared" ref="T300:BI300" si="97">1+T32/100</f>
        <v>1.0272312321372932</v>
      </c>
      <c r="U300" s="266">
        <f t="shared" si="97"/>
        <v>1.0719940303763378</v>
      </c>
      <c r="V300" s="266">
        <f t="shared" si="97"/>
        <v>1.0214585441036352</v>
      </c>
      <c r="W300" s="266">
        <f t="shared" si="97"/>
        <v>1.0081136750713648</v>
      </c>
      <c r="X300" s="266">
        <f t="shared" si="97"/>
        <v>1.0427179758612273</v>
      </c>
      <c r="Y300" s="266">
        <f t="shared" si="97"/>
        <v>1.0657397673592612</v>
      </c>
      <c r="Z300" s="266">
        <f t="shared" si="97"/>
        <v>0.93393478919126893</v>
      </c>
      <c r="AA300" s="266">
        <f t="shared" si="97"/>
        <v>0.98269540158241564</v>
      </c>
      <c r="AB300" s="266">
        <f t="shared" si="97"/>
        <v>0.94407553767979702</v>
      </c>
      <c r="AC300" s="266">
        <f t="shared" si="97"/>
        <v>1.0295579985094967</v>
      </c>
      <c r="AD300" s="266">
        <f t="shared" si="97"/>
        <v>1.0565799835859662</v>
      </c>
      <c r="AE300" s="266">
        <f t="shared" si="97"/>
        <v>1.05787053958261</v>
      </c>
      <c r="AF300" s="266">
        <f t="shared" si="97"/>
        <v>1.01565363430056</v>
      </c>
      <c r="AG300" s="266">
        <f t="shared" si="97"/>
        <v>0.9800481071898175</v>
      </c>
      <c r="AH300" s="266">
        <f t="shared" si="97"/>
        <v>1.013852374961955</v>
      </c>
      <c r="AI300" s="266">
        <f t="shared" si="97"/>
        <v>0.95171765762792848</v>
      </c>
      <c r="AJ300" s="266">
        <f t="shared" si="97"/>
        <v>0.99758961998372442</v>
      </c>
      <c r="AK300" s="266">
        <f t="shared" si="97"/>
        <v>0.97866712958206492</v>
      </c>
      <c r="AL300" s="266">
        <f t="shared" si="97"/>
        <v>1.0295436996676823</v>
      </c>
      <c r="AM300" s="266">
        <f t="shared" si="97"/>
        <v>1.0363788152417224</v>
      </c>
      <c r="AN300" s="266">
        <f t="shared" si="97"/>
        <v>1.0274944571319928</v>
      </c>
      <c r="AO300" s="266">
        <f t="shared" si="97"/>
        <v>1.0058579952945013</v>
      </c>
      <c r="AP300" s="266">
        <f t="shared" si="97"/>
        <v>1.0177086338658674</v>
      </c>
      <c r="AQ300" s="266">
        <f t="shared" si="97"/>
        <v>0.98790286864680343</v>
      </c>
      <c r="AR300" s="266">
        <f t="shared" si="97"/>
        <v>0.98963650595506891</v>
      </c>
      <c r="AS300" s="266">
        <f t="shared" si="97"/>
        <v>1.0261076823470627</v>
      </c>
      <c r="AT300" s="266">
        <f t="shared" si="97"/>
        <v>0.99977974706879313</v>
      </c>
      <c r="AU300" s="266">
        <f t="shared" si="97"/>
        <v>1.0168091402550694</v>
      </c>
      <c r="AV300" s="266">
        <f t="shared" si="97"/>
        <v>0.99847869959110791</v>
      </c>
      <c r="AW300" s="266">
        <f t="shared" si="97"/>
        <v>1.0447265462071955</v>
      </c>
      <c r="AX300" s="266">
        <f t="shared" si="97"/>
        <v>1.0199349888687033</v>
      </c>
      <c r="AY300" s="266">
        <f t="shared" si="97"/>
        <v>1.0280501356709293</v>
      </c>
      <c r="AZ300" s="266">
        <f t="shared" si="97"/>
        <v>1.0494203093048171</v>
      </c>
      <c r="BA300" s="266">
        <f t="shared" si="97"/>
        <v>1.0402764108742089</v>
      </c>
      <c r="BB300" s="266">
        <f t="shared" si="97"/>
        <v>0.98891877352783608</v>
      </c>
      <c r="BC300" s="266">
        <f t="shared" si="97"/>
        <v>1.0650337053258117</v>
      </c>
      <c r="BD300" s="266">
        <f t="shared" si="97"/>
        <v>1.0299590209833294</v>
      </c>
      <c r="BE300" s="266">
        <f t="shared" si="97"/>
        <v>1.0098051625560485</v>
      </c>
      <c r="BF300" s="266">
        <f t="shared" si="97"/>
        <v>1.0206999544558915</v>
      </c>
      <c r="BG300" s="271">
        <f t="shared" si="97"/>
        <v>0.99620083407324556</v>
      </c>
      <c r="BH300" s="270">
        <f t="shared" si="97"/>
        <v>0.95631203236426388</v>
      </c>
      <c r="BI300" s="270">
        <f t="shared" si="97"/>
        <v>0.95745852903921813</v>
      </c>
      <c r="BJ300" s="270">
        <f t="shared" ref="BJ300" si="98">1+BJ32/100</f>
        <v>1.0018704195283787</v>
      </c>
      <c r="BK300" s="269"/>
      <c r="BL300" s="267">
        <f t="shared" si="7"/>
        <v>2.3374385240297668E-2</v>
      </c>
      <c r="BM300" s="267">
        <f t="shared" si="8"/>
        <v>3.2137829939333784E-2</v>
      </c>
      <c r="BN300" s="267">
        <f t="shared" si="9"/>
        <v>5.1740948007320986E-2</v>
      </c>
      <c r="BO300" s="267">
        <f t="shared" si="10"/>
        <v>7.0120921425045335E-3</v>
      </c>
      <c r="BP300" s="267">
        <f t="shared" si="11"/>
        <v>-1.1025806970296981E-2</v>
      </c>
      <c r="BQ300" s="267">
        <f t="shared" si="12"/>
        <v>8.8074621097060657E-3</v>
      </c>
      <c r="BR300" s="267">
        <f t="shared" si="13"/>
        <v>2.9067354527702038E-2</v>
      </c>
      <c r="BS300" s="267">
        <f t="shared" si="14"/>
        <v>1.4087973366490703E-2</v>
      </c>
      <c r="BT300" s="268">
        <f t="shared" si="15"/>
        <v>3.0001220270789331E-2</v>
      </c>
      <c r="BU300" s="269">
        <f t="shared" si="16"/>
        <v>2.46279154438378E-3</v>
      </c>
      <c r="BW300" s="269">
        <f t="shared" si="17"/>
        <v>1.4173652242122303E-2</v>
      </c>
      <c r="BY300" s="269">
        <f>PRODUCT(I300:AC300)^(1/21)-1</f>
        <v>3.1127325259793892E-2</v>
      </c>
      <c r="CA300" s="269">
        <f t="shared" si="18"/>
        <v>-0.13355256248106773</v>
      </c>
      <c r="CB300" s="269">
        <f t="shared" si="19"/>
        <v>-7.0830275428961142E-2</v>
      </c>
      <c r="CC300" s="269">
        <f t="shared" si="20"/>
        <v>-8.7849515113139764E-2</v>
      </c>
    </row>
    <row r="301" spans="1:81" ht="15">
      <c r="A301" s="282" t="s">
        <v>189</v>
      </c>
      <c r="E301" s="11">
        <v>1</v>
      </c>
      <c r="F301" s="11">
        <f t="shared" ref="F301:R301" si="99">1+F33/100</f>
        <v>1</v>
      </c>
      <c r="G301" s="11">
        <f t="shared" si="99"/>
        <v>1</v>
      </c>
      <c r="H301" s="11">
        <f t="shared" si="99"/>
        <v>1</v>
      </c>
      <c r="I301" s="11">
        <f t="shared" si="99"/>
        <v>1</v>
      </c>
      <c r="J301" s="11">
        <f t="shared" si="99"/>
        <v>1</v>
      </c>
      <c r="K301" s="11">
        <f t="shared" si="99"/>
        <v>1</v>
      </c>
      <c r="L301" s="11">
        <f t="shared" si="99"/>
        <v>1</v>
      </c>
      <c r="M301" s="11">
        <f t="shared" si="99"/>
        <v>1</v>
      </c>
      <c r="N301" s="11">
        <f t="shared" si="99"/>
        <v>1</v>
      </c>
      <c r="O301" s="11">
        <f t="shared" si="99"/>
        <v>1</v>
      </c>
      <c r="P301" s="11">
        <f t="shared" si="99"/>
        <v>1</v>
      </c>
      <c r="Q301" s="11">
        <f t="shared" si="99"/>
        <v>1</v>
      </c>
      <c r="R301" s="11">
        <f t="shared" si="99"/>
        <v>1</v>
      </c>
      <c r="S301" s="11">
        <v>1</v>
      </c>
      <c r="T301" s="11">
        <f t="shared" ref="T301:BI301" si="100">1+T33/100</f>
        <v>0.97503905557768522</v>
      </c>
      <c r="U301" s="11">
        <f t="shared" si="100"/>
        <v>1.0380510176039823</v>
      </c>
      <c r="V301" s="11">
        <f t="shared" si="100"/>
        <v>1.0304198983857482</v>
      </c>
      <c r="W301" s="11">
        <f t="shared" si="100"/>
        <v>1.0437640622000377</v>
      </c>
      <c r="X301" s="11">
        <f t="shared" si="100"/>
        <v>1.074081337065103</v>
      </c>
      <c r="Y301" s="11">
        <f t="shared" si="100"/>
        <v>1.0397899553518297</v>
      </c>
      <c r="Z301" s="11">
        <f t="shared" si="100"/>
        <v>0.97756564722617478</v>
      </c>
      <c r="AA301" s="11">
        <f t="shared" si="100"/>
        <v>0.94814895938796218</v>
      </c>
      <c r="AB301" s="11">
        <f t="shared" si="100"/>
        <v>1.0023267706016852</v>
      </c>
      <c r="AC301" s="11">
        <f t="shared" si="100"/>
        <v>1.0332597210738517</v>
      </c>
      <c r="AD301" s="11">
        <f t="shared" si="100"/>
        <v>1.0081122637970628</v>
      </c>
      <c r="AE301" s="11">
        <f t="shared" si="100"/>
        <v>1.0476759161161699</v>
      </c>
      <c r="AF301" s="11">
        <f t="shared" si="100"/>
        <v>1.0225150944641324</v>
      </c>
      <c r="AG301" s="11">
        <f t="shared" si="100"/>
        <v>1.0313328395099945</v>
      </c>
      <c r="AH301" s="11">
        <f t="shared" si="100"/>
        <v>1.0322825736728083</v>
      </c>
      <c r="AI301" s="11">
        <f t="shared" si="100"/>
        <v>0.96359807814912857</v>
      </c>
      <c r="AJ301" s="11">
        <f t="shared" si="100"/>
        <v>0.95768601664911768</v>
      </c>
      <c r="AK301" s="11">
        <f t="shared" si="100"/>
        <v>0.92677566136759504</v>
      </c>
      <c r="AL301" s="11">
        <f t="shared" si="100"/>
        <v>1.0085188206272369</v>
      </c>
      <c r="AM301" s="11">
        <f t="shared" si="100"/>
        <v>1.0343593432191331</v>
      </c>
      <c r="AN301" s="11">
        <f t="shared" si="100"/>
        <v>1.0163659283134399</v>
      </c>
      <c r="AO301" s="11">
        <f t="shared" si="100"/>
        <v>1.0361558535319755</v>
      </c>
      <c r="AP301" s="11">
        <f t="shared" si="100"/>
        <v>1.0430660772818359</v>
      </c>
      <c r="AQ301" s="11">
        <f t="shared" si="100"/>
        <v>1.0331105243515601</v>
      </c>
      <c r="AR301" s="11">
        <f t="shared" si="100"/>
        <v>1.0003711113259579</v>
      </c>
      <c r="AS301" s="11">
        <f t="shared" si="100"/>
        <v>1.0194932906424732</v>
      </c>
      <c r="AT301" s="11">
        <f t="shared" si="100"/>
        <v>0.97297845096698954</v>
      </c>
      <c r="AU301" s="11">
        <f t="shared" si="100"/>
        <v>1.0050555846145912</v>
      </c>
      <c r="AV301" s="11">
        <f t="shared" si="100"/>
        <v>1.0190720419602035</v>
      </c>
      <c r="AW301" s="11">
        <f t="shared" si="100"/>
        <v>1.0109070309896684</v>
      </c>
      <c r="AX301" s="11">
        <f t="shared" si="100"/>
        <v>1.0365157348846195</v>
      </c>
      <c r="AY301" s="11">
        <f t="shared" si="100"/>
        <v>1.053041615916293</v>
      </c>
      <c r="AZ301" s="11">
        <f t="shared" si="100"/>
        <v>1.0139044070251635</v>
      </c>
      <c r="BA301" s="11">
        <f t="shared" si="100"/>
        <v>0.9967804225458804</v>
      </c>
      <c r="BB301" s="11">
        <f t="shared" si="100"/>
        <v>0.95603203217581423</v>
      </c>
      <c r="BC301" s="11">
        <f t="shared" si="100"/>
        <v>0.99905715583630983</v>
      </c>
      <c r="BD301" s="11">
        <f t="shared" si="100"/>
        <v>1.0032964351516904</v>
      </c>
      <c r="BE301" s="11">
        <f t="shared" si="100"/>
        <v>0.99949501216328551</v>
      </c>
      <c r="BF301" s="11">
        <f t="shared" si="100"/>
        <v>0.99672930773886848</v>
      </c>
      <c r="BG301" s="11">
        <f t="shared" si="100"/>
        <v>0.99690879898371476</v>
      </c>
      <c r="BH301" s="11">
        <f t="shared" si="100"/>
        <v>1.0060463132043513</v>
      </c>
      <c r="BI301" s="11">
        <f t="shared" si="100"/>
        <v>1.0172119608696235</v>
      </c>
      <c r="BJ301" s="11">
        <f t="shared" ref="BJ301" si="101">1+BJ33/100</f>
        <v>1.0141378982110509</v>
      </c>
      <c r="BL301" s="1">
        <f t="shared" si="7"/>
        <v>0</v>
      </c>
      <c r="BM301" s="1">
        <f t="shared" si="8"/>
        <v>0</v>
      </c>
      <c r="BN301" s="1">
        <f t="shared" si="9"/>
        <v>1.5756115465074494E-2</v>
      </c>
      <c r="BO301" s="1">
        <f t="shared" si="10"/>
        <v>1.3862355456139674E-2</v>
      </c>
      <c r="BP301" s="1">
        <f t="shared" si="11"/>
        <v>-3.629430673003764E-2</v>
      </c>
      <c r="BQ301" s="1">
        <f t="shared" si="12"/>
        <v>1.5597389282716367E-2</v>
      </c>
      <c r="BR301" s="1">
        <f t="shared" si="13"/>
        <v>1.0298256166383579E-2</v>
      </c>
      <c r="BS301" s="1">
        <f t="shared" si="14"/>
        <v>-8.9613395176679767E-4</v>
      </c>
      <c r="BT301" s="1">
        <f t="shared" si="15"/>
        <v>2.1540700853816208E-2</v>
      </c>
      <c r="BU301" s="1">
        <f t="shared" si="16"/>
        <v>-3.294520009231694E-3</v>
      </c>
      <c r="BW301" s="1">
        <f t="shared" si="17"/>
        <v>7.2743447890322166E-3</v>
      </c>
      <c r="BY301" s="172">
        <f t="shared" ref="BY301:BY364" si="102">PRODUCT(I301:AC301)^(1/21)-1</f>
        <v>7.3823855912669156E-3</v>
      </c>
      <c r="CA301" s="1">
        <f t="shared" si="18"/>
        <v>-7.0965516713671573E-2</v>
      </c>
      <c r="CB301" s="1">
        <f t="shared" si="19"/>
        <v>-0.1447488016248859</v>
      </c>
      <c r="CC301" s="1">
        <f t="shared" si="20"/>
        <v>2.0198924265604878E-2</v>
      </c>
    </row>
    <row r="302" spans="1:81" ht="15">
      <c r="A302" s="282" t="s">
        <v>190</v>
      </c>
      <c r="E302" s="11">
        <v>1</v>
      </c>
      <c r="F302" s="11">
        <f t="shared" ref="F302:R302" si="103">1+F34/100</f>
        <v>1</v>
      </c>
      <c r="G302" s="11">
        <f t="shared" si="103"/>
        <v>1</v>
      </c>
      <c r="H302" s="11">
        <f t="shared" si="103"/>
        <v>1</v>
      </c>
      <c r="I302" s="11">
        <f t="shared" si="103"/>
        <v>1</v>
      </c>
      <c r="J302" s="11">
        <f t="shared" si="103"/>
        <v>1</v>
      </c>
      <c r="K302" s="11">
        <f t="shared" si="103"/>
        <v>1</v>
      </c>
      <c r="L302" s="11">
        <f t="shared" si="103"/>
        <v>1</v>
      </c>
      <c r="M302" s="11">
        <f t="shared" si="103"/>
        <v>1</v>
      </c>
      <c r="N302" s="11">
        <f t="shared" si="103"/>
        <v>1</v>
      </c>
      <c r="O302" s="11">
        <f t="shared" si="103"/>
        <v>1</v>
      </c>
      <c r="P302" s="11">
        <f t="shared" si="103"/>
        <v>1</v>
      </c>
      <c r="Q302" s="11">
        <f t="shared" si="103"/>
        <v>1</v>
      </c>
      <c r="R302" s="11">
        <f t="shared" si="103"/>
        <v>1</v>
      </c>
      <c r="S302" s="11">
        <v>1</v>
      </c>
      <c r="T302" s="11">
        <f t="shared" ref="T302:BI302" si="104">1+T34/100</f>
        <v>0.96282175041049367</v>
      </c>
      <c r="U302" s="11">
        <f t="shared" si="104"/>
        <v>1.1547485947928586</v>
      </c>
      <c r="V302" s="11">
        <f t="shared" si="104"/>
        <v>1.067604861477025</v>
      </c>
      <c r="W302" s="11">
        <f t="shared" si="104"/>
        <v>1.0295620532990095</v>
      </c>
      <c r="X302" s="11">
        <f t="shared" si="104"/>
        <v>1.1838309540032779</v>
      </c>
      <c r="Y302" s="11">
        <f t="shared" si="104"/>
        <v>0.89985649345084839</v>
      </c>
      <c r="Z302" s="11">
        <f t="shared" si="104"/>
        <v>0.77714612713341169</v>
      </c>
      <c r="AA302" s="11">
        <f t="shared" si="104"/>
        <v>1.0090898520990017</v>
      </c>
      <c r="AB302" s="11">
        <f t="shared" si="104"/>
        <v>0.97655118304344146</v>
      </c>
      <c r="AC302" s="11">
        <f t="shared" si="104"/>
        <v>0.97792002868825778</v>
      </c>
      <c r="AD302" s="11">
        <f t="shared" si="104"/>
        <v>0.95751578091351452</v>
      </c>
      <c r="AE302" s="11">
        <f t="shared" si="104"/>
        <v>0.94563602557267756</v>
      </c>
      <c r="AF302" s="11">
        <f t="shared" si="104"/>
        <v>0.99154340638970173</v>
      </c>
      <c r="AG302" s="11">
        <f t="shared" si="104"/>
        <v>0.98270290113870218</v>
      </c>
      <c r="AH302" s="11">
        <f t="shared" si="104"/>
        <v>0.96150546110730351</v>
      </c>
      <c r="AI302" s="11">
        <f t="shared" si="104"/>
        <v>0.98249143175078213</v>
      </c>
      <c r="AJ302" s="11">
        <f t="shared" si="104"/>
        <v>1.0024494481352995</v>
      </c>
      <c r="AK302" s="11">
        <f t="shared" si="104"/>
        <v>1.0181844393608046</v>
      </c>
      <c r="AL302" s="11">
        <f t="shared" si="104"/>
        <v>0.97532011238002814</v>
      </c>
      <c r="AM302" s="11">
        <f t="shared" si="104"/>
        <v>1.0037585307500123</v>
      </c>
      <c r="AN302" s="11">
        <f t="shared" si="104"/>
        <v>1.0178335131015115</v>
      </c>
      <c r="AO302" s="11">
        <f t="shared" si="104"/>
        <v>1.0034366049094199</v>
      </c>
      <c r="AP302" s="11">
        <f t="shared" si="104"/>
        <v>0.96211472619128269</v>
      </c>
      <c r="AQ302" s="11">
        <f t="shared" si="104"/>
        <v>0.97203588772456939</v>
      </c>
      <c r="AR302" s="11">
        <f t="shared" si="104"/>
        <v>1.0082017998478803</v>
      </c>
      <c r="AS302" s="11">
        <f t="shared" si="104"/>
        <v>1.0070379997829979</v>
      </c>
      <c r="AT302" s="11">
        <f t="shared" si="104"/>
        <v>1.0066690817025574</v>
      </c>
      <c r="AU302" s="11">
        <f t="shared" si="104"/>
        <v>1.0185075548881779</v>
      </c>
      <c r="AV302" s="11">
        <f t="shared" si="104"/>
        <v>1.0100480299125874</v>
      </c>
      <c r="AW302" s="11">
        <f t="shared" si="104"/>
        <v>0.98789564292128529</v>
      </c>
      <c r="AX302" s="11">
        <f t="shared" si="104"/>
        <v>0.98838359707373857</v>
      </c>
      <c r="AY302" s="11">
        <f t="shared" si="104"/>
        <v>1.0296195144363132</v>
      </c>
      <c r="AZ302" s="11">
        <f t="shared" si="104"/>
        <v>0.98921832760141692</v>
      </c>
      <c r="BA302" s="11">
        <f t="shared" si="104"/>
        <v>0.96925713805064262</v>
      </c>
      <c r="BB302" s="11">
        <f t="shared" si="104"/>
        <v>0.97078464210210824</v>
      </c>
      <c r="BC302" s="11">
        <f t="shared" si="104"/>
        <v>1.0130810391147014</v>
      </c>
      <c r="BD302" s="11">
        <f t="shared" si="104"/>
        <v>1.0233637702651515</v>
      </c>
      <c r="BE302" s="11">
        <f t="shared" si="104"/>
        <v>0.99465091721038523</v>
      </c>
      <c r="BF302" s="11">
        <f t="shared" si="104"/>
        <v>0.9643426523042149</v>
      </c>
      <c r="BG302" s="11">
        <f t="shared" si="104"/>
        <v>0.96229985979667343</v>
      </c>
      <c r="BH302" s="11">
        <f t="shared" si="104"/>
        <v>0.98042927797156465</v>
      </c>
      <c r="BI302" s="11">
        <f t="shared" si="104"/>
        <v>0.96231401187631105</v>
      </c>
      <c r="BJ302" s="11">
        <f t="shared" ref="BJ302" si="105">1+BJ34/100</f>
        <v>1.0002851028869879</v>
      </c>
      <c r="BL302" s="1">
        <f t="shared" si="7"/>
        <v>0</v>
      </c>
      <c r="BM302" s="1">
        <f t="shared" si="8"/>
        <v>0</v>
      </c>
      <c r="BN302" s="1">
        <f t="shared" si="9"/>
        <v>3.7620658268110674E-2</v>
      </c>
      <c r="BO302" s="1">
        <f t="shared" si="10"/>
        <v>-5.4381455442070292E-2</v>
      </c>
      <c r="BP302" s="1">
        <f t="shared" si="11"/>
        <v>-5.5310631872812488E-3</v>
      </c>
      <c r="BQ302" s="1">
        <f t="shared" si="12"/>
        <v>-7.1350078602050448E-4</v>
      </c>
      <c r="BR302" s="1">
        <f t="shared" si="13"/>
        <v>-5.4097337594810613E-3</v>
      </c>
      <c r="BS302" s="1">
        <f t="shared" si="14"/>
        <v>-1.4150476474353746E-2</v>
      </c>
      <c r="BT302" s="1">
        <f t="shared" si="15"/>
        <v>-4.4469082517403224E-3</v>
      </c>
      <c r="BU302" s="1">
        <f t="shared" si="16"/>
        <v>-1.6344926878642085E-2</v>
      </c>
      <c r="BW302" s="1">
        <f t="shared" si="17"/>
        <v>-1.1263287507971453E-2</v>
      </c>
      <c r="BY302" s="172">
        <f t="shared" si="102"/>
        <v>-1.2064590452965929E-3</v>
      </c>
      <c r="CA302" s="1">
        <f t="shared" si="18"/>
        <v>-0.23417853259976862</v>
      </c>
      <c r="CB302" s="1">
        <f t="shared" si="19"/>
        <v>2.8078113966332197E-3</v>
      </c>
      <c r="CC302" s="1">
        <f t="shared" si="20"/>
        <v>-9.2088527793926955E-2</v>
      </c>
    </row>
    <row r="303" spans="1:81" ht="15">
      <c r="A303" s="282" t="s">
        <v>191</v>
      </c>
      <c r="E303" s="11">
        <v>1</v>
      </c>
      <c r="F303" s="11">
        <f t="shared" ref="F303:R303" si="106">1+F35/100</f>
        <v>1</v>
      </c>
      <c r="G303" s="11">
        <f t="shared" si="106"/>
        <v>1</v>
      </c>
      <c r="H303" s="11">
        <f t="shared" si="106"/>
        <v>1</v>
      </c>
      <c r="I303" s="11">
        <f t="shared" si="106"/>
        <v>1</v>
      </c>
      <c r="J303" s="11">
        <f t="shared" si="106"/>
        <v>1</v>
      </c>
      <c r="K303" s="11">
        <f t="shared" si="106"/>
        <v>1</v>
      </c>
      <c r="L303" s="11">
        <f t="shared" si="106"/>
        <v>1</v>
      </c>
      <c r="M303" s="11">
        <f t="shared" si="106"/>
        <v>1</v>
      </c>
      <c r="N303" s="11">
        <f t="shared" si="106"/>
        <v>1</v>
      </c>
      <c r="O303" s="11">
        <f t="shared" si="106"/>
        <v>1</v>
      </c>
      <c r="P303" s="11">
        <f t="shared" si="106"/>
        <v>1</v>
      </c>
      <c r="Q303" s="11">
        <f t="shared" si="106"/>
        <v>1</v>
      </c>
      <c r="R303" s="11">
        <f t="shared" si="106"/>
        <v>1</v>
      </c>
      <c r="S303" s="11">
        <v>1</v>
      </c>
      <c r="T303" s="11">
        <f t="shared" ref="T303:BI303" si="107">1+T35/100</f>
        <v>1</v>
      </c>
      <c r="U303" s="11">
        <f t="shared" si="107"/>
        <v>1</v>
      </c>
      <c r="V303" s="11">
        <f t="shared" si="107"/>
        <v>1</v>
      </c>
      <c r="W303" s="11">
        <f t="shared" si="107"/>
        <v>1</v>
      </c>
      <c r="X303" s="11">
        <f t="shared" si="107"/>
        <v>1</v>
      </c>
      <c r="Y303" s="11">
        <f t="shared" si="107"/>
        <v>1</v>
      </c>
      <c r="Z303" s="11">
        <f t="shared" si="107"/>
        <v>1.1087076765062727</v>
      </c>
      <c r="AA303" s="11">
        <f t="shared" si="107"/>
        <v>1.0085408355710106</v>
      </c>
      <c r="AB303" s="11">
        <f t="shared" si="107"/>
        <v>1.0859071829216715</v>
      </c>
      <c r="AC303" s="11">
        <f t="shared" si="107"/>
        <v>1.0174800472765591</v>
      </c>
      <c r="AD303" s="11">
        <f t="shared" si="107"/>
        <v>1.0120974568469689</v>
      </c>
      <c r="AE303" s="11">
        <f t="shared" si="107"/>
        <v>1.080812737692201</v>
      </c>
      <c r="AF303" s="11">
        <f t="shared" si="107"/>
        <v>1.2419968697141797</v>
      </c>
      <c r="AG303" s="11">
        <f t="shared" si="107"/>
        <v>1.0157020431171258</v>
      </c>
      <c r="AH303" s="11">
        <f t="shared" si="107"/>
        <v>1.0480200540442703</v>
      </c>
      <c r="AI303" s="11">
        <f t="shared" si="107"/>
        <v>1.0942712483234791</v>
      </c>
      <c r="AJ303" s="11">
        <f t="shared" si="107"/>
        <v>0.99591382462487199</v>
      </c>
      <c r="AK303" s="11">
        <f t="shared" si="107"/>
        <v>1.0573422765075606</v>
      </c>
      <c r="AL303" s="11">
        <f t="shared" si="107"/>
        <v>1.0362558185211552</v>
      </c>
      <c r="AM303" s="11">
        <f t="shared" si="107"/>
        <v>1.0629544406411295</v>
      </c>
      <c r="AN303" s="11">
        <f t="shared" si="107"/>
        <v>1.0741226117385412</v>
      </c>
      <c r="AO303" s="11">
        <f t="shared" si="107"/>
        <v>1.046696775696635</v>
      </c>
      <c r="AP303" s="11">
        <f t="shared" si="107"/>
        <v>1.0348619133642214</v>
      </c>
      <c r="AQ303" s="11">
        <f t="shared" si="107"/>
        <v>1.0329604533745624</v>
      </c>
      <c r="AR303" s="11">
        <f t="shared" si="107"/>
        <v>1.0500365057313419</v>
      </c>
      <c r="AS303" s="11">
        <f t="shared" si="107"/>
        <v>1.039729605272907</v>
      </c>
      <c r="AT303" s="11">
        <f t="shared" si="107"/>
        <v>1.0523367569955582</v>
      </c>
      <c r="AU303" s="11">
        <f t="shared" si="107"/>
        <v>1.0766036029859896</v>
      </c>
      <c r="AV303" s="11">
        <f t="shared" si="107"/>
        <v>1.0472246380341819</v>
      </c>
      <c r="AW303" s="11">
        <f t="shared" si="107"/>
        <v>1.0310991304582362</v>
      </c>
      <c r="AX303" s="11">
        <f t="shared" si="107"/>
        <v>1.044541167030941</v>
      </c>
      <c r="AY303" s="11">
        <f t="shared" si="107"/>
        <v>1.0437152394157618</v>
      </c>
      <c r="AZ303" s="11">
        <f t="shared" si="107"/>
        <v>1.1539721708024415</v>
      </c>
      <c r="BA303" s="11">
        <f t="shared" si="107"/>
        <v>1.0267702272930788</v>
      </c>
      <c r="BB303" s="11">
        <f t="shared" si="107"/>
        <v>1.0464069409234698</v>
      </c>
      <c r="BC303" s="11">
        <f t="shared" si="107"/>
        <v>1.0970657610631787</v>
      </c>
      <c r="BD303" s="11">
        <f t="shared" si="107"/>
        <v>1.0601592480348438</v>
      </c>
      <c r="BE303" s="11">
        <f t="shared" si="107"/>
        <v>1.0333341545522927</v>
      </c>
      <c r="BF303" s="11">
        <f t="shared" si="107"/>
        <v>1.0054098078526046</v>
      </c>
      <c r="BG303" s="11">
        <f t="shared" si="107"/>
        <v>1.0418102581298341</v>
      </c>
      <c r="BH303" s="11">
        <f t="shared" si="107"/>
        <v>1.051166463233659</v>
      </c>
      <c r="BI303" s="11">
        <f t="shared" si="107"/>
        <v>1.0658573586331561</v>
      </c>
      <c r="BJ303" s="11">
        <f t="shared" ref="BJ303" si="108">1+BJ35/100</f>
        <v>1.0551662584194017</v>
      </c>
      <c r="BL303" s="1">
        <f t="shared" si="7"/>
        <v>0</v>
      </c>
      <c r="BM303" s="1">
        <f t="shared" si="8"/>
        <v>0</v>
      </c>
      <c r="BN303" s="1">
        <f t="shared" si="9"/>
        <v>0</v>
      </c>
      <c r="BO303" s="1">
        <f t="shared" si="10"/>
        <v>5.975588205705562E-2</v>
      </c>
      <c r="BP303" s="1">
        <f t="shared" si="11"/>
        <v>4.5339429973990431E-2</v>
      </c>
      <c r="BQ303" s="1">
        <f t="shared" si="12"/>
        <v>5.0804750982505587E-2</v>
      </c>
      <c r="BR303" s="1">
        <f t="shared" si="13"/>
        <v>6.0611218787499199E-2</v>
      </c>
      <c r="BS303" s="1">
        <f t="shared" si="14"/>
        <v>3.4989417630531872E-2</v>
      </c>
      <c r="BT303" s="1">
        <f t="shared" si="15"/>
        <v>5.7026990059291016E-2</v>
      </c>
      <c r="BU303" s="1">
        <f t="shared" si="16"/>
        <v>4.9858906237830958E-2</v>
      </c>
      <c r="BW303" s="1">
        <f t="shared" si="17"/>
        <v>5.2924970692072248E-2</v>
      </c>
      <c r="BY303" s="172">
        <f t="shared" si="102"/>
        <v>1.0119643136651923E-2</v>
      </c>
      <c r="CA303" s="1">
        <f t="shared" si="18"/>
        <v>0.21423639966476449</v>
      </c>
      <c r="CB303" s="1">
        <f t="shared" si="19"/>
        <v>0.15229146923969905</v>
      </c>
      <c r="CC303" s="1">
        <f t="shared" si="20"/>
        <v>0.16723745184548933</v>
      </c>
    </row>
    <row r="304" spans="1:81" ht="15">
      <c r="A304" s="282" t="s">
        <v>192</v>
      </c>
      <c r="E304" s="11">
        <v>1</v>
      </c>
      <c r="F304" s="11">
        <f t="shared" ref="F304:R304" si="109">1+F36/100</f>
        <v>1.0383003441827372</v>
      </c>
      <c r="G304" s="11">
        <f t="shared" si="109"/>
        <v>1.0403485697534365</v>
      </c>
      <c r="H304" s="11">
        <f t="shared" si="109"/>
        <v>1.032019790837051</v>
      </c>
      <c r="I304" s="11">
        <f t="shared" si="109"/>
        <v>1.0399116015368499</v>
      </c>
      <c r="J304" s="11">
        <f t="shared" si="109"/>
        <v>1.0290969253791939</v>
      </c>
      <c r="K304" s="11">
        <f t="shared" si="109"/>
        <v>1.0332938737438675</v>
      </c>
      <c r="L304" s="11">
        <f t="shared" si="109"/>
        <v>1.0282271226305217</v>
      </c>
      <c r="M304" s="11">
        <f t="shared" si="109"/>
        <v>1.0723248023171934</v>
      </c>
      <c r="N304" s="11">
        <f t="shared" si="109"/>
        <v>1.1156924900444423</v>
      </c>
      <c r="O304" s="11">
        <f t="shared" si="109"/>
        <v>1.1342328548520317</v>
      </c>
      <c r="P304" s="11">
        <f t="shared" si="109"/>
        <v>1.2178685643038871</v>
      </c>
      <c r="Q304" s="11">
        <f t="shared" si="109"/>
        <v>1.2224601544154876</v>
      </c>
      <c r="R304" s="11">
        <f t="shared" si="109"/>
        <v>1.17250284648203</v>
      </c>
      <c r="S304" s="11">
        <v>1</v>
      </c>
      <c r="T304" s="11">
        <f t="shared" ref="T304:BI304" si="110">1+T36/100</f>
        <v>1.045402471341468</v>
      </c>
      <c r="U304" s="11">
        <f t="shared" si="110"/>
        <v>1.0651803577863661</v>
      </c>
      <c r="V304" s="11">
        <f t="shared" si="110"/>
        <v>1.0773325214513003</v>
      </c>
      <c r="W304" s="11">
        <f t="shared" si="110"/>
        <v>1.0993752420424876</v>
      </c>
      <c r="X304" s="11">
        <f t="shared" si="110"/>
        <v>1.0789360842022793</v>
      </c>
      <c r="Y304" s="11">
        <f t="shared" si="110"/>
        <v>1.0784907352980329</v>
      </c>
      <c r="Z304" s="11">
        <f t="shared" si="110"/>
        <v>1.0515357283390032</v>
      </c>
      <c r="AA304" s="11">
        <f t="shared" si="110"/>
        <v>1.0825684785650946</v>
      </c>
      <c r="AB304" s="11">
        <f t="shared" si="110"/>
        <v>1.0932111149230903</v>
      </c>
      <c r="AC304" s="11">
        <f t="shared" si="110"/>
        <v>1.0498597918913839</v>
      </c>
      <c r="AD304" s="11">
        <f t="shared" si="110"/>
        <v>1.0371795118900313</v>
      </c>
      <c r="AE304" s="11">
        <f t="shared" si="110"/>
        <v>1.0484911171649436</v>
      </c>
      <c r="AF304" s="11">
        <f t="shared" si="110"/>
        <v>1.0856311664304272</v>
      </c>
      <c r="AG304" s="11">
        <f t="shared" si="110"/>
        <v>1.1600874219729149</v>
      </c>
      <c r="AH304" s="11">
        <f t="shared" si="110"/>
        <v>1.0986871663567324</v>
      </c>
      <c r="AI304" s="11">
        <f t="shared" si="110"/>
        <v>1.0380592870302547</v>
      </c>
      <c r="AJ304" s="11">
        <f t="shared" si="110"/>
        <v>1.0451429720276708</v>
      </c>
      <c r="AK304" s="11">
        <f t="shared" si="110"/>
        <v>1.0015283616527499</v>
      </c>
      <c r="AL304" s="11">
        <f t="shared" si="110"/>
        <v>0.99266425953974935</v>
      </c>
      <c r="AM304" s="11">
        <f t="shared" si="110"/>
        <v>1.0106335461782798</v>
      </c>
      <c r="AN304" s="11">
        <f t="shared" si="110"/>
        <v>1.0454259683272291</v>
      </c>
      <c r="AO304" s="11">
        <f t="shared" si="110"/>
        <v>1.0352287590504883</v>
      </c>
      <c r="AP304" s="11">
        <f t="shared" si="110"/>
        <v>1.0581177504834172</v>
      </c>
      <c r="AQ304" s="11">
        <f t="shared" si="110"/>
        <v>0.98792160671169316</v>
      </c>
      <c r="AR304" s="11">
        <f t="shared" si="110"/>
        <v>1.0771648923444779</v>
      </c>
      <c r="AS304" s="11">
        <f t="shared" si="110"/>
        <v>1.0030723622113178</v>
      </c>
      <c r="AT304" s="11">
        <f t="shared" si="110"/>
        <v>0.98731335825436017</v>
      </c>
      <c r="AU304" s="11">
        <f t="shared" si="110"/>
        <v>1.0457867828713432</v>
      </c>
      <c r="AV304" s="11">
        <f t="shared" si="110"/>
        <v>1.0321185504085124</v>
      </c>
      <c r="AW304" s="11">
        <f t="shared" si="110"/>
        <v>1.013027281499016</v>
      </c>
      <c r="AX304" s="11">
        <f t="shared" si="110"/>
        <v>1.0306242555996956</v>
      </c>
      <c r="AY304" s="11">
        <f t="shared" si="110"/>
        <v>1.0673137196631555</v>
      </c>
      <c r="AZ304" s="11">
        <f t="shared" si="110"/>
        <v>1.0657004851441734</v>
      </c>
      <c r="BA304" s="11">
        <f t="shared" si="110"/>
        <v>1.045020927487774</v>
      </c>
      <c r="BB304" s="11">
        <f t="shared" si="110"/>
        <v>0.90783702455492932</v>
      </c>
      <c r="BC304" s="11">
        <f t="shared" si="110"/>
        <v>1.066786477869816</v>
      </c>
      <c r="BD304" s="11">
        <f t="shared" si="110"/>
        <v>1.0416276734623044</v>
      </c>
      <c r="BE304" s="11">
        <f t="shared" si="110"/>
        <v>1.0255754139263298</v>
      </c>
      <c r="BF304" s="11">
        <f t="shared" si="110"/>
        <v>1.0929326821226666</v>
      </c>
      <c r="BG304" s="11">
        <f t="shared" si="110"/>
        <v>1.0222501783415154</v>
      </c>
      <c r="BH304" s="11">
        <f t="shared" si="110"/>
        <v>0.96494433752323727</v>
      </c>
      <c r="BI304" s="11">
        <f t="shared" si="110"/>
        <v>1.0241194506598905</v>
      </c>
      <c r="BJ304" s="11">
        <f t="shared" ref="BJ304" si="111">1+BJ36/100</f>
        <v>1.0050998242168916</v>
      </c>
      <c r="BL304" s="1">
        <f t="shared" si="7"/>
        <v>3.6883505932693295E-2</v>
      </c>
      <c r="BM304" s="1">
        <f t="shared" si="8"/>
        <v>5.2622734902455948E-2</v>
      </c>
      <c r="BN304" s="1">
        <f t="shared" si="9"/>
        <v>0.10913634654074622</v>
      </c>
      <c r="BO304" s="1">
        <f t="shared" si="10"/>
        <v>7.8051958353762441E-2</v>
      </c>
      <c r="BP304" s="1">
        <f t="shared" si="11"/>
        <v>1.9097826077524749E-2</v>
      </c>
      <c r="BQ304" s="1">
        <f t="shared" si="12"/>
        <v>2.9526047708867686E-2</v>
      </c>
      <c r="BR304" s="1">
        <f t="shared" si="13"/>
        <v>2.730307968146084E-2</v>
      </c>
      <c r="BS304" s="1">
        <f t="shared" si="14"/>
        <v>4.5219923848649479E-2</v>
      </c>
      <c r="BT304" s="1">
        <f t="shared" si="15"/>
        <v>4.2118777342545766E-2</v>
      </c>
      <c r="BU304" s="1">
        <f t="shared" si="16"/>
        <v>1.6766253338358572E-2</v>
      </c>
      <c r="BW304" s="1">
        <f t="shared" si="17"/>
        <v>2.7555209517991841E-2</v>
      </c>
      <c r="BY304" s="172">
        <f t="shared" si="102"/>
        <v>8.3619972339980864E-2</v>
      </c>
      <c r="CA304" s="1">
        <f t="shared" si="18"/>
        <v>0.2444671855724494</v>
      </c>
      <c r="CB304" s="1">
        <f t="shared" si="19"/>
        <v>8.6578519075056759E-2</v>
      </c>
      <c r="CC304" s="1">
        <f t="shared" si="20"/>
        <v>1.0206297495184868E-2</v>
      </c>
    </row>
    <row r="305" spans="1:81" ht="15">
      <c r="A305" s="282" t="s">
        <v>193</v>
      </c>
      <c r="E305" s="11">
        <v>1</v>
      </c>
      <c r="F305" s="11">
        <f t="shared" ref="F305:R305" si="112">1+F37/100</f>
        <v>1.0318841333803401</v>
      </c>
      <c r="G305" s="11">
        <f t="shared" si="112"/>
        <v>0.94589288538656857</v>
      </c>
      <c r="H305" s="11">
        <f t="shared" si="112"/>
        <v>0.97470759461163514</v>
      </c>
      <c r="I305" s="11">
        <f t="shared" si="112"/>
        <v>1.0013832326913676</v>
      </c>
      <c r="J305" s="11">
        <f t="shared" si="112"/>
        <v>0.98969013932655769</v>
      </c>
      <c r="K305" s="11">
        <f t="shared" si="112"/>
        <v>0.9860830697034606</v>
      </c>
      <c r="L305" s="11">
        <f t="shared" si="112"/>
        <v>1.0250110237895109</v>
      </c>
      <c r="M305" s="11">
        <f t="shared" si="112"/>
        <v>0.99281629764999346</v>
      </c>
      <c r="N305" s="11">
        <f t="shared" si="112"/>
        <v>1.0488806989466797</v>
      </c>
      <c r="O305" s="11">
        <f t="shared" si="112"/>
        <v>1.002909898540483</v>
      </c>
      <c r="P305" s="11">
        <f t="shared" si="112"/>
        <v>0.991836906783923</v>
      </c>
      <c r="Q305" s="11">
        <f t="shared" si="112"/>
        <v>0.98119515358513487</v>
      </c>
      <c r="R305" s="11">
        <f t="shared" si="112"/>
        <v>0.99967568174633203</v>
      </c>
      <c r="S305" s="11">
        <v>1</v>
      </c>
      <c r="T305" s="11">
        <f t="shared" ref="T305:BI305" si="113">1+T37/100</f>
        <v>0.98322054895559319</v>
      </c>
      <c r="U305" s="11">
        <f t="shared" si="113"/>
        <v>1.0313038015989415</v>
      </c>
      <c r="V305" s="11">
        <f t="shared" si="113"/>
        <v>1.0144271971330283</v>
      </c>
      <c r="W305" s="11">
        <f t="shared" si="113"/>
        <v>0.98784986999922952</v>
      </c>
      <c r="X305" s="11">
        <f t="shared" si="113"/>
        <v>0.95058611176182783</v>
      </c>
      <c r="Y305" s="11">
        <f t="shared" si="113"/>
        <v>0.929552380725989</v>
      </c>
      <c r="Z305" s="11">
        <f t="shared" si="113"/>
        <v>0.95645679939012451</v>
      </c>
      <c r="AA305" s="11">
        <f t="shared" si="113"/>
        <v>1.045073919102077</v>
      </c>
      <c r="AB305" s="11">
        <f t="shared" si="113"/>
        <v>0.89135819502461233</v>
      </c>
      <c r="AC305" s="11">
        <f t="shared" si="113"/>
        <v>1.0638101388876735</v>
      </c>
      <c r="AD305" s="11">
        <f t="shared" si="113"/>
        <v>1.0122751969917954</v>
      </c>
      <c r="AE305" s="11">
        <f t="shared" si="113"/>
        <v>1.011680565339425</v>
      </c>
      <c r="AF305" s="11">
        <f t="shared" si="113"/>
        <v>0.93050865395539639</v>
      </c>
      <c r="AG305" s="11">
        <f t="shared" si="113"/>
        <v>0.9964865162473231</v>
      </c>
      <c r="AH305" s="11">
        <f t="shared" si="113"/>
        <v>0.99832269832732057</v>
      </c>
      <c r="AI305" s="11">
        <f t="shared" si="113"/>
        <v>0.95618605761806785</v>
      </c>
      <c r="AJ305" s="11">
        <f t="shared" si="113"/>
        <v>0.96978477290853393</v>
      </c>
      <c r="AK305" s="11">
        <f t="shared" si="113"/>
        <v>0.91122030437304746</v>
      </c>
      <c r="AL305" s="11">
        <f t="shared" si="113"/>
        <v>0.97641299101872503</v>
      </c>
      <c r="AM305" s="11">
        <f t="shared" si="113"/>
        <v>1.0212476378030297</v>
      </c>
      <c r="AN305" s="11">
        <f t="shared" si="113"/>
        <v>1.0447918774759422</v>
      </c>
      <c r="AO305" s="11">
        <f t="shared" si="113"/>
        <v>0.93679304106514605</v>
      </c>
      <c r="AP305" s="11">
        <f t="shared" si="113"/>
        <v>1.0286037748466133</v>
      </c>
      <c r="AQ305" s="11">
        <f t="shared" si="113"/>
        <v>1.0236956930943197</v>
      </c>
      <c r="AR305" s="11">
        <f t="shared" si="113"/>
        <v>1.013703752912239</v>
      </c>
      <c r="AS305" s="11">
        <f t="shared" si="113"/>
        <v>0.95472628051827346</v>
      </c>
      <c r="AT305" s="11">
        <f t="shared" si="113"/>
        <v>1.023598260681436</v>
      </c>
      <c r="AU305" s="11">
        <f t="shared" si="113"/>
        <v>1.0161695271585709</v>
      </c>
      <c r="AV305" s="11">
        <f t="shared" si="113"/>
        <v>0.92843049827179602</v>
      </c>
      <c r="AW305" s="11">
        <f t="shared" si="113"/>
        <v>1.0407703426298254</v>
      </c>
      <c r="AX305" s="11">
        <f t="shared" si="113"/>
        <v>0.99126779976642998</v>
      </c>
      <c r="AY305" s="11">
        <f t="shared" si="113"/>
        <v>1.0292968116183081</v>
      </c>
      <c r="AZ305" s="11">
        <f t="shared" si="113"/>
        <v>1.0279609580318523</v>
      </c>
      <c r="BA305" s="11">
        <f t="shared" si="113"/>
        <v>1.0041985986224016</v>
      </c>
      <c r="BB305" s="11">
        <f t="shared" si="113"/>
        <v>1.0035032325222675</v>
      </c>
      <c r="BC305" s="11">
        <f t="shared" si="113"/>
        <v>1.0202057537931604</v>
      </c>
      <c r="BD305" s="11">
        <f t="shared" si="113"/>
        <v>1.026631198007965</v>
      </c>
      <c r="BE305" s="11">
        <f t="shared" si="113"/>
        <v>1.0378210226346534</v>
      </c>
      <c r="BF305" s="11">
        <f t="shared" si="113"/>
        <v>0.63170103644062259</v>
      </c>
      <c r="BG305" s="11">
        <f t="shared" si="113"/>
        <v>1.0068782961163418</v>
      </c>
      <c r="BH305" s="11">
        <f t="shared" si="113"/>
        <v>1.0409198372489958</v>
      </c>
      <c r="BI305" s="11">
        <f t="shared" si="113"/>
        <v>1.0342739458110595</v>
      </c>
      <c r="BJ305" s="11">
        <f t="shared" ref="BJ305" si="114">1+BJ37/100</f>
        <v>1.0285693434695158</v>
      </c>
      <c r="BL305" s="1">
        <f t="shared" si="7"/>
        <v>-1.6481769310157546E-2</v>
      </c>
      <c r="BM305" s="1">
        <f t="shared" si="8"/>
        <v>7.0617432407511505E-3</v>
      </c>
      <c r="BN305" s="1">
        <f t="shared" si="9"/>
        <v>-5.9098820843662692E-3</v>
      </c>
      <c r="BO305" s="1">
        <f t="shared" si="10"/>
        <v>-1.7843395419113617E-2</v>
      </c>
      <c r="BP305" s="1">
        <f t="shared" si="11"/>
        <v>-4.6943437256494303E-2</v>
      </c>
      <c r="BQ305" s="1">
        <f t="shared" si="12"/>
        <v>4.6094496830952902E-3</v>
      </c>
      <c r="BR305" s="1">
        <f t="shared" si="13"/>
        <v>5.1475966567040565E-3</v>
      </c>
      <c r="BS305" s="1">
        <f t="shared" si="14"/>
        <v>-9.2688589629778217E-2</v>
      </c>
      <c r="BT305" s="1">
        <f t="shared" si="15"/>
        <v>2.9332448564867164E-3</v>
      </c>
      <c r="BU305" s="1">
        <f t="shared" si="16"/>
        <v>-3.5814462145655535E-2</v>
      </c>
      <c r="BW305" s="1">
        <f t="shared" si="17"/>
        <v>-1.9395060947669629E-2</v>
      </c>
      <c r="BY305" s="172">
        <f t="shared" si="102"/>
        <v>-6.8189651444582333E-3</v>
      </c>
      <c r="CA305" s="1">
        <f t="shared" si="18"/>
        <v>-0.10902682198634883</v>
      </c>
      <c r="CB305" s="1">
        <f t="shared" si="19"/>
        <v>-0.15503026059006908</v>
      </c>
      <c r="CC305" s="1">
        <f t="shared" si="20"/>
        <v>8.4001415269068902E-2</v>
      </c>
    </row>
    <row r="306" spans="1:81" ht="15">
      <c r="A306" s="282" t="s">
        <v>194</v>
      </c>
      <c r="E306" s="11">
        <v>1</v>
      </c>
      <c r="F306" s="11">
        <f t="shared" ref="F306:R306" si="115">1+F38/100</f>
        <v>1.011193869647659</v>
      </c>
      <c r="G306" s="11">
        <f t="shared" si="115"/>
        <v>1.0514293939956716</v>
      </c>
      <c r="H306" s="11">
        <f t="shared" si="115"/>
        <v>1.0324053891560021</v>
      </c>
      <c r="I306" s="11">
        <f t="shared" si="115"/>
        <v>1.0470626113926256</v>
      </c>
      <c r="J306" s="11">
        <f t="shared" si="115"/>
        <v>1.0472361189192043</v>
      </c>
      <c r="K306" s="11">
        <f t="shared" si="115"/>
        <v>1.0461786458943141</v>
      </c>
      <c r="L306" s="11">
        <f t="shared" si="115"/>
        <v>1.0108005791223498</v>
      </c>
      <c r="M306" s="11">
        <f t="shared" si="115"/>
        <v>1.0361012910327509</v>
      </c>
      <c r="N306" s="11">
        <f t="shared" si="115"/>
        <v>1.0383838011857602</v>
      </c>
      <c r="O306" s="11">
        <f t="shared" si="115"/>
        <v>1.018223149131376</v>
      </c>
      <c r="P306" s="11">
        <f t="shared" si="115"/>
        <v>1.0257103513613453</v>
      </c>
      <c r="Q306" s="11">
        <f t="shared" si="115"/>
        <v>1.0377695058880696</v>
      </c>
      <c r="R306" s="11">
        <f t="shared" si="115"/>
        <v>1.051673432403619</v>
      </c>
      <c r="S306" s="11">
        <v>1</v>
      </c>
      <c r="T306" s="11">
        <f t="shared" ref="T306:BI306" si="116">1+T38/100</f>
        <v>0.99914914414649203</v>
      </c>
      <c r="U306" s="11">
        <f t="shared" si="116"/>
        <v>1.0381710222878073</v>
      </c>
      <c r="V306" s="11">
        <f t="shared" si="116"/>
        <v>1.0224956577929025</v>
      </c>
      <c r="W306" s="11">
        <f t="shared" si="116"/>
        <v>1.0291561232059538</v>
      </c>
      <c r="X306" s="11">
        <f t="shared" si="116"/>
        <v>1.0277444191808078</v>
      </c>
      <c r="Y306" s="11">
        <f t="shared" si="116"/>
        <v>1.0084991055405299</v>
      </c>
      <c r="Z306" s="11">
        <f t="shared" si="116"/>
        <v>1.0222699673642393</v>
      </c>
      <c r="AA306" s="11">
        <f t="shared" si="116"/>
        <v>0.95638027994534358</v>
      </c>
      <c r="AB306" s="11">
        <f t="shared" si="116"/>
        <v>1.0157484400923384</v>
      </c>
      <c r="AC306" s="11">
        <f t="shared" si="116"/>
        <v>1.0491151341099059</v>
      </c>
      <c r="AD306" s="11">
        <f t="shared" si="116"/>
        <v>1.0376514521909883</v>
      </c>
      <c r="AE306" s="11">
        <f t="shared" si="116"/>
        <v>1.0114035334572025</v>
      </c>
      <c r="AF306" s="11">
        <f t="shared" si="116"/>
        <v>1.0273987782182796</v>
      </c>
      <c r="AG306" s="11">
        <f t="shared" si="116"/>
        <v>1.0308981579782341</v>
      </c>
      <c r="AH306" s="11">
        <f t="shared" si="116"/>
        <v>1.0051511299410458</v>
      </c>
      <c r="AI306" s="11">
        <f t="shared" si="116"/>
        <v>0.98669563532174043</v>
      </c>
      <c r="AJ306" s="11">
        <f t="shared" si="116"/>
        <v>0.96551738981735047</v>
      </c>
      <c r="AK306" s="11">
        <f t="shared" si="116"/>
        <v>0.99652288908871955</v>
      </c>
      <c r="AL306" s="11">
        <f t="shared" si="116"/>
        <v>1.0153797130904871</v>
      </c>
      <c r="AM306" s="11">
        <f t="shared" si="116"/>
        <v>1.0349384873691849</v>
      </c>
      <c r="AN306" s="11">
        <f t="shared" si="116"/>
        <v>1.0183088493133443</v>
      </c>
      <c r="AO306" s="11">
        <f t="shared" si="116"/>
        <v>1.0052240348233952</v>
      </c>
      <c r="AP306" s="11">
        <f t="shared" si="116"/>
        <v>1.0318336378654365</v>
      </c>
      <c r="AQ306" s="11">
        <f t="shared" si="116"/>
        <v>1.0298642510050648</v>
      </c>
      <c r="AR306" s="11">
        <f t="shared" si="116"/>
        <v>1.04296712273906</v>
      </c>
      <c r="AS306" s="11">
        <f t="shared" si="116"/>
        <v>1.0425801706109687</v>
      </c>
      <c r="AT306" s="11">
        <f t="shared" si="116"/>
        <v>1.0074858911855706</v>
      </c>
      <c r="AU306" s="11">
        <f t="shared" si="116"/>
        <v>1.0209001421692148</v>
      </c>
      <c r="AV306" s="11">
        <f t="shared" si="116"/>
        <v>1.0079312083636791</v>
      </c>
      <c r="AW306" s="11">
        <f t="shared" si="116"/>
        <v>1.0205816243973769</v>
      </c>
      <c r="AX306" s="11">
        <f t="shared" si="116"/>
        <v>1.0218891499933742</v>
      </c>
      <c r="AY306" s="11">
        <f t="shared" si="116"/>
        <v>1.0180891296208547</v>
      </c>
      <c r="AZ306" s="11">
        <f t="shared" si="116"/>
        <v>1.0107767305861599</v>
      </c>
      <c r="BA306" s="11">
        <f t="shared" si="116"/>
        <v>0.99913231064072183</v>
      </c>
      <c r="BB306" s="11">
        <f t="shared" si="116"/>
        <v>0.95945676037942829</v>
      </c>
      <c r="BC306" s="11">
        <f t="shared" si="116"/>
        <v>1.0194157755861597</v>
      </c>
      <c r="BD306" s="11">
        <f t="shared" si="116"/>
        <v>1.0212759167534737</v>
      </c>
      <c r="BE306" s="11">
        <f t="shared" si="116"/>
        <v>1.0055158474830683</v>
      </c>
      <c r="BF306" s="11">
        <f t="shared" si="116"/>
        <v>1.0130361518954778</v>
      </c>
      <c r="BG306" s="11">
        <f t="shared" si="116"/>
        <v>1.0174722366966311</v>
      </c>
      <c r="BH306" s="11">
        <f t="shared" si="116"/>
        <v>1.0016326534882547</v>
      </c>
      <c r="BI306" s="11">
        <f t="shared" si="116"/>
        <v>1.0020575862386971</v>
      </c>
      <c r="BJ306" s="11">
        <f t="shared" ref="BJ306" si="117">1+BJ38/100</f>
        <v>1.0180241135683603</v>
      </c>
      <c r="BL306" s="1">
        <f t="shared" si="7"/>
        <v>3.1545213783320536E-2</v>
      </c>
      <c r="BM306" s="1">
        <f t="shared" si="8"/>
        <v>3.7547813524085649E-2</v>
      </c>
      <c r="BN306" s="1">
        <f t="shared" si="9"/>
        <v>2.4890953661217852E-2</v>
      </c>
      <c r="BO306" s="1">
        <f t="shared" si="10"/>
        <v>1.6165202015901103E-2</v>
      </c>
      <c r="BP306" s="1">
        <f t="shared" si="11"/>
        <v>-9.1343640765997325E-3</v>
      </c>
      <c r="BQ306" s="1">
        <f t="shared" si="12"/>
        <v>2.4806320792617464E-2</v>
      </c>
      <c r="BR306" s="1">
        <f t="shared" si="13"/>
        <v>6.9673813963990749E-3</v>
      </c>
      <c r="BS306" s="1">
        <f t="shared" si="14"/>
        <v>1.4308069397230838E-2</v>
      </c>
      <c r="BT306" s="1">
        <f t="shared" si="15"/>
        <v>1.3034907624964953E-2</v>
      </c>
      <c r="BU306" s="1">
        <f t="shared" si="16"/>
        <v>4.8059064184697853E-3</v>
      </c>
      <c r="BW306" s="1">
        <f t="shared" si="17"/>
        <v>8.3244042836909671E-3</v>
      </c>
      <c r="BY306" s="172">
        <f t="shared" si="102"/>
        <v>2.4899438951547781E-2</v>
      </c>
      <c r="CA306" s="1">
        <f t="shared" si="18"/>
        <v>-6.9242458294923592E-3</v>
      </c>
      <c r="CB306" s="1">
        <f t="shared" si="19"/>
        <v>-5.0640751131019179E-2</v>
      </c>
      <c r="CC306" s="1">
        <f t="shared" si="20"/>
        <v>2.1230371185837038E-2</v>
      </c>
    </row>
    <row r="307" spans="1:81" ht="15">
      <c r="A307" s="282" t="s">
        <v>195</v>
      </c>
      <c r="E307" s="11">
        <v>1</v>
      </c>
      <c r="F307" s="11">
        <f t="shared" ref="F307:R307" si="118">1+F39/100</f>
        <v>1</v>
      </c>
      <c r="G307" s="11">
        <f t="shared" si="118"/>
        <v>1</v>
      </c>
      <c r="H307" s="11">
        <f t="shared" si="118"/>
        <v>1</v>
      </c>
      <c r="I307" s="11">
        <f t="shared" si="118"/>
        <v>1</v>
      </c>
      <c r="J307" s="11">
        <f t="shared" si="118"/>
        <v>1</v>
      </c>
      <c r="K307" s="11">
        <f t="shared" si="118"/>
        <v>1</v>
      </c>
      <c r="L307" s="11">
        <f t="shared" si="118"/>
        <v>1</v>
      </c>
      <c r="M307" s="11">
        <f t="shared" si="118"/>
        <v>1</v>
      </c>
      <c r="N307" s="11">
        <f t="shared" si="118"/>
        <v>1</v>
      </c>
      <c r="O307" s="11">
        <f t="shared" si="118"/>
        <v>1</v>
      </c>
      <c r="P307" s="11">
        <f t="shared" si="118"/>
        <v>1</v>
      </c>
      <c r="Q307" s="11">
        <f t="shared" si="118"/>
        <v>1</v>
      </c>
      <c r="R307" s="11">
        <f t="shared" si="118"/>
        <v>1</v>
      </c>
      <c r="S307" s="11">
        <v>1</v>
      </c>
      <c r="T307" s="11">
        <f t="shared" ref="T307:BI307" si="119">1+T39/100</f>
        <v>1</v>
      </c>
      <c r="U307" s="11">
        <f t="shared" si="119"/>
        <v>1</v>
      </c>
      <c r="V307" s="11">
        <f t="shared" si="119"/>
        <v>1</v>
      </c>
      <c r="W307" s="11">
        <f t="shared" si="119"/>
        <v>1</v>
      </c>
      <c r="X307" s="11">
        <f t="shared" si="119"/>
        <v>1</v>
      </c>
      <c r="Y307" s="11">
        <f t="shared" si="119"/>
        <v>1</v>
      </c>
      <c r="Z307" s="11">
        <f t="shared" si="119"/>
        <v>1</v>
      </c>
      <c r="AA307" s="11">
        <f t="shared" si="119"/>
        <v>1</v>
      </c>
      <c r="AB307" s="11">
        <f t="shared" si="119"/>
        <v>1</v>
      </c>
      <c r="AC307" s="11">
        <f t="shared" si="119"/>
        <v>1</v>
      </c>
      <c r="AD307" s="11">
        <f t="shared" si="119"/>
        <v>1</v>
      </c>
      <c r="AE307" s="11">
        <f t="shared" si="119"/>
        <v>1</v>
      </c>
      <c r="AF307" s="11">
        <f t="shared" si="119"/>
        <v>1</v>
      </c>
      <c r="AG307" s="11">
        <f t="shared" si="119"/>
        <v>1</v>
      </c>
      <c r="AH307" s="11">
        <f t="shared" si="119"/>
        <v>1</v>
      </c>
      <c r="AI307" s="11">
        <f t="shared" si="119"/>
        <v>1</v>
      </c>
      <c r="AJ307" s="11">
        <f t="shared" si="119"/>
        <v>0.90629802983146035</v>
      </c>
      <c r="AK307" s="11">
        <f t="shared" si="119"/>
        <v>0.98494124708929864</v>
      </c>
      <c r="AL307" s="11">
        <f t="shared" si="119"/>
        <v>1.0150203492716268</v>
      </c>
      <c r="AM307" s="11">
        <f t="shared" si="119"/>
        <v>1.0418329737711047</v>
      </c>
      <c r="AN307" s="11">
        <f t="shared" si="119"/>
        <v>1.0587842983947662</v>
      </c>
      <c r="AO307" s="11">
        <f t="shared" si="119"/>
        <v>1.0467133462342857</v>
      </c>
      <c r="AP307" s="11">
        <f t="shared" si="119"/>
        <v>1.0316329685860441</v>
      </c>
      <c r="AQ307" s="11">
        <f t="shared" si="119"/>
        <v>1.0291290130488666</v>
      </c>
      <c r="AR307" s="11">
        <f t="shared" si="119"/>
        <v>1.0216340852075008</v>
      </c>
      <c r="AS307" s="11">
        <f t="shared" si="119"/>
        <v>1.0470783659297482</v>
      </c>
      <c r="AT307" s="11">
        <f t="shared" si="119"/>
        <v>1.0362243066822858</v>
      </c>
      <c r="AU307" s="11">
        <f t="shared" si="119"/>
        <v>1.0414062324962665</v>
      </c>
      <c r="AV307" s="11">
        <f t="shared" si="119"/>
        <v>1.0477314129153461</v>
      </c>
      <c r="AW307" s="11">
        <f t="shared" si="119"/>
        <v>1.0587472844482906</v>
      </c>
      <c r="AX307" s="11">
        <f t="shared" si="119"/>
        <v>1.0521860885809153</v>
      </c>
      <c r="AY307" s="11">
        <f t="shared" si="119"/>
        <v>1.0684006541725755</v>
      </c>
      <c r="AZ307" s="11">
        <f t="shared" si="119"/>
        <v>1.0678880380560989</v>
      </c>
      <c r="BA307" s="11">
        <f t="shared" si="119"/>
        <v>1.0413190363807527</v>
      </c>
      <c r="BB307" s="11">
        <f t="shared" si="119"/>
        <v>0.96679448909015031</v>
      </c>
      <c r="BC307" s="11">
        <f t="shared" si="119"/>
        <v>1.0208278970936613</v>
      </c>
      <c r="BD307" s="11">
        <f t="shared" si="119"/>
        <v>1.035768872583996</v>
      </c>
      <c r="BE307" s="11">
        <f t="shared" si="119"/>
        <v>1.0087062893607257</v>
      </c>
      <c r="BF307" s="11">
        <f t="shared" si="119"/>
        <v>1.0156239497291979</v>
      </c>
      <c r="BG307" s="11">
        <f t="shared" si="119"/>
        <v>1.0319019855686766</v>
      </c>
      <c r="BH307" s="11">
        <f t="shared" si="119"/>
        <v>1.040448074013163</v>
      </c>
      <c r="BI307" s="11">
        <f t="shared" si="119"/>
        <v>1.0332805472022049</v>
      </c>
      <c r="BJ307" s="11">
        <f t="shared" ref="BJ307" si="120">1+BJ39/100</f>
        <v>1.0485455647286734</v>
      </c>
      <c r="BL307" s="1">
        <f t="shared" si="7"/>
        <v>0</v>
      </c>
      <c r="BM307" s="1">
        <f t="shared" si="8"/>
        <v>0</v>
      </c>
      <c r="BN307" s="1">
        <f t="shared" si="9"/>
        <v>0</v>
      </c>
      <c r="BO307" s="1">
        <f t="shared" si="10"/>
        <v>0</v>
      </c>
      <c r="BP307" s="1">
        <f t="shared" si="11"/>
        <v>-2.4361280496736581E-2</v>
      </c>
      <c r="BQ307" s="1">
        <f t="shared" si="12"/>
        <v>3.9016273277187041E-2</v>
      </c>
      <c r="BR307" s="1">
        <f t="shared" si="13"/>
        <v>3.9999546967759869E-2</v>
      </c>
      <c r="BS307" s="1">
        <f t="shared" si="14"/>
        <v>2.2939011333040993E-2</v>
      </c>
      <c r="BT307" s="1">
        <f t="shared" si="15"/>
        <v>5.59979719696444E-2</v>
      </c>
      <c r="BU307" s="1">
        <f t="shared" si="16"/>
        <v>1.8921064628102835E-2</v>
      </c>
      <c r="BW307" s="1">
        <f t="shared" si="17"/>
        <v>3.4649040461705694E-2</v>
      </c>
      <c r="BY307" s="172">
        <f t="shared" si="102"/>
        <v>0</v>
      </c>
      <c r="CA307" s="1">
        <f t="shared" si="18"/>
        <v>0</v>
      </c>
      <c r="CB307" s="1">
        <f t="shared" si="19"/>
        <v>-0.10734968826322711</v>
      </c>
      <c r="CC307" s="1">
        <f t="shared" si="20"/>
        <v>0.10937177457909275</v>
      </c>
    </row>
    <row r="308" spans="1:81" ht="15">
      <c r="A308" s="282" t="s">
        <v>196</v>
      </c>
      <c r="E308" s="11">
        <v>1</v>
      </c>
      <c r="F308" s="11">
        <f t="shared" ref="F308:R308" si="121">1+F40/100</f>
        <v>1</v>
      </c>
      <c r="G308" s="11">
        <f t="shared" si="121"/>
        <v>1</v>
      </c>
      <c r="H308" s="11">
        <f t="shared" si="121"/>
        <v>1</v>
      </c>
      <c r="I308" s="11">
        <f t="shared" si="121"/>
        <v>1</v>
      </c>
      <c r="J308" s="11">
        <f t="shared" si="121"/>
        <v>1</v>
      </c>
      <c r="K308" s="11">
        <f t="shared" si="121"/>
        <v>1</v>
      </c>
      <c r="L308" s="11">
        <f t="shared" si="121"/>
        <v>1</v>
      </c>
      <c r="M308" s="11">
        <f t="shared" si="121"/>
        <v>1</v>
      </c>
      <c r="N308" s="11">
        <f t="shared" si="121"/>
        <v>1</v>
      </c>
      <c r="O308" s="11">
        <f t="shared" si="121"/>
        <v>1</v>
      </c>
      <c r="P308" s="11">
        <f t="shared" si="121"/>
        <v>1</v>
      </c>
      <c r="Q308" s="11">
        <f t="shared" si="121"/>
        <v>1</v>
      </c>
      <c r="R308" s="11">
        <f t="shared" si="121"/>
        <v>1</v>
      </c>
      <c r="S308" s="11">
        <v>1</v>
      </c>
      <c r="T308" s="11">
        <f t="shared" ref="T308:BI308" si="122">1+T40/100</f>
        <v>1</v>
      </c>
      <c r="U308" s="11">
        <f t="shared" si="122"/>
        <v>1</v>
      </c>
      <c r="V308" s="11">
        <f t="shared" si="122"/>
        <v>1</v>
      </c>
      <c r="W308" s="11">
        <f t="shared" si="122"/>
        <v>1</v>
      </c>
      <c r="X308" s="11">
        <f t="shared" si="122"/>
        <v>1</v>
      </c>
      <c r="Y308" s="11">
        <f t="shared" si="122"/>
        <v>1</v>
      </c>
      <c r="Z308" s="11">
        <f t="shared" si="122"/>
        <v>1.0104702821847542</v>
      </c>
      <c r="AA308" s="11">
        <f t="shared" si="122"/>
        <v>0.98115623057422952</v>
      </c>
      <c r="AB308" s="11">
        <f t="shared" si="122"/>
        <v>1.0020847508187398</v>
      </c>
      <c r="AC308" s="11">
        <f t="shared" si="122"/>
        <v>1.0263920447171839</v>
      </c>
      <c r="AD308" s="11">
        <f t="shared" si="122"/>
        <v>1.0321694509741639</v>
      </c>
      <c r="AE308" s="11">
        <f t="shared" si="122"/>
        <v>1.01329945816322</v>
      </c>
      <c r="AF308" s="11">
        <f t="shared" si="122"/>
        <v>1.0094940351109967</v>
      </c>
      <c r="AG308" s="11">
        <f t="shared" si="122"/>
        <v>1.0252134713067316</v>
      </c>
      <c r="AH308" s="11">
        <f t="shared" si="122"/>
        <v>1.0349064299413921</v>
      </c>
      <c r="AI308" s="11">
        <f t="shared" si="122"/>
        <v>1.0261546624345614</v>
      </c>
      <c r="AJ308" s="11">
        <f t="shared" si="122"/>
        <v>0.97853510183899584</v>
      </c>
      <c r="AK308" s="11">
        <f t="shared" si="122"/>
        <v>0.98860280926099653</v>
      </c>
      <c r="AL308" s="11">
        <f t="shared" si="122"/>
        <v>0.98968577489987819</v>
      </c>
      <c r="AM308" s="11">
        <f t="shared" si="122"/>
        <v>1.0046568642017084</v>
      </c>
      <c r="AN308" s="11">
        <f t="shared" si="122"/>
        <v>0.99811649250263235</v>
      </c>
      <c r="AO308" s="11">
        <f t="shared" si="122"/>
        <v>1.0009698527786133</v>
      </c>
      <c r="AP308" s="11">
        <f t="shared" si="122"/>
        <v>1.0209391815251139</v>
      </c>
      <c r="AQ308" s="11">
        <f t="shared" si="122"/>
        <v>1.0268432623913206</v>
      </c>
      <c r="AR308" s="11">
        <f t="shared" si="122"/>
        <v>1.0121087214599609</v>
      </c>
      <c r="AS308" s="11">
        <f t="shared" si="122"/>
        <v>1.0335438373031096</v>
      </c>
      <c r="AT308" s="11">
        <f t="shared" si="122"/>
        <v>1.0067337179193285</v>
      </c>
      <c r="AU308" s="11">
        <f t="shared" si="122"/>
        <v>0.99407772307844422</v>
      </c>
      <c r="AV308" s="11">
        <f t="shared" si="122"/>
        <v>0.99300109854270213</v>
      </c>
      <c r="AW308" s="11">
        <f t="shared" si="122"/>
        <v>1.0207213587243265</v>
      </c>
      <c r="AX308" s="11">
        <f t="shared" si="122"/>
        <v>1.0245679893985842</v>
      </c>
      <c r="AY308" s="11">
        <f t="shared" si="122"/>
        <v>1.0333808814884342</v>
      </c>
      <c r="AZ308" s="11">
        <f t="shared" si="122"/>
        <v>1.0318558461769849</v>
      </c>
      <c r="BA308" s="11">
        <f t="shared" si="122"/>
        <v>1.0086491722694118</v>
      </c>
      <c r="BB308" s="11">
        <f t="shared" si="122"/>
        <v>0.96563774044604211</v>
      </c>
      <c r="BC308" s="11">
        <f t="shared" si="122"/>
        <v>1.0193543393722277</v>
      </c>
      <c r="BD308" s="11">
        <f t="shared" si="122"/>
        <v>1.0056837035105903</v>
      </c>
      <c r="BE308" s="11">
        <f t="shared" si="122"/>
        <v>0.99939196524289997</v>
      </c>
      <c r="BF308" s="11">
        <f t="shared" si="122"/>
        <v>1.0068757159182231</v>
      </c>
      <c r="BG308" s="11">
        <f t="shared" si="122"/>
        <v>1.0120682576725208</v>
      </c>
      <c r="BH308" s="11">
        <f t="shared" si="122"/>
        <v>1.0008062051834723</v>
      </c>
      <c r="BI308" s="11">
        <f t="shared" si="122"/>
        <v>1.0027485099070321</v>
      </c>
      <c r="BJ308" s="11">
        <f t="shared" ref="BJ308" si="123">1+BJ40/100</f>
        <v>0.99980177052405406</v>
      </c>
      <c r="BL308" s="1">
        <f t="shared" si="7"/>
        <v>0</v>
      </c>
      <c r="BM308" s="1">
        <f t="shared" si="8"/>
        <v>0</v>
      </c>
      <c r="BN308" s="1">
        <f t="shared" si="9"/>
        <v>0</v>
      </c>
      <c r="BO308" s="1">
        <f t="shared" si="10"/>
        <v>1.3394959959357466E-2</v>
      </c>
      <c r="BP308" s="1">
        <f t="shared" si="11"/>
        <v>-4.4178531894928375E-3</v>
      </c>
      <c r="BQ308" s="1">
        <f t="shared" si="12"/>
        <v>1.1578663362531882E-2</v>
      </c>
      <c r="BR308" s="1">
        <f t="shared" si="13"/>
        <v>1.1916293274299772E-2</v>
      </c>
      <c r="BS308" s="1">
        <f t="shared" si="14"/>
        <v>5.9947961460304899E-3</v>
      </c>
      <c r="BT308" s="1">
        <f t="shared" si="15"/>
        <v>1.8598151622904568E-2</v>
      </c>
      <c r="BU308" s="1">
        <f t="shared" si="16"/>
        <v>1.4587024580854369E-3</v>
      </c>
      <c r="BW308" s="1">
        <f t="shared" si="17"/>
        <v>8.7685808635622475E-3</v>
      </c>
      <c r="BY308" s="172">
        <f t="shared" si="102"/>
        <v>9.3017697145736378E-4</v>
      </c>
      <c r="CA308" s="1">
        <f t="shared" si="18"/>
        <v>-6.5039039604379845E-3</v>
      </c>
      <c r="CB308" s="1">
        <f t="shared" si="19"/>
        <v>-7.3158853044376082E-3</v>
      </c>
      <c r="CC308" s="1">
        <f t="shared" si="20"/>
        <v>1.5668114585228654E-2</v>
      </c>
    </row>
    <row r="309" spans="1:81" ht="15">
      <c r="A309" s="282" t="s">
        <v>197</v>
      </c>
      <c r="E309" s="11">
        <v>1</v>
      </c>
      <c r="F309" s="11">
        <f t="shared" ref="F309:R309" si="124">1+F41/100</f>
        <v>1</v>
      </c>
      <c r="G309" s="11">
        <f t="shared" si="124"/>
        <v>1</v>
      </c>
      <c r="H309" s="11">
        <f t="shared" si="124"/>
        <v>1</v>
      </c>
      <c r="I309" s="11">
        <f t="shared" si="124"/>
        <v>1</v>
      </c>
      <c r="J309" s="11">
        <f t="shared" si="124"/>
        <v>1</v>
      </c>
      <c r="K309" s="11">
        <f t="shared" si="124"/>
        <v>1</v>
      </c>
      <c r="L309" s="11">
        <f t="shared" si="124"/>
        <v>1</v>
      </c>
      <c r="M309" s="11">
        <f t="shared" si="124"/>
        <v>1</v>
      </c>
      <c r="N309" s="11">
        <f t="shared" si="124"/>
        <v>1</v>
      </c>
      <c r="O309" s="11">
        <f t="shared" si="124"/>
        <v>1</v>
      </c>
      <c r="P309" s="11">
        <f t="shared" si="124"/>
        <v>1</v>
      </c>
      <c r="Q309" s="11">
        <f t="shared" si="124"/>
        <v>1</v>
      </c>
      <c r="R309" s="11">
        <f t="shared" si="124"/>
        <v>1</v>
      </c>
      <c r="S309" s="11">
        <v>1</v>
      </c>
      <c r="T309" s="11">
        <f t="shared" ref="T309:BI309" si="125">1+T41/100</f>
        <v>1</v>
      </c>
      <c r="U309" s="11">
        <f t="shared" si="125"/>
        <v>1</v>
      </c>
      <c r="V309" s="11">
        <f t="shared" si="125"/>
        <v>1</v>
      </c>
      <c r="W309" s="11">
        <f t="shared" si="125"/>
        <v>1</v>
      </c>
      <c r="X309" s="11">
        <f t="shared" si="125"/>
        <v>1</v>
      </c>
      <c r="Y309" s="11">
        <f t="shared" si="125"/>
        <v>1</v>
      </c>
      <c r="Z309" s="11">
        <f t="shared" si="125"/>
        <v>1</v>
      </c>
      <c r="AA309" s="11">
        <f t="shared" si="125"/>
        <v>1</v>
      </c>
      <c r="AB309" s="11">
        <f t="shared" si="125"/>
        <v>1</v>
      </c>
      <c r="AC309" s="11">
        <f t="shared" si="125"/>
        <v>1</v>
      </c>
      <c r="AD309" s="11">
        <f t="shared" si="125"/>
        <v>1</v>
      </c>
      <c r="AE309" s="11">
        <f t="shared" si="125"/>
        <v>1</v>
      </c>
      <c r="AF309" s="11">
        <f t="shared" si="125"/>
        <v>1</v>
      </c>
      <c r="AG309" s="11">
        <f t="shared" si="125"/>
        <v>1</v>
      </c>
      <c r="AH309" s="11">
        <f t="shared" si="125"/>
        <v>1</v>
      </c>
      <c r="AI309" s="11">
        <f t="shared" si="125"/>
        <v>1</v>
      </c>
      <c r="AJ309" s="11">
        <f t="shared" si="125"/>
        <v>1</v>
      </c>
      <c r="AK309" s="11">
        <f t="shared" si="125"/>
        <v>1</v>
      </c>
      <c r="AL309" s="11">
        <f t="shared" si="125"/>
        <v>1</v>
      </c>
      <c r="AM309" s="11">
        <f t="shared" si="125"/>
        <v>1</v>
      </c>
      <c r="AN309" s="11">
        <f t="shared" si="125"/>
        <v>1</v>
      </c>
      <c r="AO309" s="11">
        <f t="shared" si="125"/>
        <v>1</v>
      </c>
      <c r="AP309" s="11">
        <f t="shared" si="125"/>
        <v>1</v>
      </c>
      <c r="AQ309" s="11">
        <f t="shared" si="125"/>
        <v>1</v>
      </c>
      <c r="AR309" s="11">
        <f t="shared" si="125"/>
        <v>1.0305638508082273</v>
      </c>
      <c r="AS309" s="11">
        <f t="shared" si="125"/>
        <v>1.050880430230223</v>
      </c>
      <c r="AT309" s="11">
        <f t="shared" si="125"/>
        <v>0.97784841992386429</v>
      </c>
      <c r="AU309" s="11">
        <f t="shared" si="125"/>
        <v>0.97645521746867092</v>
      </c>
      <c r="AV309" s="11">
        <f t="shared" si="125"/>
        <v>0.9607395069185316</v>
      </c>
      <c r="AW309" s="11">
        <f t="shared" si="125"/>
        <v>0.99483492353190039</v>
      </c>
      <c r="AX309" s="11">
        <f t="shared" si="125"/>
        <v>1.0063921825101358</v>
      </c>
      <c r="AY309" s="11">
        <f t="shared" si="125"/>
        <v>1.0412846901498007</v>
      </c>
      <c r="AZ309" s="11">
        <f t="shared" si="125"/>
        <v>1.0515270495753468</v>
      </c>
      <c r="BA309" s="11">
        <f t="shared" si="125"/>
        <v>1</v>
      </c>
      <c r="BB309" s="11">
        <f t="shared" si="125"/>
        <v>1</v>
      </c>
      <c r="BC309" s="11">
        <f t="shared" si="125"/>
        <v>1</v>
      </c>
      <c r="BD309" s="11">
        <f t="shared" si="125"/>
        <v>1</v>
      </c>
      <c r="BE309" s="11">
        <f t="shared" si="125"/>
        <v>1</v>
      </c>
      <c r="BF309" s="11">
        <f t="shared" si="125"/>
        <v>1</v>
      </c>
      <c r="BG309" s="11">
        <f t="shared" si="125"/>
        <v>1</v>
      </c>
      <c r="BH309" s="11">
        <f t="shared" si="125"/>
        <v>1</v>
      </c>
      <c r="BI309" s="11">
        <f t="shared" si="125"/>
        <v>1</v>
      </c>
      <c r="BJ309" s="11">
        <f t="shared" ref="BJ309" si="126">1+BJ41/100</f>
        <v>1</v>
      </c>
      <c r="BL309" s="1">
        <f t="shared" si="7"/>
        <v>0</v>
      </c>
      <c r="BM309" s="1">
        <f t="shared" si="8"/>
        <v>0</v>
      </c>
      <c r="BN309" s="1">
        <f t="shared" si="9"/>
        <v>0</v>
      </c>
      <c r="BO309" s="1">
        <f t="shared" si="10"/>
        <v>0</v>
      </c>
      <c r="BP309" s="1">
        <f t="shared" si="11"/>
        <v>0</v>
      </c>
      <c r="BQ309" s="1">
        <f t="shared" si="12"/>
        <v>4.1972083911534508E-3</v>
      </c>
      <c r="BR309" s="1">
        <f t="shared" si="13"/>
        <v>6.5010502616185128E-3</v>
      </c>
      <c r="BS309" s="1">
        <f t="shared" si="14"/>
        <v>0</v>
      </c>
      <c r="BT309" s="1">
        <f t="shared" si="15"/>
        <v>8.6774454070377427E-3</v>
      </c>
      <c r="BU309" s="1">
        <f t="shared" si="16"/>
        <v>0</v>
      </c>
      <c r="BW309" s="1">
        <f t="shared" si="17"/>
        <v>3.7097266803420847E-3</v>
      </c>
      <c r="BY309" s="172">
        <f t="shared" si="102"/>
        <v>0</v>
      </c>
      <c r="CA309" s="1">
        <f t="shared" si="18"/>
        <v>0</v>
      </c>
      <c r="CB309" s="1">
        <f t="shared" si="19"/>
        <v>0</v>
      </c>
      <c r="CC309" s="1">
        <f t="shared" si="20"/>
        <v>0</v>
      </c>
    </row>
    <row r="310" spans="1:81" ht="15">
      <c r="A310" s="282" t="s">
        <v>132</v>
      </c>
      <c r="E310" s="11">
        <v>1</v>
      </c>
      <c r="F310" s="11">
        <f t="shared" ref="F310:R310" si="127">1+F42/100</f>
        <v>1.02930575284644</v>
      </c>
      <c r="G310" s="11">
        <f t="shared" si="127"/>
        <v>1.017445073123445</v>
      </c>
      <c r="H310" s="11">
        <f t="shared" si="127"/>
        <v>1.0352659648435769</v>
      </c>
      <c r="I310" s="11">
        <f t="shared" si="127"/>
        <v>1.0032596511272447</v>
      </c>
      <c r="J310" s="11">
        <f t="shared" si="127"/>
        <v>0.9876845635100534</v>
      </c>
      <c r="K310" s="11">
        <f t="shared" si="127"/>
        <v>1.0884809836688303</v>
      </c>
      <c r="L310" s="11">
        <f t="shared" si="127"/>
        <v>1.0141421923908986</v>
      </c>
      <c r="M310" s="11">
        <f t="shared" si="127"/>
        <v>1.0143313379300751</v>
      </c>
      <c r="N310" s="11">
        <f t="shared" si="127"/>
        <v>1.0183865222855251</v>
      </c>
      <c r="O310" s="11">
        <f t="shared" si="127"/>
        <v>0.9985260108687235</v>
      </c>
      <c r="P310" s="11">
        <f t="shared" si="127"/>
        <v>1.0738671141923997</v>
      </c>
      <c r="Q310" s="11">
        <f t="shared" si="127"/>
        <v>0.97210751095507675</v>
      </c>
      <c r="R310" s="11">
        <f t="shared" si="127"/>
        <v>0.93336495368026562</v>
      </c>
      <c r="S310" s="11">
        <v>1</v>
      </c>
      <c r="T310" s="11">
        <f t="shared" ref="T310:BI310" si="128">1+T42/100</f>
        <v>0.85681895667229901</v>
      </c>
      <c r="U310" s="11">
        <f t="shared" si="128"/>
        <v>1.0220385042090518</v>
      </c>
      <c r="V310" s="11">
        <f t="shared" si="128"/>
        <v>1.0875635176584322</v>
      </c>
      <c r="W310" s="11">
        <f t="shared" si="128"/>
        <v>1.0608162362880111</v>
      </c>
      <c r="X310" s="11">
        <f t="shared" si="128"/>
        <v>1.0679562573428589</v>
      </c>
      <c r="Y310" s="11">
        <f t="shared" si="128"/>
        <v>1.0636332666424435</v>
      </c>
      <c r="Z310" s="11">
        <f t="shared" si="128"/>
        <v>1.0491509655540643</v>
      </c>
      <c r="AA310" s="11">
        <f t="shared" si="128"/>
        <v>0.87632106578392976</v>
      </c>
      <c r="AB310" s="11">
        <f t="shared" si="128"/>
        <v>0.93519719124380341</v>
      </c>
      <c r="AC310" s="11">
        <f t="shared" si="128"/>
        <v>1.0246969691352774</v>
      </c>
      <c r="AD310" s="11">
        <f t="shared" si="128"/>
        <v>1.0234171403296839</v>
      </c>
      <c r="AE310" s="11">
        <f t="shared" si="128"/>
        <v>1.03649662999754</v>
      </c>
      <c r="AF310" s="11">
        <f t="shared" si="128"/>
        <v>1.0468498973033749</v>
      </c>
      <c r="AG310" s="11">
        <f t="shared" si="128"/>
        <v>1.0554432410800052</v>
      </c>
      <c r="AH310" s="11">
        <f t="shared" si="128"/>
        <v>1.0809406592270976</v>
      </c>
      <c r="AI310" s="11">
        <f t="shared" si="128"/>
        <v>1.0164541836117256</v>
      </c>
      <c r="AJ310" s="11">
        <f t="shared" si="128"/>
        <v>1.0608115536228753</v>
      </c>
      <c r="AK310" s="11">
        <f t="shared" si="128"/>
        <v>1.0942827148845489</v>
      </c>
      <c r="AL310" s="11">
        <f t="shared" si="128"/>
        <v>1.0496388598521273</v>
      </c>
      <c r="AM310" s="11">
        <f t="shared" si="128"/>
        <v>1.0347449555858803</v>
      </c>
      <c r="AN310" s="11">
        <f t="shared" si="128"/>
        <v>1.0736958796804188</v>
      </c>
      <c r="AO310" s="11">
        <f t="shared" si="128"/>
        <v>1.053206160593388</v>
      </c>
      <c r="AP310" s="11">
        <f t="shared" si="128"/>
        <v>1.059876381042703</v>
      </c>
      <c r="AQ310" s="11">
        <f t="shared" si="128"/>
        <v>1.0297270335104141</v>
      </c>
      <c r="AR310" s="11">
        <f t="shared" si="128"/>
        <v>0.98338206078833179</v>
      </c>
      <c r="AS310" s="11">
        <f t="shared" si="128"/>
        <v>1.0404473497064046</v>
      </c>
      <c r="AT310" s="11">
        <f t="shared" si="128"/>
        <v>1.0208430969211924</v>
      </c>
      <c r="AU310" s="11">
        <f t="shared" si="128"/>
        <v>1.0192787808693897</v>
      </c>
      <c r="AV310" s="11">
        <f t="shared" si="128"/>
        <v>1.0293213156390317</v>
      </c>
      <c r="AW310" s="11">
        <f t="shared" si="128"/>
        <v>1.060401381213717</v>
      </c>
      <c r="AX310" s="11">
        <f t="shared" si="128"/>
        <v>1.0460802653226149</v>
      </c>
      <c r="AY310" s="11">
        <f t="shared" si="128"/>
        <v>1.0519191976908056</v>
      </c>
      <c r="AZ310" s="11">
        <f t="shared" si="128"/>
        <v>1.038118826527952</v>
      </c>
      <c r="BA310" s="11">
        <f t="shared" si="128"/>
        <v>1.0247164545053549</v>
      </c>
      <c r="BB310" s="11">
        <f t="shared" si="128"/>
        <v>0.97456049530743594</v>
      </c>
      <c r="BC310" s="11">
        <f t="shared" si="128"/>
        <v>1.0482324106454874</v>
      </c>
      <c r="BD310" s="11">
        <f t="shared" si="128"/>
        <v>1.0512113791654782</v>
      </c>
      <c r="BE310" s="11">
        <f t="shared" si="128"/>
        <v>1.0436710191133365</v>
      </c>
      <c r="BF310" s="11">
        <f t="shared" si="128"/>
        <v>1.0313201931771749</v>
      </c>
      <c r="BG310" s="11">
        <f t="shared" si="128"/>
        <v>1.0089537446962213</v>
      </c>
      <c r="BH310" s="11">
        <f t="shared" si="128"/>
        <v>1.0144775631413434</v>
      </c>
      <c r="BI310" s="11">
        <f t="shared" si="128"/>
        <v>1.0043428304042299</v>
      </c>
      <c r="BJ310" s="11">
        <f t="shared" ref="BJ310" si="129">1+BJ42/100</f>
        <v>1.0067498393622984</v>
      </c>
      <c r="BL310" s="1">
        <f t="shared" si="7"/>
        <v>2.7312178425810796E-2</v>
      </c>
      <c r="BM310" s="1">
        <f t="shared" si="8"/>
        <v>2.0564911870160074E-2</v>
      </c>
      <c r="BN310" s="1">
        <f t="shared" si="9"/>
        <v>4.8657158493694563E-3</v>
      </c>
      <c r="BO310" s="1">
        <f t="shared" si="10"/>
        <v>1.7310091313933906E-2</v>
      </c>
      <c r="BP310" s="1">
        <f t="shared" si="11"/>
        <v>5.4930556968504796E-2</v>
      </c>
      <c r="BQ310" s="1">
        <f t="shared" si="12"/>
        <v>3.4715123706211104E-2</v>
      </c>
      <c r="BR310" s="1">
        <f t="shared" si="13"/>
        <v>3.3857602348336346E-2</v>
      </c>
      <c r="BS310" s="1">
        <f t="shared" si="14"/>
        <v>3.3664530051461306E-2</v>
      </c>
      <c r="BT310" s="1">
        <f t="shared" si="15"/>
        <v>4.1685382028801676E-2</v>
      </c>
      <c r="BU310" s="1">
        <f t="shared" si="16"/>
        <v>2.1794731268904854E-2</v>
      </c>
      <c r="BW310" s="1">
        <f t="shared" si="17"/>
        <v>3.0272361226385769E-2</v>
      </c>
      <c r="BY310" s="172">
        <f t="shared" si="102"/>
        <v>5.0472290995993152E-3</v>
      </c>
      <c r="CA310" s="1">
        <f t="shared" si="18"/>
        <v>-0.14018616242967552</v>
      </c>
      <c r="CB310" s="1">
        <f t="shared" si="19"/>
        <v>0.17992821976807449</v>
      </c>
      <c r="CC310" s="1">
        <f t="shared" si="20"/>
        <v>2.8006087796248469E-2</v>
      </c>
    </row>
    <row r="311" spans="1:81" ht="15">
      <c r="A311" s="282" t="s">
        <v>142</v>
      </c>
      <c r="E311" s="11">
        <v>1</v>
      </c>
      <c r="F311" s="11">
        <f t="shared" ref="F311:R311" si="130">1+F43/100</f>
        <v>0.73472356393572469</v>
      </c>
      <c r="G311" s="11">
        <f t="shared" si="130"/>
        <v>0.93648495135727783</v>
      </c>
      <c r="H311" s="11">
        <f t="shared" si="130"/>
        <v>1.0762225445983979</v>
      </c>
      <c r="I311" s="11">
        <f t="shared" si="130"/>
        <v>1.1546899541929794</v>
      </c>
      <c r="J311" s="11">
        <f t="shared" si="130"/>
        <v>1.141978890101766</v>
      </c>
      <c r="K311" s="11">
        <f t="shared" si="130"/>
        <v>1.0760840393389295</v>
      </c>
      <c r="L311" s="11">
        <f t="shared" si="130"/>
        <v>0.91838502414542278</v>
      </c>
      <c r="M311" s="11">
        <f t="shared" si="130"/>
        <v>0.93428548380175458</v>
      </c>
      <c r="N311" s="11">
        <f t="shared" si="130"/>
        <v>1.1377934034356527</v>
      </c>
      <c r="O311" s="11">
        <f t="shared" si="130"/>
        <v>1.1605039929247258</v>
      </c>
      <c r="P311" s="11">
        <f t="shared" si="130"/>
        <v>1.0415917620599429</v>
      </c>
      <c r="Q311" s="11">
        <f t="shared" si="130"/>
        <v>1.012901059690867</v>
      </c>
      <c r="R311" s="11">
        <f t="shared" si="130"/>
        <v>1.0532729301473751</v>
      </c>
      <c r="S311" s="11">
        <v>1</v>
      </c>
      <c r="T311" s="11">
        <f t="shared" ref="T311:BI311" si="131">1+T43/100</f>
        <v>1.0681644050919941</v>
      </c>
      <c r="U311" s="11">
        <f t="shared" si="131"/>
        <v>0.96918678014021187</v>
      </c>
      <c r="V311" s="11">
        <f t="shared" si="131"/>
        <v>1.0611400167387857</v>
      </c>
      <c r="W311" s="11">
        <f t="shared" si="131"/>
        <v>1.1018229449741763</v>
      </c>
      <c r="X311" s="11">
        <f t="shared" si="131"/>
        <v>1.0617422407521151</v>
      </c>
      <c r="Y311" s="11">
        <f t="shared" si="131"/>
        <v>1.0646300126710422</v>
      </c>
      <c r="Z311" s="11">
        <f t="shared" si="131"/>
        <v>1.0383379711765024</v>
      </c>
      <c r="AA311" s="11">
        <f t="shared" si="131"/>
        <v>1.0734193134560241</v>
      </c>
      <c r="AB311" s="11">
        <f t="shared" si="131"/>
        <v>1.0924521635440838</v>
      </c>
      <c r="AC311" s="11">
        <f t="shared" si="131"/>
        <v>1.1363833419526226</v>
      </c>
      <c r="AD311" s="11">
        <f t="shared" si="131"/>
        <v>1.1190910839973063</v>
      </c>
      <c r="AE311" s="11">
        <f t="shared" si="131"/>
        <v>1.0733133201847742</v>
      </c>
      <c r="AF311" s="11">
        <f t="shared" si="131"/>
        <v>1.0991216613770221</v>
      </c>
      <c r="AG311" s="11">
        <f t="shared" si="131"/>
        <v>1.0945790115220631</v>
      </c>
      <c r="AH311" s="11">
        <f t="shared" si="131"/>
        <v>1.026007041074237</v>
      </c>
      <c r="AI311" s="11">
        <f t="shared" si="131"/>
        <v>1.0239361245948737</v>
      </c>
      <c r="AJ311" s="11">
        <f t="shared" si="131"/>
        <v>1.0781295779019751</v>
      </c>
      <c r="AK311" s="11">
        <f t="shared" si="131"/>
        <v>1.1282494547356146</v>
      </c>
      <c r="AL311" s="11">
        <f t="shared" si="131"/>
        <v>1.125660279957053</v>
      </c>
      <c r="AM311" s="11">
        <f t="shared" si="131"/>
        <v>1.117815686941837</v>
      </c>
      <c r="AN311" s="11">
        <f t="shared" si="131"/>
        <v>1.0975027900135783</v>
      </c>
      <c r="AO311" s="11">
        <f t="shared" si="131"/>
        <v>1.0878218488286973</v>
      </c>
      <c r="AP311" s="11">
        <f t="shared" si="131"/>
        <v>1.08118548118548</v>
      </c>
      <c r="AQ311" s="11">
        <f t="shared" si="131"/>
        <v>1.068078063193137</v>
      </c>
      <c r="AR311" s="11">
        <f t="shared" si="131"/>
        <v>1.0673927002727228</v>
      </c>
      <c r="AS311" s="11">
        <f t="shared" si="131"/>
        <v>1.0764000165534231</v>
      </c>
      <c r="AT311" s="11">
        <f t="shared" si="131"/>
        <v>1.0755580167175571</v>
      </c>
      <c r="AU311" s="11">
        <f t="shared" si="131"/>
        <v>1.0840191506145107</v>
      </c>
      <c r="AV311" s="11">
        <f t="shared" si="131"/>
        <v>1.0935236426173485</v>
      </c>
      <c r="AW311" s="11">
        <f t="shared" si="131"/>
        <v>1.0945917505031506</v>
      </c>
      <c r="AX311" s="11">
        <f t="shared" si="131"/>
        <v>1.1074255231417034</v>
      </c>
      <c r="AY311" s="11">
        <f t="shared" si="131"/>
        <v>1.1209183627164729</v>
      </c>
      <c r="AZ311" s="11">
        <f t="shared" si="131"/>
        <v>1.1363634485751617</v>
      </c>
      <c r="BA311" s="11">
        <f t="shared" si="131"/>
        <v>1.0909387210240251</v>
      </c>
      <c r="BB311" s="11">
        <f t="shared" si="131"/>
        <v>1.0885702981880416</v>
      </c>
      <c r="BC311" s="11">
        <f t="shared" si="131"/>
        <v>1.1010310072331289</v>
      </c>
      <c r="BD311" s="11">
        <f t="shared" si="131"/>
        <v>1.0901285403501959</v>
      </c>
      <c r="BE311" s="11">
        <f t="shared" si="131"/>
        <v>1.0733203098425375</v>
      </c>
      <c r="BF311" s="11">
        <f t="shared" si="131"/>
        <v>1.0722693645387174</v>
      </c>
      <c r="BG311" s="11">
        <f t="shared" si="131"/>
        <v>1.0675577841625581</v>
      </c>
      <c r="BH311" s="11">
        <f t="shared" si="131"/>
        <v>1.063583833559258</v>
      </c>
      <c r="BI311" s="11">
        <f t="shared" si="131"/>
        <v>1.061238038247144</v>
      </c>
      <c r="BJ311" s="11">
        <f t="shared" ref="BJ311" si="132">1+BJ43/100</f>
        <v>1.0630396712336683</v>
      </c>
      <c r="BL311" s="1">
        <f t="shared" si="7"/>
        <v>-9.5290913212520589E-2</v>
      </c>
      <c r="BM311" s="1">
        <f t="shared" si="8"/>
        <v>5.5819251482108756E-2</v>
      </c>
      <c r="BN311" s="1">
        <f t="shared" si="9"/>
        <v>5.1816866617048651E-2</v>
      </c>
      <c r="BO311" s="1">
        <f t="shared" si="10"/>
        <v>8.1252018805356485E-2</v>
      </c>
      <c r="BP311" s="1">
        <f t="shared" si="11"/>
        <v>8.8150773370493374E-2</v>
      </c>
      <c r="BQ311" s="1">
        <f t="shared" si="12"/>
        <v>7.9703269308200708E-2</v>
      </c>
      <c r="BR311" s="1">
        <f t="shared" si="13"/>
        <v>0.10406034869485503</v>
      </c>
      <c r="BS311" s="1">
        <f t="shared" si="14"/>
        <v>7.5785253279056386E-2</v>
      </c>
      <c r="BT311" s="1">
        <f t="shared" si="15"/>
        <v>0.10717026148987041</v>
      </c>
      <c r="BU311" s="1">
        <f t="shared" si="16"/>
        <v>7.712936045522234E-2</v>
      </c>
      <c r="BW311" s="1">
        <f t="shared" si="17"/>
        <v>8.9902912804924018E-2</v>
      </c>
      <c r="BY311" s="172">
        <f t="shared" si="102"/>
        <v>5.9738493035648155E-2</v>
      </c>
      <c r="CA311" s="1">
        <f t="shared" si="18"/>
        <v>0.21761662795411385</v>
      </c>
      <c r="CB311" s="1">
        <f t="shared" si="19"/>
        <v>0.24551498901805102</v>
      </c>
      <c r="CC311" s="1">
        <f t="shared" si="20"/>
        <v>0.20496914734478366</v>
      </c>
    </row>
    <row r="312" spans="1:81" ht="15">
      <c r="A312" s="282" t="s">
        <v>198</v>
      </c>
      <c r="E312" s="11">
        <v>1</v>
      </c>
      <c r="F312" s="11">
        <f t="shared" ref="F312:R312" si="133">1+F44/100</f>
        <v>1.059087529281789</v>
      </c>
      <c r="G312" s="11">
        <f t="shared" si="133"/>
        <v>0.97356510509259531</v>
      </c>
      <c r="H312" s="11">
        <f t="shared" si="133"/>
        <v>1.1002553845364127</v>
      </c>
      <c r="I312" s="11">
        <f t="shared" si="133"/>
        <v>1.1305832850553159</v>
      </c>
      <c r="J312" s="11">
        <f t="shared" si="133"/>
        <v>0.9321752633806818</v>
      </c>
      <c r="K312" s="11">
        <f t="shared" si="133"/>
        <v>1.0746425366449566</v>
      </c>
      <c r="L312" s="11">
        <f t="shared" si="133"/>
        <v>1.0079846718696328</v>
      </c>
      <c r="M312" s="11">
        <f t="shared" si="133"/>
        <v>1.0840590193483801</v>
      </c>
      <c r="N312" s="11">
        <f t="shared" si="133"/>
        <v>1.0531945092389217</v>
      </c>
      <c r="O312" s="11">
        <f t="shared" si="133"/>
        <v>1.0586048156095738</v>
      </c>
      <c r="P312" s="11">
        <f t="shared" si="133"/>
        <v>1.0472340454134288</v>
      </c>
      <c r="Q312" s="11">
        <f t="shared" si="133"/>
        <v>0.9955023998679543</v>
      </c>
      <c r="R312" s="11">
        <f t="shared" si="133"/>
        <v>1.0106699242142023</v>
      </c>
      <c r="S312" s="11">
        <v>1</v>
      </c>
      <c r="T312" s="11">
        <f t="shared" ref="T312:BI312" si="134">1+T44/100</f>
        <v>1.0328429433994128</v>
      </c>
      <c r="U312" s="11">
        <f t="shared" si="134"/>
        <v>1.0778885751197655</v>
      </c>
      <c r="V312" s="11">
        <f t="shared" si="134"/>
        <v>1.0249050868242489</v>
      </c>
      <c r="W312" s="11">
        <f t="shared" si="134"/>
        <v>1.0598110564731875</v>
      </c>
      <c r="X312" s="11">
        <f t="shared" si="134"/>
        <v>0.97898645750394475</v>
      </c>
      <c r="Y312" s="11">
        <f t="shared" si="134"/>
        <v>0.85183766266927519</v>
      </c>
      <c r="Z312" s="11">
        <f t="shared" si="134"/>
        <v>0.99075929472320379</v>
      </c>
      <c r="AA312" s="11">
        <f t="shared" si="134"/>
        <v>0.95986315211673523</v>
      </c>
      <c r="AB312" s="11">
        <f t="shared" si="134"/>
        <v>0.92144224257710117</v>
      </c>
      <c r="AC312" s="11">
        <f t="shared" si="134"/>
        <v>0.93403998606798366</v>
      </c>
      <c r="AD312" s="11">
        <f t="shared" si="134"/>
        <v>1.0044792766027268</v>
      </c>
      <c r="AE312" s="11">
        <f t="shared" si="134"/>
        <v>0.99392480604905453</v>
      </c>
      <c r="AF312" s="11">
        <f t="shared" si="134"/>
        <v>0.96039385868575811</v>
      </c>
      <c r="AG312" s="11">
        <f t="shared" si="134"/>
        <v>0.97554568667475405</v>
      </c>
      <c r="AH312" s="11">
        <f t="shared" si="134"/>
        <v>0.99339524914946753</v>
      </c>
      <c r="AI312" s="11">
        <f t="shared" si="134"/>
        <v>0.95449384949730876</v>
      </c>
      <c r="AJ312" s="11">
        <f t="shared" si="134"/>
        <v>0.96559928200081135</v>
      </c>
      <c r="AK312" s="11">
        <f t="shared" si="134"/>
        <v>0.96322312735605453</v>
      </c>
      <c r="AL312" s="11">
        <f t="shared" si="134"/>
        <v>0.9643941548657794</v>
      </c>
      <c r="AM312" s="11">
        <f t="shared" si="134"/>
        <v>0.97512204110900635</v>
      </c>
      <c r="AN312" s="11">
        <f t="shared" si="134"/>
        <v>1.0375737522234334</v>
      </c>
      <c r="AO312" s="11">
        <f t="shared" si="134"/>
        <v>1.044646046735082</v>
      </c>
      <c r="AP312" s="11">
        <f t="shared" si="134"/>
        <v>1.0071616091970199</v>
      </c>
      <c r="AQ312" s="11">
        <f t="shared" si="134"/>
        <v>1.0203358637370954</v>
      </c>
      <c r="AR312" s="11">
        <f t="shared" si="134"/>
        <v>0.99026124275741778</v>
      </c>
      <c r="AS312" s="11">
        <f t="shared" si="134"/>
        <v>0.95664283199949618</v>
      </c>
      <c r="AT312" s="11">
        <f t="shared" si="134"/>
        <v>0.98043807347809919</v>
      </c>
      <c r="AU312" s="11">
        <f t="shared" si="134"/>
        <v>0.96484420248921987</v>
      </c>
      <c r="AV312" s="11">
        <f t="shared" si="134"/>
        <v>0.96895010928523961</v>
      </c>
      <c r="AW312" s="11">
        <f t="shared" si="134"/>
        <v>0.99440965821217031</v>
      </c>
      <c r="AX312" s="11">
        <f t="shared" si="134"/>
        <v>0.99843046831750504</v>
      </c>
      <c r="AY312" s="11">
        <f t="shared" si="134"/>
        <v>0.99544464572316249</v>
      </c>
      <c r="AZ312" s="11">
        <f t="shared" si="134"/>
        <v>0.99704211105410612</v>
      </c>
      <c r="BA312" s="11">
        <f t="shared" si="134"/>
        <v>1.0037583483688595</v>
      </c>
      <c r="BB312" s="11">
        <f t="shared" si="134"/>
        <v>1.0098106139736764</v>
      </c>
      <c r="BC312" s="11">
        <f t="shared" si="134"/>
        <v>0.99692563265940526</v>
      </c>
      <c r="BD312" s="11">
        <f t="shared" si="134"/>
        <v>0.9335239197362788</v>
      </c>
      <c r="BE312" s="11">
        <f t="shared" si="134"/>
        <v>1.0800176057031818</v>
      </c>
      <c r="BF312" s="11">
        <f t="shared" si="134"/>
        <v>1.0617436762991812</v>
      </c>
      <c r="BG312" s="11">
        <f t="shared" si="134"/>
        <v>1.0606575494626045</v>
      </c>
      <c r="BH312" s="11">
        <f t="shared" si="134"/>
        <v>1.0612457181372486</v>
      </c>
      <c r="BI312" s="11">
        <f t="shared" si="134"/>
        <v>1.0565619704009837</v>
      </c>
      <c r="BJ312" s="11">
        <f t="shared" ref="BJ312" si="135">1+BJ44/100</f>
        <v>1.0513996290521657</v>
      </c>
      <c r="BL312" s="1">
        <f t="shared" si="7"/>
        <v>4.2949912681864211E-2</v>
      </c>
      <c r="BM312" s="1">
        <f t="shared" si="8"/>
        <v>4.5153149928942593E-2</v>
      </c>
      <c r="BN312" s="1">
        <f t="shared" si="9"/>
        <v>2.8188212223633879E-2</v>
      </c>
      <c r="BO312" s="1">
        <f t="shared" si="10"/>
        <v>-4.2479352406761595E-2</v>
      </c>
      <c r="BP312" s="1">
        <f t="shared" si="11"/>
        <v>-3.8082369260647231E-2</v>
      </c>
      <c r="BQ312" s="1">
        <f t="shared" si="12"/>
        <v>-2.2809687181357674E-4</v>
      </c>
      <c r="BR312" s="1">
        <f t="shared" si="13"/>
        <v>-4.4664925389730215E-3</v>
      </c>
      <c r="BS312" s="1">
        <f t="shared" si="14"/>
        <v>3.2256886828590847E-2</v>
      </c>
      <c r="BT312" s="1">
        <f t="shared" si="15"/>
        <v>-7.057590138827563E-3</v>
      </c>
      <c r="BU312" s="1">
        <f t="shared" si="16"/>
        <v>3.15032411706333E-2</v>
      </c>
      <c r="BW312" s="1">
        <f t="shared" si="17"/>
        <v>1.4797115575889253E-2</v>
      </c>
      <c r="BY312" s="172">
        <f t="shared" si="102"/>
        <v>8.7189428688514425E-3</v>
      </c>
      <c r="CA312" s="1">
        <f t="shared" si="18"/>
        <v>-0.12371456446284712</v>
      </c>
      <c r="CB312" s="1">
        <f t="shared" si="19"/>
        <v>-0.11223714431272169</v>
      </c>
      <c r="CC312" s="1">
        <f t="shared" si="20"/>
        <v>0.18928547077038238</v>
      </c>
    </row>
    <row r="313" spans="1:81" ht="15">
      <c r="A313" s="282" t="s">
        <v>199</v>
      </c>
      <c r="E313" s="11">
        <v>1</v>
      </c>
      <c r="F313" s="11">
        <f t="shared" ref="F313:R313" si="136">1+F45/100</f>
        <v>0.99097626784497139</v>
      </c>
      <c r="G313" s="11">
        <f t="shared" si="136"/>
        <v>1.0085302013338711</v>
      </c>
      <c r="H313" s="11">
        <f t="shared" si="136"/>
        <v>1.0147970807016353</v>
      </c>
      <c r="I313" s="11">
        <f t="shared" si="136"/>
        <v>1.0123675316394696</v>
      </c>
      <c r="J313" s="11">
        <f t="shared" si="136"/>
        <v>0.99703684721018826</v>
      </c>
      <c r="K313" s="11">
        <f t="shared" si="136"/>
        <v>1.0218686027217332</v>
      </c>
      <c r="L313" s="11">
        <f t="shared" si="136"/>
        <v>0.86979070341663445</v>
      </c>
      <c r="M313" s="11">
        <f t="shared" si="136"/>
        <v>1.0378126357425901</v>
      </c>
      <c r="N313" s="11">
        <f t="shared" si="136"/>
        <v>1.0232554114721277</v>
      </c>
      <c r="O313" s="11">
        <f t="shared" si="136"/>
        <v>1.005167387025353</v>
      </c>
      <c r="P313" s="11">
        <f t="shared" si="136"/>
        <v>1.0085151980761331</v>
      </c>
      <c r="Q313" s="11">
        <f t="shared" si="136"/>
        <v>1.000233331232854</v>
      </c>
      <c r="R313" s="11">
        <f t="shared" si="136"/>
        <v>1.0258958426690061</v>
      </c>
      <c r="S313" s="11">
        <v>1</v>
      </c>
      <c r="T313" s="11">
        <f t="shared" ref="T313:BI313" si="137">1+T45/100</f>
        <v>1.0821839130770559</v>
      </c>
      <c r="U313" s="11">
        <f t="shared" si="137"/>
        <v>0.9189152066874835</v>
      </c>
      <c r="V313" s="11">
        <f t="shared" si="137"/>
        <v>1.1054684018566188</v>
      </c>
      <c r="W313" s="11">
        <f t="shared" si="137"/>
        <v>1.1852489904981844</v>
      </c>
      <c r="X313" s="11">
        <f t="shared" si="137"/>
        <v>1.0296357635916391</v>
      </c>
      <c r="Y313" s="11">
        <f t="shared" si="137"/>
        <v>0.95150902302609419</v>
      </c>
      <c r="Z313" s="11">
        <f t="shared" si="137"/>
        <v>1.1359430208042838</v>
      </c>
      <c r="AA313" s="11">
        <f t="shared" si="137"/>
        <v>1.0428140693687551</v>
      </c>
      <c r="AB313" s="11">
        <f t="shared" si="137"/>
        <v>1.0362589836663623</v>
      </c>
      <c r="AC313" s="11">
        <f t="shared" si="137"/>
        <v>1.0419526347138413</v>
      </c>
      <c r="AD313" s="11">
        <f t="shared" si="137"/>
        <v>1.0475396341071983</v>
      </c>
      <c r="AE313" s="11">
        <f t="shared" si="137"/>
        <v>1.0349408000417173</v>
      </c>
      <c r="AF313" s="11">
        <f t="shared" si="137"/>
        <v>0.94852926038334284</v>
      </c>
      <c r="AG313" s="11">
        <f t="shared" si="137"/>
        <v>0.89372737847224082</v>
      </c>
      <c r="AH313" s="11">
        <f t="shared" si="137"/>
        <v>0.95242548065178423</v>
      </c>
      <c r="AI313" s="11">
        <f t="shared" si="137"/>
        <v>0.91144785308913967</v>
      </c>
      <c r="AJ313" s="11">
        <f t="shared" si="137"/>
        <v>0.93435747381196255</v>
      </c>
      <c r="AK313" s="11">
        <f t="shared" si="137"/>
        <v>0.94180925123648718</v>
      </c>
      <c r="AL313" s="11">
        <f t="shared" si="137"/>
        <v>0.89542698390933129</v>
      </c>
      <c r="AM313" s="11">
        <f t="shared" si="137"/>
        <v>0.99391375487744815</v>
      </c>
      <c r="AN313" s="11">
        <f t="shared" si="137"/>
        <v>1.007692147649152</v>
      </c>
      <c r="AO313" s="11">
        <f t="shared" si="137"/>
        <v>1.0170547020480705</v>
      </c>
      <c r="AP313" s="11">
        <f t="shared" si="137"/>
        <v>1.0260933759703132</v>
      </c>
      <c r="AQ313" s="11">
        <f t="shared" si="137"/>
        <v>1.0192529521999207</v>
      </c>
      <c r="AR313" s="11">
        <f t="shared" si="137"/>
        <v>1.0171256347132311</v>
      </c>
      <c r="AS313" s="11">
        <f t="shared" si="137"/>
        <v>1.009612373172549</v>
      </c>
      <c r="AT313" s="11">
        <f t="shared" si="137"/>
        <v>1.0171962521562394</v>
      </c>
      <c r="AU313" s="11">
        <f t="shared" si="137"/>
        <v>1.0156104598521725</v>
      </c>
      <c r="AV313" s="11">
        <f t="shared" si="137"/>
        <v>1.0185112901413824</v>
      </c>
      <c r="AW313" s="11">
        <f t="shared" si="137"/>
        <v>1.0397743245138318</v>
      </c>
      <c r="AX313" s="11">
        <f t="shared" si="137"/>
        <v>0.9931674620707891</v>
      </c>
      <c r="AY313" s="11">
        <f t="shared" si="137"/>
        <v>1.0069044366632527</v>
      </c>
      <c r="AZ313" s="11">
        <f t="shared" si="137"/>
        <v>1.0207468098915036</v>
      </c>
      <c r="BA313" s="11">
        <f t="shared" si="137"/>
        <v>1.0068841934425805</v>
      </c>
      <c r="BB313" s="11">
        <f t="shared" si="137"/>
        <v>0.99434806789528207</v>
      </c>
      <c r="BC313" s="11">
        <f t="shared" si="137"/>
        <v>1.0063657010302178</v>
      </c>
      <c r="BD313" s="11">
        <f t="shared" si="137"/>
        <v>1.0133859213148577</v>
      </c>
      <c r="BE313" s="11">
        <f t="shared" si="137"/>
        <v>1.01756738266303</v>
      </c>
      <c r="BF313" s="11">
        <f t="shared" si="137"/>
        <v>1.0261370264274481</v>
      </c>
      <c r="BG313" s="11">
        <f t="shared" si="137"/>
        <v>1.0310273874481131</v>
      </c>
      <c r="BH313" s="11">
        <f t="shared" si="137"/>
        <v>1.0290026702191417</v>
      </c>
      <c r="BI313" s="11">
        <f t="shared" si="137"/>
        <v>1.0175591711041185</v>
      </c>
      <c r="BJ313" s="11">
        <f t="shared" ref="BJ313" si="138">1+BJ45/100</f>
        <v>1.0054105914190119</v>
      </c>
      <c r="BL313" s="1">
        <f t="shared" si="7"/>
        <v>4.7170919960979329E-3</v>
      </c>
      <c r="BM313" s="1">
        <f t="shared" si="8"/>
        <v>-8.0410360383602608E-3</v>
      </c>
      <c r="BN313" s="1">
        <f t="shared" si="9"/>
        <v>3.3889557303939277E-2</v>
      </c>
      <c r="BO313" s="1">
        <f t="shared" si="10"/>
        <v>6.3441814293991872E-3</v>
      </c>
      <c r="BP313" s="1">
        <f t="shared" si="11"/>
        <v>-7.9424303880814118E-2</v>
      </c>
      <c r="BQ313" s="1">
        <f t="shared" si="12"/>
        <v>1.6190846574303697E-2</v>
      </c>
      <c r="BR313" s="1">
        <f t="shared" si="13"/>
        <v>1.0737632953038867E-2</v>
      </c>
      <c r="BS313" s="1">
        <f t="shared" si="14"/>
        <v>2.20058956034348E-2</v>
      </c>
      <c r="BT313" s="1">
        <f t="shared" si="15"/>
        <v>1.4227864597710305E-2</v>
      </c>
      <c r="BU313" s="1">
        <f t="shared" si="16"/>
        <v>1.6858457179260933E-2</v>
      </c>
      <c r="BW313" s="1">
        <f t="shared" si="17"/>
        <v>1.5730225926628316E-2</v>
      </c>
      <c r="BY313" s="172">
        <f t="shared" si="102"/>
        <v>2.3180388289285814E-2</v>
      </c>
      <c r="CA313" s="1">
        <f t="shared" si="18"/>
        <v>0.22752893539224917</v>
      </c>
      <c r="CB313" s="1">
        <f t="shared" si="19"/>
        <v>-0.19793818216280934</v>
      </c>
      <c r="CC313" s="1">
        <f t="shared" si="20"/>
        <v>7.9558985006986216E-2</v>
      </c>
    </row>
    <row r="314" spans="1:81" ht="15">
      <c r="A314" s="282" t="s">
        <v>389</v>
      </c>
      <c r="E314" s="11">
        <v>1</v>
      </c>
      <c r="F314" s="11">
        <f t="shared" ref="F314:R314" si="139">1+F46/100</f>
        <v>0.86928239136795415</v>
      </c>
      <c r="G314" s="11">
        <f t="shared" si="139"/>
        <v>1.1815180308124202</v>
      </c>
      <c r="H314" s="11">
        <f t="shared" si="139"/>
        <v>1.0252535923943895</v>
      </c>
      <c r="I314" s="11">
        <f t="shared" si="139"/>
        <v>0.95008845609211023</v>
      </c>
      <c r="J314" s="11">
        <f t="shared" si="139"/>
        <v>0.98288019971690721</v>
      </c>
      <c r="K314" s="11">
        <f t="shared" si="139"/>
        <v>1.038343994654946</v>
      </c>
      <c r="L314" s="11">
        <f t="shared" si="139"/>
        <v>0.96232471410519149</v>
      </c>
      <c r="M314" s="11">
        <f t="shared" si="139"/>
        <v>1.013814878193406</v>
      </c>
      <c r="N314" s="11">
        <f t="shared" si="139"/>
        <v>1.0626284482565855</v>
      </c>
      <c r="O314" s="11">
        <f t="shared" si="139"/>
        <v>0.97007904704879211</v>
      </c>
      <c r="P314" s="11">
        <f t="shared" si="139"/>
        <v>1.03154571174883</v>
      </c>
      <c r="Q314" s="11">
        <f t="shared" si="139"/>
        <v>0.97508552460672615</v>
      </c>
      <c r="R314" s="11">
        <f t="shared" si="139"/>
        <v>1.0529988654560685</v>
      </c>
      <c r="S314" s="11">
        <v>1</v>
      </c>
      <c r="T314" s="11">
        <f t="shared" ref="T314:BI314" si="140">1+T46/100</f>
        <v>0.9244028795326471</v>
      </c>
      <c r="U314" s="11">
        <f t="shared" si="140"/>
        <v>0.92051313940601864</v>
      </c>
      <c r="V314" s="11">
        <f t="shared" si="140"/>
        <v>0.97899816289698616</v>
      </c>
      <c r="W314" s="11">
        <f t="shared" si="140"/>
        <v>0.91972610978627167</v>
      </c>
      <c r="X314" s="11">
        <f t="shared" si="140"/>
        <v>0.97662284039631386</v>
      </c>
      <c r="Y314" s="11">
        <f t="shared" si="140"/>
        <v>0.99497971422191811</v>
      </c>
      <c r="Z314" s="11">
        <f t="shared" si="140"/>
        <v>0.99768976556167244</v>
      </c>
      <c r="AA314" s="11">
        <f t="shared" si="140"/>
        <v>0.97107865771454405</v>
      </c>
      <c r="AB314" s="11">
        <f t="shared" si="140"/>
        <v>0.98957037054896091</v>
      </c>
      <c r="AC314" s="11">
        <f t="shared" si="140"/>
        <v>1.0294400346977208</v>
      </c>
      <c r="AD314" s="11">
        <f t="shared" si="140"/>
        <v>0.97906108596172314</v>
      </c>
      <c r="AE314" s="11">
        <f t="shared" si="140"/>
        <v>1.0197904673989895</v>
      </c>
      <c r="AF314" s="11">
        <f t="shared" si="140"/>
        <v>0.99927192529643405</v>
      </c>
      <c r="AG314" s="11">
        <f t="shared" si="140"/>
        <v>0.97638950456599649</v>
      </c>
      <c r="AH314" s="11">
        <f t="shared" si="140"/>
        <v>0.95720826020920635</v>
      </c>
      <c r="AI314" s="11">
        <f t="shared" si="140"/>
        <v>0.90329930210011034</v>
      </c>
      <c r="AJ314" s="11">
        <f t="shared" si="140"/>
        <v>0.88263465874553537</v>
      </c>
      <c r="AK314" s="11">
        <f t="shared" si="140"/>
        <v>0.86069830172900452</v>
      </c>
      <c r="AL314" s="11">
        <f t="shared" si="140"/>
        <v>0.83216543785159325</v>
      </c>
      <c r="AM314" s="11">
        <f t="shared" si="140"/>
        <v>0.92663661669589126</v>
      </c>
      <c r="AN314" s="11">
        <f t="shared" si="140"/>
        <v>0.97499437528307942</v>
      </c>
      <c r="AO314" s="11">
        <f t="shared" si="140"/>
        <v>0.96258181161212197</v>
      </c>
      <c r="AP314" s="11">
        <f t="shared" si="140"/>
        <v>0.92101227801071284</v>
      </c>
      <c r="AQ314" s="11">
        <f t="shared" si="140"/>
        <v>0.9615916197354335</v>
      </c>
      <c r="AR314" s="11">
        <f t="shared" si="140"/>
        <v>0.93522923579185291</v>
      </c>
      <c r="AS314" s="11">
        <f t="shared" si="140"/>
        <v>0.90760243525863604</v>
      </c>
      <c r="AT314" s="11">
        <f t="shared" si="140"/>
        <v>0.95233664357871561</v>
      </c>
      <c r="AU314" s="11">
        <f t="shared" si="140"/>
        <v>0.99970168901213408</v>
      </c>
      <c r="AV314" s="11">
        <f t="shared" si="140"/>
        <v>1.0238465096382581</v>
      </c>
      <c r="AW314" s="11">
        <f t="shared" si="140"/>
        <v>1.0342923623810067</v>
      </c>
      <c r="AX314" s="11">
        <f t="shared" si="140"/>
        <v>1.0280626293450141</v>
      </c>
      <c r="AY314" s="11">
        <f t="shared" si="140"/>
        <v>1.0198394077344792</v>
      </c>
      <c r="AZ314" s="11">
        <f t="shared" si="140"/>
        <v>1.028497358396173</v>
      </c>
      <c r="BA314" s="11">
        <f t="shared" si="140"/>
        <v>1.0278427892650555</v>
      </c>
      <c r="BB314" s="11">
        <f t="shared" si="140"/>
        <v>0.99499880352006853</v>
      </c>
      <c r="BC314" s="11">
        <f t="shared" si="140"/>
        <v>1.0359904306319883</v>
      </c>
      <c r="BD314" s="11">
        <f t="shared" si="140"/>
        <v>1.0336577261536304</v>
      </c>
      <c r="BE314" s="11">
        <f t="shared" si="140"/>
        <v>1.035704367374163</v>
      </c>
      <c r="BF314" s="11">
        <f t="shared" si="140"/>
        <v>1.0492650915537507</v>
      </c>
      <c r="BG314" s="11">
        <f t="shared" si="140"/>
        <v>1.0589641636919223</v>
      </c>
      <c r="BH314" s="11">
        <f t="shared" si="140"/>
        <v>1.0344510359020802</v>
      </c>
      <c r="BI314" s="11">
        <f t="shared" si="140"/>
        <v>0.99096617978879786</v>
      </c>
      <c r="BJ314" s="11">
        <f t="shared" ref="BJ314" si="141">1+BJ46/100</f>
        <v>1.0038120550075067</v>
      </c>
      <c r="BL314" s="1">
        <f t="shared" si="7"/>
        <v>1.7366684851835457E-2</v>
      </c>
      <c r="BM314" s="1">
        <f t="shared" si="8"/>
        <v>8.7061056325810071E-4</v>
      </c>
      <c r="BN314" s="1">
        <f t="shared" si="9"/>
        <v>-2.5947250485011564E-2</v>
      </c>
      <c r="BO314" s="1">
        <f t="shared" si="10"/>
        <v>-8.7696629356441846E-3</v>
      </c>
      <c r="BP314" s="1">
        <f t="shared" si="11"/>
        <v>-0.13070272539539296</v>
      </c>
      <c r="BQ314" s="1">
        <f t="shared" si="12"/>
        <v>-4.8527342598772671E-2</v>
      </c>
      <c r="BR314" s="1">
        <f t="shared" si="13"/>
        <v>2.4099640772642594E-2</v>
      </c>
      <c r="BS314" s="1">
        <f t="shared" si="14"/>
        <v>4.4346853599726677E-2</v>
      </c>
      <c r="BT314" s="1">
        <f t="shared" si="15"/>
        <v>2.705389671200642E-2</v>
      </c>
      <c r="BU314" s="1">
        <f t="shared" si="16"/>
        <v>2.9000926005896543E-2</v>
      </c>
      <c r="BW314" s="1">
        <f t="shared" si="17"/>
        <v>2.816603332029266E-2</v>
      </c>
      <c r="BY314" s="172">
        <f t="shared" si="102"/>
        <v>-1.3049340070065973E-2</v>
      </c>
      <c r="CA314" s="1">
        <f t="shared" si="18"/>
        <v>-4.1269354178007367E-2</v>
      </c>
      <c r="CB314" s="1">
        <f t="shared" si="19"/>
        <v>-0.31377964243455525</v>
      </c>
      <c r="CC314" s="1">
        <f t="shared" si="20"/>
        <v>8.5550508694695715E-2</v>
      </c>
    </row>
    <row r="315" spans="1:81" ht="15">
      <c r="A315" s="282" t="s">
        <v>200</v>
      </c>
      <c r="E315" s="11">
        <v>1</v>
      </c>
      <c r="F315" s="11">
        <f t="shared" ref="F315:R315" si="142">1+F47/100</f>
        <v>1.0561261068912078</v>
      </c>
      <c r="G315" s="11">
        <f t="shared" si="142"/>
        <v>1.0248810208938779</v>
      </c>
      <c r="H315" s="11">
        <f t="shared" si="142"/>
        <v>0.93451686369505671</v>
      </c>
      <c r="I315" s="11">
        <f t="shared" si="142"/>
        <v>1.0105321183873734</v>
      </c>
      <c r="J315" s="11">
        <f t="shared" si="142"/>
        <v>1.0088355264724131</v>
      </c>
      <c r="K315" s="11">
        <f t="shared" si="142"/>
        <v>0.9860518491913759</v>
      </c>
      <c r="L315" s="11">
        <f t="shared" si="142"/>
        <v>0.99317034917094493</v>
      </c>
      <c r="M315" s="11">
        <f t="shared" si="142"/>
        <v>1.0463749883228288</v>
      </c>
      <c r="N315" s="11">
        <f t="shared" si="142"/>
        <v>1.0449440474423832</v>
      </c>
      <c r="O315" s="11">
        <f t="shared" si="142"/>
        <v>1.0326741536097637</v>
      </c>
      <c r="P315" s="11">
        <f t="shared" si="142"/>
        <v>1.0454865688630393</v>
      </c>
      <c r="Q315" s="11">
        <f t="shared" si="142"/>
        <v>1.0533210726944342</v>
      </c>
      <c r="R315" s="11">
        <f t="shared" si="142"/>
        <v>1.0493740352081258</v>
      </c>
      <c r="S315" s="11">
        <v>1</v>
      </c>
      <c r="T315" s="11">
        <f t="shared" ref="T315:BI315" si="143">1+T47/100</f>
        <v>1.0452350988112589</v>
      </c>
      <c r="U315" s="11">
        <f t="shared" si="143"/>
        <v>0.97964964350449135</v>
      </c>
      <c r="V315" s="11">
        <f t="shared" si="143"/>
        <v>0.88423831039547118</v>
      </c>
      <c r="W315" s="11">
        <f t="shared" si="143"/>
        <v>1.0332260197526868</v>
      </c>
      <c r="X315" s="11">
        <f t="shared" si="143"/>
        <v>1.0667759834700914</v>
      </c>
      <c r="Y315" s="11">
        <f t="shared" si="143"/>
        <v>1.1426044350149984</v>
      </c>
      <c r="Z315" s="11">
        <f t="shared" si="143"/>
        <v>1.1422145214220523</v>
      </c>
      <c r="AA315" s="11">
        <f t="shared" si="143"/>
        <v>1.2001752555170961</v>
      </c>
      <c r="AB315" s="11">
        <f t="shared" si="143"/>
        <v>1.027997815128743</v>
      </c>
      <c r="AC315" s="11">
        <f t="shared" si="143"/>
        <v>1.0392600586115297</v>
      </c>
      <c r="AD315" s="11">
        <f t="shared" si="143"/>
        <v>0.96044730795510769</v>
      </c>
      <c r="AE315" s="11">
        <f t="shared" si="143"/>
        <v>0.90572707289368748</v>
      </c>
      <c r="AF315" s="11">
        <f t="shared" si="143"/>
        <v>0.9746764540888303</v>
      </c>
      <c r="AG315" s="11">
        <f t="shared" si="143"/>
        <v>0.99027573661440937</v>
      </c>
      <c r="AH315" s="11">
        <f t="shared" si="143"/>
        <v>0.99849777090524905</v>
      </c>
      <c r="AI315" s="11">
        <f t="shared" si="143"/>
        <v>0.98291351362273449</v>
      </c>
      <c r="AJ315" s="11">
        <f t="shared" si="143"/>
        <v>0.99646814491450197</v>
      </c>
      <c r="AK315" s="11">
        <f t="shared" si="143"/>
        <v>0.9985404551773559</v>
      </c>
      <c r="AL315" s="11">
        <f t="shared" si="143"/>
        <v>0.96348177327204221</v>
      </c>
      <c r="AM315" s="11">
        <f t="shared" si="143"/>
        <v>0.91938485308841678</v>
      </c>
      <c r="AN315" s="11">
        <f t="shared" si="143"/>
        <v>1.0113395659320079</v>
      </c>
      <c r="AO315" s="11">
        <f t="shared" si="143"/>
        <v>1.013939362602245</v>
      </c>
      <c r="AP315" s="11">
        <f t="shared" si="143"/>
        <v>0.96582658090470164</v>
      </c>
      <c r="AQ315" s="11">
        <f t="shared" si="143"/>
        <v>1.0081158802649386</v>
      </c>
      <c r="AR315" s="11">
        <f t="shared" si="143"/>
        <v>0.94687823345307709</v>
      </c>
      <c r="AS315" s="11">
        <f t="shared" si="143"/>
        <v>1.0459511317822576</v>
      </c>
      <c r="AT315" s="11">
        <f t="shared" si="143"/>
        <v>1.0098264362257718</v>
      </c>
      <c r="AU315" s="11">
        <f t="shared" si="143"/>
        <v>1.0177718589596116</v>
      </c>
      <c r="AV315" s="11">
        <f t="shared" si="143"/>
        <v>0.98069114568711446</v>
      </c>
      <c r="AW315" s="11">
        <f t="shared" si="143"/>
        <v>1.0052281242721635</v>
      </c>
      <c r="AX315" s="11">
        <f t="shared" si="143"/>
        <v>1.0448666638887594</v>
      </c>
      <c r="AY315" s="11">
        <f t="shared" si="143"/>
        <v>1.0280419799797209</v>
      </c>
      <c r="AZ315" s="11">
        <f t="shared" si="143"/>
        <v>0.95104030958222419</v>
      </c>
      <c r="BA315" s="11">
        <f t="shared" si="143"/>
        <v>1.0200165234346552</v>
      </c>
      <c r="BB315" s="11">
        <f t="shared" si="143"/>
        <v>1.0397540955098912</v>
      </c>
      <c r="BC315" s="11">
        <f t="shared" si="143"/>
        <v>1.0545483628482542</v>
      </c>
      <c r="BD315" s="11">
        <f t="shared" si="143"/>
        <v>1.0053220782019672</v>
      </c>
      <c r="BE315" s="11">
        <f t="shared" si="143"/>
        <v>1.0109746301793272</v>
      </c>
      <c r="BF315" s="11">
        <f t="shared" si="143"/>
        <v>1.0087112061568477</v>
      </c>
      <c r="BG315" s="11">
        <f t="shared" si="143"/>
        <v>1.0415578452841106</v>
      </c>
      <c r="BH315" s="11">
        <f t="shared" si="143"/>
        <v>1.0008739606979546</v>
      </c>
      <c r="BI315" s="11">
        <f t="shared" si="143"/>
        <v>0.94731535054257332</v>
      </c>
      <c r="BJ315" s="11">
        <f t="shared" ref="BJ315" si="144">1+BJ47/100</f>
        <v>0.92963793950604034</v>
      </c>
      <c r="BL315" s="1">
        <f t="shared" si="7"/>
        <v>3.8268101686538269E-3</v>
      </c>
      <c r="BM315" s="1">
        <f t="shared" si="8"/>
        <v>1.4718851525882037E-2</v>
      </c>
      <c r="BN315" s="1">
        <f t="shared" si="9"/>
        <v>1.7629179223196179E-2</v>
      </c>
      <c r="BO315" s="1">
        <f t="shared" si="10"/>
        <v>3.443671985101826E-2</v>
      </c>
      <c r="BP315" s="1">
        <f t="shared" si="11"/>
        <v>-1.4748797863355145E-2</v>
      </c>
      <c r="BQ315" s="1">
        <f t="shared" si="12"/>
        <v>2.0229339630546406E-3</v>
      </c>
      <c r="BR315" s="1">
        <f t="shared" si="13"/>
        <v>1.4983506784581158E-2</v>
      </c>
      <c r="BS315" s="1">
        <f t="shared" si="14"/>
        <v>1.6538729041862599E-2</v>
      </c>
      <c r="BT315" s="1">
        <f t="shared" si="15"/>
        <v>4.4903986525726136E-3</v>
      </c>
      <c r="BU315" s="1">
        <f t="shared" si="16"/>
        <v>1.3143244770119633E-2</v>
      </c>
      <c r="BW315" s="1">
        <f t="shared" si="17"/>
        <v>9.4257924073100074E-3</v>
      </c>
      <c r="BY315" s="172">
        <f t="shared" si="102"/>
        <v>3.770755665628478E-2</v>
      </c>
      <c r="CA315" s="1">
        <f t="shared" si="18"/>
        <v>0.40923862289855584</v>
      </c>
      <c r="CB315" s="1">
        <f t="shared" si="19"/>
        <v>-2.1987533977211648E-2</v>
      </c>
      <c r="CC315" s="1">
        <f t="shared" si="20"/>
        <v>-1.245394187833837E-2</v>
      </c>
    </row>
    <row r="316" spans="1:81" ht="15">
      <c r="A316" s="282" t="s">
        <v>201</v>
      </c>
      <c r="E316" s="11">
        <v>1</v>
      </c>
      <c r="F316" s="11">
        <f t="shared" ref="F316:R316" si="145">1+F48/100</f>
        <v>1.0215413231266051</v>
      </c>
      <c r="G316" s="11">
        <f t="shared" si="145"/>
        <v>1.0234559020836862</v>
      </c>
      <c r="H316" s="11">
        <f t="shared" si="145"/>
        <v>0.99860515731288313</v>
      </c>
      <c r="I316" s="11">
        <f t="shared" si="145"/>
        <v>1.0345610521636581</v>
      </c>
      <c r="J316" s="11">
        <f t="shared" si="145"/>
        <v>0.99987101005655343</v>
      </c>
      <c r="K316" s="11">
        <f t="shared" si="145"/>
        <v>1.0223962616754947</v>
      </c>
      <c r="L316" s="11">
        <f t="shared" si="145"/>
        <v>1.0116459680244465</v>
      </c>
      <c r="M316" s="11">
        <f t="shared" si="145"/>
        <v>1.034049847215851</v>
      </c>
      <c r="N316" s="11">
        <f t="shared" si="145"/>
        <v>1.0361696204181905</v>
      </c>
      <c r="O316" s="11">
        <f t="shared" si="145"/>
        <v>1.0419174933837181</v>
      </c>
      <c r="P316" s="11">
        <f t="shared" si="145"/>
        <v>1.0337051828618218</v>
      </c>
      <c r="Q316" s="11">
        <f t="shared" si="145"/>
        <v>1.0518557337543732</v>
      </c>
      <c r="R316" s="11">
        <f t="shared" si="145"/>
        <v>1.0434854284566228</v>
      </c>
      <c r="S316" s="11">
        <v>1</v>
      </c>
      <c r="T316" s="11">
        <f t="shared" ref="T316:BI316" si="146">1+T48/100</f>
        <v>0.99980836527312444</v>
      </c>
      <c r="U316" s="11">
        <f t="shared" si="146"/>
        <v>1.0247264033712933</v>
      </c>
      <c r="V316" s="11">
        <f t="shared" si="146"/>
        <v>1.0180928386909935</v>
      </c>
      <c r="W316" s="11">
        <f t="shared" si="146"/>
        <v>1.060199927468368</v>
      </c>
      <c r="X316" s="11">
        <f t="shared" si="146"/>
        <v>1.0300671759683437</v>
      </c>
      <c r="Y316" s="11">
        <f t="shared" si="146"/>
        <v>1.0175491915894783</v>
      </c>
      <c r="Z316" s="11">
        <f t="shared" si="146"/>
        <v>0.99963623492956899</v>
      </c>
      <c r="AA316" s="11">
        <f t="shared" si="146"/>
        <v>0.98683886802413978</v>
      </c>
      <c r="AB316" s="11">
        <f t="shared" si="146"/>
        <v>0.99326197021806395</v>
      </c>
      <c r="AC316" s="11">
        <f t="shared" si="146"/>
        <v>1.0109732800263378</v>
      </c>
      <c r="AD316" s="11">
        <f t="shared" si="146"/>
        <v>1.0088898410731604</v>
      </c>
      <c r="AE316" s="11">
        <f t="shared" si="146"/>
        <v>1.0363900592985686</v>
      </c>
      <c r="AF316" s="11">
        <f t="shared" si="146"/>
        <v>1.0323779436504037</v>
      </c>
      <c r="AG316" s="11">
        <f t="shared" si="146"/>
        <v>1.0200481883067305</v>
      </c>
      <c r="AH316" s="11">
        <f t="shared" si="146"/>
        <v>1.0142160186467089</v>
      </c>
      <c r="AI316" s="11">
        <f t="shared" si="146"/>
        <v>1.040397362781003</v>
      </c>
      <c r="AJ316" s="11">
        <f t="shared" si="146"/>
        <v>1.0038732645673785</v>
      </c>
      <c r="AK316" s="11">
        <f t="shared" si="146"/>
        <v>1.0313659607805996</v>
      </c>
      <c r="AL316" s="11">
        <f t="shared" si="146"/>
        <v>1.0056556766071951</v>
      </c>
      <c r="AM316" s="11">
        <f t="shared" si="146"/>
        <v>1.040297942443112</v>
      </c>
      <c r="AN316" s="11">
        <f t="shared" si="146"/>
        <v>1.0346477840044856</v>
      </c>
      <c r="AO316" s="11">
        <f t="shared" si="146"/>
        <v>1.0042758413096728</v>
      </c>
      <c r="AP316" s="11">
        <f t="shared" si="146"/>
        <v>1.0183416536872969</v>
      </c>
      <c r="AQ316" s="11">
        <f t="shared" si="146"/>
        <v>0.99060878283099896</v>
      </c>
      <c r="AR316" s="11">
        <f t="shared" si="146"/>
        <v>0.94388087872698589</v>
      </c>
      <c r="AS316" s="11">
        <f t="shared" si="146"/>
        <v>1.0290894853490287</v>
      </c>
      <c r="AT316" s="11">
        <f t="shared" si="146"/>
        <v>1.0022685728846137</v>
      </c>
      <c r="AU316" s="11">
        <f t="shared" si="146"/>
        <v>1.0106506072580783</v>
      </c>
      <c r="AV316" s="11">
        <f t="shared" si="146"/>
        <v>1.0248922821158779</v>
      </c>
      <c r="AW316" s="11">
        <f t="shared" si="146"/>
        <v>1.0392277202653799</v>
      </c>
      <c r="AX316" s="11">
        <f t="shared" si="146"/>
        <v>1.0334837565012034</v>
      </c>
      <c r="AY316" s="11">
        <f t="shared" si="146"/>
        <v>1.0535858390000845</v>
      </c>
      <c r="AZ316" s="11">
        <f t="shared" si="146"/>
        <v>1.0560251027386049</v>
      </c>
      <c r="BA316" s="11">
        <f t="shared" si="146"/>
        <v>1.0233156233500666</v>
      </c>
      <c r="BB316" s="11">
        <f t="shared" si="146"/>
        <v>1.0049967678051968</v>
      </c>
      <c r="BC316" s="11">
        <f t="shared" si="146"/>
        <v>1.0283531827772148</v>
      </c>
      <c r="BD316" s="11">
        <f t="shared" si="146"/>
        <v>1.0546738346388171</v>
      </c>
      <c r="BE316" s="11">
        <f t="shared" si="146"/>
        <v>1.0299015695786393</v>
      </c>
      <c r="BF316" s="11">
        <f t="shared" si="146"/>
        <v>1.038517385207794</v>
      </c>
      <c r="BG316" s="11">
        <f t="shared" si="146"/>
        <v>1.0341299422296861</v>
      </c>
      <c r="BH316" s="11">
        <f t="shared" si="146"/>
        <v>1.0211871999033395</v>
      </c>
      <c r="BI316" s="11">
        <f t="shared" si="146"/>
        <v>1.0115227069298629</v>
      </c>
      <c r="BJ316" s="11">
        <f t="shared" ref="BJ316" si="147">1+BJ48/100</f>
        <v>1.0091312698387471</v>
      </c>
      <c r="BL316" s="1">
        <f t="shared" si="7"/>
        <v>1.4470975699091726E-2</v>
      </c>
      <c r="BM316" s="1">
        <f t="shared" si="8"/>
        <v>2.3026082768807132E-2</v>
      </c>
      <c r="BN316" s="1">
        <f t="shared" si="9"/>
        <v>3.0205344206591933E-2</v>
      </c>
      <c r="BO316" s="1">
        <f t="shared" si="10"/>
        <v>1.1906532270130166E-2</v>
      </c>
      <c r="BP316" s="1">
        <f t="shared" si="11"/>
        <v>2.019938763007989E-2</v>
      </c>
      <c r="BQ316" s="1">
        <f t="shared" si="12"/>
        <v>3.8633274438606424E-3</v>
      </c>
      <c r="BR316" s="1">
        <f t="shared" si="13"/>
        <v>3.2866440362624649E-2</v>
      </c>
      <c r="BS316" s="1">
        <f t="shared" si="14"/>
        <v>3.9263546126954152E-2</v>
      </c>
      <c r="BT316" s="1">
        <f t="shared" si="15"/>
        <v>3.8343531999230462E-2</v>
      </c>
      <c r="BU316" s="1">
        <f t="shared" si="16"/>
        <v>2.7806457720714217E-2</v>
      </c>
      <c r="BW316" s="1">
        <f t="shared" si="17"/>
        <v>3.2309189579379449E-2</v>
      </c>
      <c r="BY316" s="172">
        <f t="shared" si="102"/>
        <v>2.1275967589764022E-2</v>
      </c>
      <c r="CA316" s="1">
        <f t="shared" si="18"/>
        <v>-2.0167040367754185E-2</v>
      </c>
      <c r="CB316" s="1">
        <f t="shared" si="19"/>
        <v>7.7186556385652194E-2</v>
      </c>
      <c r="CC316" s="1">
        <f t="shared" si="20"/>
        <v>6.8208702464332527E-2</v>
      </c>
    </row>
    <row r="317" spans="1:81" ht="15">
      <c r="A317" s="282" t="s">
        <v>202</v>
      </c>
      <c r="E317" s="11">
        <v>1</v>
      </c>
      <c r="F317" s="11">
        <f t="shared" ref="F317:R317" si="148">1+F49/100</f>
        <v>1</v>
      </c>
      <c r="G317" s="11">
        <f t="shared" si="148"/>
        <v>1</v>
      </c>
      <c r="H317" s="11">
        <f t="shared" si="148"/>
        <v>1</v>
      </c>
      <c r="I317" s="11">
        <f t="shared" si="148"/>
        <v>1</v>
      </c>
      <c r="J317" s="11">
        <f t="shared" si="148"/>
        <v>1</v>
      </c>
      <c r="K317" s="11">
        <f t="shared" si="148"/>
        <v>1</v>
      </c>
      <c r="L317" s="11">
        <f t="shared" si="148"/>
        <v>1</v>
      </c>
      <c r="M317" s="11">
        <f t="shared" si="148"/>
        <v>1</v>
      </c>
      <c r="N317" s="11">
        <f t="shared" si="148"/>
        <v>1</v>
      </c>
      <c r="O317" s="11">
        <f t="shared" si="148"/>
        <v>1</v>
      </c>
      <c r="P317" s="11">
        <f t="shared" si="148"/>
        <v>1</v>
      </c>
      <c r="Q317" s="11">
        <f t="shared" si="148"/>
        <v>1</v>
      </c>
      <c r="R317" s="11">
        <f t="shared" si="148"/>
        <v>1</v>
      </c>
      <c r="S317" s="11">
        <v>1</v>
      </c>
      <c r="T317" s="11">
        <f t="shared" ref="T317:BI317" si="149">1+T49/100</f>
        <v>1</v>
      </c>
      <c r="U317" s="11">
        <f t="shared" si="149"/>
        <v>1</v>
      </c>
      <c r="V317" s="11">
        <f t="shared" si="149"/>
        <v>1</v>
      </c>
      <c r="W317" s="11">
        <f t="shared" si="149"/>
        <v>1</v>
      </c>
      <c r="X317" s="11">
        <f t="shared" si="149"/>
        <v>1</v>
      </c>
      <c r="Y317" s="11">
        <f t="shared" si="149"/>
        <v>1</v>
      </c>
      <c r="Z317" s="11">
        <f t="shared" si="149"/>
        <v>1.0066760329128175</v>
      </c>
      <c r="AA317" s="11">
        <f t="shared" si="149"/>
        <v>1.033445189303549</v>
      </c>
      <c r="AB317" s="11">
        <f t="shared" si="149"/>
        <v>1.0196734206619837</v>
      </c>
      <c r="AC317" s="11">
        <f t="shared" si="149"/>
        <v>1.0128650395013563</v>
      </c>
      <c r="AD317" s="11">
        <f t="shared" si="149"/>
        <v>0.99439098517185798</v>
      </c>
      <c r="AE317" s="11">
        <f t="shared" si="149"/>
        <v>0.98964319298130088</v>
      </c>
      <c r="AF317" s="11">
        <f t="shared" si="149"/>
        <v>0.98698305669269648</v>
      </c>
      <c r="AG317" s="11">
        <f t="shared" si="149"/>
        <v>0.99694209761444019</v>
      </c>
      <c r="AH317" s="11">
        <f t="shared" si="149"/>
        <v>0.93992261987259729</v>
      </c>
      <c r="AI317" s="11">
        <f t="shared" si="149"/>
        <v>1.0203716147801403</v>
      </c>
      <c r="AJ317" s="11">
        <f t="shared" si="149"/>
        <v>0.91864062413753966</v>
      </c>
      <c r="AK317" s="11">
        <f t="shared" si="149"/>
        <v>1.0540366682247544</v>
      </c>
      <c r="AL317" s="11">
        <f t="shared" si="149"/>
        <v>1.0006529512111366</v>
      </c>
      <c r="AM317" s="11">
        <f t="shared" si="149"/>
        <v>0.9205892560977198</v>
      </c>
      <c r="AN317" s="11">
        <f t="shared" si="149"/>
        <v>1.0075133431348675</v>
      </c>
      <c r="AO317" s="11">
        <f t="shared" si="149"/>
        <v>0.96035111804436157</v>
      </c>
      <c r="AP317" s="11">
        <f t="shared" si="149"/>
        <v>1.0126851173318576</v>
      </c>
      <c r="AQ317" s="11">
        <f t="shared" si="149"/>
        <v>0.98643026625463681</v>
      </c>
      <c r="AR317" s="11">
        <f t="shared" si="149"/>
        <v>0.99329418804330905</v>
      </c>
      <c r="AS317" s="11">
        <f t="shared" si="149"/>
        <v>1.0808707685496648</v>
      </c>
      <c r="AT317" s="11">
        <f t="shared" si="149"/>
        <v>0.99842026519648908</v>
      </c>
      <c r="AU317" s="11">
        <f t="shared" si="149"/>
        <v>0.99882729464661901</v>
      </c>
      <c r="AV317" s="11">
        <f t="shared" si="149"/>
        <v>0.99700008875108603</v>
      </c>
      <c r="AW317" s="11">
        <f t="shared" si="149"/>
        <v>0.99527539270308762</v>
      </c>
      <c r="AX317" s="11">
        <f t="shared" si="149"/>
        <v>1.0041639653614263</v>
      </c>
      <c r="AY317" s="11">
        <f t="shared" si="149"/>
        <v>1.0022207834220365</v>
      </c>
      <c r="AZ317" s="11">
        <f t="shared" si="149"/>
        <v>0.98412979204394735</v>
      </c>
      <c r="BA317" s="11">
        <f t="shared" si="149"/>
        <v>0.98015789351437421</v>
      </c>
      <c r="BB317" s="11">
        <f t="shared" si="149"/>
        <v>0.99523650186578161</v>
      </c>
      <c r="BC317" s="11">
        <f t="shared" si="149"/>
        <v>0.99763886470629681</v>
      </c>
      <c r="BD317" s="11">
        <f t="shared" si="149"/>
        <v>1.0014931204286637</v>
      </c>
      <c r="BE317" s="11">
        <f t="shared" si="149"/>
        <v>1.0053850561175313</v>
      </c>
      <c r="BF317" s="11">
        <f t="shared" si="149"/>
        <v>1.0103889143031533</v>
      </c>
      <c r="BG317" s="11">
        <f t="shared" si="149"/>
        <v>0.99657888510123205</v>
      </c>
      <c r="BH317" s="11">
        <f t="shared" si="149"/>
        <v>0.98671208672665289</v>
      </c>
      <c r="BI317" s="11">
        <f t="shared" si="149"/>
        <v>0.99865048960219371</v>
      </c>
      <c r="BJ317" s="11">
        <f t="shared" ref="BJ317" si="150">1+BJ49/100</f>
        <v>1.0019400438868085</v>
      </c>
      <c r="BL317" s="1">
        <f t="shared" si="7"/>
        <v>0</v>
      </c>
      <c r="BM317" s="1">
        <f t="shared" si="8"/>
        <v>0</v>
      </c>
      <c r="BN317" s="1">
        <f t="shared" si="9"/>
        <v>0</v>
      </c>
      <c r="BO317" s="1">
        <f t="shared" si="10"/>
        <v>-2.2316099087069663E-3</v>
      </c>
      <c r="BP317" s="1">
        <f t="shared" si="11"/>
        <v>-2.8492874800227774E-3</v>
      </c>
      <c r="BQ317" s="1">
        <f t="shared" si="12"/>
        <v>4.2911614539464793E-3</v>
      </c>
      <c r="BR317" s="1">
        <f t="shared" si="13"/>
        <v>-5.5525873198986053E-3</v>
      </c>
      <c r="BS317" s="1">
        <f t="shared" si="14"/>
        <v>3.4486719040678349E-3</v>
      </c>
      <c r="BT317" s="1">
        <f t="shared" si="15"/>
        <v>-6.2148863640066887E-3</v>
      </c>
      <c r="BU317" s="1">
        <f t="shared" si="16"/>
        <v>-1.01139579235765E-3</v>
      </c>
      <c r="BW317" s="1">
        <f t="shared" si="17"/>
        <v>-3.2447910893917964E-3</v>
      </c>
      <c r="BY317" s="172">
        <f t="shared" si="102"/>
        <v>3.4257258436389826E-3</v>
      </c>
      <c r="CA317" s="1">
        <f t="shared" si="18"/>
        <v>6.0811638449721483E-2</v>
      </c>
      <c r="CB317" s="1">
        <f t="shared" si="19"/>
        <v>-1.199365168812816E-2</v>
      </c>
      <c r="CC317" s="1">
        <f t="shared" si="20"/>
        <v>-1.7990591432631153E-2</v>
      </c>
    </row>
    <row r="318" spans="1:81" ht="15">
      <c r="A318" s="282" t="s">
        <v>203</v>
      </c>
      <c r="E318" s="11">
        <v>1</v>
      </c>
      <c r="F318" s="11">
        <f t="shared" ref="F318:R318" si="151">1+F50/100</f>
        <v>1</v>
      </c>
      <c r="G318" s="11">
        <f t="shared" si="151"/>
        <v>1</v>
      </c>
      <c r="H318" s="11">
        <f t="shared" si="151"/>
        <v>1</v>
      </c>
      <c r="I318" s="11">
        <f t="shared" si="151"/>
        <v>1</v>
      </c>
      <c r="J318" s="11">
        <f t="shared" si="151"/>
        <v>1</v>
      </c>
      <c r="K318" s="11">
        <f t="shared" si="151"/>
        <v>1</v>
      </c>
      <c r="L318" s="11">
        <f t="shared" si="151"/>
        <v>1</v>
      </c>
      <c r="M318" s="11">
        <f t="shared" si="151"/>
        <v>1</v>
      </c>
      <c r="N318" s="11">
        <f t="shared" si="151"/>
        <v>1</v>
      </c>
      <c r="O318" s="11">
        <f t="shared" si="151"/>
        <v>1</v>
      </c>
      <c r="P318" s="11">
        <f t="shared" si="151"/>
        <v>1</v>
      </c>
      <c r="Q318" s="11">
        <f t="shared" si="151"/>
        <v>1</v>
      </c>
      <c r="R318" s="11">
        <f t="shared" si="151"/>
        <v>1</v>
      </c>
      <c r="S318" s="11">
        <v>1</v>
      </c>
      <c r="T318" s="11">
        <f t="shared" ref="T318:BI318" si="152">1+T50/100</f>
        <v>1</v>
      </c>
      <c r="U318" s="11">
        <f t="shared" si="152"/>
        <v>1</v>
      </c>
      <c r="V318" s="11">
        <f t="shared" si="152"/>
        <v>1</v>
      </c>
      <c r="W318" s="11">
        <f t="shared" si="152"/>
        <v>1</v>
      </c>
      <c r="X318" s="11">
        <f t="shared" si="152"/>
        <v>1</v>
      </c>
      <c r="Y318" s="11">
        <f t="shared" si="152"/>
        <v>1</v>
      </c>
      <c r="Z318" s="11">
        <f t="shared" si="152"/>
        <v>1.0661243587590719</v>
      </c>
      <c r="AA318" s="11">
        <f t="shared" si="152"/>
        <v>1.0085939224042457</v>
      </c>
      <c r="AB318" s="11">
        <f t="shared" si="152"/>
        <v>1.0732468846481522</v>
      </c>
      <c r="AC318" s="11">
        <f t="shared" si="152"/>
        <v>1.0176091966009995</v>
      </c>
      <c r="AD318" s="11">
        <f t="shared" si="152"/>
        <v>1.0668626768406269</v>
      </c>
      <c r="AE318" s="11">
        <f t="shared" si="152"/>
        <v>1.0122838061091775</v>
      </c>
      <c r="AF318" s="11">
        <f t="shared" si="152"/>
        <v>1.0279688682683521</v>
      </c>
      <c r="AG318" s="11">
        <f t="shared" si="152"/>
        <v>1.0446061735503092</v>
      </c>
      <c r="AH318" s="11">
        <f t="shared" si="152"/>
        <v>1.0395946305800721</v>
      </c>
      <c r="AI318" s="11">
        <f t="shared" si="152"/>
        <v>0.98719166900750177</v>
      </c>
      <c r="AJ318" s="11">
        <f t="shared" si="152"/>
        <v>0.99071121806864482</v>
      </c>
      <c r="AK318" s="11">
        <f t="shared" si="152"/>
        <v>1.0810898284632873</v>
      </c>
      <c r="AL318" s="11">
        <f t="shared" si="152"/>
        <v>1.0578478738509205</v>
      </c>
      <c r="AM318" s="11">
        <f t="shared" si="152"/>
        <v>1.1599463911305623</v>
      </c>
      <c r="AN318" s="11">
        <f t="shared" si="152"/>
        <v>1.1128507442886022</v>
      </c>
      <c r="AO318" s="11">
        <f t="shared" si="152"/>
        <v>1.0865314133113451</v>
      </c>
      <c r="AP318" s="11">
        <f t="shared" si="152"/>
        <v>1.0855889779026029</v>
      </c>
      <c r="AQ318" s="11">
        <f t="shared" si="152"/>
        <v>1.1005083131631315</v>
      </c>
      <c r="AR318" s="11">
        <f t="shared" si="152"/>
        <v>1.0888435988455485</v>
      </c>
      <c r="AS318" s="11">
        <f t="shared" si="152"/>
        <v>1.1197489492736108</v>
      </c>
      <c r="AT318" s="11">
        <f t="shared" si="152"/>
        <v>1.002416996572008</v>
      </c>
      <c r="AU318" s="11">
        <f t="shared" si="152"/>
        <v>1.0329768784349302</v>
      </c>
      <c r="AV318" s="11">
        <f t="shared" si="152"/>
        <v>1.0235579475228123</v>
      </c>
      <c r="AW318" s="11">
        <f t="shared" si="152"/>
        <v>1.0842581932729365</v>
      </c>
      <c r="AX318" s="11">
        <f t="shared" si="152"/>
        <v>1.0535732099483388</v>
      </c>
      <c r="AY318" s="11">
        <f t="shared" si="152"/>
        <v>1.0658497800185736</v>
      </c>
      <c r="AZ318" s="11">
        <f t="shared" si="152"/>
        <v>1.138346324132453</v>
      </c>
      <c r="BA318" s="11">
        <f t="shared" si="152"/>
        <v>1.0550424914427643</v>
      </c>
      <c r="BB318" s="11">
        <f t="shared" si="152"/>
        <v>0.97688565007755823</v>
      </c>
      <c r="BC318" s="11">
        <f t="shared" si="152"/>
        <v>1.0037190755877954</v>
      </c>
      <c r="BD318" s="11">
        <f t="shared" si="152"/>
        <v>1.0280593897538266</v>
      </c>
      <c r="BE318" s="11">
        <f t="shared" si="152"/>
        <v>0.99919232058392438</v>
      </c>
      <c r="BF318" s="11">
        <f t="shared" si="152"/>
        <v>0.99615311317203681</v>
      </c>
      <c r="BG318" s="11">
        <f t="shared" si="152"/>
        <v>0.99401249104775535</v>
      </c>
      <c r="BH318" s="11">
        <f t="shared" si="152"/>
        <v>0.99779420506096206</v>
      </c>
      <c r="BI318" s="11">
        <f t="shared" si="152"/>
        <v>1.0253851215453755</v>
      </c>
      <c r="BJ318" s="11">
        <f t="shared" ref="BJ318" si="153">1+BJ50/100</f>
        <v>1.0259304530497695</v>
      </c>
      <c r="BL318" s="1">
        <f t="shared" si="7"/>
        <v>0</v>
      </c>
      <c r="BM318" s="1">
        <f t="shared" si="8"/>
        <v>0</v>
      </c>
      <c r="BN318" s="1">
        <f t="shared" si="9"/>
        <v>0</v>
      </c>
      <c r="BO318" s="1">
        <f t="shared" si="10"/>
        <v>3.5383467847930339E-2</v>
      </c>
      <c r="BP318" s="1">
        <f t="shared" si="11"/>
        <v>2.8391291320698064E-2</v>
      </c>
      <c r="BQ318" s="1">
        <f t="shared" si="12"/>
        <v>7.8004052745008101E-2</v>
      </c>
      <c r="BR318" s="1">
        <f t="shared" si="13"/>
        <v>4.9121450685820189E-2</v>
      </c>
      <c r="BS318" s="1">
        <f t="shared" si="14"/>
        <v>4.2603296727818929E-3</v>
      </c>
      <c r="BT318" s="1">
        <f t="shared" si="15"/>
        <v>6.9526881129606144E-2</v>
      </c>
      <c r="BU318" s="1">
        <f t="shared" si="16"/>
        <v>2.527145483546489E-3</v>
      </c>
      <c r="BW318" s="1">
        <f t="shared" si="17"/>
        <v>3.0711440777760002E-2</v>
      </c>
      <c r="BY318" s="172">
        <f t="shared" si="102"/>
        <v>7.6832544282481319E-3</v>
      </c>
      <c r="CA318" s="1">
        <f t="shared" si="18"/>
        <v>0.15404793857310106</v>
      </c>
      <c r="CB318" s="1">
        <f t="shared" si="19"/>
        <v>5.7329485800904578E-2</v>
      </c>
      <c r="CC318" s="1">
        <f t="shared" si="20"/>
        <v>1.6997372122706356E-2</v>
      </c>
    </row>
    <row r="319" spans="1:81" ht="15">
      <c r="A319" s="282" t="s">
        <v>204</v>
      </c>
      <c r="E319" s="11">
        <v>1</v>
      </c>
      <c r="F319" s="11">
        <f t="shared" ref="F319:R319" si="154">1+F51/100</f>
        <v>0.95540971817072207</v>
      </c>
      <c r="G319" s="11">
        <f t="shared" si="154"/>
        <v>1.0432330503362091</v>
      </c>
      <c r="H319" s="11">
        <f t="shared" si="154"/>
        <v>1.0111956540227012</v>
      </c>
      <c r="I319" s="11">
        <f t="shared" si="154"/>
        <v>1.0058958047078246</v>
      </c>
      <c r="J319" s="11">
        <f t="shared" si="154"/>
        <v>1.0619677569171317</v>
      </c>
      <c r="K319" s="11">
        <f t="shared" si="154"/>
        <v>1.0441785697352779</v>
      </c>
      <c r="L319" s="11">
        <f t="shared" si="154"/>
        <v>1.0237572074085459</v>
      </c>
      <c r="M319" s="11">
        <f t="shared" si="154"/>
        <v>1.0514879674660609</v>
      </c>
      <c r="N319" s="11">
        <f t="shared" si="154"/>
        <v>1.0255760170732662</v>
      </c>
      <c r="O319" s="11">
        <f t="shared" si="154"/>
        <v>1.0456359143925595</v>
      </c>
      <c r="P319" s="11">
        <f t="shared" si="154"/>
        <v>1.039945785796266</v>
      </c>
      <c r="Q319" s="11">
        <f t="shared" si="154"/>
        <v>1.0547293840526366</v>
      </c>
      <c r="R319" s="11">
        <f t="shared" si="154"/>
        <v>1.0508087920046265</v>
      </c>
      <c r="S319" s="11">
        <v>1</v>
      </c>
      <c r="T319" s="11">
        <f t="shared" ref="T319:BI319" si="155">1+T51/100</f>
        <v>0.99577174728752549</v>
      </c>
      <c r="U319" s="11">
        <f t="shared" si="155"/>
        <v>1.0286478587391092</v>
      </c>
      <c r="V319" s="11">
        <f t="shared" si="155"/>
        <v>1.0613081340440029</v>
      </c>
      <c r="W319" s="11">
        <f t="shared" si="155"/>
        <v>1.0352775182296983</v>
      </c>
      <c r="X319" s="11">
        <f t="shared" si="155"/>
        <v>1.0220819472383131</v>
      </c>
      <c r="Y319" s="11">
        <f t="shared" si="155"/>
        <v>0.98111939451264063</v>
      </c>
      <c r="Z319" s="11">
        <f t="shared" si="155"/>
        <v>0.95156857636644143</v>
      </c>
      <c r="AA319" s="11">
        <f t="shared" si="155"/>
        <v>0.90249112394740638</v>
      </c>
      <c r="AB319" s="11">
        <f t="shared" si="155"/>
        <v>1.0013200572491128</v>
      </c>
      <c r="AC319" s="11">
        <f t="shared" si="155"/>
        <v>1.0341264117525499</v>
      </c>
      <c r="AD319" s="11">
        <f t="shared" si="155"/>
        <v>0.98434100153513115</v>
      </c>
      <c r="AE319" s="11">
        <f t="shared" si="155"/>
        <v>1.0311281813769211</v>
      </c>
      <c r="AF319" s="11">
        <f t="shared" si="155"/>
        <v>1.0422514579963988</v>
      </c>
      <c r="AG319" s="11">
        <f t="shared" si="155"/>
        <v>1.0126861272440639</v>
      </c>
      <c r="AH319" s="11">
        <f t="shared" si="155"/>
        <v>1.0247647363703776</v>
      </c>
      <c r="AI319" s="11">
        <f t="shared" si="155"/>
        <v>1.0131937264183972</v>
      </c>
      <c r="AJ319" s="11">
        <f t="shared" si="155"/>
        <v>0.99999134471262707</v>
      </c>
      <c r="AK319" s="11">
        <f t="shared" si="155"/>
        <v>1.0645389649103232</v>
      </c>
      <c r="AL319" s="11">
        <f t="shared" si="155"/>
        <v>1.0440991616800759</v>
      </c>
      <c r="AM319" s="11">
        <f t="shared" si="155"/>
        <v>1.019042524568734</v>
      </c>
      <c r="AN319" s="11">
        <f t="shared" si="155"/>
        <v>1.0159370160885755</v>
      </c>
      <c r="AO319" s="11">
        <f t="shared" si="155"/>
        <v>0.98822620480452628</v>
      </c>
      <c r="AP319" s="11">
        <f t="shared" si="155"/>
        <v>1.0309996455325905</v>
      </c>
      <c r="AQ319" s="11">
        <f t="shared" si="155"/>
        <v>1.0455840899278932</v>
      </c>
      <c r="AR319" s="11">
        <f t="shared" si="155"/>
        <v>1.0174631558567611</v>
      </c>
      <c r="AS319" s="11">
        <f t="shared" si="155"/>
        <v>1.0170711511812509</v>
      </c>
      <c r="AT319" s="11">
        <f t="shared" si="155"/>
        <v>1.01642849800585</v>
      </c>
      <c r="AU319" s="11">
        <f t="shared" si="155"/>
        <v>1.0160362920330548</v>
      </c>
      <c r="AV319" s="11">
        <f t="shared" si="155"/>
        <v>1.0266947298903075</v>
      </c>
      <c r="AW319" s="11">
        <f t="shared" si="155"/>
        <v>1.0281484981633986</v>
      </c>
      <c r="AX319" s="11">
        <f t="shared" si="155"/>
        <v>1.023840799648168</v>
      </c>
      <c r="AY319" s="11">
        <f t="shared" si="155"/>
        <v>1.0572072792520817</v>
      </c>
      <c r="AZ319" s="11">
        <f t="shared" si="155"/>
        <v>1.0666586324219989</v>
      </c>
      <c r="BA319" s="11">
        <f t="shared" si="155"/>
        <v>1.0323114335518988</v>
      </c>
      <c r="BB319" s="11">
        <f t="shared" si="155"/>
        <v>0.97733075910203082</v>
      </c>
      <c r="BC319" s="11">
        <f t="shared" si="155"/>
        <v>1.036353243963299</v>
      </c>
      <c r="BD319" s="11">
        <f t="shared" si="155"/>
        <v>1.0305568144343877</v>
      </c>
      <c r="BE319" s="11">
        <f t="shared" si="155"/>
        <v>1.0358892727038886</v>
      </c>
      <c r="BF319" s="11">
        <f t="shared" si="155"/>
        <v>1.0113301657531752</v>
      </c>
      <c r="BG319" s="11">
        <f t="shared" si="155"/>
        <v>1.0240189443834966</v>
      </c>
      <c r="BH319" s="11">
        <f t="shared" si="155"/>
        <v>1.0254798655570248</v>
      </c>
      <c r="BI319" s="11">
        <f t="shared" si="155"/>
        <v>1.030965868889036</v>
      </c>
      <c r="BJ319" s="11">
        <f t="shared" ref="BJ319" si="156">1+BJ51/100</f>
        <v>1.0217172175117573</v>
      </c>
      <c r="BL319" s="1">
        <f t="shared" si="7"/>
        <v>2.6177649427812089E-3</v>
      </c>
      <c r="BM319" s="1">
        <f t="shared" si="8"/>
        <v>3.5304352734667699E-2</v>
      </c>
      <c r="BN319" s="1">
        <f t="shared" si="9"/>
        <v>3.3205347788797912E-2</v>
      </c>
      <c r="BO319" s="1">
        <f t="shared" si="10"/>
        <v>-4.3008843388860907E-3</v>
      </c>
      <c r="BP319" s="1">
        <f t="shared" si="11"/>
        <v>3.0144173788273276E-2</v>
      </c>
      <c r="BQ319" s="1">
        <f t="shared" si="12"/>
        <v>1.8355912517174611E-2</v>
      </c>
      <c r="BR319" s="1">
        <f t="shared" si="13"/>
        <v>3.0764411209913023E-2</v>
      </c>
      <c r="BS319" s="1">
        <f t="shared" si="14"/>
        <v>2.540765892753738E-2</v>
      </c>
      <c r="BT319" s="1">
        <f t="shared" si="15"/>
        <v>3.901302246110272E-2</v>
      </c>
      <c r="BU319" s="1">
        <f t="shared" si="16"/>
        <v>2.1323627254746125E-2</v>
      </c>
      <c r="BW319" s="1">
        <f t="shared" si="17"/>
        <v>2.8867617140649893E-2</v>
      </c>
      <c r="BY319" s="172">
        <f t="shared" si="102"/>
        <v>1.9152888208857188E-2</v>
      </c>
      <c r="CA319" s="1">
        <f t="shared" si="18"/>
        <v>-0.14008416434142079</v>
      </c>
      <c r="CB319" s="1">
        <f t="shared" si="19"/>
        <v>7.8574865318860265E-2</v>
      </c>
      <c r="CC319" s="1">
        <f t="shared" si="20"/>
        <v>8.2628403057515065E-2</v>
      </c>
    </row>
    <row r="320" spans="1:81" ht="15">
      <c r="A320" s="282" t="s">
        <v>205</v>
      </c>
      <c r="E320" s="11">
        <v>1</v>
      </c>
      <c r="F320" s="11">
        <f t="shared" ref="F320:R320" si="157">1+F52/100</f>
        <v>1</v>
      </c>
      <c r="G320" s="11">
        <f t="shared" si="157"/>
        <v>1</v>
      </c>
      <c r="H320" s="11">
        <f t="shared" si="157"/>
        <v>1</v>
      </c>
      <c r="I320" s="11">
        <f t="shared" si="157"/>
        <v>1</v>
      </c>
      <c r="J320" s="11">
        <f t="shared" si="157"/>
        <v>1</v>
      </c>
      <c r="K320" s="11">
        <f t="shared" si="157"/>
        <v>1</v>
      </c>
      <c r="L320" s="11">
        <f t="shared" si="157"/>
        <v>1.0211071435454433</v>
      </c>
      <c r="M320" s="11">
        <f t="shared" si="157"/>
        <v>1.0447481824125446</v>
      </c>
      <c r="N320" s="11">
        <f t="shared" si="157"/>
        <v>1.0411659134950129</v>
      </c>
      <c r="O320" s="11">
        <f t="shared" si="157"/>
        <v>1.0352594482706741</v>
      </c>
      <c r="P320" s="11">
        <f t="shared" si="157"/>
        <v>1.0065219409495436</v>
      </c>
      <c r="Q320" s="11">
        <f t="shared" si="157"/>
        <v>1.0717157907025596</v>
      </c>
      <c r="R320" s="11">
        <f t="shared" si="157"/>
        <v>0.98264431523608087</v>
      </c>
      <c r="S320" s="11">
        <v>1</v>
      </c>
      <c r="T320" s="11">
        <f t="shared" ref="T320:BI320" si="158">1+T52/100</f>
        <v>0.97314565829073996</v>
      </c>
      <c r="U320" s="11">
        <f t="shared" si="158"/>
        <v>0.99227217783899679</v>
      </c>
      <c r="V320" s="11">
        <f t="shared" si="158"/>
        <v>1.031825473216414</v>
      </c>
      <c r="W320" s="11">
        <f t="shared" si="158"/>
        <v>1.0508576899160929</v>
      </c>
      <c r="X320" s="11">
        <f t="shared" si="158"/>
        <v>1.03315917376926</v>
      </c>
      <c r="Y320" s="11">
        <f t="shared" si="158"/>
        <v>0.98487842787122981</v>
      </c>
      <c r="Z320" s="11">
        <f t="shared" si="158"/>
        <v>0.99321025730259715</v>
      </c>
      <c r="AA320" s="11">
        <f t="shared" si="158"/>
        <v>1.0032739106475983</v>
      </c>
      <c r="AB320" s="11">
        <f t="shared" si="158"/>
        <v>0.96242875955313556</v>
      </c>
      <c r="AC320" s="11">
        <f t="shared" si="158"/>
        <v>0.99441911936118077</v>
      </c>
      <c r="AD320" s="11">
        <f t="shared" si="158"/>
        <v>0.9856217427738545</v>
      </c>
      <c r="AE320" s="11">
        <f t="shared" si="158"/>
        <v>1.0005235845885729</v>
      </c>
      <c r="AF320" s="11">
        <f t="shared" si="158"/>
        <v>1.0049759330933212</v>
      </c>
      <c r="AG320" s="11">
        <f t="shared" si="158"/>
        <v>1.0152051390898458</v>
      </c>
      <c r="AH320" s="11">
        <f t="shared" si="158"/>
        <v>1.0398031862369708</v>
      </c>
      <c r="AI320" s="11">
        <f t="shared" si="158"/>
        <v>1.0056152725807441</v>
      </c>
      <c r="AJ320" s="11">
        <f t="shared" si="158"/>
        <v>1.0046651621129032</v>
      </c>
      <c r="AK320" s="11">
        <f t="shared" si="158"/>
        <v>0.98667450323622741</v>
      </c>
      <c r="AL320" s="11">
        <f t="shared" si="158"/>
        <v>1.018107224485016</v>
      </c>
      <c r="AM320" s="11">
        <f t="shared" si="158"/>
        <v>1.0191120672356797</v>
      </c>
      <c r="AN320" s="11">
        <f t="shared" si="158"/>
        <v>1.0221381242756196</v>
      </c>
      <c r="AO320" s="11">
        <f t="shared" si="158"/>
        <v>1.0254867768188007</v>
      </c>
      <c r="AP320" s="11">
        <f t="shared" si="158"/>
        <v>1.0227402265471472</v>
      </c>
      <c r="AQ320" s="11">
        <f t="shared" si="158"/>
        <v>1.0221814314493811</v>
      </c>
      <c r="AR320" s="11">
        <f t="shared" si="158"/>
        <v>1.0340301162178058</v>
      </c>
      <c r="AS320" s="11">
        <f t="shared" si="158"/>
        <v>1.0276268186056812</v>
      </c>
      <c r="AT320" s="11">
        <f t="shared" si="158"/>
        <v>1.0133468266263099</v>
      </c>
      <c r="AU320" s="11">
        <f t="shared" si="158"/>
        <v>1.0302767641512254</v>
      </c>
      <c r="AV320" s="11">
        <f t="shared" si="158"/>
        <v>1.050136309251527</v>
      </c>
      <c r="AW320" s="11">
        <f t="shared" si="158"/>
        <v>1.0336012134959063</v>
      </c>
      <c r="AX320" s="11">
        <f t="shared" si="158"/>
        <v>1.0300944306044204</v>
      </c>
      <c r="AY320" s="11">
        <f t="shared" si="158"/>
        <v>1.0596847453028857</v>
      </c>
      <c r="AZ320" s="11">
        <f t="shared" si="158"/>
        <v>1.0249162126242759</v>
      </c>
      <c r="BA320" s="11">
        <f t="shared" si="158"/>
        <v>1.0064885922118427</v>
      </c>
      <c r="BB320" s="11">
        <f t="shared" si="158"/>
        <v>0.95885927939429083</v>
      </c>
      <c r="BC320" s="11">
        <f t="shared" si="158"/>
        <v>1.0076654498014743</v>
      </c>
      <c r="BD320" s="11">
        <f t="shared" si="158"/>
        <v>1.0040417015431149</v>
      </c>
      <c r="BE320" s="11">
        <f t="shared" si="158"/>
        <v>1.0071247070713458</v>
      </c>
      <c r="BF320" s="11">
        <f t="shared" si="158"/>
        <v>1.0035051013101204</v>
      </c>
      <c r="BG320" s="11">
        <f t="shared" si="158"/>
        <v>0.99969352716513527</v>
      </c>
      <c r="BH320" s="11">
        <f t="shared" si="158"/>
        <v>1.006161942286746</v>
      </c>
      <c r="BI320" s="11">
        <f t="shared" si="158"/>
        <v>0.97561601619008098</v>
      </c>
      <c r="BJ320" s="11">
        <f t="shared" ref="BJ320" si="159">1+BJ52/100</f>
        <v>0.99495903251373519</v>
      </c>
      <c r="BL320" s="1">
        <f t="shared" si="7"/>
        <v>0</v>
      </c>
      <c r="BM320" s="1">
        <f t="shared" si="8"/>
        <v>1.7654787424721485E-2</v>
      </c>
      <c r="BN320" s="1">
        <f t="shared" si="9"/>
        <v>1.7296259620118715E-2</v>
      </c>
      <c r="BO320" s="1">
        <f t="shared" si="10"/>
        <v>-1.7531195720952297E-3</v>
      </c>
      <c r="BP320" s="1">
        <f t="shared" si="11"/>
        <v>3.702849404586317E-3</v>
      </c>
      <c r="BQ320" s="1">
        <f t="shared" si="12"/>
        <v>2.4711715480611129E-2</v>
      </c>
      <c r="BR320" s="1">
        <f t="shared" si="13"/>
        <v>2.100438851917219E-2</v>
      </c>
      <c r="BS320" s="1">
        <f t="shared" si="14"/>
        <v>3.5877845007015186E-3</v>
      </c>
      <c r="BT320" s="1">
        <f t="shared" si="15"/>
        <v>3.4010473624203952E-2</v>
      </c>
      <c r="BU320" s="1">
        <f t="shared" si="16"/>
        <v>-4.8124376865394947E-3</v>
      </c>
      <c r="BW320" s="1">
        <f t="shared" si="17"/>
        <v>1.1644200095901169E-2</v>
      </c>
      <c r="BY320" s="172">
        <f t="shared" si="102"/>
        <v>1.0233685105002222E-2</v>
      </c>
      <c r="CA320" s="1">
        <f t="shared" si="18"/>
        <v>-4.0976372164752695E-2</v>
      </c>
      <c r="CB320" s="1">
        <f t="shared" si="19"/>
        <v>-3.1562068892723172E-3</v>
      </c>
      <c r="CC320" s="1">
        <f t="shared" si="20"/>
        <v>-1.867313644990154E-2</v>
      </c>
    </row>
    <row r="321" spans="1:81" ht="15">
      <c r="A321" s="282" t="s">
        <v>206</v>
      </c>
      <c r="E321" s="11">
        <v>1</v>
      </c>
      <c r="F321" s="11">
        <f t="shared" ref="F321:R321" si="160">1+F53/100</f>
        <v>1</v>
      </c>
      <c r="G321" s="11">
        <f t="shared" si="160"/>
        <v>1</v>
      </c>
      <c r="H321" s="11">
        <f t="shared" si="160"/>
        <v>1</v>
      </c>
      <c r="I321" s="11">
        <f t="shared" si="160"/>
        <v>1</v>
      </c>
      <c r="J321" s="11">
        <f t="shared" si="160"/>
        <v>1</v>
      </c>
      <c r="K321" s="11">
        <f t="shared" si="160"/>
        <v>1</v>
      </c>
      <c r="L321" s="11">
        <f t="shared" si="160"/>
        <v>1</v>
      </c>
      <c r="M321" s="11">
        <f t="shared" si="160"/>
        <v>1</v>
      </c>
      <c r="N321" s="11">
        <f t="shared" si="160"/>
        <v>1</v>
      </c>
      <c r="O321" s="11">
        <f t="shared" si="160"/>
        <v>1</v>
      </c>
      <c r="P321" s="11">
        <f t="shared" si="160"/>
        <v>1.0668837068179984</v>
      </c>
      <c r="Q321" s="11">
        <f t="shared" si="160"/>
        <v>1.030224607714648</v>
      </c>
      <c r="R321" s="11">
        <f t="shared" si="160"/>
        <v>1.0173517863251789</v>
      </c>
      <c r="S321" s="11">
        <v>1</v>
      </c>
      <c r="T321" s="11">
        <f t="shared" ref="T321:BI321" si="161">1+T53/100</f>
        <v>1.0804894955519346</v>
      </c>
      <c r="U321" s="11">
        <f t="shared" si="161"/>
        <v>1.0425895178473168</v>
      </c>
      <c r="V321" s="11">
        <f t="shared" si="161"/>
        <v>1.0768940489362682</v>
      </c>
      <c r="W321" s="11">
        <f t="shared" si="161"/>
        <v>1.0575397795430852</v>
      </c>
      <c r="X321" s="11">
        <f t="shared" si="161"/>
        <v>1.0040685860932481</v>
      </c>
      <c r="Y321" s="11">
        <f t="shared" si="161"/>
        <v>0.94590528459022127</v>
      </c>
      <c r="Z321" s="11">
        <f t="shared" si="161"/>
        <v>1.1909455542867453</v>
      </c>
      <c r="AA321" s="11">
        <f t="shared" si="161"/>
        <v>1.084638247874752</v>
      </c>
      <c r="AB321" s="11">
        <f t="shared" si="161"/>
        <v>1.0497667774179922</v>
      </c>
      <c r="AC321" s="11">
        <f t="shared" si="161"/>
        <v>1.0738747443411294</v>
      </c>
      <c r="AD321" s="11">
        <f t="shared" si="161"/>
        <v>1.0093236079759</v>
      </c>
      <c r="AE321" s="11">
        <f t="shared" si="161"/>
        <v>0.99257593192342997</v>
      </c>
      <c r="AF321" s="11">
        <f t="shared" si="161"/>
        <v>0.96633402425545678</v>
      </c>
      <c r="AG321" s="11">
        <f t="shared" si="161"/>
        <v>1.0260668290655166</v>
      </c>
      <c r="AH321" s="11">
        <f t="shared" si="161"/>
        <v>0.99653159746572095</v>
      </c>
      <c r="AI321" s="11">
        <f t="shared" si="161"/>
        <v>0.96174915611102019</v>
      </c>
      <c r="AJ321" s="11">
        <f t="shared" si="161"/>
        <v>0.88624708441397382</v>
      </c>
      <c r="AK321" s="11">
        <f t="shared" si="161"/>
        <v>0.87844579249785071</v>
      </c>
      <c r="AL321" s="11">
        <f t="shared" si="161"/>
        <v>0.84642575491534777</v>
      </c>
      <c r="AM321" s="11">
        <f t="shared" si="161"/>
        <v>1.0019295177299439</v>
      </c>
      <c r="AN321" s="11">
        <f t="shared" si="161"/>
        <v>1.0193619902889337</v>
      </c>
      <c r="AO321" s="11">
        <f t="shared" si="161"/>
        <v>1.0729794332109481</v>
      </c>
      <c r="AP321" s="11">
        <f t="shared" si="161"/>
        <v>1.0228909518736882</v>
      </c>
      <c r="AQ321" s="11">
        <f t="shared" si="161"/>
        <v>0.99705482687919589</v>
      </c>
      <c r="AR321" s="11">
        <f t="shared" si="161"/>
        <v>1.05749978940085</v>
      </c>
      <c r="AS321" s="11">
        <f t="shared" si="161"/>
        <v>1.0552786896469226</v>
      </c>
      <c r="AT321" s="11">
        <f t="shared" si="161"/>
        <v>1.0285475418740879</v>
      </c>
      <c r="AU321" s="11">
        <f t="shared" si="161"/>
        <v>1.0114041942985617</v>
      </c>
      <c r="AV321" s="11">
        <f t="shared" si="161"/>
        <v>1.0354456735098847</v>
      </c>
      <c r="AW321" s="11">
        <f t="shared" si="161"/>
        <v>1.0556348320166902</v>
      </c>
      <c r="AX321" s="11">
        <f t="shared" si="161"/>
        <v>1.1103105394040322</v>
      </c>
      <c r="AY321" s="11">
        <f t="shared" si="161"/>
        <v>1.1194701370838223</v>
      </c>
      <c r="AZ321" s="11">
        <f t="shared" si="161"/>
        <v>1.0719140500362978</v>
      </c>
      <c r="BA321" s="11">
        <f t="shared" si="161"/>
        <v>1.0406097565124746</v>
      </c>
      <c r="BB321" s="11">
        <f t="shared" si="161"/>
        <v>1.0137199871508351</v>
      </c>
      <c r="BC321" s="11">
        <f t="shared" si="161"/>
        <v>1.0225981037974252</v>
      </c>
      <c r="BD321" s="11">
        <f t="shared" si="161"/>
        <v>1.026067395904223</v>
      </c>
      <c r="BE321" s="11">
        <f t="shared" si="161"/>
        <v>1.0276605488817792</v>
      </c>
      <c r="BF321" s="11">
        <f t="shared" si="161"/>
        <v>1.0247731333735042</v>
      </c>
      <c r="BG321" s="11">
        <f t="shared" si="161"/>
        <v>1.0080378555509675</v>
      </c>
      <c r="BH321" s="11">
        <f t="shared" si="161"/>
        <v>1.0424091877215669</v>
      </c>
      <c r="BI321" s="11">
        <f t="shared" si="161"/>
        <v>1</v>
      </c>
      <c r="BJ321" s="11">
        <f t="shared" ref="BJ321" si="162">1+BJ53/100</f>
        <v>1</v>
      </c>
      <c r="BL321" s="1">
        <f t="shared" si="7"/>
        <v>0</v>
      </c>
      <c r="BM321" s="1">
        <f t="shared" si="8"/>
        <v>0</v>
      </c>
      <c r="BN321" s="1">
        <f t="shared" si="9"/>
        <v>3.7167053605751343E-2</v>
      </c>
      <c r="BO321" s="1">
        <f t="shared" si="10"/>
        <v>3.1492107159307503E-2</v>
      </c>
      <c r="BP321" s="1">
        <f t="shared" si="11"/>
        <v>-0.10776322901015467</v>
      </c>
      <c r="BQ321" s="1">
        <f t="shared" si="12"/>
        <v>3.284011801191733E-2</v>
      </c>
      <c r="BR321" s="1">
        <f t="shared" si="13"/>
        <v>5.8086337890475681E-2</v>
      </c>
      <c r="BS321" s="1">
        <f t="shared" si="14"/>
        <v>2.1603886084401891E-2</v>
      </c>
      <c r="BT321" s="1">
        <f t="shared" si="15"/>
        <v>7.174379293544364E-2</v>
      </c>
      <c r="BU321" s="1">
        <f t="shared" si="16"/>
        <v>2.0584388998337699E-2</v>
      </c>
      <c r="BW321" s="1">
        <f t="shared" si="17"/>
        <v>4.2203816679963646E-2</v>
      </c>
      <c r="BY321" s="172">
        <f t="shared" si="102"/>
        <v>3.3164395132067037E-2</v>
      </c>
      <c r="CA321" s="1">
        <f t="shared" si="18"/>
        <v>0.35603109015423251</v>
      </c>
      <c r="CB321" s="1">
        <f t="shared" si="19"/>
        <v>-0.25125902542497269</v>
      </c>
      <c r="CC321" s="1">
        <f t="shared" si="20"/>
        <v>5.0787922197474078E-2</v>
      </c>
    </row>
    <row r="322" spans="1:81" ht="15">
      <c r="A322" s="282" t="s">
        <v>207</v>
      </c>
      <c r="E322" s="11">
        <v>1</v>
      </c>
      <c r="F322" s="11">
        <f t="shared" ref="F322:R322" si="163">1+F54/100</f>
        <v>1</v>
      </c>
      <c r="G322" s="11">
        <f t="shared" si="163"/>
        <v>1</v>
      </c>
      <c r="H322" s="11">
        <f t="shared" si="163"/>
        <v>1</v>
      </c>
      <c r="I322" s="11">
        <f t="shared" si="163"/>
        <v>1</v>
      </c>
      <c r="J322" s="11">
        <f t="shared" si="163"/>
        <v>1</v>
      </c>
      <c r="K322" s="11">
        <f t="shared" si="163"/>
        <v>1</v>
      </c>
      <c r="L322" s="11">
        <f t="shared" si="163"/>
        <v>1</v>
      </c>
      <c r="M322" s="11">
        <f t="shared" si="163"/>
        <v>1</v>
      </c>
      <c r="N322" s="11">
        <f t="shared" si="163"/>
        <v>1</v>
      </c>
      <c r="O322" s="11">
        <f t="shared" si="163"/>
        <v>1</v>
      </c>
      <c r="P322" s="11">
        <f t="shared" si="163"/>
        <v>1</v>
      </c>
      <c r="Q322" s="11">
        <f t="shared" si="163"/>
        <v>1</v>
      </c>
      <c r="R322" s="11">
        <f t="shared" si="163"/>
        <v>1</v>
      </c>
      <c r="S322" s="11">
        <v>1</v>
      </c>
      <c r="T322" s="11">
        <f t="shared" ref="T322:BI322" si="164">1+T54/100</f>
        <v>1</v>
      </c>
      <c r="U322" s="11">
        <f t="shared" si="164"/>
        <v>1</v>
      </c>
      <c r="V322" s="11">
        <f t="shared" si="164"/>
        <v>1</v>
      </c>
      <c r="W322" s="11">
        <f t="shared" si="164"/>
        <v>1</v>
      </c>
      <c r="X322" s="11">
        <f t="shared" si="164"/>
        <v>1</v>
      </c>
      <c r="Y322" s="11">
        <f t="shared" si="164"/>
        <v>1</v>
      </c>
      <c r="Z322" s="11">
        <f t="shared" si="164"/>
        <v>1</v>
      </c>
      <c r="AA322" s="11">
        <f t="shared" si="164"/>
        <v>1</v>
      </c>
      <c r="AB322" s="11">
        <f t="shared" si="164"/>
        <v>1</v>
      </c>
      <c r="AC322" s="11">
        <f t="shared" si="164"/>
        <v>1</v>
      </c>
      <c r="AD322" s="11">
        <f t="shared" si="164"/>
        <v>1</v>
      </c>
      <c r="AE322" s="11">
        <f t="shared" si="164"/>
        <v>1</v>
      </c>
      <c r="AF322" s="11">
        <f t="shared" si="164"/>
        <v>1</v>
      </c>
      <c r="AG322" s="11">
        <f t="shared" si="164"/>
        <v>1</v>
      </c>
      <c r="AH322" s="11">
        <f t="shared" si="164"/>
        <v>1</v>
      </c>
      <c r="AI322" s="11">
        <f t="shared" si="164"/>
        <v>1</v>
      </c>
      <c r="AJ322" s="11">
        <f t="shared" si="164"/>
        <v>1</v>
      </c>
      <c r="AK322" s="11">
        <f t="shared" si="164"/>
        <v>1</v>
      </c>
      <c r="AL322" s="11">
        <f t="shared" si="164"/>
        <v>1</v>
      </c>
      <c r="AM322" s="11">
        <f t="shared" si="164"/>
        <v>1</v>
      </c>
      <c r="AN322" s="11">
        <f t="shared" si="164"/>
        <v>1</v>
      </c>
      <c r="AO322" s="11">
        <f t="shared" si="164"/>
        <v>1</v>
      </c>
      <c r="AP322" s="11">
        <f t="shared" si="164"/>
        <v>1</v>
      </c>
      <c r="AQ322" s="11">
        <f t="shared" si="164"/>
        <v>1</v>
      </c>
      <c r="AR322" s="11">
        <f t="shared" si="164"/>
        <v>1</v>
      </c>
      <c r="AS322" s="11">
        <f t="shared" si="164"/>
        <v>1</v>
      </c>
      <c r="AT322" s="11">
        <f t="shared" si="164"/>
        <v>1</v>
      </c>
      <c r="AU322" s="11">
        <f t="shared" si="164"/>
        <v>1</v>
      </c>
      <c r="AV322" s="11">
        <f t="shared" si="164"/>
        <v>1</v>
      </c>
      <c r="AW322" s="11">
        <f t="shared" si="164"/>
        <v>1</v>
      </c>
      <c r="AX322" s="11">
        <f t="shared" si="164"/>
        <v>1</v>
      </c>
      <c r="AY322" s="11">
        <f t="shared" si="164"/>
        <v>1</v>
      </c>
      <c r="AZ322" s="11">
        <f t="shared" si="164"/>
        <v>1</v>
      </c>
      <c r="BA322" s="11">
        <f t="shared" si="164"/>
        <v>1</v>
      </c>
      <c r="BB322" s="11">
        <f t="shared" si="164"/>
        <v>1</v>
      </c>
      <c r="BC322" s="11">
        <f t="shared" si="164"/>
        <v>1</v>
      </c>
      <c r="BD322" s="11">
        <f t="shared" si="164"/>
        <v>1</v>
      </c>
      <c r="BE322" s="11">
        <f t="shared" si="164"/>
        <v>1</v>
      </c>
      <c r="BF322" s="11">
        <f t="shared" si="164"/>
        <v>1</v>
      </c>
      <c r="BG322" s="11">
        <f t="shared" si="164"/>
        <v>1</v>
      </c>
      <c r="BH322" s="11">
        <f t="shared" si="164"/>
        <v>1</v>
      </c>
      <c r="BI322" s="11">
        <f t="shared" si="164"/>
        <v>1</v>
      </c>
      <c r="BJ322" s="11">
        <f t="shared" ref="BJ322" si="165">1+BJ54/100</f>
        <v>1</v>
      </c>
      <c r="BL322" s="1">
        <f t="shared" si="7"/>
        <v>0</v>
      </c>
      <c r="BM322" s="1">
        <f t="shared" si="8"/>
        <v>0</v>
      </c>
      <c r="BN322" s="1">
        <f t="shared" si="9"/>
        <v>0</v>
      </c>
      <c r="BO322" s="1">
        <f t="shared" si="10"/>
        <v>0</v>
      </c>
      <c r="BP322" s="1">
        <f t="shared" si="11"/>
        <v>0</v>
      </c>
      <c r="BQ322" s="1">
        <f t="shared" si="12"/>
        <v>0</v>
      </c>
      <c r="BR322" s="1">
        <f t="shared" si="13"/>
        <v>0</v>
      </c>
      <c r="BS322" s="1">
        <f t="shared" si="14"/>
        <v>0</v>
      </c>
      <c r="BT322" s="1">
        <f t="shared" si="15"/>
        <v>0</v>
      </c>
      <c r="BU322" s="1">
        <f t="shared" si="16"/>
        <v>0</v>
      </c>
      <c r="BW322" s="1">
        <f t="shared" si="17"/>
        <v>0</v>
      </c>
      <c r="BY322" s="172">
        <f t="shared" si="102"/>
        <v>0</v>
      </c>
      <c r="CA322" s="1">
        <f t="shared" si="18"/>
        <v>0</v>
      </c>
      <c r="CB322" s="1">
        <f t="shared" si="19"/>
        <v>0</v>
      </c>
      <c r="CC322" s="1">
        <f t="shared" si="20"/>
        <v>0</v>
      </c>
    </row>
    <row r="323" spans="1:81" ht="15">
      <c r="A323" s="282" t="s">
        <v>208</v>
      </c>
      <c r="E323" s="11">
        <v>1</v>
      </c>
      <c r="F323" s="11">
        <f t="shared" ref="F323:R323" si="166">1+F55/100</f>
        <v>1</v>
      </c>
      <c r="G323" s="11">
        <f t="shared" si="166"/>
        <v>1</v>
      </c>
      <c r="H323" s="11">
        <f t="shared" si="166"/>
        <v>1</v>
      </c>
      <c r="I323" s="11">
        <f t="shared" si="166"/>
        <v>1</v>
      </c>
      <c r="J323" s="11">
        <f t="shared" si="166"/>
        <v>1</v>
      </c>
      <c r="K323" s="11">
        <f t="shared" si="166"/>
        <v>1</v>
      </c>
      <c r="L323" s="11">
        <f t="shared" si="166"/>
        <v>1</v>
      </c>
      <c r="M323" s="11">
        <f t="shared" si="166"/>
        <v>1</v>
      </c>
      <c r="N323" s="11">
        <f t="shared" si="166"/>
        <v>1</v>
      </c>
      <c r="O323" s="11">
        <f t="shared" si="166"/>
        <v>1</v>
      </c>
      <c r="P323" s="11">
        <f t="shared" si="166"/>
        <v>1</v>
      </c>
      <c r="Q323" s="11">
        <f t="shared" si="166"/>
        <v>1</v>
      </c>
      <c r="R323" s="11">
        <f t="shared" si="166"/>
        <v>1</v>
      </c>
      <c r="S323" s="11">
        <v>1</v>
      </c>
      <c r="T323" s="11">
        <f t="shared" ref="T323:BI323" si="167">1+T55/100</f>
        <v>1</v>
      </c>
      <c r="U323" s="11">
        <f t="shared" si="167"/>
        <v>1</v>
      </c>
      <c r="V323" s="11">
        <f t="shared" si="167"/>
        <v>1</v>
      </c>
      <c r="W323" s="11">
        <f t="shared" si="167"/>
        <v>1</v>
      </c>
      <c r="X323" s="11">
        <f t="shared" si="167"/>
        <v>1</v>
      </c>
      <c r="Y323" s="11">
        <f t="shared" si="167"/>
        <v>1</v>
      </c>
      <c r="Z323" s="11">
        <f t="shared" si="167"/>
        <v>1</v>
      </c>
      <c r="AA323" s="11">
        <f t="shared" si="167"/>
        <v>1</v>
      </c>
      <c r="AB323" s="11">
        <f t="shared" si="167"/>
        <v>1</v>
      </c>
      <c r="AC323" s="11">
        <f t="shared" si="167"/>
        <v>1</v>
      </c>
      <c r="AD323" s="11">
        <f t="shared" si="167"/>
        <v>1</v>
      </c>
      <c r="AE323" s="11">
        <f t="shared" si="167"/>
        <v>1</v>
      </c>
      <c r="AF323" s="11">
        <f t="shared" si="167"/>
        <v>1</v>
      </c>
      <c r="AG323" s="11">
        <f t="shared" si="167"/>
        <v>1</v>
      </c>
      <c r="AH323" s="11">
        <f t="shared" si="167"/>
        <v>1</v>
      </c>
      <c r="AI323" s="11">
        <f t="shared" si="167"/>
        <v>1</v>
      </c>
      <c r="AJ323" s="11">
        <f t="shared" si="167"/>
        <v>1</v>
      </c>
      <c r="AK323" s="11">
        <f t="shared" si="167"/>
        <v>1</v>
      </c>
      <c r="AL323" s="11">
        <f t="shared" si="167"/>
        <v>1</v>
      </c>
      <c r="AM323" s="11">
        <f t="shared" si="167"/>
        <v>1.0036841919815038</v>
      </c>
      <c r="AN323" s="11">
        <f t="shared" si="167"/>
        <v>1</v>
      </c>
      <c r="AO323" s="11">
        <f t="shared" si="167"/>
        <v>1</v>
      </c>
      <c r="AP323" s="11">
        <f t="shared" si="167"/>
        <v>1</v>
      </c>
      <c r="AQ323" s="11">
        <f t="shared" si="167"/>
        <v>1</v>
      </c>
      <c r="AR323" s="11">
        <f t="shared" si="167"/>
        <v>1</v>
      </c>
      <c r="AS323" s="11">
        <f t="shared" si="167"/>
        <v>1</v>
      </c>
      <c r="AT323" s="11">
        <f t="shared" si="167"/>
        <v>1</v>
      </c>
      <c r="AU323" s="11">
        <f t="shared" si="167"/>
        <v>1</v>
      </c>
      <c r="AV323" s="11">
        <f t="shared" si="167"/>
        <v>1</v>
      </c>
      <c r="AW323" s="11">
        <f t="shared" si="167"/>
        <v>1</v>
      </c>
      <c r="AX323" s="11">
        <f t="shared" si="167"/>
        <v>1</v>
      </c>
      <c r="AY323" s="11">
        <f t="shared" si="167"/>
        <v>1</v>
      </c>
      <c r="AZ323" s="11">
        <f t="shared" si="167"/>
        <v>1</v>
      </c>
      <c r="BA323" s="11">
        <f t="shared" si="167"/>
        <v>1</v>
      </c>
      <c r="BB323" s="11">
        <f t="shared" si="167"/>
        <v>1</v>
      </c>
      <c r="BC323" s="11">
        <f t="shared" si="167"/>
        <v>1</v>
      </c>
      <c r="BD323" s="11">
        <f t="shared" si="167"/>
        <v>1</v>
      </c>
      <c r="BE323" s="11">
        <f t="shared" si="167"/>
        <v>1</v>
      </c>
      <c r="BF323" s="11">
        <f t="shared" si="167"/>
        <v>1</v>
      </c>
      <c r="BG323" s="11">
        <f t="shared" si="167"/>
        <v>1</v>
      </c>
      <c r="BH323" s="11">
        <f t="shared" si="167"/>
        <v>1</v>
      </c>
      <c r="BI323" s="11">
        <f t="shared" si="167"/>
        <v>1</v>
      </c>
      <c r="BJ323" s="11">
        <f t="shared" ref="BJ323" si="168">1+BJ55/100</f>
        <v>1</v>
      </c>
      <c r="BL323" s="1">
        <f t="shared" si="7"/>
        <v>0</v>
      </c>
      <c r="BM323" s="1">
        <f t="shared" si="8"/>
        <v>0</v>
      </c>
      <c r="BN323" s="1">
        <f t="shared" si="9"/>
        <v>0</v>
      </c>
      <c r="BO323" s="1">
        <f t="shared" si="10"/>
        <v>0</v>
      </c>
      <c r="BP323" s="1">
        <f t="shared" si="11"/>
        <v>0</v>
      </c>
      <c r="BQ323" s="1">
        <f t="shared" si="12"/>
        <v>0</v>
      </c>
      <c r="BR323" s="1">
        <f t="shared" si="13"/>
        <v>0</v>
      </c>
      <c r="BS323" s="1">
        <f t="shared" si="14"/>
        <v>0</v>
      </c>
      <c r="BT323" s="1">
        <f t="shared" si="15"/>
        <v>0</v>
      </c>
      <c r="BU323" s="1">
        <f t="shared" si="16"/>
        <v>0</v>
      </c>
      <c r="BW323" s="1">
        <f t="shared" si="17"/>
        <v>0</v>
      </c>
      <c r="BY323" s="172">
        <f t="shared" si="102"/>
        <v>0</v>
      </c>
      <c r="CA323" s="1">
        <f t="shared" si="18"/>
        <v>0</v>
      </c>
      <c r="CB323" s="1">
        <f t="shared" si="19"/>
        <v>0</v>
      </c>
      <c r="CC323" s="1">
        <f t="shared" si="20"/>
        <v>0</v>
      </c>
    </row>
    <row r="324" spans="1:81" ht="15">
      <c r="A324" s="282" t="s">
        <v>209</v>
      </c>
      <c r="E324" s="11">
        <v>1</v>
      </c>
      <c r="F324" s="11">
        <f t="shared" ref="F324:R324" si="169">1+F56/100</f>
        <v>1</v>
      </c>
      <c r="G324" s="11">
        <f t="shared" si="169"/>
        <v>1</v>
      </c>
      <c r="H324" s="11">
        <f t="shared" si="169"/>
        <v>1</v>
      </c>
      <c r="I324" s="11">
        <f t="shared" si="169"/>
        <v>1</v>
      </c>
      <c r="J324" s="11">
        <f t="shared" si="169"/>
        <v>1</v>
      </c>
      <c r="K324" s="11">
        <f t="shared" si="169"/>
        <v>1</v>
      </c>
      <c r="L324" s="11">
        <f t="shared" si="169"/>
        <v>1</v>
      </c>
      <c r="M324" s="11">
        <f t="shared" si="169"/>
        <v>1</v>
      </c>
      <c r="N324" s="11">
        <f t="shared" si="169"/>
        <v>1</v>
      </c>
      <c r="O324" s="11">
        <f t="shared" si="169"/>
        <v>1</v>
      </c>
      <c r="P324" s="11">
        <f t="shared" si="169"/>
        <v>1</v>
      </c>
      <c r="Q324" s="11">
        <f t="shared" si="169"/>
        <v>1</v>
      </c>
      <c r="R324" s="11">
        <f t="shared" si="169"/>
        <v>1</v>
      </c>
      <c r="S324" s="11">
        <v>1</v>
      </c>
      <c r="T324" s="11">
        <f t="shared" ref="T324:BI324" si="170">1+T56/100</f>
        <v>1</v>
      </c>
      <c r="U324" s="11">
        <f t="shared" si="170"/>
        <v>1.2124487233707959</v>
      </c>
      <c r="V324" s="11">
        <f t="shared" si="170"/>
        <v>1.1634797580093712</v>
      </c>
      <c r="W324" s="11">
        <f t="shared" si="170"/>
        <v>1.0737834762760987</v>
      </c>
      <c r="X324" s="11">
        <f t="shared" si="170"/>
        <v>1.0905434960283211</v>
      </c>
      <c r="Y324" s="11">
        <f t="shared" si="170"/>
        <v>1.0461064015202908</v>
      </c>
      <c r="Z324" s="11">
        <f t="shared" si="170"/>
        <v>1.0082882618727025</v>
      </c>
      <c r="AA324" s="11">
        <f t="shared" si="170"/>
        <v>1.0477451145888841</v>
      </c>
      <c r="AB324" s="11">
        <f t="shared" si="170"/>
        <v>1.0471504466562542</v>
      </c>
      <c r="AC324" s="11">
        <f t="shared" si="170"/>
        <v>1.0735775527313265</v>
      </c>
      <c r="AD324" s="11">
        <f t="shared" si="170"/>
        <v>1.0361523662243879</v>
      </c>
      <c r="AE324" s="11">
        <f t="shared" si="170"/>
        <v>1.0252140638968452</v>
      </c>
      <c r="AF324" s="11">
        <f t="shared" si="170"/>
        <v>1.0590727338764476</v>
      </c>
      <c r="AG324" s="11">
        <f t="shared" si="170"/>
        <v>1.0750078564408345</v>
      </c>
      <c r="AH324" s="11">
        <f t="shared" si="170"/>
        <v>1.0641951062893316</v>
      </c>
      <c r="AI324" s="11">
        <f t="shared" si="170"/>
        <v>1.051399694697879</v>
      </c>
      <c r="AJ324" s="11">
        <f t="shared" si="170"/>
        <v>0.9816525724135361</v>
      </c>
      <c r="AK324" s="11">
        <f t="shared" si="170"/>
        <v>1.0652783490917359</v>
      </c>
      <c r="AL324" s="11">
        <f t="shared" si="170"/>
        <v>0.98297372219924906</v>
      </c>
      <c r="AM324" s="11">
        <f t="shared" si="170"/>
        <v>1.037322010859574</v>
      </c>
      <c r="AN324" s="11">
        <f t="shared" si="170"/>
        <v>1.0651935880045211</v>
      </c>
      <c r="AO324" s="11">
        <f t="shared" si="170"/>
        <v>0.99730711199883881</v>
      </c>
      <c r="AP324" s="11">
        <f t="shared" si="170"/>
        <v>1.0112199772968815</v>
      </c>
      <c r="AQ324" s="11">
        <f t="shared" si="170"/>
        <v>1.0395311753147702</v>
      </c>
      <c r="AR324" s="11">
        <f t="shared" si="170"/>
        <v>1.0366207353184853</v>
      </c>
      <c r="AS324" s="11">
        <f t="shared" si="170"/>
        <v>1.0460580151553569</v>
      </c>
      <c r="AT324" s="11">
        <f t="shared" si="170"/>
        <v>1.0248999969559853</v>
      </c>
      <c r="AU324" s="11">
        <f t="shared" si="170"/>
        <v>1.0222090565227877</v>
      </c>
      <c r="AV324" s="11">
        <f t="shared" si="170"/>
        <v>1.012379822009263</v>
      </c>
      <c r="AW324" s="11">
        <f t="shared" si="170"/>
        <v>1.0318083049715108</v>
      </c>
      <c r="AX324" s="11">
        <f t="shared" si="170"/>
        <v>1.0224121756159879</v>
      </c>
      <c r="AY324" s="11">
        <f t="shared" si="170"/>
        <v>1.0278102280257102</v>
      </c>
      <c r="AZ324" s="11">
        <f t="shared" si="170"/>
        <v>1.0261259233040161</v>
      </c>
      <c r="BA324" s="11">
        <f t="shared" si="170"/>
        <v>1.0128833426870372</v>
      </c>
      <c r="BB324" s="11">
        <f t="shared" si="170"/>
        <v>0.95625726015725665</v>
      </c>
      <c r="BC324" s="11">
        <f t="shared" si="170"/>
        <v>0.98702399659570683</v>
      </c>
      <c r="BD324" s="11">
        <f t="shared" si="170"/>
        <v>0.97793950901989324</v>
      </c>
      <c r="BE324" s="11">
        <f t="shared" si="170"/>
        <v>0.95475837862870672</v>
      </c>
      <c r="BF324" s="11">
        <f t="shared" si="170"/>
        <v>0.94284962472768119</v>
      </c>
      <c r="BG324" s="11">
        <f t="shared" si="170"/>
        <v>0.99687435848493811</v>
      </c>
      <c r="BH324" s="11">
        <f t="shared" si="170"/>
        <v>1.0256134462133935</v>
      </c>
      <c r="BI324" s="11">
        <f t="shared" si="170"/>
        <v>1.0292361281333564</v>
      </c>
      <c r="BJ324" s="11">
        <f t="shared" ref="BJ324" si="171">1+BJ56/100</f>
        <v>1.0309356375744818</v>
      </c>
      <c r="BL324" s="1">
        <f t="shared" si="7"/>
        <v>0</v>
      </c>
      <c r="BM324" s="1">
        <f t="shared" si="8"/>
        <v>0</v>
      </c>
      <c r="BN324" s="1">
        <f t="shared" si="9"/>
        <v>5.147316190071094E-2</v>
      </c>
      <c r="BO324" s="1">
        <f t="shared" si="10"/>
        <v>4.8058581030421932E-2</v>
      </c>
      <c r="BP324" s="1">
        <f t="shared" si="11"/>
        <v>1.9606665663646883E-2</v>
      </c>
      <c r="BQ324" s="1">
        <f t="shared" si="12"/>
        <v>3.018966166017778E-2</v>
      </c>
      <c r="BR324" s="1">
        <f t="shared" si="13"/>
        <v>9.2947149198869816E-3</v>
      </c>
      <c r="BS324" s="1">
        <f t="shared" si="14"/>
        <v>-3.2118738076568509E-2</v>
      </c>
      <c r="BT324" s="1">
        <f t="shared" si="15"/>
        <v>2.2210307841502352E-2</v>
      </c>
      <c r="BU324" s="1">
        <f t="shared" si="16"/>
        <v>-1.6643055408665952E-2</v>
      </c>
      <c r="BW324" s="1">
        <f t="shared" si="17"/>
        <v>-1.7579523022537291E-4</v>
      </c>
      <c r="BY324" s="172">
        <f t="shared" si="102"/>
        <v>3.4829026449260114E-2</v>
      </c>
      <c r="CA324" s="1">
        <f t="shared" si="18"/>
        <v>0.10624020442247639</v>
      </c>
      <c r="CB324" s="1">
        <f t="shared" si="19"/>
        <v>9.948360056830241E-2</v>
      </c>
      <c r="CC324" s="1">
        <f t="shared" si="20"/>
        <v>5.2298990121331324E-2</v>
      </c>
    </row>
    <row r="325" spans="1:81" ht="15">
      <c r="A325" s="282" t="s">
        <v>210</v>
      </c>
      <c r="E325" s="11">
        <v>1</v>
      </c>
      <c r="F325" s="11">
        <f t="shared" ref="F325:R325" si="172">1+F57/100</f>
        <v>1</v>
      </c>
      <c r="G325" s="11">
        <f t="shared" si="172"/>
        <v>1</v>
      </c>
      <c r="H325" s="11">
        <f t="shared" si="172"/>
        <v>1</v>
      </c>
      <c r="I325" s="11">
        <f t="shared" si="172"/>
        <v>1</v>
      </c>
      <c r="J325" s="11">
        <f t="shared" si="172"/>
        <v>1</v>
      </c>
      <c r="K325" s="11">
        <f t="shared" si="172"/>
        <v>1</v>
      </c>
      <c r="L325" s="11">
        <f t="shared" si="172"/>
        <v>1</v>
      </c>
      <c r="M325" s="11">
        <f t="shared" si="172"/>
        <v>1</v>
      </c>
      <c r="N325" s="11">
        <f t="shared" si="172"/>
        <v>1</v>
      </c>
      <c r="O325" s="11">
        <f t="shared" si="172"/>
        <v>1</v>
      </c>
      <c r="P325" s="11">
        <f t="shared" si="172"/>
        <v>1</v>
      </c>
      <c r="Q325" s="11">
        <f t="shared" si="172"/>
        <v>1</v>
      </c>
      <c r="R325" s="11">
        <f t="shared" si="172"/>
        <v>1</v>
      </c>
      <c r="S325" s="11">
        <v>1</v>
      </c>
      <c r="T325" s="11">
        <f t="shared" ref="T325:BI325" si="173">1+T57/100</f>
        <v>1</v>
      </c>
      <c r="U325" s="11">
        <f t="shared" si="173"/>
        <v>1</v>
      </c>
      <c r="V325" s="11">
        <f t="shared" si="173"/>
        <v>1</v>
      </c>
      <c r="W325" s="11">
        <f t="shared" si="173"/>
        <v>1</v>
      </c>
      <c r="X325" s="11">
        <f t="shared" si="173"/>
        <v>1</v>
      </c>
      <c r="Y325" s="11">
        <f t="shared" si="173"/>
        <v>1</v>
      </c>
      <c r="Z325" s="11">
        <f t="shared" si="173"/>
        <v>1</v>
      </c>
      <c r="AA325" s="11">
        <f t="shared" si="173"/>
        <v>1</v>
      </c>
      <c r="AB325" s="11">
        <f t="shared" si="173"/>
        <v>1</v>
      </c>
      <c r="AC325" s="11">
        <f t="shared" si="173"/>
        <v>1</v>
      </c>
      <c r="AD325" s="11">
        <f t="shared" si="173"/>
        <v>1</v>
      </c>
      <c r="AE325" s="11">
        <f t="shared" si="173"/>
        <v>1</v>
      </c>
      <c r="AF325" s="11">
        <f t="shared" si="173"/>
        <v>1</v>
      </c>
      <c r="AG325" s="11">
        <f t="shared" si="173"/>
        <v>1</v>
      </c>
      <c r="AH325" s="11">
        <f t="shared" si="173"/>
        <v>1</v>
      </c>
      <c r="AI325" s="11">
        <f t="shared" si="173"/>
        <v>1</v>
      </c>
      <c r="AJ325" s="11">
        <f t="shared" si="173"/>
        <v>0.88597493981274222</v>
      </c>
      <c r="AK325" s="11">
        <f t="shared" si="173"/>
        <v>0.99391786362347256</v>
      </c>
      <c r="AL325" s="11">
        <f t="shared" si="173"/>
        <v>0.99957946898847649</v>
      </c>
      <c r="AM325" s="11">
        <f t="shared" si="173"/>
        <v>1.0287214351736211</v>
      </c>
      <c r="AN325" s="11">
        <f t="shared" si="173"/>
        <v>1.0628655463049446</v>
      </c>
      <c r="AO325" s="11">
        <f t="shared" si="173"/>
        <v>1.0434418104794523</v>
      </c>
      <c r="AP325" s="11">
        <f t="shared" si="173"/>
        <v>0.99512520578694952</v>
      </c>
      <c r="AQ325" s="11">
        <f t="shared" si="173"/>
        <v>0.99765762544532999</v>
      </c>
      <c r="AR325" s="11">
        <f t="shared" si="173"/>
        <v>1.0153653239579974</v>
      </c>
      <c r="AS325" s="11">
        <f t="shared" si="173"/>
        <v>1.0455953032887859</v>
      </c>
      <c r="AT325" s="11">
        <f t="shared" si="173"/>
        <v>1.0329614065685846</v>
      </c>
      <c r="AU325" s="11">
        <f t="shared" si="173"/>
        <v>1.0184877261139067</v>
      </c>
      <c r="AV325" s="11">
        <f t="shared" si="173"/>
        <v>1.0363264549060962</v>
      </c>
      <c r="AW325" s="11">
        <f t="shared" si="173"/>
        <v>1.0487464046817419</v>
      </c>
      <c r="AX325" s="11">
        <f t="shared" si="173"/>
        <v>1.0638620721511711</v>
      </c>
      <c r="AY325" s="11">
        <f t="shared" si="173"/>
        <v>1.0656455909204763</v>
      </c>
      <c r="AZ325" s="11">
        <f t="shared" si="173"/>
        <v>1.049882021953519</v>
      </c>
      <c r="BA325" s="11">
        <f t="shared" si="173"/>
        <v>1.0183414507290312</v>
      </c>
      <c r="BB325" s="11">
        <f t="shared" si="173"/>
        <v>0.94656602209465257</v>
      </c>
      <c r="BC325" s="11">
        <f t="shared" si="173"/>
        <v>1.0197586818929418</v>
      </c>
      <c r="BD325" s="11">
        <f t="shared" si="173"/>
        <v>1.0156762726344317</v>
      </c>
      <c r="BE325" s="11">
        <f t="shared" si="173"/>
        <v>0.99061446318088842</v>
      </c>
      <c r="BF325" s="11">
        <f t="shared" si="173"/>
        <v>0.99483324920683869</v>
      </c>
      <c r="BG325" s="11">
        <f t="shared" si="173"/>
        <v>1.0260703704295917</v>
      </c>
      <c r="BH325" s="11">
        <f t="shared" si="173"/>
        <v>1.0510241576680677</v>
      </c>
      <c r="BI325" s="11">
        <f t="shared" si="173"/>
        <v>1.0239648623734374</v>
      </c>
      <c r="BJ325" s="11">
        <f t="shared" ref="BJ325" si="174">1+BJ57/100</f>
        <v>1.0404300124425265</v>
      </c>
      <c r="BL325" s="1">
        <f t="shared" si="7"/>
        <v>0</v>
      </c>
      <c r="BM325" s="1">
        <f t="shared" si="8"/>
        <v>0</v>
      </c>
      <c r="BN325" s="1">
        <f t="shared" si="9"/>
        <v>0</v>
      </c>
      <c r="BO325" s="1">
        <f t="shared" si="10"/>
        <v>0</v>
      </c>
      <c r="BP325" s="1">
        <f t="shared" si="11"/>
        <v>-3.1393642265405308E-2</v>
      </c>
      <c r="BQ325" s="1">
        <f t="shared" si="12"/>
        <v>2.6192787641861282E-2</v>
      </c>
      <c r="BR325" s="1">
        <f t="shared" si="13"/>
        <v>3.0489162964611571E-2</v>
      </c>
      <c r="BS325" s="1">
        <f t="shared" si="14"/>
        <v>6.6925450412935739E-3</v>
      </c>
      <c r="BT325" s="1">
        <f t="shared" si="15"/>
        <v>4.7007641839268643E-2</v>
      </c>
      <c r="BU325" s="1">
        <f t="shared" si="16"/>
        <v>8.1303409880635336E-3</v>
      </c>
      <c r="BW325" s="1">
        <f t="shared" si="17"/>
        <v>2.4612077999556004E-2</v>
      </c>
      <c r="BY325" s="172">
        <f t="shared" si="102"/>
        <v>0</v>
      </c>
      <c r="CA325" s="1">
        <f t="shared" si="18"/>
        <v>0</v>
      </c>
      <c r="CB325" s="1">
        <f t="shared" si="19"/>
        <v>-0.11941368059738455</v>
      </c>
      <c r="CC325" s="1">
        <f t="shared" si="20"/>
        <v>0.10426904742582943</v>
      </c>
    </row>
    <row r="326" spans="1:81" ht="15">
      <c r="A326" s="282" t="s">
        <v>211</v>
      </c>
      <c r="E326" s="11">
        <v>1</v>
      </c>
      <c r="F326" s="11">
        <f t="shared" ref="F326:R326" si="175">1+F58/100</f>
        <v>1</v>
      </c>
      <c r="G326" s="11">
        <f t="shared" si="175"/>
        <v>1</v>
      </c>
      <c r="H326" s="11">
        <f t="shared" si="175"/>
        <v>1</v>
      </c>
      <c r="I326" s="11">
        <f t="shared" si="175"/>
        <v>1</v>
      </c>
      <c r="J326" s="11">
        <f t="shared" si="175"/>
        <v>1</v>
      </c>
      <c r="K326" s="11">
        <f t="shared" si="175"/>
        <v>1</v>
      </c>
      <c r="L326" s="11">
        <f t="shared" si="175"/>
        <v>1</v>
      </c>
      <c r="M326" s="11">
        <f t="shared" si="175"/>
        <v>1</v>
      </c>
      <c r="N326" s="11">
        <f t="shared" si="175"/>
        <v>1</v>
      </c>
      <c r="O326" s="11">
        <f t="shared" si="175"/>
        <v>1</v>
      </c>
      <c r="P326" s="11">
        <f t="shared" si="175"/>
        <v>1.029436501920779</v>
      </c>
      <c r="Q326" s="11">
        <f t="shared" si="175"/>
        <v>1.0380247597590764</v>
      </c>
      <c r="R326" s="11">
        <f t="shared" si="175"/>
        <v>1.0444801721991734</v>
      </c>
      <c r="S326" s="11">
        <v>1</v>
      </c>
      <c r="T326" s="11">
        <f t="shared" ref="T326:BI326" si="176">1+T58/100</f>
        <v>0.99503565764473167</v>
      </c>
      <c r="U326" s="11">
        <f t="shared" si="176"/>
        <v>1.054002121268852</v>
      </c>
      <c r="V326" s="11">
        <f t="shared" si="176"/>
        <v>1.0358143707969245</v>
      </c>
      <c r="W326" s="11">
        <f t="shared" si="176"/>
        <v>1.0309818164919666</v>
      </c>
      <c r="X326" s="11">
        <f t="shared" si="176"/>
        <v>1.0410433133428096</v>
      </c>
      <c r="Y326" s="11">
        <f t="shared" si="176"/>
        <v>1.0119869393105689</v>
      </c>
      <c r="Z326" s="11">
        <f t="shared" si="176"/>
        <v>1.0037624251366066</v>
      </c>
      <c r="AA326" s="11">
        <f t="shared" si="176"/>
        <v>0.99699942212831905</v>
      </c>
      <c r="AB326" s="11">
        <f t="shared" si="176"/>
        <v>1.0183903416345961</v>
      </c>
      <c r="AC326" s="11">
        <f t="shared" si="176"/>
        <v>1.0317898721840446</v>
      </c>
      <c r="AD326" s="11">
        <f t="shared" si="176"/>
        <v>1.0255688356452306</v>
      </c>
      <c r="AE326" s="11">
        <f t="shared" si="176"/>
        <v>1.0224053504560919</v>
      </c>
      <c r="AF326" s="11">
        <f t="shared" si="176"/>
        <v>1.0124649963253665</v>
      </c>
      <c r="AG326" s="11">
        <f t="shared" si="176"/>
        <v>1.0330286373108617</v>
      </c>
      <c r="AH326" s="11">
        <f t="shared" si="176"/>
        <v>1.0309618003177115</v>
      </c>
      <c r="AI326" s="11">
        <f t="shared" si="176"/>
        <v>1.0435163905751361</v>
      </c>
      <c r="AJ326" s="11">
        <f t="shared" si="176"/>
        <v>1.0434522004153157</v>
      </c>
      <c r="AK326" s="11">
        <f t="shared" si="176"/>
        <v>1.0115177125116626</v>
      </c>
      <c r="AL326" s="11">
        <f t="shared" si="176"/>
        <v>0.98394864694714868</v>
      </c>
      <c r="AM326" s="11">
        <f t="shared" si="176"/>
        <v>1.0210260723179756</v>
      </c>
      <c r="AN326" s="11">
        <f t="shared" si="176"/>
        <v>1.0143906815827275</v>
      </c>
      <c r="AO326" s="11">
        <f t="shared" si="176"/>
        <v>1.0052647710736611</v>
      </c>
      <c r="AP326" s="11">
        <f t="shared" si="176"/>
        <v>1.0170029072614157</v>
      </c>
      <c r="AQ326" s="11">
        <f t="shared" si="176"/>
        <v>1.0196417613897277</v>
      </c>
      <c r="AR326" s="11">
        <f t="shared" si="176"/>
        <v>1.019212372937244</v>
      </c>
      <c r="AS326" s="11">
        <f t="shared" si="176"/>
        <v>1.0282269660443546</v>
      </c>
      <c r="AT326" s="11">
        <f t="shared" si="176"/>
        <v>1.0152453769484924</v>
      </c>
      <c r="AU326" s="11">
        <f t="shared" si="176"/>
        <v>0.99832012937076864</v>
      </c>
      <c r="AV326" s="11">
        <f t="shared" si="176"/>
        <v>0.99235138765913677</v>
      </c>
      <c r="AW326" s="11">
        <f t="shared" si="176"/>
        <v>1.0119193652221035</v>
      </c>
      <c r="AX326" s="11">
        <f t="shared" si="176"/>
        <v>1.0076390970567328</v>
      </c>
      <c r="AY326" s="11">
        <f t="shared" si="176"/>
        <v>1.0381719675220205</v>
      </c>
      <c r="AZ326" s="11">
        <f t="shared" si="176"/>
        <v>1.0339870617015168</v>
      </c>
      <c r="BA326" s="11">
        <f t="shared" si="176"/>
        <v>1.0127469903780695</v>
      </c>
      <c r="BB326" s="11">
        <f t="shared" si="176"/>
        <v>0.94620588949719364</v>
      </c>
      <c r="BC326" s="11">
        <f t="shared" si="176"/>
        <v>1.0423950434523579</v>
      </c>
      <c r="BD326" s="11">
        <f t="shared" si="176"/>
        <v>1.0559948142845823</v>
      </c>
      <c r="BE326" s="11">
        <f t="shared" si="176"/>
        <v>1.0030351838606835</v>
      </c>
      <c r="BF326" s="11">
        <f t="shared" si="176"/>
        <v>1.002157220462623</v>
      </c>
      <c r="BG326" s="11">
        <f t="shared" si="176"/>
        <v>1.0150565308013002</v>
      </c>
      <c r="BH326" s="11">
        <f t="shared" si="176"/>
        <v>1.008662133234058</v>
      </c>
      <c r="BI326" s="11">
        <f t="shared" si="176"/>
        <v>1.0112402999800132</v>
      </c>
      <c r="BJ326" s="11">
        <f t="shared" ref="BJ326" si="177">1+BJ58/100</f>
        <v>1.0179471020042621</v>
      </c>
      <c r="BL326" s="1">
        <f t="shared" si="7"/>
        <v>0</v>
      </c>
      <c r="BM326" s="1">
        <f t="shared" si="8"/>
        <v>0</v>
      </c>
      <c r="BN326" s="1">
        <f t="shared" si="9"/>
        <v>2.6689059621746836E-2</v>
      </c>
      <c r="BO326" s="1">
        <f t="shared" si="10"/>
        <v>1.8668592438322307E-2</v>
      </c>
      <c r="BP326" s="1">
        <f t="shared" si="11"/>
        <v>2.0303648772744376E-2</v>
      </c>
      <c r="BQ326" s="1">
        <f t="shared" si="12"/>
        <v>1.4626628536982267E-2</v>
      </c>
      <c r="BR326" s="1">
        <f t="shared" si="13"/>
        <v>1.0246764821235654E-2</v>
      </c>
      <c r="BS326" s="1">
        <f t="shared" si="14"/>
        <v>1.8828325165678006E-2</v>
      </c>
      <c r="BT326" s="1">
        <f t="shared" si="15"/>
        <v>1.6015407003808546E-2</v>
      </c>
      <c r="BU326" s="1">
        <f t="shared" si="16"/>
        <v>1.0131150439692593E-2</v>
      </c>
      <c r="BW326" s="1">
        <f t="shared" si="17"/>
        <v>1.2648790231594154E-2</v>
      </c>
      <c r="BY326" s="172">
        <f t="shared" si="102"/>
        <v>1.5624397224095699E-2</v>
      </c>
      <c r="CA326" s="1">
        <f t="shared" si="18"/>
        <v>1.9154702464553086E-2</v>
      </c>
      <c r="CB326" s="1">
        <f t="shared" si="19"/>
        <v>0.10140064430122786</v>
      </c>
      <c r="CC326" s="1">
        <f t="shared" si="20"/>
        <v>3.5357456568857915E-2</v>
      </c>
    </row>
    <row r="327" spans="1:81" ht="15">
      <c r="A327" s="282" t="s">
        <v>212</v>
      </c>
      <c r="E327" s="11">
        <v>1</v>
      </c>
      <c r="F327" s="11">
        <f t="shared" ref="F327:R327" si="178">1+F59/100</f>
        <v>1</v>
      </c>
      <c r="G327" s="11">
        <f t="shared" si="178"/>
        <v>1</v>
      </c>
      <c r="H327" s="11">
        <f t="shared" si="178"/>
        <v>1</v>
      </c>
      <c r="I327" s="11">
        <f t="shared" si="178"/>
        <v>1</v>
      </c>
      <c r="J327" s="11">
        <f t="shared" si="178"/>
        <v>1</v>
      </c>
      <c r="K327" s="11">
        <f t="shared" si="178"/>
        <v>1</v>
      </c>
      <c r="L327" s="11">
        <f t="shared" si="178"/>
        <v>1</v>
      </c>
      <c r="M327" s="11">
        <f t="shared" si="178"/>
        <v>1</v>
      </c>
      <c r="N327" s="11">
        <f t="shared" si="178"/>
        <v>1</v>
      </c>
      <c r="O327" s="11">
        <f t="shared" si="178"/>
        <v>1</v>
      </c>
      <c r="P327" s="11">
        <f t="shared" si="178"/>
        <v>1</v>
      </c>
      <c r="Q327" s="11">
        <f t="shared" si="178"/>
        <v>1</v>
      </c>
      <c r="R327" s="11">
        <f t="shared" si="178"/>
        <v>1</v>
      </c>
      <c r="S327" s="11">
        <v>1</v>
      </c>
      <c r="T327" s="11">
        <f t="shared" ref="T327:BI327" si="179">1+T59/100</f>
        <v>1</v>
      </c>
      <c r="U327" s="11">
        <f t="shared" si="179"/>
        <v>1</v>
      </c>
      <c r="V327" s="11">
        <f t="shared" si="179"/>
        <v>1</v>
      </c>
      <c r="W327" s="11">
        <f t="shared" si="179"/>
        <v>1</v>
      </c>
      <c r="X327" s="11">
        <f t="shared" si="179"/>
        <v>1</v>
      </c>
      <c r="Y327" s="11">
        <f t="shared" si="179"/>
        <v>1</v>
      </c>
      <c r="Z327" s="11">
        <f t="shared" si="179"/>
        <v>1</v>
      </c>
      <c r="AA327" s="11">
        <f t="shared" si="179"/>
        <v>1</v>
      </c>
      <c r="AB327" s="11">
        <f t="shared" si="179"/>
        <v>1</v>
      </c>
      <c r="AC327" s="11">
        <f t="shared" si="179"/>
        <v>1</v>
      </c>
      <c r="AD327" s="11">
        <f t="shared" si="179"/>
        <v>1</v>
      </c>
      <c r="AE327" s="11">
        <f t="shared" si="179"/>
        <v>1</v>
      </c>
      <c r="AF327" s="11">
        <f t="shared" si="179"/>
        <v>1</v>
      </c>
      <c r="AG327" s="11">
        <f t="shared" si="179"/>
        <v>1</v>
      </c>
      <c r="AH327" s="11">
        <f t="shared" si="179"/>
        <v>1</v>
      </c>
      <c r="AI327" s="11">
        <f t="shared" si="179"/>
        <v>1</v>
      </c>
      <c r="AJ327" s="11">
        <f t="shared" si="179"/>
        <v>1</v>
      </c>
      <c r="AK327" s="11">
        <f t="shared" si="179"/>
        <v>1</v>
      </c>
      <c r="AL327" s="11">
        <f t="shared" si="179"/>
        <v>1</v>
      </c>
      <c r="AM327" s="11">
        <f t="shared" si="179"/>
        <v>1</v>
      </c>
      <c r="AN327" s="11">
        <f t="shared" si="179"/>
        <v>1</v>
      </c>
      <c r="AO327" s="11">
        <f t="shared" si="179"/>
        <v>1</v>
      </c>
      <c r="AP327" s="11">
        <f t="shared" si="179"/>
        <v>1</v>
      </c>
      <c r="AQ327" s="11">
        <f t="shared" si="179"/>
        <v>1</v>
      </c>
      <c r="AR327" s="11">
        <f t="shared" si="179"/>
        <v>1</v>
      </c>
      <c r="AS327" s="11">
        <f t="shared" si="179"/>
        <v>1</v>
      </c>
      <c r="AT327" s="11">
        <f t="shared" si="179"/>
        <v>1</v>
      </c>
      <c r="AU327" s="11">
        <f t="shared" si="179"/>
        <v>1</v>
      </c>
      <c r="AV327" s="11">
        <f t="shared" si="179"/>
        <v>1</v>
      </c>
      <c r="AW327" s="11">
        <f t="shared" si="179"/>
        <v>1</v>
      </c>
      <c r="AX327" s="11">
        <f t="shared" si="179"/>
        <v>1</v>
      </c>
      <c r="AY327" s="11">
        <f t="shared" si="179"/>
        <v>1</v>
      </c>
      <c r="AZ327" s="11">
        <f t="shared" si="179"/>
        <v>1</v>
      </c>
      <c r="BA327" s="11">
        <f t="shared" si="179"/>
        <v>1</v>
      </c>
      <c r="BB327" s="11">
        <f t="shared" si="179"/>
        <v>1</v>
      </c>
      <c r="BC327" s="11">
        <f t="shared" si="179"/>
        <v>1</v>
      </c>
      <c r="BD327" s="11">
        <f t="shared" si="179"/>
        <v>1</v>
      </c>
      <c r="BE327" s="11">
        <f t="shared" si="179"/>
        <v>1</v>
      </c>
      <c r="BF327" s="11">
        <f t="shared" si="179"/>
        <v>1</v>
      </c>
      <c r="BG327" s="11">
        <f t="shared" si="179"/>
        <v>1.0707261105037567</v>
      </c>
      <c r="BH327" s="11">
        <f t="shared" si="179"/>
        <v>1.0788020455279137</v>
      </c>
      <c r="BI327" s="11">
        <f t="shared" si="179"/>
        <v>1.0700097109223738</v>
      </c>
      <c r="BJ327" s="11">
        <f t="shared" ref="BJ327" si="180">1+BJ59/100</f>
        <v>1.0249658081901143</v>
      </c>
      <c r="BL327" s="1">
        <f t="shared" si="7"/>
        <v>0</v>
      </c>
      <c r="BM327" s="1">
        <f t="shared" si="8"/>
        <v>0</v>
      </c>
      <c r="BN327" s="1">
        <f t="shared" si="9"/>
        <v>0</v>
      </c>
      <c r="BO327" s="1">
        <f t="shared" si="10"/>
        <v>0</v>
      </c>
      <c r="BP327" s="1">
        <f t="shared" si="11"/>
        <v>0</v>
      </c>
      <c r="BQ327" s="1">
        <f t="shared" si="12"/>
        <v>0</v>
      </c>
      <c r="BR327" s="1">
        <f t="shared" si="13"/>
        <v>0</v>
      </c>
      <c r="BS327" s="1">
        <f t="shared" si="14"/>
        <v>1.7231027109545938E-2</v>
      </c>
      <c r="BT327" s="1">
        <f t="shared" si="15"/>
        <v>0</v>
      </c>
      <c r="BU327" s="1">
        <f t="shared" si="16"/>
        <v>2.6835758754105932E-2</v>
      </c>
      <c r="BW327" s="1">
        <f t="shared" si="17"/>
        <v>1.524764553268354E-2</v>
      </c>
      <c r="BY327" s="172">
        <f t="shared" si="102"/>
        <v>0</v>
      </c>
      <c r="CA327" s="1">
        <f t="shared" si="18"/>
        <v>0</v>
      </c>
      <c r="CB327" s="1">
        <f t="shared" si="19"/>
        <v>0</v>
      </c>
      <c r="CC327" s="1">
        <f t="shared" si="20"/>
        <v>0.23596984158758882</v>
      </c>
    </row>
    <row r="328" spans="1:81" ht="15">
      <c r="A328" s="282" t="s">
        <v>213</v>
      </c>
      <c r="E328" s="11">
        <v>1</v>
      </c>
      <c r="F328" s="11">
        <f t="shared" ref="F328:R328" si="181">1+F60/100</f>
        <v>1</v>
      </c>
      <c r="G328" s="11">
        <f t="shared" si="181"/>
        <v>1</v>
      </c>
      <c r="H328" s="11">
        <f t="shared" si="181"/>
        <v>1</v>
      </c>
      <c r="I328" s="11">
        <f t="shared" si="181"/>
        <v>1</v>
      </c>
      <c r="J328" s="11">
        <f t="shared" si="181"/>
        <v>1</v>
      </c>
      <c r="K328" s="11">
        <f t="shared" si="181"/>
        <v>1</v>
      </c>
      <c r="L328" s="11">
        <f t="shared" si="181"/>
        <v>1</v>
      </c>
      <c r="M328" s="11">
        <f t="shared" si="181"/>
        <v>1</v>
      </c>
      <c r="N328" s="11">
        <f t="shared" si="181"/>
        <v>1</v>
      </c>
      <c r="O328" s="11">
        <f t="shared" si="181"/>
        <v>1</v>
      </c>
      <c r="P328" s="11">
        <f t="shared" si="181"/>
        <v>1</v>
      </c>
      <c r="Q328" s="11">
        <f t="shared" si="181"/>
        <v>1</v>
      </c>
      <c r="R328" s="11">
        <f t="shared" si="181"/>
        <v>1</v>
      </c>
      <c r="S328" s="11">
        <v>1</v>
      </c>
      <c r="T328" s="11">
        <f t="shared" ref="T328:BI328" si="182">1+T60/100</f>
        <v>1</v>
      </c>
      <c r="U328" s="11">
        <f t="shared" si="182"/>
        <v>1</v>
      </c>
      <c r="V328" s="11">
        <f t="shared" si="182"/>
        <v>1</v>
      </c>
      <c r="W328" s="11">
        <f t="shared" si="182"/>
        <v>1.1052141415489065</v>
      </c>
      <c r="X328" s="11">
        <f t="shared" si="182"/>
        <v>0.80812400673723839</v>
      </c>
      <c r="Y328" s="11">
        <f t="shared" si="182"/>
        <v>1.1367052343408948</v>
      </c>
      <c r="Z328" s="11">
        <f t="shared" si="182"/>
        <v>1.1199366020869921</v>
      </c>
      <c r="AA328" s="11">
        <f t="shared" si="182"/>
        <v>1.0441841247431649</v>
      </c>
      <c r="AB328" s="11">
        <f t="shared" si="182"/>
        <v>1.0327283728886558</v>
      </c>
      <c r="AC328" s="11">
        <f t="shared" si="182"/>
        <v>1.0618498977863404</v>
      </c>
      <c r="AD328" s="11">
        <f t="shared" si="182"/>
        <v>1.0206850749875387</v>
      </c>
      <c r="AE328" s="11">
        <f t="shared" si="182"/>
        <v>1.0798392068197695</v>
      </c>
      <c r="AF328" s="11">
        <f t="shared" si="182"/>
        <v>1.0849181286355314</v>
      </c>
      <c r="AG328" s="11">
        <f t="shared" si="182"/>
        <v>1.0950929832679808</v>
      </c>
      <c r="AH328" s="11">
        <f t="shared" si="182"/>
        <v>1.004569604652477</v>
      </c>
      <c r="AI328" s="11">
        <f t="shared" si="182"/>
        <v>1.0572384546126645</v>
      </c>
      <c r="AJ328" s="11">
        <f t="shared" si="182"/>
        <v>1.0072722547072415</v>
      </c>
      <c r="AK328" s="11">
        <f t="shared" si="182"/>
        <v>1.0186330646660389</v>
      </c>
      <c r="AL328" s="11">
        <f t="shared" si="182"/>
        <v>1.0133824739570363</v>
      </c>
      <c r="AM328" s="11">
        <f t="shared" si="182"/>
        <v>1.0119967875998117</v>
      </c>
      <c r="AN328" s="11">
        <f t="shared" si="182"/>
        <v>1.0198186340405702</v>
      </c>
      <c r="AO328" s="11">
        <f t="shared" si="182"/>
        <v>1.0296350792134448</v>
      </c>
      <c r="AP328" s="11">
        <f t="shared" si="182"/>
        <v>1.0205311772689953</v>
      </c>
      <c r="AQ328" s="11">
        <f t="shared" si="182"/>
        <v>1.0566957747148193</v>
      </c>
      <c r="AR328" s="11">
        <f t="shared" si="182"/>
        <v>1.0124070199601745</v>
      </c>
      <c r="AS328" s="11">
        <f t="shared" si="182"/>
        <v>1.0070232736711751</v>
      </c>
      <c r="AT328" s="11">
        <f t="shared" si="182"/>
        <v>1.0048175580585601</v>
      </c>
      <c r="AU328" s="11">
        <f t="shared" si="182"/>
        <v>0.98030151882866523</v>
      </c>
      <c r="AV328" s="11">
        <f t="shared" si="182"/>
        <v>1.0727393554206348</v>
      </c>
      <c r="AW328" s="11">
        <f t="shared" si="182"/>
        <v>1.0283056536684665</v>
      </c>
      <c r="AX328" s="11">
        <f t="shared" si="182"/>
        <v>0.99560926979487685</v>
      </c>
      <c r="AY328" s="11">
        <f t="shared" si="182"/>
        <v>1.0266802772413037</v>
      </c>
      <c r="AZ328" s="11">
        <f t="shared" si="182"/>
        <v>1.0610671529352924</v>
      </c>
      <c r="BA328" s="11">
        <f t="shared" si="182"/>
        <v>1.0693385257478039</v>
      </c>
      <c r="BB328" s="11">
        <f t="shared" si="182"/>
        <v>0.98615180334184116</v>
      </c>
      <c r="BC328" s="11">
        <f t="shared" si="182"/>
        <v>1.0037520364145183</v>
      </c>
      <c r="BD328" s="11">
        <f t="shared" si="182"/>
        <v>0.99382254810910264</v>
      </c>
      <c r="BE328" s="11">
        <f t="shared" si="182"/>
        <v>0.98478848286315734</v>
      </c>
      <c r="BF328" s="11">
        <f t="shared" si="182"/>
        <v>0.98903643305409228</v>
      </c>
      <c r="BG328" s="11">
        <f t="shared" si="182"/>
        <v>1.0388530294899152</v>
      </c>
      <c r="BH328" s="11">
        <f t="shared" si="182"/>
        <v>0.96944753800282868</v>
      </c>
      <c r="BI328" s="11">
        <f t="shared" si="182"/>
        <v>1.0210671742493789</v>
      </c>
      <c r="BJ328" s="11">
        <f t="shared" ref="BJ328" si="183">1+BJ60/100</f>
        <v>0.95291503633069918</v>
      </c>
      <c r="BL328" s="1">
        <f t="shared" si="7"/>
        <v>0</v>
      </c>
      <c r="BM328" s="1">
        <f t="shared" si="8"/>
        <v>0</v>
      </c>
      <c r="BN328" s="1">
        <f t="shared" si="9"/>
        <v>-1.1236458985750541E-2</v>
      </c>
      <c r="BO328" s="1">
        <f t="shared" si="10"/>
        <v>6.7270849166980007E-2</v>
      </c>
      <c r="BP328" s="1">
        <f t="shared" si="11"/>
        <v>2.3947630254123942E-2</v>
      </c>
      <c r="BQ328" s="1">
        <f t="shared" si="12"/>
        <v>1.6197234009599271E-2</v>
      </c>
      <c r="BR328" s="1">
        <f t="shared" si="13"/>
        <v>2.9961783520193519E-2</v>
      </c>
      <c r="BS328" s="1">
        <f t="shared" si="14"/>
        <v>1.3930013678127295E-3</v>
      </c>
      <c r="BT328" s="1">
        <f t="shared" si="15"/>
        <v>4.1916971154857707E-2</v>
      </c>
      <c r="BU328" s="1">
        <f t="shared" si="16"/>
        <v>-1.8498397813342393E-3</v>
      </c>
      <c r="BW328" s="1">
        <f t="shared" si="17"/>
        <v>1.6677624771544997E-2</v>
      </c>
      <c r="BY328" s="172">
        <f t="shared" si="102"/>
        <v>1.2643932763034771E-2</v>
      </c>
      <c r="CA328" s="1">
        <f t="shared" si="18"/>
        <v>0.20769323511628679</v>
      </c>
      <c r="CB328" s="1">
        <f t="shared" si="19"/>
        <v>8.4769814887351247E-2</v>
      </c>
      <c r="CC328" s="1">
        <f t="shared" si="20"/>
        <v>2.8330547627473113E-2</v>
      </c>
    </row>
    <row r="329" spans="1:81" ht="15">
      <c r="A329" s="282" t="s">
        <v>214</v>
      </c>
      <c r="E329" s="11">
        <v>1</v>
      </c>
      <c r="F329" s="11">
        <f t="shared" ref="F329:R329" si="184">1+F61/100</f>
        <v>1.0563874355341893</v>
      </c>
      <c r="G329" s="11">
        <f t="shared" si="184"/>
        <v>1.0484744696606219</v>
      </c>
      <c r="H329" s="11">
        <f t="shared" si="184"/>
        <v>0.99847389944584253</v>
      </c>
      <c r="I329" s="11">
        <f t="shared" si="184"/>
        <v>1.0840011926479727</v>
      </c>
      <c r="J329" s="11">
        <f t="shared" si="184"/>
        <v>1.037436848678654</v>
      </c>
      <c r="K329" s="11">
        <f t="shared" si="184"/>
        <v>1.019191980165441</v>
      </c>
      <c r="L329" s="11">
        <f t="shared" si="184"/>
        <v>1.0260941458618515</v>
      </c>
      <c r="M329" s="11">
        <f t="shared" si="184"/>
        <v>1.0334383771840583</v>
      </c>
      <c r="N329" s="11">
        <f t="shared" si="184"/>
        <v>1.0573615145059188</v>
      </c>
      <c r="O329" s="11">
        <f t="shared" si="184"/>
        <v>1.0196613549860511</v>
      </c>
      <c r="P329" s="11">
        <f t="shared" si="184"/>
        <v>1.0229173658198132</v>
      </c>
      <c r="Q329" s="11">
        <f t="shared" si="184"/>
        <v>1.0333657381346313</v>
      </c>
      <c r="R329" s="11">
        <f t="shared" si="184"/>
        <v>1.0346559357913612</v>
      </c>
      <c r="S329" s="11">
        <v>1</v>
      </c>
      <c r="T329" s="11">
        <f t="shared" ref="T329:BI329" si="185">1+T61/100</f>
        <v>0.982597972744507</v>
      </c>
      <c r="U329" s="11">
        <f t="shared" si="185"/>
        <v>1.0565866663056909</v>
      </c>
      <c r="V329" s="11">
        <f t="shared" si="185"/>
        <v>1.0155351169391658</v>
      </c>
      <c r="W329" s="11">
        <f t="shared" si="185"/>
        <v>1.0190929026817741</v>
      </c>
      <c r="X329" s="11">
        <f t="shared" si="185"/>
        <v>1.0361423544048625</v>
      </c>
      <c r="Y329" s="11">
        <f t="shared" si="185"/>
        <v>0.99396065012020918</v>
      </c>
      <c r="Z329" s="11">
        <f t="shared" si="185"/>
        <v>0.99362086980420006</v>
      </c>
      <c r="AA329" s="11">
        <f t="shared" si="185"/>
        <v>1.0376086734364773</v>
      </c>
      <c r="AB329" s="11">
        <f t="shared" si="185"/>
        <v>1.0266653423400816</v>
      </c>
      <c r="AC329" s="11">
        <f t="shared" si="185"/>
        <v>1.0422072437386902</v>
      </c>
      <c r="AD329" s="11">
        <f t="shared" si="185"/>
        <v>1.0396154465636482</v>
      </c>
      <c r="AE329" s="11">
        <f t="shared" si="185"/>
        <v>1.0476406031511833</v>
      </c>
      <c r="AF329" s="11">
        <f t="shared" si="185"/>
        <v>1.0012732014704404</v>
      </c>
      <c r="AG329" s="11">
        <f t="shared" si="185"/>
        <v>0.99937795037606381</v>
      </c>
      <c r="AH329" s="11">
        <f t="shared" si="185"/>
        <v>1.0058485836971001</v>
      </c>
      <c r="AI329" s="11">
        <f t="shared" si="185"/>
        <v>1.0131052561172293</v>
      </c>
      <c r="AJ329" s="11">
        <f t="shared" si="185"/>
        <v>1.011308621718408</v>
      </c>
      <c r="AK329" s="11">
        <f t="shared" si="185"/>
        <v>1.0162042569006005</v>
      </c>
      <c r="AL329" s="11">
        <f t="shared" si="185"/>
        <v>0.99678011961455537</v>
      </c>
      <c r="AM329" s="11">
        <f t="shared" si="185"/>
        <v>1.0497733315948488</v>
      </c>
      <c r="AN329" s="11">
        <f t="shared" si="185"/>
        <v>1.0249229473193617</v>
      </c>
      <c r="AO329" s="11">
        <f t="shared" si="185"/>
        <v>1.0231937444166053</v>
      </c>
      <c r="AP329" s="11">
        <f t="shared" si="185"/>
        <v>1.0283265414433802</v>
      </c>
      <c r="AQ329" s="11">
        <f t="shared" si="185"/>
        <v>1.0184761707889847</v>
      </c>
      <c r="AR329" s="11">
        <f t="shared" si="185"/>
        <v>1.0260792924854225</v>
      </c>
      <c r="AS329" s="11">
        <f t="shared" si="185"/>
        <v>1.0340072203754038</v>
      </c>
      <c r="AT329" s="11">
        <f t="shared" si="185"/>
        <v>1.0046253061082464</v>
      </c>
      <c r="AU329" s="11">
        <f t="shared" si="185"/>
        <v>1.0014588008568133</v>
      </c>
      <c r="AV329" s="11">
        <f t="shared" si="185"/>
        <v>1.0011737343433516</v>
      </c>
      <c r="AW329" s="11">
        <f t="shared" si="185"/>
        <v>1.024032082552526</v>
      </c>
      <c r="AX329" s="11">
        <f t="shared" si="185"/>
        <v>1.0205513363465459</v>
      </c>
      <c r="AY329" s="11">
        <f t="shared" si="185"/>
        <v>1.0357203572867342</v>
      </c>
      <c r="AZ329" s="11">
        <f t="shared" si="185"/>
        <v>1.0046274549948799</v>
      </c>
      <c r="BA329" s="11">
        <f t="shared" si="185"/>
        <v>0.9890514944454154</v>
      </c>
      <c r="BB329" s="11">
        <f t="shared" si="185"/>
        <v>0.94586008054723147</v>
      </c>
      <c r="BC329" s="11">
        <f t="shared" si="185"/>
        <v>1.014194881156028</v>
      </c>
      <c r="BD329" s="11">
        <f t="shared" si="185"/>
        <v>1.0092039059778293</v>
      </c>
      <c r="BE329" s="11">
        <f t="shared" si="185"/>
        <v>0.99850052713364423</v>
      </c>
      <c r="BF329" s="11">
        <f t="shared" si="185"/>
        <v>1.0051343270207838</v>
      </c>
      <c r="BG329" s="11">
        <f t="shared" si="185"/>
        <v>1.0110541472107888</v>
      </c>
      <c r="BH329" s="11">
        <f t="shared" si="185"/>
        <v>1.0089136497713216</v>
      </c>
      <c r="BI329" s="11">
        <f t="shared" si="185"/>
        <v>1.0117145378168284</v>
      </c>
      <c r="BJ329" s="11">
        <f t="shared" ref="BJ329" si="186">1+BJ61/100</f>
        <v>1.0150309096605672</v>
      </c>
      <c r="BL329" s="1">
        <f t="shared" si="7"/>
        <v>3.4123961587405161E-2</v>
      </c>
      <c r="BM329" s="1">
        <f t="shared" si="8"/>
        <v>4.2694590032695823E-2</v>
      </c>
      <c r="BN329" s="1">
        <f t="shared" si="9"/>
        <v>2.1869804447098629E-2</v>
      </c>
      <c r="BO329" s="1">
        <f t="shared" si="10"/>
        <v>1.8569456210556057E-2</v>
      </c>
      <c r="BP329" s="1">
        <f t="shared" si="11"/>
        <v>9.3218241504871013E-3</v>
      </c>
      <c r="BQ329" s="1">
        <f t="shared" si="12"/>
        <v>2.0079660712608804E-2</v>
      </c>
      <c r="BR329" s="1">
        <f t="shared" si="13"/>
        <v>4.0586442701682213E-3</v>
      </c>
      <c r="BS329" s="1">
        <f t="shared" si="14"/>
        <v>5.9616749517314993E-3</v>
      </c>
      <c r="BT329" s="1">
        <f t="shared" si="15"/>
        <v>1.2404470342000984E-2</v>
      </c>
      <c r="BU329" s="1">
        <f t="shared" si="16"/>
        <v>3.4142819489302312E-4</v>
      </c>
      <c r="BW329" s="1">
        <f t="shared" si="17"/>
        <v>5.4936027241911933E-3</v>
      </c>
      <c r="BY329" s="172">
        <f t="shared" si="102"/>
        <v>2.6991616049743872E-2</v>
      </c>
      <c r="CA329" s="1">
        <f t="shared" si="18"/>
        <v>5.8481324119124212E-2</v>
      </c>
      <c r="CB329" s="1">
        <f t="shared" si="19"/>
        <v>4.1164347378081612E-2</v>
      </c>
      <c r="CC329" s="1">
        <f t="shared" si="20"/>
        <v>3.2015935374735793E-2</v>
      </c>
    </row>
    <row r="330" spans="1:81" ht="15">
      <c r="A330" s="282" t="s">
        <v>215</v>
      </c>
      <c r="E330" s="11">
        <v>1</v>
      </c>
      <c r="F330" s="11">
        <f t="shared" ref="F330:R330" si="187">1+F62/100</f>
        <v>0.94467415063169791</v>
      </c>
      <c r="G330" s="11">
        <f t="shared" si="187"/>
        <v>1.1322534027063884</v>
      </c>
      <c r="H330" s="11">
        <f t="shared" si="187"/>
        <v>1.0306805970986768</v>
      </c>
      <c r="I330" s="11">
        <f t="shared" si="187"/>
        <v>1.0337471424035634</v>
      </c>
      <c r="J330" s="11">
        <f t="shared" si="187"/>
        <v>0.84788302741868293</v>
      </c>
      <c r="K330" s="11">
        <f t="shared" si="187"/>
        <v>1.0999179394967655</v>
      </c>
      <c r="L330" s="11">
        <f t="shared" si="187"/>
        <v>1.0022819870271114</v>
      </c>
      <c r="M330" s="11">
        <f t="shared" si="187"/>
        <v>0.97292657228065915</v>
      </c>
      <c r="N330" s="11">
        <f t="shared" si="187"/>
        <v>1.0769780653409355</v>
      </c>
      <c r="O330" s="11">
        <f t="shared" si="187"/>
        <v>1.1489079523922876</v>
      </c>
      <c r="P330" s="11">
        <f t="shared" si="187"/>
        <v>1.0780707429217722</v>
      </c>
      <c r="Q330" s="11">
        <f t="shared" si="187"/>
        <v>1.0740652260616022</v>
      </c>
      <c r="R330" s="11">
        <f t="shared" si="187"/>
        <v>1.0990559733566412</v>
      </c>
      <c r="S330" s="11">
        <v>1</v>
      </c>
      <c r="T330" s="11">
        <f t="shared" ref="T330:BI330" si="188">1+T62/100</f>
        <v>1.0252841929209779</v>
      </c>
      <c r="U330" s="11">
        <f t="shared" si="188"/>
        <v>1.0408478049024992</v>
      </c>
      <c r="V330" s="11">
        <f t="shared" si="188"/>
        <v>1.0243783262929023</v>
      </c>
      <c r="W330" s="11">
        <f t="shared" si="188"/>
        <v>0.99714963710018223</v>
      </c>
      <c r="X330" s="11">
        <f t="shared" si="188"/>
        <v>1.0209278241590984</v>
      </c>
      <c r="Y330" s="11">
        <f t="shared" si="188"/>
        <v>1.054905720381379</v>
      </c>
      <c r="Z330" s="11">
        <f t="shared" si="188"/>
        <v>1.0192319785666468</v>
      </c>
      <c r="AA330" s="11">
        <f t="shared" si="188"/>
        <v>0.99436326347134751</v>
      </c>
      <c r="AB330" s="11">
        <f t="shared" si="188"/>
        <v>1.0233774531296687</v>
      </c>
      <c r="AC330" s="11">
        <f t="shared" si="188"/>
        <v>0.99073468634725481</v>
      </c>
      <c r="AD330" s="11">
        <f t="shared" si="188"/>
        <v>0.95806682451782232</v>
      </c>
      <c r="AE330" s="11">
        <f t="shared" si="188"/>
        <v>1.0137101775044111</v>
      </c>
      <c r="AF330" s="11">
        <f t="shared" si="188"/>
        <v>1.0786961104621249</v>
      </c>
      <c r="AG330" s="11">
        <f t="shared" si="188"/>
        <v>1.0010358518844902</v>
      </c>
      <c r="AH330" s="11">
        <f t="shared" si="188"/>
        <v>1.0233087560020799</v>
      </c>
      <c r="AI330" s="11">
        <f t="shared" si="188"/>
        <v>0.92693769811600379</v>
      </c>
      <c r="AJ330" s="11">
        <f t="shared" si="188"/>
        <v>0.98987780218334653</v>
      </c>
      <c r="AK330" s="11">
        <f t="shared" si="188"/>
        <v>1.0909244801806073</v>
      </c>
      <c r="AL330" s="11">
        <f t="shared" si="188"/>
        <v>1.0534862096090554</v>
      </c>
      <c r="AM330" s="11">
        <f t="shared" si="188"/>
        <v>1.0072665648322665</v>
      </c>
      <c r="AN330" s="11">
        <f t="shared" si="188"/>
        <v>1.0381914909353618</v>
      </c>
      <c r="AO330" s="11">
        <f t="shared" si="188"/>
        <v>1.0417362720171153</v>
      </c>
      <c r="AP330" s="11">
        <f t="shared" si="188"/>
        <v>1.0709317424810756</v>
      </c>
      <c r="AQ330" s="11">
        <f t="shared" si="188"/>
        <v>1.0500497516019622</v>
      </c>
      <c r="AR330" s="11">
        <f t="shared" si="188"/>
        <v>1.0427176375792029</v>
      </c>
      <c r="AS330" s="11">
        <f t="shared" si="188"/>
        <v>1.0302985655277301</v>
      </c>
      <c r="AT330" s="11">
        <f t="shared" si="188"/>
        <v>1.0087494523589491</v>
      </c>
      <c r="AU330" s="11">
        <f t="shared" si="188"/>
        <v>1.0289603207756912</v>
      </c>
      <c r="AV330" s="11">
        <f t="shared" si="188"/>
        <v>0.97163933852740092</v>
      </c>
      <c r="AW330" s="11">
        <f t="shared" si="188"/>
        <v>1.0104630885171599</v>
      </c>
      <c r="AX330" s="11">
        <f t="shared" si="188"/>
        <v>1.0783414398015854</v>
      </c>
      <c r="AY330" s="11">
        <f t="shared" si="188"/>
        <v>1.0761593633362825</v>
      </c>
      <c r="AZ330" s="11">
        <f t="shared" si="188"/>
        <v>1.05912647616435</v>
      </c>
      <c r="BA330" s="11">
        <f t="shared" si="188"/>
        <v>1.0179396311708546</v>
      </c>
      <c r="BB330" s="11">
        <f t="shared" si="188"/>
        <v>0.99589859126067393</v>
      </c>
      <c r="BC330" s="11">
        <f t="shared" si="188"/>
        <v>1.0691423490284466</v>
      </c>
      <c r="BD330" s="11">
        <f t="shared" si="188"/>
        <v>1.0180546547978226</v>
      </c>
      <c r="BE330" s="11">
        <f t="shared" si="188"/>
        <v>1.0142411395922357</v>
      </c>
      <c r="BF330" s="11">
        <f t="shared" si="188"/>
        <v>1.0358640233317253</v>
      </c>
      <c r="BG330" s="11">
        <f t="shared" si="188"/>
        <v>1.0634773147189185</v>
      </c>
      <c r="BH330" s="11">
        <f t="shared" si="188"/>
        <v>1.0578750777564101</v>
      </c>
      <c r="BI330" s="11">
        <f t="shared" si="188"/>
        <v>1.0540683288657311</v>
      </c>
      <c r="BJ330" s="11">
        <f t="shared" ref="BJ330" si="189">1+BJ62/100</f>
        <v>1.0340397834913295</v>
      </c>
      <c r="BL330" s="1">
        <f t="shared" si="7"/>
        <v>3.3038693843493228E-2</v>
      </c>
      <c r="BM330" s="1">
        <f t="shared" si="8"/>
        <v>2.0696289636932264E-3</v>
      </c>
      <c r="BN330" s="1">
        <f t="shared" si="9"/>
        <v>4.988811928737813E-2</v>
      </c>
      <c r="BO330" s="1">
        <f t="shared" si="10"/>
        <v>1.5240657249790956E-2</v>
      </c>
      <c r="BP330" s="1">
        <f t="shared" si="11"/>
        <v>1.3360374866160374E-2</v>
      </c>
      <c r="BQ330" s="1">
        <f t="shared" si="12"/>
        <v>3.8818880144974255E-2</v>
      </c>
      <c r="BR330" s="1">
        <f t="shared" si="13"/>
        <v>3.4123400641709489E-2</v>
      </c>
      <c r="BS330" s="1">
        <f t="shared" si="14"/>
        <v>3.2727695765273124E-2</v>
      </c>
      <c r="BT330" s="1">
        <f t="shared" si="15"/>
        <v>3.4875357926674955E-2</v>
      </c>
      <c r="BU330" s="1">
        <f t="shared" si="16"/>
        <v>3.8274378716530499E-2</v>
      </c>
      <c r="BW330" s="1">
        <f t="shared" si="17"/>
        <v>3.6816290635012239E-2</v>
      </c>
      <c r="BY330" s="172">
        <f t="shared" si="102"/>
        <v>2.7998554297861578E-2</v>
      </c>
      <c r="CA330" s="1">
        <f t="shared" si="18"/>
        <v>3.717957745834588E-2</v>
      </c>
      <c r="CB330" s="1">
        <f t="shared" si="19"/>
        <v>9.8326745504606627E-4</v>
      </c>
      <c r="CC330" s="1">
        <f t="shared" si="20"/>
        <v>0.18585443069902108</v>
      </c>
    </row>
    <row r="331" spans="1:81" ht="15">
      <c r="A331" s="282" t="s">
        <v>216</v>
      </c>
      <c r="E331" s="11">
        <v>1</v>
      </c>
      <c r="F331" s="11">
        <f t="shared" ref="F331:R331" si="190">1+F63/100</f>
        <v>0.84273710798042711</v>
      </c>
      <c r="G331" s="11">
        <f t="shared" si="190"/>
        <v>0.78354900365658953</v>
      </c>
      <c r="H331" s="11">
        <f t="shared" si="190"/>
        <v>1.3100794513060281</v>
      </c>
      <c r="I331" s="11">
        <f t="shared" si="190"/>
        <v>1.0316386255376599</v>
      </c>
      <c r="J331" s="11">
        <f t="shared" si="190"/>
        <v>1.03422966538786</v>
      </c>
      <c r="K331" s="11">
        <f t="shared" si="190"/>
        <v>0.92603878066409862</v>
      </c>
      <c r="L331" s="11">
        <f t="shared" si="190"/>
        <v>1.0638817729038428</v>
      </c>
      <c r="M331" s="11">
        <f t="shared" si="190"/>
        <v>1.0765083933970927</v>
      </c>
      <c r="N331" s="11">
        <f t="shared" si="190"/>
        <v>1.0536643222428639</v>
      </c>
      <c r="O331" s="11">
        <f t="shared" si="190"/>
        <v>1.0582800727383621</v>
      </c>
      <c r="P331" s="11">
        <f t="shared" si="190"/>
        <v>0.86237774124796074</v>
      </c>
      <c r="Q331" s="11">
        <f t="shared" si="190"/>
        <v>1.2396858578126819</v>
      </c>
      <c r="R331" s="11">
        <f t="shared" si="190"/>
        <v>1.0100617792339639</v>
      </c>
      <c r="S331" s="11">
        <v>1</v>
      </c>
      <c r="T331" s="11">
        <f t="shared" ref="T331:BI331" si="191">1+T63/100</f>
        <v>1.0214096734431224</v>
      </c>
      <c r="U331" s="11">
        <f t="shared" si="191"/>
        <v>1.0535310442009462</v>
      </c>
      <c r="V331" s="11">
        <f t="shared" si="191"/>
        <v>1.0228385696414068</v>
      </c>
      <c r="W331" s="11">
        <f t="shared" si="191"/>
        <v>1.0608367866271209</v>
      </c>
      <c r="X331" s="11">
        <f t="shared" si="191"/>
        <v>1.0433591765826427</v>
      </c>
      <c r="Y331" s="11">
        <f t="shared" si="191"/>
        <v>0.97783450033524333</v>
      </c>
      <c r="Z331" s="11">
        <f t="shared" si="191"/>
        <v>0.99870543814807178</v>
      </c>
      <c r="AA331" s="11">
        <f t="shared" si="191"/>
        <v>1.0313164696960471</v>
      </c>
      <c r="AB331" s="11">
        <f t="shared" si="191"/>
        <v>1.0215985601152748</v>
      </c>
      <c r="AC331" s="11">
        <f t="shared" si="191"/>
        <v>1.0238980067748376</v>
      </c>
      <c r="AD331" s="11">
        <f t="shared" si="191"/>
        <v>1.006116305109678</v>
      </c>
      <c r="AE331" s="11">
        <f t="shared" si="191"/>
        <v>0.97482482224881395</v>
      </c>
      <c r="AF331" s="11">
        <f t="shared" si="191"/>
        <v>0.96490856495538102</v>
      </c>
      <c r="AG331" s="11">
        <f t="shared" si="191"/>
        <v>0.96288247646090885</v>
      </c>
      <c r="AH331" s="11">
        <f t="shared" si="191"/>
        <v>1.016464153120219</v>
      </c>
      <c r="AI331" s="11">
        <f t="shared" si="191"/>
        <v>0.98253214468943728</v>
      </c>
      <c r="AJ331" s="11">
        <f t="shared" si="191"/>
        <v>0.96411468143557988</v>
      </c>
      <c r="AK331" s="11">
        <f t="shared" si="191"/>
        <v>0.99452610454236667</v>
      </c>
      <c r="AL331" s="11">
        <f t="shared" si="191"/>
        <v>0.95767806740869021</v>
      </c>
      <c r="AM331" s="11">
        <f t="shared" si="191"/>
        <v>0.97087433878915119</v>
      </c>
      <c r="AN331" s="11">
        <f t="shared" si="191"/>
        <v>1.018534237928614</v>
      </c>
      <c r="AO331" s="11">
        <f t="shared" si="191"/>
        <v>1.0230508724484577</v>
      </c>
      <c r="AP331" s="11">
        <f t="shared" si="191"/>
        <v>0.99491754704205992</v>
      </c>
      <c r="AQ331" s="11">
        <f t="shared" si="191"/>
        <v>1.0354478628722399</v>
      </c>
      <c r="AR331" s="11">
        <f t="shared" si="191"/>
        <v>1.0175801110930067</v>
      </c>
      <c r="AS331" s="11">
        <f t="shared" si="191"/>
        <v>1.0242787570092846</v>
      </c>
      <c r="AT331" s="11">
        <f t="shared" si="191"/>
        <v>1.0167647584390853</v>
      </c>
      <c r="AU331" s="11">
        <f t="shared" si="191"/>
        <v>1.0427945302656054</v>
      </c>
      <c r="AV331" s="11">
        <f t="shared" si="191"/>
        <v>1.0585052083343234</v>
      </c>
      <c r="AW331" s="11">
        <f t="shared" si="191"/>
        <v>1.0294323229638962</v>
      </c>
      <c r="AX331" s="11">
        <f t="shared" si="191"/>
        <v>1.0445275223556874</v>
      </c>
      <c r="AY331" s="11">
        <f t="shared" si="191"/>
        <v>1.0021097167406545</v>
      </c>
      <c r="AZ331" s="11">
        <f t="shared" si="191"/>
        <v>1.0179919689594792</v>
      </c>
      <c r="BA331" s="11">
        <f t="shared" si="191"/>
        <v>1.0071395280057727</v>
      </c>
      <c r="BB331" s="11">
        <f t="shared" si="191"/>
        <v>0.99898400238155671</v>
      </c>
      <c r="BC331" s="11">
        <f t="shared" si="191"/>
        <v>1.0176368201792267</v>
      </c>
      <c r="BD331" s="11">
        <f t="shared" si="191"/>
        <v>1.0093035517285018</v>
      </c>
      <c r="BE331" s="11">
        <f t="shared" si="191"/>
        <v>1.0132110930629576</v>
      </c>
      <c r="BF331" s="11">
        <f t="shared" si="191"/>
        <v>1.0069635366658711</v>
      </c>
      <c r="BG331" s="11">
        <f t="shared" si="191"/>
        <v>1.0173328090359048</v>
      </c>
      <c r="BH331" s="11">
        <f t="shared" si="191"/>
        <v>1.0179025396485459</v>
      </c>
      <c r="BI331" s="11">
        <f t="shared" si="191"/>
        <v>1.0143140343686379</v>
      </c>
      <c r="BJ331" s="11">
        <f t="shared" ref="BJ331" si="192">1+BJ63/100</f>
        <v>0.99947269855486065</v>
      </c>
      <c r="BL331" s="1">
        <f t="shared" si="7"/>
        <v>-4.716294459742032E-2</v>
      </c>
      <c r="BM331" s="1">
        <f t="shared" si="8"/>
        <v>2.9748426802204797E-2</v>
      </c>
      <c r="BN331" s="1">
        <f t="shared" si="9"/>
        <v>3.3640352088513126E-2</v>
      </c>
      <c r="BO331" s="1">
        <f t="shared" si="10"/>
        <v>-2.4474176691501315E-3</v>
      </c>
      <c r="BP331" s="1">
        <f t="shared" si="11"/>
        <v>-2.5396878277948787E-2</v>
      </c>
      <c r="BQ331" s="1">
        <f t="shared" si="12"/>
        <v>2.1584451308516606E-2</v>
      </c>
      <c r="BR331" s="1">
        <f t="shared" si="13"/>
        <v>2.1854148619175673E-2</v>
      </c>
      <c r="BS331" s="1">
        <f t="shared" si="14"/>
        <v>1.1695068878059267E-2</v>
      </c>
      <c r="BT331" s="1">
        <f t="shared" si="15"/>
        <v>2.6423670916652764E-2</v>
      </c>
      <c r="BU331" s="1">
        <f t="shared" si="16"/>
        <v>1.1937205836386466E-2</v>
      </c>
      <c r="BW331" s="1">
        <f t="shared" si="17"/>
        <v>1.8120485826963018E-2</v>
      </c>
      <c r="BY331" s="172">
        <f t="shared" si="102"/>
        <v>2.6970019212362084E-2</v>
      </c>
      <c r="CA331" s="1">
        <f t="shared" si="18"/>
        <v>5.2227481204197845E-2</v>
      </c>
      <c r="CB331" s="1">
        <f t="shared" si="19"/>
        <v>-5.7911611338213653E-2</v>
      </c>
      <c r="CC331" s="1">
        <f t="shared" si="20"/>
        <v>5.0368486009621627E-2</v>
      </c>
    </row>
    <row r="332" spans="1:81" ht="15">
      <c r="A332" s="282" t="s">
        <v>1245</v>
      </c>
      <c r="E332" s="11">
        <v>1</v>
      </c>
      <c r="F332" s="11">
        <f t="shared" ref="F332:R332" si="193">1+F64/100</f>
        <v>0.8881696601404212</v>
      </c>
      <c r="G332" s="11">
        <f t="shared" si="193"/>
        <v>0.98558202836311581</v>
      </c>
      <c r="H332" s="11">
        <f t="shared" si="193"/>
        <v>1.0311583395501827</v>
      </c>
      <c r="I332" s="11">
        <f t="shared" si="193"/>
        <v>1.0723291796943595</v>
      </c>
      <c r="J332" s="11">
        <f t="shared" si="193"/>
        <v>1.0718898747249137</v>
      </c>
      <c r="K332" s="11">
        <f t="shared" si="193"/>
        <v>1.0462837537989396</v>
      </c>
      <c r="L332" s="11">
        <f t="shared" si="193"/>
        <v>0.96512539887004534</v>
      </c>
      <c r="M332" s="11">
        <f t="shared" si="193"/>
        <v>0.99999226216217807</v>
      </c>
      <c r="N332" s="11">
        <f t="shared" si="193"/>
        <v>1.0775597273110815</v>
      </c>
      <c r="O332" s="11">
        <f t="shared" si="193"/>
        <v>1.096905793416084</v>
      </c>
      <c r="P332" s="11">
        <f t="shared" si="193"/>
        <v>1.0391966514379922</v>
      </c>
      <c r="Q332" s="11">
        <f t="shared" si="193"/>
        <v>1.0251770878619517</v>
      </c>
      <c r="R332" s="11">
        <f t="shared" si="193"/>
        <v>1.0579773988189536</v>
      </c>
      <c r="S332" s="11">
        <v>1</v>
      </c>
      <c r="T332" s="11">
        <f t="shared" ref="T332:BI332" si="194">1+T64/100</f>
        <v>1.0440742892027401</v>
      </c>
      <c r="U332" s="11">
        <f t="shared" si="194"/>
        <v>1.0160515243070445</v>
      </c>
      <c r="V332" s="11">
        <f t="shared" si="194"/>
        <v>1.0604291979450877</v>
      </c>
      <c r="W332" s="11">
        <f t="shared" si="194"/>
        <v>1.0742116436214049</v>
      </c>
      <c r="X332" s="11">
        <f t="shared" si="194"/>
        <v>1.0546453751705624</v>
      </c>
      <c r="Y332" s="11">
        <f t="shared" si="194"/>
        <v>1.0599079224352215</v>
      </c>
      <c r="Z332" s="11">
        <f t="shared" si="194"/>
        <v>1.0417967894327076</v>
      </c>
      <c r="AA332" s="11">
        <f t="shared" si="194"/>
        <v>1.0423862068822818</v>
      </c>
      <c r="AB332" s="11">
        <f t="shared" si="194"/>
        <v>1.0555823145106327</v>
      </c>
      <c r="AC332" s="11">
        <f t="shared" si="194"/>
        <v>1.0772232365187293</v>
      </c>
      <c r="AD332" s="11">
        <f t="shared" si="194"/>
        <v>1.0550813928032892</v>
      </c>
      <c r="AE332" s="11">
        <f t="shared" si="194"/>
        <v>1.0514617372449702</v>
      </c>
      <c r="AF332" s="11">
        <f t="shared" si="194"/>
        <v>1.0690379047688281</v>
      </c>
      <c r="AG332" s="11">
        <f t="shared" si="194"/>
        <v>1.0764453323378371</v>
      </c>
      <c r="AH332" s="11">
        <f t="shared" si="194"/>
        <v>1.0417504979851413</v>
      </c>
      <c r="AI332" s="11">
        <f t="shared" si="194"/>
        <v>1.0372783452072176</v>
      </c>
      <c r="AJ332" s="11">
        <f t="shared" si="194"/>
        <v>1.0631750625693301</v>
      </c>
      <c r="AK332" s="11">
        <f t="shared" si="194"/>
        <v>1.0922634949606982</v>
      </c>
      <c r="AL332" s="11">
        <f t="shared" si="194"/>
        <v>1.0942806657594015</v>
      </c>
      <c r="AM332" s="11">
        <f t="shared" si="194"/>
        <v>1.0922095704813917</v>
      </c>
      <c r="AN332" s="11">
        <f t="shared" si="194"/>
        <v>1.08357887111229</v>
      </c>
      <c r="AO332" s="11">
        <f t="shared" si="194"/>
        <v>1.0762295739193501</v>
      </c>
      <c r="AP332" s="11">
        <f t="shared" si="194"/>
        <v>1.057676489915846</v>
      </c>
      <c r="AQ332" s="11">
        <f t="shared" si="194"/>
        <v>1.0061033061190818</v>
      </c>
      <c r="AR332" s="11">
        <f t="shared" si="194"/>
        <v>1.0499969818824073</v>
      </c>
      <c r="AS332" s="11">
        <f t="shared" si="194"/>
        <v>1.0644807193851391</v>
      </c>
      <c r="AT332" s="11">
        <f t="shared" si="194"/>
        <v>1.0571474834707328</v>
      </c>
      <c r="AU332" s="11">
        <f t="shared" si="194"/>
        <v>1.0690379725105406</v>
      </c>
      <c r="AV332" s="11">
        <f t="shared" si="194"/>
        <v>1.0780923098120117</v>
      </c>
      <c r="AW332" s="11">
        <f t="shared" si="194"/>
        <v>1.080523796868327</v>
      </c>
      <c r="AX332" s="11">
        <f t="shared" si="194"/>
        <v>1.0884114544411296</v>
      </c>
      <c r="AY332" s="11">
        <f t="shared" si="194"/>
        <v>1.0992451653875213</v>
      </c>
      <c r="AZ332" s="11">
        <f t="shared" si="194"/>
        <v>1.1133865802891729</v>
      </c>
      <c r="BA332" s="11">
        <f t="shared" si="194"/>
        <v>1.0764952275057511</v>
      </c>
      <c r="BB332" s="11">
        <f t="shared" si="194"/>
        <v>1.0692806282694463</v>
      </c>
      <c r="BC332" s="11">
        <f t="shared" si="194"/>
        <v>1.0900069814563582</v>
      </c>
      <c r="BD332" s="11">
        <f t="shared" si="194"/>
        <v>1.0768860899426864</v>
      </c>
      <c r="BE332" s="11">
        <f t="shared" si="194"/>
        <v>1.0673376156871111</v>
      </c>
      <c r="BF332" s="11">
        <f t="shared" si="194"/>
        <v>1.0641845668779448</v>
      </c>
      <c r="BG332" s="11">
        <f t="shared" si="194"/>
        <v>1.059880884407109</v>
      </c>
      <c r="BH332" s="11">
        <f t="shared" si="194"/>
        <v>1.0573149498312329</v>
      </c>
      <c r="BI332" s="11">
        <f t="shared" si="194"/>
        <v>1.0556160664142054</v>
      </c>
      <c r="BJ332" s="11">
        <f t="shared" ref="BJ332" si="195">1+BJ64/100</f>
        <v>1.0580972724772497</v>
      </c>
      <c r="BL332" s="1">
        <f t="shared" si="7"/>
        <v>-3.3567879178030835E-2</v>
      </c>
      <c r="BM332" s="1">
        <f t="shared" si="8"/>
        <v>3.798621305174632E-2</v>
      </c>
      <c r="BN332" s="1">
        <f t="shared" si="9"/>
        <v>4.6518106723024033E-2</v>
      </c>
      <c r="BO332" s="1">
        <f t="shared" si="10"/>
        <v>5.6989289105941809E-2</v>
      </c>
      <c r="BP332" s="1">
        <f t="shared" si="11"/>
        <v>7.1492312440326611E-2</v>
      </c>
      <c r="BQ332" s="1">
        <f t="shared" si="12"/>
        <v>5.7796023149705666E-2</v>
      </c>
      <c r="BR332" s="1">
        <f t="shared" si="13"/>
        <v>8.685004507518479E-2</v>
      </c>
      <c r="BS332" s="1">
        <f t="shared" si="14"/>
        <v>6.7054003550432784E-2</v>
      </c>
      <c r="BT332" s="1">
        <f t="shared" si="15"/>
        <v>8.9279525468576759E-2</v>
      </c>
      <c r="BU332" s="1">
        <f t="shared" si="16"/>
        <v>6.7510407214877999E-2</v>
      </c>
      <c r="BW332" s="1">
        <f t="shared" si="17"/>
        <v>7.6786244303029827E-2</v>
      </c>
      <c r="BY332" s="172">
        <f t="shared" si="102"/>
        <v>4.6152461515621912E-2</v>
      </c>
      <c r="CA332" s="1">
        <f t="shared" si="18"/>
        <v>0.14631447400484943</v>
      </c>
      <c r="CB332" s="1">
        <f t="shared" si="19"/>
        <v>0.20455743324205078</v>
      </c>
      <c r="CC332" s="1">
        <f t="shared" si="20"/>
        <v>0.18295282006535651</v>
      </c>
    </row>
    <row r="333" spans="1:81" ht="15">
      <c r="A333" s="282" t="s">
        <v>1246</v>
      </c>
      <c r="E333" s="11">
        <v>1</v>
      </c>
      <c r="F333" s="11">
        <f t="shared" ref="F333:R333" si="196">1+F65/100</f>
        <v>1.019361952069509</v>
      </c>
      <c r="G333" s="11">
        <f t="shared" si="196"/>
        <v>1.0185097081885699</v>
      </c>
      <c r="H333" s="11">
        <f t="shared" si="196"/>
        <v>1.0286244093213852</v>
      </c>
      <c r="I333" s="11">
        <f t="shared" si="196"/>
        <v>1.0570688114992837</v>
      </c>
      <c r="J333" s="11">
        <f t="shared" si="196"/>
        <v>1.0297482030542995</v>
      </c>
      <c r="K333" s="11">
        <f t="shared" si="196"/>
        <v>1.0152127992476572</v>
      </c>
      <c r="L333" s="11">
        <f t="shared" si="196"/>
        <v>1.028899141940069</v>
      </c>
      <c r="M333" s="11">
        <f t="shared" si="196"/>
        <v>1.045572406759552</v>
      </c>
      <c r="N333" s="11">
        <f t="shared" si="196"/>
        <v>1.0372268008874823</v>
      </c>
      <c r="O333" s="11">
        <f t="shared" si="196"/>
        <v>1.0612702935539828</v>
      </c>
      <c r="P333" s="11">
        <f t="shared" si="196"/>
        <v>1.0327208319605856</v>
      </c>
      <c r="Q333" s="11">
        <f t="shared" si="196"/>
        <v>1.0443288976701466</v>
      </c>
      <c r="R333" s="11">
        <f t="shared" si="196"/>
        <v>1.0495135773119728</v>
      </c>
      <c r="S333" s="11">
        <v>1</v>
      </c>
      <c r="T333" s="11">
        <f t="shared" ref="T333:BI333" si="197">1+T65/100</f>
        <v>0.99716119259895342</v>
      </c>
      <c r="U333" s="11">
        <f t="shared" si="197"/>
        <v>1.0498655181990382</v>
      </c>
      <c r="V333" s="11">
        <f t="shared" si="197"/>
        <v>1.0131063524453467</v>
      </c>
      <c r="W333" s="11">
        <f t="shared" si="197"/>
        <v>0.98489640812719048</v>
      </c>
      <c r="X333" s="11">
        <f t="shared" si="197"/>
        <v>1.0094563066307729</v>
      </c>
      <c r="Y333" s="11">
        <f t="shared" si="197"/>
        <v>0.99477828149163949</v>
      </c>
      <c r="Z333" s="11">
        <f t="shared" si="197"/>
        <v>1.0103906985690227</v>
      </c>
      <c r="AA333" s="11">
        <f t="shared" si="197"/>
        <v>0.97284271324526761</v>
      </c>
      <c r="AB333" s="11">
        <f t="shared" si="197"/>
        <v>0.97458770697921382</v>
      </c>
      <c r="AC333" s="11">
        <f t="shared" si="197"/>
        <v>0.99506544978654854</v>
      </c>
      <c r="AD333" s="11">
        <f t="shared" si="197"/>
        <v>0.98397545797111652</v>
      </c>
      <c r="AE333" s="11">
        <f t="shared" si="197"/>
        <v>1.0047831194682364</v>
      </c>
      <c r="AF333" s="11">
        <f t="shared" si="197"/>
        <v>1.0052158785570124</v>
      </c>
      <c r="AG333" s="11">
        <f t="shared" si="197"/>
        <v>1.011597157823803</v>
      </c>
      <c r="AH333" s="11">
        <f t="shared" si="197"/>
        <v>0.99536310777053727</v>
      </c>
      <c r="AI333" s="11">
        <f t="shared" si="197"/>
        <v>1.0346273380108404</v>
      </c>
      <c r="AJ333" s="11">
        <f t="shared" si="197"/>
        <v>1.029100335130384</v>
      </c>
      <c r="AK333" s="11">
        <f t="shared" si="197"/>
        <v>1.0221800093700297</v>
      </c>
      <c r="AL333" s="11">
        <f t="shared" si="197"/>
        <v>1.014042795710925</v>
      </c>
      <c r="AM333" s="11">
        <f t="shared" si="197"/>
        <v>1.0088828947052206</v>
      </c>
      <c r="AN333" s="11">
        <f t="shared" si="197"/>
        <v>1.0070745882930598</v>
      </c>
      <c r="AO333" s="11">
        <f t="shared" si="197"/>
        <v>1.0347260696368823</v>
      </c>
      <c r="AP333" s="11">
        <f t="shared" si="197"/>
        <v>1.0274959041083458</v>
      </c>
      <c r="AQ333" s="11">
        <f t="shared" si="197"/>
        <v>0.99999073757084778</v>
      </c>
      <c r="AR333" s="11">
        <f t="shared" si="197"/>
        <v>0.9965211354999951</v>
      </c>
      <c r="AS333" s="11">
        <f t="shared" si="197"/>
        <v>1.0261017411320996</v>
      </c>
      <c r="AT333" s="11">
        <f t="shared" si="197"/>
        <v>0.99191959356180437</v>
      </c>
      <c r="AU333" s="11">
        <f t="shared" si="197"/>
        <v>0.99854914952845875</v>
      </c>
      <c r="AV333" s="11">
        <f t="shared" si="197"/>
        <v>1.0301229479361989</v>
      </c>
      <c r="AW333" s="11">
        <f t="shared" si="197"/>
        <v>1.0497057168705641</v>
      </c>
      <c r="AX333" s="11">
        <f t="shared" si="197"/>
        <v>1.0461490417350612</v>
      </c>
      <c r="AY333" s="11">
        <f t="shared" si="197"/>
        <v>1.0463497447711783</v>
      </c>
      <c r="AZ333" s="11">
        <f t="shared" si="197"/>
        <v>1.0454849329031952</v>
      </c>
      <c r="BA333" s="11">
        <f t="shared" si="197"/>
        <v>1.0198751435407687</v>
      </c>
      <c r="BB333" s="11">
        <f t="shared" si="197"/>
        <v>0.99170586125498772</v>
      </c>
      <c r="BC333" s="11">
        <f t="shared" si="197"/>
        <v>1.0485558069033831</v>
      </c>
      <c r="BD333" s="11">
        <f t="shared" si="197"/>
        <v>1.0366435823193876</v>
      </c>
      <c r="BE333" s="11">
        <f t="shared" si="197"/>
        <v>1.0271551845301723</v>
      </c>
      <c r="BF333" s="11">
        <f t="shared" si="197"/>
        <v>1.028088633414501</v>
      </c>
      <c r="BG333" s="11">
        <f t="shared" si="197"/>
        <v>1.0254704495932685</v>
      </c>
      <c r="BH333" s="11">
        <f t="shared" si="197"/>
        <v>1.0320896368636361</v>
      </c>
      <c r="BI333" s="11">
        <f t="shared" si="197"/>
        <v>1.0311069463448543</v>
      </c>
      <c r="BJ333" s="11">
        <f t="shared" ref="BJ333" si="198">1+BJ65/100</f>
        <v>1.0321815935506511</v>
      </c>
      <c r="BL333" s="1">
        <f t="shared" si="7"/>
        <v>2.2155114655153962E-2</v>
      </c>
      <c r="BM333" s="1">
        <f t="shared" si="8"/>
        <v>3.5536328085329583E-2</v>
      </c>
      <c r="BN333" s="1">
        <f t="shared" si="9"/>
        <v>2.3921461734045968E-2</v>
      </c>
      <c r="BO333" s="1">
        <f t="shared" si="10"/>
        <v>-5.2279101579734144E-3</v>
      </c>
      <c r="BP333" s="1">
        <f t="shared" si="11"/>
        <v>2.4958624389938677E-2</v>
      </c>
      <c r="BQ333" s="1">
        <f t="shared" si="12"/>
        <v>1.0178788139923789E-2</v>
      </c>
      <c r="BR333" s="1">
        <f t="shared" si="13"/>
        <v>3.4566196808866856E-2</v>
      </c>
      <c r="BS333" s="1">
        <f t="shared" si="14"/>
        <v>2.9330421551668762E-2</v>
      </c>
      <c r="BT333" s="1">
        <f t="shared" si="15"/>
        <v>3.9557798481850703E-2</v>
      </c>
      <c r="BU333" s="1">
        <f t="shared" si="16"/>
        <v>2.7488214593600846E-2</v>
      </c>
      <c r="BW333" s="1">
        <f t="shared" si="17"/>
        <v>3.264363889524291E-2</v>
      </c>
      <c r="BY333" s="172">
        <f t="shared" si="102"/>
        <v>1.8880620187681885E-2</v>
      </c>
      <c r="CA333" s="1">
        <f t="shared" si="18"/>
        <v>-4.2027816013511132E-2</v>
      </c>
      <c r="CB333" s="1">
        <f t="shared" si="19"/>
        <v>8.8351180106069904E-2</v>
      </c>
      <c r="CC333" s="1">
        <f t="shared" si="20"/>
        <v>9.130031367406044E-2</v>
      </c>
    </row>
    <row r="334" spans="1:81" ht="15">
      <c r="A334" s="282" t="s">
        <v>1248</v>
      </c>
      <c r="E334" s="11">
        <v>1</v>
      </c>
      <c r="F334" s="11">
        <f t="shared" ref="F334:R334" si="199">1+F66/100</f>
        <v>1.055253099391477</v>
      </c>
      <c r="G334" s="11">
        <f t="shared" si="199"/>
        <v>1.0480105427949784</v>
      </c>
      <c r="H334" s="11">
        <f t="shared" si="199"/>
        <v>1.0527435546090134</v>
      </c>
      <c r="I334" s="11">
        <f t="shared" si="199"/>
        <v>1.0808713027366883</v>
      </c>
      <c r="J334" s="11">
        <f t="shared" si="199"/>
        <v>1.0411892569937367</v>
      </c>
      <c r="K334" s="11">
        <f t="shared" si="199"/>
        <v>1.0619940747407044</v>
      </c>
      <c r="L334" s="11">
        <f t="shared" si="199"/>
        <v>1.0592744245160268</v>
      </c>
      <c r="M334" s="11">
        <f t="shared" si="199"/>
        <v>1.077748060579635</v>
      </c>
      <c r="N334" s="11">
        <f t="shared" si="199"/>
        <v>1.0871373332027936</v>
      </c>
      <c r="O334" s="11">
        <f t="shared" si="199"/>
        <v>1.0051871421663185</v>
      </c>
      <c r="P334" s="11">
        <f t="shared" si="199"/>
        <v>1.024612149579297</v>
      </c>
      <c r="Q334" s="11">
        <f t="shared" si="199"/>
        <v>1.0492567625890208</v>
      </c>
      <c r="R334" s="11">
        <f t="shared" si="199"/>
        <v>1.0536713209658597</v>
      </c>
      <c r="S334" s="11">
        <v>1</v>
      </c>
      <c r="T334" s="11">
        <f t="shared" ref="T334:BI334" si="200">1+T66/100</f>
        <v>1.0146633440150887</v>
      </c>
      <c r="U334" s="11">
        <f t="shared" si="200"/>
        <v>1.0248090299531578</v>
      </c>
      <c r="V334" s="11">
        <f t="shared" si="200"/>
        <v>1.0343587528506419</v>
      </c>
      <c r="W334" s="11">
        <f t="shared" si="200"/>
        <v>1.0404362821656319</v>
      </c>
      <c r="X334" s="11">
        <f t="shared" si="200"/>
        <v>1.0421767007815566</v>
      </c>
      <c r="Y334" s="11">
        <f t="shared" si="200"/>
        <v>1.0207028472996176</v>
      </c>
      <c r="Z334" s="11">
        <f t="shared" si="200"/>
        <v>1.0300812545215345</v>
      </c>
      <c r="AA334" s="11">
        <f t="shared" si="200"/>
        <v>1.0224751573218884</v>
      </c>
      <c r="AB334" s="11">
        <f t="shared" si="200"/>
        <v>1.0243903965978247</v>
      </c>
      <c r="AC334" s="11">
        <f t="shared" si="200"/>
        <v>1.041890315065805</v>
      </c>
      <c r="AD334" s="11">
        <f t="shared" si="200"/>
        <v>1.0392378869897962</v>
      </c>
      <c r="AE334" s="11">
        <f t="shared" si="200"/>
        <v>1.0292072059890212</v>
      </c>
      <c r="AF334" s="11">
        <f t="shared" si="200"/>
        <v>1.0408457052073816</v>
      </c>
      <c r="AG334" s="11">
        <f t="shared" si="200"/>
        <v>1.0573066813309633</v>
      </c>
      <c r="AH334" s="11">
        <f t="shared" si="200"/>
        <v>1.03481104029602</v>
      </c>
      <c r="AI334" s="11">
        <f t="shared" si="200"/>
        <v>1.0354203433464426</v>
      </c>
      <c r="AJ334" s="11">
        <f t="shared" si="200"/>
        <v>1.0297225086797568</v>
      </c>
      <c r="AK334" s="11">
        <f t="shared" si="200"/>
        <v>1.020813083783269</v>
      </c>
      <c r="AL334" s="11">
        <f t="shared" si="200"/>
        <v>1.0187865861337673</v>
      </c>
      <c r="AM334" s="11">
        <f t="shared" si="200"/>
        <v>1.0304059562671053</v>
      </c>
      <c r="AN334" s="11">
        <f t="shared" si="200"/>
        <v>1.0385683115798112</v>
      </c>
      <c r="AO334" s="11">
        <f t="shared" si="200"/>
        <v>1.0387229266643832</v>
      </c>
      <c r="AP334" s="11">
        <f t="shared" si="200"/>
        <v>1.0231538942678899</v>
      </c>
      <c r="AQ334" s="11">
        <f t="shared" si="200"/>
        <v>0.98842536427796235</v>
      </c>
      <c r="AR334" s="11">
        <f t="shared" si="200"/>
        <v>1.0197829689484343</v>
      </c>
      <c r="AS334" s="11">
        <f t="shared" si="200"/>
        <v>1.0390629547414472</v>
      </c>
      <c r="AT334" s="11">
        <f t="shared" si="200"/>
        <v>1.0176337127497488</v>
      </c>
      <c r="AU334" s="11">
        <f t="shared" si="200"/>
        <v>1.0273970334759173</v>
      </c>
      <c r="AV334" s="11">
        <f t="shared" si="200"/>
        <v>1.0343117038592429</v>
      </c>
      <c r="AW334" s="11">
        <f t="shared" si="200"/>
        <v>1.0434625885185229</v>
      </c>
      <c r="AX334" s="11">
        <f t="shared" si="200"/>
        <v>1.0427091789718974</v>
      </c>
      <c r="AY334" s="11">
        <f t="shared" si="200"/>
        <v>1.0477000126928362</v>
      </c>
      <c r="AZ334" s="11">
        <f t="shared" si="200"/>
        <v>1.0572032638070064</v>
      </c>
      <c r="BA334" s="11">
        <f t="shared" si="200"/>
        <v>1.0279227460466782</v>
      </c>
      <c r="BB334" s="11">
        <f t="shared" si="200"/>
        <v>1.0070148923192306</v>
      </c>
      <c r="BC334" s="11">
        <f t="shared" si="200"/>
        <v>1.0634733027303791</v>
      </c>
      <c r="BD334" s="11">
        <f t="shared" si="200"/>
        <v>1.0392107690998427</v>
      </c>
      <c r="BE334" s="11">
        <f t="shared" si="200"/>
        <v>1.0397335756738528</v>
      </c>
      <c r="BF334" s="11">
        <f t="shared" si="200"/>
        <v>1.0404140164059879</v>
      </c>
      <c r="BG334" s="11">
        <f t="shared" si="200"/>
        <v>1.0341897291322577</v>
      </c>
      <c r="BH334" s="11">
        <f t="shared" si="200"/>
        <v>1.0346366419976962</v>
      </c>
      <c r="BI334" s="11">
        <f t="shared" si="200"/>
        <v>1.0339821791397052</v>
      </c>
      <c r="BJ334" s="11">
        <f t="shared" ref="BJ334" si="201">1+BJ66/100</f>
        <v>1.0384598884757137</v>
      </c>
      <c r="BL334" s="1">
        <f t="shared" si="7"/>
        <v>5.1998110336544556E-2</v>
      </c>
      <c r="BM334" s="1">
        <f t="shared" si="8"/>
        <v>6.792146918782227E-2</v>
      </c>
      <c r="BN334" s="1">
        <f t="shared" si="9"/>
        <v>2.8770806920242809E-2</v>
      </c>
      <c r="BO334" s="1">
        <f t="shared" si="10"/>
        <v>3.4040918761908179E-2</v>
      </c>
      <c r="BP334" s="1">
        <f t="shared" si="11"/>
        <v>2.6163555233362557E-2</v>
      </c>
      <c r="BQ334" s="1">
        <f t="shared" si="12"/>
        <v>2.3970345889065658E-2</v>
      </c>
      <c r="BR334" s="1">
        <f t="shared" si="13"/>
        <v>4.0342260261579499E-2</v>
      </c>
      <c r="BS334" s="1">
        <f t="shared" si="14"/>
        <v>3.8384102416723076E-2</v>
      </c>
      <c r="BT334" s="1">
        <f t="shared" si="15"/>
        <v>4.2176413168059979E-2</v>
      </c>
      <c r="BU334" s="1">
        <f t="shared" si="16"/>
        <v>3.6482417953934698E-2</v>
      </c>
      <c r="BW334" s="1">
        <f t="shared" si="17"/>
        <v>3.8918882347554584E-2</v>
      </c>
      <c r="BY334" s="172">
        <f t="shared" si="102"/>
        <v>3.9593344393578755E-2</v>
      </c>
      <c r="CA334" s="1">
        <f t="shared" si="18"/>
        <v>7.8921250979640201E-2</v>
      </c>
      <c r="CB334" s="1">
        <f t="shared" si="19"/>
        <v>8.8386452537910776E-2</v>
      </c>
      <c r="CC334" s="1">
        <f t="shared" si="20"/>
        <v>0.10637188003898257</v>
      </c>
    </row>
    <row r="335" spans="1:81" ht="15">
      <c r="A335" s="282" t="s">
        <v>1249</v>
      </c>
      <c r="E335" s="11">
        <v>1</v>
      </c>
      <c r="F335" s="11">
        <f t="shared" ref="F335:R335" si="202">1+F67/100</f>
        <v>1</v>
      </c>
      <c r="G335" s="11">
        <f t="shared" si="202"/>
        <v>1</v>
      </c>
      <c r="H335" s="11">
        <f t="shared" si="202"/>
        <v>1</v>
      </c>
      <c r="I335" s="11">
        <f t="shared" si="202"/>
        <v>1</v>
      </c>
      <c r="J335" s="11">
        <f t="shared" si="202"/>
        <v>1</v>
      </c>
      <c r="K335" s="11">
        <f t="shared" si="202"/>
        <v>1</v>
      </c>
      <c r="L335" s="11">
        <f t="shared" si="202"/>
        <v>1</v>
      </c>
      <c r="M335" s="11">
        <f t="shared" si="202"/>
        <v>1</v>
      </c>
      <c r="N335" s="11">
        <f t="shared" si="202"/>
        <v>1</v>
      </c>
      <c r="O335" s="11">
        <f t="shared" si="202"/>
        <v>1</v>
      </c>
      <c r="P335" s="11">
        <f t="shared" si="202"/>
        <v>1</v>
      </c>
      <c r="Q335" s="11">
        <f t="shared" si="202"/>
        <v>1</v>
      </c>
      <c r="R335" s="11">
        <f t="shared" si="202"/>
        <v>1</v>
      </c>
      <c r="S335" s="11">
        <v>1</v>
      </c>
      <c r="T335" s="11">
        <f t="shared" ref="T335:BI335" si="203">1+T67/100</f>
        <v>1</v>
      </c>
      <c r="U335" s="11">
        <f t="shared" si="203"/>
        <v>1</v>
      </c>
      <c r="V335" s="11">
        <f t="shared" si="203"/>
        <v>1</v>
      </c>
      <c r="W335" s="11">
        <f t="shared" si="203"/>
        <v>1</v>
      </c>
      <c r="X335" s="11">
        <f t="shared" si="203"/>
        <v>1</v>
      </c>
      <c r="Y335" s="11">
        <f t="shared" si="203"/>
        <v>1</v>
      </c>
      <c r="Z335" s="11">
        <f t="shared" si="203"/>
        <v>1</v>
      </c>
      <c r="AA335" s="11">
        <f t="shared" si="203"/>
        <v>1</v>
      </c>
      <c r="AB335" s="11">
        <f t="shared" si="203"/>
        <v>1</v>
      </c>
      <c r="AC335" s="11">
        <f t="shared" si="203"/>
        <v>1</v>
      </c>
      <c r="AD335" s="11">
        <f t="shared" si="203"/>
        <v>1</v>
      </c>
      <c r="AE335" s="11">
        <f t="shared" si="203"/>
        <v>1</v>
      </c>
      <c r="AF335" s="11">
        <f t="shared" si="203"/>
        <v>1</v>
      </c>
      <c r="AG335" s="11">
        <f t="shared" si="203"/>
        <v>1</v>
      </c>
      <c r="AH335" s="11">
        <f t="shared" si="203"/>
        <v>1</v>
      </c>
      <c r="AI335" s="11">
        <f t="shared" si="203"/>
        <v>0.97936290123878167</v>
      </c>
      <c r="AJ335" s="11">
        <f t="shared" si="203"/>
        <v>0.94282312930039935</v>
      </c>
      <c r="AK335" s="11">
        <f t="shared" si="203"/>
        <v>0.89199380206845813</v>
      </c>
      <c r="AL335" s="11">
        <f t="shared" si="203"/>
        <v>0.94211437112282526</v>
      </c>
      <c r="AM335" s="11">
        <f t="shared" si="203"/>
        <v>0.89397464741290444</v>
      </c>
      <c r="AN335" s="11">
        <f t="shared" si="203"/>
        <v>0.98663054444513887</v>
      </c>
      <c r="AO335" s="11">
        <f t="shared" si="203"/>
        <v>0.99945738557739394</v>
      </c>
      <c r="AP335" s="11">
        <f t="shared" si="203"/>
        <v>1.0258293786382024</v>
      </c>
      <c r="AQ335" s="11">
        <f t="shared" si="203"/>
        <v>0.98197856980260345</v>
      </c>
      <c r="AR335" s="11">
        <f t="shared" si="203"/>
        <v>1.0210377617880022</v>
      </c>
      <c r="AS335" s="11">
        <f t="shared" si="203"/>
        <v>1.0797205582114877</v>
      </c>
      <c r="AT335" s="11">
        <f t="shared" si="203"/>
        <v>1.0267799959556148</v>
      </c>
      <c r="AU335" s="11">
        <f t="shared" si="203"/>
        <v>1.0556000187180916</v>
      </c>
      <c r="AV335" s="11">
        <f t="shared" si="203"/>
        <v>1.0679005595139566</v>
      </c>
      <c r="AW335" s="11">
        <f t="shared" si="203"/>
        <v>1.081811677293284</v>
      </c>
      <c r="AX335" s="11">
        <f t="shared" si="203"/>
        <v>1.0702203630941318</v>
      </c>
      <c r="AY335" s="11">
        <f t="shared" si="203"/>
        <v>1.079828421771724</v>
      </c>
      <c r="AZ335" s="11">
        <f t="shared" si="203"/>
        <v>1.0750503484410885</v>
      </c>
      <c r="BA335" s="11">
        <f t="shared" si="203"/>
        <v>1.0408637621320795</v>
      </c>
      <c r="BB335" s="11">
        <f t="shared" si="203"/>
        <v>0.93593569452296232</v>
      </c>
      <c r="BC335" s="11">
        <f t="shared" si="203"/>
        <v>1.0463727922635078</v>
      </c>
      <c r="BD335" s="11">
        <f t="shared" si="203"/>
        <v>1.0597511838361877</v>
      </c>
      <c r="BE335" s="11">
        <f t="shared" si="203"/>
        <v>1.0307350230474044</v>
      </c>
      <c r="BF335" s="11">
        <f t="shared" si="203"/>
        <v>1.0339937226520846</v>
      </c>
      <c r="BG335" s="11">
        <f t="shared" si="203"/>
        <v>1.0161119682077404</v>
      </c>
      <c r="BH335" s="11">
        <f t="shared" si="203"/>
        <v>0.99954544972189785</v>
      </c>
      <c r="BI335" s="11">
        <f t="shared" si="203"/>
        <v>1.0089982693775084</v>
      </c>
      <c r="BJ335" s="11">
        <f t="shared" ref="BJ335" si="204">1+BJ67/100</f>
        <v>1.0341117115313403</v>
      </c>
      <c r="BL335" s="1">
        <f t="shared" si="7"/>
        <v>0</v>
      </c>
      <c r="BM335" s="1">
        <f t="shared" si="8"/>
        <v>0</v>
      </c>
      <c r="BN335" s="1">
        <f t="shared" si="9"/>
        <v>0</v>
      </c>
      <c r="BO335" s="1">
        <f t="shared" si="10"/>
        <v>0</v>
      </c>
      <c r="BP335" s="1">
        <f t="shared" si="11"/>
        <v>-6.1444766901634251E-2</v>
      </c>
      <c r="BQ335" s="1">
        <f t="shared" si="12"/>
        <v>2.1652596209294384E-2</v>
      </c>
      <c r="BR335" s="1">
        <f t="shared" si="13"/>
        <v>4.8716734614591362E-2</v>
      </c>
      <c r="BS335" s="1">
        <f t="shared" si="14"/>
        <v>3.5029202151475314E-2</v>
      </c>
      <c r="BT335" s="1">
        <f t="shared" si="15"/>
        <v>6.9191562124990558E-2</v>
      </c>
      <c r="BU335" s="1">
        <f t="shared" si="16"/>
        <v>1.5791276109429209E-2</v>
      </c>
      <c r="BW335" s="1">
        <f t="shared" si="17"/>
        <v>3.8342524116978138E-2</v>
      </c>
      <c r="BY335" s="172">
        <f t="shared" si="102"/>
        <v>0</v>
      </c>
      <c r="CA335" s="1">
        <f t="shared" si="18"/>
        <v>0</v>
      </c>
      <c r="CB335" s="1">
        <f t="shared" si="19"/>
        <v>-0.17636325518136065</v>
      </c>
      <c r="CC335" s="1">
        <f t="shared" si="20"/>
        <v>2.4789187371182075E-2</v>
      </c>
    </row>
    <row r="336" spans="1:81" ht="15">
      <c r="A336" s="282" t="s">
        <v>1250</v>
      </c>
      <c r="E336" s="11">
        <v>1</v>
      </c>
      <c r="F336" s="11">
        <f t="shared" ref="F336:R336" si="205">1+F68/100</f>
        <v>1</v>
      </c>
      <c r="G336" s="11">
        <f t="shared" si="205"/>
        <v>1</v>
      </c>
      <c r="H336" s="11">
        <f t="shared" si="205"/>
        <v>1</v>
      </c>
      <c r="I336" s="11">
        <f t="shared" si="205"/>
        <v>1</v>
      </c>
      <c r="J336" s="11">
        <f t="shared" si="205"/>
        <v>1</v>
      </c>
      <c r="K336" s="11">
        <f t="shared" si="205"/>
        <v>1</v>
      </c>
      <c r="L336" s="11">
        <f t="shared" si="205"/>
        <v>1</v>
      </c>
      <c r="M336" s="11">
        <f t="shared" si="205"/>
        <v>1</v>
      </c>
      <c r="N336" s="11">
        <f t="shared" si="205"/>
        <v>1</v>
      </c>
      <c r="O336" s="11">
        <f t="shared" si="205"/>
        <v>1</v>
      </c>
      <c r="P336" s="11">
        <f t="shared" si="205"/>
        <v>1.029317276044506</v>
      </c>
      <c r="Q336" s="11">
        <f t="shared" si="205"/>
        <v>1.0391932351638109</v>
      </c>
      <c r="R336" s="11">
        <f t="shared" si="205"/>
        <v>1.0516024062806628</v>
      </c>
      <c r="S336" s="11">
        <v>1</v>
      </c>
      <c r="T336" s="11">
        <f t="shared" ref="T336:BI336" si="206">1+T68/100</f>
        <v>0.9879804971347711</v>
      </c>
      <c r="U336" s="11">
        <f t="shared" si="206"/>
        <v>1.0402192387226852</v>
      </c>
      <c r="V336" s="11">
        <f t="shared" si="206"/>
        <v>1.0216524389751813</v>
      </c>
      <c r="W336" s="11">
        <f t="shared" si="206"/>
        <v>1.0251295658331845</v>
      </c>
      <c r="X336" s="11">
        <f t="shared" si="206"/>
        <v>1.0304296313613674</v>
      </c>
      <c r="Y336" s="11">
        <f t="shared" si="206"/>
        <v>1.0075095173696829</v>
      </c>
      <c r="Z336" s="11">
        <f t="shared" si="206"/>
        <v>0.99847398131646414</v>
      </c>
      <c r="AA336" s="11">
        <f t="shared" si="206"/>
        <v>1.0035179553429416</v>
      </c>
      <c r="AB336" s="11">
        <f t="shared" si="206"/>
        <v>1.0134689987789964</v>
      </c>
      <c r="AC336" s="11">
        <f t="shared" si="206"/>
        <v>1.020622431259423</v>
      </c>
      <c r="AD336" s="11">
        <f t="shared" si="206"/>
        <v>1.0215541474554588</v>
      </c>
      <c r="AE336" s="11">
        <f t="shared" si="206"/>
        <v>1.0214163318008052</v>
      </c>
      <c r="AF336" s="11">
        <f t="shared" si="206"/>
        <v>1.0240986748541947</v>
      </c>
      <c r="AG336" s="11">
        <f t="shared" si="206"/>
        <v>1.0354898673556159</v>
      </c>
      <c r="AH336" s="11">
        <f t="shared" si="206"/>
        <v>1.0292301845410974</v>
      </c>
      <c r="AI336" s="11">
        <f t="shared" si="206"/>
        <v>1.0179004131343867</v>
      </c>
      <c r="AJ336" s="11">
        <f t="shared" si="206"/>
        <v>1.0004537228030592</v>
      </c>
      <c r="AK336" s="11">
        <f t="shared" si="206"/>
        <v>0.98988481143580354</v>
      </c>
      <c r="AL336" s="11">
        <f t="shared" si="206"/>
        <v>0.98800350825106109</v>
      </c>
      <c r="AM336" s="11">
        <f t="shared" si="206"/>
        <v>1.0084509619511746</v>
      </c>
      <c r="AN336" s="11">
        <f t="shared" si="206"/>
        <v>1.0196339048565959</v>
      </c>
      <c r="AO336" s="11">
        <f t="shared" si="206"/>
        <v>1.0161735989278651</v>
      </c>
      <c r="AP336" s="11">
        <f t="shared" si="206"/>
        <v>1.0279953970641824</v>
      </c>
      <c r="AQ336" s="11">
        <f t="shared" si="206"/>
        <v>1.023451200166752</v>
      </c>
      <c r="AR336" s="11">
        <f t="shared" si="206"/>
        <v>1.027689336606129</v>
      </c>
      <c r="AS336" s="11">
        <f t="shared" si="206"/>
        <v>1.0418886389033792</v>
      </c>
      <c r="AT336" s="11">
        <f t="shared" si="206"/>
        <v>1.020460171240873</v>
      </c>
      <c r="AU336" s="11">
        <f t="shared" si="206"/>
        <v>1.015595057219463</v>
      </c>
      <c r="AV336" s="11">
        <f t="shared" si="206"/>
        <v>1.0160606206269338</v>
      </c>
      <c r="AW336" s="11">
        <f t="shared" si="206"/>
        <v>1.0294254226204713</v>
      </c>
      <c r="AX336" s="11">
        <f t="shared" si="206"/>
        <v>1.0244882849972405</v>
      </c>
      <c r="AY336" s="11">
        <f t="shared" si="206"/>
        <v>1.0361655084267583</v>
      </c>
      <c r="AZ336" s="11">
        <f t="shared" si="206"/>
        <v>1.0333340482711371</v>
      </c>
      <c r="BA336" s="11">
        <f t="shared" si="206"/>
        <v>1.0060508544980604</v>
      </c>
      <c r="BB336" s="11">
        <f t="shared" si="206"/>
        <v>0.95140810755048055</v>
      </c>
      <c r="BC336" s="11">
        <f t="shared" si="206"/>
        <v>1.0218271643952743</v>
      </c>
      <c r="BD336" s="11">
        <f t="shared" si="206"/>
        <v>1.021653954778168</v>
      </c>
      <c r="BE336" s="11">
        <f t="shared" si="206"/>
        <v>0.99890232574380144</v>
      </c>
      <c r="BF336" s="11">
        <f t="shared" si="206"/>
        <v>1.0042071422782559</v>
      </c>
      <c r="BG336" s="11">
        <f t="shared" si="206"/>
        <v>1.0135551794045408</v>
      </c>
      <c r="BH336" s="11">
        <f t="shared" si="206"/>
        <v>1.014845876522718</v>
      </c>
      <c r="BI336" s="11">
        <f t="shared" si="206"/>
        <v>1.0134693548060585</v>
      </c>
      <c r="BJ336" s="11">
        <f t="shared" ref="BJ336" si="207">1+BJ68/100</f>
        <v>1.0216246078984523</v>
      </c>
      <c r="BL336" s="1">
        <f t="shared" si="7"/>
        <v>0</v>
      </c>
      <c r="BM336" s="1">
        <f t="shared" si="8"/>
        <v>0</v>
      </c>
      <c r="BN336" s="1">
        <f t="shared" si="9"/>
        <v>2.236757513100196E-2</v>
      </c>
      <c r="BO336" s="1">
        <f t="shared" si="10"/>
        <v>1.7478168533557881E-2</v>
      </c>
      <c r="BP336" s="1">
        <f t="shared" si="11"/>
        <v>-1.0094945771110808E-3</v>
      </c>
      <c r="BQ336" s="1">
        <f t="shared" si="12"/>
        <v>2.407976380280541E-2</v>
      </c>
      <c r="BR336" s="1">
        <f t="shared" si="13"/>
        <v>1.4511444000035123E-2</v>
      </c>
      <c r="BS336" s="1">
        <f t="shared" si="14"/>
        <v>9.5419892451935606E-3</v>
      </c>
      <c r="BT336" s="1">
        <f t="shared" si="15"/>
        <v>2.4201054220021057E-2</v>
      </c>
      <c r="BU336" s="1">
        <f t="shared" si="16"/>
        <v>4.7466550639942984E-3</v>
      </c>
      <c r="BW336" s="1">
        <f t="shared" si="17"/>
        <v>1.3038591994595894E-2</v>
      </c>
      <c r="BY336" s="172">
        <f t="shared" si="102"/>
        <v>1.2673383855483999E-2</v>
      </c>
      <c r="CA336" s="1">
        <f t="shared" si="18"/>
        <v>1.5482324057398245E-2</v>
      </c>
      <c r="CB336" s="1">
        <f t="shared" si="19"/>
        <v>8.061331499134905E-3</v>
      </c>
      <c r="CC336" s="1">
        <f t="shared" si="20"/>
        <v>4.245690370517341E-2</v>
      </c>
    </row>
    <row r="337" spans="1:81" ht="15">
      <c r="A337" s="282" t="s">
        <v>217</v>
      </c>
      <c r="E337" s="11">
        <v>1</v>
      </c>
      <c r="F337" s="11">
        <f t="shared" ref="F337:R337" si="208">1+F69/100</f>
        <v>0.98692122462693022</v>
      </c>
      <c r="G337" s="11">
        <f t="shared" si="208"/>
        <v>1.0160364302872877</v>
      </c>
      <c r="H337" s="11">
        <f t="shared" si="208"/>
        <v>1.0092229786773246</v>
      </c>
      <c r="I337" s="11">
        <f t="shared" si="208"/>
        <v>1.0473079062732358</v>
      </c>
      <c r="J337" s="11">
        <f t="shared" si="208"/>
        <v>1.017131141493647</v>
      </c>
      <c r="K337" s="11">
        <f t="shared" si="208"/>
        <v>0.96792423160028918</v>
      </c>
      <c r="L337" s="11">
        <f t="shared" si="208"/>
        <v>1.0160667957319811</v>
      </c>
      <c r="M337" s="11">
        <f t="shared" si="208"/>
        <v>0.9897802249208203</v>
      </c>
      <c r="N337" s="11">
        <f t="shared" si="208"/>
        <v>1.0167208866620616</v>
      </c>
      <c r="O337" s="11">
        <f t="shared" si="208"/>
        <v>1.0383285539893499</v>
      </c>
      <c r="P337" s="11">
        <f t="shared" si="208"/>
        <v>1.032936092931398</v>
      </c>
      <c r="Q337" s="11">
        <f t="shared" si="208"/>
        <v>1.0207923623353035</v>
      </c>
      <c r="R337" s="11">
        <f t="shared" si="208"/>
        <v>1.1079330162099232</v>
      </c>
      <c r="S337" s="11">
        <v>1</v>
      </c>
      <c r="T337" s="11">
        <f t="shared" ref="T337:BI337" si="209">1+T69/100</f>
        <v>1.0796756087736028</v>
      </c>
      <c r="U337" s="11">
        <f t="shared" si="209"/>
        <v>1.0452492502456756</v>
      </c>
      <c r="V337" s="11">
        <f t="shared" si="209"/>
        <v>0.98920335570105589</v>
      </c>
      <c r="W337" s="11">
        <f t="shared" si="209"/>
        <v>1.0294652447779553</v>
      </c>
      <c r="X337" s="11">
        <f t="shared" si="209"/>
        <v>1.0105558055892587</v>
      </c>
      <c r="Y337" s="11">
        <f t="shared" si="209"/>
        <v>1.0105900633728124</v>
      </c>
      <c r="Z337" s="11">
        <f t="shared" si="209"/>
        <v>1.0294454731763487</v>
      </c>
      <c r="AA337" s="11">
        <f t="shared" si="209"/>
        <v>0.98100403292398042</v>
      </c>
      <c r="AB337" s="11">
        <f t="shared" si="209"/>
        <v>0.97193350968333914</v>
      </c>
      <c r="AC337" s="11">
        <f t="shared" si="209"/>
        <v>1.0009518184841106</v>
      </c>
      <c r="AD337" s="11">
        <f t="shared" si="209"/>
        <v>1.0138168269458616</v>
      </c>
      <c r="AE337" s="11">
        <f t="shared" si="209"/>
        <v>1.0093278739996323</v>
      </c>
      <c r="AF337" s="11">
        <f t="shared" si="209"/>
        <v>0.97314335909450023</v>
      </c>
      <c r="AG337" s="11">
        <f t="shared" si="209"/>
        <v>1.0333488798174051</v>
      </c>
      <c r="AH337" s="11">
        <f t="shared" si="209"/>
        <v>0.9859435485247714</v>
      </c>
      <c r="AI337" s="11">
        <f t="shared" si="209"/>
        <v>1.0123746107097948</v>
      </c>
      <c r="AJ337" s="11">
        <f t="shared" si="209"/>
        <v>1.0186974914756026</v>
      </c>
      <c r="AK337" s="11">
        <f t="shared" si="209"/>
        <v>0.99780497826936621</v>
      </c>
      <c r="AL337" s="11">
        <f t="shared" si="209"/>
        <v>0.99686894248640201</v>
      </c>
      <c r="AM337" s="11">
        <f t="shared" si="209"/>
        <v>1.0197430469382287</v>
      </c>
      <c r="AN337" s="11">
        <f t="shared" si="209"/>
        <v>1.000708193845735</v>
      </c>
      <c r="AO337" s="11">
        <f t="shared" si="209"/>
        <v>0.99616775206635522</v>
      </c>
      <c r="AP337" s="11">
        <f t="shared" si="209"/>
        <v>1.0221493774367831</v>
      </c>
      <c r="AQ337" s="11">
        <f t="shared" si="209"/>
        <v>1.0123843165846873</v>
      </c>
      <c r="AR337" s="11">
        <f t="shared" si="209"/>
        <v>0.93456571848543957</v>
      </c>
      <c r="AS337" s="11">
        <f t="shared" si="209"/>
        <v>0.9925141403128156</v>
      </c>
      <c r="AT337" s="11">
        <f t="shared" si="209"/>
        <v>1.0220154104605421</v>
      </c>
      <c r="AU337" s="11">
        <f t="shared" si="209"/>
        <v>1.0235038446013585</v>
      </c>
      <c r="AV337" s="11">
        <f t="shared" si="209"/>
        <v>1.0104137934023096</v>
      </c>
      <c r="AW337" s="11">
        <f t="shared" si="209"/>
        <v>1.0644847284271064</v>
      </c>
      <c r="AX337" s="11">
        <f t="shared" si="209"/>
        <v>1.035620150641253</v>
      </c>
      <c r="AY337" s="11">
        <f t="shared" si="209"/>
        <v>1.0266753641962185</v>
      </c>
      <c r="AZ337" s="11">
        <f t="shared" si="209"/>
        <v>1.0047815263132112</v>
      </c>
      <c r="BA337" s="11">
        <f t="shared" si="209"/>
        <v>1.0457482168630661</v>
      </c>
      <c r="BB337" s="11">
        <f t="shared" si="209"/>
        <v>0.98898197903132645</v>
      </c>
      <c r="BC337" s="11">
        <f t="shared" si="209"/>
        <v>1.0183797803654013</v>
      </c>
      <c r="BD337" s="11">
        <f t="shared" si="209"/>
        <v>1.0614347793164371</v>
      </c>
      <c r="BE337" s="11">
        <f t="shared" si="209"/>
        <v>1.0398186064361066</v>
      </c>
      <c r="BF337" s="11">
        <f t="shared" si="209"/>
        <v>1.033256900867412</v>
      </c>
      <c r="BG337" s="11">
        <f t="shared" si="209"/>
        <v>1.0221233698538046</v>
      </c>
      <c r="BH337" s="11">
        <f t="shared" si="209"/>
        <v>0.9860302875679392</v>
      </c>
      <c r="BI337" s="11">
        <f t="shared" si="209"/>
        <v>0.96977757697515488</v>
      </c>
      <c r="BJ337" s="11">
        <f t="shared" ref="BJ337" si="210">1+BJ69/100</f>
        <v>1.0151255064543077</v>
      </c>
      <c r="BL337" s="1">
        <f t="shared" si="7"/>
        <v>3.9828626486670959E-3</v>
      </c>
      <c r="BM337" s="1">
        <f t="shared" si="8"/>
        <v>8.8484060960325461E-3</v>
      </c>
      <c r="BN337" s="1">
        <f t="shared" si="9"/>
        <v>3.4863308911577962E-2</v>
      </c>
      <c r="BO337" s="1">
        <f t="shared" si="10"/>
        <v>7.2937977398446208E-4</v>
      </c>
      <c r="BP337" s="1">
        <f t="shared" si="11"/>
        <v>6.3928750860720029E-3</v>
      </c>
      <c r="BQ337" s="1">
        <f t="shared" si="12"/>
        <v>1.1317368932206584E-4</v>
      </c>
      <c r="BR337" s="1">
        <f t="shared" si="13"/>
        <v>2.4138415518600631E-2</v>
      </c>
      <c r="BS337" s="1">
        <f t="shared" si="14"/>
        <v>3.9060015069572795E-2</v>
      </c>
      <c r="BT337" s="1">
        <f t="shared" si="15"/>
        <v>3.1086699760045189E-2</v>
      </c>
      <c r="BU337" s="1">
        <f t="shared" si="16"/>
        <v>1.4560345598384927E-2</v>
      </c>
      <c r="BW337" s="1">
        <f t="shared" si="17"/>
        <v>2.1610383802318722E-2</v>
      </c>
      <c r="BY337" s="172">
        <f t="shared" si="102"/>
        <v>1.8667812710009724E-2</v>
      </c>
      <c r="CA337" s="1">
        <f t="shared" si="18"/>
        <v>-1.8453911559372371E-2</v>
      </c>
      <c r="CB337" s="1">
        <f t="shared" si="19"/>
        <v>2.9039742822161374E-2</v>
      </c>
      <c r="CC337" s="1">
        <f t="shared" si="20"/>
        <v>-2.2614905546921804E-2</v>
      </c>
    </row>
    <row r="338" spans="1:81" ht="15">
      <c r="A338" s="282" t="s">
        <v>218</v>
      </c>
      <c r="E338" s="11">
        <v>1</v>
      </c>
      <c r="F338" s="11">
        <f t="shared" ref="F338:R338" si="211">1+F70/100</f>
        <v>1.015850680362669</v>
      </c>
      <c r="G338" s="11">
        <f t="shared" si="211"/>
        <v>1.0400224311414503</v>
      </c>
      <c r="H338" s="11">
        <f t="shared" si="211"/>
        <v>1.061688541490255</v>
      </c>
      <c r="I338" s="11">
        <f t="shared" si="211"/>
        <v>1.0530179283186696</v>
      </c>
      <c r="J338" s="11">
        <f t="shared" si="211"/>
        <v>1.0240008718454281</v>
      </c>
      <c r="K338" s="11">
        <f t="shared" si="211"/>
        <v>0.98437132433693419</v>
      </c>
      <c r="L338" s="11">
        <f t="shared" si="211"/>
        <v>0.98038992654399659</v>
      </c>
      <c r="M338" s="11">
        <f t="shared" si="211"/>
        <v>1.001262756457123</v>
      </c>
      <c r="N338" s="11">
        <f t="shared" si="211"/>
        <v>1.0419168495468947</v>
      </c>
      <c r="O338" s="11">
        <f t="shared" si="211"/>
        <v>1.030992943236767</v>
      </c>
      <c r="P338" s="11">
        <f t="shared" si="211"/>
        <v>1.0108414936786461</v>
      </c>
      <c r="Q338" s="11">
        <f t="shared" si="211"/>
        <v>0.99774691779410063</v>
      </c>
      <c r="R338" s="11">
        <f t="shared" si="211"/>
        <v>0.98517422944495758</v>
      </c>
      <c r="S338" s="11">
        <v>1</v>
      </c>
      <c r="T338" s="11">
        <f t="shared" ref="T338:BI338" si="212">1+T70/100</f>
        <v>1.0653261561578076</v>
      </c>
      <c r="U338" s="11">
        <f t="shared" si="212"/>
        <v>1.1205009062793485</v>
      </c>
      <c r="V338" s="11">
        <f t="shared" si="212"/>
        <v>1.1025864158138499</v>
      </c>
      <c r="W338" s="11">
        <f t="shared" si="212"/>
        <v>1.0331638987290697</v>
      </c>
      <c r="X338" s="11">
        <f t="shared" si="212"/>
        <v>1.035173430001014</v>
      </c>
      <c r="Y338" s="11">
        <f t="shared" si="212"/>
        <v>1.07338760100234</v>
      </c>
      <c r="Z338" s="11">
        <f t="shared" si="212"/>
        <v>1.0119213969695675</v>
      </c>
      <c r="AA338" s="11">
        <f t="shared" si="212"/>
        <v>1.0715090513967607</v>
      </c>
      <c r="AB338" s="11">
        <f t="shared" si="212"/>
        <v>1.0465953001815302</v>
      </c>
      <c r="AC338" s="11">
        <f t="shared" si="212"/>
        <v>1.0332488391935111</v>
      </c>
      <c r="AD338" s="11">
        <f t="shared" si="212"/>
        <v>1.0376518703844293</v>
      </c>
      <c r="AE338" s="11">
        <f t="shared" si="212"/>
        <v>0.99856610565216442</v>
      </c>
      <c r="AF338" s="11">
        <f t="shared" si="212"/>
        <v>0.99701663870964485</v>
      </c>
      <c r="AG338" s="11">
        <f t="shared" si="212"/>
        <v>1.0244161035089894</v>
      </c>
      <c r="AH338" s="11">
        <f t="shared" si="212"/>
        <v>1.0223727164267071</v>
      </c>
      <c r="AI338" s="11">
        <f t="shared" si="212"/>
        <v>1.031138188304733</v>
      </c>
      <c r="AJ338" s="11">
        <f t="shared" si="212"/>
        <v>0.98773172241267526</v>
      </c>
      <c r="AK338" s="11">
        <f t="shared" si="212"/>
        <v>1.0219995787255396</v>
      </c>
      <c r="AL338" s="11">
        <f t="shared" si="212"/>
        <v>1.008183318471541</v>
      </c>
      <c r="AM338" s="11">
        <f t="shared" si="212"/>
        <v>1.0194323824578917</v>
      </c>
      <c r="AN338" s="11">
        <f t="shared" si="212"/>
        <v>1.0264100975549444</v>
      </c>
      <c r="AO338" s="11">
        <f t="shared" si="212"/>
        <v>1.0301765708114656</v>
      </c>
      <c r="AP338" s="11">
        <f t="shared" si="212"/>
        <v>1.0354932097194043</v>
      </c>
      <c r="AQ338" s="11">
        <f t="shared" si="212"/>
        <v>1.0214189478455222</v>
      </c>
      <c r="AR338" s="11">
        <f t="shared" si="212"/>
        <v>1.0417495814107296</v>
      </c>
      <c r="AS338" s="11">
        <f t="shared" si="212"/>
        <v>1.0343969636216646</v>
      </c>
      <c r="AT338" s="11">
        <f t="shared" si="212"/>
        <v>1.0161512037148024</v>
      </c>
      <c r="AU338" s="11">
        <f t="shared" si="212"/>
        <v>1.0044803369479454</v>
      </c>
      <c r="AV338" s="11">
        <f t="shared" si="212"/>
        <v>1.0125092589039895</v>
      </c>
      <c r="AW338" s="11">
        <f t="shared" si="212"/>
        <v>1.0215683122363679</v>
      </c>
      <c r="AX338" s="11">
        <f t="shared" si="212"/>
        <v>1.0257895671163726</v>
      </c>
      <c r="AY338" s="11">
        <f t="shared" si="212"/>
        <v>1.0496603353266132</v>
      </c>
      <c r="AZ338" s="11">
        <f t="shared" si="212"/>
        <v>1.0523463302803147</v>
      </c>
      <c r="BA338" s="11">
        <f t="shared" si="212"/>
        <v>1.0528244441244936</v>
      </c>
      <c r="BB338" s="11">
        <f t="shared" si="212"/>
        <v>1.027557353981573</v>
      </c>
      <c r="BC338" s="11">
        <f t="shared" si="212"/>
        <v>1.0309166937887364</v>
      </c>
      <c r="BD338" s="11">
        <f t="shared" si="212"/>
        <v>0.99658685230513699</v>
      </c>
      <c r="BE338" s="11">
        <f t="shared" si="212"/>
        <v>0.99985717310162825</v>
      </c>
      <c r="BF338" s="11">
        <f t="shared" si="212"/>
        <v>0.99916435560867711</v>
      </c>
      <c r="BG338" s="11">
        <f t="shared" si="212"/>
        <v>1.0066828826877792</v>
      </c>
      <c r="BH338" s="11">
        <f t="shared" si="212"/>
        <v>1.0218436429047779</v>
      </c>
      <c r="BI338" s="11">
        <f t="shared" si="212"/>
        <v>1.0226327059098714</v>
      </c>
      <c r="BJ338" s="11">
        <f t="shared" ref="BJ338" si="213">1+BJ70/100</f>
        <v>1.0219007300394134</v>
      </c>
      <c r="BL338" s="1">
        <f t="shared" ref="BL338:BL401" si="214">PRODUCT(F338:H338)^(1/3)-1</f>
        <v>3.9018397235867752E-2</v>
      </c>
      <c r="BM338" s="1">
        <f t="shared" ref="BM338:BM401" si="215">PRODUCT(I338:N338)^(1/6)-1</f>
        <v>1.3784938851528761E-2</v>
      </c>
      <c r="BN338" s="1">
        <f t="shared" ref="BN338:BN401" si="216">PRODUCT(O338:X338)^0.1-1</f>
        <v>3.7280460298893869E-2</v>
      </c>
      <c r="BO338" s="1">
        <f t="shared" ref="BO338:BO401" si="217">PRODUCT(Y338:AH338)^0.1-1</f>
        <v>3.1359195747476143E-2</v>
      </c>
      <c r="BP338" s="1">
        <f t="shared" ref="BP338:BP401" si="218">PRODUCT(AI338:AL338)^0.25-1</f>
        <v>1.2130528078892588E-2</v>
      </c>
      <c r="BQ338" s="1">
        <f t="shared" ref="BQ338:BQ401" si="219">PRODUCT(AN338:AU338)^0.125-1</f>
        <v>2.622304293999167E-2</v>
      </c>
      <c r="BR338" s="1">
        <f t="shared" ref="BR338:BR401" si="220">PRODUCT(AV338:BC338)^0.125-1</f>
        <v>3.4045673640517249E-2</v>
      </c>
      <c r="BS338" s="1">
        <f t="shared" ref="BS338:BS401" si="221">PRODUCT(BD338:BG338)^0.25-1</f>
        <v>5.658686963052606E-4</v>
      </c>
      <c r="BT338" s="1">
        <f t="shared" ref="BT338:BT401" si="222">PRODUCT(AV338:BA338)^(1/6)-1</f>
        <v>3.5654003929354028E-2</v>
      </c>
      <c r="BU338" s="1">
        <f t="shared" ref="BU338:BU401" si="223">PRODUCT(BB338:BI338)^(1/8)-1</f>
        <v>1.3070253062376525E-2</v>
      </c>
      <c r="BW338" s="1">
        <f t="shared" ref="BW338:BW401" si="224">PRODUCT(AV338:BI338)^(1/14)-1</f>
        <v>2.2688066717253763E-2</v>
      </c>
      <c r="BY338" s="172">
        <f t="shared" si="102"/>
        <v>3.2820278508281175E-2</v>
      </c>
      <c r="CA338" s="1">
        <f t="shared" ref="CA338:CA401" si="225">PRODUCT(Z338:AB338)-1</f>
        <v>0.13480542504679693</v>
      </c>
      <c r="CB338" s="1">
        <f t="shared" ref="CB338:CB401" si="226">PRODUCT(AI338:AK338)-1</f>
        <v>4.0894203489933334E-2</v>
      </c>
      <c r="CC338" s="1">
        <f t="shared" ref="CC338:CC401" si="227">PRODUCT(BG338:BI338)-1</f>
        <v>5.1954146358329512E-2</v>
      </c>
    </row>
    <row r="339" spans="1:81" ht="15">
      <c r="A339" s="282" t="s">
        <v>219</v>
      </c>
      <c r="E339" s="11">
        <v>1</v>
      </c>
      <c r="F339" s="11">
        <f t="shared" ref="F339:R339" si="228">1+F71/100</f>
        <v>1.0571174658834623</v>
      </c>
      <c r="G339" s="11">
        <f t="shared" si="228"/>
        <v>1.0540620233223688</v>
      </c>
      <c r="H339" s="11">
        <f t="shared" si="228"/>
        <v>1.0477861216641575</v>
      </c>
      <c r="I339" s="11">
        <f t="shared" si="228"/>
        <v>1.0452787598730282</v>
      </c>
      <c r="J339" s="11">
        <f t="shared" si="228"/>
        <v>1.0402930442988338</v>
      </c>
      <c r="K339" s="11">
        <f t="shared" si="228"/>
        <v>1.044036514518526</v>
      </c>
      <c r="L339" s="11">
        <f t="shared" si="228"/>
        <v>1.045282800374348</v>
      </c>
      <c r="M339" s="11">
        <f t="shared" si="228"/>
        <v>1.0485370147696382</v>
      </c>
      <c r="N339" s="11">
        <f t="shared" si="228"/>
        <v>1.0624719466709598</v>
      </c>
      <c r="O339" s="11">
        <f t="shared" si="228"/>
        <v>1.0499784235304417</v>
      </c>
      <c r="P339" s="11">
        <f t="shared" si="228"/>
        <v>1.0322557266126424</v>
      </c>
      <c r="Q339" s="11">
        <f t="shared" si="228"/>
        <v>1.0419955254781139</v>
      </c>
      <c r="R339" s="11">
        <f t="shared" si="228"/>
        <v>1.0547404817719399</v>
      </c>
      <c r="S339" s="11">
        <v>1</v>
      </c>
      <c r="T339" s="11">
        <f t="shared" ref="T339:BI339" si="229">1+T71/100</f>
        <v>0.98720591417160908</v>
      </c>
      <c r="U339" s="11">
        <f t="shared" si="229"/>
        <v>1.0455120599315508</v>
      </c>
      <c r="V339" s="11">
        <f t="shared" si="229"/>
        <v>1.0267679969967014</v>
      </c>
      <c r="W339" s="11">
        <f t="shared" si="229"/>
        <v>1.0272854440026054</v>
      </c>
      <c r="X339" s="11">
        <f t="shared" si="229"/>
        <v>1.0343623193502405</v>
      </c>
      <c r="Y339" s="11">
        <f t="shared" si="229"/>
        <v>1.0173137483750352</v>
      </c>
      <c r="Z339" s="11">
        <f t="shared" si="229"/>
        <v>1.0014044282726626</v>
      </c>
      <c r="AA339" s="11">
        <f t="shared" si="229"/>
        <v>1.0045068463507854</v>
      </c>
      <c r="AB339" s="11">
        <f t="shared" si="229"/>
        <v>1.0118378759295168</v>
      </c>
      <c r="AC339" s="11">
        <f t="shared" si="229"/>
        <v>1.0219715031180481</v>
      </c>
      <c r="AD339" s="11">
        <f t="shared" si="229"/>
        <v>1.0211253522439547</v>
      </c>
      <c r="AE339" s="11">
        <f t="shared" si="229"/>
        <v>1.0225049762448655</v>
      </c>
      <c r="AF339" s="11">
        <f t="shared" si="229"/>
        <v>1.0225646250738714</v>
      </c>
      <c r="AG339" s="11">
        <f t="shared" si="229"/>
        <v>1.0395556939932191</v>
      </c>
      <c r="AH339" s="11">
        <f t="shared" si="229"/>
        <v>1.0365016481394906</v>
      </c>
      <c r="AI339" s="11">
        <f t="shared" si="229"/>
        <v>1.0309334503432184</v>
      </c>
      <c r="AJ339" s="11">
        <f t="shared" si="229"/>
        <v>1.022735145888384</v>
      </c>
      <c r="AK339" s="11">
        <f t="shared" si="229"/>
        <v>1.0094381812308031</v>
      </c>
      <c r="AL339" s="11">
        <f t="shared" si="229"/>
        <v>0.98935646858564563</v>
      </c>
      <c r="AM339" s="11">
        <f t="shared" si="229"/>
        <v>1.021740481749309</v>
      </c>
      <c r="AN339" s="11">
        <f t="shared" si="229"/>
        <v>1.0220954449725168</v>
      </c>
      <c r="AO339" s="11">
        <f t="shared" si="229"/>
        <v>1.014571300823659</v>
      </c>
      <c r="AP339" s="11">
        <f t="shared" si="229"/>
        <v>1.0246771109165336</v>
      </c>
      <c r="AQ339" s="11">
        <f t="shared" si="229"/>
        <v>1.0274965986347264</v>
      </c>
      <c r="AR339" s="11">
        <f t="shared" si="229"/>
        <v>1.0272112764705104</v>
      </c>
      <c r="AS339" s="11">
        <f t="shared" si="229"/>
        <v>1.0351858523328736</v>
      </c>
      <c r="AT339" s="11">
        <f t="shared" si="229"/>
        <v>1.0176766279633098</v>
      </c>
      <c r="AU339" s="11">
        <f t="shared" si="229"/>
        <v>1.0053012237655146</v>
      </c>
      <c r="AV339" s="11">
        <f t="shared" si="229"/>
        <v>1.0017668701497235</v>
      </c>
      <c r="AW339" s="11">
        <f t="shared" si="229"/>
        <v>1.0176346864892274</v>
      </c>
      <c r="AX339" s="11">
        <f t="shared" si="229"/>
        <v>1.0117860943742001</v>
      </c>
      <c r="AY339" s="11">
        <f t="shared" si="229"/>
        <v>1.0275558862993646</v>
      </c>
      <c r="AZ339" s="11">
        <f t="shared" si="229"/>
        <v>1.0252168439266049</v>
      </c>
      <c r="BA339" s="11">
        <f t="shared" si="229"/>
        <v>0.99950494331029505</v>
      </c>
      <c r="BB339" s="11">
        <f t="shared" si="229"/>
        <v>0.95173638290172813</v>
      </c>
      <c r="BC339" s="11">
        <f t="shared" si="229"/>
        <v>1.0184461901396273</v>
      </c>
      <c r="BD339" s="11">
        <f t="shared" si="229"/>
        <v>1.0182435732905328</v>
      </c>
      <c r="BE339" s="11">
        <f t="shared" si="229"/>
        <v>0.98887996404180767</v>
      </c>
      <c r="BF339" s="11">
        <f t="shared" si="229"/>
        <v>0.99414354599917576</v>
      </c>
      <c r="BG339" s="11">
        <f t="shared" si="229"/>
        <v>1.0099215451131172</v>
      </c>
      <c r="BH339" s="11">
        <f t="shared" si="229"/>
        <v>1.0176463289220192</v>
      </c>
      <c r="BI339" s="11">
        <f t="shared" si="229"/>
        <v>1.0147703648013058</v>
      </c>
      <c r="BJ339" s="11">
        <f t="shared" ref="BJ339" si="230">1+BJ71/100</f>
        <v>1.0211218320575124</v>
      </c>
      <c r="BL339" s="1">
        <f t="shared" si="214"/>
        <v>5.2981365359500598E-2</v>
      </c>
      <c r="BM339" s="1">
        <f t="shared" si="215"/>
        <v>4.762637853359708E-2</v>
      </c>
      <c r="BN339" s="1">
        <f t="shared" si="216"/>
        <v>2.9805504609962563E-2</v>
      </c>
      <c r="BO339" s="1">
        <f t="shared" si="217"/>
        <v>1.9863397220383217E-2</v>
      </c>
      <c r="BP339" s="1">
        <f t="shared" si="218"/>
        <v>1.2993326426550267E-2</v>
      </c>
      <c r="BQ339" s="1">
        <f t="shared" si="219"/>
        <v>2.1740707343014032E-2</v>
      </c>
      <c r="BR339" s="1">
        <f t="shared" si="220"/>
        <v>6.4414630640221571E-3</v>
      </c>
      <c r="BS339" s="1">
        <f t="shared" si="221"/>
        <v>2.7276657516344116E-3</v>
      </c>
      <c r="BT339" s="1">
        <f t="shared" si="222"/>
        <v>1.3854346224923431E-2</v>
      </c>
      <c r="BU339" s="1">
        <f t="shared" si="223"/>
        <v>1.4837905782858485E-3</v>
      </c>
      <c r="BW339" s="1">
        <f t="shared" si="224"/>
        <v>6.7668667093707668E-3</v>
      </c>
      <c r="BY339" s="172">
        <f t="shared" si="102"/>
        <v>3.0426531521158928E-2</v>
      </c>
      <c r="CA339" s="1">
        <f t="shared" si="225"/>
        <v>1.782553195931591E-2</v>
      </c>
      <c r="CB339" s="1">
        <f t="shared" si="226"/>
        <v>6.4323225557548769E-2</v>
      </c>
      <c r="CC339" s="1">
        <f t="shared" si="227"/>
        <v>4.2923091219679188E-2</v>
      </c>
    </row>
    <row r="340" spans="1:81" ht="15">
      <c r="A340" s="282" t="s">
        <v>220</v>
      </c>
      <c r="E340" s="11">
        <v>1</v>
      </c>
      <c r="F340" s="11">
        <f t="shared" ref="F340:R340" si="231">1+F72/100</f>
        <v>1</v>
      </c>
      <c r="G340" s="11">
        <f t="shared" si="231"/>
        <v>1</v>
      </c>
      <c r="H340" s="11">
        <f t="shared" si="231"/>
        <v>1</v>
      </c>
      <c r="I340" s="11">
        <f t="shared" si="231"/>
        <v>1</v>
      </c>
      <c r="J340" s="11">
        <f t="shared" si="231"/>
        <v>1</v>
      </c>
      <c r="K340" s="11">
        <f t="shared" si="231"/>
        <v>1</v>
      </c>
      <c r="L340" s="11">
        <f t="shared" si="231"/>
        <v>1</v>
      </c>
      <c r="M340" s="11">
        <f t="shared" si="231"/>
        <v>1</v>
      </c>
      <c r="N340" s="11">
        <f t="shared" si="231"/>
        <v>1</v>
      </c>
      <c r="O340" s="11">
        <f t="shared" si="231"/>
        <v>1</v>
      </c>
      <c r="P340" s="11">
        <f t="shared" si="231"/>
        <v>1</v>
      </c>
      <c r="Q340" s="11">
        <f t="shared" si="231"/>
        <v>1</v>
      </c>
      <c r="R340" s="11">
        <f t="shared" si="231"/>
        <v>1</v>
      </c>
      <c r="S340" s="11">
        <v>1</v>
      </c>
      <c r="T340" s="11">
        <f t="shared" ref="T340:BI340" si="232">1+T72/100</f>
        <v>1</v>
      </c>
      <c r="U340" s="11">
        <f t="shared" si="232"/>
        <v>1</v>
      </c>
      <c r="V340" s="11">
        <f t="shared" si="232"/>
        <v>1</v>
      </c>
      <c r="W340" s="11">
        <f t="shared" si="232"/>
        <v>1</v>
      </c>
      <c r="X340" s="11">
        <f t="shared" si="232"/>
        <v>1</v>
      </c>
      <c r="Y340" s="11">
        <f t="shared" si="232"/>
        <v>1</v>
      </c>
      <c r="Z340" s="11">
        <f t="shared" si="232"/>
        <v>1</v>
      </c>
      <c r="AA340" s="11">
        <f t="shared" si="232"/>
        <v>1</v>
      </c>
      <c r="AB340" s="11">
        <f t="shared" si="232"/>
        <v>1</v>
      </c>
      <c r="AC340" s="11">
        <f t="shared" si="232"/>
        <v>1</v>
      </c>
      <c r="AD340" s="11">
        <f t="shared" si="232"/>
        <v>1</v>
      </c>
      <c r="AE340" s="11">
        <f t="shared" si="232"/>
        <v>1</v>
      </c>
      <c r="AF340" s="11">
        <f t="shared" si="232"/>
        <v>1</v>
      </c>
      <c r="AG340" s="11">
        <f t="shared" si="232"/>
        <v>1</v>
      </c>
      <c r="AH340" s="11">
        <f t="shared" si="232"/>
        <v>1</v>
      </c>
      <c r="AI340" s="11">
        <f t="shared" si="232"/>
        <v>1</v>
      </c>
      <c r="AJ340" s="11">
        <f t="shared" si="232"/>
        <v>1</v>
      </c>
      <c r="AK340" s="11">
        <f t="shared" si="232"/>
        <v>1</v>
      </c>
      <c r="AL340" s="11">
        <f t="shared" si="232"/>
        <v>1.1416993037341481</v>
      </c>
      <c r="AM340" s="11">
        <f t="shared" si="232"/>
        <v>1.2175588763632279</v>
      </c>
      <c r="AN340" s="11">
        <f t="shared" si="232"/>
        <v>1.0270140325845238</v>
      </c>
      <c r="AO340" s="11">
        <f t="shared" si="232"/>
        <v>1.0833957702936907</v>
      </c>
      <c r="AP340" s="11">
        <f t="shared" si="232"/>
        <v>1.0637365668745686</v>
      </c>
      <c r="AQ340" s="11">
        <f t="shared" si="232"/>
        <v>0.99787996863170103</v>
      </c>
      <c r="AR340" s="11">
        <f t="shared" si="232"/>
        <v>0.97649933788792453</v>
      </c>
      <c r="AS340" s="11">
        <f t="shared" si="232"/>
        <v>0.94273326561695758</v>
      </c>
      <c r="AT340" s="11">
        <f t="shared" si="232"/>
        <v>1.0551114266144801</v>
      </c>
      <c r="AU340" s="11">
        <f t="shared" si="232"/>
        <v>0.99656634769915931</v>
      </c>
      <c r="AV340" s="11">
        <f t="shared" si="232"/>
        <v>0.94125261016582651</v>
      </c>
      <c r="AW340" s="11">
        <f t="shared" si="232"/>
        <v>0.98287257432772313</v>
      </c>
      <c r="AX340" s="11">
        <f t="shared" si="232"/>
        <v>0.99721701213875835</v>
      </c>
      <c r="AY340" s="11">
        <f t="shared" si="232"/>
        <v>0.96653034937879678</v>
      </c>
      <c r="AZ340" s="11">
        <f t="shared" si="232"/>
        <v>0.99309947549861843</v>
      </c>
      <c r="BA340" s="11">
        <f t="shared" si="232"/>
        <v>0.88526636424389826</v>
      </c>
      <c r="BB340" s="11">
        <f t="shared" si="232"/>
        <v>1.0200402568759326</v>
      </c>
      <c r="BC340" s="11">
        <f t="shared" si="232"/>
        <v>1.0032046125749809</v>
      </c>
      <c r="BD340" s="11">
        <f t="shared" si="232"/>
        <v>1.0664327869708121</v>
      </c>
      <c r="BE340" s="11">
        <f t="shared" si="232"/>
        <v>1</v>
      </c>
      <c r="BF340" s="11">
        <f t="shared" si="232"/>
        <v>1</v>
      </c>
      <c r="BG340" s="11">
        <f t="shared" si="232"/>
        <v>1</v>
      </c>
      <c r="BH340" s="11">
        <f t="shared" si="232"/>
        <v>1</v>
      </c>
      <c r="BI340" s="11">
        <f t="shared" si="232"/>
        <v>1</v>
      </c>
      <c r="BJ340" s="11">
        <f t="shared" ref="BJ340" si="233">1+BJ72/100</f>
        <v>1</v>
      </c>
      <c r="BL340" s="1">
        <f t="shared" si="214"/>
        <v>0</v>
      </c>
      <c r="BM340" s="1">
        <f t="shared" si="215"/>
        <v>0</v>
      </c>
      <c r="BN340" s="1">
        <f t="shared" si="216"/>
        <v>0</v>
      </c>
      <c r="BO340" s="1">
        <f t="shared" si="217"/>
        <v>0</v>
      </c>
      <c r="BP340" s="1">
        <f t="shared" si="218"/>
        <v>3.3684333227312901E-2</v>
      </c>
      <c r="BQ340" s="1">
        <f t="shared" si="219"/>
        <v>1.6875197211071669E-2</v>
      </c>
      <c r="BR340" s="1">
        <f t="shared" si="220"/>
        <v>-2.7173781646992801E-2</v>
      </c>
      <c r="BS340" s="1">
        <f t="shared" si="221"/>
        <v>1.6209784572313035E-2</v>
      </c>
      <c r="BT340" s="1">
        <f t="shared" si="222"/>
        <v>-3.9761274207540387E-2</v>
      </c>
      <c r="BU340" s="1">
        <f t="shared" si="223"/>
        <v>1.0979944153449051E-2</v>
      </c>
      <c r="BW340" s="1">
        <f t="shared" si="224"/>
        <v>-1.1086606872392268E-2</v>
      </c>
      <c r="BY340" s="172">
        <f t="shared" si="102"/>
        <v>0</v>
      </c>
      <c r="CA340" s="1">
        <f t="shared" si="225"/>
        <v>0</v>
      </c>
      <c r="CB340" s="1">
        <f t="shared" si="226"/>
        <v>0</v>
      </c>
      <c r="CC340" s="1">
        <f t="shared" si="227"/>
        <v>0</v>
      </c>
    </row>
    <row r="341" spans="1:81" ht="15">
      <c r="A341" s="282" t="s">
        <v>221</v>
      </c>
      <c r="E341" s="11">
        <v>1</v>
      </c>
      <c r="F341" s="11">
        <f t="shared" ref="F341:R341" si="234">1+F73/100</f>
        <v>1.108044868564992</v>
      </c>
      <c r="G341" s="11">
        <f t="shared" si="234"/>
        <v>1.0894647028978712</v>
      </c>
      <c r="H341" s="11">
        <f t="shared" si="234"/>
        <v>1.086394929889724</v>
      </c>
      <c r="I341" s="11">
        <f t="shared" si="234"/>
        <v>1.0426724541658121</v>
      </c>
      <c r="J341" s="11">
        <f t="shared" si="234"/>
        <v>1.0510563214429294</v>
      </c>
      <c r="K341" s="11">
        <f t="shared" si="234"/>
        <v>1.0615343472456991</v>
      </c>
      <c r="L341" s="11">
        <f t="shared" si="234"/>
        <v>1.0306412659617532</v>
      </c>
      <c r="M341" s="11">
        <f t="shared" si="234"/>
        <v>1.0521217229134998</v>
      </c>
      <c r="N341" s="11">
        <f t="shared" si="234"/>
        <v>1.0783908305108354</v>
      </c>
      <c r="O341" s="11">
        <f t="shared" si="234"/>
        <v>1.0313876313876948</v>
      </c>
      <c r="P341" s="11">
        <f t="shared" si="234"/>
        <v>1.033959268654435</v>
      </c>
      <c r="Q341" s="11">
        <f t="shared" si="234"/>
        <v>1.0696219312029536</v>
      </c>
      <c r="R341" s="11">
        <f t="shared" si="234"/>
        <v>1.0660402567685754</v>
      </c>
      <c r="S341" s="11">
        <v>1</v>
      </c>
      <c r="T341" s="11">
        <f t="shared" ref="T341:BI341" si="235">1+T73/100</f>
        <v>0.9946090346059987</v>
      </c>
      <c r="U341" s="11">
        <f t="shared" si="235"/>
        <v>1.0221777252431565</v>
      </c>
      <c r="V341" s="11">
        <f t="shared" si="235"/>
        <v>1.0178565707047984</v>
      </c>
      <c r="W341" s="11">
        <f t="shared" si="235"/>
        <v>1.0049072832295969</v>
      </c>
      <c r="X341" s="11">
        <f t="shared" si="235"/>
        <v>0.99163471923276991</v>
      </c>
      <c r="Y341" s="11">
        <f t="shared" si="235"/>
        <v>1.0139131542933264</v>
      </c>
      <c r="Z341" s="11">
        <f t="shared" si="235"/>
        <v>0.99160112488985785</v>
      </c>
      <c r="AA341" s="11">
        <f t="shared" si="235"/>
        <v>1.0064040909644383</v>
      </c>
      <c r="AB341" s="11">
        <f t="shared" si="235"/>
        <v>1.0127551464695663</v>
      </c>
      <c r="AC341" s="11">
        <f t="shared" si="235"/>
        <v>1.0136289716327898</v>
      </c>
      <c r="AD341" s="11">
        <f t="shared" si="235"/>
        <v>1.0195132918240479</v>
      </c>
      <c r="AE341" s="11">
        <f t="shared" si="235"/>
        <v>1.0294527942329388</v>
      </c>
      <c r="AF341" s="11">
        <f t="shared" si="235"/>
        <v>1.052737628519824</v>
      </c>
      <c r="AG341" s="11">
        <f t="shared" si="235"/>
        <v>1.0487169208742613</v>
      </c>
      <c r="AH341" s="11">
        <f t="shared" si="235"/>
        <v>1.0466281522281708</v>
      </c>
      <c r="AI341" s="11">
        <f t="shared" si="235"/>
        <v>1.0367576786075976</v>
      </c>
      <c r="AJ341" s="11">
        <f t="shared" si="235"/>
        <v>1.0228532476008712</v>
      </c>
      <c r="AK341" s="11">
        <f t="shared" si="235"/>
        <v>1.0043611510199064</v>
      </c>
      <c r="AL341" s="11">
        <f t="shared" si="235"/>
        <v>0.98456641710654513</v>
      </c>
      <c r="AM341" s="11">
        <f t="shared" si="235"/>
        <v>1.0189690688400341</v>
      </c>
      <c r="AN341" s="11">
        <f t="shared" si="235"/>
        <v>1.0230495705544929</v>
      </c>
      <c r="AO341" s="11">
        <f t="shared" si="235"/>
        <v>1.0224801628703966</v>
      </c>
      <c r="AP341" s="11">
        <f t="shared" si="235"/>
        <v>1.0325594002980769</v>
      </c>
      <c r="AQ341" s="11">
        <f t="shared" si="235"/>
        <v>1.0387520277447517</v>
      </c>
      <c r="AR341" s="11">
        <f t="shared" si="235"/>
        <v>1.0406213069624823</v>
      </c>
      <c r="AS341" s="11">
        <f t="shared" si="235"/>
        <v>1.0481936402193139</v>
      </c>
      <c r="AT341" s="11">
        <f t="shared" si="235"/>
        <v>1.0328173481355631</v>
      </c>
      <c r="AU341" s="11">
        <f t="shared" si="235"/>
        <v>1.0143681599131151</v>
      </c>
      <c r="AV341" s="11">
        <f t="shared" si="235"/>
        <v>1.0133824375530633</v>
      </c>
      <c r="AW341" s="11">
        <f t="shared" si="235"/>
        <v>1.0140190868023915</v>
      </c>
      <c r="AX341" s="11">
        <f t="shared" si="235"/>
        <v>1.0198547600619539</v>
      </c>
      <c r="AY341" s="11">
        <f t="shared" si="235"/>
        <v>1.0242801252133908</v>
      </c>
      <c r="AZ341" s="11">
        <f t="shared" si="235"/>
        <v>1.018658130275983</v>
      </c>
      <c r="BA341" s="11">
        <f t="shared" si="235"/>
        <v>0.99517325033681525</v>
      </c>
      <c r="BB341" s="11">
        <f t="shared" si="235"/>
        <v>0.9557593788602593</v>
      </c>
      <c r="BC341" s="11">
        <f t="shared" si="235"/>
        <v>0.99554649224598679</v>
      </c>
      <c r="BD341" s="11">
        <f t="shared" si="235"/>
        <v>0.98650069922552186</v>
      </c>
      <c r="BE341" s="11">
        <f t="shared" si="235"/>
        <v>0.97009244855856092</v>
      </c>
      <c r="BF341" s="11">
        <f t="shared" si="235"/>
        <v>0.98616903227034958</v>
      </c>
      <c r="BG341" s="11">
        <f t="shared" si="235"/>
        <v>1.0168352729078485</v>
      </c>
      <c r="BH341" s="11">
        <f t="shared" si="235"/>
        <v>1.0351253637712214</v>
      </c>
      <c r="BI341" s="11">
        <f t="shared" si="235"/>
        <v>1.031873047547905</v>
      </c>
      <c r="BJ341" s="11">
        <f t="shared" ref="BJ341" si="236">1+BJ73/100</f>
        <v>1.0285707386085543</v>
      </c>
      <c r="BL341" s="1">
        <f t="shared" si="214"/>
        <v>9.45932031722303E-2</v>
      </c>
      <c r="BM341" s="1">
        <f t="shared" si="215"/>
        <v>5.2631285098765579E-2</v>
      </c>
      <c r="BN341" s="1">
        <f t="shared" si="216"/>
        <v>2.2886005467643633E-2</v>
      </c>
      <c r="BO341" s="1">
        <f t="shared" si="217"/>
        <v>2.3355150906687161E-2</v>
      </c>
      <c r="BP341" s="1">
        <f t="shared" si="218"/>
        <v>1.1943763492239468E-2</v>
      </c>
      <c r="BQ341" s="1">
        <f t="shared" si="219"/>
        <v>3.1552849592656695E-2</v>
      </c>
      <c r="BR341" s="1">
        <f t="shared" si="220"/>
        <v>4.3595886111789106E-3</v>
      </c>
      <c r="BS341" s="1">
        <f t="shared" si="221"/>
        <v>-1.0244049931703469E-2</v>
      </c>
      <c r="BT341" s="1">
        <f t="shared" si="222"/>
        <v>1.4185244566807587E-2</v>
      </c>
      <c r="BU341" s="1">
        <f t="shared" si="223"/>
        <v>-3.1203572194005158E-3</v>
      </c>
      <c r="BW341" s="1">
        <f t="shared" si="224"/>
        <v>4.2598737999701708E-3</v>
      </c>
      <c r="BY341" s="172">
        <f t="shared" si="102"/>
        <v>2.7613254718671598E-2</v>
      </c>
      <c r="CA341" s="1">
        <f t="shared" si="225"/>
        <v>1.0680445336597844E-2</v>
      </c>
      <c r="CB341" s="1">
        <f t="shared" si="226"/>
        <v>6.5075745318314171E-2</v>
      </c>
      <c r="CC341" s="1">
        <f t="shared" si="227"/>
        <v>8.6100021125556037E-2</v>
      </c>
    </row>
    <row r="342" spans="1:81" ht="15">
      <c r="A342" s="282" t="s">
        <v>222</v>
      </c>
      <c r="E342" s="11">
        <v>1</v>
      </c>
      <c r="F342" s="11">
        <f t="shared" ref="F342:R342" si="237">1+F74/100</f>
        <v>1</v>
      </c>
      <c r="G342" s="11">
        <f t="shared" si="237"/>
        <v>1</v>
      </c>
      <c r="H342" s="11">
        <f t="shared" si="237"/>
        <v>1</v>
      </c>
      <c r="I342" s="11">
        <f t="shared" si="237"/>
        <v>1</v>
      </c>
      <c r="J342" s="11">
        <f t="shared" si="237"/>
        <v>1</v>
      </c>
      <c r="K342" s="11">
        <f t="shared" si="237"/>
        <v>1</v>
      </c>
      <c r="L342" s="11">
        <f t="shared" si="237"/>
        <v>1</v>
      </c>
      <c r="M342" s="11">
        <f t="shared" si="237"/>
        <v>1</v>
      </c>
      <c r="N342" s="11">
        <f t="shared" si="237"/>
        <v>1</v>
      </c>
      <c r="O342" s="11">
        <f t="shared" si="237"/>
        <v>1</v>
      </c>
      <c r="P342" s="11">
        <f t="shared" si="237"/>
        <v>1</v>
      </c>
      <c r="Q342" s="11">
        <f t="shared" si="237"/>
        <v>1</v>
      </c>
      <c r="R342" s="11">
        <f t="shared" si="237"/>
        <v>1</v>
      </c>
      <c r="S342" s="11">
        <v>1</v>
      </c>
      <c r="T342" s="11">
        <f t="shared" ref="T342:BI342" si="238">1+T74/100</f>
        <v>1</v>
      </c>
      <c r="U342" s="11">
        <f t="shared" si="238"/>
        <v>1</v>
      </c>
      <c r="V342" s="11">
        <f t="shared" si="238"/>
        <v>1</v>
      </c>
      <c r="W342" s="11">
        <f t="shared" si="238"/>
        <v>1</v>
      </c>
      <c r="X342" s="11">
        <f t="shared" si="238"/>
        <v>1</v>
      </c>
      <c r="Y342" s="11">
        <f t="shared" si="238"/>
        <v>1</v>
      </c>
      <c r="Z342" s="11">
        <f t="shared" si="238"/>
        <v>1</v>
      </c>
      <c r="AA342" s="11">
        <f t="shared" si="238"/>
        <v>1</v>
      </c>
      <c r="AB342" s="11">
        <f t="shared" si="238"/>
        <v>1</v>
      </c>
      <c r="AC342" s="11">
        <f t="shared" si="238"/>
        <v>1</v>
      </c>
      <c r="AD342" s="11">
        <f t="shared" si="238"/>
        <v>1</v>
      </c>
      <c r="AE342" s="11">
        <f t="shared" si="238"/>
        <v>1</v>
      </c>
      <c r="AF342" s="11">
        <f t="shared" si="238"/>
        <v>1</v>
      </c>
      <c r="AG342" s="11">
        <f t="shared" si="238"/>
        <v>1</v>
      </c>
      <c r="AH342" s="11">
        <f t="shared" si="238"/>
        <v>1</v>
      </c>
      <c r="AI342" s="11">
        <f t="shared" si="238"/>
        <v>1</v>
      </c>
      <c r="AJ342" s="11">
        <f t="shared" si="238"/>
        <v>1</v>
      </c>
      <c r="AK342" s="11">
        <f t="shared" si="238"/>
        <v>1</v>
      </c>
      <c r="AL342" s="11">
        <f t="shared" si="238"/>
        <v>1</v>
      </c>
      <c r="AM342" s="11">
        <f t="shared" si="238"/>
        <v>1</v>
      </c>
      <c r="AN342" s="11">
        <f t="shared" si="238"/>
        <v>1</v>
      </c>
      <c r="AO342" s="11">
        <f t="shared" si="238"/>
        <v>1.0688927514283204</v>
      </c>
      <c r="AP342" s="11">
        <f t="shared" si="238"/>
        <v>1.1308145481828993</v>
      </c>
      <c r="AQ342" s="11">
        <f t="shared" si="238"/>
        <v>1.051221841740984</v>
      </c>
      <c r="AR342" s="11">
        <f t="shared" si="238"/>
        <v>0.98852021000658619</v>
      </c>
      <c r="AS342" s="11">
        <f t="shared" si="238"/>
        <v>1.1003454066602325</v>
      </c>
      <c r="AT342" s="11">
        <f t="shared" si="238"/>
        <v>1.070081467624602</v>
      </c>
      <c r="AU342" s="11">
        <f t="shared" si="238"/>
        <v>1.0675045103264376</v>
      </c>
      <c r="AV342" s="11">
        <f t="shared" si="238"/>
        <v>1.080924513671323</v>
      </c>
      <c r="AW342" s="11">
        <f t="shared" si="238"/>
        <v>1.069321012409481</v>
      </c>
      <c r="AX342" s="11">
        <f t="shared" si="238"/>
        <v>1.1000140284688968</v>
      </c>
      <c r="AY342" s="11">
        <f t="shared" si="238"/>
        <v>1.1092402919998037</v>
      </c>
      <c r="AZ342" s="11">
        <f t="shared" si="238"/>
        <v>1.0824085013817171</v>
      </c>
      <c r="BA342" s="11">
        <f t="shared" si="238"/>
        <v>0.94834486741628832</v>
      </c>
      <c r="BB342" s="11">
        <f t="shared" si="238"/>
        <v>0.8544013876305635</v>
      </c>
      <c r="BC342" s="11">
        <f t="shared" si="238"/>
        <v>1.0249255199418399</v>
      </c>
      <c r="BD342" s="11">
        <f t="shared" si="238"/>
        <v>1.0792444345548482</v>
      </c>
      <c r="BE342" s="11">
        <f t="shared" si="238"/>
        <v>1.046812900041366</v>
      </c>
      <c r="BF342" s="11">
        <f t="shared" si="238"/>
        <v>1.0229997357176561</v>
      </c>
      <c r="BG342" s="11">
        <f t="shared" si="238"/>
        <v>1.0316090235304167</v>
      </c>
      <c r="BH342" s="11">
        <f t="shared" si="238"/>
        <v>1.0160765839668404</v>
      </c>
      <c r="BI342" s="11">
        <f t="shared" si="238"/>
        <v>1.0203355422223435</v>
      </c>
      <c r="BJ342" s="11">
        <f t="shared" ref="BJ342" si="239">1+BJ74/100</f>
        <v>1.0487884627536939</v>
      </c>
      <c r="BL342" s="1">
        <f t="shared" si="214"/>
        <v>0</v>
      </c>
      <c r="BM342" s="1">
        <f t="shared" si="215"/>
        <v>0</v>
      </c>
      <c r="BN342" s="1">
        <f t="shared" si="216"/>
        <v>0</v>
      </c>
      <c r="BO342" s="1">
        <f t="shared" si="217"/>
        <v>0</v>
      </c>
      <c r="BP342" s="1">
        <f t="shared" si="218"/>
        <v>0</v>
      </c>
      <c r="BQ342" s="1">
        <f t="shared" si="219"/>
        <v>5.8741972528607134E-2</v>
      </c>
      <c r="BR342" s="1">
        <f t="shared" si="220"/>
        <v>3.0101178368902026E-2</v>
      </c>
      <c r="BS342" s="1">
        <f t="shared" si="221"/>
        <v>4.4948493911018073E-2</v>
      </c>
      <c r="BT342" s="1">
        <f t="shared" si="222"/>
        <v>6.3606060520861485E-2</v>
      </c>
      <c r="BU342" s="1">
        <f t="shared" si="223"/>
        <v>9.9512380853001847E-3</v>
      </c>
      <c r="BW342" s="1">
        <f t="shared" si="224"/>
        <v>3.2606517715906724E-2</v>
      </c>
      <c r="BY342" s="172">
        <f t="shared" si="102"/>
        <v>0</v>
      </c>
      <c r="CA342" s="1">
        <f t="shared" si="225"/>
        <v>0</v>
      </c>
      <c r="CB342" s="1">
        <f t="shared" si="226"/>
        <v>0</v>
      </c>
      <c r="CC342" s="1">
        <f t="shared" si="227"/>
        <v>6.9509361338427889E-2</v>
      </c>
    </row>
    <row r="343" spans="1:81" ht="15">
      <c r="A343" s="282" t="s">
        <v>223</v>
      </c>
      <c r="E343" s="11">
        <v>1</v>
      </c>
      <c r="F343" s="11">
        <f t="shared" ref="F343:R343" si="240">1+F75/100</f>
        <v>1</v>
      </c>
      <c r="G343" s="11">
        <f t="shared" si="240"/>
        <v>1</v>
      </c>
      <c r="H343" s="11">
        <f t="shared" si="240"/>
        <v>1</v>
      </c>
      <c r="I343" s="11">
        <f t="shared" si="240"/>
        <v>1</v>
      </c>
      <c r="J343" s="11">
        <f t="shared" si="240"/>
        <v>1</v>
      </c>
      <c r="K343" s="11">
        <f t="shared" si="240"/>
        <v>1</v>
      </c>
      <c r="L343" s="11">
        <f t="shared" si="240"/>
        <v>1</v>
      </c>
      <c r="M343" s="11">
        <f t="shared" si="240"/>
        <v>1</v>
      </c>
      <c r="N343" s="11">
        <f t="shared" si="240"/>
        <v>1</v>
      </c>
      <c r="O343" s="11">
        <f t="shared" si="240"/>
        <v>1</v>
      </c>
      <c r="P343" s="11">
        <f t="shared" si="240"/>
        <v>1</v>
      </c>
      <c r="Q343" s="11">
        <f t="shared" si="240"/>
        <v>1</v>
      </c>
      <c r="R343" s="11">
        <f t="shared" si="240"/>
        <v>1</v>
      </c>
      <c r="S343" s="11">
        <v>1</v>
      </c>
      <c r="T343" s="11">
        <f t="shared" ref="T343:BI343" si="241">1+T75/100</f>
        <v>1</v>
      </c>
      <c r="U343" s="11">
        <f t="shared" si="241"/>
        <v>1</v>
      </c>
      <c r="V343" s="11">
        <f t="shared" si="241"/>
        <v>1</v>
      </c>
      <c r="W343" s="11">
        <f t="shared" si="241"/>
        <v>1</v>
      </c>
      <c r="X343" s="11">
        <f t="shared" si="241"/>
        <v>1</v>
      </c>
      <c r="Y343" s="11">
        <f t="shared" si="241"/>
        <v>1</v>
      </c>
      <c r="Z343" s="11">
        <f t="shared" si="241"/>
        <v>1</v>
      </c>
      <c r="AA343" s="11">
        <f t="shared" si="241"/>
        <v>0.981536043222065</v>
      </c>
      <c r="AB343" s="11">
        <f t="shared" si="241"/>
        <v>1.0498665932938644</v>
      </c>
      <c r="AC343" s="11">
        <f t="shared" si="241"/>
        <v>0.94121005439480077</v>
      </c>
      <c r="AD343" s="11">
        <f t="shared" si="241"/>
        <v>0.86064684122948898</v>
      </c>
      <c r="AE343" s="11">
        <f t="shared" si="241"/>
        <v>1.06223975657381</v>
      </c>
      <c r="AF343" s="11">
        <f t="shared" si="241"/>
        <v>1.102661786560976</v>
      </c>
      <c r="AG343" s="11">
        <f t="shared" si="241"/>
        <v>0.97285421254086879</v>
      </c>
      <c r="AH343" s="11">
        <f t="shared" si="241"/>
        <v>0.96364371240890545</v>
      </c>
      <c r="AI343" s="11">
        <f t="shared" si="241"/>
        <v>0.99249429636066056</v>
      </c>
      <c r="AJ343" s="11">
        <f t="shared" si="241"/>
        <v>0.8962942591611629</v>
      </c>
      <c r="AK343" s="11">
        <f t="shared" si="241"/>
        <v>0.88097436228361703</v>
      </c>
      <c r="AL343" s="11">
        <f t="shared" si="241"/>
        <v>1.0915845632007386</v>
      </c>
      <c r="AM343" s="11">
        <f t="shared" si="241"/>
        <v>0.99656357908793114</v>
      </c>
      <c r="AN343" s="11">
        <f t="shared" si="241"/>
        <v>1.0264839393807497</v>
      </c>
      <c r="AO343" s="11">
        <f t="shared" si="241"/>
        <v>1.0891918532906959</v>
      </c>
      <c r="AP343" s="11">
        <f t="shared" si="241"/>
        <v>1.0005340626644958</v>
      </c>
      <c r="AQ343" s="11">
        <f t="shared" si="241"/>
        <v>0.9374726558728641</v>
      </c>
      <c r="AR343" s="11">
        <f t="shared" si="241"/>
        <v>1.0215906788028273</v>
      </c>
      <c r="AS343" s="11">
        <f t="shared" si="241"/>
        <v>1.0304859548178591</v>
      </c>
      <c r="AT343" s="11">
        <f t="shared" si="241"/>
        <v>1.0521013881103403</v>
      </c>
      <c r="AU343" s="11">
        <f t="shared" si="241"/>
        <v>0.98627654296697398</v>
      </c>
      <c r="AV343" s="11">
        <f t="shared" si="241"/>
        <v>0.9507665197739531</v>
      </c>
      <c r="AW343" s="11">
        <f t="shared" si="241"/>
        <v>1.1040812788029657</v>
      </c>
      <c r="AX343" s="11">
        <f t="shared" si="241"/>
        <v>1.0875441303767392</v>
      </c>
      <c r="AY343" s="11">
        <f t="shared" si="241"/>
        <v>1.0784972726524857</v>
      </c>
      <c r="AZ343" s="11">
        <f t="shared" si="241"/>
        <v>1.0849816277951105</v>
      </c>
      <c r="BA343" s="11">
        <f t="shared" si="241"/>
        <v>1.0787915152552894</v>
      </c>
      <c r="BB343" s="11">
        <f t="shared" si="241"/>
        <v>1.0596026305982962</v>
      </c>
      <c r="BC343" s="11">
        <f t="shared" si="241"/>
        <v>1.0961633503644548</v>
      </c>
      <c r="BD343" s="11">
        <f t="shared" si="241"/>
        <v>1.082841165973119</v>
      </c>
      <c r="BE343" s="11">
        <f t="shared" si="241"/>
        <v>1.0583016331342361</v>
      </c>
      <c r="BF343" s="11">
        <f t="shared" si="241"/>
        <v>1.0773456435897018</v>
      </c>
      <c r="BG343" s="11">
        <f t="shared" si="241"/>
        <v>1.0745023308845685</v>
      </c>
      <c r="BH343" s="11">
        <f t="shared" si="241"/>
        <v>1.076222246935066</v>
      </c>
      <c r="BI343" s="11">
        <f t="shared" si="241"/>
        <v>1.0490414648964463</v>
      </c>
      <c r="BJ343" s="11">
        <f t="shared" ref="BJ343" si="242">1+BJ75/100</f>
        <v>1.075628711199867</v>
      </c>
      <c r="BL343" s="1">
        <f t="shared" si="214"/>
        <v>0</v>
      </c>
      <c r="BM343" s="1">
        <f t="shared" si="215"/>
        <v>0</v>
      </c>
      <c r="BN343" s="1">
        <f t="shared" si="216"/>
        <v>0</v>
      </c>
      <c r="BO343" s="1">
        <f t="shared" si="217"/>
        <v>-8.6703319284199276E-3</v>
      </c>
      <c r="BP343" s="1">
        <f t="shared" si="218"/>
        <v>-3.8277398741804358E-2</v>
      </c>
      <c r="BQ343" s="1">
        <f t="shared" si="219"/>
        <v>1.7133107814556459E-2</v>
      </c>
      <c r="BR343" s="1">
        <f t="shared" si="220"/>
        <v>6.6509884076082493E-2</v>
      </c>
      <c r="BS343" s="1">
        <f t="shared" si="221"/>
        <v>7.3208642786695366E-2</v>
      </c>
      <c r="BT343" s="1">
        <f t="shared" si="222"/>
        <v>6.2796532276182759E-2</v>
      </c>
      <c r="BU343" s="1">
        <f t="shared" si="223"/>
        <v>7.1657965592980766E-2</v>
      </c>
      <c r="BW343" s="1">
        <f t="shared" si="224"/>
        <v>6.7851197022369192E-2</v>
      </c>
      <c r="BY343" s="172">
        <f t="shared" si="102"/>
        <v>-1.4542929618447387E-3</v>
      </c>
      <c r="CA343" s="1">
        <f t="shared" si="225"/>
        <v>3.0481901892688734E-2</v>
      </c>
      <c r="CB343" s="1">
        <f t="shared" si="226"/>
        <v>-0.21631433225596819</v>
      </c>
      <c r="CC343" s="1">
        <f t="shared" si="227"/>
        <v>0.21311502535637117</v>
      </c>
    </row>
    <row r="344" spans="1:81" ht="15">
      <c r="A344" s="282" t="s">
        <v>224</v>
      </c>
      <c r="E344" s="11">
        <v>1</v>
      </c>
      <c r="F344" s="11">
        <f t="shared" ref="F344:R344" si="243">1+F76/100</f>
        <v>1.0469746052232958</v>
      </c>
      <c r="G344" s="11">
        <f t="shared" si="243"/>
        <v>1.0411100238149427</v>
      </c>
      <c r="H344" s="11">
        <f t="shared" si="243"/>
        <v>1.0421763909710369</v>
      </c>
      <c r="I344" s="11">
        <f t="shared" si="243"/>
        <v>1.0465137772788973</v>
      </c>
      <c r="J344" s="11">
        <f t="shared" si="243"/>
        <v>1.035358325754568</v>
      </c>
      <c r="K344" s="11">
        <f t="shared" si="243"/>
        <v>1.0350711936995158</v>
      </c>
      <c r="L344" s="11">
        <f t="shared" si="243"/>
        <v>1.0370391609407801</v>
      </c>
      <c r="M344" s="11">
        <f t="shared" si="243"/>
        <v>1.0436427718007493</v>
      </c>
      <c r="N344" s="11">
        <f t="shared" si="243"/>
        <v>1.0511248840708602</v>
      </c>
      <c r="O344" s="11">
        <f t="shared" si="243"/>
        <v>1.0515552840096811</v>
      </c>
      <c r="P344" s="11">
        <f t="shared" si="243"/>
        <v>1.0309473981163462</v>
      </c>
      <c r="Q344" s="11">
        <f t="shared" si="243"/>
        <v>1.0404810163325151</v>
      </c>
      <c r="R344" s="11">
        <f t="shared" si="243"/>
        <v>1.0546584978053974</v>
      </c>
      <c r="S344" s="11">
        <v>1</v>
      </c>
      <c r="T344" s="11">
        <f t="shared" ref="T344:BI344" si="244">1+T76/100</f>
        <v>0.98701354169094491</v>
      </c>
      <c r="U344" s="11">
        <f t="shared" si="244"/>
        <v>1.0410737054486527</v>
      </c>
      <c r="V344" s="11">
        <f t="shared" si="244"/>
        <v>1.0238833980843296</v>
      </c>
      <c r="W344" s="11">
        <f t="shared" si="244"/>
        <v>1.028198820217018</v>
      </c>
      <c r="X344" s="11">
        <f t="shared" si="244"/>
        <v>1.0343002489580682</v>
      </c>
      <c r="Y344" s="11">
        <f t="shared" si="244"/>
        <v>1.0105381743555808</v>
      </c>
      <c r="Z344" s="11">
        <f t="shared" si="244"/>
        <v>0.99953689688524217</v>
      </c>
      <c r="AA344" s="11">
        <f t="shared" si="244"/>
        <v>1.0070710128692681</v>
      </c>
      <c r="AB344" s="11">
        <f t="shared" si="244"/>
        <v>1.0160140854212942</v>
      </c>
      <c r="AC344" s="11">
        <f t="shared" si="244"/>
        <v>1.0222879783355803</v>
      </c>
      <c r="AD344" s="11">
        <f t="shared" si="244"/>
        <v>1.0236865325921458</v>
      </c>
      <c r="AE344" s="11">
        <f t="shared" si="244"/>
        <v>1.0238383415036481</v>
      </c>
      <c r="AF344" s="11">
        <f t="shared" si="244"/>
        <v>1.0264536416938761</v>
      </c>
      <c r="AG344" s="11">
        <f t="shared" si="244"/>
        <v>1.0407180392386983</v>
      </c>
      <c r="AH344" s="11">
        <f t="shared" si="244"/>
        <v>1.0337436220920944</v>
      </c>
      <c r="AI344" s="11">
        <f t="shared" si="244"/>
        <v>1.0262597090549141</v>
      </c>
      <c r="AJ344" s="11">
        <f t="shared" si="244"/>
        <v>1.0122236147148735</v>
      </c>
      <c r="AK344" s="11">
        <f t="shared" si="244"/>
        <v>1.0075191440069022</v>
      </c>
      <c r="AL344" s="11">
        <f t="shared" si="244"/>
        <v>0.99508821681775106</v>
      </c>
      <c r="AM344" s="11">
        <f t="shared" si="244"/>
        <v>1.0258914269379844</v>
      </c>
      <c r="AN344" s="11">
        <f t="shared" si="244"/>
        <v>1.0246838208334186</v>
      </c>
      <c r="AO344" s="11">
        <f t="shared" si="244"/>
        <v>1.0182856999183856</v>
      </c>
      <c r="AP344" s="11">
        <f t="shared" si="244"/>
        <v>1.0270602008577998</v>
      </c>
      <c r="AQ344" s="11">
        <f t="shared" si="244"/>
        <v>1.0283003162392801</v>
      </c>
      <c r="AR344" s="11">
        <f t="shared" si="244"/>
        <v>1.0281331650065169</v>
      </c>
      <c r="AS344" s="11">
        <f t="shared" si="244"/>
        <v>1.0372901198007118</v>
      </c>
      <c r="AT344" s="11">
        <f t="shared" si="244"/>
        <v>1.019998589051123</v>
      </c>
      <c r="AU344" s="11">
        <f t="shared" si="244"/>
        <v>1.0109892679985855</v>
      </c>
      <c r="AV344" s="11">
        <f t="shared" si="244"/>
        <v>1.0094187487313107</v>
      </c>
      <c r="AW344" s="11">
        <f t="shared" si="244"/>
        <v>1.0216158085595357</v>
      </c>
      <c r="AX344" s="11">
        <f t="shared" si="244"/>
        <v>1.0170703617244861</v>
      </c>
      <c r="AY344" s="11">
        <f t="shared" si="244"/>
        <v>1.0296229534053849</v>
      </c>
      <c r="AZ344" s="11">
        <f t="shared" si="244"/>
        <v>1.0267877742260918</v>
      </c>
      <c r="BA344" s="11">
        <f t="shared" si="244"/>
        <v>1.001050204644101</v>
      </c>
      <c r="BB344" s="11">
        <f t="shared" si="244"/>
        <v>0.95364372929909569</v>
      </c>
      <c r="BC344" s="11">
        <f t="shared" si="244"/>
        <v>1.0187732503072739</v>
      </c>
      <c r="BD344" s="11">
        <f t="shared" si="244"/>
        <v>1.0178788137550563</v>
      </c>
      <c r="BE344" s="11">
        <f t="shared" si="244"/>
        <v>0.99357981449905763</v>
      </c>
      <c r="BF344" s="11">
        <f t="shared" si="244"/>
        <v>0.99960475018192796</v>
      </c>
      <c r="BG344" s="11">
        <f t="shared" si="244"/>
        <v>1.0142834563759662</v>
      </c>
      <c r="BH344" s="11">
        <f t="shared" si="244"/>
        <v>1.0201025779596764</v>
      </c>
      <c r="BI344" s="11">
        <f t="shared" si="244"/>
        <v>1.0165763645701522</v>
      </c>
      <c r="BJ344" s="11">
        <f t="shared" ref="BJ344" si="245">1+BJ76/100</f>
        <v>1.0218675610336265</v>
      </c>
      <c r="BL344" s="1">
        <f t="shared" si="214"/>
        <v>4.3417225526338532E-2</v>
      </c>
      <c r="BM344" s="1">
        <f t="shared" si="215"/>
        <v>4.144066792119605E-2</v>
      </c>
      <c r="BN344" s="1">
        <f t="shared" si="216"/>
        <v>2.9009408007998783E-2</v>
      </c>
      <c r="BO344" s="1">
        <f t="shared" si="217"/>
        <v>2.0321005695266736E-2</v>
      </c>
      <c r="BP344" s="1">
        <f t="shared" si="218"/>
        <v>1.0211152259370193E-2</v>
      </c>
      <c r="BQ344" s="1">
        <f t="shared" si="219"/>
        <v>2.4315843081894384E-2</v>
      </c>
      <c r="BR344" s="1">
        <f t="shared" si="220"/>
        <v>9.4819386091444802E-3</v>
      </c>
      <c r="BS344" s="1">
        <f t="shared" si="221"/>
        <v>6.286443507711903E-3</v>
      </c>
      <c r="BT344" s="1">
        <f t="shared" si="222"/>
        <v>1.7546166116891859E-2</v>
      </c>
      <c r="BU344" s="1">
        <f t="shared" si="223"/>
        <v>4.0763873523064209E-3</v>
      </c>
      <c r="BW344" s="1">
        <f t="shared" si="224"/>
        <v>9.8271775047455989E-3</v>
      </c>
      <c r="BY344" s="172">
        <f t="shared" si="102"/>
        <v>2.8228826986406608E-2</v>
      </c>
      <c r="CA344" s="1">
        <f t="shared" si="225"/>
        <v>2.2724487759131495E-2</v>
      </c>
      <c r="CB344" s="1">
        <f t="shared" si="226"/>
        <v>4.6615231555243719E-2</v>
      </c>
      <c r="CC344" s="1">
        <f t="shared" si="227"/>
        <v>5.1824288285155617E-2</v>
      </c>
    </row>
    <row r="345" spans="1:81" ht="15">
      <c r="A345" s="282" t="s">
        <v>225</v>
      </c>
      <c r="E345" s="11">
        <v>1</v>
      </c>
      <c r="F345" s="11">
        <f t="shared" ref="F345:R345" si="246">1+F77/100</f>
        <v>1</v>
      </c>
      <c r="G345" s="11">
        <f t="shared" si="246"/>
        <v>1</v>
      </c>
      <c r="H345" s="11">
        <f t="shared" si="246"/>
        <v>1</v>
      </c>
      <c r="I345" s="11">
        <f t="shared" si="246"/>
        <v>1</v>
      </c>
      <c r="J345" s="11">
        <f t="shared" si="246"/>
        <v>1</v>
      </c>
      <c r="K345" s="11">
        <f t="shared" si="246"/>
        <v>1</v>
      </c>
      <c r="L345" s="11">
        <f t="shared" si="246"/>
        <v>1</v>
      </c>
      <c r="M345" s="11">
        <f t="shared" si="246"/>
        <v>1</v>
      </c>
      <c r="N345" s="11">
        <f t="shared" si="246"/>
        <v>1</v>
      </c>
      <c r="O345" s="11">
        <f t="shared" si="246"/>
        <v>1</v>
      </c>
      <c r="P345" s="11">
        <f t="shared" si="246"/>
        <v>1</v>
      </c>
      <c r="Q345" s="11">
        <f t="shared" si="246"/>
        <v>1</v>
      </c>
      <c r="R345" s="11">
        <f t="shared" si="246"/>
        <v>1</v>
      </c>
      <c r="S345" s="11">
        <v>1</v>
      </c>
      <c r="T345" s="11">
        <f t="shared" ref="T345:BI345" si="247">1+T77/100</f>
        <v>1</v>
      </c>
      <c r="U345" s="11">
        <f t="shared" si="247"/>
        <v>1</v>
      </c>
      <c r="V345" s="11">
        <f t="shared" si="247"/>
        <v>1</v>
      </c>
      <c r="W345" s="11">
        <f t="shared" si="247"/>
        <v>1</v>
      </c>
      <c r="X345" s="11">
        <f t="shared" si="247"/>
        <v>1</v>
      </c>
      <c r="Y345" s="11">
        <f t="shared" si="247"/>
        <v>1</v>
      </c>
      <c r="Z345" s="11">
        <f t="shared" si="247"/>
        <v>1</v>
      </c>
      <c r="AA345" s="11">
        <f t="shared" si="247"/>
        <v>1</v>
      </c>
      <c r="AB345" s="11">
        <f t="shared" si="247"/>
        <v>1</v>
      </c>
      <c r="AC345" s="11">
        <f t="shared" si="247"/>
        <v>1</v>
      </c>
      <c r="AD345" s="11">
        <f t="shared" si="247"/>
        <v>1</v>
      </c>
      <c r="AE345" s="11">
        <f t="shared" si="247"/>
        <v>1</v>
      </c>
      <c r="AF345" s="11">
        <f t="shared" si="247"/>
        <v>1.0240506923204373</v>
      </c>
      <c r="AG345" s="11">
        <f t="shared" si="247"/>
        <v>0.98668294229601761</v>
      </c>
      <c r="AH345" s="11">
        <f t="shared" si="247"/>
        <v>0.94705498555730683</v>
      </c>
      <c r="AI345" s="11">
        <f t="shared" si="247"/>
        <v>1.1111680939058846</v>
      </c>
      <c r="AJ345" s="11">
        <f t="shared" si="247"/>
        <v>0.79167385127107481</v>
      </c>
      <c r="AK345" s="11">
        <f t="shared" si="247"/>
        <v>1.0260649046099131</v>
      </c>
      <c r="AL345" s="11">
        <f t="shared" si="247"/>
        <v>1.034722432460895</v>
      </c>
      <c r="AM345" s="11">
        <f t="shared" si="247"/>
        <v>1.0069239343715002</v>
      </c>
      <c r="AN345" s="11">
        <f t="shared" si="247"/>
        <v>1.007575274293492</v>
      </c>
      <c r="AO345" s="11">
        <f t="shared" si="247"/>
        <v>1.0421660674042714</v>
      </c>
      <c r="AP345" s="11">
        <f t="shared" si="247"/>
        <v>1.0498941562533817</v>
      </c>
      <c r="AQ345" s="11">
        <f t="shared" si="247"/>
        <v>1.093369832891973</v>
      </c>
      <c r="AR345" s="11">
        <f t="shared" si="247"/>
        <v>1.0465116554394338</v>
      </c>
      <c r="AS345" s="11">
        <f t="shared" si="247"/>
        <v>0.99409929942293385</v>
      </c>
      <c r="AT345" s="11">
        <f t="shared" si="247"/>
        <v>1.0031097938324458</v>
      </c>
      <c r="AU345" s="11">
        <f t="shared" si="247"/>
        <v>0.97073872594154187</v>
      </c>
      <c r="AV345" s="11">
        <f t="shared" si="247"/>
        <v>0.92914826829208863</v>
      </c>
      <c r="AW345" s="11">
        <f t="shared" si="247"/>
        <v>1.1117242868588999</v>
      </c>
      <c r="AX345" s="11">
        <f t="shared" si="247"/>
        <v>1.040752252359632</v>
      </c>
      <c r="AY345" s="11">
        <f t="shared" si="247"/>
        <v>1.0413420686062063</v>
      </c>
      <c r="AZ345" s="11">
        <f t="shared" si="247"/>
        <v>1.028198773512641</v>
      </c>
      <c r="BA345" s="11">
        <f t="shared" si="247"/>
        <v>1.0282922999059145</v>
      </c>
      <c r="BB345" s="11">
        <f t="shared" si="247"/>
        <v>1.0219060298048122</v>
      </c>
      <c r="BC345" s="11">
        <f t="shared" si="247"/>
        <v>1.0365224679981684</v>
      </c>
      <c r="BD345" s="11">
        <f t="shared" si="247"/>
        <v>0.92305899752355403</v>
      </c>
      <c r="BE345" s="11">
        <f t="shared" si="247"/>
        <v>1.1139407036872908</v>
      </c>
      <c r="BF345" s="11">
        <f t="shared" si="247"/>
        <v>1.0121449217315095</v>
      </c>
      <c r="BG345" s="11">
        <f t="shared" si="247"/>
        <v>0.98732090925388216</v>
      </c>
      <c r="BH345" s="11">
        <f t="shared" si="247"/>
        <v>0.99819021500850313</v>
      </c>
      <c r="BI345" s="11">
        <f t="shared" si="247"/>
        <v>1.0187929160425968</v>
      </c>
      <c r="BJ345" s="11">
        <f t="shared" ref="BJ345" si="248">1+BJ77/100</f>
        <v>1.0105073976425911</v>
      </c>
      <c r="BL345" s="1">
        <f t="shared" si="214"/>
        <v>0</v>
      </c>
      <c r="BM345" s="1">
        <f t="shared" si="215"/>
        <v>0</v>
      </c>
      <c r="BN345" s="1">
        <f t="shared" si="216"/>
        <v>0</v>
      </c>
      <c r="BO345" s="1">
        <f t="shared" si="217"/>
        <v>-4.3941792066726215E-3</v>
      </c>
      <c r="BP345" s="1">
        <f t="shared" si="218"/>
        <v>-1.6937363107330961E-2</v>
      </c>
      <c r="BQ345" s="1">
        <f t="shared" si="219"/>
        <v>2.5283486051723258E-2</v>
      </c>
      <c r="BR345" s="1">
        <f t="shared" si="220"/>
        <v>2.8669301597432417E-2</v>
      </c>
      <c r="BS345" s="1">
        <f t="shared" si="221"/>
        <v>6.8114410899600131E-3</v>
      </c>
      <c r="BT345" s="1">
        <f t="shared" si="222"/>
        <v>2.8496359775597835E-2</v>
      </c>
      <c r="BU345" s="1">
        <f t="shared" si="223"/>
        <v>1.2768498453128441E-2</v>
      </c>
      <c r="BW345" s="1">
        <f t="shared" si="224"/>
        <v>1.947934354195402E-2</v>
      </c>
      <c r="BY345" s="172">
        <f t="shared" si="102"/>
        <v>0</v>
      </c>
      <c r="CA345" s="1">
        <f t="shared" si="225"/>
        <v>0</v>
      </c>
      <c r="CB345" s="1">
        <f t="shared" si="226"/>
        <v>-9.738842939180814E-2</v>
      </c>
      <c r="CC345" s="1">
        <f t="shared" si="227"/>
        <v>4.0551297381290485E-3</v>
      </c>
    </row>
    <row r="346" spans="1:81" ht="15">
      <c r="A346" s="282" t="s">
        <v>226</v>
      </c>
      <c r="E346" s="11">
        <v>1</v>
      </c>
      <c r="F346" s="11">
        <f t="shared" ref="F346:R346" si="249">1+F78/100</f>
        <v>1.0684796518131159</v>
      </c>
      <c r="G346" s="11">
        <f t="shared" si="249"/>
        <v>1.0228404856663753</v>
      </c>
      <c r="H346" s="11">
        <f t="shared" si="249"/>
        <v>1.0255747236438693</v>
      </c>
      <c r="I346" s="11">
        <f t="shared" si="249"/>
        <v>1.0465485282571385</v>
      </c>
      <c r="J346" s="11">
        <f t="shared" si="249"/>
        <v>1.049523891272687</v>
      </c>
      <c r="K346" s="11">
        <f t="shared" si="249"/>
        <v>1.0198984697557989</v>
      </c>
      <c r="L346" s="11">
        <f t="shared" si="249"/>
        <v>1.0161702886566493</v>
      </c>
      <c r="M346" s="11">
        <f t="shared" si="249"/>
        <v>1.0184500620711523</v>
      </c>
      <c r="N346" s="11">
        <f t="shared" si="249"/>
        <v>1.0965690414767499</v>
      </c>
      <c r="O346" s="11">
        <f t="shared" si="249"/>
        <v>1.0573358285467813</v>
      </c>
      <c r="P346" s="11">
        <f t="shared" si="249"/>
        <v>1.0222782356516027</v>
      </c>
      <c r="Q346" s="11">
        <f t="shared" si="249"/>
        <v>1.0709615353200568</v>
      </c>
      <c r="R346" s="11">
        <f t="shared" si="249"/>
        <v>1.0637797894063281</v>
      </c>
      <c r="S346" s="11">
        <v>1</v>
      </c>
      <c r="T346" s="11">
        <f t="shared" ref="T346:BI346" si="250">1+T78/100</f>
        <v>1.0135402472385042</v>
      </c>
      <c r="U346" s="11">
        <f t="shared" si="250"/>
        <v>1.0004235165306146</v>
      </c>
      <c r="V346" s="11">
        <f t="shared" si="250"/>
        <v>0.99959493927902454</v>
      </c>
      <c r="W346" s="11">
        <f t="shared" si="250"/>
        <v>1.026246264104973</v>
      </c>
      <c r="X346" s="11">
        <f t="shared" si="250"/>
        <v>1.0684849478187102</v>
      </c>
      <c r="Y346" s="11">
        <f t="shared" si="250"/>
        <v>1.0506171424090009</v>
      </c>
      <c r="Z346" s="11">
        <f t="shared" si="250"/>
        <v>1.0086365645321613</v>
      </c>
      <c r="AA346" s="11">
        <f t="shared" si="250"/>
        <v>1.0251138540422839</v>
      </c>
      <c r="AB346" s="11">
        <f t="shared" si="250"/>
        <v>1.0250829258704957</v>
      </c>
      <c r="AC346" s="11">
        <f t="shared" si="250"/>
        <v>1.0266408160268472</v>
      </c>
      <c r="AD346" s="11">
        <f t="shared" si="250"/>
        <v>1.0310577308136972</v>
      </c>
      <c r="AE346" s="11">
        <f t="shared" si="250"/>
        <v>1.0239303007901588</v>
      </c>
      <c r="AF346" s="11">
        <f t="shared" si="250"/>
        <v>1.0326579083811562</v>
      </c>
      <c r="AG346" s="11">
        <f t="shared" si="250"/>
        <v>1.0490446922493104</v>
      </c>
      <c r="AH346" s="11">
        <f t="shared" si="250"/>
        <v>1.0470899929298751</v>
      </c>
      <c r="AI346" s="11">
        <f t="shared" si="250"/>
        <v>1.0023039323711378</v>
      </c>
      <c r="AJ346" s="11">
        <f t="shared" si="250"/>
        <v>0.93573105800662493</v>
      </c>
      <c r="AK346" s="11">
        <f t="shared" si="250"/>
        <v>0.96133665561557502</v>
      </c>
      <c r="AL346" s="11">
        <f t="shared" si="250"/>
        <v>0.98786366587136798</v>
      </c>
      <c r="AM346" s="11">
        <f t="shared" si="250"/>
        <v>1.0349219613198564</v>
      </c>
      <c r="AN346" s="11">
        <f t="shared" si="250"/>
        <v>1.0381017658071705</v>
      </c>
      <c r="AO346" s="11">
        <f t="shared" si="250"/>
        <v>1.0331934991109086</v>
      </c>
      <c r="AP346" s="11">
        <f t="shared" si="250"/>
        <v>1.0593630839587602</v>
      </c>
      <c r="AQ346" s="11">
        <f t="shared" si="250"/>
        <v>1.0514899955129033</v>
      </c>
      <c r="AR346" s="11">
        <f t="shared" si="250"/>
        <v>1.0420198361049191</v>
      </c>
      <c r="AS346" s="11">
        <f t="shared" si="250"/>
        <v>1.0541577011443295</v>
      </c>
      <c r="AT346" s="11">
        <f t="shared" si="250"/>
        <v>1.0234749429223589</v>
      </c>
      <c r="AU346" s="11">
        <f t="shared" si="250"/>
        <v>1.0143416968665331</v>
      </c>
      <c r="AV346" s="11">
        <f t="shared" si="250"/>
        <v>1.0175106179545463</v>
      </c>
      <c r="AW346" s="11">
        <f t="shared" si="250"/>
        <v>1.0362474513473332</v>
      </c>
      <c r="AX346" s="11">
        <f t="shared" si="250"/>
        <v>1.0242879334541946</v>
      </c>
      <c r="AY346" s="11">
        <f t="shared" si="250"/>
        <v>1.0365662269551297</v>
      </c>
      <c r="AZ346" s="11">
        <f t="shared" si="250"/>
        <v>1.0473826381166806</v>
      </c>
      <c r="BA346" s="11">
        <f t="shared" si="250"/>
        <v>1.0025285393450307</v>
      </c>
      <c r="BB346" s="11">
        <f t="shared" si="250"/>
        <v>0.91293310780559989</v>
      </c>
      <c r="BC346" s="11">
        <f t="shared" si="250"/>
        <v>1.0252222936565005</v>
      </c>
      <c r="BD346" s="11">
        <f t="shared" si="250"/>
        <v>1.0209644214169507</v>
      </c>
      <c r="BE346" s="11">
        <f t="shared" si="250"/>
        <v>0.98105901159609632</v>
      </c>
      <c r="BF346" s="11">
        <f t="shared" si="250"/>
        <v>0.98785784056784376</v>
      </c>
      <c r="BG346" s="11">
        <f t="shared" si="250"/>
        <v>0.98958172865617899</v>
      </c>
      <c r="BH346" s="11">
        <f t="shared" si="250"/>
        <v>0.99805796036029182</v>
      </c>
      <c r="BI346" s="11">
        <f t="shared" si="250"/>
        <v>1.0184224434095153</v>
      </c>
      <c r="BJ346" s="11">
        <f t="shared" ref="BJ346" si="251">1+BJ78/100</f>
        <v>1.0233629470348813</v>
      </c>
      <c r="BL346" s="1">
        <f t="shared" si="214"/>
        <v>3.8756668314573473E-2</v>
      </c>
      <c r="BM346" s="1">
        <f t="shared" si="215"/>
        <v>4.0818833573173841E-2</v>
      </c>
      <c r="BN346" s="1">
        <f t="shared" si="216"/>
        <v>3.187635496226604E-2</v>
      </c>
      <c r="BO346" s="1">
        <f t="shared" si="217"/>
        <v>3.1909634494633687E-2</v>
      </c>
      <c r="BP346" s="1">
        <f t="shared" si="218"/>
        <v>-2.8526969932517243E-2</v>
      </c>
      <c r="BQ346" s="1">
        <f t="shared" si="219"/>
        <v>3.9415837785897967E-2</v>
      </c>
      <c r="BR346" s="1">
        <f t="shared" si="220"/>
        <v>1.2010646350987031E-2</v>
      </c>
      <c r="BS346" s="1">
        <f t="shared" si="221"/>
        <v>-5.2522519391505762E-3</v>
      </c>
      <c r="BT346" s="1">
        <f t="shared" si="222"/>
        <v>2.7315739455620935E-2</v>
      </c>
      <c r="BU346" s="1">
        <f t="shared" si="223"/>
        <v>-8.8278911189566545E-3</v>
      </c>
      <c r="BW346" s="1">
        <f t="shared" si="224"/>
        <v>6.5038610900673977E-3</v>
      </c>
      <c r="BY346" s="172">
        <f t="shared" si="102"/>
        <v>3.3288813500842673E-2</v>
      </c>
      <c r="CA346" s="1">
        <f t="shared" si="225"/>
        <v>5.9902241535163991E-2</v>
      </c>
      <c r="CB346" s="1">
        <f t="shared" si="226"/>
        <v>-9.837492586426333E-2</v>
      </c>
      <c r="CC346" s="1">
        <f t="shared" si="227"/>
        <v>5.8550307279907621E-3</v>
      </c>
    </row>
    <row r="347" spans="1:81" ht="15">
      <c r="A347" s="282" t="s">
        <v>227</v>
      </c>
      <c r="E347" s="11">
        <v>1</v>
      </c>
      <c r="F347" s="11">
        <f t="shared" ref="F347:R347" si="252">1+F79/100</f>
        <v>1.000166214282284</v>
      </c>
      <c r="G347" s="11">
        <f t="shared" si="252"/>
        <v>1.0006201980519915</v>
      </c>
      <c r="H347" s="11">
        <f t="shared" si="252"/>
        <v>1.0279135644530437</v>
      </c>
      <c r="I347" s="11">
        <f t="shared" si="252"/>
        <v>1.0156134725943828</v>
      </c>
      <c r="J347" s="11">
        <f t="shared" si="252"/>
        <v>0.94482153361453702</v>
      </c>
      <c r="K347" s="11">
        <f t="shared" si="252"/>
        <v>0.97388122370487329</v>
      </c>
      <c r="L347" s="11">
        <f t="shared" si="252"/>
        <v>1.1065947469173252</v>
      </c>
      <c r="M347" s="11">
        <f t="shared" si="252"/>
        <v>1.0554133441527886</v>
      </c>
      <c r="N347" s="11">
        <f t="shared" si="252"/>
        <v>1.004291670755171</v>
      </c>
      <c r="O347" s="11">
        <f t="shared" si="252"/>
        <v>1.1034896873777729</v>
      </c>
      <c r="P347" s="11">
        <f t="shared" si="252"/>
        <v>1.0466274017498347</v>
      </c>
      <c r="Q347" s="11">
        <f t="shared" si="252"/>
        <v>1.0526493525258844</v>
      </c>
      <c r="R347" s="11">
        <f t="shared" si="252"/>
        <v>1.0933813794896958</v>
      </c>
      <c r="S347" s="11">
        <v>1</v>
      </c>
      <c r="T347" s="11">
        <f t="shared" ref="T347:BI347" si="253">1+T79/100</f>
        <v>0.98576253771796718</v>
      </c>
      <c r="U347" s="11">
        <f t="shared" si="253"/>
        <v>1.0082577282082943</v>
      </c>
      <c r="V347" s="11">
        <f t="shared" si="253"/>
        <v>1.0400299040821051</v>
      </c>
      <c r="W347" s="11">
        <f t="shared" si="253"/>
        <v>1.0001016942577721</v>
      </c>
      <c r="X347" s="11">
        <f t="shared" si="253"/>
        <v>1.1002325328638634</v>
      </c>
      <c r="Y347" s="11">
        <f t="shared" si="253"/>
        <v>0.96271875993334566</v>
      </c>
      <c r="Z347" s="11">
        <f t="shared" si="253"/>
        <v>1.0376548017243596</v>
      </c>
      <c r="AA347" s="11">
        <f t="shared" si="253"/>
        <v>0.91595267444578554</v>
      </c>
      <c r="AB347" s="11">
        <f t="shared" si="253"/>
        <v>0.93630721333230005</v>
      </c>
      <c r="AC347" s="11">
        <f t="shared" si="253"/>
        <v>1.0607539977000953</v>
      </c>
      <c r="AD347" s="11">
        <f t="shared" si="253"/>
        <v>0.93872614996819559</v>
      </c>
      <c r="AE347" s="11">
        <f t="shared" si="253"/>
        <v>1.0671716747185478</v>
      </c>
      <c r="AF347" s="11">
        <f t="shared" si="253"/>
        <v>0.92973903652394219</v>
      </c>
      <c r="AG347" s="11">
        <f t="shared" si="253"/>
        <v>1.0078929141890027</v>
      </c>
      <c r="AH347" s="11">
        <f t="shared" si="253"/>
        <v>1.0718553876848673</v>
      </c>
      <c r="AI347" s="11">
        <f t="shared" si="253"/>
        <v>1.0521860424036047</v>
      </c>
      <c r="AJ347" s="11">
        <f t="shared" si="253"/>
        <v>0.96394432351558823</v>
      </c>
      <c r="AK347" s="11">
        <f t="shared" si="253"/>
        <v>1.0480918366789456</v>
      </c>
      <c r="AL347" s="11">
        <f t="shared" si="253"/>
        <v>1.0071040543785856</v>
      </c>
      <c r="AM347" s="11">
        <f t="shared" si="253"/>
        <v>1.0363935329593086</v>
      </c>
      <c r="AN347" s="11">
        <f t="shared" si="253"/>
        <v>1.0120060448950619</v>
      </c>
      <c r="AO347" s="11">
        <f t="shared" si="253"/>
        <v>1.0360060871237473</v>
      </c>
      <c r="AP347" s="11">
        <f t="shared" si="253"/>
        <v>0.96765825242786474</v>
      </c>
      <c r="AQ347" s="11">
        <f t="shared" si="253"/>
        <v>1.0035638411829479</v>
      </c>
      <c r="AR347" s="11">
        <f t="shared" si="253"/>
        <v>1.0796642060894428</v>
      </c>
      <c r="AS347" s="11">
        <f t="shared" si="253"/>
        <v>0.97726964567380703</v>
      </c>
      <c r="AT347" s="11">
        <f t="shared" si="253"/>
        <v>1.0162480511208263</v>
      </c>
      <c r="AU347" s="11">
        <f t="shared" si="253"/>
        <v>1.030136387660245</v>
      </c>
      <c r="AV347" s="11">
        <f t="shared" si="253"/>
        <v>1.0088411094212517</v>
      </c>
      <c r="AW347" s="11">
        <f t="shared" si="253"/>
        <v>1.0507791082855709</v>
      </c>
      <c r="AX347" s="11">
        <f t="shared" si="253"/>
        <v>1.002756673486545</v>
      </c>
      <c r="AY347" s="11">
        <f t="shared" si="253"/>
        <v>1.0116387393580626</v>
      </c>
      <c r="AZ347" s="11">
        <f t="shared" si="253"/>
        <v>0.98270340996905337</v>
      </c>
      <c r="BA347" s="11">
        <f t="shared" si="253"/>
        <v>1.0001113311887437</v>
      </c>
      <c r="BB347" s="11">
        <f t="shared" si="253"/>
        <v>0.97615399596223729</v>
      </c>
      <c r="BC347" s="11">
        <f t="shared" si="253"/>
        <v>1.0199893377831071</v>
      </c>
      <c r="BD347" s="11">
        <f t="shared" si="253"/>
        <v>1.0185989359561449</v>
      </c>
      <c r="BE347" s="11">
        <f t="shared" si="253"/>
        <v>1.0065560089193599</v>
      </c>
      <c r="BF347" s="11">
        <f t="shared" si="253"/>
        <v>1.040057246013333</v>
      </c>
      <c r="BG347" s="11">
        <f t="shared" si="253"/>
        <v>1.0487736115298809</v>
      </c>
      <c r="BH347" s="11">
        <f t="shared" si="253"/>
        <v>1.0310609417010441</v>
      </c>
      <c r="BI347" s="11">
        <f t="shared" si="253"/>
        <v>0.99641639254620851</v>
      </c>
      <c r="BJ347" s="11">
        <f t="shared" ref="BJ347" si="254">1+BJ79/100</f>
        <v>1.0302714746019324</v>
      </c>
      <c r="BL347" s="1">
        <f t="shared" si="214"/>
        <v>9.4837849332414237E-3</v>
      </c>
      <c r="BM347" s="1">
        <f t="shared" si="215"/>
        <v>1.5412594544103708E-2</v>
      </c>
      <c r="BN347" s="1">
        <f t="shared" si="216"/>
        <v>4.2205623551812455E-2</v>
      </c>
      <c r="BO347" s="1">
        <f t="shared" si="217"/>
        <v>-8.9071854412896556E-3</v>
      </c>
      <c r="BP347" s="1">
        <f t="shared" si="218"/>
        <v>1.7195762612227439E-2</v>
      </c>
      <c r="BQ347" s="1">
        <f t="shared" si="219"/>
        <v>1.4790163348763929E-2</v>
      </c>
      <c r="BR347" s="1">
        <f t="shared" si="220"/>
        <v>6.3927490508670637E-3</v>
      </c>
      <c r="BS347" s="1">
        <f t="shared" si="221"/>
        <v>2.8359678609378047E-2</v>
      </c>
      <c r="BT347" s="1">
        <f t="shared" si="222"/>
        <v>9.2629656612386313E-3</v>
      </c>
      <c r="BU347" s="1">
        <f t="shared" si="223"/>
        <v>1.6956592181888164E-2</v>
      </c>
      <c r="BW347" s="1">
        <f t="shared" si="224"/>
        <v>1.3652168157028521E-2</v>
      </c>
      <c r="BY347" s="172">
        <f t="shared" si="102"/>
        <v>1.9691839016590329E-2</v>
      </c>
      <c r="CA347" s="1">
        <f t="shared" si="225"/>
        <v>-0.11009365275348337</v>
      </c>
      <c r="CB347" s="1">
        <f t="shared" si="226"/>
        <v>6.302584871244199E-2</v>
      </c>
      <c r="CC347" s="1">
        <f t="shared" si="227"/>
        <v>7.7474375379847027E-2</v>
      </c>
    </row>
    <row r="348" spans="1:81" ht="15">
      <c r="A348" s="282" t="s">
        <v>228</v>
      </c>
      <c r="E348" s="11">
        <v>1</v>
      </c>
      <c r="F348" s="11">
        <f t="shared" ref="F348:R348" si="255">1+F80/100</f>
        <v>1.0410415354182769</v>
      </c>
      <c r="G348" s="11">
        <f t="shared" si="255"/>
        <v>1.0517605321217145</v>
      </c>
      <c r="H348" s="11">
        <f t="shared" si="255"/>
        <v>1.0387063075629286</v>
      </c>
      <c r="I348" s="11">
        <f t="shared" si="255"/>
        <v>1.0512739449367619</v>
      </c>
      <c r="J348" s="11">
        <f t="shared" si="255"/>
        <v>1.0357497790979318</v>
      </c>
      <c r="K348" s="11">
        <f t="shared" si="255"/>
        <v>1.0420383001263491</v>
      </c>
      <c r="L348" s="11">
        <f t="shared" si="255"/>
        <v>1.0385185565505601</v>
      </c>
      <c r="M348" s="11">
        <f t="shared" si="255"/>
        <v>1.0352582482643922</v>
      </c>
      <c r="N348" s="11">
        <f t="shared" si="255"/>
        <v>1.0624006736761464</v>
      </c>
      <c r="O348" s="11">
        <f t="shared" si="255"/>
        <v>1.0475323125302274</v>
      </c>
      <c r="P348" s="11">
        <f t="shared" si="255"/>
        <v>1.044517937252583</v>
      </c>
      <c r="Q348" s="11">
        <f t="shared" si="255"/>
        <v>1.0359641334784522</v>
      </c>
      <c r="R348" s="11">
        <f t="shared" si="255"/>
        <v>1.0535153875392482</v>
      </c>
      <c r="S348" s="11">
        <v>1</v>
      </c>
      <c r="T348" s="11">
        <f t="shared" ref="T348:BI348" si="256">1+T80/100</f>
        <v>0.98344238725447441</v>
      </c>
      <c r="U348" s="11">
        <f t="shared" si="256"/>
        <v>1.0376166922850438</v>
      </c>
      <c r="V348" s="11">
        <f t="shared" si="256"/>
        <v>1.0303017521533033</v>
      </c>
      <c r="W348" s="11">
        <f t="shared" si="256"/>
        <v>1.03631541689049</v>
      </c>
      <c r="X348" s="11">
        <f t="shared" si="256"/>
        <v>1.032160748138143</v>
      </c>
      <c r="Y348" s="11">
        <f t="shared" si="256"/>
        <v>1.0120235023759387</v>
      </c>
      <c r="Z348" s="11">
        <f t="shared" si="256"/>
        <v>1.00632158098491</v>
      </c>
      <c r="AA348" s="11">
        <f t="shared" si="256"/>
        <v>1.0200771630097238</v>
      </c>
      <c r="AB348" s="11">
        <f t="shared" si="256"/>
        <v>1.0071976667678679</v>
      </c>
      <c r="AC348" s="11">
        <f t="shared" si="256"/>
        <v>1.0095908093998194</v>
      </c>
      <c r="AD348" s="11">
        <f t="shared" si="256"/>
        <v>1.0104187790409893</v>
      </c>
      <c r="AE348" s="11">
        <f t="shared" si="256"/>
        <v>1.0174750947225195</v>
      </c>
      <c r="AF348" s="11">
        <f t="shared" si="256"/>
        <v>1.0195292772025029</v>
      </c>
      <c r="AG348" s="11">
        <f t="shared" si="256"/>
        <v>1.0409309889618363</v>
      </c>
      <c r="AH348" s="11">
        <f t="shared" si="256"/>
        <v>1.0373227754196228</v>
      </c>
      <c r="AI348" s="11">
        <f t="shared" si="256"/>
        <v>1.0233340977005498</v>
      </c>
      <c r="AJ348" s="11">
        <f t="shared" si="256"/>
        <v>1.0095886836316132</v>
      </c>
      <c r="AK348" s="11">
        <f t="shared" si="256"/>
        <v>1.0109573000394954</v>
      </c>
      <c r="AL348" s="11">
        <f t="shared" si="256"/>
        <v>0.9895764111005525</v>
      </c>
      <c r="AM348" s="11">
        <f t="shared" si="256"/>
        <v>1.0196513198186974</v>
      </c>
      <c r="AN348" s="11">
        <f t="shared" si="256"/>
        <v>1.0171696758133444</v>
      </c>
      <c r="AO348" s="11">
        <f t="shared" si="256"/>
        <v>1.0102964190561565</v>
      </c>
      <c r="AP348" s="11">
        <f t="shared" si="256"/>
        <v>1.0197595449238379</v>
      </c>
      <c r="AQ348" s="11">
        <f t="shared" si="256"/>
        <v>1.031751979518067</v>
      </c>
      <c r="AR348" s="11">
        <f t="shared" si="256"/>
        <v>1.0287648084567096</v>
      </c>
      <c r="AS348" s="11">
        <f t="shared" si="256"/>
        <v>1.0316612186961116</v>
      </c>
      <c r="AT348" s="11">
        <f t="shared" si="256"/>
        <v>1.0121513239008746</v>
      </c>
      <c r="AU348" s="11">
        <f t="shared" si="256"/>
        <v>1.0038575903922373</v>
      </c>
      <c r="AV348" s="11">
        <f t="shared" si="256"/>
        <v>1.0010747025217892</v>
      </c>
      <c r="AW348" s="11">
        <f t="shared" si="256"/>
        <v>1.0203237324799113</v>
      </c>
      <c r="AX348" s="11">
        <f t="shared" si="256"/>
        <v>1.0084467353706199</v>
      </c>
      <c r="AY348" s="11">
        <f t="shared" si="256"/>
        <v>1.0166366404074865</v>
      </c>
      <c r="AZ348" s="11">
        <f t="shared" si="256"/>
        <v>1.0173014288407902</v>
      </c>
      <c r="BA348" s="11">
        <f t="shared" si="256"/>
        <v>0.99636906099413947</v>
      </c>
      <c r="BB348" s="11">
        <f t="shared" si="256"/>
        <v>0.96560586228426848</v>
      </c>
      <c r="BC348" s="11">
        <f t="shared" si="256"/>
        <v>1.0146315894202445</v>
      </c>
      <c r="BD348" s="11">
        <f t="shared" si="256"/>
        <v>1.0158671390505998</v>
      </c>
      <c r="BE348" s="11">
        <f t="shared" si="256"/>
        <v>0.99698997963996083</v>
      </c>
      <c r="BF348" s="11">
        <f t="shared" si="256"/>
        <v>1.0005983149216653</v>
      </c>
      <c r="BG348" s="11">
        <f t="shared" si="256"/>
        <v>1.00464385588219</v>
      </c>
      <c r="BH348" s="11">
        <f t="shared" si="256"/>
        <v>1.0064664826809979</v>
      </c>
      <c r="BI348" s="11">
        <f t="shared" si="256"/>
        <v>1.0078446931633978</v>
      </c>
      <c r="BJ348" s="11">
        <f t="shared" ref="BJ348" si="257">1+BJ80/100</f>
        <v>1.0142667763500899</v>
      </c>
      <c r="BL348" s="1">
        <f t="shared" si="214"/>
        <v>4.3820684431554735E-2</v>
      </c>
      <c r="BM348" s="1">
        <f t="shared" si="215"/>
        <v>4.4161369288501673E-2</v>
      </c>
      <c r="BN348" s="1">
        <f t="shared" si="216"/>
        <v>2.9925602669465201E-2</v>
      </c>
      <c r="BO348" s="1">
        <f t="shared" si="217"/>
        <v>1.8024256016075046E-2</v>
      </c>
      <c r="BP348" s="1">
        <f t="shared" si="218"/>
        <v>8.2912920976028204E-3</v>
      </c>
      <c r="BQ348" s="1">
        <f t="shared" si="219"/>
        <v>1.9379178104178552E-2</v>
      </c>
      <c r="BR348" s="1">
        <f t="shared" si="220"/>
        <v>4.9053765209032818E-3</v>
      </c>
      <c r="BS348" s="1">
        <f t="shared" si="221"/>
        <v>4.4999080212124731E-3</v>
      </c>
      <c r="BT348" s="1">
        <f t="shared" si="222"/>
        <v>9.9863730629941028E-3</v>
      </c>
      <c r="BU348" s="1">
        <f t="shared" si="223"/>
        <v>1.4692089153569565E-3</v>
      </c>
      <c r="BW348" s="1">
        <f t="shared" si="224"/>
        <v>5.1105917467202389E-3</v>
      </c>
      <c r="BY348" s="172">
        <f t="shared" si="102"/>
        <v>2.942453153460356E-2</v>
      </c>
      <c r="CA348" s="1">
        <f t="shared" si="225"/>
        <v>3.3914253060411736E-2</v>
      </c>
      <c r="CB348" s="1">
        <f t="shared" si="226"/>
        <v>4.4467021067787549E-2</v>
      </c>
      <c r="CC348" s="1">
        <f t="shared" si="227"/>
        <v>1.9072453908726361E-2</v>
      </c>
    </row>
    <row r="349" spans="1:81" ht="15">
      <c r="A349" s="282" t="s">
        <v>1251</v>
      </c>
      <c r="E349" s="11">
        <v>1</v>
      </c>
      <c r="F349" s="11">
        <f t="shared" ref="F349:R349" si="258">1+F81/100</f>
        <v>1</v>
      </c>
      <c r="G349" s="11">
        <f t="shared" si="258"/>
        <v>1</v>
      </c>
      <c r="H349" s="11">
        <f t="shared" si="258"/>
        <v>1</v>
      </c>
      <c r="I349" s="11">
        <f t="shared" si="258"/>
        <v>1</v>
      </c>
      <c r="J349" s="11">
        <f t="shared" si="258"/>
        <v>1</v>
      </c>
      <c r="K349" s="11">
        <f t="shared" si="258"/>
        <v>1</v>
      </c>
      <c r="L349" s="11">
        <f t="shared" si="258"/>
        <v>1</v>
      </c>
      <c r="M349" s="11">
        <f t="shared" si="258"/>
        <v>1</v>
      </c>
      <c r="N349" s="11">
        <f t="shared" si="258"/>
        <v>1</v>
      </c>
      <c r="O349" s="11">
        <f t="shared" si="258"/>
        <v>1</v>
      </c>
      <c r="P349" s="11">
        <f t="shared" si="258"/>
        <v>1</v>
      </c>
      <c r="Q349" s="11">
        <f t="shared" si="258"/>
        <v>1</v>
      </c>
      <c r="R349" s="11">
        <f t="shared" si="258"/>
        <v>1</v>
      </c>
      <c r="S349" s="11">
        <v>1</v>
      </c>
      <c r="T349" s="11">
        <f t="shared" ref="T349:BI349" si="259">1+T81/100</f>
        <v>1</v>
      </c>
      <c r="U349" s="11">
        <f t="shared" si="259"/>
        <v>1</v>
      </c>
      <c r="V349" s="11">
        <f t="shared" si="259"/>
        <v>1</v>
      </c>
      <c r="W349" s="11">
        <f t="shared" si="259"/>
        <v>1</v>
      </c>
      <c r="X349" s="11">
        <f t="shared" si="259"/>
        <v>1</v>
      </c>
      <c r="Y349" s="11">
        <f t="shared" si="259"/>
        <v>1</v>
      </c>
      <c r="Z349" s="11">
        <f t="shared" si="259"/>
        <v>1</v>
      </c>
      <c r="AA349" s="11">
        <f t="shared" si="259"/>
        <v>1</v>
      </c>
      <c r="AB349" s="11">
        <f t="shared" si="259"/>
        <v>1</v>
      </c>
      <c r="AC349" s="11">
        <f t="shared" si="259"/>
        <v>1</v>
      </c>
      <c r="AD349" s="11">
        <f t="shared" si="259"/>
        <v>1</v>
      </c>
      <c r="AE349" s="11">
        <f t="shared" si="259"/>
        <v>1</v>
      </c>
      <c r="AF349" s="11">
        <f t="shared" si="259"/>
        <v>1</v>
      </c>
      <c r="AG349" s="11">
        <f t="shared" si="259"/>
        <v>1</v>
      </c>
      <c r="AH349" s="11">
        <f t="shared" si="259"/>
        <v>1</v>
      </c>
      <c r="AI349" s="11">
        <f t="shared" si="259"/>
        <v>1</v>
      </c>
      <c r="AJ349" s="11">
        <f t="shared" si="259"/>
        <v>1</v>
      </c>
      <c r="AK349" s="11">
        <f t="shared" si="259"/>
        <v>1</v>
      </c>
      <c r="AL349" s="11">
        <f t="shared" si="259"/>
        <v>1</v>
      </c>
      <c r="AM349" s="11">
        <f t="shared" si="259"/>
        <v>1</v>
      </c>
      <c r="AN349" s="11">
        <f t="shared" si="259"/>
        <v>1</v>
      </c>
      <c r="AO349" s="11">
        <f t="shared" si="259"/>
        <v>1</v>
      </c>
      <c r="AP349" s="11">
        <f t="shared" si="259"/>
        <v>1</v>
      </c>
      <c r="AQ349" s="11">
        <f t="shared" si="259"/>
        <v>1</v>
      </c>
      <c r="AR349" s="11">
        <f t="shared" si="259"/>
        <v>1</v>
      </c>
      <c r="AS349" s="11">
        <f t="shared" si="259"/>
        <v>1</v>
      </c>
      <c r="AT349" s="11">
        <f t="shared" si="259"/>
        <v>1</v>
      </c>
      <c r="AU349" s="11">
        <f t="shared" si="259"/>
        <v>1</v>
      </c>
      <c r="AV349" s="11">
        <f t="shared" si="259"/>
        <v>1</v>
      </c>
      <c r="AW349" s="11">
        <f t="shared" si="259"/>
        <v>1</v>
      </c>
      <c r="AX349" s="11">
        <f t="shared" si="259"/>
        <v>1</v>
      </c>
      <c r="AY349" s="11">
        <f t="shared" si="259"/>
        <v>1</v>
      </c>
      <c r="AZ349" s="11">
        <f t="shared" si="259"/>
        <v>1</v>
      </c>
      <c r="BA349" s="11">
        <f t="shared" si="259"/>
        <v>1</v>
      </c>
      <c r="BB349" s="11">
        <f t="shared" si="259"/>
        <v>1</v>
      </c>
      <c r="BC349" s="11">
        <f t="shared" si="259"/>
        <v>1</v>
      </c>
      <c r="BD349" s="11">
        <f t="shared" si="259"/>
        <v>1</v>
      </c>
      <c r="BE349" s="11">
        <f t="shared" si="259"/>
        <v>1</v>
      </c>
      <c r="BF349" s="11">
        <f t="shared" si="259"/>
        <v>1</v>
      </c>
      <c r="BG349" s="11">
        <f t="shared" si="259"/>
        <v>1</v>
      </c>
      <c r="BH349" s="11">
        <f t="shared" si="259"/>
        <v>1</v>
      </c>
      <c r="BI349" s="11">
        <f t="shared" si="259"/>
        <v>1</v>
      </c>
      <c r="BJ349" s="11">
        <f t="shared" ref="BJ349" si="260">1+BJ81/100</f>
        <v>1</v>
      </c>
      <c r="BL349" s="1">
        <f t="shared" si="214"/>
        <v>0</v>
      </c>
      <c r="BM349" s="1">
        <f t="shared" si="215"/>
        <v>0</v>
      </c>
      <c r="BN349" s="1">
        <f t="shared" si="216"/>
        <v>0</v>
      </c>
      <c r="BO349" s="1">
        <f t="shared" si="217"/>
        <v>0</v>
      </c>
      <c r="BP349" s="1">
        <f t="shared" si="218"/>
        <v>0</v>
      </c>
      <c r="BQ349" s="1">
        <f t="shared" si="219"/>
        <v>0</v>
      </c>
      <c r="BR349" s="1">
        <f t="shared" si="220"/>
        <v>0</v>
      </c>
      <c r="BS349" s="1">
        <f t="shared" si="221"/>
        <v>0</v>
      </c>
      <c r="BT349" s="1">
        <f t="shared" si="222"/>
        <v>0</v>
      </c>
      <c r="BU349" s="1">
        <f t="shared" si="223"/>
        <v>0</v>
      </c>
      <c r="BW349" s="1">
        <f t="shared" si="224"/>
        <v>0</v>
      </c>
      <c r="BY349" s="172">
        <f t="shared" si="102"/>
        <v>0</v>
      </c>
      <c r="CA349" s="1">
        <f t="shared" si="225"/>
        <v>0</v>
      </c>
      <c r="CB349" s="1">
        <f t="shared" si="226"/>
        <v>0</v>
      </c>
      <c r="CC349" s="1">
        <f t="shared" si="227"/>
        <v>0</v>
      </c>
    </row>
    <row r="350" spans="1:81" ht="15">
      <c r="A350" s="282" t="s">
        <v>229</v>
      </c>
      <c r="E350" s="11">
        <v>1</v>
      </c>
      <c r="F350" s="11">
        <f t="shared" ref="F350:R350" si="261">1+F82/100</f>
        <v>1</v>
      </c>
      <c r="G350" s="11">
        <f t="shared" si="261"/>
        <v>1</v>
      </c>
      <c r="H350" s="11">
        <f t="shared" si="261"/>
        <v>1</v>
      </c>
      <c r="I350" s="11">
        <f t="shared" si="261"/>
        <v>1</v>
      </c>
      <c r="J350" s="11">
        <f t="shared" si="261"/>
        <v>1</v>
      </c>
      <c r="K350" s="11">
        <f t="shared" si="261"/>
        <v>1</v>
      </c>
      <c r="L350" s="11">
        <f t="shared" si="261"/>
        <v>1</v>
      </c>
      <c r="M350" s="11">
        <f t="shared" si="261"/>
        <v>1</v>
      </c>
      <c r="N350" s="11">
        <f t="shared" si="261"/>
        <v>1</v>
      </c>
      <c r="O350" s="11">
        <f t="shared" si="261"/>
        <v>1</v>
      </c>
      <c r="P350" s="11">
        <f t="shared" si="261"/>
        <v>1</v>
      </c>
      <c r="Q350" s="11">
        <f t="shared" si="261"/>
        <v>1</v>
      </c>
      <c r="R350" s="11">
        <f t="shared" si="261"/>
        <v>1</v>
      </c>
      <c r="S350" s="11">
        <v>1</v>
      </c>
      <c r="T350" s="11">
        <f t="shared" ref="T350:BI350" si="262">1+T82/100</f>
        <v>1</v>
      </c>
      <c r="U350" s="11">
        <f t="shared" si="262"/>
        <v>1</v>
      </c>
      <c r="V350" s="11">
        <f t="shared" si="262"/>
        <v>1</v>
      </c>
      <c r="W350" s="11">
        <f t="shared" si="262"/>
        <v>1</v>
      </c>
      <c r="X350" s="11">
        <f t="shared" si="262"/>
        <v>1</v>
      </c>
      <c r="Y350" s="11">
        <f t="shared" si="262"/>
        <v>1</v>
      </c>
      <c r="Z350" s="11">
        <f t="shared" si="262"/>
        <v>1</v>
      </c>
      <c r="AA350" s="11">
        <f t="shared" si="262"/>
        <v>1</v>
      </c>
      <c r="AB350" s="11">
        <f t="shared" si="262"/>
        <v>1</v>
      </c>
      <c r="AC350" s="11">
        <f t="shared" si="262"/>
        <v>1</v>
      </c>
      <c r="AD350" s="11">
        <f t="shared" si="262"/>
        <v>1</v>
      </c>
      <c r="AE350" s="11">
        <f t="shared" si="262"/>
        <v>1</v>
      </c>
      <c r="AF350" s="11">
        <f t="shared" si="262"/>
        <v>0.98870434311271493</v>
      </c>
      <c r="AG350" s="11">
        <f t="shared" si="262"/>
        <v>1.0031897373596979</v>
      </c>
      <c r="AH350" s="11">
        <f t="shared" si="262"/>
        <v>1.0124844150690915</v>
      </c>
      <c r="AI350" s="11">
        <f t="shared" si="262"/>
        <v>1.0132862265371883</v>
      </c>
      <c r="AJ350" s="11">
        <f t="shared" si="262"/>
        <v>1.0474380517768671</v>
      </c>
      <c r="AK350" s="11">
        <f t="shared" si="262"/>
        <v>1.0132712744866932</v>
      </c>
      <c r="AL350" s="11">
        <f t="shared" si="262"/>
        <v>1.0551761941484059</v>
      </c>
      <c r="AM350" s="11">
        <f t="shared" si="262"/>
        <v>0.97474424865412024</v>
      </c>
      <c r="AN350" s="11">
        <f t="shared" si="262"/>
        <v>1.0559159059344283</v>
      </c>
      <c r="AO350" s="11">
        <f t="shared" si="262"/>
        <v>0.96183765545176003</v>
      </c>
      <c r="AP350" s="11">
        <f t="shared" si="262"/>
        <v>0.93797474889295496</v>
      </c>
      <c r="AQ350" s="11">
        <f t="shared" si="262"/>
        <v>1.0320683867772269</v>
      </c>
      <c r="AR350" s="11">
        <f t="shared" si="262"/>
        <v>1.0178057439197921</v>
      </c>
      <c r="AS350" s="11">
        <f t="shared" si="262"/>
        <v>1.0493695542751735</v>
      </c>
      <c r="AT350" s="11">
        <f t="shared" si="262"/>
        <v>1.0200069494934327</v>
      </c>
      <c r="AU350" s="11">
        <f t="shared" si="262"/>
        <v>1.0077104057243773</v>
      </c>
      <c r="AV350" s="11">
        <f t="shared" si="262"/>
        <v>1.021062160526139</v>
      </c>
      <c r="AW350" s="11">
        <f t="shared" si="262"/>
        <v>0.97086470877496756</v>
      </c>
      <c r="AX350" s="11">
        <f t="shared" si="262"/>
        <v>1.0242290165907595</v>
      </c>
      <c r="AY350" s="11">
        <f t="shared" si="262"/>
        <v>1.0035311393260353</v>
      </c>
      <c r="AZ350" s="11">
        <f t="shared" si="262"/>
        <v>0.98602990912797595</v>
      </c>
      <c r="BA350" s="11">
        <f t="shared" si="262"/>
        <v>0.98343823266841635</v>
      </c>
      <c r="BB350" s="11">
        <f t="shared" si="262"/>
        <v>1.0168132688936478</v>
      </c>
      <c r="BC350" s="11">
        <f t="shared" si="262"/>
        <v>1.0238066427646919</v>
      </c>
      <c r="BD350" s="11">
        <f t="shared" si="262"/>
        <v>1.0349489417484818</v>
      </c>
      <c r="BE350" s="11">
        <f t="shared" si="262"/>
        <v>0.97977377999530646</v>
      </c>
      <c r="BF350" s="11">
        <f t="shared" si="262"/>
        <v>0.95956983251494221</v>
      </c>
      <c r="BG350" s="11">
        <f t="shared" si="262"/>
        <v>0.97549510904212766</v>
      </c>
      <c r="BH350" s="11">
        <f t="shared" si="262"/>
        <v>1.045115052757509</v>
      </c>
      <c r="BI350" s="11">
        <f t="shared" si="262"/>
        <v>0.99456257589043806</v>
      </c>
      <c r="BJ350" s="11">
        <f t="shared" ref="BJ350" si="263">1+BJ82/100</f>
        <v>1.0141338209656634</v>
      </c>
      <c r="BL350" s="1">
        <f t="shared" si="214"/>
        <v>0</v>
      </c>
      <c r="BM350" s="1">
        <f t="shared" si="215"/>
        <v>0</v>
      </c>
      <c r="BN350" s="1">
        <f t="shared" si="216"/>
        <v>0</v>
      </c>
      <c r="BO350" s="1">
        <f t="shared" si="217"/>
        <v>4.2327465118741081E-4</v>
      </c>
      <c r="BP350" s="1">
        <f t="shared" si="218"/>
        <v>3.2114312368667353E-2</v>
      </c>
      <c r="BQ350" s="1">
        <f t="shared" si="219"/>
        <v>9.5907668482830832E-3</v>
      </c>
      <c r="BR350" s="1">
        <f t="shared" si="220"/>
        <v>3.5277671344420281E-3</v>
      </c>
      <c r="BS350" s="1">
        <f t="shared" si="221"/>
        <v>-1.2955790651585808E-2</v>
      </c>
      <c r="BT350" s="1">
        <f t="shared" si="222"/>
        <v>-2.0027751890916434E-3</v>
      </c>
      <c r="BU350" s="1">
        <f t="shared" si="223"/>
        <v>3.3448434415432882E-3</v>
      </c>
      <c r="BW350" s="1">
        <f t="shared" si="224"/>
        <v>1.0495071056517702E-3</v>
      </c>
      <c r="BY350" s="172">
        <f t="shared" si="102"/>
        <v>0</v>
      </c>
      <c r="CA350" s="1">
        <f t="shared" si="225"/>
        <v>0</v>
      </c>
      <c r="CB350" s="1">
        <f t="shared" si="226"/>
        <v>7.5440078590685911E-2</v>
      </c>
      <c r="CC350" s="1">
        <f t="shared" si="227"/>
        <v>1.3961143337872794E-2</v>
      </c>
    </row>
    <row r="351" spans="1:81" ht="15">
      <c r="A351" s="282" t="s">
        <v>230</v>
      </c>
      <c r="E351" s="11">
        <v>1</v>
      </c>
      <c r="F351" s="11">
        <f t="shared" ref="F351:R351" si="264">1+F83/100</f>
        <v>1.1363253019213109</v>
      </c>
      <c r="G351" s="11">
        <f t="shared" si="264"/>
        <v>1.0626070831486405</v>
      </c>
      <c r="H351" s="11">
        <f t="shared" si="264"/>
        <v>1.0476511106198028</v>
      </c>
      <c r="I351" s="11">
        <f t="shared" si="264"/>
        <v>1.0305257461604864</v>
      </c>
      <c r="J351" s="11">
        <f t="shared" si="264"/>
        <v>1.0655894348141426</v>
      </c>
      <c r="K351" s="11">
        <f t="shared" si="264"/>
        <v>1.0257293154418432</v>
      </c>
      <c r="L351" s="11">
        <f t="shared" si="264"/>
        <v>1.019972174993641</v>
      </c>
      <c r="M351" s="11">
        <f t="shared" si="264"/>
        <v>1.0032592406792626</v>
      </c>
      <c r="N351" s="11">
        <f t="shared" si="264"/>
        <v>1.0579545824640968</v>
      </c>
      <c r="O351" s="11">
        <f t="shared" si="264"/>
        <v>1.0646751521971716</v>
      </c>
      <c r="P351" s="11">
        <f t="shared" si="264"/>
        <v>1.0813081222031871</v>
      </c>
      <c r="Q351" s="11">
        <f t="shared" si="264"/>
        <v>1.0926829805127534</v>
      </c>
      <c r="R351" s="11">
        <f t="shared" si="264"/>
        <v>1.0815419950266421</v>
      </c>
      <c r="S351" s="11">
        <v>1</v>
      </c>
      <c r="T351" s="11">
        <f t="shared" ref="T351:BI351" si="265">1+T83/100</f>
        <v>1.1680160162707771</v>
      </c>
      <c r="U351" s="11">
        <f t="shared" si="265"/>
        <v>1.3275374314050339</v>
      </c>
      <c r="V351" s="11">
        <f t="shared" si="265"/>
        <v>0.85485574499445383</v>
      </c>
      <c r="W351" s="11">
        <f t="shared" si="265"/>
        <v>0.74206203541850457</v>
      </c>
      <c r="X351" s="11">
        <f t="shared" si="265"/>
        <v>0.98101963687970073</v>
      </c>
      <c r="Y351" s="11">
        <f t="shared" si="265"/>
        <v>1.0007391945322728</v>
      </c>
      <c r="Z351" s="11">
        <f t="shared" si="265"/>
        <v>1.0250473216055871</v>
      </c>
      <c r="AA351" s="11">
        <f t="shared" si="265"/>
        <v>0.94467707739228279</v>
      </c>
      <c r="AB351" s="11">
        <f t="shared" si="265"/>
        <v>1.0290326513804549</v>
      </c>
      <c r="AC351" s="11">
        <f t="shared" si="265"/>
        <v>1.0470570935465473</v>
      </c>
      <c r="AD351" s="11">
        <f t="shared" si="265"/>
        <v>0.95078315238064193</v>
      </c>
      <c r="AE351" s="11">
        <f t="shared" si="265"/>
        <v>0.96528533768630054</v>
      </c>
      <c r="AF351" s="11">
        <f t="shared" si="265"/>
        <v>0.80601716627971043</v>
      </c>
      <c r="AG351" s="11">
        <f t="shared" si="265"/>
        <v>1.0976652820783339</v>
      </c>
      <c r="AH351" s="11">
        <f t="shared" si="265"/>
        <v>1.0559757706250021</v>
      </c>
      <c r="AI351" s="11">
        <f t="shared" si="265"/>
        <v>1.0236527295355151</v>
      </c>
      <c r="AJ351" s="11">
        <f t="shared" si="265"/>
        <v>1.0329096654501644</v>
      </c>
      <c r="AK351" s="11">
        <f t="shared" si="265"/>
        <v>0.94358229369776647</v>
      </c>
      <c r="AL351" s="11">
        <f t="shared" si="265"/>
        <v>1.0124304811141729</v>
      </c>
      <c r="AM351" s="11">
        <f t="shared" si="265"/>
        <v>1.0105210200942447</v>
      </c>
      <c r="AN351" s="11">
        <f t="shared" si="265"/>
        <v>1.023185183772328</v>
      </c>
      <c r="AO351" s="11">
        <f t="shared" si="265"/>
        <v>1.0103375769325482</v>
      </c>
      <c r="AP351" s="11">
        <f t="shared" si="265"/>
        <v>1.0311602211600706</v>
      </c>
      <c r="AQ351" s="11">
        <f t="shared" si="265"/>
        <v>1.0092451382028722</v>
      </c>
      <c r="AR351" s="11">
        <f t="shared" si="265"/>
        <v>0.88826362510647527</v>
      </c>
      <c r="AS351" s="11">
        <f t="shared" si="265"/>
        <v>0.95698301865975821</v>
      </c>
      <c r="AT351" s="11">
        <f t="shared" si="265"/>
        <v>0.99615794255321433</v>
      </c>
      <c r="AU351" s="11">
        <f t="shared" si="265"/>
        <v>0.97273393217837278</v>
      </c>
      <c r="AV351" s="11">
        <f t="shared" si="265"/>
        <v>0.99650086807370231</v>
      </c>
      <c r="AW351" s="11">
        <f t="shared" si="265"/>
        <v>0.98028092445730564</v>
      </c>
      <c r="AX351" s="11">
        <f t="shared" si="265"/>
        <v>0.99828098971414292</v>
      </c>
      <c r="AY351" s="11">
        <f t="shared" si="265"/>
        <v>0.94387071197852312</v>
      </c>
      <c r="AZ351" s="11">
        <f t="shared" si="265"/>
        <v>1.0285113479673555</v>
      </c>
      <c r="BA351" s="11">
        <f t="shared" si="265"/>
        <v>0.9371998998633907</v>
      </c>
      <c r="BB351" s="11">
        <f t="shared" si="265"/>
        <v>0.96953493413830349</v>
      </c>
      <c r="BC351" s="11">
        <f t="shared" si="265"/>
        <v>1.0359856998207719</v>
      </c>
      <c r="BD351" s="11">
        <f t="shared" si="265"/>
        <v>1.0350202271991125</v>
      </c>
      <c r="BE351" s="11">
        <f t="shared" si="265"/>
        <v>1.0167473076204643</v>
      </c>
      <c r="BF351" s="11">
        <f t="shared" si="265"/>
        <v>1.0212470559324891</v>
      </c>
      <c r="BG351" s="11">
        <f t="shared" si="265"/>
        <v>1.0106386136781667</v>
      </c>
      <c r="BH351" s="11">
        <f t="shared" si="265"/>
        <v>1.0094819065714191</v>
      </c>
      <c r="BI351" s="11">
        <f t="shared" si="265"/>
        <v>0.99524321531260962</v>
      </c>
      <c r="BJ351" s="11">
        <f t="shared" ref="BJ351" si="266">1+BJ83/100</f>
        <v>0.98840576152020387</v>
      </c>
      <c r="BL351" s="1">
        <f t="shared" si="214"/>
        <v>8.1510367681749241E-2</v>
      </c>
      <c r="BM351" s="1">
        <f t="shared" si="215"/>
        <v>3.3613896307352231E-2</v>
      </c>
      <c r="BN351" s="1">
        <f t="shared" si="216"/>
        <v>2.759278698290335E-2</v>
      </c>
      <c r="BO351" s="1">
        <f t="shared" si="217"/>
        <v>-1.1002239767040289E-2</v>
      </c>
      <c r="BP351" s="1">
        <f t="shared" si="218"/>
        <v>2.5129612372853938E-3</v>
      </c>
      <c r="BQ351" s="1">
        <f t="shared" si="219"/>
        <v>-1.499373491000966E-2</v>
      </c>
      <c r="BR351" s="1">
        <f t="shared" si="220"/>
        <v>-1.4301692051771786E-2</v>
      </c>
      <c r="BS351" s="1">
        <f t="shared" si="221"/>
        <v>2.0874000282459892E-2</v>
      </c>
      <c r="BT351" s="1">
        <f t="shared" si="222"/>
        <v>-1.9744823794775934E-2</v>
      </c>
      <c r="BU351" s="1">
        <f t="shared" si="223"/>
        <v>1.1530995694459589E-2</v>
      </c>
      <c r="BW351" s="1">
        <f t="shared" si="224"/>
        <v>-1.9932950542449479E-3</v>
      </c>
      <c r="BY351" s="172">
        <f t="shared" si="102"/>
        <v>2.4764805019396929E-2</v>
      </c>
      <c r="CA351" s="1">
        <f t="shared" si="225"/>
        <v>-3.5478519103523398E-3</v>
      </c>
      <c r="CB351" s="1">
        <f t="shared" si="226"/>
        <v>-2.3119442239184496E-3</v>
      </c>
      <c r="CC351" s="1">
        <f t="shared" si="227"/>
        <v>1.5368421082995409E-2</v>
      </c>
    </row>
    <row r="352" spans="1:81" ht="15">
      <c r="A352" s="282" t="s">
        <v>231</v>
      </c>
      <c r="E352" s="11">
        <v>1</v>
      </c>
      <c r="F352" s="11">
        <f t="shared" ref="F352:R352" si="267">1+F84/100</f>
        <v>1.0179649746341422</v>
      </c>
      <c r="G352" s="11">
        <f t="shared" si="267"/>
        <v>1.0047170027842363</v>
      </c>
      <c r="H352" s="11">
        <f t="shared" si="267"/>
        <v>1.0318117133511229</v>
      </c>
      <c r="I352" s="11">
        <f t="shared" si="267"/>
        <v>1.0435747876624404</v>
      </c>
      <c r="J352" s="11">
        <f t="shared" si="267"/>
        <v>1.0213070659812049</v>
      </c>
      <c r="K352" s="11">
        <f t="shared" si="267"/>
        <v>1.0148825798224443</v>
      </c>
      <c r="L352" s="11">
        <f t="shared" si="267"/>
        <v>1.01761456771993</v>
      </c>
      <c r="M352" s="11">
        <f t="shared" si="267"/>
        <v>1.0347980320266037</v>
      </c>
      <c r="N352" s="11">
        <f t="shared" si="267"/>
        <v>1.0162898922841008</v>
      </c>
      <c r="O352" s="11">
        <f t="shared" si="267"/>
        <v>1.0617210939400612</v>
      </c>
      <c r="P352" s="11">
        <f t="shared" si="267"/>
        <v>1.0305304974000409</v>
      </c>
      <c r="Q352" s="11">
        <f t="shared" si="267"/>
        <v>1.0394890118299618</v>
      </c>
      <c r="R352" s="11">
        <f t="shared" si="267"/>
        <v>1.0630314652311954</v>
      </c>
      <c r="S352" s="11">
        <v>1</v>
      </c>
      <c r="T352" s="11">
        <f t="shared" ref="T352:BI352" si="268">1+T84/100</f>
        <v>0.98528252179456222</v>
      </c>
      <c r="U352" s="11">
        <f t="shared" si="268"/>
        <v>1.0293538202449966</v>
      </c>
      <c r="V352" s="11">
        <f t="shared" si="268"/>
        <v>1.0247677628404945</v>
      </c>
      <c r="W352" s="11">
        <f t="shared" si="268"/>
        <v>1.0419626445372479</v>
      </c>
      <c r="X352" s="11">
        <f t="shared" si="268"/>
        <v>1.0364840949543832</v>
      </c>
      <c r="Y352" s="11">
        <f t="shared" si="268"/>
        <v>0.97855207663352806</v>
      </c>
      <c r="Z352" s="11">
        <f t="shared" si="268"/>
        <v>0.99194462821216178</v>
      </c>
      <c r="AA352" s="11">
        <f t="shared" si="268"/>
        <v>1.0204712979259702</v>
      </c>
      <c r="AB352" s="11">
        <f t="shared" si="268"/>
        <v>1.0418638252231145</v>
      </c>
      <c r="AC352" s="11">
        <f t="shared" si="268"/>
        <v>1.0211449933347938</v>
      </c>
      <c r="AD352" s="11">
        <f t="shared" si="268"/>
        <v>1.0395912103667402</v>
      </c>
      <c r="AE352" s="11">
        <f t="shared" si="268"/>
        <v>1.0288570897345322</v>
      </c>
      <c r="AF352" s="11">
        <f t="shared" si="268"/>
        <v>1.0508287631880293</v>
      </c>
      <c r="AG352" s="11">
        <f t="shared" si="268"/>
        <v>1.055130601535077</v>
      </c>
      <c r="AH352" s="11">
        <f t="shared" si="268"/>
        <v>1.0230275176996275</v>
      </c>
      <c r="AI352" s="11">
        <f t="shared" si="268"/>
        <v>1.0043113200136982</v>
      </c>
      <c r="AJ352" s="11">
        <f t="shared" si="268"/>
        <v>0.98608041415650183</v>
      </c>
      <c r="AK352" s="11">
        <f t="shared" si="268"/>
        <v>1.0010290062961607</v>
      </c>
      <c r="AL352" s="11">
        <f t="shared" si="268"/>
        <v>1.0228141566845592</v>
      </c>
      <c r="AM352" s="11">
        <f t="shared" si="268"/>
        <v>1.0361591033673321</v>
      </c>
      <c r="AN352" s="11">
        <f t="shared" si="268"/>
        <v>1.0219901166987875</v>
      </c>
      <c r="AO352" s="11">
        <f t="shared" si="268"/>
        <v>1.0227789609916489</v>
      </c>
      <c r="AP352" s="11">
        <f t="shared" si="268"/>
        <v>1.0377063921428127</v>
      </c>
      <c r="AQ352" s="11">
        <f t="shared" si="268"/>
        <v>1.0283769606560289</v>
      </c>
      <c r="AR352" s="11">
        <f t="shared" si="268"/>
        <v>1.0287316699921774</v>
      </c>
      <c r="AS352" s="11">
        <f t="shared" si="268"/>
        <v>1.0329439702879768</v>
      </c>
      <c r="AT352" s="11">
        <f t="shared" si="268"/>
        <v>1.0215011922360206</v>
      </c>
      <c r="AU352" s="11">
        <f t="shared" si="268"/>
        <v>1.0202505223188776</v>
      </c>
      <c r="AV352" s="11">
        <f t="shared" si="268"/>
        <v>1.0284589982868897</v>
      </c>
      <c r="AW352" s="11">
        <f t="shared" si="268"/>
        <v>1.0178371343019699</v>
      </c>
      <c r="AX352" s="11">
        <f t="shared" si="268"/>
        <v>1.0239064413734549</v>
      </c>
      <c r="AY352" s="11">
        <f t="shared" si="268"/>
        <v>1.0170565924172865</v>
      </c>
      <c r="AZ352" s="11">
        <f t="shared" si="268"/>
        <v>1.0156278624119437</v>
      </c>
      <c r="BA352" s="11">
        <f t="shared" si="268"/>
        <v>0.98747220502611233</v>
      </c>
      <c r="BB352" s="11">
        <f t="shared" si="268"/>
        <v>0.95090259473382166</v>
      </c>
      <c r="BC352" s="11">
        <f t="shared" si="268"/>
        <v>1.0090049145275775</v>
      </c>
      <c r="BD352" s="11">
        <f t="shared" si="268"/>
        <v>1.0066268326490599</v>
      </c>
      <c r="BE352" s="11">
        <f t="shared" si="268"/>
        <v>1.0077816151863686</v>
      </c>
      <c r="BF352" s="11">
        <f t="shared" si="268"/>
        <v>1.0137139554902264</v>
      </c>
      <c r="BG352" s="11">
        <f t="shared" si="268"/>
        <v>1.0228080934506818</v>
      </c>
      <c r="BH352" s="11">
        <f t="shared" si="268"/>
        <v>1.0153554758729182</v>
      </c>
      <c r="BI352" s="11">
        <f t="shared" si="268"/>
        <v>1.0121053092061212</v>
      </c>
      <c r="BJ352" s="11">
        <f t="shared" ref="BJ352" si="269">1+BJ84/100</f>
        <v>1.0112929130133277</v>
      </c>
      <c r="BL352" s="1">
        <f t="shared" si="214"/>
        <v>1.8104476522562196E-2</v>
      </c>
      <c r="BM352" s="1">
        <f t="shared" si="215"/>
        <v>2.4688915101806597E-2</v>
      </c>
      <c r="BN352" s="1">
        <f t="shared" si="216"/>
        <v>3.1003886219701959E-2</v>
      </c>
      <c r="BO352" s="1">
        <f t="shared" si="217"/>
        <v>2.4876105347122035E-2</v>
      </c>
      <c r="BP352" s="1">
        <f t="shared" si="218"/>
        <v>3.4737605229619994E-3</v>
      </c>
      <c r="BQ352" s="1">
        <f t="shared" si="219"/>
        <v>2.6768381144530506E-2</v>
      </c>
      <c r="BR352" s="1">
        <f t="shared" si="220"/>
        <v>5.9929416887387621E-3</v>
      </c>
      <c r="BS352" s="1">
        <f t="shared" si="221"/>
        <v>1.2712402740360673E-2</v>
      </c>
      <c r="BT352" s="1">
        <f t="shared" si="222"/>
        <v>1.4974253536273352E-2</v>
      </c>
      <c r="BU352" s="1">
        <f t="shared" si="223"/>
        <v>4.5630642027925106E-3</v>
      </c>
      <c r="BW352" s="1">
        <f t="shared" si="224"/>
        <v>9.0118614330645386E-3</v>
      </c>
      <c r="BY352" s="172">
        <f t="shared" si="102"/>
        <v>2.4294964300650035E-2</v>
      </c>
      <c r="CA352" s="1">
        <f t="shared" si="225"/>
        <v>5.4627722098594456E-2</v>
      </c>
      <c r="CB352" s="1">
        <f t="shared" si="226"/>
        <v>-8.6492200412116027E-3</v>
      </c>
      <c r="CC352" s="1">
        <f t="shared" si="227"/>
        <v>5.1085329097377619E-2</v>
      </c>
    </row>
    <row r="353" spans="1:81" ht="15">
      <c r="A353" s="282" t="s">
        <v>232</v>
      </c>
      <c r="E353" s="11">
        <v>1</v>
      </c>
      <c r="F353" s="11">
        <f t="shared" ref="F353:R353" si="270">1+F85/100</f>
        <v>1</v>
      </c>
      <c r="G353" s="11">
        <f t="shared" si="270"/>
        <v>1</v>
      </c>
      <c r="H353" s="11">
        <f t="shared" si="270"/>
        <v>1</v>
      </c>
      <c r="I353" s="11">
        <f t="shared" si="270"/>
        <v>1</v>
      </c>
      <c r="J353" s="11">
        <f t="shared" si="270"/>
        <v>1</v>
      </c>
      <c r="K353" s="11">
        <f t="shared" si="270"/>
        <v>1.0631298855063156</v>
      </c>
      <c r="L353" s="11">
        <f t="shared" si="270"/>
        <v>1.0521290957842795</v>
      </c>
      <c r="M353" s="11">
        <f t="shared" si="270"/>
        <v>1.0351314499109467</v>
      </c>
      <c r="N353" s="11">
        <f t="shared" si="270"/>
        <v>1.038023465514176</v>
      </c>
      <c r="O353" s="11">
        <f t="shared" si="270"/>
        <v>1.1097508432697483</v>
      </c>
      <c r="P353" s="11">
        <f t="shared" si="270"/>
        <v>1.0141004317586499</v>
      </c>
      <c r="Q353" s="11">
        <f t="shared" si="270"/>
        <v>1.0180246490387399</v>
      </c>
      <c r="R353" s="11">
        <f t="shared" si="270"/>
        <v>1.0554907651863159</v>
      </c>
      <c r="S353" s="11">
        <v>1</v>
      </c>
      <c r="T353" s="11">
        <f t="shared" ref="T353:BI353" si="271">1+T85/100</f>
        <v>1.0659137952628222</v>
      </c>
      <c r="U353" s="11">
        <f t="shared" si="271"/>
        <v>1.0533525675358606</v>
      </c>
      <c r="V353" s="11">
        <f t="shared" si="271"/>
        <v>1.0617039395685051</v>
      </c>
      <c r="W353" s="11">
        <f t="shared" si="271"/>
        <v>1.0680375859700002</v>
      </c>
      <c r="X353" s="11">
        <f t="shared" si="271"/>
        <v>1.0658267593351167</v>
      </c>
      <c r="Y353" s="11">
        <f t="shared" si="271"/>
        <v>1.0369849695584663</v>
      </c>
      <c r="Z353" s="11">
        <f t="shared" si="271"/>
        <v>1.0440743005164808</v>
      </c>
      <c r="AA353" s="11">
        <f t="shared" si="271"/>
        <v>1.0114157135687949</v>
      </c>
      <c r="AB353" s="11">
        <f t="shared" si="271"/>
        <v>1.033892538687845</v>
      </c>
      <c r="AC353" s="11">
        <f t="shared" si="271"/>
        <v>1.0453053638566079</v>
      </c>
      <c r="AD353" s="11">
        <f t="shared" si="271"/>
        <v>1.0402567494067307</v>
      </c>
      <c r="AE353" s="11">
        <f t="shared" si="271"/>
        <v>0.91012755030402803</v>
      </c>
      <c r="AF353" s="11">
        <f t="shared" si="271"/>
        <v>1.0044932446076509</v>
      </c>
      <c r="AG353" s="11">
        <f t="shared" si="271"/>
        <v>1.0451558013411597</v>
      </c>
      <c r="AH353" s="11">
        <f t="shared" si="271"/>
        <v>0.92561352877847236</v>
      </c>
      <c r="AI353" s="11">
        <f t="shared" si="271"/>
        <v>0.85234842676851508</v>
      </c>
      <c r="AJ353" s="11">
        <f t="shared" si="271"/>
        <v>0.78346904875088019</v>
      </c>
      <c r="AK353" s="11">
        <f t="shared" si="271"/>
        <v>0.54674892878435633</v>
      </c>
      <c r="AL353" s="11">
        <f t="shared" si="271"/>
        <v>0.70158710438466398</v>
      </c>
      <c r="AM353" s="11">
        <f t="shared" si="271"/>
        <v>0.90512299040516342</v>
      </c>
      <c r="AN353" s="11">
        <f t="shared" si="271"/>
        <v>1.0536547037859791</v>
      </c>
      <c r="AO353" s="11">
        <f t="shared" si="271"/>
        <v>1.1404016653388271</v>
      </c>
      <c r="AP353" s="11">
        <f t="shared" si="271"/>
        <v>1.1257987103032516</v>
      </c>
      <c r="AQ353" s="11">
        <f t="shared" si="271"/>
        <v>1.041227866106601</v>
      </c>
      <c r="AR353" s="11">
        <f t="shared" si="271"/>
        <v>1.0367326547291571</v>
      </c>
      <c r="AS353" s="11">
        <f t="shared" si="271"/>
        <v>1.0262662490216266</v>
      </c>
      <c r="AT353" s="11">
        <f t="shared" si="271"/>
        <v>1.0556764754047847</v>
      </c>
      <c r="AU353" s="11">
        <f t="shared" si="271"/>
        <v>1.0618555046472251</v>
      </c>
      <c r="AV353" s="11">
        <f t="shared" si="271"/>
        <v>1.1250410391354777</v>
      </c>
      <c r="AW353" s="11">
        <f t="shared" si="271"/>
        <v>1.0725379866939668</v>
      </c>
      <c r="AX353" s="11">
        <f t="shared" si="271"/>
        <v>1.1103829957366524</v>
      </c>
      <c r="AY353" s="11">
        <f t="shared" si="271"/>
        <v>1.1081139450746784</v>
      </c>
      <c r="AZ353" s="11">
        <f t="shared" si="271"/>
        <v>1.1383017724236031</v>
      </c>
      <c r="BA353" s="11">
        <f t="shared" si="271"/>
        <v>1.0363422868651262</v>
      </c>
      <c r="BB353" s="11">
        <f t="shared" si="271"/>
        <v>0.97609374457969555</v>
      </c>
      <c r="BC353" s="11">
        <f t="shared" si="271"/>
        <v>1.0765669528245227</v>
      </c>
      <c r="BD353" s="11">
        <f t="shared" si="271"/>
        <v>1.0863269681593313</v>
      </c>
      <c r="BE353" s="11">
        <f t="shared" si="271"/>
        <v>1.0774068509036829</v>
      </c>
      <c r="BF353" s="11">
        <f t="shared" si="271"/>
        <v>1.0472866587968335</v>
      </c>
      <c r="BG353" s="11">
        <f t="shared" si="271"/>
        <v>1.059988463504389</v>
      </c>
      <c r="BH353" s="11">
        <f t="shared" si="271"/>
        <v>1.0315432651346368</v>
      </c>
      <c r="BI353" s="11">
        <f t="shared" si="271"/>
        <v>1.0278813728689307</v>
      </c>
      <c r="BJ353" s="11">
        <f t="shared" ref="BJ353" si="272">1+BJ85/100</f>
        <v>1.050482317504257</v>
      </c>
      <c r="BL353" s="1">
        <f t="shared" si="214"/>
        <v>0</v>
      </c>
      <c r="BM353" s="1">
        <f t="shared" si="215"/>
        <v>3.1121095506530638E-2</v>
      </c>
      <c r="BN353" s="1">
        <f t="shared" si="216"/>
        <v>5.0773619379292256E-2</v>
      </c>
      <c r="BO353" s="1">
        <f t="shared" si="217"/>
        <v>8.544974591643939E-3</v>
      </c>
      <c r="BP353" s="1">
        <f t="shared" si="218"/>
        <v>-0.28857825308118534</v>
      </c>
      <c r="BQ353" s="1">
        <f t="shared" si="219"/>
        <v>6.6990915244661275E-2</v>
      </c>
      <c r="BR353" s="1">
        <f t="shared" si="220"/>
        <v>7.923602690623599E-2</v>
      </c>
      <c r="BS353" s="1">
        <f t="shared" si="221"/>
        <v>6.7644705957129458E-2</v>
      </c>
      <c r="BT353" s="1">
        <f t="shared" si="222"/>
        <v>9.7909350064522283E-2</v>
      </c>
      <c r="BU353" s="1">
        <f t="shared" si="223"/>
        <v>4.7330503759021925E-2</v>
      </c>
      <c r="BW353" s="1">
        <f t="shared" si="224"/>
        <v>6.8715396054593425E-2</v>
      </c>
      <c r="BY353" s="172">
        <f t="shared" si="102"/>
        <v>4.1186806974044643E-2</v>
      </c>
      <c r="CA353" s="1">
        <f t="shared" si="225"/>
        <v>9.1783442490770417E-2</v>
      </c>
      <c r="CB353" s="1">
        <f t="shared" si="226"/>
        <v>-0.63488729221321116</v>
      </c>
      <c r="CC353" s="1">
        <f t="shared" si="227"/>
        <v>0.12391012179902416</v>
      </c>
    </row>
    <row r="354" spans="1:81" ht="15">
      <c r="A354" s="282" t="s">
        <v>233</v>
      </c>
      <c r="E354" s="11">
        <v>1</v>
      </c>
      <c r="F354" s="11">
        <f t="shared" ref="F354:R354" si="273">1+F86/100</f>
        <v>1.0020242742989862</v>
      </c>
      <c r="G354" s="11">
        <f t="shared" si="273"/>
        <v>1.0089241831255247</v>
      </c>
      <c r="H354" s="11">
        <f t="shared" si="273"/>
        <v>1.0129001975819263</v>
      </c>
      <c r="I354" s="11">
        <f t="shared" si="273"/>
        <v>0.99354473546501187</v>
      </c>
      <c r="J354" s="11">
        <f t="shared" si="273"/>
        <v>0.98775662296879641</v>
      </c>
      <c r="K354" s="11">
        <f t="shared" si="273"/>
        <v>0.93552387764036049</v>
      </c>
      <c r="L354" s="11">
        <f t="shared" si="273"/>
        <v>1.0094601627150079</v>
      </c>
      <c r="M354" s="11">
        <f t="shared" si="273"/>
        <v>0.98371792240363254</v>
      </c>
      <c r="N354" s="11">
        <f t="shared" si="273"/>
        <v>1.0378026351651579</v>
      </c>
      <c r="O354" s="11">
        <f t="shared" si="273"/>
        <v>1.0717551417245383</v>
      </c>
      <c r="P354" s="11">
        <f t="shared" si="273"/>
        <v>1.0247119740644528</v>
      </c>
      <c r="Q354" s="11">
        <f t="shared" si="273"/>
        <v>0.94760958782607219</v>
      </c>
      <c r="R354" s="11">
        <f t="shared" si="273"/>
        <v>0.99951715130131713</v>
      </c>
      <c r="S354" s="11">
        <v>1</v>
      </c>
      <c r="T354" s="11">
        <f t="shared" ref="T354:BI354" si="274">1+T86/100</f>
        <v>0.85545314495135683</v>
      </c>
      <c r="U354" s="11">
        <f t="shared" si="274"/>
        <v>0.94621308470058707</v>
      </c>
      <c r="V354" s="11">
        <f t="shared" si="274"/>
        <v>1.0060379947974667</v>
      </c>
      <c r="W354" s="11">
        <f t="shared" si="274"/>
        <v>1.0675145667648545</v>
      </c>
      <c r="X354" s="11">
        <f t="shared" si="274"/>
        <v>0.95671526523517736</v>
      </c>
      <c r="Y354" s="11">
        <f t="shared" si="274"/>
        <v>0.98134763092794552</v>
      </c>
      <c r="Z354" s="11">
        <f t="shared" si="274"/>
        <v>0.93757834781452365</v>
      </c>
      <c r="AA354" s="11">
        <f t="shared" si="274"/>
        <v>0.90074559686838174</v>
      </c>
      <c r="AB354" s="11">
        <f t="shared" si="274"/>
        <v>0.92170691756166134</v>
      </c>
      <c r="AC354" s="11">
        <f t="shared" si="274"/>
        <v>1.0497602416057918</v>
      </c>
      <c r="AD354" s="11">
        <f t="shared" si="274"/>
        <v>1.0174396878721459</v>
      </c>
      <c r="AE354" s="11">
        <f t="shared" si="274"/>
        <v>1.0208381378148073</v>
      </c>
      <c r="AF354" s="11">
        <f t="shared" si="274"/>
        <v>1.0186351291458133</v>
      </c>
      <c r="AG354" s="11">
        <f t="shared" si="274"/>
        <v>1.0278578259019362</v>
      </c>
      <c r="AH354" s="11">
        <f t="shared" si="274"/>
        <v>1.0228291811257526</v>
      </c>
      <c r="AI354" s="11">
        <f t="shared" si="274"/>
        <v>1.0054301566411232</v>
      </c>
      <c r="AJ354" s="11">
        <f t="shared" si="274"/>
        <v>1.0240290532309522</v>
      </c>
      <c r="AK354" s="11">
        <f t="shared" si="274"/>
        <v>1.0102888841107251</v>
      </c>
      <c r="AL354" s="11">
        <f t="shared" si="274"/>
        <v>1.0199679403650634</v>
      </c>
      <c r="AM354" s="11">
        <f t="shared" si="274"/>
        <v>1.0055627203372848</v>
      </c>
      <c r="AN354" s="11">
        <f t="shared" si="274"/>
        <v>1.0143953139748667</v>
      </c>
      <c r="AO354" s="11">
        <f t="shared" si="274"/>
        <v>1.0201478449108721</v>
      </c>
      <c r="AP354" s="11">
        <f t="shared" si="274"/>
        <v>1.0169213893195177</v>
      </c>
      <c r="AQ354" s="11">
        <f t="shared" si="274"/>
        <v>1.0221773131472069</v>
      </c>
      <c r="AR354" s="11">
        <f t="shared" si="274"/>
        <v>1.0190764461143009</v>
      </c>
      <c r="AS354" s="11">
        <f t="shared" si="274"/>
        <v>1.0117495359613469</v>
      </c>
      <c r="AT354" s="11">
        <f t="shared" si="274"/>
        <v>1.0141444273014513</v>
      </c>
      <c r="AU354" s="11">
        <f t="shared" si="274"/>
        <v>1.0186230398198806</v>
      </c>
      <c r="AV354" s="11">
        <f t="shared" si="274"/>
        <v>1.0251293891038675</v>
      </c>
      <c r="AW354" s="11">
        <f t="shared" si="274"/>
        <v>1.0288406714628335</v>
      </c>
      <c r="AX354" s="11">
        <f t="shared" si="274"/>
        <v>1.0316931189460046</v>
      </c>
      <c r="AY354" s="11">
        <f t="shared" si="274"/>
        <v>1.036505141523719</v>
      </c>
      <c r="AZ354" s="11">
        <f t="shared" si="274"/>
        <v>1.0164951584289483</v>
      </c>
      <c r="BA354" s="11">
        <f t="shared" si="274"/>
        <v>1.0634627511245749</v>
      </c>
      <c r="BB354" s="11">
        <f t="shared" si="274"/>
        <v>1.0219006133395205</v>
      </c>
      <c r="BC354" s="11">
        <f t="shared" si="274"/>
        <v>1.0522215793866714</v>
      </c>
      <c r="BD354" s="11">
        <f t="shared" si="274"/>
        <v>1.1127926346237422</v>
      </c>
      <c r="BE354" s="11">
        <f t="shared" si="274"/>
        <v>1.0669669031207034</v>
      </c>
      <c r="BF354" s="11">
        <f t="shared" si="274"/>
        <v>1.0481485448079255</v>
      </c>
      <c r="BG354" s="11">
        <f t="shared" si="274"/>
        <v>1.0160895001659085</v>
      </c>
      <c r="BH354" s="11">
        <f t="shared" si="274"/>
        <v>1.0150204564049068</v>
      </c>
      <c r="BI354" s="11">
        <f t="shared" si="274"/>
        <v>1.014276693700298</v>
      </c>
      <c r="BJ354" s="11">
        <f t="shared" ref="BJ354" si="275">1+BJ86/100</f>
        <v>1.0614799273177089</v>
      </c>
      <c r="BL354" s="1">
        <f t="shared" si="214"/>
        <v>7.9395271848163862E-3</v>
      </c>
      <c r="BM354" s="1">
        <f t="shared" si="215"/>
        <v>-9.1806825867793984E-3</v>
      </c>
      <c r="BN354" s="1">
        <f t="shared" si="216"/>
        <v>-1.4384974296420938E-2</v>
      </c>
      <c r="BO354" s="1">
        <f t="shared" si="217"/>
        <v>-1.1370437072880213E-2</v>
      </c>
      <c r="BP354" s="1">
        <f t="shared" si="218"/>
        <v>1.4901911244294075E-2</v>
      </c>
      <c r="BQ354" s="1">
        <f t="shared" si="219"/>
        <v>1.7149128900158628E-2</v>
      </c>
      <c r="BR354" s="1">
        <f t="shared" si="220"/>
        <v>3.4425059632441579E-2</v>
      </c>
      <c r="BS354" s="1">
        <f t="shared" si="221"/>
        <v>6.0425096618921259E-2</v>
      </c>
      <c r="BT354" s="1">
        <f t="shared" si="222"/>
        <v>3.358468774521306E-2</v>
      </c>
      <c r="BU354" s="1">
        <f t="shared" si="223"/>
        <v>4.2937748776104456E-2</v>
      </c>
      <c r="BW354" s="1">
        <f t="shared" si="224"/>
        <v>3.8918974720201005E-2</v>
      </c>
      <c r="BY354" s="172">
        <f t="shared" si="102"/>
        <v>-1.9848701590705287E-2</v>
      </c>
      <c r="CA354" s="1">
        <f t="shared" si="225"/>
        <v>-0.22160047168531927</v>
      </c>
      <c r="CB354" s="1">
        <f t="shared" si="226"/>
        <v>4.0183020411418413E-2</v>
      </c>
      <c r="CC354" s="1">
        <f t="shared" si="227"/>
        <v>4.6075919499843687E-2</v>
      </c>
    </row>
    <row r="355" spans="1:81" ht="15">
      <c r="A355" s="282" t="s">
        <v>1252</v>
      </c>
      <c r="E355" s="11">
        <v>1</v>
      </c>
      <c r="F355" s="11">
        <f t="shared" ref="F355:R355" si="276">1+F87/100</f>
        <v>1</v>
      </c>
      <c r="G355" s="11">
        <f t="shared" si="276"/>
        <v>1</v>
      </c>
      <c r="H355" s="11">
        <f t="shared" si="276"/>
        <v>1</v>
      </c>
      <c r="I355" s="11">
        <f t="shared" si="276"/>
        <v>1</v>
      </c>
      <c r="J355" s="11">
        <f t="shared" si="276"/>
        <v>1</v>
      </c>
      <c r="K355" s="11">
        <f t="shared" si="276"/>
        <v>1</v>
      </c>
      <c r="L355" s="11">
        <f t="shared" si="276"/>
        <v>1</v>
      </c>
      <c r="M355" s="11">
        <f t="shared" si="276"/>
        <v>1</v>
      </c>
      <c r="N355" s="11">
        <f t="shared" si="276"/>
        <v>1</v>
      </c>
      <c r="O355" s="11">
        <f t="shared" si="276"/>
        <v>1</v>
      </c>
      <c r="P355" s="11">
        <f t="shared" si="276"/>
        <v>1</v>
      </c>
      <c r="Q355" s="11">
        <f t="shared" si="276"/>
        <v>1</v>
      </c>
      <c r="R355" s="11">
        <f t="shared" si="276"/>
        <v>1</v>
      </c>
      <c r="S355" s="11">
        <v>1</v>
      </c>
      <c r="T355" s="11">
        <f t="shared" ref="T355:BI355" si="277">1+T87/100</f>
        <v>1</v>
      </c>
      <c r="U355" s="11">
        <f t="shared" si="277"/>
        <v>1</v>
      </c>
      <c r="V355" s="11">
        <f t="shared" si="277"/>
        <v>1</v>
      </c>
      <c r="W355" s="11">
        <f t="shared" si="277"/>
        <v>1</v>
      </c>
      <c r="X355" s="11">
        <f t="shared" si="277"/>
        <v>1</v>
      </c>
      <c r="Y355" s="11">
        <f t="shared" si="277"/>
        <v>1</v>
      </c>
      <c r="Z355" s="11">
        <f t="shared" si="277"/>
        <v>1</v>
      </c>
      <c r="AA355" s="11">
        <f t="shared" si="277"/>
        <v>1</v>
      </c>
      <c r="AB355" s="11">
        <f t="shared" si="277"/>
        <v>1</v>
      </c>
      <c r="AC355" s="11">
        <f t="shared" si="277"/>
        <v>1</v>
      </c>
      <c r="AD355" s="11">
        <f t="shared" si="277"/>
        <v>1</v>
      </c>
      <c r="AE355" s="11">
        <f t="shared" si="277"/>
        <v>1</v>
      </c>
      <c r="AF355" s="11">
        <f t="shared" si="277"/>
        <v>1</v>
      </c>
      <c r="AG355" s="11">
        <f t="shared" si="277"/>
        <v>1</v>
      </c>
      <c r="AH355" s="11">
        <f t="shared" si="277"/>
        <v>1</v>
      </c>
      <c r="AI355" s="11">
        <f t="shared" si="277"/>
        <v>1</v>
      </c>
      <c r="AJ355" s="11">
        <f t="shared" si="277"/>
        <v>1</v>
      </c>
      <c r="AK355" s="11">
        <f t="shared" si="277"/>
        <v>1</v>
      </c>
      <c r="AL355" s="11">
        <f t="shared" si="277"/>
        <v>1</v>
      </c>
      <c r="AM355" s="11">
        <f t="shared" si="277"/>
        <v>1</v>
      </c>
      <c r="AN355" s="11">
        <f t="shared" si="277"/>
        <v>1</v>
      </c>
      <c r="AO355" s="11">
        <f t="shared" si="277"/>
        <v>1</v>
      </c>
      <c r="AP355" s="11">
        <f t="shared" si="277"/>
        <v>1</v>
      </c>
      <c r="AQ355" s="11">
        <f t="shared" si="277"/>
        <v>1</v>
      </c>
      <c r="AR355" s="11">
        <f t="shared" si="277"/>
        <v>1</v>
      </c>
      <c r="AS355" s="11">
        <f t="shared" si="277"/>
        <v>1</v>
      </c>
      <c r="AT355" s="11">
        <f t="shared" si="277"/>
        <v>1</v>
      </c>
      <c r="AU355" s="11">
        <f t="shared" si="277"/>
        <v>1</v>
      </c>
      <c r="AV355" s="11">
        <f t="shared" si="277"/>
        <v>1</v>
      </c>
      <c r="AW355" s="11">
        <f t="shared" si="277"/>
        <v>1</v>
      </c>
      <c r="AX355" s="11">
        <f t="shared" si="277"/>
        <v>1</v>
      </c>
      <c r="AY355" s="11">
        <f t="shared" si="277"/>
        <v>1</v>
      </c>
      <c r="AZ355" s="11">
        <f t="shared" si="277"/>
        <v>1</v>
      </c>
      <c r="BA355" s="11">
        <f t="shared" si="277"/>
        <v>1</v>
      </c>
      <c r="BB355" s="11">
        <f t="shared" si="277"/>
        <v>1</v>
      </c>
      <c r="BC355" s="11">
        <f t="shared" si="277"/>
        <v>1</v>
      </c>
      <c r="BD355" s="11">
        <f t="shared" si="277"/>
        <v>1</v>
      </c>
      <c r="BE355" s="11">
        <f t="shared" si="277"/>
        <v>1</v>
      </c>
      <c r="BF355" s="11">
        <f t="shared" si="277"/>
        <v>1</v>
      </c>
      <c r="BG355" s="11">
        <f t="shared" si="277"/>
        <v>1</v>
      </c>
      <c r="BH355" s="11">
        <f t="shared" si="277"/>
        <v>1</v>
      </c>
      <c r="BI355" s="11">
        <f t="shared" si="277"/>
        <v>1</v>
      </c>
      <c r="BJ355" s="11">
        <f t="shared" ref="BJ355" si="278">1+BJ87/100</f>
        <v>1</v>
      </c>
      <c r="BL355" s="1">
        <f t="shared" si="214"/>
        <v>0</v>
      </c>
      <c r="BM355" s="1">
        <f t="shared" si="215"/>
        <v>0</v>
      </c>
      <c r="BN355" s="1">
        <f t="shared" si="216"/>
        <v>0</v>
      </c>
      <c r="BO355" s="1">
        <f t="shared" si="217"/>
        <v>0</v>
      </c>
      <c r="BP355" s="1">
        <f t="shared" si="218"/>
        <v>0</v>
      </c>
      <c r="BQ355" s="1">
        <f t="shared" si="219"/>
        <v>0</v>
      </c>
      <c r="BR355" s="1">
        <f t="shared" si="220"/>
        <v>0</v>
      </c>
      <c r="BS355" s="1">
        <f t="shared" si="221"/>
        <v>0</v>
      </c>
      <c r="BT355" s="1">
        <f t="shared" si="222"/>
        <v>0</v>
      </c>
      <c r="BU355" s="1">
        <f t="shared" si="223"/>
        <v>0</v>
      </c>
      <c r="BW355" s="1">
        <f t="shared" si="224"/>
        <v>0</v>
      </c>
      <c r="BY355" s="172">
        <f t="shared" si="102"/>
        <v>0</v>
      </c>
      <c r="CA355" s="1">
        <f t="shared" si="225"/>
        <v>0</v>
      </c>
      <c r="CB355" s="1">
        <f t="shared" si="226"/>
        <v>0</v>
      </c>
      <c r="CC355" s="1">
        <f t="shared" si="227"/>
        <v>0</v>
      </c>
    </row>
    <row r="356" spans="1:81" ht="15">
      <c r="A356" s="282" t="s">
        <v>234</v>
      </c>
      <c r="E356" s="11">
        <v>1</v>
      </c>
      <c r="F356" s="11">
        <f t="shared" ref="F356:R356" si="279">1+F88/100</f>
        <v>1</v>
      </c>
      <c r="G356" s="11">
        <f t="shared" si="279"/>
        <v>1</v>
      </c>
      <c r="H356" s="11">
        <f t="shared" si="279"/>
        <v>1</v>
      </c>
      <c r="I356" s="11">
        <f t="shared" si="279"/>
        <v>1</v>
      </c>
      <c r="J356" s="11">
        <f t="shared" si="279"/>
        <v>1</v>
      </c>
      <c r="K356" s="11">
        <f t="shared" si="279"/>
        <v>1</v>
      </c>
      <c r="L356" s="11">
        <f t="shared" si="279"/>
        <v>1</v>
      </c>
      <c r="M356" s="11">
        <f t="shared" si="279"/>
        <v>1</v>
      </c>
      <c r="N356" s="11">
        <f t="shared" si="279"/>
        <v>1</v>
      </c>
      <c r="O356" s="11">
        <f t="shared" si="279"/>
        <v>1</v>
      </c>
      <c r="P356" s="11">
        <f t="shared" si="279"/>
        <v>1</v>
      </c>
      <c r="Q356" s="11">
        <f t="shared" si="279"/>
        <v>1</v>
      </c>
      <c r="R356" s="11">
        <f t="shared" si="279"/>
        <v>1</v>
      </c>
      <c r="S356" s="11">
        <v>1</v>
      </c>
      <c r="T356" s="11">
        <f t="shared" ref="T356:BI356" si="280">1+T88/100</f>
        <v>1</v>
      </c>
      <c r="U356" s="11">
        <f t="shared" si="280"/>
        <v>1</v>
      </c>
      <c r="V356" s="11">
        <f t="shared" si="280"/>
        <v>1</v>
      </c>
      <c r="W356" s="11">
        <f t="shared" si="280"/>
        <v>1</v>
      </c>
      <c r="X356" s="11">
        <f t="shared" si="280"/>
        <v>1</v>
      </c>
      <c r="Y356" s="11">
        <f t="shared" si="280"/>
        <v>1</v>
      </c>
      <c r="Z356" s="11">
        <f t="shared" si="280"/>
        <v>1</v>
      </c>
      <c r="AA356" s="11">
        <f t="shared" si="280"/>
        <v>1</v>
      </c>
      <c r="AB356" s="11">
        <f t="shared" si="280"/>
        <v>1</v>
      </c>
      <c r="AC356" s="11">
        <f t="shared" si="280"/>
        <v>1</v>
      </c>
      <c r="AD356" s="11">
        <f t="shared" si="280"/>
        <v>1</v>
      </c>
      <c r="AE356" s="11">
        <f t="shared" si="280"/>
        <v>1</v>
      </c>
      <c r="AF356" s="11">
        <f t="shared" si="280"/>
        <v>1.0038825919811565</v>
      </c>
      <c r="AG356" s="11">
        <f t="shared" si="280"/>
        <v>1.029896445626822</v>
      </c>
      <c r="AH356" s="11">
        <f t="shared" si="280"/>
        <v>1.0011469013224259</v>
      </c>
      <c r="AI356" s="11">
        <f t="shared" si="280"/>
        <v>0.99653781480286485</v>
      </c>
      <c r="AJ356" s="11">
        <f t="shared" si="280"/>
        <v>0.97249033432810539</v>
      </c>
      <c r="AK356" s="11">
        <f t="shared" si="280"/>
        <v>0.97395882877375217</v>
      </c>
      <c r="AL356" s="11">
        <f t="shared" si="280"/>
        <v>0.99113913852376012</v>
      </c>
      <c r="AM356" s="11">
        <f t="shared" si="280"/>
        <v>0.9871866777664241</v>
      </c>
      <c r="AN356" s="11">
        <f t="shared" si="280"/>
        <v>1.002634203909577</v>
      </c>
      <c r="AO356" s="11">
        <f t="shared" si="280"/>
        <v>1.0110419574890332</v>
      </c>
      <c r="AP356" s="11">
        <f t="shared" si="280"/>
        <v>1.0259008043337043</v>
      </c>
      <c r="AQ356" s="11">
        <f t="shared" si="280"/>
        <v>1.0162921972387229</v>
      </c>
      <c r="AR356" s="11">
        <f t="shared" si="280"/>
        <v>1.0200691773386523</v>
      </c>
      <c r="AS356" s="11">
        <f t="shared" si="280"/>
        <v>1.0070195556586223</v>
      </c>
      <c r="AT356" s="11">
        <f t="shared" si="280"/>
        <v>1.0177964171235716</v>
      </c>
      <c r="AU356" s="11">
        <f t="shared" si="280"/>
        <v>1.0325169175488527</v>
      </c>
      <c r="AV356" s="11">
        <f t="shared" si="280"/>
        <v>0.99372556939713153</v>
      </c>
      <c r="AW356" s="11">
        <f t="shared" si="280"/>
        <v>1.0039493635850469</v>
      </c>
      <c r="AX356" s="11">
        <f t="shared" si="280"/>
        <v>1.009807286229921</v>
      </c>
      <c r="AY356" s="11">
        <f t="shared" si="280"/>
        <v>0.99115022503276085</v>
      </c>
      <c r="AZ356" s="11">
        <f t="shared" si="280"/>
        <v>1.0454952352070215</v>
      </c>
      <c r="BA356" s="11">
        <f t="shared" si="280"/>
        <v>1.0185261270274493</v>
      </c>
      <c r="BB356" s="11">
        <f t="shared" si="280"/>
        <v>0.96696285451843933</v>
      </c>
      <c r="BC356" s="11">
        <f t="shared" si="280"/>
        <v>1.0251296745967888</v>
      </c>
      <c r="BD356" s="11">
        <f t="shared" si="280"/>
        <v>1.0330561356522845</v>
      </c>
      <c r="BE356" s="11">
        <f t="shared" si="280"/>
        <v>1.0360451523047436</v>
      </c>
      <c r="BF356" s="11">
        <f t="shared" si="280"/>
        <v>1.016361423173032</v>
      </c>
      <c r="BG356" s="11">
        <f t="shared" si="280"/>
        <v>1.0134530767715662</v>
      </c>
      <c r="BH356" s="11">
        <f t="shared" si="280"/>
        <v>1.0135921766552629</v>
      </c>
      <c r="BI356" s="11">
        <f t="shared" si="280"/>
        <v>1.0774182428627168</v>
      </c>
      <c r="BJ356" s="11">
        <f t="shared" ref="BJ356" si="281">1+BJ88/100</f>
        <v>1.0985456916259035</v>
      </c>
      <c r="BL356" s="1">
        <f t="shared" si="214"/>
        <v>0</v>
      </c>
      <c r="BM356" s="1">
        <f t="shared" si="215"/>
        <v>0</v>
      </c>
      <c r="BN356" s="1">
        <f t="shared" si="216"/>
        <v>0</v>
      </c>
      <c r="BO356" s="1">
        <f t="shared" si="217"/>
        <v>3.4539087707341487E-3</v>
      </c>
      <c r="BP356" s="1">
        <f t="shared" si="218"/>
        <v>-1.6524432098872222E-2</v>
      </c>
      <c r="BQ356" s="1">
        <f t="shared" si="219"/>
        <v>1.6617684028874313E-2</v>
      </c>
      <c r="BR356" s="1">
        <f t="shared" si="220"/>
        <v>6.5952709123260345E-3</v>
      </c>
      <c r="BS356" s="1">
        <f t="shared" si="221"/>
        <v>2.4680816493830582E-2</v>
      </c>
      <c r="BT356" s="1">
        <f t="shared" si="222"/>
        <v>1.027998286028553E-2</v>
      </c>
      <c r="BU356" s="1">
        <f t="shared" si="223"/>
        <v>2.2348170635395403E-2</v>
      </c>
      <c r="BW356" s="1">
        <f t="shared" si="224"/>
        <v>1.71585377012069E-2</v>
      </c>
      <c r="BY356" s="172">
        <f t="shared" si="102"/>
        <v>0</v>
      </c>
      <c r="CA356" s="1">
        <f t="shared" si="225"/>
        <v>0</v>
      </c>
      <c r="CB356" s="1">
        <f t="shared" si="226"/>
        <v>-5.6113715520118901E-2</v>
      </c>
      <c r="CC356" s="1">
        <f t="shared" si="227"/>
        <v>0.10675430532002483</v>
      </c>
    </row>
    <row r="357" spans="1:81" ht="15">
      <c r="A357" s="282" t="s">
        <v>235</v>
      </c>
      <c r="E357" s="11">
        <v>1</v>
      </c>
      <c r="F357" s="11">
        <f t="shared" ref="F357:R357" si="282">1+F89/100</f>
        <v>1</v>
      </c>
      <c r="G357" s="11">
        <f t="shared" si="282"/>
        <v>1</v>
      </c>
      <c r="H357" s="11">
        <f t="shared" si="282"/>
        <v>1</v>
      </c>
      <c r="I357" s="11">
        <f t="shared" si="282"/>
        <v>1</v>
      </c>
      <c r="J357" s="11">
        <f t="shared" si="282"/>
        <v>1</v>
      </c>
      <c r="K357" s="11">
        <f t="shared" si="282"/>
        <v>1</v>
      </c>
      <c r="L357" s="11">
        <f t="shared" si="282"/>
        <v>0.98040298891047939</v>
      </c>
      <c r="M357" s="11">
        <f t="shared" si="282"/>
        <v>1.0721445322948044</v>
      </c>
      <c r="N357" s="11">
        <f t="shared" si="282"/>
        <v>1.0001730008284448</v>
      </c>
      <c r="O357" s="11">
        <f t="shared" si="282"/>
        <v>1.0342764463168073</v>
      </c>
      <c r="P357" s="11">
        <f t="shared" si="282"/>
        <v>0.97130849579024936</v>
      </c>
      <c r="Q357" s="11">
        <f t="shared" si="282"/>
        <v>0.97211464367777589</v>
      </c>
      <c r="R357" s="11">
        <f t="shared" si="282"/>
        <v>1.0583316898577397</v>
      </c>
      <c r="S357" s="11">
        <v>1</v>
      </c>
      <c r="T357" s="11">
        <f t="shared" ref="T357:BI357" si="283">1+T89/100</f>
        <v>1.0903760938683749</v>
      </c>
      <c r="U357" s="11">
        <f t="shared" si="283"/>
        <v>1.0428144045520125</v>
      </c>
      <c r="V357" s="11">
        <f t="shared" si="283"/>
        <v>1.0055130514969171</v>
      </c>
      <c r="W357" s="11">
        <f t="shared" si="283"/>
        <v>1.0331810425280787</v>
      </c>
      <c r="X357" s="11">
        <f t="shared" si="283"/>
        <v>0.95750228442786056</v>
      </c>
      <c r="Y357" s="11">
        <f t="shared" si="283"/>
        <v>1.0289191036123462</v>
      </c>
      <c r="Z357" s="11">
        <f t="shared" si="283"/>
        <v>0.99845621137153184</v>
      </c>
      <c r="AA357" s="11">
        <f t="shared" si="283"/>
        <v>0.95745085091793736</v>
      </c>
      <c r="AB357" s="11">
        <f t="shared" si="283"/>
        <v>1.067610816267156</v>
      </c>
      <c r="AC357" s="11">
        <f t="shared" si="283"/>
        <v>0.99420156720249608</v>
      </c>
      <c r="AD357" s="11">
        <f t="shared" si="283"/>
        <v>0.94988796547360554</v>
      </c>
      <c r="AE357" s="11">
        <f t="shared" si="283"/>
        <v>0.99407448480473959</v>
      </c>
      <c r="AF357" s="11">
        <f t="shared" si="283"/>
        <v>0.97671835063603707</v>
      </c>
      <c r="AG357" s="11">
        <f t="shared" si="283"/>
        <v>0.99652960619373332</v>
      </c>
      <c r="AH357" s="11">
        <f t="shared" si="283"/>
        <v>1.013182819534113</v>
      </c>
      <c r="AI357" s="11">
        <f t="shared" si="283"/>
        <v>0.99529742158834067</v>
      </c>
      <c r="AJ357" s="11">
        <f t="shared" si="283"/>
        <v>0.99557720221124735</v>
      </c>
      <c r="AK357" s="11">
        <f t="shared" si="283"/>
        <v>1.0018938255419589</v>
      </c>
      <c r="AL357" s="11">
        <f t="shared" si="283"/>
        <v>1.0008628843180227</v>
      </c>
      <c r="AM357" s="11">
        <f t="shared" si="283"/>
        <v>0.97404139229753439</v>
      </c>
      <c r="AN357" s="11">
        <f t="shared" si="283"/>
        <v>0.98100702913533622</v>
      </c>
      <c r="AO357" s="11">
        <f t="shared" si="283"/>
        <v>0.99382055616847143</v>
      </c>
      <c r="AP357" s="11">
        <f t="shared" si="283"/>
        <v>1.0197467596077927</v>
      </c>
      <c r="AQ357" s="11">
        <f t="shared" si="283"/>
        <v>1.0057805529129416</v>
      </c>
      <c r="AR357" s="11">
        <f t="shared" si="283"/>
        <v>1.0333141557465935</v>
      </c>
      <c r="AS357" s="11">
        <f t="shared" si="283"/>
        <v>1.0238050451857734</v>
      </c>
      <c r="AT357" s="11">
        <f t="shared" si="283"/>
        <v>1.0258135253620695</v>
      </c>
      <c r="AU357" s="11">
        <f t="shared" si="283"/>
        <v>0.93735832993061563</v>
      </c>
      <c r="AV357" s="11">
        <f t="shared" si="283"/>
        <v>1.0348876702413865</v>
      </c>
      <c r="AW357" s="11">
        <f t="shared" si="283"/>
        <v>1.0365312901877375</v>
      </c>
      <c r="AX357" s="11">
        <f t="shared" si="283"/>
        <v>0.95928482053157349</v>
      </c>
      <c r="AY357" s="11">
        <f t="shared" si="283"/>
        <v>0.97948874821745191</v>
      </c>
      <c r="AZ357" s="11">
        <f t="shared" si="283"/>
        <v>1.0039271589700887</v>
      </c>
      <c r="BA357" s="11">
        <f t="shared" si="283"/>
        <v>1.0244287270145433</v>
      </c>
      <c r="BB357" s="11">
        <f t="shared" si="283"/>
        <v>1.0313926068454007</v>
      </c>
      <c r="BC357" s="11">
        <f t="shared" si="283"/>
        <v>1.0321564841541002</v>
      </c>
      <c r="BD357" s="11">
        <f t="shared" si="283"/>
        <v>0.92733821081987233</v>
      </c>
      <c r="BE357" s="11">
        <f t="shared" si="283"/>
        <v>1.023322554241368</v>
      </c>
      <c r="BF357" s="11">
        <f t="shared" si="283"/>
        <v>1.0156526566993909</v>
      </c>
      <c r="BG357" s="11">
        <f t="shared" si="283"/>
        <v>0.97820786877718258</v>
      </c>
      <c r="BH357" s="11">
        <f t="shared" si="283"/>
        <v>1.0114936016284741</v>
      </c>
      <c r="BI357" s="11">
        <f t="shared" si="283"/>
        <v>0.9916208002314012</v>
      </c>
      <c r="BJ357" s="11">
        <f t="shared" ref="BJ357" si="284">1+BJ89/100</f>
        <v>1.0044181086678352</v>
      </c>
      <c r="BL357" s="1">
        <f t="shared" si="214"/>
        <v>0</v>
      </c>
      <c r="BM357" s="1">
        <f t="shared" si="215"/>
        <v>8.375258817864939E-3</v>
      </c>
      <c r="BN357" s="1">
        <f t="shared" si="216"/>
        <v>1.5738797009772876E-2</v>
      </c>
      <c r="BO357" s="1">
        <f t="shared" si="217"/>
        <v>-2.8160416841092051E-3</v>
      </c>
      <c r="BP357" s="1">
        <f t="shared" si="218"/>
        <v>-1.5966566981417962E-3</v>
      </c>
      <c r="BQ357" s="1">
        <f t="shared" si="219"/>
        <v>2.1319796708825223E-3</v>
      </c>
      <c r="BR357" s="1">
        <f t="shared" si="220"/>
        <v>1.23880740943203E-2</v>
      </c>
      <c r="BS357" s="1">
        <f t="shared" si="221"/>
        <v>-1.4613142643681742E-2</v>
      </c>
      <c r="BT357" s="1">
        <f t="shared" si="222"/>
        <v>6.0072274947793325E-3</v>
      </c>
      <c r="BU357" s="1">
        <f t="shared" si="223"/>
        <v>8.3658800443919823E-4</v>
      </c>
      <c r="BW357" s="1">
        <f t="shared" si="224"/>
        <v>3.049314180246121E-3</v>
      </c>
      <c r="BY357" s="172">
        <f t="shared" si="102"/>
        <v>1.1941955741038957E-2</v>
      </c>
      <c r="CA357" s="1">
        <f t="shared" si="225"/>
        <v>2.0606847083323387E-2</v>
      </c>
      <c r="CB357" s="1">
        <f t="shared" si="226"/>
        <v>-7.2279945867491646E-3</v>
      </c>
      <c r="CC357" s="1">
        <f t="shared" si="227"/>
        <v>-1.8839807262265085E-2</v>
      </c>
    </row>
    <row r="358" spans="1:81" ht="15">
      <c r="A358" s="282" t="s">
        <v>236</v>
      </c>
      <c r="E358" s="11">
        <v>1</v>
      </c>
      <c r="F358" s="11">
        <f t="shared" ref="F358:R358" si="285">1+F90/100</f>
        <v>1</v>
      </c>
      <c r="G358" s="11">
        <f t="shared" si="285"/>
        <v>1</v>
      </c>
      <c r="H358" s="11">
        <f t="shared" si="285"/>
        <v>1</v>
      </c>
      <c r="I358" s="11">
        <f t="shared" si="285"/>
        <v>1</v>
      </c>
      <c r="J358" s="11">
        <f t="shared" si="285"/>
        <v>1</v>
      </c>
      <c r="K358" s="11">
        <f t="shared" si="285"/>
        <v>1</v>
      </c>
      <c r="L358" s="11">
        <f t="shared" si="285"/>
        <v>1</v>
      </c>
      <c r="M358" s="11">
        <f t="shared" si="285"/>
        <v>1</v>
      </c>
      <c r="N358" s="11">
        <f t="shared" si="285"/>
        <v>1</v>
      </c>
      <c r="O358" s="11">
        <f t="shared" si="285"/>
        <v>1</v>
      </c>
      <c r="P358" s="11">
        <f t="shared" si="285"/>
        <v>0.94179969276842934</v>
      </c>
      <c r="Q358" s="11">
        <f t="shared" si="285"/>
        <v>1.0418937675912403</v>
      </c>
      <c r="R358" s="11">
        <f t="shared" si="285"/>
        <v>0.99132562549493908</v>
      </c>
      <c r="S358" s="11">
        <v>1</v>
      </c>
      <c r="T358" s="11">
        <f t="shared" ref="T358:BI358" si="286">1+T90/100</f>
        <v>1.0652603547310222</v>
      </c>
      <c r="U358" s="11">
        <f t="shared" si="286"/>
        <v>1.0418249895594554</v>
      </c>
      <c r="V358" s="11">
        <f t="shared" si="286"/>
        <v>0.92523389282760349</v>
      </c>
      <c r="W358" s="11">
        <f t="shared" si="286"/>
        <v>1.1287626064068614</v>
      </c>
      <c r="X358" s="11">
        <f t="shared" si="286"/>
        <v>1.0148357001236392</v>
      </c>
      <c r="Y358" s="11">
        <f t="shared" si="286"/>
        <v>0.83166631980575856</v>
      </c>
      <c r="Z358" s="11">
        <f t="shared" si="286"/>
        <v>1.1618677014580985</v>
      </c>
      <c r="AA358" s="11">
        <f t="shared" si="286"/>
        <v>1.0192741440690125</v>
      </c>
      <c r="AB358" s="11">
        <f t="shared" si="286"/>
        <v>0.94176244598634762</v>
      </c>
      <c r="AC358" s="11">
        <f t="shared" si="286"/>
        <v>1.06277198377203</v>
      </c>
      <c r="AD358" s="11">
        <f t="shared" si="286"/>
        <v>1.015451597772304</v>
      </c>
      <c r="AE358" s="11">
        <f t="shared" si="286"/>
        <v>0.96825422585316445</v>
      </c>
      <c r="AF358" s="11">
        <f t="shared" si="286"/>
        <v>1.0050191487315625</v>
      </c>
      <c r="AG358" s="11">
        <f t="shared" si="286"/>
        <v>1.0220363015071035</v>
      </c>
      <c r="AH358" s="11">
        <f t="shared" si="286"/>
        <v>1.0365518777641043</v>
      </c>
      <c r="AI358" s="11">
        <f t="shared" si="286"/>
        <v>1.0360964553933483</v>
      </c>
      <c r="AJ358" s="11">
        <f t="shared" si="286"/>
        <v>1.025792943417952</v>
      </c>
      <c r="AK358" s="11">
        <f t="shared" si="286"/>
        <v>0.98660491597778588</v>
      </c>
      <c r="AL358" s="11">
        <f t="shared" si="286"/>
        <v>0.99683051786026111</v>
      </c>
      <c r="AM358" s="11">
        <f t="shared" si="286"/>
        <v>1.0088566188605606</v>
      </c>
      <c r="AN358" s="11">
        <f t="shared" si="286"/>
        <v>1.0223501120279566</v>
      </c>
      <c r="AO358" s="11">
        <f t="shared" si="286"/>
        <v>1.0948770140956541</v>
      </c>
      <c r="AP358" s="11">
        <f t="shared" si="286"/>
        <v>1.0463428403350945</v>
      </c>
      <c r="AQ358" s="11">
        <f t="shared" si="286"/>
        <v>0.70690336577027746</v>
      </c>
      <c r="AR358" s="11">
        <f t="shared" si="286"/>
        <v>0.99297717485203729</v>
      </c>
      <c r="AS358" s="11">
        <f t="shared" si="286"/>
        <v>1.035244782864202</v>
      </c>
      <c r="AT358" s="11">
        <f t="shared" si="286"/>
        <v>1.0023117132645827</v>
      </c>
      <c r="AU358" s="11">
        <f t="shared" si="286"/>
        <v>0.97023768162563107</v>
      </c>
      <c r="AV358" s="11">
        <f t="shared" si="286"/>
        <v>0.9846161373393657</v>
      </c>
      <c r="AW358" s="11">
        <f t="shared" si="286"/>
        <v>1.005436165073567</v>
      </c>
      <c r="AX358" s="11">
        <f t="shared" si="286"/>
        <v>1.0196359410850102</v>
      </c>
      <c r="AY358" s="11">
        <f t="shared" si="286"/>
        <v>1.0000406979651983</v>
      </c>
      <c r="AZ358" s="11">
        <f t="shared" si="286"/>
        <v>1.0088562463854687</v>
      </c>
      <c r="BA358" s="11">
        <f t="shared" si="286"/>
        <v>1.0077248250873176</v>
      </c>
      <c r="BB358" s="11">
        <f t="shared" si="286"/>
        <v>1.0087529604377825</v>
      </c>
      <c r="BC358" s="11">
        <f t="shared" si="286"/>
        <v>1.0202696132416382</v>
      </c>
      <c r="BD358" s="11">
        <f t="shared" si="286"/>
        <v>1.0535759525614954</v>
      </c>
      <c r="BE358" s="11">
        <f t="shared" si="286"/>
        <v>0.95768243206030623</v>
      </c>
      <c r="BF358" s="11">
        <f t="shared" si="286"/>
        <v>1.0059353357101652</v>
      </c>
      <c r="BG358" s="11">
        <f t="shared" si="286"/>
        <v>0.98375775365357265</v>
      </c>
      <c r="BH358" s="11">
        <f t="shared" si="286"/>
        <v>1.0344962843357968</v>
      </c>
      <c r="BI358" s="11">
        <f t="shared" si="286"/>
        <v>1.0361913722843976</v>
      </c>
      <c r="BJ358" s="11">
        <f t="shared" ref="BJ358" si="287">1+BJ90/100</f>
        <v>1.0332489593843099</v>
      </c>
      <c r="BL358" s="1">
        <f t="shared" si="214"/>
        <v>0</v>
      </c>
      <c r="BM358" s="1">
        <f t="shared" si="215"/>
        <v>0</v>
      </c>
      <c r="BN358" s="1">
        <f t="shared" si="216"/>
        <v>1.3560958533693102E-2</v>
      </c>
      <c r="BO358" s="1">
        <f t="shared" si="217"/>
        <v>3.1499585954990472E-3</v>
      </c>
      <c r="BP358" s="1">
        <f t="shared" si="218"/>
        <v>1.1127969565784879E-2</v>
      </c>
      <c r="BQ358" s="1">
        <f t="shared" si="219"/>
        <v>-2.336386730396256E-2</v>
      </c>
      <c r="BR358" s="1">
        <f t="shared" si="220"/>
        <v>6.8607473712336553E-3</v>
      </c>
      <c r="BS358" s="1">
        <f t="shared" si="221"/>
        <v>-3.7663054372172322E-4</v>
      </c>
      <c r="BT358" s="1">
        <f t="shared" si="222"/>
        <v>4.3288026270049684E-3</v>
      </c>
      <c r="BU358" s="1">
        <f t="shared" si="223"/>
        <v>1.2166095108223196E-2</v>
      </c>
      <c r="BW358" s="1">
        <f t="shared" si="224"/>
        <v>8.7997943852959892E-3</v>
      </c>
      <c r="BY358" s="172">
        <f t="shared" si="102"/>
        <v>5.748471099021657E-3</v>
      </c>
      <c r="CA358" s="1">
        <f t="shared" si="225"/>
        <v>0.1152932018017816</v>
      </c>
      <c r="CB358" s="1">
        <f t="shared" si="226"/>
        <v>4.8583863647072789E-2</v>
      </c>
      <c r="CC358" s="1">
        <f t="shared" si="227"/>
        <v>5.4525473887434339E-2</v>
      </c>
    </row>
    <row r="359" spans="1:81" ht="15">
      <c r="A359" s="282" t="s">
        <v>237</v>
      </c>
      <c r="E359" s="11">
        <v>1</v>
      </c>
      <c r="F359" s="11">
        <f t="shared" ref="F359:R359" si="288">1+F91/100</f>
        <v>1</v>
      </c>
      <c r="G359" s="11">
        <f t="shared" si="288"/>
        <v>1</v>
      </c>
      <c r="H359" s="11">
        <f t="shared" si="288"/>
        <v>1</v>
      </c>
      <c r="I359" s="11">
        <f t="shared" si="288"/>
        <v>1</v>
      </c>
      <c r="J359" s="11">
        <f t="shared" si="288"/>
        <v>1</v>
      </c>
      <c r="K359" s="11">
        <f t="shared" si="288"/>
        <v>1</v>
      </c>
      <c r="L359" s="11">
        <f t="shared" si="288"/>
        <v>1</v>
      </c>
      <c r="M359" s="11">
        <f t="shared" si="288"/>
        <v>1</v>
      </c>
      <c r="N359" s="11">
        <f t="shared" si="288"/>
        <v>1</v>
      </c>
      <c r="O359" s="11">
        <f t="shared" si="288"/>
        <v>1</v>
      </c>
      <c r="P359" s="11">
        <f t="shared" si="288"/>
        <v>1</v>
      </c>
      <c r="Q359" s="11">
        <f t="shared" si="288"/>
        <v>1</v>
      </c>
      <c r="R359" s="11">
        <f t="shared" si="288"/>
        <v>1</v>
      </c>
      <c r="S359" s="11">
        <v>1</v>
      </c>
      <c r="T359" s="11">
        <f t="shared" ref="T359:BI359" si="289">1+T91/100</f>
        <v>1</v>
      </c>
      <c r="U359" s="11">
        <f t="shared" si="289"/>
        <v>1</v>
      </c>
      <c r="V359" s="11">
        <f t="shared" si="289"/>
        <v>1</v>
      </c>
      <c r="W359" s="11">
        <f t="shared" si="289"/>
        <v>1</v>
      </c>
      <c r="X359" s="11">
        <f t="shared" si="289"/>
        <v>1</v>
      </c>
      <c r="Y359" s="11">
        <f t="shared" si="289"/>
        <v>1</v>
      </c>
      <c r="Z359" s="11">
        <f t="shared" si="289"/>
        <v>0.99997323920691272</v>
      </c>
      <c r="AA359" s="11">
        <f t="shared" si="289"/>
        <v>0.9497342279051989</v>
      </c>
      <c r="AB359" s="11">
        <f t="shared" si="289"/>
        <v>0.97038111117509407</v>
      </c>
      <c r="AC359" s="11">
        <f t="shared" si="289"/>
        <v>0.93957023511451609</v>
      </c>
      <c r="AD359" s="11">
        <f t="shared" si="289"/>
        <v>1.0635855596840051</v>
      </c>
      <c r="AE359" s="11">
        <f t="shared" si="289"/>
        <v>0.93220572744631991</v>
      </c>
      <c r="AF359" s="11">
        <f t="shared" si="289"/>
        <v>1.0064950606496634</v>
      </c>
      <c r="AG359" s="11">
        <f t="shared" si="289"/>
        <v>0.99554370364510558</v>
      </c>
      <c r="AH359" s="11">
        <f t="shared" si="289"/>
        <v>0.95953691040168987</v>
      </c>
      <c r="AI359" s="11">
        <f t="shared" si="289"/>
        <v>0.95316605490879558</v>
      </c>
      <c r="AJ359" s="11">
        <f t="shared" si="289"/>
        <v>0.95882796724780017</v>
      </c>
      <c r="AK359" s="11">
        <f t="shared" si="289"/>
        <v>1.3044552956947373</v>
      </c>
      <c r="AL359" s="11">
        <f t="shared" si="289"/>
        <v>1.073851912360652</v>
      </c>
      <c r="AM359" s="11">
        <f t="shared" si="289"/>
        <v>1.1270994107309211</v>
      </c>
      <c r="AN359" s="11">
        <f t="shared" si="289"/>
        <v>1.1336016232779924</v>
      </c>
      <c r="AO359" s="11">
        <f t="shared" si="289"/>
        <v>1.6049917991687233</v>
      </c>
      <c r="AP359" s="11">
        <f t="shared" si="289"/>
        <v>2.4050114736214692</v>
      </c>
      <c r="AQ359" s="11">
        <f t="shared" si="289"/>
        <v>1.1896109212590056</v>
      </c>
      <c r="AR359" s="11">
        <f t="shared" si="289"/>
        <v>1.2070828565378311</v>
      </c>
      <c r="AS359" s="11">
        <f t="shared" si="289"/>
        <v>1.1352139008347961</v>
      </c>
      <c r="AT359" s="11">
        <f t="shared" si="289"/>
        <v>1.5688336476806883</v>
      </c>
      <c r="AU359" s="11">
        <f t="shared" si="289"/>
        <v>1.1468634277324747</v>
      </c>
      <c r="AV359" s="11">
        <f t="shared" si="289"/>
        <v>1.0932820887891135</v>
      </c>
      <c r="AW359" s="11">
        <f t="shared" si="289"/>
        <v>1.3224777241693355</v>
      </c>
      <c r="AX359" s="11">
        <f t="shared" si="289"/>
        <v>1.1173847005503765</v>
      </c>
      <c r="AY359" s="11">
        <f t="shared" si="289"/>
        <v>1.0296012972085697</v>
      </c>
      <c r="AZ359" s="11">
        <f t="shared" si="289"/>
        <v>1.1012357060960662</v>
      </c>
      <c r="BA359" s="11">
        <f t="shared" si="289"/>
        <v>1.124964956740413</v>
      </c>
      <c r="BB359" s="11">
        <f t="shared" si="289"/>
        <v>0.96807094822266304</v>
      </c>
      <c r="BC359" s="11">
        <f t="shared" si="289"/>
        <v>0.87054658096079318</v>
      </c>
      <c r="BD359" s="11">
        <f t="shared" si="289"/>
        <v>1.0189716265887339</v>
      </c>
      <c r="BE359" s="11">
        <f t="shared" si="289"/>
        <v>1.0369259695205397</v>
      </c>
      <c r="BF359" s="11">
        <f t="shared" si="289"/>
        <v>0.91872629935917371</v>
      </c>
      <c r="BG359" s="11">
        <f t="shared" si="289"/>
        <v>0.96353912795399244</v>
      </c>
      <c r="BH359" s="11">
        <f t="shared" si="289"/>
        <v>0.87355759549652778</v>
      </c>
      <c r="BI359" s="11">
        <f t="shared" si="289"/>
        <v>0.87973624408445183</v>
      </c>
      <c r="BJ359" s="11">
        <f t="shared" ref="BJ359" si="290">1+BJ91/100</f>
        <v>0.9325278007978357</v>
      </c>
      <c r="BL359" s="1">
        <f t="shared" si="214"/>
        <v>0</v>
      </c>
      <c r="BM359" s="1">
        <f t="shared" si="215"/>
        <v>0</v>
      </c>
      <c r="BN359" s="1">
        <f t="shared" si="216"/>
        <v>0</v>
      </c>
      <c r="BO359" s="1">
        <f t="shared" si="217"/>
        <v>-1.9002294771185424E-2</v>
      </c>
      <c r="BP359" s="1">
        <f t="shared" si="218"/>
        <v>6.3703807794097234E-2</v>
      </c>
      <c r="BQ359" s="1">
        <f t="shared" si="219"/>
        <v>0.37576686127618841</v>
      </c>
      <c r="BR359" s="1">
        <f t="shared" si="220"/>
        <v>7.1430142069640601E-2</v>
      </c>
      <c r="BS359" s="1">
        <f t="shared" si="221"/>
        <v>-1.6574791204042039E-2</v>
      </c>
      <c r="BT359" s="1">
        <f t="shared" si="222"/>
        <v>0.12806800019869957</v>
      </c>
      <c r="BU359" s="1">
        <f t="shared" si="223"/>
        <v>-6.0734064243063379E-2</v>
      </c>
      <c r="BW359" s="1">
        <f t="shared" si="224"/>
        <v>1.5967974510798122E-2</v>
      </c>
      <c r="BY359" s="172">
        <f t="shared" si="102"/>
        <v>-6.8336364634807856E-3</v>
      </c>
      <c r="CA359" s="1">
        <f t="shared" si="225"/>
        <v>-7.8420507462444E-2</v>
      </c>
      <c r="CB359" s="1">
        <f t="shared" si="226"/>
        <v>0.19217074609991358</v>
      </c>
      <c r="CC359" s="1">
        <f t="shared" si="227"/>
        <v>-0.25951991225187188</v>
      </c>
    </row>
    <row r="360" spans="1:81" ht="15">
      <c r="A360" s="282" t="s">
        <v>238</v>
      </c>
      <c r="E360" s="11">
        <v>1</v>
      </c>
      <c r="F360" s="11">
        <f t="shared" ref="F360:R360" si="291">1+F92/100</f>
        <v>1.1027171539406044</v>
      </c>
      <c r="G360" s="11">
        <f t="shared" si="291"/>
        <v>1.0093040384261913</v>
      </c>
      <c r="H360" s="11">
        <f t="shared" si="291"/>
        <v>1.097283260219911</v>
      </c>
      <c r="I360" s="11">
        <f t="shared" si="291"/>
        <v>1.0786649280042473</v>
      </c>
      <c r="J360" s="11">
        <f t="shared" si="291"/>
        <v>1.0888213047180944</v>
      </c>
      <c r="K360" s="11">
        <f t="shared" si="291"/>
        <v>1.053189255954913</v>
      </c>
      <c r="L360" s="11">
        <f t="shared" si="291"/>
        <v>1.0462587282929341</v>
      </c>
      <c r="M360" s="11">
        <f t="shared" si="291"/>
        <v>1.0597247622900652</v>
      </c>
      <c r="N360" s="11">
        <f t="shared" si="291"/>
        <v>1.0949886660532113</v>
      </c>
      <c r="O360" s="11">
        <f t="shared" si="291"/>
        <v>1.0770520892552888</v>
      </c>
      <c r="P360" s="11">
        <f t="shared" si="291"/>
        <v>1.0737432710743726</v>
      </c>
      <c r="Q360" s="11">
        <f t="shared" si="291"/>
        <v>1.0944639154410796</v>
      </c>
      <c r="R360" s="11">
        <f t="shared" si="291"/>
        <v>1.0760260831522974</v>
      </c>
      <c r="S360" s="11">
        <v>1</v>
      </c>
      <c r="T360" s="11">
        <f t="shared" ref="T360:BI360" si="292">1+T92/100</f>
        <v>1.0537305692763455</v>
      </c>
      <c r="U360" s="11">
        <f t="shared" si="292"/>
        <v>1.0520508220500635</v>
      </c>
      <c r="V360" s="11">
        <f t="shared" si="292"/>
        <v>1.0161030220719154</v>
      </c>
      <c r="W360" s="11">
        <f t="shared" si="292"/>
        <v>1.0586527212990959</v>
      </c>
      <c r="X360" s="11">
        <f t="shared" si="292"/>
        <v>1.020024576039098</v>
      </c>
      <c r="Y360" s="11">
        <f t="shared" si="292"/>
        <v>0.9969310070545444</v>
      </c>
      <c r="Z360" s="11">
        <f t="shared" si="292"/>
        <v>0.97567538949721322</v>
      </c>
      <c r="AA360" s="11">
        <f t="shared" si="292"/>
        <v>0.98259747554429711</v>
      </c>
      <c r="AB360" s="11">
        <f t="shared" si="292"/>
        <v>0.98347597829848399</v>
      </c>
      <c r="AC360" s="11">
        <f t="shared" si="292"/>
        <v>1.0150367163191818</v>
      </c>
      <c r="AD360" s="11">
        <f t="shared" si="292"/>
        <v>1.021122950082755</v>
      </c>
      <c r="AE360" s="11">
        <f t="shared" si="292"/>
        <v>1.0018573805517521</v>
      </c>
      <c r="AF360" s="11">
        <f t="shared" si="292"/>
        <v>0.97414876424052632</v>
      </c>
      <c r="AG360" s="11">
        <f t="shared" si="292"/>
        <v>1.0390977730843003</v>
      </c>
      <c r="AH360" s="11">
        <f t="shared" si="292"/>
        <v>1.0325972960845966</v>
      </c>
      <c r="AI360" s="11">
        <f t="shared" si="292"/>
        <v>0.98947767101653161</v>
      </c>
      <c r="AJ360" s="11">
        <f t="shared" si="292"/>
        <v>1.0186983444897626</v>
      </c>
      <c r="AK360" s="11">
        <f t="shared" si="292"/>
        <v>0.99933700650735802</v>
      </c>
      <c r="AL360" s="11">
        <f t="shared" si="292"/>
        <v>0.97822849511530241</v>
      </c>
      <c r="AM360" s="11">
        <f t="shared" si="292"/>
        <v>1.0149055895864252</v>
      </c>
      <c r="AN360" s="11">
        <f t="shared" si="292"/>
        <v>1.0162382519270206</v>
      </c>
      <c r="AO360" s="11">
        <f t="shared" si="292"/>
        <v>1.0240984303426868</v>
      </c>
      <c r="AP360" s="11">
        <f t="shared" si="292"/>
        <v>1.0397008194981687</v>
      </c>
      <c r="AQ360" s="11">
        <f t="shared" si="292"/>
        <v>1.033206994704901</v>
      </c>
      <c r="AR360" s="11">
        <f t="shared" si="292"/>
        <v>1.0267809970031523</v>
      </c>
      <c r="AS360" s="11">
        <f t="shared" si="292"/>
        <v>1.034955636151947</v>
      </c>
      <c r="AT360" s="11">
        <f t="shared" si="292"/>
        <v>1.0359165280151241</v>
      </c>
      <c r="AU360" s="11">
        <f t="shared" si="292"/>
        <v>1.0354262280612636</v>
      </c>
      <c r="AV360" s="11">
        <f t="shared" si="292"/>
        <v>1.0554236084913713</v>
      </c>
      <c r="AW360" s="11">
        <f t="shared" si="292"/>
        <v>1.0480137873327025</v>
      </c>
      <c r="AX360" s="11">
        <f t="shared" si="292"/>
        <v>1.0030456813164248</v>
      </c>
      <c r="AY360" s="11">
        <f t="shared" si="292"/>
        <v>1.053356018747444</v>
      </c>
      <c r="AZ360" s="11">
        <f t="shared" si="292"/>
        <v>1.0301098400309781</v>
      </c>
      <c r="BA360" s="11">
        <f t="shared" si="292"/>
        <v>0.99400610195632599</v>
      </c>
      <c r="BB360" s="11">
        <f t="shared" si="292"/>
        <v>0.95447882744552015</v>
      </c>
      <c r="BC360" s="11">
        <f t="shared" si="292"/>
        <v>0.94399222333038002</v>
      </c>
      <c r="BD360" s="11">
        <f t="shared" si="292"/>
        <v>0.91002044984058716</v>
      </c>
      <c r="BE360" s="11">
        <f t="shared" si="292"/>
        <v>0.93202139155692176</v>
      </c>
      <c r="BF360" s="11">
        <f t="shared" si="292"/>
        <v>0.9746274147779479</v>
      </c>
      <c r="BG360" s="11">
        <f t="shared" si="292"/>
        <v>1.0141305808475241</v>
      </c>
      <c r="BH360" s="11">
        <f t="shared" si="292"/>
        <v>1.0036821135937362</v>
      </c>
      <c r="BI360" s="11">
        <f t="shared" si="292"/>
        <v>1.001714461531237</v>
      </c>
      <c r="BJ360" s="11">
        <f t="shared" ref="BJ360" si="293">1+BJ92/100</f>
        <v>1.014977922822242</v>
      </c>
      <c r="BL360" s="1">
        <f t="shared" si="214"/>
        <v>6.8894801957917862E-2</v>
      </c>
      <c r="BM360" s="1">
        <f t="shared" si="215"/>
        <v>7.0118564067024991E-2</v>
      </c>
      <c r="BN360" s="1">
        <f t="shared" si="216"/>
        <v>5.177528291235256E-2</v>
      </c>
      <c r="BO360" s="1">
        <f t="shared" si="217"/>
        <v>2.0025407464892009E-3</v>
      </c>
      <c r="BP360" s="1">
        <f t="shared" si="218"/>
        <v>-3.6751338900752328E-3</v>
      </c>
      <c r="BQ360" s="1">
        <f t="shared" si="219"/>
        <v>3.0764743333364875E-2</v>
      </c>
      <c r="BR360" s="1">
        <f t="shared" si="220"/>
        <v>9.4553742257816875E-3</v>
      </c>
      <c r="BS360" s="1">
        <f t="shared" si="221"/>
        <v>-4.313122306645556E-2</v>
      </c>
      <c r="BT360" s="1">
        <f t="shared" si="222"/>
        <v>3.0371205247177402E-2</v>
      </c>
      <c r="BU360" s="1">
        <f t="shared" si="223"/>
        <v>-3.3814429319394712E-2</v>
      </c>
      <c r="BW360" s="1">
        <f t="shared" si="224"/>
        <v>-6.8109924703839697E-3</v>
      </c>
      <c r="BY360" s="172">
        <f t="shared" si="102"/>
        <v>4.2021765557184398E-2</v>
      </c>
      <c r="CA360" s="1">
        <f t="shared" si="225"/>
        <v>-5.7145341724757936E-2</v>
      </c>
      <c r="CB360" s="1">
        <f t="shared" si="226"/>
        <v>7.3109816804655114E-3</v>
      </c>
      <c r="CC360" s="1">
        <f t="shared" si="227"/>
        <v>1.9609814759836253E-2</v>
      </c>
    </row>
    <row r="361" spans="1:81" ht="15">
      <c r="A361" s="282" t="s">
        <v>239</v>
      </c>
      <c r="E361" s="11">
        <v>1</v>
      </c>
      <c r="F361" s="11">
        <f t="shared" ref="F361:R361" si="294">1+F93/100</f>
        <v>1</v>
      </c>
      <c r="G361" s="11">
        <f t="shared" si="294"/>
        <v>1</v>
      </c>
      <c r="H361" s="11">
        <f t="shared" si="294"/>
        <v>1</v>
      </c>
      <c r="I361" s="11">
        <f t="shared" si="294"/>
        <v>1</v>
      </c>
      <c r="J361" s="11">
        <f t="shared" si="294"/>
        <v>1</v>
      </c>
      <c r="K361" s="11">
        <f t="shared" si="294"/>
        <v>1</v>
      </c>
      <c r="L361" s="11">
        <f t="shared" si="294"/>
        <v>1</v>
      </c>
      <c r="M361" s="11">
        <f t="shared" si="294"/>
        <v>1</v>
      </c>
      <c r="N361" s="11">
        <f t="shared" si="294"/>
        <v>1</v>
      </c>
      <c r="O361" s="11">
        <f t="shared" si="294"/>
        <v>1</v>
      </c>
      <c r="P361" s="11">
        <f t="shared" si="294"/>
        <v>1</v>
      </c>
      <c r="Q361" s="11">
        <f t="shared" si="294"/>
        <v>1</v>
      </c>
      <c r="R361" s="11">
        <f t="shared" si="294"/>
        <v>1</v>
      </c>
      <c r="S361" s="11">
        <v>1</v>
      </c>
      <c r="T361" s="11">
        <f t="shared" ref="T361:BI361" si="295">1+T93/100</f>
        <v>1</v>
      </c>
      <c r="U361" s="11">
        <f t="shared" si="295"/>
        <v>1</v>
      </c>
      <c r="V361" s="11">
        <f t="shared" si="295"/>
        <v>1</v>
      </c>
      <c r="W361" s="11">
        <f t="shared" si="295"/>
        <v>1.0665533014506301</v>
      </c>
      <c r="X361" s="11">
        <f t="shared" si="295"/>
        <v>1.0620420354190581</v>
      </c>
      <c r="Y361" s="11">
        <f t="shared" si="295"/>
        <v>0.98976851148081313</v>
      </c>
      <c r="Z361" s="11">
        <f t="shared" si="295"/>
        <v>0.9977752951075548</v>
      </c>
      <c r="AA361" s="11">
        <f t="shared" si="295"/>
        <v>1.0130671296254123</v>
      </c>
      <c r="AB361" s="11">
        <f t="shared" si="295"/>
        <v>1.0050799712432297</v>
      </c>
      <c r="AC361" s="11">
        <f t="shared" si="295"/>
        <v>1.0098659648679196</v>
      </c>
      <c r="AD361" s="11">
        <f t="shared" si="295"/>
        <v>1.0442351277238351</v>
      </c>
      <c r="AE361" s="11">
        <f t="shared" si="295"/>
        <v>1.0694059353300698</v>
      </c>
      <c r="AF361" s="11">
        <f t="shared" si="295"/>
        <v>1.099350280472247</v>
      </c>
      <c r="AG361" s="11">
        <f t="shared" si="295"/>
        <v>1.0435071828220817</v>
      </c>
      <c r="AH361" s="11">
        <f t="shared" si="295"/>
        <v>1.0504569014862744</v>
      </c>
      <c r="AI361" s="11">
        <f t="shared" si="295"/>
        <v>1.0464565438967763</v>
      </c>
      <c r="AJ361" s="11">
        <f t="shared" si="295"/>
        <v>1.0120580444618461</v>
      </c>
      <c r="AK361" s="11">
        <f t="shared" si="295"/>
        <v>0.98389918494732642</v>
      </c>
      <c r="AL361" s="11">
        <f t="shared" si="295"/>
        <v>0.96937155211997772</v>
      </c>
      <c r="AM361" s="11">
        <f t="shared" si="295"/>
        <v>1.0056823124515002</v>
      </c>
      <c r="AN361" s="11">
        <f t="shared" si="295"/>
        <v>1.0126358263673483</v>
      </c>
      <c r="AO361" s="11">
        <f t="shared" si="295"/>
        <v>1.0387768583531038</v>
      </c>
      <c r="AP361" s="11">
        <f t="shared" si="295"/>
        <v>1.0467694264992586</v>
      </c>
      <c r="AQ361" s="11">
        <f t="shared" si="295"/>
        <v>1.1153673467291327</v>
      </c>
      <c r="AR361" s="11">
        <f t="shared" si="295"/>
        <v>1.0676824869229624</v>
      </c>
      <c r="AS361" s="11">
        <f t="shared" si="295"/>
        <v>1.0470525827484429</v>
      </c>
      <c r="AT361" s="11">
        <f t="shared" si="295"/>
        <v>0.97754845916621813</v>
      </c>
      <c r="AU361" s="11">
        <f t="shared" si="295"/>
        <v>1.0318303588795563</v>
      </c>
      <c r="AV361" s="11">
        <f t="shared" si="295"/>
        <v>1.0916993101129273</v>
      </c>
      <c r="AW361" s="11">
        <f t="shared" si="295"/>
        <v>0.99080592209815421</v>
      </c>
      <c r="AX361" s="11">
        <f t="shared" si="295"/>
        <v>1.1295068086543223</v>
      </c>
      <c r="AY361" s="11">
        <f t="shared" si="295"/>
        <v>0.95719090597728529</v>
      </c>
      <c r="AZ361" s="11">
        <f t="shared" si="295"/>
        <v>1.0578790174992074</v>
      </c>
      <c r="BA361" s="11">
        <f t="shared" si="295"/>
        <v>1.0061491765234669</v>
      </c>
      <c r="BB361" s="11">
        <f t="shared" si="295"/>
        <v>0.93058376564842649</v>
      </c>
      <c r="BC361" s="11">
        <f t="shared" si="295"/>
        <v>0.99126617632096437</v>
      </c>
      <c r="BD361" s="11">
        <f t="shared" si="295"/>
        <v>1.0038315129420705</v>
      </c>
      <c r="BE361" s="11">
        <f t="shared" si="295"/>
        <v>0.98464248152131428</v>
      </c>
      <c r="BF361" s="11">
        <f t="shared" si="295"/>
        <v>1.0193867426376746</v>
      </c>
      <c r="BG361" s="11">
        <f t="shared" si="295"/>
        <v>1.0688797677222459</v>
      </c>
      <c r="BH361" s="11">
        <f t="shared" si="295"/>
        <v>1.0597663430517887</v>
      </c>
      <c r="BI361" s="11">
        <f t="shared" si="295"/>
        <v>1.0320651343478053</v>
      </c>
      <c r="BJ361" s="11">
        <f t="shared" ref="BJ361" si="296">1+BJ93/100</f>
        <v>1.0324161214900005</v>
      </c>
      <c r="BL361" s="1">
        <f t="shared" si="214"/>
        <v>0</v>
      </c>
      <c r="BM361" s="1">
        <f t="shared" si="215"/>
        <v>0</v>
      </c>
      <c r="BN361" s="1">
        <f t="shared" si="216"/>
        <v>1.2540555388391716E-2</v>
      </c>
      <c r="BO361" s="1">
        <f t="shared" si="217"/>
        <v>3.1720267353101184E-2</v>
      </c>
      <c r="BP361" s="1">
        <f t="shared" si="218"/>
        <v>2.5172927999077555E-3</v>
      </c>
      <c r="BQ361" s="1">
        <f t="shared" si="219"/>
        <v>4.1538228369793595E-2</v>
      </c>
      <c r="BR361" s="1">
        <f t="shared" si="220"/>
        <v>1.7426155717189307E-2</v>
      </c>
      <c r="BS361" s="1">
        <f t="shared" si="221"/>
        <v>1.8712905503377675E-2</v>
      </c>
      <c r="BT361" s="1">
        <f t="shared" si="222"/>
        <v>3.7161142973338279E-2</v>
      </c>
      <c r="BU361" s="1">
        <f t="shared" si="223"/>
        <v>1.0435922477583626E-2</v>
      </c>
      <c r="BW361" s="1">
        <f t="shared" si="224"/>
        <v>2.1804213179037912E-2</v>
      </c>
      <c r="BY361" s="172">
        <f t="shared" si="102"/>
        <v>6.6880554752586363E-3</v>
      </c>
      <c r="CA361" s="1">
        <f t="shared" si="225"/>
        <v>1.5948256997498689E-2</v>
      </c>
      <c r="CB361" s="1">
        <f t="shared" si="226"/>
        <v>4.2022796537525497E-2</v>
      </c>
      <c r="CC361" s="1">
        <f t="shared" si="227"/>
        <v>0.16908499405064914</v>
      </c>
    </row>
    <row r="362" spans="1:81" ht="15">
      <c r="A362" s="282" t="s">
        <v>240</v>
      </c>
      <c r="E362" s="11">
        <v>1</v>
      </c>
      <c r="F362" s="11">
        <f t="shared" ref="F362:R362" si="297">1+F94/100</f>
        <v>1</v>
      </c>
      <c r="G362" s="11">
        <f t="shared" si="297"/>
        <v>1</v>
      </c>
      <c r="H362" s="11">
        <f t="shared" si="297"/>
        <v>1</v>
      </c>
      <c r="I362" s="11">
        <f t="shared" si="297"/>
        <v>1</v>
      </c>
      <c r="J362" s="11">
        <f t="shared" si="297"/>
        <v>1</v>
      </c>
      <c r="K362" s="11">
        <f t="shared" si="297"/>
        <v>1</v>
      </c>
      <c r="L362" s="11">
        <f t="shared" si="297"/>
        <v>1</v>
      </c>
      <c r="M362" s="11">
        <f t="shared" si="297"/>
        <v>1</v>
      </c>
      <c r="N362" s="11">
        <f t="shared" si="297"/>
        <v>1</v>
      </c>
      <c r="O362" s="11">
        <f t="shared" si="297"/>
        <v>1</v>
      </c>
      <c r="P362" s="11">
        <f t="shared" si="297"/>
        <v>1.1114456573397473</v>
      </c>
      <c r="Q362" s="11">
        <f t="shared" si="297"/>
        <v>1.0375915760106702</v>
      </c>
      <c r="R362" s="11">
        <f t="shared" si="297"/>
        <v>1.0528020886268845</v>
      </c>
      <c r="S362" s="11">
        <v>1</v>
      </c>
      <c r="T362" s="11">
        <f t="shared" ref="T362:BI362" si="298">1+T94/100</f>
        <v>1.0044332433395871</v>
      </c>
      <c r="U362" s="11">
        <f t="shared" si="298"/>
        <v>1.0574601090478519</v>
      </c>
      <c r="V362" s="11">
        <f t="shared" si="298"/>
        <v>1.0948317954371127</v>
      </c>
      <c r="W362" s="11">
        <f t="shared" si="298"/>
        <v>1.0644767946976985</v>
      </c>
      <c r="X362" s="11">
        <f t="shared" si="298"/>
        <v>1.040149474796483</v>
      </c>
      <c r="Y362" s="11">
        <f t="shared" si="298"/>
        <v>1.0737708985878747</v>
      </c>
      <c r="Z362" s="11">
        <f t="shared" si="298"/>
        <v>0.99086216353882917</v>
      </c>
      <c r="AA362" s="11">
        <f t="shared" si="298"/>
        <v>0.94652374702257869</v>
      </c>
      <c r="AB362" s="11">
        <f t="shared" si="298"/>
        <v>1.0226577079453276</v>
      </c>
      <c r="AC362" s="11">
        <f t="shared" si="298"/>
        <v>0.93740835543747503</v>
      </c>
      <c r="AD362" s="11">
        <f t="shared" si="298"/>
        <v>1.0268217380573663</v>
      </c>
      <c r="AE362" s="11">
        <f t="shared" si="298"/>
        <v>1.0649677701063451</v>
      </c>
      <c r="AF362" s="11">
        <f t="shared" si="298"/>
        <v>1.0434564061590734</v>
      </c>
      <c r="AG362" s="11">
        <f t="shared" si="298"/>
        <v>1.0425465947962715</v>
      </c>
      <c r="AH362" s="11">
        <f t="shared" si="298"/>
        <v>1.0569517300716074</v>
      </c>
      <c r="AI362" s="11">
        <f t="shared" si="298"/>
        <v>0.87804133560589315</v>
      </c>
      <c r="AJ362" s="11">
        <f t="shared" si="298"/>
        <v>1.0006651114214129</v>
      </c>
      <c r="AK362" s="11">
        <f t="shared" si="298"/>
        <v>0.95231476459425979</v>
      </c>
      <c r="AL362" s="11">
        <f t="shared" si="298"/>
        <v>0.95144118217260654</v>
      </c>
      <c r="AM362" s="11">
        <f t="shared" si="298"/>
        <v>1.0535180564040296</v>
      </c>
      <c r="AN362" s="11">
        <f t="shared" si="298"/>
        <v>1.0317099642734178</v>
      </c>
      <c r="AO362" s="11">
        <f t="shared" si="298"/>
        <v>1.0134801010307755</v>
      </c>
      <c r="AP362" s="11">
        <f t="shared" si="298"/>
        <v>1.0128773186957511</v>
      </c>
      <c r="AQ362" s="11">
        <f t="shared" si="298"/>
        <v>1.0756589978093101</v>
      </c>
      <c r="AR362" s="11">
        <f t="shared" si="298"/>
        <v>1.0137788444524005</v>
      </c>
      <c r="AS362" s="11">
        <f t="shared" si="298"/>
        <v>1.0691102464537168</v>
      </c>
      <c r="AT362" s="11">
        <f t="shared" si="298"/>
        <v>1.0099946355707838</v>
      </c>
      <c r="AU362" s="11">
        <f t="shared" si="298"/>
        <v>0.98575741640799097</v>
      </c>
      <c r="AV362" s="11">
        <f t="shared" si="298"/>
        <v>1.0414500850855242</v>
      </c>
      <c r="AW362" s="11">
        <f t="shared" si="298"/>
        <v>1.0678662938764358</v>
      </c>
      <c r="AX362" s="11">
        <f t="shared" si="298"/>
        <v>1.047896273737863</v>
      </c>
      <c r="AY362" s="11">
        <f t="shared" si="298"/>
        <v>1.0585503028106271</v>
      </c>
      <c r="AZ362" s="11">
        <f t="shared" si="298"/>
        <v>1.0274878107936594</v>
      </c>
      <c r="BA362" s="11">
        <f t="shared" si="298"/>
        <v>1.0659397874864722</v>
      </c>
      <c r="BB362" s="11">
        <f t="shared" si="298"/>
        <v>1.0087490657070013</v>
      </c>
      <c r="BC362" s="11">
        <f t="shared" si="298"/>
        <v>1.0069531455570224</v>
      </c>
      <c r="BD362" s="11">
        <f t="shared" si="298"/>
        <v>0.99529716364924736</v>
      </c>
      <c r="BE362" s="11">
        <f t="shared" si="298"/>
        <v>1.0153697694464274</v>
      </c>
      <c r="BF362" s="11">
        <f t="shared" si="298"/>
        <v>0.98874459585942132</v>
      </c>
      <c r="BG362" s="11">
        <f t="shared" si="298"/>
        <v>1.0566442322422913</v>
      </c>
      <c r="BH362" s="11">
        <f t="shared" si="298"/>
        <v>1.006336670815464</v>
      </c>
      <c r="BI362" s="11">
        <f t="shared" si="298"/>
        <v>1.075250332821289</v>
      </c>
      <c r="BJ362" s="11">
        <f t="shared" ref="BJ362" si="299">1+BJ94/100</f>
        <v>1</v>
      </c>
      <c r="BL362" s="1">
        <f t="shared" si="214"/>
        <v>0</v>
      </c>
      <c r="BM362" s="1">
        <f t="shared" si="215"/>
        <v>0</v>
      </c>
      <c r="BN362" s="1">
        <f t="shared" si="216"/>
        <v>4.5689105499039151E-2</v>
      </c>
      <c r="BO362" s="1">
        <f t="shared" si="217"/>
        <v>1.9570347306818503E-2</v>
      </c>
      <c r="BP362" s="1">
        <f t="shared" si="218"/>
        <v>-5.5413910214073048E-2</v>
      </c>
      <c r="BQ362" s="1">
        <f t="shared" si="219"/>
        <v>2.6141834210000603E-2</v>
      </c>
      <c r="BR362" s="1">
        <f t="shared" si="220"/>
        <v>4.0365308256106847E-2</v>
      </c>
      <c r="BS362" s="1">
        <f t="shared" si="221"/>
        <v>1.3672060292912791E-2</v>
      </c>
      <c r="BT362" s="1">
        <f t="shared" si="222"/>
        <v>5.1434963237200648E-2</v>
      </c>
      <c r="BU362" s="1">
        <f t="shared" si="223"/>
        <v>1.8777628640546107E-2</v>
      </c>
      <c r="BW362" s="1">
        <f t="shared" si="224"/>
        <v>3.2647553155006781E-2</v>
      </c>
      <c r="BY362" s="172">
        <f t="shared" si="102"/>
        <v>1.9791745449572185E-2</v>
      </c>
      <c r="CA362" s="1">
        <f t="shared" si="225"/>
        <v>-4.0875344137410452E-2</v>
      </c>
      <c r="CB362" s="1">
        <f t="shared" si="226"/>
        <v>-0.1632721248120077</v>
      </c>
      <c r="CC362" s="1">
        <f t="shared" si="227"/>
        <v>0.14335651569126306</v>
      </c>
    </row>
    <row r="363" spans="1:81" ht="15">
      <c r="A363" s="282" t="s">
        <v>241</v>
      </c>
      <c r="E363" s="11">
        <v>1</v>
      </c>
      <c r="F363" s="11">
        <f t="shared" ref="F363:R363" si="300">1+F95/100</f>
        <v>1.0128233161070463</v>
      </c>
      <c r="G363" s="11">
        <f t="shared" si="300"/>
        <v>1.0056541989453467</v>
      </c>
      <c r="H363" s="11">
        <f t="shared" si="300"/>
        <v>1.0641223625236607</v>
      </c>
      <c r="I363" s="11">
        <f t="shared" si="300"/>
        <v>1.0164631586524309</v>
      </c>
      <c r="J363" s="11">
        <f t="shared" si="300"/>
        <v>1.0137912030522558</v>
      </c>
      <c r="K363" s="11">
        <f t="shared" si="300"/>
        <v>1.0249317764485437</v>
      </c>
      <c r="L363" s="11">
        <f t="shared" si="300"/>
        <v>1.0113733970775924</v>
      </c>
      <c r="M363" s="11">
        <f t="shared" si="300"/>
        <v>1.0567388250019687</v>
      </c>
      <c r="N363" s="11">
        <f t="shared" si="300"/>
        <v>1.017877441270493</v>
      </c>
      <c r="O363" s="11">
        <f t="shared" si="300"/>
        <v>1.0276931382465206</v>
      </c>
      <c r="P363" s="11">
        <f t="shared" si="300"/>
        <v>1.0268522798413489</v>
      </c>
      <c r="Q363" s="11">
        <f t="shared" si="300"/>
        <v>1.0442305173570383</v>
      </c>
      <c r="R363" s="11">
        <f t="shared" si="300"/>
        <v>1.0393222158495126</v>
      </c>
      <c r="S363" s="11">
        <v>1</v>
      </c>
      <c r="T363" s="11">
        <f t="shared" ref="T363:BI363" si="301">1+T95/100</f>
        <v>0.99335038897922889</v>
      </c>
      <c r="U363" s="11">
        <f t="shared" si="301"/>
        <v>1.0469435567320056</v>
      </c>
      <c r="V363" s="11">
        <f t="shared" si="301"/>
        <v>1.0515918053756736</v>
      </c>
      <c r="W363" s="11">
        <f t="shared" si="301"/>
        <v>1.0244684380334734</v>
      </c>
      <c r="X363" s="11">
        <f t="shared" si="301"/>
        <v>1.0217540754442442</v>
      </c>
      <c r="Y363" s="11">
        <f t="shared" si="301"/>
        <v>1.0123396727156639</v>
      </c>
      <c r="Z363" s="11">
        <f t="shared" si="301"/>
        <v>0.98179662000316825</v>
      </c>
      <c r="AA363" s="11">
        <f t="shared" si="301"/>
        <v>0.94096468221912288</v>
      </c>
      <c r="AB363" s="11">
        <f t="shared" si="301"/>
        <v>0.95036083663901794</v>
      </c>
      <c r="AC363" s="11">
        <f t="shared" si="301"/>
        <v>0.98054845371575072</v>
      </c>
      <c r="AD363" s="11">
        <f t="shared" si="301"/>
        <v>0.9701250349592081</v>
      </c>
      <c r="AE363" s="11">
        <f t="shared" si="301"/>
        <v>0.97786877695852692</v>
      </c>
      <c r="AF363" s="11">
        <f t="shared" si="301"/>
        <v>1.0114084367177165</v>
      </c>
      <c r="AG363" s="11">
        <f t="shared" si="301"/>
        <v>1.0150183087991058</v>
      </c>
      <c r="AH363" s="11">
        <f t="shared" si="301"/>
        <v>1.0155501883197406</v>
      </c>
      <c r="AI363" s="11">
        <f t="shared" si="301"/>
        <v>1.0072808458839744</v>
      </c>
      <c r="AJ363" s="11">
        <f t="shared" si="301"/>
        <v>1.012594423964845</v>
      </c>
      <c r="AK363" s="11">
        <f t="shared" si="301"/>
        <v>1.0240570298363234</v>
      </c>
      <c r="AL363" s="11">
        <f t="shared" si="301"/>
        <v>1.0152051534891815</v>
      </c>
      <c r="AM363" s="11">
        <f t="shared" si="301"/>
        <v>1.0164462501936118</v>
      </c>
      <c r="AN363" s="11">
        <f t="shared" si="301"/>
        <v>1.0256702917776634</v>
      </c>
      <c r="AO363" s="11">
        <f t="shared" si="301"/>
        <v>1.0065443156604239</v>
      </c>
      <c r="AP363" s="11">
        <f t="shared" si="301"/>
        <v>1.0205435293042375</v>
      </c>
      <c r="AQ363" s="11">
        <f t="shared" si="301"/>
        <v>1.0267490013330804</v>
      </c>
      <c r="AR363" s="11">
        <f t="shared" si="301"/>
        <v>1.0153339414551237</v>
      </c>
      <c r="AS363" s="11">
        <f t="shared" si="301"/>
        <v>1.0126523441476467</v>
      </c>
      <c r="AT363" s="11">
        <f t="shared" si="301"/>
        <v>0.99979532156272621</v>
      </c>
      <c r="AU363" s="11">
        <f t="shared" si="301"/>
        <v>1.0145133372467567</v>
      </c>
      <c r="AV363" s="11">
        <f t="shared" si="301"/>
        <v>1.0013879707593987</v>
      </c>
      <c r="AW363" s="11">
        <f t="shared" si="301"/>
        <v>1.007625136215452</v>
      </c>
      <c r="AX363" s="11">
        <f t="shared" si="301"/>
        <v>1.0090173115906789</v>
      </c>
      <c r="AY363" s="11">
        <f t="shared" si="301"/>
        <v>1.0301229253611324</v>
      </c>
      <c r="AZ363" s="11">
        <f t="shared" si="301"/>
        <v>1.0395084420563356</v>
      </c>
      <c r="BA363" s="11">
        <f t="shared" si="301"/>
        <v>1.0102415749296212</v>
      </c>
      <c r="BB363" s="11">
        <f t="shared" si="301"/>
        <v>0.98350023323332336</v>
      </c>
      <c r="BC363" s="11">
        <f t="shared" si="301"/>
        <v>1.0066062551396702</v>
      </c>
      <c r="BD363" s="11">
        <f t="shared" si="301"/>
        <v>1.019426691862021</v>
      </c>
      <c r="BE363" s="11">
        <f t="shared" si="301"/>
        <v>1.007979126860423</v>
      </c>
      <c r="BF363" s="11">
        <f t="shared" si="301"/>
        <v>1.0153524452635141</v>
      </c>
      <c r="BG363" s="11">
        <f t="shared" si="301"/>
        <v>1.0203285870370757</v>
      </c>
      <c r="BH363" s="11">
        <f t="shared" si="301"/>
        <v>1.0203275710980106</v>
      </c>
      <c r="BI363" s="11">
        <f t="shared" si="301"/>
        <v>1.010406436451333</v>
      </c>
      <c r="BJ363" s="11">
        <f t="shared" ref="BJ363" si="302">1+BJ95/100</f>
        <v>1.0074908656776527</v>
      </c>
      <c r="BL363" s="1">
        <f t="shared" si="214"/>
        <v>2.7207016606943801E-2</v>
      </c>
      <c r="BM363" s="1">
        <f t="shared" si="215"/>
        <v>2.3414658157308033E-2</v>
      </c>
      <c r="BN363" s="1">
        <f t="shared" si="216"/>
        <v>2.7456847807654006E-2</v>
      </c>
      <c r="BO363" s="1">
        <f t="shared" si="217"/>
        <v>-1.4744464957161529E-2</v>
      </c>
      <c r="BP363" s="1">
        <f t="shared" si="218"/>
        <v>1.4766253234093973E-2</v>
      </c>
      <c r="BQ363" s="1">
        <f t="shared" si="219"/>
        <v>1.5188827781162706E-2</v>
      </c>
      <c r="BR363" s="1">
        <f t="shared" si="220"/>
        <v>1.0874049733382352E-2</v>
      </c>
      <c r="BS363" s="1">
        <f t="shared" si="221"/>
        <v>1.575999233600589E-2</v>
      </c>
      <c r="BT363" s="1">
        <f t="shared" si="222"/>
        <v>1.6226186556848488E-2</v>
      </c>
      <c r="BU363" s="1">
        <f t="shared" si="223"/>
        <v>1.0425455842418163E-2</v>
      </c>
      <c r="BW363" s="1">
        <f t="shared" si="224"/>
        <v>1.2907417798912579E-2</v>
      </c>
      <c r="BY363" s="172">
        <f t="shared" si="102"/>
        <v>1.3047324367822188E-2</v>
      </c>
      <c r="CA363" s="1">
        <f t="shared" si="225"/>
        <v>-0.12202249882493077</v>
      </c>
      <c r="CB363" s="1">
        <f t="shared" si="226"/>
        <v>4.4504343687749026E-2</v>
      </c>
      <c r="CC363" s="1">
        <f t="shared" si="227"/>
        <v>5.1903211370768254E-2</v>
      </c>
    </row>
    <row r="364" spans="1:81" ht="15">
      <c r="A364" s="282" t="s">
        <v>242</v>
      </c>
      <c r="E364" s="11">
        <v>1</v>
      </c>
      <c r="F364" s="11">
        <f t="shared" ref="F364:R364" si="303">1+F96/100</f>
        <v>1</v>
      </c>
      <c r="G364" s="11">
        <f t="shared" si="303"/>
        <v>1</v>
      </c>
      <c r="H364" s="11">
        <f t="shared" si="303"/>
        <v>1</v>
      </c>
      <c r="I364" s="11">
        <f t="shared" si="303"/>
        <v>1</v>
      </c>
      <c r="J364" s="11">
        <f t="shared" si="303"/>
        <v>1</v>
      </c>
      <c r="K364" s="11">
        <f t="shared" si="303"/>
        <v>1</v>
      </c>
      <c r="L364" s="11">
        <f t="shared" si="303"/>
        <v>1</v>
      </c>
      <c r="M364" s="11">
        <f t="shared" si="303"/>
        <v>1</v>
      </c>
      <c r="N364" s="11">
        <f t="shared" si="303"/>
        <v>1</v>
      </c>
      <c r="O364" s="11">
        <f t="shared" si="303"/>
        <v>1</v>
      </c>
      <c r="P364" s="11">
        <f t="shared" si="303"/>
        <v>1</v>
      </c>
      <c r="Q364" s="11">
        <f t="shared" si="303"/>
        <v>1</v>
      </c>
      <c r="R364" s="11">
        <f t="shared" si="303"/>
        <v>1</v>
      </c>
      <c r="S364" s="11">
        <v>1</v>
      </c>
      <c r="T364" s="11">
        <f t="shared" ref="T364:BI364" si="304">1+T96/100</f>
        <v>1</v>
      </c>
      <c r="U364" s="11">
        <f t="shared" si="304"/>
        <v>1</v>
      </c>
      <c r="V364" s="11">
        <f t="shared" si="304"/>
        <v>1</v>
      </c>
      <c r="W364" s="11">
        <f t="shared" si="304"/>
        <v>1</v>
      </c>
      <c r="X364" s="11">
        <f t="shared" si="304"/>
        <v>1</v>
      </c>
      <c r="Y364" s="11">
        <f t="shared" si="304"/>
        <v>1</v>
      </c>
      <c r="Z364" s="11">
        <f t="shared" si="304"/>
        <v>1</v>
      </c>
      <c r="AA364" s="11">
        <f t="shared" si="304"/>
        <v>1</v>
      </c>
      <c r="AB364" s="11">
        <f t="shared" si="304"/>
        <v>1</v>
      </c>
      <c r="AC364" s="11">
        <f t="shared" si="304"/>
        <v>1</v>
      </c>
      <c r="AD364" s="11">
        <f t="shared" si="304"/>
        <v>1</v>
      </c>
      <c r="AE364" s="11">
        <f t="shared" si="304"/>
        <v>1</v>
      </c>
      <c r="AF364" s="11">
        <f t="shared" si="304"/>
        <v>1</v>
      </c>
      <c r="AG364" s="11">
        <f t="shared" si="304"/>
        <v>1</v>
      </c>
      <c r="AH364" s="11">
        <f t="shared" si="304"/>
        <v>1</v>
      </c>
      <c r="AI364" s="11">
        <f t="shared" si="304"/>
        <v>1</v>
      </c>
      <c r="AJ364" s="11">
        <f t="shared" si="304"/>
        <v>1</v>
      </c>
      <c r="AK364" s="11">
        <f t="shared" si="304"/>
        <v>1</v>
      </c>
      <c r="AL364" s="11">
        <f t="shared" si="304"/>
        <v>1</v>
      </c>
      <c r="AM364" s="11">
        <f t="shared" si="304"/>
        <v>1</v>
      </c>
      <c r="AN364" s="11">
        <f t="shared" si="304"/>
        <v>1</v>
      </c>
      <c r="AO364" s="11">
        <f t="shared" si="304"/>
        <v>1</v>
      </c>
      <c r="AP364" s="11">
        <f t="shared" si="304"/>
        <v>1</v>
      </c>
      <c r="AQ364" s="11">
        <f t="shared" si="304"/>
        <v>1</v>
      </c>
      <c r="AR364" s="11">
        <f t="shared" si="304"/>
        <v>1</v>
      </c>
      <c r="AS364" s="11">
        <f t="shared" si="304"/>
        <v>1</v>
      </c>
      <c r="AT364" s="11">
        <f t="shared" si="304"/>
        <v>1</v>
      </c>
      <c r="AU364" s="11">
        <f t="shared" si="304"/>
        <v>1</v>
      </c>
      <c r="AV364" s="11">
        <f t="shared" si="304"/>
        <v>1.0057569430604549</v>
      </c>
      <c r="AW364" s="11">
        <f t="shared" si="304"/>
        <v>1.0617183582334995</v>
      </c>
      <c r="AX364" s="11">
        <f t="shared" si="304"/>
        <v>1.033374134647616</v>
      </c>
      <c r="AY364" s="11">
        <f t="shared" si="304"/>
        <v>0.96022234059508149</v>
      </c>
      <c r="AZ364" s="11">
        <f t="shared" si="304"/>
        <v>1.0068635879081878</v>
      </c>
      <c r="BA364" s="11">
        <f t="shared" si="304"/>
        <v>1.0161378261948675</v>
      </c>
      <c r="BB364" s="11">
        <f t="shared" si="304"/>
        <v>1.0019125031832798</v>
      </c>
      <c r="BC364" s="11">
        <f t="shared" si="304"/>
        <v>1.0195522924173634</v>
      </c>
      <c r="BD364" s="11">
        <f t="shared" si="304"/>
        <v>0.9997620056707085</v>
      </c>
      <c r="BE364" s="11">
        <f t="shared" si="304"/>
        <v>1.0183764090300735</v>
      </c>
      <c r="BF364" s="11">
        <f t="shared" si="304"/>
        <v>1.0158987881578945</v>
      </c>
      <c r="BG364" s="11">
        <f t="shared" si="304"/>
        <v>1.0118223173316199</v>
      </c>
      <c r="BH364" s="11">
        <f t="shared" si="304"/>
        <v>0.99969302618521116</v>
      </c>
      <c r="BI364" s="11">
        <f t="shared" si="304"/>
        <v>0.99670349158047145</v>
      </c>
      <c r="BJ364" s="11">
        <f t="shared" ref="BJ364" si="305">1+BJ96/100</f>
        <v>1</v>
      </c>
      <c r="BL364" s="1">
        <f t="shared" si="214"/>
        <v>0</v>
      </c>
      <c r="BM364" s="1">
        <f t="shared" si="215"/>
        <v>0</v>
      </c>
      <c r="BN364" s="1">
        <f t="shared" si="216"/>
        <v>0</v>
      </c>
      <c r="BO364" s="1">
        <f t="shared" si="217"/>
        <v>0</v>
      </c>
      <c r="BP364" s="1">
        <f t="shared" si="218"/>
        <v>0</v>
      </c>
      <c r="BQ364" s="1">
        <f t="shared" si="219"/>
        <v>0</v>
      </c>
      <c r="BR364" s="1">
        <f t="shared" si="220"/>
        <v>1.2830542684876045E-2</v>
      </c>
      <c r="BS364" s="1">
        <f t="shared" si="221"/>
        <v>1.1439508046729108E-2</v>
      </c>
      <c r="BT364" s="1">
        <f t="shared" si="222"/>
        <v>1.3543755257460433E-2</v>
      </c>
      <c r="BU364" s="1">
        <f t="shared" si="223"/>
        <v>7.9267000402407639E-3</v>
      </c>
      <c r="BW364" s="1">
        <f t="shared" si="224"/>
        <v>1.0330187526009116E-2</v>
      </c>
      <c r="BY364" s="172">
        <f t="shared" si="102"/>
        <v>0</v>
      </c>
      <c r="CA364" s="1">
        <f t="shared" si="225"/>
        <v>0</v>
      </c>
      <c r="CB364" s="1">
        <f t="shared" si="226"/>
        <v>0</v>
      </c>
      <c r="CC364" s="1">
        <f t="shared" si="227"/>
        <v>8.1772574920913055E-3</v>
      </c>
    </row>
    <row r="365" spans="1:81" ht="15">
      <c r="A365" s="282" t="s">
        <v>243</v>
      </c>
      <c r="E365" s="11">
        <v>1</v>
      </c>
      <c r="F365" s="11">
        <f t="shared" ref="F365:R365" si="306">1+F97/100</f>
        <v>1.0158849550633855</v>
      </c>
      <c r="G365" s="11">
        <f t="shared" si="306"/>
        <v>0.98268147904465508</v>
      </c>
      <c r="H365" s="11">
        <f t="shared" si="306"/>
        <v>0.85426067996200006</v>
      </c>
      <c r="I365" s="11">
        <f t="shared" si="306"/>
        <v>1.0869431884303142</v>
      </c>
      <c r="J365" s="11">
        <f t="shared" si="306"/>
        <v>1.0816305772322767</v>
      </c>
      <c r="K365" s="11">
        <f t="shared" si="306"/>
        <v>1.0322954998721969</v>
      </c>
      <c r="L365" s="11">
        <f t="shared" si="306"/>
        <v>1.0256186800726015</v>
      </c>
      <c r="M365" s="11">
        <f t="shared" si="306"/>
        <v>0.99511986112072792</v>
      </c>
      <c r="N365" s="11">
        <f t="shared" si="306"/>
        <v>1.0551821490251363</v>
      </c>
      <c r="O365" s="11">
        <f t="shared" si="306"/>
        <v>1.0289645960612988</v>
      </c>
      <c r="P365" s="11">
        <f t="shared" si="306"/>
        <v>1.0184865346231067</v>
      </c>
      <c r="Q365" s="11">
        <f t="shared" si="306"/>
        <v>0.95575625025368227</v>
      </c>
      <c r="R365" s="11">
        <f t="shared" si="306"/>
        <v>1.0013949913067084</v>
      </c>
      <c r="S365" s="11">
        <v>1</v>
      </c>
      <c r="T365" s="11">
        <f t="shared" ref="T365:BI365" si="307">1+T97/100</f>
        <v>1.0732028941016307</v>
      </c>
      <c r="U365" s="11">
        <f t="shared" si="307"/>
        <v>1.0042473479872036</v>
      </c>
      <c r="V365" s="11">
        <f t="shared" si="307"/>
        <v>0.96298475690322949</v>
      </c>
      <c r="W365" s="11">
        <f t="shared" si="307"/>
        <v>0.97211904991291442</v>
      </c>
      <c r="X365" s="11">
        <f t="shared" si="307"/>
        <v>0.9738923653499082</v>
      </c>
      <c r="Y365" s="11">
        <f t="shared" si="307"/>
        <v>1.0122545043853513</v>
      </c>
      <c r="Z365" s="11">
        <f t="shared" si="307"/>
        <v>1.0129115647160933</v>
      </c>
      <c r="AA365" s="11">
        <f t="shared" si="307"/>
        <v>0.86863868469274474</v>
      </c>
      <c r="AB365" s="11">
        <f t="shared" si="307"/>
        <v>0.93482588142632139</v>
      </c>
      <c r="AC365" s="11">
        <f t="shared" si="307"/>
        <v>0.95428097993471839</v>
      </c>
      <c r="AD365" s="11">
        <f t="shared" si="307"/>
        <v>1.0303551604871297</v>
      </c>
      <c r="AE365" s="11">
        <f t="shared" si="307"/>
        <v>0.9987408679380404</v>
      </c>
      <c r="AF365" s="11">
        <f t="shared" si="307"/>
        <v>1.0182553249926953</v>
      </c>
      <c r="AG365" s="11">
        <f t="shared" si="307"/>
        <v>0.97175588213366348</v>
      </c>
      <c r="AH365" s="11">
        <f t="shared" si="307"/>
        <v>0.95701388449550795</v>
      </c>
      <c r="AI365" s="11">
        <f t="shared" si="307"/>
        <v>0.97269246599941372</v>
      </c>
      <c r="AJ365" s="11">
        <f t="shared" si="307"/>
        <v>1.0584506077924769</v>
      </c>
      <c r="AK365" s="11">
        <f t="shared" si="307"/>
        <v>1.0727725196588473</v>
      </c>
      <c r="AL365" s="11">
        <f t="shared" si="307"/>
        <v>1.074454818863098</v>
      </c>
      <c r="AM365" s="11">
        <f t="shared" si="307"/>
        <v>1.0782810028215026</v>
      </c>
      <c r="AN365" s="11">
        <f t="shared" si="307"/>
        <v>1.0457962991646379</v>
      </c>
      <c r="AO365" s="11">
        <f t="shared" si="307"/>
        <v>1.0780275177110268</v>
      </c>
      <c r="AP365" s="11">
        <f t="shared" si="307"/>
        <v>1.0641565410448706</v>
      </c>
      <c r="AQ365" s="11">
        <f t="shared" si="307"/>
        <v>0.98623155045643651</v>
      </c>
      <c r="AR365" s="11">
        <f t="shared" si="307"/>
        <v>1.0333443742161332</v>
      </c>
      <c r="AS365" s="11">
        <f t="shared" si="307"/>
        <v>0.9888210422620558</v>
      </c>
      <c r="AT365" s="11">
        <f t="shared" si="307"/>
        <v>1.023910875854408</v>
      </c>
      <c r="AU365" s="11">
        <f t="shared" si="307"/>
        <v>1.0110193725494394</v>
      </c>
      <c r="AV365" s="11">
        <f t="shared" si="307"/>
        <v>0.98998299759097563</v>
      </c>
      <c r="AW365" s="11">
        <f t="shared" si="307"/>
        <v>1.0332209641110222</v>
      </c>
      <c r="AX365" s="11">
        <f t="shared" si="307"/>
        <v>0.98135263808723538</v>
      </c>
      <c r="AY365" s="11">
        <f t="shared" si="307"/>
        <v>1.0531842852608793</v>
      </c>
      <c r="AZ365" s="11">
        <f t="shared" si="307"/>
        <v>1.0726780218980712</v>
      </c>
      <c r="BA365" s="11">
        <f t="shared" si="307"/>
        <v>1.0218912288298871</v>
      </c>
      <c r="BB365" s="11">
        <f t="shared" si="307"/>
        <v>1.036383946776811</v>
      </c>
      <c r="BC365" s="11">
        <f t="shared" si="307"/>
        <v>1.0401806169430217</v>
      </c>
      <c r="BD365" s="11">
        <f t="shared" si="307"/>
        <v>1.0483904357998144</v>
      </c>
      <c r="BE365" s="11">
        <f t="shared" si="307"/>
        <v>1.0471839516308628</v>
      </c>
      <c r="BF365" s="11">
        <f t="shared" si="307"/>
        <v>1.0430940821584558</v>
      </c>
      <c r="BG365" s="11">
        <f t="shared" si="307"/>
        <v>1.0312431464065064</v>
      </c>
      <c r="BH365" s="11">
        <f t="shared" si="307"/>
        <v>1.0247498414849796</v>
      </c>
      <c r="BI365" s="11">
        <f t="shared" si="307"/>
        <v>1.0267630359964643</v>
      </c>
      <c r="BJ365" s="11">
        <f t="shared" ref="BJ365" si="308">1+BJ97/100</f>
        <v>1.0232182796660751</v>
      </c>
      <c r="BL365" s="1">
        <f t="shared" si="214"/>
        <v>-5.1692383191396574E-2</v>
      </c>
      <c r="BM365" s="1">
        <f t="shared" si="215"/>
        <v>4.5634164142996259E-2</v>
      </c>
      <c r="BN365" s="1">
        <f t="shared" si="216"/>
        <v>-1.4540278760724057E-3</v>
      </c>
      <c r="BO365" s="1">
        <f t="shared" si="217"/>
        <v>-2.5261929180453113E-2</v>
      </c>
      <c r="BP365" s="1">
        <f t="shared" si="218"/>
        <v>4.3723559420948188E-2</v>
      </c>
      <c r="BQ365" s="1">
        <f t="shared" si="219"/>
        <v>2.8444171712171062E-2</v>
      </c>
      <c r="BR365" s="1">
        <f t="shared" si="220"/>
        <v>2.8209796146054567E-2</v>
      </c>
      <c r="BS365" s="1">
        <f t="shared" si="221"/>
        <v>4.2455791005380439E-2</v>
      </c>
      <c r="BT365" s="1">
        <f t="shared" si="222"/>
        <v>2.4874633184950756E-2</v>
      </c>
      <c r="BU365" s="1">
        <f t="shared" si="223"/>
        <v>3.7214341349068425E-2</v>
      </c>
      <c r="BW365" s="1">
        <f t="shared" si="224"/>
        <v>3.1907805966464364E-2</v>
      </c>
      <c r="BY365" s="172">
        <f t="shared" ref="BY365:BY428" si="309">PRODUCT(I365:AC365)^(1/21)-1</f>
        <v>1.104385242571615E-3</v>
      </c>
      <c r="CA365" s="1">
        <f t="shared" si="225"/>
        <v>-0.17748955067147254</v>
      </c>
      <c r="CB365" s="1">
        <f t="shared" si="226"/>
        <v>0.1044696561687104</v>
      </c>
      <c r="CC365" s="1">
        <f t="shared" si="227"/>
        <v>8.5048524022883765E-2</v>
      </c>
    </row>
    <row r="366" spans="1:81" ht="15">
      <c r="A366" s="282" t="s">
        <v>244</v>
      </c>
      <c r="E366" s="11">
        <v>1</v>
      </c>
      <c r="F366" s="11">
        <f t="shared" ref="F366:R366" si="310">1+F98/100</f>
        <v>1.032297983332821</v>
      </c>
      <c r="G366" s="11">
        <f t="shared" si="310"/>
        <v>1.0441298025850523</v>
      </c>
      <c r="H366" s="11">
        <f t="shared" si="310"/>
        <v>1.0382172967186452</v>
      </c>
      <c r="I366" s="11">
        <f t="shared" si="310"/>
        <v>1.0521525253310768</v>
      </c>
      <c r="J366" s="11">
        <f t="shared" si="310"/>
        <v>1.0438079515607062</v>
      </c>
      <c r="K366" s="11">
        <f t="shared" si="310"/>
        <v>1.0482954368050277</v>
      </c>
      <c r="L366" s="11">
        <f t="shared" si="310"/>
        <v>1.0347565628601016</v>
      </c>
      <c r="M366" s="11">
        <f t="shared" si="310"/>
        <v>1.0514046519180076</v>
      </c>
      <c r="N366" s="11">
        <f t="shared" si="310"/>
        <v>1.0472025227502511</v>
      </c>
      <c r="O366" s="11">
        <f t="shared" si="310"/>
        <v>1.031865080315941</v>
      </c>
      <c r="P366" s="11">
        <f t="shared" si="310"/>
        <v>1.0288283022792051</v>
      </c>
      <c r="Q366" s="11">
        <f t="shared" si="310"/>
        <v>1.0449511629239068</v>
      </c>
      <c r="R366" s="11">
        <f t="shared" si="310"/>
        <v>1.0535753978407465</v>
      </c>
      <c r="S366" s="11">
        <v>1</v>
      </c>
      <c r="T366" s="11">
        <f t="shared" ref="T366:BI366" si="311">1+T98/100</f>
        <v>0.99080412422279585</v>
      </c>
      <c r="U366" s="11">
        <f t="shared" si="311"/>
        <v>1.0412340505247184</v>
      </c>
      <c r="V366" s="11">
        <f t="shared" si="311"/>
        <v>1.0305998611971368</v>
      </c>
      <c r="W366" s="11">
        <f t="shared" si="311"/>
        <v>1.0323534367787928</v>
      </c>
      <c r="X366" s="11">
        <f t="shared" si="311"/>
        <v>1.0332605979965341</v>
      </c>
      <c r="Y366" s="11">
        <f t="shared" si="311"/>
        <v>1.0061506456292557</v>
      </c>
      <c r="Z366" s="11">
        <f t="shared" si="311"/>
        <v>1.0106599458534591</v>
      </c>
      <c r="AA366" s="11">
        <f t="shared" si="311"/>
        <v>0.99061967611182056</v>
      </c>
      <c r="AB366" s="11">
        <f t="shared" si="311"/>
        <v>1.0197343028297883</v>
      </c>
      <c r="AC366" s="11">
        <f t="shared" si="311"/>
        <v>1.0380566908773599</v>
      </c>
      <c r="AD366" s="11">
        <f t="shared" si="311"/>
        <v>1.0278094757430505</v>
      </c>
      <c r="AE366" s="11">
        <f t="shared" si="311"/>
        <v>1.0254203912087936</v>
      </c>
      <c r="AF366" s="11">
        <f t="shared" si="311"/>
        <v>1.0273265901149766</v>
      </c>
      <c r="AG366" s="11">
        <f t="shared" si="311"/>
        <v>1.0400994719592973</v>
      </c>
      <c r="AH366" s="11">
        <f t="shared" si="311"/>
        <v>1.0301600171122098</v>
      </c>
      <c r="AI366" s="11">
        <f t="shared" si="311"/>
        <v>1.0228476591396596</v>
      </c>
      <c r="AJ366" s="11">
        <f t="shared" si="311"/>
        <v>1.0077725001044988</v>
      </c>
      <c r="AK366" s="11">
        <f t="shared" si="311"/>
        <v>1.0149489802375014</v>
      </c>
      <c r="AL366" s="11">
        <f t="shared" si="311"/>
        <v>1.0042540757493288</v>
      </c>
      <c r="AM366" s="11">
        <f t="shared" si="311"/>
        <v>1.0245673436147926</v>
      </c>
      <c r="AN366" s="11">
        <f t="shared" si="311"/>
        <v>1.0193677363857545</v>
      </c>
      <c r="AO366" s="11">
        <f t="shared" si="311"/>
        <v>1.0228136498444642</v>
      </c>
      <c r="AP366" s="11">
        <f t="shared" si="311"/>
        <v>1.0270262568402684</v>
      </c>
      <c r="AQ366" s="11">
        <f t="shared" si="311"/>
        <v>1.0204927797962182</v>
      </c>
      <c r="AR366" s="11">
        <f t="shared" si="311"/>
        <v>1.025470468577365</v>
      </c>
      <c r="AS366" s="11">
        <f t="shared" si="311"/>
        <v>1.0334901131996972</v>
      </c>
      <c r="AT366" s="11">
        <f t="shared" si="311"/>
        <v>1.0073554884167153</v>
      </c>
      <c r="AU366" s="11">
        <f t="shared" si="311"/>
        <v>1.0077421338116472</v>
      </c>
      <c r="AV366" s="11">
        <f t="shared" si="311"/>
        <v>1.0146973881582184</v>
      </c>
      <c r="AW366" s="11">
        <f t="shared" si="311"/>
        <v>1.0260094916853022</v>
      </c>
      <c r="AX366" s="11">
        <f t="shared" si="311"/>
        <v>1.0206292303773434</v>
      </c>
      <c r="AY366" s="11">
        <f t="shared" si="311"/>
        <v>1.0225927247274584</v>
      </c>
      <c r="AZ366" s="11">
        <f t="shared" si="311"/>
        <v>1.0184337062096369</v>
      </c>
      <c r="BA366" s="11">
        <f t="shared" si="311"/>
        <v>0.9951951924084429</v>
      </c>
      <c r="BB366" s="11">
        <f t="shared" si="311"/>
        <v>0.9585985371381216</v>
      </c>
      <c r="BC366" s="11">
        <f t="shared" si="311"/>
        <v>1.0230173900943509</v>
      </c>
      <c r="BD366" s="11">
        <f t="shared" si="311"/>
        <v>1.0138920664467259</v>
      </c>
      <c r="BE366" s="11">
        <f t="shared" si="311"/>
        <v>1.0062923542077589</v>
      </c>
      <c r="BF366" s="11">
        <f t="shared" si="311"/>
        <v>1.007712501587896</v>
      </c>
      <c r="BG366" s="11">
        <f t="shared" si="311"/>
        <v>1.0137930663353034</v>
      </c>
      <c r="BH366" s="11">
        <f t="shared" si="311"/>
        <v>1.0171647657646372</v>
      </c>
      <c r="BI366" s="11">
        <f t="shared" si="311"/>
        <v>1.0104879753533951</v>
      </c>
      <c r="BJ366" s="11">
        <f t="shared" ref="BJ366" si="312">1+BJ98/100</f>
        <v>1.0166490699595443</v>
      </c>
      <c r="BL366" s="1">
        <f t="shared" si="214"/>
        <v>3.8203790809081095E-2</v>
      </c>
      <c r="BM366" s="1">
        <f t="shared" si="215"/>
        <v>4.6253587803110063E-2</v>
      </c>
      <c r="BN366" s="1">
        <f t="shared" si="216"/>
        <v>2.8582652927157559E-2</v>
      </c>
      <c r="BO366" s="1">
        <f t="shared" si="217"/>
        <v>2.1500486181325495E-2</v>
      </c>
      <c r="BP366" s="1">
        <f t="shared" si="218"/>
        <v>1.24307291773742E-2</v>
      </c>
      <c r="BQ366" s="1">
        <f t="shared" si="219"/>
        <v>2.043434551913359E-2</v>
      </c>
      <c r="BR366" s="1">
        <f t="shared" si="220"/>
        <v>9.6652963864951591E-3</v>
      </c>
      <c r="BS366" s="1">
        <f t="shared" si="221"/>
        <v>1.0416582816353159E-2</v>
      </c>
      <c r="BT366" s="1">
        <f t="shared" si="222"/>
        <v>1.6209559271362473E-2</v>
      </c>
      <c r="BU366" s="1">
        <f t="shared" si="223"/>
        <v>6.1911938821581636E-3</v>
      </c>
      <c r="BW366" s="1">
        <f t="shared" si="224"/>
        <v>1.0472628052179855E-2</v>
      </c>
      <c r="BY366" s="172">
        <f t="shared" si="309"/>
        <v>2.9832316167268447E-2</v>
      </c>
      <c r="CA366" s="1">
        <f t="shared" si="225"/>
        <v>2.093721019086292E-2</v>
      </c>
      <c r="CB366" s="1">
        <f t="shared" si="226"/>
        <v>4.6207117761351668E-2</v>
      </c>
      <c r="CC366" s="1">
        <f t="shared" si="227"/>
        <v>4.2009730264228384E-2</v>
      </c>
    </row>
    <row r="367" spans="1:81" ht="15">
      <c r="A367" s="282" t="s">
        <v>245</v>
      </c>
      <c r="E367" s="11">
        <v>1</v>
      </c>
      <c r="F367" s="11">
        <f t="shared" ref="F367:R367" si="313">1+F99/100</f>
        <v>1</v>
      </c>
      <c r="G367" s="11">
        <f t="shared" si="313"/>
        <v>1.0954984627789628</v>
      </c>
      <c r="H367" s="11">
        <f t="shared" si="313"/>
        <v>1.1184861158173176</v>
      </c>
      <c r="I367" s="11">
        <f t="shared" si="313"/>
        <v>1.0603336471156894</v>
      </c>
      <c r="J367" s="11">
        <f t="shared" si="313"/>
        <v>1.1166931032661798</v>
      </c>
      <c r="K367" s="11">
        <f t="shared" si="313"/>
        <v>1.0089760675545598</v>
      </c>
      <c r="L367" s="11">
        <f t="shared" si="313"/>
        <v>0.99067926341535117</v>
      </c>
      <c r="M367" s="11">
        <f t="shared" si="313"/>
        <v>1.0122484117646466</v>
      </c>
      <c r="N367" s="11">
        <f t="shared" si="313"/>
        <v>1.0958020742831291</v>
      </c>
      <c r="O367" s="11">
        <f t="shared" si="313"/>
        <v>1.0658369696133716</v>
      </c>
      <c r="P367" s="11">
        <f t="shared" si="313"/>
        <v>1.0500387876539141</v>
      </c>
      <c r="Q367" s="11">
        <f t="shared" si="313"/>
        <v>1.0851155251725804</v>
      </c>
      <c r="R367" s="11">
        <f t="shared" si="313"/>
        <v>1.0915606183142363</v>
      </c>
      <c r="S367" s="11">
        <v>1</v>
      </c>
      <c r="T367" s="11">
        <f t="shared" ref="T367:BI367" si="314">1+T99/100</f>
        <v>0.98604579498539668</v>
      </c>
      <c r="U367" s="11">
        <f t="shared" si="314"/>
        <v>1.1471390285401011</v>
      </c>
      <c r="V367" s="11">
        <f t="shared" si="314"/>
        <v>1.101242112367848</v>
      </c>
      <c r="W367" s="11">
        <f t="shared" si="314"/>
        <v>1.0631705419156956</v>
      </c>
      <c r="X367" s="11">
        <f t="shared" si="314"/>
        <v>1.0562316591411156</v>
      </c>
      <c r="Y367" s="11">
        <f t="shared" si="314"/>
        <v>1.0720706690921469</v>
      </c>
      <c r="Z367" s="11">
        <f t="shared" si="314"/>
        <v>1.0672505358785653</v>
      </c>
      <c r="AA367" s="11">
        <f t="shared" si="314"/>
        <v>1.0136380074433184</v>
      </c>
      <c r="AB367" s="11">
        <f t="shared" si="314"/>
        <v>1.043789616194992</v>
      </c>
      <c r="AC367" s="11">
        <f t="shared" si="314"/>
        <v>1.0889802035429084</v>
      </c>
      <c r="AD367" s="11">
        <f t="shared" si="314"/>
        <v>0.99680487790969863</v>
      </c>
      <c r="AE367" s="11">
        <f t="shared" si="314"/>
        <v>1.0968118917116498</v>
      </c>
      <c r="AF367" s="11">
        <f t="shared" si="314"/>
        <v>1.1226255041784674</v>
      </c>
      <c r="AG367" s="11">
        <f t="shared" si="314"/>
        <v>1.0760347781537205</v>
      </c>
      <c r="AH367" s="11">
        <f t="shared" si="314"/>
        <v>1.0122301447096838</v>
      </c>
      <c r="AI367" s="11">
        <f t="shared" si="314"/>
        <v>1.0349743452572675</v>
      </c>
      <c r="AJ367" s="11">
        <f t="shared" si="314"/>
        <v>1.0482908751653248</v>
      </c>
      <c r="AK367" s="11">
        <f t="shared" si="314"/>
        <v>1.0534666837929085</v>
      </c>
      <c r="AL367" s="11">
        <f t="shared" si="314"/>
        <v>1.0439245593734841</v>
      </c>
      <c r="AM367" s="11">
        <f t="shared" si="314"/>
        <v>1.0367484136594345</v>
      </c>
      <c r="AN367" s="11">
        <f t="shared" si="314"/>
        <v>1.0036658949830395</v>
      </c>
      <c r="AO367" s="11">
        <f t="shared" si="314"/>
        <v>0.99732178681126127</v>
      </c>
      <c r="AP367" s="11">
        <f t="shared" si="314"/>
        <v>1.0422837410567465</v>
      </c>
      <c r="AQ367" s="11">
        <f t="shared" si="314"/>
        <v>0.93334898131405508</v>
      </c>
      <c r="AR367" s="11">
        <f t="shared" si="314"/>
        <v>1.0153229067297209</v>
      </c>
      <c r="AS367" s="11">
        <f t="shared" si="314"/>
        <v>1.0671848485922453</v>
      </c>
      <c r="AT367" s="11">
        <f t="shared" si="314"/>
        <v>0.99822498841162555</v>
      </c>
      <c r="AU367" s="11">
        <f t="shared" si="314"/>
        <v>1.0120744966373127</v>
      </c>
      <c r="AV367" s="11">
        <f t="shared" si="314"/>
        <v>1.0325995727405717</v>
      </c>
      <c r="AW367" s="11">
        <f t="shared" si="314"/>
        <v>1.0785555114229284</v>
      </c>
      <c r="AX367" s="11">
        <f t="shared" si="314"/>
        <v>1.0692012048110506</v>
      </c>
      <c r="AY367" s="11">
        <f t="shared" si="314"/>
        <v>1.06347493911084</v>
      </c>
      <c r="AZ367" s="11">
        <f t="shared" si="314"/>
        <v>1.0555354874094354</v>
      </c>
      <c r="BA367" s="11">
        <f t="shared" si="314"/>
        <v>1.0151879571475109</v>
      </c>
      <c r="BB367" s="11">
        <f t="shared" si="314"/>
        <v>0.97331118738847455</v>
      </c>
      <c r="BC367" s="11">
        <f t="shared" si="314"/>
        <v>1.0598640375069863</v>
      </c>
      <c r="BD367" s="11">
        <f t="shared" si="314"/>
        <v>1.0411212828820924</v>
      </c>
      <c r="BE367" s="11">
        <f t="shared" si="314"/>
        <v>1.0058375360082878</v>
      </c>
      <c r="BF367" s="11">
        <f t="shared" si="314"/>
        <v>1.0268787074422283</v>
      </c>
      <c r="BG367" s="11">
        <f t="shared" si="314"/>
        <v>1.0204317211000224</v>
      </c>
      <c r="BH367" s="11">
        <f t="shared" si="314"/>
        <v>1.0152002119829313</v>
      </c>
      <c r="BI367" s="11">
        <f t="shared" si="314"/>
        <v>1.0153211605158905</v>
      </c>
      <c r="BJ367" s="11">
        <f t="shared" ref="BJ367" si="315">1+BJ99/100</f>
        <v>1.0301765599830845</v>
      </c>
      <c r="BL367" s="1">
        <f t="shared" si="214"/>
        <v>7.0074767104195912E-2</v>
      </c>
      <c r="BM367" s="1">
        <f t="shared" si="215"/>
        <v>4.6409296743627371E-2</v>
      </c>
      <c r="BN367" s="1">
        <f t="shared" si="216"/>
        <v>6.3696677063370677E-2</v>
      </c>
      <c r="BO367" s="1">
        <f t="shared" si="217"/>
        <v>5.8300112668600912E-2</v>
      </c>
      <c r="BP367" s="1">
        <f t="shared" si="218"/>
        <v>4.5142065061029246E-2</v>
      </c>
      <c r="BQ367" s="1">
        <f t="shared" si="219"/>
        <v>8.0159544161759744E-3</v>
      </c>
      <c r="BR367" s="1">
        <f t="shared" si="220"/>
        <v>4.2942316264720226E-2</v>
      </c>
      <c r="BS367" s="1">
        <f t="shared" si="221"/>
        <v>2.3488731853871014E-2</v>
      </c>
      <c r="BT367" s="1">
        <f t="shared" si="222"/>
        <v>5.2196226327290374E-2</v>
      </c>
      <c r="BU367" s="1">
        <f t="shared" si="223"/>
        <v>1.9468142309840397E-2</v>
      </c>
      <c r="BW367" s="1">
        <f t="shared" si="224"/>
        <v>3.3367929996903412E-2</v>
      </c>
      <c r="BY367" s="172">
        <f t="shared" si="309"/>
        <v>5.7094862042122108E-2</v>
      </c>
      <c r="CA367" s="1">
        <f t="shared" si="225"/>
        <v>0.12917756332167585</v>
      </c>
      <c r="CB367" s="1">
        <f t="shared" si="226"/>
        <v>0.14296306328159059</v>
      </c>
      <c r="CC367" s="1">
        <f t="shared" si="227"/>
        <v>5.18143408960694E-2</v>
      </c>
    </row>
    <row r="368" spans="1:81" ht="15">
      <c r="A368" s="282" t="s">
        <v>246</v>
      </c>
      <c r="E368" s="11">
        <v>1</v>
      </c>
      <c r="F368" s="11">
        <f t="shared" ref="F368:R368" si="316">1+F100/100</f>
        <v>0.99048856329338408</v>
      </c>
      <c r="G368" s="11">
        <f t="shared" si="316"/>
        <v>1.0285805111090316</v>
      </c>
      <c r="H368" s="11">
        <f t="shared" si="316"/>
        <v>1.0072750956689556</v>
      </c>
      <c r="I368" s="11">
        <f t="shared" si="316"/>
        <v>1.0248824744867602</v>
      </c>
      <c r="J368" s="11">
        <f t="shared" si="316"/>
        <v>1.0597125479684979</v>
      </c>
      <c r="K368" s="11">
        <f t="shared" si="316"/>
        <v>1.0237177865786986</v>
      </c>
      <c r="L368" s="11">
        <f t="shared" si="316"/>
        <v>1.029254630711973</v>
      </c>
      <c r="M368" s="11">
        <f t="shared" si="316"/>
        <v>1.0350467472476961</v>
      </c>
      <c r="N368" s="11">
        <f t="shared" si="316"/>
        <v>0.97724905640896853</v>
      </c>
      <c r="O368" s="11">
        <f t="shared" si="316"/>
        <v>1.0060785624339486</v>
      </c>
      <c r="P368" s="11">
        <f t="shared" si="316"/>
        <v>1.0096724145769274</v>
      </c>
      <c r="Q368" s="11">
        <f t="shared" si="316"/>
        <v>1.0268027289323209</v>
      </c>
      <c r="R368" s="11">
        <f t="shared" si="316"/>
        <v>1.0471328140363478</v>
      </c>
      <c r="S368" s="11">
        <v>1</v>
      </c>
      <c r="T368" s="11">
        <f t="shared" ref="T368:BI368" si="317">1+T100/100</f>
        <v>0.99085897648695631</v>
      </c>
      <c r="U368" s="11">
        <f t="shared" si="317"/>
        <v>1.0717335973462172</v>
      </c>
      <c r="V368" s="11">
        <f t="shared" si="317"/>
        <v>1.0703642263539772</v>
      </c>
      <c r="W368" s="11">
        <f t="shared" si="317"/>
        <v>1.0665699050545951</v>
      </c>
      <c r="X368" s="11">
        <f t="shared" si="317"/>
        <v>1.0147867890433981</v>
      </c>
      <c r="Y368" s="11">
        <f t="shared" si="317"/>
        <v>0.97613602383893461</v>
      </c>
      <c r="Z368" s="11">
        <f t="shared" si="317"/>
        <v>0.9943385372979846</v>
      </c>
      <c r="AA368" s="11">
        <f t="shared" si="317"/>
        <v>0.95640451803914162</v>
      </c>
      <c r="AB368" s="11">
        <f t="shared" si="317"/>
        <v>0.96109484734248152</v>
      </c>
      <c r="AC368" s="11">
        <f t="shared" si="317"/>
        <v>1.0124316205180652</v>
      </c>
      <c r="AD368" s="11">
        <f t="shared" si="317"/>
        <v>1.0111451228482091</v>
      </c>
      <c r="AE368" s="11">
        <f t="shared" si="317"/>
        <v>0.97777180816709475</v>
      </c>
      <c r="AF368" s="11">
        <f t="shared" si="317"/>
        <v>1.0295802790027948</v>
      </c>
      <c r="AG368" s="11">
        <f t="shared" si="317"/>
        <v>1.0159982246191892</v>
      </c>
      <c r="AH368" s="11">
        <f t="shared" si="317"/>
        <v>1.0134014655922994</v>
      </c>
      <c r="AI368" s="11">
        <f t="shared" si="317"/>
        <v>0.97244843429221761</v>
      </c>
      <c r="AJ368" s="11">
        <f t="shared" si="317"/>
        <v>1.0032404119966316</v>
      </c>
      <c r="AK368" s="11">
        <f t="shared" si="317"/>
        <v>1.0264778340189586</v>
      </c>
      <c r="AL368" s="11">
        <f t="shared" si="317"/>
        <v>1.0325947805071471</v>
      </c>
      <c r="AM368" s="11">
        <f t="shared" si="317"/>
        <v>0.95962624635303539</v>
      </c>
      <c r="AN368" s="11">
        <f t="shared" si="317"/>
        <v>1.0121168697889042</v>
      </c>
      <c r="AO368" s="11">
        <f t="shared" si="317"/>
        <v>1.0079171499308561</v>
      </c>
      <c r="AP368" s="11">
        <f t="shared" si="317"/>
        <v>1.0218930918543858</v>
      </c>
      <c r="AQ368" s="11">
        <f t="shared" si="317"/>
        <v>1.0019039262501213</v>
      </c>
      <c r="AR368" s="11">
        <f t="shared" si="317"/>
        <v>0.95561024355364521</v>
      </c>
      <c r="AS368" s="11">
        <f t="shared" si="317"/>
        <v>1.0304034148823051</v>
      </c>
      <c r="AT368" s="11">
        <f t="shared" si="317"/>
        <v>1.0013283661663077</v>
      </c>
      <c r="AU368" s="11">
        <f t="shared" si="317"/>
        <v>1.011828976547698</v>
      </c>
      <c r="AV368" s="11">
        <f t="shared" si="317"/>
        <v>1.0201037757905345</v>
      </c>
      <c r="AW368" s="11">
        <f t="shared" si="317"/>
        <v>1.0372059053205429</v>
      </c>
      <c r="AX368" s="11">
        <f t="shared" si="317"/>
        <v>1.0361592129282027</v>
      </c>
      <c r="AY368" s="11">
        <f t="shared" si="317"/>
        <v>1.0419358281757682</v>
      </c>
      <c r="AZ368" s="11">
        <f t="shared" si="317"/>
        <v>1.0389364253340807</v>
      </c>
      <c r="BA368" s="11">
        <f t="shared" si="317"/>
        <v>1.020512075037169</v>
      </c>
      <c r="BB368" s="11">
        <f t="shared" si="317"/>
        <v>0.95596816152495245</v>
      </c>
      <c r="BC368" s="11">
        <f t="shared" si="317"/>
        <v>1.017089042583752</v>
      </c>
      <c r="BD368" s="11">
        <f t="shared" si="317"/>
        <v>1.0188591808184999</v>
      </c>
      <c r="BE368" s="11">
        <f t="shared" si="317"/>
        <v>1.0224281008189</v>
      </c>
      <c r="BF368" s="11">
        <f t="shared" si="317"/>
        <v>1.009852542058816</v>
      </c>
      <c r="BG368" s="11">
        <f t="shared" si="317"/>
        <v>1.012865054074868</v>
      </c>
      <c r="BH368" s="11">
        <f t="shared" si="317"/>
        <v>1.0208315479753938</v>
      </c>
      <c r="BI368" s="11">
        <f t="shared" si="317"/>
        <v>1.0202116027397936</v>
      </c>
      <c r="BJ368" s="11">
        <f t="shared" ref="BJ368" si="318">1+BJ100/100</f>
        <v>1.0306395878283765</v>
      </c>
      <c r="BL368" s="1">
        <f t="shared" si="214"/>
        <v>8.6611282898121367E-3</v>
      </c>
      <c r="BM368" s="1">
        <f t="shared" si="215"/>
        <v>2.4680349659382594E-2</v>
      </c>
      <c r="BN368" s="1">
        <f t="shared" si="216"/>
        <v>2.9981817062764371E-2</v>
      </c>
      <c r="BO368" s="1">
        <f t="shared" si="217"/>
        <v>-5.4642763276130379E-3</v>
      </c>
      <c r="BP368" s="1">
        <f t="shared" si="218"/>
        <v>8.411465908042759E-3</v>
      </c>
      <c r="BQ368" s="1">
        <f t="shared" si="219"/>
        <v>5.1533970139552299E-3</v>
      </c>
      <c r="BR368" s="1">
        <f t="shared" si="220"/>
        <v>2.0641658860405254E-2</v>
      </c>
      <c r="BS368" s="1">
        <f t="shared" si="221"/>
        <v>1.5989273245508473E-2</v>
      </c>
      <c r="BT368" s="1">
        <f t="shared" si="222"/>
        <v>3.2438014416641625E-2</v>
      </c>
      <c r="BU368" s="1">
        <f t="shared" si="223"/>
        <v>9.5443545825113496E-3</v>
      </c>
      <c r="BW368" s="1">
        <f t="shared" si="224"/>
        <v>1.9293096210796223E-2</v>
      </c>
      <c r="BY368" s="172">
        <f t="shared" si="309"/>
        <v>1.6320478380236647E-2</v>
      </c>
      <c r="CA368" s="1">
        <f t="shared" si="225"/>
        <v>-8.6008536517680811E-2</v>
      </c>
      <c r="CB368" s="1">
        <f t="shared" si="226"/>
        <v>1.4313312916958143E-3</v>
      </c>
      <c r="CC368" s="1">
        <f t="shared" si="227"/>
        <v>5.486268280468698E-2</v>
      </c>
    </row>
    <row r="369" spans="1:81" ht="15">
      <c r="A369" s="282" t="s">
        <v>247</v>
      </c>
      <c r="E369" s="11">
        <v>1</v>
      </c>
      <c r="F369" s="11">
        <f t="shared" ref="F369:R369" si="319">1+F101/100</f>
        <v>0.97908090200634934</v>
      </c>
      <c r="G369" s="11">
        <f t="shared" si="319"/>
        <v>1.0448924401324684</v>
      </c>
      <c r="H369" s="11">
        <f t="shared" si="319"/>
        <v>1.0080434448344555</v>
      </c>
      <c r="I369" s="11">
        <f t="shared" si="319"/>
        <v>1.0103261123761795</v>
      </c>
      <c r="J369" s="11">
        <f t="shared" si="319"/>
        <v>1.0166274646795721</v>
      </c>
      <c r="K369" s="11">
        <f t="shared" si="319"/>
        <v>1.0019147731377684</v>
      </c>
      <c r="L369" s="11">
        <f t="shared" si="319"/>
        <v>0.99694627913821554</v>
      </c>
      <c r="M369" s="11">
        <f t="shared" si="319"/>
        <v>1.0036752597152574</v>
      </c>
      <c r="N369" s="11">
        <f t="shared" si="319"/>
        <v>1.0196352373165138</v>
      </c>
      <c r="O369" s="11">
        <f t="shared" si="319"/>
        <v>1.0165311264553918</v>
      </c>
      <c r="P369" s="11">
        <f t="shared" si="319"/>
        <v>1.0150007991448651</v>
      </c>
      <c r="Q369" s="11">
        <f t="shared" si="319"/>
        <v>0.99093152151852726</v>
      </c>
      <c r="R369" s="11">
        <f t="shared" si="319"/>
        <v>1.0026198371517898</v>
      </c>
      <c r="S369" s="11">
        <v>1</v>
      </c>
      <c r="T369" s="11">
        <f t="shared" ref="T369:BI369" si="320">1+T101/100</f>
        <v>0.99440658247412506</v>
      </c>
      <c r="U369" s="11">
        <f t="shared" si="320"/>
        <v>1.0121951008870158</v>
      </c>
      <c r="V369" s="11">
        <f t="shared" si="320"/>
        <v>1.0105939409241713</v>
      </c>
      <c r="W369" s="11">
        <f t="shared" si="320"/>
        <v>0.99703847435072379</v>
      </c>
      <c r="X369" s="11">
        <f t="shared" si="320"/>
        <v>0.974419656049335</v>
      </c>
      <c r="Y369" s="11">
        <f t="shared" si="320"/>
        <v>0.97124368933403271</v>
      </c>
      <c r="Z369" s="11">
        <f t="shared" si="320"/>
        <v>1.0130726692357346</v>
      </c>
      <c r="AA369" s="11">
        <f t="shared" si="320"/>
        <v>0.98656098420819693</v>
      </c>
      <c r="AB369" s="11">
        <f t="shared" si="320"/>
        <v>0.98059134844044626</v>
      </c>
      <c r="AC369" s="11">
        <f t="shared" si="320"/>
        <v>0.98630485679873114</v>
      </c>
      <c r="AD369" s="11">
        <f t="shared" si="320"/>
        <v>0.98974557522836704</v>
      </c>
      <c r="AE369" s="11">
        <f t="shared" si="320"/>
        <v>1.0031415416490546</v>
      </c>
      <c r="AF369" s="11">
        <f t="shared" si="320"/>
        <v>1.0052074158462585</v>
      </c>
      <c r="AG369" s="11">
        <f t="shared" si="320"/>
        <v>0.9838346764377206</v>
      </c>
      <c r="AH369" s="11">
        <f t="shared" si="320"/>
        <v>0.99168840484731124</v>
      </c>
      <c r="AI369" s="11">
        <f t="shared" si="320"/>
        <v>0.9604730738314744</v>
      </c>
      <c r="AJ369" s="11">
        <f t="shared" si="320"/>
        <v>0.97881773043392883</v>
      </c>
      <c r="AK369" s="11">
        <f t="shared" si="320"/>
        <v>0.96367451172068419</v>
      </c>
      <c r="AL369" s="11">
        <f t="shared" si="320"/>
        <v>0.97656945795310401</v>
      </c>
      <c r="AM369" s="11">
        <f t="shared" si="320"/>
        <v>0.97337867406810341</v>
      </c>
      <c r="AN369" s="11">
        <f t="shared" si="320"/>
        <v>1.0172265968245193</v>
      </c>
      <c r="AO369" s="11">
        <f t="shared" si="320"/>
        <v>1.0248287048505156</v>
      </c>
      <c r="AP369" s="11">
        <f t="shared" si="320"/>
        <v>1.0152145935894799</v>
      </c>
      <c r="AQ369" s="11">
        <f t="shared" si="320"/>
        <v>1.0075967889914774</v>
      </c>
      <c r="AR369" s="11">
        <f t="shared" si="320"/>
        <v>1.0023334953127174</v>
      </c>
      <c r="AS369" s="11">
        <f t="shared" si="320"/>
        <v>0.99956448314587576</v>
      </c>
      <c r="AT369" s="11">
        <f t="shared" si="320"/>
        <v>1.0137600203968675</v>
      </c>
      <c r="AU369" s="11">
        <f t="shared" si="320"/>
        <v>1.0062691876949488</v>
      </c>
      <c r="AV369" s="11">
        <f t="shared" si="320"/>
        <v>1.0160669429412512</v>
      </c>
      <c r="AW369" s="11">
        <f t="shared" si="320"/>
        <v>1.0257956887531521</v>
      </c>
      <c r="AX369" s="11">
        <f t="shared" si="320"/>
        <v>1.0316057679974799</v>
      </c>
      <c r="AY369" s="11">
        <f t="shared" si="320"/>
        <v>1.0311499912451809</v>
      </c>
      <c r="AZ369" s="11">
        <f t="shared" si="320"/>
        <v>1.0373664674461451</v>
      </c>
      <c r="BA369" s="11">
        <f t="shared" si="320"/>
        <v>1.0310012548965988</v>
      </c>
      <c r="BB369" s="11">
        <f t="shared" si="320"/>
        <v>1.0139543710256553</v>
      </c>
      <c r="BC369" s="11">
        <f t="shared" si="320"/>
        <v>1.0277182713720376</v>
      </c>
      <c r="BD369" s="11">
        <f t="shared" si="320"/>
        <v>1.0184179044459305</v>
      </c>
      <c r="BE369" s="11">
        <f t="shared" si="320"/>
        <v>1.0287081591600977</v>
      </c>
      <c r="BF369" s="11">
        <f t="shared" si="320"/>
        <v>1.0285112541288084</v>
      </c>
      <c r="BG369" s="11">
        <f t="shared" si="320"/>
        <v>1.0270913850374372</v>
      </c>
      <c r="BH369" s="11">
        <f t="shared" si="320"/>
        <v>1.0222554390442391</v>
      </c>
      <c r="BI369" s="11">
        <f t="shared" si="320"/>
        <v>1.0169703738472626</v>
      </c>
      <c r="BJ369" s="11">
        <f t="shared" ref="BJ369" si="321">1+BJ101/100</f>
        <v>1.0243214146584207</v>
      </c>
      <c r="BL369" s="1">
        <f t="shared" si="214"/>
        <v>1.0314234870985484E-2</v>
      </c>
      <c r="BM369" s="1">
        <f t="shared" si="215"/>
        <v>8.1550609547487163E-3</v>
      </c>
      <c r="BN369" s="1">
        <f t="shared" si="216"/>
        <v>1.2971653891884483E-3</v>
      </c>
      <c r="BO369" s="1">
        <f t="shared" si="217"/>
        <v>-8.9328519130598139E-3</v>
      </c>
      <c r="BP369" s="1">
        <f t="shared" si="218"/>
        <v>-3.0148743032784808E-2</v>
      </c>
      <c r="BQ369" s="1">
        <f t="shared" si="219"/>
        <v>1.0818661532172147E-2</v>
      </c>
      <c r="BR369" s="1">
        <f t="shared" si="220"/>
        <v>2.6804670841040545E-2</v>
      </c>
      <c r="BS369" s="1">
        <f t="shared" si="221"/>
        <v>2.56733850224653E-2</v>
      </c>
      <c r="BT369" s="1">
        <f t="shared" si="222"/>
        <v>2.880965789007961E-2</v>
      </c>
      <c r="BU369" s="1">
        <f t="shared" si="223"/>
        <v>2.2938609304822055E-2</v>
      </c>
      <c r="BW369" s="1">
        <f t="shared" si="224"/>
        <v>2.5450659269667941E-2</v>
      </c>
      <c r="BY369" s="172">
        <f t="shared" si="309"/>
        <v>-6.7337477886897368E-5</v>
      </c>
      <c r="CA369" s="1">
        <f t="shared" si="225"/>
        <v>-1.9940161845445559E-2</v>
      </c>
      <c r="CB369" s="1">
        <f t="shared" si="226"/>
        <v>-9.4022537072350088E-2</v>
      </c>
      <c r="CC369" s="1">
        <f t="shared" si="227"/>
        <v>6.7767794608950105E-2</v>
      </c>
    </row>
    <row r="370" spans="1:81" ht="15">
      <c r="A370" s="282" t="s">
        <v>248</v>
      </c>
      <c r="E370" s="11">
        <v>1</v>
      </c>
      <c r="F370" s="11">
        <f t="shared" ref="F370:R370" si="322">1+F102/100</f>
        <v>1</v>
      </c>
      <c r="G370" s="11">
        <f t="shared" si="322"/>
        <v>1</v>
      </c>
      <c r="H370" s="11">
        <f t="shared" si="322"/>
        <v>1</v>
      </c>
      <c r="I370" s="11">
        <f t="shared" si="322"/>
        <v>1</v>
      </c>
      <c r="J370" s="11">
        <f t="shared" si="322"/>
        <v>1</v>
      </c>
      <c r="K370" s="11">
        <f t="shared" si="322"/>
        <v>1</v>
      </c>
      <c r="L370" s="11">
        <f t="shared" si="322"/>
        <v>1</v>
      </c>
      <c r="M370" s="11">
        <f t="shared" si="322"/>
        <v>1</v>
      </c>
      <c r="N370" s="11">
        <f t="shared" si="322"/>
        <v>1</v>
      </c>
      <c r="O370" s="11">
        <f t="shared" si="322"/>
        <v>1</v>
      </c>
      <c r="P370" s="11">
        <f t="shared" si="322"/>
        <v>1</v>
      </c>
      <c r="Q370" s="11">
        <f t="shared" si="322"/>
        <v>1</v>
      </c>
      <c r="R370" s="11">
        <f t="shared" si="322"/>
        <v>1</v>
      </c>
      <c r="S370" s="11">
        <v>1</v>
      </c>
      <c r="T370" s="11">
        <f t="shared" ref="T370:BI370" si="323">1+T102/100</f>
        <v>1</v>
      </c>
      <c r="U370" s="11">
        <f t="shared" si="323"/>
        <v>1</v>
      </c>
      <c r="V370" s="11">
        <f t="shared" si="323"/>
        <v>1</v>
      </c>
      <c r="W370" s="11">
        <f t="shared" si="323"/>
        <v>1</v>
      </c>
      <c r="X370" s="11">
        <f t="shared" si="323"/>
        <v>1</v>
      </c>
      <c r="Y370" s="11">
        <f t="shared" si="323"/>
        <v>1</v>
      </c>
      <c r="Z370" s="11">
        <f t="shared" si="323"/>
        <v>1</v>
      </c>
      <c r="AA370" s="11">
        <f t="shared" si="323"/>
        <v>1</v>
      </c>
      <c r="AB370" s="11">
        <f t="shared" si="323"/>
        <v>1</v>
      </c>
      <c r="AC370" s="11">
        <f t="shared" si="323"/>
        <v>1</v>
      </c>
      <c r="AD370" s="11">
        <f t="shared" si="323"/>
        <v>1</v>
      </c>
      <c r="AE370" s="11">
        <f t="shared" si="323"/>
        <v>1</v>
      </c>
      <c r="AF370" s="11">
        <f t="shared" si="323"/>
        <v>1</v>
      </c>
      <c r="AG370" s="11">
        <f t="shared" si="323"/>
        <v>1</v>
      </c>
      <c r="AH370" s="11">
        <f t="shared" si="323"/>
        <v>1</v>
      </c>
      <c r="AI370" s="11">
        <f t="shared" si="323"/>
        <v>1</v>
      </c>
      <c r="AJ370" s="11">
        <f t="shared" si="323"/>
        <v>1</v>
      </c>
      <c r="AK370" s="11">
        <f t="shared" si="323"/>
        <v>1</v>
      </c>
      <c r="AL370" s="11">
        <f t="shared" si="323"/>
        <v>1</v>
      </c>
      <c r="AM370" s="11">
        <f t="shared" si="323"/>
        <v>1</v>
      </c>
      <c r="AN370" s="11">
        <f t="shared" si="323"/>
        <v>1</v>
      </c>
      <c r="AO370" s="11">
        <f t="shared" si="323"/>
        <v>1.0999650581708109</v>
      </c>
      <c r="AP370" s="11">
        <f t="shared" si="323"/>
        <v>1.0482606313154352</v>
      </c>
      <c r="AQ370" s="11">
        <f t="shared" si="323"/>
        <v>1.0346867796384596</v>
      </c>
      <c r="AR370" s="11">
        <f t="shared" si="323"/>
        <v>0.97911575436030229</v>
      </c>
      <c r="AS370" s="11">
        <f t="shared" si="323"/>
        <v>1.0675716319861706</v>
      </c>
      <c r="AT370" s="11">
        <f t="shared" si="323"/>
        <v>1.0310825984024927</v>
      </c>
      <c r="AU370" s="11">
        <f t="shared" si="323"/>
        <v>1.0524647452578568</v>
      </c>
      <c r="AV370" s="11">
        <f t="shared" si="323"/>
        <v>1.0555790705395636</v>
      </c>
      <c r="AW370" s="11">
        <f t="shared" si="323"/>
        <v>1.0410625802698632</v>
      </c>
      <c r="AX370" s="11">
        <f t="shared" si="323"/>
        <v>1.0409335260552932</v>
      </c>
      <c r="AY370" s="11">
        <f t="shared" si="323"/>
        <v>1.0483246140090297</v>
      </c>
      <c r="AZ370" s="11">
        <f t="shared" si="323"/>
        <v>1.0524482010761627</v>
      </c>
      <c r="BA370" s="11">
        <f t="shared" si="323"/>
        <v>1.0208770160299765</v>
      </c>
      <c r="BB370" s="11">
        <f t="shared" si="323"/>
        <v>0.92729763431553769</v>
      </c>
      <c r="BC370" s="11">
        <f t="shared" si="323"/>
        <v>0.98831642986146795</v>
      </c>
      <c r="BD370" s="11">
        <f t="shared" si="323"/>
        <v>1.0286777220261238</v>
      </c>
      <c r="BE370" s="11">
        <f t="shared" si="323"/>
        <v>0.98054557349087768</v>
      </c>
      <c r="BF370" s="11">
        <f t="shared" si="323"/>
        <v>0.99629055254317289</v>
      </c>
      <c r="BG370" s="11">
        <f t="shared" si="323"/>
        <v>1.0031160512651394</v>
      </c>
      <c r="BH370" s="11">
        <f t="shared" si="323"/>
        <v>1.0319427825177965</v>
      </c>
      <c r="BI370" s="11">
        <f t="shared" si="323"/>
        <v>1.03888429795318</v>
      </c>
      <c r="BJ370" s="11">
        <f t="shared" ref="BJ370" si="324">1+BJ102/100</f>
        <v>1.0399021292091017</v>
      </c>
      <c r="BL370" s="1">
        <f t="shared" si="214"/>
        <v>0</v>
      </c>
      <c r="BM370" s="1">
        <f t="shared" si="215"/>
        <v>0</v>
      </c>
      <c r="BN370" s="1">
        <f t="shared" si="216"/>
        <v>0</v>
      </c>
      <c r="BO370" s="1">
        <f t="shared" si="217"/>
        <v>0</v>
      </c>
      <c r="BP370" s="1">
        <f t="shared" si="218"/>
        <v>0</v>
      </c>
      <c r="BQ370" s="1">
        <f t="shared" si="219"/>
        <v>3.8540991401477598E-2</v>
      </c>
      <c r="BR370" s="1">
        <f t="shared" si="220"/>
        <v>2.0991117360660727E-2</v>
      </c>
      <c r="BS370" s="1">
        <f t="shared" si="221"/>
        <v>2.0077427790567981E-3</v>
      </c>
      <c r="BT370" s="1">
        <f t="shared" si="222"/>
        <v>4.3141980949841008E-2</v>
      </c>
      <c r="BU370" s="1">
        <f t="shared" si="223"/>
        <v>-1.2017226994588404E-3</v>
      </c>
      <c r="BW370" s="1">
        <f t="shared" si="224"/>
        <v>1.7567103857475175E-2</v>
      </c>
      <c r="BY370" s="172">
        <f t="shared" si="309"/>
        <v>0</v>
      </c>
      <c r="CA370" s="1">
        <f t="shared" si="225"/>
        <v>0</v>
      </c>
      <c r="CB370" s="1">
        <f t="shared" si="226"/>
        <v>0</v>
      </c>
      <c r="CC370" s="1">
        <f t="shared" si="227"/>
        <v>7.5409775584822869E-2</v>
      </c>
    </row>
    <row r="371" spans="1:81" ht="15">
      <c r="A371" s="282" t="s">
        <v>249</v>
      </c>
      <c r="E371" s="11">
        <v>1</v>
      </c>
      <c r="F371" s="11">
        <f t="shared" ref="F371:R371" si="325">1+F103/100</f>
        <v>1</v>
      </c>
      <c r="G371" s="11">
        <f t="shared" si="325"/>
        <v>1</v>
      </c>
      <c r="H371" s="11">
        <f t="shared" si="325"/>
        <v>1</v>
      </c>
      <c r="I371" s="11">
        <f t="shared" si="325"/>
        <v>1</v>
      </c>
      <c r="J371" s="11">
        <f t="shared" si="325"/>
        <v>1</v>
      </c>
      <c r="K371" s="11">
        <f t="shared" si="325"/>
        <v>1</v>
      </c>
      <c r="L371" s="11">
        <f t="shared" si="325"/>
        <v>1</v>
      </c>
      <c r="M371" s="11">
        <f t="shared" si="325"/>
        <v>1</v>
      </c>
      <c r="N371" s="11">
        <f t="shared" si="325"/>
        <v>1</v>
      </c>
      <c r="O371" s="11">
        <f t="shared" si="325"/>
        <v>1</v>
      </c>
      <c r="P371" s="11">
        <f t="shared" si="325"/>
        <v>1</v>
      </c>
      <c r="Q371" s="11">
        <f t="shared" si="325"/>
        <v>1</v>
      </c>
      <c r="R371" s="11">
        <f t="shared" si="325"/>
        <v>1</v>
      </c>
      <c r="S371" s="11">
        <v>1</v>
      </c>
      <c r="T371" s="11">
        <f t="shared" ref="T371:BI371" si="326">1+T103/100</f>
        <v>1</v>
      </c>
      <c r="U371" s="11">
        <f t="shared" si="326"/>
        <v>1</v>
      </c>
      <c r="V371" s="11">
        <f t="shared" si="326"/>
        <v>1</v>
      </c>
      <c r="W371" s="11">
        <f t="shared" si="326"/>
        <v>1</v>
      </c>
      <c r="X371" s="11">
        <f t="shared" si="326"/>
        <v>1</v>
      </c>
      <c r="Y371" s="11">
        <f t="shared" si="326"/>
        <v>1</v>
      </c>
      <c r="Z371" s="11">
        <f t="shared" si="326"/>
        <v>1</v>
      </c>
      <c r="AA371" s="11">
        <f t="shared" si="326"/>
        <v>1</v>
      </c>
      <c r="AB371" s="11">
        <f t="shared" si="326"/>
        <v>1</v>
      </c>
      <c r="AC371" s="11">
        <f t="shared" si="326"/>
        <v>1</v>
      </c>
      <c r="AD371" s="11">
        <f t="shared" si="326"/>
        <v>1</v>
      </c>
      <c r="AE371" s="11">
        <f t="shared" si="326"/>
        <v>1</v>
      </c>
      <c r="AF371" s="11">
        <f t="shared" si="326"/>
        <v>1</v>
      </c>
      <c r="AG371" s="11">
        <f t="shared" si="326"/>
        <v>1</v>
      </c>
      <c r="AH371" s="11">
        <f t="shared" si="326"/>
        <v>1</v>
      </c>
      <c r="AI371" s="11">
        <f t="shared" si="326"/>
        <v>1</v>
      </c>
      <c r="AJ371" s="11">
        <f t="shared" si="326"/>
        <v>1</v>
      </c>
      <c r="AK371" s="11">
        <f t="shared" si="326"/>
        <v>1</v>
      </c>
      <c r="AL371" s="11">
        <f t="shared" si="326"/>
        <v>1</v>
      </c>
      <c r="AM371" s="11">
        <f t="shared" si="326"/>
        <v>1</v>
      </c>
      <c r="AN371" s="11">
        <f t="shared" si="326"/>
        <v>1</v>
      </c>
      <c r="AO371" s="11">
        <f t="shared" si="326"/>
        <v>1</v>
      </c>
      <c r="AP371" s="11">
        <f t="shared" si="326"/>
        <v>1.0085118094862693</v>
      </c>
      <c r="AQ371" s="11">
        <f t="shared" si="326"/>
        <v>1.0036880707248066</v>
      </c>
      <c r="AR371" s="11">
        <f t="shared" si="326"/>
        <v>1.0092701841019374</v>
      </c>
      <c r="AS371" s="11">
        <f t="shared" si="326"/>
        <v>0.99161574041816924</v>
      </c>
      <c r="AT371" s="11">
        <f t="shared" si="326"/>
        <v>0.97323544376378368</v>
      </c>
      <c r="AU371" s="11">
        <f t="shared" si="326"/>
        <v>0.98143410716053681</v>
      </c>
      <c r="AV371" s="11">
        <f t="shared" si="326"/>
        <v>0.98778169941483285</v>
      </c>
      <c r="AW371" s="11">
        <f t="shared" si="326"/>
        <v>0.9496818805246845</v>
      </c>
      <c r="AX371" s="11">
        <f t="shared" si="326"/>
        <v>1.0021996435398073</v>
      </c>
      <c r="AY371" s="11">
        <f t="shared" si="326"/>
        <v>1.006621156108503</v>
      </c>
      <c r="AZ371" s="11">
        <f t="shared" si="326"/>
        <v>1.0174902524524443</v>
      </c>
      <c r="BA371" s="11">
        <f t="shared" si="326"/>
        <v>0.99304637036856791</v>
      </c>
      <c r="BB371" s="11">
        <f t="shared" si="326"/>
        <v>1.0153649730707843</v>
      </c>
      <c r="BC371" s="11">
        <f t="shared" si="326"/>
        <v>0.9311536299978731</v>
      </c>
      <c r="BD371" s="11">
        <f t="shared" si="326"/>
        <v>1.040109753927156</v>
      </c>
      <c r="BE371" s="11">
        <f t="shared" si="326"/>
        <v>1.0144363417901103</v>
      </c>
      <c r="BF371" s="11">
        <f t="shared" si="326"/>
        <v>1.0280953687523113</v>
      </c>
      <c r="BG371" s="11">
        <f t="shared" si="326"/>
        <v>1.0144203250799926</v>
      </c>
      <c r="BH371" s="11">
        <f t="shared" si="326"/>
        <v>0.99901603095305225</v>
      </c>
      <c r="BI371" s="11">
        <f t="shared" si="326"/>
        <v>1.0017817590743043</v>
      </c>
      <c r="BJ371" s="11">
        <f t="shared" ref="BJ371" si="327">1+BJ103/100</f>
        <v>0.99939665648630049</v>
      </c>
      <c r="BL371" s="1">
        <f t="shared" si="214"/>
        <v>0</v>
      </c>
      <c r="BM371" s="1">
        <f t="shared" si="215"/>
        <v>0</v>
      </c>
      <c r="BN371" s="1">
        <f t="shared" si="216"/>
        <v>0</v>
      </c>
      <c r="BO371" s="1">
        <f t="shared" si="217"/>
        <v>0</v>
      </c>
      <c r="BP371" s="1">
        <f t="shared" si="218"/>
        <v>0</v>
      </c>
      <c r="BQ371" s="1">
        <f t="shared" si="219"/>
        <v>-4.1046405948184095E-3</v>
      </c>
      <c r="BR371" s="1">
        <f t="shared" si="220"/>
        <v>-1.2526746696507884E-2</v>
      </c>
      <c r="BS371" s="1">
        <f t="shared" si="221"/>
        <v>2.4209567332950543E-2</v>
      </c>
      <c r="BT371" s="1">
        <f t="shared" si="222"/>
        <v>-7.432916675149337E-3</v>
      </c>
      <c r="BU371" s="1">
        <f t="shared" si="223"/>
        <v>5.062457818031163E-3</v>
      </c>
      <c r="BW371" s="1">
        <f t="shared" si="224"/>
        <v>-3.1184975176667962E-4</v>
      </c>
      <c r="BY371" s="172">
        <f t="shared" si="309"/>
        <v>0</v>
      </c>
      <c r="CA371" s="1">
        <f t="shared" si="225"/>
        <v>0</v>
      </c>
      <c r="CB371" s="1">
        <f t="shared" si="226"/>
        <v>0</v>
      </c>
      <c r="CC371" s="1">
        <f t="shared" si="227"/>
        <v>1.5227841021457911E-2</v>
      </c>
    </row>
    <row r="372" spans="1:81" ht="15">
      <c r="A372" s="282" t="s">
        <v>250</v>
      </c>
      <c r="E372" s="11">
        <v>1</v>
      </c>
      <c r="F372" s="11">
        <f t="shared" ref="F372:R372" si="328">1+F104/100</f>
        <v>1</v>
      </c>
      <c r="G372" s="11">
        <f t="shared" si="328"/>
        <v>1</v>
      </c>
      <c r="H372" s="11">
        <f t="shared" si="328"/>
        <v>1</v>
      </c>
      <c r="I372" s="11">
        <f t="shared" si="328"/>
        <v>1</v>
      </c>
      <c r="J372" s="11">
        <f t="shared" si="328"/>
        <v>1</v>
      </c>
      <c r="K372" s="11">
        <f t="shared" si="328"/>
        <v>1</v>
      </c>
      <c r="L372" s="11">
        <f t="shared" si="328"/>
        <v>1</v>
      </c>
      <c r="M372" s="11">
        <f t="shared" si="328"/>
        <v>1</v>
      </c>
      <c r="N372" s="11">
        <f t="shared" si="328"/>
        <v>1</v>
      </c>
      <c r="O372" s="11">
        <f t="shared" si="328"/>
        <v>1</v>
      </c>
      <c r="P372" s="11">
        <f t="shared" si="328"/>
        <v>1</v>
      </c>
      <c r="Q372" s="11">
        <f t="shared" si="328"/>
        <v>1</v>
      </c>
      <c r="R372" s="11">
        <f t="shared" si="328"/>
        <v>1</v>
      </c>
      <c r="S372" s="11">
        <v>1</v>
      </c>
      <c r="T372" s="11">
        <f t="shared" ref="T372:BI372" si="329">1+T104/100</f>
        <v>1</v>
      </c>
      <c r="U372" s="11">
        <f t="shared" si="329"/>
        <v>1</v>
      </c>
      <c r="V372" s="11">
        <f t="shared" si="329"/>
        <v>1</v>
      </c>
      <c r="W372" s="11">
        <f t="shared" si="329"/>
        <v>1</v>
      </c>
      <c r="X372" s="11">
        <f t="shared" si="329"/>
        <v>1</v>
      </c>
      <c r="Y372" s="11">
        <f t="shared" si="329"/>
        <v>1</v>
      </c>
      <c r="Z372" s="11">
        <f t="shared" si="329"/>
        <v>1</v>
      </c>
      <c r="AA372" s="11">
        <f t="shared" si="329"/>
        <v>1</v>
      </c>
      <c r="AB372" s="11">
        <f t="shared" si="329"/>
        <v>1</v>
      </c>
      <c r="AC372" s="11">
        <f t="shared" si="329"/>
        <v>1</v>
      </c>
      <c r="AD372" s="11">
        <f t="shared" si="329"/>
        <v>1</v>
      </c>
      <c r="AE372" s="11">
        <f t="shared" si="329"/>
        <v>1</v>
      </c>
      <c r="AF372" s="11">
        <f t="shared" si="329"/>
        <v>1</v>
      </c>
      <c r="AG372" s="11">
        <f t="shared" si="329"/>
        <v>1</v>
      </c>
      <c r="AH372" s="11">
        <f t="shared" si="329"/>
        <v>1</v>
      </c>
      <c r="AI372" s="11">
        <f t="shared" si="329"/>
        <v>1</v>
      </c>
      <c r="AJ372" s="11">
        <f t="shared" si="329"/>
        <v>1</v>
      </c>
      <c r="AK372" s="11">
        <f t="shared" si="329"/>
        <v>0.96973764447474631</v>
      </c>
      <c r="AL372" s="11">
        <f t="shared" si="329"/>
        <v>0.99537334778552988</v>
      </c>
      <c r="AM372" s="11">
        <f t="shared" si="329"/>
        <v>1.030881683080924</v>
      </c>
      <c r="AN372" s="11">
        <f t="shared" si="329"/>
        <v>1.0163091759614304</v>
      </c>
      <c r="AO372" s="11">
        <f t="shared" si="329"/>
        <v>1.0018609833735859</v>
      </c>
      <c r="AP372" s="11">
        <f t="shared" si="329"/>
        <v>1.035485614293266</v>
      </c>
      <c r="AQ372" s="11">
        <f t="shared" si="329"/>
        <v>1.0447866540046988</v>
      </c>
      <c r="AR372" s="11">
        <f t="shared" si="329"/>
        <v>1.0347959854562658</v>
      </c>
      <c r="AS372" s="11">
        <f t="shared" si="329"/>
        <v>1.0448023070734163</v>
      </c>
      <c r="AT372" s="11">
        <f t="shared" si="329"/>
        <v>1.0407897234615187</v>
      </c>
      <c r="AU372" s="11">
        <f t="shared" si="329"/>
        <v>1.0482627559888291</v>
      </c>
      <c r="AV372" s="11">
        <f t="shared" si="329"/>
        <v>1.0414650307187174</v>
      </c>
      <c r="AW372" s="11">
        <f t="shared" si="329"/>
        <v>1.0523769790000006</v>
      </c>
      <c r="AX372" s="11">
        <f t="shared" si="329"/>
        <v>1.0459602782836004</v>
      </c>
      <c r="AY372" s="11">
        <f t="shared" si="329"/>
        <v>1.0401301233542184</v>
      </c>
      <c r="AZ372" s="11">
        <f t="shared" si="329"/>
        <v>1.0059047088585362</v>
      </c>
      <c r="BA372" s="11">
        <f t="shared" si="329"/>
        <v>1.0103226308290887</v>
      </c>
      <c r="BB372" s="11">
        <f t="shared" si="329"/>
        <v>0.93544822934850513</v>
      </c>
      <c r="BC372" s="11">
        <f t="shared" si="329"/>
        <v>1.0091019164447972</v>
      </c>
      <c r="BD372" s="11">
        <f t="shared" si="329"/>
        <v>1.0195039491107967</v>
      </c>
      <c r="BE372" s="11">
        <f t="shared" si="329"/>
        <v>0.98865482489539014</v>
      </c>
      <c r="BF372" s="11">
        <f t="shared" si="329"/>
        <v>1.0237774523416743</v>
      </c>
      <c r="BG372" s="11">
        <f t="shared" si="329"/>
        <v>1.045088792397993</v>
      </c>
      <c r="BH372" s="11">
        <f t="shared" si="329"/>
        <v>1.0361330173235859</v>
      </c>
      <c r="BI372" s="11">
        <f t="shared" si="329"/>
        <v>1.0251527497305646</v>
      </c>
      <c r="BJ372" s="11">
        <f t="shared" ref="BJ372" si="330">1+BJ104/100</f>
        <v>1.0433844640890226</v>
      </c>
      <c r="BL372" s="1">
        <f t="shared" si="214"/>
        <v>0</v>
      </c>
      <c r="BM372" s="1">
        <f t="shared" si="215"/>
        <v>0</v>
      </c>
      <c r="BN372" s="1">
        <f t="shared" si="216"/>
        <v>0</v>
      </c>
      <c r="BO372" s="1">
        <f t="shared" si="217"/>
        <v>0</v>
      </c>
      <c r="BP372" s="1">
        <f t="shared" si="218"/>
        <v>-8.8028019475645536E-3</v>
      </c>
      <c r="BQ372" s="1">
        <f t="shared" si="219"/>
        <v>3.3274890423146353E-2</v>
      </c>
      <c r="BR372" s="1">
        <f t="shared" si="220"/>
        <v>1.694818610652371E-2</v>
      </c>
      <c r="BS372" s="1">
        <f t="shared" si="221"/>
        <v>1.9056089088597572E-2</v>
      </c>
      <c r="BT372" s="1">
        <f t="shared" si="222"/>
        <v>3.2537824612566491E-2</v>
      </c>
      <c r="BU372" s="1">
        <f t="shared" si="223"/>
        <v>9.8198525476329568E-3</v>
      </c>
      <c r="BW372" s="1">
        <f t="shared" si="224"/>
        <v>1.9494271134270935E-2</v>
      </c>
      <c r="BY372" s="172">
        <f t="shared" si="309"/>
        <v>0</v>
      </c>
      <c r="CA372" s="1">
        <f t="shared" si="225"/>
        <v>0</v>
      </c>
      <c r="CB372" s="1">
        <f t="shared" si="226"/>
        <v>-3.0262355525253692E-2</v>
      </c>
      <c r="CC372" s="1">
        <f t="shared" si="227"/>
        <v>0.11008768413343284</v>
      </c>
    </row>
    <row r="373" spans="1:81" ht="15">
      <c r="A373" s="282" t="s">
        <v>1254</v>
      </c>
      <c r="E373" s="11">
        <v>1</v>
      </c>
      <c r="F373" s="11">
        <f t="shared" ref="F373:R373" si="331">1+F105/100</f>
        <v>1.0139550654018448</v>
      </c>
      <c r="G373" s="11">
        <f t="shared" si="331"/>
        <v>1.0197565593064175</v>
      </c>
      <c r="H373" s="11">
        <f t="shared" si="331"/>
        <v>1.0231386821084907</v>
      </c>
      <c r="I373" s="11">
        <f t="shared" si="331"/>
        <v>1.0540901319470839</v>
      </c>
      <c r="J373" s="11">
        <f t="shared" si="331"/>
        <v>1.0326824054467743</v>
      </c>
      <c r="K373" s="11">
        <f t="shared" si="331"/>
        <v>1.0252495399531976</v>
      </c>
      <c r="L373" s="11">
        <f t="shared" si="331"/>
        <v>1.0218514580931348</v>
      </c>
      <c r="M373" s="11">
        <f t="shared" si="331"/>
        <v>1.0446299075353311</v>
      </c>
      <c r="N373" s="11">
        <f t="shared" si="331"/>
        <v>1.0496043333826401</v>
      </c>
      <c r="O373" s="11">
        <f t="shared" si="331"/>
        <v>1.0500684020153759</v>
      </c>
      <c r="P373" s="11">
        <f t="shared" si="331"/>
        <v>1.0391364925394326</v>
      </c>
      <c r="Q373" s="11">
        <f t="shared" si="331"/>
        <v>1.0444649580344816</v>
      </c>
      <c r="R373" s="11">
        <f t="shared" si="331"/>
        <v>1.051949837456662</v>
      </c>
      <c r="S373" s="11">
        <v>1</v>
      </c>
      <c r="T373" s="11">
        <f t="shared" ref="T373:BI373" si="332">1+T105/100</f>
        <v>1.022174709132236</v>
      </c>
      <c r="U373" s="11">
        <f t="shared" si="332"/>
        <v>1.0476194503195693</v>
      </c>
      <c r="V373" s="11">
        <f t="shared" si="332"/>
        <v>1.0233858592528622</v>
      </c>
      <c r="W373" s="11">
        <f t="shared" si="332"/>
        <v>1.0129373419262913</v>
      </c>
      <c r="X373" s="11">
        <f t="shared" si="332"/>
        <v>1.0235977316925071</v>
      </c>
      <c r="Y373" s="11">
        <f t="shared" si="332"/>
        <v>1.0228244897830936</v>
      </c>
      <c r="Z373" s="11">
        <f t="shared" si="332"/>
        <v>1.0001682383647772</v>
      </c>
      <c r="AA373" s="11">
        <f t="shared" si="332"/>
        <v>1.0050054275434277</v>
      </c>
      <c r="AB373" s="11">
        <f t="shared" si="332"/>
        <v>0.99189159660565773</v>
      </c>
      <c r="AC373" s="11">
        <f t="shared" si="332"/>
        <v>1.0262991106432069</v>
      </c>
      <c r="AD373" s="11">
        <f t="shared" si="332"/>
        <v>1.024047241693959</v>
      </c>
      <c r="AE373" s="11">
        <f t="shared" si="332"/>
        <v>1.0233456951161124</v>
      </c>
      <c r="AF373" s="11">
        <f t="shared" si="332"/>
        <v>1.0288027157601409</v>
      </c>
      <c r="AG373" s="11">
        <f t="shared" si="332"/>
        <v>1.0176049470358308</v>
      </c>
      <c r="AH373" s="11">
        <f t="shared" si="332"/>
        <v>1.0103326377380508</v>
      </c>
      <c r="AI373" s="11">
        <f t="shared" si="332"/>
        <v>1.0034211258750805</v>
      </c>
      <c r="AJ373" s="11">
        <f t="shared" si="332"/>
        <v>0.9946731860644189</v>
      </c>
      <c r="AK373" s="11">
        <f t="shared" si="332"/>
        <v>0.99459744725542054</v>
      </c>
      <c r="AL373" s="11">
        <f t="shared" si="332"/>
        <v>1.0154978172792861</v>
      </c>
      <c r="AM373" s="11">
        <f t="shared" si="332"/>
        <v>1.0116459514247351</v>
      </c>
      <c r="AN373" s="11">
        <f t="shared" si="332"/>
        <v>1.02282302827551</v>
      </c>
      <c r="AO373" s="11">
        <f t="shared" si="332"/>
        <v>1.0346236936921149</v>
      </c>
      <c r="AP373" s="11">
        <f t="shared" si="332"/>
        <v>1.0364351593661314</v>
      </c>
      <c r="AQ373" s="11">
        <f t="shared" si="332"/>
        <v>1.006620041508046</v>
      </c>
      <c r="AR373" s="11">
        <f t="shared" si="332"/>
        <v>1.0186249013309203</v>
      </c>
      <c r="AS373" s="11">
        <f t="shared" si="332"/>
        <v>1.0437720646267488</v>
      </c>
      <c r="AT373" s="11">
        <f t="shared" si="332"/>
        <v>1.0208919392469435</v>
      </c>
      <c r="AU373" s="11">
        <f t="shared" si="332"/>
        <v>1.0296336329110216</v>
      </c>
      <c r="AV373" s="11">
        <f t="shared" si="332"/>
        <v>1.042132247924284</v>
      </c>
      <c r="AW373" s="11">
        <f t="shared" si="332"/>
        <v>1.0652820417338316</v>
      </c>
      <c r="AX373" s="11">
        <f t="shared" si="332"/>
        <v>1.0586364230831149</v>
      </c>
      <c r="AY373" s="11">
        <f t="shared" si="332"/>
        <v>1.0691115318538131</v>
      </c>
      <c r="AZ373" s="11">
        <f t="shared" si="332"/>
        <v>1.0758542030701095</v>
      </c>
      <c r="BA373" s="11">
        <f t="shared" si="332"/>
        <v>1.0456593563011967</v>
      </c>
      <c r="BB373" s="11">
        <f t="shared" si="332"/>
        <v>1.0103299707098778</v>
      </c>
      <c r="BC373" s="11">
        <f t="shared" si="332"/>
        <v>1.0638852180427938</v>
      </c>
      <c r="BD373" s="11">
        <f t="shared" si="332"/>
        <v>1.0513039229504579</v>
      </c>
      <c r="BE373" s="11">
        <f t="shared" si="332"/>
        <v>1.0396314466715653</v>
      </c>
      <c r="BF373" s="11">
        <f t="shared" si="332"/>
        <v>1.0393587969527027</v>
      </c>
      <c r="BG373" s="11">
        <f t="shared" si="332"/>
        <v>1.0324787839338239</v>
      </c>
      <c r="BH373" s="11">
        <f t="shared" si="332"/>
        <v>1.0284137452658688</v>
      </c>
      <c r="BI373" s="11">
        <f t="shared" si="332"/>
        <v>1.031012527906475</v>
      </c>
      <c r="BJ373" s="11">
        <f t="shared" ref="BJ373" si="333">1+BJ105/100</f>
        <v>1.0389644910866784</v>
      </c>
      <c r="BL373" s="1">
        <f t="shared" si="214"/>
        <v>1.8943039711076803E-2</v>
      </c>
      <c r="BM373" s="1">
        <f t="shared" si="215"/>
        <v>3.794655385398249E-2</v>
      </c>
      <c r="BN373" s="1">
        <f t="shared" si="216"/>
        <v>3.1397105864597208E-2</v>
      </c>
      <c r="BO373" s="1">
        <f t="shared" si="217"/>
        <v>1.4962227697708164E-2</v>
      </c>
      <c r="BP373" s="1">
        <f t="shared" si="218"/>
        <v>2.0110165030751137E-3</v>
      </c>
      <c r="BQ373" s="1">
        <f t="shared" si="219"/>
        <v>2.6618615662038048E-2</v>
      </c>
      <c r="BR373" s="1">
        <f t="shared" si="220"/>
        <v>5.3676679945817263E-2</v>
      </c>
      <c r="BS373" s="1">
        <f t="shared" si="221"/>
        <v>4.0671308720858557E-2</v>
      </c>
      <c r="BT373" s="1">
        <f t="shared" si="222"/>
        <v>5.9376063668289403E-2</v>
      </c>
      <c r="BU373" s="1">
        <f t="shared" si="223"/>
        <v>3.6944515369681019E-2</v>
      </c>
      <c r="BW373" s="1">
        <f t="shared" si="224"/>
        <v>4.6499282110785245E-2</v>
      </c>
      <c r="BY373" s="172">
        <f t="shared" si="309"/>
        <v>2.7913704279543428E-2</v>
      </c>
      <c r="CA373" s="1">
        <f t="shared" si="225"/>
        <v>-2.9758523795303526E-3</v>
      </c>
      <c r="CB373" s="1">
        <f t="shared" si="226"/>
        <v>-7.3160704712995628E-3</v>
      </c>
      <c r="CC373" s="1">
        <f t="shared" si="227"/>
        <v>9.4744951982502323E-2</v>
      </c>
    </row>
    <row r="374" spans="1:81" ht="15">
      <c r="A374" s="282" t="s">
        <v>1256</v>
      </c>
      <c r="E374" s="11">
        <v>1</v>
      </c>
      <c r="F374" s="11">
        <f t="shared" ref="F374:R374" si="334">1+F106/100</f>
        <v>1.0102705024834207</v>
      </c>
      <c r="G374" s="11">
        <f t="shared" si="334"/>
        <v>1.0205144429032496</v>
      </c>
      <c r="H374" s="11">
        <f t="shared" si="334"/>
        <v>1.0234575713641798</v>
      </c>
      <c r="I374" s="11">
        <f t="shared" si="334"/>
        <v>1.0503842218153987</v>
      </c>
      <c r="J374" s="11">
        <f t="shared" si="334"/>
        <v>1.031168807224488</v>
      </c>
      <c r="K374" s="11">
        <f t="shared" si="334"/>
        <v>1.0203825176150734</v>
      </c>
      <c r="L374" s="11">
        <f t="shared" si="334"/>
        <v>1.0128855495855744</v>
      </c>
      <c r="M374" s="11">
        <f t="shared" si="334"/>
        <v>1.0409364175313667</v>
      </c>
      <c r="N374" s="11">
        <f t="shared" si="334"/>
        <v>1.051187866100292</v>
      </c>
      <c r="O374" s="11">
        <f t="shared" si="334"/>
        <v>1.05342814716468</v>
      </c>
      <c r="P374" s="11">
        <f t="shared" si="334"/>
        <v>1.0390839528138263</v>
      </c>
      <c r="Q374" s="11">
        <f t="shared" si="334"/>
        <v>1.0387466034833595</v>
      </c>
      <c r="R374" s="11">
        <f t="shared" si="334"/>
        <v>1.0483183561436247</v>
      </c>
      <c r="S374" s="11">
        <v>1</v>
      </c>
      <c r="T374" s="11">
        <f t="shared" ref="T374:BI374" si="335">1+T106/100</f>
        <v>1.0161098694761259</v>
      </c>
      <c r="U374" s="11">
        <f t="shared" si="335"/>
        <v>1.0453983886591232</v>
      </c>
      <c r="V374" s="11">
        <f t="shared" si="335"/>
        <v>1.0220834641549044</v>
      </c>
      <c r="W374" s="11">
        <f t="shared" si="335"/>
        <v>1.009025881888465</v>
      </c>
      <c r="X374" s="11">
        <f t="shared" si="335"/>
        <v>1.0213808281662005</v>
      </c>
      <c r="Y374" s="11">
        <f t="shared" si="335"/>
        <v>1.0202071124329399</v>
      </c>
      <c r="Z374" s="11">
        <f t="shared" si="335"/>
        <v>0.99593325073722472</v>
      </c>
      <c r="AA374" s="11">
        <f t="shared" si="335"/>
        <v>1.0027051503288622</v>
      </c>
      <c r="AB374" s="11">
        <f t="shared" si="335"/>
        <v>0.98957636333541088</v>
      </c>
      <c r="AC374" s="11">
        <f t="shared" si="335"/>
        <v>1.0218367478834542</v>
      </c>
      <c r="AD374" s="11">
        <f t="shared" si="335"/>
        <v>1.0226946255100535</v>
      </c>
      <c r="AE374" s="11">
        <f t="shared" si="335"/>
        <v>1.0184982024952611</v>
      </c>
      <c r="AF374" s="11">
        <f t="shared" si="335"/>
        <v>1.0232802352115398</v>
      </c>
      <c r="AG374" s="11">
        <f t="shared" si="335"/>
        <v>1.0163580985170875</v>
      </c>
      <c r="AH374" s="11">
        <f t="shared" si="335"/>
        <v>1.0090506298204214</v>
      </c>
      <c r="AI374" s="11">
        <f t="shared" si="335"/>
        <v>1.0025872066693973</v>
      </c>
      <c r="AJ374" s="11">
        <f t="shared" si="335"/>
        <v>0.99271325474147887</v>
      </c>
      <c r="AK374" s="11">
        <f t="shared" si="335"/>
        <v>0.99223093961473252</v>
      </c>
      <c r="AL374" s="11">
        <f t="shared" si="335"/>
        <v>1.0121483508043809</v>
      </c>
      <c r="AM374" s="11">
        <f t="shared" si="335"/>
        <v>1.00840090346156</v>
      </c>
      <c r="AN374" s="11">
        <f t="shared" si="335"/>
        <v>1.0200658703291423</v>
      </c>
      <c r="AO374" s="11">
        <f t="shared" si="335"/>
        <v>1.0322074474554637</v>
      </c>
      <c r="AP374" s="11">
        <f t="shared" si="335"/>
        <v>1.0328373583463122</v>
      </c>
      <c r="AQ374" s="11">
        <f t="shared" si="335"/>
        <v>1.0050363012627177</v>
      </c>
      <c r="AR374" s="11">
        <f t="shared" si="335"/>
        <v>1.0160147163697002</v>
      </c>
      <c r="AS374" s="11">
        <f t="shared" si="335"/>
        <v>1.0400186225415109</v>
      </c>
      <c r="AT374" s="11">
        <f t="shared" si="335"/>
        <v>1.0187202634780572</v>
      </c>
      <c r="AU374" s="11">
        <f t="shared" si="335"/>
        <v>1.0263246963869852</v>
      </c>
      <c r="AV374" s="11">
        <f t="shared" si="335"/>
        <v>1.039416806904945</v>
      </c>
      <c r="AW374" s="11">
        <f t="shared" si="335"/>
        <v>1.0650200963783139</v>
      </c>
      <c r="AX374" s="11">
        <f t="shared" si="335"/>
        <v>1.0548131771970006</v>
      </c>
      <c r="AY374" s="11">
        <f t="shared" si="335"/>
        <v>1.0652294516591325</v>
      </c>
      <c r="AZ374" s="11">
        <f t="shared" si="335"/>
        <v>1.0713444746709684</v>
      </c>
      <c r="BA374" s="11">
        <f t="shared" si="335"/>
        <v>1.0422797095719654</v>
      </c>
      <c r="BB374" s="11">
        <f t="shared" si="335"/>
        <v>1.0091254040865931</v>
      </c>
      <c r="BC374" s="11">
        <f t="shared" si="335"/>
        <v>1.0597002817455814</v>
      </c>
      <c r="BD374" s="11">
        <f t="shared" si="335"/>
        <v>1.0470244948804073</v>
      </c>
      <c r="BE374" s="11">
        <f t="shared" si="335"/>
        <v>1.0365732251167366</v>
      </c>
      <c r="BF374" s="11">
        <f t="shared" si="335"/>
        <v>1.0365461134563643</v>
      </c>
      <c r="BG374" s="11">
        <f t="shared" si="335"/>
        <v>1.0301715342664637</v>
      </c>
      <c r="BH374" s="11">
        <f t="shared" si="335"/>
        <v>1.0251886159237382</v>
      </c>
      <c r="BI374" s="11">
        <f t="shared" si="335"/>
        <v>1.0269471027515398</v>
      </c>
      <c r="BJ374" s="11">
        <f t="shared" ref="BJ374" si="336">1+BJ106/100</f>
        <v>1.0352552734273008</v>
      </c>
      <c r="BL374" s="1">
        <f t="shared" si="214"/>
        <v>1.806511729663951E-2</v>
      </c>
      <c r="BM374" s="1">
        <f t="shared" si="215"/>
        <v>3.4390001172511564E-2</v>
      </c>
      <c r="BN374" s="1">
        <f t="shared" si="216"/>
        <v>2.9214089600525517E-2</v>
      </c>
      <c r="BO374" s="1">
        <f t="shared" si="217"/>
        <v>1.1948285946516979E-2</v>
      </c>
      <c r="BP374" s="1">
        <f t="shared" si="218"/>
        <v>-1.1344421124259707E-4</v>
      </c>
      <c r="BQ374" s="1">
        <f t="shared" si="219"/>
        <v>2.3849721102272126E-2</v>
      </c>
      <c r="BR374" s="1">
        <f t="shared" si="220"/>
        <v>5.0693346315804133E-2</v>
      </c>
      <c r="BS374" s="1">
        <f t="shared" si="221"/>
        <v>3.7561266010381233E-2</v>
      </c>
      <c r="BT374" s="1">
        <f t="shared" si="222"/>
        <v>5.6282159113128172E-2</v>
      </c>
      <c r="BU374" s="1">
        <f t="shared" si="223"/>
        <v>3.3812740379865591E-2</v>
      </c>
      <c r="BW374" s="1">
        <f t="shared" si="224"/>
        <v>4.3383363280562026E-2</v>
      </c>
      <c r="BY374" s="172">
        <f t="shared" si="309"/>
        <v>2.5099422656785109E-2</v>
      </c>
      <c r="CA374" s="1">
        <f t="shared" si="225"/>
        <v>-1.1781929281858616E-2</v>
      </c>
      <c r="CB374" s="1">
        <f t="shared" si="226"/>
        <v>-1.2450793826459639E-2</v>
      </c>
      <c r="CC374" s="1">
        <f t="shared" si="227"/>
        <v>8.4579507023006206E-2</v>
      </c>
    </row>
    <row r="375" spans="1:81" ht="15">
      <c r="A375" s="282" t="s">
        <v>1258</v>
      </c>
      <c r="E375" s="11">
        <v>1</v>
      </c>
      <c r="F375" s="11">
        <f t="shared" ref="F375:R375" si="337">1+F107/100</f>
        <v>0.98805884481714945</v>
      </c>
      <c r="G375" s="11">
        <f t="shared" si="337"/>
        <v>1.0301907529132208</v>
      </c>
      <c r="H375" s="11">
        <f t="shared" si="337"/>
        <v>1.026900747304335</v>
      </c>
      <c r="I375" s="11">
        <f t="shared" si="337"/>
        <v>1.02304044459654</v>
      </c>
      <c r="J375" s="11">
        <f t="shared" si="337"/>
        <v>1.0207659028134635</v>
      </c>
      <c r="K375" s="11">
        <f t="shared" si="337"/>
        <v>0.98223401699707547</v>
      </c>
      <c r="L375" s="11">
        <f t="shared" si="337"/>
        <v>0.93863542601162853</v>
      </c>
      <c r="M375" s="11">
        <f t="shared" si="337"/>
        <v>1.0097738205119036</v>
      </c>
      <c r="N375" s="11">
        <f t="shared" si="337"/>
        <v>1.0687027740099211</v>
      </c>
      <c r="O375" s="11">
        <f t="shared" si="337"/>
        <v>1.0867264590901928</v>
      </c>
      <c r="P375" s="11">
        <f t="shared" si="337"/>
        <v>1.0400483259653968</v>
      </c>
      <c r="Q375" s="11">
        <f t="shared" si="337"/>
        <v>0.98942519469094325</v>
      </c>
      <c r="R375" s="11">
        <f t="shared" si="337"/>
        <v>1.0166919931399292</v>
      </c>
      <c r="S375" s="11">
        <v>1</v>
      </c>
      <c r="T375" s="11">
        <f t="shared" ref="T375:BI375" si="338">1+T107/100</f>
        <v>0.96325388797091771</v>
      </c>
      <c r="U375" s="11">
        <f t="shared" si="338"/>
        <v>1.0300707426851428</v>
      </c>
      <c r="V375" s="11">
        <f t="shared" si="338"/>
        <v>1.0171045745365905</v>
      </c>
      <c r="W375" s="11">
        <f t="shared" si="338"/>
        <v>0.97816707332886765</v>
      </c>
      <c r="X375" s="11">
        <f t="shared" si="338"/>
        <v>1.0079034839426542</v>
      </c>
      <c r="Y375" s="11">
        <f t="shared" si="338"/>
        <v>1.0029090459926864</v>
      </c>
      <c r="Z375" s="11">
        <f t="shared" si="338"/>
        <v>0.96106962543761909</v>
      </c>
      <c r="AA375" s="11">
        <f t="shared" si="338"/>
        <v>0.98792531477735768</v>
      </c>
      <c r="AB375" s="11">
        <f t="shared" si="338"/>
        <v>0.97490501648192651</v>
      </c>
      <c r="AC375" s="11">
        <f t="shared" si="338"/>
        <v>0.98526582736087209</v>
      </c>
      <c r="AD375" s="11">
        <f t="shared" si="338"/>
        <v>1.0198687164976803</v>
      </c>
      <c r="AE375" s="11">
        <f t="shared" si="338"/>
        <v>0.97756123958323482</v>
      </c>
      <c r="AF375" s="11">
        <f t="shared" si="338"/>
        <v>0.97412700608124081</v>
      </c>
      <c r="AG375" s="11">
        <f t="shared" si="338"/>
        <v>1.0152771212797993</v>
      </c>
      <c r="AH375" s="11">
        <f t="shared" si="338"/>
        <v>1.0081664542769908</v>
      </c>
      <c r="AI375" s="11">
        <f t="shared" si="338"/>
        <v>1.0109951870885969</v>
      </c>
      <c r="AJ375" s="11">
        <f t="shared" si="338"/>
        <v>0.98665379489740157</v>
      </c>
      <c r="AK375" s="11">
        <f t="shared" si="338"/>
        <v>0.98191867225961615</v>
      </c>
      <c r="AL375" s="11">
        <f t="shared" si="338"/>
        <v>0.98901541303318141</v>
      </c>
      <c r="AM375" s="11">
        <f t="shared" si="338"/>
        <v>0.98694851858505261</v>
      </c>
      <c r="AN375" s="11">
        <f t="shared" si="338"/>
        <v>1.0060681405482399</v>
      </c>
      <c r="AO375" s="11">
        <f t="shared" si="338"/>
        <v>1.0237682863828115</v>
      </c>
      <c r="AP375" s="11">
        <f t="shared" si="338"/>
        <v>1.0071650035787787</v>
      </c>
      <c r="AQ375" s="11">
        <f t="shared" si="338"/>
        <v>1.0080146170110309</v>
      </c>
      <c r="AR375" s="11">
        <f t="shared" si="338"/>
        <v>1.0048045598658102</v>
      </c>
      <c r="AS375" s="11">
        <f t="shared" si="338"/>
        <v>1.0148609386370031</v>
      </c>
      <c r="AT375" s="11">
        <f t="shared" si="338"/>
        <v>1.0171839817659432</v>
      </c>
      <c r="AU375" s="11">
        <f t="shared" si="338"/>
        <v>1.0094646853338554</v>
      </c>
      <c r="AV375" s="11">
        <f t="shared" si="338"/>
        <v>1.032236704081432</v>
      </c>
      <c r="AW375" s="11">
        <f t="shared" si="338"/>
        <v>1.0947466586502992</v>
      </c>
      <c r="AX375" s="11">
        <f t="shared" si="338"/>
        <v>1.0334702403565919</v>
      </c>
      <c r="AY375" s="11">
        <f t="shared" si="338"/>
        <v>1.0438656458564055</v>
      </c>
      <c r="AZ375" s="11">
        <f t="shared" si="338"/>
        <v>1.0419198044677604</v>
      </c>
      <c r="BA375" s="11">
        <f t="shared" si="338"/>
        <v>1.0283326851802435</v>
      </c>
      <c r="BB375" s="11">
        <f t="shared" si="338"/>
        <v>1.0259183595783157</v>
      </c>
      <c r="BC375" s="11">
        <f t="shared" si="338"/>
        <v>1.0365897374524222</v>
      </c>
      <c r="BD375" s="11">
        <f t="shared" si="338"/>
        <v>1.0222557181171259</v>
      </c>
      <c r="BE375" s="11">
        <f t="shared" si="338"/>
        <v>1.0284456542094123</v>
      </c>
      <c r="BF375" s="11">
        <f t="shared" si="338"/>
        <v>1.0324649502090799</v>
      </c>
      <c r="BG375" s="11">
        <f t="shared" si="338"/>
        <v>1.033787007156268</v>
      </c>
      <c r="BH375" s="11">
        <f t="shared" si="338"/>
        <v>1.0160828040207399</v>
      </c>
      <c r="BI375" s="11">
        <f t="shared" si="338"/>
        <v>1.0067305455640692</v>
      </c>
      <c r="BJ375" s="11">
        <f t="shared" ref="BJ375" si="339">1+BJ107/100</f>
        <v>1.0209097176508424</v>
      </c>
      <c r="BL375" s="1">
        <f t="shared" si="214"/>
        <v>1.486819527590777E-2</v>
      </c>
      <c r="BM375" s="1">
        <f t="shared" si="215"/>
        <v>6.3954213708679042E-3</v>
      </c>
      <c r="BN375" s="1">
        <f t="shared" si="216"/>
        <v>1.2407035462641103E-2</v>
      </c>
      <c r="BO375" s="1">
        <f t="shared" si="217"/>
        <v>-9.4698689717032103E-3</v>
      </c>
      <c r="BP375" s="1">
        <f t="shared" si="218"/>
        <v>-7.9167566485799368E-3</v>
      </c>
      <c r="BQ375" s="1">
        <f t="shared" si="219"/>
        <v>1.1397586091104195E-2</v>
      </c>
      <c r="BR375" s="1">
        <f t="shared" si="220"/>
        <v>4.1934439615135766E-2</v>
      </c>
      <c r="BS375" s="1">
        <f t="shared" si="221"/>
        <v>2.9228540489576904E-2</v>
      </c>
      <c r="BT375" s="1">
        <f t="shared" si="222"/>
        <v>4.5523759303293332E-2</v>
      </c>
      <c r="BU375" s="1">
        <f t="shared" si="223"/>
        <v>2.5241475826960569E-2</v>
      </c>
      <c r="BW375" s="1">
        <f t="shared" si="224"/>
        <v>3.3885253971320806E-2</v>
      </c>
      <c r="BY375" s="172">
        <f t="shared" si="309"/>
        <v>3.4510138760015518E-3</v>
      </c>
      <c r="CA375" s="1">
        <f t="shared" si="225"/>
        <v>-7.4361796599567986E-2</v>
      </c>
      <c r="CB375" s="1">
        <f t="shared" si="226"/>
        <v>-2.0533926922420287E-2</v>
      </c>
      <c r="CC375" s="1">
        <f t="shared" si="227"/>
        <v>5.7483054901922737E-2</v>
      </c>
    </row>
    <row r="376" spans="1:81" ht="15">
      <c r="A376" s="282" t="s">
        <v>1260</v>
      </c>
      <c r="E376" s="11">
        <v>1</v>
      </c>
      <c r="F376" s="11">
        <f t="shared" ref="F376:R376" si="340">1+F108/100</f>
        <v>0.98906939796689441</v>
      </c>
      <c r="G376" s="11">
        <f t="shared" si="340"/>
        <v>1.0182433848514629</v>
      </c>
      <c r="H376" s="11">
        <f t="shared" si="340"/>
        <v>1.052493089939146</v>
      </c>
      <c r="I376" s="11">
        <f t="shared" si="340"/>
        <v>1.0255469609814214</v>
      </c>
      <c r="J376" s="11">
        <f t="shared" si="340"/>
        <v>1.0300958739342612</v>
      </c>
      <c r="K376" s="11">
        <f t="shared" si="340"/>
        <v>0.96883994027266029</v>
      </c>
      <c r="L376" s="11">
        <f t="shared" si="340"/>
        <v>0.88871107885866385</v>
      </c>
      <c r="M376" s="11">
        <f t="shared" si="340"/>
        <v>0.99388614558808497</v>
      </c>
      <c r="N376" s="11">
        <f t="shared" si="340"/>
        <v>1.13512012131993</v>
      </c>
      <c r="O376" s="11">
        <f t="shared" si="340"/>
        <v>1.154487243185411</v>
      </c>
      <c r="P376" s="11">
        <f t="shared" si="340"/>
        <v>1.0805114777840388</v>
      </c>
      <c r="Q376" s="11">
        <f t="shared" si="340"/>
        <v>1.0126704802933828</v>
      </c>
      <c r="R376" s="11">
        <f t="shared" si="340"/>
        <v>1.0283554061943556</v>
      </c>
      <c r="S376" s="11">
        <v>1</v>
      </c>
      <c r="T376" s="11">
        <f t="shared" ref="T376:BI376" si="341">1+T108/100</f>
        <v>0.95023687330700024</v>
      </c>
      <c r="U376" s="11">
        <f t="shared" si="341"/>
        <v>1.0340332953834017</v>
      </c>
      <c r="V376" s="11">
        <f t="shared" si="341"/>
        <v>1.0218674384810009</v>
      </c>
      <c r="W376" s="11">
        <f t="shared" si="341"/>
        <v>0.96221154324656222</v>
      </c>
      <c r="X376" s="11">
        <f t="shared" si="341"/>
        <v>1.0281062528653706</v>
      </c>
      <c r="Y376" s="11">
        <f t="shared" si="341"/>
        <v>1.0225798900848024</v>
      </c>
      <c r="Z376" s="11">
        <f t="shared" si="341"/>
        <v>0.92400499034109085</v>
      </c>
      <c r="AA376" s="11">
        <f t="shared" si="341"/>
        <v>0.9904950756149965</v>
      </c>
      <c r="AB376" s="11">
        <f t="shared" si="341"/>
        <v>0.96728401546334941</v>
      </c>
      <c r="AC376" s="11">
        <f t="shared" si="341"/>
        <v>0.98013946368677352</v>
      </c>
      <c r="AD376" s="11">
        <f t="shared" si="341"/>
        <v>1.0421402969356961</v>
      </c>
      <c r="AE376" s="11">
        <f t="shared" si="341"/>
        <v>0.95243508335034643</v>
      </c>
      <c r="AF376" s="11">
        <f t="shared" si="341"/>
        <v>0.94334360585104837</v>
      </c>
      <c r="AG376" s="11">
        <f t="shared" si="341"/>
        <v>1.0315082938963913</v>
      </c>
      <c r="AH376" s="11">
        <f t="shared" si="341"/>
        <v>1.0185421774189622</v>
      </c>
      <c r="AI376" s="11">
        <f t="shared" si="341"/>
        <v>1.0387485331776378</v>
      </c>
      <c r="AJ376" s="11">
        <f t="shared" si="341"/>
        <v>0.98688779101217217</v>
      </c>
      <c r="AK376" s="11">
        <f t="shared" si="341"/>
        <v>0.98663769714488014</v>
      </c>
      <c r="AL376" s="11">
        <f t="shared" si="341"/>
        <v>0.98853485268763042</v>
      </c>
      <c r="AM376" s="11">
        <f t="shared" si="341"/>
        <v>0.99465018800011062</v>
      </c>
      <c r="AN376" s="11">
        <f t="shared" si="341"/>
        <v>0.9941186430266562</v>
      </c>
      <c r="AO376" s="11">
        <f t="shared" si="341"/>
        <v>1.0231750953409267</v>
      </c>
      <c r="AP376" s="11">
        <f t="shared" si="341"/>
        <v>0.9963116580868856</v>
      </c>
      <c r="AQ376" s="11">
        <f t="shared" si="341"/>
        <v>1.0027530899227679</v>
      </c>
      <c r="AR376" s="11">
        <f t="shared" si="341"/>
        <v>0.99578149212287481</v>
      </c>
      <c r="AS376" s="11">
        <f t="shared" si="341"/>
        <v>1.015507280729929</v>
      </c>
      <c r="AT376" s="11">
        <f t="shared" si="341"/>
        <v>1.0104170134189312</v>
      </c>
      <c r="AU376" s="11">
        <f t="shared" si="341"/>
        <v>1.0059046264956124</v>
      </c>
      <c r="AV376" s="11">
        <f t="shared" si="341"/>
        <v>1.037802077012137</v>
      </c>
      <c r="AW376" s="11">
        <f t="shared" si="341"/>
        <v>1.1572331478565836</v>
      </c>
      <c r="AX376" s="11">
        <f t="shared" si="341"/>
        <v>1.0266338568982663</v>
      </c>
      <c r="AY376" s="11">
        <f t="shared" si="341"/>
        <v>1.0465042871265744</v>
      </c>
      <c r="AZ376" s="11">
        <f t="shared" si="341"/>
        <v>1.0370051751732858</v>
      </c>
      <c r="BA376" s="11">
        <f t="shared" si="341"/>
        <v>1.0185891590192122</v>
      </c>
      <c r="BB376" s="11">
        <f t="shared" si="341"/>
        <v>1.0280747071446332</v>
      </c>
      <c r="BC376" s="11">
        <f t="shared" si="341"/>
        <v>1.0357752432407286</v>
      </c>
      <c r="BD376" s="11">
        <f t="shared" si="341"/>
        <v>1.0229418889110871</v>
      </c>
      <c r="BE376" s="11">
        <f t="shared" si="341"/>
        <v>1.0211161858472813</v>
      </c>
      <c r="BF376" s="11">
        <f t="shared" si="341"/>
        <v>1.0282032691489864</v>
      </c>
      <c r="BG376" s="11">
        <f t="shared" si="341"/>
        <v>1.0341661941819882</v>
      </c>
      <c r="BH376" s="11">
        <f t="shared" si="341"/>
        <v>1.0146007847542895</v>
      </c>
      <c r="BI376" s="11">
        <f t="shared" si="341"/>
        <v>0.99284291154545057</v>
      </c>
      <c r="BJ376" s="11">
        <f t="shared" ref="BJ376" si="342">1+BJ108/100</f>
        <v>1.0044615902551002</v>
      </c>
      <c r="BL376" s="1">
        <f t="shared" si="214"/>
        <v>1.9606366255519925E-2</v>
      </c>
      <c r="BM376" s="1">
        <f t="shared" si="215"/>
        <v>4.3167698035850854E-3</v>
      </c>
      <c r="BN376" s="1">
        <f t="shared" si="216"/>
        <v>2.581712160429861E-2</v>
      </c>
      <c r="BO376" s="1">
        <f t="shared" si="217"/>
        <v>-1.3504974164784467E-2</v>
      </c>
      <c r="BP376" s="1">
        <f t="shared" si="218"/>
        <v>-4.1508750407759365E-5</v>
      </c>
      <c r="BQ376" s="1">
        <f t="shared" si="219"/>
        <v>5.449455897307276E-3</v>
      </c>
      <c r="BR376" s="1">
        <f t="shared" si="220"/>
        <v>4.7659779194468177E-2</v>
      </c>
      <c r="BS376" s="1">
        <f t="shared" si="221"/>
        <v>2.6594327462529765E-2</v>
      </c>
      <c r="BT376" s="1">
        <f t="shared" si="222"/>
        <v>5.2960294033106425E-2</v>
      </c>
      <c r="BU376" s="1">
        <f t="shared" si="223"/>
        <v>2.2133616671986323E-2</v>
      </c>
      <c r="BW376" s="1">
        <f t="shared" si="224"/>
        <v>3.5232972537665441E-2</v>
      </c>
      <c r="BY376" s="172">
        <f t="shared" si="309"/>
        <v>7.7036532540948333E-3</v>
      </c>
      <c r="CA376" s="1">
        <f t="shared" si="225"/>
        <v>-0.11472000887314049</v>
      </c>
      <c r="CB376" s="1">
        <f t="shared" si="226"/>
        <v>1.1430171245445209E-2</v>
      </c>
      <c r="CC376" s="1">
        <f t="shared" si="227"/>
        <v>4.1756143810129043E-2</v>
      </c>
    </row>
    <row r="377" spans="1:81" ht="15">
      <c r="A377" s="282" t="s">
        <v>251</v>
      </c>
      <c r="E377" s="11">
        <v>1</v>
      </c>
      <c r="F377" s="11">
        <f t="shared" ref="F377:R377" si="343">1+F109/100</f>
        <v>1.0298889516192857</v>
      </c>
      <c r="G377" s="11">
        <f t="shared" si="343"/>
        <v>0.99179494188545281</v>
      </c>
      <c r="H377" s="11">
        <f t="shared" si="343"/>
        <v>0.95194173512929448</v>
      </c>
      <c r="I377" s="11">
        <f t="shared" si="343"/>
        <v>1.0079150926829572</v>
      </c>
      <c r="J377" s="11">
        <f t="shared" si="343"/>
        <v>0.98390150365657947</v>
      </c>
      <c r="K377" s="11">
        <f t="shared" si="343"/>
        <v>1.0004027378805747</v>
      </c>
      <c r="L377" s="11">
        <f t="shared" si="343"/>
        <v>0.98661751385555629</v>
      </c>
      <c r="M377" s="11">
        <f t="shared" si="343"/>
        <v>1.079449521216342</v>
      </c>
      <c r="N377" s="11">
        <f t="shared" si="343"/>
        <v>1.0397638733179073</v>
      </c>
      <c r="O377" s="11">
        <f t="shared" si="343"/>
        <v>1.0471233476591746</v>
      </c>
      <c r="P377" s="11">
        <f t="shared" si="343"/>
        <v>1.0422209071529653</v>
      </c>
      <c r="Q377" s="11">
        <f t="shared" si="343"/>
        <v>1.0426353481433495</v>
      </c>
      <c r="R377" s="11">
        <f t="shared" si="343"/>
        <v>1.0533461504109516</v>
      </c>
      <c r="S377" s="11">
        <v>1</v>
      </c>
      <c r="T377" s="11">
        <f t="shared" ref="T377:BI377" si="344">1+T109/100</f>
        <v>1.0236027151325366</v>
      </c>
      <c r="U377" s="11">
        <f t="shared" si="344"/>
        <v>1.042652016160359</v>
      </c>
      <c r="V377" s="11">
        <f t="shared" si="344"/>
        <v>1.0613862137717094</v>
      </c>
      <c r="W377" s="11">
        <f t="shared" si="344"/>
        <v>1.0422913265820486</v>
      </c>
      <c r="X377" s="11">
        <f t="shared" si="344"/>
        <v>1.0480039691498748</v>
      </c>
      <c r="Y377" s="11">
        <f t="shared" si="344"/>
        <v>1.0731963220179466</v>
      </c>
      <c r="Z377" s="11">
        <f t="shared" si="344"/>
        <v>1.0543342201730381</v>
      </c>
      <c r="AA377" s="11">
        <f t="shared" si="344"/>
        <v>0.99912127910227611</v>
      </c>
      <c r="AB377" s="11">
        <f t="shared" si="344"/>
        <v>1.018604394295052</v>
      </c>
      <c r="AC377" s="11">
        <f t="shared" si="344"/>
        <v>1.0465052767397425</v>
      </c>
      <c r="AD377" s="11">
        <f t="shared" si="344"/>
        <v>1.0031580537809555</v>
      </c>
      <c r="AE377" s="11">
        <f t="shared" si="344"/>
        <v>1.0374384568204484</v>
      </c>
      <c r="AF377" s="11">
        <f t="shared" si="344"/>
        <v>1.0289320489491707</v>
      </c>
      <c r="AG377" s="11">
        <f t="shared" si="344"/>
        <v>1.0380271635312235</v>
      </c>
      <c r="AH377" s="11">
        <f t="shared" si="344"/>
        <v>1.0550783308305041</v>
      </c>
      <c r="AI377" s="11">
        <f t="shared" si="344"/>
        <v>1.0534857620400901</v>
      </c>
      <c r="AJ377" s="11">
        <f t="shared" si="344"/>
        <v>1.0507091746676294</v>
      </c>
      <c r="AK377" s="11">
        <f t="shared" si="344"/>
        <v>1.0471082316038116</v>
      </c>
      <c r="AL377" s="11">
        <f t="shared" si="344"/>
        <v>1.0475934459368952</v>
      </c>
      <c r="AM377" s="11">
        <f t="shared" si="344"/>
        <v>1.0584005567377572</v>
      </c>
      <c r="AN377" s="11">
        <f t="shared" si="344"/>
        <v>1.065647237589797</v>
      </c>
      <c r="AO377" s="11">
        <f t="shared" si="344"/>
        <v>1.0622342576328485</v>
      </c>
      <c r="AP377" s="11">
        <f t="shared" si="344"/>
        <v>1.0319688107170182</v>
      </c>
      <c r="AQ377" s="11">
        <f t="shared" si="344"/>
        <v>0.85653222059655409</v>
      </c>
      <c r="AR377" s="11">
        <f t="shared" si="344"/>
        <v>0.99391435155661978</v>
      </c>
      <c r="AS377" s="11">
        <f t="shared" si="344"/>
        <v>1.0346789789481969</v>
      </c>
      <c r="AT377" s="11">
        <f t="shared" si="344"/>
        <v>1.0221034397964754</v>
      </c>
      <c r="AU377" s="11">
        <f t="shared" si="344"/>
        <v>1.0305740867711</v>
      </c>
      <c r="AV377" s="11">
        <f t="shared" si="344"/>
        <v>1.0333742589834392</v>
      </c>
      <c r="AW377" s="11">
        <f t="shared" si="344"/>
        <v>1.0358917304568345</v>
      </c>
      <c r="AX377" s="11">
        <f t="shared" si="344"/>
        <v>1.0424825828710316</v>
      </c>
      <c r="AY377" s="11">
        <f t="shared" si="344"/>
        <v>1.0406628919252447</v>
      </c>
      <c r="AZ377" s="11">
        <f t="shared" si="344"/>
        <v>1.0490681494992233</v>
      </c>
      <c r="BA377" s="11">
        <f t="shared" si="344"/>
        <v>1.0459060577410417</v>
      </c>
      <c r="BB377" s="11">
        <f t="shared" si="344"/>
        <v>1.0323819302797164</v>
      </c>
      <c r="BC377" s="11">
        <f t="shared" si="344"/>
        <v>1.0482944014024025</v>
      </c>
      <c r="BD377" s="11">
        <f t="shared" si="344"/>
        <v>1.0479424784077576</v>
      </c>
      <c r="BE377" s="11">
        <f t="shared" si="344"/>
        <v>1.0467711957857548</v>
      </c>
      <c r="BF377" s="11">
        <f t="shared" si="344"/>
        <v>1.042383726403004</v>
      </c>
      <c r="BG377" s="11">
        <f t="shared" si="344"/>
        <v>1.0373124489226815</v>
      </c>
      <c r="BH377" s="11">
        <f t="shared" si="344"/>
        <v>1.0364500367422669</v>
      </c>
      <c r="BI377" s="11">
        <f t="shared" si="344"/>
        <v>1.0384530203631144</v>
      </c>
      <c r="BJ377" s="11">
        <f t="shared" ref="BJ377" si="345">1+BJ109/100</f>
        <v>1.0392307260015163</v>
      </c>
      <c r="BL377" s="1">
        <f t="shared" si="214"/>
        <v>-9.3029146537111362E-3</v>
      </c>
      <c r="BM377" s="1">
        <f t="shared" si="215"/>
        <v>1.5794961777931826E-2</v>
      </c>
      <c r="BN377" s="1">
        <f t="shared" si="216"/>
        <v>4.0197364586945117E-2</v>
      </c>
      <c r="BO377" s="1">
        <f t="shared" si="217"/>
        <v>3.5198056195182126E-2</v>
      </c>
      <c r="BP377" s="1">
        <f t="shared" si="218"/>
        <v>4.9720999625015194E-2</v>
      </c>
      <c r="BQ377" s="1">
        <f t="shared" si="219"/>
        <v>1.0116784018164404E-2</v>
      </c>
      <c r="BR377" s="1">
        <f t="shared" si="220"/>
        <v>4.0989539200287695E-2</v>
      </c>
      <c r="BS377" s="1">
        <f t="shared" si="221"/>
        <v>4.3594076232421175E-2</v>
      </c>
      <c r="BT377" s="1">
        <f t="shared" si="222"/>
        <v>4.1216904287428857E-2</v>
      </c>
      <c r="BU377" s="1">
        <f t="shared" si="223"/>
        <v>4.1233574291129171E-2</v>
      </c>
      <c r="BW377" s="1">
        <f t="shared" si="224"/>
        <v>4.1226429971149114E-2</v>
      </c>
      <c r="BY377" s="172">
        <f t="shared" si="309"/>
        <v>3.2650038008040561E-2</v>
      </c>
      <c r="CA377" s="1">
        <f t="shared" si="225"/>
        <v>7.3005767881757722E-2</v>
      </c>
      <c r="CB377" s="1">
        <f t="shared" si="226"/>
        <v>0.15905159420514847</v>
      </c>
      <c r="CC377" s="1">
        <f t="shared" si="227"/>
        <v>0.11646423417652074</v>
      </c>
    </row>
    <row r="378" spans="1:81" ht="15">
      <c r="A378" s="282" t="s">
        <v>1262</v>
      </c>
      <c r="E378" s="11">
        <v>1</v>
      </c>
      <c r="F378" s="11">
        <f t="shared" ref="F378:R378" si="346">1+F110/100</f>
        <v>0.98726334180452324</v>
      </c>
      <c r="G378" s="11">
        <f t="shared" si="346"/>
        <v>1.0418943923875212</v>
      </c>
      <c r="H378" s="11">
        <f t="shared" si="346"/>
        <v>1.0026487484771949</v>
      </c>
      <c r="I378" s="11">
        <f t="shared" si="346"/>
        <v>1.0206283553796611</v>
      </c>
      <c r="J378" s="11">
        <f t="shared" si="346"/>
        <v>1.0115723558424239</v>
      </c>
      <c r="K378" s="11">
        <f t="shared" si="346"/>
        <v>0.99610392216901278</v>
      </c>
      <c r="L378" s="11">
        <f t="shared" si="346"/>
        <v>0.9882162378772078</v>
      </c>
      <c r="M378" s="11">
        <f t="shared" si="346"/>
        <v>1.0237954400706306</v>
      </c>
      <c r="N378" s="11">
        <f t="shared" si="346"/>
        <v>1.0123528215683639</v>
      </c>
      <c r="O378" s="11">
        <f t="shared" si="346"/>
        <v>1.021933049926723</v>
      </c>
      <c r="P378" s="11">
        <f t="shared" si="346"/>
        <v>0.99594296760787626</v>
      </c>
      <c r="Q378" s="11">
        <f t="shared" si="346"/>
        <v>0.96126306380055015</v>
      </c>
      <c r="R378" s="11">
        <f t="shared" si="346"/>
        <v>1.000823937886645</v>
      </c>
      <c r="S378" s="11">
        <v>1</v>
      </c>
      <c r="T378" s="11">
        <f t="shared" ref="T378:BI378" si="347">1+T110/100</f>
        <v>0.97815290696945878</v>
      </c>
      <c r="U378" s="11">
        <f t="shared" si="347"/>
        <v>1.0226748229383438</v>
      </c>
      <c r="V378" s="11">
        <f t="shared" si="347"/>
        <v>1.0083922542177908</v>
      </c>
      <c r="W378" s="11">
        <f t="shared" si="347"/>
        <v>0.99660699355410554</v>
      </c>
      <c r="X378" s="11">
        <f t="shared" si="347"/>
        <v>0.97946435823041411</v>
      </c>
      <c r="Y378" s="11">
        <f t="shared" si="347"/>
        <v>0.97372104890432321</v>
      </c>
      <c r="Z378" s="11">
        <f t="shared" si="347"/>
        <v>1.0104610133137377</v>
      </c>
      <c r="AA378" s="11">
        <f t="shared" si="347"/>
        <v>0.9827515785032509</v>
      </c>
      <c r="AB378" s="11">
        <f t="shared" si="347"/>
        <v>0.982469901147211</v>
      </c>
      <c r="AC378" s="11">
        <f t="shared" si="347"/>
        <v>0.98984807380545192</v>
      </c>
      <c r="AD378" s="11">
        <f t="shared" si="347"/>
        <v>0.99180276670993128</v>
      </c>
      <c r="AE378" s="11">
        <f t="shared" si="347"/>
        <v>1.0068043603341452</v>
      </c>
      <c r="AF378" s="11">
        <f t="shared" si="347"/>
        <v>1.0075214934466517</v>
      </c>
      <c r="AG378" s="11">
        <f t="shared" si="347"/>
        <v>0.99606680656885305</v>
      </c>
      <c r="AH378" s="11">
        <f t="shared" si="347"/>
        <v>0.9960624100459734</v>
      </c>
      <c r="AI378" s="11">
        <f t="shared" si="347"/>
        <v>0.97906296169207285</v>
      </c>
      <c r="AJ378" s="11">
        <f t="shared" si="347"/>
        <v>0.98674259996324754</v>
      </c>
      <c r="AK378" s="11">
        <f t="shared" si="347"/>
        <v>0.97708589959006753</v>
      </c>
      <c r="AL378" s="11">
        <f t="shared" si="347"/>
        <v>0.99037876291719873</v>
      </c>
      <c r="AM378" s="11">
        <f t="shared" si="347"/>
        <v>0.97911008954633627</v>
      </c>
      <c r="AN378" s="11">
        <f t="shared" si="347"/>
        <v>1.020681511222191</v>
      </c>
      <c r="AO378" s="11">
        <f t="shared" si="347"/>
        <v>1.0251351045364774</v>
      </c>
      <c r="AP378" s="11">
        <f t="shared" si="347"/>
        <v>1.0196650651513486</v>
      </c>
      <c r="AQ378" s="11">
        <f t="shared" si="347"/>
        <v>1.0141399372683775</v>
      </c>
      <c r="AR378" s="11">
        <f t="shared" si="347"/>
        <v>1.0149776412083207</v>
      </c>
      <c r="AS378" s="11">
        <f t="shared" si="347"/>
        <v>1.0148724537801057</v>
      </c>
      <c r="AT378" s="11">
        <f t="shared" si="347"/>
        <v>1.0249828075525869</v>
      </c>
      <c r="AU378" s="11">
        <f t="shared" si="347"/>
        <v>1.0139251194891088</v>
      </c>
      <c r="AV378" s="11">
        <f t="shared" si="347"/>
        <v>1.0275945722829947</v>
      </c>
      <c r="AW378" s="11">
        <f t="shared" si="347"/>
        <v>1.0336599339129078</v>
      </c>
      <c r="AX378" s="11">
        <f t="shared" si="347"/>
        <v>1.0417557439653728</v>
      </c>
      <c r="AY378" s="11">
        <f t="shared" si="347"/>
        <v>1.041495760156594</v>
      </c>
      <c r="AZ378" s="11">
        <f t="shared" si="347"/>
        <v>1.0475767199463719</v>
      </c>
      <c r="BA378" s="11">
        <f t="shared" si="347"/>
        <v>1.0389490889245354</v>
      </c>
      <c r="BB378" s="11">
        <f t="shared" si="347"/>
        <v>1.0235395838416057</v>
      </c>
      <c r="BC378" s="11">
        <f t="shared" si="347"/>
        <v>1.0369586619940878</v>
      </c>
      <c r="BD378" s="11">
        <f t="shared" si="347"/>
        <v>1.0209470443945308</v>
      </c>
      <c r="BE378" s="11">
        <f t="shared" si="347"/>
        <v>1.0359583928700227</v>
      </c>
      <c r="BF378" s="11">
        <f t="shared" si="347"/>
        <v>1.036584412815033</v>
      </c>
      <c r="BG378" s="11">
        <f t="shared" si="347"/>
        <v>1.0329990548303116</v>
      </c>
      <c r="BH378" s="11">
        <f t="shared" si="347"/>
        <v>1.0173364324263543</v>
      </c>
      <c r="BI378" s="11">
        <f t="shared" si="347"/>
        <v>1.0211553425720818</v>
      </c>
      <c r="BJ378" s="11">
        <f t="shared" ref="BJ378" si="348">1+BJ110/100</f>
        <v>1.0378872923792071</v>
      </c>
      <c r="BL378" s="1">
        <f t="shared" si="214"/>
        <v>1.0342238121973102E-2</v>
      </c>
      <c r="BM378" s="1">
        <f t="shared" si="215"/>
        <v>8.6977477424954319E-3</v>
      </c>
      <c r="BN378" s="1">
        <f t="shared" si="216"/>
        <v>-3.6444974253494467E-3</v>
      </c>
      <c r="BO378" s="1">
        <f t="shared" si="217"/>
        <v>-6.3154421732378729E-3</v>
      </c>
      <c r="BP378" s="1">
        <f t="shared" si="218"/>
        <v>-1.6697505017378655E-2</v>
      </c>
      <c r="BQ378" s="1">
        <f t="shared" si="219"/>
        <v>1.8537792294487154E-2</v>
      </c>
      <c r="BR378" s="1">
        <f t="shared" si="220"/>
        <v>3.6414870918836773E-2</v>
      </c>
      <c r="BS378" s="1">
        <f t="shared" si="221"/>
        <v>3.160284670930058E-2</v>
      </c>
      <c r="BT378" s="1">
        <f t="shared" si="222"/>
        <v>3.8485650472609212E-2</v>
      </c>
      <c r="BU378" s="1">
        <f t="shared" si="223"/>
        <v>2.8156151400418272E-2</v>
      </c>
      <c r="BW378" s="1">
        <f t="shared" si="224"/>
        <v>3.2570438679042413E-2</v>
      </c>
      <c r="BY378" s="172">
        <f t="shared" si="309"/>
        <v>-2.1910595561676072E-3</v>
      </c>
      <c r="CA378" s="1">
        <f t="shared" si="225"/>
        <v>-2.4375796005979722E-2</v>
      </c>
      <c r="CB378" s="1">
        <f t="shared" si="226"/>
        <v>-5.6053793551205211E-2</v>
      </c>
      <c r="CC378" s="1">
        <f t="shared" si="227"/>
        <v>7.3139882862255368E-2</v>
      </c>
    </row>
    <row r="379" spans="1:81" ht="15">
      <c r="A379" s="282" t="s">
        <v>252</v>
      </c>
      <c r="E379" s="11">
        <v>1</v>
      </c>
      <c r="F379" s="11">
        <f t="shared" ref="F379:R379" si="349">1+F111/100</f>
        <v>1</v>
      </c>
      <c r="G379" s="11">
        <f t="shared" si="349"/>
        <v>1</v>
      </c>
      <c r="H379" s="11">
        <f t="shared" si="349"/>
        <v>1</v>
      </c>
      <c r="I379" s="11">
        <f t="shared" si="349"/>
        <v>1</v>
      </c>
      <c r="J379" s="11">
        <f t="shared" si="349"/>
        <v>1</v>
      </c>
      <c r="K379" s="11">
        <f t="shared" si="349"/>
        <v>1</v>
      </c>
      <c r="L379" s="11">
        <f t="shared" si="349"/>
        <v>1</v>
      </c>
      <c r="M379" s="11">
        <f t="shared" si="349"/>
        <v>1</v>
      </c>
      <c r="N379" s="11">
        <f t="shared" si="349"/>
        <v>1</v>
      </c>
      <c r="O379" s="11">
        <f t="shared" si="349"/>
        <v>1</v>
      </c>
      <c r="P379" s="11">
        <f t="shared" si="349"/>
        <v>1</v>
      </c>
      <c r="Q379" s="11">
        <f t="shared" si="349"/>
        <v>1</v>
      </c>
      <c r="R379" s="11">
        <f t="shared" si="349"/>
        <v>1</v>
      </c>
      <c r="S379" s="11">
        <v>1</v>
      </c>
      <c r="T379" s="11">
        <f t="shared" ref="T379:BI379" si="350">1+T111/100</f>
        <v>1</v>
      </c>
      <c r="U379" s="11">
        <f t="shared" si="350"/>
        <v>1</v>
      </c>
      <c r="V379" s="11">
        <f t="shared" si="350"/>
        <v>1</v>
      </c>
      <c r="W379" s="11">
        <f t="shared" si="350"/>
        <v>1</v>
      </c>
      <c r="X379" s="11">
        <f t="shared" si="350"/>
        <v>1</v>
      </c>
      <c r="Y379" s="11">
        <f t="shared" si="350"/>
        <v>1</v>
      </c>
      <c r="Z379" s="11">
        <f t="shared" si="350"/>
        <v>1</v>
      </c>
      <c r="AA379" s="11">
        <f t="shared" si="350"/>
        <v>1</v>
      </c>
      <c r="AB379" s="11">
        <f t="shared" si="350"/>
        <v>1</v>
      </c>
      <c r="AC379" s="11">
        <f t="shared" si="350"/>
        <v>1</v>
      </c>
      <c r="AD379" s="11">
        <f t="shared" si="350"/>
        <v>1.0008417196193435</v>
      </c>
      <c r="AE379" s="11">
        <f t="shared" si="350"/>
        <v>1.1770685883786736</v>
      </c>
      <c r="AF379" s="11">
        <f t="shared" si="350"/>
        <v>1.0787458042143949</v>
      </c>
      <c r="AG379" s="11">
        <f t="shared" si="350"/>
        <v>1.0943012267741099</v>
      </c>
      <c r="AH379" s="11">
        <f t="shared" si="350"/>
        <v>1.0471902703433613</v>
      </c>
      <c r="AI379" s="11">
        <f t="shared" si="350"/>
        <v>1.0260199613683647</v>
      </c>
      <c r="AJ379" s="11">
        <f t="shared" si="350"/>
        <v>1.0062417095262504</v>
      </c>
      <c r="AK379" s="11">
        <f t="shared" si="350"/>
        <v>1.0023748127563941</v>
      </c>
      <c r="AL379" s="11">
        <f t="shared" si="350"/>
        <v>1.0230175399972292</v>
      </c>
      <c r="AM379" s="11">
        <f t="shared" si="350"/>
        <v>1.0376234300818172</v>
      </c>
      <c r="AN379" s="11">
        <f t="shared" si="350"/>
        <v>1.0390586426836341</v>
      </c>
      <c r="AO379" s="11">
        <f t="shared" si="350"/>
        <v>1.071638890803011</v>
      </c>
      <c r="AP379" s="11">
        <f t="shared" si="350"/>
        <v>1.0791044900630495</v>
      </c>
      <c r="AQ379" s="11">
        <f t="shared" si="350"/>
        <v>1.1268087487577698</v>
      </c>
      <c r="AR379" s="11">
        <f t="shared" si="350"/>
        <v>1.1280518549013954</v>
      </c>
      <c r="AS379" s="11">
        <f t="shared" si="350"/>
        <v>1.0446434361400174</v>
      </c>
      <c r="AT379" s="11">
        <f t="shared" si="350"/>
        <v>1.0445762340458118</v>
      </c>
      <c r="AU379" s="11">
        <f t="shared" si="350"/>
        <v>1.048972791351404</v>
      </c>
      <c r="AV379" s="11">
        <f t="shared" si="350"/>
        <v>1.0530565683118445</v>
      </c>
      <c r="AW379" s="11">
        <f t="shared" si="350"/>
        <v>1.0414717292609013</v>
      </c>
      <c r="AX379" s="11">
        <f t="shared" si="350"/>
        <v>1.0481899326702198</v>
      </c>
      <c r="AY379" s="11">
        <f t="shared" si="350"/>
        <v>1.065853903587991</v>
      </c>
      <c r="AZ379" s="11">
        <f t="shared" si="350"/>
        <v>1.0633309790441576</v>
      </c>
      <c r="BA379" s="11">
        <f t="shared" si="350"/>
        <v>1.0871988007291649</v>
      </c>
      <c r="BB379" s="11">
        <f t="shared" si="350"/>
        <v>1.0110877640840679</v>
      </c>
      <c r="BC379" s="11">
        <f t="shared" si="350"/>
        <v>1.0839513743443243</v>
      </c>
      <c r="BD379" s="11">
        <f t="shared" si="350"/>
        <v>1.0392312478591226</v>
      </c>
      <c r="BE379" s="11">
        <f t="shared" si="350"/>
        <v>1.0540508877433612</v>
      </c>
      <c r="BF379" s="11">
        <f t="shared" si="350"/>
        <v>1.0372012607764178</v>
      </c>
      <c r="BG379" s="11">
        <f t="shared" si="350"/>
        <v>1.0429736066959447</v>
      </c>
      <c r="BH379" s="11">
        <f t="shared" si="350"/>
        <v>0.95929803888561582</v>
      </c>
      <c r="BI379" s="11">
        <f t="shared" si="350"/>
        <v>1</v>
      </c>
      <c r="BJ379" s="11">
        <f t="shared" ref="BJ379" si="351">1+BJ111/100</f>
        <v>1</v>
      </c>
      <c r="BL379" s="1">
        <f t="shared" si="214"/>
        <v>0</v>
      </c>
      <c r="BM379" s="1">
        <f t="shared" si="215"/>
        <v>0</v>
      </c>
      <c r="BN379" s="1">
        <f t="shared" si="216"/>
        <v>0</v>
      </c>
      <c r="BO379" s="1">
        <f t="shared" si="217"/>
        <v>3.8304837622511467E-2</v>
      </c>
      <c r="BP379" s="1">
        <f t="shared" si="218"/>
        <v>1.4361687807369128E-2</v>
      </c>
      <c r="BQ379" s="1">
        <f t="shared" si="219"/>
        <v>7.232262150886104E-2</v>
      </c>
      <c r="BR379" s="1">
        <f t="shared" si="220"/>
        <v>5.6517310662058451E-2</v>
      </c>
      <c r="BS379" s="1">
        <f t="shared" si="221"/>
        <v>4.3344022817113359E-2</v>
      </c>
      <c r="BT379" s="1">
        <f t="shared" si="222"/>
        <v>5.9747450506038025E-2</v>
      </c>
      <c r="BU379" s="1">
        <f t="shared" si="223"/>
        <v>2.7857224246829793E-2</v>
      </c>
      <c r="BW379" s="1">
        <f t="shared" si="224"/>
        <v>4.1405240655888242E-2</v>
      </c>
      <c r="BY379" s="172">
        <f t="shared" si="309"/>
        <v>0</v>
      </c>
      <c r="CA379" s="1">
        <f t="shared" si="225"/>
        <v>0</v>
      </c>
      <c r="CB379" s="1">
        <f t="shared" si="226"/>
        <v>3.4875893810399461E-2</v>
      </c>
      <c r="CC379" s="1">
        <f t="shared" si="227"/>
        <v>5.2253551287728683E-4</v>
      </c>
    </row>
    <row r="380" spans="1:81" ht="15">
      <c r="A380" s="282" t="s">
        <v>253</v>
      </c>
      <c r="E380" s="11">
        <v>1</v>
      </c>
      <c r="F380" s="11">
        <f t="shared" ref="F380:R380" si="352">1+F112/100</f>
        <v>1.0168347558711255</v>
      </c>
      <c r="G380" s="11">
        <f t="shared" si="352"/>
        <v>1.0087239006073445</v>
      </c>
      <c r="H380" s="11">
        <f t="shared" si="352"/>
        <v>1.03846748664398</v>
      </c>
      <c r="I380" s="11">
        <f t="shared" si="352"/>
        <v>1.0525829120389927</v>
      </c>
      <c r="J380" s="11">
        <f t="shared" si="352"/>
        <v>0.95365342163144329</v>
      </c>
      <c r="K380" s="11">
        <f t="shared" si="352"/>
        <v>0.97887495725948814</v>
      </c>
      <c r="L380" s="11">
        <f t="shared" si="352"/>
        <v>1.0559670325811368</v>
      </c>
      <c r="M380" s="11">
        <f t="shared" si="352"/>
        <v>1.0122688324458273</v>
      </c>
      <c r="N380" s="11">
        <f t="shared" si="352"/>
        <v>1.0426967654132171</v>
      </c>
      <c r="O380" s="11">
        <f t="shared" si="352"/>
        <v>1.0286377152103607</v>
      </c>
      <c r="P380" s="11">
        <f t="shared" si="352"/>
        <v>0.99372795162630401</v>
      </c>
      <c r="Q380" s="11">
        <f t="shared" si="352"/>
        <v>0.97183412833599869</v>
      </c>
      <c r="R380" s="11">
        <f t="shared" si="352"/>
        <v>1.0091849488002429</v>
      </c>
      <c r="S380" s="11">
        <v>1</v>
      </c>
      <c r="T380" s="11">
        <f t="shared" ref="T380:BI380" si="353">1+T112/100</f>
        <v>1.0664622322599679</v>
      </c>
      <c r="U380" s="11">
        <f t="shared" si="353"/>
        <v>0.99349275490070743</v>
      </c>
      <c r="V380" s="11">
        <f t="shared" si="353"/>
        <v>1.0482877317022712</v>
      </c>
      <c r="W380" s="11">
        <f t="shared" si="353"/>
        <v>1.033270978335062</v>
      </c>
      <c r="X380" s="11">
        <f t="shared" si="353"/>
        <v>0.92616745678125811</v>
      </c>
      <c r="Y380" s="11">
        <f t="shared" si="353"/>
        <v>1.0430514780868123</v>
      </c>
      <c r="Z380" s="11">
        <f t="shared" si="353"/>
        <v>1.0357805029507567</v>
      </c>
      <c r="AA380" s="11">
        <f t="shared" si="353"/>
        <v>1.0110103461691073</v>
      </c>
      <c r="AB380" s="11">
        <f t="shared" si="353"/>
        <v>1.0483543595992255</v>
      </c>
      <c r="AC380" s="11">
        <f t="shared" si="353"/>
        <v>1.0147110256476393</v>
      </c>
      <c r="AD380" s="11">
        <f t="shared" si="353"/>
        <v>1.0290843419021285</v>
      </c>
      <c r="AE380" s="11">
        <f t="shared" si="353"/>
        <v>1.0248029349115675</v>
      </c>
      <c r="AF380" s="11">
        <f t="shared" si="353"/>
        <v>1.0172370301434399</v>
      </c>
      <c r="AG380" s="11">
        <f t="shared" si="353"/>
        <v>1.0730296354931113</v>
      </c>
      <c r="AH380" s="11">
        <f t="shared" si="353"/>
        <v>1.0373698848328361</v>
      </c>
      <c r="AI380" s="11">
        <f t="shared" si="353"/>
        <v>1.0336690056863524</v>
      </c>
      <c r="AJ380" s="11">
        <f t="shared" si="353"/>
        <v>0.99017453637243935</v>
      </c>
      <c r="AK380" s="11">
        <f t="shared" si="353"/>
        <v>1.0339069961312128</v>
      </c>
      <c r="AL380" s="11">
        <f t="shared" si="353"/>
        <v>1.0270614281804431</v>
      </c>
      <c r="AM380" s="11">
        <f t="shared" si="353"/>
        <v>1.0460472094224289</v>
      </c>
      <c r="AN380" s="11">
        <f t="shared" si="353"/>
        <v>1.055272867183197</v>
      </c>
      <c r="AO380" s="11">
        <f t="shared" si="353"/>
        <v>1.0552679693407745</v>
      </c>
      <c r="AP380" s="11">
        <f t="shared" si="353"/>
        <v>1.0211862922834085</v>
      </c>
      <c r="AQ380" s="11">
        <f t="shared" si="353"/>
        <v>1.0424370766384106</v>
      </c>
      <c r="AR380" s="11">
        <f t="shared" si="353"/>
        <v>1.0689247999056872</v>
      </c>
      <c r="AS380" s="11">
        <f t="shared" si="353"/>
        <v>1.0201555893286032</v>
      </c>
      <c r="AT380" s="11">
        <f t="shared" si="353"/>
        <v>1.0302123628467352</v>
      </c>
      <c r="AU380" s="11">
        <f t="shared" si="353"/>
        <v>1.0205811615010816</v>
      </c>
      <c r="AV380" s="11">
        <f t="shared" si="353"/>
        <v>1.060866936216045</v>
      </c>
      <c r="AW380" s="11">
        <f t="shared" si="353"/>
        <v>1.061875745253227</v>
      </c>
      <c r="AX380" s="11">
        <f t="shared" si="353"/>
        <v>1.0756712015981542</v>
      </c>
      <c r="AY380" s="11">
        <f t="shared" si="353"/>
        <v>1.0758462957754615</v>
      </c>
      <c r="AZ380" s="11">
        <f t="shared" si="353"/>
        <v>1.0815356725966658</v>
      </c>
      <c r="BA380" s="11">
        <f t="shared" si="353"/>
        <v>1.0237524929825168</v>
      </c>
      <c r="BB380" s="11">
        <f t="shared" si="353"/>
        <v>1.0695003873794129</v>
      </c>
      <c r="BC380" s="11">
        <f t="shared" si="353"/>
        <v>1.0876318441351716</v>
      </c>
      <c r="BD380" s="11">
        <f t="shared" si="353"/>
        <v>1.0524853652830708</v>
      </c>
      <c r="BE380" s="11">
        <f t="shared" si="353"/>
        <v>1.0413471778556265</v>
      </c>
      <c r="BF380" s="11">
        <f t="shared" si="353"/>
        <v>1.0509669172650984</v>
      </c>
      <c r="BG380" s="11">
        <f t="shared" si="353"/>
        <v>1.0614033403637697</v>
      </c>
      <c r="BH380" s="11">
        <f t="shared" si="353"/>
        <v>1.0689903559931431</v>
      </c>
      <c r="BI380" s="11">
        <f t="shared" si="353"/>
        <v>1.0588983640263139</v>
      </c>
      <c r="BJ380" s="11">
        <f t="shared" ref="BJ380" si="354">1+BJ112/100</f>
        <v>1.0542924311888073</v>
      </c>
      <c r="BL380" s="1">
        <f t="shared" si="214"/>
        <v>2.1265197491560306E-2</v>
      </c>
      <c r="BM380" s="1">
        <f t="shared" si="215"/>
        <v>1.5265727710199517E-2</v>
      </c>
      <c r="BN380" s="1">
        <f t="shared" si="216"/>
        <v>6.3724278374668319E-3</v>
      </c>
      <c r="BO380" s="1">
        <f t="shared" si="217"/>
        <v>3.3293840221063853E-2</v>
      </c>
      <c r="BP380" s="1">
        <f t="shared" si="218"/>
        <v>2.1040068459996286E-2</v>
      </c>
      <c r="BQ380" s="1">
        <f t="shared" si="219"/>
        <v>3.9103429502662657E-2</v>
      </c>
      <c r="BR380" s="1">
        <f t="shared" si="220"/>
        <v>6.6922523264143496E-2</v>
      </c>
      <c r="BS380" s="1">
        <f t="shared" si="221"/>
        <v>5.1526631646417131E-2</v>
      </c>
      <c r="BT380" s="1">
        <f t="shared" si="222"/>
        <v>6.3081844043686441E-2</v>
      </c>
      <c r="BU380" s="1">
        <f t="shared" si="223"/>
        <v>6.1320380016124831E-2</v>
      </c>
      <c r="BW380" s="1">
        <f t="shared" si="224"/>
        <v>6.2074935503768636E-2</v>
      </c>
      <c r="BY380" s="172">
        <f t="shared" si="309"/>
        <v>1.4605917753855779E-2</v>
      </c>
      <c r="CA380" s="1">
        <f t="shared" si="225"/>
        <v>9.7820755463702058E-2</v>
      </c>
      <c r="CB380" s="1">
        <f t="shared" si="226"/>
        <v>5.821697059245734E-2</v>
      </c>
      <c r="CC380" s="1">
        <f t="shared" si="227"/>
        <v>0.20145778159499272</v>
      </c>
    </row>
    <row r="381" spans="1:81" ht="15">
      <c r="A381" s="282" t="s">
        <v>254</v>
      </c>
      <c r="E381" s="11">
        <v>1</v>
      </c>
      <c r="F381" s="11">
        <f t="shared" ref="F381:R381" si="355">1+F113/100</f>
        <v>1</v>
      </c>
      <c r="G381" s="11">
        <f t="shared" si="355"/>
        <v>1</v>
      </c>
      <c r="H381" s="11">
        <f t="shared" si="355"/>
        <v>1</v>
      </c>
      <c r="I381" s="11">
        <f t="shared" si="355"/>
        <v>1</v>
      </c>
      <c r="J381" s="11">
        <f t="shared" si="355"/>
        <v>1</v>
      </c>
      <c r="K381" s="11">
        <f t="shared" si="355"/>
        <v>1</v>
      </c>
      <c r="L381" s="11">
        <f t="shared" si="355"/>
        <v>1</v>
      </c>
      <c r="M381" s="11">
        <f t="shared" si="355"/>
        <v>1</v>
      </c>
      <c r="N381" s="11">
        <f t="shared" si="355"/>
        <v>1</v>
      </c>
      <c r="O381" s="11">
        <f t="shared" si="355"/>
        <v>1</v>
      </c>
      <c r="P381" s="11">
        <f t="shared" si="355"/>
        <v>1</v>
      </c>
      <c r="Q381" s="11">
        <f t="shared" si="355"/>
        <v>1</v>
      </c>
      <c r="R381" s="11">
        <f t="shared" si="355"/>
        <v>1</v>
      </c>
      <c r="S381" s="11">
        <v>1</v>
      </c>
      <c r="T381" s="11">
        <f t="shared" ref="T381:BI381" si="356">1+T113/100</f>
        <v>1</v>
      </c>
      <c r="U381" s="11">
        <f t="shared" si="356"/>
        <v>1</v>
      </c>
      <c r="V381" s="11">
        <f t="shared" si="356"/>
        <v>1</v>
      </c>
      <c r="W381" s="11">
        <f t="shared" si="356"/>
        <v>1</v>
      </c>
      <c r="X381" s="11">
        <f t="shared" si="356"/>
        <v>1</v>
      </c>
      <c r="Y381" s="11">
        <f t="shared" si="356"/>
        <v>1</v>
      </c>
      <c r="Z381" s="11">
        <f t="shared" si="356"/>
        <v>1</v>
      </c>
      <c r="AA381" s="11">
        <f t="shared" si="356"/>
        <v>1</v>
      </c>
      <c r="AB381" s="11">
        <f t="shared" si="356"/>
        <v>1</v>
      </c>
      <c r="AC381" s="11">
        <f t="shared" si="356"/>
        <v>1</v>
      </c>
      <c r="AD381" s="11">
        <f t="shared" si="356"/>
        <v>1</v>
      </c>
      <c r="AE381" s="11">
        <f t="shared" si="356"/>
        <v>1</v>
      </c>
      <c r="AF381" s="11">
        <f t="shared" si="356"/>
        <v>1</v>
      </c>
      <c r="AG381" s="11">
        <f t="shared" si="356"/>
        <v>1</v>
      </c>
      <c r="AH381" s="11">
        <f t="shared" si="356"/>
        <v>1</v>
      </c>
      <c r="AI381" s="11">
        <f t="shared" si="356"/>
        <v>1</v>
      </c>
      <c r="AJ381" s="11">
        <f t="shared" si="356"/>
        <v>1</v>
      </c>
      <c r="AK381" s="11">
        <f t="shared" si="356"/>
        <v>1</v>
      </c>
      <c r="AL381" s="11">
        <f t="shared" si="356"/>
        <v>1</v>
      </c>
      <c r="AM381" s="11">
        <f t="shared" si="356"/>
        <v>1</v>
      </c>
      <c r="AN381" s="11">
        <f t="shared" si="356"/>
        <v>1</v>
      </c>
      <c r="AO381" s="11">
        <f t="shared" si="356"/>
        <v>1</v>
      </c>
      <c r="AP381" s="11">
        <f t="shared" si="356"/>
        <v>1</v>
      </c>
      <c r="AQ381" s="11">
        <f t="shared" si="356"/>
        <v>1</v>
      </c>
      <c r="AR381" s="11">
        <f t="shared" si="356"/>
        <v>1</v>
      </c>
      <c r="AS381" s="11">
        <f t="shared" si="356"/>
        <v>1</v>
      </c>
      <c r="AT381" s="11">
        <f t="shared" si="356"/>
        <v>1</v>
      </c>
      <c r="AU381" s="11">
        <f t="shared" si="356"/>
        <v>1</v>
      </c>
      <c r="AV381" s="11">
        <f t="shared" si="356"/>
        <v>1</v>
      </c>
      <c r="AW381" s="11">
        <f t="shared" si="356"/>
        <v>1</v>
      </c>
      <c r="AX381" s="11">
        <f t="shared" si="356"/>
        <v>1</v>
      </c>
      <c r="AY381" s="11">
        <f t="shared" si="356"/>
        <v>1</v>
      </c>
      <c r="AZ381" s="11">
        <f t="shared" si="356"/>
        <v>1</v>
      </c>
      <c r="BA381" s="11">
        <f t="shared" si="356"/>
        <v>1</v>
      </c>
      <c r="BB381" s="11">
        <f t="shared" si="356"/>
        <v>1</v>
      </c>
      <c r="BC381" s="11">
        <f t="shared" si="356"/>
        <v>1</v>
      </c>
      <c r="BD381" s="11">
        <f t="shared" si="356"/>
        <v>1</v>
      </c>
      <c r="BE381" s="11">
        <f t="shared" si="356"/>
        <v>1</v>
      </c>
      <c r="BF381" s="11">
        <f t="shared" si="356"/>
        <v>1</v>
      </c>
      <c r="BG381" s="11">
        <f t="shared" si="356"/>
        <v>1</v>
      </c>
      <c r="BH381" s="11">
        <f t="shared" si="356"/>
        <v>1</v>
      </c>
      <c r="BI381" s="11">
        <f t="shared" si="356"/>
        <v>1</v>
      </c>
      <c r="BJ381" s="11">
        <f t="shared" ref="BJ381" si="357">1+BJ113/100</f>
        <v>1</v>
      </c>
      <c r="BL381" s="1">
        <f t="shared" si="214"/>
        <v>0</v>
      </c>
      <c r="BM381" s="1">
        <f t="shared" si="215"/>
        <v>0</v>
      </c>
      <c r="BN381" s="1">
        <f t="shared" si="216"/>
        <v>0</v>
      </c>
      <c r="BO381" s="1">
        <f t="shared" si="217"/>
        <v>0</v>
      </c>
      <c r="BP381" s="1">
        <f t="shared" si="218"/>
        <v>0</v>
      </c>
      <c r="BQ381" s="1">
        <f t="shared" si="219"/>
        <v>0</v>
      </c>
      <c r="BR381" s="1">
        <f t="shared" si="220"/>
        <v>0</v>
      </c>
      <c r="BS381" s="1">
        <f t="shared" si="221"/>
        <v>0</v>
      </c>
      <c r="BT381" s="1">
        <f t="shared" si="222"/>
        <v>0</v>
      </c>
      <c r="BU381" s="1">
        <f t="shared" si="223"/>
        <v>0</v>
      </c>
      <c r="BW381" s="1">
        <f t="shared" si="224"/>
        <v>0</v>
      </c>
      <c r="BY381" s="172">
        <f t="shared" si="309"/>
        <v>0</v>
      </c>
      <c r="CA381" s="1">
        <f t="shared" si="225"/>
        <v>0</v>
      </c>
      <c r="CB381" s="1">
        <f t="shared" si="226"/>
        <v>0</v>
      </c>
      <c r="CC381" s="1">
        <f t="shared" si="227"/>
        <v>0</v>
      </c>
    </row>
    <row r="382" spans="1:81" ht="15">
      <c r="A382" s="282" t="s">
        <v>255</v>
      </c>
      <c r="E382" s="11">
        <v>1</v>
      </c>
      <c r="F382" s="11">
        <f t="shared" ref="F382:R382" si="358">1+F114/100</f>
        <v>1</v>
      </c>
      <c r="G382" s="11">
        <f t="shared" si="358"/>
        <v>1</v>
      </c>
      <c r="H382" s="11">
        <f t="shared" si="358"/>
        <v>1</v>
      </c>
      <c r="I382" s="11">
        <f t="shared" si="358"/>
        <v>1</v>
      </c>
      <c r="J382" s="11">
        <f t="shared" si="358"/>
        <v>1</v>
      </c>
      <c r="K382" s="11">
        <f t="shared" si="358"/>
        <v>1</v>
      </c>
      <c r="L382" s="11">
        <f t="shared" si="358"/>
        <v>1</v>
      </c>
      <c r="M382" s="11">
        <f t="shared" si="358"/>
        <v>1</v>
      </c>
      <c r="N382" s="11">
        <f t="shared" si="358"/>
        <v>1</v>
      </c>
      <c r="O382" s="11">
        <f t="shared" si="358"/>
        <v>1</v>
      </c>
      <c r="P382" s="11">
        <f t="shared" si="358"/>
        <v>1.022664476938137</v>
      </c>
      <c r="Q382" s="11">
        <f t="shared" si="358"/>
        <v>1.0491885732066653</v>
      </c>
      <c r="R382" s="11">
        <f t="shared" si="358"/>
        <v>1.0305522426360687</v>
      </c>
      <c r="S382" s="11">
        <v>1</v>
      </c>
      <c r="T382" s="11">
        <f t="shared" ref="T382:BI382" si="359">1+T114/100</f>
        <v>1.0393244359649381</v>
      </c>
      <c r="U382" s="11">
        <f t="shared" si="359"/>
        <v>0.99876101217049251</v>
      </c>
      <c r="V382" s="11">
        <f t="shared" si="359"/>
        <v>1.0675571299650133</v>
      </c>
      <c r="W382" s="11">
        <f t="shared" si="359"/>
        <v>1.056766938013207</v>
      </c>
      <c r="X382" s="11">
        <f t="shared" si="359"/>
        <v>1.0170891278661038</v>
      </c>
      <c r="Y382" s="11">
        <f t="shared" si="359"/>
        <v>1.0189987317545111</v>
      </c>
      <c r="Z382" s="11">
        <f t="shared" si="359"/>
        <v>1.0212229851015169</v>
      </c>
      <c r="AA382" s="11">
        <f t="shared" si="359"/>
        <v>1.0132102126082838</v>
      </c>
      <c r="AB382" s="11">
        <f t="shared" si="359"/>
        <v>0.99050992725534737</v>
      </c>
      <c r="AC382" s="11">
        <f t="shared" si="359"/>
        <v>1.0370968050785221</v>
      </c>
      <c r="AD382" s="11">
        <f t="shared" si="359"/>
        <v>1.0292073418472867</v>
      </c>
      <c r="AE382" s="11">
        <f t="shared" si="359"/>
        <v>0.99526436329675083</v>
      </c>
      <c r="AF382" s="11">
        <f t="shared" si="359"/>
        <v>1.046522406849161</v>
      </c>
      <c r="AG382" s="11">
        <f t="shared" si="359"/>
        <v>1.0566837804638636</v>
      </c>
      <c r="AH382" s="11">
        <f t="shared" si="359"/>
        <v>1.0623403974408787</v>
      </c>
      <c r="AI382" s="11">
        <f t="shared" si="359"/>
        <v>1.083750066953366</v>
      </c>
      <c r="AJ382" s="11">
        <f t="shared" si="359"/>
        <v>1.0134529911747847</v>
      </c>
      <c r="AK382" s="11">
        <f t="shared" si="359"/>
        <v>1.0264060750748869</v>
      </c>
      <c r="AL382" s="11">
        <f t="shared" si="359"/>
        <v>1.021805906601216</v>
      </c>
      <c r="AM382" s="11">
        <f t="shared" si="359"/>
        <v>1.0533977117077586</v>
      </c>
      <c r="AN382" s="11">
        <f t="shared" si="359"/>
        <v>1.0907377048735625</v>
      </c>
      <c r="AO382" s="11">
        <f t="shared" si="359"/>
        <v>1.0695957703166887</v>
      </c>
      <c r="AP382" s="11">
        <f t="shared" si="359"/>
        <v>1.0918947372999388</v>
      </c>
      <c r="AQ382" s="11">
        <f t="shared" si="359"/>
        <v>1.073743413937116</v>
      </c>
      <c r="AR382" s="11">
        <f t="shared" si="359"/>
        <v>1.0937786009544777</v>
      </c>
      <c r="AS382" s="11">
        <f t="shared" si="359"/>
        <v>1.0810910045532303</v>
      </c>
      <c r="AT382" s="11">
        <f t="shared" si="359"/>
        <v>1.0413242263253615</v>
      </c>
      <c r="AU382" s="11">
        <f t="shared" si="359"/>
        <v>1.0453281466010396</v>
      </c>
      <c r="AV382" s="11">
        <f t="shared" si="359"/>
        <v>1.0145335016649764</v>
      </c>
      <c r="AW382" s="11">
        <f t="shared" si="359"/>
        <v>1.0474848214157761</v>
      </c>
      <c r="AX382" s="11">
        <f t="shared" si="359"/>
        <v>1.0372179658348246</v>
      </c>
      <c r="AY382" s="11">
        <f t="shared" si="359"/>
        <v>1.0271480359109872</v>
      </c>
      <c r="AZ382" s="11">
        <f t="shared" si="359"/>
        <v>1.0221071872907548</v>
      </c>
      <c r="BA382" s="11">
        <f t="shared" si="359"/>
        <v>0.94125433744708009</v>
      </c>
      <c r="BB382" s="11">
        <f t="shared" si="359"/>
        <v>0.94409460150813695</v>
      </c>
      <c r="BC382" s="11">
        <f t="shared" si="359"/>
        <v>1.012484860812596</v>
      </c>
      <c r="BD382" s="11">
        <f t="shared" si="359"/>
        <v>1.0253679669512021</v>
      </c>
      <c r="BE382" s="11">
        <f t="shared" si="359"/>
        <v>0.99614150369313759</v>
      </c>
      <c r="BF382" s="11">
        <f t="shared" si="359"/>
        <v>1.0110506596148447</v>
      </c>
      <c r="BG382" s="11">
        <f t="shared" si="359"/>
        <v>1.0753938465887749</v>
      </c>
      <c r="BH382" s="11">
        <f t="shared" si="359"/>
        <v>1.2437653372734514</v>
      </c>
      <c r="BI382" s="11">
        <f t="shared" si="359"/>
        <v>1.0396126131252801</v>
      </c>
      <c r="BJ382" s="11">
        <f t="shared" ref="BJ382" si="360">1+BJ114/100</f>
        <v>1.0649733803507186</v>
      </c>
      <c r="BL382" s="1">
        <f t="shared" si="214"/>
        <v>0</v>
      </c>
      <c r="BM382" s="1">
        <f t="shared" si="215"/>
        <v>0</v>
      </c>
      <c r="BN382" s="1">
        <f t="shared" si="216"/>
        <v>2.7921336876347791E-2</v>
      </c>
      <c r="BO382" s="1">
        <f t="shared" si="217"/>
        <v>2.6850103181771612E-2</v>
      </c>
      <c r="BP382" s="1">
        <f t="shared" si="218"/>
        <v>3.5988876092569511E-2</v>
      </c>
      <c r="BQ382" s="1">
        <f t="shared" si="219"/>
        <v>7.3263716918899879E-2</v>
      </c>
      <c r="BR382" s="1">
        <f t="shared" si="220"/>
        <v>5.0567528478397961E-3</v>
      </c>
      <c r="BS382" s="1">
        <f t="shared" si="221"/>
        <v>2.6562300562579466E-2</v>
      </c>
      <c r="BT382" s="1">
        <f t="shared" si="222"/>
        <v>1.4347521691978615E-2</v>
      </c>
      <c r="BU382" s="1">
        <f t="shared" si="223"/>
        <v>4.0385787603370416E-2</v>
      </c>
      <c r="BW382" s="1">
        <f t="shared" si="224"/>
        <v>2.9145670850332595E-2</v>
      </c>
      <c r="BY382" s="172">
        <f t="shared" si="309"/>
        <v>1.7059181682525404E-2</v>
      </c>
      <c r="CA382" s="1">
        <f t="shared" si="225"/>
        <v>2.4894050921250299E-2</v>
      </c>
      <c r="CB382" s="1">
        <f t="shared" si="226"/>
        <v>0.12733232479707546</v>
      </c>
      <c r="CC382" s="1">
        <f t="shared" si="227"/>
        <v>0.39052094940952475</v>
      </c>
    </row>
    <row r="383" spans="1:81" ht="15">
      <c r="A383" s="282" t="s">
        <v>256</v>
      </c>
      <c r="E383" s="11">
        <v>1</v>
      </c>
      <c r="F383" s="11">
        <f t="shared" ref="F383:R383" si="361">1+F115/100</f>
        <v>1.0863361142550259</v>
      </c>
      <c r="G383" s="11">
        <f t="shared" si="361"/>
        <v>1.0580871795413134</v>
      </c>
      <c r="H383" s="11">
        <f t="shared" si="361"/>
        <v>1.0451561849476982</v>
      </c>
      <c r="I383" s="11">
        <f t="shared" si="361"/>
        <v>1.0637446910185016</v>
      </c>
      <c r="J383" s="11">
        <f t="shared" si="361"/>
        <v>1.1417848259830123</v>
      </c>
      <c r="K383" s="11">
        <f t="shared" si="361"/>
        <v>1.0833338379072293</v>
      </c>
      <c r="L383" s="11">
        <f t="shared" si="361"/>
        <v>1.0869141989151769</v>
      </c>
      <c r="M383" s="11">
        <f t="shared" si="361"/>
        <v>1.1177224118520432</v>
      </c>
      <c r="N383" s="11">
        <f t="shared" si="361"/>
        <v>1.1326558663079569</v>
      </c>
      <c r="O383" s="11">
        <f t="shared" si="361"/>
        <v>1.0820455199879524</v>
      </c>
      <c r="P383" s="11">
        <f t="shared" si="361"/>
        <v>1.1142203601504113</v>
      </c>
      <c r="Q383" s="11">
        <f t="shared" si="361"/>
        <v>1.1139832580077798</v>
      </c>
      <c r="R383" s="11">
        <f t="shared" si="361"/>
        <v>1.056476975945819</v>
      </c>
      <c r="S383" s="11">
        <v>1</v>
      </c>
      <c r="T383" s="11">
        <f t="shared" ref="T383:BI383" si="362">1+T115/100</f>
        <v>0.9476314753833619</v>
      </c>
      <c r="U383" s="11">
        <f t="shared" si="362"/>
        <v>1.1373371477658885</v>
      </c>
      <c r="V383" s="11">
        <f t="shared" si="362"/>
        <v>0.92978147196994687</v>
      </c>
      <c r="W383" s="11">
        <f t="shared" si="362"/>
        <v>0.8317168513657448</v>
      </c>
      <c r="X383" s="11">
        <f t="shared" si="362"/>
        <v>0.8641126297290137</v>
      </c>
      <c r="Y383" s="11">
        <f t="shared" si="362"/>
        <v>0.69820425670616748</v>
      </c>
      <c r="Z383" s="11">
        <f t="shared" si="362"/>
        <v>0.91170809910948802</v>
      </c>
      <c r="AA383" s="11">
        <f t="shared" si="362"/>
        <v>1.2215124563777942</v>
      </c>
      <c r="AB383" s="11">
        <f t="shared" si="362"/>
        <v>1.0418033423735558</v>
      </c>
      <c r="AC383" s="11">
        <f t="shared" si="362"/>
        <v>0.87544897499443664</v>
      </c>
      <c r="AD383" s="11">
        <f t="shared" si="362"/>
        <v>0.9812160821597522</v>
      </c>
      <c r="AE383" s="11">
        <f t="shared" si="362"/>
        <v>0.86304340610889985</v>
      </c>
      <c r="AF383" s="11">
        <f t="shared" si="362"/>
        <v>0.9683343623669739</v>
      </c>
      <c r="AG383" s="11">
        <f t="shared" si="362"/>
        <v>0.91256135301652241</v>
      </c>
      <c r="AH383" s="11">
        <f t="shared" si="362"/>
        <v>1.027276359391966</v>
      </c>
      <c r="AI383" s="11">
        <f t="shared" si="362"/>
        <v>1.1090003607462697</v>
      </c>
      <c r="AJ383" s="11">
        <f t="shared" si="362"/>
        <v>1.1013201782515896</v>
      </c>
      <c r="AK383" s="11">
        <f t="shared" si="362"/>
        <v>1.0127236216438702</v>
      </c>
      <c r="AL383" s="11">
        <f t="shared" si="362"/>
        <v>0.99788833725044901</v>
      </c>
      <c r="AM383" s="11">
        <f t="shared" si="362"/>
        <v>0.97278178949636274</v>
      </c>
      <c r="AN383" s="11">
        <f t="shared" si="362"/>
        <v>1.0084655010733417</v>
      </c>
      <c r="AO383" s="11">
        <f t="shared" si="362"/>
        <v>1.0345274136497657</v>
      </c>
      <c r="AP383" s="11">
        <f t="shared" si="362"/>
        <v>0.98675488328520511</v>
      </c>
      <c r="AQ383" s="11">
        <f t="shared" si="362"/>
        <v>1.0027488307571191</v>
      </c>
      <c r="AR383" s="11">
        <f t="shared" si="362"/>
        <v>0.99054163231954095</v>
      </c>
      <c r="AS383" s="11">
        <f t="shared" si="362"/>
        <v>1.0414659470231225</v>
      </c>
      <c r="AT383" s="11">
        <f t="shared" si="362"/>
        <v>0.99329872130261032</v>
      </c>
      <c r="AU383" s="11">
        <f t="shared" si="362"/>
        <v>1.0586615610880126</v>
      </c>
      <c r="AV383" s="11">
        <f t="shared" si="362"/>
        <v>1.0742403276632617</v>
      </c>
      <c r="AW383" s="11">
        <f t="shared" si="362"/>
        <v>1.0316851967927938</v>
      </c>
      <c r="AX383" s="11">
        <f t="shared" si="362"/>
        <v>1.0201065278092845</v>
      </c>
      <c r="AY383" s="11">
        <f t="shared" si="362"/>
        <v>1.0381153751825805</v>
      </c>
      <c r="AZ383" s="11">
        <f t="shared" si="362"/>
        <v>1.0694972223103636</v>
      </c>
      <c r="BA383" s="11">
        <f t="shared" si="362"/>
        <v>0.99130016415320943</v>
      </c>
      <c r="BB383" s="11">
        <f t="shared" si="362"/>
        <v>0.998531806510908</v>
      </c>
      <c r="BC383" s="11">
        <f t="shared" si="362"/>
        <v>1.0454945258226591</v>
      </c>
      <c r="BD383" s="11">
        <f t="shared" si="362"/>
        <v>1.0138926085769613</v>
      </c>
      <c r="BE383" s="11">
        <f t="shared" si="362"/>
        <v>0.91390846064753462</v>
      </c>
      <c r="BF383" s="11">
        <f t="shared" si="362"/>
        <v>0.98540478465532511</v>
      </c>
      <c r="BG383" s="11">
        <f t="shared" si="362"/>
        <v>1.0330178680175788</v>
      </c>
      <c r="BH383" s="11">
        <f t="shared" si="362"/>
        <v>0.97498846926396099</v>
      </c>
      <c r="BI383" s="11">
        <f t="shared" si="362"/>
        <v>1.1210099909127149</v>
      </c>
      <c r="BJ383" s="11">
        <f t="shared" ref="BJ383" si="363">1+BJ115/100</f>
        <v>1.0316226385726932</v>
      </c>
      <c r="BL383" s="1">
        <f t="shared" si="214"/>
        <v>6.3054723554780923E-2</v>
      </c>
      <c r="BM383" s="1">
        <f t="shared" si="215"/>
        <v>0.1039986191972857</v>
      </c>
      <c r="BN383" s="1">
        <f t="shared" si="216"/>
        <v>2.1692581188099691E-3</v>
      </c>
      <c r="BO383" s="1">
        <f t="shared" si="217"/>
        <v>-5.8863797536271023E-2</v>
      </c>
      <c r="BP383" s="1">
        <f t="shared" si="218"/>
        <v>5.4033811928440034E-2</v>
      </c>
      <c r="BQ383" s="1">
        <f t="shared" si="219"/>
        <v>1.4249765214229271E-2</v>
      </c>
      <c r="BR383" s="1">
        <f t="shared" si="220"/>
        <v>3.323958975727348E-2</v>
      </c>
      <c r="BS383" s="1">
        <f t="shared" si="221"/>
        <v>-1.4505309547215295E-2</v>
      </c>
      <c r="BT383" s="1">
        <f t="shared" si="222"/>
        <v>3.710033216122488E-2</v>
      </c>
      <c r="BU383" s="1">
        <f t="shared" si="223"/>
        <v>9.2266799577862546E-3</v>
      </c>
      <c r="BW383" s="1">
        <f t="shared" si="224"/>
        <v>2.1079605091002707E-2</v>
      </c>
      <c r="BY383" s="172">
        <f t="shared" si="309"/>
        <v>1.301959152694887E-2</v>
      </c>
      <c r="CA383" s="1">
        <f t="shared" si="225"/>
        <v>0.16021762694491914</v>
      </c>
      <c r="CB383" s="1">
        <f t="shared" si="226"/>
        <v>0.23690465444704523</v>
      </c>
      <c r="CC383" s="1">
        <f t="shared" si="227"/>
        <v>0.12905941420649603</v>
      </c>
    </row>
    <row r="384" spans="1:81" ht="15">
      <c r="A384" s="282" t="s">
        <v>257</v>
      </c>
      <c r="E384" s="11">
        <v>1</v>
      </c>
      <c r="F384" s="11">
        <f t="shared" ref="F384:R384" si="364">1+F116/100</f>
        <v>1</v>
      </c>
      <c r="G384" s="11">
        <f t="shared" si="364"/>
        <v>1</v>
      </c>
      <c r="H384" s="11">
        <f t="shared" si="364"/>
        <v>1</v>
      </c>
      <c r="I384" s="11">
        <f t="shared" si="364"/>
        <v>1</v>
      </c>
      <c r="J384" s="11">
        <f t="shared" si="364"/>
        <v>1</v>
      </c>
      <c r="K384" s="11">
        <f t="shared" si="364"/>
        <v>1</v>
      </c>
      <c r="L384" s="11">
        <f t="shared" si="364"/>
        <v>1</v>
      </c>
      <c r="M384" s="11">
        <f t="shared" si="364"/>
        <v>1</v>
      </c>
      <c r="N384" s="11">
        <f t="shared" si="364"/>
        <v>0.99744825225554545</v>
      </c>
      <c r="O384" s="11">
        <f t="shared" si="364"/>
        <v>1.0104049199312051</v>
      </c>
      <c r="P384" s="11">
        <f t="shared" si="364"/>
        <v>1.0190258640026275</v>
      </c>
      <c r="Q384" s="11">
        <f t="shared" si="364"/>
        <v>1.0036931241055582</v>
      </c>
      <c r="R384" s="11">
        <f t="shared" si="364"/>
        <v>1.0106893367779115</v>
      </c>
      <c r="S384" s="11">
        <v>1</v>
      </c>
      <c r="T384" s="11">
        <f t="shared" ref="T384:BI384" si="365">1+T116/100</f>
        <v>1.0890658525043322</v>
      </c>
      <c r="U384" s="11">
        <f t="shared" si="365"/>
        <v>1.1345076712573636</v>
      </c>
      <c r="V384" s="11">
        <f t="shared" si="365"/>
        <v>0.9868825570779598</v>
      </c>
      <c r="W384" s="11">
        <f t="shared" si="365"/>
        <v>1.1343231100708768</v>
      </c>
      <c r="X384" s="11">
        <f t="shared" si="365"/>
        <v>1.1723432492681167</v>
      </c>
      <c r="Y384" s="11">
        <f t="shared" si="365"/>
        <v>1.2113943552315836</v>
      </c>
      <c r="Z384" s="11">
        <f t="shared" si="365"/>
        <v>0.96492518175825059</v>
      </c>
      <c r="AA384" s="11">
        <f t="shared" si="365"/>
        <v>1.0062740097015124</v>
      </c>
      <c r="AB384" s="11">
        <f t="shared" si="365"/>
        <v>0.8465481130696737</v>
      </c>
      <c r="AC384" s="11">
        <f t="shared" si="365"/>
        <v>0.96054645905946867</v>
      </c>
      <c r="AD384" s="11">
        <f t="shared" si="365"/>
        <v>0.99038148885052346</v>
      </c>
      <c r="AE384" s="11">
        <f t="shared" si="365"/>
        <v>1.0228375099993476</v>
      </c>
      <c r="AF384" s="11">
        <f t="shared" si="365"/>
        <v>1.0693149317827204</v>
      </c>
      <c r="AG384" s="11">
        <f t="shared" si="365"/>
        <v>0.97809492019885025</v>
      </c>
      <c r="AH384" s="11">
        <f t="shared" si="365"/>
        <v>0.94673325118451646</v>
      </c>
      <c r="AI384" s="11">
        <f t="shared" si="365"/>
        <v>1.5394384465739122</v>
      </c>
      <c r="AJ384" s="11">
        <f t="shared" si="365"/>
        <v>0.35003692306412826</v>
      </c>
      <c r="AK384" s="11">
        <f t="shared" si="365"/>
        <v>1.288893755581495</v>
      </c>
      <c r="AL384" s="11">
        <f t="shared" si="365"/>
        <v>1.2649508613653382</v>
      </c>
      <c r="AM384" s="11">
        <f t="shared" si="365"/>
        <v>1.0075264832003856</v>
      </c>
      <c r="AN384" s="11">
        <f t="shared" si="365"/>
        <v>0.99031677820974162</v>
      </c>
      <c r="AO384" s="11">
        <f t="shared" si="365"/>
        <v>1.0762556619534243</v>
      </c>
      <c r="AP384" s="11">
        <f t="shared" si="365"/>
        <v>1.1749866735009467</v>
      </c>
      <c r="AQ384" s="11">
        <f t="shared" si="365"/>
        <v>1.3071869372575404</v>
      </c>
      <c r="AR384" s="11">
        <f t="shared" si="365"/>
        <v>1.1404677401863039</v>
      </c>
      <c r="AS384" s="11">
        <f t="shared" si="365"/>
        <v>0.9844907655103069</v>
      </c>
      <c r="AT384" s="11">
        <f t="shared" si="365"/>
        <v>0.99410437592575307</v>
      </c>
      <c r="AU384" s="11">
        <f t="shared" si="365"/>
        <v>0.90532782813407597</v>
      </c>
      <c r="AV384" s="11">
        <f t="shared" si="365"/>
        <v>0.65102332122528561</v>
      </c>
      <c r="AW384" s="11">
        <f t="shared" si="365"/>
        <v>1.5012184072124235</v>
      </c>
      <c r="AX384" s="11">
        <f t="shared" si="365"/>
        <v>1.0172641040674466</v>
      </c>
      <c r="AY384" s="11">
        <f t="shared" si="365"/>
        <v>1.0741602360323452</v>
      </c>
      <c r="AZ384" s="11">
        <f t="shared" si="365"/>
        <v>0.98904718792543467</v>
      </c>
      <c r="BA384" s="11">
        <f t="shared" si="365"/>
        <v>1.0554769022229968</v>
      </c>
      <c r="BB384" s="11">
        <f t="shared" si="365"/>
        <v>1.0067077834207965</v>
      </c>
      <c r="BC384" s="11">
        <f t="shared" si="365"/>
        <v>1.0340014187766204</v>
      </c>
      <c r="BD384" s="11">
        <f t="shared" si="365"/>
        <v>1.0427756833084423</v>
      </c>
      <c r="BE384" s="11">
        <f t="shared" si="365"/>
        <v>1.1028814328239163</v>
      </c>
      <c r="BF384" s="11">
        <f t="shared" si="365"/>
        <v>1.0408594124305759</v>
      </c>
      <c r="BG384" s="11">
        <f t="shared" si="365"/>
        <v>0.97469716732064715</v>
      </c>
      <c r="BH384" s="11">
        <f t="shared" si="365"/>
        <v>1.0158026466587955</v>
      </c>
      <c r="BI384" s="11">
        <f t="shared" si="365"/>
        <v>1.0775698623740326</v>
      </c>
      <c r="BJ384" s="11">
        <f t="shared" ref="BJ384" si="366">1+BJ116/100</f>
        <v>0.96440829379589099</v>
      </c>
      <c r="BL384" s="1">
        <f t="shared" si="214"/>
        <v>0</v>
      </c>
      <c r="BM384" s="1">
        <f t="shared" si="215"/>
        <v>-4.257441788572125E-4</v>
      </c>
      <c r="BN384" s="1">
        <f t="shared" si="216"/>
        <v>5.4099945801925786E-2</v>
      </c>
      <c r="BO384" s="1">
        <f t="shared" si="217"/>
        <v>-4.1386237119971359E-3</v>
      </c>
      <c r="BP384" s="1">
        <f t="shared" si="218"/>
        <v>-3.1852027621724677E-2</v>
      </c>
      <c r="BQ384" s="1">
        <f t="shared" si="219"/>
        <v>6.4937430070457491E-2</v>
      </c>
      <c r="BR384" s="1">
        <f t="shared" si="220"/>
        <v>1.8777138386364411E-2</v>
      </c>
      <c r="BS384" s="1">
        <f t="shared" si="221"/>
        <v>3.9310642795016726E-2</v>
      </c>
      <c r="BT384" s="1">
        <f t="shared" si="222"/>
        <v>1.8282220174746122E-2</v>
      </c>
      <c r="BU384" s="1">
        <f t="shared" si="223"/>
        <v>3.6233443148300237E-2</v>
      </c>
      <c r="BW384" s="1">
        <f t="shared" si="224"/>
        <v>2.8501633429857343E-2</v>
      </c>
      <c r="BY384" s="172">
        <f t="shared" si="309"/>
        <v>2.3110541462305845E-2</v>
      </c>
      <c r="CA384" s="1">
        <f t="shared" si="225"/>
        <v>-0.17801944822100868</v>
      </c>
      <c r="CB384" s="1">
        <f t="shared" si="226"/>
        <v>-0.30546632795589845</v>
      </c>
      <c r="CC384" s="1">
        <f t="shared" si="227"/>
        <v>6.6901880063810593E-2</v>
      </c>
    </row>
    <row r="385" spans="1:81" ht="15">
      <c r="A385" s="282" t="s">
        <v>258</v>
      </c>
      <c r="E385" s="11">
        <v>1</v>
      </c>
      <c r="F385" s="11">
        <f t="shared" ref="F385:R385" si="367">1+F117/100</f>
        <v>0.97987116966757837</v>
      </c>
      <c r="G385" s="11">
        <f t="shared" si="367"/>
        <v>1.0632475232148439</v>
      </c>
      <c r="H385" s="11">
        <f t="shared" si="367"/>
        <v>1.0833793583426532</v>
      </c>
      <c r="I385" s="11">
        <f t="shared" si="367"/>
        <v>1.0797974498188179</v>
      </c>
      <c r="J385" s="11">
        <f t="shared" si="367"/>
        <v>1.0552734737868359</v>
      </c>
      <c r="K385" s="11">
        <f t="shared" si="367"/>
        <v>1.0691004604172205</v>
      </c>
      <c r="L385" s="11">
        <f t="shared" si="367"/>
        <v>0.97152525509327148</v>
      </c>
      <c r="M385" s="11">
        <f t="shared" si="367"/>
        <v>0.93241070876760968</v>
      </c>
      <c r="N385" s="11">
        <f t="shared" si="367"/>
        <v>1.0142770526689222</v>
      </c>
      <c r="O385" s="11">
        <f t="shared" si="367"/>
        <v>1</v>
      </c>
      <c r="P385" s="11">
        <f t="shared" si="367"/>
        <v>1</v>
      </c>
      <c r="Q385" s="11">
        <f t="shared" si="367"/>
        <v>1</v>
      </c>
      <c r="R385" s="11">
        <f t="shared" si="367"/>
        <v>1</v>
      </c>
      <c r="S385" s="11">
        <v>1</v>
      </c>
      <c r="T385" s="11">
        <f t="shared" ref="T385:BI385" si="368">1+T117/100</f>
        <v>1</v>
      </c>
      <c r="U385" s="11">
        <f t="shared" si="368"/>
        <v>1</v>
      </c>
      <c r="V385" s="11">
        <f t="shared" si="368"/>
        <v>1</v>
      </c>
      <c r="W385" s="11">
        <f t="shared" si="368"/>
        <v>1</v>
      </c>
      <c r="X385" s="11">
        <f t="shared" si="368"/>
        <v>1</v>
      </c>
      <c r="Y385" s="11">
        <f t="shared" si="368"/>
        <v>1</v>
      </c>
      <c r="Z385" s="11">
        <f t="shared" si="368"/>
        <v>1</v>
      </c>
      <c r="AA385" s="11">
        <f t="shared" si="368"/>
        <v>1</v>
      </c>
      <c r="AB385" s="11">
        <f t="shared" si="368"/>
        <v>1</v>
      </c>
      <c r="AC385" s="11">
        <f t="shared" si="368"/>
        <v>1</v>
      </c>
      <c r="AD385" s="11">
        <f t="shared" si="368"/>
        <v>1</v>
      </c>
      <c r="AE385" s="11">
        <f t="shared" si="368"/>
        <v>1</v>
      </c>
      <c r="AF385" s="11">
        <f t="shared" si="368"/>
        <v>1</v>
      </c>
      <c r="AG385" s="11">
        <f t="shared" si="368"/>
        <v>1</v>
      </c>
      <c r="AH385" s="11">
        <f t="shared" si="368"/>
        <v>1</v>
      </c>
      <c r="AI385" s="11">
        <f t="shared" si="368"/>
        <v>1</v>
      </c>
      <c r="AJ385" s="11">
        <f t="shared" si="368"/>
        <v>1</v>
      </c>
      <c r="AK385" s="11">
        <f t="shared" si="368"/>
        <v>1</v>
      </c>
      <c r="AL385" s="11">
        <f t="shared" si="368"/>
        <v>1</v>
      </c>
      <c r="AM385" s="11">
        <f t="shared" si="368"/>
        <v>1</v>
      </c>
      <c r="AN385" s="11">
        <f t="shared" si="368"/>
        <v>1</v>
      </c>
      <c r="AO385" s="11">
        <f t="shared" si="368"/>
        <v>1</v>
      </c>
      <c r="AP385" s="11">
        <f t="shared" si="368"/>
        <v>1.0424647301483243</v>
      </c>
      <c r="AQ385" s="11">
        <f t="shared" si="368"/>
        <v>1.058787038695326</v>
      </c>
      <c r="AR385" s="11">
        <f t="shared" si="368"/>
        <v>1.026457270652158</v>
      </c>
      <c r="AS385" s="11">
        <f t="shared" si="368"/>
        <v>1.0318053572484989</v>
      </c>
      <c r="AT385" s="11">
        <f t="shared" si="368"/>
        <v>1.0255517329945258</v>
      </c>
      <c r="AU385" s="11">
        <f t="shared" si="368"/>
        <v>0.99656988477113151</v>
      </c>
      <c r="AV385" s="11">
        <f t="shared" si="368"/>
        <v>1.0165034374799407</v>
      </c>
      <c r="AW385" s="11">
        <f t="shared" si="368"/>
        <v>1.0712961829673517</v>
      </c>
      <c r="AX385" s="11">
        <f t="shared" si="368"/>
        <v>1.0471973764290137</v>
      </c>
      <c r="AY385" s="11">
        <f t="shared" si="368"/>
        <v>1.0258069963501517</v>
      </c>
      <c r="AZ385" s="11">
        <f t="shared" si="368"/>
        <v>1.0669438238518523</v>
      </c>
      <c r="BA385" s="11">
        <f t="shared" si="368"/>
        <v>0.99785961300453307</v>
      </c>
      <c r="BB385" s="11">
        <f t="shared" si="368"/>
        <v>0.93176245996623286</v>
      </c>
      <c r="BC385" s="11">
        <f t="shared" si="368"/>
        <v>0.96533177252180091</v>
      </c>
      <c r="BD385" s="11">
        <f t="shared" si="368"/>
        <v>1.0165203441877471</v>
      </c>
      <c r="BE385" s="11">
        <f t="shared" si="368"/>
        <v>1.0078157135541783</v>
      </c>
      <c r="BF385" s="11">
        <f t="shared" si="368"/>
        <v>1.0332615344841514</v>
      </c>
      <c r="BG385" s="11">
        <f t="shared" si="368"/>
        <v>1.0106966428234365</v>
      </c>
      <c r="BH385" s="11">
        <f t="shared" si="368"/>
        <v>1.0323009866931219</v>
      </c>
      <c r="BI385" s="11">
        <f t="shared" si="368"/>
        <v>1.0599982697501131</v>
      </c>
      <c r="BJ385" s="11">
        <f t="shared" ref="BJ385" si="369">1+BJ117/100</f>
        <v>1.0186719833442621</v>
      </c>
      <c r="BL385" s="1">
        <f t="shared" si="214"/>
        <v>4.1185166198541623E-2</v>
      </c>
      <c r="BM385" s="1">
        <f t="shared" si="215"/>
        <v>1.896037858908084E-2</v>
      </c>
      <c r="BN385" s="1">
        <f t="shared" si="216"/>
        <v>0</v>
      </c>
      <c r="BO385" s="1">
        <f t="shared" si="217"/>
        <v>0</v>
      </c>
      <c r="BP385" s="1">
        <f t="shared" si="218"/>
        <v>0</v>
      </c>
      <c r="BQ385" s="1">
        <f t="shared" si="219"/>
        <v>2.2490417309608102E-2</v>
      </c>
      <c r="BR385" s="1">
        <f t="shared" si="220"/>
        <v>1.4292414428093814E-2</v>
      </c>
      <c r="BS385" s="1">
        <f t="shared" si="221"/>
        <v>1.7026036745344086E-2</v>
      </c>
      <c r="BT385" s="1">
        <f t="shared" si="222"/>
        <v>3.7259135384635655E-2</v>
      </c>
      <c r="BU385" s="1">
        <f t="shared" si="223"/>
        <v>6.4743219082887826E-3</v>
      </c>
      <c r="BW385" s="1">
        <f t="shared" si="224"/>
        <v>1.9554326135135858E-2</v>
      </c>
      <c r="BY385" s="172">
        <f t="shared" si="309"/>
        <v>5.3809601669279061E-3</v>
      </c>
      <c r="CA385" s="1">
        <f t="shared" si="225"/>
        <v>0</v>
      </c>
      <c r="CB385" s="1">
        <f t="shared" si="226"/>
        <v>0</v>
      </c>
      <c r="CC385" s="1">
        <f t="shared" si="227"/>
        <v>0.10594192488775001</v>
      </c>
    </row>
    <row r="386" spans="1:81" ht="15">
      <c r="A386" s="282" t="s">
        <v>259</v>
      </c>
      <c r="E386" s="11">
        <v>1</v>
      </c>
      <c r="F386" s="11">
        <f t="shared" ref="F386:R386" si="370">1+F118/100</f>
        <v>1.0759141339727254</v>
      </c>
      <c r="G386" s="11">
        <f t="shared" si="370"/>
        <v>1.04967778451583</v>
      </c>
      <c r="H386" s="11">
        <f t="shared" si="370"/>
        <v>1.066941025018926</v>
      </c>
      <c r="I386" s="11">
        <f t="shared" si="370"/>
        <v>1.0375053725599832</v>
      </c>
      <c r="J386" s="11">
        <f t="shared" si="370"/>
        <v>1.0534825004211221</v>
      </c>
      <c r="K386" s="11">
        <f t="shared" si="370"/>
        <v>0.97411894426884371</v>
      </c>
      <c r="L386" s="11">
        <f t="shared" si="370"/>
        <v>0.98642589441098427</v>
      </c>
      <c r="M386" s="11">
        <f t="shared" si="370"/>
        <v>1.1383666480642294</v>
      </c>
      <c r="N386" s="11">
        <f t="shared" si="370"/>
        <v>1.1064465308601872</v>
      </c>
      <c r="O386" s="11">
        <f t="shared" si="370"/>
        <v>1.0380739322552142</v>
      </c>
      <c r="P386" s="11">
        <f t="shared" si="370"/>
        <v>1.0189157717849997</v>
      </c>
      <c r="Q386" s="11">
        <f t="shared" si="370"/>
        <v>1.0933220332715032</v>
      </c>
      <c r="R386" s="11">
        <f t="shared" si="370"/>
        <v>1.0140004150641346</v>
      </c>
      <c r="S386" s="11">
        <v>1</v>
      </c>
      <c r="T386" s="11">
        <f t="shared" ref="T386:BI386" si="371">1+T118/100</f>
        <v>1.0091201201963318</v>
      </c>
      <c r="U386" s="11">
        <f t="shared" si="371"/>
        <v>0.98107627675465037</v>
      </c>
      <c r="V386" s="11">
        <f t="shared" si="371"/>
        <v>0.98798148893538229</v>
      </c>
      <c r="W386" s="11">
        <f t="shared" si="371"/>
        <v>1.0335244719083334</v>
      </c>
      <c r="X386" s="11">
        <f t="shared" si="371"/>
        <v>1.0351474909724705</v>
      </c>
      <c r="Y386" s="11">
        <f t="shared" si="371"/>
        <v>0.99258455912563226</v>
      </c>
      <c r="Z386" s="11">
        <f t="shared" si="371"/>
        <v>1.0326295163835537</v>
      </c>
      <c r="AA386" s="11">
        <f t="shared" si="371"/>
        <v>1.0018317289522751</v>
      </c>
      <c r="AB386" s="11">
        <f t="shared" si="371"/>
        <v>1.0149586804906454</v>
      </c>
      <c r="AC386" s="11">
        <f t="shared" si="371"/>
        <v>0.99622707918302145</v>
      </c>
      <c r="AD386" s="11">
        <f t="shared" si="371"/>
        <v>1.0221819862821695</v>
      </c>
      <c r="AE386" s="11">
        <f t="shared" si="371"/>
        <v>1.0259057503563858</v>
      </c>
      <c r="AF386" s="11">
        <f t="shared" si="371"/>
        <v>1.0542312177443194</v>
      </c>
      <c r="AG386" s="11">
        <f t="shared" si="371"/>
        <v>1.0121878903777457</v>
      </c>
      <c r="AH386" s="11">
        <f t="shared" si="371"/>
        <v>0.98882918409770115</v>
      </c>
      <c r="AI386" s="11">
        <f t="shared" si="371"/>
        <v>1.040450793852596</v>
      </c>
      <c r="AJ386" s="11">
        <f t="shared" si="371"/>
        <v>1.0143538019529588</v>
      </c>
      <c r="AK386" s="11">
        <f t="shared" si="371"/>
        <v>1.0409927932318332</v>
      </c>
      <c r="AL386" s="11">
        <f t="shared" si="371"/>
        <v>1.0138569530468646</v>
      </c>
      <c r="AM386" s="11">
        <f t="shared" si="371"/>
        <v>1.0468195849639566</v>
      </c>
      <c r="AN386" s="11">
        <f t="shared" si="371"/>
        <v>1.0379606693229289</v>
      </c>
      <c r="AO386" s="11">
        <f t="shared" si="371"/>
        <v>1.0259456631131632</v>
      </c>
      <c r="AP386" s="11">
        <f t="shared" si="371"/>
        <v>1.0110360691784388</v>
      </c>
      <c r="AQ386" s="11">
        <f t="shared" si="371"/>
        <v>1.0181145668931486</v>
      </c>
      <c r="AR386" s="11">
        <f t="shared" si="371"/>
        <v>1.0101064064790612</v>
      </c>
      <c r="AS386" s="11">
        <f t="shared" si="371"/>
        <v>1.0534829735287514</v>
      </c>
      <c r="AT386" s="11">
        <f t="shared" si="371"/>
        <v>0.97695151768498245</v>
      </c>
      <c r="AU386" s="11">
        <f t="shared" si="371"/>
        <v>0.98164691244032809</v>
      </c>
      <c r="AV386" s="11">
        <f t="shared" si="371"/>
        <v>0.98964514011665794</v>
      </c>
      <c r="AW386" s="11">
        <f t="shared" si="371"/>
        <v>1.0273755686911044</v>
      </c>
      <c r="AX386" s="11">
        <f t="shared" si="371"/>
        <v>1.0231376694934073</v>
      </c>
      <c r="AY386" s="11">
        <f t="shared" si="371"/>
        <v>1.0336724164465576</v>
      </c>
      <c r="AZ386" s="11">
        <f t="shared" si="371"/>
        <v>1.0391149330012817</v>
      </c>
      <c r="BA386" s="11">
        <f t="shared" si="371"/>
        <v>1.0117488208203038</v>
      </c>
      <c r="BB386" s="11">
        <f t="shared" si="371"/>
        <v>0.98987107252039797</v>
      </c>
      <c r="BC386" s="11">
        <f t="shared" si="371"/>
        <v>1.0331917404498774</v>
      </c>
      <c r="BD386" s="11">
        <f t="shared" si="371"/>
        <v>1.0274143578402335</v>
      </c>
      <c r="BE386" s="11">
        <f t="shared" si="371"/>
        <v>1.0007776072318932</v>
      </c>
      <c r="BF386" s="11">
        <f t="shared" si="371"/>
        <v>1.0218640030530715</v>
      </c>
      <c r="BG386" s="11">
        <f t="shared" si="371"/>
        <v>1.0144406383383027</v>
      </c>
      <c r="BH386" s="11">
        <f t="shared" si="371"/>
        <v>1.0101655537415224</v>
      </c>
      <c r="BI386" s="11">
        <f t="shared" si="371"/>
        <v>1.0207359486192067</v>
      </c>
      <c r="BJ386" s="11">
        <f t="shared" ref="BJ386" si="372">1+BJ118/100</f>
        <v>1.013580110690059</v>
      </c>
      <c r="BL386" s="1">
        <f t="shared" si="214"/>
        <v>6.4121809741414459E-2</v>
      </c>
      <c r="BM386" s="1">
        <f t="shared" si="215"/>
        <v>4.7734202675220105E-2</v>
      </c>
      <c r="BN386" s="1">
        <f t="shared" si="216"/>
        <v>2.0673936279224092E-2</v>
      </c>
      <c r="BO386" s="1">
        <f t="shared" si="217"/>
        <v>1.3973840720231889E-2</v>
      </c>
      <c r="BP386" s="1">
        <f t="shared" si="218"/>
        <v>2.7327357692754628E-2</v>
      </c>
      <c r="BQ386" s="1">
        <f t="shared" si="219"/>
        <v>1.4113210568871271E-2</v>
      </c>
      <c r="BR386" s="1">
        <f t="shared" si="220"/>
        <v>1.8304582013028758E-2</v>
      </c>
      <c r="BS386" s="1">
        <f t="shared" si="221"/>
        <v>1.607493305943386E-2</v>
      </c>
      <c r="BT386" s="1">
        <f t="shared" si="222"/>
        <v>2.0650386054004377E-2</v>
      </c>
      <c r="BU386" s="1">
        <f t="shared" si="223"/>
        <v>1.471962331036436E-2</v>
      </c>
      <c r="BW386" s="1">
        <f t="shared" si="224"/>
        <v>1.7257147182142329E-2</v>
      </c>
      <c r="BY386" s="172">
        <f t="shared" si="309"/>
        <v>2.5167397765752941E-2</v>
      </c>
      <c r="CA386" s="1">
        <f t="shared" si="225"/>
        <v>4.9996083071466746E-2</v>
      </c>
      <c r="CB386" s="1">
        <f t="shared" si="226"/>
        <v>9.8648406530822186E-2</v>
      </c>
      <c r="CC386" s="1">
        <f t="shared" si="227"/>
        <v>4.6002214495617144E-2</v>
      </c>
    </row>
    <row r="387" spans="1:81" ht="15">
      <c r="A387" s="282" t="s">
        <v>260</v>
      </c>
      <c r="E387" s="11">
        <v>1</v>
      </c>
      <c r="F387" s="11">
        <f t="shared" ref="F387:R387" si="373">1+F119/100</f>
        <v>1.0748641883914007</v>
      </c>
      <c r="G387" s="11">
        <f t="shared" si="373"/>
        <v>1.0548747776983929</v>
      </c>
      <c r="H387" s="11">
        <f t="shared" si="373"/>
        <v>1.0484205248927538</v>
      </c>
      <c r="I387" s="11">
        <f t="shared" si="373"/>
        <v>1.0195553270968067</v>
      </c>
      <c r="J387" s="11">
        <f t="shared" si="373"/>
        <v>1.0240204614684982</v>
      </c>
      <c r="K387" s="11">
        <f t="shared" si="373"/>
        <v>1.0516416328074516</v>
      </c>
      <c r="L387" s="11">
        <f t="shared" si="373"/>
        <v>1.0640567760378141</v>
      </c>
      <c r="M387" s="11">
        <f t="shared" si="373"/>
        <v>1.0587359459594807</v>
      </c>
      <c r="N387" s="11">
        <f t="shared" si="373"/>
        <v>1.05499179505566</v>
      </c>
      <c r="O387" s="11">
        <f t="shared" si="373"/>
        <v>1.0471342067483727</v>
      </c>
      <c r="P387" s="11">
        <f t="shared" si="373"/>
        <v>1.0134428045282782</v>
      </c>
      <c r="Q387" s="11">
        <f t="shared" si="373"/>
        <v>1.0310348969671985</v>
      </c>
      <c r="R387" s="11">
        <f t="shared" si="373"/>
        <v>1.0640180594511559</v>
      </c>
      <c r="S387" s="11">
        <v>1</v>
      </c>
      <c r="T387" s="11">
        <f t="shared" ref="T387:BI387" si="374">1+T119/100</f>
        <v>0.97326816068564026</v>
      </c>
      <c r="U387" s="11">
        <f t="shared" si="374"/>
        <v>1.0659231974417285</v>
      </c>
      <c r="V387" s="11">
        <f t="shared" si="374"/>
        <v>1.0212582745852676</v>
      </c>
      <c r="W387" s="11">
        <f t="shared" si="374"/>
        <v>1.0287293639955339</v>
      </c>
      <c r="X387" s="11">
        <f t="shared" si="374"/>
        <v>1.0565322401010795</v>
      </c>
      <c r="Y387" s="11">
        <f t="shared" si="374"/>
        <v>1.032171701100699</v>
      </c>
      <c r="Z387" s="11">
        <f t="shared" si="374"/>
        <v>1.0072323241995254</v>
      </c>
      <c r="AA387" s="11">
        <f t="shared" si="374"/>
        <v>1.0033922496065171</v>
      </c>
      <c r="AB387" s="11">
        <f t="shared" si="374"/>
        <v>1.0113249116021128</v>
      </c>
      <c r="AC387" s="11">
        <f t="shared" si="374"/>
        <v>1.0320278304129993</v>
      </c>
      <c r="AD387" s="11">
        <f t="shared" si="374"/>
        <v>1.0276838143544991</v>
      </c>
      <c r="AE387" s="11">
        <f t="shared" si="374"/>
        <v>1.0285436691129632</v>
      </c>
      <c r="AF387" s="11">
        <f t="shared" si="374"/>
        <v>1.0318143028880644</v>
      </c>
      <c r="AG387" s="11">
        <f t="shared" si="374"/>
        <v>1.0414404208991912</v>
      </c>
      <c r="AH387" s="11">
        <f t="shared" si="374"/>
        <v>1.0331086198899899</v>
      </c>
      <c r="AI387" s="11">
        <f t="shared" si="374"/>
        <v>1.0190043978796282</v>
      </c>
      <c r="AJ387" s="11">
        <f t="shared" si="374"/>
        <v>1.014681756049518</v>
      </c>
      <c r="AK387" s="11">
        <f t="shared" si="374"/>
        <v>1.0076580761593235</v>
      </c>
      <c r="AL387" s="11">
        <f t="shared" si="374"/>
        <v>0.99086598283994221</v>
      </c>
      <c r="AM387" s="11">
        <f t="shared" si="374"/>
        <v>1.021302154826627</v>
      </c>
      <c r="AN387" s="11">
        <f t="shared" si="374"/>
        <v>1.0288520233087664</v>
      </c>
      <c r="AO387" s="11">
        <f t="shared" si="374"/>
        <v>1.0125790746911827</v>
      </c>
      <c r="AP387" s="11">
        <f t="shared" si="374"/>
        <v>1.0178149825543341</v>
      </c>
      <c r="AQ387" s="11">
        <f t="shared" si="374"/>
        <v>1.0158684121397115</v>
      </c>
      <c r="AR387" s="11">
        <f t="shared" si="374"/>
        <v>1.0154276849251176</v>
      </c>
      <c r="AS387" s="11">
        <f t="shared" si="374"/>
        <v>1.0366313278397365</v>
      </c>
      <c r="AT387" s="11">
        <f t="shared" si="374"/>
        <v>1.0171504181458928</v>
      </c>
      <c r="AU387" s="11">
        <f t="shared" si="374"/>
        <v>1.0009937198305525</v>
      </c>
      <c r="AV387" s="11">
        <f t="shared" si="374"/>
        <v>0.99707126219618625</v>
      </c>
      <c r="AW387" s="11">
        <f t="shared" si="374"/>
        <v>1.0092664089588745</v>
      </c>
      <c r="AX387" s="11">
        <f t="shared" si="374"/>
        <v>1.0045482738147762</v>
      </c>
      <c r="AY387" s="11">
        <f t="shared" si="374"/>
        <v>1.0170045625836575</v>
      </c>
      <c r="AZ387" s="11">
        <f t="shared" si="374"/>
        <v>1.0096278420480269</v>
      </c>
      <c r="BA387" s="11">
        <f t="shared" si="374"/>
        <v>0.98296252999590517</v>
      </c>
      <c r="BB387" s="11">
        <f t="shared" si="374"/>
        <v>0.940882880209988</v>
      </c>
      <c r="BC387" s="11">
        <f t="shared" si="374"/>
        <v>1.013742251300626</v>
      </c>
      <c r="BD387" s="11">
        <f t="shared" si="374"/>
        <v>1.0040380171485037</v>
      </c>
      <c r="BE387" s="11">
        <f t="shared" si="374"/>
        <v>0.9691939609092256</v>
      </c>
      <c r="BF387" s="11">
        <f t="shared" si="374"/>
        <v>0.97139199557185163</v>
      </c>
      <c r="BG387" s="11">
        <f t="shared" si="374"/>
        <v>0.99199327180798269</v>
      </c>
      <c r="BH387" s="11">
        <f t="shared" si="374"/>
        <v>1.0104929936510718</v>
      </c>
      <c r="BI387" s="11">
        <f t="shared" si="374"/>
        <v>1.01029750378768</v>
      </c>
      <c r="BJ387" s="11">
        <f t="shared" ref="BJ387" si="375">1+BJ119/100</f>
        <v>1.0162982756918013</v>
      </c>
      <c r="BL387" s="1">
        <f t="shared" si="214"/>
        <v>5.9326911766749646E-2</v>
      </c>
      <c r="BM387" s="1">
        <f t="shared" si="215"/>
        <v>4.5357383196074741E-2</v>
      </c>
      <c r="BN387" s="1">
        <f t="shared" si="216"/>
        <v>2.9746172409760296E-2</v>
      </c>
      <c r="BO387" s="1">
        <f t="shared" si="217"/>
        <v>2.4801770268560341E-2</v>
      </c>
      <c r="BP387" s="1">
        <f t="shared" si="218"/>
        <v>7.9952946376347089E-3</v>
      </c>
      <c r="BQ387" s="1">
        <f t="shared" si="219"/>
        <v>1.8115977663526683E-2</v>
      </c>
      <c r="BR387" s="1">
        <f t="shared" si="220"/>
        <v>-3.394244732622731E-3</v>
      </c>
      <c r="BS387" s="1">
        <f t="shared" si="221"/>
        <v>-1.5952582475179389E-2</v>
      </c>
      <c r="BT387" s="1">
        <f t="shared" si="222"/>
        <v>3.3535742635184551E-3</v>
      </c>
      <c r="BU387" s="1">
        <f t="shared" si="223"/>
        <v>-1.1301840837525057E-2</v>
      </c>
      <c r="BW387" s="1">
        <f t="shared" si="224"/>
        <v>-5.047344433906864E-3</v>
      </c>
      <c r="BY387" s="172">
        <f t="shared" si="309"/>
        <v>3.1157496032724108E-2</v>
      </c>
      <c r="CA387" s="1">
        <f t="shared" si="225"/>
        <v>2.2094619459908982E-2</v>
      </c>
      <c r="CB387" s="1">
        <f t="shared" si="226"/>
        <v>4.1883355894895224E-2</v>
      </c>
      <c r="CC387" s="1">
        <f t="shared" si="227"/>
        <v>1.2724491886504374E-2</v>
      </c>
    </row>
    <row r="388" spans="1:81" ht="15">
      <c r="A388" s="282" t="s">
        <v>261</v>
      </c>
      <c r="E388" s="11">
        <v>1</v>
      </c>
      <c r="F388" s="11">
        <f t="shared" ref="F388:R388" si="376">1+F120/100</f>
        <v>1</v>
      </c>
      <c r="G388" s="11">
        <f t="shared" si="376"/>
        <v>1</v>
      </c>
      <c r="H388" s="11">
        <f t="shared" si="376"/>
        <v>1</v>
      </c>
      <c r="I388" s="11">
        <f t="shared" si="376"/>
        <v>1</v>
      </c>
      <c r="J388" s="11">
        <f t="shared" si="376"/>
        <v>1</v>
      </c>
      <c r="K388" s="11">
        <f t="shared" si="376"/>
        <v>1</v>
      </c>
      <c r="L388" s="11">
        <f t="shared" si="376"/>
        <v>1.0052125384581212</v>
      </c>
      <c r="M388" s="11">
        <f t="shared" si="376"/>
        <v>1.0443689285263049</v>
      </c>
      <c r="N388" s="11">
        <f t="shared" si="376"/>
        <v>1.0421712422561742</v>
      </c>
      <c r="O388" s="11">
        <f t="shared" si="376"/>
        <v>1.1051273686706125</v>
      </c>
      <c r="P388" s="11">
        <f t="shared" si="376"/>
        <v>1.009171793976501</v>
      </c>
      <c r="Q388" s="11">
        <f t="shared" si="376"/>
        <v>1.1612927733769278</v>
      </c>
      <c r="R388" s="11">
        <f t="shared" si="376"/>
        <v>0.92982805418297498</v>
      </c>
      <c r="S388" s="11">
        <v>1</v>
      </c>
      <c r="T388" s="11">
        <f t="shared" ref="T388:BI388" si="377">1+T120/100</f>
        <v>0.98282824135254387</v>
      </c>
      <c r="U388" s="11">
        <f t="shared" si="377"/>
        <v>0.92064090552721634</v>
      </c>
      <c r="V388" s="11">
        <f t="shared" si="377"/>
        <v>0.96210843846502381</v>
      </c>
      <c r="W388" s="11">
        <f t="shared" si="377"/>
        <v>0.9875368266468183</v>
      </c>
      <c r="X388" s="11">
        <f t="shared" si="377"/>
        <v>0.9768616590298691</v>
      </c>
      <c r="Y388" s="11">
        <f t="shared" si="377"/>
        <v>0.92962684418402575</v>
      </c>
      <c r="Z388" s="11">
        <f t="shared" si="377"/>
        <v>1.01026329738795</v>
      </c>
      <c r="AA388" s="11">
        <f t="shared" si="377"/>
        <v>1.0034576965250328</v>
      </c>
      <c r="AB388" s="11">
        <f t="shared" si="377"/>
        <v>1.0019066762574649</v>
      </c>
      <c r="AC388" s="11">
        <f t="shared" si="377"/>
        <v>0.96953208884824538</v>
      </c>
      <c r="AD388" s="11">
        <f t="shared" si="377"/>
        <v>0.95824151266715407</v>
      </c>
      <c r="AE388" s="11">
        <f t="shared" si="377"/>
        <v>1.0088685037550653</v>
      </c>
      <c r="AF388" s="11">
        <f t="shared" si="377"/>
        <v>1.0705442279018158</v>
      </c>
      <c r="AG388" s="11">
        <f t="shared" si="377"/>
        <v>1.0335506966891053</v>
      </c>
      <c r="AH388" s="11">
        <f t="shared" si="377"/>
        <v>1.065418519776719</v>
      </c>
      <c r="AI388" s="11">
        <f t="shared" si="377"/>
        <v>1.0349037447844418</v>
      </c>
      <c r="AJ388" s="11">
        <f t="shared" si="377"/>
        <v>1.0400393077500538</v>
      </c>
      <c r="AK388" s="11">
        <f t="shared" si="377"/>
        <v>1.0105925121838928</v>
      </c>
      <c r="AL388" s="11">
        <f t="shared" si="377"/>
        <v>1.0838746295135537</v>
      </c>
      <c r="AM388" s="11">
        <f t="shared" si="377"/>
        <v>1.0040439149417069</v>
      </c>
      <c r="AN388" s="11">
        <f t="shared" si="377"/>
        <v>1.013661238071166</v>
      </c>
      <c r="AO388" s="11">
        <f t="shared" si="377"/>
        <v>0.98929003275322847</v>
      </c>
      <c r="AP388" s="11">
        <f t="shared" si="377"/>
        <v>0.97910470932245008</v>
      </c>
      <c r="AQ388" s="11">
        <f t="shared" si="377"/>
        <v>0.96747647443290685</v>
      </c>
      <c r="AR388" s="11">
        <f t="shared" si="377"/>
        <v>1.0014587407436359</v>
      </c>
      <c r="AS388" s="11">
        <f t="shared" si="377"/>
        <v>1.0004406705117845</v>
      </c>
      <c r="AT388" s="11">
        <f t="shared" si="377"/>
        <v>1.0058221461960357</v>
      </c>
      <c r="AU388" s="11">
        <f t="shared" si="377"/>
        <v>1.0129969950334003</v>
      </c>
      <c r="AV388" s="11">
        <f t="shared" si="377"/>
        <v>1.0301413011420635</v>
      </c>
      <c r="AW388" s="11">
        <f t="shared" si="377"/>
        <v>1.007197432747801</v>
      </c>
      <c r="AX388" s="11">
        <f t="shared" si="377"/>
        <v>1.0030946318568883</v>
      </c>
      <c r="AY388" s="11">
        <f t="shared" si="377"/>
        <v>1.0231735671308289</v>
      </c>
      <c r="AZ388" s="11">
        <f t="shared" si="377"/>
        <v>1.0087689482754918</v>
      </c>
      <c r="BA388" s="11">
        <f t="shared" si="377"/>
        <v>0.98667281060597101</v>
      </c>
      <c r="BB388" s="11">
        <f t="shared" si="377"/>
        <v>0.951872072674528</v>
      </c>
      <c r="BC388" s="11">
        <f t="shared" si="377"/>
        <v>0.98074544332413405</v>
      </c>
      <c r="BD388" s="11">
        <f t="shared" si="377"/>
        <v>1.0128984284346942</v>
      </c>
      <c r="BE388" s="11">
        <f t="shared" si="377"/>
        <v>0.98973814213311329</v>
      </c>
      <c r="BF388" s="11">
        <f t="shared" si="377"/>
        <v>1.0011761627490141</v>
      </c>
      <c r="BG388" s="11">
        <f t="shared" si="377"/>
        <v>1.003211358685141</v>
      </c>
      <c r="BH388" s="11">
        <f t="shared" si="377"/>
        <v>1.0054672096118336</v>
      </c>
      <c r="BI388" s="11">
        <f t="shared" si="377"/>
        <v>1.0104207219405505</v>
      </c>
      <c r="BJ388" s="11">
        <f t="shared" ref="BJ388" si="378">1+BJ120/100</f>
        <v>1.0017054960149312</v>
      </c>
      <c r="BL388" s="1">
        <f t="shared" si="214"/>
        <v>0</v>
      </c>
      <c r="BM388" s="1">
        <f t="shared" si="215"/>
        <v>1.5099204502374564E-2</v>
      </c>
      <c r="BN388" s="1">
        <f t="shared" si="216"/>
        <v>1.1289240893508357E-3</v>
      </c>
      <c r="BO388" s="1">
        <f t="shared" si="217"/>
        <v>4.2452686959510988E-3</v>
      </c>
      <c r="BP388" s="1">
        <f t="shared" si="218"/>
        <v>4.2020371997576911E-2</v>
      </c>
      <c r="BQ388" s="1">
        <f t="shared" si="219"/>
        <v>-3.8379973658039246E-3</v>
      </c>
      <c r="BR388" s="1">
        <f t="shared" si="220"/>
        <v>-1.3224267863892747E-3</v>
      </c>
      <c r="BS388" s="1">
        <f t="shared" si="221"/>
        <v>1.7221720679010399E-3</v>
      </c>
      <c r="BT388" s="1">
        <f t="shared" si="222"/>
        <v>9.7439250587878501E-3</v>
      </c>
      <c r="BU388" s="1">
        <f t="shared" si="223"/>
        <v>-5.7415897328638721E-3</v>
      </c>
      <c r="BW388" s="1">
        <f t="shared" si="224"/>
        <v>8.6576504201363313E-4</v>
      </c>
      <c r="BY388" s="172">
        <f t="shared" si="309"/>
        <v>6.123211153770125E-4</v>
      </c>
      <c r="CA388" s="1">
        <f t="shared" si="225"/>
        <v>1.5689386694405449E-2</v>
      </c>
      <c r="CB388" s="1">
        <f t="shared" si="226"/>
        <v>8.7741724960983758E-2</v>
      </c>
      <c r="CC388" s="1">
        <f t="shared" si="227"/>
        <v>1.9207467314058313E-2</v>
      </c>
    </row>
    <row r="389" spans="1:81" ht="15">
      <c r="A389" s="282" t="s">
        <v>262</v>
      </c>
      <c r="E389" s="11">
        <v>1</v>
      </c>
      <c r="F389" s="11">
        <f t="shared" ref="F389:R389" si="379">1+F121/100</f>
        <v>1</v>
      </c>
      <c r="G389" s="11">
        <f t="shared" si="379"/>
        <v>1</v>
      </c>
      <c r="H389" s="11">
        <f t="shared" si="379"/>
        <v>1</v>
      </c>
      <c r="I389" s="11">
        <f t="shared" si="379"/>
        <v>1</v>
      </c>
      <c r="J389" s="11">
        <f t="shared" si="379"/>
        <v>1</v>
      </c>
      <c r="K389" s="11">
        <f t="shared" si="379"/>
        <v>1</v>
      </c>
      <c r="L389" s="11">
        <f t="shared" si="379"/>
        <v>1</v>
      </c>
      <c r="M389" s="11">
        <f t="shared" si="379"/>
        <v>1</v>
      </c>
      <c r="N389" s="11">
        <f t="shared" si="379"/>
        <v>1</v>
      </c>
      <c r="O389" s="11">
        <f t="shared" si="379"/>
        <v>1</v>
      </c>
      <c r="P389" s="11">
        <f t="shared" si="379"/>
        <v>1</v>
      </c>
      <c r="Q389" s="11">
        <f t="shared" si="379"/>
        <v>1</v>
      </c>
      <c r="R389" s="11">
        <f t="shared" si="379"/>
        <v>1</v>
      </c>
      <c r="S389" s="11">
        <v>1</v>
      </c>
      <c r="T389" s="11">
        <f t="shared" ref="T389:BI389" si="380">1+T121/100</f>
        <v>1</v>
      </c>
      <c r="U389" s="11">
        <f t="shared" si="380"/>
        <v>1.2095854143239613</v>
      </c>
      <c r="V389" s="11">
        <f t="shared" si="380"/>
        <v>1.0376582117909021</v>
      </c>
      <c r="W389" s="11">
        <f t="shared" si="380"/>
        <v>1.1783854104083751</v>
      </c>
      <c r="X389" s="11">
        <f t="shared" si="380"/>
        <v>1.0603288299508495</v>
      </c>
      <c r="Y389" s="11">
        <f t="shared" si="380"/>
        <v>1.1526424756281619</v>
      </c>
      <c r="Z389" s="11">
        <f t="shared" si="380"/>
        <v>1.0101598182044309</v>
      </c>
      <c r="AA389" s="11">
        <f t="shared" si="380"/>
        <v>1.0325171398607544</v>
      </c>
      <c r="AB389" s="11">
        <f t="shared" si="380"/>
        <v>0.97870510496949736</v>
      </c>
      <c r="AC389" s="11">
        <f t="shared" si="380"/>
        <v>1.0422699617510176</v>
      </c>
      <c r="AD389" s="11">
        <f t="shared" si="380"/>
        <v>0.99328223392415782</v>
      </c>
      <c r="AE389" s="11">
        <f t="shared" si="380"/>
        <v>1.0291614799219315</v>
      </c>
      <c r="AF389" s="11">
        <f t="shared" si="380"/>
        <v>0.99059387911223507</v>
      </c>
      <c r="AG389" s="11">
        <f t="shared" si="380"/>
        <v>0.94383468157805506</v>
      </c>
      <c r="AH389" s="11">
        <f t="shared" si="380"/>
        <v>0.82918991486476434</v>
      </c>
      <c r="AI389" s="11">
        <f t="shared" si="380"/>
        <v>0.96278705470274373</v>
      </c>
      <c r="AJ389" s="11">
        <f t="shared" si="380"/>
        <v>0.96592195120035873</v>
      </c>
      <c r="AK389" s="11">
        <f t="shared" si="380"/>
        <v>1.1224251151276587</v>
      </c>
      <c r="AL389" s="11">
        <f t="shared" si="380"/>
        <v>0.99105627370386518</v>
      </c>
      <c r="AM389" s="11">
        <f t="shared" si="380"/>
        <v>1.0005417398535628</v>
      </c>
      <c r="AN389" s="11">
        <f t="shared" si="380"/>
        <v>1.0207740425034701</v>
      </c>
      <c r="AO389" s="11">
        <f t="shared" si="380"/>
        <v>0.98981916776451062</v>
      </c>
      <c r="AP389" s="11">
        <f t="shared" si="380"/>
        <v>1.0083022259813919</v>
      </c>
      <c r="AQ389" s="11">
        <f t="shared" si="380"/>
        <v>1.0099494661494657</v>
      </c>
      <c r="AR389" s="11">
        <f t="shared" si="380"/>
        <v>1.0161576338721097</v>
      </c>
      <c r="AS389" s="11">
        <f t="shared" si="380"/>
        <v>1.024428903512884</v>
      </c>
      <c r="AT389" s="11">
        <f t="shared" si="380"/>
        <v>1.0343723830798646</v>
      </c>
      <c r="AU389" s="11">
        <f t="shared" si="380"/>
        <v>1.0390374338473747</v>
      </c>
      <c r="AV389" s="11">
        <f t="shared" si="380"/>
        <v>1.0205176343080968</v>
      </c>
      <c r="AW389" s="11">
        <f t="shared" si="380"/>
        <v>1.0584465997280692</v>
      </c>
      <c r="AX389" s="11">
        <f t="shared" si="380"/>
        <v>1.0476794828108906</v>
      </c>
      <c r="AY389" s="11">
        <f t="shared" si="380"/>
        <v>1.0408377909997708</v>
      </c>
      <c r="AZ389" s="11">
        <f t="shared" si="380"/>
        <v>1.0365251345310749</v>
      </c>
      <c r="BA389" s="11">
        <f t="shared" si="380"/>
        <v>1.0233112512313456</v>
      </c>
      <c r="BB389" s="11">
        <f t="shared" si="380"/>
        <v>1.0035370109251751</v>
      </c>
      <c r="BC389" s="11">
        <f t="shared" si="380"/>
        <v>0.97165132523260567</v>
      </c>
      <c r="BD389" s="11">
        <f t="shared" si="380"/>
        <v>0.9727047370647377</v>
      </c>
      <c r="BE389" s="11">
        <f t="shared" si="380"/>
        <v>0.97287414933869698</v>
      </c>
      <c r="BF389" s="11">
        <f t="shared" si="380"/>
        <v>0.97684666527468356</v>
      </c>
      <c r="BG389" s="11">
        <f t="shared" si="380"/>
        <v>0.98463745419077542</v>
      </c>
      <c r="BH389" s="11">
        <f t="shared" si="380"/>
        <v>0.98479096077682815</v>
      </c>
      <c r="BI389" s="11">
        <f t="shared" si="380"/>
        <v>0.98805262795852311</v>
      </c>
      <c r="BJ389" s="11">
        <f t="shared" ref="BJ389" si="381">1+BJ121/100</f>
        <v>0.99378816099576828</v>
      </c>
      <c r="BL389" s="1">
        <f t="shared" si="214"/>
        <v>0</v>
      </c>
      <c r="BM389" s="1">
        <f t="shared" si="215"/>
        <v>0</v>
      </c>
      <c r="BN389" s="1">
        <f t="shared" si="216"/>
        <v>4.6024554998172373E-2</v>
      </c>
      <c r="BO389" s="1">
        <f t="shared" si="217"/>
        <v>-2.8474993086285982E-3</v>
      </c>
      <c r="BP389" s="1">
        <f t="shared" si="218"/>
        <v>8.5141413256577536E-3</v>
      </c>
      <c r="BQ389" s="1">
        <f t="shared" si="219"/>
        <v>1.774940750374121E-2</v>
      </c>
      <c r="BR389" s="1">
        <f t="shared" si="220"/>
        <v>2.4982730404219167E-2</v>
      </c>
      <c r="BS389" s="1">
        <f t="shared" si="221"/>
        <v>-2.324619630224023E-2</v>
      </c>
      <c r="BT389" s="1">
        <f t="shared" si="222"/>
        <v>3.7802606982781928E-2</v>
      </c>
      <c r="BU389" s="1">
        <f t="shared" si="223"/>
        <v>-1.8164903721682002E-2</v>
      </c>
      <c r="BW389" s="1">
        <f t="shared" si="224"/>
        <v>5.4417751649349366E-3</v>
      </c>
      <c r="BY389" s="172">
        <f t="shared" si="309"/>
        <v>3.1633351126642228E-2</v>
      </c>
      <c r="CA389" s="1">
        <f t="shared" si="225"/>
        <v>2.0796594765207788E-2</v>
      </c>
      <c r="CB389" s="1">
        <f t="shared" si="226"/>
        <v>4.3829710181170434E-2</v>
      </c>
      <c r="CC389" s="1">
        <f t="shared" si="227"/>
        <v>-4.1922848910055266E-2</v>
      </c>
    </row>
    <row r="390" spans="1:81" ht="15">
      <c r="A390" s="282" t="s">
        <v>263</v>
      </c>
      <c r="E390" s="11">
        <v>1</v>
      </c>
      <c r="F390" s="11">
        <f t="shared" ref="F390:R390" si="382">1+F122/100</f>
        <v>1.0916119362821797</v>
      </c>
      <c r="G390" s="11">
        <f t="shared" si="382"/>
        <v>1.0789866248350681</v>
      </c>
      <c r="H390" s="11">
        <f t="shared" si="382"/>
        <v>1.0737559493480047</v>
      </c>
      <c r="I390" s="11">
        <f t="shared" si="382"/>
        <v>1.1051914086142356</v>
      </c>
      <c r="J390" s="11">
        <f t="shared" si="382"/>
        <v>1.0468855862365019</v>
      </c>
      <c r="K390" s="11">
        <f t="shared" si="382"/>
        <v>1.0963295803842807</v>
      </c>
      <c r="L390" s="11">
        <f t="shared" si="382"/>
        <v>1.1005100007526569</v>
      </c>
      <c r="M390" s="11">
        <f t="shared" si="382"/>
        <v>1.1250716501155293</v>
      </c>
      <c r="N390" s="11">
        <f t="shared" si="382"/>
        <v>1.1017648681357042</v>
      </c>
      <c r="O390" s="11">
        <f t="shared" si="382"/>
        <v>0.99270409249404135</v>
      </c>
      <c r="P390" s="11">
        <f t="shared" si="382"/>
        <v>1.0335975784217781</v>
      </c>
      <c r="Q390" s="11">
        <f t="shared" si="382"/>
        <v>1.0690549972232763</v>
      </c>
      <c r="R390" s="11">
        <f t="shared" si="382"/>
        <v>1.071419824950496</v>
      </c>
      <c r="S390" s="11">
        <v>1</v>
      </c>
      <c r="T390" s="11">
        <f t="shared" ref="T390:BI390" si="383">1+T122/100</f>
        <v>1.0145411993996116</v>
      </c>
      <c r="U390" s="11">
        <f t="shared" si="383"/>
        <v>1.0320880119135469</v>
      </c>
      <c r="V390" s="11">
        <f t="shared" si="383"/>
        <v>1.0338918525758702</v>
      </c>
      <c r="W390" s="11">
        <f t="shared" si="383"/>
        <v>1.04323652938679</v>
      </c>
      <c r="X390" s="11">
        <f t="shared" si="383"/>
        <v>1.0459916663905333</v>
      </c>
      <c r="Y390" s="11">
        <f t="shared" si="383"/>
        <v>1.0201464517839673</v>
      </c>
      <c r="Z390" s="11">
        <f t="shared" si="383"/>
        <v>1.0344225767619362</v>
      </c>
      <c r="AA390" s="11">
        <f t="shared" si="383"/>
        <v>1.0261381615901297</v>
      </c>
      <c r="AB390" s="11">
        <f t="shared" si="383"/>
        <v>1.0281992265109408</v>
      </c>
      <c r="AC390" s="11">
        <f t="shared" si="383"/>
        <v>1.0384111883032812</v>
      </c>
      <c r="AD390" s="11">
        <f t="shared" si="383"/>
        <v>1.0459197968164693</v>
      </c>
      <c r="AE390" s="11">
        <f t="shared" si="383"/>
        <v>1.0269887131885336</v>
      </c>
      <c r="AF390" s="11">
        <f t="shared" si="383"/>
        <v>1.0421683872444532</v>
      </c>
      <c r="AG390" s="11">
        <f t="shared" si="383"/>
        <v>1.0633040452636788</v>
      </c>
      <c r="AH390" s="11">
        <f t="shared" si="383"/>
        <v>1.0442963201234481</v>
      </c>
      <c r="AI390" s="11">
        <f t="shared" si="383"/>
        <v>1.0453525066824376</v>
      </c>
      <c r="AJ390" s="11">
        <f t="shared" si="383"/>
        <v>1.0309703195953634</v>
      </c>
      <c r="AK390" s="11">
        <f t="shared" si="383"/>
        <v>1.0059803774142928</v>
      </c>
      <c r="AL390" s="11">
        <f t="shared" si="383"/>
        <v>0.99236841839303969</v>
      </c>
      <c r="AM390" s="11">
        <f t="shared" si="383"/>
        <v>1.0064958277079064</v>
      </c>
      <c r="AN390" s="11">
        <f t="shared" si="383"/>
        <v>1.02350629363993</v>
      </c>
      <c r="AO390" s="11">
        <f t="shared" si="383"/>
        <v>1.0283929173751551</v>
      </c>
      <c r="AP390" s="11">
        <f t="shared" si="383"/>
        <v>1.0083549680317545</v>
      </c>
      <c r="AQ390" s="11">
        <f t="shared" si="383"/>
        <v>0.98603291473123245</v>
      </c>
      <c r="AR390" s="11">
        <f t="shared" si="383"/>
        <v>0.99566085555733086</v>
      </c>
      <c r="AS390" s="11">
        <f t="shared" si="383"/>
        <v>1.0260785131458539</v>
      </c>
      <c r="AT390" s="11">
        <f t="shared" si="383"/>
        <v>1.0016469547514582</v>
      </c>
      <c r="AU390" s="11">
        <f t="shared" si="383"/>
        <v>0.99885461678163723</v>
      </c>
      <c r="AV390" s="11">
        <f t="shared" si="383"/>
        <v>1.0131120137162035</v>
      </c>
      <c r="AW390" s="11">
        <f t="shared" si="383"/>
        <v>1.0217028926631802</v>
      </c>
      <c r="AX390" s="11">
        <f t="shared" si="383"/>
        <v>1.0165312259739745</v>
      </c>
      <c r="AY390" s="11">
        <f t="shared" si="383"/>
        <v>1.0135575341941503</v>
      </c>
      <c r="AZ390" s="11">
        <f t="shared" si="383"/>
        <v>1.0153744131641886</v>
      </c>
      <c r="BA390" s="11">
        <f t="shared" si="383"/>
        <v>0.98858575151334049</v>
      </c>
      <c r="BB390" s="11">
        <f t="shared" si="383"/>
        <v>0.94595405812015032</v>
      </c>
      <c r="BC390" s="11">
        <f t="shared" si="383"/>
        <v>1.0417302753843063</v>
      </c>
      <c r="BD390" s="11">
        <f t="shared" si="383"/>
        <v>1.0006976280790252</v>
      </c>
      <c r="BE390" s="11">
        <f t="shared" si="383"/>
        <v>1.0165731759270384</v>
      </c>
      <c r="BF390" s="11">
        <f t="shared" si="383"/>
        <v>1.021475317532426</v>
      </c>
      <c r="BG390" s="11">
        <f t="shared" si="383"/>
        <v>1.0050799933736014</v>
      </c>
      <c r="BH390" s="11">
        <f t="shared" si="383"/>
        <v>1.014614419475615</v>
      </c>
      <c r="BI390" s="11">
        <f t="shared" si="383"/>
        <v>1.0105462675404207</v>
      </c>
      <c r="BJ390" s="11">
        <f t="shared" ref="BJ390" si="384">1+BJ122/100</f>
        <v>1.018800197571837</v>
      </c>
      <c r="BL390" s="1">
        <f t="shared" si="214"/>
        <v>8.142558474588002E-2</v>
      </c>
      <c r="BM390" s="1">
        <f t="shared" si="215"/>
        <v>9.5696206164979092E-2</v>
      </c>
      <c r="BN390" s="1">
        <f t="shared" si="216"/>
        <v>3.3356930660113804E-2</v>
      </c>
      <c r="BO390" s="1">
        <f t="shared" si="217"/>
        <v>3.6930418534912413E-2</v>
      </c>
      <c r="BP390" s="1">
        <f t="shared" si="218"/>
        <v>1.8457341073501832E-2</v>
      </c>
      <c r="BQ390" s="1">
        <f t="shared" si="219"/>
        <v>8.458263430545232E-3</v>
      </c>
      <c r="BR390" s="1">
        <f t="shared" si="220"/>
        <v>6.7047989545543363E-3</v>
      </c>
      <c r="BS390" s="1">
        <f t="shared" si="221"/>
        <v>1.0921668246028027E-2</v>
      </c>
      <c r="BT390" s="1">
        <f t="shared" si="222"/>
        <v>1.1420992586220091E-2</v>
      </c>
      <c r="BU390" s="1">
        <f t="shared" si="223"/>
        <v>6.7440535751195352E-3</v>
      </c>
      <c r="BW390" s="1">
        <f t="shared" si="224"/>
        <v>8.745801986209667E-3</v>
      </c>
      <c r="BY390" s="172">
        <f t="shared" si="309"/>
        <v>4.984829567352822E-2</v>
      </c>
      <c r="CA390" s="1">
        <f t="shared" si="225"/>
        <v>9.1392845768316855E-2</v>
      </c>
      <c r="CB390" s="1">
        <f t="shared" si="226"/>
        <v>8.4172624553201514E-2</v>
      </c>
      <c r="CC390" s="1">
        <f t="shared" si="227"/>
        <v>3.052340705776535E-2</v>
      </c>
    </row>
    <row r="391" spans="1:81" ht="15">
      <c r="A391" s="282" t="s">
        <v>264</v>
      </c>
      <c r="E391" s="11">
        <v>1</v>
      </c>
      <c r="F391" s="11">
        <f t="shared" ref="F391:R391" si="385">1+F123/100</f>
        <v>1</v>
      </c>
      <c r="G391" s="11">
        <f t="shared" si="385"/>
        <v>1</v>
      </c>
      <c r="H391" s="11">
        <f t="shared" si="385"/>
        <v>1</v>
      </c>
      <c r="I391" s="11">
        <f t="shared" si="385"/>
        <v>1</v>
      </c>
      <c r="J391" s="11">
        <f t="shared" si="385"/>
        <v>1</v>
      </c>
      <c r="K391" s="11">
        <f t="shared" si="385"/>
        <v>1</v>
      </c>
      <c r="L391" s="11">
        <f t="shared" si="385"/>
        <v>1</v>
      </c>
      <c r="M391" s="11">
        <f t="shared" si="385"/>
        <v>1</v>
      </c>
      <c r="N391" s="11">
        <f t="shared" si="385"/>
        <v>1</v>
      </c>
      <c r="O391" s="11">
        <f t="shared" si="385"/>
        <v>1</v>
      </c>
      <c r="P391" s="11">
        <f t="shared" si="385"/>
        <v>1</v>
      </c>
      <c r="Q391" s="11">
        <f t="shared" si="385"/>
        <v>1</v>
      </c>
      <c r="R391" s="11">
        <f t="shared" si="385"/>
        <v>1</v>
      </c>
      <c r="S391" s="11">
        <v>1</v>
      </c>
      <c r="T391" s="11">
        <f t="shared" ref="T391:BI391" si="386">1+T123/100</f>
        <v>1</v>
      </c>
      <c r="U391" s="11">
        <f t="shared" si="386"/>
        <v>1</v>
      </c>
      <c r="V391" s="11">
        <f t="shared" si="386"/>
        <v>1</v>
      </c>
      <c r="W391" s="11">
        <f t="shared" si="386"/>
        <v>1</v>
      </c>
      <c r="X391" s="11">
        <f t="shared" si="386"/>
        <v>1</v>
      </c>
      <c r="Y391" s="11">
        <f t="shared" si="386"/>
        <v>1</v>
      </c>
      <c r="Z391" s="11">
        <f t="shared" si="386"/>
        <v>1</v>
      </c>
      <c r="AA391" s="11">
        <f t="shared" si="386"/>
        <v>1</v>
      </c>
      <c r="AB391" s="11">
        <f t="shared" si="386"/>
        <v>1</v>
      </c>
      <c r="AC391" s="11">
        <f t="shared" si="386"/>
        <v>1</v>
      </c>
      <c r="AD391" s="11">
        <f t="shared" si="386"/>
        <v>1</v>
      </c>
      <c r="AE391" s="11">
        <f t="shared" si="386"/>
        <v>1</v>
      </c>
      <c r="AF391" s="11">
        <f t="shared" si="386"/>
        <v>1</v>
      </c>
      <c r="AG391" s="11">
        <f t="shared" si="386"/>
        <v>1</v>
      </c>
      <c r="AH391" s="11">
        <f t="shared" si="386"/>
        <v>1</v>
      </c>
      <c r="AI391" s="11">
        <f t="shared" si="386"/>
        <v>1</v>
      </c>
      <c r="AJ391" s="11">
        <f t="shared" si="386"/>
        <v>0.88445457583193798</v>
      </c>
      <c r="AK391" s="11">
        <f t="shared" si="386"/>
        <v>0.94765700302694611</v>
      </c>
      <c r="AL391" s="11">
        <f t="shared" si="386"/>
        <v>0.91404257659682697</v>
      </c>
      <c r="AM391" s="11">
        <f t="shared" si="386"/>
        <v>0.88677289461251774</v>
      </c>
      <c r="AN391" s="11">
        <f t="shared" si="386"/>
        <v>0.93422749636838975</v>
      </c>
      <c r="AO391" s="11">
        <f t="shared" si="386"/>
        <v>1.0203371604870302</v>
      </c>
      <c r="AP391" s="11">
        <f t="shared" si="386"/>
        <v>1.0331958430342199</v>
      </c>
      <c r="AQ391" s="11">
        <f t="shared" si="386"/>
        <v>0.99807996941791377</v>
      </c>
      <c r="AR391" s="11">
        <f t="shared" si="386"/>
        <v>1.0368290065995409</v>
      </c>
      <c r="AS391" s="11">
        <f t="shared" si="386"/>
        <v>1.10130500110119</v>
      </c>
      <c r="AT391" s="11">
        <f t="shared" si="386"/>
        <v>1.1369319314557915</v>
      </c>
      <c r="AU391" s="11">
        <f t="shared" si="386"/>
        <v>1.0979547024610532</v>
      </c>
      <c r="AV391" s="11">
        <f t="shared" si="386"/>
        <v>1.0893293015023686</v>
      </c>
      <c r="AW391" s="11">
        <f t="shared" si="386"/>
        <v>1.088410048231262</v>
      </c>
      <c r="AX391" s="11">
        <f t="shared" si="386"/>
        <v>1.0872920719227464</v>
      </c>
      <c r="AY391" s="11">
        <f t="shared" si="386"/>
        <v>1.095353350752452</v>
      </c>
      <c r="AZ391" s="11">
        <f t="shared" si="386"/>
        <v>1.0766143610205225</v>
      </c>
      <c r="BA391" s="11">
        <f t="shared" si="386"/>
        <v>1.0204906428501122</v>
      </c>
      <c r="BB391" s="11">
        <f t="shared" si="386"/>
        <v>0.98566230334931082</v>
      </c>
      <c r="BC391" s="11">
        <f t="shared" si="386"/>
        <v>1.057942251111029</v>
      </c>
      <c r="BD391" s="11">
        <f t="shared" si="386"/>
        <v>1.0587351405562215</v>
      </c>
      <c r="BE391" s="11">
        <f t="shared" si="386"/>
        <v>1.0333405598318355</v>
      </c>
      <c r="BF391" s="11">
        <f t="shared" si="386"/>
        <v>1.0448511694679112</v>
      </c>
      <c r="BG391" s="11">
        <f t="shared" si="386"/>
        <v>1.026767148966383</v>
      </c>
      <c r="BH391" s="11">
        <f t="shared" si="386"/>
        <v>0.99731732882194124</v>
      </c>
      <c r="BI391" s="11">
        <f t="shared" si="386"/>
        <v>0.99672485366512775</v>
      </c>
      <c r="BJ391" s="11">
        <f t="shared" ref="BJ391" si="387">1+BJ123/100</f>
        <v>1.0259552271917622</v>
      </c>
      <c r="BL391" s="1">
        <f t="shared" si="214"/>
        <v>0</v>
      </c>
      <c r="BM391" s="1">
        <f t="shared" si="215"/>
        <v>0</v>
      </c>
      <c r="BN391" s="1">
        <f t="shared" si="216"/>
        <v>0</v>
      </c>
      <c r="BO391" s="1">
        <f t="shared" si="217"/>
        <v>0</v>
      </c>
      <c r="BP391" s="1">
        <f t="shared" si="218"/>
        <v>-6.4436470058573669E-2</v>
      </c>
      <c r="BQ391" s="1">
        <f t="shared" si="219"/>
        <v>4.3061095090074053E-2</v>
      </c>
      <c r="BR391" s="1">
        <f t="shared" si="220"/>
        <v>6.1974129017883017E-2</v>
      </c>
      <c r="BS391" s="1">
        <f t="shared" si="221"/>
        <v>4.0852765974083605E-2</v>
      </c>
      <c r="BT391" s="1">
        <f t="shared" si="222"/>
        <v>7.593713661866297E-2</v>
      </c>
      <c r="BU391" s="1">
        <f t="shared" si="223"/>
        <v>2.4812692473657361E-2</v>
      </c>
      <c r="BW391" s="1">
        <f t="shared" si="224"/>
        <v>4.6418779426232515E-2</v>
      </c>
      <c r="BY391" s="172">
        <f t="shared" si="309"/>
        <v>0</v>
      </c>
      <c r="CA391" s="1">
        <f t="shared" si="225"/>
        <v>0</v>
      </c>
      <c r="CB391" s="1">
        <f t="shared" si="226"/>
        <v>-0.1618404273536368</v>
      </c>
      <c r="CC391" s="1">
        <f t="shared" si="227"/>
        <v>2.0658878985181595E-2</v>
      </c>
    </row>
    <row r="392" spans="1:81" ht="15">
      <c r="A392" s="282" t="s">
        <v>265</v>
      </c>
      <c r="E392" s="11">
        <v>1</v>
      </c>
      <c r="F392" s="11">
        <f t="shared" ref="F392:R392" si="388">1+F124/100</f>
        <v>0.89401714759773432</v>
      </c>
      <c r="G392" s="11">
        <f t="shared" si="388"/>
        <v>1.0606376369456036</v>
      </c>
      <c r="H392" s="11">
        <f t="shared" si="388"/>
        <v>1.0536605157819499</v>
      </c>
      <c r="I392" s="11">
        <f t="shared" si="388"/>
        <v>1.0163606660259912</v>
      </c>
      <c r="J392" s="11">
        <f t="shared" si="388"/>
        <v>0.9874055841612478</v>
      </c>
      <c r="K392" s="11">
        <f t="shared" si="388"/>
        <v>1.1101665159392327</v>
      </c>
      <c r="L392" s="11">
        <f t="shared" si="388"/>
        <v>0.99981997930722433</v>
      </c>
      <c r="M392" s="11">
        <f t="shared" si="388"/>
        <v>1.04407057497952</v>
      </c>
      <c r="N392" s="11">
        <f t="shared" si="388"/>
        <v>1.0432865794871415</v>
      </c>
      <c r="O392" s="11">
        <f t="shared" si="388"/>
        <v>0.92084271207686519</v>
      </c>
      <c r="P392" s="11">
        <f t="shared" si="388"/>
        <v>1.1792915209270005</v>
      </c>
      <c r="Q392" s="11">
        <f t="shared" si="388"/>
        <v>1.1295777730541261</v>
      </c>
      <c r="R392" s="11">
        <f t="shared" si="388"/>
        <v>1.0212158031001686</v>
      </c>
      <c r="S392" s="11">
        <v>1</v>
      </c>
      <c r="T392" s="11">
        <f t="shared" ref="T392:BI392" si="389">1+T124/100</f>
        <v>0.97224148422943879</v>
      </c>
      <c r="U392" s="11">
        <f t="shared" si="389"/>
        <v>0.98431217810688731</v>
      </c>
      <c r="V392" s="11">
        <f t="shared" si="389"/>
        <v>1.0544889273457423</v>
      </c>
      <c r="W392" s="11">
        <f t="shared" si="389"/>
        <v>1.0298061721742364</v>
      </c>
      <c r="X392" s="11">
        <f t="shared" si="389"/>
        <v>1.0363117832525071</v>
      </c>
      <c r="Y392" s="11">
        <f t="shared" si="389"/>
        <v>1.0165790843263285</v>
      </c>
      <c r="Z392" s="11">
        <f t="shared" si="389"/>
        <v>0.99888949055159582</v>
      </c>
      <c r="AA392" s="11">
        <f t="shared" si="389"/>
        <v>0.97704179968521965</v>
      </c>
      <c r="AB392" s="11">
        <f t="shared" si="389"/>
        <v>0.97532198754187815</v>
      </c>
      <c r="AC392" s="11">
        <f t="shared" si="389"/>
        <v>0.98002966962083349</v>
      </c>
      <c r="AD392" s="11">
        <f t="shared" si="389"/>
        <v>1.0051366838405884</v>
      </c>
      <c r="AE392" s="11">
        <f t="shared" si="389"/>
        <v>1.0335192647119691</v>
      </c>
      <c r="AF392" s="11">
        <f t="shared" si="389"/>
        <v>1.022217048943548</v>
      </c>
      <c r="AG392" s="11">
        <f t="shared" si="389"/>
        <v>1.0255102574876394</v>
      </c>
      <c r="AH392" s="11">
        <f t="shared" si="389"/>
        <v>1.0116761654903057</v>
      </c>
      <c r="AI392" s="11">
        <f t="shared" si="389"/>
        <v>1.0076616927940876</v>
      </c>
      <c r="AJ392" s="11">
        <f t="shared" si="389"/>
        <v>0.9817829150206705</v>
      </c>
      <c r="AK392" s="11">
        <f t="shared" si="389"/>
        <v>0.96083675427746618</v>
      </c>
      <c r="AL392" s="11">
        <f t="shared" si="389"/>
        <v>0.97274264597408222</v>
      </c>
      <c r="AM392" s="11">
        <f t="shared" si="389"/>
        <v>0.99561851950021174</v>
      </c>
      <c r="AN392" s="11">
        <f t="shared" si="389"/>
        <v>1.0135964154727419</v>
      </c>
      <c r="AO392" s="11">
        <f t="shared" si="389"/>
        <v>1.0118210430575538</v>
      </c>
      <c r="AP392" s="11">
        <f t="shared" si="389"/>
        <v>0.97676648400772192</v>
      </c>
      <c r="AQ392" s="11">
        <f t="shared" si="389"/>
        <v>1.0046007436538336</v>
      </c>
      <c r="AR392" s="11">
        <f t="shared" si="389"/>
        <v>0.99528488612057797</v>
      </c>
      <c r="AS392" s="11">
        <f t="shared" si="389"/>
        <v>0.97880551375393754</v>
      </c>
      <c r="AT392" s="11">
        <f t="shared" si="389"/>
        <v>1.0098324652944919</v>
      </c>
      <c r="AU392" s="11">
        <f t="shared" si="389"/>
        <v>0.97844963866157986</v>
      </c>
      <c r="AV392" s="11">
        <f t="shared" si="389"/>
        <v>1.0016744291011328</v>
      </c>
      <c r="AW392" s="11">
        <f t="shared" si="389"/>
        <v>1.0227530597872554</v>
      </c>
      <c r="AX392" s="11">
        <f t="shared" si="389"/>
        <v>1.0304702973009345</v>
      </c>
      <c r="AY392" s="11">
        <f t="shared" si="389"/>
        <v>1.0358809130817823</v>
      </c>
      <c r="AZ392" s="11">
        <f t="shared" si="389"/>
        <v>1.0395021901664268</v>
      </c>
      <c r="BA392" s="11">
        <f t="shared" si="389"/>
        <v>0.97511929972178268</v>
      </c>
      <c r="BB392" s="11">
        <f t="shared" si="389"/>
        <v>1.0051153294792028</v>
      </c>
      <c r="BC392" s="11">
        <f t="shared" si="389"/>
        <v>1.0548793712892441</v>
      </c>
      <c r="BD392" s="11">
        <f t="shared" si="389"/>
        <v>1.0326945794366276</v>
      </c>
      <c r="BE392" s="11">
        <f t="shared" si="389"/>
        <v>1.0178472733048538</v>
      </c>
      <c r="BF392" s="11">
        <f t="shared" si="389"/>
        <v>1.0309107112592202</v>
      </c>
      <c r="BG392" s="11">
        <f t="shared" si="389"/>
        <v>1.026160679400133</v>
      </c>
      <c r="BH392" s="11">
        <f t="shared" si="389"/>
        <v>1.0300593452668112</v>
      </c>
      <c r="BI392" s="11">
        <f t="shared" si="389"/>
        <v>1.0319238363756424</v>
      </c>
      <c r="BJ392" s="11">
        <f t="shared" ref="BJ392" si="390">1+BJ124/100</f>
        <v>1.0227217522270133</v>
      </c>
      <c r="BL392" s="1">
        <f t="shared" si="214"/>
        <v>-2.9653760045877942E-4</v>
      </c>
      <c r="BM392" s="1">
        <f t="shared" si="215"/>
        <v>3.2756190156683296E-2</v>
      </c>
      <c r="BN392" s="1">
        <f t="shared" si="216"/>
        <v>3.0394484401197186E-2</v>
      </c>
      <c r="BO392" s="1">
        <f t="shared" si="217"/>
        <v>4.3908192903057142E-3</v>
      </c>
      <c r="BP392" s="1">
        <f t="shared" si="218"/>
        <v>-1.9394227032885514E-2</v>
      </c>
      <c r="BQ392" s="1">
        <f t="shared" si="219"/>
        <v>-3.9684849060480643E-3</v>
      </c>
      <c r="BR392" s="1">
        <f t="shared" si="220"/>
        <v>2.0394402531578537E-2</v>
      </c>
      <c r="BS392" s="1">
        <f t="shared" si="221"/>
        <v>2.688718484986885E-2</v>
      </c>
      <c r="BT392" s="1">
        <f t="shared" si="222"/>
        <v>1.731232801222804E-2</v>
      </c>
      <c r="BU392" s="1">
        <f t="shared" si="223"/>
        <v>2.8614022308211862E-2</v>
      </c>
      <c r="BW392" s="1">
        <f t="shared" si="224"/>
        <v>2.3755145786555243E-2</v>
      </c>
      <c r="BY392" s="172">
        <f t="shared" si="309"/>
        <v>2.1161276685702335E-2</v>
      </c>
      <c r="CA392" s="1">
        <f t="shared" si="225"/>
        <v>-4.8127888176842437E-2</v>
      </c>
      <c r="CB392" s="1">
        <f t="shared" si="226"/>
        <v>-4.943936203919197E-2</v>
      </c>
      <c r="CC392" s="1">
        <f t="shared" si="227"/>
        <v>9.0750096845206185E-2</v>
      </c>
    </row>
    <row r="393" spans="1:81" ht="15">
      <c r="A393" s="282" t="s">
        <v>266</v>
      </c>
      <c r="E393" s="11">
        <v>1</v>
      </c>
      <c r="F393" s="11">
        <f t="shared" ref="F393:R393" si="391">1+F125/100</f>
        <v>1</v>
      </c>
      <c r="G393" s="11">
        <f t="shared" si="391"/>
        <v>1</v>
      </c>
      <c r="H393" s="11">
        <f t="shared" si="391"/>
        <v>1</v>
      </c>
      <c r="I393" s="11">
        <f t="shared" si="391"/>
        <v>1</v>
      </c>
      <c r="J393" s="11">
        <f t="shared" si="391"/>
        <v>1</v>
      </c>
      <c r="K393" s="11">
        <f t="shared" si="391"/>
        <v>1</v>
      </c>
      <c r="L393" s="11">
        <f t="shared" si="391"/>
        <v>1</v>
      </c>
      <c r="M393" s="11">
        <f t="shared" si="391"/>
        <v>1</v>
      </c>
      <c r="N393" s="11">
        <f t="shared" si="391"/>
        <v>1</v>
      </c>
      <c r="O393" s="11">
        <f t="shared" si="391"/>
        <v>1</v>
      </c>
      <c r="P393" s="11">
        <f t="shared" si="391"/>
        <v>1</v>
      </c>
      <c r="Q393" s="11">
        <f t="shared" si="391"/>
        <v>1</v>
      </c>
      <c r="R393" s="11">
        <f t="shared" si="391"/>
        <v>1</v>
      </c>
      <c r="S393" s="11">
        <v>1</v>
      </c>
      <c r="T393" s="11">
        <f t="shared" ref="T393:BI393" si="392">1+T125/100</f>
        <v>1</v>
      </c>
      <c r="U393" s="11">
        <f t="shared" si="392"/>
        <v>1</v>
      </c>
      <c r="V393" s="11">
        <f t="shared" si="392"/>
        <v>1</v>
      </c>
      <c r="W393" s="11">
        <f t="shared" si="392"/>
        <v>1</v>
      </c>
      <c r="X393" s="11">
        <f t="shared" si="392"/>
        <v>1</v>
      </c>
      <c r="Y393" s="11">
        <f t="shared" si="392"/>
        <v>1</v>
      </c>
      <c r="Z393" s="11">
        <f t="shared" si="392"/>
        <v>1</v>
      </c>
      <c r="AA393" s="11">
        <f t="shared" si="392"/>
        <v>1</v>
      </c>
      <c r="AB393" s="11">
        <f t="shared" si="392"/>
        <v>1</v>
      </c>
      <c r="AC393" s="11">
        <f t="shared" si="392"/>
        <v>1</v>
      </c>
      <c r="AD393" s="11">
        <f t="shared" si="392"/>
        <v>1</v>
      </c>
      <c r="AE393" s="11">
        <f t="shared" si="392"/>
        <v>1</v>
      </c>
      <c r="AF393" s="11">
        <f t="shared" si="392"/>
        <v>1.0135340476676</v>
      </c>
      <c r="AG393" s="11">
        <f t="shared" si="392"/>
        <v>1.1121961989654228</v>
      </c>
      <c r="AH393" s="11">
        <f t="shared" si="392"/>
        <v>1.0066356015053113</v>
      </c>
      <c r="AI393" s="11">
        <f t="shared" si="392"/>
        <v>1.0368801159279291</v>
      </c>
      <c r="AJ393" s="11">
        <f t="shared" si="392"/>
        <v>0.90654270121344527</v>
      </c>
      <c r="AK393" s="11">
        <f t="shared" si="392"/>
        <v>0.85123435168352757</v>
      </c>
      <c r="AL393" s="11">
        <f t="shared" si="392"/>
        <v>0.84516342768905151</v>
      </c>
      <c r="AM393" s="11">
        <f t="shared" si="392"/>
        <v>0.79943160565857685</v>
      </c>
      <c r="AN393" s="11">
        <f t="shared" si="392"/>
        <v>0.93636720696710485</v>
      </c>
      <c r="AO393" s="11">
        <f t="shared" si="392"/>
        <v>1.0551122738531591</v>
      </c>
      <c r="AP393" s="11">
        <f t="shared" si="392"/>
        <v>1.0832368710016085</v>
      </c>
      <c r="AQ393" s="11">
        <f t="shared" si="392"/>
        <v>1.0056720229288729</v>
      </c>
      <c r="AR393" s="11">
        <f t="shared" si="392"/>
        <v>1.0212677887959107</v>
      </c>
      <c r="AS393" s="11">
        <f t="shared" si="392"/>
        <v>1.0417835866808394</v>
      </c>
      <c r="AT393" s="11">
        <f t="shared" si="392"/>
        <v>1.043269597149622</v>
      </c>
      <c r="AU393" s="11">
        <f t="shared" si="392"/>
        <v>0.99069105909058597</v>
      </c>
      <c r="AV393" s="11">
        <f t="shared" si="392"/>
        <v>1.0591400450941606</v>
      </c>
      <c r="AW393" s="11">
        <f t="shared" si="392"/>
        <v>1.0573952663596267</v>
      </c>
      <c r="AX393" s="11">
        <f t="shared" si="392"/>
        <v>0.98704892680636358</v>
      </c>
      <c r="AY393" s="11">
        <f t="shared" si="392"/>
        <v>1.0200042633441901</v>
      </c>
      <c r="AZ393" s="11">
        <f t="shared" si="392"/>
        <v>1.0751274359538514</v>
      </c>
      <c r="BA393" s="11">
        <f t="shared" si="392"/>
        <v>1.0737644039141099</v>
      </c>
      <c r="BB393" s="11">
        <f t="shared" si="392"/>
        <v>1.0165165151922124</v>
      </c>
      <c r="BC393" s="11">
        <f t="shared" si="392"/>
        <v>0.98348246882249479</v>
      </c>
      <c r="BD393" s="11">
        <f t="shared" si="392"/>
        <v>1.0467471569577969</v>
      </c>
      <c r="BE393" s="11">
        <f t="shared" si="392"/>
        <v>0.98261857423850818</v>
      </c>
      <c r="BF393" s="11">
        <f t="shared" si="392"/>
        <v>1.0873578919945068</v>
      </c>
      <c r="BG393" s="11">
        <f t="shared" si="392"/>
        <v>1.0195799697404115</v>
      </c>
      <c r="BH393" s="11">
        <f t="shared" si="392"/>
        <v>1.0175886449060696</v>
      </c>
      <c r="BI393" s="11">
        <f t="shared" si="392"/>
        <v>1.0223180525017581</v>
      </c>
      <c r="BJ393" s="11">
        <f t="shared" ref="BJ393" si="393">1+BJ125/100</f>
        <v>1.0252620005521436</v>
      </c>
      <c r="BL393" s="1">
        <f t="shared" si="214"/>
        <v>0</v>
      </c>
      <c r="BM393" s="1">
        <f t="shared" si="215"/>
        <v>0</v>
      </c>
      <c r="BN393" s="1">
        <f t="shared" si="216"/>
        <v>0</v>
      </c>
      <c r="BO393" s="1">
        <f t="shared" si="217"/>
        <v>1.2719572431954873E-2</v>
      </c>
      <c r="BP393" s="1">
        <f t="shared" si="218"/>
        <v>-9.31683648670526E-2</v>
      </c>
      <c r="BQ393" s="1">
        <f t="shared" si="219"/>
        <v>2.1285290099545717E-2</v>
      </c>
      <c r="BR393" s="1">
        <f t="shared" si="220"/>
        <v>3.3469533909676219E-2</v>
      </c>
      <c r="BS393" s="1">
        <f t="shared" si="221"/>
        <v>3.3368315309699526E-2</v>
      </c>
      <c r="BT393" s="1">
        <f t="shared" si="222"/>
        <v>4.4920848115943546E-2</v>
      </c>
      <c r="BU393" s="1">
        <f t="shared" si="223"/>
        <v>2.1544967360734635E-2</v>
      </c>
      <c r="BW393" s="1">
        <f t="shared" si="224"/>
        <v>3.1498476847276358E-2</v>
      </c>
      <c r="BY393" s="172">
        <f t="shared" si="309"/>
        <v>0</v>
      </c>
      <c r="CA393" s="1">
        <f t="shared" si="225"/>
        <v>0</v>
      </c>
      <c r="CB393" s="1">
        <f t="shared" si="226"/>
        <v>-0.19986005295845444</v>
      </c>
      <c r="CC393" s="1">
        <f t="shared" si="227"/>
        <v>6.0668269381897399E-2</v>
      </c>
    </row>
    <row r="394" spans="1:81" ht="15">
      <c r="A394" s="282" t="s">
        <v>267</v>
      </c>
      <c r="E394" s="11">
        <v>1</v>
      </c>
      <c r="F394" s="11">
        <f t="shared" ref="F394:R394" si="394">1+F126/100</f>
        <v>1</v>
      </c>
      <c r="G394" s="11">
        <f t="shared" si="394"/>
        <v>1</v>
      </c>
      <c r="H394" s="11">
        <f t="shared" si="394"/>
        <v>1</v>
      </c>
      <c r="I394" s="11">
        <f t="shared" si="394"/>
        <v>1</v>
      </c>
      <c r="J394" s="11">
        <f t="shared" si="394"/>
        <v>1</v>
      </c>
      <c r="K394" s="11">
        <f t="shared" si="394"/>
        <v>1</v>
      </c>
      <c r="L394" s="11">
        <f t="shared" si="394"/>
        <v>1</v>
      </c>
      <c r="M394" s="11">
        <f t="shared" si="394"/>
        <v>1</v>
      </c>
      <c r="N394" s="11">
        <f t="shared" si="394"/>
        <v>1</v>
      </c>
      <c r="O394" s="11">
        <f t="shared" si="394"/>
        <v>1</v>
      </c>
      <c r="P394" s="11">
        <f t="shared" si="394"/>
        <v>1</v>
      </c>
      <c r="Q394" s="11">
        <f t="shared" si="394"/>
        <v>1</v>
      </c>
      <c r="R394" s="11">
        <f t="shared" si="394"/>
        <v>1</v>
      </c>
      <c r="S394" s="11">
        <v>1</v>
      </c>
      <c r="T394" s="11">
        <f t="shared" ref="T394:BI394" si="395">1+T126/100</f>
        <v>1</v>
      </c>
      <c r="U394" s="11">
        <f t="shared" si="395"/>
        <v>1</v>
      </c>
      <c r="V394" s="11">
        <f t="shared" si="395"/>
        <v>1</v>
      </c>
      <c r="W394" s="11">
        <f t="shared" si="395"/>
        <v>1</v>
      </c>
      <c r="X394" s="11">
        <f t="shared" si="395"/>
        <v>1</v>
      </c>
      <c r="Y394" s="11">
        <f t="shared" si="395"/>
        <v>1</v>
      </c>
      <c r="Z394" s="11">
        <f t="shared" si="395"/>
        <v>1</v>
      </c>
      <c r="AA394" s="11">
        <f t="shared" si="395"/>
        <v>1</v>
      </c>
      <c r="AB394" s="11">
        <f t="shared" si="395"/>
        <v>1</v>
      </c>
      <c r="AC394" s="11">
        <f t="shared" si="395"/>
        <v>1</v>
      </c>
      <c r="AD394" s="11">
        <f t="shared" si="395"/>
        <v>1</v>
      </c>
      <c r="AE394" s="11">
        <f t="shared" si="395"/>
        <v>1</v>
      </c>
      <c r="AF394" s="11">
        <f t="shared" si="395"/>
        <v>1</v>
      </c>
      <c r="AG394" s="11">
        <f t="shared" si="395"/>
        <v>1</v>
      </c>
      <c r="AH394" s="11">
        <f t="shared" si="395"/>
        <v>1</v>
      </c>
      <c r="AI394" s="11">
        <f t="shared" si="395"/>
        <v>1</v>
      </c>
      <c r="AJ394" s="11">
        <f t="shared" si="395"/>
        <v>1</v>
      </c>
      <c r="AK394" s="11">
        <f t="shared" si="395"/>
        <v>1</v>
      </c>
      <c r="AL394" s="11">
        <f t="shared" si="395"/>
        <v>1</v>
      </c>
      <c r="AM394" s="11">
        <f t="shared" si="395"/>
        <v>0.6299774398343887</v>
      </c>
      <c r="AN394" s="11">
        <f t="shared" si="395"/>
        <v>1.0641474007266789</v>
      </c>
      <c r="AO394" s="11">
        <f t="shared" si="395"/>
        <v>1.0274655448630983</v>
      </c>
      <c r="AP394" s="11">
        <f t="shared" si="395"/>
        <v>1.0110067504172844</v>
      </c>
      <c r="AQ394" s="11">
        <f t="shared" si="395"/>
        <v>1.0195704132475927</v>
      </c>
      <c r="AR394" s="11">
        <f t="shared" si="395"/>
        <v>1.0999391047418172</v>
      </c>
      <c r="AS394" s="11">
        <f t="shared" si="395"/>
        <v>1.082638842697061</v>
      </c>
      <c r="AT394" s="11">
        <f t="shared" si="395"/>
        <v>1.0527974574642771</v>
      </c>
      <c r="AU394" s="11">
        <f t="shared" si="395"/>
        <v>1.0461976822392243</v>
      </c>
      <c r="AV394" s="11">
        <f t="shared" si="395"/>
        <v>1.0666220797885118</v>
      </c>
      <c r="AW394" s="11">
        <f t="shared" si="395"/>
        <v>1.0856461530539785</v>
      </c>
      <c r="AX394" s="11">
        <f t="shared" si="395"/>
        <v>1.1148501674056728</v>
      </c>
      <c r="AY394" s="11">
        <f t="shared" si="395"/>
        <v>1.0909167281156771</v>
      </c>
      <c r="AZ394" s="11">
        <f t="shared" si="395"/>
        <v>1.0858312860041768</v>
      </c>
      <c r="BA394" s="11">
        <f t="shared" si="395"/>
        <v>1.0512495981288112</v>
      </c>
      <c r="BB394" s="11">
        <f t="shared" si="395"/>
        <v>0.98597146182897244</v>
      </c>
      <c r="BC394" s="11">
        <f t="shared" si="395"/>
        <v>1.0434474436236496</v>
      </c>
      <c r="BD394" s="11">
        <f t="shared" si="395"/>
        <v>1.0538194055639039</v>
      </c>
      <c r="BE394" s="11">
        <f t="shared" si="395"/>
        <v>1.0557781218525395</v>
      </c>
      <c r="BF394" s="11">
        <f t="shared" si="395"/>
        <v>1.0559991878365513</v>
      </c>
      <c r="BG394" s="11">
        <f t="shared" si="395"/>
        <v>1.0540187152953857</v>
      </c>
      <c r="BH394" s="11">
        <f t="shared" si="395"/>
        <v>1.053334228918728</v>
      </c>
      <c r="BI394" s="11">
        <f t="shared" si="395"/>
        <v>1.0529248336130299</v>
      </c>
      <c r="BJ394" s="11">
        <f t="shared" ref="BJ394" si="396">1+BJ126/100</f>
        <v>1.0519299957036061</v>
      </c>
      <c r="BL394" s="1">
        <f t="shared" si="214"/>
        <v>0</v>
      </c>
      <c r="BM394" s="1">
        <f t="shared" si="215"/>
        <v>0</v>
      </c>
      <c r="BN394" s="1">
        <f t="shared" si="216"/>
        <v>0</v>
      </c>
      <c r="BO394" s="1">
        <f t="shared" si="217"/>
        <v>0</v>
      </c>
      <c r="BP394" s="1">
        <f t="shared" si="218"/>
        <v>0</v>
      </c>
      <c r="BQ394" s="1">
        <f t="shared" si="219"/>
        <v>5.0071557876693928E-2</v>
      </c>
      <c r="BR394" s="1">
        <f t="shared" si="220"/>
        <v>6.4912098844766897E-2</v>
      </c>
      <c r="BS394" s="1">
        <f t="shared" si="221"/>
        <v>5.4903392714177768E-2</v>
      </c>
      <c r="BT394" s="1">
        <f t="shared" si="222"/>
        <v>8.2337055907101497E-2</v>
      </c>
      <c r="BU394" s="1">
        <f t="shared" si="223"/>
        <v>4.4163855739159485E-2</v>
      </c>
      <c r="BW394" s="1">
        <f t="shared" si="224"/>
        <v>6.0356111232298559E-2</v>
      </c>
      <c r="BY394" s="172">
        <f t="shared" si="309"/>
        <v>0</v>
      </c>
      <c r="CA394" s="1">
        <f t="shared" si="225"/>
        <v>0</v>
      </c>
      <c r="CB394" s="1">
        <f t="shared" si="226"/>
        <v>0</v>
      </c>
      <c r="CC394" s="1">
        <f t="shared" si="227"/>
        <v>0.16899293997310139</v>
      </c>
    </row>
    <row r="395" spans="1:81" ht="15">
      <c r="A395" s="282" t="s">
        <v>268</v>
      </c>
      <c r="E395" s="11">
        <v>1</v>
      </c>
      <c r="F395" s="11">
        <f t="shared" ref="F395:R395" si="397">1+F127/100</f>
        <v>1</v>
      </c>
      <c r="G395" s="11">
        <f t="shared" si="397"/>
        <v>1</v>
      </c>
      <c r="H395" s="11">
        <f t="shared" si="397"/>
        <v>1</v>
      </c>
      <c r="I395" s="11">
        <f t="shared" si="397"/>
        <v>1</v>
      </c>
      <c r="J395" s="11">
        <f t="shared" si="397"/>
        <v>1</v>
      </c>
      <c r="K395" s="11">
        <f t="shared" si="397"/>
        <v>1</v>
      </c>
      <c r="L395" s="11">
        <f t="shared" si="397"/>
        <v>1</v>
      </c>
      <c r="M395" s="11">
        <f t="shared" si="397"/>
        <v>1</v>
      </c>
      <c r="N395" s="11">
        <f t="shared" si="397"/>
        <v>1</v>
      </c>
      <c r="O395" s="11">
        <f t="shared" si="397"/>
        <v>1</v>
      </c>
      <c r="P395" s="11">
        <f t="shared" si="397"/>
        <v>0.96119159860196346</v>
      </c>
      <c r="Q395" s="11">
        <f t="shared" si="397"/>
        <v>1.1038395003865535</v>
      </c>
      <c r="R395" s="11">
        <f t="shared" si="397"/>
        <v>1.1915050472357034</v>
      </c>
      <c r="S395" s="11">
        <v>1</v>
      </c>
      <c r="T395" s="11">
        <f t="shared" ref="T395:BI395" si="398">1+T127/100</f>
        <v>1.0383783561977988</v>
      </c>
      <c r="U395" s="11">
        <f t="shared" si="398"/>
        <v>0.72174703541781615</v>
      </c>
      <c r="V395" s="11">
        <f t="shared" si="398"/>
        <v>0.93988713866003049</v>
      </c>
      <c r="W395" s="11">
        <f t="shared" si="398"/>
        <v>0.99566360820337418</v>
      </c>
      <c r="X395" s="11">
        <f t="shared" si="398"/>
        <v>0.87139542319829189</v>
      </c>
      <c r="Y395" s="11">
        <f t="shared" si="398"/>
        <v>0.8232020443772694</v>
      </c>
      <c r="Z395" s="11">
        <f t="shared" si="398"/>
        <v>0.95417458243043329</v>
      </c>
      <c r="AA395" s="11">
        <f t="shared" si="398"/>
        <v>1.0545741648006917</v>
      </c>
      <c r="AB395" s="11">
        <f t="shared" si="398"/>
        <v>0.9783810387255536</v>
      </c>
      <c r="AC395" s="11">
        <f t="shared" si="398"/>
        <v>1.0317338356336874</v>
      </c>
      <c r="AD395" s="11">
        <f t="shared" si="398"/>
        <v>0.91276550738607209</v>
      </c>
      <c r="AE395" s="11">
        <f t="shared" si="398"/>
        <v>0.96880322333979763</v>
      </c>
      <c r="AF395" s="11">
        <f t="shared" si="398"/>
        <v>0.88479480431949176</v>
      </c>
      <c r="AG395" s="11">
        <f t="shared" si="398"/>
        <v>1.0627186596566343</v>
      </c>
      <c r="AH395" s="11">
        <f t="shared" si="398"/>
        <v>0.94235645147135927</v>
      </c>
      <c r="AI395" s="11">
        <f t="shared" si="398"/>
        <v>0.97005780929896313</v>
      </c>
      <c r="AJ395" s="11">
        <f t="shared" si="398"/>
        <v>0.98252374491180461</v>
      </c>
      <c r="AK395" s="11">
        <f t="shared" si="398"/>
        <v>0.99434914507443151</v>
      </c>
      <c r="AL395" s="11">
        <f t="shared" si="398"/>
        <v>0.99604016452133948</v>
      </c>
      <c r="AM395" s="11">
        <f t="shared" si="398"/>
        <v>1.0046106089655802</v>
      </c>
      <c r="AN395" s="11">
        <f t="shared" si="398"/>
        <v>0.98637591663450408</v>
      </c>
      <c r="AO395" s="11">
        <f t="shared" si="398"/>
        <v>1.0017800401373598</v>
      </c>
      <c r="AP395" s="11">
        <f t="shared" si="398"/>
        <v>1.0004753649938476</v>
      </c>
      <c r="AQ395" s="11">
        <f t="shared" si="398"/>
        <v>1.0477249198419958</v>
      </c>
      <c r="AR395" s="11">
        <f t="shared" si="398"/>
        <v>0.96781072506068289</v>
      </c>
      <c r="AS395" s="11">
        <f t="shared" si="398"/>
        <v>1.0443733265407673</v>
      </c>
      <c r="AT395" s="11">
        <f t="shared" si="398"/>
        <v>0.96863117349714234</v>
      </c>
      <c r="AU395" s="11">
        <f t="shared" si="398"/>
        <v>1.0202287500249916</v>
      </c>
      <c r="AV395" s="11">
        <f t="shared" si="398"/>
        <v>1.0022541664516234</v>
      </c>
      <c r="AW395" s="11">
        <f t="shared" si="398"/>
        <v>0.96581233291492397</v>
      </c>
      <c r="AX395" s="11">
        <f t="shared" si="398"/>
        <v>1.0292478343594469</v>
      </c>
      <c r="AY395" s="11">
        <f t="shared" si="398"/>
        <v>0.96398622025145186</v>
      </c>
      <c r="AZ395" s="11">
        <f t="shared" si="398"/>
        <v>1.0002571591702369</v>
      </c>
      <c r="BA395" s="11">
        <f t="shared" si="398"/>
        <v>0.96029779253310021</v>
      </c>
      <c r="BB395" s="11">
        <f t="shared" si="398"/>
        <v>0.98167514337115902</v>
      </c>
      <c r="BC395" s="11">
        <f t="shared" si="398"/>
        <v>0.96394838281124007</v>
      </c>
      <c r="BD395" s="11">
        <f t="shared" si="398"/>
        <v>0.98552866630694747</v>
      </c>
      <c r="BE395" s="11">
        <f t="shared" si="398"/>
        <v>1.0325695964291233</v>
      </c>
      <c r="BF395" s="11">
        <f t="shared" si="398"/>
        <v>1.0390891507831352</v>
      </c>
      <c r="BG395" s="11">
        <f t="shared" si="398"/>
        <v>0.99136536626036398</v>
      </c>
      <c r="BH395" s="11">
        <f t="shared" si="398"/>
        <v>1.0838363522160501</v>
      </c>
      <c r="BI395" s="11">
        <f t="shared" si="398"/>
        <v>0.99382593413672826</v>
      </c>
      <c r="BJ395" s="11">
        <f t="shared" ref="BJ395" si="399">1+BJ127/100</f>
        <v>1.0132859333998085</v>
      </c>
      <c r="BL395" s="1">
        <f t="shared" si="214"/>
        <v>0</v>
      </c>
      <c r="BM395" s="1">
        <f t="shared" si="215"/>
        <v>0</v>
      </c>
      <c r="BN395" s="1">
        <f t="shared" si="216"/>
        <v>-2.546912385342448E-2</v>
      </c>
      <c r="BO395" s="1">
        <f t="shared" si="217"/>
        <v>-4.1403589225297188E-2</v>
      </c>
      <c r="BP395" s="1">
        <f t="shared" si="218"/>
        <v>-1.4312822956903837E-2</v>
      </c>
      <c r="BQ395" s="1">
        <f t="shared" si="219"/>
        <v>4.2604015626968028E-3</v>
      </c>
      <c r="BR395" s="1">
        <f t="shared" si="220"/>
        <v>-1.6838027586793536E-2</v>
      </c>
      <c r="BS395" s="1">
        <f t="shared" si="221"/>
        <v>1.1856176128972828E-2</v>
      </c>
      <c r="BT395" s="1">
        <f t="shared" si="222"/>
        <v>-1.3349893008168912E-2</v>
      </c>
      <c r="BU395" s="1">
        <f t="shared" si="223"/>
        <v>8.3152717693741884E-3</v>
      </c>
      <c r="BW395" s="1">
        <f t="shared" si="224"/>
        <v>-1.0274504315394006E-3</v>
      </c>
      <c r="BY395" s="172">
        <f t="shared" si="309"/>
        <v>-2.0591295763342399E-2</v>
      </c>
      <c r="CA395" s="1">
        <f t="shared" si="225"/>
        <v>-1.550617024943246E-2</v>
      </c>
      <c r="CB395" s="1">
        <f t="shared" si="226"/>
        <v>-5.2281025558720939E-2</v>
      </c>
      <c r="CC395" s="1">
        <f t="shared" si="227"/>
        <v>6.7843925437574004E-2</v>
      </c>
    </row>
    <row r="396" spans="1:81" ht="15">
      <c r="A396" s="282" t="s">
        <v>269</v>
      </c>
      <c r="E396" s="11">
        <v>1</v>
      </c>
      <c r="F396" s="11">
        <f t="shared" ref="F396:R396" si="400">1+F128/100</f>
        <v>1</v>
      </c>
      <c r="G396" s="11">
        <f t="shared" si="400"/>
        <v>1</v>
      </c>
      <c r="H396" s="11">
        <f t="shared" si="400"/>
        <v>1</v>
      </c>
      <c r="I396" s="11">
        <f t="shared" si="400"/>
        <v>1</v>
      </c>
      <c r="J396" s="11">
        <f t="shared" si="400"/>
        <v>1</v>
      </c>
      <c r="K396" s="11">
        <f t="shared" si="400"/>
        <v>1</v>
      </c>
      <c r="L396" s="11">
        <f t="shared" si="400"/>
        <v>1</v>
      </c>
      <c r="M396" s="11">
        <f t="shared" si="400"/>
        <v>1</v>
      </c>
      <c r="N396" s="11">
        <f t="shared" si="400"/>
        <v>1</v>
      </c>
      <c r="O396" s="11">
        <f t="shared" si="400"/>
        <v>1</v>
      </c>
      <c r="P396" s="11">
        <f t="shared" si="400"/>
        <v>1</v>
      </c>
      <c r="Q396" s="11">
        <f t="shared" si="400"/>
        <v>1</v>
      </c>
      <c r="R396" s="11">
        <f t="shared" si="400"/>
        <v>1</v>
      </c>
      <c r="S396" s="11">
        <v>1</v>
      </c>
      <c r="T396" s="11">
        <f t="shared" ref="T396:BI396" si="401">1+T128/100</f>
        <v>1</v>
      </c>
      <c r="U396" s="11">
        <f t="shared" si="401"/>
        <v>1</v>
      </c>
      <c r="V396" s="11">
        <f t="shared" si="401"/>
        <v>1</v>
      </c>
      <c r="W396" s="11">
        <f t="shared" si="401"/>
        <v>1.049511736297928</v>
      </c>
      <c r="X396" s="11">
        <f t="shared" si="401"/>
        <v>1.0808269250771216</v>
      </c>
      <c r="Y396" s="11">
        <f t="shared" si="401"/>
        <v>1.0889900295409753</v>
      </c>
      <c r="Z396" s="11">
        <f t="shared" si="401"/>
        <v>1.0167738304309089</v>
      </c>
      <c r="AA396" s="11">
        <f t="shared" si="401"/>
        <v>1.0097709914594841</v>
      </c>
      <c r="AB396" s="11">
        <f t="shared" si="401"/>
        <v>1.0176945974964418</v>
      </c>
      <c r="AC396" s="11">
        <f t="shared" si="401"/>
        <v>1.0925910774403451</v>
      </c>
      <c r="AD396" s="11">
        <f t="shared" si="401"/>
        <v>1.0934064058389856</v>
      </c>
      <c r="AE396" s="11">
        <f t="shared" si="401"/>
        <v>1.1142164225862066</v>
      </c>
      <c r="AF396" s="11">
        <f t="shared" si="401"/>
        <v>1.0723922890741848</v>
      </c>
      <c r="AG396" s="11">
        <f t="shared" si="401"/>
        <v>1.1032006901657634</v>
      </c>
      <c r="AH396" s="11">
        <f t="shared" si="401"/>
        <v>1.0615019271391459</v>
      </c>
      <c r="AI396" s="11">
        <f t="shared" si="401"/>
        <v>1.0493705567295479</v>
      </c>
      <c r="AJ396" s="11">
        <f t="shared" si="401"/>
        <v>0.97424569789019766</v>
      </c>
      <c r="AK396" s="11">
        <f t="shared" si="401"/>
        <v>1.0339991690363175</v>
      </c>
      <c r="AL396" s="11">
        <f t="shared" si="401"/>
        <v>1.0576516818452268</v>
      </c>
      <c r="AM396" s="11">
        <f t="shared" si="401"/>
        <v>1.0400335707941892</v>
      </c>
      <c r="AN396" s="11">
        <f t="shared" si="401"/>
        <v>1.0447563267722548</v>
      </c>
      <c r="AO396" s="11">
        <f t="shared" si="401"/>
        <v>1.0470945694097513</v>
      </c>
      <c r="AP396" s="11">
        <f t="shared" si="401"/>
        <v>1.0574316172990033</v>
      </c>
      <c r="AQ396" s="11">
        <f t="shared" si="401"/>
        <v>0.98276980963390115</v>
      </c>
      <c r="AR396" s="11">
        <f t="shared" si="401"/>
        <v>1.0221908240319983</v>
      </c>
      <c r="AS396" s="11">
        <f t="shared" si="401"/>
        <v>1.0935254236122252</v>
      </c>
      <c r="AT396" s="11">
        <f t="shared" si="401"/>
        <v>1.0405117500445054</v>
      </c>
      <c r="AU396" s="11">
        <f t="shared" si="401"/>
        <v>1.0115036054147359</v>
      </c>
      <c r="AV396" s="11">
        <f t="shared" si="401"/>
        <v>0.95029881343737577</v>
      </c>
      <c r="AW396" s="11">
        <f t="shared" si="401"/>
        <v>1.021704248476442</v>
      </c>
      <c r="AX396" s="11">
        <f t="shared" si="401"/>
        <v>1.0733937575151176</v>
      </c>
      <c r="AY396" s="11">
        <f t="shared" si="401"/>
        <v>1.0057274366536428</v>
      </c>
      <c r="AZ396" s="11">
        <f t="shared" si="401"/>
        <v>0.98674495736579526</v>
      </c>
      <c r="BA396" s="11">
        <f t="shared" si="401"/>
        <v>1.0513252831749123</v>
      </c>
      <c r="BB396" s="11">
        <f t="shared" si="401"/>
        <v>0.9592412977949617</v>
      </c>
      <c r="BC396" s="11">
        <f t="shared" si="401"/>
        <v>0.96688738278361175</v>
      </c>
      <c r="BD396" s="11">
        <f t="shared" si="401"/>
        <v>1.0129413331505877</v>
      </c>
      <c r="BE396" s="11">
        <f t="shared" si="401"/>
        <v>0.98293772228825016</v>
      </c>
      <c r="BF396" s="11">
        <f t="shared" si="401"/>
        <v>1.0506517840053646</v>
      </c>
      <c r="BG396" s="11">
        <f t="shared" si="401"/>
        <v>1.0483912529127146</v>
      </c>
      <c r="BH396" s="11">
        <f t="shared" si="401"/>
        <v>1.0292486980866506</v>
      </c>
      <c r="BI396" s="11">
        <f t="shared" si="401"/>
        <v>1.0121538698954193</v>
      </c>
      <c r="BJ396" s="11">
        <f t="shared" ref="BJ396" si="402">1+BJ128/100</f>
        <v>1.0077980351613849</v>
      </c>
      <c r="BL396" s="1">
        <f t="shared" si="214"/>
        <v>0</v>
      </c>
      <c r="BM396" s="1">
        <f t="shared" si="215"/>
        <v>0</v>
      </c>
      <c r="BN396" s="1">
        <f t="shared" si="216"/>
        <v>1.2684925964712601E-2</v>
      </c>
      <c r="BO396" s="1">
        <f t="shared" si="217"/>
        <v>6.6406156326268562E-2</v>
      </c>
      <c r="BP396" s="1">
        <f t="shared" si="218"/>
        <v>2.828868349212299E-2</v>
      </c>
      <c r="BQ396" s="1">
        <f t="shared" si="219"/>
        <v>3.7014998589336212E-2</v>
      </c>
      <c r="BR396" s="1">
        <f t="shared" si="220"/>
        <v>1.057023166414206E-3</v>
      </c>
      <c r="BS396" s="1">
        <f t="shared" si="221"/>
        <v>2.3347473270390884E-2</v>
      </c>
      <c r="BT396" s="1">
        <f t="shared" si="222"/>
        <v>1.4054108614360405E-2</v>
      </c>
      <c r="BU396" s="1">
        <f t="shared" si="223"/>
        <v>7.2688168207233339E-3</v>
      </c>
      <c r="BW396" s="1">
        <f t="shared" si="224"/>
        <v>1.0171221790938656E-2</v>
      </c>
      <c r="BY396" s="172">
        <f t="shared" si="309"/>
        <v>1.6503865787077743E-2</v>
      </c>
      <c r="CA396" s="1">
        <f t="shared" si="225"/>
        <v>4.4875916370313185E-2</v>
      </c>
      <c r="CB396" s="1">
        <f t="shared" si="226"/>
        <v>5.7103622368182672E-2</v>
      </c>
      <c r="CC396" s="1">
        <f t="shared" si="227"/>
        <v>9.2170030262703095E-2</v>
      </c>
    </row>
    <row r="397" spans="1:81" ht="15">
      <c r="A397" s="282" t="s">
        <v>270</v>
      </c>
      <c r="E397" s="11">
        <v>1</v>
      </c>
      <c r="F397" s="11">
        <f t="shared" ref="F397:R397" si="403">1+F129/100</f>
        <v>1.0375753139101298</v>
      </c>
      <c r="G397" s="11">
        <f t="shared" si="403"/>
        <v>1.009118795699268</v>
      </c>
      <c r="H397" s="11">
        <f t="shared" si="403"/>
        <v>1.0619158062752367</v>
      </c>
      <c r="I397" s="11">
        <f t="shared" si="403"/>
        <v>1.066336640971804</v>
      </c>
      <c r="J397" s="11">
        <f t="shared" si="403"/>
        <v>1.0449326992267036</v>
      </c>
      <c r="K397" s="11">
        <f t="shared" si="403"/>
        <v>1.0920293399908756</v>
      </c>
      <c r="L397" s="11">
        <f t="shared" si="403"/>
        <v>1.0659851558249867</v>
      </c>
      <c r="M397" s="11">
        <f t="shared" si="403"/>
        <v>1.1059249152776989</v>
      </c>
      <c r="N397" s="11">
        <f t="shared" si="403"/>
        <v>1.1197779007032262</v>
      </c>
      <c r="O397" s="11">
        <f t="shared" si="403"/>
        <v>1.076209196495848</v>
      </c>
      <c r="P397" s="11">
        <f t="shared" si="403"/>
        <v>1.0829859543155946</v>
      </c>
      <c r="Q397" s="11">
        <f t="shared" si="403"/>
        <v>1.0515930585656352</v>
      </c>
      <c r="R397" s="11">
        <f t="shared" si="403"/>
        <v>1.1281491418969676</v>
      </c>
      <c r="S397" s="11">
        <v>1</v>
      </c>
      <c r="T397" s="11">
        <f t="shared" ref="T397:BI397" si="404">1+T129/100</f>
        <v>1.0606442010695469</v>
      </c>
      <c r="U397" s="11">
        <f t="shared" si="404"/>
        <v>1.1132354915654428</v>
      </c>
      <c r="V397" s="11">
        <f t="shared" si="404"/>
        <v>1.1054078275402199</v>
      </c>
      <c r="W397" s="11">
        <f t="shared" si="404"/>
        <v>1.0910432759148851</v>
      </c>
      <c r="X397" s="11">
        <f t="shared" si="404"/>
        <v>1.06990351409388</v>
      </c>
      <c r="Y397" s="11">
        <f t="shared" si="404"/>
        <v>0.96778650204993388</v>
      </c>
      <c r="Z397" s="11">
        <f t="shared" si="404"/>
        <v>1.0552125378584178</v>
      </c>
      <c r="AA397" s="11">
        <f t="shared" si="404"/>
        <v>1.0660468248249997</v>
      </c>
      <c r="AB397" s="11">
        <f t="shared" si="404"/>
        <v>1.1158487293703876</v>
      </c>
      <c r="AC397" s="11">
        <f t="shared" si="404"/>
        <v>1.0908840001154638</v>
      </c>
      <c r="AD397" s="11">
        <f t="shared" si="404"/>
        <v>1.0669398541697557</v>
      </c>
      <c r="AE397" s="11">
        <f t="shared" si="404"/>
        <v>1.1012319836260633</v>
      </c>
      <c r="AF397" s="11">
        <f t="shared" si="404"/>
        <v>1.1136475330000142</v>
      </c>
      <c r="AG397" s="11">
        <f t="shared" si="404"/>
        <v>1.1081430697393375</v>
      </c>
      <c r="AH397" s="11">
        <f t="shared" si="404"/>
        <v>1.0597630452810187</v>
      </c>
      <c r="AI397" s="11">
        <f t="shared" si="404"/>
        <v>1.0873475681088456</v>
      </c>
      <c r="AJ397" s="11">
        <f t="shared" si="404"/>
        <v>1.0926707118128054</v>
      </c>
      <c r="AK397" s="11">
        <f t="shared" si="404"/>
        <v>1.0507788377099085</v>
      </c>
      <c r="AL397" s="11">
        <f t="shared" si="404"/>
        <v>1.0576686588935773</v>
      </c>
      <c r="AM397" s="11">
        <f t="shared" si="404"/>
        <v>1.0811286527237551</v>
      </c>
      <c r="AN397" s="11">
        <f t="shared" si="404"/>
        <v>1.0847363190412358</v>
      </c>
      <c r="AO397" s="11">
        <f t="shared" si="404"/>
        <v>1.0657423892796185</v>
      </c>
      <c r="AP397" s="11">
        <f t="shared" si="404"/>
        <v>1.0493358088954381</v>
      </c>
      <c r="AQ397" s="11">
        <f t="shared" si="404"/>
        <v>0.93848867522285062</v>
      </c>
      <c r="AR397" s="11">
        <f t="shared" si="404"/>
        <v>1.1052025099709644</v>
      </c>
      <c r="AS397" s="11">
        <f t="shared" si="404"/>
        <v>1.0801741822484245</v>
      </c>
      <c r="AT397" s="11">
        <f t="shared" si="404"/>
        <v>1.0372641358498167</v>
      </c>
      <c r="AU397" s="11">
        <f t="shared" si="404"/>
        <v>1.0681331090175399</v>
      </c>
      <c r="AV397" s="11">
        <f t="shared" si="404"/>
        <v>1.0240107325253467</v>
      </c>
      <c r="AW397" s="11">
        <f t="shared" si="404"/>
        <v>1.044849121944015</v>
      </c>
      <c r="AX397" s="11">
        <f t="shared" si="404"/>
        <v>1.037035948665509</v>
      </c>
      <c r="AY397" s="11">
        <f t="shared" si="404"/>
        <v>1.0462521674797263</v>
      </c>
      <c r="AZ397" s="11">
        <f t="shared" si="404"/>
        <v>1.0493190319518106</v>
      </c>
      <c r="BA397" s="11">
        <f t="shared" si="404"/>
        <v>1.0205138060949444</v>
      </c>
      <c r="BB397" s="11">
        <f t="shared" si="404"/>
        <v>1.0019051726421677</v>
      </c>
      <c r="BC397" s="11">
        <f t="shared" si="404"/>
        <v>1.0596751942897513</v>
      </c>
      <c r="BD397" s="11">
        <f t="shared" si="404"/>
        <v>1.0288746326299865</v>
      </c>
      <c r="BE397" s="11">
        <f t="shared" si="404"/>
        <v>1.0175604381551684</v>
      </c>
      <c r="BF397" s="11">
        <f t="shared" si="404"/>
        <v>1.0242886676093486</v>
      </c>
      <c r="BG397" s="11">
        <f t="shared" si="404"/>
        <v>1.0269434312157744</v>
      </c>
      <c r="BH397" s="11">
        <f t="shared" si="404"/>
        <v>1.0224966152182131</v>
      </c>
      <c r="BI397" s="11">
        <f t="shared" si="404"/>
        <v>1.0246581296748374</v>
      </c>
      <c r="BJ397" s="11">
        <f t="shared" ref="BJ397" si="405">1+BJ129/100</f>
        <v>1.0262122194009742</v>
      </c>
      <c r="BL397" s="1">
        <f t="shared" si="214"/>
        <v>3.5978327945611621E-2</v>
      </c>
      <c r="BM397" s="1">
        <f t="shared" si="215"/>
        <v>8.2191890398142675E-2</v>
      </c>
      <c r="BN397" s="1">
        <f t="shared" si="216"/>
        <v>7.7357810098961588E-2</v>
      </c>
      <c r="BO397" s="1">
        <f t="shared" si="217"/>
        <v>7.3705258113651695E-2</v>
      </c>
      <c r="BP397" s="1">
        <f t="shared" si="218"/>
        <v>7.1962667441772599E-2</v>
      </c>
      <c r="BQ397" s="1">
        <f t="shared" si="219"/>
        <v>5.2498033887259377E-2</v>
      </c>
      <c r="BR397" s="1">
        <f t="shared" si="220"/>
        <v>3.5295346072254707E-2</v>
      </c>
      <c r="BS397" s="1">
        <f t="shared" si="221"/>
        <v>2.4407833060287043E-2</v>
      </c>
      <c r="BT397" s="1">
        <f t="shared" si="222"/>
        <v>3.6937190812344367E-2</v>
      </c>
      <c r="BU397" s="1">
        <f t="shared" si="223"/>
        <v>2.5690840655291147E-2</v>
      </c>
      <c r="BW397" s="1">
        <f t="shared" si="224"/>
        <v>3.0495691647334677E-2</v>
      </c>
      <c r="BY397" s="172">
        <f t="shared" si="309"/>
        <v>7.4072433010140104E-2</v>
      </c>
      <c r="CA397" s="1">
        <f t="shared" si="225"/>
        <v>0.25522490342226911</v>
      </c>
      <c r="CB397" s="1">
        <f t="shared" si="226"/>
        <v>0.24844383037946516</v>
      </c>
      <c r="CC397" s="1">
        <f t="shared" si="227"/>
        <v>7.5938357369848664E-2</v>
      </c>
    </row>
    <row r="398" spans="1:81" ht="15">
      <c r="A398" s="282" t="s">
        <v>272</v>
      </c>
      <c r="E398" s="11">
        <v>1</v>
      </c>
      <c r="F398" s="11">
        <f t="shared" ref="F398:R398" si="406">1+F130/100</f>
        <v>1</v>
      </c>
      <c r="G398" s="11">
        <f t="shared" si="406"/>
        <v>1</v>
      </c>
      <c r="H398" s="11">
        <f t="shared" si="406"/>
        <v>1</v>
      </c>
      <c r="I398" s="11">
        <f t="shared" si="406"/>
        <v>1</v>
      </c>
      <c r="J398" s="11">
        <f t="shared" si="406"/>
        <v>1</v>
      </c>
      <c r="K398" s="11">
        <f t="shared" si="406"/>
        <v>1.0133728723967272</v>
      </c>
      <c r="L398" s="11">
        <f t="shared" si="406"/>
        <v>0.92805512393196499</v>
      </c>
      <c r="M398" s="11">
        <f t="shared" si="406"/>
        <v>0.99728892114449341</v>
      </c>
      <c r="N398" s="11">
        <f t="shared" si="406"/>
        <v>0.94376605647873579</v>
      </c>
      <c r="O398" s="11">
        <f t="shared" si="406"/>
        <v>0.95494176128855091</v>
      </c>
      <c r="P398" s="11">
        <f t="shared" si="406"/>
        <v>1.003635470707898</v>
      </c>
      <c r="Q398" s="11">
        <f t="shared" si="406"/>
        <v>0.97870042065507012</v>
      </c>
      <c r="R398" s="11">
        <f t="shared" si="406"/>
        <v>0.89540255648397915</v>
      </c>
      <c r="S398" s="11">
        <v>1</v>
      </c>
      <c r="T398" s="11">
        <f t="shared" ref="T398:BI398" si="407">1+T130/100</f>
        <v>0.86604721037506849</v>
      </c>
      <c r="U398" s="11">
        <f t="shared" si="407"/>
        <v>1.0266072216324253</v>
      </c>
      <c r="V398" s="11">
        <f t="shared" si="407"/>
        <v>0.94040799327520286</v>
      </c>
      <c r="W398" s="11">
        <f t="shared" si="407"/>
        <v>1.0118784046210061</v>
      </c>
      <c r="X398" s="11">
        <f t="shared" si="407"/>
        <v>1.0759630812464109</v>
      </c>
      <c r="Y398" s="11">
        <f t="shared" si="407"/>
        <v>0.75182758186828846</v>
      </c>
      <c r="Z398" s="11">
        <f t="shared" si="407"/>
        <v>0.77004635504429042</v>
      </c>
      <c r="AA398" s="11">
        <f t="shared" si="407"/>
        <v>0.83721120090514656</v>
      </c>
      <c r="AB398" s="11">
        <f t="shared" si="407"/>
        <v>1.0557161653734117</v>
      </c>
      <c r="AC398" s="11">
        <f t="shared" si="407"/>
        <v>1.0046072619008544</v>
      </c>
      <c r="AD398" s="11">
        <f t="shared" si="407"/>
        <v>0.91163758310774434</v>
      </c>
      <c r="AE398" s="11">
        <f t="shared" si="407"/>
        <v>1.0282325338525713</v>
      </c>
      <c r="AF398" s="11">
        <f t="shared" si="407"/>
        <v>1.0220304006489507</v>
      </c>
      <c r="AG398" s="11">
        <f t="shared" si="407"/>
        <v>0.85711752865123503</v>
      </c>
      <c r="AH398" s="11">
        <f t="shared" si="407"/>
        <v>1.2241016311563286</v>
      </c>
      <c r="AI398" s="11">
        <f t="shared" si="407"/>
        <v>1</v>
      </c>
      <c r="AJ398" s="11">
        <f t="shared" si="407"/>
        <v>1</v>
      </c>
      <c r="AK398" s="11">
        <f t="shared" si="407"/>
        <v>1</v>
      </c>
      <c r="AL398" s="11">
        <f t="shared" si="407"/>
        <v>1</v>
      </c>
      <c r="AM398" s="11">
        <f t="shared" si="407"/>
        <v>1</v>
      </c>
      <c r="AN398" s="11">
        <f t="shared" si="407"/>
        <v>1</v>
      </c>
      <c r="AO398" s="11">
        <f t="shared" si="407"/>
        <v>0.9930488213362616</v>
      </c>
      <c r="AP398" s="11">
        <f t="shared" si="407"/>
        <v>0.97480591738799616</v>
      </c>
      <c r="AQ398" s="11">
        <f t="shared" si="407"/>
        <v>0.96829408281816243</v>
      </c>
      <c r="AR398" s="11">
        <f t="shared" si="407"/>
        <v>0.92153277970795511</v>
      </c>
      <c r="AS398" s="11">
        <f t="shared" si="407"/>
        <v>0.99912278923573683</v>
      </c>
      <c r="AT398" s="11">
        <f t="shared" si="407"/>
        <v>0.9793000436453777</v>
      </c>
      <c r="AU398" s="11">
        <f t="shared" si="407"/>
        <v>1.0134351184066517</v>
      </c>
      <c r="AV398" s="11">
        <f t="shared" si="407"/>
        <v>1.1595242323267629</v>
      </c>
      <c r="AW398" s="11">
        <f t="shared" si="407"/>
        <v>1.0881472240673253</v>
      </c>
      <c r="AX398" s="11">
        <f t="shared" si="407"/>
        <v>1.06755042515757</v>
      </c>
      <c r="AY398" s="11">
        <f t="shared" si="407"/>
        <v>1.0296866068491033</v>
      </c>
      <c r="AZ398" s="11">
        <f t="shared" si="407"/>
        <v>1.0065052253977689</v>
      </c>
      <c r="BA398" s="11">
        <f t="shared" si="407"/>
        <v>0.96725557752672553</v>
      </c>
      <c r="BB398" s="11">
        <f t="shared" si="407"/>
        <v>0.87432104769871377</v>
      </c>
      <c r="BC398" s="11">
        <f t="shared" si="407"/>
        <v>0.91799091876648531</v>
      </c>
      <c r="BD398" s="11">
        <f t="shared" si="407"/>
        <v>1.0299902776045353</v>
      </c>
      <c r="BE398" s="11">
        <f t="shared" si="407"/>
        <v>1.0020457395240787</v>
      </c>
      <c r="BF398" s="11">
        <f t="shared" si="407"/>
        <v>0.95447603786446067</v>
      </c>
      <c r="BG398" s="11">
        <f t="shared" si="407"/>
        <v>0.95610212486469071</v>
      </c>
      <c r="BH398" s="11">
        <f t="shared" si="407"/>
        <v>0.96673775876267509</v>
      </c>
      <c r="BI398" s="11">
        <f t="shared" si="407"/>
        <v>1.0056292018750406</v>
      </c>
      <c r="BJ398" s="11">
        <f t="shared" ref="BJ398" si="408">1+BJ130/100</f>
        <v>0.95162403680946273</v>
      </c>
      <c r="BL398" s="1">
        <f t="shared" si="214"/>
        <v>0</v>
      </c>
      <c r="BM398" s="1">
        <f t="shared" si="215"/>
        <v>-2.0123371624752751E-2</v>
      </c>
      <c r="BN398" s="1">
        <f t="shared" si="216"/>
        <v>-2.6488943235651208E-2</v>
      </c>
      <c r="BO398" s="1">
        <f t="shared" si="217"/>
        <v>-6.3894306113670307E-2</v>
      </c>
      <c r="BP398" s="1">
        <f t="shared" si="218"/>
        <v>0</v>
      </c>
      <c r="BQ398" s="1">
        <f t="shared" si="219"/>
        <v>-1.9173533089409056E-2</v>
      </c>
      <c r="BR398" s="1">
        <f t="shared" si="220"/>
        <v>1.0103656079655465E-2</v>
      </c>
      <c r="BS398" s="1">
        <f t="shared" si="221"/>
        <v>-1.486103696600849E-2</v>
      </c>
      <c r="BT398" s="1">
        <f t="shared" si="222"/>
        <v>5.1323497078406888E-2</v>
      </c>
      <c r="BU398" s="1">
        <f t="shared" si="223"/>
        <v>-3.7765924317580413E-2</v>
      </c>
      <c r="BW398" s="1">
        <f t="shared" si="224"/>
        <v>-5.4850843615972256E-4</v>
      </c>
      <c r="BY398" s="172">
        <f t="shared" si="309"/>
        <v>-4.9035446060662902E-2</v>
      </c>
      <c r="CA398" s="1">
        <f t="shared" si="225"/>
        <v>-0.31938883180815736</v>
      </c>
      <c r="CB398" s="1">
        <f t="shared" si="226"/>
        <v>0</v>
      </c>
      <c r="CC398" s="1">
        <f t="shared" si="227"/>
        <v>-7.0496903224334106E-2</v>
      </c>
    </row>
    <row r="399" spans="1:81" ht="15">
      <c r="A399" s="282" t="s">
        <v>1264</v>
      </c>
      <c r="E399" s="11">
        <v>1</v>
      </c>
      <c r="F399" s="11">
        <f t="shared" ref="F399:R399" si="409">1+F131/100</f>
        <v>1.0374687522706263</v>
      </c>
      <c r="G399" s="11">
        <f t="shared" si="409"/>
        <v>1.0288145381676737</v>
      </c>
      <c r="H399" s="11">
        <f t="shared" si="409"/>
        <v>1.00669286752554</v>
      </c>
      <c r="I399" s="11">
        <f t="shared" si="409"/>
        <v>1.0428781257851483</v>
      </c>
      <c r="J399" s="11">
        <f t="shared" si="409"/>
        <v>1.0150551073366629</v>
      </c>
      <c r="K399" s="11">
        <f t="shared" si="409"/>
        <v>1.0161409902329177</v>
      </c>
      <c r="L399" s="11">
        <f t="shared" si="409"/>
        <v>1.0184667989296829</v>
      </c>
      <c r="M399" s="11">
        <f t="shared" si="409"/>
        <v>1.0575979708751786</v>
      </c>
      <c r="N399" s="11">
        <f t="shared" si="409"/>
        <v>1.029536690634363</v>
      </c>
      <c r="O399" s="11">
        <f t="shared" si="409"/>
        <v>1.0467436755485899</v>
      </c>
      <c r="P399" s="11">
        <f t="shared" si="409"/>
        <v>1.0407034977242751</v>
      </c>
      <c r="Q399" s="11">
        <f t="shared" si="409"/>
        <v>1.0574964004667766</v>
      </c>
      <c r="R399" s="11">
        <f t="shared" si="409"/>
        <v>1.0739403558245793</v>
      </c>
      <c r="S399" s="11">
        <v>1</v>
      </c>
      <c r="T399" s="11">
        <f t="shared" ref="T399:BI399" si="410">1+T131/100</f>
        <v>1.02303836924639</v>
      </c>
      <c r="U399" s="11">
        <f t="shared" si="410"/>
        <v>1.0467438915988865</v>
      </c>
      <c r="V399" s="11">
        <f t="shared" si="410"/>
        <v>1.0195584921481975</v>
      </c>
      <c r="W399" s="11">
        <f t="shared" si="410"/>
        <v>1.0215128965593419</v>
      </c>
      <c r="X399" s="11">
        <f t="shared" si="410"/>
        <v>1.0362538309983107</v>
      </c>
      <c r="Y399" s="11">
        <f t="shared" si="410"/>
        <v>1.0404919653566098</v>
      </c>
      <c r="Z399" s="11">
        <f t="shared" si="410"/>
        <v>0.98477270523838667</v>
      </c>
      <c r="AA399" s="11">
        <f t="shared" si="410"/>
        <v>0.97722682417174522</v>
      </c>
      <c r="AB399" s="11">
        <f t="shared" si="410"/>
        <v>0.94621710350829402</v>
      </c>
      <c r="AC399" s="11">
        <f t="shared" si="410"/>
        <v>1.0186086557601315</v>
      </c>
      <c r="AD399" s="11">
        <f t="shared" si="410"/>
        <v>1.0252499077429531</v>
      </c>
      <c r="AE399" s="11">
        <f t="shared" si="410"/>
        <v>1.0201557025412125</v>
      </c>
      <c r="AF399" s="11">
        <f t="shared" si="410"/>
        <v>1.012669434656285</v>
      </c>
      <c r="AG399" s="11">
        <f t="shared" si="410"/>
        <v>0.99009030799771935</v>
      </c>
      <c r="AH399" s="11">
        <f t="shared" si="410"/>
        <v>0.99864864098362527</v>
      </c>
      <c r="AI399" s="11">
        <f t="shared" si="410"/>
        <v>0.98667642602775596</v>
      </c>
      <c r="AJ399" s="11">
        <f t="shared" si="410"/>
        <v>1.0101244048022799</v>
      </c>
      <c r="AK399" s="11">
        <f t="shared" si="410"/>
        <v>0.99869319956691216</v>
      </c>
      <c r="AL399" s="11">
        <f t="shared" si="410"/>
        <v>1.0177151128437147</v>
      </c>
      <c r="AM399" s="11">
        <f t="shared" si="410"/>
        <v>1.0262937570742663</v>
      </c>
      <c r="AN399" s="11">
        <f t="shared" si="410"/>
        <v>0.9982529511692797</v>
      </c>
      <c r="AO399" s="11">
        <f t="shared" si="410"/>
        <v>1.0147159251475175</v>
      </c>
      <c r="AP399" s="11">
        <f t="shared" si="410"/>
        <v>1.0300969464909933</v>
      </c>
      <c r="AQ399" s="11">
        <f t="shared" si="410"/>
        <v>1.0020451605836467</v>
      </c>
      <c r="AR399" s="11">
        <f t="shared" si="410"/>
        <v>0.98785075238075071</v>
      </c>
      <c r="AS399" s="11">
        <f t="shared" si="410"/>
        <v>1.0264345582772454</v>
      </c>
      <c r="AT399" s="11">
        <f t="shared" si="410"/>
        <v>0.99702393490764618</v>
      </c>
      <c r="AU399" s="11">
        <f t="shared" si="410"/>
        <v>0.99753981856930751</v>
      </c>
      <c r="AV399" s="11">
        <f t="shared" si="410"/>
        <v>0.9951820450318517</v>
      </c>
      <c r="AW399" s="11">
        <f t="shared" si="410"/>
        <v>1.0463703075965447</v>
      </c>
      <c r="AX399" s="11">
        <f t="shared" si="410"/>
        <v>1.025671053898999</v>
      </c>
      <c r="AY399" s="11">
        <f t="shared" si="410"/>
        <v>1.0374325096235875</v>
      </c>
      <c r="AZ399" s="11">
        <f t="shared" si="410"/>
        <v>1.0402137215882501</v>
      </c>
      <c r="BA399" s="11">
        <f t="shared" si="410"/>
        <v>1.0272388311963632</v>
      </c>
      <c r="BB399" s="11">
        <f t="shared" si="410"/>
        <v>0.97234051348127803</v>
      </c>
      <c r="BC399" s="11">
        <f t="shared" si="410"/>
        <v>1.0431318275905559</v>
      </c>
      <c r="BD399" s="11">
        <f t="shared" si="410"/>
        <v>1.0295464909107837</v>
      </c>
      <c r="BE399" s="11">
        <f t="shared" si="410"/>
        <v>1.0185356674877744</v>
      </c>
      <c r="BF399" s="11">
        <f t="shared" si="410"/>
        <v>1.0161087227505696</v>
      </c>
      <c r="BG399" s="11">
        <f t="shared" si="410"/>
        <v>1.0013261217660485</v>
      </c>
      <c r="BH399" s="11">
        <f t="shared" si="410"/>
        <v>0.98566396827907776</v>
      </c>
      <c r="BI399" s="11">
        <f t="shared" si="410"/>
        <v>0.98492567398965813</v>
      </c>
      <c r="BJ399" s="11">
        <f t="shared" ref="BJ399" si="411">1+BJ131/100</f>
        <v>1.005470342282766</v>
      </c>
      <c r="BL399" s="1">
        <f t="shared" si="214"/>
        <v>2.4243075190449215E-2</v>
      </c>
      <c r="BM399" s="1">
        <f t="shared" si="215"/>
        <v>2.9827323859113131E-2</v>
      </c>
      <c r="BN399" s="1">
        <f t="shared" si="216"/>
        <v>3.6401642713715265E-2</v>
      </c>
      <c r="BO399" s="1">
        <f t="shared" si="217"/>
        <v>1.0642903800581749E-3</v>
      </c>
      <c r="BP399" s="1">
        <f t="shared" si="218"/>
        <v>3.2334015180826015E-3</v>
      </c>
      <c r="BQ399" s="1">
        <f t="shared" si="219"/>
        <v>6.6444706685859778E-3</v>
      </c>
      <c r="BR399" s="1">
        <f t="shared" si="220"/>
        <v>2.3147940761548913E-2</v>
      </c>
      <c r="BS399" s="1">
        <f t="shared" si="221"/>
        <v>1.6329385087777926E-2</v>
      </c>
      <c r="BT399" s="1">
        <f t="shared" si="222"/>
        <v>2.8548992233440318E-2</v>
      </c>
      <c r="BU399" s="1">
        <f t="shared" si="223"/>
        <v>6.186487951513886E-3</v>
      </c>
      <c r="BW399" s="1">
        <f t="shared" si="224"/>
        <v>1.5710258898036011E-2</v>
      </c>
      <c r="BY399" s="172">
        <f t="shared" si="309"/>
        <v>2.40153340066247E-2</v>
      </c>
      <c r="CA399" s="1">
        <f t="shared" si="225"/>
        <v>-8.9411468346880074E-2</v>
      </c>
      <c r="CB399" s="1">
        <f t="shared" si="226"/>
        <v>-4.6365059051374224E-3</v>
      </c>
      <c r="CC399" s="1">
        <f t="shared" si="227"/>
        <v>-2.7906845082003029E-2</v>
      </c>
    </row>
    <row r="400" spans="1:81" ht="15">
      <c r="A400" s="282" t="s">
        <v>273</v>
      </c>
      <c r="E400" s="11">
        <v>1</v>
      </c>
      <c r="F400" s="11">
        <f t="shared" ref="F400:R400" si="412">1+F132/100</f>
        <v>1</v>
      </c>
      <c r="G400" s="11">
        <f t="shared" si="412"/>
        <v>1</v>
      </c>
      <c r="H400" s="11">
        <f t="shared" si="412"/>
        <v>1</v>
      </c>
      <c r="I400" s="11">
        <f t="shared" si="412"/>
        <v>1</v>
      </c>
      <c r="J400" s="11">
        <f t="shared" si="412"/>
        <v>1</v>
      </c>
      <c r="K400" s="11">
        <f t="shared" si="412"/>
        <v>1</v>
      </c>
      <c r="L400" s="11">
        <f t="shared" si="412"/>
        <v>1</v>
      </c>
      <c r="M400" s="11">
        <f t="shared" si="412"/>
        <v>1</v>
      </c>
      <c r="N400" s="11">
        <f t="shared" si="412"/>
        <v>1</v>
      </c>
      <c r="O400" s="11">
        <f t="shared" si="412"/>
        <v>1</v>
      </c>
      <c r="P400" s="11">
        <f t="shared" si="412"/>
        <v>1</v>
      </c>
      <c r="Q400" s="11">
        <f t="shared" si="412"/>
        <v>1</v>
      </c>
      <c r="R400" s="11">
        <f t="shared" si="412"/>
        <v>1</v>
      </c>
      <c r="S400" s="11">
        <v>1</v>
      </c>
      <c r="T400" s="11">
        <f t="shared" ref="T400:BI400" si="413">1+T132/100</f>
        <v>1</v>
      </c>
      <c r="U400" s="11">
        <f t="shared" si="413"/>
        <v>1</v>
      </c>
      <c r="V400" s="11">
        <f t="shared" si="413"/>
        <v>1</v>
      </c>
      <c r="W400" s="11">
        <f t="shared" si="413"/>
        <v>1</v>
      </c>
      <c r="X400" s="11">
        <f t="shared" si="413"/>
        <v>1</v>
      </c>
      <c r="Y400" s="11">
        <f t="shared" si="413"/>
        <v>1</v>
      </c>
      <c r="Z400" s="11">
        <f t="shared" si="413"/>
        <v>1</v>
      </c>
      <c r="AA400" s="11">
        <f t="shared" si="413"/>
        <v>1</v>
      </c>
      <c r="AB400" s="11">
        <f t="shared" si="413"/>
        <v>1</v>
      </c>
      <c r="AC400" s="11">
        <f t="shared" si="413"/>
        <v>1</v>
      </c>
      <c r="AD400" s="11">
        <f t="shared" si="413"/>
        <v>1.0217769644764394</v>
      </c>
      <c r="AE400" s="11">
        <f t="shared" si="413"/>
        <v>1.019507879016128</v>
      </c>
      <c r="AF400" s="11">
        <f t="shared" si="413"/>
        <v>0.95769314211606116</v>
      </c>
      <c r="AG400" s="11">
        <f t="shared" si="413"/>
        <v>0.95183596536324122</v>
      </c>
      <c r="AH400" s="11">
        <f t="shared" si="413"/>
        <v>1.1093155761553826</v>
      </c>
      <c r="AI400" s="11">
        <f t="shared" si="413"/>
        <v>1.0369613374856317</v>
      </c>
      <c r="AJ400" s="11">
        <f t="shared" si="413"/>
        <v>1.0140104878666025</v>
      </c>
      <c r="AK400" s="11">
        <f t="shared" si="413"/>
        <v>1.0269271555678927</v>
      </c>
      <c r="AL400" s="11">
        <f t="shared" si="413"/>
        <v>1.0314252562565096</v>
      </c>
      <c r="AM400" s="11">
        <f t="shared" si="413"/>
        <v>1.0548720296509428</v>
      </c>
      <c r="AN400" s="11">
        <f t="shared" si="413"/>
        <v>1.045706655669449</v>
      </c>
      <c r="AO400" s="11">
        <f t="shared" si="413"/>
        <v>1.0465788880646967</v>
      </c>
      <c r="AP400" s="11">
        <f t="shared" si="413"/>
        <v>1.0477251117167961</v>
      </c>
      <c r="AQ400" s="11">
        <f t="shared" si="413"/>
        <v>1.0206530288779327</v>
      </c>
      <c r="AR400" s="11">
        <f t="shared" si="413"/>
        <v>1.0545311254668155</v>
      </c>
      <c r="AS400" s="11">
        <f t="shared" si="413"/>
        <v>1.0405138551405186</v>
      </c>
      <c r="AT400" s="11">
        <f t="shared" si="413"/>
        <v>1.0408612980365337</v>
      </c>
      <c r="AU400" s="11">
        <f t="shared" si="413"/>
        <v>1.0432522455034292</v>
      </c>
      <c r="AV400" s="11">
        <f t="shared" si="413"/>
        <v>1.0450093481666058</v>
      </c>
      <c r="AW400" s="11">
        <f t="shared" si="413"/>
        <v>1.0476270697283732</v>
      </c>
      <c r="AX400" s="11">
        <f t="shared" si="413"/>
        <v>1.0544305279837585</v>
      </c>
      <c r="AY400" s="11">
        <f t="shared" si="413"/>
        <v>1.0684904147840488</v>
      </c>
      <c r="AZ400" s="11">
        <f t="shared" si="413"/>
        <v>1.0578061973062307</v>
      </c>
      <c r="BA400" s="11">
        <f t="shared" si="413"/>
        <v>1.0600050638417349</v>
      </c>
      <c r="BB400" s="11">
        <f t="shared" si="413"/>
        <v>1.0575704809079747</v>
      </c>
      <c r="BC400" s="11">
        <f t="shared" si="413"/>
        <v>1.0688955202903199</v>
      </c>
      <c r="BD400" s="11">
        <f t="shared" si="413"/>
        <v>1.065509453536684</v>
      </c>
      <c r="BE400" s="11">
        <f t="shared" si="413"/>
        <v>1.0665064164213258</v>
      </c>
      <c r="BF400" s="11">
        <f t="shared" si="413"/>
        <v>1.0670581109642274</v>
      </c>
      <c r="BG400" s="11">
        <f t="shared" si="413"/>
        <v>1.0627278591116485</v>
      </c>
      <c r="BH400" s="11">
        <f t="shared" si="413"/>
        <v>1.0585998123046669</v>
      </c>
      <c r="BI400" s="11">
        <f t="shared" si="413"/>
        <v>1.0552842571067214</v>
      </c>
      <c r="BJ400" s="11">
        <f t="shared" ref="BJ400" si="414">1+BJ132/100</f>
        <v>1.0533713472656754</v>
      </c>
      <c r="BL400" s="1">
        <f t="shared" si="214"/>
        <v>0</v>
      </c>
      <c r="BM400" s="1">
        <f t="shared" si="215"/>
        <v>0</v>
      </c>
      <c r="BN400" s="1">
        <f t="shared" si="216"/>
        <v>0</v>
      </c>
      <c r="BO400" s="1">
        <f t="shared" si="217"/>
        <v>5.2151590870972431E-3</v>
      </c>
      <c r="BP400" s="1">
        <f t="shared" si="218"/>
        <v>2.729601344394128E-2</v>
      </c>
      <c r="BQ400" s="1">
        <f t="shared" si="219"/>
        <v>4.2436472305696693E-2</v>
      </c>
      <c r="BR400" s="1">
        <f t="shared" si="220"/>
        <v>5.7448594080510285E-2</v>
      </c>
      <c r="BS400" s="1">
        <f t="shared" si="221"/>
        <v>6.5449154817167177E-2</v>
      </c>
      <c r="BT400" s="1">
        <f t="shared" si="222"/>
        <v>5.5532450115630905E-2</v>
      </c>
      <c r="BU400" s="1">
        <f t="shared" si="223"/>
        <v>6.2758521012678647E-2</v>
      </c>
      <c r="BW400" s="1">
        <f t="shared" si="224"/>
        <v>5.9655595725990329E-2</v>
      </c>
      <c r="BY400" s="172">
        <f t="shared" si="309"/>
        <v>0</v>
      </c>
      <c r="CA400" s="1">
        <f t="shared" si="225"/>
        <v>0</v>
      </c>
      <c r="CB400" s="1">
        <f t="shared" si="226"/>
        <v>7.9803297691117159E-2</v>
      </c>
      <c r="CC400" s="1">
        <f t="shared" si="227"/>
        <v>0.1871984956002164</v>
      </c>
    </row>
    <row r="401" spans="1:81" ht="15">
      <c r="A401" s="282" t="s">
        <v>274</v>
      </c>
      <c r="E401" s="11">
        <v>1</v>
      </c>
      <c r="F401" s="11">
        <f t="shared" ref="F401:R401" si="415">1+F133/100</f>
        <v>1</v>
      </c>
      <c r="G401" s="11">
        <f t="shared" si="415"/>
        <v>1</v>
      </c>
      <c r="H401" s="11">
        <f t="shared" si="415"/>
        <v>1</v>
      </c>
      <c r="I401" s="11">
        <f t="shared" si="415"/>
        <v>1</v>
      </c>
      <c r="J401" s="11">
        <f t="shared" si="415"/>
        <v>1</v>
      </c>
      <c r="K401" s="11">
        <f t="shared" si="415"/>
        <v>1</v>
      </c>
      <c r="L401" s="11">
        <f t="shared" si="415"/>
        <v>1</v>
      </c>
      <c r="M401" s="11">
        <f t="shared" si="415"/>
        <v>1</v>
      </c>
      <c r="N401" s="11">
        <f t="shared" si="415"/>
        <v>1</v>
      </c>
      <c r="O401" s="11">
        <f t="shared" si="415"/>
        <v>1</v>
      </c>
      <c r="P401" s="11">
        <f t="shared" si="415"/>
        <v>1</v>
      </c>
      <c r="Q401" s="11">
        <f t="shared" si="415"/>
        <v>1</v>
      </c>
      <c r="R401" s="11">
        <f t="shared" si="415"/>
        <v>1</v>
      </c>
      <c r="S401" s="11">
        <v>1</v>
      </c>
      <c r="T401" s="11">
        <f t="shared" ref="T401:BI401" si="416">1+T133/100</f>
        <v>1</v>
      </c>
      <c r="U401" s="11">
        <f t="shared" si="416"/>
        <v>1</v>
      </c>
      <c r="V401" s="11">
        <f t="shared" si="416"/>
        <v>1</v>
      </c>
      <c r="W401" s="11">
        <f t="shared" si="416"/>
        <v>1</v>
      </c>
      <c r="X401" s="11">
        <f t="shared" si="416"/>
        <v>1</v>
      </c>
      <c r="Y401" s="11">
        <f t="shared" si="416"/>
        <v>1</v>
      </c>
      <c r="Z401" s="11">
        <f t="shared" si="416"/>
        <v>1</v>
      </c>
      <c r="AA401" s="11">
        <f t="shared" si="416"/>
        <v>1</v>
      </c>
      <c r="AB401" s="11">
        <f t="shared" si="416"/>
        <v>1</v>
      </c>
      <c r="AC401" s="11">
        <f t="shared" si="416"/>
        <v>1</v>
      </c>
      <c r="AD401" s="11">
        <f t="shared" si="416"/>
        <v>1</v>
      </c>
      <c r="AE401" s="11">
        <f t="shared" si="416"/>
        <v>1</v>
      </c>
      <c r="AF401" s="11">
        <f t="shared" si="416"/>
        <v>1</v>
      </c>
      <c r="AG401" s="11">
        <f t="shared" si="416"/>
        <v>1</v>
      </c>
      <c r="AH401" s="11">
        <f t="shared" si="416"/>
        <v>0.57376446169244444</v>
      </c>
      <c r="AI401" s="11">
        <f t="shared" si="416"/>
        <v>1.2529681251214047</v>
      </c>
      <c r="AJ401" s="11">
        <f t="shared" si="416"/>
        <v>1.3571803276999765</v>
      </c>
      <c r="AK401" s="11">
        <f t="shared" si="416"/>
        <v>1.0192989787319648</v>
      </c>
      <c r="AL401" s="11">
        <f t="shared" si="416"/>
        <v>1.0408434711478178</v>
      </c>
      <c r="AM401" s="11">
        <f t="shared" si="416"/>
        <v>1.0532412797071913</v>
      </c>
      <c r="AN401" s="11">
        <f t="shared" si="416"/>
        <v>1.0447146353895274</v>
      </c>
      <c r="AO401" s="11">
        <f t="shared" si="416"/>
        <v>1.0385040509711141</v>
      </c>
      <c r="AP401" s="11">
        <f t="shared" si="416"/>
        <v>0.97027284306497519</v>
      </c>
      <c r="AQ401" s="11">
        <f t="shared" si="416"/>
        <v>1.0288468256290246</v>
      </c>
      <c r="AR401" s="11">
        <f t="shared" si="416"/>
        <v>0.98200510584966272</v>
      </c>
      <c r="AS401" s="11">
        <f t="shared" si="416"/>
        <v>0.98878254341071259</v>
      </c>
      <c r="AT401" s="11">
        <f t="shared" si="416"/>
        <v>1.0002251285693529</v>
      </c>
      <c r="AU401" s="11">
        <f t="shared" si="416"/>
        <v>0.98630782652412452</v>
      </c>
      <c r="AV401" s="11">
        <f t="shared" si="416"/>
        <v>0.98241115008704616</v>
      </c>
      <c r="AW401" s="11">
        <f t="shared" si="416"/>
        <v>1.0147784318673574</v>
      </c>
      <c r="AX401" s="11">
        <f t="shared" si="416"/>
        <v>0.99547773075624701</v>
      </c>
      <c r="AY401" s="11">
        <f t="shared" si="416"/>
        <v>0.99791896569225091</v>
      </c>
      <c r="AZ401" s="11">
        <f t="shared" si="416"/>
        <v>1.0857038943778501</v>
      </c>
      <c r="BA401" s="11">
        <f t="shared" si="416"/>
        <v>1.0981332083102242</v>
      </c>
      <c r="BB401" s="11">
        <f t="shared" si="416"/>
        <v>1.0815736468265098</v>
      </c>
      <c r="BC401" s="11">
        <f t="shared" si="416"/>
        <v>1.0420151632125312</v>
      </c>
      <c r="BD401" s="11">
        <f t="shared" si="416"/>
        <v>0.9539214918114528</v>
      </c>
      <c r="BE401" s="11">
        <f t="shared" si="416"/>
        <v>0.95944864671035601</v>
      </c>
      <c r="BF401" s="11">
        <f t="shared" si="416"/>
        <v>0.95639013721859134</v>
      </c>
      <c r="BG401" s="11">
        <f t="shared" si="416"/>
        <v>0.96046942748879072</v>
      </c>
      <c r="BH401" s="11">
        <f t="shared" si="416"/>
        <v>0.96539304095403122</v>
      </c>
      <c r="BI401" s="11">
        <f t="shared" si="416"/>
        <v>0.99364715679164017</v>
      </c>
      <c r="BJ401" s="11">
        <f t="shared" ref="BJ401" si="417">1+BJ133/100</f>
        <v>1.0075128264978153</v>
      </c>
      <c r="BL401" s="1">
        <f t="shared" si="214"/>
        <v>0</v>
      </c>
      <c r="BM401" s="1">
        <f t="shared" si="215"/>
        <v>0</v>
      </c>
      <c r="BN401" s="1">
        <f t="shared" si="216"/>
        <v>0</v>
      </c>
      <c r="BO401" s="1">
        <f t="shared" si="217"/>
        <v>-5.4038710763260056E-2</v>
      </c>
      <c r="BP401" s="1">
        <f t="shared" si="218"/>
        <v>0.15895386345253182</v>
      </c>
      <c r="BQ401" s="1">
        <f t="shared" si="219"/>
        <v>4.6086333926449452E-3</v>
      </c>
      <c r="BR401" s="1">
        <f t="shared" si="220"/>
        <v>3.6360821639421781E-2</v>
      </c>
      <c r="BS401" s="1">
        <f t="shared" si="221"/>
        <v>-4.2446053333193179E-2</v>
      </c>
      <c r="BT401" s="1">
        <f t="shared" si="222"/>
        <v>2.8078537851753627E-2</v>
      </c>
      <c r="BU401" s="1">
        <f t="shared" si="223"/>
        <v>-1.1868061065860136E-2</v>
      </c>
      <c r="BW401" s="1">
        <f t="shared" si="224"/>
        <v>5.0582490410986392E-3</v>
      </c>
      <c r="BY401" s="172">
        <f t="shared" si="309"/>
        <v>0</v>
      </c>
      <c r="CA401" s="1">
        <f t="shared" si="225"/>
        <v>0</v>
      </c>
      <c r="CB401" s="1">
        <f t="shared" si="226"/>
        <v>0.73332167520937319</v>
      </c>
      <c r="CC401" s="1">
        <f t="shared" si="227"/>
        <v>-7.8660048646283842E-2</v>
      </c>
    </row>
    <row r="402" spans="1:81" ht="15">
      <c r="A402" s="282" t="s">
        <v>275</v>
      </c>
      <c r="E402" s="11">
        <v>1</v>
      </c>
      <c r="F402" s="11">
        <f t="shared" ref="F402:R402" si="418">1+F134/100</f>
        <v>1.0023253331217292</v>
      </c>
      <c r="G402" s="11">
        <f t="shared" si="418"/>
        <v>0.99137238683440454</v>
      </c>
      <c r="H402" s="11">
        <f t="shared" si="418"/>
        <v>1.0001772150050818</v>
      </c>
      <c r="I402" s="11">
        <f t="shared" si="418"/>
        <v>1.0279409299083393</v>
      </c>
      <c r="J402" s="11">
        <f t="shared" si="418"/>
        <v>1.0239944984040501</v>
      </c>
      <c r="K402" s="11">
        <f t="shared" si="418"/>
        <v>1.0519717766538137</v>
      </c>
      <c r="L402" s="11">
        <f t="shared" si="418"/>
        <v>1.0421700438189632</v>
      </c>
      <c r="M402" s="11">
        <f t="shared" si="418"/>
        <v>1.0223619469898719</v>
      </c>
      <c r="N402" s="11">
        <f t="shared" si="418"/>
        <v>1.0463500783488664</v>
      </c>
      <c r="O402" s="11">
        <f t="shared" si="418"/>
        <v>1.0396056162129668</v>
      </c>
      <c r="P402" s="11">
        <f t="shared" si="418"/>
        <v>1.0218741486233849</v>
      </c>
      <c r="Q402" s="11">
        <f t="shared" si="418"/>
        <v>1.0138567666750178</v>
      </c>
      <c r="R402" s="11">
        <f t="shared" si="418"/>
        <v>0.95100682068179188</v>
      </c>
      <c r="S402" s="11">
        <v>1</v>
      </c>
      <c r="T402" s="11">
        <f t="shared" ref="T402:BI402" si="419">1+T134/100</f>
        <v>0.93795227293110028</v>
      </c>
      <c r="U402" s="11">
        <f t="shared" si="419"/>
        <v>1.0233290193731841</v>
      </c>
      <c r="V402" s="11">
        <f t="shared" si="419"/>
        <v>0.98742617122670895</v>
      </c>
      <c r="W402" s="11">
        <f t="shared" si="419"/>
        <v>1.0181202187197231</v>
      </c>
      <c r="X402" s="11">
        <f t="shared" si="419"/>
        <v>1.0012060526362119</v>
      </c>
      <c r="Y402" s="11">
        <f t="shared" si="419"/>
        <v>0.92781643598261898</v>
      </c>
      <c r="Z402" s="11">
        <f t="shared" si="419"/>
        <v>0.9440648721784296</v>
      </c>
      <c r="AA402" s="11">
        <f t="shared" si="419"/>
        <v>0.93994749803442634</v>
      </c>
      <c r="AB402" s="11">
        <f t="shared" si="419"/>
        <v>0.94788072156787961</v>
      </c>
      <c r="AC402" s="11">
        <f t="shared" si="419"/>
        <v>0.953455844729723</v>
      </c>
      <c r="AD402" s="11">
        <f t="shared" si="419"/>
        <v>0.97643206687379458</v>
      </c>
      <c r="AE402" s="11">
        <f t="shared" si="419"/>
        <v>0.97907098922700331</v>
      </c>
      <c r="AF402" s="11">
        <f t="shared" si="419"/>
        <v>0.994868344188092</v>
      </c>
      <c r="AG402" s="11">
        <f t="shared" si="419"/>
        <v>0.99131423704928334</v>
      </c>
      <c r="AH402" s="11">
        <f t="shared" si="419"/>
        <v>0.74486298321123368</v>
      </c>
      <c r="AI402" s="11">
        <f t="shared" si="419"/>
        <v>0.49769856451832728</v>
      </c>
      <c r="AJ402" s="11">
        <f t="shared" si="419"/>
        <v>0.87313746564195815</v>
      </c>
      <c r="AK402" s="11">
        <f t="shared" si="419"/>
        <v>0.66119005103245376</v>
      </c>
      <c r="AL402" s="11">
        <f t="shared" si="419"/>
        <v>0.67777905204184208</v>
      </c>
      <c r="AM402" s="11">
        <f t="shared" si="419"/>
        <v>0.77746470035686943</v>
      </c>
      <c r="AN402" s="11">
        <f t="shared" si="419"/>
        <v>0.92935992043957993</v>
      </c>
      <c r="AO402" s="11">
        <f t="shared" si="419"/>
        <v>1.060987327605436</v>
      </c>
      <c r="AP402" s="11">
        <f t="shared" si="419"/>
        <v>1.9164805053152283</v>
      </c>
      <c r="AQ402" s="11">
        <f t="shared" si="419"/>
        <v>1.2037803885653342</v>
      </c>
      <c r="AR402" s="11">
        <f t="shared" si="419"/>
        <v>1.1357393936494391</v>
      </c>
      <c r="AS402" s="11">
        <f t="shared" si="419"/>
        <v>1.2192750994142203</v>
      </c>
      <c r="AT402" s="11">
        <f t="shared" si="419"/>
        <v>0.99250485855877957</v>
      </c>
      <c r="AU402" s="11">
        <f t="shared" si="419"/>
        <v>1.0133268343944355</v>
      </c>
      <c r="AV402" s="11">
        <f t="shared" si="419"/>
        <v>0.68658413316394673</v>
      </c>
      <c r="AW402" s="11">
        <f t="shared" si="419"/>
        <v>1.0067633393461495</v>
      </c>
      <c r="AX402" s="11">
        <f t="shared" si="419"/>
        <v>1.0254386892568157</v>
      </c>
      <c r="AY402" s="11">
        <f t="shared" si="419"/>
        <v>1.0437515108321813</v>
      </c>
      <c r="AZ402" s="11">
        <f t="shared" si="419"/>
        <v>1.0526023664400601</v>
      </c>
      <c r="BA402" s="11">
        <f t="shared" si="419"/>
        <v>1.0275747502563626</v>
      </c>
      <c r="BB402" s="11">
        <f t="shared" si="419"/>
        <v>1.0119656101436223</v>
      </c>
      <c r="BC402" s="11">
        <f t="shared" si="419"/>
        <v>1.0242910495322031</v>
      </c>
      <c r="BD402" s="11">
        <f t="shared" si="419"/>
        <v>1.0495567323898105</v>
      </c>
      <c r="BE402" s="11">
        <f t="shared" si="419"/>
        <v>1.0511750073934585</v>
      </c>
      <c r="BF402" s="11">
        <f t="shared" si="419"/>
        <v>1.060478865579888</v>
      </c>
      <c r="BG402" s="11">
        <f t="shared" si="419"/>
        <v>0.98305682413534468</v>
      </c>
      <c r="BH402" s="11">
        <f t="shared" si="419"/>
        <v>0.97580151750558541</v>
      </c>
      <c r="BI402" s="11">
        <f t="shared" si="419"/>
        <v>0.95964389271109862</v>
      </c>
      <c r="BJ402" s="11">
        <f t="shared" ref="BJ402" si="420">1+BJ134/100</f>
        <v>0.99897879098937115</v>
      </c>
      <c r="BL402" s="1">
        <f t="shared" ref="BL402:BL465" si="421">PRODUCT(F402:H402)^(1/3)-1</f>
        <v>-2.0529609402293314E-3</v>
      </c>
      <c r="BM402" s="1">
        <f t="shared" ref="BM402:BM465" si="422">PRODUCT(I402:N402)^(1/6)-1</f>
        <v>3.5734296263557175E-2</v>
      </c>
      <c r="BN402" s="1">
        <f t="shared" ref="BN402:BN465" si="423">PRODUCT(O402:X402)^0.1-1</f>
        <v>-1.0472523234390518E-3</v>
      </c>
      <c r="BO402" s="1">
        <f t="shared" ref="BO402:BO465" si="424">PRODUCT(Y402:AH402)^0.1-1</f>
        <v>-6.2841316647565537E-2</v>
      </c>
      <c r="BP402" s="1">
        <f t="shared" ref="BP402:BP465" si="425">PRODUCT(AI402:AL402)^0.25-1</f>
        <v>-0.33569753182544615</v>
      </c>
      <c r="BQ402" s="1">
        <f t="shared" ref="BQ402:BQ465" si="426">PRODUCT(AN402:AU402)^0.125-1</f>
        <v>0.15505070121223197</v>
      </c>
      <c r="BR402" s="1">
        <f t="shared" ref="BR402:BR465" si="427">PRODUCT(AV402:BC402)^0.125-1</f>
        <v>-2.3101689072117848E-2</v>
      </c>
      <c r="BS402" s="1">
        <f t="shared" ref="BS402:BS465" si="428">PRODUCT(BD402:BG402)^0.25-1</f>
        <v>3.5596076486271055E-2</v>
      </c>
      <c r="BT402" s="1">
        <f t="shared" ref="BT402:BT465" si="429">PRODUCT(AV402:BA402)^(1/6)-1</f>
        <v>-3.6464715733003361E-2</v>
      </c>
      <c r="BU402" s="1">
        <f t="shared" ref="BU402:BU465" si="430">PRODUCT(BB402:BI402)^(1/8)-1</f>
        <v>1.3859532358374338E-2</v>
      </c>
      <c r="BW402" s="1">
        <f t="shared" ref="BW402:BW465" si="431">PRODUCT(AV402:BI402)^(1/14)-1</f>
        <v>-8.0220847087474345E-3</v>
      </c>
      <c r="BY402" s="172">
        <f t="shared" si="309"/>
        <v>-4.5333107269108774E-3</v>
      </c>
      <c r="CA402" s="1">
        <f t="shared" ref="CA402:CA465" si="432">PRODUCT(Z402:AB402)-1</f>
        <v>-0.15887774324322279</v>
      </c>
      <c r="CB402" s="1">
        <f t="shared" ref="CB402:CB465" si="433">PRODUCT(AI402:AK402)-1</f>
        <v>-0.71267373853714056</v>
      </c>
      <c r="CC402" s="1">
        <f t="shared" ref="CC402:CC465" si="434">PRODUCT(BG402:BI402)-1</f>
        <v>-7.944399529409496E-2</v>
      </c>
    </row>
    <row r="403" spans="1:81" ht="15">
      <c r="A403" s="282" t="s">
        <v>276</v>
      </c>
      <c r="E403" s="11">
        <v>1</v>
      </c>
      <c r="F403" s="11">
        <f t="shared" ref="F403:R403" si="435">1+F135/100</f>
        <v>1</v>
      </c>
      <c r="G403" s="11">
        <f t="shared" si="435"/>
        <v>1</v>
      </c>
      <c r="H403" s="11">
        <f t="shared" si="435"/>
        <v>1</v>
      </c>
      <c r="I403" s="11">
        <f t="shared" si="435"/>
        <v>1</v>
      </c>
      <c r="J403" s="11">
        <f t="shared" si="435"/>
        <v>1</v>
      </c>
      <c r="K403" s="11">
        <f t="shared" si="435"/>
        <v>1</v>
      </c>
      <c r="L403" s="11">
        <f t="shared" si="435"/>
        <v>1</v>
      </c>
      <c r="M403" s="11">
        <f t="shared" si="435"/>
        <v>1</v>
      </c>
      <c r="N403" s="11">
        <f t="shared" si="435"/>
        <v>1</v>
      </c>
      <c r="O403" s="11">
        <f t="shared" si="435"/>
        <v>1</v>
      </c>
      <c r="P403" s="11">
        <f t="shared" si="435"/>
        <v>1</v>
      </c>
      <c r="Q403" s="11">
        <f t="shared" si="435"/>
        <v>1</v>
      </c>
      <c r="R403" s="11">
        <f t="shared" si="435"/>
        <v>1</v>
      </c>
      <c r="S403" s="11">
        <v>1</v>
      </c>
      <c r="T403" s="11">
        <f t="shared" ref="T403:BI403" si="436">1+T135/100</f>
        <v>1</v>
      </c>
      <c r="U403" s="11">
        <f t="shared" si="436"/>
        <v>1</v>
      </c>
      <c r="V403" s="11">
        <f t="shared" si="436"/>
        <v>1</v>
      </c>
      <c r="W403" s="11">
        <f t="shared" si="436"/>
        <v>1</v>
      </c>
      <c r="X403" s="11">
        <f t="shared" si="436"/>
        <v>1</v>
      </c>
      <c r="Y403" s="11">
        <f t="shared" si="436"/>
        <v>1</v>
      </c>
      <c r="Z403" s="11">
        <f t="shared" si="436"/>
        <v>1</v>
      </c>
      <c r="AA403" s="11">
        <f t="shared" si="436"/>
        <v>1</v>
      </c>
      <c r="AB403" s="11">
        <f t="shared" si="436"/>
        <v>1</v>
      </c>
      <c r="AC403" s="11">
        <f t="shared" si="436"/>
        <v>1</v>
      </c>
      <c r="AD403" s="11">
        <f t="shared" si="436"/>
        <v>1</v>
      </c>
      <c r="AE403" s="11">
        <f t="shared" si="436"/>
        <v>1</v>
      </c>
      <c r="AF403" s="11">
        <f t="shared" si="436"/>
        <v>1</v>
      </c>
      <c r="AG403" s="11">
        <f t="shared" si="436"/>
        <v>1</v>
      </c>
      <c r="AH403" s="11">
        <f t="shared" si="436"/>
        <v>1</v>
      </c>
      <c r="AI403" s="11">
        <f t="shared" si="436"/>
        <v>1</v>
      </c>
      <c r="AJ403" s="11">
        <f t="shared" si="436"/>
        <v>1</v>
      </c>
      <c r="AK403" s="11">
        <f t="shared" si="436"/>
        <v>1</v>
      </c>
      <c r="AL403" s="11">
        <f t="shared" si="436"/>
        <v>1</v>
      </c>
      <c r="AM403" s="11">
        <f t="shared" si="436"/>
        <v>1</v>
      </c>
      <c r="AN403" s="11">
        <f t="shared" si="436"/>
        <v>1</v>
      </c>
      <c r="AO403" s="11">
        <f t="shared" si="436"/>
        <v>1</v>
      </c>
      <c r="AP403" s="11">
        <f t="shared" si="436"/>
        <v>1</v>
      </c>
      <c r="AQ403" s="11">
        <f t="shared" si="436"/>
        <v>1</v>
      </c>
      <c r="AR403" s="11">
        <f t="shared" si="436"/>
        <v>1</v>
      </c>
      <c r="AS403" s="11">
        <f t="shared" si="436"/>
        <v>1.0209979340285955</v>
      </c>
      <c r="AT403" s="11">
        <f t="shared" si="436"/>
        <v>0.96705666926291967</v>
      </c>
      <c r="AU403" s="11">
        <f t="shared" si="436"/>
        <v>0.97483212014803755</v>
      </c>
      <c r="AV403" s="11">
        <f t="shared" si="436"/>
        <v>1.1123628570649502</v>
      </c>
      <c r="AW403" s="11">
        <f t="shared" si="436"/>
        <v>1.0283545717207945</v>
      </c>
      <c r="AX403" s="11">
        <f t="shared" si="436"/>
        <v>1.1017260858801119</v>
      </c>
      <c r="AY403" s="11">
        <f t="shared" si="436"/>
        <v>1.0489352375993952</v>
      </c>
      <c r="AZ403" s="11">
        <f t="shared" si="436"/>
        <v>1.047682267008978</v>
      </c>
      <c r="BA403" s="11">
        <f t="shared" si="436"/>
        <v>1.0126439468443134</v>
      </c>
      <c r="BB403" s="11">
        <f t="shared" si="436"/>
        <v>0.98108121243607271</v>
      </c>
      <c r="BC403" s="11">
        <f t="shared" si="436"/>
        <v>1.0420267340679932</v>
      </c>
      <c r="BD403" s="11">
        <f t="shared" si="436"/>
        <v>0.37774913001872346</v>
      </c>
      <c r="BE403" s="11">
        <f t="shared" si="436"/>
        <v>2.2296830124465683</v>
      </c>
      <c r="BF403" s="11">
        <f t="shared" si="436"/>
        <v>0.86431905125428421</v>
      </c>
      <c r="BG403" s="11">
        <f t="shared" si="436"/>
        <v>0.7590030992368284</v>
      </c>
      <c r="BH403" s="11">
        <f t="shared" si="436"/>
        <v>0.90687061968700489</v>
      </c>
      <c r="BI403" s="11">
        <f t="shared" si="436"/>
        <v>0.96304070033165334</v>
      </c>
      <c r="BJ403" s="11">
        <f t="shared" ref="BJ403" si="437">1+BJ135/100</f>
        <v>1.2505903114751253</v>
      </c>
      <c r="BL403" s="1">
        <f t="shared" si="421"/>
        <v>0</v>
      </c>
      <c r="BM403" s="1">
        <f t="shared" si="422"/>
        <v>0</v>
      </c>
      <c r="BN403" s="1">
        <f t="shared" si="423"/>
        <v>0</v>
      </c>
      <c r="BO403" s="1">
        <f t="shared" si="424"/>
        <v>0</v>
      </c>
      <c r="BP403" s="1">
        <f t="shared" si="425"/>
        <v>0</v>
      </c>
      <c r="BQ403" s="1">
        <f t="shared" si="426"/>
        <v>-4.7645724478149187E-3</v>
      </c>
      <c r="BR403" s="1">
        <f t="shared" si="427"/>
        <v>4.6068758434253176E-2</v>
      </c>
      <c r="BS403" s="1">
        <f t="shared" si="428"/>
        <v>-0.13783367042298811</v>
      </c>
      <c r="BT403" s="1">
        <f t="shared" si="429"/>
        <v>5.7993514895348763E-2</v>
      </c>
      <c r="BU403" s="1">
        <f t="shared" si="430"/>
        <v>-8.453392840095042E-2</v>
      </c>
      <c r="BW403" s="1">
        <f t="shared" si="431"/>
        <v>-2.5966252155752878E-2</v>
      </c>
      <c r="BY403" s="172">
        <f t="shared" si="309"/>
        <v>0</v>
      </c>
      <c r="CA403" s="1">
        <f t="shared" si="432"/>
        <v>0</v>
      </c>
      <c r="CB403" s="1">
        <f t="shared" si="433"/>
        <v>0</v>
      </c>
      <c r="CC403" s="1">
        <f t="shared" si="434"/>
        <v>-0.33712212590081436</v>
      </c>
    </row>
    <row r="404" spans="1:81" ht="15">
      <c r="A404" s="282" t="s">
        <v>277</v>
      </c>
      <c r="E404" s="11">
        <v>1</v>
      </c>
      <c r="F404" s="11">
        <f t="shared" ref="F404:R404" si="438">1+F136/100</f>
        <v>1</v>
      </c>
      <c r="G404" s="11">
        <f t="shared" si="438"/>
        <v>1</v>
      </c>
      <c r="H404" s="11">
        <f t="shared" si="438"/>
        <v>1</v>
      </c>
      <c r="I404" s="11">
        <f t="shared" si="438"/>
        <v>1</v>
      </c>
      <c r="J404" s="11">
        <f t="shared" si="438"/>
        <v>1</v>
      </c>
      <c r="K404" s="11">
        <f t="shared" si="438"/>
        <v>1</v>
      </c>
      <c r="L404" s="11">
        <f t="shared" si="438"/>
        <v>1</v>
      </c>
      <c r="M404" s="11">
        <f t="shared" si="438"/>
        <v>1</v>
      </c>
      <c r="N404" s="11">
        <f t="shared" si="438"/>
        <v>1</v>
      </c>
      <c r="O404" s="11">
        <f t="shared" si="438"/>
        <v>1</v>
      </c>
      <c r="P404" s="11">
        <f t="shared" si="438"/>
        <v>1</v>
      </c>
      <c r="Q404" s="11">
        <f t="shared" si="438"/>
        <v>1</v>
      </c>
      <c r="R404" s="11">
        <f t="shared" si="438"/>
        <v>1</v>
      </c>
      <c r="S404" s="11">
        <v>1</v>
      </c>
      <c r="T404" s="11">
        <f t="shared" ref="T404:BI404" si="439">1+T136/100</f>
        <v>1</v>
      </c>
      <c r="U404" s="11">
        <f t="shared" si="439"/>
        <v>1</v>
      </c>
      <c r="V404" s="11">
        <f t="shared" si="439"/>
        <v>1</v>
      </c>
      <c r="W404" s="11">
        <f t="shared" si="439"/>
        <v>1.0863730784261834</v>
      </c>
      <c r="X404" s="11">
        <f t="shared" si="439"/>
        <v>1.0226382872953697</v>
      </c>
      <c r="Y404" s="11">
        <f t="shared" si="439"/>
        <v>0.96530875493831847</v>
      </c>
      <c r="Z404" s="11">
        <f t="shared" si="439"/>
        <v>1.0480305008637492</v>
      </c>
      <c r="AA404" s="11">
        <f t="shared" si="439"/>
        <v>1.0079993584577505</v>
      </c>
      <c r="AB404" s="11">
        <f t="shared" si="439"/>
        <v>1.0358280352966349</v>
      </c>
      <c r="AC404" s="11">
        <f t="shared" si="439"/>
        <v>1.0565618700539554</v>
      </c>
      <c r="AD404" s="11">
        <f t="shared" si="439"/>
        <v>1.065801272218621</v>
      </c>
      <c r="AE404" s="11">
        <f t="shared" si="439"/>
        <v>1.1222425833779879</v>
      </c>
      <c r="AF404" s="11">
        <f t="shared" si="439"/>
        <v>1.0222709430849022</v>
      </c>
      <c r="AG404" s="11">
        <f t="shared" si="439"/>
        <v>1.1145754552243712</v>
      </c>
      <c r="AH404" s="11">
        <f t="shared" si="439"/>
        <v>1.0719054349682502</v>
      </c>
      <c r="AI404" s="11">
        <f t="shared" si="439"/>
        <v>1.0814591049264779</v>
      </c>
      <c r="AJ404" s="11">
        <f t="shared" si="439"/>
        <v>0.99163361655935323</v>
      </c>
      <c r="AK404" s="11">
        <f t="shared" si="439"/>
        <v>1.0643606462600839</v>
      </c>
      <c r="AL404" s="11">
        <f t="shared" si="439"/>
        <v>0.99460323530047612</v>
      </c>
      <c r="AM404" s="11">
        <f t="shared" si="439"/>
        <v>1.0058222001185109</v>
      </c>
      <c r="AN404" s="11">
        <f t="shared" si="439"/>
        <v>1.0044763055903181</v>
      </c>
      <c r="AO404" s="11">
        <f t="shared" si="439"/>
        <v>1.0158999891537006</v>
      </c>
      <c r="AP404" s="11">
        <f t="shared" si="439"/>
        <v>0.9809729739381513</v>
      </c>
      <c r="AQ404" s="11">
        <f t="shared" si="439"/>
        <v>1.0484470644834902</v>
      </c>
      <c r="AR404" s="11">
        <f t="shared" si="439"/>
        <v>1.0140294671458421</v>
      </c>
      <c r="AS404" s="11">
        <f t="shared" si="439"/>
        <v>0.98907624055291432</v>
      </c>
      <c r="AT404" s="11">
        <f t="shared" si="439"/>
        <v>0.95759632489110169</v>
      </c>
      <c r="AU404" s="11">
        <f t="shared" si="439"/>
        <v>0.99523825156966561</v>
      </c>
      <c r="AV404" s="11">
        <f t="shared" si="439"/>
        <v>1.0354153939920574</v>
      </c>
      <c r="AW404" s="11">
        <f t="shared" si="439"/>
        <v>1.064043084261959</v>
      </c>
      <c r="AX404" s="11">
        <f t="shared" si="439"/>
        <v>0.98747117222900826</v>
      </c>
      <c r="AY404" s="11">
        <f t="shared" si="439"/>
        <v>1.051350588482175</v>
      </c>
      <c r="AZ404" s="11">
        <f t="shared" si="439"/>
        <v>0.99849898201401999</v>
      </c>
      <c r="BA404" s="11">
        <f t="shared" si="439"/>
        <v>1.0444805609850489</v>
      </c>
      <c r="BB404" s="11">
        <f t="shared" si="439"/>
        <v>1.0011391614498604</v>
      </c>
      <c r="BC404" s="11">
        <f t="shared" si="439"/>
        <v>0.97489718596574448</v>
      </c>
      <c r="BD404" s="11">
        <f t="shared" si="439"/>
        <v>0.99905681559337778</v>
      </c>
      <c r="BE404" s="11">
        <f t="shared" si="439"/>
        <v>0.99606730244578112</v>
      </c>
      <c r="BF404" s="11">
        <f t="shared" si="439"/>
        <v>1.0290901071362568</v>
      </c>
      <c r="BG404" s="11">
        <f t="shared" si="439"/>
        <v>0.99354089273370705</v>
      </c>
      <c r="BH404" s="11">
        <f t="shared" si="439"/>
        <v>1.0151192224272119</v>
      </c>
      <c r="BI404" s="11">
        <f t="shared" si="439"/>
        <v>1.0119164147974256</v>
      </c>
      <c r="BJ404" s="11">
        <f t="shared" ref="BJ404" si="440">1+BJ136/100</f>
        <v>1.0221430911699378</v>
      </c>
      <c r="BL404" s="1">
        <f t="shared" si="421"/>
        <v>0</v>
      </c>
      <c r="BM404" s="1">
        <f t="shared" si="422"/>
        <v>0</v>
      </c>
      <c r="BN404" s="1">
        <f t="shared" si="423"/>
        <v>1.0578616163867682E-2</v>
      </c>
      <c r="BO404" s="1">
        <f t="shared" si="424"/>
        <v>5.009307882112024E-2</v>
      </c>
      <c r="BP404" s="1">
        <f t="shared" si="425"/>
        <v>3.222650060672394E-2</v>
      </c>
      <c r="BQ404" s="1">
        <f t="shared" si="426"/>
        <v>3.9844911582953557E-4</v>
      </c>
      <c r="BR404" s="1">
        <f t="shared" si="427"/>
        <v>1.9191714049757058E-2</v>
      </c>
      <c r="BS404" s="1">
        <f t="shared" si="428"/>
        <v>4.3370987821791385E-3</v>
      </c>
      <c r="BT404" s="1">
        <f t="shared" si="429"/>
        <v>2.9830226193438669E-2</v>
      </c>
      <c r="BU404" s="1">
        <f t="shared" si="430"/>
        <v>2.4878610353329389E-3</v>
      </c>
      <c r="BW404" s="1">
        <f t="shared" si="431"/>
        <v>1.4115983418457878E-2</v>
      </c>
      <c r="BY404" s="172">
        <f t="shared" si="309"/>
        <v>1.029187439593704E-2</v>
      </c>
      <c r="CA404" s="1">
        <f t="shared" si="432"/>
        <v>9.426331319273662E-2</v>
      </c>
      <c r="CB404" s="1">
        <f t="shared" si="433"/>
        <v>0.14143228148532927</v>
      </c>
      <c r="CC404" s="1">
        <f t="shared" si="434"/>
        <v>2.0580907085855138E-2</v>
      </c>
    </row>
    <row r="405" spans="1:81" ht="15">
      <c r="A405" s="282" t="s">
        <v>1265</v>
      </c>
      <c r="E405" s="11">
        <v>1</v>
      </c>
      <c r="F405" s="11">
        <f t="shared" ref="F405:R405" si="441">1+F137/100</f>
        <v>1.0366697909878637</v>
      </c>
      <c r="G405" s="11">
        <f t="shared" si="441"/>
        <v>1.0194335577982374</v>
      </c>
      <c r="H405" s="11">
        <f t="shared" si="441"/>
        <v>0.99795952444860536</v>
      </c>
      <c r="I405" s="11">
        <f t="shared" si="441"/>
        <v>1.0456928520042688</v>
      </c>
      <c r="J405" s="11">
        <f t="shared" si="441"/>
        <v>1.0240687278318079</v>
      </c>
      <c r="K405" s="11">
        <f t="shared" si="441"/>
        <v>1.0139787238382736</v>
      </c>
      <c r="L405" s="11">
        <f t="shared" si="441"/>
        <v>1.0173396292722985</v>
      </c>
      <c r="M405" s="11">
        <f t="shared" si="441"/>
        <v>1.0509904208197542</v>
      </c>
      <c r="N405" s="11">
        <f t="shared" si="441"/>
        <v>1.0362287809299047</v>
      </c>
      <c r="O405" s="11">
        <f t="shared" si="441"/>
        <v>1.0397778239422659</v>
      </c>
      <c r="P405" s="11">
        <f t="shared" si="441"/>
        <v>1.04036733799343</v>
      </c>
      <c r="Q405" s="11">
        <f t="shared" si="441"/>
        <v>1.0456653480859601</v>
      </c>
      <c r="R405" s="11">
        <f t="shared" si="441"/>
        <v>1.0600472322391317</v>
      </c>
      <c r="S405" s="11">
        <v>1</v>
      </c>
      <c r="T405" s="11">
        <f t="shared" ref="T405:BI405" si="442">1+T137/100</f>
        <v>1.0129482576204432</v>
      </c>
      <c r="U405" s="11">
        <f t="shared" si="442"/>
        <v>1.0371186755316872</v>
      </c>
      <c r="V405" s="11">
        <f t="shared" si="442"/>
        <v>1.0246514030285201</v>
      </c>
      <c r="W405" s="11">
        <f t="shared" si="442"/>
        <v>1.0158002120635943</v>
      </c>
      <c r="X405" s="11">
        <f t="shared" si="442"/>
        <v>1.0423171963506284</v>
      </c>
      <c r="Y405" s="11">
        <f t="shared" si="442"/>
        <v>1.0392758155256718</v>
      </c>
      <c r="Z405" s="11">
        <f t="shared" si="442"/>
        <v>0.98174900569710233</v>
      </c>
      <c r="AA405" s="11">
        <f t="shared" si="442"/>
        <v>0.97068861117543304</v>
      </c>
      <c r="AB405" s="11">
        <f t="shared" si="442"/>
        <v>0.95196428561929125</v>
      </c>
      <c r="AC405" s="11">
        <f t="shared" si="442"/>
        <v>1.0176566362745685</v>
      </c>
      <c r="AD405" s="11">
        <f t="shared" si="442"/>
        <v>1.0146122137113807</v>
      </c>
      <c r="AE405" s="11">
        <f t="shared" si="442"/>
        <v>1.0242126092284665</v>
      </c>
      <c r="AF405" s="11">
        <f t="shared" si="442"/>
        <v>1.0141117014997658</v>
      </c>
      <c r="AG405" s="11">
        <f t="shared" si="442"/>
        <v>0.98988679818824499</v>
      </c>
      <c r="AH405" s="11">
        <f t="shared" si="442"/>
        <v>0.99481466449157663</v>
      </c>
      <c r="AI405" s="11">
        <f t="shared" si="442"/>
        <v>0.98539729872232573</v>
      </c>
      <c r="AJ405" s="11">
        <f t="shared" si="442"/>
        <v>1.0184398921988964</v>
      </c>
      <c r="AK405" s="11">
        <f t="shared" si="442"/>
        <v>1.0103283433929657</v>
      </c>
      <c r="AL405" s="11">
        <f t="shared" si="442"/>
        <v>1.0209973757423816</v>
      </c>
      <c r="AM405" s="11">
        <f t="shared" si="442"/>
        <v>1.0282120267060468</v>
      </c>
      <c r="AN405" s="11">
        <f t="shared" si="442"/>
        <v>0.99807794743711153</v>
      </c>
      <c r="AO405" s="11">
        <f t="shared" si="442"/>
        <v>1.0184798008034976</v>
      </c>
      <c r="AP405" s="11">
        <f t="shared" si="442"/>
        <v>1.0347394044162574</v>
      </c>
      <c r="AQ405" s="11">
        <f t="shared" si="442"/>
        <v>1.0066035004213607</v>
      </c>
      <c r="AR405" s="11">
        <f t="shared" si="442"/>
        <v>0.98652608884300352</v>
      </c>
      <c r="AS405" s="11">
        <f t="shared" si="442"/>
        <v>1.0227124178978144</v>
      </c>
      <c r="AT405" s="11">
        <f t="shared" si="442"/>
        <v>0.99491995291016044</v>
      </c>
      <c r="AU405" s="11">
        <f t="shared" si="442"/>
        <v>0.98955283804013749</v>
      </c>
      <c r="AV405" s="11">
        <f t="shared" si="442"/>
        <v>1.0023329451709366</v>
      </c>
      <c r="AW405" s="11">
        <f t="shared" si="442"/>
        <v>1.0498456194617476</v>
      </c>
      <c r="AX405" s="11">
        <f t="shared" si="442"/>
        <v>1.0292943889041797</v>
      </c>
      <c r="AY405" s="11">
        <f t="shared" si="442"/>
        <v>1.0393783467388535</v>
      </c>
      <c r="AZ405" s="11">
        <f t="shared" si="442"/>
        <v>1.0420219107443858</v>
      </c>
      <c r="BA405" s="11">
        <f t="shared" si="442"/>
        <v>1.0265149793456767</v>
      </c>
      <c r="BB405" s="11">
        <f t="shared" si="442"/>
        <v>0.9694461005171422</v>
      </c>
      <c r="BC405" s="11">
        <f t="shared" si="442"/>
        <v>1.0457142103480432</v>
      </c>
      <c r="BD405" s="11">
        <f t="shared" si="442"/>
        <v>1.0313421111362269</v>
      </c>
      <c r="BE405" s="11">
        <f t="shared" si="442"/>
        <v>1.0162208403758699</v>
      </c>
      <c r="BF405" s="11">
        <f t="shared" si="442"/>
        <v>1.0163262617303863</v>
      </c>
      <c r="BG405" s="11">
        <f t="shared" si="442"/>
        <v>0.99886866109055517</v>
      </c>
      <c r="BH405" s="11">
        <f t="shared" si="442"/>
        <v>0.99014127786538975</v>
      </c>
      <c r="BI405" s="11">
        <f t="shared" si="442"/>
        <v>0.9849354213796464</v>
      </c>
      <c r="BJ405" s="11">
        <f t="shared" ref="BJ405" si="443">1+BJ137/100</f>
        <v>1.0070298398008437</v>
      </c>
      <c r="BL405" s="1">
        <f t="shared" si="421"/>
        <v>1.7897619574154477E-2</v>
      </c>
      <c r="BM405" s="1">
        <f t="shared" si="422"/>
        <v>3.1289056806576454E-2</v>
      </c>
      <c r="BN405" s="1">
        <f t="shared" si="423"/>
        <v>3.1726356139037737E-2</v>
      </c>
      <c r="BO405" s="1">
        <f t="shared" si="424"/>
        <v>-4.2891209932172103E-4</v>
      </c>
      <c r="BP405" s="1">
        <f t="shared" si="425"/>
        <v>8.69178312159824E-3</v>
      </c>
      <c r="BQ405" s="1">
        <f t="shared" si="426"/>
        <v>6.3219419949192002E-3</v>
      </c>
      <c r="BR405" s="1">
        <f t="shared" si="427"/>
        <v>2.5247436325415817E-2</v>
      </c>
      <c r="BS405" s="1">
        <f t="shared" si="428"/>
        <v>1.5624329316004104E-2</v>
      </c>
      <c r="BT405" s="1">
        <f t="shared" si="429"/>
        <v>3.1451495018848696E-2</v>
      </c>
      <c r="BU405" s="1">
        <f t="shared" si="430"/>
        <v>6.3446635737125501E-3</v>
      </c>
      <c r="BW405" s="1">
        <f t="shared" si="431"/>
        <v>1.7029021280972945E-2</v>
      </c>
      <c r="BY405" s="172">
        <f t="shared" si="309"/>
        <v>2.1943080564517992E-2</v>
      </c>
      <c r="CA405" s="1">
        <f t="shared" si="432"/>
        <v>-9.2804139747927117E-2</v>
      </c>
      <c r="CB405" s="1">
        <f t="shared" si="433"/>
        <v>1.3933112766179701E-2</v>
      </c>
      <c r="CC405" s="1">
        <f t="shared" si="434"/>
        <v>-2.587809349344028E-2</v>
      </c>
    </row>
    <row r="406" spans="1:81" ht="15">
      <c r="A406" s="282" t="s">
        <v>278</v>
      </c>
      <c r="E406" s="11">
        <v>1</v>
      </c>
      <c r="F406" s="11">
        <f t="shared" ref="F406:R406" si="444">1+F138/100</f>
        <v>1</v>
      </c>
      <c r="G406" s="11">
        <f t="shared" si="444"/>
        <v>1</v>
      </c>
      <c r="H406" s="11">
        <f t="shared" si="444"/>
        <v>1</v>
      </c>
      <c r="I406" s="11">
        <f t="shared" si="444"/>
        <v>1</v>
      </c>
      <c r="J406" s="11">
        <f t="shared" si="444"/>
        <v>1</v>
      </c>
      <c r="K406" s="11">
        <f t="shared" si="444"/>
        <v>1</v>
      </c>
      <c r="L406" s="11">
        <f t="shared" si="444"/>
        <v>1</v>
      </c>
      <c r="M406" s="11">
        <f t="shared" si="444"/>
        <v>1</v>
      </c>
      <c r="N406" s="11">
        <f t="shared" si="444"/>
        <v>1</v>
      </c>
      <c r="O406" s="11">
        <f t="shared" si="444"/>
        <v>1</v>
      </c>
      <c r="P406" s="11">
        <f t="shared" si="444"/>
        <v>1</v>
      </c>
      <c r="Q406" s="11">
        <f t="shared" si="444"/>
        <v>1</v>
      </c>
      <c r="R406" s="11">
        <f t="shared" si="444"/>
        <v>1</v>
      </c>
      <c r="S406" s="11">
        <v>1</v>
      </c>
      <c r="T406" s="11">
        <f t="shared" ref="T406:BI406" si="445">1+T138/100</f>
        <v>1</v>
      </c>
      <c r="U406" s="11">
        <f t="shared" si="445"/>
        <v>1</v>
      </c>
      <c r="V406" s="11">
        <f t="shared" si="445"/>
        <v>1</v>
      </c>
      <c r="W406" s="11">
        <f t="shared" si="445"/>
        <v>1</v>
      </c>
      <c r="X406" s="11">
        <f t="shared" si="445"/>
        <v>1</v>
      </c>
      <c r="Y406" s="11">
        <f t="shared" si="445"/>
        <v>1</v>
      </c>
      <c r="Z406" s="11">
        <f t="shared" si="445"/>
        <v>1.0047556909728659</v>
      </c>
      <c r="AA406" s="11">
        <f t="shared" si="445"/>
        <v>0.99001372561770651</v>
      </c>
      <c r="AB406" s="11">
        <f t="shared" si="445"/>
        <v>0.99427956265416195</v>
      </c>
      <c r="AC406" s="11">
        <f t="shared" si="445"/>
        <v>0.99684523178084294</v>
      </c>
      <c r="AD406" s="11">
        <f t="shared" si="445"/>
        <v>0.99124601737455298</v>
      </c>
      <c r="AE406" s="11">
        <f t="shared" si="445"/>
        <v>1.0081657982924801</v>
      </c>
      <c r="AF406" s="11">
        <f t="shared" si="445"/>
        <v>1.0134320888835442</v>
      </c>
      <c r="AG406" s="11">
        <f t="shared" si="445"/>
        <v>0.99808747902593464</v>
      </c>
      <c r="AH406" s="11">
        <f t="shared" si="445"/>
        <v>0.99507815763711283</v>
      </c>
      <c r="AI406" s="11">
        <f t="shared" si="445"/>
        <v>0.97424413631768469</v>
      </c>
      <c r="AJ406" s="11">
        <f t="shared" si="445"/>
        <v>0.9890436745299237</v>
      </c>
      <c r="AK406" s="11">
        <f t="shared" si="445"/>
        <v>0.97713918595427773</v>
      </c>
      <c r="AL406" s="11">
        <f t="shared" si="445"/>
        <v>0.96893391449251653</v>
      </c>
      <c r="AM406" s="11">
        <f t="shared" si="445"/>
        <v>0.98329824018852163</v>
      </c>
      <c r="AN406" s="11">
        <f t="shared" si="445"/>
        <v>1.0296839729162193</v>
      </c>
      <c r="AO406" s="11">
        <f t="shared" si="445"/>
        <v>1.0323444920546574</v>
      </c>
      <c r="AP406" s="11">
        <f t="shared" si="445"/>
        <v>1.0222766637313156</v>
      </c>
      <c r="AQ406" s="11">
        <f t="shared" si="445"/>
        <v>1.013976174663562</v>
      </c>
      <c r="AR406" s="11">
        <f t="shared" si="445"/>
        <v>1.0157206630158817</v>
      </c>
      <c r="AS406" s="11">
        <f t="shared" si="445"/>
        <v>1.017180852919914</v>
      </c>
      <c r="AT406" s="11">
        <f t="shared" si="445"/>
        <v>1.0267310080235779</v>
      </c>
      <c r="AU406" s="11">
        <f t="shared" si="445"/>
        <v>1.0249791300405551</v>
      </c>
      <c r="AV406" s="11">
        <f t="shared" si="445"/>
        <v>1.0297683951544183</v>
      </c>
      <c r="AW406" s="11">
        <f t="shared" si="445"/>
        <v>1.041137704135179</v>
      </c>
      <c r="AX406" s="11">
        <f t="shared" si="445"/>
        <v>1.0608040780486725</v>
      </c>
      <c r="AY406" s="11">
        <f t="shared" si="445"/>
        <v>1.0584010214852957</v>
      </c>
      <c r="AZ406" s="11">
        <f t="shared" si="445"/>
        <v>1.0690993897367274</v>
      </c>
      <c r="BA406" s="11">
        <f t="shared" si="445"/>
        <v>1.0496438077238146</v>
      </c>
      <c r="BB406" s="11">
        <f t="shared" si="445"/>
        <v>1.0238941606837999</v>
      </c>
      <c r="BC406" s="11">
        <f t="shared" si="445"/>
        <v>1.0346158510152668</v>
      </c>
      <c r="BD406" s="11">
        <f t="shared" si="445"/>
        <v>1.0174090273618044</v>
      </c>
      <c r="BE406" s="11">
        <f t="shared" si="445"/>
        <v>1.0311917495738232</v>
      </c>
      <c r="BF406" s="11">
        <f t="shared" si="445"/>
        <v>1.0338988722131655</v>
      </c>
      <c r="BG406" s="11">
        <f t="shared" si="445"/>
        <v>1.0294139992775906</v>
      </c>
      <c r="BH406" s="11">
        <f t="shared" si="445"/>
        <v>1.0134087523858117</v>
      </c>
      <c r="BI406" s="11">
        <f t="shared" si="445"/>
        <v>1.0120269679716054</v>
      </c>
      <c r="BJ406" s="11">
        <f t="shared" ref="BJ406" si="446">1+BJ138/100</f>
        <v>1.0283885462477607</v>
      </c>
      <c r="BL406" s="1">
        <f t="shared" si="421"/>
        <v>0</v>
      </c>
      <c r="BM406" s="1">
        <f t="shared" si="422"/>
        <v>0</v>
      </c>
      <c r="BN406" s="1">
        <f t="shared" si="423"/>
        <v>0</v>
      </c>
      <c r="BO406" s="1">
        <f t="shared" si="424"/>
        <v>-8.3507351396283624E-4</v>
      </c>
      <c r="BP406" s="1">
        <f t="shared" si="425"/>
        <v>-2.2687475464433948E-2</v>
      </c>
      <c r="BQ406" s="1">
        <f t="shared" si="426"/>
        <v>2.2842158506807708E-2</v>
      </c>
      <c r="BR406" s="1">
        <f t="shared" si="427"/>
        <v>4.5811524905635004E-2</v>
      </c>
      <c r="BS406" s="1">
        <f t="shared" si="428"/>
        <v>2.7958985267179548E-2</v>
      </c>
      <c r="BT406" s="1">
        <f t="shared" si="429"/>
        <v>5.1394091984620305E-2</v>
      </c>
      <c r="BU406" s="1">
        <f t="shared" si="430"/>
        <v>2.4446445188983867E-2</v>
      </c>
      <c r="BW406" s="1">
        <f t="shared" si="431"/>
        <v>3.5909815193209571E-2</v>
      </c>
      <c r="BY406" s="172">
        <f t="shared" si="309"/>
        <v>-6.7542275142440378E-4</v>
      </c>
      <c r="CA406" s="1">
        <f t="shared" si="432"/>
        <v>-1.0968319492600243E-2</v>
      </c>
      <c r="CB406" s="1">
        <f t="shared" si="433"/>
        <v>-5.8457994127972146E-2</v>
      </c>
      <c r="CC406" s="1">
        <f t="shared" si="434"/>
        <v>5.5763896027408721E-2</v>
      </c>
    </row>
    <row r="407" spans="1:81" ht="15">
      <c r="A407" s="282" t="s">
        <v>279</v>
      </c>
      <c r="E407" s="11">
        <v>1</v>
      </c>
      <c r="F407" s="11">
        <f t="shared" ref="F407:R407" si="447">1+F139/100</f>
        <v>1</v>
      </c>
      <c r="G407" s="11">
        <f t="shared" si="447"/>
        <v>1</v>
      </c>
      <c r="H407" s="11">
        <f t="shared" si="447"/>
        <v>1</v>
      </c>
      <c r="I407" s="11">
        <f t="shared" si="447"/>
        <v>1</v>
      </c>
      <c r="J407" s="11">
        <f t="shared" si="447"/>
        <v>1</v>
      </c>
      <c r="K407" s="11">
        <f t="shared" si="447"/>
        <v>1</v>
      </c>
      <c r="L407" s="11">
        <f t="shared" si="447"/>
        <v>1</v>
      </c>
      <c r="M407" s="11">
        <f t="shared" si="447"/>
        <v>1</v>
      </c>
      <c r="N407" s="11">
        <f t="shared" si="447"/>
        <v>1</v>
      </c>
      <c r="O407" s="11">
        <f t="shared" si="447"/>
        <v>1</v>
      </c>
      <c r="P407" s="11">
        <f t="shared" si="447"/>
        <v>1</v>
      </c>
      <c r="Q407" s="11">
        <f t="shared" si="447"/>
        <v>1</v>
      </c>
      <c r="R407" s="11">
        <f t="shared" si="447"/>
        <v>1</v>
      </c>
      <c r="S407" s="11">
        <v>1</v>
      </c>
      <c r="T407" s="11">
        <f t="shared" ref="T407:BI407" si="448">1+T139/100</f>
        <v>1</v>
      </c>
      <c r="U407" s="11">
        <f t="shared" si="448"/>
        <v>1</v>
      </c>
      <c r="V407" s="11">
        <f t="shared" si="448"/>
        <v>1</v>
      </c>
      <c r="W407" s="11">
        <f t="shared" si="448"/>
        <v>1</v>
      </c>
      <c r="X407" s="11">
        <f t="shared" si="448"/>
        <v>1</v>
      </c>
      <c r="Y407" s="11">
        <f t="shared" si="448"/>
        <v>1</v>
      </c>
      <c r="Z407" s="11">
        <f t="shared" si="448"/>
        <v>1</v>
      </c>
      <c r="AA407" s="11">
        <f t="shared" si="448"/>
        <v>1</v>
      </c>
      <c r="AB407" s="11">
        <f t="shared" si="448"/>
        <v>1</v>
      </c>
      <c r="AC407" s="11">
        <f t="shared" si="448"/>
        <v>1</v>
      </c>
      <c r="AD407" s="11">
        <f t="shared" si="448"/>
        <v>1</v>
      </c>
      <c r="AE407" s="11">
        <f t="shared" si="448"/>
        <v>1.0082534175774116</v>
      </c>
      <c r="AF407" s="11">
        <f t="shared" si="448"/>
        <v>1.0013398126848696</v>
      </c>
      <c r="AG407" s="11">
        <f t="shared" si="448"/>
        <v>1.0141126289121565</v>
      </c>
      <c r="AH407" s="11">
        <f t="shared" si="448"/>
        <v>0.98361531954183534</v>
      </c>
      <c r="AI407" s="11">
        <f t="shared" si="448"/>
        <v>0.97538795920468535</v>
      </c>
      <c r="AJ407" s="11">
        <f t="shared" si="448"/>
        <v>0.97624114393078676</v>
      </c>
      <c r="AK407" s="11">
        <f t="shared" si="448"/>
        <v>0.9347775580233183</v>
      </c>
      <c r="AL407" s="11">
        <f t="shared" si="448"/>
        <v>0.9678877212528767</v>
      </c>
      <c r="AM407" s="11">
        <f t="shared" si="448"/>
        <v>0.98619918354579705</v>
      </c>
      <c r="AN407" s="11">
        <f t="shared" si="448"/>
        <v>1.0079807824097338</v>
      </c>
      <c r="AO407" s="11">
        <f t="shared" si="448"/>
        <v>1.0250725315260956</v>
      </c>
      <c r="AP407" s="11">
        <f t="shared" si="448"/>
        <v>1.0080853948494546</v>
      </c>
      <c r="AQ407" s="11">
        <f t="shared" si="448"/>
        <v>1.0070393695045523</v>
      </c>
      <c r="AR407" s="11">
        <f t="shared" si="448"/>
        <v>1.0046778889810921</v>
      </c>
      <c r="AS407" s="11">
        <f t="shared" si="448"/>
        <v>0.99616833966483886</v>
      </c>
      <c r="AT407" s="11">
        <f t="shared" si="448"/>
        <v>1.0176778490521354</v>
      </c>
      <c r="AU407" s="11">
        <f t="shared" si="448"/>
        <v>0.99697213329659262</v>
      </c>
      <c r="AV407" s="11">
        <f t="shared" si="448"/>
        <v>1.0041642683692824</v>
      </c>
      <c r="AW407" s="11">
        <f t="shared" si="448"/>
        <v>1.0264595296470536</v>
      </c>
      <c r="AX407" s="11">
        <f t="shared" si="448"/>
        <v>1.0313755407494367</v>
      </c>
      <c r="AY407" s="11">
        <f t="shared" si="448"/>
        <v>1.0199596930219512</v>
      </c>
      <c r="AZ407" s="11">
        <f t="shared" si="448"/>
        <v>1.0321480671277559</v>
      </c>
      <c r="BA407" s="11">
        <f t="shared" si="448"/>
        <v>1.0209174960972238</v>
      </c>
      <c r="BB407" s="11">
        <f t="shared" si="448"/>
        <v>1.0246757512687836</v>
      </c>
      <c r="BC407" s="11">
        <f t="shared" si="448"/>
        <v>1.0392446488590088</v>
      </c>
      <c r="BD407" s="11">
        <f t="shared" si="448"/>
        <v>1.018268279124052</v>
      </c>
      <c r="BE407" s="11">
        <f t="shared" si="448"/>
        <v>1.0360556352310279</v>
      </c>
      <c r="BF407" s="11">
        <f t="shared" si="448"/>
        <v>1.0308465893220771</v>
      </c>
      <c r="BG407" s="11">
        <f t="shared" si="448"/>
        <v>1.0305128651738102</v>
      </c>
      <c r="BH407" s="11">
        <f t="shared" si="448"/>
        <v>0.9922570407548108</v>
      </c>
      <c r="BI407" s="11">
        <f t="shared" si="448"/>
        <v>0.99899363387727991</v>
      </c>
      <c r="BJ407" s="11">
        <f t="shared" ref="BJ407" si="449">1+BJ139/100</f>
        <v>1.030263402774233</v>
      </c>
      <c r="BL407" s="1">
        <f t="shared" si="421"/>
        <v>0</v>
      </c>
      <c r="BM407" s="1">
        <f t="shared" si="422"/>
        <v>0</v>
      </c>
      <c r="BN407" s="1">
        <f t="shared" si="423"/>
        <v>0</v>
      </c>
      <c r="BO407" s="1">
        <f t="shared" si="424"/>
        <v>7.0545265516375188E-4</v>
      </c>
      <c r="BP407" s="1">
        <f t="shared" si="425"/>
        <v>-3.6577158291694278E-2</v>
      </c>
      <c r="BQ407" s="1">
        <f t="shared" si="426"/>
        <v>7.9185602621048012E-3</v>
      </c>
      <c r="BR407" s="1">
        <f t="shared" si="427"/>
        <v>2.4820766728857802E-2</v>
      </c>
      <c r="BS407" s="1">
        <f t="shared" si="428"/>
        <v>2.8900047160470121E-2</v>
      </c>
      <c r="BT407" s="1">
        <f t="shared" si="429"/>
        <v>2.246043999402092E-2</v>
      </c>
      <c r="BU407" s="1">
        <f t="shared" si="430"/>
        <v>2.1228647848261728E-2</v>
      </c>
      <c r="BW407" s="1">
        <f t="shared" si="431"/>
        <v>2.1756376951589385E-2</v>
      </c>
      <c r="BY407" s="172">
        <f t="shared" si="309"/>
        <v>0</v>
      </c>
      <c r="CA407" s="1">
        <f t="shared" si="432"/>
        <v>0</v>
      </c>
      <c r="CB407" s="1">
        <f t="shared" si="433"/>
        <v>-0.10989185597186213</v>
      </c>
      <c r="CC407" s="1">
        <f t="shared" si="434"/>
        <v>2.1504602836392994E-2</v>
      </c>
    </row>
    <row r="408" spans="1:81" ht="15">
      <c r="A408" s="282" t="s">
        <v>280</v>
      </c>
      <c r="E408" s="11">
        <v>1</v>
      </c>
      <c r="F408" s="11">
        <f t="shared" ref="F408:R408" si="450">1+F140/100</f>
        <v>1</v>
      </c>
      <c r="G408" s="11">
        <f t="shared" si="450"/>
        <v>1</v>
      </c>
      <c r="H408" s="11">
        <f t="shared" si="450"/>
        <v>1</v>
      </c>
      <c r="I408" s="11">
        <f t="shared" si="450"/>
        <v>1</v>
      </c>
      <c r="J408" s="11">
        <f t="shared" si="450"/>
        <v>1</v>
      </c>
      <c r="K408" s="11">
        <f t="shared" si="450"/>
        <v>1</v>
      </c>
      <c r="L408" s="11">
        <f t="shared" si="450"/>
        <v>1</v>
      </c>
      <c r="M408" s="11">
        <f t="shared" si="450"/>
        <v>1</v>
      </c>
      <c r="N408" s="11">
        <f t="shared" si="450"/>
        <v>1</v>
      </c>
      <c r="O408" s="11">
        <f t="shared" si="450"/>
        <v>1</v>
      </c>
      <c r="P408" s="11">
        <f t="shared" si="450"/>
        <v>0.99511921476768861</v>
      </c>
      <c r="Q408" s="11">
        <f t="shared" si="450"/>
        <v>0.99718543823398254</v>
      </c>
      <c r="R408" s="11">
        <f t="shared" si="450"/>
        <v>0.99812747295820836</v>
      </c>
      <c r="S408" s="11">
        <v>1</v>
      </c>
      <c r="T408" s="11">
        <f t="shared" ref="T408:BI408" si="451">1+T140/100</f>
        <v>0.99712385923165769</v>
      </c>
      <c r="U408" s="11">
        <f t="shared" si="451"/>
        <v>1.0259572027242922</v>
      </c>
      <c r="V408" s="11">
        <f t="shared" si="451"/>
        <v>1.025554872377197</v>
      </c>
      <c r="W408" s="11">
        <f t="shared" si="451"/>
        <v>1.0256798581259425</v>
      </c>
      <c r="X408" s="11">
        <f t="shared" si="451"/>
        <v>1.0276205279616506</v>
      </c>
      <c r="Y408" s="11">
        <f t="shared" si="451"/>
        <v>1.0306170029018704</v>
      </c>
      <c r="Z408" s="11">
        <f t="shared" si="451"/>
        <v>1.0338392844975561</v>
      </c>
      <c r="AA408" s="11">
        <f t="shared" si="451"/>
        <v>0.97329852428801455</v>
      </c>
      <c r="AB408" s="11">
        <f t="shared" si="451"/>
        <v>0.99599513448762622</v>
      </c>
      <c r="AC408" s="11">
        <f t="shared" si="451"/>
        <v>1.0333593767839833</v>
      </c>
      <c r="AD408" s="11">
        <f t="shared" si="451"/>
        <v>1.0605467209571375</v>
      </c>
      <c r="AE408" s="11">
        <f t="shared" si="451"/>
        <v>1.029911350094463</v>
      </c>
      <c r="AF408" s="11">
        <f t="shared" si="451"/>
        <v>1.0813853887994744</v>
      </c>
      <c r="AG408" s="11">
        <f t="shared" si="451"/>
        <v>1.0453215378474439</v>
      </c>
      <c r="AH408" s="11">
        <f t="shared" si="451"/>
        <v>1.0334432805807476</v>
      </c>
      <c r="AI408" s="11">
        <f t="shared" si="451"/>
        <v>1.0104349343100569</v>
      </c>
      <c r="AJ408" s="11">
        <f t="shared" si="451"/>
        <v>1.0053862184220079</v>
      </c>
      <c r="AK408" s="11">
        <f t="shared" si="451"/>
        <v>1.0224193036247609</v>
      </c>
      <c r="AL408" s="11">
        <f t="shared" si="451"/>
        <v>1.0286052208320828</v>
      </c>
      <c r="AM408" s="11">
        <f t="shared" si="451"/>
        <v>1.052964999529022</v>
      </c>
      <c r="AN408" s="11">
        <f t="shared" si="451"/>
        <v>1.0426851563335839</v>
      </c>
      <c r="AO408" s="11">
        <f t="shared" si="451"/>
        <v>1.0522621348849959</v>
      </c>
      <c r="AP408" s="11">
        <f t="shared" si="451"/>
        <v>1.0549743561276337</v>
      </c>
      <c r="AQ408" s="11">
        <f t="shared" si="451"/>
        <v>1.0603934674066171</v>
      </c>
      <c r="AR408" s="11">
        <f t="shared" si="451"/>
        <v>1.0877368769733335</v>
      </c>
      <c r="AS408" s="11">
        <f t="shared" si="451"/>
        <v>1.0184334293012165</v>
      </c>
      <c r="AT408" s="11">
        <f t="shared" si="451"/>
        <v>0.98131873632752586</v>
      </c>
      <c r="AU408" s="11">
        <f t="shared" si="451"/>
        <v>0.97996170901964352</v>
      </c>
      <c r="AV408" s="11">
        <f t="shared" si="451"/>
        <v>0.97196697983015989</v>
      </c>
      <c r="AW408" s="11">
        <f t="shared" si="451"/>
        <v>1.0222012585598919</v>
      </c>
      <c r="AX408" s="11">
        <f t="shared" si="451"/>
        <v>1.040580764673561</v>
      </c>
      <c r="AY408" s="11">
        <f t="shared" si="451"/>
        <v>1.0789270520305969</v>
      </c>
      <c r="AZ408" s="11">
        <f t="shared" si="451"/>
        <v>1.0266192939092311</v>
      </c>
      <c r="BA408" s="11">
        <f t="shared" si="451"/>
        <v>1.0117081830169685</v>
      </c>
      <c r="BB408" s="11">
        <f t="shared" si="451"/>
        <v>0.98220710690313651</v>
      </c>
      <c r="BC408" s="11">
        <f t="shared" si="451"/>
        <v>1</v>
      </c>
      <c r="BD408" s="11">
        <f t="shared" si="451"/>
        <v>1</v>
      </c>
      <c r="BE408" s="11">
        <f t="shared" si="451"/>
        <v>1</v>
      </c>
      <c r="BF408" s="11">
        <f t="shared" si="451"/>
        <v>1</v>
      </c>
      <c r="BG408" s="11">
        <f t="shared" si="451"/>
        <v>1</v>
      </c>
      <c r="BH408" s="11">
        <f t="shared" si="451"/>
        <v>1</v>
      </c>
      <c r="BI408" s="11">
        <f t="shared" si="451"/>
        <v>1</v>
      </c>
      <c r="BJ408" s="11">
        <f t="shared" ref="BJ408" si="452">1+BJ140/100</f>
        <v>1</v>
      </c>
      <c r="BL408" s="1">
        <f t="shared" si="421"/>
        <v>0</v>
      </c>
      <c r="BM408" s="1">
        <f t="shared" si="422"/>
        <v>0</v>
      </c>
      <c r="BN408" s="1">
        <f t="shared" si="423"/>
        <v>9.1410906215236842E-3</v>
      </c>
      <c r="BO408" s="1">
        <f t="shared" si="424"/>
        <v>3.1371601784952352E-2</v>
      </c>
      <c r="BP408" s="1">
        <f t="shared" si="425"/>
        <v>1.6669421375363092E-2</v>
      </c>
      <c r="BQ408" s="1">
        <f t="shared" si="426"/>
        <v>3.4088532520755166E-2</v>
      </c>
      <c r="BR408" s="1">
        <f t="shared" si="427"/>
        <v>1.6284833421980505E-2</v>
      </c>
      <c r="BS408" s="1">
        <f t="shared" si="428"/>
        <v>0</v>
      </c>
      <c r="BT408" s="1">
        <f t="shared" si="429"/>
        <v>2.4833737292746294E-2</v>
      </c>
      <c r="BU408" s="1">
        <f t="shared" si="430"/>
        <v>-2.2416200219805837E-3</v>
      </c>
      <c r="BW408" s="1">
        <f t="shared" si="431"/>
        <v>9.2733954983805766E-3</v>
      </c>
      <c r="BY408" s="172">
        <f t="shared" si="309"/>
        <v>7.464402165842543E-3</v>
      </c>
      <c r="CA408" s="1">
        <f t="shared" si="432"/>
        <v>2.2044171074442342E-3</v>
      </c>
      <c r="CB408" s="1">
        <f t="shared" si="433"/>
        <v>3.8652620492303225E-2</v>
      </c>
      <c r="CC408" s="1">
        <f t="shared" si="434"/>
        <v>0</v>
      </c>
    </row>
    <row r="409" spans="1:81" ht="15">
      <c r="A409" s="282" t="s">
        <v>281</v>
      </c>
      <c r="E409" s="11">
        <v>1</v>
      </c>
      <c r="F409" s="11">
        <f t="shared" ref="F409:R409" si="453">1+F141/100</f>
        <v>1</v>
      </c>
      <c r="G409" s="11">
        <f t="shared" si="453"/>
        <v>1.0140571850047788</v>
      </c>
      <c r="H409" s="11">
        <f t="shared" si="453"/>
        <v>1.0014349155242088</v>
      </c>
      <c r="I409" s="11">
        <f t="shared" si="453"/>
        <v>1.014887227634818</v>
      </c>
      <c r="J409" s="11">
        <f t="shared" si="453"/>
        <v>1.0012969263670963</v>
      </c>
      <c r="K409" s="11">
        <f t="shared" si="453"/>
        <v>1.0253349999844825</v>
      </c>
      <c r="L409" s="11">
        <f t="shared" si="453"/>
        <v>1.0391011538782755</v>
      </c>
      <c r="M409" s="11">
        <f t="shared" si="453"/>
        <v>1.0331993423346555</v>
      </c>
      <c r="N409" s="11">
        <f t="shared" si="453"/>
        <v>1.0527096683986328</v>
      </c>
      <c r="O409" s="11">
        <f t="shared" si="453"/>
        <v>1.0159442973178794</v>
      </c>
      <c r="P409" s="11">
        <f t="shared" si="453"/>
        <v>0.99224111968782291</v>
      </c>
      <c r="Q409" s="11">
        <f t="shared" si="453"/>
        <v>0.97640718016706463</v>
      </c>
      <c r="R409" s="11">
        <f t="shared" si="453"/>
        <v>1.0503928488637644</v>
      </c>
      <c r="S409" s="11">
        <v>1</v>
      </c>
      <c r="T409" s="11">
        <f t="shared" ref="T409:BI409" si="454">1+T141/100</f>
        <v>1.041728929546206</v>
      </c>
      <c r="U409" s="11">
        <f t="shared" si="454"/>
        <v>1.0143506687314201</v>
      </c>
      <c r="V409" s="11">
        <f t="shared" si="454"/>
        <v>1.0318274170158674</v>
      </c>
      <c r="W409" s="11">
        <f t="shared" si="454"/>
        <v>1.0376294890003295</v>
      </c>
      <c r="X409" s="11">
        <f t="shared" si="454"/>
        <v>1.0456717799935915</v>
      </c>
      <c r="Y409" s="11">
        <f t="shared" si="454"/>
        <v>1.0410549879243058</v>
      </c>
      <c r="Z409" s="11">
        <f t="shared" si="454"/>
        <v>1.0405566345392934</v>
      </c>
      <c r="AA409" s="11">
        <f t="shared" si="454"/>
        <v>1.0260230570007645</v>
      </c>
      <c r="AB409" s="11">
        <f t="shared" si="454"/>
        <v>1.0331919148214799</v>
      </c>
      <c r="AC409" s="11">
        <f t="shared" si="454"/>
        <v>1.0361919259156449</v>
      </c>
      <c r="AD409" s="11">
        <f t="shared" si="454"/>
        <v>1.0351736454179508</v>
      </c>
      <c r="AE409" s="11">
        <f t="shared" si="454"/>
        <v>1.0287462324690875</v>
      </c>
      <c r="AF409" s="11">
        <f t="shared" si="454"/>
        <v>1.0028823675053646</v>
      </c>
      <c r="AG409" s="11">
        <f t="shared" si="454"/>
        <v>1.0105085451362106</v>
      </c>
      <c r="AH409" s="11">
        <f t="shared" si="454"/>
        <v>1.009330318985779</v>
      </c>
      <c r="AI409" s="11">
        <f t="shared" si="454"/>
        <v>1.0505539144810911</v>
      </c>
      <c r="AJ409" s="11">
        <f t="shared" si="454"/>
        <v>1.0334810076991008</v>
      </c>
      <c r="AK409" s="11">
        <f t="shared" si="454"/>
        <v>1.0321712415178597</v>
      </c>
      <c r="AL409" s="11">
        <f t="shared" si="454"/>
        <v>1.0577946722764155</v>
      </c>
      <c r="AM409" s="11">
        <f t="shared" si="454"/>
        <v>1.0460933608386078</v>
      </c>
      <c r="AN409" s="11">
        <f t="shared" si="454"/>
        <v>1.0463991862383895</v>
      </c>
      <c r="AO409" s="11">
        <f t="shared" si="454"/>
        <v>1.0309373993800819</v>
      </c>
      <c r="AP409" s="11">
        <f t="shared" si="454"/>
        <v>1.0580425096059152</v>
      </c>
      <c r="AQ409" s="11">
        <f t="shared" si="454"/>
        <v>1.0416736217474136</v>
      </c>
      <c r="AR409" s="11">
        <f t="shared" si="454"/>
        <v>1.0375078822615813</v>
      </c>
      <c r="AS409" s="11">
        <f t="shared" si="454"/>
        <v>1.0536322380949952</v>
      </c>
      <c r="AT409" s="11">
        <f t="shared" si="454"/>
        <v>0.97772048884322327</v>
      </c>
      <c r="AU409" s="11">
        <f t="shared" si="454"/>
        <v>1.031669329584713</v>
      </c>
      <c r="AV409" s="11">
        <f t="shared" si="454"/>
        <v>1.050801514870823</v>
      </c>
      <c r="AW409" s="11">
        <f t="shared" si="454"/>
        <v>1.0458925021020242</v>
      </c>
      <c r="AX409" s="11">
        <f t="shared" si="454"/>
        <v>1.0541454004651227</v>
      </c>
      <c r="AY409" s="11">
        <f t="shared" si="454"/>
        <v>1.0687136107723225</v>
      </c>
      <c r="AZ409" s="11">
        <f t="shared" si="454"/>
        <v>1.0603866893341045</v>
      </c>
      <c r="BA409" s="11">
        <f t="shared" si="454"/>
        <v>1.0523275443077789</v>
      </c>
      <c r="BB409" s="11">
        <f t="shared" si="454"/>
        <v>1.0287227388573776</v>
      </c>
      <c r="BC409" s="11">
        <f t="shared" si="454"/>
        <v>1.0735675698203972</v>
      </c>
      <c r="BD409" s="11">
        <f t="shared" si="454"/>
        <v>1.0778219716208448</v>
      </c>
      <c r="BE409" s="11">
        <f t="shared" si="454"/>
        <v>1.0855686588580962</v>
      </c>
      <c r="BF409" s="11">
        <f t="shared" si="454"/>
        <v>1.0259206401092587</v>
      </c>
      <c r="BG409" s="11">
        <f t="shared" si="454"/>
        <v>1.0402080516766385</v>
      </c>
      <c r="BH409" s="11">
        <f t="shared" si="454"/>
        <v>1.0403103071270159</v>
      </c>
      <c r="BI409" s="11">
        <f t="shared" si="454"/>
        <v>1.0330111225989085</v>
      </c>
      <c r="BJ409" s="11">
        <f t="shared" ref="BJ409" si="455">1+BJ141/100</f>
        <v>1.0195371988841189</v>
      </c>
      <c r="BL409" s="1">
        <f t="shared" si="421"/>
        <v>5.144248463818224E-3</v>
      </c>
      <c r="BM409" s="1">
        <f t="shared" si="422"/>
        <v>2.7620679666228165E-2</v>
      </c>
      <c r="BN409" s="1">
        <f t="shared" si="423"/>
        <v>2.034195366414604E-2</v>
      </c>
      <c r="BO409" s="1">
        <f t="shared" si="424"/>
        <v>2.6280904988116749E-2</v>
      </c>
      <c r="BP409" s="1">
        <f t="shared" si="425"/>
        <v>4.3442432696492839E-2</v>
      </c>
      <c r="BQ409" s="1">
        <f t="shared" si="426"/>
        <v>3.4427411173181932E-2</v>
      </c>
      <c r="BR409" s="1">
        <f t="shared" si="427"/>
        <v>5.4238970102895134E-2</v>
      </c>
      <c r="BS409" s="1">
        <f t="shared" si="428"/>
        <v>5.7084188484617604E-2</v>
      </c>
      <c r="BT409" s="1">
        <f t="shared" si="429"/>
        <v>5.5352315475478253E-2</v>
      </c>
      <c r="BU409" s="1">
        <f t="shared" si="430"/>
        <v>5.0398858785071665E-2</v>
      </c>
      <c r="BW409" s="1">
        <f t="shared" si="431"/>
        <v>5.251891549936949E-2</v>
      </c>
      <c r="BY409" s="172">
        <f t="shared" si="309"/>
        <v>2.5986229383144988E-2</v>
      </c>
      <c r="CA409" s="1">
        <f t="shared" si="432"/>
        <v>0.10307195242392275</v>
      </c>
      <c r="CB409" s="1">
        <f t="shared" si="433"/>
        <v>0.12065672039011321</v>
      </c>
      <c r="CC409" s="1">
        <f t="shared" si="434"/>
        <v>0.11786178612015186</v>
      </c>
    </row>
    <row r="410" spans="1:81" ht="15">
      <c r="A410" s="282" t="s">
        <v>282</v>
      </c>
      <c r="E410" s="11">
        <v>1</v>
      </c>
      <c r="F410" s="11">
        <f t="shared" ref="F410:R410" si="456">1+F142/100</f>
        <v>1.0134359578086496</v>
      </c>
      <c r="G410" s="11">
        <f t="shared" si="456"/>
        <v>1.0133017071316637</v>
      </c>
      <c r="H410" s="11">
        <f t="shared" si="456"/>
        <v>1.0250812364257258</v>
      </c>
      <c r="I410" s="11">
        <f t="shared" si="456"/>
        <v>1.0363829059625937</v>
      </c>
      <c r="J410" s="11">
        <f t="shared" si="456"/>
        <v>0.99495793331616822</v>
      </c>
      <c r="K410" s="11">
        <f t="shared" si="456"/>
        <v>0.98725804012491514</v>
      </c>
      <c r="L410" s="11">
        <f t="shared" si="456"/>
        <v>0.99543005497215409</v>
      </c>
      <c r="M410" s="11">
        <f t="shared" si="456"/>
        <v>1.0225355346297018</v>
      </c>
      <c r="N410" s="11">
        <f t="shared" si="456"/>
        <v>1.0529489581421652</v>
      </c>
      <c r="O410" s="11">
        <f t="shared" si="456"/>
        <v>1.0564443659215872</v>
      </c>
      <c r="P410" s="11">
        <f t="shared" si="456"/>
        <v>1.0254269513221237</v>
      </c>
      <c r="Q410" s="11">
        <f t="shared" si="456"/>
        <v>0.99854444934252384</v>
      </c>
      <c r="R410" s="11">
        <f t="shared" si="456"/>
        <v>1.0255814872522908</v>
      </c>
      <c r="S410" s="11">
        <v>1</v>
      </c>
      <c r="T410" s="11">
        <f t="shared" ref="T410:BI410" si="457">1+T142/100</f>
        <v>1.0185544534485116</v>
      </c>
      <c r="U410" s="11">
        <f t="shared" si="457"/>
        <v>1.0341375383169</v>
      </c>
      <c r="V410" s="11">
        <f t="shared" si="457"/>
        <v>1.0433059551191239</v>
      </c>
      <c r="W410" s="11">
        <f t="shared" si="457"/>
        <v>1.0164025138272688</v>
      </c>
      <c r="X410" s="11">
        <f t="shared" si="457"/>
        <v>0.99626294045335295</v>
      </c>
      <c r="Y410" s="11">
        <f t="shared" si="457"/>
        <v>1.0322701769433253</v>
      </c>
      <c r="Z410" s="11">
        <f t="shared" si="457"/>
        <v>1.0029458505377824</v>
      </c>
      <c r="AA410" s="11">
        <f t="shared" si="457"/>
        <v>1.00444295360678</v>
      </c>
      <c r="AB410" s="11">
        <f t="shared" si="457"/>
        <v>1.011691816323864</v>
      </c>
      <c r="AC410" s="11">
        <f t="shared" si="457"/>
        <v>1.006051659216376</v>
      </c>
      <c r="AD410" s="11">
        <f t="shared" si="457"/>
        <v>1.0144467970659148</v>
      </c>
      <c r="AE410" s="11">
        <f t="shared" si="457"/>
        <v>1.0058670167333958</v>
      </c>
      <c r="AF410" s="11">
        <f t="shared" si="457"/>
        <v>1.0029030395518421</v>
      </c>
      <c r="AG410" s="11">
        <f t="shared" si="457"/>
        <v>1.0363794410314437</v>
      </c>
      <c r="AH410" s="11">
        <f t="shared" si="457"/>
        <v>1.0279665579982498</v>
      </c>
      <c r="AI410" s="11">
        <f t="shared" si="457"/>
        <v>1.0133239768476723</v>
      </c>
      <c r="AJ410" s="11">
        <f t="shared" si="457"/>
        <v>0.99032901135804763</v>
      </c>
      <c r="AK410" s="11">
        <f t="shared" si="457"/>
        <v>1.0020469402176067</v>
      </c>
      <c r="AL410" s="11">
        <f t="shared" si="457"/>
        <v>0.99826727364189483</v>
      </c>
      <c r="AM410" s="11">
        <f t="shared" si="457"/>
        <v>1.0089442701767355</v>
      </c>
      <c r="AN410" s="11">
        <f t="shared" si="457"/>
        <v>1.0281773250842625</v>
      </c>
      <c r="AO410" s="11">
        <f t="shared" si="457"/>
        <v>1.0401281221439604</v>
      </c>
      <c r="AP410" s="11">
        <f t="shared" si="457"/>
        <v>1.0200025996689268</v>
      </c>
      <c r="AQ410" s="11">
        <f t="shared" si="457"/>
        <v>0.98586548915199546</v>
      </c>
      <c r="AR410" s="11">
        <f t="shared" si="457"/>
        <v>1.0267106056649988</v>
      </c>
      <c r="AS410" s="11">
        <f t="shared" si="457"/>
        <v>1.0254466197913821</v>
      </c>
      <c r="AT410" s="11">
        <f t="shared" si="457"/>
        <v>1.0254262327970731</v>
      </c>
      <c r="AU410" s="11">
        <f t="shared" si="457"/>
        <v>1.0221550078812796</v>
      </c>
      <c r="AV410" s="11">
        <f t="shared" si="457"/>
        <v>1.0462084477873816</v>
      </c>
      <c r="AW410" s="11">
        <f t="shared" si="457"/>
        <v>1.068101088722001</v>
      </c>
      <c r="AX410" s="11">
        <f t="shared" si="457"/>
        <v>1.0513682867201584</v>
      </c>
      <c r="AY410" s="11">
        <f t="shared" si="457"/>
        <v>1.0594597794776903</v>
      </c>
      <c r="AZ410" s="11">
        <f t="shared" si="457"/>
        <v>1.0627678711700383</v>
      </c>
      <c r="BA410" s="11">
        <f t="shared" si="457"/>
        <v>1.0335414643387466</v>
      </c>
      <c r="BB410" s="11">
        <f t="shared" si="457"/>
        <v>1.0343946052640247</v>
      </c>
      <c r="BC410" s="11">
        <f t="shared" si="457"/>
        <v>1.0576771135728222</v>
      </c>
      <c r="BD410" s="11">
        <f t="shared" si="457"/>
        <v>1.0390539633911315</v>
      </c>
      <c r="BE410" s="11">
        <f t="shared" si="457"/>
        <v>1.0358055008274978</v>
      </c>
      <c r="BF410" s="11">
        <f t="shared" si="457"/>
        <v>1.039715251537916</v>
      </c>
      <c r="BG410" s="11">
        <f t="shared" si="457"/>
        <v>1.0411768107944932</v>
      </c>
      <c r="BH410" s="11">
        <f t="shared" si="457"/>
        <v>1.0417435632845311</v>
      </c>
      <c r="BI410" s="11">
        <f t="shared" si="457"/>
        <v>1.0368520258001321</v>
      </c>
      <c r="BJ410" s="11">
        <f t="shared" ref="BJ410" si="458">1+BJ142/100</f>
        <v>1.0384497092385419</v>
      </c>
      <c r="BL410" s="1">
        <f t="shared" si="421"/>
        <v>1.7258020292155063E-2</v>
      </c>
      <c r="BM410" s="1">
        <f t="shared" si="422"/>
        <v>1.463230611772226E-2</v>
      </c>
      <c r="BN410" s="1">
        <f t="shared" si="423"/>
        <v>2.1292842134139178E-2</v>
      </c>
      <c r="BO410" s="1">
        <f t="shared" si="424"/>
        <v>1.4423082496761275E-2</v>
      </c>
      <c r="BP410" s="1">
        <f t="shared" si="425"/>
        <v>9.5759715347276675E-4</v>
      </c>
      <c r="BQ410" s="1">
        <f t="shared" si="426"/>
        <v>2.1632056632116203E-2</v>
      </c>
      <c r="BR410" s="1">
        <f t="shared" si="427"/>
        <v>5.1621484985642896E-2</v>
      </c>
      <c r="BS410" s="1">
        <f t="shared" si="428"/>
        <v>3.8936022208459375E-2</v>
      </c>
      <c r="BT410" s="1">
        <f t="shared" si="429"/>
        <v>5.3511728238785583E-2</v>
      </c>
      <c r="BU410" s="1">
        <f t="shared" si="430"/>
        <v>4.0780201744298861E-2</v>
      </c>
      <c r="BW410" s="1">
        <f t="shared" si="431"/>
        <v>4.6217621202388592E-2</v>
      </c>
      <c r="BY410" s="172">
        <f t="shared" si="309"/>
        <v>1.7031184335656535E-2</v>
      </c>
      <c r="CA410" s="1">
        <f t="shared" si="432"/>
        <v>1.9180250312343494E-2</v>
      </c>
      <c r="CB410" s="1">
        <f t="shared" si="433"/>
        <v>5.5782860824522551E-3</v>
      </c>
      <c r="CC410" s="1">
        <f t="shared" si="434"/>
        <v>0.12461039417525632</v>
      </c>
    </row>
    <row r="411" spans="1:81" ht="15">
      <c r="A411" s="282" t="s">
        <v>283</v>
      </c>
      <c r="E411" s="11">
        <v>1</v>
      </c>
      <c r="F411" s="11">
        <f t="shared" ref="F411:R411" si="459">1+F143/100</f>
        <v>1.0066934015669635</v>
      </c>
      <c r="G411" s="11">
        <f t="shared" si="459"/>
        <v>1.0247784034337561</v>
      </c>
      <c r="H411" s="11">
        <f t="shared" si="459"/>
        <v>1.0310980896771398</v>
      </c>
      <c r="I411" s="11">
        <f t="shared" si="459"/>
        <v>1.0498195892471334</v>
      </c>
      <c r="J411" s="11">
        <f t="shared" si="459"/>
        <v>1.0286471152630847</v>
      </c>
      <c r="K411" s="11">
        <f t="shared" si="459"/>
        <v>1.0226506120463321</v>
      </c>
      <c r="L411" s="11">
        <f t="shared" si="459"/>
        <v>1.0134326211013638</v>
      </c>
      <c r="M411" s="11">
        <f t="shared" si="459"/>
        <v>1.0427443065302826</v>
      </c>
      <c r="N411" s="11">
        <f t="shared" si="459"/>
        <v>1.0504155208019335</v>
      </c>
      <c r="O411" s="11">
        <f t="shared" si="459"/>
        <v>1.0579369195947477</v>
      </c>
      <c r="P411" s="11">
        <f t="shared" si="459"/>
        <v>1.0393102621927948</v>
      </c>
      <c r="Q411" s="11">
        <f t="shared" si="459"/>
        <v>1.043081843335413</v>
      </c>
      <c r="R411" s="11">
        <f t="shared" si="459"/>
        <v>1.0529760103366774</v>
      </c>
      <c r="S411" s="11">
        <v>1</v>
      </c>
      <c r="T411" s="11">
        <f t="shared" ref="T411:BI411" si="460">1+T143/100</f>
        <v>1.0207979386147437</v>
      </c>
      <c r="U411" s="11">
        <f t="shared" si="460"/>
        <v>1.0505412984690246</v>
      </c>
      <c r="V411" s="11">
        <f t="shared" si="460"/>
        <v>1.0202904481993376</v>
      </c>
      <c r="W411" s="11">
        <f t="shared" si="460"/>
        <v>1.0120560360119781</v>
      </c>
      <c r="X411" s="11">
        <f t="shared" si="460"/>
        <v>1.0174636288765966</v>
      </c>
      <c r="Y411" s="11">
        <f t="shared" si="460"/>
        <v>1.0187395300006485</v>
      </c>
      <c r="Z411" s="11">
        <f t="shared" si="460"/>
        <v>0.99985981382430789</v>
      </c>
      <c r="AA411" s="11">
        <f t="shared" si="460"/>
        <v>1.0088199243752267</v>
      </c>
      <c r="AB411" s="11">
        <f t="shared" si="460"/>
        <v>0.99013863281318137</v>
      </c>
      <c r="AC411" s="11">
        <f t="shared" si="460"/>
        <v>1.0233717625005609</v>
      </c>
      <c r="AD411" s="11">
        <f t="shared" si="460"/>
        <v>1.0277194770523386</v>
      </c>
      <c r="AE411" s="11">
        <f t="shared" si="460"/>
        <v>1.0163066549988193</v>
      </c>
      <c r="AF411" s="11">
        <f t="shared" si="460"/>
        <v>1.0230443397312845</v>
      </c>
      <c r="AG411" s="11">
        <f t="shared" si="460"/>
        <v>1.0185884868375861</v>
      </c>
      <c r="AH411" s="11">
        <f t="shared" si="460"/>
        <v>1.0116555045082523</v>
      </c>
      <c r="AI411" s="11">
        <f t="shared" si="460"/>
        <v>1.0026827785994341</v>
      </c>
      <c r="AJ411" s="11">
        <f t="shared" si="460"/>
        <v>0.99053919850662664</v>
      </c>
      <c r="AK411" s="11">
        <f t="shared" si="460"/>
        <v>0.98693177001331767</v>
      </c>
      <c r="AL411" s="11">
        <f t="shared" si="460"/>
        <v>1.0098237585515983</v>
      </c>
      <c r="AM411" s="11">
        <f t="shared" si="460"/>
        <v>1.0060381542540857</v>
      </c>
      <c r="AN411" s="11">
        <f t="shared" si="460"/>
        <v>1.0205897702201645</v>
      </c>
      <c r="AO411" s="11">
        <f t="shared" si="460"/>
        <v>1.0312982107190534</v>
      </c>
      <c r="AP411" s="11">
        <f t="shared" si="460"/>
        <v>1.0308090460481598</v>
      </c>
      <c r="AQ411" s="11">
        <f t="shared" si="460"/>
        <v>1.0031898577138938</v>
      </c>
      <c r="AR411" s="11">
        <f t="shared" si="460"/>
        <v>1.0183896038572551</v>
      </c>
      <c r="AS411" s="11">
        <f t="shared" si="460"/>
        <v>1.0420989284692441</v>
      </c>
      <c r="AT411" s="11">
        <f t="shared" si="460"/>
        <v>1.0214348568943767</v>
      </c>
      <c r="AU411" s="11">
        <f t="shared" si="460"/>
        <v>1.030701077131007</v>
      </c>
      <c r="AV411" s="11">
        <f t="shared" si="460"/>
        <v>1.0392148712627369</v>
      </c>
      <c r="AW411" s="11">
        <f t="shared" si="460"/>
        <v>1.0656931031028065</v>
      </c>
      <c r="AX411" s="11">
        <f t="shared" si="460"/>
        <v>1.0555800864675098</v>
      </c>
      <c r="AY411" s="11">
        <f t="shared" si="460"/>
        <v>1.0659415415185176</v>
      </c>
      <c r="AZ411" s="11">
        <f t="shared" si="460"/>
        <v>1.0720358986309086</v>
      </c>
      <c r="BA411" s="11">
        <f t="shared" si="460"/>
        <v>1.0430766068554718</v>
      </c>
      <c r="BB411" s="11">
        <f t="shared" si="460"/>
        <v>1.0115869090310183</v>
      </c>
      <c r="BC411" s="11">
        <f t="shared" si="460"/>
        <v>1.0602783560261668</v>
      </c>
      <c r="BD411" s="11">
        <f t="shared" si="460"/>
        <v>1.047281870727232</v>
      </c>
      <c r="BE411" s="11">
        <f t="shared" si="460"/>
        <v>1.038674193262316</v>
      </c>
      <c r="BF411" s="11">
        <f t="shared" si="460"/>
        <v>1.0379263027067003</v>
      </c>
      <c r="BG411" s="11">
        <f t="shared" si="460"/>
        <v>1.0319271688829559</v>
      </c>
      <c r="BH411" s="11">
        <f t="shared" si="460"/>
        <v>1.0255993007027029</v>
      </c>
      <c r="BI411" s="11">
        <f t="shared" si="460"/>
        <v>1.0285627659388652</v>
      </c>
      <c r="BJ411" s="11">
        <f t="shared" ref="BJ411" si="461">1+BJ143/100</f>
        <v>1.0359972564354778</v>
      </c>
      <c r="BL411" s="1">
        <f t="shared" si="421"/>
        <v>2.0804061999503798E-2</v>
      </c>
      <c r="BM411" s="1">
        <f t="shared" si="422"/>
        <v>3.4523516557310341E-2</v>
      </c>
      <c r="BN411" s="1">
        <f t="shared" si="423"/>
        <v>3.127432128504215E-2</v>
      </c>
      <c r="BO411" s="1">
        <f t="shared" si="424"/>
        <v>1.3764451827316337E-2</v>
      </c>
      <c r="BP411" s="1">
        <f t="shared" si="425"/>
        <v>-2.5480492585705505E-3</v>
      </c>
      <c r="BQ411" s="1">
        <f t="shared" si="426"/>
        <v>2.4755817506971978E-2</v>
      </c>
      <c r="BR411" s="1">
        <f t="shared" si="427"/>
        <v>5.1511046303394536E-2</v>
      </c>
      <c r="BS411" s="1">
        <f t="shared" si="428"/>
        <v>3.8937980068958211E-2</v>
      </c>
      <c r="BT411" s="1">
        <f t="shared" si="429"/>
        <v>5.6853045150728754E-2</v>
      </c>
      <c r="BU411" s="1">
        <f t="shared" si="430"/>
        <v>3.5139217980317383E-2</v>
      </c>
      <c r="BW411" s="1">
        <f t="shared" si="431"/>
        <v>4.4389974936466237E-2</v>
      </c>
      <c r="BY411" s="172">
        <f t="shared" si="309"/>
        <v>2.663412352708372E-2</v>
      </c>
      <c r="CA411" s="1">
        <f t="shared" si="432"/>
        <v>-1.2684473113183659E-3</v>
      </c>
      <c r="CB411" s="1">
        <f t="shared" si="433"/>
        <v>-1.9782725666541934E-2</v>
      </c>
      <c r="CC411" s="1">
        <f t="shared" si="434"/>
        <v>8.8573008532948583E-2</v>
      </c>
    </row>
    <row r="412" spans="1:81" ht="15">
      <c r="A412" s="282" t="s">
        <v>284</v>
      </c>
      <c r="E412" s="11">
        <v>1</v>
      </c>
      <c r="F412" s="11">
        <f t="shared" ref="F412:R412" si="462">1+F144/100</f>
        <v>1.0011649995069378</v>
      </c>
      <c r="G412" s="11">
        <f t="shared" si="462"/>
        <v>1.1327820545138652</v>
      </c>
      <c r="H412" s="11">
        <f t="shared" si="462"/>
        <v>1.0858690486622757</v>
      </c>
      <c r="I412" s="11">
        <f t="shared" si="462"/>
        <v>1.0622101516371087</v>
      </c>
      <c r="J412" s="11">
        <f t="shared" si="462"/>
        <v>1.0020294141921753</v>
      </c>
      <c r="K412" s="11">
        <f t="shared" si="462"/>
        <v>0.97654166143188159</v>
      </c>
      <c r="L412" s="11">
        <f t="shared" si="462"/>
        <v>1.0870800407071886</v>
      </c>
      <c r="M412" s="11">
        <f t="shared" si="462"/>
        <v>0.97625231570614512</v>
      </c>
      <c r="N412" s="11">
        <f t="shared" si="462"/>
        <v>0.99488118954386129</v>
      </c>
      <c r="O412" s="11">
        <f t="shared" si="462"/>
        <v>1.0009653809293446</v>
      </c>
      <c r="P412" s="11">
        <f t="shared" si="462"/>
        <v>1.0298014807933296</v>
      </c>
      <c r="Q412" s="11">
        <f t="shared" si="462"/>
        <v>0.97767948395438087</v>
      </c>
      <c r="R412" s="11">
        <f t="shared" si="462"/>
        <v>1.2377210485880326</v>
      </c>
      <c r="S412" s="11">
        <v>1</v>
      </c>
      <c r="T412" s="11">
        <f t="shared" ref="T412:BI412" si="463">1+T144/100</f>
        <v>0.84473606488480524</v>
      </c>
      <c r="U412" s="11">
        <f t="shared" si="463"/>
        <v>1.0831103126354924</v>
      </c>
      <c r="V412" s="11">
        <f t="shared" si="463"/>
        <v>1.1868272120796883</v>
      </c>
      <c r="W412" s="11">
        <f t="shared" si="463"/>
        <v>1.1521914453741413</v>
      </c>
      <c r="X412" s="11">
        <f t="shared" si="463"/>
        <v>1.0020918574466862</v>
      </c>
      <c r="Y412" s="11">
        <f t="shared" si="463"/>
        <v>0.94771724303659766</v>
      </c>
      <c r="Z412" s="11">
        <f t="shared" si="463"/>
        <v>0.98178789704156744</v>
      </c>
      <c r="AA412" s="11">
        <f t="shared" si="463"/>
        <v>1.0190475036322191</v>
      </c>
      <c r="AB412" s="11">
        <f t="shared" si="463"/>
        <v>0.99593273374806091</v>
      </c>
      <c r="AC412" s="11">
        <f t="shared" si="463"/>
        <v>1.0320988575507335</v>
      </c>
      <c r="AD412" s="11">
        <f t="shared" si="463"/>
        <v>1.0052067454977895</v>
      </c>
      <c r="AE412" s="11">
        <f t="shared" si="463"/>
        <v>1.0275366022457684</v>
      </c>
      <c r="AF412" s="11">
        <f t="shared" si="463"/>
        <v>0.9903936576373521</v>
      </c>
      <c r="AG412" s="11">
        <f t="shared" si="463"/>
        <v>1.0686444193161757</v>
      </c>
      <c r="AH412" s="11">
        <f t="shared" si="463"/>
        <v>1.0406602648029126</v>
      </c>
      <c r="AI412" s="11">
        <f t="shared" si="463"/>
        <v>1.0419978762787077</v>
      </c>
      <c r="AJ412" s="11">
        <f t="shared" si="463"/>
        <v>1.049654459030243</v>
      </c>
      <c r="AK412" s="11">
        <f t="shared" si="463"/>
        <v>1.0486461223590147</v>
      </c>
      <c r="AL412" s="11">
        <f t="shared" si="463"/>
        <v>1.0148621588500575</v>
      </c>
      <c r="AM412" s="11">
        <f t="shared" si="463"/>
        <v>1.0402853032418451</v>
      </c>
      <c r="AN412" s="11">
        <f t="shared" si="463"/>
        <v>1.0158431721592485</v>
      </c>
      <c r="AO412" s="11">
        <f t="shared" si="463"/>
        <v>1.0406596438668445</v>
      </c>
      <c r="AP412" s="11">
        <f t="shared" si="463"/>
        <v>1.0237584236008628</v>
      </c>
      <c r="AQ412" s="11">
        <f t="shared" si="463"/>
        <v>1.0038188960665124</v>
      </c>
      <c r="AR412" s="11">
        <f t="shared" si="463"/>
        <v>0.99431969039407386</v>
      </c>
      <c r="AS412" s="11">
        <f t="shared" si="463"/>
        <v>1.0286541793799251</v>
      </c>
      <c r="AT412" s="11">
        <f t="shared" si="463"/>
        <v>1.0261402077861437</v>
      </c>
      <c r="AU412" s="11">
        <f t="shared" si="463"/>
        <v>0.998577635704473</v>
      </c>
      <c r="AV412" s="11">
        <f t="shared" si="463"/>
        <v>1.0369930102638072</v>
      </c>
      <c r="AW412" s="11">
        <f t="shared" si="463"/>
        <v>1.0087035886067399</v>
      </c>
      <c r="AX412" s="11">
        <f t="shared" si="463"/>
        <v>1.0262678944414592</v>
      </c>
      <c r="AY412" s="11">
        <f t="shared" si="463"/>
        <v>1.0337537783377673</v>
      </c>
      <c r="AZ412" s="11">
        <f t="shared" si="463"/>
        <v>1.0395375258404622</v>
      </c>
      <c r="BA412" s="11">
        <f t="shared" si="463"/>
        <v>1.0579789792703203</v>
      </c>
      <c r="BB412" s="11">
        <f t="shared" si="463"/>
        <v>1.011789594832867</v>
      </c>
      <c r="BC412" s="11">
        <f t="shared" si="463"/>
        <v>1.0496263755350166</v>
      </c>
      <c r="BD412" s="11">
        <f t="shared" si="463"/>
        <v>1.0567833407920995</v>
      </c>
      <c r="BE412" s="11">
        <f t="shared" si="463"/>
        <v>1.0469146112443291</v>
      </c>
      <c r="BF412" s="11">
        <f t="shared" si="463"/>
        <v>1.0052354392011758</v>
      </c>
      <c r="BG412" s="11">
        <f t="shared" si="463"/>
        <v>1.0175572673178204</v>
      </c>
      <c r="BH412" s="11">
        <f t="shared" si="463"/>
        <v>1.0115607661775454</v>
      </c>
      <c r="BI412" s="11">
        <f t="shared" si="463"/>
        <v>1.0104153650488326</v>
      </c>
      <c r="BJ412" s="11">
        <f t="shared" ref="BJ412" si="464">1+BJ144/100</f>
        <v>1.0419528401917992</v>
      </c>
      <c r="BL412" s="1">
        <f t="shared" si="421"/>
        <v>7.1872571251368367E-2</v>
      </c>
      <c r="BM412" s="1">
        <f t="shared" si="422"/>
        <v>1.5615730229326275E-2</v>
      </c>
      <c r="BN412" s="1">
        <f t="shared" si="423"/>
        <v>4.5732306090619401E-2</v>
      </c>
      <c r="BO412" s="1">
        <f t="shared" si="424"/>
        <v>1.0379423129004639E-2</v>
      </c>
      <c r="BP412" s="1">
        <f t="shared" si="425"/>
        <v>3.8693229683907981E-2</v>
      </c>
      <c r="BQ412" s="1">
        <f t="shared" si="426"/>
        <v>1.6357569835595331E-2</v>
      </c>
      <c r="BR412" s="1">
        <f t="shared" si="427"/>
        <v>3.2957433356477939E-2</v>
      </c>
      <c r="BS412" s="1">
        <f t="shared" si="428"/>
        <v>3.1409121155476782E-2</v>
      </c>
      <c r="BT412" s="1">
        <f t="shared" si="429"/>
        <v>3.3766393440563869E-2</v>
      </c>
      <c r="BU412" s="1">
        <f t="shared" si="430"/>
        <v>2.6047795690742781E-2</v>
      </c>
      <c r="BW412" s="1">
        <f t="shared" si="431"/>
        <v>2.9348684121562441E-2</v>
      </c>
      <c r="BY412" s="172">
        <f t="shared" si="309"/>
        <v>2.4800281036234662E-2</v>
      </c>
      <c r="CA412" s="1">
        <f t="shared" si="432"/>
        <v>-3.5807475576490333E-3</v>
      </c>
      <c r="CB412" s="1">
        <f t="shared" si="433"/>
        <v>0.14694381595245565</v>
      </c>
      <c r="CC412" s="1">
        <f t="shared" si="434"/>
        <v>4.0041763018269227E-2</v>
      </c>
    </row>
    <row r="413" spans="1:81" ht="15">
      <c r="A413" s="282" t="s">
        <v>1266</v>
      </c>
      <c r="E413" s="11">
        <v>1</v>
      </c>
      <c r="F413" s="11">
        <f t="shared" ref="F413:R413" si="465">1+F145/100</f>
        <v>0.99353697449451028</v>
      </c>
      <c r="G413" s="11">
        <f t="shared" si="465"/>
        <v>1.0183707110178091</v>
      </c>
      <c r="H413" s="11">
        <f t="shared" si="465"/>
        <v>1.0127200396686391</v>
      </c>
      <c r="I413" s="11">
        <f t="shared" si="465"/>
        <v>1.0428146820990662</v>
      </c>
      <c r="J413" s="11">
        <f t="shared" si="465"/>
        <v>1.0381442546417865</v>
      </c>
      <c r="K413" s="11">
        <f t="shared" si="465"/>
        <v>1.0398073211561008</v>
      </c>
      <c r="L413" s="11">
        <f t="shared" si="465"/>
        <v>1.0034244624562685</v>
      </c>
      <c r="M413" s="11">
        <f t="shared" si="465"/>
        <v>1.0445036236850609</v>
      </c>
      <c r="N413" s="11">
        <f t="shared" si="465"/>
        <v>1.0737433118589783</v>
      </c>
      <c r="O413" s="11">
        <f t="shared" si="465"/>
        <v>1.074125929836014</v>
      </c>
      <c r="P413" s="11">
        <f t="shared" si="465"/>
        <v>1.0602454960305903</v>
      </c>
      <c r="Q413" s="11">
        <f t="shared" si="465"/>
        <v>1.0593025687941746</v>
      </c>
      <c r="R413" s="11">
        <f t="shared" si="465"/>
        <v>1.0747235093797036</v>
      </c>
      <c r="S413" s="11">
        <v>1</v>
      </c>
      <c r="T413" s="11">
        <f t="shared" ref="T413:BI413" si="466">1+T145/100</f>
        <v>1.0296971177788714</v>
      </c>
      <c r="U413" s="11">
        <f t="shared" si="466"/>
        <v>1.0543128277864733</v>
      </c>
      <c r="V413" s="11">
        <f t="shared" si="466"/>
        <v>1.0482248270205232</v>
      </c>
      <c r="W413" s="11">
        <f t="shared" si="466"/>
        <v>1.0390250693274767</v>
      </c>
      <c r="X413" s="11">
        <f t="shared" si="466"/>
        <v>1.0593967324848039</v>
      </c>
      <c r="Y413" s="11">
        <f t="shared" si="466"/>
        <v>1.0681402268564211</v>
      </c>
      <c r="Z413" s="11">
        <f t="shared" si="466"/>
        <v>0.98462564216239645</v>
      </c>
      <c r="AA413" s="11">
        <f t="shared" si="466"/>
        <v>1.0017312771362183</v>
      </c>
      <c r="AB413" s="11">
        <f t="shared" si="466"/>
        <v>0.99085487724012722</v>
      </c>
      <c r="AC413" s="11">
        <f t="shared" si="466"/>
        <v>1.0568038083877151</v>
      </c>
      <c r="AD413" s="11">
        <f t="shared" si="466"/>
        <v>1.0574393203663748</v>
      </c>
      <c r="AE413" s="11">
        <f t="shared" si="466"/>
        <v>1.0438321488391067</v>
      </c>
      <c r="AF413" s="11">
        <f t="shared" si="466"/>
        <v>1.0427464829567308</v>
      </c>
      <c r="AG413" s="11">
        <f t="shared" si="466"/>
        <v>1.0289935279146654</v>
      </c>
      <c r="AH413" s="11">
        <f t="shared" si="466"/>
        <v>1.0282522258593692</v>
      </c>
      <c r="AI413" s="11">
        <f t="shared" si="466"/>
        <v>0.98894867392762908</v>
      </c>
      <c r="AJ413" s="11">
        <f t="shared" si="466"/>
        <v>0.99166806477504243</v>
      </c>
      <c r="AK413" s="11">
        <f t="shared" si="466"/>
        <v>0.98232883654394132</v>
      </c>
      <c r="AL413" s="11">
        <f t="shared" si="466"/>
        <v>1.0212712128365564</v>
      </c>
      <c r="AM413" s="11">
        <f t="shared" si="466"/>
        <v>1.022867977601696</v>
      </c>
      <c r="AN413" s="11">
        <f t="shared" si="466"/>
        <v>1.0387897355812772</v>
      </c>
      <c r="AO413" s="11">
        <f t="shared" si="466"/>
        <v>1.0333236044136991</v>
      </c>
      <c r="AP413" s="11">
        <f t="shared" si="466"/>
        <v>1.0398615593864646</v>
      </c>
      <c r="AQ413" s="11">
        <f t="shared" si="466"/>
        <v>1.011481601647398</v>
      </c>
      <c r="AR413" s="11">
        <f t="shared" si="466"/>
        <v>1.0325732022805982</v>
      </c>
      <c r="AS413" s="11">
        <f t="shared" si="466"/>
        <v>1.059490019914598</v>
      </c>
      <c r="AT413" s="11">
        <f t="shared" si="466"/>
        <v>1.0396930808139984</v>
      </c>
      <c r="AU413" s="11">
        <f t="shared" si="466"/>
        <v>1.0483764432756717</v>
      </c>
      <c r="AV413" s="11">
        <f t="shared" si="466"/>
        <v>1.0564925528925575</v>
      </c>
      <c r="AW413" s="11">
        <f t="shared" si="466"/>
        <v>1.0717008531915118</v>
      </c>
      <c r="AX413" s="11">
        <f t="shared" si="466"/>
        <v>1.0648015284277657</v>
      </c>
      <c r="AY413" s="11">
        <f t="shared" si="466"/>
        <v>1.0805953632432985</v>
      </c>
      <c r="AZ413" s="11">
        <f t="shared" si="466"/>
        <v>1.089456785305696</v>
      </c>
      <c r="BA413" s="11">
        <f t="shared" si="466"/>
        <v>1.0587280471935363</v>
      </c>
      <c r="BB413" s="11">
        <f t="shared" si="466"/>
        <v>1.0202067897373497</v>
      </c>
      <c r="BC413" s="11">
        <f t="shared" si="466"/>
        <v>1.0698933861919093</v>
      </c>
      <c r="BD413" s="11">
        <f t="shared" si="466"/>
        <v>1.0619792444577634</v>
      </c>
      <c r="BE413" s="11">
        <f t="shared" si="466"/>
        <v>1.0471755528316207</v>
      </c>
      <c r="BF413" s="11">
        <f t="shared" si="466"/>
        <v>1.045610812236498</v>
      </c>
      <c r="BG413" s="11">
        <f t="shared" si="466"/>
        <v>1.0393580205213317</v>
      </c>
      <c r="BH413" s="11">
        <f t="shared" si="466"/>
        <v>1.03188754668412</v>
      </c>
      <c r="BI413" s="11">
        <f t="shared" si="466"/>
        <v>1.0305887850846132</v>
      </c>
      <c r="BJ413" s="11">
        <f t="shared" ref="BJ413" si="467">1+BJ145/100</f>
        <v>1.0418740359967011</v>
      </c>
      <c r="BL413" s="1">
        <f t="shared" si="421"/>
        <v>8.1529982341486118E-3</v>
      </c>
      <c r="BM413" s="1">
        <f t="shared" si="422"/>
        <v>4.0204679889142891E-2</v>
      </c>
      <c r="BN413" s="1">
        <f t="shared" si="423"/>
        <v>4.9686591456550522E-2</v>
      </c>
      <c r="BO413" s="1">
        <f t="shared" si="424"/>
        <v>2.9966792522407859E-2</v>
      </c>
      <c r="BP413" s="1">
        <f t="shared" si="425"/>
        <v>-4.0569257575480133E-3</v>
      </c>
      <c r="BQ413" s="1">
        <f t="shared" si="426"/>
        <v>3.7868198530571551E-2</v>
      </c>
      <c r="BR413" s="1">
        <f t="shared" si="427"/>
        <v>6.3804602901925911E-2</v>
      </c>
      <c r="BS413" s="1">
        <f t="shared" si="428"/>
        <v>4.8498202348592923E-2</v>
      </c>
      <c r="BT413" s="1">
        <f t="shared" si="429"/>
        <v>7.023143111784691E-2</v>
      </c>
      <c r="BU413" s="1">
        <f t="shared" si="430"/>
        <v>4.3223008785403749E-2</v>
      </c>
      <c r="BW413" s="1">
        <f t="shared" si="431"/>
        <v>5.4713568818983038E-2</v>
      </c>
      <c r="BY413" s="172">
        <f t="shared" si="309"/>
        <v>3.9802087451400014E-2</v>
      </c>
      <c r="CA413" s="1">
        <f t="shared" si="432"/>
        <v>-2.2689809669389049E-2</v>
      </c>
      <c r="CB413" s="1">
        <f t="shared" si="433"/>
        <v>-3.6621448183581262E-2</v>
      </c>
      <c r="CC413" s="1">
        <f t="shared" si="434"/>
        <v>0.10530708821518209</v>
      </c>
    </row>
    <row r="414" spans="1:81" ht="15">
      <c r="A414" s="282" t="s">
        <v>285</v>
      </c>
      <c r="E414" s="11">
        <v>1</v>
      </c>
      <c r="F414" s="11">
        <f t="shared" ref="F414:R414" si="468">1+F146/100</f>
        <v>1</v>
      </c>
      <c r="G414" s="11">
        <f t="shared" si="468"/>
        <v>1</v>
      </c>
      <c r="H414" s="11">
        <f t="shared" si="468"/>
        <v>1</v>
      </c>
      <c r="I414" s="11">
        <f t="shared" si="468"/>
        <v>1</v>
      </c>
      <c r="J414" s="11">
        <f t="shared" si="468"/>
        <v>1</v>
      </c>
      <c r="K414" s="11">
        <f t="shared" si="468"/>
        <v>1</v>
      </c>
      <c r="L414" s="11">
        <f t="shared" si="468"/>
        <v>1</v>
      </c>
      <c r="M414" s="11">
        <f t="shared" si="468"/>
        <v>1</v>
      </c>
      <c r="N414" s="11">
        <f t="shared" si="468"/>
        <v>1</v>
      </c>
      <c r="O414" s="11">
        <f t="shared" si="468"/>
        <v>1</v>
      </c>
      <c r="P414" s="11">
        <f t="shared" si="468"/>
        <v>1</v>
      </c>
      <c r="Q414" s="11">
        <f t="shared" si="468"/>
        <v>1</v>
      </c>
      <c r="R414" s="11">
        <f t="shared" si="468"/>
        <v>1</v>
      </c>
      <c r="S414" s="11">
        <v>1</v>
      </c>
      <c r="T414" s="11">
        <f t="shared" ref="T414:BI414" si="469">1+T146/100</f>
        <v>1</v>
      </c>
      <c r="U414" s="11">
        <f t="shared" si="469"/>
        <v>1</v>
      </c>
      <c r="V414" s="11">
        <f t="shared" si="469"/>
        <v>1</v>
      </c>
      <c r="W414" s="11">
        <f t="shared" si="469"/>
        <v>1</v>
      </c>
      <c r="X414" s="11">
        <f t="shared" si="469"/>
        <v>1</v>
      </c>
      <c r="Y414" s="11">
        <f t="shared" si="469"/>
        <v>1</v>
      </c>
      <c r="Z414" s="11">
        <f t="shared" si="469"/>
        <v>1</v>
      </c>
      <c r="AA414" s="11">
        <f t="shared" si="469"/>
        <v>1</v>
      </c>
      <c r="AB414" s="11">
        <f t="shared" si="469"/>
        <v>1</v>
      </c>
      <c r="AC414" s="11">
        <f t="shared" si="469"/>
        <v>1</v>
      </c>
      <c r="AD414" s="11">
        <f t="shared" si="469"/>
        <v>1</v>
      </c>
      <c r="AE414" s="11">
        <f t="shared" si="469"/>
        <v>1</v>
      </c>
      <c r="AF414" s="11">
        <f t="shared" si="469"/>
        <v>1</v>
      </c>
      <c r="AG414" s="11">
        <f t="shared" si="469"/>
        <v>1</v>
      </c>
      <c r="AH414" s="11">
        <f t="shared" si="469"/>
        <v>1</v>
      </c>
      <c r="AI414" s="11">
        <f t="shared" si="469"/>
        <v>1</v>
      </c>
      <c r="AJ414" s="11">
        <f t="shared" si="469"/>
        <v>1</v>
      </c>
      <c r="AK414" s="11">
        <f t="shared" si="469"/>
        <v>1</v>
      </c>
      <c r="AL414" s="11">
        <f t="shared" si="469"/>
        <v>1</v>
      </c>
      <c r="AM414" s="11">
        <f t="shared" si="469"/>
        <v>1</v>
      </c>
      <c r="AN414" s="11">
        <f t="shared" si="469"/>
        <v>1</v>
      </c>
      <c r="AO414" s="11">
        <f t="shared" si="469"/>
        <v>1.0595250639756753</v>
      </c>
      <c r="AP414" s="11">
        <f t="shared" si="469"/>
        <v>1.0909520400700832</v>
      </c>
      <c r="AQ414" s="11">
        <f t="shared" si="469"/>
        <v>1.0824853393921894</v>
      </c>
      <c r="AR414" s="11">
        <f t="shared" si="469"/>
        <v>0.99569290382847764</v>
      </c>
      <c r="AS414" s="11">
        <f t="shared" si="469"/>
        <v>1.0456457854405548</v>
      </c>
      <c r="AT414" s="11">
        <f t="shared" si="469"/>
        <v>1.074058278849561</v>
      </c>
      <c r="AU414" s="11">
        <f t="shared" si="469"/>
        <v>1.0762123745291301</v>
      </c>
      <c r="AV414" s="11">
        <f t="shared" si="469"/>
        <v>1.1144010186053295</v>
      </c>
      <c r="AW414" s="11">
        <f t="shared" si="469"/>
        <v>1.0775337494919646</v>
      </c>
      <c r="AX414" s="11">
        <f t="shared" si="469"/>
        <v>1.094960030720346</v>
      </c>
      <c r="AY414" s="11">
        <f t="shared" si="469"/>
        <v>1.0913481651959855</v>
      </c>
      <c r="AZ414" s="11">
        <f t="shared" si="469"/>
        <v>1.1241447913304257</v>
      </c>
      <c r="BA414" s="11">
        <f t="shared" si="469"/>
        <v>1.0368903701628196</v>
      </c>
      <c r="BB414" s="11">
        <f t="shared" si="469"/>
        <v>0.86136964637252067</v>
      </c>
      <c r="BC414" s="11">
        <f t="shared" si="469"/>
        <v>1.0379365256550075</v>
      </c>
      <c r="BD414" s="11">
        <f t="shared" si="469"/>
        <v>1.0846532578448256</v>
      </c>
      <c r="BE414" s="11">
        <f t="shared" si="469"/>
        <v>1.0522886338494561</v>
      </c>
      <c r="BF414" s="11">
        <f t="shared" si="469"/>
        <v>1.0455131200784593</v>
      </c>
      <c r="BG414" s="11">
        <f t="shared" si="469"/>
        <v>1.044316685733</v>
      </c>
      <c r="BH414" s="11">
        <f t="shared" si="469"/>
        <v>1.0299907312401451</v>
      </c>
      <c r="BI414" s="11">
        <f t="shared" si="469"/>
        <v>1.0365366928558295</v>
      </c>
      <c r="BJ414" s="11">
        <f t="shared" ref="BJ414" si="470">1+BJ146/100</f>
        <v>1.0531639214581796</v>
      </c>
      <c r="BL414" s="1">
        <f t="shared" si="421"/>
        <v>0</v>
      </c>
      <c r="BM414" s="1">
        <f t="shared" si="422"/>
        <v>0</v>
      </c>
      <c r="BN414" s="1">
        <f t="shared" si="423"/>
        <v>0</v>
      </c>
      <c r="BO414" s="1">
        <f t="shared" si="424"/>
        <v>0</v>
      </c>
      <c r="BP414" s="1">
        <f t="shared" si="425"/>
        <v>0</v>
      </c>
      <c r="BQ414" s="1">
        <f t="shared" si="426"/>
        <v>5.2499367581575695E-2</v>
      </c>
      <c r="BR414" s="1">
        <f t="shared" si="427"/>
        <v>5.1583293761395588E-2</v>
      </c>
      <c r="BS414" s="1">
        <f t="shared" si="428"/>
        <v>5.6566598641999422E-2</v>
      </c>
      <c r="BT414" s="1">
        <f t="shared" si="429"/>
        <v>8.9510727611752383E-2</v>
      </c>
      <c r="BU414" s="1">
        <f t="shared" si="430"/>
        <v>2.1929022317749292E-2</v>
      </c>
      <c r="BW414" s="1">
        <f t="shared" si="431"/>
        <v>5.0363539063287055E-2</v>
      </c>
      <c r="BY414" s="172">
        <f t="shared" si="309"/>
        <v>0</v>
      </c>
      <c r="CA414" s="1">
        <f t="shared" si="432"/>
        <v>0</v>
      </c>
      <c r="CB414" s="1">
        <f t="shared" si="433"/>
        <v>0</v>
      </c>
      <c r="CC414" s="1">
        <f t="shared" si="434"/>
        <v>0.11493670745731688</v>
      </c>
    </row>
    <row r="415" spans="1:81" ht="15">
      <c r="A415" s="282" t="s">
        <v>286</v>
      </c>
      <c r="E415" s="11">
        <v>1</v>
      </c>
      <c r="F415" s="11">
        <f t="shared" ref="F415:R415" si="471">1+F147/100</f>
        <v>1.0288784674125477</v>
      </c>
      <c r="G415" s="11">
        <f t="shared" si="471"/>
        <v>1.0012467724599148</v>
      </c>
      <c r="H415" s="11">
        <f t="shared" si="471"/>
        <v>1.0236992923273214</v>
      </c>
      <c r="I415" s="11">
        <f t="shared" si="471"/>
        <v>1.0666457702591314</v>
      </c>
      <c r="J415" s="11">
        <f t="shared" si="471"/>
        <v>0.98142158404619462</v>
      </c>
      <c r="K415" s="11">
        <f t="shared" si="471"/>
        <v>1.0038068019361492</v>
      </c>
      <c r="L415" s="11">
        <f t="shared" si="471"/>
        <v>0.9988765603764308</v>
      </c>
      <c r="M415" s="11">
        <f t="shared" si="471"/>
        <v>1.0391864327411826</v>
      </c>
      <c r="N415" s="11">
        <f t="shared" si="471"/>
        <v>1.0943521286005204</v>
      </c>
      <c r="O415" s="11">
        <f t="shared" si="471"/>
        <v>1.0399216394832531</v>
      </c>
      <c r="P415" s="11">
        <f t="shared" si="471"/>
        <v>1.0169279648092966</v>
      </c>
      <c r="Q415" s="11">
        <f t="shared" si="471"/>
        <v>1.053129251540122</v>
      </c>
      <c r="R415" s="11">
        <f t="shared" si="471"/>
        <v>1.0712276729762442</v>
      </c>
      <c r="S415" s="11">
        <v>1</v>
      </c>
      <c r="T415" s="11">
        <f t="shared" ref="T415:BI415" si="472">1+T147/100</f>
        <v>0.92413524707188843</v>
      </c>
      <c r="U415" s="11">
        <f t="shared" si="472"/>
        <v>1.0202809974936491</v>
      </c>
      <c r="V415" s="11">
        <f t="shared" si="472"/>
        <v>1.0139354034088357</v>
      </c>
      <c r="W415" s="11">
        <f t="shared" si="472"/>
        <v>1.0388838802869953</v>
      </c>
      <c r="X415" s="11">
        <f t="shared" si="472"/>
        <v>1.0210614351950744</v>
      </c>
      <c r="Y415" s="11">
        <f t="shared" si="472"/>
        <v>1.0048254629610378</v>
      </c>
      <c r="Z415" s="11">
        <f t="shared" si="472"/>
        <v>0.99156332549641679</v>
      </c>
      <c r="AA415" s="11">
        <f t="shared" si="472"/>
        <v>1.0104829430243143</v>
      </c>
      <c r="AB415" s="11">
        <f t="shared" si="472"/>
        <v>1.0296175396695728</v>
      </c>
      <c r="AC415" s="11">
        <f t="shared" si="472"/>
        <v>1.0607785016882851</v>
      </c>
      <c r="AD415" s="11">
        <f t="shared" si="472"/>
        <v>1.0259324631245457</v>
      </c>
      <c r="AE415" s="11">
        <f t="shared" si="472"/>
        <v>1.0949157387880752</v>
      </c>
      <c r="AF415" s="11">
        <f t="shared" si="472"/>
        <v>1.0327946727462505</v>
      </c>
      <c r="AG415" s="11">
        <f t="shared" si="472"/>
        <v>1.0767910623480255</v>
      </c>
      <c r="AH415" s="11">
        <f t="shared" si="472"/>
        <v>1.0873531191157761</v>
      </c>
      <c r="AI415" s="11">
        <f t="shared" si="472"/>
        <v>1.040098112497513</v>
      </c>
      <c r="AJ415" s="11">
        <f t="shared" si="472"/>
        <v>1.071984082184394</v>
      </c>
      <c r="AK415" s="11">
        <f t="shared" si="472"/>
        <v>1.0047607740120754</v>
      </c>
      <c r="AL415" s="11">
        <f t="shared" si="472"/>
        <v>1.0281121883256592</v>
      </c>
      <c r="AM415" s="11">
        <f t="shared" si="472"/>
        <v>1.0241662995269227</v>
      </c>
      <c r="AN415" s="11">
        <f t="shared" si="472"/>
        <v>1.000173002063927</v>
      </c>
      <c r="AO415" s="11">
        <f t="shared" si="472"/>
        <v>1.0001773561565326</v>
      </c>
      <c r="AP415" s="11">
        <f t="shared" si="472"/>
        <v>1.0439291348672166</v>
      </c>
      <c r="AQ415" s="11">
        <f t="shared" si="472"/>
        <v>1.0473376279282489</v>
      </c>
      <c r="AR415" s="11">
        <f t="shared" si="472"/>
        <v>1.07025685346816</v>
      </c>
      <c r="AS415" s="11">
        <f t="shared" si="472"/>
        <v>1.0679469979992722</v>
      </c>
      <c r="AT415" s="11">
        <f t="shared" si="472"/>
        <v>1.0131861312257942</v>
      </c>
      <c r="AU415" s="11">
        <f t="shared" si="472"/>
        <v>1.027374716246318</v>
      </c>
      <c r="AV415" s="11">
        <f t="shared" si="472"/>
        <v>1.0040176062189752</v>
      </c>
      <c r="AW415" s="11">
        <f t="shared" si="472"/>
        <v>1.0214991948399521</v>
      </c>
      <c r="AX415" s="11">
        <f t="shared" si="472"/>
        <v>1.0160586328456982</v>
      </c>
      <c r="AY415" s="11">
        <f t="shared" si="472"/>
        <v>1.0351414335901035</v>
      </c>
      <c r="AZ415" s="11">
        <f t="shared" si="472"/>
        <v>1.0669399546466001</v>
      </c>
      <c r="BA415" s="11">
        <f t="shared" si="472"/>
        <v>0.96971468090310897</v>
      </c>
      <c r="BB415" s="11">
        <f t="shared" si="472"/>
        <v>0.93886626676380946</v>
      </c>
      <c r="BC415" s="11">
        <f t="shared" si="472"/>
        <v>1.0296812257717423</v>
      </c>
      <c r="BD415" s="11">
        <f t="shared" si="472"/>
        <v>1.0028527746764697</v>
      </c>
      <c r="BE415" s="11">
        <f t="shared" si="472"/>
        <v>0.97282911345511791</v>
      </c>
      <c r="BF415" s="11">
        <f t="shared" si="472"/>
        <v>1.0128620682137981</v>
      </c>
      <c r="BG415" s="11">
        <f t="shared" si="472"/>
        <v>1.0330804486888991</v>
      </c>
      <c r="BH415" s="11">
        <f t="shared" si="472"/>
        <v>1.0046260906104043</v>
      </c>
      <c r="BI415" s="11">
        <f t="shared" si="472"/>
        <v>1.0088466250536838</v>
      </c>
      <c r="BJ415" s="11">
        <f t="shared" ref="BJ415" si="473">1+BJ147/100</f>
        <v>0.99322601273953515</v>
      </c>
      <c r="BL415" s="1">
        <f t="shared" si="421"/>
        <v>1.7870521200103129E-2</v>
      </c>
      <c r="BM415" s="1">
        <f t="shared" si="422"/>
        <v>2.9946632534325168E-2</v>
      </c>
      <c r="BN415" s="1">
        <f t="shared" si="423"/>
        <v>1.9233939074736917E-2</v>
      </c>
      <c r="BO415" s="1">
        <f t="shared" si="424"/>
        <v>4.0939819875288608E-2</v>
      </c>
      <c r="BP415" s="1">
        <f t="shared" si="425"/>
        <v>3.5956348329859944E-2</v>
      </c>
      <c r="BQ415" s="1">
        <f t="shared" si="426"/>
        <v>3.3464854958363599E-2</v>
      </c>
      <c r="BR415" s="1">
        <f t="shared" si="427"/>
        <v>9.5400142037611602E-3</v>
      </c>
      <c r="BS415" s="1">
        <f t="shared" si="428"/>
        <v>5.1700670625938194E-3</v>
      </c>
      <c r="BT415" s="1">
        <f t="shared" si="429"/>
        <v>1.8466999602302581E-2</v>
      </c>
      <c r="BU415" s="1">
        <f t="shared" si="430"/>
        <v>2.7146950002387982E-5</v>
      </c>
      <c r="BW415" s="1">
        <f t="shared" si="431"/>
        <v>7.8887034072121498E-3</v>
      </c>
      <c r="BY415" s="172">
        <f t="shared" si="309"/>
        <v>2.2268865514167846E-2</v>
      </c>
      <c r="CA415" s="1">
        <f t="shared" si="432"/>
        <v>3.1633353041153667E-2</v>
      </c>
      <c r="CB415" s="1">
        <f t="shared" si="433"/>
        <v>0.12027673414015805</v>
      </c>
      <c r="CC415" s="1">
        <f t="shared" si="434"/>
        <v>4.7041126948233813E-2</v>
      </c>
    </row>
    <row r="416" spans="1:81" ht="15">
      <c r="A416" s="282" t="s">
        <v>287</v>
      </c>
      <c r="E416" s="11">
        <v>1</v>
      </c>
      <c r="F416" s="11">
        <f t="shared" ref="F416:R416" si="474">1+F148/100</f>
        <v>1</v>
      </c>
      <c r="G416" s="11">
        <f t="shared" si="474"/>
        <v>1</v>
      </c>
      <c r="H416" s="11">
        <f t="shared" si="474"/>
        <v>1</v>
      </c>
      <c r="I416" s="11">
        <f t="shared" si="474"/>
        <v>1</v>
      </c>
      <c r="J416" s="11">
        <f t="shared" si="474"/>
        <v>1</v>
      </c>
      <c r="K416" s="11">
        <f t="shared" si="474"/>
        <v>1</v>
      </c>
      <c r="L416" s="11">
        <f t="shared" si="474"/>
        <v>1</v>
      </c>
      <c r="M416" s="11">
        <f t="shared" si="474"/>
        <v>1</v>
      </c>
      <c r="N416" s="11">
        <f t="shared" si="474"/>
        <v>1</v>
      </c>
      <c r="O416" s="11">
        <f t="shared" si="474"/>
        <v>1</v>
      </c>
      <c r="P416" s="11">
        <f t="shared" si="474"/>
        <v>1</v>
      </c>
      <c r="Q416" s="11">
        <f t="shared" si="474"/>
        <v>1</v>
      </c>
      <c r="R416" s="11">
        <f t="shared" si="474"/>
        <v>1</v>
      </c>
      <c r="S416" s="11">
        <v>1</v>
      </c>
      <c r="T416" s="11">
        <f t="shared" ref="T416:BI416" si="475">1+T148/100</f>
        <v>1</v>
      </c>
      <c r="U416" s="11">
        <f t="shared" si="475"/>
        <v>1</v>
      </c>
      <c r="V416" s="11">
        <f t="shared" si="475"/>
        <v>1</v>
      </c>
      <c r="W416" s="11">
        <f t="shared" si="475"/>
        <v>1</v>
      </c>
      <c r="X416" s="11">
        <f t="shared" si="475"/>
        <v>1</v>
      </c>
      <c r="Y416" s="11">
        <f t="shared" si="475"/>
        <v>1</v>
      </c>
      <c r="Z416" s="11">
        <f t="shared" si="475"/>
        <v>1</v>
      </c>
      <c r="AA416" s="11">
        <f t="shared" si="475"/>
        <v>1</v>
      </c>
      <c r="AB416" s="11">
        <f t="shared" si="475"/>
        <v>1</v>
      </c>
      <c r="AC416" s="11">
        <f t="shared" si="475"/>
        <v>1</v>
      </c>
      <c r="AD416" s="11">
        <f t="shared" si="475"/>
        <v>1</v>
      </c>
      <c r="AE416" s="11">
        <f t="shared" si="475"/>
        <v>1</v>
      </c>
      <c r="AF416" s="11">
        <f t="shared" si="475"/>
        <v>1</v>
      </c>
      <c r="AG416" s="11">
        <f t="shared" si="475"/>
        <v>1</v>
      </c>
      <c r="AH416" s="11">
        <f t="shared" si="475"/>
        <v>1</v>
      </c>
      <c r="AI416" s="11">
        <f t="shared" si="475"/>
        <v>1</v>
      </c>
      <c r="AJ416" s="11">
        <f t="shared" si="475"/>
        <v>1</v>
      </c>
      <c r="AK416" s="11">
        <f t="shared" si="475"/>
        <v>1</v>
      </c>
      <c r="AL416" s="11">
        <f t="shared" si="475"/>
        <v>1</v>
      </c>
      <c r="AM416" s="11">
        <f t="shared" si="475"/>
        <v>1</v>
      </c>
      <c r="AN416" s="11">
        <f t="shared" si="475"/>
        <v>1</v>
      </c>
      <c r="AO416" s="11">
        <f t="shared" si="475"/>
        <v>1.035184834221933</v>
      </c>
      <c r="AP416" s="11">
        <f t="shared" si="475"/>
        <v>1.1006577432072293</v>
      </c>
      <c r="AQ416" s="11">
        <f t="shared" si="475"/>
        <v>1.075309332908128</v>
      </c>
      <c r="AR416" s="11">
        <f t="shared" si="475"/>
        <v>1.0345764151972816</v>
      </c>
      <c r="AS416" s="11">
        <f t="shared" si="475"/>
        <v>1.0642782533998256</v>
      </c>
      <c r="AT416" s="11">
        <f t="shared" si="475"/>
        <v>1.0784516099723918</v>
      </c>
      <c r="AU416" s="11">
        <f t="shared" si="475"/>
        <v>1.0835465067162438</v>
      </c>
      <c r="AV416" s="11">
        <f t="shared" si="475"/>
        <v>1.0948364597342777</v>
      </c>
      <c r="AW416" s="11">
        <f t="shared" si="475"/>
        <v>1.0952430137605367</v>
      </c>
      <c r="AX416" s="11">
        <f t="shared" si="475"/>
        <v>1.1189968367427165</v>
      </c>
      <c r="AY416" s="11">
        <f t="shared" si="475"/>
        <v>1.1292043799552443</v>
      </c>
      <c r="AZ416" s="11">
        <f t="shared" si="475"/>
        <v>1.108805662674436</v>
      </c>
      <c r="BA416" s="11">
        <f t="shared" si="475"/>
        <v>0.97471356887718985</v>
      </c>
      <c r="BB416" s="11">
        <f t="shared" si="475"/>
        <v>0.87023288679692401</v>
      </c>
      <c r="BC416" s="11">
        <f t="shared" si="475"/>
        <v>0.98079568148314455</v>
      </c>
      <c r="BD416" s="11">
        <f t="shared" si="475"/>
        <v>1.0833571298015383</v>
      </c>
      <c r="BE416" s="11">
        <f t="shared" si="475"/>
        <v>1.0533306741744131</v>
      </c>
      <c r="BF416" s="11">
        <f t="shared" si="475"/>
        <v>1.0353280653815358</v>
      </c>
      <c r="BG416" s="11">
        <f t="shared" si="475"/>
        <v>1.0282201790906709</v>
      </c>
      <c r="BH416" s="11">
        <f t="shared" si="475"/>
        <v>1.0381811707693507</v>
      </c>
      <c r="BI416" s="11">
        <f t="shared" si="475"/>
        <v>1.031471719087613</v>
      </c>
      <c r="BJ416" s="11">
        <f t="shared" ref="BJ416" si="476">1+BJ148/100</f>
        <v>1.0556194830322714</v>
      </c>
      <c r="BL416" s="1">
        <f t="shared" si="421"/>
        <v>0</v>
      </c>
      <c r="BM416" s="1">
        <f t="shared" si="422"/>
        <v>0</v>
      </c>
      <c r="BN416" s="1">
        <f t="shared" si="423"/>
        <v>0</v>
      </c>
      <c r="BO416" s="1">
        <f t="shared" si="424"/>
        <v>0</v>
      </c>
      <c r="BP416" s="1">
        <f t="shared" si="425"/>
        <v>0</v>
      </c>
      <c r="BQ416" s="1">
        <f t="shared" si="426"/>
        <v>5.8543473496318832E-2</v>
      </c>
      <c r="BR416" s="1">
        <f t="shared" si="427"/>
        <v>4.2739811205239731E-2</v>
      </c>
      <c r="BS416" s="1">
        <f t="shared" si="428"/>
        <v>4.984484905383435E-2</v>
      </c>
      <c r="BT416" s="1">
        <f t="shared" si="429"/>
        <v>8.5672741354186011E-2</v>
      </c>
      <c r="BU416" s="1">
        <f t="shared" si="430"/>
        <v>1.3166040420823366E-2</v>
      </c>
      <c r="BW416" s="1">
        <f t="shared" si="431"/>
        <v>4.3627739949710476E-2</v>
      </c>
      <c r="BY416" s="172">
        <f t="shared" si="309"/>
        <v>0</v>
      </c>
      <c r="CA416" s="1">
        <f t="shared" si="432"/>
        <v>0</v>
      </c>
      <c r="CB416" s="1">
        <f t="shared" si="433"/>
        <v>0</v>
      </c>
      <c r="CC416" s="1">
        <f t="shared" si="434"/>
        <v>0.10107422318589299</v>
      </c>
    </row>
    <row r="417" spans="1:81" ht="15">
      <c r="A417" s="282" t="s">
        <v>288</v>
      </c>
      <c r="E417" s="11">
        <v>1</v>
      </c>
      <c r="F417" s="11">
        <f t="shared" ref="F417:R417" si="477">1+F149/100</f>
        <v>1</v>
      </c>
      <c r="G417" s="11">
        <f t="shared" si="477"/>
        <v>1</v>
      </c>
      <c r="H417" s="11">
        <f t="shared" si="477"/>
        <v>1</v>
      </c>
      <c r="I417" s="11">
        <f t="shared" si="477"/>
        <v>1</v>
      </c>
      <c r="J417" s="11">
        <f t="shared" si="477"/>
        <v>1</v>
      </c>
      <c r="K417" s="11">
        <f t="shared" si="477"/>
        <v>1</v>
      </c>
      <c r="L417" s="11">
        <f t="shared" si="477"/>
        <v>1</v>
      </c>
      <c r="M417" s="11">
        <f t="shared" si="477"/>
        <v>1</v>
      </c>
      <c r="N417" s="11">
        <f t="shared" si="477"/>
        <v>1</v>
      </c>
      <c r="O417" s="11">
        <f t="shared" si="477"/>
        <v>1</v>
      </c>
      <c r="P417" s="11">
        <f t="shared" si="477"/>
        <v>1</v>
      </c>
      <c r="Q417" s="11">
        <f t="shared" si="477"/>
        <v>1</v>
      </c>
      <c r="R417" s="11">
        <f t="shared" si="477"/>
        <v>1</v>
      </c>
      <c r="S417" s="11">
        <v>1</v>
      </c>
      <c r="T417" s="11">
        <f t="shared" ref="T417:BI417" si="478">1+T149/100</f>
        <v>1</v>
      </c>
      <c r="U417" s="11">
        <f t="shared" si="478"/>
        <v>1</v>
      </c>
      <c r="V417" s="11">
        <f t="shared" si="478"/>
        <v>1</v>
      </c>
      <c r="W417" s="11">
        <f t="shared" si="478"/>
        <v>1</v>
      </c>
      <c r="X417" s="11">
        <f t="shared" si="478"/>
        <v>1</v>
      </c>
      <c r="Y417" s="11">
        <f t="shared" si="478"/>
        <v>1</v>
      </c>
      <c r="Z417" s="11">
        <f t="shared" si="478"/>
        <v>1</v>
      </c>
      <c r="AA417" s="11">
        <f t="shared" si="478"/>
        <v>1</v>
      </c>
      <c r="AB417" s="11">
        <f t="shared" si="478"/>
        <v>1.0590009666496651</v>
      </c>
      <c r="AC417" s="11">
        <f t="shared" si="478"/>
        <v>1.0407503465181944</v>
      </c>
      <c r="AD417" s="11">
        <f t="shared" si="478"/>
        <v>0.96616391623822839</v>
      </c>
      <c r="AE417" s="11">
        <f t="shared" si="478"/>
        <v>1.0232827957631696</v>
      </c>
      <c r="AF417" s="11">
        <f t="shared" si="478"/>
        <v>1.0962304743505711</v>
      </c>
      <c r="AG417" s="11">
        <f t="shared" si="478"/>
        <v>1.0357765818534506</v>
      </c>
      <c r="AH417" s="11">
        <f t="shared" si="478"/>
        <v>1.0123145171035537</v>
      </c>
      <c r="AI417" s="11">
        <f t="shared" si="478"/>
        <v>1.0451419163930575</v>
      </c>
      <c r="AJ417" s="11">
        <f t="shared" si="478"/>
        <v>1.0077980769386699</v>
      </c>
      <c r="AK417" s="11">
        <f t="shared" si="478"/>
        <v>1.1058180216623701</v>
      </c>
      <c r="AL417" s="11">
        <f t="shared" si="478"/>
        <v>1.0294615689882169</v>
      </c>
      <c r="AM417" s="11">
        <f t="shared" si="478"/>
        <v>1.0215273282038007</v>
      </c>
      <c r="AN417" s="11">
        <f t="shared" si="478"/>
        <v>1.0122613725285998</v>
      </c>
      <c r="AO417" s="11">
        <f t="shared" si="478"/>
        <v>0.97587363600116073</v>
      </c>
      <c r="AP417" s="11">
        <f t="shared" si="478"/>
        <v>0.97734782053588176</v>
      </c>
      <c r="AQ417" s="11">
        <f t="shared" si="478"/>
        <v>0.93502021350444264</v>
      </c>
      <c r="AR417" s="11">
        <f t="shared" si="478"/>
        <v>0.9559652728041097</v>
      </c>
      <c r="AS417" s="11">
        <f t="shared" si="478"/>
        <v>1.0343089071641209</v>
      </c>
      <c r="AT417" s="11">
        <f t="shared" si="478"/>
        <v>1.0051583156950115</v>
      </c>
      <c r="AU417" s="11">
        <f t="shared" si="478"/>
        <v>1.0632219086054324</v>
      </c>
      <c r="AV417" s="11">
        <f t="shared" si="478"/>
        <v>1.0892335158442767</v>
      </c>
      <c r="AW417" s="11">
        <f t="shared" si="478"/>
        <v>1.2371577588078693</v>
      </c>
      <c r="AX417" s="11">
        <f t="shared" si="478"/>
        <v>1.0557249357666847</v>
      </c>
      <c r="AY417" s="11">
        <f t="shared" si="478"/>
        <v>1.108426814599567</v>
      </c>
      <c r="AZ417" s="11">
        <f t="shared" si="478"/>
        <v>1.1206180423565173</v>
      </c>
      <c r="BA417" s="11">
        <f t="shared" si="478"/>
        <v>1.0127787115888804</v>
      </c>
      <c r="BB417" s="11">
        <f t="shared" si="478"/>
        <v>0.99206095077393119</v>
      </c>
      <c r="BC417" s="11">
        <f t="shared" si="478"/>
        <v>1.2254473009345508</v>
      </c>
      <c r="BD417" s="11">
        <f t="shared" si="478"/>
        <v>1.1891123952870484</v>
      </c>
      <c r="BE417" s="11">
        <f t="shared" si="478"/>
        <v>1.0669485253129456</v>
      </c>
      <c r="BF417" s="11">
        <f t="shared" si="478"/>
        <v>1.0862990711797287</v>
      </c>
      <c r="BG417" s="11">
        <f t="shared" si="478"/>
        <v>0.96627523114350666</v>
      </c>
      <c r="BH417" s="11">
        <f t="shared" si="478"/>
        <v>0.76818836890227049</v>
      </c>
      <c r="BI417" s="11">
        <f t="shared" si="478"/>
        <v>0.97319057833115397</v>
      </c>
      <c r="BJ417" s="11">
        <f t="shared" ref="BJ417" si="479">1+BJ149/100</f>
        <v>1.0727365006833161</v>
      </c>
      <c r="BL417" s="1">
        <f t="shared" si="421"/>
        <v>0</v>
      </c>
      <c r="BM417" s="1">
        <f t="shared" si="422"/>
        <v>0</v>
      </c>
      <c r="BN417" s="1">
        <f t="shared" si="423"/>
        <v>0</v>
      </c>
      <c r="BO417" s="1">
        <f t="shared" si="424"/>
        <v>2.2768356839247161E-2</v>
      </c>
      <c r="BP417" s="1">
        <f t="shared" si="425"/>
        <v>4.6431123734533841E-2</v>
      </c>
      <c r="BQ417" s="1">
        <f t="shared" si="426"/>
        <v>-5.8809508059339821E-3</v>
      </c>
      <c r="BR417" s="1">
        <f t="shared" si="427"/>
        <v>0.10204957515520041</v>
      </c>
      <c r="BS417" s="1">
        <f t="shared" si="428"/>
        <v>7.4247019218772969E-2</v>
      </c>
      <c r="BT417" s="1">
        <f t="shared" si="429"/>
        <v>0.10186742193013965</v>
      </c>
      <c r="BU417" s="1">
        <f t="shared" si="430"/>
        <v>2.4151972782399778E-2</v>
      </c>
      <c r="BW417" s="1">
        <f t="shared" si="431"/>
        <v>5.6763854535367475E-2</v>
      </c>
      <c r="BY417" s="172">
        <f t="shared" si="309"/>
        <v>4.6425490810935166E-3</v>
      </c>
      <c r="CA417" s="1">
        <f t="shared" si="432"/>
        <v>5.9000966649665143E-2</v>
      </c>
      <c r="CB417" s="1">
        <f t="shared" si="433"/>
        <v>0.16474929056697496</v>
      </c>
      <c r="CC417" s="1">
        <f t="shared" si="434"/>
        <v>-0.2776187411584583</v>
      </c>
    </row>
    <row r="418" spans="1:81" ht="15">
      <c r="A418" s="282" t="s">
        <v>289</v>
      </c>
      <c r="E418" s="11">
        <v>1</v>
      </c>
      <c r="F418" s="11">
        <f t="shared" ref="F418:R418" si="480">1+F150/100</f>
        <v>1</v>
      </c>
      <c r="G418" s="11">
        <f t="shared" si="480"/>
        <v>1</v>
      </c>
      <c r="H418" s="11">
        <f t="shared" si="480"/>
        <v>1</v>
      </c>
      <c r="I418" s="11">
        <f t="shared" si="480"/>
        <v>1</v>
      </c>
      <c r="J418" s="11">
        <f t="shared" si="480"/>
        <v>1</v>
      </c>
      <c r="K418" s="11">
        <f t="shared" si="480"/>
        <v>1</v>
      </c>
      <c r="L418" s="11">
        <f t="shared" si="480"/>
        <v>1</v>
      </c>
      <c r="M418" s="11">
        <f t="shared" si="480"/>
        <v>1</v>
      </c>
      <c r="N418" s="11">
        <f t="shared" si="480"/>
        <v>1</v>
      </c>
      <c r="O418" s="11">
        <f t="shared" si="480"/>
        <v>1</v>
      </c>
      <c r="P418" s="11">
        <f t="shared" si="480"/>
        <v>1</v>
      </c>
      <c r="Q418" s="11">
        <f t="shared" si="480"/>
        <v>1</v>
      </c>
      <c r="R418" s="11">
        <f t="shared" si="480"/>
        <v>1</v>
      </c>
      <c r="S418" s="11">
        <v>1</v>
      </c>
      <c r="T418" s="11">
        <f t="shared" ref="T418:BI418" si="481">1+T150/100</f>
        <v>1</v>
      </c>
      <c r="U418" s="11">
        <f t="shared" si="481"/>
        <v>1</v>
      </c>
      <c r="V418" s="11">
        <f t="shared" si="481"/>
        <v>1</v>
      </c>
      <c r="W418" s="11">
        <f t="shared" si="481"/>
        <v>1</v>
      </c>
      <c r="X418" s="11">
        <f t="shared" si="481"/>
        <v>1</v>
      </c>
      <c r="Y418" s="11">
        <f t="shared" si="481"/>
        <v>1</v>
      </c>
      <c r="Z418" s="11">
        <f t="shared" si="481"/>
        <v>1</v>
      </c>
      <c r="AA418" s="11">
        <f t="shared" si="481"/>
        <v>1</v>
      </c>
      <c r="AB418" s="11">
        <f t="shared" si="481"/>
        <v>1</v>
      </c>
      <c r="AC418" s="11">
        <f t="shared" si="481"/>
        <v>1</v>
      </c>
      <c r="AD418" s="11">
        <f t="shared" si="481"/>
        <v>1</v>
      </c>
      <c r="AE418" s="11">
        <f t="shared" si="481"/>
        <v>1</v>
      </c>
      <c r="AF418" s="11">
        <f t="shared" si="481"/>
        <v>1</v>
      </c>
      <c r="AG418" s="11">
        <f t="shared" si="481"/>
        <v>1</v>
      </c>
      <c r="AH418" s="11">
        <f t="shared" si="481"/>
        <v>1</v>
      </c>
      <c r="AI418" s="11">
        <f t="shared" si="481"/>
        <v>1</v>
      </c>
      <c r="AJ418" s="11">
        <f t="shared" si="481"/>
        <v>1</v>
      </c>
      <c r="AK418" s="11">
        <f t="shared" si="481"/>
        <v>1</v>
      </c>
      <c r="AL418" s="11">
        <f t="shared" si="481"/>
        <v>1</v>
      </c>
      <c r="AM418" s="11">
        <f t="shared" si="481"/>
        <v>1</v>
      </c>
      <c r="AN418" s="11">
        <f t="shared" si="481"/>
        <v>1</v>
      </c>
      <c r="AO418" s="11">
        <f t="shared" si="481"/>
        <v>1</v>
      </c>
      <c r="AP418" s="11">
        <f t="shared" si="481"/>
        <v>1</v>
      </c>
      <c r="AQ418" s="11">
        <f t="shared" si="481"/>
        <v>1</v>
      </c>
      <c r="AR418" s="11">
        <f t="shared" si="481"/>
        <v>1</v>
      </c>
      <c r="AS418" s="11">
        <f t="shared" si="481"/>
        <v>1</v>
      </c>
      <c r="AT418" s="11">
        <f t="shared" si="481"/>
        <v>1</v>
      </c>
      <c r="AU418" s="11">
        <f t="shared" si="481"/>
        <v>1</v>
      </c>
      <c r="AV418" s="11">
        <f t="shared" si="481"/>
        <v>1</v>
      </c>
      <c r="AW418" s="11">
        <f t="shared" si="481"/>
        <v>1</v>
      </c>
      <c r="AX418" s="11">
        <f t="shared" si="481"/>
        <v>1</v>
      </c>
      <c r="AY418" s="11">
        <f t="shared" si="481"/>
        <v>1</v>
      </c>
      <c r="AZ418" s="11">
        <f t="shared" si="481"/>
        <v>1</v>
      </c>
      <c r="BA418" s="11">
        <f t="shared" si="481"/>
        <v>1</v>
      </c>
      <c r="BB418" s="11">
        <f t="shared" si="481"/>
        <v>1</v>
      </c>
      <c r="BC418" s="11">
        <f t="shared" si="481"/>
        <v>1</v>
      </c>
      <c r="BD418" s="11">
        <f t="shared" si="481"/>
        <v>1</v>
      </c>
      <c r="BE418" s="11">
        <f t="shared" si="481"/>
        <v>1</v>
      </c>
      <c r="BF418" s="11">
        <f t="shared" si="481"/>
        <v>1</v>
      </c>
      <c r="BG418" s="11">
        <f t="shared" si="481"/>
        <v>1</v>
      </c>
      <c r="BH418" s="11">
        <f t="shared" si="481"/>
        <v>1</v>
      </c>
      <c r="BI418" s="11">
        <f t="shared" si="481"/>
        <v>1</v>
      </c>
      <c r="BJ418" s="11">
        <f t="shared" ref="BJ418" si="482">1+BJ150/100</f>
        <v>1</v>
      </c>
      <c r="BL418" s="1">
        <f t="shared" si="421"/>
        <v>0</v>
      </c>
      <c r="BM418" s="1">
        <f t="shared" si="422"/>
        <v>0</v>
      </c>
      <c r="BN418" s="1">
        <f t="shared" si="423"/>
        <v>0</v>
      </c>
      <c r="BO418" s="1">
        <f t="shared" si="424"/>
        <v>0</v>
      </c>
      <c r="BP418" s="1">
        <f t="shared" si="425"/>
        <v>0</v>
      </c>
      <c r="BQ418" s="1">
        <f t="shared" si="426"/>
        <v>0</v>
      </c>
      <c r="BR418" s="1">
        <f t="shared" si="427"/>
        <v>0</v>
      </c>
      <c r="BS418" s="1">
        <f t="shared" si="428"/>
        <v>0</v>
      </c>
      <c r="BT418" s="1">
        <f t="shared" si="429"/>
        <v>0</v>
      </c>
      <c r="BU418" s="1">
        <f t="shared" si="430"/>
        <v>0</v>
      </c>
      <c r="BW418" s="1">
        <f t="shared" si="431"/>
        <v>0</v>
      </c>
      <c r="BY418" s="172">
        <f t="shared" si="309"/>
        <v>0</v>
      </c>
      <c r="CA418" s="1">
        <f t="shared" si="432"/>
        <v>0</v>
      </c>
      <c r="CB418" s="1">
        <f t="shared" si="433"/>
        <v>0</v>
      </c>
      <c r="CC418" s="1">
        <f t="shared" si="434"/>
        <v>0</v>
      </c>
    </row>
    <row r="419" spans="1:81" ht="15">
      <c r="A419" s="282" t="s">
        <v>290</v>
      </c>
      <c r="E419" s="11">
        <v>1</v>
      </c>
      <c r="F419" s="11">
        <f t="shared" ref="F419:R419" si="483">1+F151/100</f>
        <v>1</v>
      </c>
      <c r="G419" s="11">
        <f t="shared" si="483"/>
        <v>1</v>
      </c>
      <c r="H419" s="11">
        <f t="shared" si="483"/>
        <v>1</v>
      </c>
      <c r="I419" s="11">
        <f t="shared" si="483"/>
        <v>1</v>
      </c>
      <c r="J419" s="11">
        <f t="shared" si="483"/>
        <v>1</v>
      </c>
      <c r="K419" s="11">
        <f t="shared" si="483"/>
        <v>1</v>
      </c>
      <c r="L419" s="11">
        <f t="shared" si="483"/>
        <v>1.0736115314576506</v>
      </c>
      <c r="M419" s="11">
        <f t="shared" si="483"/>
        <v>1.0732899177582766</v>
      </c>
      <c r="N419" s="11">
        <f t="shared" si="483"/>
        <v>1.0592403642917836</v>
      </c>
      <c r="O419" s="11">
        <f t="shared" si="483"/>
        <v>1.024297626914598</v>
      </c>
      <c r="P419" s="11">
        <f t="shared" si="483"/>
        <v>1.03367830436665</v>
      </c>
      <c r="Q419" s="11">
        <f t="shared" si="483"/>
        <v>1.0033016323102832</v>
      </c>
      <c r="R419" s="11">
        <f t="shared" si="483"/>
        <v>1.0143555956188428</v>
      </c>
      <c r="S419" s="11">
        <v>1</v>
      </c>
      <c r="T419" s="11">
        <f t="shared" ref="T419:BI419" si="484">1+T151/100</f>
        <v>1.0520309644650636</v>
      </c>
      <c r="U419" s="11">
        <f t="shared" si="484"/>
        <v>1.0828283588249594</v>
      </c>
      <c r="V419" s="11">
        <f t="shared" si="484"/>
        <v>1.035586088096015</v>
      </c>
      <c r="W419" s="11">
        <f t="shared" si="484"/>
        <v>0.9976811216211281</v>
      </c>
      <c r="X419" s="11">
        <f t="shared" si="484"/>
        <v>1.0224318267481858</v>
      </c>
      <c r="Y419" s="11">
        <f t="shared" si="484"/>
        <v>1.0112093998537681</v>
      </c>
      <c r="Z419" s="11">
        <f t="shared" si="484"/>
        <v>0.95870863623427316</v>
      </c>
      <c r="AA419" s="11">
        <f t="shared" si="484"/>
        <v>1.0632297461593414</v>
      </c>
      <c r="AB419" s="11">
        <f t="shared" si="484"/>
        <v>0.98973407644872413</v>
      </c>
      <c r="AC419" s="11">
        <f t="shared" si="484"/>
        <v>1.0395861164725</v>
      </c>
      <c r="AD419" s="11">
        <f t="shared" si="484"/>
        <v>1.0365178825649024</v>
      </c>
      <c r="AE419" s="11">
        <f t="shared" si="484"/>
        <v>1.0695154516452745</v>
      </c>
      <c r="AF419" s="11">
        <f t="shared" si="484"/>
        <v>0.97652902026977662</v>
      </c>
      <c r="AG419" s="11">
        <f t="shared" si="484"/>
        <v>1.096930514893194</v>
      </c>
      <c r="AH419" s="11">
        <f t="shared" si="484"/>
        <v>1.0089742397787655</v>
      </c>
      <c r="AI419" s="11">
        <f t="shared" si="484"/>
        <v>1.0149523359999242</v>
      </c>
      <c r="AJ419" s="11">
        <f t="shared" si="484"/>
        <v>1.0526628071663928</v>
      </c>
      <c r="AK419" s="11">
        <f t="shared" si="484"/>
        <v>0.9616425597630307</v>
      </c>
      <c r="AL419" s="11">
        <f t="shared" si="484"/>
        <v>0.97559175841613721</v>
      </c>
      <c r="AM419" s="11">
        <f t="shared" si="484"/>
        <v>1.0879011727239596</v>
      </c>
      <c r="AN419" s="11">
        <f t="shared" si="484"/>
        <v>0.93152797552834476</v>
      </c>
      <c r="AO419" s="11">
        <f t="shared" si="484"/>
        <v>1.1077655682449299</v>
      </c>
      <c r="AP419" s="11">
        <f t="shared" si="484"/>
        <v>0.97128945322535487</v>
      </c>
      <c r="AQ419" s="11">
        <f t="shared" si="484"/>
        <v>1.0588346621555067</v>
      </c>
      <c r="AR419" s="11">
        <f t="shared" si="484"/>
        <v>0.99842996940541584</v>
      </c>
      <c r="AS419" s="11">
        <f t="shared" si="484"/>
        <v>1.0068130757979235</v>
      </c>
      <c r="AT419" s="11">
        <f t="shared" si="484"/>
        <v>1.0603022927441754</v>
      </c>
      <c r="AU419" s="11">
        <f t="shared" si="484"/>
        <v>1.0188880785825827</v>
      </c>
      <c r="AV419" s="11">
        <f t="shared" si="484"/>
        <v>1.047012362274534</v>
      </c>
      <c r="AW419" s="11">
        <f t="shared" si="484"/>
        <v>1.0356060455943101</v>
      </c>
      <c r="AX419" s="11">
        <f t="shared" si="484"/>
        <v>1.020821680866999</v>
      </c>
      <c r="AY419" s="11">
        <f t="shared" si="484"/>
        <v>1.0632752382286665</v>
      </c>
      <c r="AZ419" s="11">
        <f t="shared" si="484"/>
        <v>1.0233451505215709</v>
      </c>
      <c r="BA419" s="11">
        <f t="shared" si="484"/>
        <v>1.0467659636309399</v>
      </c>
      <c r="BB419" s="11">
        <f t="shared" si="484"/>
        <v>1.0296429966546907</v>
      </c>
      <c r="BC419" s="11">
        <f t="shared" si="484"/>
        <v>1.0247115403809501</v>
      </c>
      <c r="BD419" s="11">
        <f t="shared" si="484"/>
        <v>1.0380473915598549</v>
      </c>
      <c r="BE419" s="11">
        <f t="shared" si="484"/>
        <v>1.015389702796232</v>
      </c>
      <c r="BF419" s="11">
        <f t="shared" si="484"/>
        <v>1.0301270732344954</v>
      </c>
      <c r="BG419" s="11">
        <f t="shared" si="484"/>
        <v>1.0118559228989861</v>
      </c>
      <c r="BH419" s="11">
        <f t="shared" si="484"/>
        <v>1.0308033002723505</v>
      </c>
      <c r="BI419" s="11">
        <f t="shared" si="484"/>
        <v>0.99848894347189088</v>
      </c>
      <c r="BJ419" s="11">
        <f t="shared" ref="BJ419" si="485">1+BJ151/100</f>
        <v>1.0273273586291769</v>
      </c>
      <c r="BL419" s="1">
        <f t="shared" si="421"/>
        <v>0</v>
      </c>
      <c r="BM419" s="1">
        <f t="shared" si="422"/>
        <v>3.3776026448552043E-2</v>
      </c>
      <c r="BN419" s="1">
        <f t="shared" si="423"/>
        <v>2.632138489631064E-2</v>
      </c>
      <c r="BO419" s="1">
        <f t="shared" si="424"/>
        <v>2.4245834319527315E-2</v>
      </c>
      <c r="BP419" s="1">
        <f t="shared" si="425"/>
        <v>5.8544513040748036E-4</v>
      </c>
      <c r="BQ419" s="1">
        <f t="shared" si="426"/>
        <v>1.7900676616969369E-2</v>
      </c>
      <c r="BR419" s="1">
        <f t="shared" si="427"/>
        <v>3.6305372627611021E-2</v>
      </c>
      <c r="BS419" s="1">
        <f t="shared" si="428"/>
        <v>2.3799360470688091E-2</v>
      </c>
      <c r="BT419" s="1">
        <f t="shared" si="429"/>
        <v>3.936706289387204E-2</v>
      </c>
      <c r="BU419" s="1">
        <f t="shared" si="430"/>
        <v>2.2311736496950729E-2</v>
      </c>
      <c r="BW419" s="1">
        <f t="shared" si="431"/>
        <v>2.9586622234021087E-2</v>
      </c>
      <c r="BY419" s="172">
        <f t="shared" si="309"/>
        <v>2.496911596958995E-2</v>
      </c>
      <c r="CA419" s="1">
        <f t="shared" si="432"/>
        <v>8.8632013453580072E-3</v>
      </c>
      <c r="CB419" s="1">
        <f t="shared" si="433"/>
        <v>2.7421387228283356E-2</v>
      </c>
      <c r="CC419" s="1">
        <f t="shared" si="434"/>
        <v>4.1448355858442865E-2</v>
      </c>
    </row>
    <row r="420" spans="1:81" ht="15">
      <c r="A420" s="282" t="s">
        <v>291</v>
      </c>
      <c r="E420" s="11">
        <v>1</v>
      </c>
      <c r="F420" s="11">
        <f t="shared" ref="F420:R420" si="486">1+F152/100</f>
        <v>1</v>
      </c>
      <c r="G420" s="11">
        <f t="shared" si="486"/>
        <v>1</v>
      </c>
      <c r="H420" s="11">
        <f t="shared" si="486"/>
        <v>1</v>
      </c>
      <c r="I420" s="11">
        <f t="shared" si="486"/>
        <v>1</v>
      </c>
      <c r="J420" s="11">
        <f t="shared" si="486"/>
        <v>1</v>
      </c>
      <c r="K420" s="11">
        <f t="shared" si="486"/>
        <v>1</v>
      </c>
      <c r="L420" s="11">
        <f t="shared" si="486"/>
        <v>1</v>
      </c>
      <c r="M420" s="11">
        <f t="shared" si="486"/>
        <v>1</v>
      </c>
      <c r="N420" s="11">
        <f t="shared" si="486"/>
        <v>1</v>
      </c>
      <c r="O420" s="11">
        <f t="shared" si="486"/>
        <v>1</v>
      </c>
      <c r="P420" s="11">
        <f t="shared" si="486"/>
        <v>1.0418110293466902</v>
      </c>
      <c r="Q420" s="11">
        <f t="shared" si="486"/>
        <v>1.0320809546751564</v>
      </c>
      <c r="R420" s="11">
        <f t="shared" si="486"/>
        <v>1.0486208199377962</v>
      </c>
      <c r="S420" s="11">
        <v>1</v>
      </c>
      <c r="T420" s="11">
        <f t="shared" ref="T420:BI420" si="487">1+T152/100</f>
        <v>0.97604657214857549</v>
      </c>
      <c r="U420" s="11">
        <f t="shared" si="487"/>
        <v>1.0307800064345138</v>
      </c>
      <c r="V420" s="11">
        <f t="shared" si="487"/>
        <v>1.0240572066093316</v>
      </c>
      <c r="W420" s="11">
        <f t="shared" si="487"/>
        <v>1.02845754802642</v>
      </c>
      <c r="X420" s="11">
        <f t="shared" si="487"/>
        <v>1.0232607705907319</v>
      </c>
      <c r="Y420" s="11">
        <f t="shared" si="487"/>
        <v>1.0035474477310928</v>
      </c>
      <c r="Z420" s="11">
        <f t="shared" si="487"/>
        <v>0.99365668144798835</v>
      </c>
      <c r="AA420" s="11">
        <f t="shared" si="487"/>
        <v>1.0072666621809645</v>
      </c>
      <c r="AB420" s="11">
        <f t="shared" si="487"/>
        <v>0.99498485274770376</v>
      </c>
      <c r="AC420" s="11">
        <f t="shared" si="487"/>
        <v>1.0000026188033644</v>
      </c>
      <c r="AD420" s="11">
        <f t="shared" si="487"/>
        <v>1.0056939293875222</v>
      </c>
      <c r="AE420" s="11">
        <f t="shared" si="487"/>
        <v>1.0172562706575963</v>
      </c>
      <c r="AF420" s="11">
        <f t="shared" si="487"/>
        <v>1.0202435618110903</v>
      </c>
      <c r="AG420" s="11">
        <f t="shared" si="487"/>
        <v>1.0437319658598883</v>
      </c>
      <c r="AH420" s="11">
        <f t="shared" si="487"/>
        <v>1.0389003070075731</v>
      </c>
      <c r="AI420" s="11">
        <f t="shared" si="487"/>
        <v>1.0220064977444914</v>
      </c>
      <c r="AJ420" s="11">
        <f t="shared" si="487"/>
        <v>1.0038429684377497</v>
      </c>
      <c r="AK420" s="11">
        <f t="shared" si="487"/>
        <v>1.0055537708767437</v>
      </c>
      <c r="AL420" s="11">
        <f t="shared" si="487"/>
        <v>0.98181954294811491</v>
      </c>
      <c r="AM420" s="11">
        <f t="shared" si="487"/>
        <v>1.0124476549417833</v>
      </c>
      <c r="AN420" s="11">
        <f t="shared" si="487"/>
        <v>1.0123875273985883</v>
      </c>
      <c r="AO420" s="11">
        <f t="shared" si="487"/>
        <v>1.0020955943003609</v>
      </c>
      <c r="AP420" s="11">
        <f t="shared" si="487"/>
        <v>1.0130814516868689</v>
      </c>
      <c r="AQ420" s="11">
        <f t="shared" si="487"/>
        <v>1.0261017778383188</v>
      </c>
      <c r="AR420" s="11">
        <f t="shared" si="487"/>
        <v>1.0240072220099492</v>
      </c>
      <c r="AS420" s="11">
        <f t="shared" si="487"/>
        <v>1.0299686349879191</v>
      </c>
      <c r="AT420" s="11">
        <f t="shared" si="487"/>
        <v>1.0130984962086547</v>
      </c>
      <c r="AU420" s="11">
        <f t="shared" si="487"/>
        <v>1.0019361419612236</v>
      </c>
      <c r="AV420" s="11">
        <f t="shared" si="487"/>
        <v>1.0015441033094403</v>
      </c>
      <c r="AW420" s="11">
        <f t="shared" si="487"/>
        <v>1.0129856884387531</v>
      </c>
      <c r="AX420" s="11">
        <f t="shared" si="487"/>
        <v>1.0045109385983324</v>
      </c>
      <c r="AY420" s="11">
        <f t="shared" si="487"/>
        <v>1.0317172041999627</v>
      </c>
      <c r="AZ420" s="11">
        <f t="shared" si="487"/>
        <v>1.1228824799253898</v>
      </c>
      <c r="BA420" s="11">
        <f t="shared" si="487"/>
        <v>1.0772348199592721</v>
      </c>
      <c r="BB420" s="11">
        <f t="shared" si="487"/>
        <v>1</v>
      </c>
      <c r="BC420" s="11">
        <f t="shared" si="487"/>
        <v>1</v>
      </c>
      <c r="BD420" s="11">
        <f t="shared" si="487"/>
        <v>1</v>
      </c>
      <c r="BE420" s="11">
        <f t="shared" si="487"/>
        <v>1</v>
      </c>
      <c r="BF420" s="11">
        <f t="shared" si="487"/>
        <v>1</v>
      </c>
      <c r="BG420" s="11">
        <f t="shared" si="487"/>
        <v>1</v>
      </c>
      <c r="BH420" s="11">
        <f t="shared" si="487"/>
        <v>1</v>
      </c>
      <c r="BI420" s="11">
        <f t="shared" si="487"/>
        <v>1</v>
      </c>
      <c r="BJ420" s="11">
        <f t="shared" ref="BJ420" si="488">1+BJ152/100</f>
        <v>1</v>
      </c>
      <c r="BL420" s="1">
        <f t="shared" si="421"/>
        <v>0</v>
      </c>
      <c r="BM420" s="1">
        <f t="shared" si="422"/>
        <v>0</v>
      </c>
      <c r="BN420" s="1">
        <f t="shared" si="423"/>
        <v>2.0294306161125819E-2</v>
      </c>
      <c r="BO420" s="1">
        <f t="shared" si="424"/>
        <v>1.2394847307248824E-2</v>
      </c>
      <c r="BP420" s="1">
        <f t="shared" si="425"/>
        <v>3.203647232304041E-3</v>
      </c>
      <c r="BQ420" s="1">
        <f t="shared" si="426"/>
        <v>1.5286670486969411E-2</v>
      </c>
      <c r="BR420" s="1">
        <f t="shared" si="427"/>
        <v>3.0514667231120063E-2</v>
      </c>
      <c r="BS420" s="1">
        <f t="shared" si="428"/>
        <v>0</v>
      </c>
      <c r="BT420" s="1">
        <f t="shared" si="429"/>
        <v>4.0891758482811902E-2</v>
      </c>
      <c r="BU420" s="1">
        <f t="shared" si="430"/>
        <v>0</v>
      </c>
      <c r="BW420" s="1">
        <f t="shared" si="431"/>
        <v>1.7324561660585269E-2</v>
      </c>
      <c r="BY420" s="172">
        <f t="shared" si="309"/>
        <v>9.5839249203992782E-3</v>
      </c>
      <c r="CA420" s="1">
        <f t="shared" si="432"/>
        <v>-4.1422979086567224E-3</v>
      </c>
      <c r="CB420" s="1">
        <f t="shared" si="433"/>
        <v>3.1631839031641906E-2</v>
      </c>
      <c r="CC420" s="1">
        <f t="shared" si="434"/>
        <v>0</v>
      </c>
    </row>
    <row r="421" spans="1:81" ht="15">
      <c r="A421" s="282" t="s">
        <v>292</v>
      </c>
      <c r="E421" s="11">
        <v>1</v>
      </c>
      <c r="F421" s="11">
        <f t="shared" ref="F421:R421" si="489">1+F153/100</f>
        <v>1</v>
      </c>
      <c r="G421" s="11">
        <f t="shared" si="489"/>
        <v>1</v>
      </c>
      <c r="H421" s="11">
        <f t="shared" si="489"/>
        <v>1</v>
      </c>
      <c r="I421" s="11">
        <f t="shared" si="489"/>
        <v>1</v>
      </c>
      <c r="J421" s="11">
        <f t="shared" si="489"/>
        <v>1</v>
      </c>
      <c r="K421" s="11">
        <f t="shared" si="489"/>
        <v>1</v>
      </c>
      <c r="L421" s="11">
        <f t="shared" si="489"/>
        <v>1</v>
      </c>
      <c r="M421" s="11">
        <f t="shared" si="489"/>
        <v>1</v>
      </c>
      <c r="N421" s="11">
        <f t="shared" si="489"/>
        <v>1</v>
      </c>
      <c r="O421" s="11">
        <f t="shared" si="489"/>
        <v>1</v>
      </c>
      <c r="P421" s="11">
        <f t="shared" si="489"/>
        <v>1</v>
      </c>
      <c r="Q421" s="11">
        <f t="shared" si="489"/>
        <v>1</v>
      </c>
      <c r="R421" s="11">
        <f t="shared" si="489"/>
        <v>1</v>
      </c>
      <c r="S421" s="11">
        <v>1</v>
      </c>
      <c r="T421" s="11">
        <f t="shared" ref="T421:BI421" si="490">1+T153/100</f>
        <v>1</v>
      </c>
      <c r="U421" s="11">
        <f t="shared" si="490"/>
        <v>1</v>
      </c>
      <c r="V421" s="11">
        <f t="shared" si="490"/>
        <v>1</v>
      </c>
      <c r="W421" s="11">
        <f t="shared" si="490"/>
        <v>1</v>
      </c>
      <c r="X421" s="11">
        <f t="shared" si="490"/>
        <v>1</v>
      </c>
      <c r="Y421" s="11">
        <f t="shared" si="490"/>
        <v>1</v>
      </c>
      <c r="Z421" s="11">
        <f t="shared" si="490"/>
        <v>1</v>
      </c>
      <c r="AA421" s="11">
        <f t="shared" si="490"/>
        <v>1</v>
      </c>
      <c r="AB421" s="11">
        <f t="shared" si="490"/>
        <v>1</v>
      </c>
      <c r="AC421" s="11">
        <f t="shared" si="490"/>
        <v>1</v>
      </c>
      <c r="AD421" s="11">
        <f t="shared" si="490"/>
        <v>1</v>
      </c>
      <c r="AE421" s="11">
        <f t="shared" si="490"/>
        <v>1</v>
      </c>
      <c r="AF421" s="11">
        <f t="shared" si="490"/>
        <v>1</v>
      </c>
      <c r="AG421" s="11">
        <f t="shared" si="490"/>
        <v>1</v>
      </c>
      <c r="AH421" s="11">
        <f t="shared" si="490"/>
        <v>1</v>
      </c>
      <c r="AI421" s="11">
        <f t="shared" si="490"/>
        <v>1</v>
      </c>
      <c r="AJ421" s="11">
        <f t="shared" si="490"/>
        <v>1</v>
      </c>
      <c r="AK421" s="11">
        <f t="shared" si="490"/>
        <v>1</v>
      </c>
      <c r="AL421" s="11">
        <f t="shared" si="490"/>
        <v>1</v>
      </c>
      <c r="AM421" s="11">
        <f t="shared" si="490"/>
        <v>1</v>
      </c>
      <c r="AN421" s="11">
        <f t="shared" si="490"/>
        <v>1</v>
      </c>
      <c r="AO421" s="11">
        <f t="shared" si="490"/>
        <v>0.94311583586958747</v>
      </c>
      <c r="AP421" s="11">
        <f t="shared" si="490"/>
        <v>1.0202369909125555</v>
      </c>
      <c r="AQ421" s="11">
        <f t="shared" si="490"/>
        <v>0.93495572514443048</v>
      </c>
      <c r="AR421" s="11">
        <f t="shared" si="490"/>
        <v>0.96783595402604083</v>
      </c>
      <c r="AS421" s="11">
        <f t="shared" si="490"/>
        <v>1.0231557343507616</v>
      </c>
      <c r="AT421" s="11">
        <f t="shared" si="490"/>
        <v>1.063375335394906</v>
      </c>
      <c r="AU421" s="11">
        <f t="shared" si="490"/>
        <v>1.0804993202616029</v>
      </c>
      <c r="AV421" s="11">
        <f t="shared" si="490"/>
        <v>1.0690060291609667</v>
      </c>
      <c r="AW421" s="11">
        <f t="shared" si="490"/>
        <v>1.0766609008264016</v>
      </c>
      <c r="AX421" s="11">
        <f t="shared" si="490"/>
        <v>1.0776187381730271</v>
      </c>
      <c r="AY421" s="11">
        <f t="shared" si="490"/>
        <v>1.0509166888962138</v>
      </c>
      <c r="AZ421" s="11">
        <f t="shared" si="490"/>
        <v>1.032389765783907</v>
      </c>
      <c r="BA421" s="11">
        <f t="shared" si="490"/>
        <v>1.0800538761251646</v>
      </c>
      <c r="BB421" s="11">
        <f t="shared" si="490"/>
        <v>0.9411873866947551</v>
      </c>
      <c r="BC421" s="11">
        <f t="shared" si="490"/>
        <v>1.072070085385181</v>
      </c>
      <c r="BD421" s="11">
        <f t="shared" si="490"/>
        <v>1.0686177053077286</v>
      </c>
      <c r="BE421" s="11">
        <f t="shared" si="490"/>
        <v>0.99313027758780237</v>
      </c>
      <c r="BF421" s="11">
        <f t="shared" si="490"/>
        <v>1.0942929791191305</v>
      </c>
      <c r="BG421" s="11">
        <f t="shared" si="490"/>
        <v>1.0486391589811808</v>
      </c>
      <c r="BH421" s="11">
        <f t="shared" si="490"/>
        <v>0.99664146598642778</v>
      </c>
      <c r="BI421" s="11">
        <f t="shared" si="490"/>
        <v>1.0456337156331381</v>
      </c>
      <c r="BJ421" s="11">
        <f t="shared" ref="BJ421" si="491">1+BJ153/100</f>
        <v>1.0456488277881071</v>
      </c>
      <c r="BL421" s="1">
        <f t="shared" si="421"/>
        <v>0</v>
      </c>
      <c r="BM421" s="1">
        <f t="shared" si="422"/>
        <v>0</v>
      </c>
      <c r="BN421" s="1">
        <f t="shared" si="423"/>
        <v>0</v>
      </c>
      <c r="BO421" s="1">
        <f t="shared" si="424"/>
        <v>0</v>
      </c>
      <c r="BP421" s="1">
        <f t="shared" si="425"/>
        <v>0</v>
      </c>
      <c r="BQ421" s="1">
        <f t="shared" si="426"/>
        <v>2.9146272124831452E-3</v>
      </c>
      <c r="BR421" s="1">
        <f t="shared" si="427"/>
        <v>4.9023248880291082E-2</v>
      </c>
      <c r="BS421" s="1">
        <f t="shared" si="428"/>
        <v>5.0502446192082218E-2</v>
      </c>
      <c r="BT421" s="1">
        <f t="shared" si="429"/>
        <v>6.4298879824257194E-2</v>
      </c>
      <c r="BU421" s="1">
        <f t="shared" si="430"/>
        <v>3.1396753051236459E-2</v>
      </c>
      <c r="BW421" s="1">
        <f t="shared" si="431"/>
        <v>4.5371247077818921E-2</v>
      </c>
      <c r="BY421" s="172">
        <f t="shared" si="309"/>
        <v>0</v>
      </c>
      <c r="CA421" s="1">
        <f t="shared" si="432"/>
        <v>0</v>
      </c>
      <c r="CB421" s="1">
        <f t="shared" si="433"/>
        <v>0</v>
      </c>
      <c r="CC421" s="1">
        <f t="shared" si="434"/>
        <v>9.280985294081523E-2</v>
      </c>
    </row>
    <row r="422" spans="1:81" ht="15">
      <c r="A422" s="282" t="s">
        <v>293</v>
      </c>
      <c r="E422" s="11">
        <v>1</v>
      </c>
      <c r="F422" s="11">
        <f t="shared" ref="F422:R422" si="492">1+F154/100</f>
        <v>0.99622335257833106</v>
      </c>
      <c r="G422" s="11">
        <f t="shared" si="492"/>
        <v>0.99807489508929748</v>
      </c>
      <c r="H422" s="11">
        <f t="shared" si="492"/>
        <v>0.96654181978942988</v>
      </c>
      <c r="I422" s="11">
        <f t="shared" si="492"/>
        <v>1.0139642905383752</v>
      </c>
      <c r="J422" s="11">
        <f t="shared" si="492"/>
        <v>0.97062097124339786</v>
      </c>
      <c r="K422" s="11">
        <f t="shared" si="492"/>
        <v>0.99488586887202968</v>
      </c>
      <c r="L422" s="11">
        <f t="shared" si="492"/>
        <v>1.0283661266571278</v>
      </c>
      <c r="M422" s="11">
        <f t="shared" si="492"/>
        <v>1.0407106462547802</v>
      </c>
      <c r="N422" s="11">
        <f t="shared" si="492"/>
        <v>1.0100817072912636</v>
      </c>
      <c r="O422" s="11">
        <f t="shared" si="492"/>
        <v>1.0248483787631264</v>
      </c>
      <c r="P422" s="11">
        <f t="shared" si="492"/>
        <v>1.011373740026966</v>
      </c>
      <c r="Q422" s="11">
        <f t="shared" si="492"/>
        <v>0.9604452447201085</v>
      </c>
      <c r="R422" s="11">
        <f t="shared" si="492"/>
        <v>0.94709191179292485</v>
      </c>
      <c r="S422" s="11">
        <v>1</v>
      </c>
      <c r="T422" s="11">
        <f t="shared" ref="T422:BI422" si="493">1+T154/100</f>
        <v>0.98441174214435667</v>
      </c>
      <c r="U422" s="11">
        <f t="shared" si="493"/>
        <v>0.94219982173327721</v>
      </c>
      <c r="V422" s="11">
        <f t="shared" si="493"/>
        <v>0.99487999524101245</v>
      </c>
      <c r="W422" s="11">
        <f t="shared" si="493"/>
        <v>0.94593708132265053</v>
      </c>
      <c r="X422" s="11">
        <f t="shared" si="493"/>
        <v>1.0674884696862594</v>
      </c>
      <c r="Y422" s="11">
        <f t="shared" si="493"/>
        <v>0.97950625038707517</v>
      </c>
      <c r="Z422" s="11">
        <f t="shared" si="493"/>
        <v>0.8773659881466005</v>
      </c>
      <c r="AA422" s="11">
        <f t="shared" si="493"/>
        <v>0.95395529308783833</v>
      </c>
      <c r="AB422" s="11">
        <f t="shared" si="493"/>
        <v>0.98034040252455146</v>
      </c>
      <c r="AC422" s="11">
        <f t="shared" si="493"/>
        <v>0.98828595928578911</v>
      </c>
      <c r="AD422" s="11">
        <f t="shared" si="493"/>
        <v>0.9831501745583221</v>
      </c>
      <c r="AE422" s="11">
        <f t="shared" si="493"/>
        <v>0.9911640814638466</v>
      </c>
      <c r="AF422" s="11">
        <f t="shared" si="493"/>
        <v>0.98368884429675552</v>
      </c>
      <c r="AG422" s="11">
        <f t="shared" si="493"/>
        <v>1.0052724970911324</v>
      </c>
      <c r="AH422" s="11">
        <f t="shared" si="493"/>
        <v>1.0115784371633261</v>
      </c>
      <c r="AI422" s="11">
        <f t="shared" si="493"/>
        <v>1.0019603440789862</v>
      </c>
      <c r="AJ422" s="11">
        <f t="shared" si="493"/>
        <v>0.90990353799512957</v>
      </c>
      <c r="AK422" s="11">
        <f t="shared" si="493"/>
        <v>0.98237126606817204</v>
      </c>
      <c r="AL422" s="11">
        <f t="shared" si="493"/>
        <v>0.99083117045116265</v>
      </c>
      <c r="AM422" s="11">
        <f t="shared" si="493"/>
        <v>0.96937524516558493</v>
      </c>
      <c r="AN422" s="11">
        <f t="shared" si="493"/>
        <v>0.98626163756703566</v>
      </c>
      <c r="AO422" s="11">
        <f t="shared" si="493"/>
        <v>0.99009449815814121</v>
      </c>
      <c r="AP422" s="11">
        <f t="shared" si="493"/>
        <v>1.0047622977866528</v>
      </c>
      <c r="AQ422" s="11">
        <f t="shared" si="493"/>
        <v>1.0069734856550878</v>
      </c>
      <c r="AR422" s="11">
        <f t="shared" si="493"/>
        <v>1.0141487589988183</v>
      </c>
      <c r="AS422" s="11">
        <f t="shared" si="493"/>
        <v>1.0154230950995968</v>
      </c>
      <c r="AT422" s="11">
        <f t="shared" si="493"/>
        <v>1.0279622778728761</v>
      </c>
      <c r="AU422" s="11">
        <f t="shared" si="493"/>
        <v>0.8470001091752356</v>
      </c>
      <c r="AV422" s="11">
        <f t="shared" si="493"/>
        <v>1.0651898502443931</v>
      </c>
      <c r="AW422" s="11">
        <f t="shared" si="493"/>
        <v>1.0215979964017587</v>
      </c>
      <c r="AX422" s="11">
        <f t="shared" si="493"/>
        <v>1.0155822350114871</v>
      </c>
      <c r="AY422" s="11">
        <f t="shared" si="493"/>
        <v>1.0199911136653881</v>
      </c>
      <c r="AZ422" s="11">
        <f t="shared" si="493"/>
        <v>1.0321600430518694</v>
      </c>
      <c r="BA422" s="11">
        <f t="shared" si="493"/>
        <v>1.041126026706213</v>
      </c>
      <c r="BB422" s="11">
        <f t="shared" si="493"/>
        <v>0.93313849497293322</v>
      </c>
      <c r="BC422" s="11">
        <f t="shared" si="493"/>
        <v>0.97501851347100055</v>
      </c>
      <c r="BD422" s="11">
        <f t="shared" si="493"/>
        <v>0.9869075665833299</v>
      </c>
      <c r="BE422" s="11">
        <f t="shared" si="493"/>
        <v>1.0024914699700926</v>
      </c>
      <c r="BF422" s="11">
        <f t="shared" si="493"/>
        <v>0.99518263666603535</v>
      </c>
      <c r="BG422" s="11">
        <f t="shared" si="493"/>
        <v>1.0056254444822283</v>
      </c>
      <c r="BH422" s="11">
        <f t="shared" si="493"/>
        <v>1.0037515836793121</v>
      </c>
      <c r="BI422" s="11">
        <f t="shared" si="493"/>
        <v>1.0141605089444268</v>
      </c>
      <c r="BJ422" s="11">
        <f t="shared" ref="BJ422" si="494">1+BJ154/100</f>
        <v>1.0141550239087691</v>
      </c>
      <c r="BL422" s="1">
        <f t="shared" si="421"/>
        <v>-1.3159799003512274E-2</v>
      </c>
      <c r="BM422" s="1">
        <f t="shared" si="422"/>
        <v>9.5162402979291905E-3</v>
      </c>
      <c r="BN422" s="1">
        <f t="shared" si="423"/>
        <v>-1.2868075629824616E-2</v>
      </c>
      <c r="BO422" s="1">
        <f t="shared" si="424"/>
        <v>-2.5261302264647845E-2</v>
      </c>
      <c r="BP422" s="1">
        <f t="shared" si="425"/>
        <v>-2.9422320350745879E-2</v>
      </c>
      <c r="BQ422" s="1">
        <f t="shared" si="426"/>
        <v>-1.5036952955592375E-2</v>
      </c>
      <c r="BR422" s="1">
        <f t="shared" si="427"/>
        <v>1.2228313978452032E-2</v>
      </c>
      <c r="BS422" s="1">
        <f t="shared" si="428"/>
        <v>-2.4743953437239563E-3</v>
      </c>
      <c r="BT422" s="1">
        <f t="shared" si="429"/>
        <v>3.2471677275286215E-2</v>
      </c>
      <c r="BU422" s="1">
        <f t="shared" si="430"/>
        <v>-1.0767185135342694E-2</v>
      </c>
      <c r="BW422" s="1">
        <f t="shared" si="431"/>
        <v>7.5374877467753176E-3</v>
      </c>
      <c r="BY422" s="172">
        <f t="shared" si="309"/>
        <v>-1.4325127877661825E-2</v>
      </c>
      <c r="CA422" s="1">
        <f t="shared" si="432"/>
        <v>-0.17948652420387767</v>
      </c>
      <c r="CB422" s="1">
        <f t="shared" si="433"/>
        <v>-0.10438463016269395</v>
      </c>
      <c r="CC422" s="1">
        <f t="shared" si="434"/>
        <v>2.3691723770822071E-2</v>
      </c>
    </row>
    <row r="423" spans="1:81" ht="15">
      <c r="A423" s="282" t="s">
        <v>294</v>
      </c>
      <c r="E423" s="11">
        <v>1</v>
      </c>
      <c r="F423" s="11">
        <f t="shared" ref="F423:R423" si="495">1+F155/100</f>
        <v>1</v>
      </c>
      <c r="G423" s="11">
        <f t="shared" si="495"/>
        <v>1</v>
      </c>
      <c r="H423" s="11">
        <f t="shared" si="495"/>
        <v>1</v>
      </c>
      <c r="I423" s="11">
        <f t="shared" si="495"/>
        <v>1</v>
      </c>
      <c r="J423" s="11">
        <f t="shared" si="495"/>
        <v>1</v>
      </c>
      <c r="K423" s="11">
        <f t="shared" si="495"/>
        <v>1</v>
      </c>
      <c r="L423" s="11">
        <f t="shared" si="495"/>
        <v>1</v>
      </c>
      <c r="M423" s="11">
        <f t="shared" si="495"/>
        <v>1</v>
      </c>
      <c r="N423" s="11">
        <f t="shared" si="495"/>
        <v>1</v>
      </c>
      <c r="O423" s="11">
        <f t="shared" si="495"/>
        <v>1</v>
      </c>
      <c r="P423" s="11">
        <f t="shared" si="495"/>
        <v>1</v>
      </c>
      <c r="Q423" s="11">
        <f t="shared" si="495"/>
        <v>1</v>
      </c>
      <c r="R423" s="11">
        <f t="shared" si="495"/>
        <v>1</v>
      </c>
      <c r="S423" s="11">
        <v>1</v>
      </c>
      <c r="T423" s="11">
        <f t="shared" ref="T423:BI423" si="496">1+T155/100</f>
        <v>1</v>
      </c>
      <c r="U423" s="11">
        <f t="shared" si="496"/>
        <v>1</v>
      </c>
      <c r="V423" s="11">
        <f t="shared" si="496"/>
        <v>1</v>
      </c>
      <c r="W423" s="11">
        <f t="shared" si="496"/>
        <v>1</v>
      </c>
      <c r="X423" s="11">
        <f t="shared" si="496"/>
        <v>1</v>
      </c>
      <c r="Y423" s="11">
        <f t="shared" si="496"/>
        <v>1</v>
      </c>
      <c r="Z423" s="11">
        <f t="shared" si="496"/>
        <v>1</v>
      </c>
      <c r="AA423" s="11">
        <f t="shared" si="496"/>
        <v>1</v>
      </c>
      <c r="AB423" s="11">
        <f t="shared" si="496"/>
        <v>1</v>
      </c>
      <c r="AC423" s="11">
        <f t="shared" si="496"/>
        <v>1</v>
      </c>
      <c r="AD423" s="11">
        <f t="shared" si="496"/>
        <v>1</v>
      </c>
      <c r="AE423" s="11">
        <f t="shared" si="496"/>
        <v>1</v>
      </c>
      <c r="AF423" s="11">
        <f t="shared" si="496"/>
        <v>1</v>
      </c>
      <c r="AG423" s="11">
        <f t="shared" si="496"/>
        <v>1</v>
      </c>
      <c r="AH423" s="11">
        <f t="shared" si="496"/>
        <v>1</v>
      </c>
      <c r="AI423" s="11">
        <f t="shared" si="496"/>
        <v>1</v>
      </c>
      <c r="AJ423" s="11">
        <f t="shared" si="496"/>
        <v>1</v>
      </c>
      <c r="AK423" s="11">
        <f t="shared" si="496"/>
        <v>1</v>
      </c>
      <c r="AL423" s="11">
        <f t="shared" si="496"/>
        <v>1</v>
      </c>
      <c r="AM423" s="11">
        <f t="shared" si="496"/>
        <v>1</v>
      </c>
      <c r="AN423" s="11">
        <f t="shared" si="496"/>
        <v>1</v>
      </c>
      <c r="AO423" s="11">
        <f t="shared" si="496"/>
        <v>1.0567715944958442</v>
      </c>
      <c r="AP423" s="11">
        <f t="shared" si="496"/>
        <v>1.0636841472552376</v>
      </c>
      <c r="AQ423" s="11">
        <f t="shared" si="496"/>
        <v>1.0552572140420626</v>
      </c>
      <c r="AR423" s="11">
        <f t="shared" si="496"/>
        <v>1.0413402458001666</v>
      </c>
      <c r="AS423" s="11">
        <f t="shared" si="496"/>
        <v>1.0166062763797952</v>
      </c>
      <c r="AT423" s="11">
        <f t="shared" si="496"/>
        <v>0.93833221352903107</v>
      </c>
      <c r="AU423" s="11">
        <f t="shared" si="496"/>
        <v>1.0460290315774015</v>
      </c>
      <c r="AV423" s="11">
        <f t="shared" si="496"/>
        <v>1.1078857153232631</v>
      </c>
      <c r="AW423" s="11">
        <f t="shared" si="496"/>
        <v>1.0322803006632479</v>
      </c>
      <c r="AX423" s="11">
        <f t="shared" si="496"/>
        <v>0.84578717105161627</v>
      </c>
      <c r="AY423" s="11">
        <f t="shared" si="496"/>
        <v>1.2282359812537595</v>
      </c>
      <c r="AZ423" s="11">
        <f t="shared" si="496"/>
        <v>1.0492574892827227</v>
      </c>
      <c r="BA423" s="11">
        <f t="shared" si="496"/>
        <v>1.0663471731161123</v>
      </c>
      <c r="BB423" s="11">
        <f t="shared" si="496"/>
        <v>0.90298925354326931</v>
      </c>
      <c r="BC423" s="11">
        <f t="shared" si="496"/>
        <v>1.0431947326658828</v>
      </c>
      <c r="BD423" s="11">
        <f t="shared" si="496"/>
        <v>1.0549319732556832</v>
      </c>
      <c r="BE423" s="11">
        <f t="shared" si="496"/>
        <v>0.9957832734499793</v>
      </c>
      <c r="BF423" s="11">
        <f t="shared" si="496"/>
        <v>1.0425914793999758</v>
      </c>
      <c r="BG423" s="11">
        <f t="shared" si="496"/>
        <v>1.0447710231532841</v>
      </c>
      <c r="BH423" s="11">
        <f t="shared" si="496"/>
        <v>0.99764083668195236</v>
      </c>
      <c r="BI423" s="11">
        <f t="shared" si="496"/>
        <v>1.0384187224496264</v>
      </c>
      <c r="BJ423" s="11">
        <f t="shared" ref="BJ423" si="497">1+BJ155/100</f>
        <v>1.0668994808788053</v>
      </c>
      <c r="BL423" s="1">
        <f t="shared" si="421"/>
        <v>0</v>
      </c>
      <c r="BM423" s="1">
        <f t="shared" si="422"/>
        <v>0</v>
      </c>
      <c r="BN423" s="1">
        <f t="shared" si="423"/>
        <v>0</v>
      </c>
      <c r="BO423" s="1">
        <f t="shared" si="424"/>
        <v>0</v>
      </c>
      <c r="BP423" s="1">
        <f t="shared" si="425"/>
        <v>0</v>
      </c>
      <c r="BQ423" s="1">
        <f t="shared" si="426"/>
        <v>2.6478232135874302E-2</v>
      </c>
      <c r="BR423" s="1">
        <f t="shared" si="427"/>
        <v>2.8508824759709617E-2</v>
      </c>
      <c r="BS423" s="1">
        <f t="shared" si="428"/>
        <v>3.4263368477321698E-2</v>
      </c>
      <c r="BT423" s="1">
        <f t="shared" si="429"/>
        <v>4.8582733011348633E-2</v>
      </c>
      <c r="BU423" s="1">
        <f t="shared" si="430"/>
        <v>1.3887826079094445E-2</v>
      </c>
      <c r="BW423" s="1">
        <f t="shared" si="431"/>
        <v>2.8614244438763148E-2</v>
      </c>
      <c r="BY423" s="172">
        <f t="shared" si="309"/>
        <v>0</v>
      </c>
      <c r="CA423" s="1">
        <f t="shared" si="432"/>
        <v>0</v>
      </c>
      <c r="CB423" s="1">
        <f t="shared" si="433"/>
        <v>0</v>
      </c>
      <c r="CC423" s="1">
        <f t="shared" si="434"/>
        <v>8.235031173263252E-2</v>
      </c>
    </row>
    <row r="424" spans="1:81" ht="15">
      <c r="A424" s="282" t="s">
        <v>1268</v>
      </c>
      <c r="E424" s="11">
        <v>1</v>
      </c>
      <c r="F424" s="11">
        <f t="shared" ref="F424:R424" si="498">1+F156/100</f>
        <v>1</v>
      </c>
      <c r="G424" s="11">
        <f t="shared" si="498"/>
        <v>1</v>
      </c>
      <c r="H424" s="11">
        <f t="shared" si="498"/>
        <v>1</v>
      </c>
      <c r="I424" s="11">
        <f t="shared" si="498"/>
        <v>1</v>
      </c>
      <c r="J424" s="11">
        <f t="shared" si="498"/>
        <v>1</v>
      </c>
      <c r="K424" s="11">
        <f t="shared" si="498"/>
        <v>1</v>
      </c>
      <c r="L424" s="11">
        <f t="shared" si="498"/>
        <v>1</v>
      </c>
      <c r="M424" s="11">
        <f t="shared" si="498"/>
        <v>1</v>
      </c>
      <c r="N424" s="11">
        <f t="shared" si="498"/>
        <v>1.0858616356326838</v>
      </c>
      <c r="O424" s="11">
        <f t="shared" si="498"/>
        <v>1.1594362367372202</v>
      </c>
      <c r="P424" s="11">
        <f t="shared" si="498"/>
        <v>1.0865206366329387</v>
      </c>
      <c r="Q424" s="11">
        <f t="shared" si="498"/>
        <v>1.1302343880246777</v>
      </c>
      <c r="R424" s="11">
        <f t="shared" si="498"/>
        <v>1.0868864346402434</v>
      </c>
      <c r="S424" s="11">
        <v>1</v>
      </c>
      <c r="T424" s="11">
        <f t="shared" ref="T424:BI424" si="499">1+T156/100</f>
        <v>0.94884952737526651</v>
      </c>
      <c r="U424" s="11">
        <f t="shared" si="499"/>
        <v>1.1197649314822822</v>
      </c>
      <c r="V424" s="11">
        <f t="shared" si="499"/>
        <v>1.004559241766867</v>
      </c>
      <c r="W424" s="11">
        <f t="shared" si="499"/>
        <v>0.92347787612477772</v>
      </c>
      <c r="X424" s="11">
        <f t="shared" si="499"/>
        <v>1.0148980092905295</v>
      </c>
      <c r="Y424" s="11">
        <f t="shared" si="499"/>
        <v>0.95941442603383176</v>
      </c>
      <c r="Z424" s="11">
        <f t="shared" si="499"/>
        <v>0.98033237027562892</v>
      </c>
      <c r="AA424" s="11">
        <f t="shared" si="499"/>
        <v>0.94883662389997736</v>
      </c>
      <c r="AB424" s="11">
        <f t="shared" si="499"/>
        <v>0.94350228148211601</v>
      </c>
      <c r="AC424" s="11">
        <f t="shared" si="499"/>
        <v>0.95429165425949281</v>
      </c>
      <c r="AD424" s="11">
        <f t="shared" si="499"/>
        <v>0.96290457290586384</v>
      </c>
      <c r="AE424" s="11">
        <f t="shared" si="499"/>
        <v>0.97656283440060965</v>
      </c>
      <c r="AF424" s="11">
        <f t="shared" si="499"/>
        <v>0.97031445139548855</v>
      </c>
      <c r="AG424" s="11">
        <f t="shared" si="499"/>
        <v>1.0001544571221466</v>
      </c>
      <c r="AH424" s="11">
        <f t="shared" si="499"/>
        <v>0.99766238892569137</v>
      </c>
      <c r="AI424" s="11">
        <f t="shared" si="499"/>
        <v>1.0929744185599128</v>
      </c>
      <c r="AJ424" s="11">
        <f t="shared" si="499"/>
        <v>1.0156410606954323</v>
      </c>
      <c r="AK424" s="11">
        <f t="shared" si="499"/>
        <v>1.0289423189200995</v>
      </c>
      <c r="AL424" s="11">
        <f t="shared" si="499"/>
        <v>1.0048463181956024</v>
      </c>
      <c r="AM424" s="11">
        <f t="shared" si="499"/>
        <v>1.0044765630040264</v>
      </c>
      <c r="AN424" s="11">
        <f t="shared" si="499"/>
        <v>1.0022885778617394</v>
      </c>
      <c r="AO424" s="11">
        <f t="shared" si="499"/>
        <v>1.025400457992651</v>
      </c>
      <c r="AP424" s="11">
        <f t="shared" si="499"/>
        <v>1.0124067580311193</v>
      </c>
      <c r="AQ424" s="11">
        <f t="shared" si="499"/>
        <v>1.0244632135719329</v>
      </c>
      <c r="AR424" s="11">
        <f t="shared" si="499"/>
        <v>0.99842387507809927</v>
      </c>
      <c r="AS424" s="11">
        <f t="shared" si="499"/>
        <v>1.0368983133494012</v>
      </c>
      <c r="AT424" s="11">
        <f t="shared" si="499"/>
        <v>0.99321063750680905</v>
      </c>
      <c r="AU424" s="11">
        <f t="shared" si="499"/>
        <v>0.99764586881618622</v>
      </c>
      <c r="AV424" s="11">
        <f t="shared" si="499"/>
        <v>1.0349390243278778</v>
      </c>
      <c r="AW424" s="11">
        <f t="shared" si="499"/>
        <v>1.0597952726561839</v>
      </c>
      <c r="AX424" s="11">
        <f t="shared" si="499"/>
        <v>1.0298659107723345</v>
      </c>
      <c r="AY424" s="11">
        <f t="shared" si="499"/>
        <v>1.0381235362087935</v>
      </c>
      <c r="AZ424" s="11">
        <f t="shared" si="499"/>
        <v>1.0291601915324813</v>
      </c>
      <c r="BA424" s="11">
        <f t="shared" si="499"/>
        <v>1.0222028856516616</v>
      </c>
      <c r="BB424" s="11">
        <f t="shared" si="499"/>
        <v>0.98398272296112632</v>
      </c>
      <c r="BC424" s="11">
        <f t="shared" si="499"/>
        <v>1.0279253785295563</v>
      </c>
      <c r="BD424" s="11">
        <f t="shared" si="499"/>
        <v>1.0151013858720335</v>
      </c>
      <c r="BE424" s="11">
        <f t="shared" si="499"/>
        <v>1.0178631563354914</v>
      </c>
      <c r="BF424" s="11">
        <f t="shared" si="499"/>
        <v>1.0063023191316378</v>
      </c>
      <c r="BG424" s="11">
        <f t="shared" si="499"/>
        <v>1.0090230543162357</v>
      </c>
      <c r="BH424" s="11">
        <f t="shared" si="499"/>
        <v>1.0062477345118139</v>
      </c>
      <c r="BI424" s="11">
        <f t="shared" si="499"/>
        <v>1.0277996727931666</v>
      </c>
      <c r="BJ424" s="11">
        <f t="shared" ref="BJ424" si="500">1+BJ156/100</f>
        <v>1.0009462107720069</v>
      </c>
      <c r="BL424" s="1">
        <f t="shared" si="421"/>
        <v>0</v>
      </c>
      <c r="BM424" s="1">
        <f t="shared" si="422"/>
        <v>1.3823642720520501E-2</v>
      </c>
      <c r="BN424" s="1">
        <f t="shared" si="423"/>
        <v>4.4668787655641529E-2</v>
      </c>
      <c r="BO424" s="1">
        <f t="shared" si="424"/>
        <v>-3.0775971725532147E-2</v>
      </c>
      <c r="BP424" s="1">
        <f t="shared" si="425"/>
        <v>3.5047380715444998E-2</v>
      </c>
      <c r="BQ424" s="1">
        <f t="shared" si="426"/>
        <v>1.1232045071013719E-2</v>
      </c>
      <c r="BR424" s="1">
        <f t="shared" si="427"/>
        <v>2.8056422586840046E-2</v>
      </c>
      <c r="BS424" s="1">
        <f t="shared" si="428"/>
        <v>1.2061943637539985E-2</v>
      </c>
      <c r="BT424" s="1">
        <f t="shared" si="429"/>
        <v>3.5613628888246707E-2</v>
      </c>
      <c r="BU424" s="1">
        <f t="shared" si="430"/>
        <v>1.1693253192756936E-2</v>
      </c>
      <c r="BW424" s="1">
        <f t="shared" si="431"/>
        <v>2.1876434062104488E-2</v>
      </c>
      <c r="BY424" s="172">
        <f t="shared" si="309"/>
        <v>1.441798951403217E-2</v>
      </c>
      <c r="CA424" s="1">
        <f t="shared" si="432"/>
        <v>-0.12237752330253604</v>
      </c>
      <c r="CB424" s="1">
        <f t="shared" si="433"/>
        <v>0.1421976889958263</v>
      </c>
      <c r="CC424" s="1">
        <f t="shared" si="434"/>
        <v>4.3552925370747619E-2</v>
      </c>
    </row>
    <row r="425" spans="1:81" ht="15">
      <c r="A425" s="282" t="s">
        <v>295</v>
      </c>
      <c r="E425" s="11">
        <v>1</v>
      </c>
      <c r="F425" s="11">
        <f t="shared" ref="F425:R425" si="501">1+F157/100</f>
        <v>1.0174820885968869</v>
      </c>
      <c r="G425" s="11">
        <f t="shared" si="501"/>
        <v>1.0143185557391257</v>
      </c>
      <c r="H425" s="11">
        <f t="shared" si="501"/>
        <v>1.0478094867160921</v>
      </c>
      <c r="I425" s="11">
        <f t="shared" si="501"/>
        <v>1.0847986612976936</v>
      </c>
      <c r="J425" s="11">
        <f t="shared" si="501"/>
        <v>1.0383880657849429</v>
      </c>
      <c r="K425" s="11">
        <f t="shared" si="501"/>
        <v>1.0289558314894975</v>
      </c>
      <c r="L425" s="11">
        <f t="shared" si="501"/>
        <v>1.0268847304372257</v>
      </c>
      <c r="M425" s="11">
        <f t="shared" si="501"/>
        <v>1.0614642954135651</v>
      </c>
      <c r="N425" s="11">
        <f t="shared" si="501"/>
        <v>1.0028169162861802</v>
      </c>
      <c r="O425" s="11">
        <f t="shared" si="501"/>
        <v>1.0321430572545744</v>
      </c>
      <c r="P425" s="11">
        <f t="shared" si="501"/>
        <v>1.0050027939440325</v>
      </c>
      <c r="Q425" s="11">
        <f t="shared" si="501"/>
        <v>1.0479645273007894</v>
      </c>
      <c r="R425" s="11">
        <f t="shared" si="501"/>
        <v>1.0446707703371565</v>
      </c>
      <c r="S425" s="11">
        <v>1</v>
      </c>
      <c r="T425" s="11">
        <f t="shared" ref="T425:BI425" si="502">1+T157/100</f>
        <v>1.026450516809376</v>
      </c>
      <c r="U425" s="11">
        <f t="shared" si="502"/>
        <v>1.0149725946600476</v>
      </c>
      <c r="V425" s="11">
        <f t="shared" si="502"/>
        <v>1.006235444277302</v>
      </c>
      <c r="W425" s="11">
        <f t="shared" si="502"/>
        <v>1.0616270635000458</v>
      </c>
      <c r="X425" s="11">
        <f t="shared" si="502"/>
        <v>1.0699223548998673</v>
      </c>
      <c r="Y425" s="11">
        <f t="shared" si="502"/>
        <v>1.0663288124348358</v>
      </c>
      <c r="Z425" s="11">
        <f t="shared" si="502"/>
        <v>1.0627312362749013</v>
      </c>
      <c r="AA425" s="11">
        <f t="shared" si="502"/>
        <v>0.97168005356968767</v>
      </c>
      <c r="AB425" s="11">
        <f t="shared" si="502"/>
        <v>0.93745487182361109</v>
      </c>
      <c r="AC425" s="11">
        <f t="shared" si="502"/>
        <v>1.0144439677307882</v>
      </c>
      <c r="AD425" s="11">
        <f t="shared" si="502"/>
        <v>1.0049790159108496</v>
      </c>
      <c r="AE425" s="11">
        <f t="shared" si="502"/>
        <v>0.94327577634892934</v>
      </c>
      <c r="AF425" s="11">
        <f t="shared" si="502"/>
        <v>0.99870676518280488</v>
      </c>
      <c r="AG425" s="11">
        <f t="shared" si="502"/>
        <v>0.99295536373689064</v>
      </c>
      <c r="AH425" s="11">
        <f t="shared" si="502"/>
        <v>1.0218900573925642</v>
      </c>
      <c r="AI425" s="11">
        <f t="shared" si="502"/>
        <v>1.0302500797238705</v>
      </c>
      <c r="AJ425" s="11">
        <f t="shared" si="502"/>
        <v>1.0217107226287823</v>
      </c>
      <c r="AK425" s="11">
        <f t="shared" si="502"/>
        <v>1.0157914746642698</v>
      </c>
      <c r="AL425" s="11">
        <f t="shared" si="502"/>
        <v>1.0202598650162056</v>
      </c>
      <c r="AM425" s="11">
        <f t="shared" si="502"/>
        <v>1.0295394983482444</v>
      </c>
      <c r="AN425" s="11">
        <f t="shared" si="502"/>
        <v>0.92018412689991491</v>
      </c>
      <c r="AO425" s="11">
        <f t="shared" si="502"/>
        <v>1.0494116758001224</v>
      </c>
      <c r="AP425" s="11">
        <f t="shared" si="502"/>
        <v>1.050958088728446</v>
      </c>
      <c r="AQ425" s="11">
        <f t="shared" si="502"/>
        <v>1.0352538744626656</v>
      </c>
      <c r="AR425" s="11">
        <f t="shared" si="502"/>
        <v>1.0123825745722954</v>
      </c>
      <c r="AS425" s="11">
        <f t="shared" si="502"/>
        <v>1.0347839861088155</v>
      </c>
      <c r="AT425" s="11">
        <f t="shared" si="502"/>
        <v>0.98293597219127027</v>
      </c>
      <c r="AU425" s="11">
        <f t="shared" si="502"/>
        <v>0.98725888752610769</v>
      </c>
      <c r="AV425" s="11">
        <f t="shared" si="502"/>
        <v>1.0021254778563438</v>
      </c>
      <c r="AW425" s="11">
        <f t="shared" si="502"/>
        <v>1.0260440647560611</v>
      </c>
      <c r="AX425" s="11">
        <f t="shared" si="502"/>
        <v>1.0091507904188477</v>
      </c>
      <c r="AY425" s="11">
        <f t="shared" si="502"/>
        <v>1.0295729931656987</v>
      </c>
      <c r="AZ425" s="11">
        <f t="shared" si="502"/>
        <v>1.0069632021510828</v>
      </c>
      <c r="BA425" s="11">
        <f t="shared" si="502"/>
        <v>0.99519170250155531</v>
      </c>
      <c r="BB425" s="11">
        <f t="shared" si="502"/>
        <v>0.93202652779475725</v>
      </c>
      <c r="BC425" s="11">
        <f t="shared" si="502"/>
        <v>1.0349302593059204</v>
      </c>
      <c r="BD425" s="11">
        <f t="shared" si="502"/>
        <v>1.0212135842724459</v>
      </c>
      <c r="BE425" s="11">
        <f t="shared" si="502"/>
        <v>1.0215127792704104</v>
      </c>
      <c r="BF425" s="11">
        <f t="shared" si="502"/>
        <v>0.99941620727154656</v>
      </c>
      <c r="BG425" s="11">
        <f t="shared" si="502"/>
        <v>1.0144971970026258</v>
      </c>
      <c r="BH425" s="11">
        <f t="shared" si="502"/>
        <v>1.0190107694461725</v>
      </c>
      <c r="BI425" s="11">
        <f t="shared" si="502"/>
        <v>1.015823552778903</v>
      </c>
      <c r="BJ425" s="11">
        <f t="shared" ref="BJ425" si="503">1+BJ157/100</f>
        <v>1.0075456214633174</v>
      </c>
      <c r="BL425" s="1">
        <f t="shared" si="421"/>
        <v>2.6426422316036202E-2</v>
      </c>
      <c r="BM425" s="1">
        <f t="shared" si="422"/>
        <v>4.0221238258221881E-2</v>
      </c>
      <c r="BN425" s="1">
        <f t="shared" si="423"/>
        <v>3.0635120964375817E-2</v>
      </c>
      <c r="BO425" s="1">
        <f t="shared" si="424"/>
        <v>5.9513714466286061E-4</v>
      </c>
      <c r="BP425" s="1">
        <f t="shared" si="425"/>
        <v>2.1989640558308432E-2</v>
      </c>
      <c r="BQ425" s="1">
        <f t="shared" si="426"/>
        <v>8.2667408097711892E-3</v>
      </c>
      <c r="BR425" s="1">
        <f t="shared" si="427"/>
        <v>4.0263911585116663E-3</v>
      </c>
      <c r="BS425" s="1">
        <f t="shared" si="428"/>
        <v>1.4120137603854443E-2</v>
      </c>
      <c r="BT425" s="1">
        <f t="shared" si="429"/>
        <v>1.1432594035477361E-2</v>
      </c>
      <c r="BU425" s="1">
        <f t="shared" si="430"/>
        <v>6.8429992163274722E-3</v>
      </c>
      <c r="BW425" s="1">
        <f t="shared" si="431"/>
        <v>8.8074127418806825E-3</v>
      </c>
      <c r="BY425" s="172">
        <f t="shared" si="309"/>
        <v>2.8221465655978717E-2</v>
      </c>
      <c r="CA425" s="1">
        <f t="shared" si="432"/>
        <v>-3.1951527866233898E-2</v>
      </c>
      <c r="CB425" s="1">
        <f t="shared" si="433"/>
        <v>6.9239936869397445E-2</v>
      </c>
      <c r="CC425" s="1">
        <f t="shared" si="434"/>
        <v>5.0141698189707151E-2</v>
      </c>
    </row>
    <row r="426" spans="1:81" ht="15">
      <c r="A426" s="282" t="s">
        <v>296</v>
      </c>
      <c r="E426" s="11">
        <v>1</v>
      </c>
      <c r="F426" s="11">
        <f t="shared" ref="F426:R426" si="504">1+F158/100</f>
        <v>1</v>
      </c>
      <c r="G426" s="11">
        <f t="shared" si="504"/>
        <v>1</v>
      </c>
      <c r="H426" s="11">
        <f t="shared" si="504"/>
        <v>1</v>
      </c>
      <c r="I426" s="11">
        <f t="shared" si="504"/>
        <v>1</v>
      </c>
      <c r="J426" s="11">
        <f t="shared" si="504"/>
        <v>1</v>
      </c>
      <c r="K426" s="11">
        <f t="shared" si="504"/>
        <v>1</v>
      </c>
      <c r="L426" s="11">
        <f t="shared" si="504"/>
        <v>1</v>
      </c>
      <c r="M426" s="11">
        <f t="shared" si="504"/>
        <v>1</v>
      </c>
      <c r="N426" s="11">
        <f t="shared" si="504"/>
        <v>1</v>
      </c>
      <c r="O426" s="11">
        <f t="shared" si="504"/>
        <v>1</v>
      </c>
      <c r="P426" s="11">
        <f t="shared" si="504"/>
        <v>1</v>
      </c>
      <c r="Q426" s="11">
        <f t="shared" si="504"/>
        <v>1</v>
      </c>
      <c r="R426" s="11">
        <f t="shared" si="504"/>
        <v>1</v>
      </c>
      <c r="S426" s="11">
        <v>1</v>
      </c>
      <c r="T426" s="11">
        <f t="shared" ref="T426:BI426" si="505">1+T158/100</f>
        <v>1</v>
      </c>
      <c r="U426" s="11">
        <f t="shared" si="505"/>
        <v>1</v>
      </c>
      <c r="V426" s="11">
        <f t="shared" si="505"/>
        <v>1</v>
      </c>
      <c r="W426" s="11">
        <f t="shared" si="505"/>
        <v>1</v>
      </c>
      <c r="X426" s="11">
        <f t="shared" si="505"/>
        <v>1</v>
      </c>
      <c r="Y426" s="11">
        <f t="shared" si="505"/>
        <v>1</v>
      </c>
      <c r="Z426" s="11">
        <f t="shared" si="505"/>
        <v>1</v>
      </c>
      <c r="AA426" s="11">
        <f t="shared" si="505"/>
        <v>1.003115021435306</v>
      </c>
      <c r="AB426" s="11">
        <f t="shared" si="505"/>
        <v>1.103370904733848</v>
      </c>
      <c r="AC426" s="11">
        <f t="shared" si="505"/>
        <v>0.99124569213909419</v>
      </c>
      <c r="AD426" s="11">
        <f t="shared" si="505"/>
        <v>0.89409311133014246</v>
      </c>
      <c r="AE426" s="11">
        <f t="shared" si="505"/>
        <v>1.1874658309212875</v>
      </c>
      <c r="AF426" s="11">
        <f t="shared" si="505"/>
        <v>1.0430717521962216</v>
      </c>
      <c r="AG426" s="11">
        <f t="shared" si="505"/>
        <v>1.0311671217637035</v>
      </c>
      <c r="AH426" s="11">
        <f t="shared" si="505"/>
        <v>0.94551068252618908</v>
      </c>
      <c r="AI426" s="11">
        <f t="shared" si="505"/>
        <v>0.99454724417198259</v>
      </c>
      <c r="AJ426" s="11">
        <f t="shared" si="505"/>
        <v>0.97657699062556613</v>
      </c>
      <c r="AK426" s="11">
        <f t="shared" si="505"/>
        <v>1.0518146386141816</v>
      </c>
      <c r="AL426" s="11">
        <f t="shared" si="505"/>
        <v>1.0458712444882186</v>
      </c>
      <c r="AM426" s="11">
        <f t="shared" si="505"/>
        <v>1.0477445230473221</v>
      </c>
      <c r="AN426" s="11">
        <f t="shared" si="505"/>
        <v>1.0727989792930117</v>
      </c>
      <c r="AO426" s="11">
        <f t="shared" si="505"/>
        <v>0.89023479235603975</v>
      </c>
      <c r="AP426" s="11">
        <f t="shared" si="505"/>
        <v>0.93027665204662202</v>
      </c>
      <c r="AQ426" s="11">
        <f t="shared" si="505"/>
        <v>0.96719826080707849</v>
      </c>
      <c r="AR426" s="11">
        <f t="shared" si="505"/>
        <v>0.97314229113100492</v>
      </c>
      <c r="AS426" s="11">
        <f t="shared" si="505"/>
        <v>1.0572828215752188</v>
      </c>
      <c r="AT426" s="11">
        <f t="shared" si="505"/>
        <v>1.0531490280242561</v>
      </c>
      <c r="AU426" s="11">
        <f t="shared" si="505"/>
        <v>1.0266503866093082</v>
      </c>
      <c r="AV426" s="11">
        <f t="shared" si="505"/>
        <v>1.0025085965382203</v>
      </c>
      <c r="AW426" s="11">
        <f t="shared" si="505"/>
        <v>1.0019929028602488</v>
      </c>
      <c r="AX426" s="11">
        <f t="shared" si="505"/>
        <v>1.0295301810738258</v>
      </c>
      <c r="AY426" s="11">
        <f t="shared" si="505"/>
        <v>1.0139190433717089</v>
      </c>
      <c r="AZ426" s="11">
        <f t="shared" si="505"/>
        <v>1.0353587474205026</v>
      </c>
      <c r="BA426" s="11">
        <f t="shared" si="505"/>
        <v>0.98202558253408201</v>
      </c>
      <c r="BB426" s="11">
        <f t="shared" si="505"/>
        <v>0.98172267578236616</v>
      </c>
      <c r="BC426" s="11">
        <f t="shared" si="505"/>
        <v>1.0624042582163877</v>
      </c>
      <c r="BD426" s="11">
        <f t="shared" si="505"/>
        <v>1.0098115510564587</v>
      </c>
      <c r="BE426" s="11">
        <f t="shared" si="505"/>
        <v>1.0322015903916164</v>
      </c>
      <c r="BF426" s="11">
        <f t="shared" si="505"/>
        <v>1.0260679165373903</v>
      </c>
      <c r="BG426" s="11">
        <f t="shared" si="505"/>
        <v>0.99046064459237537</v>
      </c>
      <c r="BH426" s="11">
        <f t="shared" si="505"/>
        <v>0.9945496119076096</v>
      </c>
      <c r="BI426" s="11">
        <f t="shared" si="505"/>
        <v>1.0177222272958286</v>
      </c>
      <c r="BJ426" s="11">
        <f t="shared" ref="BJ426" si="506">1+BJ158/100</f>
        <v>1.0238231031302354</v>
      </c>
      <c r="BL426" s="1">
        <f t="shared" si="421"/>
        <v>0</v>
      </c>
      <c r="BM426" s="1">
        <f t="shared" si="422"/>
        <v>0</v>
      </c>
      <c r="BN426" s="1">
        <f t="shared" si="423"/>
        <v>0</v>
      </c>
      <c r="BO426" s="1">
        <f t="shared" si="424"/>
        <v>1.7083743063048384E-2</v>
      </c>
      <c r="BP426" s="1">
        <f t="shared" si="425"/>
        <v>1.6687150698738051E-2</v>
      </c>
      <c r="BQ426" s="1">
        <f t="shared" si="426"/>
        <v>-5.6167297298371777E-3</v>
      </c>
      <c r="BR426" s="1">
        <f t="shared" si="427"/>
        <v>1.335338994693247E-2</v>
      </c>
      <c r="BS426" s="1">
        <f t="shared" si="428"/>
        <v>1.4505830910641615E-2</v>
      </c>
      <c r="BT426" s="1">
        <f t="shared" si="429"/>
        <v>1.0729159747677297E-2</v>
      </c>
      <c r="BU426" s="1">
        <f t="shared" si="430"/>
        <v>1.4072640975873352E-2</v>
      </c>
      <c r="BW426" s="1">
        <f t="shared" si="431"/>
        <v>1.2638368268369948E-2</v>
      </c>
      <c r="BY426" s="172">
        <f t="shared" si="309"/>
        <v>4.423434662556458E-3</v>
      </c>
      <c r="CA426" s="1">
        <f t="shared" si="432"/>
        <v>0.1068079287531869</v>
      </c>
      <c r="CB426" s="1">
        <f t="shared" si="433"/>
        <v>2.1577023787031857E-2</v>
      </c>
      <c r="CC426" s="1">
        <f t="shared" si="434"/>
        <v>2.5197467786384209E-3</v>
      </c>
    </row>
    <row r="427" spans="1:81" ht="15">
      <c r="A427" s="282" t="s">
        <v>297</v>
      </c>
      <c r="E427" s="11">
        <v>1</v>
      </c>
      <c r="F427" s="11">
        <f t="shared" ref="F427:R427" si="507">1+F159/100</f>
        <v>1.0086989291955195</v>
      </c>
      <c r="G427" s="11">
        <f t="shared" si="507"/>
        <v>1.0237216758309764</v>
      </c>
      <c r="H427" s="11">
        <f t="shared" si="507"/>
        <v>1.0317083898052712</v>
      </c>
      <c r="I427" s="11">
        <f t="shared" si="507"/>
        <v>1.0517616019344549</v>
      </c>
      <c r="J427" s="11">
        <f t="shared" si="507"/>
        <v>1.0294228632434339</v>
      </c>
      <c r="K427" s="11">
        <f t="shared" si="507"/>
        <v>1.0227265004385813</v>
      </c>
      <c r="L427" s="11">
        <f t="shared" si="507"/>
        <v>1.0140423830154659</v>
      </c>
      <c r="M427" s="11">
        <f t="shared" si="507"/>
        <v>1.0437189572106431</v>
      </c>
      <c r="N427" s="11">
        <f t="shared" si="507"/>
        <v>1.0510060836482793</v>
      </c>
      <c r="O427" s="11">
        <f t="shared" si="507"/>
        <v>1.0590060330884974</v>
      </c>
      <c r="P427" s="11">
        <f t="shared" si="507"/>
        <v>1.0399501360653935</v>
      </c>
      <c r="Q427" s="11">
        <f t="shared" si="507"/>
        <v>1.0443421145117642</v>
      </c>
      <c r="R427" s="11">
        <f t="shared" si="507"/>
        <v>1.0544851995233988</v>
      </c>
      <c r="S427" s="11">
        <v>1</v>
      </c>
      <c r="T427" s="11">
        <f t="shared" ref="T427:BI427" si="508">1+T159/100</f>
        <v>1.0221636557512677</v>
      </c>
      <c r="U427" s="11">
        <f t="shared" si="508"/>
        <v>1.0522398848416388</v>
      </c>
      <c r="V427" s="11">
        <f t="shared" si="508"/>
        <v>1.0213027468534901</v>
      </c>
      <c r="W427" s="11">
        <f t="shared" si="508"/>
        <v>1.0131771357931632</v>
      </c>
      <c r="X427" s="11">
        <f t="shared" si="508"/>
        <v>1.0180934508058013</v>
      </c>
      <c r="Y427" s="11">
        <f t="shared" si="508"/>
        <v>1.0194902709543592</v>
      </c>
      <c r="Z427" s="11">
        <f t="shared" si="508"/>
        <v>1.0000730842238139</v>
      </c>
      <c r="AA427" s="11">
        <f t="shared" si="508"/>
        <v>1.0095308584822156</v>
      </c>
      <c r="AB427" s="11">
        <f t="shared" si="508"/>
        <v>0.9905365472455796</v>
      </c>
      <c r="AC427" s="11">
        <f t="shared" si="508"/>
        <v>1.0243633255023681</v>
      </c>
      <c r="AD427" s="11">
        <f t="shared" si="508"/>
        <v>1.0286336172006791</v>
      </c>
      <c r="AE427" s="11">
        <f t="shared" si="508"/>
        <v>1.0168663460065903</v>
      </c>
      <c r="AF427" s="11">
        <f t="shared" si="508"/>
        <v>1.02391265278441</v>
      </c>
      <c r="AG427" s="11">
        <f t="shared" si="508"/>
        <v>1.0191555991009387</v>
      </c>
      <c r="AH427" s="11">
        <f t="shared" si="508"/>
        <v>1.0127928868029601</v>
      </c>
      <c r="AI427" s="11">
        <f t="shared" si="508"/>
        <v>1.0037709650769278</v>
      </c>
      <c r="AJ427" s="11">
        <f t="shared" si="508"/>
        <v>0.99153405538197825</v>
      </c>
      <c r="AK427" s="11">
        <f t="shared" si="508"/>
        <v>0.98867757487881758</v>
      </c>
      <c r="AL427" s="11">
        <f t="shared" si="508"/>
        <v>1.0114519223880603</v>
      </c>
      <c r="AM427" s="11">
        <f t="shared" si="508"/>
        <v>1.0073049332285255</v>
      </c>
      <c r="AN427" s="11">
        <f t="shared" si="508"/>
        <v>1.0217467045274415</v>
      </c>
      <c r="AO427" s="11">
        <f t="shared" si="508"/>
        <v>1.0323452492088123</v>
      </c>
      <c r="AP427" s="11">
        <f t="shared" si="508"/>
        <v>1.0321195727540706</v>
      </c>
      <c r="AQ427" s="11">
        <f t="shared" si="508"/>
        <v>1.0040525560068967</v>
      </c>
      <c r="AR427" s="11">
        <f t="shared" si="508"/>
        <v>1.0196178066673258</v>
      </c>
      <c r="AS427" s="11">
        <f t="shared" si="508"/>
        <v>1.0439615504991659</v>
      </c>
      <c r="AT427" s="11">
        <f t="shared" si="508"/>
        <v>1.0226474799725289</v>
      </c>
      <c r="AU427" s="11">
        <f t="shared" si="508"/>
        <v>1.0324785734355892</v>
      </c>
      <c r="AV427" s="11">
        <f t="shared" si="508"/>
        <v>1.0410810258466847</v>
      </c>
      <c r="AW427" s="11">
        <f t="shared" si="508"/>
        <v>1.0676991440564636</v>
      </c>
      <c r="AX427" s="11">
        <f t="shared" si="508"/>
        <v>1.0573591087549825</v>
      </c>
      <c r="AY427" s="11">
        <f t="shared" si="508"/>
        <v>1.0681240219400592</v>
      </c>
      <c r="AZ427" s="11">
        <f t="shared" si="508"/>
        <v>1.0741619516517917</v>
      </c>
      <c r="BA427" s="11">
        <f t="shared" si="508"/>
        <v>1.0448994752765055</v>
      </c>
      <c r="BB427" s="11">
        <f t="shared" si="508"/>
        <v>1.0128230335201476</v>
      </c>
      <c r="BC427" s="11">
        <f t="shared" si="508"/>
        <v>1.0620751000821131</v>
      </c>
      <c r="BD427" s="11">
        <f t="shared" si="508"/>
        <v>1.0491530984722925</v>
      </c>
      <c r="BE427" s="11">
        <f t="shared" si="508"/>
        <v>1.0401152868109125</v>
      </c>
      <c r="BF427" s="11">
        <f t="shared" si="508"/>
        <v>1.0394259487086877</v>
      </c>
      <c r="BG427" s="11">
        <f t="shared" si="508"/>
        <v>1.0333560186939095</v>
      </c>
      <c r="BH427" s="11">
        <f t="shared" si="508"/>
        <v>1.0275543570275287</v>
      </c>
      <c r="BI427" s="11">
        <f t="shared" si="508"/>
        <v>1.0304975484772201</v>
      </c>
      <c r="BJ427" s="11">
        <f t="shared" ref="BJ427" si="509">1+BJ159/100</f>
        <v>1.0376253377431499</v>
      </c>
      <c r="BL427" s="1">
        <f t="shared" si="421"/>
        <v>2.1331688891421008E-2</v>
      </c>
      <c r="BM427" s="1">
        <f t="shared" si="422"/>
        <v>3.5346985110116469E-2</v>
      </c>
      <c r="BN427" s="1">
        <f t="shared" si="423"/>
        <v>3.2299447633000078E-2</v>
      </c>
      <c r="BO427" s="1">
        <f t="shared" si="424"/>
        <v>1.4473620145896149E-2</v>
      </c>
      <c r="BP427" s="1">
        <f t="shared" si="425"/>
        <v>-1.1838681076724589E-3</v>
      </c>
      <c r="BQ427" s="1">
        <f t="shared" si="426"/>
        <v>2.6060450525242196E-2</v>
      </c>
      <c r="BR427" s="1">
        <f t="shared" si="427"/>
        <v>5.335882105114198E-2</v>
      </c>
      <c r="BS427" s="1">
        <f t="shared" si="428"/>
        <v>4.0497326610069662E-2</v>
      </c>
      <c r="BT427" s="1">
        <f t="shared" si="429"/>
        <v>5.8815562337068528E-2</v>
      </c>
      <c r="BU427" s="1">
        <f t="shared" si="430"/>
        <v>3.6783447402263025E-2</v>
      </c>
      <c r="BW427" s="1">
        <f t="shared" si="431"/>
        <v>4.6169082257555116E-2</v>
      </c>
      <c r="BY427" s="172">
        <f t="shared" si="309"/>
        <v>2.7501464137388076E-2</v>
      </c>
      <c r="CA427" s="1">
        <f t="shared" si="432"/>
        <v>5.0293457129813035E-5</v>
      </c>
      <c r="CB427" s="1">
        <f t="shared" si="433"/>
        <v>-1.599580942352663E-2</v>
      </c>
      <c r="CC427" s="1">
        <f t="shared" si="434"/>
        <v>9.4212675391161183E-2</v>
      </c>
    </row>
    <row r="428" spans="1:81" ht="15">
      <c r="A428" s="282" t="s">
        <v>298</v>
      </c>
      <c r="E428" s="11">
        <v>1</v>
      </c>
      <c r="F428" s="11">
        <f t="shared" ref="F428:R428" si="510">1+F160/100</f>
        <v>1</v>
      </c>
      <c r="G428" s="11">
        <f t="shared" si="510"/>
        <v>1</v>
      </c>
      <c r="H428" s="11">
        <f t="shared" si="510"/>
        <v>1</v>
      </c>
      <c r="I428" s="11">
        <f t="shared" si="510"/>
        <v>1</v>
      </c>
      <c r="J428" s="11">
        <f t="shared" si="510"/>
        <v>1</v>
      </c>
      <c r="K428" s="11">
        <f t="shared" si="510"/>
        <v>1</v>
      </c>
      <c r="L428" s="11">
        <f t="shared" si="510"/>
        <v>1</v>
      </c>
      <c r="M428" s="11">
        <f t="shared" si="510"/>
        <v>1</v>
      </c>
      <c r="N428" s="11">
        <f t="shared" si="510"/>
        <v>1</v>
      </c>
      <c r="O428" s="11">
        <f t="shared" si="510"/>
        <v>1</v>
      </c>
      <c r="P428" s="11">
        <f t="shared" si="510"/>
        <v>1</v>
      </c>
      <c r="Q428" s="11">
        <f t="shared" si="510"/>
        <v>1</v>
      </c>
      <c r="R428" s="11">
        <f t="shared" si="510"/>
        <v>1</v>
      </c>
      <c r="S428" s="11">
        <v>1</v>
      </c>
      <c r="T428" s="11">
        <f t="shared" ref="T428:BI428" si="511">1+T160/100</f>
        <v>1</v>
      </c>
      <c r="U428" s="11">
        <f t="shared" si="511"/>
        <v>1</v>
      </c>
      <c r="V428" s="11">
        <f t="shared" si="511"/>
        <v>1</v>
      </c>
      <c r="W428" s="11">
        <f t="shared" si="511"/>
        <v>1</v>
      </c>
      <c r="X428" s="11">
        <f t="shared" si="511"/>
        <v>1</v>
      </c>
      <c r="Y428" s="11">
        <f t="shared" si="511"/>
        <v>1</v>
      </c>
      <c r="Z428" s="11">
        <f t="shared" si="511"/>
        <v>1</v>
      </c>
      <c r="AA428" s="11">
        <f t="shared" si="511"/>
        <v>1</v>
      </c>
      <c r="AB428" s="11">
        <f t="shared" si="511"/>
        <v>1</v>
      </c>
      <c r="AC428" s="11">
        <f t="shared" si="511"/>
        <v>1</v>
      </c>
      <c r="AD428" s="11">
        <f t="shared" si="511"/>
        <v>1</v>
      </c>
      <c r="AE428" s="11">
        <f t="shared" si="511"/>
        <v>1</v>
      </c>
      <c r="AF428" s="11">
        <f t="shared" si="511"/>
        <v>1</v>
      </c>
      <c r="AG428" s="11">
        <f t="shared" si="511"/>
        <v>1</v>
      </c>
      <c r="AH428" s="11">
        <f t="shared" si="511"/>
        <v>1</v>
      </c>
      <c r="AI428" s="11">
        <f t="shared" si="511"/>
        <v>1</v>
      </c>
      <c r="AJ428" s="11">
        <f t="shared" si="511"/>
        <v>0.93966965784113399</v>
      </c>
      <c r="AK428" s="11">
        <f t="shared" si="511"/>
        <v>0.93652947220988958</v>
      </c>
      <c r="AL428" s="11">
        <f t="shared" si="511"/>
        <v>0.92746708392906863</v>
      </c>
      <c r="AM428" s="11">
        <f t="shared" si="511"/>
        <v>0.9835709442631585</v>
      </c>
      <c r="AN428" s="11">
        <f t="shared" si="511"/>
        <v>0.98808038885216898</v>
      </c>
      <c r="AO428" s="11">
        <f t="shared" si="511"/>
        <v>1.0087022332799327</v>
      </c>
      <c r="AP428" s="11">
        <f t="shared" si="511"/>
        <v>1.0092476581540355</v>
      </c>
      <c r="AQ428" s="11">
        <f t="shared" si="511"/>
        <v>1.0273864824450665</v>
      </c>
      <c r="AR428" s="11">
        <f t="shared" si="511"/>
        <v>1.0370316820966148</v>
      </c>
      <c r="AS428" s="11">
        <f t="shared" si="511"/>
        <v>1.0401349858371778</v>
      </c>
      <c r="AT428" s="11">
        <f t="shared" si="511"/>
        <v>0.96552063375087083</v>
      </c>
      <c r="AU428" s="11">
        <f t="shared" si="511"/>
        <v>1.0119255753924967</v>
      </c>
      <c r="AV428" s="11">
        <f t="shared" si="511"/>
        <v>1.0199830592060941</v>
      </c>
      <c r="AW428" s="11">
        <f t="shared" si="511"/>
        <v>1.0449017097021631</v>
      </c>
      <c r="AX428" s="11">
        <f t="shared" si="511"/>
        <v>1.0455945116585421</v>
      </c>
      <c r="AY428" s="11">
        <f t="shared" si="511"/>
        <v>1.0499061825688749</v>
      </c>
      <c r="AZ428" s="11">
        <f t="shared" si="511"/>
        <v>1.0635425268519876</v>
      </c>
      <c r="BA428" s="11">
        <f t="shared" si="511"/>
        <v>1.0537375886653861</v>
      </c>
      <c r="BB428" s="11">
        <f t="shared" si="511"/>
        <v>0.99558794843155962</v>
      </c>
      <c r="BC428" s="11">
        <f t="shared" si="511"/>
        <v>1.0327660175428111</v>
      </c>
      <c r="BD428" s="11">
        <f t="shared" si="511"/>
        <v>1.022587071058165</v>
      </c>
      <c r="BE428" s="11">
        <f t="shared" si="511"/>
        <v>0.99464479488067781</v>
      </c>
      <c r="BF428" s="11">
        <f t="shared" si="511"/>
        <v>1.0284082227310827</v>
      </c>
      <c r="BG428" s="11">
        <f t="shared" si="511"/>
        <v>1.0354204848563995</v>
      </c>
      <c r="BH428" s="11">
        <f t="shared" si="511"/>
        <v>1.0375108173098662</v>
      </c>
      <c r="BI428" s="11">
        <f t="shared" si="511"/>
        <v>1.0282963245105701</v>
      </c>
      <c r="BJ428" s="11">
        <f t="shared" ref="BJ428" si="512">1+BJ160/100</f>
        <v>0.99926384934763168</v>
      </c>
      <c r="BL428" s="1">
        <f t="shared" si="421"/>
        <v>0</v>
      </c>
      <c r="BM428" s="1">
        <f t="shared" si="422"/>
        <v>0</v>
      </c>
      <c r="BN428" s="1">
        <f t="shared" si="423"/>
        <v>0</v>
      </c>
      <c r="BO428" s="1">
        <f t="shared" si="424"/>
        <v>0</v>
      </c>
      <c r="BP428" s="1">
        <f t="shared" si="425"/>
        <v>-4.9507291793021602E-2</v>
      </c>
      <c r="BQ428" s="1">
        <f t="shared" si="426"/>
        <v>1.0729263765824948E-2</v>
      </c>
      <c r="BR428" s="1">
        <f t="shared" si="427"/>
        <v>3.8051466138658618E-2</v>
      </c>
      <c r="BS428" s="1">
        <f t="shared" si="428"/>
        <v>2.0146752185829397E-2</v>
      </c>
      <c r="BT428" s="1">
        <f t="shared" si="429"/>
        <v>4.6192462012943913E-2</v>
      </c>
      <c r="BU428" s="1">
        <f t="shared" si="430"/>
        <v>2.1775268259794034E-2</v>
      </c>
      <c r="BW428" s="1">
        <f t="shared" si="431"/>
        <v>3.2169212505916311E-2</v>
      </c>
      <c r="BY428" s="172">
        <f t="shared" si="309"/>
        <v>0</v>
      </c>
      <c r="CA428" s="1">
        <f t="shared" si="432"/>
        <v>0</v>
      </c>
      <c r="CB428" s="1">
        <f t="shared" si="433"/>
        <v>-0.11997167129039521</v>
      </c>
      <c r="CC428" s="1">
        <f t="shared" si="434"/>
        <v>0.10465756175576435</v>
      </c>
    </row>
    <row r="429" spans="1:81" ht="15">
      <c r="A429" s="282" t="s">
        <v>299</v>
      </c>
      <c r="E429" s="11">
        <v>1</v>
      </c>
      <c r="F429" s="11">
        <f t="shared" ref="F429:R429" si="513">1+F161/100</f>
        <v>1</v>
      </c>
      <c r="G429" s="11">
        <f t="shared" si="513"/>
        <v>1</v>
      </c>
      <c r="H429" s="11">
        <f t="shared" si="513"/>
        <v>1</v>
      </c>
      <c r="I429" s="11">
        <f t="shared" si="513"/>
        <v>1</v>
      </c>
      <c r="J429" s="11">
        <f t="shared" si="513"/>
        <v>1</v>
      </c>
      <c r="K429" s="11">
        <f t="shared" si="513"/>
        <v>1</v>
      </c>
      <c r="L429" s="11">
        <f t="shared" si="513"/>
        <v>1</v>
      </c>
      <c r="M429" s="11">
        <f t="shared" si="513"/>
        <v>1.0236943738314335</v>
      </c>
      <c r="N429" s="11">
        <f t="shared" si="513"/>
        <v>0.98853120976544351</v>
      </c>
      <c r="O429" s="11">
        <f t="shared" si="513"/>
        <v>1.0457349387588444</v>
      </c>
      <c r="P429" s="11">
        <f t="shared" si="513"/>
        <v>1.0094872106664528</v>
      </c>
      <c r="Q429" s="11">
        <f t="shared" si="513"/>
        <v>1.0407185094024243</v>
      </c>
      <c r="R429" s="11">
        <f t="shared" si="513"/>
        <v>0.96832229714760831</v>
      </c>
      <c r="S429" s="11">
        <v>1</v>
      </c>
      <c r="T429" s="11">
        <f t="shared" ref="T429:BI429" si="514">1+T161/100</f>
        <v>1.0966317063606252</v>
      </c>
      <c r="U429" s="11">
        <f t="shared" si="514"/>
        <v>1.1165136588618847</v>
      </c>
      <c r="V429" s="11">
        <f t="shared" si="514"/>
        <v>1.0451668253959845</v>
      </c>
      <c r="W429" s="11">
        <f t="shared" si="514"/>
        <v>0.9682156311587522</v>
      </c>
      <c r="X429" s="11">
        <f t="shared" si="514"/>
        <v>1.0840751434726124</v>
      </c>
      <c r="Y429" s="11">
        <f t="shared" si="514"/>
        <v>0.9387207691513052</v>
      </c>
      <c r="Z429" s="11">
        <f t="shared" si="514"/>
        <v>0.99485771134278844</v>
      </c>
      <c r="AA429" s="11">
        <f t="shared" si="514"/>
        <v>0.90698928006339496</v>
      </c>
      <c r="AB429" s="11">
        <f t="shared" si="514"/>
        <v>0.99714105988139523</v>
      </c>
      <c r="AC429" s="11">
        <f t="shared" si="514"/>
        <v>0.97769914086419352</v>
      </c>
      <c r="AD429" s="11">
        <f t="shared" si="514"/>
        <v>1.1816374233399007</v>
      </c>
      <c r="AE429" s="11">
        <f t="shared" si="514"/>
        <v>1.0110127306723642</v>
      </c>
      <c r="AF429" s="11">
        <f t="shared" si="514"/>
        <v>0.98467173315987078</v>
      </c>
      <c r="AG429" s="11">
        <f t="shared" si="514"/>
        <v>1.0590674583889299</v>
      </c>
      <c r="AH429" s="11">
        <f t="shared" si="514"/>
        <v>1.0256257252951864</v>
      </c>
      <c r="AI429" s="11">
        <f t="shared" si="514"/>
        <v>0.9570482903786719</v>
      </c>
      <c r="AJ429" s="11">
        <f t="shared" si="514"/>
        <v>1.0932593211744346</v>
      </c>
      <c r="AK429" s="11">
        <f t="shared" si="514"/>
        <v>0.94426820420339286</v>
      </c>
      <c r="AL429" s="11">
        <f t="shared" si="514"/>
        <v>1.0048440340891229</v>
      </c>
      <c r="AM429" s="11">
        <f t="shared" si="514"/>
        <v>1.0102922991658358</v>
      </c>
      <c r="AN429" s="11">
        <f t="shared" si="514"/>
        <v>0.98282897727535934</v>
      </c>
      <c r="AO429" s="11">
        <f t="shared" si="514"/>
        <v>1.0431487855854236</v>
      </c>
      <c r="AP429" s="11">
        <f t="shared" si="514"/>
        <v>1.0216236623847172</v>
      </c>
      <c r="AQ429" s="11">
        <f t="shared" si="514"/>
        <v>1.048075572193119</v>
      </c>
      <c r="AR429" s="11">
        <f t="shared" si="514"/>
        <v>1.0289690152477313</v>
      </c>
      <c r="AS429" s="11">
        <f t="shared" si="514"/>
        <v>0.97169374108118656</v>
      </c>
      <c r="AT429" s="11">
        <f t="shared" si="514"/>
        <v>1.1205011235377835</v>
      </c>
      <c r="AU429" s="11">
        <f t="shared" si="514"/>
        <v>1.0004409688537557</v>
      </c>
      <c r="AV429" s="11">
        <f t="shared" si="514"/>
        <v>1.0579052404369178</v>
      </c>
      <c r="AW429" s="11">
        <f t="shared" si="514"/>
        <v>0.98390092984852406</v>
      </c>
      <c r="AX429" s="11">
        <f t="shared" si="514"/>
        <v>1.0314815303472822</v>
      </c>
      <c r="AY429" s="11">
        <f t="shared" si="514"/>
        <v>1.0127315668361883</v>
      </c>
      <c r="AZ429" s="11">
        <f t="shared" si="514"/>
        <v>1.000991614664686</v>
      </c>
      <c r="BA429" s="11">
        <f t="shared" si="514"/>
        <v>1.0134514152693721</v>
      </c>
      <c r="BB429" s="11">
        <f t="shared" si="514"/>
        <v>1.0132238477853419</v>
      </c>
      <c r="BC429" s="11">
        <f t="shared" si="514"/>
        <v>1.021375212802532</v>
      </c>
      <c r="BD429" s="11">
        <f t="shared" si="514"/>
        <v>1.0014520878227122</v>
      </c>
      <c r="BE429" s="11">
        <f t="shared" si="514"/>
        <v>0.96278854592929297</v>
      </c>
      <c r="BF429" s="11">
        <f t="shared" si="514"/>
        <v>0.99378432378570247</v>
      </c>
      <c r="BG429" s="11">
        <f t="shared" si="514"/>
        <v>1.0398260655276081</v>
      </c>
      <c r="BH429" s="11">
        <f t="shared" si="514"/>
        <v>1.0289882806680846</v>
      </c>
      <c r="BI429" s="11">
        <f t="shared" si="514"/>
        <v>1.0270192216320553</v>
      </c>
      <c r="BJ429" s="11">
        <f t="shared" ref="BJ429" si="515">1+BJ161/100</f>
        <v>1.0219277208228195</v>
      </c>
      <c r="BL429" s="1">
        <f t="shared" si="421"/>
        <v>0</v>
      </c>
      <c r="BM429" s="1">
        <f t="shared" si="422"/>
        <v>1.98245497002425E-3</v>
      </c>
      <c r="BN429" s="1">
        <f t="shared" si="423"/>
        <v>3.6338799915149655E-2</v>
      </c>
      <c r="BO429" s="1">
        <f t="shared" si="424"/>
        <v>5.3808867484514966E-3</v>
      </c>
      <c r="BP429" s="1">
        <f t="shared" si="425"/>
        <v>-1.8110306783349905E-3</v>
      </c>
      <c r="BQ429" s="1">
        <f t="shared" si="426"/>
        <v>2.6255274763979486E-2</v>
      </c>
      <c r="BR429" s="1">
        <f t="shared" si="427"/>
        <v>1.6681109168083408E-2</v>
      </c>
      <c r="BS429" s="1">
        <f t="shared" si="428"/>
        <v>-9.1259699899681745E-4</v>
      </c>
      <c r="BT429" s="1">
        <f t="shared" si="429"/>
        <v>1.6477771617877224E-2</v>
      </c>
      <c r="BU429" s="1">
        <f t="shared" si="430"/>
        <v>1.079179118818141E-2</v>
      </c>
      <c r="BW429" s="1">
        <f t="shared" si="431"/>
        <v>1.3224734888010126E-2</v>
      </c>
      <c r="BY429" s="172">
        <f t="shared" ref="BY429:BY492" si="516">PRODUCT(I429:AC429)^(1/21)-1</f>
        <v>8.482939466684325E-3</v>
      </c>
      <c r="CA429" s="1">
        <f t="shared" si="432"/>
        <v>-0.10025441456492779</v>
      </c>
      <c r="CB429" s="1">
        <f t="shared" si="433"/>
        <v>-1.2010323143774704E-2</v>
      </c>
      <c r="CC429" s="1">
        <f t="shared" si="434"/>
        <v>9.8878560463126597E-2</v>
      </c>
    </row>
    <row r="430" spans="1:81" ht="15">
      <c r="A430" s="282" t="s">
        <v>300</v>
      </c>
      <c r="E430" s="11">
        <v>1</v>
      </c>
      <c r="F430" s="11">
        <f t="shared" ref="F430:R430" si="517">1+F162/100</f>
        <v>1</v>
      </c>
      <c r="G430" s="11">
        <f t="shared" si="517"/>
        <v>1</v>
      </c>
      <c r="H430" s="11">
        <f t="shared" si="517"/>
        <v>1</v>
      </c>
      <c r="I430" s="11">
        <f t="shared" si="517"/>
        <v>1</v>
      </c>
      <c r="J430" s="11">
        <f t="shared" si="517"/>
        <v>1</v>
      </c>
      <c r="K430" s="11">
        <f t="shared" si="517"/>
        <v>1</v>
      </c>
      <c r="L430" s="11">
        <f t="shared" si="517"/>
        <v>1</v>
      </c>
      <c r="M430" s="11">
        <f t="shared" si="517"/>
        <v>1</v>
      </c>
      <c r="N430" s="11">
        <f t="shared" si="517"/>
        <v>1</v>
      </c>
      <c r="O430" s="11">
        <f t="shared" si="517"/>
        <v>1</v>
      </c>
      <c r="P430" s="11">
        <f t="shared" si="517"/>
        <v>1.0243707025687485</v>
      </c>
      <c r="Q430" s="11">
        <f t="shared" si="517"/>
        <v>1.0592581117846933</v>
      </c>
      <c r="R430" s="11">
        <f t="shared" si="517"/>
        <v>1.0423229500659312</v>
      </c>
      <c r="S430" s="11">
        <v>1</v>
      </c>
      <c r="T430" s="11">
        <f t="shared" ref="T430:BI430" si="518">1+T162/100</f>
        <v>1.1868525675592589</v>
      </c>
      <c r="U430" s="11">
        <f t="shared" si="518"/>
        <v>1.1642315246418282</v>
      </c>
      <c r="V430" s="11">
        <f t="shared" si="518"/>
        <v>1.1174708387410197</v>
      </c>
      <c r="W430" s="11">
        <f t="shared" si="518"/>
        <v>1.1001006096347858</v>
      </c>
      <c r="X430" s="11">
        <f t="shared" si="518"/>
        <v>1.0937649278639774</v>
      </c>
      <c r="Y430" s="11">
        <f t="shared" si="518"/>
        <v>1.0593304998185817</v>
      </c>
      <c r="Z430" s="11">
        <f t="shared" si="518"/>
        <v>1.0255485545283685</v>
      </c>
      <c r="AA430" s="11">
        <f t="shared" si="518"/>
        <v>1.0011383673827385</v>
      </c>
      <c r="AB430" s="11">
        <f t="shared" si="518"/>
        <v>0.97996585076076204</v>
      </c>
      <c r="AC430" s="11">
        <f t="shared" si="518"/>
        <v>1.0092130266242323</v>
      </c>
      <c r="AD430" s="11">
        <f t="shared" si="518"/>
        <v>1.0079885202272032</v>
      </c>
      <c r="AE430" s="11">
        <f t="shared" si="518"/>
        <v>1.0216379569866596</v>
      </c>
      <c r="AF430" s="11">
        <f t="shared" si="518"/>
        <v>1.0339606460305848</v>
      </c>
      <c r="AG430" s="11">
        <f t="shared" si="518"/>
        <v>1.0752775697210979</v>
      </c>
      <c r="AH430" s="11">
        <f t="shared" si="518"/>
        <v>1.0713131154020614</v>
      </c>
      <c r="AI430" s="11">
        <f t="shared" si="518"/>
        <v>1.0525659773465001</v>
      </c>
      <c r="AJ430" s="11">
        <f t="shared" si="518"/>
        <v>1.0343102640060651</v>
      </c>
      <c r="AK430" s="11">
        <f t="shared" si="518"/>
        <v>1.0361645052805109</v>
      </c>
      <c r="AL430" s="11">
        <f t="shared" si="518"/>
        <v>1.0344243624645073</v>
      </c>
      <c r="AM430" s="11">
        <f t="shared" si="518"/>
        <v>1.0466759445198295</v>
      </c>
      <c r="AN430" s="11">
        <f t="shared" si="518"/>
        <v>1.0560371210153539</v>
      </c>
      <c r="AO430" s="11">
        <f t="shared" si="518"/>
        <v>1.0309824373409409</v>
      </c>
      <c r="AP430" s="11">
        <f t="shared" si="518"/>
        <v>1.044634096464568</v>
      </c>
      <c r="AQ430" s="11">
        <f t="shared" si="518"/>
        <v>1.0444456735015224</v>
      </c>
      <c r="AR430" s="11">
        <f t="shared" si="518"/>
        <v>1.0410096796650934</v>
      </c>
      <c r="AS430" s="11">
        <f t="shared" si="518"/>
        <v>1.0608345885824624</v>
      </c>
      <c r="AT430" s="11">
        <f t="shared" si="518"/>
        <v>0.99855508726087483</v>
      </c>
      <c r="AU430" s="11">
        <f t="shared" si="518"/>
        <v>1.0221792903174574</v>
      </c>
      <c r="AV430" s="11">
        <f t="shared" si="518"/>
        <v>1.0187151827705605</v>
      </c>
      <c r="AW430" s="11">
        <f t="shared" si="518"/>
        <v>0.99771066353007687</v>
      </c>
      <c r="AX430" s="11">
        <f t="shared" si="518"/>
        <v>1.0312420096990966</v>
      </c>
      <c r="AY430" s="11">
        <f t="shared" si="518"/>
        <v>1.0145839226972497</v>
      </c>
      <c r="AZ430" s="11">
        <f t="shared" si="518"/>
        <v>1.0362442234050089</v>
      </c>
      <c r="BA430" s="11">
        <f t="shared" si="518"/>
        <v>1.0267626586640894</v>
      </c>
      <c r="BB430" s="11">
        <f t="shared" si="518"/>
        <v>0.96805143580325714</v>
      </c>
      <c r="BC430" s="11">
        <f t="shared" si="518"/>
        <v>1.0303534634793952</v>
      </c>
      <c r="BD430" s="11">
        <f t="shared" si="518"/>
        <v>1.008944299728846</v>
      </c>
      <c r="BE430" s="11">
        <f t="shared" si="518"/>
        <v>1.0179334443957933</v>
      </c>
      <c r="BF430" s="11">
        <f t="shared" si="518"/>
        <v>1.0315257693497877</v>
      </c>
      <c r="BG430" s="11">
        <f t="shared" si="518"/>
        <v>1.0597687372834839</v>
      </c>
      <c r="BH430" s="11">
        <f t="shared" si="518"/>
        <v>1.070366094366292</v>
      </c>
      <c r="BI430" s="11">
        <f t="shared" si="518"/>
        <v>1.0284961112285682</v>
      </c>
      <c r="BJ430" s="11">
        <f t="shared" ref="BJ430" si="519">1+BJ162/100</f>
        <v>1.041499081098989</v>
      </c>
      <c r="BL430" s="1">
        <f t="shared" si="421"/>
        <v>0</v>
      </c>
      <c r="BM430" s="1">
        <f t="shared" si="422"/>
        <v>0</v>
      </c>
      <c r="BN430" s="1">
        <f t="shared" si="423"/>
        <v>7.7082568581134936E-2</v>
      </c>
      <c r="BO430" s="1">
        <f t="shared" si="424"/>
        <v>2.8103700157609213E-2</v>
      </c>
      <c r="BP430" s="1">
        <f t="shared" si="425"/>
        <v>3.9338232920717919E-2</v>
      </c>
      <c r="BQ430" s="1">
        <f t="shared" si="426"/>
        <v>3.7164769446243584E-2</v>
      </c>
      <c r="BR430" s="1">
        <f t="shared" si="427"/>
        <v>1.5232127676822582E-2</v>
      </c>
      <c r="BS430" s="1">
        <f t="shared" si="428"/>
        <v>2.9365100903731678E-2</v>
      </c>
      <c r="BT430" s="1">
        <f t="shared" si="429"/>
        <v>2.0797722262199558E-2</v>
      </c>
      <c r="BU430" s="1">
        <f t="shared" si="430"/>
        <v>2.6507621729554565E-2</v>
      </c>
      <c r="BW430" s="1">
        <f t="shared" si="431"/>
        <v>2.4056621478379947E-2</v>
      </c>
      <c r="BY430" s="172">
        <f t="shared" si="516"/>
        <v>3.9597023134301912E-2</v>
      </c>
      <c r="CA430" s="1">
        <f t="shared" si="432"/>
        <v>6.1466238707099663E-3</v>
      </c>
      <c r="CB430" s="1">
        <f t="shared" si="433"/>
        <v>0.1280513600688149</v>
      </c>
      <c r="CC430" s="1">
        <f t="shared" si="434"/>
        <v>0.16666481800793709</v>
      </c>
    </row>
    <row r="431" spans="1:81" ht="15">
      <c r="A431" s="282" t="s">
        <v>301</v>
      </c>
      <c r="E431" s="11">
        <v>1</v>
      </c>
      <c r="F431" s="11">
        <f t="shared" ref="F431:R431" si="520">1+F163/100</f>
        <v>0.98353674782768519</v>
      </c>
      <c r="G431" s="11">
        <f t="shared" si="520"/>
        <v>1.0190039900773509</v>
      </c>
      <c r="H431" s="11">
        <f t="shared" si="520"/>
        <v>1.1094832827609591</v>
      </c>
      <c r="I431" s="11">
        <f t="shared" si="520"/>
        <v>0.92065490340008094</v>
      </c>
      <c r="J431" s="11">
        <f t="shared" si="520"/>
        <v>1.0821577308859327</v>
      </c>
      <c r="K431" s="11">
        <f t="shared" si="520"/>
        <v>0.92950605396541974</v>
      </c>
      <c r="L431" s="11">
        <f t="shared" si="520"/>
        <v>0.91848475520040518</v>
      </c>
      <c r="M431" s="11">
        <f t="shared" si="520"/>
        <v>1.0936771651254489</v>
      </c>
      <c r="N431" s="11">
        <f t="shared" si="520"/>
        <v>1.0080247152134334</v>
      </c>
      <c r="O431" s="11">
        <f t="shared" si="520"/>
        <v>1.0246128445137972</v>
      </c>
      <c r="P431" s="11">
        <f t="shared" si="520"/>
        <v>1.0165028469997894</v>
      </c>
      <c r="Q431" s="11">
        <f t="shared" si="520"/>
        <v>1.0001129605988124</v>
      </c>
      <c r="R431" s="11">
        <f t="shared" si="520"/>
        <v>0.96701012217918902</v>
      </c>
      <c r="S431" s="11">
        <v>1</v>
      </c>
      <c r="T431" s="11">
        <f t="shared" ref="T431:BI431" si="521">1+T163/100</f>
        <v>1.0171995472923927</v>
      </c>
      <c r="U431" s="11">
        <f t="shared" si="521"/>
        <v>1.0361885477299548</v>
      </c>
      <c r="V431" s="11">
        <f t="shared" si="521"/>
        <v>1.0351548421356735</v>
      </c>
      <c r="W431" s="11">
        <f t="shared" si="521"/>
        <v>1.040851363441301</v>
      </c>
      <c r="X431" s="11">
        <f t="shared" si="521"/>
        <v>1.0280894176615796</v>
      </c>
      <c r="Y431" s="11">
        <f t="shared" si="521"/>
        <v>1.054937301182566</v>
      </c>
      <c r="Z431" s="11">
        <f t="shared" si="521"/>
        <v>1.0395873885117555</v>
      </c>
      <c r="AA431" s="11">
        <f t="shared" si="521"/>
        <v>1.0324861982076374</v>
      </c>
      <c r="AB431" s="11">
        <f t="shared" si="521"/>
        <v>1.0211000709849298</v>
      </c>
      <c r="AC431" s="11">
        <f t="shared" si="521"/>
        <v>1.0271447113805876</v>
      </c>
      <c r="AD431" s="11">
        <f t="shared" si="521"/>
        <v>1.007692166112633</v>
      </c>
      <c r="AE431" s="11">
        <f t="shared" si="521"/>
        <v>0.97026646962235275</v>
      </c>
      <c r="AF431" s="11">
        <f t="shared" si="521"/>
        <v>0.94217345384282625</v>
      </c>
      <c r="AG431" s="11">
        <f t="shared" si="521"/>
        <v>0.87096085171765436</v>
      </c>
      <c r="AH431" s="11">
        <f t="shared" si="521"/>
        <v>1.0200382602553248</v>
      </c>
      <c r="AI431" s="11">
        <f t="shared" si="521"/>
        <v>1.0126963222532166</v>
      </c>
      <c r="AJ431" s="11">
        <f t="shared" si="521"/>
        <v>0.97989259250107485</v>
      </c>
      <c r="AK431" s="11">
        <f t="shared" si="521"/>
        <v>1.0829040233266201</v>
      </c>
      <c r="AL431" s="11">
        <f t="shared" si="521"/>
        <v>1.047875482382143</v>
      </c>
      <c r="AM431" s="11">
        <f t="shared" si="521"/>
        <v>1.062136419872181</v>
      </c>
      <c r="AN431" s="11">
        <f t="shared" si="521"/>
        <v>1.0564806413759562</v>
      </c>
      <c r="AO431" s="11">
        <f t="shared" si="521"/>
        <v>1.0509248983710657</v>
      </c>
      <c r="AP431" s="11">
        <f t="shared" si="521"/>
        <v>1.0427481418989135</v>
      </c>
      <c r="AQ431" s="11">
        <f t="shared" si="521"/>
        <v>1.0448069650397216</v>
      </c>
      <c r="AR431" s="11">
        <f t="shared" si="521"/>
        <v>1.0953332716048041</v>
      </c>
      <c r="AS431" s="11">
        <f t="shared" si="521"/>
        <v>1.1237386906045144</v>
      </c>
      <c r="AT431" s="11">
        <f t="shared" si="521"/>
        <v>1.1007235236972399</v>
      </c>
      <c r="AU431" s="11">
        <f t="shared" si="521"/>
        <v>1.1080824332695958</v>
      </c>
      <c r="AV431" s="11">
        <f t="shared" si="521"/>
        <v>1.1268541740125293</v>
      </c>
      <c r="AW431" s="11">
        <f t="shared" si="521"/>
        <v>1.1250442932603226</v>
      </c>
      <c r="AX431" s="11">
        <f t="shared" si="521"/>
        <v>1.1261109864324821</v>
      </c>
      <c r="AY431" s="11">
        <f t="shared" si="521"/>
        <v>1.1223379144646333</v>
      </c>
      <c r="AZ431" s="11">
        <f t="shared" si="521"/>
        <v>1.1125097184532102</v>
      </c>
      <c r="BA431" s="11">
        <f t="shared" si="521"/>
        <v>1.0956862174832493</v>
      </c>
      <c r="BB431" s="11">
        <f t="shared" si="521"/>
        <v>1.0983757521585857</v>
      </c>
      <c r="BC431" s="11">
        <f t="shared" si="521"/>
        <v>1.0885800410145252</v>
      </c>
      <c r="BD431" s="11">
        <f t="shared" si="521"/>
        <v>1.0476197576850808</v>
      </c>
      <c r="BE431" s="11">
        <f t="shared" si="521"/>
        <v>1.064201372234977</v>
      </c>
      <c r="BF431" s="11">
        <f t="shared" si="521"/>
        <v>1.0745301583009099</v>
      </c>
      <c r="BG431" s="11">
        <f t="shared" si="521"/>
        <v>1.0700129380605607</v>
      </c>
      <c r="BH431" s="11">
        <f t="shared" si="521"/>
        <v>1.0601354747332183</v>
      </c>
      <c r="BI431" s="11">
        <f t="shared" si="521"/>
        <v>1.0490794967367123</v>
      </c>
      <c r="BJ431" s="11">
        <f t="shared" ref="BJ431" si="522">1+BJ163/100</f>
        <v>1.0540145516218355</v>
      </c>
      <c r="BL431" s="1">
        <f t="shared" si="421"/>
        <v>3.600633923533092E-2</v>
      </c>
      <c r="BM431" s="1">
        <f t="shared" si="422"/>
        <v>-1.0660559359633837E-2</v>
      </c>
      <c r="BN431" s="1">
        <f t="shared" si="423"/>
        <v>1.6346588927175665E-2</v>
      </c>
      <c r="BO431" s="1">
        <f t="shared" si="424"/>
        <v>-2.8427040027720896E-3</v>
      </c>
      <c r="BP431" s="1">
        <f t="shared" si="425"/>
        <v>3.0123603614078842E-2</v>
      </c>
      <c r="BQ431" s="1">
        <f t="shared" si="426"/>
        <v>7.7429419902883101E-2</v>
      </c>
      <c r="BR431" s="1">
        <f t="shared" si="427"/>
        <v>0.11184164177452249</v>
      </c>
      <c r="BS431" s="1">
        <f t="shared" si="428"/>
        <v>6.4042030537640793E-2</v>
      </c>
      <c r="BT431" s="1">
        <f t="shared" si="429"/>
        <v>0.11803490773993142</v>
      </c>
      <c r="BU431" s="1">
        <f t="shared" si="430"/>
        <v>6.8936792151214954E-2</v>
      </c>
      <c r="BW431" s="1">
        <f t="shared" si="431"/>
        <v>8.9709153361326566E-2</v>
      </c>
      <c r="BY431" s="172">
        <f t="shared" si="516"/>
        <v>1.292933497014781E-2</v>
      </c>
      <c r="CA431" s="1">
        <f t="shared" si="432"/>
        <v>9.6007594864364609E-2</v>
      </c>
      <c r="CB431" s="1">
        <f t="shared" si="433"/>
        <v>7.4602074593041134E-2</v>
      </c>
      <c r="CC431" s="1">
        <f t="shared" si="434"/>
        <v>0.19003242690338196</v>
      </c>
    </row>
    <row r="432" spans="1:81" ht="15">
      <c r="A432" s="282" t="s">
        <v>1269</v>
      </c>
      <c r="E432" s="11">
        <v>1</v>
      </c>
      <c r="F432" s="11">
        <f t="shared" ref="F432:R432" si="523">1+F164/100</f>
        <v>1</v>
      </c>
      <c r="G432" s="11">
        <f t="shared" si="523"/>
        <v>1</v>
      </c>
      <c r="H432" s="11">
        <f t="shared" si="523"/>
        <v>1</v>
      </c>
      <c r="I432" s="11">
        <f t="shared" si="523"/>
        <v>1</v>
      </c>
      <c r="J432" s="11">
        <f t="shared" si="523"/>
        <v>1</v>
      </c>
      <c r="K432" s="11">
        <f t="shared" si="523"/>
        <v>1.0391372132401782</v>
      </c>
      <c r="L432" s="11">
        <f t="shared" si="523"/>
        <v>1.0655347825367081</v>
      </c>
      <c r="M432" s="11">
        <f t="shared" si="523"/>
        <v>1.0937265662501512</v>
      </c>
      <c r="N432" s="11">
        <f t="shared" si="523"/>
        <v>1.0985374745227523</v>
      </c>
      <c r="O432" s="11">
        <f t="shared" si="523"/>
        <v>1.0661310404841542</v>
      </c>
      <c r="P432" s="11">
        <f t="shared" si="523"/>
        <v>1.0631674857671576</v>
      </c>
      <c r="Q432" s="11">
        <f t="shared" si="523"/>
        <v>1.1078054341217267</v>
      </c>
      <c r="R432" s="11">
        <f t="shared" si="523"/>
        <v>1.0408656093768049</v>
      </c>
      <c r="S432" s="11">
        <v>1</v>
      </c>
      <c r="T432" s="11">
        <f t="shared" ref="T432:BI432" si="524">1+T164/100</f>
        <v>0.97926350393375883</v>
      </c>
      <c r="U432" s="11">
        <f t="shared" si="524"/>
        <v>1.1244676733887558</v>
      </c>
      <c r="V432" s="11">
        <f t="shared" si="524"/>
        <v>0.96561816521948896</v>
      </c>
      <c r="W432" s="11">
        <f t="shared" si="524"/>
        <v>0.90965327379780003</v>
      </c>
      <c r="X432" s="11">
        <f t="shared" si="524"/>
        <v>0.9429951766094955</v>
      </c>
      <c r="Y432" s="11">
        <f t="shared" si="524"/>
        <v>0.85735228091872195</v>
      </c>
      <c r="Z432" s="11">
        <f t="shared" si="524"/>
        <v>0.95711756107225365</v>
      </c>
      <c r="AA432" s="11">
        <f t="shared" si="524"/>
        <v>1.1218860770668546</v>
      </c>
      <c r="AB432" s="11">
        <f t="shared" si="524"/>
        <v>1.0173236630239035</v>
      </c>
      <c r="AC432" s="11">
        <f t="shared" si="524"/>
        <v>0.94898421688518164</v>
      </c>
      <c r="AD432" s="11">
        <f t="shared" si="524"/>
        <v>1.0027645375629477</v>
      </c>
      <c r="AE432" s="11">
        <f t="shared" si="524"/>
        <v>0.93945474294800235</v>
      </c>
      <c r="AF432" s="11">
        <f t="shared" si="524"/>
        <v>0.9866641474677984</v>
      </c>
      <c r="AG432" s="11">
        <f t="shared" si="524"/>
        <v>0.9640270438002736</v>
      </c>
      <c r="AH432" s="11">
        <f t="shared" si="524"/>
        <v>0.99558355603754622</v>
      </c>
      <c r="AI432" s="11">
        <f t="shared" si="524"/>
        <v>1.0913257327875179</v>
      </c>
      <c r="AJ432" s="11">
        <f t="shared" si="524"/>
        <v>0.96254683102995486</v>
      </c>
      <c r="AK432" s="11">
        <f t="shared" si="524"/>
        <v>1.0203742677847984</v>
      </c>
      <c r="AL432" s="11">
        <f t="shared" si="524"/>
        <v>1.0047076382245477</v>
      </c>
      <c r="AM432" s="11">
        <f t="shared" si="524"/>
        <v>0.99324302154880928</v>
      </c>
      <c r="AN432" s="11">
        <f t="shared" si="524"/>
        <v>1.0045605160480211</v>
      </c>
      <c r="AO432" s="11">
        <f t="shared" si="524"/>
        <v>1.0380353637453739</v>
      </c>
      <c r="AP432" s="11">
        <f t="shared" si="524"/>
        <v>1.0116704813472381</v>
      </c>
      <c r="AQ432" s="11">
        <f t="shared" si="524"/>
        <v>1.0458149825474561</v>
      </c>
      <c r="AR432" s="11">
        <f t="shared" si="524"/>
        <v>1.0240987551054401</v>
      </c>
      <c r="AS432" s="11">
        <f t="shared" si="524"/>
        <v>1.0236953271772153</v>
      </c>
      <c r="AT432" s="11">
        <f t="shared" si="524"/>
        <v>1.004335441044965</v>
      </c>
      <c r="AU432" s="11">
        <f t="shared" si="524"/>
        <v>1.0160931273096152</v>
      </c>
      <c r="AV432" s="11">
        <f t="shared" si="524"/>
        <v>1.0101266446675816</v>
      </c>
      <c r="AW432" s="11">
        <f t="shared" si="524"/>
        <v>1.0614148944453037</v>
      </c>
      <c r="AX432" s="11">
        <f t="shared" si="524"/>
        <v>1.0273560894333005</v>
      </c>
      <c r="AY432" s="11">
        <f t="shared" si="524"/>
        <v>1.0361833775437912</v>
      </c>
      <c r="AZ432" s="11">
        <f t="shared" si="524"/>
        <v>1.0415761938457972</v>
      </c>
      <c r="BA432" s="11">
        <f t="shared" si="524"/>
        <v>1.0160589392854236</v>
      </c>
      <c r="BB432" s="11">
        <f t="shared" si="524"/>
        <v>1.0076046932003426</v>
      </c>
      <c r="BC432" s="11">
        <f t="shared" si="524"/>
        <v>1.0332526457052726</v>
      </c>
      <c r="BD432" s="11">
        <f t="shared" si="524"/>
        <v>0.9723205389098688</v>
      </c>
      <c r="BE432" s="11">
        <f t="shared" si="524"/>
        <v>1.0098184247214945</v>
      </c>
      <c r="BF432" s="11">
        <f t="shared" si="524"/>
        <v>0.99763599763691113</v>
      </c>
      <c r="BG432" s="11">
        <f t="shared" si="524"/>
        <v>1.0027000473097638</v>
      </c>
      <c r="BH432" s="11">
        <f t="shared" si="524"/>
        <v>0.9919406333091132</v>
      </c>
      <c r="BI432" s="11">
        <f t="shared" si="524"/>
        <v>1.0519896808786908</v>
      </c>
      <c r="BJ432" s="11">
        <f t="shared" ref="BJ432" si="525">1+BJ164/100</f>
        <v>1.0181240390399517</v>
      </c>
      <c r="BL432" s="1">
        <f t="shared" si="421"/>
        <v>0</v>
      </c>
      <c r="BM432" s="1">
        <f t="shared" si="422"/>
        <v>4.8722762497556582E-2</v>
      </c>
      <c r="BN432" s="1">
        <f t="shared" si="423"/>
        <v>1.7725779197035552E-2</v>
      </c>
      <c r="BO432" s="1">
        <f t="shared" si="424"/>
        <v>-2.2942192121616523E-2</v>
      </c>
      <c r="BP432" s="1">
        <f t="shared" si="425"/>
        <v>1.8694277494064826E-2</v>
      </c>
      <c r="BQ432" s="1">
        <f t="shared" si="426"/>
        <v>2.094155611037074E-2</v>
      </c>
      <c r="BR432" s="1">
        <f t="shared" si="427"/>
        <v>2.9059911271251071E-2</v>
      </c>
      <c r="BS432" s="1">
        <f t="shared" si="428"/>
        <v>-4.4823271155196576E-3</v>
      </c>
      <c r="BT432" s="1">
        <f t="shared" si="429"/>
        <v>3.1980351443478439E-2</v>
      </c>
      <c r="BU432" s="1">
        <f t="shared" si="430"/>
        <v>8.1466716315261589E-3</v>
      </c>
      <c r="BW432" s="1">
        <f t="shared" si="431"/>
        <v>1.8292953084182662E-2</v>
      </c>
      <c r="BY432" s="172">
        <f t="shared" si="516"/>
        <v>1.647864133106669E-2</v>
      </c>
      <c r="CA432" s="1">
        <f t="shared" si="432"/>
        <v>9.2378614470569165E-2</v>
      </c>
      <c r="CB432" s="1">
        <f t="shared" si="433"/>
        <v>7.1854318620518498E-2</v>
      </c>
      <c r="CC432" s="1">
        <f t="shared" si="434"/>
        <v>4.6328840191504739E-2</v>
      </c>
    </row>
    <row r="433" spans="1:81" ht="15">
      <c r="A433" s="282" t="s">
        <v>302</v>
      </c>
      <c r="E433" s="11">
        <v>1</v>
      </c>
      <c r="F433" s="11">
        <f t="shared" ref="F433:R433" si="526">1+F165/100</f>
        <v>1</v>
      </c>
      <c r="G433" s="11">
        <f t="shared" si="526"/>
        <v>1</v>
      </c>
      <c r="H433" s="11">
        <f t="shared" si="526"/>
        <v>1</v>
      </c>
      <c r="I433" s="11">
        <f t="shared" si="526"/>
        <v>1</v>
      </c>
      <c r="J433" s="11">
        <f t="shared" si="526"/>
        <v>1</v>
      </c>
      <c r="K433" s="11">
        <f t="shared" si="526"/>
        <v>1</v>
      </c>
      <c r="L433" s="11">
        <f t="shared" si="526"/>
        <v>1</v>
      </c>
      <c r="M433" s="11">
        <f t="shared" si="526"/>
        <v>1</v>
      </c>
      <c r="N433" s="11">
        <f t="shared" si="526"/>
        <v>1</v>
      </c>
      <c r="O433" s="11">
        <f t="shared" si="526"/>
        <v>1</v>
      </c>
      <c r="P433" s="11">
        <f t="shared" si="526"/>
        <v>1</v>
      </c>
      <c r="Q433" s="11">
        <f t="shared" si="526"/>
        <v>1</v>
      </c>
      <c r="R433" s="11">
        <f t="shared" si="526"/>
        <v>1</v>
      </c>
      <c r="S433" s="11">
        <v>1</v>
      </c>
      <c r="T433" s="11">
        <f t="shared" ref="T433:BI433" si="527">1+T165/100</f>
        <v>1</v>
      </c>
      <c r="U433" s="11">
        <f t="shared" si="527"/>
        <v>1</v>
      </c>
      <c r="V433" s="11">
        <f t="shared" si="527"/>
        <v>1</v>
      </c>
      <c r="W433" s="11">
        <f t="shared" si="527"/>
        <v>1</v>
      </c>
      <c r="X433" s="11">
        <f t="shared" si="527"/>
        <v>1</v>
      </c>
      <c r="Y433" s="11">
        <f t="shared" si="527"/>
        <v>1</v>
      </c>
      <c r="Z433" s="11">
        <f t="shared" si="527"/>
        <v>1</v>
      </c>
      <c r="AA433" s="11">
        <f t="shared" si="527"/>
        <v>1</v>
      </c>
      <c r="AB433" s="11">
        <f t="shared" si="527"/>
        <v>1</v>
      </c>
      <c r="AC433" s="11">
        <f t="shared" si="527"/>
        <v>1</v>
      </c>
      <c r="AD433" s="11">
        <f t="shared" si="527"/>
        <v>1</v>
      </c>
      <c r="AE433" s="11">
        <f t="shared" si="527"/>
        <v>1</v>
      </c>
      <c r="AF433" s="11">
        <f t="shared" si="527"/>
        <v>1</v>
      </c>
      <c r="AG433" s="11">
        <f t="shared" si="527"/>
        <v>1</v>
      </c>
      <c r="AH433" s="11">
        <f t="shared" si="527"/>
        <v>1</v>
      </c>
      <c r="AI433" s="11">
        <f t="shared" si="527"/>
        <v>1</v>
      </c>
      <c r="AJ433" s="11">
        <f t="shared" si="527"/>
        <v>1</v>
      </c>
      <c r="AK433" s="11">
        <f t="shared" si="527"/>
        <v>1</v>
      </c>
      <c r="AL433" s="11">
        <f t="shared" si="527"/>
        <v>1</v>
      </c>
      <c r="AM433" s="11">
        <f t="shared" si="527"/>
        <v>1</v>
      </c>
      <c r="AN433" s="11">
        <f t="shared" si="527"/>
        <v>1</v>
      </c>
      <c r="AO433" s="11">
        <f t="shared" si="527"/>
        <v>1</v>
      </c>
      <c r="AP433" s="11">
        <f t="shared" si="527"/>
        <v>1</v>
      </c>
      <c r="AQ433" s="11">
        <f t="shared" si="527"/>
        <v>1.052207474243477</v>
      </c>
      <c r="AR433" s="11">
        <f t="shared" si="527"/>
        <v>0.90848329791498239</v>
      </c>
      <c r="AS433" s="11">
        <f t="shared" si="527"/>
        <v>1.0327911651319936</v>
      </c>
      <c r="AT433" s="11">
        <f t="shared" si="527"/>
        <v>1.0069387019351681</v>
      </c>
      <c r="AU433" s="11">
        <f t="shared" si="527"/>
        <v>1.0149636432628617</v>
      </c>
      <c r="AV433" s="11">
        <f t="shared" si="527"/>
        <v>1.0207441902234644</v>
      </c>
      <c r="AW433" s="11">
        <f t="shared" si="527"/>
        <v>1.0424115109617427</v>
      </c>
      <c r="AX433" s="11">
        <f t="shared" si="527"/>
        <v>1.0402660467487985</v>
      </c>
      <c r="AY433" s="11">
        <f t="shared" si="527"/>
        <v>1.0843155614833371</v>
      </c>
      <c r="AZ433" s="11">
        <f t="shared" si="527"/>
        <v>1.0666268677751682</v>
      </c>
      <c r="BA433" s="11">
        <f t="shared" si="527"/>
        <v>1.0703267043452513</v>
      </c>
      <c r="BB433" s="11">
        <f t="shared" si="527"/>
        <v>0.940030200913336</v>
      </c>
      <c r="BC433" s="11">
        <f t="shared" si="527"/>
        <v>1.0254626591420291</v>
      </c>
      <c r="BD433" s="11">
        <f t="shared" si="527"/>
        <v>1.0312007080162664</v>
      </c>
      <c r="BE433" s="11">
        <f t="shared" si="527"/>
        <v>0.97194412322118562</v>
      </c>
      <c r="BF433" s="11">
        <f t="shared" si="527"/>
        <v>1.0344800289567617</v>
      </c>
      <c r="BG433" s="11">
        <f t="shared" si="527"/>
        <v>1.0168497805490313</v>
      </c>
      <c r="BH433" s="11">
        <f t="shared" si="527"/>
        <v>1.0333241836913902</v>
      </c>
      <c r="BI433" s="11">
        <f t="shared" si="527"/>
        <v>1.0292551918850017</v>
      </c>
      <c r="BJ433" s="11">
        <f t="shared" ref="BJ433" si="528">1+BJ165/100</f>
        <v>1.042718543095599</v>
      </c>
      <c r="BL433" s="1">
        <f t="shared" si="421"/>
        <v>0</v>
      </c>
      <c r="BM433" s="1">
        <f t="shared" si="422"/>
        <v>0</v>
      </c>
      <c r="BN433" s="1">
        <f t="shared" si="423"/>
        <v>0</v>
      </c>
      <c r="BO433" s="1">
        <f t="shared" si="424"/>
        <v>0</v>
      </c>
      <c r="BP433" s="1">
        <f t="shared" si="425"/>
        <v>0</v>
      </c>
      <c r="BQ433" s="1">
        <f t="shared" si="426"/>
        <v>1.118634797010909E-3</v>
      </c>
      <c r="BR433" s="1">
        <f t="shared" si="427"/>
        <v>3.5394481429369629E-2</v>
      </c>
      <c r="BS433" s="1">
        <f t="shared" si="428"/>
        <v>1.330655645777723E-2</v>
      </c>
      <c r="BT433" s="1">
        <f t="shared" si="429"/>
        <v>5.389542274035608E-2</v>
      </c>
      <c r="BU433" s="1">
        <f t="shared" si="430"/>
        <v>9.7714584158488105E-3</v>
      </c>
      <c r="BW433" s="1">
        <f t="shared" si="431"/>
        <v>2.8450893586734916E-2</v>
      </c>
      <c r="BY433" s="172">
        <f t="shared" si="516"/>
        <v>0</v>
      </c>
      <c r="CA433" s="1">
        <f t="shared" si="432"/>
        <v>0</v>
      </c>
      <c r="CB433" s="1">
        <f t="shared" si="433"/>
        <v>0</v>
      </c>
      <c r="CC433" s="1">
        <f t="shared" si="434"/>
        <v>8.1474937200932462E-2</v>
      </c>
    </row>
    <row r="434" spans="1:81" ht="15">
      <c r="A434" s="282" t="s">
        <v>303</v>
      </c>
      <c r="E434" s="11">
        <v>1</v>
      </c>
      <c r="F434" s="11">
        <f t="shared" ref="F434:R434" si="529">1+F166/100</f>
        <v>1</v>
      </c>
      <c r="G434" s="11">
        <f t="shared" si="529"/>
        <v>1</v>
      </c>
      <c r="H434" s="11">
        <f t="shared" si="529"/>
        <v>1</v>
      </c>
      <c r="I434" s="11">
        <f t="shared" si="529"/>
        <v>1</v>
      </c>
      <c r="J434" s="11">
        <f t="shared" si="529"/>
        <v>1</v>
      </c>
      <c r="K434" s="11">
        <f t="shared" si="529"/>
        <v>1</v>
      </c>
      <c r="L434" s="11">
        <f t="shared" si="529"/>
        <v>1</v>
      </c>
      <c r="M434" s="11">
        <f t="shared" si="529"/>
        <v>1</v>
      </c>
      <c r="N434" s="11">
        <f t="shared" si="529"/>
        <v>1</v>
      </c>
      <c r="O434" s="11">
        <f t="shared" si="529"/>
        <v>1</v>
      </c>
      <c r="P434" s="11">
        <f t="shared" si="529"/>
        <v>1</v>
      </c>
      <c r="Q434" s="11">
        <f t="shared" si="529"/>
        <v>1</v>
      </c>
      <c r="R434" s="11">
        <f t="shared" si="529"/>
        <v>1</v>
      </c>
      <c r="S434" s="11">
        <v>1</v>
      </c>
      <c r="T434" s="11">
        <f t="shared" ref="T434:BI434" si="530">1+T166/100</f>
        <v>1</v>
      </c>
      <c r="U434" s="11">
        <f t="shared" si="530"/>
        <v>1</v>
      </c>
      <c r="V434" s="11">
        <f t="shared" si="530"/>
        <v>1</v>
      </c>
      <c r="W434" s="11">
        <f t="shared" si="530"/>
        <v>1</v>
      </c>
      <c r="X434" s="11">
        <f t="shared" si="530"/>
        <v>1</v>
      </c>
      <c r="Y434" s="11">
        <f t="shared" si="530"/>
        <v>1</v>
      </c>
      <c r="Z434" s="11">
        <f t="shared" si="530"/>
        <v>1</v>
      </c>
      <c r="AA434" s="11">
        <f t="shared" si="530"/>
        <v>1.0564523371835672</v>
      </c>
      <c r="AB434" s="11">
        <f t="shared" si="530"/>
        <v>1.0319349259241806</v>
      </c>
      <c r="AC434" s="11">
        <f t="shared" si="530"/>
        <v>1.0322299049277952</v>
      </c>
      <c r="AD434" s="11">
        <f t="shared" si="530"/>
        <v>1.0291911838407277</v>
      </c>
      <c r="AE434" s="11">
        <f t="shared" si="530"/>
        <v>1.0636278225168809</v>
      </c>
      <c r="AF434" s="11">
        <f t="shared" si="530"/>
        <v>1.0055669805911576</v>
      </c>
      <c r="AG434" s="11">
        <f t="shared" si="530"/>
        <v>1.022726362289945</v>
      </c>
      <c r="AH434" s="11">
        <f t="shared" si="530"/>
        <v>1.0168230765129489</v>
      </c>
      <c r="AI434" s="11">
        <f t="shared" si="530"/>
        <v>0.94903426871002694</v>
      </c>
      <c r="AJ434" s="11">
        <f t="shared" si="530"/>
        <v>0.89916100479166827</v>
      </c>
      <c r="AK434" s="11">
        <f t="shared" si="530"/>
        <v>0.8970873130357746</v>
      </c>
      <c r="AL434" s="11">
        <f t="shared" si="530"/>
        <v>0.95988427811155086</v>
      </c>
      <c r="AM434" s="11">
        <f t="shared" si="530"/>
        <v>1.0135976336386454</v>
      </c>
      <c r="AN434" s="11">
        <f t="shared" si="530"/>
        <v>1.0556435987850596</v>
      </c>
      <c r="AO434" s="11">
        <f t="shared" si="530"/>
        <v>1.0141741327629961</v>
      </c>
      <c r="AP434" s="11">
        <f t="shared" si="530"/>
        <v>1.0304585919649825</v>
      </c>
      <c r="AQ434" s="11">
        <f t="shared" si="530"/>
        <v>1.0246714123282015</v>
      </c>
      <c r="AR434" s="11">
        <f t="shared" si="530"/>
        <v>1.0217802091658312</v>
      </c>
      <c r="AS434" s="11">
        <f t="shared" si="530"/>
        <v>1.0024852771844353</v>
      </c>
      <c r="AT434" s="11">
        <f t="shared" si="530"/>
        <v>1.020022244022017</v>
      </c>
      <c r="AU434" s="11">
        <f t="shared" si="530"/>
        <v>1.0370937503923481</v>
      </c>
      <c r="AV434" s="11">
        <f t="shared" si="530"/>
        <v>1.0589410798089385</v>
      </c>
      <c r="AW434" s="11">
        <f t="shared" si="530"/>
        <v>1.0940494441802264</v>
      </c>
      <c r="AX434" s="11">
        <f t="shared" si="530"/>
        <v>1.0599648042710059</v>
      </c>
      <c r="AY434" s="11">
        <f t="shared" si="530"/>
        <v>1.0721664527349284</v>
      </c>
      <c r="AZ434" s="11">
        <f t="shared" si="530"/>
        <v>1.0881622614863351</v>
      </c>
      <c r="BA434" s="11">
        <f t="shared" si="530"/>
        <v>1.0738955424810488</v>
      </c>
      <c r="BB434" s="11">
        <f t="shared" si="530"/>
        <v>0.97245484202743948</v>
      </c>
      <c r="BC434" s="11">
        <f t="shared" si="530"/>
        <v>1.0462573163029756</v>
      </c>
      <c r="BD434" s="11">
        <f t="shared" si="530"/>
        <v>1.152152758891833</v>
      </c>
      <c r="BE434" s="11">
        <f t="shared" si="530"/>
        <v>1.1021608770180698</v>
      </c>
      <c r="BF434" s="11">
        <f t="shared" si="530"/>
        <v>1.0951326765206004</v>
      </c>
      <c r="BG434" s="11">
        <f t="shared" si="530"/>
        <v>1.0586363387261575</v>
      </c>
      <c r="BH434" s="11">
        <f t="shared" si="530"/>
        <v>1.0055772959259226</v>
      </c>
      <c r="BI434" s="11">
        <f t="shared" si="530"/>
        <v>0.99553663283039984</v>
      </c>
      <c r="BJ434" s="11">
        <f t="shared" ref="BJ434" si="531">1+BJ166/100</f>
        <v>1.0422356684104019</v>
      </c>
      <c r="BL434" s="1">
        <f t="shared" si="421"/>
        <v>0</v>
      </c>
      <c r="BM434" s="1">
        <f t="shared" si="422"/>
        <v>0</v>
      </c>
      <c r="BN434" s="1">
        <f t="shared" si="423"/>
        <v>0</v>
      </c>
      <c r="BO434" s="1">
        <f t="shared" si="424"/>
        <v>2.5647262421732098E-2</v>
      </c>
      <c r="BP434" s="1">
        <f t="shared" si="425"/>
        <v>-7.4144442144472023E-2</v>
      </c>
      <c r="BQ434" s="1">
        <f t="shared" si="426"/>
        <v>2.5683856895046819E-2</v>
      </c>
      <c r="BR434" s="1">
        <f t="shared" si="427"/>
        <v>5.7616595862327147E-2</v>
      </c>
      <c r="BS434" s="1">
        <f t="shared" si="428"/>
        <v>0.10151939285891731</v>
      </c>
      <c r="BT434" s="1">
        <f t="shared" si="429"/>
        <v>7.4450347997222499E-2</v>
      </c>
      <c r="BU434" s="1">
        <f t="shared" si="430"/>
        <v>5.1946506660186742E-2</v>
      </c>
      <c r="BW434" s="1">
        <f t="shared" si="431"/>
        <v>6.1532712920061128E-2</v>
      </c>
      <c r="BY434" s="172">
        <f t="shared" si="516"/>
        <v>5.6383823842067748E-3</v>
      </c>
      <c r="CA434" s="1">
        <f t="shared" si="432"/>
        <v>9.0190064313951934E-2</v>
      </c>
      <c r="CB434" s="1">
        <f t="shared" si="433"/>
        <v>-0.23448435061333772</v>
      </c>
      <c r="CC434" s="1">
        <f t="shared" si="434"/>
        <v>5.9789231001978305E-2</v>
      </c>
    </row>
    <row r="435" spans="1:81" ht="15">
      <c r="A435" s="282" t="s">
        <v>304</v>
      </c>
      <c r="E435" s="11">
        <v>1</v>
      </c>
      <c r="F435" s="11">
        <f t="shared" ref="F435:R435" si="532">1+F167/100</f>
        <v>1</v>
      </c>
      <c r="G435" s="11">
        <f t="shared" si="532"/>
        <v>1</v>
      </c>
      <c r="H435" s="11">
        <f t="shared" si="532"/>
        <v>1</v>
      </c>
      <c r="I435" s="11">
        <f t="shared" si="532"/>
        <v>1</v>
      </c>
      <c r="J435" s="11">
        <f t="shared" si="532"/>
        <v>1</v>
      </c>
      <c r="K435" s="11">
        <f t="shared" si="532"/>
        <v>1</v>
      </c>
      <c r="L435" s="11">
        <f t="shared" si="532"/>
        <v>1</v>
      </c>
      <c r="M435" s="11">
        <f t="shared" si="532"/>
        <v>1</v>
      </c>
      <c r="N435" s="11">
        <f t="shared" si="532"/>
        <v>1</v>
      </c>
      <c r="O435" s="11">
        <f t="shared" si="532"/>
        <v>1</v>
      </c>
      <c r="P435" s="11">
        <f t="shared" si="532"/>
        <v>1</v>
      </c>
      <c r="Q435" s="11">
        <f t="shared" si="532"/>
        <v>1</v>
      </c>
      <c r="R435" s="11">
        <f t="shared" si="532"/>
        <v>1</v>
      </c>
      <c r="S435" s="11">
        <v>1</v>
      </c>
      <c r="T435" s="11">
        <f t="shared" ref="T435:BI435" si="533">1+T167/100</f>
        <v>1</v>
      </c>
      <c r="U435" s="11">
        <f t="shared" si="533"/>
        <v>1</v>
      </c>
      <c r="V435" s="11">
        <f t="shared" si="533"/>
        <v>1</v>
      </c>
      <c r="W435" s="11">
        <f t="shared" si="533"/>
        <v>1</v>
      </c>
      <c r="X435" s="11">
        <f t="shared" si="533"/>
        <v>1</v>
      </c>
      <c r="Y435" s="11">
        <f t="shared" si="533"/>
        <v>1</v>
      </c>
      <c r="Z435" s="11">
        <f t="shared" si="533"/>
        <v>1</v>
      </c>
      <c r="AA435" s="11">
        <f t="shared" si="533"/>
        <v>1</v>
      </c>
      <c r="AB435" s="11">
        <f t="shared" si="533"/>
        <v>1</v>
      </c>
      <c r="AC435" s="11">
        <f t="shared" si="533"/>
        <v>1</v>
      </c>
      <c r="AD435" s="11">
        <f t="shared" si="533"/>
        <v>1</v>
      </c>
      <c r="AE435" s="11">
        <f t="shared" si="533"/>
        <v>1</v>
      </c>
      <c r="AF435" s="11">
        <f t="shared" si="533"/>
        <v>1</v>
      </c>
      <c r="AG435" s="11">
        <f t="shared" si="533"/>
        <v>1</v>
      </c>
      <c r="AH435" s="11">
        <f t="shared" si="533"/>
        <v>1</v>
      </c>
      <c r="AI435" s="11">
        <f t="shared" si="533"/>
        <v>1</v>
      </c>
      <c r="AJ435" s="11">
        <f t="shared" si="533"/>
        <v>1</v>
      </c>
      <c r="AK435" s="11">
        <f t="shared" si="533"/>
        <v>1</v>
      </c>
      <c r="AL435" s="11">
        <f t="shared" si="533"/>
        <v>1</v>
      </c>
      <c r="AM435" s="11">
        <f t="shared" si="533"/>
        <v>1</v>
      </c>
      <c r="AN435" s="11">
        <f t="shared" si="533"/>
        <v>1</v>
      </c>
      <c r="AO435" s="11">
        <f t="shared" si="533"/>
        <v>1</v>
      </c>
      <c r="AP435" s="11">
        <f t="shared" si="533"/>
        <v>1</v>
      </c>
      <c r="AQ435" s="11">
        <f t="shared" si="533"/>
        <v>1</v>
      </c>
      <c r="AR435" s="11">
        <f t="shared" si="533"/>
        <v>1</v>
      </c>
      <c r="AS435" s="11">
        <f t="shared" si="533"/>
        <v>1</v>
      </c>
      <c r="AT435" s="11">
        <f t="shared" si="533"/>
        <v>1</v>
      </c>
      <c r="AU435" s="11">
        <f t="shared" si="533"/>
        <v>1</v>
      </c>
      <c r="AV435" s="11">
        <f t="shared" si="533"/>
        <v>1.0240552989361642</v>
      </c>
      <c r="AW435" s="11">
        <f t="shared" si="533"/>
        <v>0.99476642548482663</v>
      </c>
      <c r="AX435" s="11">
        <f t="shared" si="533"/>
        <v>0.89962965929498262</v>
      </c>
      <c r="AY435" s="11">
        <f t="shared" si="533"/>
        <v>0.96212204343445418</v>
      </c>
      <c r="AZ435" s="11">
        <f t="shared" si="533"/>
        <v>0.96696777484188734</v>
      </c>
      <c r="BA435" s="11">
        <f t="shared" si="533"/>
        <v>0.92153793279675067</v>
      </c>
      <c r="BB435" s="11">
        <f t="shared" si="533"/>
        <v>0.85071491687605838</v>
      </c>
      <c r="BC435" s="11">
        <f t="shared" si="533"/>
        <v>1.0371220798815173</v>
      </c>
      <c r="BD435" s="11">
        <f t="shared" si="533"/>
        <v>0.93402629794999559</v>
      </c>
      <c r="BE435" s="11">
        <f t="shared" si="533"/>
        <v>1.0066490197514941</v>
      </c>
      <c r="BF435" s="11">
        <f t="shared" si="533"/>
        <v>1.0206956503151197</v>
      </c>
      <c r="BG435" s="11">
        <f t="shared" si="533"/>
        <v>1.0269461541639129</v>
      </c>
      <c r="BH435" s="11">
        <f t="shared" si="533"/>
        <v>1.0311477712057628</v>
      </c>
      <c r="BI435" s="11">
        <f t="shared" si="533"/>
        <v>1.2812223648622973</v>
      </c>
      <c r="BJ435" s="11">
        <f t="shared" ref="BJ435" si="534">1+BJ167/100</f>
        <v>1</v>
      </c>
      <c r="BL435" s="1">
        <f t="shared" si="421"/>
        <v>0</v>
      </c>
      <c r="BM435" s="1">
        <f t="shared" si="422"/>
        <v>0</v>
      </c>
      <c r="BN435" s="1">
        <f t="shared" si="423"/>
        <v>0</v>
      </c>
      <c r="BO435" s="1">
        <f t="shared" si="424"/>
        <v>0</v>
      </c>
      <c r="BP435" s="1">
        <f t="shared" si="425"/>
        <v>0</v>
      </c>
      <c r="BQ435" s="1">
        <f t="shared" si="426"/>
        <v>0</v>
      </c>
      <c r="BR435" s="1">
        <f t="shared" si="427"/>
        <v>-4.4766157426181175E-2</v>
      </c>
      <c r="BS435" s="1">
        <f t="shared" si="428"/>
        <v>-3.6308345396168784E-3</v>
      </c>
      <c r="BT435" s="1">
        <f t="shared" si="429"/>
        <v>-3.9396983823542953E-2</v>
      </c>
      <c r="BU435" s="1">
        <f t="shared" si="430"/>
        <v>1.7489784976570055E-2</v>
      </c>
      <c r="BW435" s="1">
        <f t="shared" si="431"/>
        <v>-7.2915373528574801E-3</v>
      </c>
      <c r="BY435" s="172">
        <f t="shared" si="516"/>
        <v>0</v>
      </c>
      <c r="CA435" s="1">
        <f t="shared" si="432"/>
        <v>0</v>
      </c>
      <c r="CB435" s="1">
        <f t="shared" si="433"/>
        <v>0</v>
      </c>
      <c r="CC435" s="1">
        <f t="shared" si="434"/>
        <v>0.35672894744016159</v>
      </c>
    </row>
    <row r="436" spans="1:81" ht="15">
      <c r="A436" s="282" t="s">
        <v>305</v>
      </c>
      <c r="E436" s="11">
        <v>1</v>
      </c>
      <c r="F436" s="11">
        <f t="shared" ref="F436:R436" si="535">1+F168/100</f>
        <v>1</v>
      </c>
      <c r="G436" s="11">
        <f t="shared" si="535"/>
        <v>1</v>
      </c>
      <c r="H436" s="11">
        <f t="shared" si="535"/>
        <v>1</v>
      </c>
      <c r="I436" s="11">
        <f t="shared" si="535"/>
        <v>1</v>
      </c>
      <c r="J436" s="11">
        <f t="shared" si="535"/>
        <v>1</v>
      </c>
      <c r="K436" s="11">
        <f t="shared" si="535"/>
        <v>1</v>
      </c>
      <c r="L436" s="11">
        <f t="shared" si="535"/>
        <v>1</v>
      </c>
      <c r="M436" s="11">
        <f t="shared" si="535"/>
        <v>1</v>
      </c>
      <c r="N436" s="11">
        <f t="shared" si="535"/>
        <v>1</v>
      </c>
      <c r="O436" s="11">
        <f t="shared" si="535"/>
        <v>1</v>
      </c>
      <c r="P436" s="11">
        <f t="shared" si="535"/>
        <v>1</v>
      </c>
      <c r="Q436" s="11">
        <f t="shared" si="535"/>
        <v>1</v>
      </c>
      <c r="R436" s="11">
        <f t="shared" si="535"/>
        <v>1</v>
      </c>
      <c r="S436" s="11">
        <v>1</v>
      </c>
      <c r="T436" s="11">
        <f t="shared" ref="T436:BI436" si="536">1+T168/100</f>
        <v>1</v>
      </c>
      <c r="U436" s="11">
        <f t="shared" si="536"/>
        <v>1</v>
      </c>
      <c r="V436" s="11">
        <f t="shared" si="536"/>
        <v>1</v>
      </c>
      <c r="W436" s="11">
        <f t="shared" si="536"/>
        <v>1</v>
      </c>
      <c r="X436" s="11">
        <f t="shared" si="536"/>
        <v>1</v>
      </c>
      <c r="Y436" s="11">
        <f t="shared" si="536"/>
        <v>1</v>
      </c>
      <c r="Z436" s="11">
        <f t="shared" si="536"/>
        <v>1.0253582809645507</v>
      </c>
      <c r="AA436" s="11">
        <f t="shared" si="536"/>
        <v>0.91028050317143328</v>
      </c>
      <c r="AB436" s="11">
        <f t="shared" si="536"/>
        <v>0.8264522768282585</v>
      </c>
      <c r="AC436" s="11">
        <f t="shared" si="536"/>
        <v>0.92073747918579119</v>
      </c>
      <c r="AD436" s="11">
        <f t="shared" si="536"/>
        <v>0.99983922085749355</v>
      </c>
      <c r="AE436" s="11">
        <f t="shared" si="536"/>
        <v>0.97325375926520441</v>
      </c>
      <c r="AF436" s="11">
        <f t="shared" si="536"/>
        <v>1.1481913254517875</v>
      </c>
      <c r="AG436" s="11">
        <f t="shared" si="536"/>
        <v>1.0835234414600621</v>
      </c>
      <c r="AH436" s="11">
        <f t="shared" si="536"/>
        <v>1.0603468523018258</v>
      </c>
      <c r="AI436" s="11">
        <f t="shared" si="536"/>
        <v>0.99566407549257219</v>
      </c>
      <c r="AJ436" s="11">
        <f t="shared" si="536"/>
        <v>1.0224260123383802</v>
      </c>
      <c r="AK436" s="11">
        <f t="shared" si="536"/>
        <v>0.9154088306570648</v>
      </c>
      <c r="AL436" s="11">
        <f t="shared" si="536"/>
        <v>1.0456296376556444</v>
      </c>
      <c r="AM436" s="11">
        <f t="shared" si="536"/>
        <v>1.0211225907836796</v>
      </c>
      <c r="AN436" s="11">
        <f t="shared" si="536"/>
        <v>0.98720516168156502</v>
      </c>
      <c r="AO436" s="11">
        <f t="shared" si="536"/>
        <v>1.2302705744173035</v>
      </c>
      <c r="AP436" s="11">
        <f t="shared" si="536"/>
        <v>1.0783481201286789</v>
      </c>
      <c r="AQ436" s="11">
        <f t="shared" si="536"/>
        <v>1.0901715500358002</v>
      </c>
      <c r="AR436" s="11">
        <f t="shared" si="536"/>
        <v>1.0507548192974785</v>
      </c>
      <c r="AS436" s="11">
        <f t="shared" si="536"/>
        <v>0.98961375360541348</v>
      </c>
      <c r="AT436" s="11">
        <f t="shared" si="536"/>
        <v>1.0956122666937838</v>
      </c>
      <c r="AU436" s="11">
        <f t="shared" si="536"/>
        <v>1.0566261989719945</v>
      </c>
      <c r="AV436" s="11">
        <f t="shared" si="536"/>
        <v>1.0338422421619611</v>
      </c>
      <c r="AW436" s="11">
        <f t="shared" si="536"/>
        <v>1.046473040590717</v>
      </c>
      <c r="AX436" s="11">
        <f t="shared" si="536"/>
        <v>1.0554908309309805</v>
      </c>
      <c r="AY436" s="11">
        <f t="shared" si="536"/>
        <v>1.0666783941394744</v>
      </c>
      <c r="AZ436" s="11">
        <f t="shared" si="536"/>
        <v>1.0432299898274571</v>
      </c>
      <c r="BA436" s="11">
        <f t="shared" si="536"/>
        <v>1.0379637266463968</v>
      </c>
      <c r="BB436" s="11">
        <f t="shared" si="536"/>
        <v>1.0328988356043447</v>
      </c>
      <c r="BC436" s="11">
        <f t="shared" si="536"/>
        <v>1.0361566238513253</v>
      </c>
      <c r="BD436" s="11">
        <f t="shared" si="536"/>
        <v>1.040353828415391</v>
      </c>
      <c r="BE436" s="11">
        <f t="shared" si="536"/>
        <v>1.0411874888372548</v>
      </c>
      <c r="BF436" s="11">
        <f t="shared" si="536"/>
        <v>1.0407036672776477</v>
      </c>
      <c r="BG436" s="11">
        <f t="shared" si="536"/>
        <v>1.043722119639708</v>
      </c>
      <c r="BH436" s="11">
        <f t="shared" si="536"/>
        <v>1.035560409198393</v>
      </c>
      <c r="BI436" s="11">
        <f t="shared" si="536"/>
        <v>1.0081597510556477</v>
      </c>
      <c r="BJ436" s="11">
        <f t="shared" ref="BJ436" si="537">1+BJ168/100</f>
        <v>1.0077662850970348</v>
      </c>
      <c r="BL436" s="1">
        <f t="shared" si="421"/>
        <v>0</v>
      </c>
      <c r="BM436" s="1">
        <f t="shared" si="422"/>
        <v>0</v>
      </c>
      <c r="BN436" s="1">
        <f t="shared" si="423"/>
        <v>0</v>
      </c>
      <c r="BO436" s="1">
        <f t="shared" si="424"/>
        <v>-9.1997056100624475E-3</v>
      </c>
      <c r="BP436" s="1">
        <f t="shared" si="425"/>
        <v>-6.4621253624072006E-3</v>
      </c>
      <c r="BQ436" s="1">
        <f t="shared" si="426"/>
        <v>7.0042203990321017E-2</v>
      </c>
      <c r="BR436" s="1">
        <f t="shared" si="427"/>
        <v>4.4033573120787262E-2</v>
      </c>
      <c r="BS436" s="1">
        <f t="shared" si="428"/>
        <v>4.1490938632402719E-2</v>
      </c>
      <c r="BT436" s="1">
        <f t="shared" si="429"/>
        <v>4.7221990855348395E-2</v>
      </c>
      <c r="BU436" s="1">
        <f t="shared" si="430"/>
        <v>3.4787673011944076E-2</v>
      </c>
      <c r="BW436" s="1">
        <f t="shared" si="431"/>
        <v>4.0098484998440265E-2</v>
      </c>
      <c r="BY436" s="172">
        <f t="shared" si="516"/>
        <v>-1.6161025179823874E-2</v>
      </c>
      <c r="CA436" s="1">
        <f t="shared" si="432"/>
        <v>-0.22861948475585625</v>
      </c>
      <c r="CB436" s="1">
        <f t="shared" si="433"/>
        <v>-6.812035525808835E-2</v>
      </c>
      <c r="CC436" s="1">
        <f t="shared" si="434"/>
        <v>8.9656668646443727E-2</v>
      </c>
    </row>
    <row r="437" spans="1:81" ht="15">
      <c r="A437" s="282" t="s">
        <v>306</v>
      </c>
      <c r="E437" s="11">
        <v>1</v>
      </c>
      <c r="F437" s="11">
        <f t="shared" ref="F437:R437" si="538">1+F169/100</f>
        <v>1.1225285025058613</v>
      </c>
      <c r="G437" s="11">
        <f t="shared" si="538"/>
        <v>0.97851297746698096</v>
      </c>
      <c r="H437" s="11">
        <f t="shared" si="538"/>
        <v>0.95205434628260699</v>
      </c>
      <c r="I437" s="11">
        <f t="shared" si="538"/>
        <v>1.2401668973362505</v>
      </c>
      <c r="J437" s="11">
        <f t="shared" si="538"/>
        <v>1.1278888516682126</v>
      </c>
      <c r="K437" s="11">
        <f t="shared" si="538"/>
        <v>0.97335992837199337</v>
      </c>
      <c r="L437" s="11">
        <f t="shared" si="538"/>
        <v>1.0057473814033899</v>
      </c>
      <c r="M437" s="11">
        <f t="shared" si="538"/>
        <v>1.070136517692629</v>
      </c>
      <c r="N437" s="11">
        <f t="shared" si="538"/>
        <v>0.9832619471246089</v>
      </c>
      <c r="O437" s="11">
        <f t="shared" si="538"/>
        <v>1.0875767089082395</v>
      </c>
      <c r="P437" s="11">
        <f t="shared" si="538"/>
        <v>0.98911797898090104</v>
      </c>
      <c r="Q437" s="11">
        <f t="shared" si="538"/>
        <v>0.96415510854572806</v>
      </c>
      <c r="R437" s="11">
        <f t="shared" si="538"/>
        <v>0.92680872684459292</v>
      </c>
      <c r="S437" s="11">
        <v>1</v>
      </c>
      <c r="T437" s="11">
        <f t="shared" ref="T437:BI437" si="539">1+T169/100</f>
        <v>0.92159924020772732</v>
      </c>
      <c r="U437" s="11">
        <f t="shared" si="539"/>
        <v>1.0546036268577841</v>
      </c>
      <c r="V437" s="11">
        <f t="shared" si="539"/>
        <v>0.9534160330362681</v>
      </c>
      <c r="W437" s="11">
        <f t="shared" si="539"/>
        <v>0.96680401861986309</v>
      </c>
      <c r="X437" s="11">
        <f t="shared" si="539"/>
        <v>1.0182413476984147</v>
      </c>
      <c r="Y437" s="11">
        <f t="shared" si="539"/>
        <v>1.0044126372866329</v>
      </c>
      <c r="Z437" s="11">
        <f t="shared" si="539"/>
        <v>1.0051156898502771</v>
      </c>
      <c r="AA437" s="11">
        <f t="shared" si="539"/>
        <v>0.94884577968239148</v>
      </c>
      <c r="AB437" s="11">
        <f t="shared" si="539"/>
        <v>1.007971283490668</v>
      </c>
      <c r="AC437" s="11">
        <f t="shared" si="539"/>
        <v>0.94055993398495508</v>
      </c>
      <c r="AD437" s="11">
        <f t="shared" si="539"/>
        <v>1.0013583485408259</v>
      </c>
      <c r="AE437" s="11">
        <f t="shared" si="539"/>
        <v>1.0280858970545335</v>
      </c>
      <c r="AF437" s="11">
        <f t="shared" si="539"/>
        <v>0.99121428332343953</v>
      </c>
      <c r="AG437" s="11">
        <f t="shared" si="539"/>
        <v>0.98968501730640368</v>
      </c>
      <c r="AH437" s="11">
        <f t="shared" si="539"/>
        <v>1.0196581343358184</v>
      </c>
      <c r="AI437" s="11">
        <f t="shared" si="539"/>
        <v>0.95610573212879235</v>
      </c>
      <c r="AJ437" s="11">
        <f t="shared" si="539"/>
        <v>0.9910026327334468</v>
      </c>
      <c r="AK437" s="11">
        <f t="shared" si="539"/>
        <v>0.99198499641295601</v>
      </c>
      <c r="AL437" s="11">
        <f t="shared" si="539"/>
        <v>1.0306550536984551</v>
      </c>
      <c r="AM437" s="11">
        <f t="shared" si="539"/>
        <v>0.94298154319283289</v>
      </c>
      <c r="AN437" s="11">
        <f t="shared" si="539"/>
        <v>1.0672059397301612</v>
      </c>
      <c r="AO437" s="11">
        <f t="shared" si="539"/>
        <v>1.0272139306401009</v>
      </c>
      <c r="AP437" s="11">
        <f t="shared" si="539"/>
        <v>0.9306868319488375</v>
      </c>
      <c r="AQ437" s="11">
        <f t="shared" si="539"/>
        <v>0.99648174006001544</v>
      </c>
      <c r="AR437" s="11">
        <f t="shared" si="539"/>
        <v>1.0445210688391389</v>
      </c>
      <c r="AS437" s="11">
        <f t="shared" si="539"/>
        <v>0.96609141402862986</v>
      </c>
      <c r="AT437" s="11">
        <f t="shared" si="539"/>
        <v>0.99034500314045748</v>
      </c>
      <c r="AU437" s="11">
        <f t="shared" si="539"/>
        <v>0.97774609736519325</v>
      </c>
      <c r="AV437" s="11">
        <f t="shared" si="539"/>
        <v>1.0297180832231705</v>
      </c>
      <c r="AW437" s="11">
        <f t="shared" si="539"/>
        <v>1.0276887740639902</v>
      </c>
      <c r="AX437" s="11">
        <f t="shared" si="539"/>
        <v>1.0591003492039845</v>
      </c>
      <c r="AY437" s="11">
        <f t="shared" si="539"/>
        <v>1.1554981759137042</v>
      </c>
      <c r="AZ437" s="11">
        <f t="shared" si="539"/>
        <v>0.99961986634457645</v>
      </c>
      <c r="BA437" s="11">
        <f t="shared" si="539"/>
        <v>0.98265602507748995</v>
      </c>
      <c r="BB437" s="11">
        <f t="shared" si="539"/>
        <v>0.96170983064680049</v>
      </c>
      <c r="BC437" s="11">
        <f t="shared" si="539"/>
        <v>1.0177652880710131</v>
      </c>
      <c r="BD437" s="11">
        <f t="shared" si="539"/>
        <v>1.0165873439619248</v>
      </c>
      <c r="BE437" s="11">
        <f t="shared" si="539"/>
        <v>1.0268586369085548</v>
      </c>
      <c r="BF437" s="11">
        <f t="shared" si="539"/>
        <v>1.0297352788064913</v>
      </c>
      <c r="BG437" s="11">
        <f t="shared" si="539"/>
        <v>1.0252043066245675</v>
      </c>
      <c r="BH437" s="11">
        <f t="shared" si="539"/>
        <v>0.98528903680084445</v>
      </c>
      <c r="BI437" s="11">
        <f t="shared" si="539"/>
        <v>0.99185536558646914</v>
      </c>
      <c r="BJ437" s="11">
        <f t="shared" ref="BJ437" si="540">1+BJ169/100</f>
        <v>1.0070969059206585</v>
      </c>
      <c r="BL437" s="1">
        <f t="shared" si="421"/>
        <v>1.5021486359270586E-2</v>
      </c>
      <c r="BM437" s="1">
        <f t="shared" si="422"/>
        <v>6.2762458532969356E-2</v>
      </c>
      <c r="BN437" s="1">
        <f t="shared" si="423"/>
        <v>-1.305079615551874E-2</v>
      </c>
      <c r="BO437" s="1">
        <f t="shared" si="424"/>
        <v>-6.6789143818520857E-3</v>
      </c>
      <c r="BP437" s="1">
        <f t="shared" si="425"/>
        <v>-7.9129225461069819E-3</v>
      </c>
      <c r="BQ437" s="1">
        <f t="shared" si="426"/>
        <v>-8.2568800235471862E-4</v>
      </c>
      <c r="BR437" s="1">
        <f t="shared" si="427"/>
        <v>2.7783880938825112E-2</v>
      </c>
      <c r="BS437" s="1">
        <f t="shared" si="428"/>
        <v>2.4584645441046771E-2</v>
      </c>
      <c r="BT437" s="1">
        <f t="shared" si="429"/>
        <v>4.0927433844170524E-2</v>
      </c>
      <c r="BU437" s="1">
        <f t="shared" si="430"/>
        <v>6.6114881499601541E-3</v>
      </c>
      <c r="BW437" s="1">
        <f t="shared" si="431"/>
        <v>2.1177578345062509E-2</v>
      </c>
      <c r="BY437" s="172">
        <f t="shared" si="516"/>
        <v>6.570010230696921E-3</v>
      </c>
      <c r="CA437" s="1">
        <f t="shared" si="432"/>
        <v>-3.8698008278397089E-2</v>
      </c>
      <c r="CB437" s="1">
        <f t="shared" si="433"/>
        <v>-6.0090944618718112E-2</v>
      </c>
      <c r="CC437" s="1">
        <f t="shared" si="434"/>
        <v>1.8954848032028959E-3</v>
      </c>
    </row>
    <row r="438" spans="1:81" ht="15">
      <c r="A438" s="282" t="s">
        <v>307</v>
      </c>
      <c r="E438" s="11">
        <v>1</v>
      </c>
      <c r="F438" s="11">
        <f t="shared" ref="F438:R438" si="541">1+F170/100</f>
        <v>1</v>
      </c>
      <c r="G438" s="11">
        <f t="shared" si="541"/>
        <v>1</v>
      </c>
      <c r="H438" s="11">
        <f t="shared" si="541"/>
        <v>1</v>
      </c>
      <c r="I438" s="11">
        <f t="shared" si="541"/>
        <v>1</v>
      </c>
      <c r="J438" s="11">
        <f t="shared" si="541"/>
        <v>1</v>
      </c>
      <c r="K438" s="11">
        <f t="shared" si="541"/>
        <v>1</v>
      </c>
      <c r="L438" s="11">
        <f t="shared" si="541"/>
        <v>1</v>
      </c>
      <c r="M438" s="11">
        <f t="shared" si="541"/>
        <v>1</v>
      </c>
      <c r="N438" s="11">
        <f t="shared" si="541"/>
        <v>1</v>
      </c>
      <c r="O438" s="11">
        <f t="shared" si="541"/>
        <v>1</v>
      </c>
      <c r="P438" s="11">
        <f t="shared" si="541"/>
        <v>1</v>
      </c>
      <c r="Q438" s="11">
        <f t="shared" si="541"/>
        <v>1</v>
      </c>
      <c r="R438" s="11">
        <f t="shared" si="541"/>
        <v>1</v>
      </c>
      <c r="S438" s="11">
        <v>1</v>
      </c>
      <c r="T438" s="11">
        <f t="shared" ref="T438:BI438" si="542">1+T170/100</f>
        <v>1</v>
      </c>
      <c r="U438" s="11">
        <f t="shared" si="542"/>
        <v>1</v>
      </c>
      <c r="V438" s="11">
        <f t="shared" si="542"/>
        <v>1.0482783144042176</v>
      </c>
      <c r="W438" s="11">
        <f t="shared" si="542"/>
        <v>1.0248272818740998</v>
      </c>
      <c r="X438" s="11">
        <f t="shared" si="542"/>
        <v>1.017304916669509</v>
      </c>
      <c r="Y438" s="11">
        <f t="shared" si="542"/>
        <v>0.88435074867734254</v>
      </c>
      <c r="Z438" s="11">
        <f t="shared" si="542"/>
        <v>1.0432477986309809</v>
      </c>
      <c r="AA438" s="11">
        <f t="shared" si="542"/>
        <v>1.0421530028822867</v>
      </c>
      <c r="AB438" s="11">
        <f t="shared" si="542"/>
        <v>0.99464829878150429</v>
      </c>
      <c r="AC438" s="11">
        <f t="shared" si="542"/>
        <v>1.0360922239042329</v>
      </c>
      <c r="AD438" s="11">
        <f t="shared" si="542"/>
        <v>1.0608387629379741</v>
      </c>
      <c r="AE438" s="11">
        <f t="shared" si="542"/>
        <v>1.089062369026893</v>
      </c>
      <c r="AF438" s="11">
        <f t="shared" si="542"/>
        <v>1.0807946640858836</v>
      </c>
      <c r="AG438" s="11">
        <f t="shared" si="542"/>
        <v>1.0605871916413974</v>
      </c>
      <c r="AH438" s="11">
        <f t="shared" si="542"/>
        <v>1.0366809083468203</v>
      </c>
      <c r="AI438" s="11">
        <f t="shared" si="542"/>
        <v>1.0642594403741219</v>
      </c>
      <c r="AJ438" s="11">
        <f t="shared" si="542"/>
        <v>1.0331416636667667</v>
      </c>
      <c r="AK438" s="11">
        <f t="shared" si="542"/>
        <v>1.0512044443538804</v>
      </c>
      <c r="AL438" s="11">
        <f t="shared" si="542"/>
        <v>1.0384362798123994</v>
      </c>
      <c r="AM438" s="11">
        <f t="shared" si="542"/>
        <v>1.0268832856402212</v>
      </c>
      <c r="AN438" s="11">
        <f t="shared" si="542"/>
        <v>1.0339477645092869</v>
      </c>
      <c r="AO438" s="11">
        <f t="shared" si="542"/>
        <v>1.0451343252882395</v>
      </c>
      <c r="AP438" s="11">
        <f t="shared" si="542"/>
        <v>1.0437241716602901</v>
      </c>
      <c r="AQ438" s="11">
        <f t="shared" si="542"/>
        <v>1.0496122108788151</v>
      </c>
      <c r="AR438" s="11">
        <f t="shared" si="542"/>
        <v>1.013145977803295</v>
      </c>
      <c r="AS438" s="11">
        <f t="shared" si="542"/>
        <v>1.0796048243802752</v>
      </c>
      <c r="AT438" s="11">
        <f t="shared" si="542"/>
        <v>1.017663830577122</v>
      </c>
      <c r="AU438" s="11">
        <f t="shared" si="542"/>
        <v>1.0140685677592391</v>
      </c>
      <c r="AV438" s="11">
        <f t="shared" si="542"/>
        <v>1.0290943900922536</v>
      </c>
      <c r="AW438" s="11">
        <f t="shared" si="542"/>
        <v>1.0508470654343021</v>
      </c>
      <c r="AX438" s="11">
        <f t="shared" si="542"/>
        <v>1.0064370879974545</v>
      </c>
      <c r="AY438" s="11">
        <f t="shared" si="542"/>
        <v>1.0803320805815937</v>
      </c>
      <c r="AZ438" s="11">
        <f t="shared" si="542"/>
        <v>1.052464969480803</v>
      </c>
      <c r="BA438" s="11">
        <f t="shared" si="542"/>
        <v>1.0500653908318569</v>
      </c>
      <c r="BB438" s="11">
        <f t="shared" si="542"/>
        <v>1.0304110045385639</v>
      </c>
      <c r="BC438" s="11">
        <f t="shared" si="542"/>
        <v>1.0412919886419321</v>
      </c>
      <c r="BD438" s="11">
        <f t="shared" si="542"/>
        <v>1.0391100124820509</v>
      </c>
      <c r="BE438" s="11">
        <f t="shared" si="542"/>
        <v>1.0320949945174649</v>
      </c>
      <c r="BF438" s="11">
        <f t="shared" si="542"/>
        <v>1.0313285197547426</v>
      </c>
      <c r="BG438" s="11">
        <f t="shared" si="542"/>
        <v>1.0355690293167279</v>
      </c>
      <c r="BH438" s="11">
        <f t="shared" si="542"/>
        <v>1.0333172808675601</v>
      </c>
      <c r="BI438" s="11">
        <f t="shared" si="542"/>
        <v>1.0372868987872224</v>
      </c>
      <c r="BJ438" s="11">
        <f t="shared" ref="BJ438" si="543">1+BJ170/100</f>
        <v>1.0370642829071026</v>
      </c>
      <c r="BL438" s="1">
        <f t="shared" si="421"/>
        <v>0</v>
      </c>
      <c r="BM438" s="1">
        <f t="shared" si="422"/>
        <v>0</v>
      </c>
      <c r="BN438" s="1">
        <f t="shared" si="423"/>
        <v>8.9225812775914903E-3</v>
      </c>
      <c r="BO438" s="1">
        <f t="shared" si="424"/>
        <v>3.1252055083353047E-2</v>
      </c>
      <c r="BP438" s="1">
        <f t="shared" si="425"/>
        <v>4.669128223757224E-2</v>
      </c>
      <c r="BQ438" s="1">
        <f t="shared" si="426"/>
        <v>3.6899651451726134E-2</v>
      </c>
      <c r="BR438" s="1">
        <f t="shared" si="427"/>
        <v>4.2421128015188048E-2</v>
      </c>
      <c r="BS438" s="1">
        <f t="shared" si="428"/>
        <v>3.4521023082455526E-2</v>
      </c>
      <c r="BT438" s="1">
        <f t="shared" si="429"/>
        <v>4.462505412168527E-2</v>
      </c>
      <c r="BU438" s="1">
        <f t="shared" si="430"/>
        <v>3.5044710709973392E-2</v>
      </c>
      <c r="BW438" s="1">
        <f t="shared" si="431"/>
        <v>3.9139766296088396E-2</v>
      </c>
      <c r="BY438" s="172">
        <f t="shared" si="516"/>
        <v>3.799875910679873E-3</v>
      </c>
      <c r="CA438" s="1">
        <f t="shared" si="432"/>
        <v>8.1405329018729322E-2</v>
      </c>
      <c r="CB438" s="1">
        <f t="shared" si="433"/>
        <v>0.15583163086764196</v>
      </c>
      <c r="CC438" s="1">
        <f t="shared" si="434"/>
        <v>0.10997101652392161</v>
      </c>
    </row>
    <row r="439" spans="1:81" ht="15">
      <c r="A439" s="282" t="s">
        <v>308</v>
      </c>
      <c r="E439" s="11">
        <v>1</v>
      </c>
      <c r="F439" s="11">
        <f t="shared" ref="F439:R439" si="544">1+F171/100</f>
        <v>1.0527072685810419</v>
      </c>
      <c r="G439" s="11">
        <f t="shared" si="544"/>
        <v>0.98422848121358131</v>
      </c>
      <c r="H439" s="11">
        <f t="shared" si="544"/>
        <v>0.96376052643050936</v>
      </c>
      <c r="I439" s="11">
        <f t="shared" si="544"/>
        <v>1.0029626099460256</v>
      </c>
      <c r="J439" s="11">
        <f t="shared" si="544"/>
        <v>1.1094994386121515</v>
      </c>
      <c r="K439" s="11">
        <f t="shared" si="544"/>
        <v>1.1054042784641771</v>
      </c>
      <c r="L439" s="11">
        <f t="shared" si="544"/>
        <v>1.0466669738239744</v>
      </c>
      <c r="M439" s="11">
        <f t="shared" si="544"/>
        <v>0.95638938594669509</v>
      </c>
      <c r="N439" s="11">
        <f t="shared" si="544"/>
        <v>1.0319568094581717</v>
      </c>
      <c r="O439" s="11">
        <f t="shared" si="544"/>
        <v>0.97875845819669749</v>
      </c>
      <c r="P439" s="11">
        <f t="shared" si="544"/>
        <v>1.1314689766361445</v>
      </c>
      <c r="Q439" s="11">
        <f t="shared" si="544"/>
        <v>1.0336971459650961</v>
      </c>
      <c r="R439" s="11">
        <f t="shared" si="544"/>
        <v>0.99489150955912431</v>
      </c>
      <c r="S439" s="11">
        <v>1</v>
      </c>
      <c r="T439" s="11">
        <f t="shared" ref="T439:BI439" si="545">1+T171/100</f>
        <v>1.0304809672768622</v>
      </c>
      <c r="U439" s="11">
        <f t="shared" si="545"/>
        <v>1.0188137248529638</v>
      </c>
      <c r="V439" s="11">
        <f t="shared" si="545"/>
        <v>1.0169587815768355</v>
      </c>
      <c r="W439" s="11">
        <f t="shared" si="545"/>
        <v>1.0635620408513984</v>
      </c>
      <c r="X439" s="11">
        <f t="shared" si="545"/>
        <v>1.0126606465636714</v>
      </c>
      <c r="Y439" s="11">
        <f t="shared" si="545"/>
        <v>0.9752722974034882</v>
      </c>
      <c r="Z439" s="11">
        <f t="shared" si="545"/>
        <v>0.92247839896537287</v>
      </c>
      <c r="AA439" s="11">
        <f t="shared" si="545"/>
        <v>1.0002351420662641</v>
      </c>
      <c r="AB439" s="11">
        <f t="shared" si="545"/>
        <v>1.0096424638093557</v>
      </c>
      <c r="AC439" s="11">
        <f t="shared" si="545"/>
        <v>1.017763968183524</v>
      </c>
      <c r="AD439" s="11">
        <f t="shared" si="545"/>
        <v>1.000004804871357</v>
      </c>
      <c r="AE439" s="11">
        <f t="shared" si="545"/>
        <v>0.94364951498904115</v>
      </c>
      <c r="AF439" s="11">
        <f t="shared" si="545"/>
        <v>0.95432828720485252</v>
      </c>
      <c r="AG439" s="11">
        <f t="shared" si="545"/>
        <v>0.97003068874349363</v>
      </c>
      <c r="AH439" s="11">
        <f t="shared" si="545"/>
        <v>0.96243998006513598</v>
      </c>
      <c r="AI439" s="11">
        <f t="shared" si="545"/>
        <v>1.0185231761409297</v>
      </c>
      <c r="AJ439" s="11">
        <f t="shared" si="545"/>
        <v>1.0643408787152668</v>
      </c>
      <c r="AK439" s="11">
        <f t="shared" si="545"/>
        <v>0.91823527431650309</v>
      </c>
      <c r="AL439" s="11">
        <f t="shared" si="545"/>
        <v>1.0939793018849728</v>
      </c>
      <c r="AM439" s="11">
        <f t="shared" si="545"/>
        <v>0.89383086306440152</v>
      </c>
      <c r="AN439" s="11">
        <f t="shared" si="545"/>
        <v>1.154081409366045</v>
      </c>
      <c r="AO439" s="11">
        <f t="shared" si="545"/>
        <v>1.051862151586326</v>
      </c>
      <c r="AP439" s="11">
        <f t="shared" si="545"/>
        <v>1.0107237573472685</v>
      </c>
      <c r="AQ439" s="11">
        <f t="shared" si="545"/>
        <v>1.0076151149788282</v>
      </c>
      <c r="AR439" s="11">
        <f t="shared" si="545"/>
        <v>0.99873746205265679</v>
      </c>
      <c r="AS439" s="11">
        <f t="shared" si="545"/>
        <v>0.98613344165275185</v>
      </c>
      <c r="AT439" s="11">
        <f t="shared" si="545"/>
        <v>0.92427652032902385</v>
      </c>
      <c r="AU439" s="11">
        <f t="shared" si="545"/>
        <v>0.99009312547923234</v>
      </c>
      <c r="AV439" s="11">
        <f t="shared" si="545"/>
        <v>1.0293825265016341</v>
      </c>
      <c r="AW439" s="11">
        <f t="shared" si="545"/>
        <v>1.0259827900728224</v>
      </c>
      <c r="AX439" s="11">
        <f t="shared" si="545"/>
        <v>1.0038859701736684</v>
      </c>
      <c r="AY439" s="11">
        <f t="shared" si="545"/>
        <v>1.016629016245288</v>
      </c>
      <c r="AZ439" s="11">
        <f t="shared" si="545"/>
        <v>1.063398895868509</v>
      </c>
      <c r="BA439" s="11">
        <f t="shared" si="545"/>
        <v>1.0439449453765053</v>
      </c>
      <c r="BB439" s="11">
        <f t="shared" si="545"/>
        <v>1.0506405885324712</v>
      </c>
      <c r="BC439" s="11">
        <f t="shared" si="545"/>
        <v>1.0368559964456225</v>
      </c>
      <c r="BD439" s="11">
        <f t="shared" si="545"/>
        <v>1.0176415976978603</v>
      </c>
      <c r="BE439" s="11">
        <f t="shared" si="545"/>
        <v>0.98912976695475674</v>
      </c>
      <c r="BF439" s="11">
        <f t="shared" si="545"/>
        <v>1.021548814143669</v>
      </c>
      <c r="BG439" s="11">
        <f t="shared" si="545"/>
        <v>1.0265516832267847</v>
      </c>
      <c r="BH439" s="11">
        <f t="shared" si="545"/>
        <v>0.99847262225847444</v>
      </c>
      <c r="BI439" s="11">
        <f t="shared" si="545"/>
        <v>0.99549887378004154</v>
      </c>
      <c r="BJ439" s="11">
        <f t="shared" ref="BJ439" si="546">1+BJ171/100</f>
        <v>1.0103715198304655</v>
      </c>
      <c r="BL439" s="1">
        <f t="shared" si="421"/>
        <v>-4.8136656308606085E-4</v>
      </c>
      <c r="BM439" s="1">
        <f t="shared" si="422"/>
        <v>4.0733721765712216E-2</v>
      </c>
      <c r="BN439" s="1">
        <f t="shared" si="423"/>
        <v>2.7342392930932879E-2</v>
      </c>
      <c r="BO439" s="1">
        <f t="shared" si="424"/>
        <v>-2.4860246589186286E-2</v>
      </c>
      <c r="BP439" s="1">
        <f t="shared" si="425"/>
        <v>2.1536018188181849E-2</v>
      </c>
      <c r="BQ439" s="1">
        <f t="shared" si="426"/>
        <v>1.3615928758981655E-2</v>
      </c>
      <c r="BR439" s="1">
        <f t="shared" si="427"/>
        <v>3.3686326712478731E-2</v>
      </c>
      <c r="BS439" s="1">
        <f t="shared" si="428"/>
        <v>1.3612637456535515E-2</v>
      </c>
      <c r="BT439" s="1">
        <f t="shared" si="429"/>
        <v>3.0361428236324706E-2</v>
      </c>
      <c r="BU439" s="1">
        <f t="shared" si="430"/>
        <v>1.6844870923824251E-2</v>
      </c>
      <c r="BW439" s="1">
        <f t="shared" si="431"/>
        <v>2.2615832584385709E-2</v>
      </c>
      <c r="BY439" s="172">
        <f t="shared" si="516"/>
        <v>2.0736745943524149E-2</v>
      </c>
      <c r="CA439" s="1">
        <f t="shared" si="432"/>
        <v>-6.8407631400524416E-2</v>
      </c>
      <c r="CB439" s="1">
        <f t="shared" si="433"/>
        <v>-4.5816771020282809E-3</v>
      </c>
      <c r="CC439" s="1">
        <f t="shared" si="434"/>
        <v>2.0370169798482163E-2</v>
      </c>
    </row>
    <row r="440" spans="1:81" ht="15">
      <c r="A440" s="282" t="s">
        <v>309</v>
      </c>
      <c r="E440" s="11">
        <v>1</v>
      </c>
      <c r="F440" s="11">
        <f t="shared" ref="F440:R440" si="547">1+F172/100</f>
        <v>1.0425757709108621</v>
      </c>
      <c r="G440" s="11">
        <f t="shared" si="547"/>
        <v>1.0306226244602665</v>
      </c>
      <c r="H440" s="11">
        <f t="shared" si="547"/>
        <v>1.0397455176270765</v>
      </c>
      <c r="I440" s="11">
        <f t="shared" si="547"/>
        <v>1.0217246203618708</v>
      </c>
      <c r="J440" s="11">
        <f t="shared" si="547"/>
        <v>1.0460349049868258</v>
      </c>
      <c r="K440" s="11">
        <f t="shared" si="547"/>
        <v>1.0491568728570031</v>
      </c>
      <c r="L440" s="11">
        <f t="shared" si="547"/>
        <v>1.0120865885343375</v>
      </c>
      <c r="M440" s="11">
        <f t="shared" si="547"/>
        <v>1.0533952893281096</v>
      </c>
      <c r="N440" s="11">
        <f t="shared" si="547"/>
        <v>1.0238867256578092</v>
      </c>
      <c r="O440" s="11">
        <f t="shared" si="547"/>
        <v>1.034874329589379</v>
      </c>
      <c r="P440" s="11">
        <f t="shared" si="547"/>
        <v>1.0746481007387751</v>
      </c>
      <c r="Q440" s="11">
        <f t="shared" si="547"/>
        <v>1.0685845375402052</v>
      </c>
      <c r="R440" s="11">
        <f t="shared" si="547"/>
        <v>1.0911446887966976</v>
      </c>
      <c r="S440" s="11">
        <v>1</v>
      </c>
      <c r="T440" s="11">
        <f t="shared" ref="T440:BI440" si="548">1+T172/100</f>
        <v>0.98388148390712871</v>
      </c>
      <c r="U440" s="11">
        <f t="shared" si="548"/>
        <v>1.0882091374200455</v>
      </c>
      <c r="V440" s="11">
        <f t="shared" si="548"/>
        <v>1.0504331522405022</v>
      </c>
      <c r="W440" s="11">
        <f t="shared" si="548"/>
        <v>1.0395140911491678</v>
      </c>
      <c r="X440" s="11">
        <f t="shared" si="548"/>
        <v>1.0661027896145829</v>
      </c>
      <c r="Y440" s="11">
        <f t="shared" si="548"/>
        <v>1.0481051478497057</v>
      </c>
      <c r="Z440" s="11">
        <f t="shared" si="548"/>
        <v>1.0440195456438608</v>
      </c>
      <c r="AA440" s="11">
        <f t="shared" si="548"/>
        <v>1.0347740599125634</v>
      </c>
      <c r="AB440" s="11">
        <f t="shared" si="548"/>
        <v>1.0375712102924526</v>
      </c>
      <c r="AC440" s="11">
        <f t="shared" si="548"/>
        <v>1.0511585791662681</v>
      </c>
      <c r="AD440" s="11">
        <f t="shared" si="548"/>
        <v>0.96390337412234184</v>
      </c>
      <c r="AE440" s="11">
        <f t="shared" si="548"/>
        <v>0.98425773903339941</v>
      </c>
      <c r="AF440" s="11">
        <f t="shared" si="548"/>
        <v>1.0213606438995353</v>
      </c>
      <c r="AG440" s="11">
        <f t="shared" si="548"/>
        <v>1.0669348418191733</v>
      </c>
      <c r="AH440" s="11">
        <f t="shared" si="548"/>
        <v>1.0589786850075751</v>
      </c>
      <c r="AI440" s="11">
        <f t="shared" si="548"/>
        <v>1.0597274384215081</v>
      </c>
      <c r="AJ440" s="11">
        <f t="shared" si="548"/>
        <v>1.0664190673325034</v>
      </c>
      <c r="AK440" s="11">
        <f t="shared" si="548"/>
        <v>1.0611744980000166</v>
      </c>
      <c r="AL440" s="11">
        <f t="shared" si="548"/>
        <v>1.071764946850936</v>
      </c>
      <c r="AM440" s="11">
        <f t="shared" si="548"/>
        <v>1.0652406277221635</v>
      </c>
      <c r="AN440" s="11">
        <f t="shared" si="548"/>
        <v>1.0710311505544561</v>
      </c>
      <c r="AO440" s="11">
        <f t="shared" si="548"/>
        <v>1.0724143069260501</v>
      </c>
      <c r="AP440" s="11">
        <f t="shared" si="548"/>
        <v>1.046253860124001</v>
      </c>
      <c r="AQ440" s="11">
        <f t="shared" si="548"/>
        <v>0.90344249981968106</v>
      </c>
      <c r="AR440" s="11">
        <f t="shared" si="548"/>
        <v>1.0359466075972548</v>
      </c>
      <c r="AS440" s="11">
        <f t="shared" si="548"/>
        <v>1.0637364571125891</v>
      </c>
      <c r="AT440" s="11">
        <f t="shared" si="548"/>
        <v>0.98340544436445332</v>
      </c>
      <c r="AU440" s="11">
        <f t="shared" si="548"/>
        <v>1.0321379966652853</v>
      </c>
      <c r="AV440" s="11">
        <f t="shared" si="548"/>
        <v>1.0368936351465308</v>
      </c>
      <c r="AW440" s="11">
        <f t="shared" si="548"/>
        <v>1.0472444445164271</v>
      </c>
      <c r="AX440" s="11">
        <f t="shared" si="548"/>
        <v>1.0334004206157394</v>
      </c>
      <c r="AY440" s="11">
        <f t="shared" si="548"/>
        <v>1.0362943929626613</v>
      </c>
      <c r="AZ440" s="11">
        <f t="shared" si="548"/>
        <v>1.043733757787431</v>
      </c>
      <c r="BA440" s="11">
        <f t="shared" si="548"/>
        <v>1.0295552920849234</v>
      </c>
      <c r="BB440" s="11">
        <f t="shared" si="548"/>
        <v>0.96722929664147306</v>
      </c>
      <c r="BC440" s="11">
        <f t="shared" si="548"/>
        <v>1.0548781908133453</v>
      </c>
      <c r="BD440" s="11">
        <f t="shared" si="548"/>
        <v>1.0337138732906332</v>
      </c>
      <c r="BE440" s="11">
        <f t="shared" si="548"/>
        <v>1.0353783504099183</v>
      </c>
      <c r="BF440" s="11">
        <f t="shared" si="548"/>
        <v>1.0280378362325302</v>
      </c>
      <c r="BG440" s="11">
        <f t="shared" si="548"/>
        <v>1.0417859799116842</v>
      </c>
      <c r="BH440" s="11">
        <f t="shared" si="548"/>
        <v>1.0333536257563798</v>
      </c>
      <c r="BI440" s="11">
        <f t="shared" si="548"/>
        <v>1.0266891457684333</v>
      </c>
      <c r="BJ440" s="11">
        <f t="shared" ref="BJ440" si="549">1+BJ172/100</f>
        <v>1.0443836861173792</v>
      </c>
      <c r="BL440" s="1">
        <f t="shared" si="421"/>
        <v>3.7635413863967182E-2</v>
      </c>
      <c r="BM440" s="1">
        <f t="shared" si="422"/>
        <v>3.4261209650672475E-2</v>
      </c>
      <c r="BN440" s="1">
        <f t="shared" si="423"/>
        <v>4.917954630610577E-2</v>
      </c>
      <c r="BO440" s="1">
        <f t="shared" si="424"/>
        <v>3.0621443456444242E-2</v>
      </c>
      <c r="BP440" s="1">
        <f t="shared" si="425"/>
        <v>6.4760934065270837E-2</v>
      </c>
      <c r="BQ440" s="1">
        <f t="shared" si="426"/>
        <v>2.4573243876129025E-2</v>
      </c>
      <c r="BR440" s="1">
        <f t="shared" si="427"/>
        <v>3.0832617997845757E-2</v>
      </c>
      <c r="BS440" s="1">
        <f t="shared" si="428"/>
        <v>3.4717413517698636E-2</v>
      </c>
      <c r="BT440" s="1">
        <f t="shared" si="429"/>
        <v>3.7836427829612163E-2</v>
      </c>
      <c r="BU440" s="1">
        <f t="shared" si="430"/>
        <v>2.733797243995606E-2</v>
      </c>
      <c r="BW440" s="1">
        <f t="shared" si="431"/>
        <v>3.1824243432923227E-2</v>
      </c>
      <c r="BY440" s="172">
        <f t="shared" si="516"/>
        <v>4.3452314718899876E-2</v>
      </c>
      <c r="CA440" s="1">
        <f t="shared" si="432"/>
        <v>0.1209134369817122</v>
      </c>
      <c r="CB440" s="1">
        <f t="shared" si="433"/>
        <v>0.19924767539878063</v>
      </c>
      <c r="CC440" s="1">
        <f t="shared" si="434"/>
        <v>0.10526507429538579</v>
      </c>
    </row>
    <row r="441" spans="1:81" ht="15">
      <c r="A441" s="282" t="s">
        <v>310</v>
      </c>
      <c r="E441" s="11">
        <v>1</v>
      </c>
      <c r="F441" s="11">
        <f t="shared" ref="F441:R441" si="550">1+F173/100</f>
        <v>1.0066667720224578</v>
      </c>
      <c r="G441" s="11">
        <f t="shared" si="550"/>
        <v>1.0454337749669771</v>
      </c>
      <c r="H441" s="11">
        <f t="shared" si="550"/>
        <v>1.0294018136723915</v>
      </c>
      <c r="I441" s="11">
        <f t="shared" si="550"/>
        <v>1.0437937871443521</v>
      </c>
      <c r="J441" s="11">
        <f t="shared" si="550"/>
        <v>1.0504568891546937</v>
      </c>
      <c r="K441" s="11">
        <f t="shared" si="550"/>
        <v>1.0521916178733135</v>
      </c>
      <c r="L441" s="11">
        <f t="shared" si="550"/>
        <v>1.0136662689099269</v>
      </c>
      <c r="M441" s="11">
        <f t="shared" si="550"/>
        <v>1.0374524883757419</v>
      </c>
      <c r="N441" s="11">
        <f t="shared" si="550"/>
        <v>1.0226824808530839</v>
      </c>
      <c r="O441" s="11">
        <f t="shared" si="550"/>
        <v>1.0199498423013278</v>
      </c>
      <c r="P441" s="11">
        <f t="shared" si="550"/>
        <v>1.0205623982011474</v>
      </c>
      <c r="Q441" s="11">
        <f t="shared" si="550"/>
        <v>1.0410766370951074</v>
      </c>
      <c r="R441" s="11">
        <f t="shared" si="550"/>
        <v>1.046951778789236</v>
      </c>
      <c r="S441" s="11">
        <v>1</v>
      </c>
      <c r="T441" s="11">
        <f t="shared" ref="T441:BI441" si="551">1+T173/100</f>
        <v>0.98948114648708696</v>
      </c>
      <c r="U441" s="11">
        <f t="shared" si="551"/>
        <v>1.0433356044064566</v>
      </c>
      <c r="V441" s="11">
        <f t="shared" si="551"/>
        <v>1.0342410246240719</v>
      </c>
      <c r="W441" s="11">
        <f t="shared" si="551"/>
        <v>1.0428535429713375</v>
      </c>
      <c r="X441" s="11">
        <f t="shared" si="551"/>
        <v>1.0211831453837106</v>
      </c>
      <c r="Y441" s="11">
        <f t="shared" si="551"/>
        <v>0.99023149517895293</v>
      </c>
      <c r="Z441" s="11">
        <f t="shared" si="551"/>
        <v>1.0166284382505946</v>
      </c>
      <c r="AA441" s="11">
        <f t="shared" si="551"/>
        <v>0.96995304293975426</v>
      </c>
      <c r="AB441" s="11">
        <f t="shared" si="551"/>
        <v>1.0345552112578142</v>
      </c>
      <c r="AC441" s="11">
        <f t="shared" si="551"/>
        <v>1.0618328496442422</v>
      </c>
      <c r="AD441" s="11">
        <f t="shared" si="551"/>
        <v>1.0336300602701411</v>
      </c>
      <c r="AE441" s="11">
        <f t="shared" si="551"/>
        <v>1.0241360963530428</v>
      </c>
      <c r="AF441" s="11">
        <f t="shared" si="551"/>
        <v>1.0256352894244727</v>
      </c>
      <c r="AG441" s="11">
        <f t="shared" si="551"/>
        <v>1.0324596254444673</v>
      </c>
      <c r="AH441" s="11">
        <f t="shared" si="551"/>
        <v>1.024802432195298</v>
      </c>
      <c r="AI441" s="11">
        <f t="shared" si="551"/>
        <v>1.0055895929953558</v>
      </c>
      <c r="AJ441" s="11">
        <f t="shared" si="551"/>
        <v>0.98392636670960887</v>
      </c>
      <c r="AK441" s="11">
        <f t="shared" si="551"/>
        <v>1.0188434938431661</v>
      </c>
      <c r="AL441" s="11">
        <f t="shared" si="551"/>
        <v>1.0141422660739685</v>
      </c>
      <c r="AM441" s="11">
        <f t="shared" si="551"/>
        <v>1.0283910369844438</v>
      </c>
      <c r="AN441" s="11">
        <f t="shared" si="551"/>
        <v>1.0153638587224474</v>
      </c>
      <c r="AO441" s="11">
        <f t="shared" si="551"/>
        <v>1.0239496376891679</v>
      </c>
      <c r="AP441" s="11">
        <f t="shared" si="551"/>
        <v>1.0323236543288219</v>
      </c>
      <c r="AQ441" s="11">
        <f t="shared" si="551"/>
        <v>1.0321676779219431</v>
      </c>
      <c r="AR441" s="11">
        <f t="shared" si="551"/>
        <v>1.0356692612758451</v>
      </c>
      <c r="AS441" s="11">
        <f t="shared" si="551"/>
        <v>1.0306739380787997</v>
      </c>
      <c r="AT441" s="11">
        <f t="shared" si="551"/>
        <v>1.0005687803280796</v>
      </c>
      <c r="AU441" s="11">
        <f t="shared" si="551"/>
        <v>1.0096463590630322</v>
      </c>
      <c r="AV441" s="11">
        <f t="shared" si="551"/>
        <v>1.0181669824978203</v>
      </c>
      <c r="AW441" s="11">
        <f t="shared" si="551"/>
        <v>1.0275462744686639</v>
      </c>
      <c r="AX441" s="11">
        <f t="shared" si="551"/>
        <v>1.0237638441601409</v>
      </c>
      <c r="AY441" s="11">
        <f t="shared" si="551"/>
        <v>1.0169516812446637</v>
      </c>
      <c r="AZ441" s="11">
        <f t="shared" si="551"/>
        <v>1.00840696470944</v>
      </c>
      <c r="BA441" s="11">
        <f t="shared" si="551"/>
        <v>0.98879848758252809</v>
      </c>
      <c r="BB441" s="11">
        <f t="shared" si="551"/>
        <v>0.96332786501529499</v>
      </c>
      <c r="BC441" s="11">
        <f t="shared" si="551"/>
        <v>1.017044849372333</v>
      </c>
      <c r="BD441" s="11">
        <f t="shared" si="551"/>
        <v>1.009724873875087</v>
      </c>
      <c r="BE441" s="11">
        <f t="shared" si="551"/>
        <v>1.013669213531698</v>
      </c>
      <c r="BF441" s="11">
        <f t="shared" si="551"/>
        <v>1.0098909430400373</v>
      </c>
      <c r="BG441" s="11">
        <f t="shared" si="551"/>
        <v>1.017949078282441</v>
      </c>
      <c r="BH441" s="11">
        <f t="shared" si="551"/>
        <v>1.0189615814900228</v>
      </c>
      <c r="BI441" s="11">
        <f t="shared" si="551"/>
        <v>1.0068896217098613</v>
      </c>
      <c r="BJ441" s="11">
        <f t="shared" ref="BJ441" si="552">1+BJ173/100</f>
        <v>1.0157042536023737</v>
      </c>
      <c r="BL441" s="1">
        <f t="shared" si="421"/>
        <v>2.7044031719028361E-2</v>
      </c>
      <c r="BM441" s="1">
        <f t="shared" si="422"/>
        <v>3.6609778161373674E-2</v>
      </c>
      <c r="BN441" s="1">
        <f t="shared" si="423"/>
        <v>2.5795531623469259E-2</v>
      </c>
      <c r="BO441" s="1">
        <f t="shared" si="424"/>
        <v>2.1101352324490952E-2</v>
      </c>
      <c r="BP441" s="1">
        <f t="shared" si="425"/>
        <v>5.5355562634531452E-3</v>
      </c>
      <c r="BQ441" s="1">
        <f t="shared" si="426"/>
        <v>2.2476017972004048E-2</v>
      </c>
      <c r="BR441" s="1">
        <f t="shared" si="427"/>
        <v>7.7952226308297679E-3</v>
      </c>
      <c r="BS441" s="1">
        <f t="shared" si="428"/>
        <v>1.2802956858704473E-2</v>
      </c>
      <c r="BT441" s="1">
        <f t="shared" si="429"/>
        <v>1.3858521566882498E-2</v>
      </c>
      <c r="BU441" s="1">
        <f t="shared" si="430"/>
        <v>7.0341955959942748E-3</v>
      </c>
      <c r="BW441" s="1">
        <f t="shared" si="431"/>
        <v>9.9532639500192754E-3</v>
      </c>
      <c r="BY441" s="172">
        <f t="shared" si="516"/>
        <v>2.6074789960654599E-2</v>
      </c>
      <c r="CA441" s="1">
        <f t="shared" si="432"/>
        <v>2.0156113768445838E-2</v>
      </c>
      <c r="CB441" s="1">
        <f t="shared" si="433"/>
        <v>8.0703595363431635E-3</v>
      </c>
      <c r="CC441" s="1">
        <f t="shared" si="434"/>
        <v>4.439726970964708E-2</v>
      </c>
    </row>
    <row r="442" spans="1:81" ht="15">
      <c r="A442" s="282" t="s">
        <v>311</v>
      </c>
      <c r="E442" s="11">
        <v>1</v>
      </c>
      <c r="F442" s="11">
        <f t="shared" ref="F442:R442" si="553">1+F174/100</f>
        <v>1</v>
      </c>
      <c r="G442" s="11">
        <f t="shared" si="553"/>
        <v>1</v>
      </c>
      <c r="H442" s="11">
        <f t="shared" si="553"/>
        <v>1</v>
      </c>
      <c r="I442" s="11">
        <f t="shared" si="553"/>
        <v>1</v>
      </c>
      <c r="J442" s="11">
        <f t="shared" si="553"/>
        <v>1</v>
      </c>
      <c r="K442" s="11">
        <f t="shared" si="553"/>
        <v>1</v>
      </c>
      <c r="L442" s="11">
        <f t="shared" si="553"/>
        <v>1</v>
      </c>
      <c r="M442" s="11">
        <f t="shared" si="553"/>
        <v>1</v>
      </c>
      <c r="N442" s="11">
        <f t="shared" si="553"/>
        <v>1</v>
      </c>
      <c r="O442" s="11">
        <f t="shared" si="553"/>
        <v>1</v>
      </c>
      <c r="P442" s="11">
        <f t="shared" si="553"/>
        <v>1</v>
      </c>
      <c r="Q442" s="11">
        <f t="shared" si="553"/>
        <v>1</v>
      </c>
      <c r="R442" s="11">
        <f t="shared" si="553"/>
        <v>1</v>
      </c>
      <c r="S442" s="11">
        <v>1</v>
      </c>
      <c r="T442" s="11">
        <f t="shared" ref="T442:BI442" si="554">1+T174/100</f>
        <v>1</v>
      </c>
      <c r="U442" s="11">
        <f t="shared" si="554"/>
        <v>1</v>
      </c>
      <c r="V442" s="11">
        <f t="shared" si="554"/>
        <v>1</v>
      </c>
      <c r="W442" s="11">
        <f t="shared" si="554"/>
        <v>1</v>
      </c>
      <c r="X442" s="11">
        <f t="shared" si="554"/>
        <v>1</v>
      </c>
      <c r="Y442" s="11">
        <f t="shared" si="554"/>
        <v>1</v>
      </c>
      <c r="Z442" s="11">
        <f t="shared" si="554"/>
        <v>0.98863501077682248</v>
      </c>
      <c r="AA442" s="11">
        <f t="shared" si="554"/>
        <v>0.97517971023848238</v>
      </c>
      <c r="AB442" s="11">
        <f t="shared" si="554"/>
        <v>0.95932098368873242</v>
      </c>
      <c r="AC442" s="11">
        <f t="shared" si="554"/>
        <v>0.97064976189470331</v>
      </c>
      <c r="AD442" s="11">
        <f t="shared" si="554"/>
        <v>0.97212192975090506</v>
      </c>
      <c r="AE442" s="11">
        <f t="shared" si="554"/>
        <v>1.0079195020780003</v>
      </c>
      <c r="AF442" s="11">
        <f t="shared" si="554"/>
        <v>0.99198990503847073</v>
      </c>
      <c r="AG442" s="11">
        <f t="shared" si="554"/>
        <v>0.96421449355609579</v>
      </c>
      <c r="AH442" s="11">
        <f t="shared" si="554"/>
        <v>0.97575007223490506</v>
      </c>
      <c r="AI442" s="11">
        <f t="shared" si="554"/>
        <v>0.98097471669203673</v>
      </c>
      <c r="AJ442" s="11">
        <f t="shared" si="554"/>
        <v>1.0439847902889925</v>
      </c>
      <c r="AK442" s="11">
        <f t="shared" si="554"/>
        <v>1.0379172051045467</v>
      </c>
      <c r="AL442" s="11">
        <f t="shared" si="554"/>
        <v>0.95501757673466803</v>
      </c>
      <c r="AM442" s="11">
        <f t="shared" si="554"/>
        <v>0.98770837521870203</v>
      </c>
      <c r="AN442" s="11">
        <f t="shared" si="554"/>
        <v>1.0084604987893777</v>
      </c>
      <c r="AO442" s="11">
        <f t="shared" si="554"/>
        <v>1.0009949509560769</v>
      </c>
      <c r="AP442" s="11">
        <f t="shared" si="554"/>
        <v>1.0110918779664233</v>
      </c>
      <c r="AQ442" s="11">
        <f t="shared" si="554"/>
        <v>1.0034943727220695</v>
      </c>
      <c r="AR442" s="11">
        <f t="shared" si="554"/>
        <v>1.0072802512879695</v>
      </c>
      <c r="AS442" s="11">
        <f t="shared" si="554"/>
        <v>1.012463416474636</v>
      </c>
      <c r="AT442" s="11">
        <f t="shared" si="554"/>
        <v>0.9938111560759133</v>
      </c>
      <c r="AU442" s="11">
        <f t="shared" si="554"/>
        <v>1.0326389223202732</v>
      </c>
      <c r="AV442" s="11">
        <f t="shared" si="554"/>
        <v>1.0296007857736524</v>
      </c>
      <c r="AW442" s="11">
        <f t="shared" si="554"/>
        <v>1.1100153222785654</v>
      </c>
      <c r="AX442" s="11">
        <f t="shared" si="554"/>
        <v>1.0137047078209211</v>
      </c>
      <c r="AY442" s="11">
        <f t="shared" si="554"/>
        <v>1.0584719554118256</v>
      </c>
      <c r="AZ442" s="11">
        <f t="shared" si="554"/>
        <v>1.0537756881824833</v>
      </c>
      <c r="BA442" s="11">
        <f t="shared" si="554"/>
        <v>1.0136033880822033</v>
      </c>
      <c r="BB442" s="11">
        <f t="shared" si="554"/>
        <v>0.98856795368730876</v>
      </c>
      <c r="BC442" s="11">
        <f t="shared" si="554"/>
        <v>1.0427629571495876</v>
      </c>
      <c r="BD442" s="11">
        <f t="shared" si="554"/>
        <v>1.0307780230947037</v>
      </c>
      <c r="BE442" s="11">
        <f t="shared" si="554"/>
        <v>1.0281963562715146</v>
      </c>
      <c r="BF442" s="11">
        <f t="shared" si="554"/>
        <v>1.032172201538299</v>
      </c>
      <c r="BG442" s="11">
        <f t="shared" si="554"/>
        <v>1.0390831729135221</v>
      </c>
      <c r="BH442" s="11">
        <f t="shared" si="554"/>
        <v>1.0371959808577709</v>
      </c>
      <c r="BI442" s="11">
        <f t="shared" si="554"/>
        <v>0.98501009334174117</v>
      </c>
      <c r="BJ442" s="11">
        <f t="shared" ref="BJ442" si="555">1+BJ174/100</f>
        <v>0.9711171837905036</v>
      </c>
      <c r="BL442" s="1">
        <f t="shared" si="421"/>
        <v>0</v>
      </c>
      <c r="BM442" s="1">
        <f t="shared" si="422"/>
        <v>0</v>
      </c>
      <c r="BN442" s="1">
        <f t="shared" si="423"/>
        <v>0</v>
      </c>
      <c r="BO442" s="1">
        <f t="shared" si="424"/>
        <v>-1.9536743588251637E-2</v>
      </c>
      <c r="BP442" s="1">
        <f t="shared" si="425"/>
        <v>3.7637682289006769E-3</v>
      </c>
      <c r="BQ442" s="1">
        <f t="shared" si="426"/>
        <v>8.7238629181791705E-3</v>
      </c>
      <c r="BR442" s="1">
        <f t="shared" si="427"/>
        <v>3.8244468937573828E-2</v>
      </c>
      <c r="BS442" s="1">
        <f t="shared" si="428"/>
        <v>3.254959415100811E-2</v>
      </c>
      <c r="BT442" s="1">
        <f t="shared" si="429"/>
        <v>4.6005932657221305E-2</v>
      </c>
      <c r="BU442" s="1">
        <f t="shared" si="430"/>
        <v>2.2744526105879626E-2</v>
      </c>
      <c r="BW442" s="1">
        <f t="shared" si="431"/>
        <v>3.2649678198043208E-2</v>
      </c>
      <c r="BY442" s="172">
        <f t="shared" si="516"/>
        <v>-5.124098149453804E-3</v>
      </c>
      <c r="CA442" s="1">
        <f t="shared" si="432"/>
        <v>-7.5121706247787245E-2</v>
      </c>
      <c r="CB442" s="1">
        <f t="shared" si="433"/>
        <v>6.2954553741608743E-2</v>
      </c>
      <c r="CC442" s="1">
        <f t="shared" si="434"/>
        <v>6.1577775288374381E-2</v>
      </c>
    </row>
    <row r="443" spans="1:81" ht="15">
      <c r="A443" s="282" t="s">
        <v>312</v>
      </c>
      <c r="E443" s="11">
        <v>1</v>
      </c>
      <c r="F443" s="11">
        <f t="shared" ref="F443:R443" si="556">1+F175/100</f>
        <v>1</v>
      </c>
      <c r="G443" s="11">
        <f t="shared" si="556"/>
        <v>1</v>
      </c>
      <c r="H443" s="11">
        <f t="shared" si="556"/>
        <v>1</v>
      </c>
      <c r="I443" s="11">
        <f t="shared" si="556"/>
        <v>1</v>
      </c>
      <c r="J443" s="11">
        <f t="shared" si="556"/>
        <v>1</v>
      </c>
      <c r="K443" s="11">
        <f t="shared" si="556"/>
        <v>0.93066349925598457</v>
      </c>
      <c r="L443" s="11">
        <f t="shared" si="556"/>
        <v>1.0212408290025288</v>
      </c>
      <c r="M443" s="11">
        <f t="shared" si="556"/>
        <v>1.1081745253758868</v>
      </c>
      <c r="N443" s="11">
        <f t="shared" si="556"/>
        <v>1.1070935751604345</v>
      </c>
      <c r="O443" s="11">
        <f t="shared" si="556"/>
        <v>1.2164219761242689</v>
      </c>
      <c r="P443" s="11">
        <f t="shared" si="556"/>
        <v>0.99865934632293329</v>
      </c>
      <c r="Q443" s="11">
        <f t="shared" si="556"/>
        <v>0.98867091198199508</v>
      </c>
      <c r="R443" s="11">
        <f t="shared" si="556"/>
        <v>0.8672752348178201</v>
      </c>
      <c r="S443" s="11">
        <v>1</v>
      </c>
      <c r="T443" s="11">
        <f t="shared" ref="T443:BI443" si="557">1+T175/100</f>
        <v>1.052938174070041</v>
      </c>
      <c r="U443" s="11">
        <f t="shared" si="557"/>
        <v>1.0115484898383074</v>
      </c>
      <c r="V443" s="11">
        <f t="shared" si="557"/>
        <v>1.0040129745160959</v>
      </c>
      <c r="W443" s="11">
        <f t="shared" si="557"/>
        <v>1.0860218893687086</v>
      </c>
      <c r="X443" s="11">
        <f t="shared" si="557"/>
        <v>0.85776168251770946</v>
      </c>
      <c r="Y443" s="11">
        <f t="shared" si="557"/>
        <v>0.98497684788854112</v>
      </c>
      <c r="Z443" s="11">
        <f t="shared" si="557"/>
        <v>0.9130494278588499</v>
      </c>
      <c r="AA443" s="11">
        <f t="shared" si="557"/>
        <v>1.0025640994141496</v>
      </c>
      <c r="AB443" s="11">
        <f t="shared" si="557"/>
        <v>0.96022867209945784</v>
      </c>
      <c r="AC443" s="11">
        <f t="shared" si="557"/>
        <v>0.99819715700702827</v>
      </c>
      <c r="AD443" s="11">
        <f t="shared" si="557"/>
        <v>1.0260553626137747</v>
      </c>
      <c r="AE443" s="11">
        <f t="shared" si="557"/>
        <v>0.97175401715249277</v>
      </c>
      <c r="AF443" s="11">
        <f t="shared" si="557"/>
        <v>1.0362551671560138</v>
      </c>
      <c r="AG443" s="11">
        <f t="shared" si="557"/>
        <v>1.3200916653847321</v>
      </c>
      <c r="AH443" s="11">
        <f t="shared" si="557"/>
        <v>1.0883982979912419</v>
      </c>
      <c r="AI443" s="11">
        <f t="shared" si="557"/>
        <v>1.0117457101955329</v>
      </c>
      <c r="AJ443" s="11">
        <f t="shared" si="557"/>
        <v>1.0223030022993715</v>
      </c>
      <c r="AK443" s="11">
        <f t="shared" si="557"/>
        <v>0.98039406975861454</v>
      </c>
      <c r="AL443" s="11">
        <f t="shared" si="557"/>
        <v>0.97970452197062741</v>
      </c>
      <c r="AM443" s="11">
        <f t="shared" si="557"/>
        <v>0.99890644605541179</v>
      </c>
      <c r="AN443" s="11">
        <f t="shared" si="557"/>
        <v>1.0357106211813505</v>
      </c>
      <c r="AO443" s="11">
        <f t="shared" si="557"/>
        <v>0.98544237653009947</v>
      </c>
      <c r="AP443" s="11">
        <f t="shared" si="557"/>
        <v>1.0005531302099264</v>
      </c>
      <c r="AQ443" s="11">
        <f t="shared" si="557"/>
        <v>0.94979062193958352</v>
      </c>
      <c r="AR443" s="11">
        <f t="shared" si="557"/>
        <v>0.99002392340413659</v>
      </c>
      <c r="AS443" s="11">
        <f t="shared" si="557"/>
        <v>1.0017714285672388</v>
      </c>
      <c r="AT443" s="11">
        <f t="shared" si="557"/>
        <v>1</v>
      </c>
      <c r="AU443" s="11">
        <f t="shared" si="557"/>
        <v>1</v>
      </c>
      <c r="AV443" s="11">
        <f t="shared" si="557"/>
        <v>1</v>
      </c>
      <c r="AW443" s="11">
        <f t="shared" si="557"/>
        <v>1</v>
      </c>
      <c r="AX443" s="11">
        <f t="shared" si="557"/>
        <v>1</v>
      </c>
      <c r="AY443" s="11">
        <f t="shared" si="557"/>
        <v>1</v>
      </c>
      <c r="AZ443" s="11">
        <f t="shared" si="557"/>
        <v>1</v>
      </c>
      <c r="BA443" s="11">
        <f t="shared" si="557"/>
        <v>1</v>
      </c>
      <c r="BB443" s="11">
        <f t="shared" si="557"/>
        <v>1</v>
      </c>
      <c r="BC443" s="11">
        <f t="shared" si="557"/>
        <v>1</v>
      </c>
      <c r="BD443" s="11">
        <f t="shared" si="557"/>
        <v>1</v>
      </c>
      <c r="BE443" s="11">
        <f t="shared" si="557"/>
        <v>1</v>
      </c>
      <c r="BF443" s="11">
        <f t="shared" si="557"/>
        <v>1</v>
      </c>
      <c r="BG443" s="11">
        <f t="shared" si="557"/>
        <v>1</v>
      </c>
      <c r="BH443" s="11">
        <f t="shared" si="557"/>
        <v>1</v>
      </c>
      <c r="BI443" s="11">
        <f t="shared" si="557"/>
        <v>1</v>
      </c>
      <c r="BJ443" s="11">
        <f t="shared" ref="BJ443" si="558">1+BJ175/100</f>
        <v>1</v>
      </c>
      <c r="BL443" s="1">
        <f t="shared" si="421"/>
        <v>0</v>
      </c>
      <c r="BM443" s="1">
        <f t="shared" si="422"/>
        <v>2.5932742722999835E-2</v>
      </c>
      <c r="BN443" s="1">
        <f t="shared" si="423"/>
        <v>3.7012045300899299E-3</v>
      </c>
      <c r="BO443" s="1">
        <f t="shared" si="424"/>
        <v>2.5229100748162869E-2</v>
      </c>
      <c r="BP443" s="1">
        <f t="shared" si="425"/>
        <v>-1.6410881279504963E-3</v>
      </c>
      <c r="BQ443" s="1">
        <f t="shared" si="426"/>
        <v>-4.8374980301677528E-3</v>
      </c>
      <c r="BR443" s="1">
        <f t="shared" si="427"/>
        <v>0</v>
      </c>
      <c r="BS443" s="1">
        <f t="shared" si="428"/>
        <v>0</v>
      </c>
      <c r="BT443" s="1">
        <f t="shared" si="429"/>
        <v>0</v>
      </c>
      <c r="BU443" s="1">
        <f t="shared" si="430"/>
        <v>0</v>
      </c>
      <c r="BW443" s="1">
        <f t="shared" si="431"/>
        <v>0</v>
      </c>
      <c r="BY443" s="172">
        <f t="shared" si="516"/>
        <v>2.1273543549238383E-3</v>
      </c>
      <c r="CA443" s="1">
        <f t="shared" si="432"/>
        <v>-0.12101572144741479</v>
      </c>
      <c r="CB443" s="1">
        <f t="shared" si="433"/>
        <v>1.4032054113330972E-2</v>
      </c>
      <c r="CC443" s="1">
        <f t="shared" si="434"/>
        <v>0</v>
      </c>
    </row>
    <row r="444" spans="1:81" ht="15">
      <c r="A444" s="282" t="s">
        <v>313</v>
      </c>
      <c r="E444" s="11">
        <v>1</v>
      </c>
      <c r="F444" s="11">
        <f t="shared" ref="F444:R444" si="559">1+F176/100</f>
        <v>1.016216507931607</v>
      </c>
      <c r="G444" s="11">
        <f t="shared" si="559"/>
        <v>1.0714810823765888</v>
      </c>
      <c r="H444" s="11">
        <f t="shared" si="559"/>
        <v>1.0629664357276367</v>
      </c>
      <c r="I444" s="11">
        <f t="shared" si="559"/>
        <v>0.9726680511246143</v>
      </c>
      <c r="J444" s="11">
        <f t="shared" si="559"/>
        <v>1.0387946324142752</v>
      </c>
      <c r="K444" s="11">
        <f t="shared" si="559"/>
        <v>0.96802323081539299</v>
      </c>
      <c r="L444" s="11">
        <f t="shared" si="559"/>
        <v>0.97305079576213027</v>
      </c>
      <c r="M444" s="11">
        <f t="shared" si="559"/>
        <v>0.97573577538242573</v>
      </c>
      <c r="N444" s="11">
        <f t="shared" si="559"/>
        <v>0.91884647072080416</v>
      </c>
      <c r="O444" s="11">
        <f t="shared" si="559"/>
        <v>1.002061437053728</v>
      </c>
      <c r="P444" s="11">
        <f t="shared" si="559"/>
        <v>1.0277747551647305</v>
      </c>
      <c r="Q444" s="11">
        <f t="shared" si="559"/>
        <v>0.92243166423996026</v>
      </c>
      <c r="R444" s="11">
        <f t="shared" si="559"/>
        <v>0.80686068483423456</v>
      </c>
      <c r="S444" s="11">
        <v>1</v>
      </c>
      <c r="T444" s="11">
        <f t="shared" ref="T444:BI444" si="560">1+T176/100</f>
        <v>0.94504133853575356</v>
      </c>
      <c r="U444" s="11">
        <f t="shared" si="560"/>
        <v>0.97845450756803676</v>
      </c>
      <c r="V444" s="11">
        <f t="shared" si="560"/>
        <v>1.0470287290143425</v>
      </c>
      <c r="W444" s="11">
        <f t="shared" si="560"/>
        <v>1.1023177949284038</v>
      </c>
      <c r="X444" s="11">
        <f t="shared" si="560"/>
        <v>1.0408734801484061</v>
      </c>
      <c r="Y444" s="11">
        <f t="shared" si="560"/>
        <v>0.94985845017742032</v>
      </c>
      <c r="Z444" s="11">
        <f t="shared" si="560"/>
        <v>0.97750900130700968</v>
      </c>
      <c r="AA444" s="11">
        <f t="shared" si="560"/>
        <v>0.98733873795516791</v>
      </c>
      <c r="AB444" s="11">
        <f t="shared" si="560"/>
        <v>0.92543064449934209</v>
      </c>
      <c r="AC444" s="11">
        <f t="shared" si="560"/>
        <v>0.80817531865443459</v>
      </c>
      <c r="AD444" s="11">
        <f t="shared" si="560"/>
        <v>1.0467614124002891</v>
      </c>
      <c r="AE444" s="11">
        <f t="shared" si="560"/>
        <v>1.0335880862076465</v>
      </c>
      <c r="AF444" s="11">
        <f t="shared" si="560"/>
        <v>0.97243038263899195</v>
      </c>
      <c r="AG444" s="11">
        <f t="shared" si="560"/>
        <v>1.0383283605656428</v>
      </c>
      <c r="AH444" s="11">
        <f t="shared" si="560"/>
        <v>0.97962138215630123</v>
      </c>
      <c r="AI444" s="11">
        <f t="shared" si="560"/>
        <v>0.95711300803386534</v>
      </c>
      <c r="AJ444" s="11">
        <f t="shared" si="560"/>
        <v>0.99281314578135815</v>
      </c>
      <c r="AK444" s="11">
        <f t="shared" si="560"/>
        <v>0.90460738665858853</v>
      </c>
      <c r="AL444" s="11">
        <f t="shared" si="560"/>
        <v>0.98087938528254925</v>
      </c>
      <c r="AM444" s="11">
        <f t="shared" si="560"/>
        <v>1.0048899829265545</v>
      </c>
      <c r="AN444" s="11">
        <f t="shared" si="560"/>
        <v>0.99080992512874788</v>
      </c>
      <c r="AO444" s="11">
        <f t="shared" si="560"/>
        <v>0.99810669759367177</v>
      </c>
      <c r="AP444" s="11">
        <f t="shared" si="560"/>
        <v>0.99119272790222102</v>
      </c>
      <c r="AQ444" s="11">
        <f t="shared" si="560"/>
        <v>1.0648417093766533</v>
      </c>
      <c r="AR444" s="11">
        <f t="shared" si="560"/>
        <v>0.95877527389265993</v>
      </c>
      <c r="AS444" s="11">
        <f t="shared" si="560"/>
        <v>0.95072174721265701</v>
      </c>
      <c r="AT444" s="11">
        <f t="shared" si="560"/>
        <v>1.0329214799211326</v>
      </c>
      <c r="AU444" s="11">
        <f t="shared" si="560"/>
        <v>0.99336637223601376</v>
      </c>
      <c r="AV444" s="11">
        <f t="shared" si="560"/>
        <v>1.0154896199292647</v>
      </c>
      <c r="AW444" s="11">
        <f t="shared" si="560"/>
        <v>0.96514933254466317</v>
      </c>
      <c r="AX444" s="11">
        <f t="shared" si="560"/>
        <v>1.0072900034296324</v>
      </c>
      <c r="AY444" s="11">
        <f t="shared" si="560"/>
        <v>1.0195481029670221</v>
      </c>
      <c r="AZ444" s="11">
        <f t="shared" si="560"/>
        <v>0.99375534856851999</v>
      </c>
      <c r="BA444" s="11">
        <f t="shared" si="560"/>
        <v>1.0555644957540489</v>
      </c>
      <c r="BB444" s="11">
        <f t="shared" si="560"/>
        <v>0.95611982259763906</v>
      </c>
      <c r="BC444" s="11">
        <f t="shared" si="560"/>
        <v>1.0433372451486764</v>
      </c>
      <c r="BD444" s="11">
        <f t="shared" si="560"/>
        <v>0.98448038603548427</v>
      </c>
      <c r="BE444" s="11">
        <f t="shared" si="560"/>
        <v>1.0764244575547701</v>
      </c>
      <c r="BF444" s="11">
        <f t="shared" si="560"/>
        <v>1.012994313106838</v>
      </c>
      <c r="BG444" s="11">
        <f t="shared" si="560"/>
        <v>1.0347542757809682</v>
      </c>
      <c r="BH444" s="11">
        <f t="shared" si="560"/>
        <v>1.0041124586683567</v>
      </c>
      <c r="BI444" s="11">
        <f t="shared" si="560"/>
        <v>1.0098701599028661</v>
      </c>
      <c r="BJ444" s="11">
        <f t="shared" ref="BJ444" si="561">1+BJ176/100</f>
        <v>1.0096604933996456</v>
      </c>
      <c r="BL444" s="1">
        <f t="shared" si="421"/>
        <v>4.99374696805861E-2</v>
      </c>
      <c r="BM444" s="1">
        <f t="shared" si="422"/>
        <v>-2.6098271404298545E-2</v>
      </c>
      <c r="BN444" s="1">
        <f t="shared" si="423"/>
        <v>-1.5948141969767571E-2</v>
      </c>
      <c r="BO444" s="1">
        <f t="shared" si="424"/>
        <v>-3.0485746483537302E-2</v>
      </c>
      <c r="BP444" s="1">
        <f t="shared" si="425"/>
        <v>-4.1754874611127479E-2</v>
      </c>
      <c r="BQ444" s="1">
        <f t="shared" si="426"/>
        <v>-3.0010820759118761E-3</v>
      </c>
      <c r="BR444" s="1">
        <f t="shared" si="427"/>
        <v>6.506750149318119E-3</v>
      </c>
      <c r="BS444" s="1">
        <f t="shared" si="428"/>
        <v>2.6617623781740818E-2</v>
      </c>
      <c r="BT444" s="1">
        <f t="shared" si="429"/>
        <v>9.096617038985455E-3</v>
      </c>
      <c r="BU444" s="1">
        <f t="shared" si="430"/>
        <v>1.4676200065566913E-2</v>
      </c>
      <c r="BW444" s="1">
        <f t="shared" si="431"/>
        <v>1.2281182423932835E-2</v>
      </c>
      <c r="BY444" s="172">
        <f t="shared" si="516"/>
        <v>-3.2638373569144119E-2</v>
      </c>
      <c r="CA444" s="1">
        <f t="shared" si="432"/>
        <v>-0.10683680508264104</v>
      </c>
      <c r="CB444" s="1">
        <f t="shared" si="433"/>
        <v>-0.14041096407483644</v>
      </c>
      <c r="CC444" s="1">
        <f t="shared" si="434"/>
        <v>4.9264851456569225E-2</v>
      </c>
    </row>
    <row r="445" spans="1:81" ht="15">
      <c r="A445" s="282" t="s">
        <v>314</v>
      </c>
      <c r="E445" s="11">
        <v>1</v>
      </c>
      <c r="F445" s="11">
        <f t="shared" ref="F445:R445" si="562">1+F177/100</f>
        <v>0.98179618257824086</v>
      </c>
      <c r="G445" s="11">
        <f t="shared" si="562"/>
        <v>1.0196414941563723</v>
      </c>
      <c r="H445" s="11">
        <f t="shared" si="562"/>
        <v>1.0631106174415843</v>
      </c>
      <c r="I445" s="11">
        <f t="shared" si="562"/>
        <v>1.0273920082099515</v>
      </c>
      <c r="J445" s="11">
        <f t="shared" si="562"/>
        <v>1.0266464164018856</v>
      </c>
      <c r="K445" s="11">
        <f t="shared" si="562"/>
        <v>0.93711488827422851</v>
      </c>
      <c r="L445" s="11">
        <f t="shared" si="562"/>
        <v>0.82446267400838669</v>
      </c>
      <c r="M445" s="11">
        <f t="shared" si="562"/>
        <v>0.96603073683302354</v>
      </c>
      <c r="N445" s="11">
        <f t="shared" si="562"/>
        <v>1.2144917808475528</v>
      </c>
      <c r="O445" s="11">
        <f t="shared" si="562"/>
        <v>1.2218322745613861</v>
      </c>
      <c r="P445" s="11">
        <f t="shared" si="562"/>
        <v>1.1161800348155166</v>
      </c>
      <c r="Q445" s="11">
        <f t="shared" si="562"/>
        <v>1.0095489795293644</v>
      </c>
      <c r="R445" s="11">
        <f t="shared" si="562"/>
        <v>1.0285425272755955</v>
      </c>
      <c r="S445" s="11">
        <v>1</v>
      </c>
      <c r="T445" s="11">
        <f t="shared" ref="T445:BI445" si="563">1+T177/100</f>
        <v>0.92229961450004228</v>
      </c>
      <c r="U445" s="11">
        <f t="shared" si="563"/>
        <v>1.0594516093253392</v>
      </c>
      <c r="V445" s="11">
        <f t="shared" si="563"/>
        <v>1.0288582261506634</v>
      </c>
      <c r="W445" s="11">
        <f t="shared" si="563"/>
        <v>0.91410209947400556</v>
      </c>
      <c r="X445" s="11">
        <f t="shared" si="563"/>
        <v>1.0362244421490543</v>
      </c>
      <c r="Y445" s="11">
        <f t="shared" si="563"/>
        <v>1.0126931654887115</v>
      </c>
      <c r="Z445" s="11">
        <f t="shared" si="563"/>
        <v>0.84545217747556878</v>
      </c>
      <c r="AA445" s="11">
        <f t="shared" si="563"/>
        <v>0.96404773200172456</v>
      </c>
      <c r="AB445" s="11">
        <f t="shared" si="563"/>
        <v>0.92572448822581577</v>
      </c>
      <c r="AC445" s="11">
        <f t="shared" si="563"/>
        <v>0.95531383045458118</v>
      </c>
      <c r="AD445" s="11">
        <f t="shared" si="563"/>
        <v>1.055820748929625</v>
      </c>
      <c r="AE445" s="11">
        <f t="shared" si="563"/>
        <v>0.88901159961590692</v>
      </c>
      <c r="AF445" s="11">
        <f t="shared" si="563"/>
        <v>0.86935458219136241</v>
      </c>
      <c r="AG445" s="11">
        <f t="shared" si="563"/>
        <v>1.0475004792574754</v>
      </c>
      <c r="AH445" s="11">
        <f t="shared" si="563"/>
        <v>1.0372184247194434</v>
      </c>
      <c r="AI445" s="11">
        <f t="shared" si="563"/>
        <v>1.0989491425270139</v>
      </c>
      <c r="AJ445" s="11">
        <f t="shared" si="563"/>
        <v>0.96884195487802349</v>
      </c>
      <c r="AK445" s="11">
        <f t="shared" si="563"/>
        <v>0.97933203100262345</v>
      </c>
      <c r="AL445" s="11">
        <f t="shared" si="563"/>
        <v>0.99566799171853315</v>
      </c>
      <c r="AM445" s="11">
        <f t="shared" si="563"/>
        <v>0.98425186214801186</v>
      </c>
      <c r="AN445" s="11">
        <f t="shared" si="563"/>
        <v>0.97241386976795596</v>
      </c>
      <c r="AO445" s="11">
        <f t="shared" si="563"/>
        <v>1.02413316558877</v>
      </c>
      <c r="AP445" s="11">
        <f t="shared" si="563"/>
        <v>1.0027590862283835</v>
      </c>
      <c r="AQ445" s="11">
        <f t="shared" si="563"/>
        <v>1.0018887465933413</v>
      </c>
      <c r="AR445" s="11">
        <f t="shared" si="563"/>
        <v>0.97997622852003663</v>
      </c>
      <c r="AS445" s="11">
        <f t="shared" si="563"/>
        <v>1.0271429067465057</v>
      </c>
      <c r="AT445" s="11">
        <f t="shared" si="563"/>
        <v>1.0182172750443659</v>
      </c>
      <c r="AU445" s="11">
        <f t="shared" si="563"/>
        <v>1.012008339803379</v>
      </c>
      <c r="AV445" s="11">
        <f t="shared" si="563"/>
        <v>1.0758988662170099</v>
      </c>
      <c r="AW445" s="11">
        <f t="shared" si="563"/>
        <v>1.3035658182893926</v>
      </c>
      <c r="AX445" s="11">
        <f t="shared" si="563"/>
        <v>1.0080466471718768</v>
      </c>
      <c r="AY445" s="11">
        <f t="shared" si="563"/>
        <v>1.0542278501149231</v>
      </c>
      <c r="AZ445" s="11">
        <f t="shared" si="563"/>
        <v>1.0405371470921512</v>
      </c>
      <c r="BA445" s="11">
        <f t="shared" si="563"/>
        <v>1.0349215739799615</v>
      </c>
      <c r="BB445" s="11">
        <f t="shared" si="563"/>
        <v>1.0412618684035764</v>
      </c>
      <c r="BC445" s="11">
        <f t="shared" si="563"/>
        <v>1.0499983332352611</v>
      </c>
      <c r="BD445" s="11">
        <f t="shared" si="563"/>
        <v>1.0211909360205216</v>
      </c>
      <c r="BE445" s="11">
        <f t="shared" si="563"/>
        <v>1.0152408556901664</v>
      </c>
      <c r="BF445" s="11">
        <f t="shared" si="563"/>
        <v>1.0261462561818091</v>
      </c>
      <c r="BG445" s="11">
        <f t="shared" si="563"/>
        <v>1.0351962417342746</v>
      </c>
      <c r="BH445" s="11">
        <f t="shared" si="563"/>
        <v>0.99977764809400871</v>
      </c>
      <c r="BI445" s="11">
        <f t="shared" si="563"/>
        <v>0.95839893360911821</v>
      </c>
      <c r="BJ445" s="11">
        <f t="shared" ref="BJ445" si="564">1+BJ177/100</f>
        <v>0.9822842011365378</v>
      </c>
      <c r="BL445" s="1">
        <f t="shared" si="421"/>
        <v>2.0976545042459493E-2</v>
      </c>
      <c r="BM445" s="1">
        <f t="shared" si="422"/>
        <v>-7.4530176442327845E-3</v>
      </c>
      <c r="BN445" s="1">
        <f t="shared" si="423"/>
        <v>3.0351176918241629E-2</v>
      </c>
      <c r="BO445" s="1">
        <f t="shared" si="424"/>
        <v>-4.2582789337040405E-2</v>
      </c>
      <c r="BP445" s="1">
        <f t="shared" si="425"/>
        <v>9.4126876111633173E-3</v>
      </c>
      <c r="BQ445" s="1">
        <f t="shared" si="426"/>
        <v>4.6431572861078685E-3</v>
      </c>
      <c r="BR445" s="1">
        <f t="shared" si="427"/>
        <v>7.282563287586008E-2</v>
      </c>
      <c r="BS445" s="1">
        <f t="shared" si="428"/>
        <v>2.4417520081296606E-2</v>
      </c>
      <c r="BT445" s="1">
        <f t="shared" si="429"/>
        <v>8.2050241508405231E-2</v>
      </c>
      <c r="BU445" s="1">
        <f t="shared" si="430"/>
        <v>1.803635792879632E-2</v>
      </c>
      <c r="BW445" s="1">
        <f t="shared" si="431"/>
        <v>4.499360642501693E-2</v>
      </c>
      <c r="BY445" s="172">
        <f t="shared" si="516"/>
        <v>-2.8847600466817003E-3</v>
      </c>
      <c r="CA445" s="1">
        <f t="shared" si="432"/>
        <v>-0.24548246619504799</v>
      </c>
      <c r="CB445" s="1">
        <f t="shared" si="433"/>
        <v>4.2702682887241883E-2</v>
      </c>
      <c r="CC445" s="1">
        <f t="shared" si="434"/>
        <v>-8.0896280588005354E-3</v>
      </c>
    </row>
    <row r="446" spans="1:81" ht="15">
      <c r="A446" s="282" t="s">
        <v>315</v>
      </c>
      <c r="E446" s="11">
        <v>1</v>
      </c>
      <c r="F446" s="11">
        <f t="shared" ref="F446:R446" si="565">1+F178/100</f>
        <v>1.0413191034251967</v>
      </c>
      <c r="G446" s="11">
        <f t="shared" si="565"/>
        <v>1.0837023473437462</v>
      </c>
      <c r="H446" s="11">
        <f t="shared" si="565"/>
        <v>1.0671727171159864</v>
      </c>
      <c r="I446" s="11">
        <f t="shared" si="565"/>
        <v>1.0786296546742868</v>
      </c>
      <c r="J446" s="11">
        <f t="shared" si="565"/>
        <v>1.0580603473318078</v>
      </c>
      <c r="K446" s="11">
        <f t="shared" si="565"/>
        <v>1.0025786403798218</v>
      </c>
      <c r="L446" s="11">
        <f t="shared" si="565"/>
        <v>1.0381193578544885</v>
      </c>
      <c r="M446" s="11">
        <f t="shared" si="565"/>
        <v>0.98338751393704049</v>
      </c>
      <c r="N446" s="11">
        <f t="shared" si="565"/>
        <v>1.0307008218321114</v>
      </c>
      <c r="O446" s="11">
        <f t="shared" si="565"/>
        <v>0.98312615021593319</v>
      </c>
      <c r="P446" s="11">
        <f t="shared" si="565"/>
        <v>1.0018972446729115</v>
      </c>
      <c r="Q446" s="11">
        <f t="shared" si="565"/>
        <v>0.99129053705218051</v>
      </c>
      <c r="R446" s="11">
        <f t="shared" si="565"/>
        <v>1.031902717007861</v>
      </c>
      <c r="S446" s="11">
        <v>1</v>
      </c>
      <c r="T446" s="11">
        <f t="shared" ref="T446:BI446" si="566">1+T178/100</f>
        <v>0.96815805838684355</v>
      </c>
      <c r="U446" s="11">
        <f t="shared" si="566"/>
        <v>1.0202091116040026</v>
      </c>
      <c r="V446" s="11">
        <f t="shared" si="566"/>
        <v>1.0510150795703352</v>
      </c>
      <c r="W446" s="11">
        <f t="shared" si="566"/>
        <v>0.89415682472274227</v>
      </c>
      <c r="X446" s="11">
        <f t="shared" si="566"/>
        <v>0.71373385036147241</v>
      </c>
      <c r="Y446" s="11">
        <f t="shared" si="566"/>
        <v>1.0163246858223864</v>
      </c>
      <c r="Z446" s="11">
        <f t="shared" si="566"/>
        <v>1.0243946092801701</v>
      </c>
      <c r="AA446" s="11">
        <f t="shared" si="566"/>
        <v>0.96502884514248422</v>
      </c>
      <c r="AB446" s="11">
        <f t="shared" si="566"/>
        <v>1.0187287928596411</v>
      </c>
      <c r="AC446" s="11">
        <f t="shared" si="566"/>
        <v>0.95950411923996226</v>
      </c>
      <c r="AD446" s="11">
        <f t="shared" si="566"/>
        <v>0.93594912272903386</v>
      </c>
      <c r="AE446" s="11">
        <f t="shared" si="566"/>
        <v>0.96693134915863876</v>
      </c>
      <c r="AF446" s="11">
        <f t="shared" si="566"/>
        <v>0.97093811706648137</v>
      </c>
      <c r="AG446" s="11">
        <f t="shared" si="566"/>
        <v>0.8566367423432607</v>
      </c>
      <c r="AH446" s="11">
        <f t="shared" si="566"/>
        <v>0.96198029469542934</v>
      </c>
      <c r="AI446" s="11">
        <f t="shared" si="566"/>
        <v>0.97754311368970259</v>
      </c>
      <c r="AJ446" s="11">
        <f t="shared" si="566"/>
        <v>0.97636419564617571</v>
      </c>
      <c r="AK446" s="11">
        <f t="shared" si="566"/>
        <v>0.98195808645477778</v>
      </c>
      <c r="AL446" s="11">
        <f t="shared" si="566"/>
        <v>0.97464311238288337</v>
      </c>
      <c r="AM446" s="11">
        <f t="shared" si="566"/>
        <v>1.0118558548164667</v>
      </c>
      <c r="AN446" s="11">
        <f t="shared" si="566"/>
        <v>1.0381069829262337</v>
      </c>
      <c r="AO446" s="11">
        <f t="shared" si="566"/>
        <v>1.0434100644018933</v>
      </c>
      <c r="AP446" s="11">
        <f t="shared" si="566"/>
        <v>1.021017351619979</v>
      </c>
      <c r="AQ446" s="11">
        <f t="shared" si="566"/>
        <v>1.0194427310927834</v>
      </c>
      <c r="AR446" s="11">
        <f t="shared" si="566"/>
        <v>1.0530524213507153</v>
      </c>
      <c r="AS446" s="11">
        <f t="shared" si="566"/>
        <v>1.0250415507547144</v>
      </c>
      <c r="AT446" s="11">
        <f t="shared" si="566"/>
        <v>1.0146805007267259</v>
      </c>
      <c r="AU446" s="11">
        <f t="shared" si="566"/>
        <v>0.99371053123204178</v>
      </c>
      <c r="AV446" s="11">
        <f t="shared" si="566"/>
        <v>1.0116813615245124</v>
      </c>
      <c r="AW446" s="11">
        <f t="shared" si="566"/>
        <v>1.0394712151014946</v>
      </c>
      <c r="AX446" s="11">
        <f t="shared" si="566"/>
        <v>1.0293266428981072</v>
      </c>
      <c r="AY446" s="11">
        <f t="shared" si="566"/>
        <v>1.0245482510165989</v>
      </c>
      <c r="AZ446" s="11">
        <f t="shared" si="566"/>
        <v>1.0370831157694433</v>
      </c>
      <c r="BA446" s="11">
        <f t="shared" si="566"/>
        <v>1.0209712762968408</v>
      </c>
      <c r="BB446" s="11">
        <f t="shared" si="566"/>
        <v>0.95477284276728969</v>
      </c>
      <c r="BC446" s="11">
        <f t="shared" si="566"/>
        <v>1.031155187982143</v>
      </c>
      <c r="BD446" s="11">
        <f t="shared" si="566"/>
        <v>1.0503350514951715</v>
      </c>
      <c r="BE446" s="11">
        <f t="shared" si="566"/>
        <v>1.0524060332707561</v>
      </c>
      <c r="BF446" s="11">
        <f t="shared" si="566"/>
        <v>1.0371579280733634</v>
      </c>
      <c r="BG446" s="11">
        <f t="shared" si="566"/>
        <v>1.035962997039072</v>
      </c>
      <c r="BH446" s="11">
        <f t="shared" si="566"/>
        <v>1.0359659209170615</v>
      </c>
      <c r="BI446" s="11">
        <f t="shared" si="566"/>
        <v>1.0350336401660243</v>
      </c>
      <c r="BJ446" s="11">
        <f t="shared" ref="BJ446" si="567">1+BJ178/100</f>
        <v>1.0372010981519943</v>
      </c>
      <c r="BL446" s="1">
        <f t="shared" si="421"/>
        <v>6.392134291057805E-2</v>
      </c>
      <c r="BM446" s="1">
        <f t="shared" si="422"/>
        <v>3.1417052552818125E-2</v>
      </c>
      <c r="BN446" s="1">
        <f t="shared" si="423"/>
        <v>-3.96121553778922E-2</v>
      </c>
      <c r="BO446" s="1">
        <f t="shared" si="424"/>
        <v>-3.3515755640356693E-2</v>
      </c>
      <c r="BP446" s="1">
        <f t="shared" si="425"/>
        <v>-2.2376610050306778E-2</v>
      </c>
      <c r="BQ446" s="1">
        <f t="shared" si="426"/>
        <v>2.5909897722000252E-2</v>
      </c>
      <c r="BR446" s="1">
        <f t="shared" si="427"/>
        <v>1.8296211254923422E-2</v>
      </c>
      <c r="BS446" s="1">
        <f t="shared" si="428"/>
        <v>4.3938899614881732E-2</v>
      </c>
      <c r="BT446" s="1">
        <f t="shared" si="429"/>
        <v>2.7136484159586916E-2</v>
      </c>
      <c r="BU446" s="1">
        <f t="shared" si="430"/>
        <v>2.8674663636202524E-2</v>
      </c>
      <c r="BW446" s="1">
        <f t="shared" si="431"/>
        <v>2.8015162001768568E-2</v>
      </c>
      <c r="BY446" s="172">
        <f t="shared" si="516"/>
        <v>-1.1206477303810858E-2</v>
      </c>
      <c r="CA446" s="1">
        <f t="shared" si="432"/>
        <v>7.0850760155523052E-3</v>
      </c>
      <c r="CB446" s="1">
        <f t="shared" si="433"/>
        <v>-6.2781793703517885E-2</v>
      </c>
      <c r="CC446" s="1">
        <f t="shared" si="434"/>
        <v>0.11082124625118683</v>
      </c>
    </row>
    <row r="447" spans="1:81" ht="15">
      <c r="A447" s="282" t="s">
        <v>316</v>
      </c>
      <c r="E447" s="11">
        <v>1</v>
      </c>
      <c r="F447" s="11">
        <f t="shared" ref="F447:R447" si="568">1+F179/100</f>
        <v>0.98985002427483126</v>
      </c>
      <c r="G447" s="11">
        <f t="shared" si="568"/>
        <v>1.0533233687414112</v>
      </c>
      <c r="H447" s="11">
        <f t="shared" si="568"/>
        <v>1.0223663133686649</v>
      </c>
      <c r="I447" s="11">
        <f t="shared" si="568"/>
        <v>1.0683606817503921</v>
      </c>
      <c r="J447" s="11">
        <f t="shared" si="568"/>
        <v>1.0716198201451093</v>
      </c>
      <c r="K447" s="11">
        <f t="shared" si="568"/>
        <v>1.0140887038783875</v>
      </c>
      <c r="L447" s="11">
        <f t="shared" si="568"/>
        <v>1.0409377410092477</v>
      </c>
      <c r="M447" s="11">
        <f t="shared" si="568"/>
        <v>1.0531667161264677</v>
      </c>
      <c r="N447" s="11">
        <f t="shared" si="568"/>
        <v>1.0520413699391458</v>
      </c>
      <c r="O447" s="11">
        <f t="shared" si="568"/>
        <v>1.0439338662988229</v>
      </c>
      <c r="P447" s="11">
        <f t="shared" si="568"/>
        <v>1.0308385838808101</v>
      </c>
      <c r="Q447" s="11">
        <f t="shared" si="568"/>
        <v>1.0249224331036608</v>
      </c>
      <c r="R447" s="11">
        <f t="shared" si="568"/>
        <v>1.0457544914536063</v>
      </c>
      <c r="S447" s="11">
        <v>1</v>
      </c>
      <c r="T447" s="11">
        <f t="shared" ref="T447:BI447" si="569">1+T179/100</f>
        <v>0.9911458182621854</v>
      </c>
      <c r="U447" s="11">
        <f t="shared" si="569"/>
        <v>1.0363954444851953</v>
      </c>
      <c r="V447" s="11">
        <f t="shared" si="569"/>
        <v>1.0191263614585446</v>
      </c>
      <c r="W447" s="11">
        <f t="shared" si="569"/>
        <v>1.0206633293377652</v>
      </c>
      <c r="X447" s="11">
        <f t="shared" si="569"/>
        <v>1.013124053574646</v>
      </c>
      <c r="Y447" s="11">
        <f t="shared" si="569"/>
        <v>1.005431280821707</v>
      </c>
      <c r="Z447" s="11">
        <f t="shared" si="569"/>
        <v>0.98538047082094815</v>
      </c>
      <c r="AA447" s="11">
        <f t="shared" si="569"/>
        <v>0.98307409728887774</v>
      </c>
      <c r="AB447" s="11">
        <f t="shared" si="569"/>
        <v>1.0168361873313192</v>
      </c>
      <c r="AC447" s="11">
        <f t="shared" si="569"/>
        <v>1.0265340382955614</v>
      </c>
      <c r="AD447" s="11">
        <f t="shared" si="569"/>
        <v>1.0210293485140682</v>
      </c>
      <c r="AE447" s="11">
        <f t="shared" si="569"/>
        <v>1.0221813148838153</v>
      </c>
      <c r="AF447" s="11">
        <f t="shared" si="569"/>
        <v>1.0128651502652737</v>
      </c>
      <c r="AG447" s="11">
        <f t="shared" si="569"/>
        <v>1.0277504344841997</v>
      </c>
      <c r="AH447" s="11">
        <f t="shared" si="569"/>
        <v>1.0379556944526138</v>
      </c>
      <c r="AI447" s="11">
        <f t="shared" si="569"/>
        <v>1.0346827753843706</v>
      </c>
      <c r="AJ447" s="11">
        <f t="shared" si="569"/>
        <v>1.0163505469606404</v>
      </c>
      <c r="AK447" s="11">
        <f t="shared" si="569"/>
        <v>1.0094001502261991</v>
      </c>
      <c r="AL447" s="11">
        <f t="shared" si="569"/>
        <v>1.005542496744785</v>
      </c>
      <c r="AM447" s="11">
        <f t="shared" si="569"/>
        <v>1.0234216809934598</v>
      </c>
      <c r="AN447" s="11">
        <f t="shared" si="569"/>
        <v>1.0260797340381584</v>
      </c>
      <c r="AO447" s="11">
        <f t="shared" si="569"/>
        <v>1.0308996749905193</v>
      </c>
      <c r="AP447" s="11">
        <f t="shared" si="569"/>
        <v>1.037643456553083</v>
      </c>
      <c r="AQ447" s="11">
        <f t="shared" si="569"/>
        <v>1.0388285215442967</v>
      </c>
      <c r="AR447" s="11">
        <f t="shared" si="569"/>
        <v>1.0435490262448481</v>
      </c>
      <c r="AS447" s="11">
        <f t="shared" si="569"/>
        <v>1.0349635171288776</v>
      </c>
      <c r="AT447" s="11">
        <f t="shared" si="569"/>
        <v>1.0135629161827393</v>
      </c>
      <c r="AU447" s="11">
        <f t="shared" si="569"/>
        <v>0.99466711713784117</v>
      </c>
      <c r="AV447" s="11">
        <f t="shared" si="569"/>
        <v>0.9981188304555686</v>
      </c>
      <c r="AW447" s="11">
        <f t="shared" si="569"/>
        <v>1.0167678994002229</v>
      </c>
      <c r="AX447" s="11">
        <f t="shared" si="569"/>
        <v>1.0192193354739791</v>
      </c>
      <c r="AY447" s="11">
        <f t="shared" si="569"/>
        <v>1.0335250533134488</v>
      </c>
      <c r="AZ447" s="11">
        <f t="shared" si="569"/>
        <v>1.0347315167727433</v>
      </c>
      <c r="BA447" s="11">
        <f t="shared" si="569"/>
        <v>1.0130392361971663</v>
      </c>
      <c r="BB447" s="11">
        <f t="shared" si="569"/>
        <v>0.95738778458252005</v>
      </c>
      <c r="BC447" s="11">
        <f t="shared" si="569"/>
        <v>1.0088387612248786</v>
      </c>
      <c r="BD447" s="11">
        <f t="shared" si="569"/>
        <v>1.0119054208834521</v>
      </c>
      <c r="BE447" s="11">
        <f t="shared" si="569"/>
        <v>0.98577495812603644</v>
      </c>
      <c r="BF447" s="11">
        <f t="shared" si="569"/>
        <v>0.99515834509727763</v>
      </c>
      <c r="BG447" s="11">
        <f t="shared" si="569"/>
        <v>1.0105540946304432</v>
      </c>
      <c r="BH447" s="11">
        <f t="shared" si="569"/>
        <v>1.0180851975467475</v>
      </c>
      <c r="BI447" s="11">
        <f t="shared" si="569"/>
        <v>1.0166744659635525</v>
      </c>
      <c r="BJ447" s="11">
        <f t="shared" ref="BJ447" si="570">1+BJ179/100</f>
        <v>1.025447872426889</v>
      </c>
      <c r="BL447" s="1">
        <f t="shared" si="421"/>
        <v>2.1517668887846009E-2</v>
      </c>
      <c r="BM447" s="1">
        <f t="shared" si="422"/>
        <v>4.9860379481790229E-2</v>
      </c>
      <c r="BN447" s="1">
        <f t="shared" si="423"/>
        <v>2.2449957421572853E-2</v>
      </c>
      <c r="BO447" s="1">
        <f t="shared" si="424"/>
        <v>1.375993219397853E-2</v>
      </c>
      <c r="BP447" s="1">
        <f t="shared" si="425"/>
        <v>1.6432714944311311E-2</v>
      </c>
      <c r="BQ447" s="1">
        <f t="shared" si="426"/>
        <v>2.7411653842015493E-2</v>
      </c>
      <c r="BR447" s="1">
        <f t="shared" si="427"/>
        <v>9.9375982309877209E-3</v>
      </c>
      <c r="BS447" s="1">
        <f t="shared" si="428"/>
        <v>7.8863494219238994E-4</v>
      </c>
      <c r="BT447" s="1">
        <f t="shared" si="429"/>
        <v>1.9157051498475131E-2</v>
      </c>
      <c r="BU447" s="1">
        <f t="shared" si="430"/>
        <v>3.5844455152700405E-4</v>
      </c>
      <c r="BW447" s="1">
        <f t="shared" si="431"/>
        <v>8.3721546502928401E-3</v>
      </c>
      <c r="BY447" s="172">
        <f t="shared" si="516"/>
        <v>2.5581847685671288E-2</v>
      </c>
      <c r="CA447" s="1">
        <f t="shared" si="432"/>
        <v>-1.4988734537889181E-2</v>
      </c>
      <c r="CB447" s="1">
        <f t="shared" si="433"/>
        <v>6.148560647470136E-2</v>
      </c>
      <c r="CC447" s="1">
        <f t="shared" si="434"/>
        <v>4.5985358633136908E-2</v>
      </c>
    </row>
    <row r="448" spans="1:81" ht="15">
      <c r="A448" s="282" t="s">
        <v>317</v>
      </c>
      <c r="E448" s="11">
        <v>1</v>
      </c>
      <c r="F448" s="11">
        <f t="shared" ref="F448:R448" si="571">1+F180/100</f>
        <v>1.0543249315473309</v>
      </c>
      <c r="G448" s="11">
        <f t="shared" si="571"/>
        <v>1.0199124551879442</v>
      </c>
      <c r="H448" s="11">
        <f t="shared" si="571"/>
        <v>1.0300325931741783</v>
      </c>
      <c r="I448" s="11">
        <f t="shared" si="571"/>
        <v>1.0421939369926345</v>
      </c>
      <c r="J448" s="11">
        <f t="shared" si="571"/>
        <v>1.0447036790459716</v>
      </c>
      <c r="K448" s="11">
        <f t="shared" si="571"/>
        <v>1.0296120155816433</v>
      </c>
      <c r="L448" s="11">
        <f t="shared" si="571"/>
        <v>1.0537091560789855</v>
      </c>
      <c r="M448" s="11">
        <f t="shared" si="571"/>
        <v>1.0140387966092124</v>
      </c>
      <c r="N448" s="11">
        <f t="shared" si="571"/>
        <v>1.0365664187935923</v>
      </c>
      <c r="O448" s="11">
        <f t="shared" si="571"/>
        <v>1.0120535000670901</v>
      </c>
      <c r="P448" s="11">
        <f t="shared" si="571"/>
        <v>1.0493396856613395</v>
      </c>
      <c r="Q448" s="11">
        <f t="shared" si="571"/>
        <v>1.0452809904940439</v>
      </c>
      <c r="R448" s="11">
        <f t="shared" si="571"/>
        <v>1.0380429890885903</v>
      </c>
      <c r="S448" s="11">
        <v>1</v>
      </c>
      <c r="T448" s="11">
        <f t="shared" ref="T448:BI448" si="572">1+T180/100</f>
        <v>1.0437441128056919</v>
      </c>
      <c r="U448" s="11">
        <f t="shared" si="572"/>
        <v>1.0533037658709246</v>
      </c>
      <c r="V448" s="11">
        <f t="shared" si="572"/>
        <v>1.0372144900697851</v>
      </c>
      <c r="W448" s="11">
        <f t="shared" si="572"/>
        <v>1.0347352693756782</v>
      </c>
      <c r="X448" s="11">
        <f t="shared" si="572"/>
        <v>1.0401765791336908</v>
      </c>
      <c r="Y448" s="11">
        <f t="shared" si="572"/>
        <v>1.0422926885490464</v>
      </c>
      <c r="Z448" s="11">
        <f t="shared" si="572"/>
        <v>1.012492874058821</v>
      </c>
      <c r="AA448" s="11">
        <f t="shared" si="572"/>
        <v>0.9986786804302481</v>
      </c>
      <c r="AB448" s="11">
        <f t="shared" si="572"/>
        <v>1.0362912788359699</v>
      </c>
      <c r="AC448" s="11">
        <f t="shared" si="572"/>
        <v>1.0575358424285868</v>
      </c>
      <c r="AD448" s="11">
        <f t="shared" si="572"/>
        <v>1.0523768876761719</v>
      </c>
      <c r="AE448" s="11">
        <f t="shared" si="572"/>
        <v>1.036718797380084</v>
      </c>
      <c r="AF448" s="11">
        <f t="shared" si="572"/>
        <v>1.0127823319005271</v>
      </c>
      <c r="AG448" s="11">
        <f t="shared" si="572"/>
        <v>0.99209537538719128</v>
      </c>
      <c r="AH448" s="11">
        <f t="shared" si="572"/>
        <v>1.0062205116435614</v>
      </c>
      <c r="AI448" s="11">
        <f t="shared" si="572"/>
        <v>1.0158223989382371</v>
      </c>
      <c r="AJ448" s="11">
        <f t="shared" si="572"/>
        <v>1.0259464051603271</v>
      </c>
      <c r="AK448" s="11">
        <f t="shared" si="572"/>
        <v>1.0297831419862271</v>
      </c>
      <c r="AL448" s="11">
        <f t="shared" si="572"/>
        <v>1.0223496497835554</v>
      </c>
      <c r="AM448" s="11">
        <f t="shared" si="572"/>
        <v>1.0445897987777728</v>
      </c>
      <c r="AN448" s="11">
        <f t="shared" si="572"/>
        <v>1.0361466184311641</v>
      </c>
      <c r="AO448" s="11">
        <f t="shared" si="572"/>
        <v>1.0449697473668982</v>
      </c>
      <c r="AP448" s="11">
        <f t="shared" si="572"/>
        <v>1.0471535514301733</v>
      </c>
      <c r="AQ448" s="11">
        <f t="shared" si="572"/>
        <v>1.0201517610220427</v>
      </c>
      <c r="AR448" s="11">
        <f t="shared" si="572"/>
        <v>1.0131714803870788</v>
      </c>
      <c r="AS448" s="11">
        <f t="shared" si="572"/>
        <v>1.0253760563036742</v>
      </c>
      <c r="AT448" s="11">
        <f t="shared" si="572"/>
        <v>1.0157003330286594</v>
      </c>
      <c r="AU448" s="11">
        <f t="shared" si="572"/>
        <v>1.008921369998774</v>
      </c>
      <c r="AV448" s="11">
        <f t="shared" si="572"/>
        <v>1.0032964655855985</v>
      </c>
      <c r="AW448" s="11">
        <f t="shared" si="572"/>
        <v>1.0334652346340272</v>
      </c>
      <c r="AX448" s="11">
        <f t="shared" si="572"/>
        <v>1.0192814609162681</v>
      </c>
      <c r="AY448" s="11">
        <f t="shared" si="572"/>
        <v>1.0157372189734004</v>
      </c>
      <c r="AZ448" s="11">
        <f t="shared" si="572"/>
        <v>1.0192492714134642</v>
      </c>
      <c r="BA448" s="11">
        <f t="shared" si="572"/>
        <v>0.9923623861848615</v>
      </c>
      <c r="BB448" s="11">
        <f t="shared" si="572"/>
        <v>0.97076940286584257</v>
      </c>
      <c r="BC448" s="11">
        <f t="shared" si="572"/>
        <v>0.99445160826428913</v>
      </c>
      <c r="BD448" s="11">
        <f t="shared" si="572"/>
        <v>0.99670596312624449</v>
      </c>
      <c r="BE448" s="11">
        <f t="shared" si="572"/>
        <v>1.0138126057054624</v>
      </c>
      <c r="BF448" s="11">
        <f t="shared" si="572"/>
        <v>0.99829976128254183</v>
      </c>
      <c r="BG448" s="11">
        <f t="shared" si="572"/>
        <v>1.0083156688390311</v>
      </c>
      <c r="BH448" s="11">
        <f t="shared" si="572"/>
        <v>1.0092869507319779</v>
      </c>
      <c r="BI448" s="11">
        <f t="shared" si="572"/>
        <v>1.0023630912070918</v>
      </c>
      <c r="BJ448" s="11">
        <f t="shared" ref="BJ448" si="573">1+BJ180/100</f>
        <v>1.00998313008074</v>
      </c>
      <c r="BL448" s="1">
        <f t="shared" si="421"/>
        <v>3.4656315504832946E-2</v>
      </c>
      <c r="BM448" s="1">
        <f t="shared" si="422"/>
        <v>3.6727506590328307E-2</v>
      </c>
      <c r="BN448" s="1">
        <f t="shared" si="423"/>
        <v>3.5266243924438223E-2</v>
      </c>
      <c r="BO448" s="1">
        <f t="shared" si="424"/>
        <v>2.4514092555370848E-2</v>
      </c>
      <c r="BP448" s="1">
        <f t="shared" si="425"/>
        <v>2.3462471134202634E-2</v>
      </c>
      <c r="BQ448" s="1">
        <f t="shared" si="426"/>
        <v>2.6357454914923251E-2</v>
      </c>
      <c r="BR448" s="1">
        <f t="shared" si="427"/>
        <v>5.9036534043279687E-3</v>
      </c>
      <c r="BS448" s="1">
        <f t="shared" si="428"/>
        <v>4.2585934789105551E-3</v>
      </c>
      <c r="BT448" s="1">
        <f t="shared" si="429"/>
        <v>1.3814639882116397E-2</v>
      </c>
      <c r="BU448" s="1">
        <f t="shared" si="430"/>
        <v>-8.2810234981534059E-4</v>
      </c>
      <c r="BW448" s="1">
        <f t="shared" si="431"/>
        <v>5.4212823978292413E-3</v>
      </c>
      <c r="BY448" s="172">
        <f t="shared" si="516"/>
        <v>3.4245070136714739E-2</v>
      </c>
      <c r="CA448" s="1">
        <f t="shared" si="432"/>
        <v>4.7851157182050796E-2</v>
      </c>
      <c r="CB448" s="1">
        <f t="shared" si="433"/>
        <v>7.3218713684848558E-2</v>
      </c>
      <c r="CC448" s="1">
        <f t="shared" si="434"/>
        <v>2.0084717075375735E-2</v>
      </c>
    </row>
    <row r="449" spans="1:81" ht="15">
      <c r="A449" s="282" t="s">
        <v>318</v>
      </c>
      <c r="E449" s="11">
        <v>1</v>
      </c>
      <c r="F449" s="11">
        <f t="shared" ref="F449:R449" si="574">1+F181/100</f>
        <v>1.0032558989501841</v>
      </c>
      <c r="G449" s="11">
        <f t="shared" si="574"/>
        <v>1.0031608884003851</v>
      </c>
      <c r="H449" s="11">
        <f t="shared" si="574"/>
        <v>1.0027225674895202</v>
      </c>
      <c r="I449" s="11">
        <f t="shared" si="574"/>
        <v>1.0576904099527316</v>
      </c>
      <c r="J449" s="11">
        <f t="shared" si="574"/>
        <v>0.97117322299585762</v>
      </c>
      <c r="K449" s="11">
        <f t="shared" si="574"/>
        <v>1.0515069608669572</v>
      </c>
      <c r="L449" s="11">
        <f t="shared" si="574"/>
        <v>0.9662861698937093</v>
      </c>
      <c r="M449" s="11">
        <f t="shared" si="574"/>
        <v>0.98777601139269633</v>
      </c>
      <c r="N449" s="11">
        <f t="shared" si="574"/>
        <v>1.0244538954312012</v>
      </c>
      <c r="O449" s="11">
        <f t="shared" si="574"/>
        <v>1.0055441750335425</v>
      </c>
      <c r="P449" s="11">
        <f t="shared" si="574"/>
        <v>0.96820747995010648</v>
      </c>
      <c r="Q449" s="11">
        <f t="shared" si="574"/>
        <v>1.0100864802066767</v>
      </c>
      <c r="R449" s="11">
        <f t="shared" si="574"/>
        <v>0.97453243966876157</v>
      </c>
      <c r="S449" s="11">
        <v>1</v>
      </c>
      <c r="T449" s="11">
        <f t="shared" ref="T449:BI449" si="575">1+T181/100</f>
        <v>0.99283493409823076</v>
      </c>
      <c r="U449" s="11">
        <f t="shared" si="575"/>
        <v>1.0213524999098502</v>
      </c>
      <c r="V449" s="11">
        <f t="shared" si="575"/>
        <v>1.0075968186017807</v>
      </c>
      <c r="W449" s="11">
        <f t="shared" si="575"/>
        <v>1.0209538344533367</v>
      </c>
      <c r="X449" s="11">
        <f t="shared" si="575"/>
        <v>1.0008288384282189</v>
      </c>
      <c r="Y449" s="11">
        <f t="shared" si="575"/>
        <v>0.9548165600753431</v>
      </c>
      <c r="Z449" s="11">
        <f t="shared" si="575"/>
        <v>1.0587767719303021</v>
      </c>
      <c r="AA449" s="11">
        <f t="shared" si="575"/>
        <v>1.0139737246857925</v>
      </c>
      <c r="AB449" s="11">
        <f t="shared" si="575"/>
        <v>0.94792457198035263</v>
      </c>
      <c r="AC449" s="11">
        <f t="shared" si="575"/>
        <v>1.0717969654684871</v>
      </c>
      <c r="AD449" s="11">
        <f t="shared" si="575"/>
        <v>1.0375394751070801</v>
      </c>
      <c r="AE449" s="11">
        <f t="shared" si="575"/>
        <v>1.0225936679467793</v>
      </c>
      <c r="AF449" s="11">
        <f t="shared" si="575"/>
        <v>0.99486211198349617</v>
      </c>
      <c r="AG449" s="11">
        <f t="shared" si="575"/>
        <v>1.0533033904221603</v>
      </c>
      <c r="AH449" s="11">
        <f t="shared" si="575"/>
        <v>1.0193522061413038</v>
      </c>
      <c r="AI449" s="11">
        <f t="shared" si="575"/>
        <v>1.0209083436058974</v>
      </c>
      <c r="AJ449" s="11">
        <f t="shared" si="575"/>
        <v>1.0362868492758117</v>
      </c>
      <c r="AK449" s="11">
        <f t="shared" si="575"/>
        <v>1.0132277326750967</v>
      </c>
      <c r="AL449" s="11">
        <f t="shared" si="575"/>
        <v>1.0105238779557049</v>
      </c>
      <c r="AM449" s="11">
        <f t="shared" si="575"/>
        <v>1.0538470450209019</v>
      </c>
      <c r="AN449" s="11">
        <f t="shared" si="575"/>
        <v>1.0090908988874658</v>
      </c>
      <c r="AO449" s="11">
        <f t="shared" si="575"/>
        <v>1.0289026246858668</v>
      </c>
      <c r="AP449" s="11">
        <f t="shared" si="575"/>
        <v>1.0276640548369365</v>
      </c>
      <c r="AQ449" s="11">
        <f t="shared" si="575"/>
        <v>1.0091380327074784</v>
      </c>
      <c r="AR449" s="11">
        <f t="shared" si="575"/>
        <v>1.0239793336067007</v>
      </c>
      <c r="AS449" s="11">
        <f t="shared" si="575"/>
        <v>1.0425448975024389</v>
      </c>
      <c r="AT449" s="11">
        <f t="shared" si="575"/>
        <v>1.0297429024982998</v>
      </c>
      <c r="AU449" s="11">
        <f t="shared" si="575"/>
        <v>0.98471459933070993</v>
      </c>
      <c r="AV449" s="11">
        <f t="shared" si="575"/>
        <v>1.0234411168789506</v>
      </c>
      <c r="AW449" s="11">
        <f t="shared" si="575"/>
        <v>1.0319846031548683</v>
      </c>
      <c r="AX449" s="11">
        <f t="shared" si="575"/>
        <v>1.0214398361661812</v>
      </c>
      <c r="AY449" s="11">
        <f t="shared" si="575"/>
        <v>1.0216789703354798</v>
      </c>
      <c r="AZ449" s="11">
        <f t="shared" si="575"/>
        <v>1.0232978975218576</v>
      </c>
      <c r="BA449" s="11">
        <f t="shared" si="575"/>
        <v>1.0505860758308347</v>
      </c>
      <c r="BB449" s="11">
        <f t="shared" si="575"/>
        <v>1.0349621902421231</v>
      </c>
      <c r="BC449" s="11">
        <f t="shared" si="575"/>
        <v>1.0372247086829192</v>
      </c>
      <c r="BD449" s="11">
        <f t="shared" si="575"/>
        <v>1.0227127747157896</v>
      </c>
      <c r="BE449" s="11">
        <f t="shared" si="575"/>
        <v>1.0355800399665749</v>
      </c>
      <c r="BF449" s="11">
        <f t="shared" si="575"/>
        <v>1.0288096355138359</v>
      </c>
      <c r="BG449" s="11">
        <f t="shared" si="575"/>
        <v>1.0472440609180209</v>
      </c>
      <c r="BH449" s="11">
        <f t="shared" si="575"/>
        <v>1.0212209495913132</v>
      </c>
      <c r="BI449" s="11">
        <f t="shared" si="575"/>
        <v>0.99281747285626554</v>
      </c>
      <c r="BJ449" s="11">
        <f t="shared" ref="BJ449" si="576">1+BJ181/100</f>
        <v>1.0631737832454451</v>
      </c>
      <c r="BL449" s="1">
        <f t="shared" si="421"/>
        <v>3.0464247152446333E-3</v>
      </c>
      <c r="BM449" s="1">
        <f t="shared" si="422"/>
        <v>9.1460218220156264E-3</v>
      </c>
      <c r="BN449" s="1">
        <f t="shared" si="423"/>
        <v>5.2927625437959591E-5</v>
      </c>
      <c r="BO449" s="1">
        <f t="shared" si="424"/>
        <v>1.6713457975132018E-2</v>
      </c>
      <c r="BP449" s="1">
        <f t="shared" si="425"/>
        <v>2.0187732818795379E-2</v>
      </c>
      <c r="BQ449" s="1">
        <f t="shared" si="426"/>
        <v>1.9333813538554345E-2</v>
      </c>
      <c r="BR449" s="1">
        <f t="shared" si="427"/>
        <v>3.0532750021329047E-2</v>
      </c>
      <c r="BS449" s="1">
        <f t="shared" si="428"/>
        <v>3.3546618135932293E-2</v>
      </c>
      <c r="BT449" s="1">
        <f t="shared" si="429"/>
        <v>2.8686027901843714E-2</v>
      </c>
      <c r="BU449" s="1">
        <f t="shared" si="430"/>
        <v>2.7456261865533627E-2</v>
      </c>
      <c r="BW449" s="1">
        <f t="shared" si="431"/>
        <v>2.7983124331395048E-2</v>
      </c>
      <c r="BY449" s="172">
        <f t="shared" si="516"/>
        <v>4.5707699576966743E-3</v>
      </c>
      <c r="CA449" s="1">
        <f t="shared" si="432"/>
        <v>1.7665114641766566E-2</v>
      </c>
      <c r="CB449" s="1">
        <f t="shared" si="433"/>
        <v>7.1948222044754484E-2</v>
      </c>
      <c r="CC449" s="1">
        <f t="shared" si="434"/>
        <v>6.1786094462490615E-2</v>
      </c>
    </row>
    <row r="450" spans="1:81" ht="15">
      <c r="A450" s="282" t="s">
        <v>1270</v>
      </c>
      <c r="E450" s="11">
        <v>1</v>
      </c>
      <c r="F450" s="11">
        <f t="shared" ref="F450:R450" si="577">1+F182/100</f>
        <v>1</v>
      </c>
      <c r="G450" s="11">
        <f t="shared" si="577"/>
        <v>1</v>
      </c>
      <c r="H450" s="11">
        <f t="shared" si="577"/>
        <v>1</v>
      </c>
      <c r="I450" s="11">
        <f t="shared" si="577"/>
        <v>1</v>
      </c>
      <c r="J450" s="11">
        <f t="shared" si="577"/>
        <v>1</v>
      </c>
      <c r="K450" s="11">
        <f t="shared" si="577"/>
        <v>1</v>
      </c>
      <c r="L450" s="11">
        <f t="shared" si="577"/>
        <v>1</v>
      </c>
      <c r="M450" s="11">
        <f t="shared" si="577"/>
        <v>1</v>
      </c>
      <c r="N450" s="11">
        <f t="shared" si="577"/>
        <v>1</v>
      </c>
      <c r="O450" s="11">
        <f t="shared" si="577"/>
        <v>1</v>
      </c>
      <c r="P450" s="11">
        <f t="shared" si="577"/>
        <v>1</v>
      </c>
      <c r="Q450" s="11">
        <f t="shared" si="577"/>
        <v>1</v>
      </c>
      <c r="R450" s="11">
        <f t="shared" si="577"/>
        <v>1</v>
      </c>
      <c r="S450" s="11">
        <v>1</v>
      </c>
      <c r="T450" s="11">
        <f t="shared" ref="T450:BI450" si="578">1+T182/100</f>
        <v>1</v>
      </c>
      <c r="U450" s="11">
        <f t="shared" si="578"/>
        <v>1</v>
      </c>
      <c r="V450" s="11">
        <f t="shared" si="578"/>
        <v>1</v>
      </c>
      <c r="W450" s="11">
        <f t="shared" si="578"/>
        <v>1</v>
      </c>
      <c r="X450" s="11">
        <f t="shared" si="578"/>
        <v>1</v>
      </c>
      <c r="Y450" s="11">
        <f t="shared" si="578"/>
        <v>1</v>
      </c>
      <c r="Z450" s="11">
        <f t="shared" si="578"/>
        <v>1</v>
      </c>
      <c r="AA450" s="11">
        <f t="shared" si="578"/>
        <v>1</v>
      </c>
      <c r="AB450" s="11">
        <f t="shared" si="578"/>
        <v>1</v>
      </c>
      <c r="AC450" s="11">
        <f t="shared" si="578"/>
        <v>1</v>
      </c>
      <c r="AD450" s="11">
        <f t="shared" si="578"/>
        <v>1</v>
      </c>
      <c r="AE450" s="11">
        <f t="shared" si="578"/>
        <v>1</v>
      </c>
      <c r="AF450" s="11">
        <f t="shared" si="578"/>
        <v>1</v>
      </c>
      <c r="AG450" s="11">
        <f t="shared" si="578"/>
        <v>1</v>
      </c>
      <c r="AH450" s="11">
        <f t="shared" si="578"/>
        <v>1</v>
      </c>
      <c r="AI450" s="11">
        <f t="shared" si="578"/>
        <v>1</v>
      </c>
      <c r="AJ450" s="11">
        <f t="shared" si="578"/>
        <v>1</v>
      </c>
      <c r="AK450" s="11">
        <f t="shared" si="578"/>
        <v>1</v>
      </c>
      <c r="AL450" s="11">
        <f t="shared" si="578"/>
        <v>1</v>
      </c>
      <c r="AM450" s="11">
        <f t="shared" si="578"/>
        <v>1</v>
      </c>
      <c r="AN450" s="11">
        <f t="shared" si="578"/>
        <v>1</v>
      </c>
      <c r="AO450" s="11">
        <f t="shared" si="578"/>
        <v>1</v>
      </c>
      <c r="AP450" s="11">
        <f t="shared" si="578"/>
        <v>1</v>
      </c>
      <c r="AQ450" s="11">
        <f t="shared" si="578"/>
        <v>1</v>
      </c>
      <c r="AR450" s="11">
        <f t="shared" si="578"/>
        <v>1</v>
      </c>
      <c r="AS450" s="11">
        <f t="shared" si="578"/>
        <v>1</v>
      </c>
      <c r="AT450" s="11">
        <f t="shared" si="578"/>
        <v>1</v>
      </c>
      <c r="AU450" s="11">
        <f t="shared" si="578"/>
        <v>1</v>
      </c>
      <c r="AV450" s="11">
        <f t="shared" si="578"/>
        <v>1</v>
      </c>
      <c r="AW450" s="11">
        <f t="shared" si="578"/>
        <v>1</v>
      </c>
      <c r="AX450" s="11">
        <f t="shared" si="578"/>
        <v>1</v>
      </c>
      <c r="AY450" s="11">
        <f t="shared" si="578"/>
        <v>1</v>
      </c>
      <c r="AZ450" s="11">
        <f t="shared" si="578"/>
        <v>1</v>
      </c>
      <c r="BA450" s="11">
        <f t="shared" si="578"/>
        <v>1.3516253595680667</v>
      </c>
      <c r="BB450" s="11">
        <f t="shared" si="578"/>
        <v>1.0868155049706805</v>
      </c>
      <c r="BC450" s="11">
        <f t="shared" si="578"/>
        <v>1.126446855155627</v>
      </c>
      <c r="BD450" s="11">
        <f t="shared" si="578"/>
        <v>1.1132915718186156</v>
      </c>
      <c r="BE450" s="11">
        <f t="shared" si="578"/>
        <v>1.0770896476785137</v>
      </c>
      <c r="BF450" s="11">
        <f t="shared" si="578"/>
        <v>1.274924503491812</v>
      </c>
      <c r="BG450" s="11">
        <f t="shared" si="578"/>
        <v>1.2463741377438402</v>
      </c>
      <c r="BH450" s="11">
        <f t="shared" si="578"/>
        <v>0.97682203655375854</v>
      </c>
      <c r="BI450" s="11">
        <f t="shared" si="578"/>
        <v>1.0554372364888207</v>
      </c>
      <c r="BJ450" s="11">
        <f t="shared" ref="BJ450" si="579">1+BJ182/100</f>
        <v>0.99576121761606984</v>
      </c>
      <c r="BL450" s="1">
        <f t="shared" si="421"/>
        <v>0</v>
      </c>
      <c r="BM450" s="1">
        <f t="shared" si="422"/>
        <v>0</v>
      </c>
      <c r="BN450" s="1">
        <f t="shared" si="423"/>
        <v>0</v>
      </c>
      <c r="BO450" s="1">
        <f t="shared" si="424"/>
        <v>0</v>
      </c>
      <c r="BP450" s="1">
        <f t="shared" si="425"/>
        <v>0</v>
      </c>
      <c r="BQ450" s="1">
        <f t="shared" si="426"/>
        <v>0</v>
      </c>
      <c r="BR450" s="1">
        <f t="shared" si="427"/>
        <v>6.4977317463239981E-2</v>
      </c>
      <c r="BS450" s="1">
        <f t="shared" si="428"/>
        <v>0.17489327377882624</v>
      </c>
      <c r="BT450" s="1">
        <f t="shared" si="429"/>
        <v>5.1500270120977909E-2</v>
      </c>
      <c r="BU450" s="1">
        <f t="shared" si="430"/>
        <v>0.11593399523391756</v>
      </c>
      <c r="BW450" s="1">
        <f t="shared" si="431"/>
        <v>8.7849672525828426E-2</v>
      </c>
      <c r="BY450" s="172">
        <f t="shared" si="516"/>
        <v>0</v>
      </c>
      <c r="CA450" s="1">
        <f t="shared" si="432"/>
        <v>0</v>
      </c>
      <c r="CB450" s="1">
        <f t="shared" si="433"/>
        <v>0</v>
      </c>
      <c r="CC450" s="1">
        <f t="shared" si="434"/>
        <v>0.28497976751646026</v>
      </c>
    </row>
    <row r="451" spans="1:81" ht="15">
      <c r="A451" s="282" t="s">
        <v>319</v>
      </c>
      <c r="E451" s="11">
        <v>1</v>
      </c>
      <c r="F451" s="11">
        <f t="shared" ref="F451:R451" si="580">1+F183/100</f>
        <v>1</v>
      </c>
      <c r="G451" s="11">
        <f t="shared" si="580"/>
        <v>1</v>
      </c>
      <c r="H451" s="11">
        <f t="shared" si="580"/>
        <v>1</v>
      </c>
      <c r="I451" s="11">
        <f t="shared" si="580"/>
        <v>1</v>
      </c>
      <c r="J451" s="11">
        <f t="shared" si="580"/>
        <v>1</v>
      </c>
      <c r="K451" s="11">
        <f t="shared" si="580"/>
        <v>1</v>
      </c>
      <c r="L451" s="11">
        <f t="shared" si="580"/>
        <v>1</v>
      </c>
      <c r="M451" s="11">
        <f t="shared" si="580"/>
        <v>1</v>
      </c>
      <c r="N451" s="11">
        <f t="shared" si="580"/>
        <v>1</v>
      </c>
      <c r="O451" s="11">
        <f t="shared" si="580"/>
        <v>1</v>
      </c>
      <c r="P451" s="11">
        <f t="shared" si="580"/>
        <v>1.0224668331629854</v>
      </c>
      <c r="Q451" s="11">
        <f t="shared" si="580"/>
        <v>1.0327656428374714</v>
      </c>
      <c r="R451" s="11">
        <f t="shared" si="580"/>
        <v>1.0571074489183396</v>
      </c>
      <c r="S451" s="11">
        <v>1</v>
      </c>
      <c r="T451" s="11">
        <f t="shared" ref="T451:BI451" si="581">1+T183/100</f>
        <v>0.96375047967553218</v>
      </c>
      <c r="U451" s="11">
        <f t="shared" si="581"/>
        <v>1.0003974316568518</v>
      </c>
      <c r="V451" s="11">
        <f t="shared" si="581"/>
        <v>0.95765021805027828</v>
      </c>
      <c r="W451" s="11">
        <f t="shared" si="581"/>
        <v>1.0028592818435063</v>
      </c>
      <c r="X451" s="11">
        <f t="shared" si="581"/>
        <v>1.0259281502141386</v>
      </c>
      <c r="Y451" s="11">
        <f t="shared" si="581"/>
        <v>1.0115738847901423</v>
      </c>
      <c r="Z451" s="11">
        <f t="shared" si="581"/>
        <v>1.0425277597938027</v>
      </c>
      <c r="AA451" s="11">
        <f t="shared" si="581"/>
        <v>0.99932362016286158</v>
      </c>
      <c r="AB451" s="11">
        <f t="shared" si="581"/>
        <v>1.0209472885249102</v>
      </c>
      <c r="AC451" s="11">
        <f t="shared" si="581"/>
        <v>1.0389026506310364</v>
      </c>
      <c r="AD451" s="11">
        <f t="shared" si="581"/>
        <v>1.0098878196865673</v>
      </c>
      <c r="AE451" s="11">
        <f t="shared" si="581"/>
        <v>1.027311106132704</v>
      </c>
      <c r="AF451" s="11">
        <f t="shared" si="581"/>
        <v>0.94867717479434677</v>
      </c>
      <c r="AG451" s="11">
        <f t="shared" si="581"/>
        <v>1.0172443124114594</v>
      </c>
      <c r="AH451" s="11">
        <f t="shared" si="581"/>
        <v>1.0004449836240039</v>
      </c>
      <c r="AI451" s="11">
        <f t="shared" si="581"/>
        <v>0.9972469605255363</v>
      </c>
      <c r="AJ451" s="11">
        <f t="shared" si="581"/>
        <v>0.93705660126254031</v>
      </c>
      <c r="AK451" s="11">
        <f t="shared" si="581"/>
        <v>1.0021704434085033</v>
      </c>
      <c r="AL451" s="11">
        <f t="shared" si="581"/>
        <v>1.0532500615838445</v>
      </c>
      <c r="AM451" s="11">
        <f t="shared" si="581"/>
        <v>1.0382706982972987</v>
      </c>
      <c r="AN451" s="11">
        <f t="shared" si="581"/>
        <v>1.0305698387449966</v>
      </c>
      <c r="AO451" s="11">
        <f t="shared" si="581"/>
        <v>1.0173502436227022</v>
      </c>
      <c r="AP451" s="11">
        <f t="shared" si="581"/>
        <v>1.0166538996297589</v>
      </c>
      <c r="AQ451" s="11">
        <f t="shared" si="581"/>
        <v>1.0017333933026151</v>
      </c>
      <c r="AR451" s="11">
        <f t="shared" si="581"/>
        <v>1.0464241285649802</v>
      </c>
      <c r="AS451" s="11">
        <f t="shared" si="581"/>
        <v>1.0169018556793505</v>
      </c>
      <c r="AT451" s="11">
        <f t="shared" si="581"/>
        <v>1.0318777974122229</v>
      </c>
      <c r="AU451" s="11">
        <f t="shared" si="581"/>
        <v>1.0325126669151965</v>
      </c>
      <c r="AV451" s="11">
        <f t="shared" si="581"/>
        <v>1.0249733220919603</v>
      </c>
      <c r="AW451" s="11">
        <f t="shared" si="581"/>
        <v>1.017461662351727</v>
      </c>
      <c r="AX451" s="11">
        <f t="shared" si="581"/>
        <v>1.0215922673502547</v>
      </c>
      <c r="AY451" s="11">
        <f t="shared" si="581"/>
        <v>1.013301545443072</v>
      </c>
      <c r="AZ451" s="11">
        <f t="shared" si="581"/>
        <v>1.0279744436935034</v>
      </c>
      <c r="BA451" s="11">
        <f t="shared" si="581"/>
        <v>0.97622424874753089</v>
      </c>
      <c r="BB451" s="11">
        <f t="shared" si="581"/>
        <v>1.0090225728364703</v>
      </c>
      <c r="BC451" s="11">
        <f t="shared" si="581"/>
        <v>0.99845950656528804</v>
      </c>
      <c r="BD451" s="11">
        <f t="shared" si="581"/>
        <v>1.0191574144391637</v>
      </c>
      <c r="BE451" s="11">
        <f t="shared" si="581"/>
        <v>1.0193903094140051</v>
      </c>
      <c r="BF451" s="11">
        <f t="shared" si="581"/>
        <v>1.0123716031645074</v>
      </c>
      <c r="BG451" s="11">
        <f t="shared" si="581"/>
        <v>1.0199286124904536</v>
      </c>
      <c r="BH451" s="11">
        <f t="shared" si="581"/>
        <v>1.0248000085059179</v>
      </c>
      <c r="BI451" s="11">
        <f t="shared" si="581"/>
        <v>1.0132186443681044</v>
      </c>
      <c r="BJ451" s="11">
        <f t="shared" ref="BJ451" si="582">1+BJ183/100</f>
        <v>1.0086445133021027</v>
      </c>
      <c r="BL451" s="1">
        <f t="shared" si="421"/>
        <v>0</v>
      </c>
      <c r="BM451" s="1">
        <f t="shared" si="422"/>
        <v>0</v>
      </c>
      <c r="BN451" s="1">
        <f t="shared" si="423"/>
        <v>5.8821875822359093E-3</v>
      </c>
      <c r="BO451" s="1">
        <f t="shared" si="424"/>
        <v>1.1365562029123755E-2</v>
      </c>
      <c r="BP451" s="1">
        <f t="shared" si="425"/>
        <v>-3.4240385598905965E-3</v>
      </c>
      <c r="BQ451" s="1">
        <f t="shared" si="426"/>
        <v>2.4172134897257225E-2</v>
      </c>
      <c r="BR451" s="1">
        <f t="shared" si="427"/>
        <v>1.10002678200809E-2</v>
      </c>
      <c r="BS451" s="1">
        <f t="shared" si="428"/>
        <v>1.7707265093990232E-2</v>
      </c>
      <c r="BT451" s="1">
        <f t="shared" si="429"/>
        <v>1.3436335060810434E-2</v>
      </c>
      <c r="BU451" s="1">
        <f t="shared" si="430"/>
        <v>1.4514226076811854E-2</v>
      </c>
      <c r="BW451" s="1">
        <f t="shared" si="431"/>
        <v>1.4052132474270396E-2</v>
      </c>
      <c r="BY451" s="172">
        <f t="shared" si="516"/>
        <v>8.1292734636941866E-3</v>
      </c>
      <c r="CA451" s="1">
        <f t="shared" si="432"/>
        <v>6.3645973946386603E-2</v>
      </c>
      <c r="CB451" s="1">
        <f t="shared" si="433"/>
        <v>-6.3494923436596684E-2</v>
      </c>
      <c r="CC451" s="1">
        <f t="shared" si="434"/>
        <v>5.9039279905201081E-2</v>
      </c>
    </row>
    <row r="452" spans="1:81" ht="15">
      <c r="A452" s="282" t="s">
        <v>320</v>
      </c>
      <c r="E452" s="11">
        <v>1</v>
      </c>
      <c r="F452" s="11">
        <f t="shared" ref="F452:R452" si="583">1+F184/100</f>
        <v>1.031126409725762</v>
      </c>
      <c r="G452" s="11">
        <f t="shared" si="583"/>
        <v>1.0442468319968756</v>
      </c>
      <c r="H452" s="11">
        <f t="shared" si="583"/>
        <v>1.0397726568919785</v>
      </c>
      <c r="I452" s="11">
        <f t="shared" si="583"/>
        <v>1.0518861480223902</v>
      </c>
      <c r="J452" s="11">
        <f t="shared" si="583"/>
        <v>1.0421377149882027</v>
      </c>
      <c r="K452" s="11">
        <f t="shared" si="583"/>
        <v>1.0488577855225494</v>
      </c>
      <c r="L452" s="11">
        <f t="shared" si="583"/>
        <v>1.0341851420509764</v>
      </c>
      <c r="M452" s="11">
        <f t="shared" si="583"/>
        <v>1.0511715022034911</v>
      </c>
      <c r="N452" s="11">
        <f t="shared" si="583"/>
        <v>1.0446123531974865</v>
      </c>
      <c r="O452" s="11">
        <f t="shared" si="583"/>
        <v>1.027493174841174</v>
      </c>
      <c r="P452" s="11">
        <f t="shared" si="583"/>
        <v>1.0260160985455722</v>
      </c>
      <c r="Q452" s="11">
        <f t="shared" si="583"/>
        <v>1.0430040882416509</v>
      </c>
      <c r="R452" s="11">
        <f t="shared" si="583"/>
        <v>1.0506780083424847</v>
      </c>
      <c r="S452" s="11">
        <v>1</v>
      </c>
      <c r="T452" s="11">
        <f t="shared" ref="T452:BI452" si="584">1+T184/100</f>
        <v>0.99289525210970264</v>
      </c>
      <c r="U452" s="11">
        <f t="shared" si="584"/>
        <v>1.0387153518597043</v>
      </c>
      <c r="V452" s="11">
        <f t="shared" si="584"/>
        <v>1.027631336011378</v>
      </c>
      <c r="W452" s="11">
        <f t="shared" si="584"/>
        <v>1.0345592168589559</v>
      </c>
      <c r="X452" s="11">
        <f t="shared" si="584"/>
        <v>1.0304243600400207</v>
      </c>
      <c r="Y452" s="11">
        <f t="shared" si="584"/>
        <v>1.0043727437136607</v>
      </c>
      <c r="Z452" s="11">
        <f t="shared" si="584"/>
        <v>1.0125848247111151</v>
      </c>
      <c r="AA452" s="11">
        <f t="shared" si="584"/>
        <v>0.99448459676444567</v>
      </c>
      <c r="AB452" s="11">
        <f t="shared" si="584"/>
        <v>1.0203193905657078</v>
      </c>
      <c r="AC452" s="11">
        <f t="shared" si="584"/>
        <v>1.0384212146985232</v>
      </c>
      <c r="AD452" s="11">
        <f t="shared" si="584"/>
        <v>1.0300586513350667</v>
      </c>
      <c r="AE452" s="11">
        <f t="shared" si="584"/>
        <v>1.0224453625221583</v>
      </c>
      <c r="AF452" s="11">
        <f t="shared" si="584"/>
        <v>1.0274566351897025</v>
      </c>
      <c r="AG452" s="11">
        <f t="shared" si="584"/>
        <v>1.0384893513750855</v>
      </c>
      <c r="AH452" s="11">
        <f t="shared" si="584"/>
        <v>1.0300437959706981</v>
      </c>
      <c r="AI452" s="11">
        <f t="shared" si="584"/>
        <v>1.0220955255450357</v>
      </c>
      <c r="AJ452" s="11">
        <f t="shared" si="584"/>
        <v>1.0045744980618558</v>
      </c>
      <c r="AK452" s="11">
        <f t="shared" si="584"/>
        <v>1.0112559854411776</v>
      </c>
      <c r="AL452" s="11">
        <f t="shared" si="584"/>
        <v>1.0037244773259122</v>
      </c>
      <c r="AM452" s="11">
        <f t="shared" si="584"/>
        <v>1.0223925226816983</v>
      </c>
      <c r="AN452" s="11">
        <f t="shared" si="584"/>
        <v>1.0189169037103643</v>
      </c>
      <c r="AO452" s="11">
        <f t="shared" si="584"/>
        <v>1.0228330326735431</v>
      </c>
      <c r="AP452" s="11">
        <f t="shared" si="584"/>
        <v>1.0268424859897265</v>
      </c>
      <c r="AQ452" s="11">
        <f t="shared" si="584"/>
        <v>1.0206619838591084</v>
      </c>
      <c r="AR452" s="11">
        <f t="shared" si="584"/>
        <v>1.0250864659172862</v>
      </c>
      <c r="AS452" s="11">
        <f t="shared" si="584"/>
        <v>1.0329407122124961</v>
      </c>
      <c r="AT452" s="11">
        <f t="shared" si="584"/>
        <v>1.0064855890235826</v>
      </c>
      <c r="AU452" s="11">
        <f t="shared" si="584"/>
        <v>1.0084856451085764</v>
      </c>
      <c r="AV452" s="11">
        <f t="shared" si="584"/>
        <v>1.0124203004413921</v>
      </c>
      <c r="AW452" s="11">
        <f t="shared" si="584"/>
        <v>1.0244829811019465</v>
      </c>
      <c r="AX452" s="11">
        <f t="shared" si="584"/>
        <v>1.0198004845598618</v>
      </c>
      <c r="AY452" s="11">
        <f t="shared" si="584"/>
        <v>1.021908325089431</v>
      </c>
      <c r="AZ452" s="11">
        <f t="shared" si="584"/>
        <v>1.0174027883998475</v>
      </c>
      <c r="BA452" s="11">
        <f t="shared" si="584"/>
        <v>0.99403295182880402</v>
      </c>
      <c r="BB452" s="11">
        <f t="shared" si="584"/>
        <v>0.95774787452658716</v>
      </c>
      <c r="BC452" s="11">
        <f t="shared" si="584"/>
        <v>1.0219757381863392</v>
      </c>
      <c r="BD452" s="11">
        <f t="shared" si="584"/>
        <v>1.0127911941609555</v>
      </c>
      <c r="BE452" s="11">
        <f t="shared" si="584"/>
        <v>1.0061823141390036</v>
      </c>
      <c r="BF452" s="11">
        <f t="shared" si="584"/>
        <v>1.0076643598183699</v>
      </c>
      <c r="BG452" s="11">
        <f t="shared" si="584"/>
        <v>1.0139858460573601</v>
      </c>
      <c r="BH452" s="11">
        <f t="shared" si="584"/>
        <v>1.0176809506584312</v>
      </c>
      <c r="BI452" s="11">
        <f t="shared" si="584"/>
        <v>1.0107127445265653</v>
      </c>
      <c r="BJ452" s="11">
        <f t="shared" ref="BJ452" si="585">1+BJ184/100</f>
        <v>1.0174295120380668</v>
      </c>
      <c r="BL452" s="1">
        <f t="shared" si="421"/>
        <v>3.8367666877999529E-2</v>
      </c>
      <c r="BM452" s="1">
        <f t="shared" si="422"/>
        <v>4.5457175081355272E-2</v>
      </c>
      <c r="BN452" s="1">
        <f t="shared" si="423"/>
        <v>2.6998375978658729E-2</v>
      </c>
      <c r="BO452" s="1">
        <f t="shared" si="424"/>
        <v>2.1776097342473877E-2</v>
      </c>
      <c r="BP452" s="1">
        <f t="shared" si="425"/>
        <v>1.0385986386048929E-2</v>
      </c>
      <c r="BQ452" s="1">
        <f t="shared" si="426"/>
        <v>2.0246954793443628E-2</v>
      </c>
      <c r="BR452" s="1">
        <f t="shared" si="427"/>
        <v>8.4915854894791476E-3</v>
      </c>
      <c r="BS452" s="1">
        <f t="shared" si="428"/>
        <v>1.0150531724316236E-2</v>
      </c>
      <c r="BT452" s="1">
        <f t="shared" si="429"/>
        <v>1.4957229819531959E-2</v>
      </c>
      <c r="BU452" s="1">
        <f t="shared" si="430"/>
        <v>5.9107389095536256E-3</v>
      </c>
      <c r="BW452" s="1">
        <f t="shared" si="431"/>
        <v>9.7778908850623125E-3</v>
      </c>
      <c r="BY452" s="172">
        <f t="shared" si="516"/>
        <v>2.9095486247064928E-2</v>
      </c>
      <c r="CA452" s="1">
        <f t="shared" si="432"/>
        <v>2.7461637617693491E-2</v>
      </c>
      <c r="CB452" s="1">
        <f t="shared" si="433"/>
        <v>3.832842009358095E-2</v>
      </c>
      <c r="CC452" s="1">
        <f t="shared" si="434"/>
        <v>4.2968711679787885E-2</v>
      </c>
    </row>
    <row r="453" spans="1:81" ht="15">
      <c r="A453" s="282" t="s">
        <v>321</v>
      </c>
      <c r="E453" s="11">
        <v>1</v>
      </c>
      <c r="F453" s="11">
        <f t="shared" ref="F453:R453" si="586">1+F185/100</f>
        <v>1</v>
      </c>
      <c r="G453" s="11">
        <f t="shared" si="586"/>
        <v>1</v>
      </c>
      <c r="H453" s="11">
        <f t="shared" si="586"/>
        <v>1</v>
      </c>
      <c r="I453" s="11">
        <f t="shared" si="586"/>
        <v>1</v>
      </c>
      <c r="J453" s="11">
        <f t="shared" si="586"/>
        <v>1</v>
      </c>
      <c r="K453" s="11">
        <f t="shared" si="586"/>
        <v>1.0241967185447283</v>
      </c>
      <c r="L453" s="11">
        <f t="shared" si="586"/>
        <v>1.6165744425613089</v>
      </c>
      <c r="M453" s="11">
        <f t="shared" si="586"/>
        <v>1.7667469172947632</v>
      </c>
      <c r="N453" s="11">
        <f t="shared" si="586"/>
        <v>1.2187712916370013</v>
      </c>
      <c r="O453" s="11">
        <f t="shared" si="586"/>
        <v>1.1025615934198045</v>
      </c>
      <c r="P453" s="11">
        <f t="shared" si="586"/>
        <v>0.97514038590423202</v>
      </c>
      <c r="Q453" s="11">
        <f t="shared" si="586"/>
        <v>1.0594787317912859</v>
      </c>
      <c r="R453" s="11">
        <f t="shared" si="586"/>
        <v>0.8249564687001073</v>
      </c>
      <c r="S453" s="11">
        <v>1</v>
      </c>
      <c r="T453" s="11">
        <f t="shared" ref="T453:BI453" si="587">1+T185/100</f>
        <v>1.1877699838408173</v>
      </c>
      <c r="U453" s="11">
        <f t="shared" si="587"/>
        <v>1.1464009188496731</v>
      </c>
      <c r="V453" s="11">
        <f t="shared" si="587"/>
        <v>0.95804118559368079</v>
      </c>
      <c r="W453" s="11">
        <f t="shared" si="587"/>
        <v>0.9117857838131177</v>
      </c>
      <c r="X453" s="11">
        <f t="shared" si="587"/>
        <v>0.98688946830291391</v>
      </c>
      <c r="Y453" s="11">
        <f t="shared" si="587"/>
        <v>1.0029212049320453</v>
      </c>
      <c r="Z453" s="11">
        <f t="shared" si="587"/>
        <v>1.1069812254776485</v>
      </c>
      <c r="AA453" s="11">
        <f t="shared" si="587"/>
        <v>1.0555734593578587</v>
      </c>
      <c r="AB453" s="11">
        <f t="shared" si="587"/>
        <v>1.1058209315131231</v>
      </c>
      <c r="AC453" s="11">
        <f t="shared" si="587"/>
        <v>1.1100436974336985</v>
      </c>
      <c r="AD453" s="11">
        <f t="shared" si="587"/>
        <v>1.088836269288987</v>
      </c>
      <c r="AE453" s="11">
        <f t="shared" si="587"/>
        <v>0.9790112654959483</v>
      </c>
      <c r="AF453" s="11">
        <f t="shared" si="587"/>
        <v>0.93061392427926548</v>
      </c>
      <c r="AG453" s="11">
        <f t="shared" si="587"/>
        <v>1.0228572617753307</v>
      </c>
      <c r="AH453" s="11">
        <f t="shared" si="587"/>
        <v>1.0771036433185446</v>
      </c>
      <c r="AI453" s="11">
        <f t="shared" si="587"/>
        <v>0.95956707971931665</v>
      </c>
      <c r="AJ453" s="11">
        <f t="shared" si="587"/>
        <v>1.0150287553742388</v>
      </c>
      <c r="AK453" s="11">
        <f t="shared" si="587"/>
        <v>1.0352112630828447</v>
      </c>
      <c r="AL453" s="11">
        <f t="shared" si="587"/>
        <v>1.0149676543639286</v>
      </c>
      <c r="AM453" s="11">
        <f t="shared" si="587"/>
        <v>1.0018587291582888</v>
      </c>
      <c r="AN453" s="11">
        <f t="shared" si="587"/>
        <v>1.0233627318990075</v>
      </c>
      <c r="AO453" s="11">
        <f t="shared" si="587"/>
        <v>1.0155401556262631</v>
      </c>
      <c r="AP453" s="11">
        <f t="shared" si="587"/>
        <v>1.0541576942979149</v>
      </c>
      <c r="AQ453" s="11">
        <f t="shared" si="587"/>
        <v>1.025465270637238</v>
      </c>
      <c r="AR453" s="11">
        <f t="shared" si="587"/>
        <v>0.99740412057625671</v>
      </c>
      <c r="AS453" s="11">
        <f t="shared" si="587"/>
        <v>1.0479382526823082</v>
      </c>
      <c r="AT453" s="11">
        <f t="shared" si="587"/>
        <v>1.0326242285137659</v>
      </c>
      <c r="AU453" s="11">
        <f t="shared" si="587"/>
        <v>0.9722597590736819</v>
      </c>
      <c r="AV453" s="11">
        <f t="shared" si="587"/>
        <v>0.95251184739281625</v>
      </c>
      <c r="AW453" s="11">
        <f t="shared" si="587"/>
        <v>0.98827045353418697</v>
      </c>
      <c r="AX453" s="11">
        <f t="shared" si="587"/>
        <v>0.99775711230408382</v>
      </c>
      <c r="AY453" s="11">
        <f t="shared" si="587"/>
        <v>1.0244619845193381</v>
      </c>
      <c r="AZ453" s="11">
        <f t="shared" si="587"/>
        <v>1.0132350142904092</v>
      </c>
      <c r="BA453" s="11">
        <f t="shared" si="587"/>
        <v>1.0442500053409169</v>
      </c>
      <c r="BB453" s="11">
        <f t="shared" si="587"/>
        <v>1.0155103553951825</v>
      </c>
      <c r="BC453" s="11">
        <f t="shared" si="587"/>
        <v>0.993423894976594</v>
      </c>
      <c r="BD453" s="11">
        <f t="shared" si="587"/>
        <v>0.92909760340936454</v>
      </c>
      <c r="BE453" s="11">
        <f t="shared" si="587"/>
        <v>1.0215744301506551</v>
      </c>
      <c r="BF453" s="11">
        <f t="shared" si="587"/>
        <v>0.97431175590601882</v>
      </c>
      <c r="BG453" s="11">
        <f t="shared" si="587"/>
        <v>0.9628016224761109</v>
      </c>
      <c r="BH453" s="11">
        <f t="shared" si="587"/>
        <v>0.987814088242986</v>
      </c>
      <c r="BI453" s="11">
        <f t="shared" si="587"/>
        <v>1.0002650401106037</v>
      </c>
      <c r="BJ453" s="11">
        <f t="shared" ref="BJ453" si="588">1+BJ185/100</f>
        <v>0.95177899164331492</v>
      </c>
      <c r="BL453" s="1">
        <f t="shared" si="421"/>
        <v>0</v>
      </c>
      <c r="BM453" s="1">
        <f t="shared" si="422"/>
        <v>0.23598331405167428</v>
      </c>
      <c r="BN453" s="1">
        <f t="shared" si="423"/>
        <v>9.8590599058439032E-3</v>
      </c>
      <c r="BO453" s="1">
        <f t="shared" si="424"/>
        <v>4.6288074946217117E-2</v>
      </c>
      <c r="BP453" s="1">
        <f t="shared" si="425"/>
        <v>5.7932555808923869E-3</v>
      </c>
      <c r="BQ453" s="1">
        <f t="shared" si="426"/>
        <v>2.0788077235394997E-2</v>
      </c>
      <c r="BR453" s="1">
        <f t="shared" si="427"/>
        <v>3.3444757434502037E-3</v>
      </c>
      <c r="BS453" s="1">
        <f t="shared" si="428"/>
        <v>-2.8614698836431529E-2</v>
      </c>
      <c r="BT453" s="1">
        <f t="shared" si="429"/>
        <v>2.9907445343313466E-3</v>
      </c>
      <c r="BU453" s="1">
        <f t="shared" si="430"/>
        <v>-1.4805628990636532E-2</v>
      </c>
      <c r="BW453" s="1">
        <f t="shared" si="431"/>
        <v>-7.2176073087567572E-3</v>
      </c>
      <c r="BY453" s="172">
        <f t="shared" si="516"/>
        <v>8.6021123160499036E-2</v>
      </c>
      <c r="CA453" s="1">
        <f t="shared" si="432"/>
        <v>0.29215176026633149</v>
      </c>
      <c r="CB453" s="1">
        <f t="shared" si="433"/>
        <v>8.2835326227574946E-3</v>
      </c>
      <c r="CC453" s="1">
        <f t="shared" si="434"/>
        <v>-4.8678921700121669E-2</v>
      </c>
    </row>
    <row r="454" spans="1:81" ht="15">
      <c r="A454" s="282" t="s">
        <v>322</v>
      </c>
      <c r="E454" s="11">
        <v>1</v>
      </c>
      <c r="F454" s="11">
        <f t="shared" ref="F454:R454" si="589">1+F186/100</f>
        <v>1</v>
      </c>
      <c r="G454" s="11">
        <f t="shared" si="589"/>
        <v>1</v>
      </c>
      <c r="H454" s="11">
        <f t="shared" si="589"/>
        <v>1</v>
      </c>
      <c r="I454" s="11">
        <f t="shared" si="589"/>
        <v>1</v>
      </c>
      <c r="J454" s="11">
        <f t="shared" si="589"/>
        <v>1</v>
      </c>
      <c r="K454" s="11">
        <f t="shared" si="589"/>
        <v>1</v>
      </c>
      <c r="L454" s="11">
        <f t="shared" si="589"/>
        <v>1</v>
      </c>
      <c r="M454" s="11">
        <f t="shared" si="589"/>
        <v>1</v>
      </c>
      <c r="N454" s="11">
        <f t="shared" si="589"/>
        <v>1</v>
      </c>
      <c r="O454" s="11">
        <f t="shared" si="589"/>
        <v>1</v>
      </c>
      <c r="P454" s="11">
        <f t="shared" si="589"/>
        <v>1</v>
      </c>
      <c r="Q454" s="11">
        <f t="shared" si="589"/>
        <v>1</v>
      </c>
      <c r="R454" s="11">
        <f t="shared" si="589"/>
        <v>1</v>
      </c>
      <c r="S454" s="11">
        <v>1</v>
      </c>
      <c r="T454" s="11">
        <f t="shared" ref="T454:BI454" si="590">1+T186/100</f>
        <v>1</v>
      </c>
      <c r="U454" s="11">
        <f t="shared" si="590"/>
        <v>1</v>
      </c>
      <c r="V454" s="11">
        <f t="shared" si="590"/>
        <v>1</v>
      </c>
      <c r="W454" s="11">
        <f t="shared" si="590"/>
        <v>1</v>
      </c>
      <c r="X454" s="11">
        <f t="shared" si="590"/>
        <v>1</v>
      </c>
      <c r="Y454" s="11">
        <f t="shared" si="590"/>
        <v>1</v>
      </c>
      <c r="Z454" s="11">
        <f t="shared" si="590"/>
        <v>1</v>
      </c>
      <c r="AA454" s="11">
        <f t="shared" si="590"/>
        <v>1</v>
      </c>
      <c r="AB454" s="11">
        <f t="shared" si="590"/>
        <v>1</v>
      </c>
      <c r="AC454" s="11">
        <f t="shared" si="590"/>
        <v>1</v>
      </c>
      <c r="AD454" s="11">
        <f t="shared" si="590"/>
        <v>1</v>
      </c>
      <c r="AE454" s="11">
        <f t="shared" si="590"/>
        <v>1</v>
      </c>
      <c r="AF454" s="11">
        <f t="shared" si="590"/>
        <v>1</v>
      </c>
      <c r="AG454" s="11">
        <f t="shared" si="590"/>
        <v>1</v>
      </c>
      <c r="AH454" s="11">
        <f t="shared" si="590"/>
        <v>1</v>
      </c>
      <c r="AI454" s="11">
        <f t="shared" si="590"/>
        <v>1</v>
      </c>
      <c r="AJ454" s="11">
        <f t="shared" si="590"/>
        <v>1</v>
      </c>
      <c r="AK454" s="11">
        <f t="shared" si="590"/>
        <v>1</v>
      </c>
      <c r="AL454" s="11">
        <f t="shared" si="590"/>
        <v>1</v>
      </c>
      <c r="AM454" s="11">
        <f t="shared" si="590"/>
        <v>1</v>
      </c>
      <c r="AN454" s="11">
        <f t="shared" si="590"/>
        <v>1</v>
      </c>
      <c r="AO454" s="11">
        <f t="shared" si="590"/>
        <v>1</v>
      </c>
      <c r="AP454" s="11">
        <f t="shared" si="590"/>
        <v>1</v>
      </c>
      <c r="AQ454" s="11">
        <f t="shared" si="590"/>
        <v>1</v>
      </c>
      <c r="AR454" s="11">
        <f t="shared" si="590"/>
        <v>1</v>
      </c>
      <c r="AS454" s="11">
        <f t="shared" si="590"/>
        <v>1</v>
      </c>
      <c r="AT454" s="11">
        <f t="shared" si="590"/>
        <v>1.0239660579498611</v>
      </c>
      <c r="AU454" s="11">
        <f t="shared" si="590"/>
        <v>1.0263115201771047</v>
      </c>
      <c r="AV454" s="11">
        <f t="shared" si="590"/>
        <v>1.0230337387539468</v>
      </c>
      <c r="AW454" s="11">
        <f t="shared" si="590"/>
        <v>1.0730230768570761</v>
      </c>
      <c r="AX454" s="11">
        <f t="shared" si="590"/>
        <v>1.0363882323648299</v>
      </c>
      <c r="AY454" s="11">
        <f t="shared" si="590"/>
        <v>1.0851093180702021</v>
      </c>
      <c r="AZ454" s="11">
        <f t="shared" si="590"/>
        <v>1.0717033158873128</v>
      </c>
      <c r="BA454" s="11">
        <f t="shared" si="590"/>
        <v>1.0468234610870248</v>
      </c>
      <c r="BB454" s="11">
        <f t="shared" si="590"/>
        <v>0.9924903754794081</v>
      </c>
      <c r="BC454" s="11">
        <f t="shared" si="590"/>
        <v>1.05598742265262</v>
      </c>
      <c r="BD454" s="11">
        <f t="shared" si="590"/>
        <v>1.0513139062724477</v>
      </c>
      <c r="BE454" s="11">
        <f t="shared" si="590"/>
        <v>1.0128107455036564</v>
      </c>
      <c r="BF454" s="11">
        <f t="shared" si="590"/>
        <v>1.0072910622778564</v>
      </c>
      <c r="BG454" s="11">
        <f t="shared" si="590"/>
        <v>1.0069088823441101</v>
      </c>
      <c r="BH454" s="11">
        <f t="shared" si="590"/>
        <v>1.0051662098733705</v>
      </c>
      <c r="BI454" s="11">
        <f t="shared" si="590"/>
        <v>1.0007992778396877</v>
      </c>
      <c r="BJ454" s="11">
        <f t="shared" ref="BJ454" si="591">1+BJ186/100</f>
        <v>1.0021119691654277</v>
      </c>
      <c r="BL454" s="1">
        <f t="shared" si="421"/>
        <v>0</v>
      </c>
      <c r="BM454" s="1">
        <f t="shared" si="422"/>
        <v>0</v>
      </c>
      <c r="BN454" s="1">
        <f t="shared" si="423"/>
        <v>0</v>
      </c>
      <c r="BO454" s="1">
        <f t="shared" si="424"/>
        <v>0</v>
      </c>
      <c r="BP454" s="1">
        <f t="shared" si="425"/>
        <v>0</v>
      </c>
      <c r="BQ454" s="1">
        <f t="shared" si="426"/>
        <v>6.2261405981605122E-3</v>
      </c>
      <c r="BR454" s="1">
        <f t="shared" si="427"/>
        <v>4.767964687306403E-2</v>
      </c>
      <c r="BS454" s="1">
        <f t="shared" si="428"/>
        <v>1.9416046479717064E-2</v>
      </c>
      <c r="BT454" s="1">
        <f t="shared" si="429"/>
        <v>5.5780981353040771E-2</v>
      </c>
      <c r="BU454" s="1">
        <f t="shared" si="430"/>
        <v>1.6358613086625562E-2</v>
      </c>
      <c r="BW454" s="1">
        <f t="shared" si="431"/>
        <v>3.3070387823199487E-2</v>
      </c>
      <c r="BY454" s="172">
        <f t="shared" si="516"/>
        <v>0</v>
      </c>
      <c r="CA454" s="1">
        <f t="shared" si="432"/>
        <v>0</v>
      </c>
      <c r="CB454" s="1">
        <f t="shared" si="433"/>
        <v>0</v>
      </c>
      <c r="CC454" s="1">
        <f t="shared" si="434"/>
        <v>1.2919742675383095E-2</v>
      </c>
    </row>
    <row r="455" spans="1:81" ht="15">
      <c r="A455" s="282" t="s">
        <v>323</v>
      </c>
      <c r="E455" s="11">
        <v>1</v>
      </c>
      <c r="F455" s="11">
        <f t="shared" ref="F455:R455" si="592">1+F187/100</f>
        <v>1.0350596903195939</v>
      </c>
      <c r="G455" s="11">
        <f t="shared" si="592"/>
        <v>1.01967277736116</v>
      </c>
      <c r="H455" s="11">
        <f t="shared" si="592"/>
        <v>1.0601161057607098</v>
      </c>
      <c r="I455" s="11">
        <f t="shared" si="592"/>
        <v>1.0487228295163193</v>
      </c>
      <c r="J455" s="11">
        <f t="shared" si="592"/>
        <v>1.0761069983260119</v>
      </c>
      <c r="K455" s="11">
        <f t="shared" si="592"/>
        <v>1.0306190124815908</v>
      </c>
      <c r="L455" s="11">
        <f t="shared" si="592"/>
        <v>1.0264747202122704</v>
      </c>
      <c r="M455" s="11">
        <f t="shared" si="592"/>
        <v>1.0440548090652992</v>
      </c>
      <c r="N455" s="11">
        <f t="shared" si="592"/>
        <v>1.0270883807914244</v>
      </c>
      <c r="O455" s="11">
        <f t="shared" si="592"/>
        <v>1.0838549656189176</v>
      </c>
      <c r="P455" s="11">
        <f t="shared" si="592"/>
        <v>0.97781264386891165</v>
      </c>
      <c r="Q455" s="11">
        <f t="shared" si="592"/>
        <v>0.98099682055662507</v>
      </c>
      <c r="R455" s="11">
        <f t="shared" si="592"/>
        <v>1.041419253074708</v>
      </c>
      <c r="S455" s="11">
        <v>1</v>
      </c>
      <c r="T455" s="11">
        <f t="shared" ref="T455:BI455" si="593">1+T187/100</f>
        <v>1.0122014974123703</v>
      </c>
      <c r="U455" s="11">
        <f t="shared" si="593"/>
        <v>1.0206121992059494</v>
      </c>
      <c r="V455" s="11">
        <f t="shared" si="593"/>
        <v>1.0082249232866929</v>
      </c>
      <c r="W455" s="11">
        <f t="shared" si="593"/>
        <v>1.0472905011683176</v>
      </c>
      <c r="X455" s="11">
        <f t="shared" si="593"/>
        <v>1.0050053083085586</v>
      </c>
      <c r="Y455" s="11">
        <f t="shared" si="593"/>
        <v>1.06685580665202</v>
      </c>
      <c r="Z455" s="11">
        <f t="shared" si="593"/>
        <v>1.044051136152508</v>
      </c>
      <c r="AA455" s="11">
        <f t="shared" si="593"/>
        <v>1.0302787224738357</v>
      </c>
      <c r="AB455" s="11">
        <f t="shared" si="593"/>
        <v>1.0324979837471631</v>
      </c>
      <c r="AC455" s="11">
        <f t="shared" si="593"/>
        <v>1.0161365107870368</v>
      </c>
      <c r="AD455" s="11">
        <f t="shared" si="593"/>
        <v>1.0410306458497622</v>
      </c>
      <c r="AE455" s="11">
        <f t="shared" si="593"/>
        <v>1.0212946658212914</v>
      </c>
      <c r="AF455" s="11">
        <f t="shared" si="593"/>
        <v>1.0310477348254559</v>
      </c>
      <c r="AG455" s="11">
        <f t="shared" si="593"/>
        <v>1.0431897180893237</v>
      </c>
      <c r="AH455" s="11">
        <f t="shared" si="593"/>
        <v>1.0183506072416029</v>
      </c>
      <c r="AI455" s="11">
        <f t="shared" si="593"/>
        <v>1.0146087005285029</v>
      </c>
      <c r="AJ455" s="11">
        <f t="shared" si="593"/>
        <v>1.021659991944611</v>
      </c>
      <c r="AK455" s="11">
        <f t="shared" si="593"/>
        <v>1.0484940392063353</v>
      </c>
      <c r="AL455" s="11">
        <f t="shared" si="593"/>
        <v>0.99140864125105099</v>
      </c>
      <c r="AM455" s="11">
        <f t="shared" si="593"/>
        <v>1.0112167086338242</v>
      </c>
      <c r="AN455" s="11">
        <f t="shared" si="593"/>
        <v>1.0234806069403726</v>
      </c>
      <c r="AO455" s="11">
        <f t="shared" si="593"/>
        <v>1.0225810783319313</v>
      </c>
      <c r="AP455" s="11">
        <f t="shared" si="593"/>
        <v>0.98550485566098645</v>
      </c>
      <c r="AQ455" s="11">
        <f t="shared" si="593"/>
        <v>1.0009507788963565</v>
      </c>
      <c r="AR455" s="11">
        <f t="shared" si="593"/>
        <v>1.0124686513707011</v>
      </c>
      <c r="AS455" s="11">
        <f t="shared" si="593"/>
        <v>1.0191353825530316</v>
      </c>
      <c r="AT455" s="11">
        <f t="shared" si="593"/>
        <v>0.99765574417337921</v>
      </c>
      <c r="AU455" s="11">
        <f t="shared" si="593"/>
        <v>1.0104603514623369</v>
      </c>
      <c r="AV455" s="11">
        <f t="shared" si="593"/>
        <v>1.0268182451406416</v>
      </c>
      <c r="AW455" s="11">
        <f t="shared" si="593"/>
        <v>1.0517755403245761</v>
      </c>
      <c r="AX455" s="11">
        <f t="shared" si="593"/>
        <v>1.0547815971976728</v>
      </c>
      <c r="AY455" s="11">
        <f t="shared" si="593"/>
        <v>1.0402530246759059</v>
      </c>
      <c r="AZ455" s="11">
        <f t="shared" si="593"/>
        <v>1.0271502768675742</v>
      </c>
      <c r="BA455" s="11">
        <f t="shared" si="593"/>
        <v>0.99643303227394919</v>
      </c>
      <c r="BB455" s="11">
        <f t="shared" si="593"/>
        <v>1.0073563749280925</v>
      </c>
      <c r="BC455" s="11">
        <f t="shared" si="593"/>
        <v>0.99515344191074506</v>
      </c>
      <c r="BD455" s="11">
        <f t="shared" si="593"/>
        <v>1.0061061622907677</v>
      </c>
      <c r="BE455" s="11">
        <f t="shared" si="593"/>
        <v>1.0133854862916625</v>
      </c>
      <c r="BF455" s="11">
        <f t="shared" si="593"/>
        <v>1.0221269273840705</v>
      </c>
      <c r="BG455" s="11">
        <f t="shared" si="593"/>
        <v>1.0251197262456322</v>
      </c>
      <c r="BH455" s="11">
        <f t="shared" si="593"/>
        <v>1.0261072851440793</v>
      </c>
      <c r="BI455" s="11">
        <f t="shared" si="593"/>
        <v>1.0343865329572641</v>
      </c>
      <c r="BJ455" s="11">
        <f t="shared" ref="BJ455" si="594">1+BJ187/100</f>
        <v>1.0365519604299547</v>
      </c>
      <c r="BL455" s="1">
        <f t="shared" si="421"/>
        <v>3.8149464702114333E-2</v>
      </c>
      <c r="BM455" s="1">
        <f t="shared" si="422"/>
        <v>4.2034944924318696E-2</v>
      </c>
      <c r="BN455" s="1">
        <f t="shared" si="423"/>
        <v>1.7288348231930151E-2</v>
      </c>
      <c r="BO455" s="1">
        <f t="shared" si="424"/>
        <v>3.4374360624148226E-2</v>
      </c>
      <c r="BP455" s="1">
        <f t="shared" si="425"/>
        <v>1.8839815871958265E-2</v>
      </c>
      <c r="BQ455" s="1">
        <f t="shared" si="426"/>
        <v>8.9514964287193965E-3</v>
      </c>
      <c r="BR455" s="1">
        <f t="shared" si="427"/>
        <v>2.4729369091723186E-2</v>
      </c>
      <c r="BS455" s="1">
        <f t="shared" si="428"/>
        <v>1.6657051741201911E-2</v>
      </c>
      <c r="BT455" s="1">
        <f t="shared" si="429"/>
        <v>3.2682251892007574E-2</v>
      </c>
      <c r="BU455" s="1">
        <f t="shared" si="430"/>
        <v>1.6145365721452976E-2</v>
      </c>
      <c r="BW455" s="1">
        <f t="shared" si="431"/>
        <v>2.3199926764752687E-2</v>
      </c>
      <c r="BY455" s="172">
        <f t="shared" si="516"/>
        <v>2.9184491246946331E-2</v>
      </c>
      <c r="CA455" s="1">
        <f t="shared" si="432"/>
        <v>0.11062057124209312</v>
      </c>
      <c r="CB455" s="1">
        <f t="shared" si="433"/>
        <v>8.6853316104116063E-2</v>
      </c>
      <c r="CC455" s="1">
        <f t="shared" si="434"/>
        <v>8.8053422476714216E-2</v>
      </c>
    </row>
    <row r="456" spans="1:81" ht="15">
      <c r="A456" s="282" t="s">
        <v>324</v>
      </c>
      <c r="E456" s="11">
        <v>1</v>
      </c>
      <c r="F456" s="11">
        <f t="shared" ref="F456:R456" si="595">1+F188/100</f>
        <v>1.0768406153677563</v>
      </c>
      <c r="G456" s="11">
        <f t="shared" si="595"/>
        <v>1.0506340081824557</v>
      </c>
      <c r="H456" s="11">
        <f t="shared" si="595"/>
        <v>1.0534524230513356</v>
      </c>
      <c r="I456" s="11">
        <f t="shared" si="595"/>
        <v>1.0136751379767368</v>
      </c>
      <c r="J456" s="11">
        <f t="shared" si="595"/>
        <v>1.0597564207443047</v>
      </c>
      <c r="K456" s="11">
        <f t="shared" si="595"/>
        <v>1.044680825538397</v>
      </c>
      <c r="L456" s="11">
        <f t="shared" si="595"/>
        <v>1.0543800966954604</v>
      </c>
      <c r="M456" s="11">
        <f t="shared" si="595"/>
        <v>1.0393074950293721</v>
      </c>
      <c r="N456" s="11">
        <f t="shared" si="595"/>
        <v>1.0536973303433759</v>
      </c>
      <c r="O456" s="11">
        <f t="shared" si="595"/>
        <v>1.0394468185871852</v>
      </c>
      <c r="P456" s="11">
        <f t="shared" si="595"/>
        <v>1.0654346494479203</v>
      </c>
      <c r="Q456" s="11">
        <f t="shared" si="595"/>
        <v>1.0167403038463385</v>
      </c>
      <c r="R456" s="11">
        <f t="shared" si="595"/>
        <v>1.0246950281794651</v>
      </c>
      <c r="S456" s="11">
        <v>1</v>
      </c>
      <c r="T456" s="11">
        <f t="shared" ref="T456:BI456" si="596">1+T188/100</f>
        <v>0.99053875534931735</v>
      </c>
      <c r="U456" s="11">
        <f t="shared" si="596"/>
        <v>0.99039900173669881</v>
      </c>
      <c r="V456" s="11">
        <f t="shared" si="596"/>
        <v>0.98539736307737169</v>
      </c>
      <c r="W456" s="11">
        <f t="shared" si="596"/>
        <v>1.0707625162475805</v>
      </c>
      <c r="X456" s="11">
        <f t="shared" si="596"/>
        <v>1.0197822195952393</v>
      </c>
      <c r="Y456" s="11">
        <f t="shared" si="596"/>
        <v>1.1038742171586313</v>
      </c>
      <c r="Z456" s="11">
        <f t="shared" si="596"/>
        <v>1.0664721548091667</v>
      </c>
      <c r="AA456" s="11">
        <f t="shared" si="596"/>
        <v>1.0292134817990766</v>
      </c>
      <c r="AB456" s="11">
        <f t="shared" si="596"/>
        <v>0.93343876048910401</v>
      </c>
      <c r="AC456" s="11">
        <f t="shared" si="596"/>
        <v>1.0041574563493663</v>
      </c>
      <c r="AD456" s="11">
        <f t="shared" si="596"/>
        <v>1.0263147458775665</v>
      </c>
      <c r="AE456" s="11">
        <f t="shared" si="596"/>
        <v>1.0131717404321692</v>
      </c>
      <c r="AF456" s="11">
        <f t="shared" si="596"/>
        <v>0.96083487512131716</v>
      </c>
      <c r="AG456" s="11">
        <f t="shared" si="596"/>
        <v>0.84781201529181527</v>
      </c>
      <c r="AH456" s="11">
        <f t="shared" si="596"/>
        <v>0.99426766364197183</v>
      </c>
      <c r="AI456" s="11">
        <f t="shared" si="596"/>
        <v>1.0584524001579576</v>
      </c>
      <c r="AJ456" s="11">
        <f t="shared" si="596"/>
        <v>1.0715654087673998</v>
      </c>
      <c r="AK456" s="11">
        <f t="shared" si="596"/>
        <v>1.059823435070858</v>
      </c>
      <c r="AL456" s="11">
        <f t="shared" si="596"/>
        <v>1.0330519783190344</v>
      </c>
      <c r="AM456" s="11">
        <f t="shared" si="596"/>
        <v>1.0076037006687868</v>
      </c>
      <c r="AN456" s="11">
        <f t="shared" si="596"/>
        <v>0.99688701499330379</v>
      </c>
      <c r="AO456" s="11">
        <f t="shared" si="596"/>
        <v>1.0197253447625216</v>
      </c>
      <c r="AP456" s="11">
        <f t="shared" si="596"/>
        <v>1.0431244075119244</v>
      </c>
      <c r="AQ456" s="11">
        <f t="shared" si="596"/>
        <v>1.0518949516133997</v>
      </c>
      <c r="AR456" s="11">
        <f t="shared" si="596"/>
        <v>1.0185827141566557</v>
      </c>
      <c r="AS456" s="11">
        <f t="shared" si="596"/>
        <v>1.0071044985498847</v>
      </c>
      <c r="AT456" s="11">
        <f t="shared" si="596"/>
        <v>0.98642756563151035</v>
      </c>
      <c r="AU456" s="11">
        <f t="shared" si="596"/>
        <v>1.0029507444029877</v>
      </c>
      <c r="AV456" s="11">
        <f t="shared" si="596"/>
        <v>1.0226018302893762</v>
      </c>
      <c r="AW456" s="11">
        <f t="shared" si="596"/>
        <v>1.0553685176637124</v>
      </c>
      <c r="AX456" s="11">
        <f t="shared" si="596"/>
        <v>1.0523043510411367</v>
      </c>
      <c r="AY456" s="11">
        <f t="shared" si="596"/>
        <v>1.0668436601470115</v>
      </c>
      <c r="AZ456" s="11">
        <f t="shared" si="596"/>
        <v>1.0997691537390617</v>
      </c>
      <c r="BA456" s="11">
        <f t="shared" si="596"/>
        <v>1.079042410066545</v>
      </c>
      <c r="BB456" s="11">
        <f t="shared" si="596"/>
        <v>0.99457726428199256</v>
      </c>
      <c r="BC456" s="11">
        <f t="shared" si="596"/>
        <v>1.0397366191067794</v>
      </c>
      <c r="BD456" s="11">
        <f t="shared" si="596"/>
        <v>1.0937543005872667</v>
      </c>
      <c r="BE456" s="11">
        <f t="shared" si="596"/>
        <v>1.0788302412147537</v>
      </c>
      <c r="BF456" s="11">
        <f t="shared" si="596"/>
        <v>1.0507855463188547</v>
      </c>
      <c r="BG456" s="11">
        <f t="shared" si="596"/>
        <v>1.0330318846746633</v>
      </c>
      <c r="BH456" s="11">
        <f t="shared" si="596"/>
        <v>1.0383987182453964</v>
      </c>
      <c r="BI456" s="11">
        <f t="shared" si="596"/>
        <v>1.0330034027555703</v>
      </c>
      <c r="BJ456" s="11">
        <f t="shared" ref="BJ456" si="597">1+BJ188/100</f>
        <v>1.0369933448089528</v>
      </c>
      <c r="BL456" s="1">
        <f t="shared" si="421"/>
        <v>6.024427513217212E-2</v>
      </c>
      <c r="BM456" s="1">
        <f t="shared" si="422"/>
        <v>4.4137280118058619E-2</v>
      </c>
      <c r="BN456" s="1">
        <f t="shared" si="423"/>
        <v>1.9912094034196803E-2</v>
      </c>
      <c r="BO456" s="1">
        <f t="shared" si="424"/>
        <v>-4.4392866409567189E-3</v>
      </c>
      <c r="BP456" s="1">
        <f t="shared" si="425"/>
        <v>5.5629279396452125E-2</v>
      </c>
      <c r="BQ456" s="1">
        <f t="shared" si="426"/>
        <v>1.5620969585235844E-2</v>
      </c>
      <c r="BR456" s="1">
        <f t="shared" si="427"/>
        <v>5.0828505841985061E-2</v>
      </c>
      <c r="BS456" s="1">
        <f t="shared" si="428"/>
        <v>6.3837207338669266E-2</v>
      </c>
      <c r="BT456" s="1">
        <f t="shared" si="429"/>
        <v>6.2385536083195525E-2</v>
      </c>
      <c r="BU456" s="1">
        <f t="shared" si="430"/>
        <v>4.4879137839526129E-2</v>
      </c>
      <c r="BW456" s="1">
        <f t="shared" si="431"/>
        <v>5.2346276223200761E-2</v>
      </c>
      <c r="BY456" s="172">
        <f t="shared" si="516"/>
        <v>2.8178091054746668E-2</v>
      </c>
      <c r="CA456" s="1">
        <f t="shared" si="432"/>
        <v>2.4568071460876029E-2</v>
      </c>
      <c r="CB456" s="1">
        <f t="shared" si="433"/>
        <v>0.2020527774508023</v>
      </c>
      <c r="CC456" s="1">
        <f t="shared" si="434"/>
        <v>0.10810170158868515</v>
      </c>
    </row>
    <row r="457" spans="1:81" ht="15">
      <c r="A457" s="282" t="s">
        <v>135</v>
      </c>
      <c r="E457" s="11">
        <v>1</v>
      </c>
      <c r="F457" s="11">
        <f t="shared" ref="F457:R457" si="598">1+F189/100</f>
        <v>1.0435257648520551</v>
      </c>
      <c r="G457" s="11">
        <f t="shared" si="598"/>
        <v>1.0693151091384008</v>
      </c>
      <c r="H457" s="11">
        <f t="shared" si="598"/>
        <v>1.0136946519458743</v>
      </c>
      <c r="I457" s="11">
        <f t="shared" si="598"/>
        <v>1.0353046362985459</v>
      </c>
      <c r="J457" s="11">
        <f t="shared" si="598"/>
        <v>1.0264930259278797</v>
      </c>
      <c r="K457" s="11">
        <f t="shared" si="598"/>
        <v>1.0521469437593844</v>
      </c>
      <c r="L457" s="11">
        <f t="shared" si="598"/>
        <v>1.0097125419593502</v>
      </c>
      <c r="M457" s="11">
        <f t="shared" si="598"/>
        <v>0.97398523393377123</v>
      </c>
      <c r="N457" s="11">
        <f t="shared" si="598"/>
        <v>1.0069888646303338</v>
      </c>
      <c r="O457" s="11">
        <f t="shared" si="598"/>
        <v>1.005873758935611</v>
      </c>
      <c r="P457" s="11">
        <f t="shared" si="598"/>
        <v>1.01818118859569</v>
      </c>
      <c r="Q457" s="11">
        <f t="shared" si="598"/>
        <v>1.0077052583364106</v>
      </c>
      <c r="R457" s="11">
        <f t="shared" si="598"/>
        <v>1.0351716858702753</v>
      </c>
      <c r="S457" s="11">
        <v>1</v>
      </c>
      <c r="T457" s="11">
        <f t="shared" ref="T457:BI457" si="599">1+T189/100</f>
        <v>1.0158131998071855</v>
      </c>
      <c r="U457" s="11">
        <f t="shared" si="599"/>
        <v>0.98787973386763706</v>
      </c>
      <c r="V457" s="11">
        <f t="shared" si="599"/>
        <v>0.97716073682087412</v>
      </c>
      <c r="W457" s="11">
        <f t="shared" si="599"/>
        <v>0.94820346615724693</v>
      </c>
      <c r="X457" s="11">
        <f t="shared" si="599"/>
        <v>1.014235898893048</v>
      </c>
      <c r="Y457" s="11">
        <f t="shared" si="599"/>
        <v>1.0329237793232184</v>
      </c>
      <c r="Z457" s="11">
        <f t="shared" si="599"/>
        <v>1.029807792075679</v>
      </c>
      <c r="AA457" s="11">
        <f t="shared" si="599"/>
        <v>0.97405814867545315</v>
      </c>
      <c r="AB457" s="11">
        <f t="shared" si="599"/>
        <v>0.87504802991151776</v>
      </c>
      <c r="AC457" s="11">
        <f t="shared" si="599"/>
        <v>1.0122608486342091</v>
      </c>
      <c r="AD457" s="11">
        <f t="shared" si="599"/>
        <v>0.99735459370417956</v>
      </c>
      <c r="AE457" s="11">
        <f t="shared" si="599"/>
        <v>1.0695631924632338</v>
      </c>
      <c r="AF457" s="11">
        <f t="shared" si="599"/>
        <v>1.0728255900066053</v>
      </c>
      <c r="AG457" s="11">
        <f t="shared" si="599"/>
        <v>0.88574371772105787</v>
      </c>
      <c r="AH457" s="11">
        <f t="shared" si="599"/>
        <v>0.85804581615933362</v>
      </c>
      <c r="AI457" s="11">
        <f t="shared" si="599"/>
        <v>0.93024511692569523</v>
      </c>
      <c r="AJ457" s="11">
        <f t="shared" si="599"/>
        <v>1.0012529701620005</v>
      </c>
      <c r="AK457" s="11">
        <f t="shared" si="599"/>
        <v>0.97473857916724527</v>
      </c>
      <c r="AL457" s="11">
        <f t="shared" si="599"/>
        <v>1.0321366336050248</v>
      </c>
      <c r="AM457" s="11">
        <f t="shared" si="599"/>
        <v>1.1023936333983555</v>
      </c>
      <c r="AN457" s="11">
        <f t="shared" si="599"/>
        <v>1.0553738953590055</v>
      </c>
      <c r="AO457" s="11">
        <f t="shared" si="599"/>
        <v>1.0110684342658482</v>
      </c>
      <c r="AP457" s="11">
        <f t="shared" si="599"/>
        <v>1.0481996971224898</v>
      </c>
      <c r="AQ457" s="11">
        <f t="shared" si="599"/>
        <v>0.98136685261180645</v>
      </c>
      <c r="AR457" s="11">
        <f t="shared" si="599"/>
        <v>1.0005931903102199</v>
      </c>
      <c r="AS457" s="11">
        <f t="shared" si="599"/>
        <v>1.0129321973384837</v>
      </c>
      <c r="AT457" s="11">
        <f t="shared" si="599"/>
        <v>0.99290372127813098</v>
      </c>
      <c r="AU457" s="11">
        <f t="shared" si="599"/>
        <v>1.041052887450437</v>
      </c>
      <c r="AV457" s="11">
        <f t="shared" si="599"/>
        <v>1.0286470324732266</v>
      </c>
      <c r="AW457" s="11">
        <f t="shared" si="599"/>
        <v>1.0366723380170111</v>
      </c>
      <c r="AX457" s="11">
        <f t="shared" si="599"/>
        <v>1.0498696214753953</v>
      </c>
      <c r="AY457" s="11">
        <f t="shared" si="599"/>
        <v>1.0622264536397956</v>
      </c>
      <c r="AZ457" s="11">
        <f t="shared" si="599"/>
        <v>1.0720363515073714</v>
      </c>
      <c r="BA457" s="11">
        <f t="shared" si="599"/>
        <v>1.077958953263872</v>
      </c>
      <c r="BB457" s="11">
        <f t="shared" si="599"/>
        <v>0.99842555055209914</v>
      </c>
      <c r="BC457" s="11">
        <f t="shared" si="599"/>
        <v>1.0695997940239534</v>
      </c>
      <c r="BD457" s="11">
        <f t="shared" si="599"/>
        <v>1.0494685699577431</v>
      </c>
      <c r="BE457" s="11">
        <f t="shared" si="599"/>
        <v>1.047355880736035</v>
      </c>
      <c r="BF457" s="11">
        <f t="shared" si="599"/>
        <v>1.0444389713414155</v>
      </c>
      <c r="BG457" s="11">
        <f t="shared" si="599"/>
        <v>1.0102865967770536</v>
      </c>
      <c r="BH457" s="11">
        <f t="shared" si="599"/>
        <v>1.0192417234090945</v>
      </c>
      <c r="BI457" s="11">
        <f t="shared" si="599"/>
        <v>1.0265193414463385</v>
      </c>
      <c r="BJ457" s="11">
        <f t="shared" ref="BJ457" si="600">1+BJ189/100</f>
        <v>1.0127905969549249</v>
      </c>
      <c r="BL457" s="1">
        <f t="shared" si="421"/>
        <v>4.1930325272619084E-2</v>
      </c>
      <c r="BM457" s="1">
        <f t="shared" si="422"/>
        <v>1.7136467233627384E-2</v>
      </c>
      <c r="BN457" s="1">
        <f t="shared" si="423"/>
        <v>7.4606476170191449E-4</v>
      </c>
      <c r="BO457" s="1">
        <f t="shared" si="424"/>
        <v>-2.228171154520453E-2</v>
      </c>
      <c r="BP457" s="1">
        <f t="shared" si="425"/>
        <v>-1.6121113123979791E-2</v>
      </c>
      <c r="BQ457" s="1">
        <f t="shared" si="426"/>
        <v>1.761856291380659E-2</v>
      </c>
      <c r="BR457" s="1">
        <f t="shared" si="427"/>
        <v>4.9122346998918376E-2</v>
      </c>
      <c r="BS457" s="1">
        <f t="shared" si="428"/>
        <v>3.7762188763080351E-2</v>
      </c>
      <c r="BT457" s="1">
        <f t="shared" si="429"/>
        <v>5.4416073485362704E-2</v>
      </c>
      <c r="BU457" s="1">
        <f t="shared" si="430"/>
        <v>3.2931656114795205E-2</v>
      </c>
      <c r="BW457" s="1">
        <f t="shared" si="431"/>
        <v>4.2085133788840157E-2</v>
      </c>
      <c r="BY457" s="172">
        <f t="shared" si="516"/>
        <v>1.1242849540349376E-3</v>
      </c>
      <c r="CA457" s="1">
        <f t="shared" si="432"/>
        <v>-0.12224573403705363</v>
      </c>
      <c r="CB457" s="1">
        <f t="shared" si="433"/>
        <v>-9.2118071014213321E-2</v>
      </c>
      <c r="CC457" s="1">
        <f t="shared" si="434"/>
        <v>5.7033914110158124E-2</v>
      </c>
    </row>
    <row r="458" spans="1:81" ht="15">
      <c r="A458" s="282" t="s">
        <v>325</v>
      </c>
      <c r="E458" s="11">
        <v>1</v>
      </c>
      <c r="F458" s="11">
        <f t="shared" ref="F458:R458" si="601">1+F190/100</f>
        <v>1.0215005162271562</v>
      </c>
      <c r="G458" s="11">
        <f t="shared" si="601"/>
        <v>1.0135316813148174</v>
      </c>
      <c r="H458" s="11">
        <f t="shared" si="601"/>
        <v>1.0360871229568016</v>
      </c>
      <c r="I458" s="11">
        <f t="shared" si="601"/>
        <v>1.0018054980944706</v>
      </c>
      <c r="J458" s="11">
        <f t="shared" si="601"/>
        <v>1.0202734236284314</v>
      </c>
      <c r="K458" s="11">
        <f t="shared" si="601"/>
        <v>1.0130106865528454</v>
      </c>
      <c r="L458" s="11">
        <f t="shared" si="601"/>
        <v>1.0224708296878831</v>
      </c>
      <c r="M458" s="11">
        <f t="shared" si="601"/>
        <v>1.0193203169124423</v>
      </c>
      <c r="N458" s="11">
        <f t="shared" si="601"/>
        <v>1.0167636073080299</v>
      </c>
      <c r="O458" s="11">
        <f t="shared" si="601"/>
        <v>1.0081685921449668</v>
      </c>
      <c r="P458" s="11">
        <f t="shared" si="601"/>
        <v>1.0243515619850929</v>
      </c>
      <c r="Q458" s="11">
        <f t="shared" si="601"/>
        <v>1.0245971034027059</v>
      </c>
      <c r="R458" s="11">
        <f t="shared" si="601"/>
        <v>1.058486757394735</v>
      </c>
      <c r="S458" s="11">
        <v>1</v>
      </c>
      <c r="T458" s="11">
        <f t="shared" ref="T458:BI458" si="602">1+T190/100</f>
        <v>1.026373366498742</v>
      </c>
      <c r="U458" s="11">
        <f t="shared" si="602"/>
        <v>1.058185836018098</v>
      </c>
      <c r="V458" s="11">
        <f t="shared" si="602"/>
        <v>1.0272520173130399</v>
      </c>
      <c r="W458" s="11">
        <f t="shared" si="602"/>
        <v>1.0232178925990101</v>
      </c>
      <c r="X458" s="11">
        <f t="shared" si="602"/>
        <v>1.0278134721668555</v>
      </c>
      <c r="Y458" s="11">
        <f t="shared" si="602"/>
        <v>1.0230266986029171</v>
      </c>
      <c r="Z458" s="11">
        <f t="shared" si="602"/>
        <v>1.0062382860188805</v>
      </c>
      <c r="AA458" s="11">
        <f t="shared" si="602"/>
        <v>1.0081942923607203</v>
      </c>
      <c r="AB458" s="11">
        <f t="shared" si="602"/>
        <v>0.99129438349002041</v>
      </c>
      <c r="AC458" s="11">
        <f t="shared" si="602"/>
        <v>0.9018922941071541</v>
      </c>
      <c r="AD458" s="11">
        <f t="shared" si="602"/>
        <v>0.90219787050758105</v>
      </c>
      <c r="AE458" s="11">
        <f t="shared" si="602"/>
        <v>1.0067324309989769</v>
      </c>
      <c r="AF458" s="11">
        <f t="shared" si="602"/>
        <v>1.0156478274213436</v>
      </c>
      <c r="AG458" s="11">
        <f t="shared" si="602"/>
        <v>1.0397349761807879</v>
      </c>
      <c r="AH458" s="11">
        <f t="shared" si="602"/>
        <v>1.034853468720488</v>
      </c>
      <c r="AI458" s="11">
        <f t="shared" si="602"/>
        <v>1.0044973619386668</v>
      </c>
      <c r="AJ458" s="11">
        <f t="shared" si="602"/>
        <v>0.96977766412186239</v>
      </c>
      <c r="AK458" s="11">
        <f t="shared" si="602"/>
        <v>0.97921459214330142</v>
      </c>
      <c r="AL458" s="11">
        <f t="shared" si="602"/>
        <v>0.99703581266666663</v>
      </c>
      <c r="AM458" s="11">
        <f t="shared" si="602"/>
        <v>1.0196139029713767</v>
      </c>
      <c r="AN458" s="11">
        <f t="shared" si="602"/>
        <v>1.0228117974262971</v>
      </c>
      <c r="AO458" s="11">
        <f t="shared" si="602"/>
        <v>1.0346011230158649</v>
      </c>
      <c r="AP458" s="11">
        <f t="shared" si="602"/>
        <v>1.0285511423771148</v>
      </c>
      <c r="AQ458" s="11">
        <f t="shared" si="602"/>
        <v>0.97255044413823333</v>
      </c>
      <c r="AR458" s="11">
        <f t="shared" si="602"/>
        <v>1.0086444391354523</v>
      </c>
      <c r="AS458" s="11">
        <f t="shared" si="602"/>
        <v>1.0219457728188512</v>
      </c>
      <c r="AT458" s="11">
        <f t="shared" si="602"/>
        <v>1.0073221315319718</v>
      </c>
      <c r="AU458" s="11">
        <f t="shared" si="602"/>
        <v>1.0149692013001816</v>
      </c>
      <c r="AV458" s="11">
        <f t="shared" si="602"/>
        <v>1.0284661893492046</v>
      </c>
      <c r="AW458" s="11">
        <f t="shared" si="602"/>
        <v>1.0462293153777562</v>
      </c>
      <c r="AX458" s="11">
        <f t="shared" si="602"/>
        <v>1.0283968099308056</v>
      </c>
      <c r="AY458" s="11">
        <f t="shared" si="602"/>
        <v>1.0340298578122402</v>
      </c>
      <c r="AZ458" s="11">
        <f t="shared" si="602"/>
        <v>1.0484467760109801</v>
      </c>
      <c r="BA458" s="11">
        <f t="shared" si="602"/>
        <v>1.0247903174389437</v>
      </c>
      <c r="BB458" s="11">
        <f t="shared" si="602"/>
        <v>0.99537109046656624</v>
      </c>
      <c r="BC458" s="11">
        <f t="shared" si="602"/>
        <v>1.0590312168736131</v>
      </c>
      <c r="BD458" s="11">
        <f t="shared" si="602"/>
        <v>1.0197196289363928</v>
      </c>
      <c r="BE458" s="11">
        <f t="shared" si="602"/>
        <v>1.0493410615349619</v>
      </c>
      <c r="BF458" s="11">
        <f t="shared" si="602"/>
        <v>1.0530893410461342</v>
      </c>
      <c r="BG458" s="11">
        <f t="shared" si="602"/>
        <v>1.0442621090741671</v>
      </c>
      <c r="BH458" s="11">
        <f t="shared" si="602"/>
        <v>1.0438340689037384</v>
      </c>
      <c r="BI458" s="11">
        <f t="shared" si="602"/>
        <v>1.0521665910964304</v>
      </c>
      <c r="BJ458" s="11">
        <f t="shared" ref="BJ458" si="603">1+BJ190/100</f>
        <v>1.050597473929578</v>
      </c>
      <c r="BL458" s="1">
        <f t="shared" si="421"/>
        <v>2.3663924547347559E-2</v>
      </c>
      <c r="BM458" s="1">
        <f t="shared" si="422"/>
        <v>1.5584199350965777E-2</v>
      </c>
      <c r="BN458" s="1">
        <f t="shared" si="423"/>
        <v>2.769619908969978E-2</v>
      </c>
      <c r="BO458" s="1">
        <f t="shared" si="424"/>
        <v>-8.1979820139368442E-3</v>
      </c>
      <c r="BP458" s="1">
        <f t="shared" si="425"/>
        <v>-1.2465212876660692E-2</v>
      </c>
      <c r="BQ458" s="1">
        <f t="shared" si="426"/>
        <v>1.3763700274328272E-2</v>
      </c>
      <c r="BR458" s="1">
        <f t="shared" si="427"/>
        <v>3.2935577975200303E-2</v>
      </c>
      <c r="BS458" s="1">
        <f t="shared" si="428"/>
        <v>4.1521035883813839E-2</v>
      </c>
      <c r="BT458" s="1">
        <f t="shared" si="429"/>
        <v>3.5019862767904808E-2</v>
      </c>
      <c r="BU458" s="1">
        <f t="shared" si="430"/>
        <v>3.9406056229422504E-2</v>
      </c>
      <c r="BW458" s="1">
        <f t="shared" si="431"/>
        <v>3.7523987561571603E-2</v>
      </c>
      <c r="BY458" s="172">
        <f t="shared" si="516"/>
        <v>1.395946635932388E-2</v>
      </c>
      <c r="CA458" s="1">
        <f t="shared" si="432"/>
        <v>5.6519906998067082E-3</v>
      </c>
      <c r="CB458" s="1">
        <f t="shared" si="433"/>
        <v>-4.6108773334898046E-2</v>
      </c>
      <c r="CC458" s="1">
        <f t="shared" si="434"/>
        <v>0.14689984771877906</v>
      </c>
    </row>
    <row r="459" spans="1:81" ht="15">
      <c r="A459" s="282" t="s">
        <v>326</v>
      </c>
      <c r="E459" s="11">
        <v>1</v>
      </c>
      <c r="F459" s="11">
        <f t="shared" ref="F459:R459" si="604">1+F191/100</f>
        <v>1</v>
      </c>
      <c r="G459" s="11">
        <f t="shared" si="604"/>
        <v>1</v>
      </c>
      <c r="H459" s="11">
        <f t="shared" si="604"/>
        <v>1</v>
      </c>
      <c r="I459" s="11">
        <f t="shared" si="604"/>
        <v>1</v>
      </c>
      <c r="J459" s="11">
        <f t="shared" si="604"/>
        <v>1</v>
      </c>
      <c r="K459" s="11">
        <f t="shared" si="604"/>
        <v>1</v>
      </c>
      <c r="L459" s="11">
        <f t="shared" si="604"/>
        <v>1</v>
      </c>
      <c r="M459" s="11">
        <f t="shared" si="604"/>
        <v>1</v>
      </c>
      <c r="N459" s="11">
        <f t="shared" si="604"/>
        <v>1</v>
      </c>
      <c r="O459" s="11">
        <f t="shared" si="604"/>
        <v>1</v>
      </c>
      <c r="P459" s="11">
        <f t="shared" si="604"/>
        <v>1</v>
      </c>
      <c r="Q459" s="11">
        <f t="shared" si="604"/>
        <v>1</v>
      </c>
      <c r="R459" s="11">
        <f t="shared" si="604"/>
        <v>1</v>
      </c>
      <c r="S459" s="11">
        <v>1</v>
      </c>
      <c r="T459" s="11">
        <f t="shared" ref="T459:BI459" si="605">1+T191/100</f>
        <v>1</v>
      </c>
      <c r="U459" s="11">
        <f t="shared" si="605"/>
        <v>1</v>
      </c>
      <c r="V459" s="11">
        <f t="shared" si="605"/>
        <v>1</v>
      </c>
      <c r="W459" s="11">
        <f t="shared" si="605"/>
        <v>1</v>
      </c>
      <c r="X459" s="11">
        <f t="shared" si="605"/>
        <v>1</v>
      </c>
      <c r="Y459" s="11">
        <f t="shared" si="605"/>
        <v>1</v>
      </c>
      <c r="Z459" s="11">
        <f t="shared" si="605"/>
        <v>1</v>
      </c>
      <c r="AA459" s="11">
        <f t="shared" si="605"/>
        <v>1</v>
      </c>
      <c r="AB459" s="11">
        <f t="shared" si="605"/>
        <v>1</v>
      </c>
      <c r="AC459" s="11">
        <f t="shared" si="605"/>
        <v>1</v>
      </c>
      <c r="AD459" s="11">
        <f t="shared" si="605"/>
        <v>1</v>
      </c>
      <c r="AE459" s="11">
        <f t="shared" si="605"/>
        <v>1</v>
      </c>
      <c r="AF459" s="11">
        <f t="shared" si="605"/>
        <v>1</v>
      </c>
      <c r="AG459" s="11">
        <f t="shared" si="605"/>
        <v>1</v>
      </c>
      <c r="AH459" s="11">
        <f t="shared" si="605"/>
        <v>1</v>
      </c>
      <c r="AI459" s="11">
        <f t="shared" si="605"/>
        <v>1</v>
      </c>
      <c r="AJ459" s="11">
        <f t="shared" si="605"/>
        <v>1</v>
      </c>
      <c r="AK459" s="11">
        <f t="shared" si="605"/>
        <v>1</v>
      </c>
      <c r="AL459" s="11">
        <f t="shared" si="605"/>
        <v>1</v>
      </c>
      <c r="AM459" s="11">
        <f t="shared" si="605"/>
        <v>1</v>
      </c>
      <c r="AN459" s="11">
        <f t="shared" si="605"/>
        <v>1</v>
      </c>
      <c r="AO459" s="11">
        <f t="shared" si="605"/>
        <v>1</v>
      </c>
      <c r="AP459" s="11">
        <f t="shared" si="605"/>
        <v>1</v>
      </c>
      <c r="AQ459" s="11">
        <f t="shared" si="605"/>
        <v>1</v>
      </c>
      <c r="AR459" s="11">
        <f t="shared" si="605"/>
        <v>1</v>
      </c>
      <c r="AS459" s="11">
        <f t="shared" si="605"/>
        <v>1</v>
      </c>
      <c r="AT459" s="11">
        <f t="shared" si="605"/>
        <v>1.0433604060069337</v>
      </c>
      <c r="AU459" s="11">
        <f t="shared" si="605"/>
        <v>1.0206321957201829</v>
      </c>
      <c r="AV459" s="11">
        <f t="shared" si="605"/>
        <v>0.96882248434983054</v>
      </c>
      <c r="AW459" s="11">
        <f t="shared" si="605"/>
        <v>1.0518314665572763</v>
      </c>
      <c r="AX459" s="11">
        <f t="shared" si="605"/>
        <v>1.0554846667979667</v>
      </c>
      <c r="AY459" s="11">
        <f t="shared" si="605"/>
        <v>0.96816576277985655</v>
      </c>
      <c r="AZ459" s="11">
        <f t="shared" si="605"/>
        <v>0.99964639448847292</v>
      </c>
      <c r="BA459" s="11">
        <f t="shared" si="605"/>
        <v>0.93067560877381494</v>
      </c>
      <c r="BB459" s="11">
        <f t="shared" si="605"/>
        <v>0.94119704086382361</v>
      </c>
      <c r="BC459" s="11">
        <f t="shared" si="605"/>
        <v>0.98460443859886904</v>
      </c>
      <c r="BD459" s="11">
        <f t="shared" si="605"/>
        <v>1.0567370027457776</v>
      </c>
      <c r="BE459" s="11">
        <f t="shared" si="605"/>
        <v>1.0316830010096327</v>
      </c>
      <c r="BF459" s="11">
        <f t="shared" si="605"/>
        <v>0.97721128081966346</v>
      </c>
      <c r="BG459" s="11">
        <f t="shared" si="605"/>
        <v>1.0185011529106174</v>
      </c>
      <c r="BH459" s="11">
        <f t="shared" si="605"/>
        <v>1.0913420085397685</v>
      </c>
      <c r="BI459" s="11">
        <f t="shared" si="605"/>
        <v>0.99058374315373943</v>
      </c>
      <c r="BJ459" s="11">
        <f t="shared" ref="BJ459" si="606">1+BJ191/100</f>
        <v>0.95278133077883409</v>
      </c>
      <c r="BL459" s="1">
        <f t="shared" si="421"/>
        <v>0</v>
      </c>
      <c r="BM459" s="1">
        <f t="shared" si="422"/>
        <v>0</v>
      </c>
      <c r="BN459" s="1">
        <f t="shared" si="423"/>
        <v>0</v>
      </c>
      <c r="BO459" s="1">
        <f t="shared" si="424"/>
        <v>0</v>
      </c>
      <c r="BP459" s="1">
        <f t="shared" si="425"/>
        <v>0</v>
      </c>
      <c r="BQ459" s="1">
        <f t="shared" si="426"/>
        <v>7.8895722944036795E-3</v>
      </c>
      <c r="BR459" s="1">
        <f t="shared" si="427"/>
        <v>-1.3385742842581094E-2</v>
      </c>
      <c r="BS459" s="1">
        <f t="shared" si="428"/>
        <v>2.0624047111379662E-2</v>
      </c>
      <c r="BT459" s="1">
        <f t="shared" si="429"/>
        <v>-5.2679166251715648E-3</v>
      </c>
      <c r="BU459" s="1">
        <f t="shared" si="430"/>
        <v>1.0490418120695066E-2</v>
      </c>
      <c r="BW459" s="1">
        <f t="shared" si="431"/>
        <v>3.7065063026504586E-3</v>
      </c>
      <c r="BY459" s="172">
        <f t="shared" si="516"/>
        <v>0</v>
      </c>
      <c r="CA459" s="1">
        <f t="shared" si="432"/>
        <v>0</v>
      </c>
      <c r="CB459" s="1">
        <f t="shared" si="433"/>
        <v>0</v>
      </c>
      <c r="CC459" s="1">
        <f t="shared" si="434"/>
        <v>0.10106661281209672</v>
      </c>
    </row>
    <row r="460" spans="1:81" ht="15">
      <c r="A460" s="282" t="s">
        <v>327</v>
      </c>
      <c r="E460" s="11">
        <v>1</v>
      </c>
      <c r="F460" s="11">
        <f t="shared" ref="F460:R460" si="607">1+F192/100</f>
        <v>1.0404553293554175</v>
      </c>
      <c r="G460" s="11">
        <f t="shared" si="607"/>
        <v>1.0420364186661155</v>
      </c>
      <c r="H460" s="11">
        <f t="shared" si="607"/>
        <v>1.0190204866246431</v>
      </c>
      <c r="I460" s="11">
        <f t="shared" si="607"/>
        <v>1.0623449645735414</v>
      </c>
      <c r="J460" s="11">
        <f t="shared" si="607"/>
        <v>1.0780960054595401</v>
      </c>
      <c r="K460" s="11">
        <f t="shared" si="607"/>
        <v>1.0336832387135566</v>
      </c>
      <c r="L460" s="11">
        <f t="shared" si="607"/>
        <v>1.0159103052826985</v>
      </c>
      <c r="M460" s="11">
        <f t="shared" si="607"/>
        <v>1.0181450654728443</v>
      </c>
      <c r="N460" s="11">
        <f t="shared" si="607"/>
        <v>1.0559564762151616</v>
      </c>
      <c r="O460" s="11">
        <f t="shared" si="607"/>
        <v>1.0807838596979538</v>
      </c>
      <c r="P460" s="11">
        <f t="shared" si="607"/>
        <v>1.0362853468106794</v>
      </c>
      <c r="Q460" s="11">
        <f t="shared" si="607"/>
        <v>1.0297360058264589</v>
      </c>
      <c r="R460" s="11">
        <f t="shared" si="607"/>
        <v>1.0380790143192002</v>
      </c>
      <c r="S460" s="11">
        <v>1</v>
      </c>
      <c r="T460" s="11">
        <f t="shared" ref="T460:BI460" si="608">1+T192/100</f>
        <v>0.96505766450680452</v>
      </c>
      <c r="U460" s="11">
        <f t="shared" si="608"/>
        <v>0.94024768991065022</v>
      </c>
      <c r="V460" s="11">
        <f t="shared" si="608"/>
        <v>0.98103976340229559</v>
      </c>
      <c r="W460" s="11">
        <f t="shared" si="608"/>
        <v>1.0558434418009282</v>
      </c>
      <c r="X460" s="11">
        <f t="shared" si="608"/>
        <v>0.99033316615156253</v>
      </c>
      <c r="Y460" s="11">
        <f t="shared" si="608"/>
        <v>0.950027983447854</v>
      </c>
      <c r="Z460" s="11">
        <f t="shared" si="608"/>
        <v>0.96966938083793663</v>
      </c>
      <c r="AA460" s="11">
        <f t="shared" si="608"/>
        <v>0.97575665997787941</v>
      </c>
      <c r="AB460" s="11">
        <f t="shared" si="608"/>
        <v>1.0038539086854765</v>
      </c>
      <c r="AC460" s="11">
        <f t="shared" si="608"/>
        <v>0.96946815614049564</v>
      </c>
      <c r="AD460" s="11">
        <f t="shared" si="608"/>
        <v>1.0124092611633799</v>
      </c>
      <c r="AE460" s="11">
        <f t="shared" si="608"/>
        <v>1.0197534134031421</v>
      </c>
      <c r="AF460" s="11">
        <f t="shared" si="608"/>
        <v>1.001521968984769</v>
      </c>
      <c r="AG460" s="11">
        <f t="shared" si="608"/>
        <v>1.0032374158368924</v>
      </c>
      <c r="AH460" s="11">
        <f t="shared" si="608"/>
        <v>0.96120980850313431</v>
      </c>
      <c r="AI460" s="11">
        <f t="shared" si="608"/>
        <v>0.94572612725483718</v>
      </c>
      <c r="AJ460" s="11">
        <f t="shared" si="608"/>
        <v>1.0682375883289583</v>
      </c>
      <c r="AK460" s="11">
        <f t="shared" si="608"/>
        <v>1.1102482209055511</v>
      </c>
      <c r="AL460" s="11">
        <f t="shared" si="608"/>
        <v>1.1526324500019778</v>
      </c>
      <c r="AM460" s="11">
        <f t="shared" si="608"/>
        <v>1.0328974001478888</v>
      </c>
      <c r="AN460" s="11">
        <f t="shared" si="608"/>
        <v>0.94244421847800419</v>
      </c>
      <c r="AO460" s="11">
        <f t="shared" si="608"/>
        <v>1.049845805403385</v>
      </c>
      <c r="AP460" s="11">
        <f t="shared" si="608"/>
        <v>0.93626105776300961</v>
      </c>
      <c r="AQ460" s="11">
        <f t="shared" si="608"/>
        <v>0.93752574678503042</v>
      </c>
      <c r="AR460" s="11">
        <f t="shared" si="608"/>
        <v>0.99242786220392598</v>
      </c>
      <c r="AS460" s="11">
        <f t="shared" si="608"/>
        <v>0.95024877499652083</v>
      </c>
      <c r="AT460" s="11">
        <f t="shared" si="608"/>
        <v>0.97363812747408163</v>
      </c>
      <c r="AU460" s="11">
        <f t="shared" si="608"/>
        <v>0.97351780490853523</v>
      </c>
      <c r="AV460" s="11">
        <f t="shared" si="608"/>
        <v>0.99641616005727296</v>
      </c>
      <c r="AW460" s="11">
        <f t="shared" si="608"/>
        <v>1.0020724382234769</v>
      </c>
      <c r="AX460" s="11">
        <f t="shared" si="608"/>
        <v>1.0376491900762015</v>
      </c>
      <c r="AY460" s="11">
        <f t="shared" si="608"/>
        <v>0.99835027916014984</v>
      </c>
      <c r="AZ460" s="11">
        <f t="shared" si="608"/>
        <v>1.084552380170416</v>
      </c>
      <c r="BA460" s="11">
        <f t="shared" si="608"/>
        <v>0.97366075016161002</v>
      </c>
      <c r="BB460" s="11">
        <f t="shared" si="608"/>
        <v>1.0434182061620927</v>
      </c>
      <c r="BC460" s="11">
        <f t="shared" si="608"/>
        <v>1.076336096398169</v>
      </c>
      <c r="BD460" s="11">
        <f t="shared" si="608"/>
        <v>0.98866491290075265</v>
      </c>
      <c r="BE460" s="11">
        <f t="shared" si="608"/>
        <v>1.023741861091108</v>
      </c>
      <c r="BF460" s="11">
        <f t="shared" si="608"/>
        <v>1.0161423790449224</v>
      </c>
      <c r="BG460" s="11">
        <f t="shared" si="608"/>
        <v>1.1299688055371448</v>
      </c>
      <c r="BH460" s="11">
        <f t="shared" si="608"/>
        <v>1.0311797335574833</v>
      </c>
      <c r="BI460" s="11">
        <f t="shared" si="608"/>
        <v>0.99818313650565604</v>
      </c>
      <c r="BJ460" s="11">
        <f t="shared" ref="BJ460" si="609">1+BJ192/100</f>
        <v>1.0014178369058804</v>
      </c>
      <c r="BL460" s="1">
        <f t="shared" si="421"/>
        <v>3.3783867614399332E-2</v>
      </c>
      <c r="BM460" s="1">
        <f t="shared" si="422"/>
        <v>4.376705912113632E-2</v>
      </c>
      <c r="BN460" s="1">
        <f t="shared" si="423"/>
        <v>1.0889654093335865E-2</v>
      </c>
      <c r="BO460" s="1">
        <f t="shared" si="424"/>
        <v>-1.3575310302082699E-2</v>
      </c>
      <c r="BP460" s="1">
        <f t="shared" si="425"/>
        <v>6.6316287009225316E-2</v>
      </c>
      <c r="BQ460" s="1">
        <f t="shared" si="426"/>
        <v>-3.1153701909303111E-2</v>
      </c>
      <c r="BR460" s="1">
        <f t="shared" si="427"/>
        <v>2.5869777765922697E-2</v>
      </c>
      <c r="BS460" s="1">
        <f t="shared" si="428"/>
        <v>3.8281582990991714E-2</v>
      </c>
      <c r="BT460" s="1">
        <f t="shared" si="429"/>
        <v>1.4819012201804815E-2</v>
      </c>
      <c r="BU460" s="1">
        <f t="shared" si="430"/>
        <v>3.7591581419400333E-2</v>
      </c>
      <c r="BW460" s="1">
        <f t="shared" si="431"/>
        <v>2.7769995042104201E-2</v>
      </c>
      <c r="BY460" s="172">
        <f t="shared" si="516"/>
        <v>1.1087626129958172E-2</v>
      </c>
      <c r="CA460" s="1">
        <f t="shared" si="432"/>
        <v>-5.0192224201737079E-2</v>
      </c>
      <c r="CB460" s="1">
        <f t="shared" si="433"/>
        <v>0.12163958681325648</v>
      </c>
      <c r="CC460" s="1">
        <f t="shared" si="434"/>
        <v>0.16308392078545753</v>
      </c>
    </row>
    <row r="461" spans="1:81" ht="15">
      <c r="A461" s="282" t="s">
        <v>328</v>
      </c>
      <c r="E461" s="11">
        <v>1</v>
      </c>
      <c r="F461" s="11">
        <f t="shared" ref="F461:R461" si="610">1+F193/100</f>
        <v>1</v>
      </c>
      <c r="G461" s="11">
        <f t="shared" si="610"/>
        <v>1</v>
      </c>
      <c r="H461" s="11">
        <f t="shared" si="610"/>
        <v>1</v>
      </c>
      <c r="I461" s="11">
        <f t="shared" si="610"/>
        <v>1</v>
      </c>
      <c r="J461" s="11">
        <f t="shared" si="610"/>
        <v>1</v>
      </c>
      <c r="K461" s="11">
        <f t="shared" si="610"/>
        <v>1</v>
      </c>
      <c r="L461" s="11">
        <f t="shared" si="610"/>
        <v>1</v>
      </c>
      <c r="M461" s="11">
        <f t="shared" si="610"/>
        <v>1</v>
      </c>
      <c r="N461" s="11">
        <f t="shared" si="610"/>
        <v>1</v>
      </c>
      <c r="O461" s="11">
        <f t="shared" si="610"/>
        <v>1</v>
      </c>
      <c r="P461" s="11">
        <f t="shared" si="610"/>
        <v>1</v>
      </c>
      <c r="Q461" s="11">
        <f t="shared" si="610"/>
        <v>1</v>
      </c>
      <c r="R461" s="11">
        <f t="shared" si="610"/>
        <v>1</v>
      </c>
      <c r="S461" s="11">
        <v>1</v>
      </c>
      <c r="T461" s="11">
        <f t="shared" ref="T461:BI461" si="611">1+T193/100</f>
        <v>1</v>
      </c>
      <c r="U461" s="11">
        <f t="shared" si="611"/>
        <v>1</v>
      </c>
      <c r="V461" s="11">
        <f t="shared" si="611"/>
        <v>1</v>
      </c>
      <c r="W461" s="11">
        <f t="shared" si="611"/>
        <v>1</v>
      </c>
      <c r="X461" s="11">
        <f t="shared" si="611"/>
        <v>1</v>
      </c>
      <c r="Y461" s="11">
        <f t="shared" si="611"/>
        <v>1</v>
      </c>
      <c r="Z461" s="11">
        <f t="shared" si="611"/>
        <v>1</v>
      </c>
      <c r="AA461" s="11">
        <f t="shared" si="611"/>
        <v>1</v>
      </c>
      <c r="AB461" s="11">
        <f t="shared" si="611"/>
        <v>1</v>
      </c>
      <c r="AC461" s="11">
        <f t="shared" si="611"/>
        <v>1</v>
      </c>
      <c r="AD461" s="11">
        <f t="shared" si="611"/>
        <v>1</v>
      </c>
      <c r="AE461" s="11">
        <f t="shared" si="611"/>
        <v>1</v>
      </c>
      <c r="AF461" s="11">
        <f t="shared" si="611"/>
        <v>1</v>
      </c>
      <c r="AG461" s="11">
        <f t="shared" si="611"/>
        <v>1</v>
      </c>
      <c r="AH461" s="11">
        <f t="shared" si="611"/>
        <v>1</v>
      </c>
      <c r="AI461" s="11">
        <f t="shared" si="611"/>
        <v>1</v>
      </c>
      <c r="AJ461" s="11">
        <f t="shared" si="611"/>
        <v>0.92655208995940574</v>
      </c>
      <c r="AK461" s="11">
        <f t="shared" si="611"/>
        <v>1.0220106586038715</v>
      </c>
      <c r="AL461" s="11">
        <f t="shared" si="611"/>
        <v>1.034746827738336</v>
      </c>
      <c r="AM461" s="11">
        <f t="shared" si="611"/>
        <v>1.0507085551669646</v>
      </c>
      <c r="AN461" s="11">
        <f t="shared" si="611"/>
        <v>1.068067989147329</v>
      </c>
      <c r="AO461" s="11">
        <f t="shared" si="611"/>
        <v>1.0597592852266602</v>
      </c>
      <c r="AP461" s="11">
        <f t="shared" si="611"/>
        <v>1.0638988914877485</v>
      </c>
      <c r="AQ461" s="11">
        <f t="shared" si="611"/>
        <v>1.045772510177597</v>
      </c>
      <c r="AR461" s="11">
        <f t="shared" si="611"/>
        <v>1.0465089924841164</v>
      </c>
      <c r="AS461" s="11">
        <f t="shared" si="611"/>
        <v>1.0565724551755309</v>
      </c>
      <c r="AT461" s="11">
        <f t="shared" si="611"/>
        <v>1.0127594070501964</v>
      </c>
      <c r="AU461" s="11">
        <f t="shared" si="611"/>
        <v>1.0208887942861791</v>
      </c>
      <c r="AV461" s="11">
        <f t="shared" si="611"/>
        <v>1.036323922524413</v>
      </c>
      <c r="AW461" s="11">
        <f t="shared" si="611"/>
        <v>1.0519718526618642</v>
      </c>
      <c r="AX461" s="11">
        <f t="shared" si="611"/>
        <v>1.0353915289113171</v>
      </c>
      <c r="AY461" s="11">
        <f t="shared" si="611"/>
        <v>1.062469119365004</v>
      </c>
      <c r="AZ461" s="11">
        <f t="shared" si="611"/>
        <v>1.0709294304401147</v>
      </c>
      <c r="BA461" s="11">
        <f t="shared" si="611"/>
        <v>1.0423549551005529</v>
      </c>
      <c r="BB461" s="11">
        <f t="shared" si="611"/>
        <v>1.0275060903443178</v>
      </c>
      <c r="BC461" s="11">
        <f t="shared" si="611"/>
        <v>1.0390326207585954</v>
      </c>
      <c r="BD461" s="11">
        <f t="shared" si="611"/>
        <v>1.0496078291677342</v>
      </c>
      <c r="BE461" s="11">
        <f t="shared" si="611"/>
        <v>1.016081495649773</v>
      </c>
      <c r="BF461" s="11">
        <f t="shared" si="611"/>
        <v>1.0145311095910361</v>
      </c>
      <c r="BG461" s="11">
        <f t="shared" si="611"/>
        <v>1.0336047874138483</v>
      </c>
      <c r="BH461" s="11">
        <f t="shared" si="611"/>
        <v>1.0391382021594355</v>
      </c>
      <c r="BI461" s="11">
        <f t="shared" si="611"/>
        <v>1.0290855455020018</v>
      </c>
      <c r="BJ461" s="11">
        <f t="shared" ref="BJ461" si="612">1+BJ193/100</f>
        <v>1.0453454572198346</v>
      </c>
      <c r="BL461" s="1">
        <f t="shared" si="421"/>
        <v>0</v>
      </c>
      <c r="BM461" s="1">
        <f t="shared" si="422"/>
        <v>0</v>
      </c>
      <c r="BN461" s="1">
        <f t="shared" si="423"/>
        <v>0</v>
      </c>
      <c r="BO461" s="1">
        <f t="shared" si="424"/>
        <v>0</v>
      </c>
      <c r="BP461" s="1">
        <f t="shared" si="425"/>
        <v>-5.0761490230988304E-3</v>
      </c>
      <c r="BQ461" s="1">
        <f t="shared" si="426"/>
        <v>4.6607481455246402E-2</v>
      </c>
      <c r="BR461" s="1">
        <f t="shared" si="427"/>
        <v>4.5655991801516249E-2</v>
      </c>
      <c r="BS461" s="1">
        <f t="shared" si="428"/>
        <v>2.8356911331089529E-2</v>
      </c>
      <c r="BT461" s="1">
        <f t="shared" si="429"/>
        <v>4.9823224089263096E-2</v>
      </c>
      <c r="BU461" s="1">
        <f t="shared" si="430"/>
        <v>3.1013216907697538E-2</v>
      </c>
      <c r="BW461" s="1">
        <f t="shared" si="431"/>
        <v>3.9033024243253722E-2</v>
      </c>
      <c r="BY461" s="172">
        <f t="shared" si="516"/>
        <v>0</v>
      </c>
      <c r="CA461" s="1">
        <f t="shared" si="432"/>
        <v>0</v>
      </c>
      <c r="CB461" s="1">
        <f t="shared" si="433"/>
        <v>-5.3053888309794073E-2</v>
      </c>
      <c r="CC461" s="1">
        <f t="shared" si="434"/>
        <v>0.10529778978182858</v>
      </c>
    </row>
    <row r="462" spans="1:81" ht="15">
      <c r="A462" s="282" t="s">
        <v>1272</v>
      </c>
      <c r="E462" s="11">
        <v>1</v>
      </c>
      <c r="F462" s="11">
        <f t="shared" ref="F462:R462" si="613">1+F194/100</f>
        <v>1</v>
      </c>
      <c r="G462" s="11">
        <f t="shared" si="613"/>
        <v>1</v>
      </c>
      <c r="H462" s="11">
        <f t="shared" si="613"/>
        <v>1</v>
      </c>
      <c r="I462" s="11">
        <f t="shared" si="613"/>
        <v>1</v>
      </c>
      <c r="J462" s="11">
        <f t="shared" si="613"/>
        <v>1</v>
      </c>
      <c r="K462" s="11">
        <f t="shared" si="613"/>
        <v>1</v>
      </c>
      <c r="L462" s="11">
        <f t="shared" si="613"/>
        <v>1</v>
      </c>
      <c r="M462" s="11">
        <f t="shared" si="613"/>
        <v>0.99700838741531495</v>
      </c>
      <c r="N462" s="11">
        <f t="shared" si="613"/>
        <v>1.090088683196655</v>
      </c>
      <c r="O462" s="11">
        <f t="shared" si="613"/>
        <v>1.0960251671344434</v>
      </c>
      <c r="P462" s="11">
        <f t="shared" si="613"/>
        <v>1.0664440607121233</v>
      </c>
      <c r="Q462" s="11">
        <f t="shared" si="613"/>
        <v>1.0055023502222855</v>
      </c>
      <c r="R462" s="11">
        <f t="shared" si="613"/>
        <v>1.0138308354537251</v>
      </c>
      <c r="S462" s="11">
        <v>1</v>
      </c>
      <c r="T462" s="11">
        <f t="shared" ref="T462:BI462" si="614">1+T194/100</f>
        <v>0.96966743281940437</v>
      </c>
      <c r="U462" s="11">
        <f t="shared" si="614"/>
        <v>1.0433894390587868</v>
      </c>
      <c r="V462" s="11">
        <f t="shared" si="614"/>
        <v>1.016441509561417</v>
      </c>
      <c r="W462" s="11">
        <f t="shared" si="614"/>
        <v>0.96970750797249194</v>
      </c>
      <c r="X462" s="11">
        <f t="shared" si="614"/>
        <v>1.0313890096929543</v>
      </c>
      <c r="Y462" s="11">
        <f t="shared" si="614"/>
        <v>1.0193921938991111</v>
      </c>
      <c r="Z462" s="11">
        <f t="shared" si="614"/>
        <v>0.93352670156642259</v>
      </c>
      <c r="AA462" s="11">
        <f t="shared" si="614"/>
        <v>0.98495351830276678</v>
      </c>
      <c r="AB462" s="11">
        <f t="shared" si="614"/>
        <v>0.94401523512616281</v>
      </c>
      <c r="AC462" s="11">
        <f t="shared" si="614"/>
        <v>0.97507114953143026</v>
      </c>
      <c r="AD462" s="11">
        <f t="shared" si="614"/>
        <v>1.0190404623949858</v>
      </c>
      <c r="AE462" s="11">
        <f t="shared" si="614"/>
        <v>0.96565731684521705</v>
      </c>
      <c r="AF462" s="11">
        <f t="shared" si="614"/>
        <v>0.96711713516859577</v>
      </c>
      <c r="AG462" s="11">
        <f t="shared" si="614"/>
        <v>1.0078100436441151</v>
      </c>
      <c r="AH462" s="11">
        <f t="shared" si="614"/>
        <v>0.99886452916211288</v>
      </c>
      <c r="AI462" s="11">
        <f t="shared" si="614"/>
        <v>1.0707511221835058</v>
      </c>
      <c r="AJ462" s="11">
        <f t="shared" si="614"/>
        <v>0.86459383885538277</v>
      </c>
      <c r="AK462" s="11">
        <f t="shared" si="614"/>
        <v>0.98501835029250406</v>
      </c>
      <c r="AL462" s="11">
        <f t="shared" si="614"/>
        <v>0.9868714899531732</v>
      </c>
      <c r="AM462" s="11">
        <f t="shared" si="614"/>
        <v>0.98187556424920985</v>
      </c>
      <c r="AN462" s="11">
        <f t="shared" si="614"/>
        <v>1.0009722431417492</v>
      </c>
      <c r="AO462" s="11">
        <f t="shared" si="614"/>
        <v>1.0333248526599286</v>
      </c>
      <c r="AP462" s="11">
        <f t="shared" si="614"/>
        <v>1.0329881158732046</v>
      </c>
      <c r="AQ462" s="11">
        <f t="shared" si="614"/>
        <v>1.0516952274776818</v>
      </c>
      <c r="AR462" s="11">
        <f t="shared" si="614"/>
        <v>1.0207565947366037</v>
      </c>
      <c r="AS462" s="11">
        <f t="shared" si="614"/>
        <v>1.0027623420848066</v>
      </c>
      <c r="AT462" s="11">
        <f t="shared" si="614"/>
        <v>1.0147295369621832</v>
      </c>
      <c r="AU462" s="11">
        <f t="shared" si="614"/>
        <v>0.99333923418540426</v>
      </c>
      <c r="AV462" s="11">
        <f t="shared" si="614"/>
        <v>0.97278425867528784</v>
      </c>
      <c r="AW462" s="11">
        <f t="shared" si="614"/>
        <v>1.1790569203956609</v>
      </c>
      <c r="AX462" s="11">
        <f t="shared" si="614"/>
        <v>1.0291478944385641</v>
      </c>
      <c r="AY462" s="11">
        <f t="shared" si="614"/>
        <v>1.0529652475454205</v>
      </c>
      <c r="AZ462" s="11">
        <f t="shared" si="614"/>
        <v>1.0428006042402729</v>
      </c>
      <c r="BA462" s="11">
        <f t="shared" si="614"/>
        <v>1.0386382802490008</v>
      </c>
      <c r="BB462" s="11">
        <f t="shared" si="614"/>
        <v>1.0187416676652563</v>
      </c>
      <c r="BC462" s="11">
        <f t="shared" si="614"/>
        <v>1.0303661809302416</v>
      </c>
      <c r="BD462" s="11">
        <f t="shared" si="614"/>
        <v>1.0168963618099802</v>
      </c>
      <c r="BE462" s="11">
        <f t="shared" si="614"/>
        <v>1.0310054010678387</v>
      </c>
      <c r="BF462" s="11">
        <f t="shared" si="614"/>
        <v>1.0256783677283825</v>
      </c>
      <c r="BG462" s="11">
        <f t="shared" si="614"/>
        <v>1.0178173262944774</v>
      </c>
      <c r="BH462" s="11">
        <f t="shared" si="614"/>
        <v>1.0077702457973625</v>
      </c>
      <c r="BI462" s="11">
        <f t="shared" si="614"/>
        <v>0.99760815223363697</v>
      </c>
      <c r="BJ462" s="11">
        <f t="shared" ref="BJ462" si="615">1+BJ194/100</f>
        <v>0.9910134875477048</v>
      </c>
      <c r="BL462" s="1">
        <f t="shared" si="421"/>
        <v>0</v>
      </c>
      <c r="BM462" s="1">
        <f t="shared" si="422"/>
        <v>1.3973894271623655E-2</v>
      </c>
      <c r="BN462" s="1">
        <f t="shared" si="423"/>
        <v>2.0545116535623187E-2</v>
      </c>
      <c r="BO462" s="1">
        <f t="shared" si="424"/>
        <v>-1.8867208584286921E-2</v>
      </c>
      <c r="BP462" s="1">
        <f t="shared" si="425"/>
        <v>-2.601694862767101E-2</v>
      </c>
      <c r="BQ462" s="1">
        <f t="shared" si="426"/>
        <v>1.8653613117408208E-2</v>
      </c>
      <c r="BR462" s="1">
        <f t="shared" si="427"/>
        <v>4.416840934730315E-2</v>
      </c>
      <c r="BS462" s="1">
        <f t="shared" si="428"/>
        <v>2.2832849334128102E-2</v>
      </c>
      <c r="BT462" s="1">
        <f t="shared" si="429"/>
        <v>5.0795301293250716E-2</v>
      </c>
      <c r="BU462" s="1">
        <f t="shared" si="430"/>
        <v>1.8179812507127302E-2</v>
      </c>
      <c r="BW462" s="1">
        <f t="shared" si="431"/>
        <v>3.2032050725056882E-2</v>
      </c>
      <c r="BY462" s="172">
        <f t="shared" si="516"/>
        <v>6.6426457147188422E-3</v>
      </c>
      <c r="CA462" s="1">
        <f t="shared" si="432"/>
        <v>-0.13199648537423347</v>
      </c>
      <c r="CB462" s="1">
        <f t="shared" si="433"/>
        <v>-8.8104661105168569E-2</v>
      </c>
      <c r="CC462" s="1">
        <f t="shared" si="434"/>
        <v>2.3272636613706821E-2</v>
      </c>
    </row>
    <row r="463" spans="1:81" ht="15">
      <c r="A463" s="282" t="s">
        <v>329</v>
      </c>
      <c r="E463" s="11">
        <v>1</v>
      </c>
      <c r="F463" s="11">
        <f t="shared" ref="F463:R463" si="616">1+F195/100</f>
        <v>1.0518069147674503</v>
      </c>
      <c r="G463" s="11">
        <f t="shared" si="616"/>
        <v>1.0608639851899879</v>
      </c>
      <c r="H463" s="11">
        <f t="shared" si="616"/>
        <v>1.0629940580308188</v>
      </c>
      <c r="I463" s="11">
        <f t="shared" si="616"/>
        <v>1.0498448171777204</v>
      </c>
      <c r="J463" s="11">
        <f t="shared" si="616"/>
        <v>1.0752366044035191</v>
      </c>
      <c r="K463" s="11">
        <f t="shared" si="616"/>
        <v>1.0622983698491788</v>
      </c>
      <c r="L463" s="11">
        <f t="shared" si="616"/>
        <v>1.0539296609864066</v>
      </c>
      <c r="M463" s="11">
        <f t="shared" si="616"/>
        <v>1.0453285162360533</v>
      </c>
      <c r="N463" s="11">
        <f t="shared" si="616"/>
        <v>1.0847526144925288</v>
      </c>
      <c r="O463" s="11">
        <f t="shared" si="616"/>
        <v>1.0704792915967258</v>
      </c>
      <c r="P463" s="11">
        <f t="shared" si="616"/>
        <v>1.0466379547545892</v>
      </c>
      <c r="Q463" s="11">
        <f t="shared" si="616"/>
        <v>1.050787635427423</v>
      </c>
      <c r="R463" s="11">
        <f t="shared" si="616"/>
        <v>1.0407192333883943</v>
      </c>
      <c r="S463" s="11">
        <v>1</v>
      </c>
      <c r="T463" s="11">
        <f t="shared" ref="T463:BI463" si="617">1+T195/100</f>
        <v>0.97530370987326198</v>
      </c>
      <c r="U463" s="11">
        <f t="shared" si="617"/>
        <v>1.0450297711843204</v>
      </c>
      <c r="V463" s="11">
        <f t="shared" si="617"/>
        <v>1.0441268237439472</v>
      </c>
      <c r="W463" s="11">
        <f t="shared" si="617"/>
        <v>1.0554017276261982</v>
      </c>
      <c r="X463" s="11">
        <f t="shared" si="617"/>
        <v>1.0658980534026805</v>
      </c>
      <c r="Y463" s="11">
        <f t="shared" si="617"/>
        <v>1.0301075218735778</v>
      </c>
      <c r="Z463" s="11">
        <f t="shared" si="617"/>
        <v>1.0000774661567973</v>
      </c>
      <c r="AA463" s="11">
        <f t="shared" si="617"/>
        <v>0.97395051417412104</v>
      </c>
      <c r="AB463" s="11">
        <f t="shared" si="617"/>
        <v>0.96664526882848367</v>
      </c>
      <c r="AC463" s="11">
        <f t="shared" si="617"/>
        <v>1.048817499168136</v>
      </c>
      <c r="AD463" s="11">
        <f t="shared" si="617"/>
        <v>1.020957763451221</v>
      </c>
      <c r="AE463" s="11">
        <f t="shared" si="617"/>
        <v>1.0397505652514318</v>
      </c>
      <c r="AF463" s="11">
        <f t="shared" si="617"/>
        <v>1.0477653392443467</v>
      </c>
      <c r="AG463" s="11">
        <f t="shared" si="617"/>
        <v>1.0491151314946403</v>
      </c>
      <c r="AH463" s="11">
        <f t="shared" si="617"/>
        <v>1.0338995121079657</v>
      </c>
      <c r="AI463" s="11">
        <f t="shared" si="617"/>
        <v>0.96298291886680365</v>
      </c>
      <c r="AJ463" s="11">
        <f t="shared" si="617"/>
        <v>1.0158322781437035</v>
      </c>
      <c r="AK463" s="11">
        <f t="shared" si="617"/>
        <v>1.0389131652368016</v>
      </c>
      <c r="AL463" s="11">
        <f t="shared" si="617"/>
        <v>1.0376693625696807</v>
      </c>
      <c r="AM463" s="11">
        <f t="shared" si="617"/>
        <v>1.0322267937296332</v>
      </c>
      <c r="AN463" s="11">
        <f t="shared" si="617"/>
        <v>1.035876639097802</v>
      </c>
      <c r="AO463" s="11">
        <f t="shared" si="617"/>
        <v>1.0117230268748032</v>
      </c>
      <c r="AP463" s="11">
        <f t="shared" si="617"/>
        <v>1.0390993880044685</v>
      </c>
      <c r="AQ463" s="11">
        <f t="shared" si="617"/>
        <v>1.049258868744217</v>
      </c>
      <c r="AR463" s="11">
        <f t="shared" si="617"/>
        <v>1.048633173310255</v>
      </c>
      <c r="AS463" s="11">
        <f t="shared" si="617"/>
        <v>1.0298675151003449</v>
      </c>
      <c r="AT463" s="11">
        <f t="shared" si="617"/>
        <v>1.0608604915442865</v>
      </c>
      <c r="AU463" s="11">
        <f t="shared" si="617"/>
        <v>1.0078642426955573</v>
      </c>
      <c r="AV463" s="11">
        <f t="shared" si="617"/>
        <v>0.99990816056739784</v>
      </c>
      <c r="AW463" s="11">
        <f t="shared" si="617"/>
        <v>1.0872642635726375</v>
      </c>
      <c r="AX463" s="11">
        <f t="shared" si="617"/>
        <v>0.98154380916985373</v>
      </c>
      <c r="AY463" s="11">
        <f t="shared" si="617"/>
        <v>0.99008793863013334</v>
      </c>
      <c r="AZ463" s="11">
        <f t="shared" si="617"/>
        <v>0.99418177372013727</v>
      </c>
      <c r="BA463" s="11">
        <f t="shared" si="617"/>
        <v>0.98733280312171923</v>
      </c>
      <c r="BB463" s="11">
        <f t="shared" si="617"/>
        <v>0.98583789121232268</v>
      </c>
      <c r="BC463" s="11">
        <f t="shared" si="617"/>
        <v>1.0009210207177912</v>
      </c>
      <c r="BD463" s="11">
        <f t="shared" si="617"/>
        <v>1.0080057305997348</v>
      </c>
      <c r="BE463" s="11">
        <f t="shared" si="617"/>
        <v>1.0124696939039635</v>
      </c>
      <c r="BF463" s="11">
        <f t="shared" si="617"/>
        <v>1.0084215901765814</v>
      </c>
      <c r="BG463" s="11">
        <f t="shared" si="617"/>
        <v>1.0043657353906226</v>
      </c>
      <c r="BH463" s="11">
        <f t="shared" si="617"/>
        <v>1.006439215496002</v>
      </c>
      <c r="BI463" s="11">
        <f t="shared" si="617"/>
        <v>0.9929962713663647</v>
      </c>
      <c r="BJ463" s="11">
        <f t="shared" ref="BJ463" si="618">1+BJ195/100</f>
        <v>1</v>
      </c>
      <c r="BL463" s="1">
        <f t="shared" si="421"/>
        <v>5.8543853724807304E-2</v>
      </c>
      <c r="BM463" s="1">
        <f t="shared" si="422"/>
        <v>6.1805895826380519E-2</v>
      </c>
      <c r="BN463" s="1">
        <f t="shared" si="423"/>
        <v>3.9053368565033386E-2</v>
      </c>
      <c r="BO463" s="1">
        <f t="shared" si="424"/>
        <v>2.0686238956304059E-2</v>
      </c>
      <c r="BP463" s="1">
        <f t="shared" si="425"/>
        <v>1.3373887069169976E-2</v>
      </c>
      <c r="BQ463" s="1">
        <f t="shared" si="426"/>
        <v>3.5253803048870713E-2</v>
      </c>
      <c r="BR463" s="1">
        <f t="shared" si="427"/>
        <v>2.8862351709411094E-3</v>
      </c>
      <c r="BS463" s="1">
        <f t="shared" si="428"/>
        <v>8.3116016506428192E-3</v>
      </c>
      <c r="BT463" s="1">
        <f t="shared" si="429"/>
        <v>6.0850014461091284E-3</v>
      </c>
      <c r="BU463" s="1">
        <f t="shared" si="430"/>
        <v>2.397425848444934E-3</v>
      </c>
      <c r="BW463" s="1">
        <f t="shared" si="431"/>
        <v>3.9761574786199017E-3</v>
      </c>
      <c r="BY463" s="172">
        <f t="shared" si="516"/>
        <v>3.685396943677155E-2</v>
      </c>
      <c r="CA463" s="1">
        <f t="shared" si="432"/>
        <v>-5.8462411751809662E-2</v>
      </c>
      <c r="CB463" s="1">
        <f t="shared" si="433"/>
        <v>1.6295124150033979E-2</v>
      </c>
      <c r="CC463" s="1">
        <f t="shared" si="434"/>
        <v>3.7534623318626892E-3</v>
      </c>
    </row>
    <row r="464" spans="1:81" ht="15">
      <c r="A464" s="282" t="s">
        <v>1274</v>
      </c>
      <c r="E464" s="11">
        <v>1</v>
      </c>
      <c r="F464" s="11">
        <f t="shared" ref="F464:R464" si="619">1+F196/100</f>
        <v>1</v>
      </c>
      <c r="G464" s="11">
        <f t="shared" si="619"/>
        <v>1</v>
      </c>
      <c r="H464" s="11">
        <f t="shared" si="619"/>
        <v>1</v>
      </c>
      <c r="I464" s="11">
        <f t="shared" si="619"/>
        <v>1</v>
      </c>
      <c r="J464" s="11">
        <f t="shared" si="619"/>
        <v>1</v>
      </c>
      <c r="K464" s="11">
        <f t="shared" si="619"/>
        <v>1</v>
      </c>
      <c r="L464" s="11">
        <f t="shared" si="619"/>
        <v>1</v>
      </c>
      <c r="M464" s="11">
        <f t="shared" si="619"/>
        <v>1</v>
      </c>
      <c r="N464" s="11">
        <f t="shared" si="619"/>
        <v>1</v>
      </c>
      <c r="O464" s="11">
        <f t="shared" si="619"/>
        <v>1</v>
      </c>
      <c r="P464" s="11">
        <f t="shared" si="619"/>
        <v>1</v>
      </c>
      <c r="Q464" s="11">
        <f t="shared" si="619"/>
        <v>1</v>
      </c>
      <c r="R464" s="11">
        <f t="shared" si="619"/>
        <v>1</v>
      </c>
      <c r="S464" s="11">
        <v>1</v>
      </c>
      <c r="T464" s="11">
        <f t="shared" ref="T464:BI464" si="620">1+T196/100</f>
        <v>1</v>
      </c>
      <c r="U464" s="11">
        <f t="shared" si="620"/>
        <v>1</v>
      </c>
      <c r="V464" s="11">
        <f t="shared" si="620"/>
        <v>1</v>
      </c>
      <c r="W464" s="11">
        <f t="shared" si="620"/>
        <v>1</v>
      </c>
      <c r="X464" s="11">
        <f t="shared" si="620"/>
        <v>1</v>
      </c>
      <c r="Y464" s="11">
        <f t="shared" si="620"/>
        <v>1</v>
      </c>
      <c r="Z464" s="11">
        <f t="shared" si="620"/>
        <v>1</v>
      </c>
      <c r="AA464" s="11">
        <f t="shared" si="620"/>
        <v>1</v>
      </c>
      <c r="AB464" s="11">
        <f t="shared" si="620"/>
        <v>1</v>
      </c>
      <c r="AC464" s="11">
        <f t="shared" si="620"/>
        <v>1</v>
      </c>
      <c r="AD464" s="11">
        <f t="shared" si="620"/>
        <v>1</v>
      </c>
      <c r="AE464" s="11">
        <f t="shared" si="620"/>
        <v>1</v>
      </c>
      <c r="AF464" s="11">
        <f t="shared" si="620"/>
        <v>1</v>
      </c>
      <c r="AG464" s="11">
        <f t="shared" si="620"/>
        <v>1</v>
      </c>
      <c r="AH464" s="11">
        <f t="shared" si="620"/>
        <v>1</v>
      </c>
      <c r="AI464" s="11">
        <f t="shared" si="620"/>
        <v>1</v>
      </c>
      <c r="AJ464" s="11">
        <f t="shared" si="620"/>
        <v>1</v>
      </c>
      <c r="AK464" s="11">
        <f t="shared" si="620"/>
        <v>1</v>
      </c>
      <c r="AL464" s="11">
        <f t="shared" si="620"/>
        <v>1</v>
      </c>
      <c r="AM464" s="11">
        <f t="shared" si="620"/>
        <v>1</v>
      </c>
      <c r="AN464" s="11">
        <f t="shared" si="620"/>
        <v>1</v>
      </c>
      <c r="AO464" s="11">
        <f t="shared" si="620"/>
        <v>1</v>
      </c>
      <c r="AP464" s="11">
        <f t="shared" si="620"/>
        <v>1</v>
      </c>
      <c r="AQ464" s="11">
        <f t="shared" si="620"/>
        <v>1</v>
      </c>
      <c r="AR464" s="11">
        <f t="shared" si="620"/>
        <v>1</v>
      </c>
      <c r="AS464" s="11">
        <f t="shared" si="620"/>
        <v>1</v>
      </c>
      <c r="AT464" s="11">
        <f t="shared" si="620"/>
        <v>1</v>
      </c>
      <c r="AU464" s="11">
        <f t="shared" si="620"/>
        <v>1</v>
      </c>
      <c r="AV464" s="11">
        <f t="shared" si="620"/>
        <v>1</v>
      </c>
      <c r="AW464" s="11">
        <f t="shared" si="620"/>
        <v>1</v>
      </c>
      <c r="AX464" s="11">
        <f t="shared" si="620"/>
        <v>1</v>
      </c>
      <c r="AY464" s="11">
        <f t="shared" si="620"/>
        <v>1</v>
      </c>
      <c r="AZ464" s="11">
        <f t="shared" si="620"/>
        <v>1</v>
      </c>
      <c r="BA464" s="11">
        <f t="shared" si="620"/>
        <v>1</v>
      </c>
      <c r="BB464" s="11">
        <f t="shared" si="620"/>
        <v>1</v>
      </c>
      <c r="BC464" s="11">
        <f t="shared" si="620"/>
        <v>1</v>
      </c>
      <c r="BD464" s="11">
        <f t="shared" si="620"/>
        <v>1</v>
      </c>
      <c r="BE464" s="11">
        <f t="shared" si="620"/>
        <v>1</v>
      </c>
      <c r="BF464" s="11">
        <f t="shared" si="620"/>
        <v>1</v>
      </c>
      <c r="BG464" s="11">
        <f t="shared" si="620"/>
        <v>1</v>
      </c>
      <c r="BH464" s="11">
        <f t="shared" si="620"/>
        <v>1</v>
      </c>
      <c r="BI464" s="11">
        <f t="shared" si="620"/>
        <v>1</v>
      </c>
      <c r="BJ464" s="11">
        <f t="shared" ref="BJ464" si="621">1+BJ196/100</f>
        <v>1</v>
      </c>
      <c r="BL464" s="1">
        <f t="shared" si="421"/>
        <v>0</v>
      </c>
      <c r="BM464" s="1">
        <f t="shared" si="422"/>
        <v>0</v>
      </c>
      <c r="BN464" s="1">
        <f t="shared" si="423"/>
        <v>0</v>
      </c>
      <c r="BO464" s="1">
        <f t="shared" si="424"/>
        <v>0</v>
      </c>
      <c r="BP464" s="1">
        <f t="shared" si="425"/>
        <v>0</v>
      </c>
      <c r="BQ464" s="1">
        <f t="shared" si="426"/>
        <v>0</v>
      </c>
      <c r="BR464" s="1">
        <f t="shared" si="427"/>
        <v>0</v>
      </c>
      <c r="BS464" s="1">
        <f t="shared" si="428"/>
        <v>0</v>
      </c>
      <c r="BT464" s="1">
        <f t="shared" si="429"/>
        <v>0</v>
      </c>
      <c r="BU464" s="1">
        <f t="shared" si="430"/>
        <v>0</v>
      </c>
      <c r="BW464" s="1">
        <f t="shared" si="431"/>
        <v>0</v>
      </c>
      <c r="BY464" s="172">
        <f t="shared" si="516"/>
        <v>0</v>
      </c>
      <c r="CA464" s="1">
        <f t="shared" si="432"/>
        <v>0</v>
      </c>
      <c r="CB464" s="1">
        <f t="shared" si="433"/>
        <v>0</v>
      </c>
      <c r="CC464" s="1">
        <f t="shared" si="434"/>
        <v>0</v>
      </c>
    </row>
    <row r="465" spans="1:81" ht="15">
      <c r="A465" s="282" t="s">
        <v>330</v>
      </c>
      <c r="E465" s="11">
        <v>1</v>
      </c>
      <c r="F465" s="11">
        <f t="shared" ref="F465:R465" si="622">1+F197/100</f>
        <v>1.0468866854694616</v>
      </c>
      <c r="G465" s="11">
        <f t="shared" si="622"/>
        <v>1.0584786324336493</v>
      </c>
      <c r="H465" s="11">
        <f t="shared" si="622"/>
        <v>1.0544729290567612</v>
      </c>
      <c r="I465" s="11">
        <f t="shared" si="622"/>
        <v>1.0625179936615441</v>
      </c>
      <c r="J465" s="11">
        <f t="shared" si="622"/>
        <v>1.0790812760757151</v>
      </c>
      <c r="K465" s="11">
        <f t="shared" si="622"/>
        <v>1.0486574897554199</v>
      </c>
      <c r="L465" s="11">
        <f t="shared" si="622"/>
        <v>1.0822880539130286</v>
      </c>
      <c r="M465" s="11">
        <f t="shared" si="622"/>
        <v>1.0934210183782902</v>
      </c>
      <c r="N465" s="11">
        <f t="shared" si="622"/>
        <v>1.0304129305411673</v>
      </c>
      <c r="O465" s="11">
        <f t="shared" si="622"/>
        <v>1.136150931066334</v>
      </c>
      <c r="P465" s="11">
        <f t="shared" si="622"/>
        <v>1.0708408467712625</v>
      </c>
      <c r="Q465" s="11">
        <f t="shared" si="622"/>
        <v>1.081824802633611</v>
      </c>
      <c r="R465" s="11">
        <f t="shared" si="622"/>
        <v>1.1116627945532767</v>
      </c>
      <c r="S465" s="11">
        <v>1</v>
      </c>
      <c r="T465" s="11">
        <f t="shared" ref="T465:BI465" si="623">1+T197/100</f>
        <v>0.92085392243810971</v>
      </c>
      <c r="U465" s="11">
        <f t="shared" si="623"/>
        <v>1.0390271320773492</v>
      </c>
      <c r="V465" s="11">
        <f t="shared" si="623"/>
        <v>1.0448728783465655</v>
      </c>
      <c r="W465" s="11">
        <f t="shared" si="623"/>
        <v>1.0171258964597936</v>
      </c>
      <c r="X465" s="11">
        <f t="shared" si="623"/>
        <v>1.045125429689197</v>
      </c>
      <c r="Y465" s="11">
        <f t="shared" si="623"/>
        <v>1.0346437128877977</v>
      </c>
      <c r="Z465" s="11">
        <f t="shared" si="623"/>
        <v>1.0074080146054099</v>
      </c>
      <c r="AA465" s="11">
        <f t="shared" si="623"/>
        <v>1.0151289365159444</v>
      </c>
      <c r="AB465" s="11">
        <f t="shared" si="623"/>
        <v>0.99364797807034488</v>
      </c>
      <c r="AC465" s="11">
        <f t="shared" si="623"/>
        <v>0.97743421437962252</v>
      </c>
      <c r="AD465" s="11">
        <f t="shared" si="623"/>
        <v>1.0252660575485439</v>
      </c>
      <c r="AE465" s="11">
        <f t="shared" si="623"/>
        <v>1.0404627860459117</v>
      </c>
      <c r="AF465" s="11">
        <f t="shared" si="623"/>
        <v>1.0641006263672788</v>
      </c>
      <c r="AG465" s="11">
        <f t="shared" si="623"/>
        <v>1.0760090320127029</v>
      </c>
      <c r="AH465" s="11">
        <f t="shared" si="623"/>
        <v>1.0659607102657218</v>
      </c>
      <c r="AI465" s="11">
        <f t="shared" si="623"/>
        <v>1.0417732898696839</v>
      </c>
      <c r="AJ465" s="11">
        <f t="shared" si="623"/>
        <v>1.0460903350039013</v>
      </c>
      <c r="AK465" s="11">
        <f t="shared" si="623"/>
        <v>1.0116810342220603</v>
      </c>
      <c r="AL465" s="11">
        <f t="shared" si="623"/>
        <v>0.97836978885607695</v>
      </c>
      <c r="AM465" s="11">
        <f t="shared" si="623"/>
        <v>1.0069351762576355</v>
      </c>
      <c r="AN465" s="11">
        <f t="shared" si="623"/>
        <v>1.0392237358399643</v>
      </c>
      <c r="AO465" s="11">
        <f t="shared" si="623"/>
        <v>1.0310827000860214</v>
      </c>
      <c r="AP465" s="11">
        <f t="shared" si="623"/>
        <v>1.0396102766492137</v>
      </c>
      <c r="AQ465" s="11">
        <f t="shared" si="623"/>
        <v>1.0426350185529127</v>
      </c>
      <c r="AR465" s="11">
        <f t="shared" si="623"/>
        <v>1.033022487932389</v>
      </c>
      <c r="AS465" s="11">
        <f t="shared" si="623"/>
        <v>1.0306057088701599</v>
      </c>
      <c r="AT465" s="11">
        <f t="shared" si="623"/>
        <v>1.0122689893053569</v>
      </c>
      <c r="AU465" s="11">
        <f t="shared" si="623"/>
        <v>1.0021842580804303</v>
      </c>
      <c r="AV465" s="11">
        <f t="shared" si="623"/>
        <v>0.98694587748234852</v>
      </c>
      <c r="AW465" s="11">
        <f t="shared" si="623"/>
        <v>1.0156841289246414</v>
      </c>
      <c r="AX465" s="11">
        <f t="shared" si="623"/>
        <v>1.0058000285974291</v>
      </c>
      <c r="AY465" s="11">
        <f t="shared" si="623"/>
        <v>1.0137008576189686</v>
      </c>
      <c r="AZ465" s="11">
        <f t="shared" si="623"/>
        <v>1.0229100350128832</v>
      </c>
      <c r="BA465" s="11">
        <f t="shared" si="623"/>
        <v>1.0005489774842211</v>
      </c>
      <c r="BB465" s="11">
        <f t="shared" si="623"/>
        <v>0.96929447466020446</v>
      </c>
      <c r="BC465" s="11">
        <f t="shared" si="623"/>
        <v>1.0185192018618594</v>
      </c>
      <c r="BD465" s="11">
        <f t="shared" si="623"/>
        <v>0.98317651750176194</v>
      </c>
      <c r="BE465" s="11">
        <f t="shared" si="623"/>
        <v>0.96361623404485708</v>
      </c>
      <c r="BF465" s="11">
        <f t="shared" si="623"/>
        <v>0.99413948619284387</v>
      </c>
      <c r="BG465" s="11">
        <f t="shared" si="623"/>
        <v>1.0143866342935166</v>
      </c>
      <c r="BH465" s="11">
        <f t="shared" si="623"/>
        <v>1.0224462825212479</v>
      </c>
      <c r="BI465" s="11">
        <f t="shared" si="623"/>
        <v>1.0194048840084435</v>
      </c>
      <c r="BJ465" s="11">
        <f t="shared" ref="BJ465" si="624">1+BJ197/100</f>
        <v>1.0299637372240358</v>
      </c>
      <c r="BL465" s="1">
        <f t="shared" si="421"/>
        <v>5.3268434177102808E-2</v>
      </c>
      <c r="BM465" s="1">
        <f t="shared" si="422"/>
        <v>6.5845565606749146E-2</v>
      </c>
      <c r="BN465" s="1">
        <f t="shared" si="423"/>
        <v>4.5132896201453221E-2</v>
      </c>
      <c r="BO465" s="1">
        <f t="shared" si="424"/>
        <v>2.9541948862779721E-2</v>
      </c>
      <c r="BP465" s="1">
        <f t="shared" si="425"/>
        <v>1.9112814450185089E-2</v>
      </c>
      <c r="BQ465" s="1">
        <f t="shared" si="426"/>
        <v>2.8741849023310895E-2</v>
      </c>
      <c r="BR465" s="1">
        <f t="shared" si="427"/>
        <v>4.0302007131096662E-3</v>
      </c>
      <c r="BS465" s="1">
        <f t="shared" si="428"/>
        <v>-1.1340800560062592E-2</v>
      </c>
      <c r="BT465" s="1">
        <f t="shared" si="429"/>
        <v>7.5305157716385462E-3</v>
      </c>
      <c r="BU465" s="1">
        <f t="shared" si="430"/>
        <v>-2.1280222159790751E-3</v>
      </c>
      <c r="BW465" s="1">
        <f t="shared" si="431"/>
        <v>1.9999615850494479E-3</v>
      </c>
      <c r="BY465" s="172">
        <f t="shared" si="516"/>
        <v>4.1371380165386995E-2</v>
      </c>
      <c r="CA465" s="1">
        <f t="shared" si="432"/>
        <v>1.6153137461334621E-2</v>
      </c>
      <c r="CB465" s="1">
        <f t="shared" si="433"/>
        <v>0.10251883204892698</v>
      </c>
      <c r="CC465" s="1">
        <f t="shared" si="434"/>
        <v>5.7281732110031847E-2</v>
      </c>
    </row>
    <row r="466" spans="1:81" ht="15">
      <c r="A466" s="282" t="s">
        <v>331</v>
      </c>
      <c r="E466" s="11">
        <v>1</v>
      </c>
      <c r="F466" s="11">
        <f t="shared" ref="F466:R466" si="625">1+F198/100</f>
        <v>1.0413913116536606</v>
      </c>
      <c r="G466" s="11">
        <f t="shared" si="625"/>
        <v>1.0062113618308064</v>
      </c>
      <c r="H466" s="11">
        <f t="shared" si="625"/>
        <v>1.0198547366162669</v>
      </c>
      <c r="I466" s="11">
        <f t="shared" si="625"/>
        <v>1.0149242716930342</v>
      </c>
      <c r="J466" s="11">
        <f t="shared" si="625"/>
        <v>1.0339187602567328</v>
      </c>
      <c r="K466" s="11">
        <f t="shared" si="625"/>
        <v>0.99314414857718281</v>
      </c>
      <c r="L466" s="11">
        <f t="shared" si="625"/>
        <v>1.0628018958656189</v>
      </c>
      <c r="M466" s="11">
        <f t="shared" si="625"/>
        <v>1.0180067420022301</v>
      </c>
      <c r="N466" s="11">
        <f t="shared" si="625"/>
        <v>1.0202499809406251</v>
      </c>
      <c r="O466" s="11">
        <f t="shared" si="625"/>
        <v>1.0292792875924313</v>
      </c>
      <c r="P466" s="11">
        <f t="shared" si="625"/>
        <v>1.0298840319704943</v>
      </c>
      <c r="Q466" s="11">
        <f t="shared" si="625"/>
        <v>1.0411081735087684</v>
      </c>
      <c r="R466" s="11">
        <f t="shared" si="625"/>
        <v>1.047868288256929</v>
      </c>
      <c r="S466" s="11">
        <v>1</v>
      </c>
      <c r="T466" s="11">
        <f t="shared" ref="T466:BI466" si="626">1+T198/100</f>
        <v>1.0427053137397408</v>
      </c>
      <c r="U466" s="11">
        <f t="shared" si="626"/>
        <v>1.0487239017674095</v>
      </c>
      <c r="V466" s="11">
        <f t="shared" si="626"/>
        <v>1.0869117081419113</v>
      </c>
      <c r="W466" s="11">
        <f t="shared" si="626"/>
        <v>1.0914868821407653</v>
      </c>
      <c r="X466" s="11">
        <f t="shared" si="626"/>
        <v>1.0891048013806637</v>
      </c>
      <c r="Y466" s="11">
        <f t="shared" si="626"/>
        <v>1.0868640011692885</v>
      </c>
      <c r="Z466" s="11">
        <f t="shared" si="626"/>
        <v>1.0613954047672858</v>
      </c>
      <c r="AA466" s="11">
        <f t="shared" si="626"/>
        <v>0.95812378500478412</v>
      </c>
      <c r="AB466" s="11">
        <f t="shared" si="626"/>
        <v>0.94185734854012648</v>
      </c>
      <c r="AC466" s="11">
        <f t="shared" si="626"/>
        <v>0.99878312910637179</v>
      </c>
      <c r="AD466" s="11">
        <f t="shared" si="626"/>
        <v>1.015605386432421</v>
      </c>
      <c r="AE466" s="11">
        <f t="shared" si="626"/>
        <v>1.0202138479260436</v>
      </c>
      <c r="AF466" s="11">
        <f t="shared" si="626"/>
        <v>1.0460098916341436</v>
      </c>
      <c r="AG466" s="11">
        <f t="shared" si="626"/>
        <v>1.0302786613754615</v>
      </c>
      <c r="AH466" s="11">
        <f t="shared" si="626"/>
        <v>1.0407988866497875</v>
      </c>
      <c r="AI466" s="11">
        <f t="shared" si="626"/>
        <v>1.014093140883817</v>
      </c>
      <c r="AJ466" s="11">
        <f t="shared" si="626"/>
        <v>1.0086842108213754</v>
      </c>
      <c r="AK466" s="11">
        <f t="shared" si="626"/>
        <v>0.99188256153249454</v>
      </c>
      <c r="AL466" s="11">
        <f t="shared" si="626"/>
        <v>1.0241418200751347</v>
      </c>
      <c r="AM466" s="11">
        <f t="shared" si="626"/>
        <v>1.0284251373641509</v>
      </c>
      <c r="AN466" s="11">
        <f t="shared" si="626"/>
        <v>1.0436306842256948</v>
      </c>
      <c r="AO466" s="11">
        <f t="shared" si="626"/>
        <v>0.99283095078252059</v>
      </c>
      <c r="AP466" s="11">
        <f t="shared" si="626"/>
        <v>1.0194745054961849</v>
      </c>
      <c r="AQ466" s="11">
        <f t="shared" si="626"/>
        <v>0.97925502343325221</v>
      </c>
      <c r="AR466" s="11">
        <f t="shared" si="626"/>
        <v>0.96591249804882739</v>
      </c>
      <c r="AS466" s="11">
        <f t="shared" si="626"/>
        <v>0.95737497664170679</v>
      </c>
      <c r="AT466" s="11">
        <f t="shared" si="626"/>
        <v>0.97259813357054237</v>
      </c>
      <c r="AU466" s="11">
        <f t="shared" si="626"/>
        <v>0.98127583808110075</v>
      </c>
      <c r="AV466" s="11">
        <f t="shared" si="626"/>
        <v>1.024728163635898</v>
      </c>
      <c r="AW466" s="11">
        <f t="shared" si="626"/>
        <v>1.0230985350659614</v>
      </c>
      <c r="AX466" s="11">
        <f t="shared" si="626"/>
        <v>1.0051651341344305</v>
      </c>
      <c r="AY466" s="11">
        <f t="shared" si="626"/>
        <v>1.0325175930514556</v>
      </c>
      <c r="AZ466" s="11">
        <f t="shared" si="626"/>
        <v>1.0394860394083085</v>
      </c>
      <c r="BA466" s="11">
        <f t="shared" si="626"/>
        <v>1.0493519527376407</v>
      </c>
      <c r="BB466" s="11">
        <f t="shared" si="626"/>
        <v>0.9476927551974238</v>
      </c>
      <c r="BC466" s="11">
        <f t="shared" si="626"/>
        <v>1.11598908057096</v>
      </c>
      <c r="BD466" s="11">
        <f t="shared" si="626"/>
        <v>1.0295135912517699</v>
      </c>
      <c r="BE466" s="11">
        <f t="shared" si="626"/>
        <v>0.97438338624363696</v>
      </c>
      <c r="BF466" s="11">
        <f t="shared" si="626"/>
        <v>1.1251030651166234</v>
      </c>
      <c r="BG466" s="11">
        <f t="shared" si="626"/>
        <v>1.0333440703509693</v>
      </c>
      <c r="BH466" s="11">
        <f t="shared" si="626"/>
        <v>1.0162021531118273</v>
      </c>
      <c r="BI466" s="11">
        <f t="shared" si="626"/>
        <v>1.0268647973376488</v>
      </c>
      <c r="BJ466" s="11">
        <f t="shared" ref="BJ466" si="627">1+BJ198/100</f>
        <v>0.9949985814775073</v>
      </c>
      <c r="BL466" s="1">
        <f t="shared" ref="BL466:BL529" si="628">PRODUCT(F466:H466)^(1/3)-1</f>
        <v>2.2383491012825329E-2</v>
      </c>
      <c r="BM466" s="1">
        <f t="shared" ref="BM466:BM529" si="629">PRODUCT(I466:N466)^(1/6)-1</f>
        <v>2.3623667410956228E-2</v>
      </c>
      <c r="BN466" s="1">
        <f t="shared" ref="BN466:BN529" si="630">PRODUCT(O466:X466)^0.1-1</f>
        <v>5.0323137118851946E-2</v>
      </c>
      <c r="BO466" s="1">
        <f t="shared" ref="BO466:BO529" si="631">PRODUCT(Y466:AH466)^0.1-1</f>
        <v>1.9108416381622639E-2</v>
      </c>
      <c r="BP466" s="1">
        <f t="shared" ref="BP466:BP529" si="632">PRODUCT(AI466:AL466)^0.25-1</f>
        <v>9.6325786877216046E-3</v>
      </c>
      <c r="BQ466" s="1">
        <f t="shared" ref="BQ466:BQ529" si="633">PRODUCT(AN466:AU466)^0.125-1</f>
        <v>-1.1322069329151696E-2</v>
      </c>
      <c r="BR466" s="1">
        <f t="shared" ref="BR466:BR497" si="634">PRODUCT(AV466:BC466)^0.125-1</f>
        <v>2.8823899175542733E-2</v>
      </c>
      <c r="BS466" s="1">
        <f t="shared" ref="BS466:BS529" si="635">PRODUCT(BD466:BG466)^0.25-1</f>
        <v>3.920159247498689E-2</v>
      </c>
      <c r="BT466" s="1">
        <f t="shared" ref="BT466:BT529" si="636">PRODUCT(AV466:BA466)^(1/6)-1</f>
        <v>2.8963907016161139E-2</v>
      </c>
      <c r="BU466" s="1">
        <f t="shared" ref="BU466:BU529" si="637">PRODUCT(BB466:BI466)^(1/8)-1</f>
        <v>3.2054215485514126E-2</v>
      </c>
      <c r="BW466" s="1">
        <f t="shared" ref="BW466:BW529" si="638">PRODUCT(AV466:BI466)^(1/14)-1</f>
        <v>3.0728662720570288E-2</v>
      </c>
      <c r="BY466" s="172">
        <f t="shared" si="516"/>
        <v>3.242192485221973E-2</v>
      </c>
      <c r="CA466" s="1">
        <f t="shared" ref="CA466:CA529" si="639">PRODUCT(Z466:AB466)-1</f>
        <v>-4.2179881131481523E-2</v>
      </c>
      <c r="CB466" s="1">
        <f t="shared" ref="CB466:CB529" si="640">PRODUCT(AI466:AK466)-1</f>
        <v>1.4596413817848708E-2</v>
      </c>
      <c r="CC466" s="1">
        <f t="shared" ref="CC466:CC529" si="641">PRODUCT(BG466:BI466)-1</f>
        <v>7.8296829377952237E-2</v>
      </c>
    </row>
    <row r="467" spans="1:81" ht="15">
      <c r="A467" s="282" t="s">
        <v>384</v>
      </c>
      <c r="E467" s="11">
        <v>1</v>
      </c>
      <c r="F467" s="11">
        <f t="shared" ref="F467:R467" si="642">1+F199/100</f>
        <v>1</v>
      </c>
      <c r="G467" s="11">
        <f t="shared" si="642"/>
        <v>1</v>
      </c>
      <c r="H467" s="11">
        <f t="shared" si="642"/>
        <v>1</v>
      </c>
      <c r="I467" s="11">
        <f t="shared" si="642"/>
        <v>1</v>
      </c>
      <c r="J467" s="11">
        <f t="shared" si="642"/>
        <v>1</v>
      </c>
      <c r="K467" s="11">
        <f t="shared" si="642"/>
        <v>1</v>
      </c>
      <c r="L467" s="11">
        <f t="shared" si="642"/>
        <v>1</v>
      </c>
      <c r="M467" s="11">
        <f t="shared" si="642"/>
        <v>1</v>
      </c>
      <c r="N467" s="11">
        <f t="shared" si="642"/>
        <v>1</v>
      </c>
      <c r="O467" s="11">
        <f t="shared" si="642"/>
        <v>1</v>
      </c>
      <c r="P467" s="11">
        <f t="shared" si="642"/>
        <v>1</v>
      </c>
      <c r="Q467" s="11">
        <f t="shared" si="642"/>
        <v>1</v>
      </c>
      <c r="R467" s="11">
        <f t="shared" si="642"/>
        <v>1</v>
      </c>
      <c r="S467" s="11">
        <v>1</v>
      </c>
      <c r="T467" s="11">
        <f t="shared" ref="T467:BI467" si="643">1+T199/100</f>
        <v>1</v>
      </c>
      <c r="U467" s="11">
        <f t="shared" si="643"/>
        <v>1</v>
      </c>
      <c r="V467" s="11">
        <f t="shared" si="643"/>
        <v>1</v>
      </c>
      <c r="W467" s="11">
        <f t="shared" si="643"/>
        <v>1</v>
      </c>
      <c r="X467" s="11">
        <f t="shared" si="643"/>
        <v>1</v>
      </c>
      <c r="Y467" s="11">
        <f t="shared" si="643"/>
        <v>1</v>
      </c>
      <c r="Z467" s="11">
        <f t="shared" si="643"/>
        <v>1</v>
      </c>
      <c r="AA467" s="11">
        <f t="shared" si="643"/>
        <v>1</v>
      </c>
      <c r="AB467" s="11">
        <f t="shared" si="643"/>
        <v>1</v>
      </c>
      <c r="AC467" s="11">
        <f t="shared" si="643"/>
        <v>1</v>
      </c>
      <c r="AD467" s="11">
        <f t="shared" si="643"/>
        <v>1</v>
      </c>
      <c r="AE467" s="11">
        <f t="shared" si="643"/>
        <v>1</v>
      </c>
      <c r="AF467" s="11">
        <f t="shared" si="643"/>
        <v>1</v>
      </c>
      <c r="AG467" s="11">
        <f t="shared" si="643"/>
        <v>1</v>
      </c>
      <c r="AH467" s="11">
        <f t="shared" si="643"/>
        <v>1</v>
      </c>
      <c r="AI467" s="11">
        <f t="shared" si="643"/>
        <v>1</v>
      </c>
      <c r="AJ467" s="11">
        <f t="shared" si="643"/>
        <v>1</v>
      </c>
      <c r="AK467" s="11">
        <f t="shared" si="643"/>
        <v>1</v>
      </c>
      <c r="AL467" s="11">
        <f t="shared" si="643"/>
        <v>1</v>
      </c>
      <c r="AM467" s="11">
        <f t="shared" si="643"/>
        <v>1</v>
      </c>
      <c r="AN467" s="11">
        <f t="shared" si="643"/>
        <v>1.0243449288353383</v>
      </c>
      <c r="AO467" s="11">
        <f t="shared" si="643"/>
        <v>1.0258087328687617</v>
      </c>
      <c r="AP467" s="11">
        <f t="shared" si="643"/>
        <v>1.1849871714552482</v>
      </c>
      <c r="AQ467" s="11">
        <f t="shared" si="643"/>
        <v>1.2278073903209206</v>
      </c>
      <c r="AR467" s="11">
        <f t="shared" si="643"/>
        <v>1.1498109059382793</v>
      </c>
      <c r="AS467" s="11">
        <f t="shared" si="643"/>
        <v>0.87793202893845423</v>
      </c>
      <c r="AT467" s="11">
        <f t="shared" si="643"/>
        <v>0.91185246964344979</v>
      </c>
      <c r="AU467" s="11">
        <f t="shared" si="643"/>
        <v>0.96095415298696063</v>
      </c>
      <c r="AV467" s="11">
        <f t="shared" si="643"/>
        <v>1.068301490013464</v>
      </c>
      <c r="AW467" s="11">
        <f t="shared" si="643"/>
        <v>1.0585635345325588</v>
      </c>
      <c r="AX467" s="11">
        <f t="shared" si="643"/>
        <v>1.0814078272297034</v>
      </c>
      <c r="AY467" s="11">
        <f t="shared" si="643"/>
        <v>0.93009050010055794</v>
      </c>
      <c r="AZ467" s="11">
        <f t="shared" si="643"/>
        <v>0.95793684955668956</v>
      </c>
      <c r="BA467" s="11">
        <f t="shared" si="643"/>
        <v>0.90016853327520063</v>
      </c>
      <c r="BB467" s="11">
        <f t="shared" si="643"/>
        <v>1.1569506126236138</v>
      </c>
      <c r="BC467" s="11">
        <f t="shared" si="643"/>
        <v>0.9984866696424719</v>
      </c>
      <c r="BD467" s="11">
        <f t="shared" si="643"/>
        <v>1.0439988797269892</v>
      </c>
      <c r="BE467" s="11">
        <f t="shared" si="643"/>
        <v>1.1114402131541505</v>
      </c>
      <c r="BF467" s="11">
        <f t="shared" si="643"/>
        <v>0.92905317773449592</v>
      </c>
      <c r="BG467" s="11">
        <f t="shared" si="643"/>
        <v>0.96025746725063388</v>
      </c>
      <c r="BH467" s="11">
        <f t="shared" si="643"/>
        <v>1.0912070202961106</v>
      </c>
      <c r="BI467" s="11">
        <f t="shared" si="643"/>
        <v>1.0052011969328207</v>
      </c>
      <c r="BJ467" s="11">
        <f t="shared" ref="BJ467" si="644">1+BJ199/100</f>
        <v>0.93919034114739053</v>
      </c>
      <c r="BL467" s="1">
        <f t="shared" si="628"/>
        <v>0</v>
      </c>
      <c r="BM467" s="1">
        <f t="shared" si="629"/>
        <v>0</v>
      </c>
      <c r="BN467" s="1">
        <f t="shared" si="630"/>
        <v>0</v>
      </c>
      <c r="BO467" s="1">
        <f t="shared" si="631"/>
        <v>0</v>
      </c>
      <c r="BP467" s="1">
        <f t="shared" si="632"/>
        <v>0</v>
      </c>
      <c r="BQ467" s="1">
        <f t="shared" si="633"/>
        <v>3.8445918336206697E-2</v>
      </c>
      <c r="BR467" s="1">
        <f t="shared" si="634"/>
        <v>1.5734982212238569E-2</v>
      </c>
      <c r="BS467" s="1">
        <f t="shared" si="635"/>
        <v>8.6804446248975875E-3</v>
      </c>
      <c r="BT467" s="1">
        <f t="shared" si="636"/>
        <v>-3.2237123406393398E-3</v>
      </c>
      <c r="BU467" s="1">
        <f t="shared" si="637"/>
        <v>3.4496333110753064E-2</v>
      </c>
      <c r="BW467" s="1">
        <f t="shared" si="638"/>
        <v>1.8158894335297715E-2</v>
      </c>
      <c r="BY467" s="172">
        <f t="shared" si="516"/>
        <v>0</v>
      </c>
      <c r="CA467" s="1">
        <f t="shared" si="639"/>
        <v>0</v>
      </c>
      <c r="CB467" s="1">
        <f t="shared" si="640"/>
        <v>0</v>
      </c>
      <c r="CC467" s="1">
        <f t="shared" si="641"/>
        <v>5.3289710135059121E-2</v>
      </c>
    </row>
    <row r="468" spans="1:81" ht="15">
      <c r="A468" s="282" t="s">
        <v>332</v>
      </c>
      <c r="E468" s="11">
        <v>1</v>
      </c>
      <c r="F468" s="11">
        <f t="shared" ref="F468:R468" si="645">1+F200/100</f>
        <v>1</v>
      </c>
      <c r="G468" s="11">
        <f t="shared" si="645"/>
        <v>1</v>
      </c>
      <c r="H468" s="11">
        <f t="shared" si="645"/>
        <v>1</v>
      </c>
      <c r="I468" s="11">
        <f t="shared" si="645"/>
        <v>1</v>
      </c>
      <c r="J468" s="11">
        <f t="shared" si="645"/>
        <v>1</v>
      </c>
      <c r="K468" s="11">
        <f t="shared" si="645"/>
        <v>1</v>
      </c>
      <c r="L468" s="11">
        <f t="shared" si="645"/>
        <v>1</v>
      </c>
      <c r="M468" s="11">
        <f t="shared" si="645"/>
        <v>1</v>
      </c>
      <c r="N468" s="11">
        <f t="shared" si="645"/>
        <v>1</v>
      </c>
      <c r="O468" s="11">
        <f t="shared" si="645"/>
        <v>1</v>
      </c>
      <c r="P468" s="11">
        <f t="shared" si="645"/>
        <v>1</v>
      </c>
      <c r="Q468" s="11">
        <f t="shared" si="645"/>
        <v>1</v>
      </c>
      <c r="R468" s="11">
        <f t="shared" si="645"/>
        <v>1</v>
      </c>
      <c r="S468" s="11">
        <v>1</v>
      </c>
      <c r="T468" s="11">
        <f t="shared" ref="T468:BI468" si="646">1+T200/100</f>
        <v>1</v>
      </c>
      <c r="U468" s="11">
        <f t="shared" si="646"/>
        <v>1</v>
      </c>
      <c r="V468" s="11">
        <f t="shared" si="646"/>
        <v>1</v>
      </c>
      <c r="W468" s="11">
        <f t="shared" si="646"/>
        <v>1</v>
      </c>
      <c r="X468" s="11">
        <f t="shared" si="646"/>
        <v>1</v>
      </c>
      <c r="Y468" s="11">
        <f t="shared" si="646"/>
        <v>1</v>
      </c>
      <c r="Z468" s="11">
        <f t="shared" si="646"/>
        <v>1</v>
      </c>
      <c r="AA468" s="11">
        <f t="shared" si="646"/>
        <v>0.95080303648414466</v>
      </c>
      <c r="AB468" s="11">
        <f t="shared" si="646"/>
        <v>0.9706901419109295</v>
      </c>
      <c r="AC468" s="11">
        <f t="shared" si="646"/>
        <v>1.0460936094961319</v>
      </c>
      <c r="AD468" s="11">
        <f t="shared" si="646"/>
        <v>0.9584385877410202</v>
      </c>
      <c r="AE468" s="11">
        <f t="shared" si="646"/>
        <v>1.0457585600099804</v>
      </c>
      <c r="AF468" s="11">
        <f t="shared" si="646"/>
        <v>0.94868942661300892</v>
      </c>
      <c r="AG468" s="11">
        <f t="shared" si="646"/>
        <v>0.99621474806781252</v>
      </c>
      <c r="AH468" s="11">
        <f t="shared" si="646"/>
        <v>1.0359309684271849</v>
      </c>
      <c r="AI468" s="11">
        <f t="shared" si="646"/>
        <v>1.0272764270954373</v>
      </c>
      <c r="AJ468" s="11">
        <f t="shared" si="646"/>
        <v>0.98516038787995752</v>
      </c>
      <c r="AK468" s="11">
        <f t="shared" si="646"/>
        <v>1.0345780589562197</v>
      </c>
      <c r="AL468" s="11">
        <f t="shared" si="646"/>
        <v>1.0113646057938503</v>
      </c>
      <c r="AM468" s="11">
        <f t="shared" si="646"/>
        <v>1.0307112250478936</v>
      </c>
      <c r="AN468" s="11">
        <f t="shared" si="646"/>
        <v>1.0217074646917186</v>
      </c>
      <c r="AO468" s="11">
        <f t="shared" si="646"/>
        <v>1.0144634322497446</v>
      </c>
      <c r="AP468" s="11">
        <f t="shared" si="646"/>
        <v>0.97402429380947519</v>
      </c>
      <c r="AQ468" s="11">
        <f t="shared" si="646"/>
        <v>1.0072697293087893</v>
      </c>
      <c r="AR468" s="11">
        <f t="shared" si="646"/>
        <v>1.0360420507719794</v>
      </c>
      <c r="AS468" s="11">
        <f t="shared" si="646"/>
        <v>0.98233679687470599</v>
      </c>
      <c r="AT468" s="11">
        <f t="shared" si="646"/>
        <v>1.0003411284946324</v>
      </c>
      <c r="AU468" s="11">
        <f t="shared" si="646"/>
        <v>1.0083004140456906</v>
      </c>
      <c r="AV468" s="11">
        <f t="shared" si="646"/>
        <v>1.0103062317866991</v>
      </c>
      <c r="AW468" s="11">
        <f t="shared" si="646"/>
        <v>1.0281221323264493</v>
      </c>
      <c r="AX468" s="11">
        <f t="shared" si="646"/>
        <v>1.011671505621736</v>
      </c>
      <c r="AY468" s="11">
        <f t="shared" si="646"/>
        <v>1.0116008917278956</v>
      </c>
      <c r="AZ468" s="11">
        <f t="shared" si="646"/>
        <v>0.99961536707104126</v>
      </c>
      <c r="BA468" s="11">
        <f t="shared" si="646"/>
        <v>1.0057373778821665</v>
      </c>
      <c r="BB468" s="11">
        <f t="shared" si="646"/>
        <v>0.97338986551071227</v>
      </c>
      <c r="BC468" s="11">
        <f t="shared" si="646"/>
        <v>1.0148489188891572</v>
      </c>
      <c r="BD468" s="11">
        <f t="shared" si="646"/>
        <v>1.0277374124080094</v>
      </c>
      <c r="BE468" s="11">
        <f t="shared" si="646"/>
        <v>1.0050086632965625</v>
      </c>
      <c r="BF468" s="11">
        <f t="shared" si="646"/>
        <v>1.0151268448274053</v>
      </c>
      <c r="BG468" s="11">
        <f t="shared" si="646"/>
        <v>1.0259577796527519</v>
      </c>
      <c r="BH468" s="11">
        <f t="shared" si="646"/>
        <v>1.0198602264995389</v>
      </c>
      <c r="BI468" s="11">
        <f t="shared" si="646"/>
        <v>1.007925634332649</v>
      </c>
      <c r="BJ468" s="11">
        <f t="shared" ref="BJ468" si="647">1+BJ200/100</f>
        <v>1.0199092269683141</v>
      </c>
      <c r="BL468" s="1">
        <f t="shared" si="628"/>
        <v>0</v>
      </c>
      <c r="BM468" s="1">
        <f t="shared" si="629"/>
        <v>0</v>
      </c>
      <c r="BN468" s="1">
        <f t="shared" si="630"/>
        <v>0</v>
      </c>
      <c r="BO468" s="1">
        <f t="shared" si="631"/>
        <v>-5.3860892672377148E-3</v>
      </c>
      <c r="BP468" s="1">
        <f t="shared" si="632"/>
        <v>1.4416534818856963E-2</v>
      </c>
      <c r="BQ468" s="1">
        <f t="shared" si="633"/>
        <v>5.3836079378353219E-3</v>
      </c>
      <c r="BR468" s="1">
        <f t="shared" si="634"/>
        <v>6.8018937105247534E-3</v>
      </c>
      <c r="BS468" s="1">
        <f t="shared" si="635"/>
        <v>1.8416538454617326E-2</v>
      </c>
      <c r="BT468" s="1">
        <f t="shared" si="636"/>
        <v>1.1138536945332511E-2</v>
      </c>
      <c r="BU468" s="1">
        <f t="shared" si="637"/>
        <v>1.110181880138339E-2</v>
      </c>
      <c r="BW468" s="1">
        <f t="shared" si="638"/>
        <v>1.1117554985517586E-2</v>
      </c>
      <c r="BY468" s="172">
        <f t="shared" si="516"/>
        <v>-1.6716236302428689E-3</v>
      </c>
      <c r="CA468" s="1">
        <f t="shared" si="639"/>
        <v>-7.7064865585862896E-2</v>
      </c>
      <c r="CB468" s="1">
        <f t="shared" si="640"/>
        <v>4.7026147038760957E-2</v>
      </c>
      <c r="CC468" s="1">
        <f t="shared" si="641"/>
        <v>5.4626390512411582E-2</v>
      </c>
    </row>
    <row r="469" spans="1:81" ht="15">
      <c r="A469" s="282" t="s">
        <v>1275</v>
      </c>
      <c r="E469" s="11">
        <v>1</v>
      </c>
      <c r="F469" s="11">
        <f t="shared" ref="F469:R469" si="648">1+F201/100</f>
        <v>1.0326425670978359</v>
      </c>
      <c r="G469" s="11">
        <f t="shared" si="648"/>
        <v>1.0459534591895046</v>
      </c>
      <c r="H469" s="11">
        <f t="shared" si="648"/>
        <v>1.0403418765647015</v>
      </c>
      <c r="I469" s="11">
        <f t="shared" si="648"/>
        <v>1.0526854323340777</v>
      </c>
      <c r="J469" s="11">
        <f t="shared" si="648"/>
        <v>1.0439307546587759</v>
      </c>
      <c r="K469" s="11">
        <f t="shared" si="648"/>
        <v>1.0499255598649055</v>
      </c>
      <c r="L469" s="11">
        <f t="shared" si="648"/>
        <v>1.0358294997246686</v>
      </c>
      <c r="M469" s="11">
        <f t="shared" si="648"/>
        <v>1.0522143967714193</v>
      </c>
      <c r="N469" s="11">
        <f t="shared" si="648"/>
        <v>1.0472161595060225</v>
      </c>
      <c r="O469" s="11">
        <f t="shared" si="648"/>
        <v>1.0289810438242792</v>
      </c>
      <c r="P469" s="11">
        <f t="shared" si="648"/>
        <v>1.0277102100790818</v>
      </c>
      <c r="Q469" s="11">
        <f t="shared" si="648"/>
        <v>1.0446145092511385</v>
      </c>
      <c r="R469" s="11">
        <f t="shared" si="648"/>
        <v>1.0535577368438609</v>
      </c>
      <c r="S469" s="11">
        <v>1</v>
      </c>
      <c r="T469" s="11">
        <f t="shared" ref="T469:BI469" si="649">1+T201/100</f>
        <v>0.99360628770218762</v>
      </c>
      <c r="U469" s="11">
        <f t="shared" si="649"/>
        <v>1.0412172729158946</v>
      </c>
      <c r="V469" s="11">
        <f t="shared" si="649"/>
        <v>1.0302839440190383</v>
      </c>
      <c r="W469" s="11">
        <f t="shared" si="649"/>
        <v>1.0362292987113342</v>
      </c>
      <c r="X469" s="11">
        <f t="shared" si="649"/>
        <v>1.0318360534230968</v>
      </c>
      <c r="Y469" s="11">
        <f t="shared" si="649"/>
        <v>1.0051065563264641</v>
      </c>
      <c r="Z469" s="11">
        <f t="shared" si="649"/>
        <v>1.0130108014201884</v>
      </c>
      <c r="AA469" s="11">
        <f t="shared" si="649"/>
        <v>0.99718668281201073</v>
      </c>
      <c r="AB469" s="11">
        <f t="shared" si="649"/>
        <v>1.0249269381764767</v>
      </c>
      <c r="AC469" s="11">
        <f t="shared" si="649"/>
        <v>1.0412280843768318</v>
      </c>
      <c r="AD469" s="11">
        <f t="shared" si="649"/>
        <v>1.0323754004620411</v>
      </c>
      <c r="AE469" s="11">
        <f t="shared" si="649"/>
        <v>1.025982605088245</v>
      </c>
      <c r="AF469" s="11">
        <f t="shared" si="649"/>
        <v>1.0292508658988542</v>
      </c>
      <c r="AG469" s="11">
        <f t="shared" si="649"/>
        <v>1.0415819284449443</v>
      </c>
      <c r="AH469" s="11">
        <f t="shared" si="649"/>
        <v>1.0320975970996733</v>
      </c>
      <c r="AI469" s="11">
        <f t="shared" si="649"/>
        <v>1.0219214683105213</v>
      </c>
      <c r="AJ469" s="11">
        <f t="shared" si="649"/>
        <v>1.0060120924844245</v>
      </c>
      <c r="AK469" s="11">
        <f t="shared" si="649"/>
        <v>1.0111630653280506</v>
      </c>
      <c r="AL469" s="11">
        <f t="shared" si="649"/>
        <v>1.0028849918182232</v>
      </c>
      <c r="AM469" s="11">
        <f t="shared" si="649"/>
        <v>1.0237469917611339</v>
      </c>
      <c r="AN469" s="11">
        <f t="shared" si="649"/>
        <v>1.0214203609359331</v>
      </c>
      <c r="AO469" s="11">
        <f t="shared" si="649"/>
        <v>1.0230409986747391</v>
      </c>
      <c r="AP469" s="11">
        <f t="shared" si="649"/>
        <v>1.0272270272624653</v>
      </c>
      <c r="AQ469" s="11">
        <f t="shared" si="649"/>
        <v>1.0213566070963205</v>
      </c>
      <c r="AR469" s="11">
        <f t="shared" si="649"/>
        <v>1.0280969664547872</v>
      </c>
      <c r="AS469" s="11">
        <f t="shared" si="649"/>
        <v>1.0342531466828051</v>
      </c>
      <c r="AT469" s="11">
        <f t="shared" si="649"/>
        <v>1.0100270886702953</v>
      </c>
      <c r="AU469" s="11">
        <f t="shared" si="649"/>
        <v>1.0104213637892094</v>
      </c>
      <c r="AV469" s="11">
        <f t="shared" si="649"/>
        <v>1.014328535868706</v>
      </c>
      <c r="AW469" s="11">
        <f t="shared" si="649"/>
        <v>1.0255989360535007</v>
      </c>
      <c r="AX469" s="11">
        <f t="shared" si="649"/>
        <v>1.0210259948338383</v>
      </c>
      <c r="AY469" s="11">
        <f t="shared" si="649"/>
        <v>1.0228544776666191</v>
      </c>
      <c r="AZ469" s="11">
        <f t="shared" si="649"/>
        <v>1.0188459550271141</v>
      </c>
      <c r="BA469" s="11">
        <f t="shared" si="649"/>
        <v>0.99547807096494156</v>
      </c>
      <c r="BB469" s="11">
        <f t="shared" si="649"/>
        <v>0.95927319054440885</v>
      </c>
      <c r="BC469" s="11">
        <f t="shared" si="649"/>
        <v>1.0230812775713252</v>
      </c>
      <c r="BD469" s="11">
        <f t="shared" si="649"/>
        <v>1.0129153664299193</v>
      </c>
      <c r="BE469" s="11">
        <f t="shared" si="649"/>
        <v>1.0067869075173705</v>
      </c>
      <c r="BF469" s="11">
        <f t="shared" si="649"/>
        <v>1.0082475244386269</v>
      </c>
      <c r="BG469" s="11">
        <f t="shared" si="649"/>
        <v>1.0144076374774227</v>
      </c>
      <c r="BH469" s="11">
        <f t="shared" si="649"/>
        <v>1.0164503339557394</v>
      </c>
      <c r="BI469" s="11">
        <f t="shared" si="649"/>
        <v>1.0115540276344452</v>
      </c>
      <c r="BJ469" s="11">
        <f t="shared" ref="BJ469" si="650">1+BJ201/100</f>
        <v>1.0179560030449351</v>
      </c>
      <c r="BL469" s="1">
        <f t="shared" si="628"/>
        <v>3.9631639546378716E-2</v>
      </c>
      <c r="BM469" s="1">
        <f t="shared" si="629"/>
        <v>4.69508101661118E-2</v>
      </c>
      <c r="BN469" s="1">
        <f t="shared" si="630"/>
        <v>2.864889354117528E-2</v>
      </c>
      <c r="BO469" s="1">
        <f t="shared" si="631"/>
        <v>2.4178022661939913E-2</v>
      </c>
      <c r="BP469" s="1">
        <f t="shared" si="632"/>
        <v>1.0469625973720031E-2</v>
      </c>
      <c r="BQ469" s="1">
        <f t="shared" si="633"/>
        <v>2.1950198822699329E-2</v>
      </c>
      <c r="BR469" s="1">
        <f t="shared" si="634"/>
        <v>9.8338871783376636E-3</v>
      </c>
      <c r="BS469" s="1">
        <f t="shared" si="635"/>
        <v>1.0584419738929762E-2</v>
      </c>
      <c r="BT469" s="1">
        <f t="shared" si="636"/>
        <v>1.6306054953201032E-2</v>
      </c>
      <c r="BU469" s="1">
        <f t="shared" si="637"/>
        <v>6.4153696251150194E-3</v>
      </c>
      <c r="BW469" s="1">
        <f t="shared" si="638"/>
        <v>1.06423933579054E-2</v>
      </c>
      <c r="BY469" s="172">
        <f t="shared" si="516"/>
        <v>3.0846128692161967E-2</v>
      </c>
      <c r="CA469" s="1">
        <f t="shared" si="639"/>
        <v>3.5341098542960081E-2</v>
      </c>
      <c r="CB469" s="1">
        <f t="shared" si="640"/>
        <v>3.9541715405731148E-2</v>
      </c>
      <c r="CC469" s="1">
        <f t="shared" si="641"/>
        <v>4.3008281795571923E-2</v>
      </c>
    </row>
    <row r="470" spans="1:81" ht="15">
      <c r="A470" s="282" t="s">
        <v>333</v>
      </c>
      <c r="E470" s="11">
        <v>1</v>
      </c>
      <c r="F470" s="11">
        <f t="shared" ref="F470:R470" si="651">1+F202/100</f>
        <v>1</v>
      </c>
      <c r="G470" s="11">
        <f t="shared" si="651"/>
        <v>1</v>
      </c>
      <c r="H470" s="11">
        <f t="shared" si="651"/>
        <v>1</v>
      </c>
      <c r="I470" s="11">
        <f t="shared" si="651"/>
        <v>1</v>
      </c>
      <c r="J470" s="11">
        <f t="shared" si="651"/>
        <v>1</v>
      </c>
      <c r="K470" s="11">
        <f t="shared" si="651"/>
        <v>1.0584518377532821</v>
      </c>
      <c r="L470" s="11">
        <f t="shared" si="651"/>
        <v>0.92120994261564326</v>
      </c>
      <c r="M470" s="11">
        <f t="shared" si="651"/>
        <v>1.1119893609456346</v>
      </c>
      <c r="N470" s="11">
        <f t="shared" si="651"/>
        <v>0.94153039131209648</v>
      </c>
      <c r="O470" s="11">
        <f t="shared" si="651"/>
        <v>0.98280695905803728</v>
      </c>
      <c r="P470" s="11">
        <f t="shared" si="651"/>
        <v>1.0826158129931271</v>
      </c>
      <c r="Q470" s="11">
        <f t="shared" si="651"/>
        <v>0.92109262550876614</v>
      </c>
      <c r="R470" s="11">
        <f t="shared" si="651"/>
        <v>1.0421049336830264</v>
      </c>
      <c r="S470" s="11">
        <v>1</v>
      </c>
      <c r="T470" s="11">
        <f t="shared" ref="T470:BI470" si="652">1+T202/100</f>
        <v>0.92088262694194423</v>
      </c>
      <c r="U470" s="11">
        <f t="shared" si="652"/>
        <v>1.0488799952845511</v>
      </c>
      <c r="V470" s="11">
        <f t="shared" si="652"/>
        <v>0.99053319142819485</v>
      </c>
      <c r="W470" s="11">
        <f t="shared" si="652"/>
        <v>1.0669025361081901</v>
      </c>
      <c r="X470" s="11">
        <f t="shared" si="652"/>
        <v>1.0091742332745612</v>
      </c>
      <c r="Y470" s="11">
        <f t="shared" si="652"/>
        <v>0.97562580857348735</v>
      </c>
      <c r="Z470" s="11">
        <f t="shared" si="652"/>
        <v>1.0535534701966331</v>
      </c>
      <c r="AA470" s="11">
        <f t="shared" si="652"/>
        <v>1.0679664554539341</v>
      </c>
      <c r="AB470" s="11">
        <f t="shared" si="652"/>
        <v>1.0239903874748424</v>
      </c>
      <c r="AC470" s="11">
        <f t="shared" si="652"/>
        <v>1.0244695819873628</v>
      </c>
      <c r="AD470" s="11">
        <f t="shared" si="652"/>
        <v>1.0251394550453266</v>
      </c>
      <c r="AE470" s="11">
        <f t="shared" si="652"/>
        <v>1.0546780034654737</v>
      </c>
      <c r="AF470" s="11">
        <f t="shared" si="652"/>
        <v>1.042770115379529</v>
      </c>
      <c r="AG470" s="11">
        <f t="shared" si="652"/>
        <v>0.99815955516147226</v>
      </c>
      <c r="AH470" s="11">
        <f t="shared" si="652"/>
        <v>1.0060650275925624</v>
      </c>
      <c r="AI470" s="11">
        <f t="shared" si="652"/>
        <v>1.0007588871976021</v>
      </c>
      <c r="AJ470" s="11">
        <f t="shared" si="652"/>
        <v>1.0300934949099423</v>
      </c>
      <c r="AK470" s="11">
        <f t="shared" si="652"/>
        <v>0.99302436405361438</v>
      </c>
      <c r="AL470" s="11">
        <f t="shared" si="652"/>
        <v>0.98620688107377996</v>
      </c>
      <c r="AM470" s="11">
        <f t="shared" si="652"/>
        <v>0.99259267103955662</v>
      </c>
      <c r="AN470" s="11">
        <f t="shared" si="652"/>
        <v>0.98810796724547034</v>
      </c>
      <c r="AO470" s="11">
        <f t="shared" si="652"/>
        <v>0.9843060732816773</v>
      </c>
      <c r="AP470" s="11">
        <f t="shared" si="652"/>
        <v>0.9987412834624757</v>
      </c>
      <c r="AQ470" s="11">
        <f t="shared" si="652"/>
        <v>1.040399659060159</v>
      </c>
      <c r="AR470" s="11">
        <f t="shared" si="652"/>
        <v>1.0195707725371888</v>
      </c>
      <c r="AS470" s="11">
        <f t="shared" si="652"/>
        <v>1.0211250233924305</v>
      </c>
      <c r="AT470" s="11">
        <f t="shared" si="652"/>
        <v>1</v>
      </c>
      <c r="AU470" s="11">
        <f t="shared" si="652"/>
        <v>1</v>
      </c>
      <c r="AV470" s="11">
        <f t="shared" si="652"/>
        <v>1</v>
      </c>
      <c r="AW470" s="11">
        <f t="shared" si="652"/>
        <v>1</v>
      </c>
      <c r="AX470" s="11">
        <f t="shared" si="652"/>
        <v>1</v>
      </c>
      <c r="AY470" s="11">
        <f t="shared" si="652"/>
        <v>1</v>
      </c>
      <c r="AZ470" s="11">
        <f t="shared" si="652"/>
        <v>1</v>
      </c>
      <c r="BA470" s="11">
        <f t="shared" si="652"/>
        <v>1</v>
      </c>
      <c r="BB470" s="11">
        <f t="shared" si="652"/>
        <v>1</v>
      </c>
      <c r="BC470" s="11">
        <f t="shared" si="652"/>
        <v>1</v>
      </c>
      <c r="BD470" s="11">
        <f t="shared" si="652"/>
        <v>1</v>
      </c>
      <c r="BE470" s="11">
        <f t="shared" si="652"/>
        <v>1</v>
      </c>
      <c r="BF470" s="11">
        <f t="shared" si="652"/>
        <v>1</v>
      </c>
      <c r="BG470" s="11">
        <f t="shared" si="652"/>
        <v>1</v>
      </c>
      <c r="BH470" s="11">
        <f t="shared" si="652"/>
        <v>1</v>
      </c>
      <c r="BI470" s="11">
        <f t="shared" si="652"/>
        <v>1</v>
      </c>
      <c r="BJ470" s="11">
        <f t="shared" ref="BJ470" si="653">1+BJ202/100</f>
        <v>1</v>
      </c>
      <c r="BL470" s="1">
        <f t="shared" si="628"/>
        <v>0</v>
      </c>
      <c r="BM470" s="1">
        <f t="shared" si="629"/>
        <v>3.4462528314962437E-3</v>
      </c>
      <c r="BN470" s="1">
        <f t="shared" si="630"/>
        <v>5.0895004997308924E-3</v>
      </c>
      <c r="BO470" s="1">
        <f t="shared" si="631"/>
        <v>2.6883050717734669E-2</v>
      </c>
      <c r="BP470" s="1">
        <f t="shared" si="632"/>
        <v>2.3825743245848852E-3</v>
      </c>
      <c r="BQ470" s="1">
        <f t="shared" si="633"/>
        <v>6.3765491459844004E-3</v>
      </c>
      <c r="BR470" s="1">
        <f t="shared" si="634"/>
        <v>0</v>
      </c>
      <c r="BS470" s="1">
        <f t="shared" si="635"/>
        <v>0</v>
      </c>
      <c r="BT470" s="1">
        <f t="shared" si="636"/>
        <v>0</v>
      </c>
      <c r="BU470" s="1">
        <f t="shared" si="637"/>
        <v>0</v>
      </c>
      <c r="BW470" s="1">
        <f t="shared" si="638"/>
        <v>0</v>
      </c>
      <c r="BY470" s="172">
        <f t="shared" si="516"/>
        <v>1.0172290181183374E-2</v>
      </c>
      <c r="CA470" s="1">
        <f t="shared" si="639"/>
        <v>0.15215278393527121</v>
      </c>
      <c r="CB470" s="1">
        <f t="shared" si="640"/>
        <v>2.3684209436955594E-2</v>
      </c>
      <c r="CC470" s="1">
        <f t="shared" si="641"/>
        <v>0</v>
      </c>
    </row>
    <row r="471" spans="1:81" ht="15">
      <c r="A471" s="282" t="s">
        <v>334</v>
      </c>
      <c r="E471" s="11">
        <v>1</v>
      </c>
      <c r="F471" s="11">
        <f t="shared" ref="F471:R471" si="654">1+F203/100</f>
        <v>1</v>
      </c>
      <c r="G471" s="11">
        <f t="shared" si="654"/>
        <v>1</v>
      </c>
      <c r="H471" s="11">
        <f t="shared" si="654"/>
        <v>1</v>
      </c>
      <c r="I471" s="11">
        <f t="shared" si="654"/>
        <v>1</v>
      </c>
      <c r="J471" s="11">
        <f t="shared" si="654"/>
        <v>1</v>
      </c>
      <c r="K471" s="11">
        <f t="shared" si="654"/>
        <v>1</v>
      </c>
      <c r="L471" s="11">
        <f t="shared" si="654"/>
        <v>1</v>
      </c>
      <c r="M471" s="11">
        <f t="shared" si="654"/>
        <v>1</v>
      </c>
      <c r="N471" s="11">
        <f t="shared" si="654"/>
        <v>1</v>
      </c>
      <c r="O471" s="11">
        <f t="shared" si="654"/>
        <v>1</v>
      </c>
      <c r="P471" s="11">
        <f t="shared" si="654"/>
        <v>1</v>
      </c>
      <c r="Q471" s="11">
        <f t="shared" si="654"/>
        <v>1</v>
      </c>
      <c r="R471" s="11">
        <f t="shared" si="654"/>
        <v>1</v>
      </c>
      <c r="S471" s="11">
        <v>1</v>
      </c>
      <c r="T471" s="11">
        <f t="shared" ref="T471:BI471" si="655">1+T203/100</f>
        <v>1</v>
      </c>
      <c r="U471" s="11">
        <f t="shared" si="655"/>
        <v>1</v>
      </c>
      <c r="V471" s="11">
        <f t="shared" si="655"/>
        <v>1</v>
      </c>
      <c r="W471" s="11">
        <f t="shared" si="655"/>
        <v>1</v>
      </c>
      <c r="X471" s="11">
        <f t="shared" si="655"/>
        <v>1</v>
      </c>
      <c r="Y471" s="11">
        <f t="shared" si="655"/>
        <v>1</v>
      </c>
      <c r="Z471" s="11">
        <f t="shared" si="655"/>
        <v>1</v>
      </c>
      <c r="AA471" s="11">
        <f t="shared" si="655"/>
        <v>1</v>
      </c>
      <c r="AB471" s="11">
        <f t="shared" si="655"/>
        <v>1</v>
      </c>
      <c r="AC471" s="11">
        <f t="shared" si="655"/>
        <v>1</v>
      </c>
      <c r="AD471" s="11">
        <f t="shared" si="655"/>
        <v>1</v>
      </c>
      <c r="AE471" s="11">
        <f t="shared" si="655"/>
        <v>1</v>
      </c>
      <c r="AF471" s="11">
        <f t="shared" si="655"/>
        <v>1</v>
      </c>
      <c r="AG471" s="11">
        <f t="shared" si="655"/>
        <v>1</v>
      </c>
      <c r="AH471" s="11">
        <f t="shared" si="655"/>
        <v>1</v>
      </c>
      <c r="AI471" s="11">
        <f t="shared" si="655"/>
        <v>1</v>
      </c>
      <c r="AJ471" s="11">
        <f t="shared" si="655"/>
        <v>1</v>
      </c>
      <c r="AK471" s="11">
        <f t="shared" si="655"/>
        <v>1</v>
      </c>
      <c r="AL471" s="11">
        <f t="shared" si="655"/>
        <v>1</v>
      </c>
      <c r="AM471" s="11">
        <f t="shared" si="655"/>
        <v>1</v>
      </c>
      <c r="AN471" s="11">
        <f t="shared" si="655"/>
        <v>1</v>
      </c>
      <c r="AO471" s="11">
        <f t="shared" si="655"/>
        <v>1</v>
      </c>
      <c r="AP471" s="11">
        <f t="shared" si="655"/>
        <v>1</v>
      </c>
      <c r="AQ471" s="11">
        <f t="shared" si="655"/>
        <v>1</v>
      </c>
      <c r="AR471" s="11">
        <f t="shared" si="655"/>
        <v>1</v>
      </c>
      <c r="AS471" s="11">
        <f t="shared" si="655"/>
        <v>1</v>
      </c>
      <c r="AT471" s="11">
        <f t="shared" si="655"/>
        <v>0.99751764982490643</v>
      </c>
      <c r="AU471" s="11">
        <f t="shared" si="655"/>
        <v>1.0240571084537342</v>
      </c>
      <c r="AV471" s="11">
        <f t="shared" si="655"/>
        <v>0.97253973756557466</v>
      </c>
      <c r="AW471" s="11">
        <f t="shared" si="655"/>
        <v>1.0817939662676346</v>
      </c>
      <c r="AX471" s="11">
        <f t="shared" si="655"/>
        <v>0.9431715457394293</v>
      </c>
      <c r="AY471" s="11">
        <f t="shared" si="655"/>
        <v>1.0799873432582319</v>
      </c>
      <c r="AZ471" s="11">
        <f t="shared" si="655"/>
        <v>1.0020786568648055</v>
      </c>
      <c r="BA471" s="11">
        <f t="shared" si="655"/>
        <v>1.0075017495096643</v>
      </c>
      <c r="BB471" s="11">
        <f t="shared" si="655"/>
        <v>0.97779675736643623</v>
      </c>
      <c r="BC471" s="11">
        <f t="shared" si="655"/>
        <v>1.0689872154085034</v>
      </c>
      <c r="BD471" s="11">
        <f t="shared" si="655"/>
        <v>1.0336347275529534</v>
      </c>
      <c r="BE471" s="11">
        <f t="shared" si="655"/>
        <v>0.96870630871409735</v>
      </c>
      <c r="BF471" s="11">
        <f t="shared" si="655"/>
        <v>0.97873013454414259</v>
      </c>
      <c r="BG471" s="11">
        <f t="shared" si="655"/>
        <v>0.9855112633559987</v>
      </c>
      <c r="BH471" s="11">
        <f t="shared" si="655"/>
        <v>0.99081053780147643</v>
      </c>
      <c r="BI471" s="11">
        <f t="shared" si="655"/>
        <v>0.98712065742341926</v>
      </c>
      <c r="BJ471" s="11">
        <f t="shared" ref="BJ471" si="656">1+BJ203/100</f>
        <v>0.98924316821530656</v>
      </c>
      <c r="BL471" s="1">
        <f t="shared" si="628"/>
        <v>0</v>
      </c>
      <c r="BM471" s="1">
        <f t="shared" si="629"/>
        <v>0</v>
      </c>
      <c r="BN471" s="1">
        <f t="shared" si="630"/>
        <v>0</v>
      </c>
      <c r="BO471" s="1">
        <f t="shared" si="631"/>
        <v>0</v>
      </c>
      <c r="BP471" s="1">
        <f t="shared" si="632"/>
        <v>0</v>
      </c>
      <c r="BQ471" s="1">
        <f t="shared" si="633"/>
        <v>2.6644005631131229E-3</v>
      </c>
      <c r="BR471" s="1">
        <f t="shared" si="634"/>
        <v>1.5497243641350744E-2</v>
      </c>
      <c r="BS471" s="1">
        <f t="shared" si="635"/>
        <v>-8.6638506303988727E-3</v>
      </c>
      <c r="BT471" s="1">
        <f t="shared" si="636"/>
        <v>1.3214698198210639E-2</v>
      </c>
      <c r="BU471" s="1">
        <f t="shared" si="637"/>
        <v>-1.591621849299063E-3</v>
      </c>
      <c r="BW471" s="1">
        <f t="shared" si="638"/>
        <v>4.7272638440460923E-3</v>
      </c>
      <c r="BY471" s="172">
        <f t="shared" si="516"/>
        <v>0</v>
      </c>
      <c r="CA471" s="1">
        <f t="shared" si="639"/>
        <v>0</v>
      </c>
      <c r="CB471" s="1">
        <f t="shared" si="640"/>
        <v>0</v>
      </c>
      <c r="CC471" s="1">
        <f t="shared" si="641"/>
        <v>-3.6121152890216446E-2</v>
      </c>
    </row>
    <row r="472" spans="1:81" ht="15">
      <c r="A472" s="282" t="s">
        <v>335</v>
      </c>
      <c r="E472" s="11">
        <v>1</v>
      </c>
      <c r="F472" s="11">
        <f t="shared" ref="F472:R472" si="657">1+F204/100</f>
        <v>1</v>
      </c>
      <c r="G472" s="11">
        <f t="shared" si="657"/>
        <v>1</v>
      </c>
      <c r="H472" s="11">
        <f t="shared" si="657"/>
        <v>1</v>
      </c>
      <c r="I472" s="11">
        <f t="shared" si="657"/>
        <v>1</v>
      </c>
      <c r="J472" s="11">
        <f t="shared" si="657"/>
        <v>1</v>
      </c>
      <c r="K472" s="11">
        <f t="shared" si="657"/>
        <v>1</v>
      </c>
      <c r="L472" s="11">
        <f t="shared" si="657"/>
        <v>1</v>
      </c>
      <c r="M472" s="11">
        <f t="shared" si="657"/>
        <v>1</v>
      </c>
      <c r="N472" s="11">
        <f t="shared" si="657"/>
        <v>1</v>
      </c>
      <c r="O472" s="11">
        <f t="shared" si="657"/>
        <v>1</v>
      </c>
      <c r="P472" s="11">
        <f t="shared" si="657"/>
        <v>1</v>
      </c>
      <c r="Q472" s="11">
        <f t="shared" si="657"/>
        <v>1</v>
      </c>
      <c r="R472" s="11">
        <f t="shared" si="657"/>
        <v>1</v>
      </c>
      <c r="S472" s="11">
        <v>1</v>
      </c>
      <c r="T472" s="11">
        <f t="shared" ref="T472:BI472" si="658">1+T204/100</f>
        <v>1</v>
      </c>
      <c r="U472" s="11">
        <f t="shared" si="658"/>
        <v>1</v>
      </c>
      <c r="V472" s="11">
        <f t="shared" si="658"/>
        <v>1</v>
      </c>
      <c r="W472" s="11">
        <f t="shared" si="658"/>
        <v>1</v>
      </c>
      <c r="X472" s="11">
        <f t="shared" si="658"/>
        <v>1</v>
      </c>
      <c r="Y472" s="11">
        <f t="shared" si="658"/>
        <v>1</v>
      </c>
      <c r="Z472" s="11">
        <f t="shared" si="658"/>
        <v>1</v>
      </c>
      <c r="AA472" s="11">
        <f t="shared" si="658"/>
        <v>1</v>
      </c>
      <c r="AB472" s="11">
        <f t="shared" si="658"/>
        <v>1</v>
      </c>
      <c r="AC472" s="11">
        <f t="shared" si="658"/>
        <v>1</v>
      </c>
      <c r="AD472" s="11">
        <f t="shared" si="658"/>
        <v>1</v>
      </c>
      <c r="AE472" s="11">
        <f t="shared" si="658"/>
        <v>1</v>
      </c>
      <c r="AF472" s="11">
        <f t="shared" si="658"/>
        <v>1</v>
      </c>
      <c r="AG472" s="11">
        <f t="shared" si="658"/>
        <v>1</v>
      </c>
      <c r="AH472" s="11">
        <f t="shared" si="658"/>
        <v>1</v>
      </c>
      <c r="AI472" s="11">
        <f t="shared" si="658"/>
        <v>1</v>
      </c>
      <c r="AJ472" s="11">
        <f t="shared" si="658"/>
        <v>0.87841558641011508</v>
      </c>
      <c r="AK472" s="11">
        <f t="shared" si="658"/>
        <v>0.92060760471732417</v>
      </c>
      <c r="AL472" s="11">
        <f t="shared" si="658"/>
        <v>1.0166711860968309</v>
      </c>
      <c r="AM472" s="11">
        <f t="shared" si="658"/>
        <v>1.0408314789943742</v>
      </c>
      <c r="AN472" s="11">
        <f t="shared" si="658"/>
        <v>1.0735519309728068</v>
      </c>
      <c r="AO472" s="11">
        <f t="shared" si="658"/>
        <v>1.0416951477210743</v>
      </c>
      <c r="AP472" s="11">
        <f t="shared" si="658"/>
        <v>0.95458280290851372</v>
      </c>
      <c r="AQ472" s="11">
        <f t="shared" si="658"/>
        <v>0.98115622752995146</v>
      </c>
      <c r="AR472" s="11">
        <f t="shared" si="658"/>
        <v>0.99754943561517861</v>
      </c>
      <c r="AS472" s="11">
        <f t="shared" si="658"/>
        <v>1.0252772060124287</v>
      </c>
      <c r="AT472" s="11">
        <f t="shared" si="658"/>
        <v>1.0707579336179671</v>
      </c>
      <c r="AU472" s="11">
        <f t="shared" si="658"/>
        <v>1.0712748510905989</v>
      </c>
      <c r="AV472" s="11">
        <f t="shared" si="658"/>
        <v>1.0628813607008112</v>
      </c>
      <c r="AW472" s="11">
        <f t="shared" si="658"/>
        <v>1.0897776596443705</v>
      </c>
      <c r="AX472" s="11">
        <f t="shared" si="658"/>
        <v>1.0481719849564963</v>
      </c>
      <c r="AY472" s="11">
        <f t="shared" si="658"/>
        <v>1.0869758385491981</v>
      </c>
      <c r="AZ472" s="11">
        <f t="shared" si="658"/>
        <v>1.084540908310865</v>
      </c>
      <c r="BA472" s="11">
        <f t="shared" si="658"/>
        <v>1.1007900725644575</v>
      </c>
      <c r="BB472" s="11">
        <f t="shared" si="658"/>
        <v>0.94876764112223</v>
      </c>
      <c r="BC472" s="11">
        <f t="shared" si="658"/>
        <v>0.97767377692676205</v>
      </c>
      <c r="BD472" s="11">
        <f t="shared" si="658"/>
        <v>1.025328642334451</v>
      </c>
      <c r="BE472" s="11">
        <f t="shared" si="658"/>
        <v>1.016898773027795</v>
      </c>
      <c r="BF472" s="11">
        <f t="shared" si="658"/>
        <v>1.0391674930707557</v>
      </c>
      <c r="BG472" s="11">
        <f t="shared" si="658"/>
        <v>1.0346313660026707</v>
      </c>
      <c r="BH472" s="11">
        <f t="shared" si="658"/>
        <v>1.0446440089158933</v>
      </c>
      <c r="BI472" s="11">
        <f t="shared" si="658"/>
        <v>1.0542275223173752</v>
      </c>
      <c r="BJ472" s="11">
        <f t="shared" ref="BJ472" si="659">1+BJ204/100</f>
        <v>1.0757933150121373</v>
      </c>
      <c r="BL472" s="1">
        <f t="shared" si="628"/>
        <v>0</v>
      </c>
      <c r="BM472" s="1">
        <f t="shared" si="629"/>
        <v>0</v>
      </c>
      <c r="BN472" s="1">
        <f t="shared" si="630"/>
        <v>0</v>
      </c>
      <c r="BO472" s="1">
        <f t="shared" si="631"/>
        <v>0</v>
      </c>
      <c r="BP472" s="1">
        <f t="shared" si="632"/>
        <v>-4.7776760120065265E-2</v>
      </c>
      <c r="BQ472" s="1">
        <f t="shared" si="633"/>
        <v>2.6089931683577872E-2</v>
      </c>
      <c r="BR472" s="1">
        <f t="shared" si="634"/>
        <v>4.8569993253302579E-2</v>
      </c>
      <c r="BS472" s="1">
        <f t="shared" si="635"/>
        <v>2.8970683697026711E-2</v>
      </c>
      <c r="BT472" s="1">
        <f t="shared" si="636"/>
        <v>7.8708900372931767E-2</v>
      </c>
      <c r="BU472" s="1">
        <f t="shared" si="637"/>
        <v>1.7088076643271943E-2</v>
      </c>
      <c r="BW472" s="1">
        <f t="shared" si="638"/>
        <v>4.3053824474096336E-2</v>
      </c>
      <c r="BY472" s="172">
        <f t="shared" si="516"/>
        <v>0</v>
      </c>
      <c r="CA472" s="1">
        <f t="shared" si="639"/>
        <v>0</v>
      </c>
      <c r="CB472" s="1">
        <f t="shared" si="640"/>
        <v>-0.19132393104862022</v>
      </c>
      <c r="CC472" s="1">
        <f t="shared" si="641"/>
        <v>0.13943172766221656</v>
      </c>
    </row>
    <row r="473" spans="1:81" ht="15">
      <c r="A473" s="282" t="s">
        <v>336</v>
      </c>
      <c r="E473" s="11">
        <v>1</v>
      </c>
      <c r="F473" s="11">
        <f t="shared" ref="F473:R473" si="660">1+F205/100</f>
        <v>1</v>
      </c>
      <c r="G473" s="11">
        <f t="shared" si="660"/>
        <v>1</v>
      </c>
      <c r="H473" s="11">
        <f t="shared" si="660"/>
        <v>1</v>
      </c>
      <c r="I473" s="11">
        <f t="shared" si="660"/>
        <v>1</v>
      </c>
      <c r="J473" s="11">
        <f t="shared" si="660"/>
        <v>1</v>
      </c>
      <c r="K473" s="11">
        <f t="shared" si="660"/>
        <v>1</v>
      </c>
      <c r="L473" s="11">
        <f t="shared" si="660"/>
        <v>1</v>
      </c>
      <c r="M473" s="11">
        <f t="shared" si="660"/>
        <v>1</v>
      </c>
      <c r="N473" s="11">
        <f t="shared" si="660"/>
        <v>1</v>
      </c>
      <c r="O473" s="11">
        <f t="shared" si="660"/>
        <v>1</v>
      </c>
      <c r="P473" s="11">
        <f t="shared" si="660"/>
        <v>1</v>
      </c>
      <c r="Q473" s="11">
        <f t="shared" si="660"/>
        <v>1</v>
      </c>
      <c r="R473" s="11">
        <f t="shared" si="660"/>
        <v>1</v>
      </c>
      <c r="S473" s="11">
        <v>1</v>
      </c>
      <c r="T473" s="11">
        <f t="shared" ref="T473:BI473" si="661">1+T205/100</f>
        <v>1</v>
      </c>
      <c r="U473" s="11">
        <f t="shared" si="661"/>
        <v>1</v>
      </c>
      <c r="V473" s="11">
        <f t="shared" si="661"/>
        <v>1</v>
      </c>
      <c r="W473" s="11">
        <f t="shared" si="661"/>
        <v>1</v>
      </c>
      <c r="X473" s="11">
        <f t="shared" si="661"/>
        <v>1</v>
      </c>
      <c r="Y473" s="11">
        <f t="shared" si="661"/>
        <v>1</v>
      </c>
      <c r="Z473" s="11">
        <f t="shared" si="661"/>
        <v>1</v>
      </c>
      <c r="AA473" s="11">
        <f t="shared" si="661"/>
        <v>1</v>
      </c>
      <c r="AB473" s="11">
        <f t="shared" si="661"/>
        <v>1</v>
      </c>
      <c r="AC473" s="11">
        <f t="shared" si="661"/>
        <v>1</v>
      </c>
      <c r="AD473" s="11">
        <f t="shared" si="661"/>
        <v>1</v>
      </c>
      <c r="AE473" s="11">
        <f t="shared" si="661"/>
        <v>1</v>
      </c>
      <c r="AF473" s="11">
        <f t="shared" si="661"/>
        <v>1</v>
      </c>
      <c r="AG473" s="11">
        <f t="shared" si="661"/>
        <v>1</v>
      </c>
      <c r="AH473" s="11">
        <f t="shared" si="661"/>
        <v>1</v>
      </c>
      <c r="AI473" s="11">
        <f t="shared" si="661"/>
        <v>0.96626504759078391</v>
      </c>
      <c r="AJ473" s="11">
        <f t="shared" si="661"/>
        <v>0.94740952032540227</v>
      </c>
      <c r="AK473" s="11">
        <f t="shared" si="661"/>
        <v>0.85431563138139288</v>
      </c>
      <c r="AL473" s="11">
        <f t="shared" si="661"/>
        <v>0.91435385168076322</v>
      </c>
      <c r="AM473" s="11">
        <f t="shared" si="661"/>
        <v>0.87538694867816702</v>
      </c>
      <c r="AN473" s="11">
        <f t="shared" si="661"/>
        <v>0.95830807058128331</v>
      </c>
      <c r="AO473" s="11">
        <f t="shared" si="661"/>
        <v>0.96540334311822695</v>
      </c>
      <c r="AP473" s="11">
        <f t="shared" si="661"/>
        <v>1.0156777255450176</v>
      </c>
      <c r="AQ473" s="11">
        <f t="shared" si="661"/>
        <v>0.94856869588540671</v>
      </c>
      <c r="AR473" s="11">
        <f t="shared" si="661"/>
        <v>1.0672979329911816</v>
      </c>
      <c r="AS473" s="11">
        <f t="shared" si="661"/>
        <v>1.1046359785850142</v>
      </c>
      <c r="AT473" s="11">
        <f t="shared" si="661"/>
        <v>1.05538679624655</v>
      </c>
      <c r="AU473" s="11">
        <f t="shared" si="661"/>
        <v>1.0522666517664334</v>
      </c>
      <c r="AV473" s="11">
        <f t="shared" si="661"/>
        <v>1.0778378300838649</v>
      </c>
      <c r="AW473" s="11">
        <f t="shared" si="661"/>
        <v>1.0760832412794055</v>
      </c>
      <c r="AX473" s="11">
        <f t="shared" si="661"/>
        <v>1.0678275918944933</v>
      </c>
      <c r="AY473" s="11">
        <f t="shared" si="661"/>
        <v>1.0850801838461899</v>
      </c>
      <c r="AZ473" s="11">
        <f t="shared" si="661"/>
        <v>1.0872086010965321</v>
      </c>
      <c r="BA473" s="11">
        <f t="shared" si="661"/>
        <v>1.0529421202606928</v>
      </c>
      <c r="BB473" s="11">
        <f t="shared" si="661"/>
        <v>0.92151360271728722</v>
      </c>
      <c r="BC473" s="11">
        <f t="shared" si="661"/>
        <v>1.0445682715764453</v>
      </c>
      <c r="BD473" s="11">
        <f t="shared" si="661"/>
        <v>1.0520282983749074</v>
      </c>
      <c r="BE473" s="11">
        <f t="shared" si="661"/>
        <v>1.0348159376432815</v>
      </c>
      <c r="BF473" s="11">
        <f t="shared" si="661"/>
        <v>1.0156886003062522</v>
      </c>
      <c r="BG473" s="11">
        <f t="shared" si="661"/>
        <v>0.98956976896404736</v>
      </c>
      <c r="BH473" s="11">
        <f t="shared" si="661"/>
        <v>0.96962432979607338</v>
      </c>
      <c r="BI473" s="11">
        <f t="shared" si="661"/>
        <v>0.99592413809974534</v>
      </c>
      <c r="BJ473" s="11">
        <f t="shared" ref="BJ473" si="662">1+BJ205/100</f>
        <v>1.0143070457636785</v>
      </c>
      <c r="BL473" s="1">
        <f t="shared" si="628"/>
        <v>0</v>
      </c>
      <c r="BM473" s="1">
        <f t="shared" si="629"/>
        <v>0</v>
      </c>
      <c r="BN473" s="1">
        <f t="shared" si="630"/>
        <v>0</v>
      </c>
      <c r="BO473" s="1">
        <f t="shared" si="631"/>
        <v>0</v>
      </c>
      <c r="BP473" s="1">
        <f t="shared" si="632"/>
        <v>-8.0415448960357128E-2</v>
      </c>
      <c r="BQ473" s="1">
        <f t="shared" si="633"/>
        <v>1.9495051447540934E-2</v>
      </c>
      <c r="BR473" s="1">
        <f t="shared" si="634"/>
        <v>5.030341482487799E-2</v>
      </c>
      <c r="BS473" s="1">
        <f t="shared" si="635"/>
        <v>2.2761525030333241E-2</v>
      </c>
      <c r="BT473" s="1">
        <f t="shared" si="636"/>
        <v>7.4434487313133513E-2</v>
      </c>
      <c r="BU473" s="1">
        <f t="shared" si="637"/>
        <v>2.1223171600073254E-3</v>
      </c>
      <c r="BW473" s="1">
        <f t="shared" si="638"/>
        <v>3.249739610925495E-2</v>
      </c>
      <c r="BY473" s="172">
        <f t="shared" si="516"/>
        <v>0</v>
      </c>
      <c r="CA473" s="1">
        <f t="shared" si="639"/>
        <v>0</v>
      </c>
      <c r="CB473" s="1">
        <f t="shared" si="640"/>
        <v>-0.21791786138117974</v>
      </c>
      <c r="CC473" s="1">
        <f t="shared" si="641"/>
        <v>-4.4399909999864429E-2</v>
      </c>
    </row>
    <row r="474" spans="1:81" ht="15">
      <c r="A474" s="282" t="s">
        <v>337</v>
      </c>
      <c r="E474" s="11">
        <v>1</v>
      </c>
      <c r="F474" s="11">
        <f t="shared" ref="F474:R474" si="663">1+F206/100</f>
        <v>0.93700708108376674</v>
      </c>
      <c r="G474" s="11">
        <f t="shared" si="663"/>
        <v>1.0934449307721588</v>
      </c>
      <c r="H474" s="11">
        <f t="shared" si="663"/>
        <v>0.88657620175084761</v>
      </c>
      <c r="I474" s="11">
        <f t="shared" si="663"/>
        <v>0.85908408426661054</v>
      </c>
      <c r="J474" s="11">
        <f t="shared" si="663"/>
        <v>1.0465249116557962</v>
      </c>
      <c r="K474" s="11">
        <f t="shared" si="663"/>
        <v>1.0423145499367277</v>
      </c>
      <c r="L474" s="11">
        <f t="shared" si="663"/>
        <v>1.0381220619058511</v>
      </c>
      <c r="M474" s="11">
        <f t="shared" si="663"/>
        <v>1.037084636387259</v>
      </c>
      <c r="N474" s="11">
        <f t="shared" si="663"/>
        <v>1.075518204203634</v>
      </c>
      <c r="O474" s="11">
        <f t="shared" si="663"/>
        <v>1.027842910049747</v>
      </c>
      <c r="P474" s="11">
        <f t="shared" si="663"/>
        <v>0.98229415376384954</v>
      </c>
      <c r="Q474" s="11">
        <f t="shared" si="663"/>
        <v>0.97359574447989117</v>
      </c>
      <c r="R474" s="11">
        <f t="shared" si="663"/>
        <v>1.0044711559793404</v>
      </c>
      <c r="S474" s="11">
        <v>1</v>
      </c>
      <c r="T474" s="11">
        <f t="shared" ref="T474:BI474" si="664">1+T206/100</f>
        <v>0.94915451386612504</v>
      </c>
      <c r="U474" s="11">
        <f t="shared" si="664"/>
        <v>1.157751759825757</v>
      </c>
      <c r="V474" s="11">
        <f t="shared" si="664"/>
        <v>0.98743853256663139</v>
      </c>
      <c r="W474" s="11">
        <f t="shared" si="664"/>
        <v>1.0560368985445479</v>
      </c>
      <c r="X474" s="11">
        <f t="shared" si="664"/>
        <v>1.0816913636799041</v>
      </c>
      <c r="Y474" s="11">
        <f t="shared" si="664"/>
        <v>1.0529266204912417</v>
      </c>
      <c r="Z474" s="11">
        <f t="shared" si="664"/>
        <v>1.019782303564398</v>
      </c>
      <c r="AA474" s="11">
        <f t="shared" si="664"/>
        <v>0.98578277391474378</v>
      </c>
      <c r="AB474" s="11">
        <f t="shared" si="664"/>
        <v>1.0253786501410287</v>
      </c>
      <c r="AC474" s="11">
        <f t="shared" si="664"/>
        <v>0.92368169321932503</v>
      </c>
      <c r="AD474" s="11">
        <f t="shared" si="664"/>
        <v>1.0033928358709512</v>
      </c>
      <c r="AE474" s="11">
        <f t="shared" si="664"/>
        <v>1.0073873427543583</v>
      </c>
      <c r="AF474" s="11">
        <f t="shared" si="664"/>
        <v>0.95157563705605308</v>
      </c>
      <c r="AG474" s="11">
        <f t="shared" si="664"/>
        <v>1.0006854437145913</v>
      </c>
      <c r="AH474" s="11">
        <f t="shared" si="664"/>
        <v>0.97388903911759994</v>
      </c>
      <c r="AI474" s="11">
        <f t="shared" si="664"/>
        <v>0.97334039488739887</v>
      </c>
      <c r="AJ474" s="11">
        <f t="shared" si="664"/>
        <v>1.0002983039145721</v>
      </c>
      <c r="AK474" s="11">
        <f t="shared" si="664"/>
        <v>1.1140040908498636</v>
      </c>
      <c r="AL474" s="11">
        <f t="shared" si="664"/>
        <v>0.97754087441380733</v>
      </c>
      <c r="AM474" s="11">
        <f t="shared" si="664"/>
        <v>0.52194453178944822</v>
      </c>
      <c r="AN474" s="11">
        <f t="shared" si="664"/>
        <v>1.3698089608909345</v>
      </c>
      <c r="AO474" s="11">
        <f t="shared" si="664"/>
        <v>1.0929630692278038</v>
      </c>
      <c r="AP474" s="11">
        <f t="shared" si="664"/>
        <v>1.0674173380377281</v>
      </c>
      <c r="AQ474" s="11">
        <f t="shared" si="664"/>
        <v>1.0057176110222681</v>
      </c>
      <c r="AR474" s="11">
        <f t="shared" si="664"/>
        <v>0.96993717899430143</v>
      </c>
      <c r="AS474" s="11">
        <f t="shared" si="664"/>
        <v>1.0253135537253915</v>
      </c>
      <c r="AT474" s="11">
        <f t="shared" si="664"/>
        <v>1.0452906642111863</v>
      </c>
      <c r="AU474" s="11">
        <f t="shared" si="664"/>
        <v>1.1044986463774651</v>
      </c>
      <c r="AV474" s="11">
        <f t="shared" si="664"/>
        <v>1.0050525659360208</v>
      </c>
      <c r="AW474" s="11">
        <f t="shared" si="664"/>
        <v>1.0576510350976298</v>
      </c>
      <c r="AX474" s="11">
        <f t="shared" si="664"/>
        <v>1.0726988397331778</v>
      </c>
      <c r="AY474" s="11">
        <f t="shared" si="664"/>
        <v>1.0667814984681447</v>
      </c>
      <c r="AZ474" s="11">
        <f t="shared" si="664"/>
        <v>1.0488962656498315</v>
      </c>
      <c r="BA474" s="11">
        <f t="shared" si="664"/>
        <v>1.081753896843441</v>
      </c>
      <c r="BB474" s="11">
        <f t="shared" si="664"/>
        <v>1.0338077388980709</v>
      </c>
      <c r="BC474" s="11">
        <f t="shared" si="664"/>
        <v>1.0451274278372831</v>
      </c>
      <c r="BD474" s="11">
        <f t="shared" si="664"/>
        <v>1.0525168837780752</v>
      </c>
      <c r="BE474" s="11">
        <f t="shared" si="664"/>
        <v>1.0589876423528992</v>
      </c>
      <c r="BF474" s="11">
        <f t="shared" si="664"/>
        <v>1.0204552971304204</v>
      </c>
      <c r="BG474" s="11">
        <f t="shared" si="664"/>
        <v>1.04966479413577</v>
      </c>
      <c r="BH474" s="11">
        <f t="shared" si="664"/>
        <v>1.0620752742439312</v>
      </c>
      <c r="BI474" s="11">
        <f t="shared" si="664"/>
        <v>1.0342055728345456</v>
      </c>
      <c r="BJ474" s="11">
        <f t="shared" ref="BJ474" si="665">1+BJ206/100</f>
        <v>1.0357245448779779</v>
      </c>
      <c r="BL474" s="1">
        <f t="shared" si="628"/>
        <v>-3.1531976440972165E-2</v>
      </c>
      <c r="BM474" s="1">
        <f t="shared" si="629"/>
        <v>1.3703015762706938E-2</v>
      </c>
      <c r="BN474" s="1">
        <f t="shared" si="630"/>
        <v>2.0405835069420508E-2</v>
      </c>
      <c r="BO474" s="1">
        <f t="shared" si="631"/>
        <v>-6.1951155329678098E-3</v>
      </c>
      <c r="BP474" s="1">
        <f t="shared" si="632"/>
        <v>1.4738172159699747E-2</v>
      </c>
      <c r="BQ474" s="1">
        <f t="shared" si="633"/>
        <v>7.9592342284316997E-2</v>
      </c>
      <c r="BR474" s="1">
        <f t="shared" si="634"/>
        <v>5.1221686290671586E-2</v>
      </c>
      <c r="BS474" s="1">
        <f t="shared" si="635"/>
        <v>4.5300467813027545E-2</v>
      </c>
      <c r="BT474" s="1">
        <f t="shared" si="636"/>
        <v>5.5174396919759339E-2</v>
      </c>
      <c r="BU474" s="1">
        <f t="shared" si="637"/>
        <v>4.4520509469856862E-2</v>
      </c>
      <c r="BW474" s="1">
        <f t="shared" si="638"/>
        <v>4.9073225651979691E-2</v>
      </c>
      <c r="BY474" s="172">
        <f t="shared" si="516"/>
        <v>1.3720984892095389E-2</v>
      </c>
      <c r="CA474" s="1">
        <f t="shared" si="639"/>
        <v>3.0796574560046475E-2</v>
      </c>
      <c r="CB474" s="1">
        <f t="shared" si="640"/>
        <v>8.4628634174274131E-2</v>
      </c>
      <c r="CC474" s="1">
        <f t="shared" si="641"/>
        <v>0.15295618424428992</v>
      </c>
    </row>
    <row r="475" spans="1:81" ht="15">
      <c r="A475" s="282" t="s">
        <v>338</v>
      </c>
      <c r="E475" s="11">
        <v>1</v>
      </c>
      <c r="F475" s="11">
        <f t="shared" ref="F475:R475" si="666">1+F207/100</f>
        <v>1.0196920054243193</v>
      </c>
      <c r="G475" s="11">
        <f t="shared" si="666"/>
        <v>1.0115754995168584</v>
      </c>
      <c r="H475" s="11">
        <f t="shared" si="666"/>
        <v>1.0311470185020477</v>
      </c>
      <c r="I475" s="11">
        <f t="shared" si="666"/>
        <v>1.0537709291093058</v>
      </c>
      <c r="J475" s="11">
        <f t="shared" si="666"/>
        <v>0.9688902496553421</v>
      </c>
      <c r="K475" s="11">
        <f t="shared" si="666"/>
        <v>0.98791119033333319</v>
      </c>
      <c r="L475" s="11">
        <f t="shared" si="666"/>
        <v>1.0401039090293585</v>
      </c>
      <c r="M475" s="11">
        <f t="shared" si="666"/>
        <v>1.0206021867159876</v>
      </c>
      <c r="N475" s="11">
        <f t="shared" si="666"/>
        <v>1.0352417478292406</v>
      </c>
      <c r="O475" s="11">
        <f t="shared" si="666"/>
        <v>1.0334724498570582</v>
      </c>
      <c r="P475" s="11">
        <f t="shared" si="666"/>
        <v>0.98503000293876963</v>
      </c>
      <c r="Q475" s="11">
        <f t="shared" si="666"/>
        <v>0.96176964611337712</v>
      </c>
      <c r="R475" s="11">
        <f t="shared" si="666"/>
        <v>1.0141781218279187</v>
      </c>
      <c r="S475" s="11">
        <v>1</v>
      </c>
      <c r="T475" s="11">
        <f t="shared" ref="T475:BI475" si="667">1+T207/100</f>
        <v>1.0479226705058078</v>
      </c>
      <c r="U475" s="11">
        <f t="shared" si="667"/>
        <v>1.0005570068023766</v>
      </c>
      <c r="V475" s="11">
        <f t="shared" si="667"/>
        <v>1.0391495913656192</v>
      </c>
      <c r="W475" s="11">
        <f t="shared" si="667"/>
        <v>1.0355966820526432</v>
      </c>
      <c r="X475" s="11">
        <f t="shared" si="667"/>
        <v>0.94730604898751891</v>
      </c>
      <c r="Y475" s="11">
        <f t="shared" si="667"/>
        <v>1.0399423556071423</v>
      </c>
      <c r="Z475" s="11">
        <f t="shared" si="667"/>
        <v>1.0385767878722834</v>
      </c>
      <c r="AA475" s="11">
        <f t="shared" si="667"/>
        <v>1.0134199576867016</v>
      </c>
      <c r="AB475" s="11">
        <f t="shared" si="667"/>
        <v>1.0425734921030714</v>
      </c>
      <c r="AC475" s="11">
        <f t="shared" si="667"/>
        <v>1.0175152003170518</v>
      </c>
      <c r="AD475" s="11">
        <f t="shared" si="667"/>
        <v>1.0298278527483946</v>
      </c>
      <c r="AE475" s="11">
        <f t="shared" si="667"/>
        <v>1.0242707939675662</v>
      </c>
      <c r="AF475" s="11">
        <f t="shared" si="667"/>
        <v>1.0183368796726624</v>
      </c>
      <c r="AG475" s="11">
        <f t="shared" si="667"/>
        <v>1.0612424528303523</v>
      </c>
      <c r="AH475" s="11">
        <f t="shared" si="667"/>
        <v>1.0313331583854173</v>
      </c>
      <c r="AI475" s="11">
        <f t="shared" si="667"/>
        <v>1.0312304287978835</v>
      </c>
      <c r="AJ475" s="11">
        <f t="shared" si="667"/>
        <v>0.99720434889925247</v>
      </c>
      <c r="AK475" s="11">
        <f t="shared" si="667"/>
        <v>1.0347203109417187</v>
      </c>
      <c r="AL475" s="11">
        <f t="shared" si="667"/>
        <v>1.0221118301637107</v>
      </c>
      <c r="AM475" s="11">
        <f t="shared" si="667"/>
        <v>1.0387056947020419</v>
      </c>
      <c r="AN475" s="11">
        <f t="shared" si="667"/>
        <v>1.0478644196194242</v>
      </c>
      <c r="AO475" s="11">
        <f t="shared" si="667"/>
        <v>1.0473389145470968</v>
      </c>
      <c r="AP475" s="11">
        <f t="shared" si="667"/>
        <v>1.0178343483118688</v>
      </c>
      <c r="AQ475" s="11">
        <f t="shared" si="667"/>
        <v>1.0358651162173265</v>
      </c>
      <c r="AR475" s="11">
        <f t="shared" si="667"/>
        <v>1.0574322865923094</v>
      </c>
      <c r="AS475" s="11">
        <f t="shared" si="667"/>
        <v>1.0216852684415081</v>
      </c>
      <c r="AT475" s="11">
        <f t="shared" si="667"/>
        <v>1.0241310144303013</v>
      </c>
      <c r="AU475" s="11">
        <f t="shared" si="667"/>
        <v>1.0188015090250175</v>
      </c>
      <c r="AV475" s="11">
        <f t="shared" si="667"/>
        <v>1.0538292143066261</v>
      </c>
      <c r="AW475" s="11">
        <f t="shared" si="667"/>
        <v>1.0571999747703884</v>
      </c>
      <c r="AX475" s="11">
        <f t="shared" si="667"/>
        <v>1.0699454082404198</v>
      </c>
      <c r="AY475" s="11">
        <f t="shared" si="667"/>
        <v>1.069557420735411</v>
      </c>
      <c r="AZ475" s="11">
        <f t="shared" si="667"/>
        <v>1.0734162316117513</v>
      </c>
      <c r="BA475" s="11">
        <f t="shared" si="667"/>
        <v>1.0233723116883253</v>
      </c>
      <c r="BB475" s="11">
        <f t="shared" si="667"/>
        <v>1.0604910150442552</v>
      </c>
      <c r="BC475" s="11">
        <f t="shared" si="667"/>
        <v>1.0750773103994318</v>
      </c>
      <c r="BD475" s="11">
        <f t="shared" si="667"/>
        <v>1.0483577381936557</v>
      </c>
      <c r="BE475" s="11">
        <f t="shared" si="667"/>
        <v>1.0408209291043427</v>
      </c>
      <c r="BF475" s="11">
        <f t="shared" si="667"/>
        <v>1.0465643340238033</v>
      </c>
      <c r="BG475" s="11">
        <f t="shared" si="667"/>
        <v>1.0559020976057221</v>
      </c>
      <c r="BH475" s="11">
        <f t="shared" si="667"/>
        <v>1.0622661572850027</v>
      </c>
      <c r="BI475" s="11">
        <f t="shared" si="667"/>
        <v>1.0549236865797516</v>
      </c>
      <c r="BJ475" s="11">
        <f t="shared" ref="BJ475" si="668">1+BJ207/100</f>
        <v>1.0516718246182164</v>
      </c>
      <c r="BL475" s="1">
        <f t="shared" si="628"/>
        <v>2.0773301061322913E-2</v>
      </c>
      <c r="BM475" s="1">
        <f t="shared" si="629"/>
        <v>1.7307588300585985E-2</v>
      </c>
      <c r="BN475" s="1">
        <f t="shared" si="630"/>
        <v>5.9731219798691004E-3</v>
      </c>
      <c r="BO475" s="1">
        <f t="shared" si="631"/>
        <v>3.1613319180329613E-2</v>
      </c>
      <c r="BP475" s="1">
        <f t="shared" si="632"/>
        <v>2.1210609419056059E-2</v>
      </c>
      <c r="BQ475" s="1">
        <f t="shared" si="633"/>
        <v>3.3768822527783682E-2</v>
      </c>
      <c r="BR475" s="1">
        <f t="shared" si="634"/>
        <v>6.0242481896917388E-2</v>
      </c>
      <c r="BS475" s="1">
        <f t="shared" si="635"/>
        <v>4.7897432227852033E-2</v>
      </c>
      <c r="BT475" s="1">
        <f t="shared" si="636"/>
        <v>5.77486682575159E-2</v>
      </c>
      <c r="BU475" s="1">
        <f t="shared" si="637"/>
        <v>5.5503123736249105E-2</v>
      </c>
      <c r="BW475" s="1">
        <f t="shared" si="638"/>
        <v>5.6464915633384516E-2</v>
      </c>
      <c r="BY475" s="172">
        <f t="shared" si="516"/>
        <v>1.4963887040036372E-2</v>
      </c>
      <c r="CA475" s="1">
        <f t="shared" si="639"/>
        <v>9.73236598078E-2</v>
      </c>
      <c r="CB475" s="1">
        <f t="shared" si="640"/>
        <v>6.4052012170498829E-2</v>
      </c>
      <c r="CC475" s="1">
        <f t="shared" si="641"/>
        <v>0.18325416531953964</v>
      </c>
    </row>
    <row r="476" spans="1:81" ht="15">
      <c r="A476" s="282" t="s">
        <v>339</v>
      </c>
      <c r="E476" s="11">
        <v>1</v>
      </c>
      <c r="F476" s="11">
        <f t="shared" ref="F476:R476" si="669">1+F208/100</f>
        <v>1</v>
      </c>
      <c r="G476" s="11">
        <f t="shared" si="669"/>
        <v>1</v>
      </c>
      <c r="H476" s="11">
        <f t="shared" si="669"/>
        <v>1</v>
      </c>
      <c r="I476" s="11">
        <f t="shared" si="669"/>
        <v>1</v>
      </c>
      <c r="J476" s="11">
        <f t="shared" si="669"/>
        <v>1</v>
      </c>
      <c r="K476" s="11">
        <f t="shared" si="669"/>
        <v>1</v>
      </c>
      <c r="L476" s="11">
        <f t="shared" si="669"/>
        <v>1</v>
      </c>
      <c r="M476" s="11">
        <f t="shared" si="669"/>
        <v>1</v>
      </c>
      <c r="N476" s="11">
        <f t="shared" si="669"/>
        <v>1.0202063945154518</v>
      </c>
      <c r="O476" s="11">
        <f t="shared" si="669"/>
        <v>1.5221158748293857</v>
      </c>
      <c r="P476" s="11">
        <f t="shared" si="669"/>
        <v>1.1528550530388857</v>
      </c>
      <c r="Q476" s="11">
        <f t="shared" si="669"/>
        <v>1.1729926999721918</v>
      </c>
      <c r="R476" s="11">
        <f t="shared" si="669"/>
        <v>1.1824872858264286</v>
      </c>
      <c r="S476" s="11">
        <v>1</v>
      </c>
      <c r="T476" s="11">
        <f t="shared" ref="T476:BI476" si="670">1+T208/100</f>
        <v>0.86543146145255989</v>
      </c>
      <c r="U476" s="11">
        <f t="shared" si="670"/>
        <v>1.1194530596753554</v>
      </c>
      <c r="V476" s="11">
        <f t="shared" si="670"/>
        <v>1.0172033736226185</v>
      </c>
      <c r="W476" s="11">
        <f t="shared" si="670"/>
        <v>0.89885721626957538</v>
      </c>
      <c r="X476" s="11">
        <f t="shared" si="670"/>
        <v>1.0582602035754138</v>
      </c>
      <c r="Y476" s="11">
        <f t="shared" si="670"/>
        <v>0.99567749226910929</v>
      </c>
      <c r="Z476" s="11">
        <f t="shared" si="670"/>
        <v>0.95786476208488547</v>
      </c>
      <c r="AA476" s="11">
        <f t="shared" si="670"/>
        <v>0.74380921872077577</v>
      </c>
      <c r="AB476" s="11">
        <f t="shared" si="670"/>
        <v>0.78840857876539538</v>
      </c>
      <c r="AC476" s="11">
        <f t="shared" si="670"/>
        <v>0.89831806478373988</v>
      </c>
      <c r="AD476" s="11">
        <f t="shared" si="670"/>
        <v>0.85389555125545491</v>
      </c>
      <c r="AE476" s="11">
        <f t="shared" si="670"/>
        <v>1.1127646057190494</v>
      </c>
      <c r="AF476" s="11">
        <f t="shared" si="670"/>
        <v>0.89146726074065019</v>
      </c>
      <c r="AG476" s="11">
        <f t="shared" si="670"/>
        <v>1.0841063985695363</v>
      </c>
      <c r="AH476" s="11">
        <f t="shared" si="670"/>
        <v>0.9570349971786356</v>
      </c>
      <c r="AI476" s="11">
        <f t="shared" si="670"/>
        <v>1.111656601429003</v>
      </c>
      <c r="AJ476" s="11">
        <f t="shared" si="670"/>
        <v>1.1131914986819316</v>
      </c>
      <c r="AK476" s="11">
        <f t="shared" si="670"/>
        <v>1.0092990971797287</v>
      </c>
      <c r="AL476" s="11">
        <f t="shared" si="670"/>
        <v>0.95980238550148089</v>
      </c>
      <c r="AM476" s="11">
        <f t="shared" si="670"/>
        <v>0.98080103523657258</v>
      </c>
      <c r="AN476" s="11">
        <f t="shared" si="670"/>
        <v>0.97940232506905289</v>
      </c>
      <c r="AO476" s="11">
        <f t="shared" si="670"/>
        <v>1.0051436743891879</v>
      </c>
      <c r="AP476" s="11">
        <f t="shared" si="670"/>
        <v>0.9916522805359862</v>
      </c>
      <c r="AQ476" s="11">
        <f t="shared" si="670"/>
        <v>1.0094296703750905</v>
      </c>
      <c r="AR476" s="11">
        <f t="shared" si="670"/>
        <v>0.94283244346160511</v>
      </c>
      <c r="AS476" s="11">
        <f t="shared" si="670"/>
        <v>1.0323506404240805</v>
      </c>
      <c r="AT476" s="11">
        <f t="shared" si="670"/>
        <v>0.96288500863133974</v>
      </c>
      <c r="AU476" s="11">
        <f t="shared" si="670"/>
        <v>0.94507055169414966</v>
      </c>
      <c r="AV476" s="11">
        <f t="shared" si="670"/>
        <v>1.0803586380674177</v>
      </c>
      <c r="AW476" s="11">
        <f t="shared" si="670"/>
        <v>1.0483309759974075</v>
      </c>
      <c r="AX476" s="11">
        <f t="shared" si="670"/>
        <v>1.0258507679175637</v>
      </c>
      <c r="AY476" s="11">
        <f t="shared" si="670"/>
        <v>0.99975339176993472</v>
      </c>
      <c r="AZ476" s="11">
        <f t="shared" si="670"/>
        <v>0.99127713434237474</v>
      </c>
      <c r="BA476" s="11">
        <f t="shared" si="670"/>
        <v>1.0343099752724112</v>
      </c>
      <c r="BB476" s="11">
        <f t="shared" si="670"/>
        <v>0.95293166542039887</v>
      </c>
      <c r="BC476" s="11">
        <f t="shared" si="670"/>
        <v>1.0211269251112571</v>
      </c>
      <c r="BD476" s="11">
        <f t="shared" si="670"/>
        <v>1.068324968559287</v>
      </c>
      <c r="BE476" s="11">
        <f t="shared" si="670"/>
        <v>1.0233699907404064</v>
      </c>
      <c r="BF476" s="11">
        <f t="shared" si="670"/>
        <v>0.99756201661175192</v>
      </c>
      <c r="BG476" s="11">
        <f t="shared" si="670"/>
        <v>1.0084957230122147</v>
      </c>
      <c r="BH476" s="11">
        <f t="shared" si="670"/>
        <v>1.0153181175756991</v>
      </c>
      <c r="BI476" s="11">
        <f t="shared" si="670"/>
        <v>0.99407182289530338</v>
      </c>
      <c r="BJ476" s="11">
        <f t="shared" ref="BJ476" si="671">1+BJ208/100</f>
        <v>0.97267909758162285</v>
      </c>
      <c r="BL476" s="1">
        <f t="shared" si="628"/>
        <v>0</v>
      </c>
      <c r="BM476" s="1">
        <f t="shared" si="629"/>
        <v>3.3397235560566063E-3</v>
      </c>
      <c r="BN476" s="1">
        <f t="shared" si="630"/>
        <v>8.5986369863040979E-2</v>
      </c>
      <c r="BO476" s="1">
        <f t="shared" si="631"/>
        <v>-7.8494546466957638E-2</v>
      </c>
      <c r="BP476" s="1">
        <f t="shared" si="632"/>
        <v>4.6370676624363449E-2</v>
      </c>
      <c r="BQ476" s="1">
        <f t="shared" si="633"/>
        <v>-1.6859368367785232E-2</v>
      </c>
      <c r="BR476" s="1">
        <f t="shared" si="634"/>
        <v>1.8600397149203474E-2</v>
      </c>
      <c r="BS476" s="1">
        <f t="shared" si="635"/>
        <v>2.4088538016778571E-2</v>
      </c>
      <c r="BT476" s="1">
        <f t="shared" si="636"/>
        <v>2.9551811688336871E-2</v>
      </c>
      <c r="BU476" s="1">
        <f t="shared" si="637"/>
        <v>9.6920248532668118E-3</v>
      </c>
      <c r="BW476" s="1">
        <f t="shared" si="638"/>
        <v>1.8156017072371577E-2</v>
      </c>
      <c r="BY476" s="172">
        <f t="shared" si="516"/>
        <v>7.4836012829251342E-3</v>
      </c>
      <c r="CA476" s="1">
        <f t="shared" si="639"/>
        <v>-0.43828361186525433</v>
      </c>
      <c r="CB476" s="1">
        <f t="shared" si="640"/>
        <v>0.24899418704328502</v>
      </c>
      <c r="CC476" s="1">
        <f t="shared" si="641"/>
        <v>1.7873857818679451E-2</v>
      </c>
    </row>
    <row r="477" spans="1:81" ht="15">
      <c r="A477" s="282" t="s">
        <v>340</v>
      </c>
      <c r="E477" s="11">
        <v>1</v>
      </c>
      <c r="F477" s="11">
        <f t="shared" ref="F477:R477" si="672">1+F209/100</f>
        <v>0.97415744980762553</v>
      </c>
      <c r="G477" s="11">
        <f t="shared" si="672"/>
        <v>1.0408276447414297</v>
      </c>
      <c r="H477" s="11">
        <f t="shared" si="672"/>
        <v>0.94537878237480166</v>
      </c>
      <c r="I477" s="11">
        <f t="shared" si="672"/>
        <v>0.96177391846726734</v>
      </c>
      <c r="J477" s="11">
        <f t="shared" si="672"/>
        <v>1.0381674449357436</v>
      </c>
      <c r="K477" s="11">
        <f t="shared" si="672"/>
        <v>0.93712821306002048</v>
      </c>
      <c r="L477" s="11">
        <f t="shared" si="672"/>
        <v>0.98531724580281577</v>
      </c>
      <c r="M477" s="11">
        <f t="shared" si="672"/>
        <v>0.9901939319402111</v>
      </c>
      <c r="N477" s="11">
        <f t="shared" si="672"/>
        <v>0.98430680041123797</v>
      </c>
      <c r="O477" s="11">
        <f t="shared" si="672"/>
        <v>1.0280320180350913</v>
      </c>
      <c r="P477" s="11">
        <f t="shared" si="672"/>
        <v>0.9920977781658471</v>
      </c>
      <c r="Q477" s="11">
        <f t="shared" si="672"/>
        <v>0.92084270257275391</v>
      </c>
      <c r="R477" s="11">
        <f t="shared" si="672"/>
        <v>0.97576448397982585</v>
      </c>
      <c r="S477" s="11">
        <v>1</v>
      </c>
      <c r="T477" s="11">
        <f t="shared" ref="T477:BI477" si="673">1+T209/100</f>
        <v>1.120596879373148</v>
      </c>
      <c r="U477" s="11">
        <f t="shared" si="673"/>
        <v>1.1292034426316047</v>
      </c>
      <c r="V477" s="11">
        <f t="shared" si="673"/>
        <v>1.0277432261822947</v>
      </c>
      <c r="W477" s="11">
        <f t="shared" si="673"/>
        <v>0.90981610774302479</v>
      </c>
      <c r="X477" s="11">
        <f t="shared" si="673"/>
        <v>0.91833655679254267</v>
      </c>
      <c r="Y477" s="11">
        <f t="shared" si="673"/>
        <v>0.9813729749128316</v>
      </c>
      <c r="Z477" s="11">
        <f t="shared" si="673"/>
        <v>1.0382497692334716</v>
      </c>
      <c r="AA477" s="11">
        <f t="shared" si="673"/>
        <v>1.0239104269980643</v>
      </c>
      <c r="AB477" s="11">
        <f t="shared" si="673"/>
        <v>0.98683961080504101</v>
      </c>
      <c r="AC477" s="11">
        <f t="shared" si="673"/>
        <v>0.91968278847788332</v>
      </c>
      <c r="AD477" s="11">
        <f t="shared" si="673"/>
        <v>0.9089444414889547</v>
      </c>
      <c r="AE477" s="11">
        <f t="shared" si="673"/>
        <v>1.0242124331527471</v>
      </c>
      <c r="AF477" s="11">
        <f t="shared" si="673"/>
        <v>1.1114265330593371</v>
      </c>
      <c r="AG477" s="11">
        <f t="shared" si="673"/>
        <v>0.97081191861728111</v>
      </c>
      <c r="AH477" s="11">
        <f t="shared" si="673"/>
        <v>1.0614674671307325</v>
      </c>
      <c r="AI477" s="11">
        <f t="shared" si="673"/>
        <v>0.92111757476471046</v>
      </c>
      <c r="AJ477" s="11">
        <f t="shared" si="673"/>
        <v>1.0475055749477575</v>
      </c>
      <c r="AK477" s="11">
        <f t="shared" si="673"/>
        <v>1.038362969190501</v>
      </c>
      <c r="AL477" s="11">
        <f t="shared" si="673"/>
        <v>1.0186166275688391</v>
      </c>
      <c r="AM477" s="11">
        <f t="shared" si="673"/>
        <v>0.98364270095976825</v>
      </c>
      <c r="AN477" s="11">
        <f t="shared" si="673"/>
        <v>1.0319004956013085</v>
      </c>
      <c r="AO477" s="11">
        <f t="shared" si="673"/>
        <v>1.0307809591170163</v>
      </c>
      <c r="AP477" s="11">
        <f t="shared" si="673"/>
        <v>1.0756694219418832</v>
      </c>
      <c r="AQ477" s="11">
        <f t="shared" si="673"/>
        <v>1.0145248810738092</v>
      </c>
      <c r="AR477" s="11">
        <f t="shared" si="673"/>
        <v>1.0026377947516534</v>
      </c>
      <c r="AS477" s="11">
        <f t="shared" si="673"/>
        <v>1.0340686240245642</v>
      </c>
      <c r="AT477" s="11">
        <f t="shared" si="673"/>
        <v>1.0354728922860492</v>
      </c>
      <c r="AU477" s="11">
        <f t="shared" si="673"/>
        <v>1.0347183791451573</v>
      </c>
      <c r="AV477" s="11">
        <f t="shared" si="673"/>
        <v>1.0475741974315751</v>
      </c>
      <c r="AW477" s="11">
        <f t="shared" si="673"/>
        <v>1.0104805923060258</v>
      </c>
      <c r="AX477" s="11">
        <f t="shared" si="673"/>
        <v>1.0460615435118714</v>
      </c>
      <c r="AY477" s="11">
        <f t="shared" si="673"/>
        <v>1.071683895376857</v>
      </c>
      <c r="AZ477" s="11">
        <f t="shared" si="673"/>
        <v>1.0863728378340285</v>
      </c>
      <c r="BA477" s="11">
        <f t="shared" si="673"/>
        <v>1.0504604017140271</v>
      </c>
      <c r="BB477" s="11">
        <f t="shared" si="673"/>
        <v>1.0061403924280139</v>
      </c>
      <c r="BC477" s="11">
        <f t="shared" si="673"/>
        <v>1.0083479244113296</v>
      </c>
      <c r="BD477" s="11">
        <f t="shared" si="673"/>
        <v>1.0788947118851984</v>
      </c>
      <c r="BE477" s="11">
        <f t="shared" si="673"/>
        <v>1.1281520636501963</v>
      </c>
      <c r="BF477" s="11">
        <f t="shared" si="673"/>
        <v>1.0195913319079666</v>
      </c>
      <c r="BG477" s="11">
        <f t="shared" si="673"/>
        <v>1.0026330564674268</v>
      </c>
      <c r="BH477" s="11">
        <f t="shared" si="673"/>
        <v>1.0243622919446196</v>
      </c>
      <c r="BI477" s="11">
        <f t="shared" si="673"/>
        <v>1.0223710959111161</v>
      </c>
      <c r="BJ477" s="11">
        <f t="shared" ref="BJ477" si="674">1+BJ209/100</f>
        <v>1.0182735370076474</v>
      </c>
      <c r="BL477" s="1">
        <f t="shared" si="628"/>
        <v>-1.4012803935453455E-2</v>
      </c>
      <c r="BM477" s="1">
        <f t="shared" si="629"/>
        <v>-1.7661781619751182E-2</v>
      </c>
      <c r="BN477" s="1">
        <f t="shared" si="630"/>
        <v>-4.2512915516623728E-4</v>
      </c>
      <c r="BO477" s="1">
        <f t="shared" si="631"/>
        <v>9.5198808786300937E-4</v>
      </c>
      <c r="BP477" s="1">
        <f t="shared" si="632"/>
        <v>5.0966861838765976E-3</v>
      </c>
      <c r="BQ477" s="1">
        <f t="shared" si="633"/>
        <v>3.2285929994513074E-2</v>
      </c>
      <c r="BR477" s="1">
        <f t="shared" si="634"/>
        <v>4.0508269149617915E-2</v>
      </c>
      <c r="BS477" s="1">
        <f t="shared" si="635"/>
        <v>5.6157567294884192E-2</v>
      </c>
      <c r="BT477" s="1">
        <f t="shared" si="636"/>
        <v>5.183886990994635E-2</v>
      </c>
      <c r="BU477" s="1">
        <f t="shared" si="637"/>
        <v>3.5513463662149691E-2</v>
      </c>
      <c r="BW477" s="1">
        <f t="shared" si="638"/>
        <v>4.2478808259190481E-2</v>
      </c>
      <c r="BY477" s="172">
        <f t="shared" si="516"/>
        <v>-7.8632713687520894E-3</v>
      </c>
      <c r="CA477" s="1">
        <f t="shared" si="639"/>
        <v>4.9084286901714291E-2</v>
      </c>
      <c r="CB477" s="1">
        <f t="shared" si="640"/>
        <v>1.8912951349847607E-3</v>
      </c>
      <c r="CC477" s="1">
        <f t="shared" si="641"/>
        <v>5.0035942187193871E-2</v>
      </c>
    </row>
    <row r="478" spans="1:81" ht="15">
      <c r="A478" s="282" t="s">
        <v>341</v>
      </c>
      <c r="E478" s="11">
        <v>1</v>
      </c>
      <c r="F478" s="11">
        <f t="shared" ref="F478:R478" si="675">1+F210/100</f>
        <v>1.0022603064379112</v>
      </c>
      <c r="G478" s="11">
        <f t="shared" si="675"/>
        <v>0.97163766165838139</v>
      </c>
      <c r="H478" s="11">
        <f t="shared" si="675"/>
        <v>0.9908854137087324</v>
      </c>
      <c r="I478" s="11">
        <f t="shared" si="675"/>
        <v>1.0102397326676567</v>
      </c>
      <c r="J478" s="11">
        <f t="shared" si="675"/>
        <v>0.98510200728673458</v>
      </c>
      <c r="K478" s="11">
        <f t="shared" si="675"/>
        <v>0.99989774639673545</v>
      </c>
      <c r="L478" s="11">
        <f t="shared" si="675"/>
        <v>0.95992894881073965</v>
      </c>
      <c r="M478" s="11">
        <f t="shared" si="675"/>
        <v>1.0326370739596191</v>
      </c>
      <c r="N478" s="11">
        <f t="shared" si="675"/>
        <v>0.90748305954570285</v>
      </c>
      <c r="O478" s="11">
        <f t="shared" si="675"/>
        <v>1.0538331685245252</v>
      </c>
      <c r="P478" s="11">
        <f t="shared" si="675"/>
        <v>0.96879709413225412</v>
      </c>
      <c r="Q478" s="11">
        <f t="shared" si="675"/>
        <v>1.0317049343604534</v>
      </c>
      <c r="R478" s="11">
        <f t="shared" si="675"/>
        <v>0.9159646938024707</v>
      </c>
      <c r="S478" s="11">
        <v>1</v>
      </c>
      <c r="T478" s="11">
        <f t="shared" ref="T478:BI478" si="676">1+T210/100</f>
        <v>1.046194912353736</v>
      </c>
      <c r="U478" s="11">
        <f t="shared" si="676"/>
        <v>1.0615774493471122</v>
      </c>
      <c r="V478" s="11">
        <f t="shared" si="676"/>
        <v>0.94975557415986023</v>
      </c>
      <c r="W478" s="11">
        <f t="shared" si="676"/>
        <v>0.93774218127396258</v>
      </c>
      <c r="X478" s="11">
        <f t="shared" si="676"/>
        <v>1.0439259018103431</v>
      </c>
      <c r="Y478" s="11">
        <f t="shared" si="676"/>
        <v>0.94190518585357608</v>
      </c>
      <c r="Z478" s="11">
        <f t="shared" si="676"/>
        <v>1.0218818629487421</v>
      </c>
      <c r="AA478" s="11">
        <f t="shared" si="676"/>
        <v>1.047513331480534</v>
      </c>
      <c r="AB478" s="11">
        <f t="shared" si="676"/>
        <v>0.91873420246185333</v>
      </c>
      <c r="AC478" s="11">
        <f t="shared" si="676"/>
        <v>1.0063088097526971</v>
      </c>
      <c r="AD478" s="11">
        <f t="shared" si="676"/>
        <v>1.0017112809728494</v>
      </c>
      <c r="AE478" s="11">
        <f t="shared" si="676"/>
        <v>1.0000704325798198</v>
      </c>
      <c r="AF478" s="11">
        <f t="shared" si="676"/>
        <v>1.0289738306276182</v>
      </c>
      <c r="AG478" s="11">
        <f t="shared" si="676"/>
        <v>0.96413584160746235</v>
      </c>
      <c r="AH478" s="11">
        <f t="shared" si="676"/>
        <v>1.0084765242905567</v>
      </c>
      <c r="AI478" s="11">
        <f t="shared" si="676"/>
        <v>0.96340049827328766</v>
      </c>
      <c r="AJ478" s="11">
        <f t="shared" si="676"/>
        <v>0.99474589961629234</v>
      </c>
      <c r="AK478" s="11">
        <f t="shared" si="676"/>
        <v>0.98215703613907723</v>
      </c>
      <c r="AL478" s="11">
        <f t="shared" si="676"/>
        <v>0.98331805191356925</v>
      </c>
      <c r="AM478" s="11">
        <f t="shared" si="676"/>
        <v>0.97163633116778025</v>
      </c>
      <c r="AN478" s="11">
        <f t="shared" si="676"/>
        <v>1.0253944319834103</v>
      </c>
      <c r="AO478" s="11">
        <f t="shared" si="676"/>
        <v>0.99426366139818911</v>
      </c>
      <c r="AP478" s="11">
        <f t="shared" si="676"/>
        <v>1.0062960882886824</v>
      </c>
      <c r="AQ478" s="11">
        <f t="shared" si="676"/>
        <v>1.0340406345231057</v>
      </c>
      <c r="AR478" s="11">
        <f t="shared" si="676"/>
        <v>1.0385063924851554</v>
      </c>
      <c r="AS478" s="11">
        <f t="shared" si="676"/>
        <v>1.0070099626803541</v>
      </c>
      <c r="AT478" s="11">
        <f t="shared" si="676"/>
        <v>1.0199649931471986</v>
      </c>
      <c r="AU478" s="11">
        <f t="shared" si="676"/>
        <v>0.98114787300772799</v>
      </c>
      <c r="AV478" s="11">
        <f t="shared" si="676"/>
        <v>1.0394262335443756</v>
      </c>
      <c r="AW478" s="11">
        <f t="shared" si="676"/>
        <v>1.0311717106135532</v>
      </c>
      <c r="AX478" s="11">
        <f t="shared" si="676"/>
        <v>1.028502362188807</v>
      </c>
      <c r="AY478" s="11">
        <f t="shared" si="676"/>
        <v>0.99753052104623419</v>
      </c>
      <c r="AZ478" s="11">
        <f t="shared" si="676"/>
        <v>1.0213866002285727</v>
      </c>
      <c r="BA478" s="11">
        <f t="shared" si="676"/>
        <v>1.0087550811600985</v>
      </c>
      <c r="BB478" s="11">
        <f t="shared" si="676"/>
        <v>0.99591769644868511</v>
      </c>
      <c r="BC478" s="11">
        <f t="shared" si="676"/>
        <v>1.012328396245481</v>
      </c>
      <c r="BD478" s="11">
        <f t="shared" si="676"/>
        <v>0.98818043577815562</v>
      </c>
      <c r="BE478" s="11">
        <f t="shared" si="676"/>
        <v>1.0134362713837832</v>
      </c>
      <c r="BF478" s="11">
        <f t="shared" si="676"/>
        <v>1.0040164817022443</v>
      </c>
      <c r="BG478" s="11">
        <f t="shared" si="676"/>
        <v>1.0102861724233141</v>
      </c>
      <c r="BH478" s="11">
        <f t="shared" si="676"/>
        <v>1.033941789390719</v>
      </c>
      <c r="BI478" s="11">
        <f t="shared" si="676"/>
        <v>1.0373161245442459</v>
      </c>
      <c r="BJ478" s="11">
        <f t="shared" ref="BJ478" si="677">1+BJ210/100</f>
        <v>1.0382980394871137</v>
      </c>
      <c r="BL478" s="1">
        <f t="shared" si="628"/>
        <v>-1.1819903749480276E-2</v>
      </c>
      <c r="BM478" s="1">
        <f t="shared" si="629"/>
        <v>-1.829479282273605E-2</v>
      </c>
      <c r="BN478" s="1">
        <f t="shared" si="630"/>
        <v>-3.7566593664328796E-4</v>
      </c>
      <c r="BO478" s="1">
        <f t="shared" si="631"/>
        <v>-6.776446393010005E-3</v>
      </c>
      <c r="BP478" s="1">
        <f t="shared" si="632"/>
        <v>-1.9159269415111368E-2</v>
      </c>
      <c r="BQ478" s="1">
        <f t="shared" si="633"/>
        <v>1.3158338877969245E-2</v>
      </c>
      <c r="BR478" s="1">
        <f t="shared" si="634"/>
        <v>1.6768571590589865E-2</v>
      </c>
      <c r="BS478" s="1">
        <f t="shared" si="635"/>
        <v>3.9324371994033935E-3</v>
      </c>
      <c r="BT478" s="1">
        <f t="shared" si="636"/>
        <v>2.1030401339460658E-2</v>
      </c>
      <c r="BU478" s="1">
        <f t="shared" si="637"/>
        <v>1.1803678670043505E-2</v>
      </c>
      <c r="BW478" s="1">
        <f t="shared" si="638"/>
        <v>1.574773454537759E-2</v>
      </c>
      <c r="BY478" s="172">
        <f t="shared" si="516"/>
        <v>-8.7612865964659115E-3</v>
      </c>
      <c r="CA478" s="1">
        <f t="shared" si="639"/>
        <v>-1.6554869163048158E-2</v>
      </c>
      <c r="CB478" s="1">
        <f t="shared" si="640"/>
        <v>-5.8760907361930403E-2</v>
      </c>
      <c r="CC478" s="1">
        <f t="shared" si="641"/>
        <v>8.3556661807234756E-2</v>
      </c>
    </row>
    <row r="479" spans="1:81" ht="15">
      <c r="A479" s="282" t="s">
        <v>342</v>
      </c>
      <c r="E479" s="11">
        <v>1</v>
      </c>
      <c r="F479" s="11">
        <f t="shared" ref="F479:R479" si="678">1+F211/100</f>
        <v>1.0458046597944706</v>
      </c>
      <c r="G479" s="11">
        <f t="shared" si="678"/>
        <v>1.0419614262108883</v>
      </c>
      <c r="H479" s="11">
        <f t="shared" si="678"/>
        <v>1.0723988358117857</v>
      </c>
      <c r="I479" s="11">
        <f t="shared" si="678"/>
        <v>0.93882247388086071</v>
      </c>
      <c r="J479" s="11">
        <f t="shared" si="678"/>
        <v>1.0501408633552987</v>
      </c>
      <c r="K479" s="11">
        <f t="shared" si="678"/>
        <v>1.0814939619396773</v>
      </c>
      <c r="L479" s="11">
        <f t="shared" si="678"/>
        <v>1.0983074096357348</v>
      </c>
      <c r="M479" s="11">
        <f t="shared" si="678"/>
        <v>1.1167554397304174</v>
      </c>
      <c r="N479" s="11">
        <f t="shared" si="678"/>
        <v>1.1202646187090359</v>
      </c>
      <c r="O479" s="11">
        <f t="shared" si="678"/>
        <v>1.121289084078879</v>
      </c>
      <c r="P479" s="11">
        <f t="shared" si="678"/>
        <v>1.100442643831381</v>
      </c>
      <c r="Q479" s="11">
        <f t="shared" si="678"/>
        <v>1.1144319338372937</v>
      </c>
      <c r="R479" s="11">
        <f t="shared" si="678"/>
        <v>1.0907059172213951</v>
      </c>
      <c r="S479" s="11">
        <v>1</v>
      </c>
      <c r="T479" s="11">
        <f t="shared" ref="T479:BI479" si="679">1+T211/100</f>
        <v>1.030925305093902</v>
      </c>
      <c r="U479" s="11">
        <f t="shared" si="679"/>
        <v>1.0599848294394598</v>
      </c>
      <c r="V479" s="11">
        <f t="shared" si="679"/>
        <v>1.0600696348725227</v>
      </c>
      <c r="W479" s="11">
        <f t="shared" si="679"/>
        <v>1.0739612427950875</v>
      </c>
      <c r="X479" s="11">
        <f t="shared" si="679"/>
        <v>1.0804693488163895</v>
      </c>
      <c r="Y479" s="11">
        <f t="shared" si="679"/>
        <v>1.0863910237636079</v>
      </c>
      <c r="Z479" s="11">
        <f t="shared" si="679"/>
        <v>1.0548839877076484</v>
      </c>
      <c r="AA479" s="11">
        <f t="shared" si="679"/>
        <v>1.0257080255896125</v>
      </c>
      <c r="AB479" s="11">
        <f t="shared" si="679"/>
        <v>1.0713993426486017</v>
      </c>
      <c r="AC479" s="11">
        <f t="shared" si="679"/>
        <v>1.0676329620255145</v>
      </c>
      <c r="AD479" s="11">
        <f t="shared" si="679"/>
        <v>0.99177345250841964</v>
      </c>
      <c r="AE479" s="11">
        <f t="shared" si="679"/>
        <v>1.01423424313779</v>
      </c>
      <c r="AF479" s="11">
        <f t="shared" si="679"/>
        <v>1.0910374391679103</v>
      </c>
      <c r="AG479" s="11">
        <f t="shared" si="679"/>
        <v>1.0833081649622536</v>
      </c>
      <c r="AH479" s="11">
        <f t="shared" si="679"/>
        <v>1.0699550270162197</v>
      </c>
      <c r="AI479" s="11">
        <f t="shared" si="679"/>
        <v>1.0584664088826843</v>
      </c>
      <c r="AJ479" s="11">
        <f t="shared" si="679"/>
        <v>1.0369409802861151</v>
      </c>
      <c r="AK479" s="11">
        <f t="shared" si="679"/>
        <v>1.0391826077028814</v>
      </c>
      <c r="AL479" s="11">
        <f t="shared" si="679"/>
        <v>1.087510995338538</v>
      </c>
      <c r="AM479" s="11">
        <f t="shared" si="679"/>
        <v>1.0750018191767068</v>
      </c>
      <c r="AN479" s="11">
        <f t="shared" si="679"/>
        <v>1.0382562155012125</v>
      </c>
      <c r="AO479" s="11">
        <f t="shared" si="679"/>
        <v>1.0324911686137002</v>
      </c>
      <c r="AP479" s="11">
        <f t="shared" si="679"/>
        <v>1.0471566378808432</v>
      </c>
      <c r="AQ479" s="11">
        <f t="shared" si="679"/>
        <v>0.94508941414206338</v>
      </c>
      <c r="AR479" s="11">
        <f t="shared" si="679"/>
        <v>1.0525072512629929</v>
      </c>
      <c r="AS479" s="11">
        <f t="shared" si="679"/>
        <v>1.0702763352836591</v>
      </c>
      <c r="AT479" s="11">
        <f t="shared" si="679"/>
        <v>0.96411751155679437</v>
      </c>
      <c r="AU479" s="11">
        <f t="shared" si="679"/>
        <v>1.0326493600080555</v>
      </c>
      <c r="AV479" s="11">
        <f t="shared" si="679"/>
        <v>1.0598667077922759</v>
      </c>
      <c r="AW479" s="11">
        <f t="shared" si="679"/>
        <v>1.0818626016618766</v>
      </c>
      <c r="AX479" s="11">
        <f t="shared" si="679"/>
        <v>1.0499207475100376</v>
      </c>
      <c r="AY479" s="11">
        <f t="shared" si="679"/>
        <v>1.0550628904820147</v>
      </c>
      <c r="AZ479" s="11">
        <f t="shared" si="679"/>
        <v>1.0465932121848758</v>
      </c>
      <c r="BA479" s="11">
        <f t="shared" si="679"/>
        <v>0.96512575617074847</v>
      </c>
      <c r="BB479" s="11">
        <f t="shared" si="679"/>
        <v>0.96443613974659281</v>
      </c>
      <c r="BC479" s="11">
        <f t="shared" si="679"/>
        <v>1.1321649301445926</v>
      </c>
      <c r="BD479" s="11">
        <f t="shared" si="679"/>
        <v>1.0415631995593162</v>
      </c>
      <c r="BE479" s="11">
        <f t="shared" si="679"/>
        <v>1.0156079799726854</v>
      </c>
      <c r="BF479" s="11">
        <f t="shared" si="679"/>
        <v>1.0342272172352804</v>
      </c>
      <c r="BG479" s="11">
        <f t="shared" si="679"/>
        <v>1.0254373653062507</v>
      </c>
      <c r="BH479" s="11">
        <f t="shared" si="679"/>
        <v>1.0103526043068336</v>
      </c>
      <c r="BI479" s="11">
        <f t="shared" si="679"/>
        <v>1.010770668368131</v>
      </c>
      <c r="BJ479" s="11">
        <f t="shared" ref="BJ479" si="680">1+BJ211/100</f>
        <v>1.0352678165524152</v>
      </c>
      <c r="BL479" s="1">
        <f t="shared" si="628"/>
        <v>5.3301855686418653E-2</v>
      </c>
      <c r="BM479" s="1">
        <f t="shared" si="629"/>
        <v>6.571961064351628E-2</v>
      </c>
      <c r="BN479" s="1">
        <f t="shared" si="630"/>
        <v>7.2632255746452934E-2</v>
      </c>
      <c r="BO479" s="1">
        <f t="shared" si="631"/>
        <v>5.5138795132425589E-2</v>
      </c>
      <c r="BP479" s="1">
        <f t="shared" si="632"/>
        <v>5.5332131203017498E-2</v>
      </c>
      <c r="BQ479" s="1">
        <f t="shared" si="633"/>
        <v>2.1962389573402907E-2</v>
      </c>
      <c r="BR479" s="1">
        <f t="shared" si="634"/>
        <v>4.3038651608125367E-2</v>
      </c>
      <c r="BS479" s="1">
        <f t="shared" si="635"/>
        <v>2.9163104082821523E-2</v>
      </c>
      <c r="BT479" s="1">
        <f t="shared" si="636"/>
        <v>4.2405451583415132E-2</v>
      </c>
      <c r="BU479" s="1">
        <f t="shared" si="637"/>
        <v>2.8384921703907162E-2</v>
      </c>
      <c r="BW479" s="1">
        <f t="shared" si="638"/>
        <v>3.4370479863821579E-2</v>
      </c>
      <c r="BY479" s="172">
        <f t="shared" si="516"/>
        <v>6.787797839930354E-2</v>
      </c>
      <c r="CA479" s="1">
        <f t="shared" si="639"/>
        <v>0.1592572732207429</v>
      </c>
      <c r="CB479" s="1">
        <f t="shared" si="640"/>
        <v>0.14057274048052859</v>
      </c>
      <c r="CC479" s="1">
        <f t="shared" si="641"/>
        <v>4.7212299232326504E-2</v>
      </c>
    </row>
    <row r="480" spans="1:81" ht="15">
      <c r="A480" s="282" t="s">
        <v>343</v>
      </c>
      <c r="E480" s="11">
        <v>1</v>
      </c>
      <c r="F480" s="11">
        <f t="shared" ref="F480:R480" si="681">1+F212/100</f>
        <v>1</v>
      </c>
      <c r="G480" s="11">
        <f t="shared" si="681"/>
        <v>1</v>
      </c>
      <c r="H480" s="11">
        <f t="shared" si="681"/>
        <v>1</v>
      </c>
      <c r="I480" s="11">
        <f t="shared" si="681"/>
        <v>1</v>
      </c>
      <c r="J480" s="11">
        <f t="shared" si="681"/>
        <v>1</v>
      </c>
      <c r="K480" s="11">
        <f t="shared" si="681"/>
        <v>1</v>
      </c>
      <c r="L480" s="11">
        <f t="shared" si="681"/>
        <v>1</v>
      </c>
      <c r="M480" s="11">
        <f t="shared" si="681"/>
        <v>1</v>
      </c>
      <c r="N480" s="11">
        <f t="shared" si="681"/>
        <v>1</v>
      </c>
      <c r="O480" s="11">
        <f t="shared" si="681"/>
        <v>1</v>
      </c>
      <c r="P480" s="11">
        <f t="shared" si="681"/>
        <v>1</v>
      </c>
      <c r="Q480" s="11">
        <f t="shared" si="681"/>
        <v>1</v>
      </c>
      <c r="R480" s="11">
        <f t="shared" si="681"/>
        <v>1</v>
      </c>
      <c r="S480" s="11">
        <v>1</v>
      </c>
      <c r="T480" s="11">
        <f t="shared" ref="T480:BI480" si="682">1+T212/100</f>
        <v>1</v>
      </c>
      <c r="U480" s="11">
        <f t="shared" si="682"/>
        <v>1</v>
      </c>
      <c r="V480" s="11">
        <f t="shared" si="682"/>
        <v>1</v>
      </c>
      <c r="W480" s="11">
        <f t="shared" si="682"/>
        <v>1</v>
      </c>
      <c r="X480" s="11">
        <f t="shared" si="682"/>
        <v>1</v>
      </c>
      <c r="Y480" s="11">
        <f t="shared" si="682"/>
        <v>1</v>
      </c>
      <c r="Z480" s="11">
        <f t="shared" si="682"/>
        <v>1</v>
      </c>
      <c r="AA480" s="11">
        <f t="shared" si="682"/>
        <v>1</v>
      </c>
      <c r="AB480" s="11">
        <f t="shared" si="682"/>
        <v>1</v>
      </c>
      <c r="AC480" s="11">
        <f t="shared" si="682"/>
        <v>1</v>
      </c>
      <c r="AD480" s="11">
        <f t="shared" si="682"/>
        <v>1</v>
      </c>
      <c r="AE480" s="11">
        <f t="shared" si="682"/>
        <v>1</v>
      </c>
      <c r="AF480" s="11">
        <f t="shared" si="682"/>
        <v>1</v>
      </c>
      <c r="AG480" s="11">
        <f t="shared" si="682"/>
        <v>1</v>
      </c>
      <c r="AH480" s="11">
        <f t="shared" si="682"/>
        <v>1</v>
      </c>
      <c r="AI480" s="11">
        <f t="shared" si="682"/>
        <v>1</v>
      </c>
      <c r="AJ480" s="11">
        <f t="shared" si="682"/>
        <v>1.0305856249376952</v>
      </c>
      <c r="AK480" s="11">
        <f t="shared" si="682"/>
        <v>1.0954832674307819</v>
      </c>
      <c r="AL480" s="11">
        <f t="shared" si="682"/>
        <v>1.0106565913761987</v>
      </c>
      <c r="AM480" s="11">
        <f t="shared" si="682"/>
        <v>1.0613930079372196</v>
      </c>
      <c r="AN480" s="11">
        <f t="shared" si="682"/>
        <v>1.0521089549088176</v>
      </c>
      <c r="AO480" s="11">
        <f t="shared" si="682"/>
        <v>0.98788046429069032</v>
      </c>
      <c r="AP480" s="11">
        <f t="shared" si="682"/>
        <v>0.95842275961929713</v>
      </c>
      <c r="AQ480" s="11">
        <f t="shared" si="682"/>
        <v>0.98996973419623102</v>
      </c>
      <c r="AR480" s="11">
        <f t="shared" si="682"/>
        <v>0.96817176510644731</v>
      </c>
      <c r="AS480" s="11">
        <f t="shared" si="682"/>
        <v>0.83432167981917771</v>
      </c>
      <c r="AT480" s="11">
        <f t="shared" si="682"/>
        <v>0.89580284929205911</v>
      </c>
      <c r="AU480" s="11">
        <f t="shared" si="682"/>
        <v>0.94652210694071781</v>
      </c>
      <c r="AV480" s="11">
        <f t="shared" si="682"/>
        <v>1.037569835792606</v>
      </c>
      <c r="AW480" s="11">
        <f t="shared" si="682"/>
        <v>1.0225373379791247</v>
      </c>
      <c r="AX480" s="11">
        <f t="shared" si="682"/>
        <v>1.028274215330401</v>
      </c>
      <c r="AY480" s="11">
        <f t="shared" si="682"/>
        <v>1.0438373533917478</v>
      </c>
      <c r="AZ480" s="11">
        <f t="shared" si="682"/>
        <v>1.0481236996059267</v>
      </c>
      <c r="BA480" s="11">
        <f t="shared" si="682"/>
        <v>1.0464532661682999</v>
      </c>
      <c r="BB480" s="11">
        <f t="shared" si="682"/>
        <v>0.93130309674121914</v>
      </c>
      <c r="BC480" s="11">
        <f t="shared" si="682"/>
        <v>1.04439085837354</v>
      </c>
      <c r="BD480" s="11">
        <f t="shared" si="682"/>
        <v>1.1071529456538933</v>
      </c>
      <c r="BE480" s="11">
        <f t="shared" si="682"/>
        <v>1.0229625268478491</v>
      </c>
      <c r="BF480" s="11">
        <f t="shared" si="682"/>
        <v>1.0082737669127146</v>
      </c>
      <c r="BG480" s="11">
        <f t="shared" si="682"/>
        <v>1.0011964359341754</v>
      </c>
      <c r="BH480" s="11">
        <f t="shared" si="682"/>
        <v>1.0045153622487131</v>
      </c>
      <c r="BI480" s="11">
        <f t="shared" si="682"/>
        <v>1.0139634202925485</v>
      </c>
      <c r="BJ480" s="11">
        <f t="shared" ref="BJ480" si="683">1+BJ212/100</f>
        <v>1.0122479323069857</v>
      </c>
      <c r="BL480" s="1">
        <f t="shared" si="628"/>
        <v>0</v>
      </c>
      <c r="BM480" s="1">
        <f t="shared" si="629"/>
        <v>0</v>
      </c>
      <c r="BN480" s="1">
        <f t="shared" si="630"/>
        <v>0</v>
      </c>
      <c r="BO480" s="1">
        <f t="shared" si="631"/>
        <v>0</v>
      </c>
      <c r="BP480" s="1">
        <f t="shared" si="632"/>
        <v>3.3530649967516313E-2</v>
      </c>
      <c r="BQ480" s="1">
        <f t="shared" si="633"/>
        <v>-4.7869095887711821E-2</v>
      </c>
      <c r="BR480" s="1">
        <f t="shared" si="634"/>
        <v>2.4626532160068715E-2</v>
      </c>
      <c r="BS480" s="1">
        <f t="shared" si="635"/>
        <v>3.4049376097261552E-2</v>
      </c>
      <c r="BT480" s="1">
        <f t="shared" si="636"/>
        <v>3.7755662737083862E-2</v>
      </c>
      <c r="BU480" s="1">
        <f t="shared" si="637"/>
        <v>1.5692535787502182E-2</v>
      </c>
      <c r="BW480" s="1">
        <f t="shared" si="638"/>
        <v>2.5090135187242124E-2</v>
      </c>
      <c r="BY480" s="172">
        <f t="shared" si="516"/>
        <v>0</v>
      </c>
      <c r="CA480" s="1">
        <f t="shared" si="639"/>
        <v>0</v>
      </c>
      <c r="CB480" s="1">
        <f t="shared" si="640"/>
        <v>0.1289893077739408</v>
      </c>
      <c r="CC480" s="1">
        <f t="shared" si="641"/>
        <v>1.9760452490908076E-2</v>
      </c>
    </row>
    <row r="481" spans="1:81" ht="15">
      <c r="A481" s="282" t="s">
        <v>344</v>
      </c>
      <c r="E481" s="11">
        <v>1</v>
      </c>
      <c r="F481" s="11">
        <f t="shared" ref="F481:R481" si="684">1+F213/100</f>
        <v>1.0040622119370908</v>
      </c>
      <c r="G481" s="11">
        <f t="shared" si="684"/>
        <v>1.0304523870583062</v>
      </c>
      <c r="H481" s="11">
        <f t="shared" si="684"/>
        <v>1.0019861001891823</v>
      </c>
      <c r="I481" s="11">
        <f t="shared" si="684"/>
        <v>1.0507348473004301</v>
      </c>
      <c r="J481" s="11">
        <f t="shared" si="684"/>
        <v>1.0552952625290191</v>
      </c>
      <c r="K481" s="11">
        <f t="shared" si="684"/>
        <v>1.0010697852112977</v>
      </c>
      <c r="L481" s="11">
        <f t="shared" si="684"/>
        <v>0.98434896536328664</v>
      </c>
      <c r="M481" s="11">
        <f t="shared" si="684"/>
        <v>1.0032890880782859</v>
      </c>
      <c r="N481" s="11">
        <f t="shared" si="684"/>
        <v>1.0663469661447722</v>
      </c>
      <c r="O481" s="11">
        <f t="shared" si="684"/>
        <v>1.066172995983008</v>
      </c>
      <c r="P481" s="11">
        <f t="shared" si="684"/>
        <v>1.0144918613973695</v>
      </c>
      <c r="Q481" s="11">
        <f t="shared" si="684"/>
        <v>0.98839344052130818</v>
      </c>
      <c r="R481" s="11">
        <f t="shared" si="684"/>
        <v>1.0008889459184604</v>
      </c>
      <c r="S481" s="11">
        <v>1</v>
      </c>
      <c r="T481" s="11">
        <f t="shared" ref="T481:BI481" si="685">1+T213/100</f>
        <v>0.99414063227298077</v>
      </c>
      <c r="U481" s="11">
        <f t="shared" si="685"/>
        <v>0.97305616447418342</v>
      </c>
      <c r="V481" s="11">
        <f t="shared" si="685"/>
        <v>0.97753785234084034</v>
      </c>
      <c r="W481" s="11">
        <f t="shared" si="685"/>
        <v>1.0003024684315416</v>
      </c>
      <c r="X481" s="11">
        <f t="shared" si="685"/>
        <v>1.0206508464610735</v>
      </c>
      <c r="Y481" s="11">
        <f t="shared" si="685"/>
        <v>1.02374256547759</v>
      </c>
      <c r="Z481" s="11">
        <f t="shared" si="685"/>
        <v>1.0049739914418487</v>
      </c>
      <c r="AA481" s="11">
        <f t="shared" si="685"/>
        <v>1.0240037294024553</v>
      </c>
      <c r="AB481" s="11">
        <f t="shared" si="685"/>
        <v>0.95636048394782658</v>
      </c>
      <c r="AC481" s="11">
        <f t="shared" si="685"/>
        <v>1.0154053043424858</v>
      </c>
      <c r="AD481" s="11">
        <f t="shared" si="685"/>
        <v>0.92194489110584787</v>
      </c>
      <c r="AE481" s="11">
        <f t="shared" si="685"/>
        <v>0.98315020465376346</v>
      </c>
      <c r="AF481" s="11">
        <f t="shared" si="685"/>
        <v>1.0398270454290266</v>
      </c>
      <c r="AG481" s="11">
        <f t="shared" si="685"/>
        <v>0.90272765452967785</v>
      </c>
      <c r="AH481" s="11">
        <f t="shared" si="685"/>
        <v>0.98442929400711687</v>
      </c>
      <c r="AI481" s="11">
        <f t="shared" si="685"/>
        <v>1.0184542097842999</v>
      </c>
      <c r="AJ481" s="11">
        <f t="shared" si="685"/>
        <v>1.0176216548874553</v>
      </c>
      <c r="AK481" s="11">
        <f t="shared" si="685"/>
        <v>0.81097539240424421</v>
      </c>
      <c r="AL481" s="11">
        <f t="shared" si="685"/>
        <v>1.0194017868496841</v>
      </c>
      <c r="AM481" s="11">
        <f t="shared" si="685"/>
        <v>0.98594608020433994</v>
      </c>
      <c r="AN481" s="11">
        <f t="shared" si="685"/>
        <v>0.9218967840058363</v>
      </c>
      <c r="AO481" s="11">
        <f t="shared" si="685"/>
        <v>1.0157487572005619</v>
      </c>
      <c r="AP481" s="11">
        <f t="shared" si="685"/>
        <v>0.93617812248336507</v>
      </c>
      <c r="AQ481" s="11">
        <f t="shared" si="685"/>
        <v>1.0065834444566293</v>
      </c>
      <c r="AR481" s="11">
        <f t="shared" si="685"/>
        <v>0.96161882628764106</v>
      </c>
      <c r="AS481" s="11">
        <f t="shared" si="685"/>
        <v>1.0369697584642859</v>
      </c>
      <c r="AT481" s="11">
        <f t="shared" si="685"/>
        <v>0.90199176788841628</v>
      </c>
      <c r="AU481" s="11">
        <f t="shared" si="685"/>
        <v>1.208561916023726</v>
      </c>
      <c r="AV481" s="11">
        <f t="shared" si="685"/>
        <v>1.042184143818329</v>
      </c>
      <c r="AW481" s="11">
        <f t="shared" si="685"/>
        <v>1.0189196960378524</v>
      </c>
      <c r="AX481" s="11">
        <f t="shared" si="685"/>
        <v>1.0046620178741696</v>
      </c>
      <c r="AY481" s="11">
        <f t="shared" si="685"/>
        <v>1.0083252936772173</v>
      </c>
      <c r="AZ481" s="11">
        <f t="shared" si="685"/>
        <v>1.0506317502036919</v>
      </c>
      <c r="BA481" s="11">
        <f t="shared" si="685"/>
        <v>1.028347740603194</v>
      </c>
      <c r="BB481" s="11">
        <f t="shared" si="685"/>
        <v>1.008187811115085</v>
      </c>
      <c r="BC481" s="11">
        <f t="shared" si="685"/>
        <v>1.0292497443368585</v>
      </c>
      <c r="BD481" s="11">
        <f t="shared" si="685"/>
        <v>1.0385527754106467</v>
      </c>
      <c r="BE481" s="11">
        <f t="shared" si="685"/>
        <v>1.1255317591144876</v>
      </c>
      <c r="BF481" s="11">
        <f t="shared" si="685"/>
        <v>1.1799566603416158</v>
      </c>
      <c r="BG481" s="11">
        <f t="shared" si="685"/>
        <v>1.0223671082873003</v>
      </c>
      <c r="BH481" s="11">
        <f t="shared" si="685"/>
        <v>0.77669230810347922</v>
      </c>
      <c r="BI481" s="11">
        <f t="shared" si="685"/>
        <v>1.0377317469314948</v>
      </c>
      <c r="BJ481" s="11">
        <f t="shared" ref="BJ481" si="686">1+BJ213/100</f>
        <v>1.0193836807656114</v>
      </c>
      <c r="BL481" s="1">
        <f t="shared" si="628"/>
        <v>1.2084444090319391E-2</v>
      </c>
      <c r="BM481" s="1">
        <f t="shared" si="629"/>
        <v>2.6362711828462837E-2</v>
      </c>
      <c r="BN481" s="1">
        <f t="shared" si="630"/>
        <v>3.2565065117278191E-3</v>
      </c>
      <c r="BO481" s="1">
        <f t="shared" si="631"/>
        <v>-1.5323577020321832E-2</v>
      </c>
      <c r="BP481" s="1">
        <f t="shared" si="632"/>
        <v>-3.7899968844316567E-2</v>
      </c>
      <c r="BQ481" s="1">
        <f t="shared" si="633"/>
        <v>-5.1910709178432102E-3</v>
      </c>
      <c r="BR481" s="1">
        <f t="shared" si="634"/>
        <v>2.3692977851268004E-2</v>
      </c>
      <c r="BS481" s="1">
        <f t="shared" si="635"/>
        <v>8.97197256541582E-2</v>
      </c>
      <c r="BT481" s="1">
        <f t="shared" si="636"/>
        <v>2.5374699323702732E-2</v>
      </c>
      <c r="BU481" s="1">
        <f t="shared" si="637"/>
        <v>2.0838277151341345E-2</v>
      </c>
      <c r="BW481" s="1">
        <f t="shared" si="638"/>
        <v>2.2779995357198324E-2</v>
      </c>
      <c r="BY481" s="172">
        <f t="shared" si="516"/>
        <v>1.0120093528232399E-2</v>
      </c>
      <c r="CA481" s="1">
        <f t="shared" si="639"/>
        <v>-1.5812184888608138E-2</v>
      </c>
      <c r="CB481" s="1">
        <f t="shared" si="640"/>
        <v>-0.15950424498578419</v>
      </c>
      <c r="CC481" s="1">
        <f t="shared" si="641"/>
        <v>-0.175973883794865</v>
      </c>
    </row>
    <row r="482" spans="1:81" ht="15">
      <c r="A482" s="282" t="s">
        <v>345</v>
      </c>
      <c r="E482" s="11">
        <v>1</v>
      </c>
      <c r="F482" s="11">
        <f t="shared" ref="F482:R482" si="687">1+F214/100</f>
        <v>1</v>
      </c>
      <c r="G482" s="11">
        <f t="shared" si="687"/>
        <v>1</v>
      </c>
      <c r="H482" s="11">
        <f t="shared" si="687"/>
        <v>1</v>
      </c>
      <c r="I482" s="11">
        <f t="shared" si="687"/>
        <v>1</v>
      </c>
      <c r="J482" s="11">
        <f t="shared" si="687"/>
        <v>1</v>
      </c>
      <c r="K482" s="11">
        <f t="shared" si="687"/>
        <v>1.0414706169392529</v>
      </c>
      <c r="L482" s="11">
        <f t="shared" si="687"/>
        <v>1.0252991244372109</v>
      </c>
      <c r="M482" s="11">
        <f t="shared" si="687"/>
        <v>1.0044508743230431</v>
      </c>
      <c r="N482" s="11">
        <f t="shared" si="687"/>
        <v>1.0073470548058236</v>
      </c>
      <c r="O482" s="11">
        <f t="shared" si="687"/>
        <v>1.0028572328463796</v>
      </c>
      <c r="P482" s="11">
        <f t="shared" si="687"/>
        <v>1.0119444513925187</v>
      </c>
      <c r="Q482" s="11">
        <f t="shared" si="687"/>
        <v>1.0345864020844873</v>
      </c>
      <c r="R482" s="11">
        <f t="shared" si="687"/>
        <v>1.0230811068864878</v>
      </c>
      <c r="S482" s="11">
        <v>1</v>
      </c>
      <c r="T482" s="11">
        <f t="shared" ref="T482:BI482" si="688">1+T214/100</f>
        <v>1.0059552605945858</v>
      </c>
      <c r="U482" s="11">
        <f t="shared" si="688"/>
        <v>1.0276599805754643</v>
      </c>
      <c r="V482" s="11">
        <f t="shared" si="688"/>
        <v>1.0455346931640124</v>
      </c>
      <c r="W482" s="11">
        <f t="shared" si="688"/>
        <v>1.032353441284416</v>
      </c>
      <c r="X482" s="11">
        <f t="shared" si="688"/>
        <v>0.94035879851118898</v>
      </c>
      <c r="Y482" s="11">
        <f t="shared" si="688"/>
        <v>0.86699594537700864</v>
      </c>
      <c r="Z482" s="11">
        <f t="shared" si="688"/>
        <v>0.88112927926072748</v>
      </c>
      <c r="AA482" s="11">
        <f t="shared" si="688"/>
        <v>0.92299297429883231</v>
      </c>
      <c r="AB482" s="11">
        <f t="shared" si="688"/>
        <v>1.0011177883755151</v>
      </c>
      <c r="AC482" s="11">
        <f t="shared" si="688"/>
        <v>0.99968097194305083</v>
      </c>
      <c r="AD482" s="11">
        <f t="shared" si="688"/>
        <v>0.99281650738975136</v>
      </c>
      <c r="AE482" s="11">
        <f t="shared" si="688"/>
        <v>0.98882379370499451</v>
      </c>
      <c r="AF482" s="11">
        <f t="shared" si="688"/>
        <v>1.0119972160179871</v>
      </c>
      <c r="AG482" s="11">
        <f t="shared" si="688"/>
        <v>1.0057745830329929</v>
      </c>
      <c r="AH482" s="11">
        <f t="shared" si="688"/>
        <v>0.9965959780795921</v>
      </c>
      <c r="AI482" s="11">
        <f t="shared" si="688"/>
        <v>1.0345426299286793</v>
      </c>
      <c r="AJ482" s="11">
        <f t="shared" si="688"/>
        <v>1.0012869822712769</v>
      </c>
      <c r="AK482" s="11">
        <f t="shared" si="688"/>
        <v>1.0555805288631774</v>
      </c>
      <c r="AL482" s="11">
        <f t="shared" si="688"/>
        <v>1.0439512131806283</v>
      </c>
      <c r="AM482" s="11">
        <f t="shared" si="688"/>
        <v>1.0335032711695324</v>
      </c>
      <c r="AN482" s="11">
        <f t="shared" si="688"/>
        <v>1.0349985527252517</v>
      </c>
      <c r="AO482" s="11">
        <f t="shared" si="688"/>
        <v>0.99736791161902227</v>
      </c>
      <c r="AP482" s="11">
        <f t="shared" si="688"/>
        <v>1.0212965502633096</v>
      </c>
      <c r="AQ482" s="11">
        <f t="shared" si="688"/>
        <v>1.017490694288617</v>
      </c>
      <c r="AR482" s="11">
        <f t="shared" si="688"/>
        <v>1.0134534576748664</v>
      </c>
      <c r="AS482" s="11">
        <f t="shared" si="688"/>
        <v>1.0039463880122219</v>
      </c>
      <c r="AT482" s="11">
        <f t="shared" si="688"/>
        <v>1.0022251737162009</v>
      </c>
      <c r="AU482" s="11">
        <f t="shared" si="688"/>
        <v>1.0099362144756836</v>
      </c>
      <c r="AV482" s="11">
        <f t="shared" si="688"/>
        <v>1.0103104578320523</v>
      </c>
      <c r="AW482" s="11">
        <f t="shared" si="688"/>
        <v>1.0039917512072192</v>
      </c>
      <c r="AX482" s="11">
        <f t="shared" si="688"/>
        <v>1.022273000095193</v>
      </c>
      <c r="AY482" s="11">
        <f t="shared" si="688"/>
        <v>1.038688239035497</v>
      </c>
      <c r="AZ482" s="11">
        <f t="shared" si="688"/>
        <v>1.0140854637533965</v>
      </c>
      <c r="BA482" s="11">
        <f t="shared" si="688"/>
        <v>1.0167885682371409</v>
      </c>
      <c r="BB482" s="11">
        <f t="shared" si="688"/>
        <v>0.97486235621712358</v>
      </c>
      <c r="BC482" s="11">
        <f t="shared" si="688"/>
        <v>1.0165320836207159</v>
      </c>
      <c r="BD482" s="11">
        <f t="shared" si="688"/>
        <v>1.0334353037967925</v>
      </c>
      <c r="BE482" s="11">
        <f t="shared" si="688"/>
        <v>1.0234000172365152</v>
      </c>
      <c r="BF482" s="11">
        <f t="shared" si="688"/>
        <v>1.0189153577156613</v>
      </c>
      <c r="BG482" s="11">
        <f t="shared" si="688"/>
        <v>1.0148549780396001</v>
      </c>
      <c r="BH482" s="11">
        <f t="shared" si="688"/>
        <v>1.0187017472938587</v>
      </c>
      <c r="BI482" s="11">
        <f t="shared" si="688"/>
        <v>1.0205926088679316</v>
      </c>
      <c r="BJ482" s="11">
        <f t="shared" ref="BJ482" si="689">1+BJ214/100</f>
        <v>1.0179106276981202</v>
      </c>
      <c r="BL482" s="1">
        <f t="shared" si="628"/>
        <v>0</v>
      </c>
      <c r="BM482" s="1">
        <f t="shared" si="629"/>
        <v>1.2980079778956544E-2</v>
      </c>
      <c r="BN482" s="1">
        <f t="shared" si="630"/>
        <v>1.2036363960520102E-2</v>
      </c>
      <c r="BO482" s="1">
        <f t="shared" si="631"/>
        <v>-3.4663183080104187E-2</v>
      </c>
      <c r="BP482" s="1">
        <f t="shared" si="632"/>
        <v>3.3640776801176386E-2</v>
      </c>
      <c r="BQ482" s="1">
        <f t="shared" si="633"/>
        <v>1.2526453414896555E-2</v>
      </c>
      <c r="BR482" s="1">
        <f t="shared" si="634"/>
        <v>1.2047363038359071E-2</v>
      </c>
      <c r="BS482" s="1">
        <f t="shared" si="635"/>
        <v>2.2628052566451506E-2</v>
      </c>
      <c r="BT482" s="1">
        <f t="shared" si="636"/>
        <v>1.7631132684328144E-2</v>
      </c>
      <c r="BU482" s="1">
        <f t="shared" si="637"/>
        <v>1.5031064096926228E-2</v>
      </c>
      <c r="BW482" s="1">
        <f t="shared" si="638"/>
        <v>1.6144564757948121E-2</v>
      </c>
      <c r="BY482" s="172">
        <f t="shared" si="516"/>
        <v>-7.1922529410478608E-3</v>
      </c>
      <c r="CA482" s="1">
        <f t="shared" si="639"/>
        <v>-0.18581479518445465</v>
      </c>
      <c r="CB482" s="1">
        <f t="shared" si="640"/>
        <v>9.3448496484716426E-2</v>
      </c>
      <c r="CC482" s="1">
        <f t="shared" si="641"/>
        <v>5.512388968239712E-2</v>
      </c>
    </row>
    <row r="483" spans="1:81" ht="15">
      <c r="A483" s="282" t="s">
        <v>346</v>
      </c>
      <c r="E483" s="11">
        <v>1</v>
      </c>
      <c r="F483" s="11">
        <f t="shared" ref="F483:R483" si="690">1+F215/100</f>
        <v>1</v>
      </c>
      <c r="G483" s="11">
        <f t="shared" si="690"/>
        <v>1</v>
      </c>
      <c r="H483" s="11">
        <f t="shared" si="690"/>
        <v>1</v>
      </c>
      <c r="I483" s="11">
        <f t="shared" si="690"/>
        <v>1</v>
      </c>
      <c r="J483" s="11">
        <f t="shared" si="690"/>
        <v>1</v>
      </c>
      <c r="K483" s="11">
        <f t="shared" si="690"/>
        <v>1</v>
      </c>
      <c r="L483" s="11">
        <f t="shared" si="690"/>
        <v>1</v>
      </c>
      <c r="M483" s="11">
        <f t="shared" si="690"/>
        <v>1</v>
      </c>
      <c r="N483" s="11">
        <f t="shared" si="690"/>
        <v>1</v>
      </c>
      <c r="O483" s="11">
        <f t="shared" si="690"/>
        <v>1</v>
      </c>
      <c r="P483" s="11">
        <f t="shared" si="690"/>
        <v>1</v>
      </c>
      <c r="Q483" s="11">
        <f t="shared" si="690"/>
        <v>1</v>
      </c>
      <c r="R483" s="11">
        <f t="shared" si="690"/>
        <v>1</v>
      </c>
      <c r="S483" s="11">
        <v>1</v>
      </c>
      <c r="T483" s="11">
        <f t="shared" ref="T483:BI483" si="691">1+T215/100</f>
        <v>1</v>
      </c>
      <c r="U483" s="11">
        <f t="shared" si="691"/>
        <v>1</v>
      </c>
      <c r="V483" s="11">
        <f t="shared" si="691"/>
        <v>1</v>
      </c>
      <c r="W483" s="11">
        <f t="shared" si="691"/>
        <v>1</v>
      </c>
      <c r="X483" s="11">
        <f t="shared" si="691"/>
        <v>1</v>
      </c>
      <c r="Y483" s="11">
        <f t="shared" si="691"/>
        <v>1</v>
      </c>
      <c r="Z483" s="11">
        <f t="shared" si="691"/>
        <v>1</v>
      </c>
      <c r="AA483" s="11">
        <f t="shared" si="691"/>
        <v>1</v>
      </c>
      <c r="AB483" s="11">
        <f t="shared" si="691"/>
        <v>1</v>
      </c>
      <c r="AC483" s="11">
        <f t="shared" si="691"/>
        <v>1</v>
      </c>
      <c r="AD483" s="11">
        <f t="shared" si="691"/>
        <v>1</v>
      </c>
      <c r="AE483" s="11">
        <f t="shared" si="691"/>
        <v>1</v>
      </c>
      <c r="AF483" s="11">
        <f t="shared" si="691"/>
        <v>1</v>
      </c>
      <c r="AG483" s="11">
        <f t="shared" si="691"/>
        <v>1</v>
      </c>
      <c r="AH483" s="11">
        <f t="shared" si="691"/>
        <v>1</v>
      </c>
      <c r="AI483" s="11">
        <f t="shared" si="691"/>
        <v>1</v>
      </c>
      <c r="AJ483" s="11">
        <f t="shared" si="691"/>
        <v>1</v>
      </c>
      <c r="AK483" s="11">
        <f t="shared" si="691"/>
        <v>1</v>
      </c>
      <c r="AL483" s="11">
        <f t="shared" si="691"/>
        <v>1</v>
      </c>
      <c r="AM483" s="11">
        <f t="shared" si="691"/>
        <v>1</v>
      </c>
      <c r="AN483" s="11">
        <f t="shared" si="691"/>
        <v>1</v>
      </c>
      <c r="AO483" s="11">
        <f t="shared" si="691"/>
        <v>1</v>
      </c>
      <c r="AP483" s="11">
        <f t="shared" si="691"/>
        <v>1</v>
      </c>
      <c r="AQ483" s="11">
        <f t="shared" si="691"/>
        <v>1.063455116935575</v>
      </c>
      <c r="AR483" s="11">
        <f t="shared" si="691"/>
        <v>1.0780127596301945</v>
      </c>
      <c r="AS483" s="11">
        <f t="shared" si="691"/>
        <v>1.0101038465981476</v>
      </c>
      <c r="AT483" s="11">
        <f t="shared" si="691"/>
        <v>1.0424365682822481</v>
      </c>
      <c r="AU483" s="11">
        <f t="shared" si="691"/>
        <v>0.99060543984106142</v>
      </c>
      <c r="AV483" s="11">
        <f t="shared" si="691"/>
        <v>1.0252034954822873</v>
      </c>
      <c r="AW483" s="11">
        <f t="shared" si="691"/>
        <v>1.0323932730611614</v>
      </c>
      <c r="AX483" s="11">
        <f t="shared" si="691"/>
        <v>1.0107142857142857</v>
      </c>
      <c r="AY483" s="11">
        <f t="shared" si="691"/>
        <v>1.0254396036014262</v>
      </c>
      <c r="AZ483" s="11">
        <f t="shared" si="691"/>
        <v>1.0583295946259643</v>
      </c>
      <c r="BA483" s="11">
        <f t="shared" si="691"/>
        <v>1.0039758151954368</v>
      </c>
      <c r="BB483" s="11">
        <f t="shared" si="691"/>
        <v>0.86119789057734564</v>
      </c>
      <c r="BC483" s="11">
        <f t="shared" si="691"/>
        <v>0.94158446600546986</v>
      </c>
      <c r="BD483" s="11">
        <f t="shared" si="691"/>
        <v>0.89427322224955563</v>
      </c>
      <c r="BE483" s="11">
        <f t="shared" si="691"/>
        <v>0.91263747237307014</v>
      </c>
      <c r="BF483" s="11">
        <f t="shared" si="691"/>
        <v>0.95799638040446056</v>
      </c>
      <c r="BG483" s="11">
        <f t="shared" si="691"/>
        <v>0.98043450774187424</v>
      </c>
      <c r="BH483" s="11">
        <f t="shared" si="691"/>
        <v>0.99561678174191703</v>
      </c>
      <c r="BI483" s="11">
        <f t="shared" si="691"/>
        <v>1.0022725086974129</v>
      </c>
      <c r="BJ483" s="11">
        <f t="shared" ref="BJ483" si="692">1+BJ215/100</f>
        <v>1.0063893385477849</v>
      </c>
      <c r="BL483" s="1">
        <f t="shared" si="628"/>
        <v>0</v>
      </c>
      <c r="BM483" s="1">
        <f t="shared" si="629"/>
        <v>0</v>
      </c>
      <c r="BN483" s="1">
        <f t="shared" si="630"/>
        <v>0</v>
      </c>
      <c r="BO483" s="1">
        <f t="shared" si="631"/>
        <v>0</v>
      </c>
      <c r="BP483" s="1">
        <f t="shared" si="632"/>
        <v>0</v>
      </c>
      <c r="BQ483" s="1">
        <f t="shared" si="633"/>
        <v>2.2603864766650439E-2</v>
      </c>
      <c r="BR483" s="1">
        <f t="shared" si="634"/>
        <v>-7.0268138270213054E-3</v>
      </c>
      <c r="BS483" s="1">
        <f t="shared" si="635"/>
        <v>-6.4297596609822927E-2</v>
      </c>
      <c r="BT483" s="1">
        <f t="shared" si="636"/>
        <v>2.5863680646142528E-2</v>
      </c>
      <c r="BU483" s="1">
        <f t="shared" si="637"/>
        <v>-5.7950103665267316E-2</v>
      </c>
      <c r="BW483" s="1">
        <f t="shared" si="638"/>
        <v>-2.2902733617212401E-2</v>
      </c>
      <c r="BY483" s="172">
        <f t="shared" si="516"/>
        <v>0</v>
      </c>
      <c r="CA483" s="1">
        <f t="shared" si="639"/>
        <v>0</v>
      </c>
      <c r="CB483" s="1">
        <f t="shared" si="640"/>
        <v>0</v>
      </c>
      <c r="CC483" s="1">
        <f t="shared" si="641"/>
        <v>-2.1644670758898199E-2</v>
      </c>
    </row>
    <row r="484" spans="1:81" ht="15">
      <c r="A484" s="282" t="s">
        <v>347</v>
      </c>
      <c r="E484" s="11">
        <v>1</v>
      </c>
      <c r="F484" s="11">
        <f t="shared" ref="F484:R484" si="693">1+F216/100</f>
        <v>0.94739075245248217</v>
      </c>
      <c r="G484" s="11">
        <f t="shared" si="693"/>
        <v>1.0483788049873974</v>
      </c>
      <c r="H484" s="11">
        <f t="shared" si="693"/>
        <v>1.0062924165697693</v>
      </c>
      <c r="I484" s="11">
        <f t="shared" si="693"/>
        <v>0.918657873398113</v>
      </c>
      <c r="J484" s="11">
        <f t="shared" si="693"/>
        <v>0.91993044972740934</v>
      </c>
      <c r="K484" s="11">
        <f t="shared" si="693"/>
        <v>1.0648212844289482</v>
      </c>
      <c r="L484" s="11">
        <f t="shared" si="693"/>
        <v>1.0316291411815133</v>
      </c>
      <c r="M484" s="11">
        <f t="shared" si="693"/>
        <v>0.99403905877852961</v>
      </c>
      <c r="N484" s="11">
        <f t="shared" si="693"/>
        <v>0.96157607929279854</v>
      </c>
      <c r="O484" s="11">
        <f t="shared" si="693"/>
        <v>1.0285320739142663</v>
      </c>
      <c r="P484" s="11">
        <f t="shared" si="693"/>
        <v>1.0186688816014613</v>
      </c>
      <c r="Q484" s="11">
        <f t="shared" si="693"/>
        <v>1.0995199698440572</v>
      </c>
      <c r="R484" s="11">
        <f t="shared" si="693"/>
        <v>0.97182149858734423</v>
      </c>
      <c r="S484" s="11">
        <v>1</v>
      </c>
      <c r="T484" s="11">
        <f t="shared" ref="T484:BI484" si="694">1+T216/100</f>
        <v>1.2159895624876924</v>
      </c>
      <c r="U484" s="11">
        <f t="shared" si="694"/>
        <v>0.89541808986257532</v>
      </c>
      <c r="V484" s="11">
        <f t="shared" si="694"/>
        <v>1.0956784637612511</v>
      </c>
      <c r="W484" s="11">
        <f t="shared" si="694"/>
        <v>0.92424173027129142</v>
      </c>
      <c r="X484" s="11">
        <f t="shared" si="694"/>
        <v>0.88534484717769923</v>
      </c>
      <c r="Y484" s="11">
        <f t="shared" si="694"/>
        <v>0.89970559745362522</v>
      </c>
      <c r="Z484" s="11">
        <f t="shared" si="694"/>
        <v>1.0173133115090776</v>
      </c>
      <c r="AA484" s="11">
        <f t="shared" si="694"/>
        <v>1.0234340896184237</v>
      </c>
      <c r="AB484" s="11">
        <f t="shared" si="694"/>
        <v>0.90924515150146323</v>
      </c>
      <c r="AC484" s="11">
        <f t="shared" si="694"/>
        <v>1.0343659644651675</v>
      </c>
      <c r="AD484" s="11">
        <f t="shared" si="694"/>
        <v>1.0745521287710891</v>
      </c>
      <c r="AE484" s="11">
        <f t="shared" si="694"/>
        <v>1.0191732928688519</v>
      </c>
      <c r="AF484" s="11">
        <f t="shared" si="694"/>
        <v>1.0313910445873866</v>
      </c>
      <c r="AG484" s="11">
        <f t="shared" si="694"/>
        <v>0.97403943778672952</v>
      </c>
      <c r="AH484" s="11">
        <f t="shared" si="694"/>
        <v>0.9800331221582167</v>
      </c>
      <c r="AI484" s="11">
        <f t="shared" si="694"/>
        <v>0.97198400561287701</v>
      </c>
      <c r="AJ484" s="11">
        <f t="shared" si="694"/>
        <v>1</v>
      </c>
      <c r="AK484" s="11">
        <f t="shared" si="694"/>
        <v>1</v>
      </c>
      <c r="AL484" s="11">
        <f t="shared" si="694"/>
        <v>1</v>
      </c>
      <c r="AM484" s="11">
        <f t="shared" si="694"/>
        <v>1</v>
      </c>
      <c r="AN484" s="11">
        <f t="shared" si="694"/>
        <v>1</v>
      </c>
      <c r="AO484" s="11">
        <f t="shared" si="694"/>
        <v>1</v>
      </c>
      <c r="AP484" s="11">
        <f t="shared" si="694"/>
        <v>1</v>
      </c>
      <c r="AQ484" s="11">
        <f t="shared" si="694"/>
        <v>1</v>
      </c>
      <c r="AR484" s="11">
        <f t="shared" si="694"/>
        <v>1</v>
      </c>
      <c r="AS484" s="11">
        <f t="shared" si="694"/>
        <v>1</v>
      </c>
      <c r="AT484" s="11">
        <f t="shared" si="694"/>
        <v>1</v>
      </c>
      <c r="AU484" s="11">
        <f t="shared" si="694"/>
        <v>1</v>
      </c>
      <c r="AV484" s="11">
        <f t="shared" si="694"/>
        <v>1</v>
      </c>
      <c r="AW484" s="11">
        <f t="shared" si="694"/>
        <v>1</v>
      </c>
      <c r="AX484" s="11">
        <f t="shared" si="694"/>
        <v>1</v>
      </c>
      <c r="AY484" s="11">
        <f t="shared" si="694"/>
        <v>1</v>
      </c>
      <c r="AZ484" s="11">
        <f t="shared" si="694"/>
        <v>1</v>
      </c>
      <c r="BA484" s="11">
        <f t="shared" si="694"/>
        <v>1</v>
      </c>
      <c r="BB484" s="11">
        <f t="shared" si="694"/>
        <v>1</v>
      </c>
      <c r="BC484" s="11">
        <f t="shared" si="694"/>
        <v>1</v>
      </c>
      <c r="BD484" s="11">
        <f t="shared" si="694"/>
        <v>1</v>
      </c>
      <c r="BE484" s="11">
        <f t="shared" si="694"/>
        <v>1</v>
      </c>
      <c r="BF484" s="11">
        <f t="shared" si="694"/>
        <v>1</v>
      </c>
      <c r="BG484" s="11">
        <f t="shared" si="694"/>
        <v>1</v>
      </c>
      <c r="BH484" s="11">
        <f t="shared" si="694"/>
        <v>1</v>
      </c>
      <c r="BI484" s="11">
        <f t="shared" si="694"/>
        <v>1</v>
      </c>
      <c r="BJ484" s="11">
        <f t="shared" ref="BJ484" si="695">1+BJ216/100</f>
        <v>1</v>
      </c>
      <c r="BL484" s="1">
        <f t="shared" si="628"/>
        <v>-1.7530856817637996E-4</v>
      </c>
      <c r="BM484" s="1">
        <f t="shared" si="629"/>
        <v>-1.9721742287967747E-2</v>
      </c>
      <c r="BN484" s="1">
        <f t="shared" si="630"/>
        <v>8.9223381126168899E-3</v>
      </c>
      <c r="BO484" s="1">
        <f t="shared" si="631"/>
        <v>-5.124715531693802E-3</v>
      </c>
      <c r="BP484" s="1">
        <f t="shared" si="632"/>
        <v>-7.0788088099621449E-3</v>
      </c>
      <c r="BQ484" s="1">
        <f t="shared" si="633"/>
        <v>0</v>
      </c>
      <c r="BR484" s="1">
        <f t="shared" si="634"/>
        <v>0</v>
      </c>
      <c r="BS484" s="1">
        <f t="shared" si="635"/>
        <v>0</v>
      </c>
      <c r="BT484" s="1">
        <f t="shared" si="636"/>
        <v>0</v>
      </c>
      <c r="BU484" s="1">
        <f t="shared" si="637"/>
        <v>0</v>
      </c>
      <c r="BW484" s="1">
        <f t="shared" si="638"/>
        <v>0</v>
      </c>
      <c r="BY484" s="172">
        <f t="shared" si="516"/>
        <v>-7.4670236539916557E-3</v>
      </c>
      <c r="CA484" s="1">
        <f t="shared" si="639"/>
        <v>-5.3336571104401265E-2</v>
      </c>
      <c r="CB484" s="1">
        <f t="shared" si="640"/>
        <v>-2.8015994387122989E-2</v>
      </c>
      <c r="CC484" s="1">
        <f t="shared" si="641"/>
        <v>0</v>
      </c>
    </row>
    <row r="485" spans="1:81" ht="15">
      <c r="A485" s="282" t="s">
        <v>348</v>
      </c>
      <c r="E485" s="11">
        <v>1</v>
      </c>
      <c r="F485" s="11">
        <f t="shared" ref="F485:R485" si="696">1+F217/100</f>
        <v>1</v>
      </c>
      <c r="G485" s="11">
        <f t="shared" si="696"/>
        <v>1</v>
      </c>
      <c r="H485" s="11">
        <f t="shared" si="696"/>
        <v>1</v>
      </c>
      <c r="I485" s="11">
        <f t="shared" si="696"/>
        <v>1</v>
      </c>
      <c r="J485" s="11">
        <f t="shared" si="696"/>
        <v>1</v>
      </c>
      <c r="K485" s="11">
        <f t="shared" si="696"/>
        <v>1</v>
      </c>
      <c r="L485" s="11">
        <f t="shared" si="696"/>
        <v>1</v>
      </c>
      <c r="M485" s="11">
        <f t="shared" si="696"/>
        <v>1</v>
      </c>
      <c r="N485" s="11">
        <f t="shared" si="696"/>
        <v>1</v>
      </c>
      <c r="O485" s="11">
        <f t="shared" si="696"/>
        <v>1</v>
      </c>
      <c r="P485" s="11">
        <f t="shared" si="696"/>
        <v>1</v>
      </c>
      <c r="Q485" s="11">
        <f t="shared" si="696"/>
        <v>1</v>
      </c>
      <c r="R485" s="11">
        <f t="shared" si="696"/>
        <v>1</v>
      </c>
      <c r="S485" s="11">
        <v>1</v>
      </c>
      <c r="T485" s="11">
        <f t="shared" ref="T485:BI485" si="697">1+T217/100</f>
        <v>1</v>
      </c>
      <c r="U485" s="11">
        <f t="shared" si="697"/>
        <v>1</v>
      </c>
      <c r="V485" s="11">
        <f t="shared" si="697"/>
        <v>1</v>
      </c>
      <c r="W485" s="11">
        <f t="shared" si="697"/>
        <v>1</v>
      </c>
      <c r="X485" s="11">
        <f t="shared" si="697"/>
        <v>1</v>
      </c>
      <c r="Y485" s="11">
        <f t="shared" si="697"/>
        <v>1</v>
      </c>
      <c r="Z485" s="11">
        <f t="shared" si="697"/>
        <v>1</v>
      </c>
      <c r="AA485" s="11">
        <f t="shared" si="697"/>
        <v>1</v>
      </c>
      <c r="AB485" s="11">
        <f t="shared" si="697"/>
        <v>1</v>
      </c>
      <c r="AC485" s="11">
        <f t="shared" si="697"/>
        <v>1</v>
      </c>
      <c r="AD485" s="11">
        <f t="shared" si="697"/>
        <v>1</v>
      </c>
      <c r="AE485" s="11">
        <f t="shared" si="697"/>
        <v>1</v>
      </c>
      <c r="AF485" s="11">
        <f t="shared" si="697"/>
        <v>1</v>
      </c>
      <c r="AG485" s="11">
        <f t="shared" si="697"/>
        <v>1</v>
      </c>
      <c r="AH485" s="11">
        <f t="shared" si="697"/>
        <v>1</v>
      </c>
      <c r="AI485" s="11">
        <f t="shared" si="697"/>
        <v>1</v>
      </c>
      <c r="AJ485" s="11">
        <f t="shared" si="697"/>
        <v>1</v>
      </c>
      <c r="AK485" s="11">
        <f t="shared" si="697"/>
        <v>1</v>
      </c>
      <c r="AL485" s="11">
        <f t="shared" si="697"/>
        <v>1</v>
      </c>
      <c r="AM485" s="11">
        <f t="shared" si="697"/>
        <v>1</v>
      </c>
      <c r="AN485" s="11">
        <f t="shared" si="697"/>
        <v>1</v>
      </c>
      <c r="AO485" s="11">
        <f t="shared" si="697"/>
        <v>1.0252784443542642</v>
      </c>
      <c r="AP485" s="11">
        <f t="shared" si="697"/>
        <v>1.0748527204284903</v>
      </c>
      <c r="AQ485" s="11">
        <f t="shared" si="697"/>
        <v>1.0281967299775416</v>
      </c>
      <c r="AR485" s="11">
        <f t="shared" si="697"/>
        <v>0.88171998268446883</v>
      </c>
      <c r="AS485" s="11">
        <f t="shared" si="697"/>
        <v>1.0810407748124797</v>
      </c>
      <c r="AT485" s="11">
        <f t="shared" si="697"/>
        <v>1.0517340078060826</v>
      </c>
      <c r="AU485" s="11">
        <f t="shared" si="697"/>
        <v>1.07214537508651</v>
      </c>
      <c r="AV485" s="11">
        <f t="shared" si="697"/>
        <v>1.0463778177885357</v>
      </c>
      <c r="AW485" s="11">
        <f t="shared" si="697"/>
        <v>1.0930124666998791</v>
      </c>
      <c r="AX485" s="11">
        <f t="shared" si="697"/>
        <v>1.0585798004923503</v>
      </c>
      <c r="AY485" s="11">
        <f t="shared" si="697"/>
        <v>1.0531764960030146</v>
      </c>
      <c r="AZ485" s="11">
        <f t="shared" si="697"/>
        <v>1.0631896666630187</v>
      </c>
      <c r="BA485" s="11">
        <f t="shared" si="697"/>
        <v>1.0581619135615634</v>
      </c>
      <c r="BB485" s="11">
        <f t="shared" si="697"/>
        <v>0.97273308300589312</v>
      </c>
      <c r="BC485" s="11">
        <f t="shared" si="697"/>
        <v>1.0098964748198165</v>
      </c>
      <c r="BD485" s="11">
        <f t="shared" si="697"/>
        <v>1.0220516718381418</v>
      </c>
      <c r="BE485" s="11">
        <f t="shared" si="697"/>
        <v>0.99466269565423171</v>
      </c>
      <c r="BF485" s="11">
        <f t="shared" si="697"/>
        <v>1.030720556044908</v>
      </c>
      <c r="BG485" s="11">
        <f t="shared" si="697"/>
        <v>0.98630674034894372</v>
      </c>
      <c r="BH485" s="11">
        <f t="shared" si="697"/>
        <v>1.0125747200477337</v>
      </c>
      <c r="BI485" s="11">
        <f t="shared" si="697"/>
        <v>1.033370797136181</v>
      </c>
      <c r="BJ485" s="11">
        <f t="shared" ref="BJ485" si="698">1+BJ217/100</f>
        <v>1.0239044059004756</v>
      </c>
      <c r="BL485" s="1">
        <f t="shared" si="628"/>
        <v>0</v>
      </c>
      <c r="BM485" s="1">
        <f t="shared" si="629"/>
        <v>0</v>
      </c>
      <c r="BN485" s="1">
        <f t="shared" si="630"/>
        <v>0</v>
      </c>
      <c r="BO485" s="1">
        <f t="shared" si="631"/>
        <v>0</v>
      </c>
      <c r="BP485" s="1">
        <f t="shared" si="632"/>
        <v>0</v>
      </c>
      <c r="BQ485" s="1">
        <f t="shared" si="633"/>
        <v>2.4943486002825477E-2</v>
      </c>
      <c r="BR485" s="1">
        <f t="shared" si="634"/>
        <v>4.3810057371649558E-2</v>
      </c>
      <c r="BS485" s="1">
        <f t="shared" si="635"/>
        <v>8.2666568986957678E-3</v>
      </c>
      <c r="BT485" s="1">
        <f t="shared" si="636"/>
        <v>6.1981323127740628E-2</v>
      </c>
      <c r="BU485" s="1">
        <f t="shared" si="637"/>
        <v>7.5855456475135696E-3</v>
      </c>
      <c r="BW485" s="1">
        <f t="shared" si="638"/>
        <v>3.0548263757423033E-2</v>
      </c>
      <c r="BY485" s="172">
        <f t="shared" si="516"/>
        <v>0</v>
      </c>
      <c r="CA485" s="1">
        <f t="shared" si="639"/>
        <v>0</v>
      </c>
      <c r="CB485" s="1">
        <f t="shared" si="640"/>
        <v>0</v>
      </c>
      <c r="CC485" s="1">
        <f t="shared" si="641"/>
        <v>3.2036995986941319E-2</v>
      </c>
    </row>
    <row r="486" spans="1:81" ht="15">
      <c r="A486" s="282" t="s">
        <v>1277</v>
      </c>
      <c r="E486" s="11">
        <v>1</v>
      </c>
      <c r="F486" s="11">
        <f t="shared" ref="F486:R486" si="699">1+F218/100</f>
        <v>0.99110114729888077</v>
      </c>
      <c r="G486" s="11">
        <f t="shared" si="699"/>
        <v>1.0340178449415138</v>
      </c>
      <c r="H486" s="11">
        <f t="shared" si="699"/>
        <v>1.0376655455088843</v>
      </c>
      <c r="I486" s="11">
        <f t="shared" si="699"/>
        <v>1.0283199996820718</v>
      </c>
      <c r="J486" s="11">
        <f t="shared" si="699"/>
        <v>1.0241091282274675</v>
      </c>
      <c r="K486" s="11">
        <f t="shared" si="699"/>
        <v>0.99126588619107681</v>
      </c>
      <c r="L486" s="11">
        <f t="shared" si="699"/>
        <v>0.97142914606032893</v>
      </c>
      <c r="M486" s="11">
        <f t="shared" si="699"/>
        <v>1.0046167792335332</v>
      </c>
      <c r="N486" s="11">
        <f t="shared" si="699"/>
        <v>1.0616695359945429</v>
      </c>
      <c r="O486" s="11">
        <f t="shared" si="699"/>
        <v>1.0699548419694431</v>
      </c>
      <c r="P486" s="11">
        <f t="shared" si="699"/>
        <v>1.0464481250106812</v>
      </c>
      <c r="Q486" s="11">
        <f t="shared" si="699"/>
        <v>0.99962780347983415</v>
      </c>
      <c r="R486" s="11">
        <f t="shared" si="699"/>
        <v>1.015909397241219</v>
      </c>
      <c r="S486" s="11">
        <v>1</v>
      </c>
      <c r="T486" s="11">
        <f t="shared" ref="T486:BI486" si="700">1+T218/100</f>
        <v>0.97243251180713319</v>
      </c>
      <c r="U486" s="11">
        <f t="shared" si="700"/>
        <v>1.0234052737509178</v>
      </c>
      <c r="V486" s="11">
        <f t="shared" si="700"/>
        <v>0.99535263197557966</v>
      </c>
      <c r="W486" s="11">
        <f t="shared" si="700"/>
        <v>0.96967803188383483</v>
      </c>
      <c r="X486" s="11">
        <f t="shared" si="700"/>
        <v>1.0110289185450463</v>
      </c>
      <c r="Y486" s="11">
        <f t="shared" si="700"/>
        <v>1.0107332698627736</v>
      </c>
      <c r="Z486" s="11">
        <f t="shared" si="700"/>
        <v>0.96915113683429144</v>
      </c>
      <c r="AA486" s="11">
        <f t="shared" si="700"/>
        <v>0.97409359062578016</v>
      </c>
      <c r="AB486" s="11">
        <f t="shared" si="700"/>
        <v>0.9598460423455758</v>
      </c>
      <c r="AC486" s="11">
        <f t="shared" si="700"/>
        <v>0.99423920592676784</v>
      </c>
      <c r="AD486" s="11">
        <f t="shared" si="700"/>
        <v>0.99407092906587635</v>
      </c>
      <c r="AE486" s="11">
        <f t="shared" si="700"/>
        <v>0.96801542277208918</v>
      </c>
      <c r="AF486" s="11">
        <f t="shared" si="700"/>
        <v>0.97066078087665242</v>
      </c>
      <c r="AG486" s="11">
        <f t="shared" si="700"/>
        <v>1.0151329377008074</v>
      </c>
      <c r="AH486" s="11">
        <f t="shared" si="700"/>
        <v>1.004218444674603</v>
      </c>
      <c r="AI486" s="11">
        <f t="shared" si="700"/>
        <v>0.99465583644392996</v>
      </c>
      <c r="AJ486" s="11">
        <f t="shared" si="700"/>
        <v>0.97401011933238635</v>
      </c>
      <c r="AK486" s="11">
        <f t="shared" si="700"/>
        <v>0.95973102747526395</v>
      </c>
      <c r="AL486" s="11">
        <f t="shared" si="700"/>
        <v>0.97469489302183288</v>
      </c>
      <c r="AM486" s="11">
        <f t="shared" si="700"/>
        <v>0.99107966125375047</v>
      </c>
      <c r="AN486" s="11">
        <f t="shared" si="700"/>
        <v>1.0055072703076351</v>
      </c>
      <c r="AO486" s="11">
        <f t="shared" si="700"/>
        <v>1.0250517664651777</v>
      </c>
      <c r="AP486" s="11">
        <f t="shared" si="700"/>
        <v>1.0087449848366856</v>
      </c>
      <c r="AQ486" s="11">
        <f t="shared" si="700"/>
        <v>0.99715517453982339</v>
      </c>
      <c r="AR486" s="11">
        <f t="shared" si="700"/>
        <v>0.99475219186290342</v>
      </c>
      <c r="AS486" s="11">
        <f t="shared" si="700"/>
        <v>1.0089154535065921</v>
      </c>
      <c r="AT486" s="11">
        <f t="shared" si="700"/>
        <v>1.0123073354233374</v>
      </c>
      <c r="AU486" s="11">
        <f t="shared" si="700"/>
        <v>1.0109917290161241</v>
      </c>
      <c r="AV486" s="11">
        <f t="shared" si="700"/>
        <v>1.021087370164022</v>
      </c>
      <c r="AW486" s="11">
        <f t="shared" si="700"/>
        <v>1.0873679502429179</v>
      </c>
      <c r="AX486" s="11">
        <f t="shared" si="700"/>
        <v>1.0283054887139342</v>
      </c>
      <c r="AY486" s="11">
        <f t="shared" si="700"/>
        <v>1.0412843751955381</v>
      </c>
      <c r="AZ486" s="11">
        <f t="shared" si="700"/>
        <v>1.0429281862632704</v>
      </c>
      <c r="BA486" s="11">
        <f t="shared" si="700"/>
        <v>1.0256894931194025</v>
      </c>
      <c r="BB486" s="11">
        <f t="shared" si="700"/>
        <v>1.0009007877747595</v>
      </c>
      <c r="BC486" s="11">
        <f t="shared" si="700"/>
        <v>1.0256047675193487</v>
      </c>
      <c r="BD486" s="11">
        <f t="shared" si="700"/>
        <v>1.0164538720480194</v>
      </c>
      <c r="BE486" s="11">
        <f t="shared" si="700"/>
        <v>1.0148967046966357</v>
      </c>
      <c r="BF486" s="11">
        <f t="shared" si="700"/>
        <v>1.0197454998627165</v>
      </c>
      <c r="BG486" s="11">
        <f t="shared" si="700"/>
        <v>1.0187433433619573</v>
      </c>
      <c r="BH486" s="11">
        <f t="shared" si="700"/>
        <v>1.0035466963801094</v>
      </c>
      <c r="BI486" s="11">
        <f t="shared" si="700"/>
        <v>0.98639876912684177</v>
      </c>
      <c r="BJ486" s="11">
        <f t="shared" ref="BJ486" si="701">1+BJ218/100</f>
        <v>0.9991529517723492</v>
      </c>
      <c r="BL486" s="1">
        <f t="shared" si="628"/>
        <v>2.0707101776668013E-2</v>
      </c>
      <c r="BM486" s="1">
        <f t="shared" si="629"/>
        <v>1.3158981675857273E-2</v>
      </c>
      <c r="BN486" s="1">
        <f t="shared" si="630"/>
        <v>9.9623128454369159E-3</v>
      </c>
      <c r="BO486" s="1">
        <f t="shared" si="631"/>
        <v>-1.4165649720260909E-2</v>
      </c>
      <c r="BP486" s="1">
        <f t="shared" si="632"/>
        <v>-2.4306003908602714E-2</v>
      </c>
      <c r="BQ486" s="1">
        <f t="shared" si="633"/>
        <v>7.8899200820155002E-3</v>
      </c>
      <c r="BR486" s="1">
        <f t="shared" si="634"/>
        <v>3.3883344367723778E-2</v>
      </c>
      <c r="BS486" s="1">
        <f t="shared" si="635"/>
        <v>1.7458079029065932E-2</v>
      </c>
      <c r="BT486" s="1">
        <f t="shared" si="636"/>
        <v>4.0878908188805685E-2</v>
      </c>
      <c r="BU486" s="1">
        <f t="shared" si="637"/>
        <v>1.0714295691721665E-2</v>
      </c>
      <c r="BW486" s="1">
        <f t="shared" si="638"/>
        <v>2.3533442004163296E-2</v>
      </c>
      <c r="BY486" s="172">
        <f t="shared" si="516"/>
        <v>4.0033604705345116E-3</v>
      </c>
      <c r="CA486" s="1">
        <f t="shared" si="639"/>
        <v>-9.3863188477717796E-2</v>
      </c>
      <c r="CB486" s="1">
        <f t="shared" si="640"/>
        <v>-7.0207925935036997E-2</v>
      </c>
      <c r="CC486" s="1">
        <f t="shared" si="641"/>
        <v>8.4512096719393526E-3</v>
      </c>
    </row>
    <row r="487" spans="1:81" ht="15">
      <c r="A487" s="282" t="s">
        <v>349</v>
      </c>
      <c r="E487" s="11">
        <v>1</v>
      </c>
      <c r="F487" s="11">
        <f t="shared" ref="F487:R487" si="702">1+F219/100</f>
        <v>1</v>
      </c>
      <c r="G487" s="11">
        <f t="shared" si="702"/>
        <v>1</v>
      </c>
      <c r="H487" s="11">
        <f t="shared" si="702"/>
        <v>1</v>
      </c>
      <c r="I487" s="11">
        <f t="shared" si="702"/>
        <v>1</v>
      </c>
      <c r="J487" s="11">
        <f t="shared" si="702"/>
        <v>1</v>
      </c>
      <c r="K487" s="11">
        <f t="shared" si="702"/>
        <v>1</v>
      </c>
      <c r="L487" s="11">
        <f t="shared" si="702"/>
        <v>1</v>
      </c>
      <c r="M487" s="11">
        <f t="shared" si="702"/>
        <v>1</v>
      </c>
      <c r="N487" s="11">
        <f t="shared" si="702"/>
        <v>1</v>
      </c>
      <c r="O487" s="11">
        <f t="shared" si="702"/>
        <v>1</v>
      </c>
      <c r="P487" s="11">
        <f t="shared" si="702"/>
        <v>1</v>
      </c>
      <c r="Q487" s="11">
        <f t="shared" si="702"/>
        <v>1</v>
      </c>
      <c r="R487" s="11">
        <f t="shared" si="702"/>
        <v>1</v>
      </c>
      <c r="S487" s="11">
        <v>1</v>
      </c>
      <c r="T487" s="11">
        <f t="shared" ref="T487:BI487" si="703">1+T219/100</f>
        <v>1</v>
      </c>
      <c r="U487" s="11">
        <f t="shared" si="703"/>
        <v>1</v>
      </c>
      <c r="V487" s="11">
        <f t="shared" si="703"/>
        <v>1</v>
      </c>
      <c r="W487" s="11">
        <f t="shared" si="703"/>
        <v>1</v>
      </c>
      <c r="X487" s="11">
        <f t="shared" si="703"/>
        <v>1</v>
      </c>
      <c r="Y487" s="11">
        <f t="shared" si="703"/>
        <v>1</v>
      </c>
      <c r="Z487" s="11">
        <f t="shared" si="703"/>
        <v>1</v>
      </c>
      <c r="AA487" s="11">
        <f t="shared" si="703"/>
        <v>1</v>
      </c>
      <c r="AB487" s="11">
        <f t="shared" si="703"/>
        <v>1</v>
      </c>
      <c r="AC487" s="11">
        <f t="shared" si="703"/>
        <v>1</v>
      </c>
      <c r="AD487" s="11">
        <f t="shared" si="703"/>
        <v>1</v>
      </c>
      <c r="AE487" s="11">
        <f t="shared" si="703"/>
        <v>1</v>
      </c>
      <c r="AF487" s="11">
        <f t="shared" si="703"/>
        <v>1</v>
      </c>
      <c r="AG487" s="11">
        <f t="shared" si="703"/>
        <v>1</v>
      </c>
      <c r="AH487" s="11">
        <f t="shared" si="703"/>
        <v>1</v>
      </c>
      <c r="AI487" s="11">
        <f t="shared" si="703"/>
        <v>1</v>
      </c>
      <c r="AJ487" s="11">
        <f t="shared" si="703"/>
        <v>1</v>
      </c>
      <c r="AK487" s="11">
        <f t="shared" si="703"/>
        <v>1</v>
      </c>
      <c r="AL487" s="11">
        <f t="shared" si="703"/>
        <v>1</v>
      </c>
      <c r="AM487" s="11">
        <f t="shared" si="703"/>
        <v>1</v>
      </c>
      <c r="AN487" s="11">
        <f t="shared" si="703"/>
        <v>1</v>
      </c>
      <c r="AO487" s="11">
        <f t="shared" si="703"/>
        <v>1</v>
      </c>
      <c r="AP487" s="11">
        <f t="shared" si="703"/>
        <v>1</v>
      </c>
      <c r="AQ487" s="11">
        <f t="shared" si="703"/>
        <v>1</v>
      </c>
      <c r="AR487" s="11">
        <f t="shared" si="703"/>
        <v>1</v>
      </c>
      <c r="AS487" s="11">
        <f t="shared" si="703"/>
        <v>1</v>
      </c>
      <c r="AT487" s="11">
        <f t="shared" si="703"/>
        <v>1</v>
      </c>
      <c r="AU487" s="11">
        <f t="shared" si="703"/>
        <v>1</v>
      </c>
      <c r="AV487" s="11">
        <f t="shared" si="703"/>
        <v>1</v>
      </c>
      <c r="AW487" s="11">
        <f t="shared" si="703"/>
        <v>1</v>
      </c>
      <c r="AX487" s="11">
        <f t="shared" si="703"/>
        <v>1</v>
      </c>
      <c r="AY487" s="11">
        <f t="shared" si="703"/>
        <v>1</v>
      </c>
      <c r="AZ487" s="11">
        <f t="shared" si="703"/>
        <v>1</v>
      </c>
      <c r="BA487" s="11">
        <f t="shared" si="703"/>
        <v>1</v>
      </c>
      <c r="BB487" s="11">
        <f t="shared" si="703"/>
        <v>1</v>
      </c>
      <c r="BC487" s="11">
        <f t="shared" si="703"/>
        <v>1</v>
      </c>
      <c r="BD487" s="11">
        <f t="shared" si="703"/>
        <v>1</v>
      </c>
      <c r="BE487" s="11">
        <f t="shared" si="703"/>
        <v>0.4594804460782923</v>
      </c>
      <c r="BF487" s="11">
        <f t="shared" si="703"/>
        <v>1.2516719035746844</v>
      </c>
      <c r="BG487" s="11">
        <f t="shared" si="703"/>
        <v>0.99765561786596468</v>
      </c>
      <c r="BH487" s="11">
        <f t="shared" si="703"/>
        <v>0.96874839719456274</v>
      </c>
      <c r="BI487" s="11">
        <f t="shared" si="703"/>
        <v>0.837104101717559</v>
      </c>
      <c r="BJ487" s="11">
        <f t="shared" ref="BJ487" si="704">1+BJ219/100</f>
        <v>1</v>
      </c>
      <c r="BL487" s="1">
        <f t="shared" si="628"/>
        <v>0</v>
      </c>
      <c r="BM487" s="1">
        <f t="shared" si="629"/>
        <v>0</v>
      </c>
      <c r="BN487" s="1">
        <f t="shared" si="630"/>
        <v>0</v>
      </c>
      <c r="BO487" s="1">
        <f t="shared" si="631"/>
        <v>0</v>
      </c>
      <c r="BP487" s="1">
        <f t="shared" si="632"/>
        <v>0</v>
      </c>
      <c r="BQ487" s="1">
        <f t="shared" si="633"/>
        <v>0</v>
      </c>
      <c r="BR487" s="1">
        <f t="shared" si="634"/>
        <v>0</v>
      </c>
      <c r="BS487" s="1">
        <f t="shared" si="635"/>
        <v>-0.12966881009515596</v>
      </c>
      <c r="BT487" s="1">
        <f t="shared" si="636"/>
        <v>0</v>
      </c>
      <c r="BU487" s="1">
        <f t="shared" si="637"/>
        <v>-9.1204679513130604E-2</v>
      </c>
      <c r="BW487" s="1">
        <f t="shared" si="638"/>
        <v>-5.3182377340633691E-2</v>
      </c>
      <c r="BY487" s="172">
        <f t="shared" si="516"/>
        <v>0</v>
      </c>
      <c r="CA487" s="1">
        <f t="shared" si="639"/>
        <v>0</v>
      </c>
      <c r="CB487" s="1">
        <f t="shared" si="640"/>
        <v>0</v>
      </c>
      <c r="CC487" s="1">
        <f t="shared" si="641"/>
        <v>-0.19095790405913482</v>
      </c>
    </row>
    <row r="488" spans="1:81" ht="15">
      <c r="A488" s="282" t="s">
        <v>1278</v>
      </c>
      <c r="E488" s="11">
        <v>1</v>
      </c>
      <c r="F488" s="11">
        <f t="shared" ref="F488:R488" si="705">1+F220/100</f>
        <v>0.99106648534605246</v>
      </c>
      <c r="G488" s="11">
        <f t="shared" si="705"/>
        <v>1.0340298952462601</v>
      </c>
      <c r="H488" s="11">
        <f t="shared" si="705"/>
        <v>1.0376849005978537</v>
      </c>
      <c r="I488" s="11">
        <f t="shared" si="705"/>
        <v>1.0283227611897245</v>
      </c>
      <c r="J488" s="11">
        <f t="shared" si="705"/>
        <v>1.0240769477199123</v>
      </c>
      <c r="K488" s="11">
        <f t="shared" si="705"/>
        <v>0.99132739151831273</v>
      </c>
      <c r="L488" s="11">
        <f t="shared" si="705"/>
        <v>0.97143420389447543</v>
      </c>
      <c r="M488" s="11">
        <f t="shared" si="705"/>
        <v>1.0046423074403268</v>
      </c>
      <c r="N488" s="11">
        <f t="shared" si="705"/>
        <v>1.06161748777166</v>
      </c>
      <c r="O488" s="11">
        <f t="shared" si="705"/>
        <v>1.0699502793845956</v>
      </c>
      <c r="P488" s="11">
        <f t="shared" si="705"/>
        <v>1.0464940892409398</v>
      </c>
      <c r="Q488" s="11">
        <f t="shared" si="705"/>
        <v>0.99964922219064378</v>
      </c>
      <c r="R488" s="11">
        <f t="shared" si="705"/>
        <v>1.015939429331296</v>
      </c>
      <c r="S488" s="11">
        <v>1</v>
      </c>
      <c r="T488" s="11">
        <f t="shared" ref="T488:BI488" si="706">1+T220/100</f>
        <v>0.97245203667802671</v>
      </c>
      <c r="U488" s="11">
        <f t="shared" si="706"/>
        <v>1.0234730585996381</v>
      </c>
      <c r="V488" s="11">
        <f t="shared" si="706"/>
        <v>0.99529728447921562</v>
      </c>
      <c r="W488" s="11">
        <f t="shared" si="706"/>
        <v>0.96981136271880064</v>
      </c>
      <c r="X488" s="11">
        <f t="shared" si="706"/>
        <v>1.0111188700821083</v>
      </c>
      <c r="Y488" s="11">
        <f t="shared" si="706"/>
        <v>1.010669034031179</v>
      </c>
      <c r="Z488" s="11">
        <f t="shared" si="706"/>
        <v>0.96909709988014781</v>
      </c>
      <c r="AA488" s="11">
        <f t="shared" si="706"/>
        <v>0.97408838045000379</v>
      </c>
      <c r="AB488" s="11">
        <f t="shared" si="706"/>
        <v>0.95984747521783587</v>
      </c>
      <c r="AC488" s="11">
        <f t="shared" si="706"/>
        <v>0.99425653367386102</v>
      </c>
      <c r="AD488" s="11">
        <f t="shared" si="706"/>
        <v>0.99413088742657019</v>
      </c>
      <c r="AE488" s="11">
        <f t="shared" si="706"/>
        <v>0.96802020237266784</v>
      </c>
      <c r="AF488" s="11">
        <f t="shared" si="706"/>
        <v>0.97069058605097558</v>
      </c>
      <c r="AG488" s="11">
        <f t="shared" si="706"/>
        <v>1.0151437165814687</v>
      </c>
      <c r="AH488" s="11">
        <f t="shared" si="706"/>
        <v>1.0042788278200316</v>
      </c>
      <c r="AI488" s="11">
        <f t="shared" si="706"/>
        <v>0.99469569226759225</v>
      </c>
      <c r="AJ488" s="11">
        <f t="shared" si="706"/>
        <v>0.97403331650709102</v>
      </c>
      <c r="AK488" s="11">
        <f t="shared" si="706"/>
        <v>0.9598049383577133</v>
      </c>
      <c r="AL488" s="11">
        <f t="shared" si="706"/>
        <v>0.97475017883658965</v>
      </c>
      <c r="AM488" s="11">
        <f t="shared" si="706"/>
        <v>0.99105433723154235</v>
      </c>
      <c r="AN488" s="11">
        <f t="shared" si="706"/>
        <v>1.0054702543324461</v>
      </c>
      <c r="AO488" s="11">
        <f t="shared" si="706"/>
        <v>1.0250500630542467</v>
      </c>
      <c r="AP488" s="11">
        <f t="shared" si="706"/>
        <v>1.0088218589079576</v>
      </c>
      <c r="AQ488" s="11">
        <f t="shared" si="706"/>
        <v>0.9972142985970599</v>
      </c>
      <c r="AR488" s="11">
        <f t="shared" si="706"/>
        <v>0.99475034299099296</v>
      </c>
      <c r="AS488" s="11">
        <f t="shared" si="706"/>
        <v>1.0088963848315995</v>
      </c>
      <c r="AT488" s="11">
        <f t="shared" si="706"/>
        <v>1.012248178886316</v>
      </c>
      <c r="AU488" s="11">
        <f t="shared" si="706"/>
        <v>1.0109667569155285</v>
      </c>
      <c r="AV488" s="11">
        <f t="shared" si="706"/>
        <v>1.0209932125645118</v>
      </c>
      <c r="AW488" s="11">
        <f t="shared" si="706"/>
        <v>1.0872519451351268</v>
      </c>
      <c r="AX488" s="11">
        <f t="shared" si="706"/>
        <v>1.0283321908375049</v>
      </c>
      <c r="AY488" s="11">
        <f t="shared" si="706"/>
        <v>1.041303034203054</v>
      </c>
      <c r="AZ488" s="11">
        <f t="shared" si="706"/>
        <v>1.042955299705806</v>
      </c>
      <c r="BA488" s="11">
        <f t="shared" si="706"/>
        <v>1.025631228764931</v>
      </c>
      <c r="BB488" s="11">
        <f t="shared" si="706"/>
        <v>1.0008745299440156</v>
      </c>
      <c r="BC488" s="11">
        <f t="shared" si="706"/>
        <v>1.0256085398553512</v>
      </c>
      <c r="BD488" s="11">
        <f t="shared" si="706"/>
        <v>1.0164832114860856</v>
      </c>
      <c r="BE488" s="11">
        <f t="shared" si="706"/>
        <v>1.0148763831045589</v>
      </c>
      <c r="BF488" s="11">
        <f t="shared" si="706"/>
        <v>1.0197549017595644</v>
      </c>
      <c r="BG488" s="11">
        <f t="shared" si="706"/>
        <v>1.0187431789052279</v>
      </c>
      <c r="BH488" s="11">
        <f t="shared" si="706"/>
        <v>1.003560132605072</v>
      </c>
      <c r="BI488" s="11">
        <f t="shared" si="706"/>
        <v>0.98642294809558573</v>
      </c>
      <c r="BJ488" s="11">
        <f t="shared" ref="BJ488" si="707">1+BJ220/100</f>
        <v>0.9991660790156689</v>
      </c>
      <c r="BL488" s="1">
        <f t="shared" si="628"/>
        <v>2.070551368326079E-2</v>
      </c>
      <c r="BM488" s="1">
        <f t="shared" si="629"/>
        <v>1.3161497424008406E-2</v>
      </c>
      <c r="BN488" s="1">
        <f t="shared" si="630"/>
        <v>9.9974406233274138E-3</v>
      </c>
      <c r="BO488" s="1">
        <f t="shared" si="631"/>
        <v>-1.4159639968676641E-2</v>
      </c>
      <c r="BP488" s="1">
        <f t="shared" si="632"/>
        <v>-2.4257800095945248E-2</v>
      </c>
      <c r="BQ488" s="1">
        <f t="shared" si="633"/>
        <v>7.8890534354327801E-3</v>
      </c>
      <c r="BR488" s="1">
        <f t="shared" si="634"/>
        <v>3.3856413675873887E-2</v>
      </c>
      <c r="BS488" s="1">
        <f t="shared" si="635"/>
        <v>1.7462631897150693E-2</v>
      </c>
      <c r="BT488" s="1">
        <f t="shared" si="636"/>
        <v>4.0846670745458891E-2</v>
      </c>
      <c r="BU488" s="1">
        <f t="shared" si="637"/>
        <v>1.0718495631978353E-2</v>
      </c>
      <c r="BW488" s="1">
        <f t="shared" si="638"/>
        <v>2.3522286441667761E-2</v>
      </c>
      <c r="BY488" s="172">
        <f t="shared" si="516"/>
        <v>4.0156458618572088E-3</v>
      </c>
      <c r="CA488" s="1">
        <f t="shared" si="639"/>
        <v>-9.3917205753054178E-2</v>
      </c>
      <c r="CB488" s="1">
        <f t="shared" si="640"/>
        <v>-7.0076914445721394E-2</v>
      </c>
      <c r="CC488" s="1">
        <f t="shared" si="641"/>
        <v>8.4892686179465215E-3</v>
      </c>
    </row>
    <row r="489" spans="1:81" ht="15">
      <c r="A489" s="282" t="s">
        <v>350</v>
      </c>
      <c r="E489" s="11">
        <v>1</v>
      </c>
      <c r="F489" s="11">
        <f t="shared" ref="F489:R489" si="708">1+F221/100</f>
        <v>1</v>
      </c>
      <c r="G489" s="11">
        <f t="shared" si="708"/>
        <v>1</v>
      </c>
      <c r="H489" s="11">
        <f t="shared" si="708"/>
        <v>1</v>
      </c>
      <c r="I489" s="11">
        <f t="shared" si="708"/>
        <v>1</v>
      </c>
      <c r="J489" s="11">
        <f t="shared" si="708"/>
        <v>1</v>
      </c>
      <c r="K489" s="11">
        <f t="shared" si="708"/>
        <v>1</v>
      </c>
      <c r="L489" s="11">
        <f t="shared" si="708"/>
        <v>1</v>
      </c>
      <c r="M489" s="11">
        <f t="shared" si="708"/>
        <v>1</v>
      </c>
      <c r="N489" s="11">
        <f t="shared" si="708"/>
        <v>1</v>
      </c>
      <c r="O489" s="11">
        <f t="shared" si="708"/>
        <v>1</v>
      </c>
      <c r="P489" s="11">
        <f t="shared" si="708"/>
        <v>1</v>
      </c>
      <c r="Q489" s="11">
        <f t="shared" si="708"/>
        <v>1</v>
      </c>
      <c r="R489" s="11">
        <f t="shared" si="708"/>
        <v>1</v>
      </c>
      <c r="S489" s="11">
        <v>1</v>
      </c>
      <c r="T489" s="11">
        <f t="shared" ref="T489:BI489" si="709">1+T221/100</f>
        <v>1</v>
      </c>
      <c r="U489" s="11">
        <f t="shared" si="709"/>
        <v>1</v>
      </c>
      <c r="V489" s="11">
        <f t="shared" si="709"/>
        <v>1</v>
      </c>
      <c r="W489" s="11">
        <f t="shared" si="709"/>
        <v>1</v>
      </c>
      <c r="X489" s="11">
        <f t="shared" si="709"/>
        <v>1</v>
      </c>
      <c r="Y489" s="11">
        <f t="shared" si="709"/>
        <v>1</v>
      </c>
      <c r="Z489" s="11">
        <f t="shared" si="709"/>
        <v>1</v>
      </c>
      <c r="AA489" s="11">
        <f t="shared" si="709"/>
        <v>1</v>
      </c>
      <c r="AB489" s="11">
        <f t="shared" si="709"/>
        <v>1</v>
      </c>
      <c r="AC489" s="11">
        <f t="shared" si="709"/>
        <v>1</v>
      </c>
      <c r="AD489" s="11">
        <f t="shared" si="709"/>
        <v>1</v>
      </c>
      <c r="AE489" s="11">
        <f t="shared" si="709"/>
        <v>1</v>
      </c>
      <c r="AF489" s="11">
        <f t="shared" si="709"/>
        <v>1</v>
      </c>
      <c r="AG489" s="11">
        <f t="shared" si="709"/>
        <v>1</v>
      </c>
      <c r="AH489" s="11">
        <f t="shared" si="709"/>
        <v>1</v>
      </c>
      <c r="AI489" s="11">
        <f t="shared" si="709"/>
        <v>1</v>
      </c>
      <c r="AJ489" s="11">
        <f t="shared" si="709"/>
        <v>1</v>
      </c>
      <c r="AK489" s="11">
        <f t="shared" si="709"/>
        <v>1</v>
      </c>
      <c r="AL489" s="11">
        <f t="shared" si="709"/>
        <v>1</v>
      </c>
      <c r="AM489" s="11">
        <f t="shared" si="709"/>
        <v>1</v>
      </c>
      <c r="AN489" s="11">
        <f t="shared" si="709"/>
        <v>1</v>
      </c>
      <c r="AO489" s="11">
        <f t="shared" si="709"/>
        <v>1</v>
      </c>
      <c r="AP489" s="11">
        <f t="shared" si="709"/>
        <v>1</v>
      </c>
      <c r="AQ489" s="11">
        <f t="shared" si="709"/>
        <v>1.0220871454211946</v>
      </c>
      <c r="AR489" s="11">
        <f t="shared" si="709"/>
        <v>1.0138021277414013</v>
      </c>
      <c r="AS489" s="11">
        <f t="shared" si="709"/>
        <v>1.0278646753465484</v>
      </c>
      <c r="AT489" s="11">
        <f t="shared" si="709"/>
        <v>1.02151638021397</v>
      </c>
      <c r="AU489" s="11">
        <f t="shared" si="709"/>
        <v>1.0271762283625356</v>
      </c>
      <c r="AV489" s="11">
        <f t="shared" si="709"/>
        <v>1.0288949673834009</v>
      </c>
      <c r="AW489" s="11">
        <f t="shared" si="709"/>
        <v>1.0641882940322194</v>
      </c>
      <c r="AX489" s="11">
        <f t="shared" si="709"/>
        <v>1.0352237946444687</v>
      </c>
      <c r="AY489" s="11">
        <f t="shared" si="709"/>
        <v>1.0792795255568461</v>
      </c>
      <c r="AZ489" s="11">
        <f t="shared" si="709"/>
        <v>1.0621765642643499</v>
      </c>
      <c r="BA489" s="11">
        <f t="shared" si="709"/>
        <v>1.0397261592321578</v>
      </c>
      <c r="BB489" s="11">
        <f t="shared" si="709"/>
        <v>0.98734188716006044</v>
      </c>
      <c r="BC489" s="11">
        <f t="shared" si="709"/>
        <v>1.0483646644203184</v>
      </c>
      <c r="BD489" s="11">
        <f t="shared" si="709"/>
        <v>1.0446117253728953</v>
      </c>
      <c r="BE489" s="11">
        <f t="shared" si="709"/>
        <v>1.0130223892052965</v>
      </c>
      <c r="BF489" s="11">
        <f t="shared" si="709"/>
        <v>1.0079851428597697</v>
      </c>
      <c r="BG489" s="11">
        <f t="shared" si="709"/>
        <v>1.0072376523467388</v>
      </c>
      <c r="BH489" s="11">
        <f t="shared" si="709"/>
        <v>1.0066037429403236</v>
      </c>
      <c r="BI489" s="11">
        <f t="shared" si="709"/>
        <v>0.99836432063374814</v>
      </c>
      <c r="BJ489" s="11">
        <f t="shared" ref="BJ489" si="710">1+BJ221/100</f>
        <v>1.0024161699199268</v>
      </c>
      <c r="BL489" s="1">
        <f t="shared" si="628"/>
        <v>0</v>
      </c>
      <c r="BM489" s="1">
        <f t="shared" si="629"/>
        <v>0</v>
      </c>
      <c r="BN489" s="1">
        <f t="shared" si="630"/>
        <v>0</v>
      </c>
      <c r="BO489" s="1">
        <f t="shared" si="631"/>
        <v>0</v>
      </c>
      <c r="BP489" s="1">
        <f t="shared" si="632"/>
        <v>0</v>
      </c>
      <c r="BQ489" s="1">
        <f t="shared" si="633"/>
        <v>1.3989411846093036E-2</v>
      </c>
      <c r="BR489" s="1">
        <f t="shared" si="634"/>
        <v>4.2813550516889398E-2</v>
      </c>
      <c r="BS489" s="1">
        <f t="shared" si="635"/>
        <v>1.8098988171091346E-2</v>
      </c>
      <c r="BT489" s="1">
        <f t="shared" si="636"/>
        <v>5.1426450766556497E-2</v>
      </c>
      <c r="BU489" s="1">
        <f t="shared" si="637"/>
        <v>1.3995304851527557E-2</v>
      </c>
      <c r="BW489" s="1">
        <f t="shared" si="638"/>
        <v>2.9871226252191851E-2</v>
      </c>
      <c r="BY489" s="172">
        <f t="shared" si="516"/>
        <v>0</v>
      </c>
      <c r="CA489" s="1">
        <f t="shared" si="639"/>
        <v>0</v>
      </c>
      <c r="CB489" s="1">
        <f t="shared" si="640"/>
        <v>0</v>
      </c>
      <c r="CC489" s="1">
        <f t="shared" si="641"/>
        <v>1.2230793253459105E-2</v>
      </c>
    </row>
    <row r="490" spans="1:81" ht="15">
      <c r="A490" s="282" t="s">
        <v>351</v>
      </c>
      <c r="E490" s="11">
        <v>1</v>
      </c>
      <c r="F490" s="11">
        <f t="shared" ref="F490:R490" si="711">1+F222/100</f>
        <v>1</v>
      </c>
      <c r="G490" s="11">
        <f t="shared" si="711"/>
        <v>1</v>
      </c>
      <c r="H490" s="11">
        <f t="shared" si="711"/>
        <v>1</v>
      </c>
      <c r="I490" s="11">
        <f t="shared" si="711"/>
        <v>1</v>
      </c>
      <c r="J490" s="11">
        <f t="shared" si="711"/>
        <v>1</v>
      </c>
      <c r="K490" s="11">
        <f t="shared" si="711"/>
        <v>1</v>
      </c>
      <c r="L490" s="11">
        <f t="shared" si="711"/>
        <v>1</v>
      </c>
      <c r="M490" s="11">
        <f t="shared" si="711"/>
        <v>1</v>
      </c>
      <c r="N490" s="11">
        <f t="shared" si="711"/>
        <v>1</v>
      </c>
      <c r="O490" s="11">
        <f t="shared" si="711"/>
        <v>1</v>
      </c>
      <c r="P490" s="11">
        <f t="shared" si="711"/>
        <v>1</v>
      </c>
      <c r="Q490" s="11">
        <f t="shared" si="711"/>
        <v>1</v>
      </c>
      <c r="R490" s="11">
        <f t="shared" si="711"/>
        <v>1</v>
      </c>
      <c r="S490" s="11">
        <v>1</v>
      </c>
      <c r="T490" s="11">
        <f t="shared" ref="T490:BI490" si="712">1+T222/100</f>
        <v>1</v>
      </c>
      <c r="U490" s="11">
        <f t="shared" si="712"/>
        <v>1</v>
      </c>
      <c r="V490" s="11">
        <f t="shared" si="712"/>
        <v>1</v>
      </c>
      <c r="W490" s="11">
        <f t="shared" si="712"/>
        <v>1</v>
      </c>
      <c r="X490" s="11">
        <f t="shared" si="712"/>
        <v>1</v>
      </c>
      <c r="Y490" s="11">
        <f t="shared" si="712"/>
        <v>1</v>
      </c>
      <c r="Z490" s="11">
        <f t="shared" si="712"/>
        <v>1</v>
      </c>
      <c r="AA490" s="11">
        <f t="shared" si="712"/>
        <v>1</v>
      </c>
      <c r="AB490" s="11">
        <f t="shared" si="712"/>
        <v>1</v>
      </c>
      <c r="AC490" s="11">
        <f t="shared" si="712"/>
        <v>1</v>
      </c>
      <c r="AD490" s="11">
        <f t="shared" si="712"/>
        <v>1</v>
      </c>
      <c r="AE490" s="11">
        <f t="shared" si="712"/>
        <v>1</v>
      </c>
      <c r="AF490" s="11">
        <f t="shared" si="712"/>
        <v>1</v>
      </c>
      <c r="AG490" s="11">
        <f t="shared" si="712"/>
        <v>1</v>
      </c>
      <c r="AH490" s="11">
        <f t="shared" si="712"/>
        <v>1</v>
      </c>
      <c r="AI490" s="11">
        <f t="shared" si="712"/>
        <v>1</v>
      </c>
      <c r="AJ490" s="11">
        <f t="shared" si="712"/>
        <v>1</v>
      </c>
      <c r="AK490" s="11">
        <f t="shared" si="712"/>
        <v>1</v>
      </c>
      <c r="AL490" s="11">
        <f t="shared" si="712"/>
        <v>1</v>
      </c>
      <c r="AM490" s="11">
        <f t="shared" si="712"/>
        <v>1</v>
      </c>
      <c r="AN490" s="11">
        <f t="shared" si="712"/>
        <v>1</v>
      </c>
      <c r="AO490" s="11">
        <f t="shared" si="712"/>
        <v>1</v>
      </c>
      <c r="AP490" s="11">
        <f t="shared" si="712"/>
        <v>1</v>
      </c>
      <c r="AQ490" s="11">
        <f t="shared" si="712"/>
        <v>1</v>
      </c>
      <c r="AR490" s="11">
        <f t="shared" si="712"/>
        <v>1</v>
      </c>
      <c r="AS490" s="11">
        <f t="shared" si="712"/>
        <v>1</v>
      </c>
      <c r="AT490" s="11">
        <f t="shared" si="712"/>
        <v>1</v>
      </c>
      <c r="AU490" s="11">
        <f t="shared" si="712"/>
        <v>1.0006845337917389</v>
      </c>
      <c r="AV490" s="11">
        <f t="shared" si="712"/>
        <v>1.0407168391565713</v>
      </c>
      <c r="AW490" s="11">
        <f t="shared" si="712"/>
        <v>1.0137459085078513</v>
      </c>
      <c r="AX490" s="11">
        <f t="shared" si="712"/>
        <v>1.0457452419856776</v>
      </c>
      <c r="AY490" s="11">
        <f t="shared" si="712"/>
        <v>1.0658307436193726</v>
      </c>
      <c r="AZ490" s="11">
        <f t="shared" si="712"/>
        <v>1.0086504904002811</v>
      </c>
      <c r="BA490" s="11">
        <f t="shared" si="712"/>
        <v>1.0571538951336827</v>
      </c>
      <c r="BB490" s="11">
        <f t="shared" si="712"/>
        <v>1.0008768593708222</v>
      </c>
      <c r="BC490" s="11">
        <f t="shared" si="712"/>
        <v>1.0425322600615528</v>
      </c>
      <c r="BD490" s="11">
        <f t="shared" si="712"/>
        <v>1.0204865826771994</v>
      </c>
      <c r="BE490" s="11">
        <f t="shared" si="712"/>
        <v>1.0083594574711967</v>
      </c>
      <c r="BF490" s="11">
        <f t="shared" si="712"/>
        <v>1.0248588805176166</v>
      </c>
      <c r="BG490" s="11">
        <f t="shared" si="712"/>
        <v>1.0419851012239514</v>
      </c>
      <c r="BH490" s="11">
        <f t="shared" si="712"/>
        <v>1.0154400048670211</v>
      </c>
      <c r="BI490" s="11">
        <f t="shared" si="712"/>
        <v>1.019086434394916</v>
      </c>
      <c r="BJ490" s="11">
        <f t="shared" ref="BJ490" si="713">1+BJ222/100</f>
        <v>1.0162946305589335</v>
      </c>
      <c r="BL490" s="1">
        <f t="shared" si="628"/>
        <v>0</v>
      </c>
      <c r="BM490" s="1">
        <f t="shared" si="629"/>
        <v>0</v>
      </c>
      <c r="BN490" s="1">
        <f t="shared" si="630"/>
        <v>0</v>
      </c>
      <c r="BO490" s="1">
        <f t="shared" si="631"/>
        <v>0</v>
      </c>
      <c r="BP490" s="1">
        <f t="shared" si="632"/>
        <v>0</v>
      </c>
      <c r="BQ490" s="1">
        <f t="shared" si="633"/>
        <v>8.5541109100750745E-5</v>
      </c>
      <c r="BR490" s="1">
        <f t="shared" si="634"/>
        <v>3.4166851869406045E-2</v>
      </c>
      <c r="BS490" s="1">
        <f t="shared" si="635"/>
        <v>2.3851717663671002E-2</v>
      </c>
      <c r="BT490" s="1">
        <f t="shared" si="636"/>
        <v>3.842657161570795E-2</v>
      </c>
      <c r="BU490" s="1">
        <f t="shared" si="637"/>
        <v>2.161076763483849E-2</v>
      </c>
      <c r="BW490" s="1">
        <f t="shared" si="638"/>
        <v>2.8783937326272824E-2</v>
      </c>
      <c r="BY490" s="172">
        <f t="shared" si="516"/>
        <v>0</v>
      </c>
      <c r="CA490" s="1">
        <f t="shared" si="639"/>
        <v>0</v>
      </c>
      <c r="CB490" s="1">
        <f t="shared" si="640"/>
        <v>0</v>
      </c>
      <c r="CC490" s="1">
        <f t="shared" si="641"/>
        <v>7.8268203957443605E-2</v>
      </c>
    </row>
    <row r="491" spans="1:81" ht="15">
      <c r="A491" s="282" t="s">
        <v>352</v>
      </c>
      <c r="E491" s="11">
        <v>1</v>
      </c>
      <c r="F491" s="11">
        <f t="shared" ref="F491:R491" si="714">1+F223/100</f>
        <v>1</v>
      </c>
      <c r="G491" s="11">
        <f t="shared" si="714"/>
        <v>1</v>
      </c>
      <c r="H491" s="11">
        <f t="shared" si="714"/>
        <v>1</v>
      </c>
      <c r="I491" s="11">
        <f t="shared" si="714"/>
        <v>1</v>
      </c>
      <c r="J491" s="11">
        <f t="shared" si="714"/>
        <v>1</v>
      </c>
      <c r="K491" s="11">
        <f t="shared" si="714"/>
        <v>1</v>
      </c>
      <c r="L491" s="11">
        <f t="shared" si="714"/>
        <v>1</v>
      </c>
      <c r="M491" s="11">
        <f t="shared" si="714"/>
        <v>1</v>
      </c>
      <c r="N491" s="11">
        <f t="shared" si="714"/>
        <v>1</v>
      </c>
      <c r="O491" s="11">
        <f t="shared" si="714"/>
        <v>1</v>
      </c>
      <c r="P491" s="11">
        <f t="shared" si="714"/>
        <v>1</v>
      </c>
      <c r="Q491" s="11">
        <f t="shared" si="714"/>
        <v>1</v>
      </c>
      <c r="R491" s="11">
        <f t="shared" si="714"/>
        <v>1</v>
      </c>
      <c r="S491" s="11">
        <v>1</v>
      </c>
      <c r="T491" s="11">
        <f t="shared" ref="T491:BI491" si="715">1+T223/100</f>
        <v>1</v>
      </c>
      <c r="U491" s="11">
        <f t="shared" si="715"/>
        <v>0.96772134231561391</v>
      </c>
      <c r="V491" s="11">
        <f t="shared" si="715"/>
        <v>1.1018913209831331</v>
      </c>
      <c r="W491" s="11">
        <f t="shared" si="715"/>
        <v>1.0749024084018479</v>
      </c>
      <c r="X491" s="11">
        <f t="shared" si="715"/>
        <v>0.93799976936434282</v>
      </c>
      <c r="Y491" s="11">
        <f t="shared" si="715"/>
        <v>0.9462763436439906</v>
      </c>
      <c r="Z491" s="11">
        <f t="shared" si="715"/>
        <v>1.0010367030728704</v>
      </c>
      <c r="AA491" s="11">
        <f t="shared" si="715"/>
        <v>0.9779248797931146</v>
      </c>
      <c r="AB491" s="11">
        <f t="shared" si="715"/>
        <v>0.96621030665677055</v>
      </c>
      <c r="AC491" s="11">
        <f t="shared" si="715"/>
        <v>0.9547883581332971</v>
      </c>
      <c r="AD491" s="11">
        <f t="shared" si="715"/>
        <v>0.97135459159132354</v>
      </c>
      <c r="AE491" s="11">
        <f t="shared" si="715"/>
        <v>0.95073254180835187</v>
      </c>
      <c r="AF491" s="11">
        <f t="shared" si="715"/>
        <v>0.84318070196036277</v>
      </c>
      <c r="AG491" s="11">
        <f t="shared" si="715"/>
        <v>1.066221787699734</v>
      </c>
      <c r="AH491" s="11">
        <f t="shared" si="715"/>
        <v>1.0876725093737438</v>
      </c>
      <c r="AI491" s="11">
        <f t="shared" si="715"/>
        <v>0.97562515520063886</v>
      </c>
      <c r="AJ491" s="11">
        <f t="shared" si="715"/>
        <v>1.0086516867621653</v>
      </c>
      <c r="AK491" s="11">
        <f t="shared" si="715"/>
        <v>0.98017006704277387</v>
      </c>
      <c r="AL491" s="11">
        <f t="shared" si="715"/>
        <v>0.91176182894789193</v>
      </c>
      <c r="AM491" s="11">
        <f t="shared" si="715"/>
        <v>1.0159394250139013</v>
      </c>
      <c r="AN491" s="11">
        <f t="shared" si="715"/>
        <v>0.9957294631536826</v>
      </c>
      <c r="AO491" s="11">
        <f t="shared" si="715"/>
        <v>0.99853948975941254</v>
      </c>
      <c r="AP491" s="11">
        <f t="shared" si="715"/>
        <v>1.0436409778121036</v>
      </c>
      <c r="AQ491" s="11">
        <f t="shared" si="715"/>
        <v>1.0033062618161961</v>
      </c>
      <c r="AR491" s="11">
        <f t="shared" si="715"/>
        <v>0.97973577560581215</v>
      </c>
      <c r="AS491" s="11">
        <f t="shared" si="715"/>
        <v>0.98791724768207767</v>
      </c>
      <c r="AT491" s="11">
        <f t="shared" si="715"/>
        <v>1.0338223351663294</v>
      </c>
      <c r="AU491" s="11">
        <f t="shared" si="715"/>
        <v>1.0315469282865302</v>
      </c>
      <c r="AV491" s="11">
        <f t="shared" si="715"/>
        <v>1.0486220254056384</v>
      </c>
      <c r="AW491" s="11">
        <f t="shared" si="715"/>
        <v>1.0808341591589623</v>
      </c>
      <c r="AX491" s="11">
        <f t="shared" si="715"/>
        <v>1.0345657046374979</v>
      </c>
      <c r="AY491" s="11">
        <f t="shared" si="715"/>
        <v>1.0273825090078061</v>
      </c>
      <c r="AZ491" s="11">
        <f t="shared" si="715"/>
        <v>1.0399831094852616</v>
      </c>
      <c r="BA491" s="11">
        <f t="shared" si="715"/>
        <v>1.0304303816175158</v>
      </c>
      <c r="BB491" s="11">
        <f t="shared" si="715"/>
        <v>1.0193116429081113</v>
      </c>
      <c r="BC491" s="11">
        <f t="shared" si="715"/>
        <v>1.0407256485318752</v>
      </c>
      <c r="BD491" s="11">
        <f t="shared" si="715"/>
        <v>1.0475700200630038</v>
      </c>
      <c r="BE491" s="11">
        <f t="shared" si="715"/>
        <v>1.0164103191259393</v>
      </c>
      <c r="BF491" s="11">
        <f t="shared" si="715"/>
        <v>1.0189697315496857</v>
      </c>
      <c r="BG491" s="11">
        <f t="shared" si="715"/>
        <v>0.99269649800887416</v>
      </c>
      <c r="BH491" s="11">
        <f t="shared" si="715"/>
        <v>0.96472828735467264</v>
      </c>
      <c r="BI491" s="11">
        <f t="shared" si="715"/>
        <v>0.9398100318094893</v>
      </c>
      <c r="BJ491" s="11">
        <f t="shared" ref="BJ491" si="716">1+BJ223/100</f>
        <v>0.99201126910497761</v>
      </c>
      <c r="BL491" s="1">
        <f t="shared" si="628"/>
        <v>0</v>
      </c>
      <c r="BM491" s="1">
        <f t="shared" si="629"/>
        <v>0</v>
      </c>
      <c r="BN491" s="1">
        <f t="shared" si="630"/>
        <v>7.2704303839032924E-3</v>
      </c>
      <c r="BO491" s="1">
        <f t="shared" si="631"/>
        <v>-2.5581595860196593E-2</v>
      </c>
      <c r="BP491" s="1">
        <f t="shared" si="632"/>
        <v>-3.1606729781847864E-2</v>
      </c>
      <c r="BQ491" s="1">
        <f t="shared" si="633"/>
        <v>9.0366955569796126E-3</v>
      </c>
      <c r="BR491" s="1">
        <f t="shared" si="634"/>
        <v>4.00867368392821E-2</v>
      </c>
      <c r="BS491" s="1">
        <f t="shared" si="635"/>
        <v>1.8726198417668094E-2</v>
      </c>
      <c r="BT491" s="1">
        <f t="shared" si="636"/>
        <v>4.3483382438126883E-2</v>
      </c>
      <c r="BU491" s="1">
        <f t="shared" si="637"/>
        <v>4.4186752797492623E-3</v>
      </c>
      <c r="BW491" s="1">
        <f t="shared" si="638"/>
        <v>2.0978349171919319E-2</v>
      </c>
      <c r="BY491" s="172">
        <f t="shared" si="516"/>
        <v>-4.025444925158661E-3</v>
      </c>
      <c r="CA491" s="1">
        <f t="shared" si="639"/>
        <v>-5.4139340870023589E-2</v>
      </c>
      <c r="CB491" s="1">
        <f t="shared" si="640"/>
        <v>-3.5448003540644257E-2</v>
      </c>
      <c r="CC491" s="1">
        <f t="shared" si="641"/>
        <v>-9.9960480347308311E-2</v>
      </c>
    </row>
    <row r="492" spans="1:81" ht="15">
      <c r="A492" s="282" t="s">
        <v>353</v>
      </c>
      <c r="E492" s="11">
        <v>1</v>
      </c>
      <c r="F492" s="11">
        <f t="shared" ref="F492:R492" si="717">1+F224/100</f>
        <v>1</v>
      </c>
      <c r="G492" s="11">
        <f t="shared" si="717"/>
        <v>1</v>
      </c>
      <c r="H492" s="11">
        <f t="shared" si="717"/>
        <v>1</v>
      </c>
      <c r="I492" s="11">
        <f t="shared" si="717"/>
        <v>1</v>
      </c>
      <c r="J492" s="11">
        <f t="shared" si="717"/>
        <v>1</v>
      </c>
      <c r="K492" s="11">
        <f t="shared" si="717"/>
        <v>1</v>
      </c>
      <c r="L492" s="11">
        <f t="shared" si="717"/>
        <v>1</v>
      </c>
      <c r="M492" s="11">
        <f t="shared" si="717"/>
        <v>1</v>
      </c>
      <c r="N492" s="11">
        <f t="shared" si="717"/>
        <v>1</v>
      </c>
      <c r="O492" s="11">
        <f t="shared" si="717"/>
        <v>1</v>
      </c>
      <c r="P492" s="11">
        <f t="shared" si="717"/>
        <v>1</v>
      </c>
      <c r="Q492" s="11">
        <f t="shared" si="717"/>
        <v>1</v>
      </c>
      <c r="R492" s="11">
        <f t="shared" si="717"/>
        <v>1</v>
      </c>
      <c r="S492" s="11">
        <v>1</v>
      </c>
      <c r="T492" s="11">
        <f t="shared" ref="T492:BI492" si="718">1+T224/100</f>
        <v>1</v>
      </c>
      <c r="U492" s="11">
        <f t="shared" si="718"/>
        <v>1</v>
      </c>
      <c r="V492" s="11">
        <f t="shared" si="718"/>
        <v>1</v>
      </c>
      <c r="W492" s="11">
        <f t="shared" si="718"/>
        <v>1</v>
      </c>
      <c r="X492" s="11">
        <f t="shared" si="718"/>
        <v>1</v>
      </c>
      <c r="Y492" s="11">
        <f t="shared" si="718"/>
        <v>1</v>
      </c>
      <c r="Z492" s="11">
        <f t="shared" si="718"/>
        <v>1</v>
      </c>
      <c r="AA492" s="11">
        <f t="shared" si="718"/>
        <v>1</v>
      </c>
      <c r="AB492" s="11">
        <f t="shared" si="718"/>
        <v>1</v>
      </c>
      <c r="AC492" s="11">
        <f t="shared" si="718"/>
        <v>1</v>
      </c>
      <c r="AD492" s="11">
        <f t="shared" si="718"/>
        <v>1</v>
      </c>
      <c r="AE492" s="11">
        <f t="shared" si="718"/>
        <v>1</v>
      </c>
      <c r="AF492" s="11">
        <f t="shared" si="718"/>
        <v>1</v>
      </c>
      <c r="AG492" s="11">
        <f t="shared" si="718"/>
        <v>1</v>
      </c>
      <c r="AH492" s="11">
        <f t="shared" si="718"/>
        <v>1</v>
      </c>
      <c r="AI492" s="11">
        <f t="shared" si="718"/>
        <v>1</v>
      </c>
      <c r="AJ492" s="11">
        <f t="shared" si="718"/>
        <v>1</v>
      </c>
      <c r="AK492" s="11">
        <f t="shared" si="718"/>
        <v>1</v>
      </c>
      <c r="AL492" s="11">
        <f t="shared" si="718"/>
        <v>1.0151309088745877</v>
      </c>
      <c r="AM492" s="11">
        <f t="shared" si="718"/>
        <v>1.0578784637065866</v>
      </c>
      <c r="AN492" s="11">
        <f t="shared" si="718"/>
        <v>1.0553421593800345</v>
      </c>
      <c r="AO492" s="11">
        <f t="shared" si="718"/>
        <v>1.0653140867523911</v>
      </c>
      <c r="AP492" s="11">
        <f t="shared" si="718"/>
        <v>1.0587189118603266</v>
      </c>
      <c r="AQ492" s="11">
        <f t="shared" si="718"/>
        <v>1.0387240490648675</v>
      </c>
      <c r="AR492" s="11">
        <f t="shared" si="718"/>
        <v>0.99693138629570144</v>
      </c>
      <c r="AS492" s="11">
        <f t="shared" si="718"/>
        <v>1.0134728093920176</v>
      </c>
      <c r="AT492" s="11">
        <f t="shared" si="718"/>
        <v>1.0350572313656081</v>
      </c>
      <c r="AU492" s="11">
        <f t="shared" si="718"/>
        <v>1.0456079584607807</v>
      </c>
      <c r="AV492" s="11">
        <f t="shared" si="718"/>
        <v>1.0548812696310581</v>
      </c>
      <c r="AW492" s="11">
        <f t="shared" si="718"/>
        <v>1.05280271094636</v>
      </c>
      <c r="AX492" s="11">
        <f t="shared" si="718"/>
        <v>1.0674049000256642</v>
      </c>
      <c r="AY492" s="11">
        <f t="shared" si="718"/>
        <v>1.0844790215420308</v>
      </c>
      <c r="AZ492" s="11">
        <f t="shared" si="718"/>
        <v>1.1076725221974029</v>
      </c>
      <c r="BA492" s="11">
        <f t="shared" si="718"/>
        <v>1.0553923472034563</v>
      </c>
      <c r="BB492" s="11">
        <f t="shared" si="718"/>
        <v>0.94451510235998004</v>
      </c>
      <c r="BC492" s="11">
        <f t="shared" si="718"/>
        <v>1.0494387255006683</v>
      </c>
      <c r="BD492" s="11">
        <f t="shared" si="718"/>
        <v>1.0268661363731333</v>
      </c>
      <c r="BE492" s="11">
        <f t="shared" si="718"/>
        <v>1.0148429176135378</v>
      </c>
      <c r="BF492" s="11">
        <f t="shared" si="718"/>
        <v>1.0138164518511417</v>
      </c>
      <c r="BG492" s="11">
        <f t="shared" si="718"/>
        <v>1.026506688896194</v>
      </c>
      <c r="BH492" s="11">
        <f t="shared" si="718"/>
        <v>1.0375145470675138</v>
      </c>
      <c r="BI492" s="11">
        <f t="shared" si="718"/>
        <v>1.0319157252229691</v>
      </c>
      <c r="BJ492" s="11">
        <f t="shared" ref="BJ492" si="719">1+BJ224/100</f>
        <v>1.0322730973370056</v>
      </c>
      <c r="BL492" s="1">
        <f t="shared" si="628"/>
        <v>0</v>
      </c>
      <c r="BM492" s="1">
        <f t="shared" si="629"/>
        <v>0</v>
      </c>
      <c r="BN492" s="1">
        <f t="shared" si="630"/>
        <v>0</v>
      </c>
      <c r="BO492" s="1">
        <f t="shared" si="631"/>
        <v>0</v>
      </c>
      <c r="BP492" s="1">
        <f t="shared" si="632"/>
        <v>3.7614511772157133E-3</v>
      </c>
      <c r="BQ492" s="1">
        <f t="shared" si="633"/>
        <v>3.8413447766745046E-2</v>
      </c>
      <c r="BR492" s="1">
        <f t="shared" si="634"/>
        <v>5.1081833226291673E-2</v>
      </c>
      <c r="BS492" s="1">
        <f t="shared" si="635"/>
        <v>2.0489272840396255E-2</v>
      </c>
      <c r="BT492" s="1">
        <f t="shared" si="636"/>
        <v>7.0256089906216124E-2</v>
      </c>
      <c r="BU492" s="1">
        <f t="shared" si="637"/>
        <v>1.7723432886973978E-2</v>
      </c>
      <c r="BW492" s="1">
        <f t="shared" si="638"/>
        <v>3.9914083752750074E-2</v>
      </c>
      <c r="BY492" s="172">
        <f t="shared" si="516"/>
        <v>0</v>
      </c>
      <c r="CA492" s="1">
        <f t="shared" si="639"/>
        <v>0</v>
      </c>
      <c r="CB492" s="1">
        <f t="shared" si="640"/>
        <v>0</v>
      </c>
      <c r="CC492" s="1">
        <f t="shared" si="641"/>
        <v>9.9006368354337626E-2</v>
      </c>
    </row>
    <row r="493" spans="1:81" ht="15">
      <c r="A493" s="282" t="s">
        <v>354</v>
      </c>
      <c r="E493" s="11">
        <v>1</v>
      </c>
      <c r="F493" s="11">
        <f t="shared" ref="F493:R493" si="720">1+F225/100</f>
        <v>1</v>
      </c>
      <c r="G493" s="11">
        <f t="shared" si="720"/>
        <v>1</v>
      </c>
      <c r="H493" s="11">
        <f t="shared" si="720"/>
        <v>1</v>
      </c>
      <c r="I493" s="11">
        <f t="shared" si="720"/>
        <v>1</v>
      </c>
      <c r="J493" s="11">
        <f t="shared" si="720"/>
        <v>1</v>
      </c>
      <c r="K493" s="11">
        <f t="shared" si="720"/>
        <v>1</v>
      </c>
      <c r="L493" s="11">
        <f t="shared" si="720"/>
        <v>1</v>
      </c>
      <c r="M493" s="11">
        <f t="shared" si="720"/>
        <v>1</v>
      </c>
      <c r="N493" s="11">
        <f t="shared" si="720"/>
        <v>1</v>
      </c>
      <c r="O493" s="11">
        <f t="shared" si="720"/>
        <v>1</v>
      </c>
      <c r="P493" s="11">
        <f t="shared" si="720"/>
        <v>1</v>
      </c>
      <c r="Q493" s="11">
        <f t="shared" si="720"/>
        <v>1</v>
      </c>
      <c r="R493" s="11">
        <f t="shared" si="720"/>
        <v>1</v>
      </c>
      <c r="S493" s="11">
        <v>1</v>
      </c>
      <c r="T493" s="11">
        <f t="shared" ref="T493:BI493" si="721">1+T225/100</f>
        <v>1</v>
      </c>
      <c r="U493" s="11">
        <f t="shared" si="721"/>
        <v>1</v>
      </c>
      <c r="V493" s="11">
        <f t="shared" si="721"/>
        <v>1</v>
      </c>
      <c r="W493" s="11">
        <f t="shared" si="721"/>
        <v>1</v>
      </c>
      <c r="X493" s="11">
        <f t="shared" si="721"/>
        <v>1</v>
      </c>
      <c r="Y493" s="11">
        <f t="shared" si="721"/>
        <v>1</v>
      </c>
      <c r="Z493" s="11">
        <f t="shared" si="721"/>
        <v>1</v>
      </c>
      <c r="AA493" s="11">
        <f t="shared" si="721"/>
        <v>1</v>
      </c>
      <c r="AB493" s="11">
        <f t="shared" si="721"/>
        <v>1</v>
      </c>
      <c r="AC493" s="11">
        <f t="shared" si="721"/>
        <v>1</v>
      </c>
      <c r="AD493" s="11">
        <f t="shared" si="721"/>
        <v>1</v>
      </c>
      <c r="AE493" s="11">
        <f t="shared" si="721"/>
        <v>1</v>
      </c>
      <c r="AF493" s="11">
        <f t="shared" si="721"/>
        <v>1</v>
      </c>
      <c r="AG493" s="11">
        <f t="shared" si="721"/>
        <v>1</v>
      </c>
      <c r="AH493" s="11">
        <f t="shared" si="721"/>
        <v>1</v>
      </c>
      <c r="AI493" s="11">
        <f t="shared" si="721"/>
        <v>1</v>
      </c>
      <c r="AJ493" s="11">
        <f t="shared" si="721"/>
        <v>1</v>
      </c>
      <c r="AK493" s="11">
        <f t="shared" si="721"/>
        <v>1</v>
      </c>
      <c r="AL493" s="11">
        <f t="shared" si="721"/>
        <v>1</v>
      </c>
      <c r="AM493" s="11">
        <f t="shared" si="721"/>
        <v>1</v>
      </c>
      <c r="AN493" s="11">
        <f t="shared" si="721"/>
        <v>1</v>
      </c>
      <c r="AO493" s="11">
        <f t="shared" si="721"/>
        <v>1.0358103612981009</v>
      </c>
      <c r="AP493" s="11">
        <f t="shared" si="721"/>
        <v>1.0525580630786031</v>
      </c>
      <c r="AQ493" s="11">
        <f t="shared" si="721"/>
        <v>1.0351116159256979</v>
      </c>
      <c r="AR493" s="11">
        <f t="shared" si="721"/>
        <v>1.0519918227223766</v>
      </c>
      <c r="AS493" s="11">
        <f t="shared" si="721"/>
        <v>1.0384751186559171</v>
      </c>
      <c r="AT493" s="11">
        <f t="shared" si="721"/>
        <v>1.0278734919797305</v>
      </c>
      <c r="AU493" s="11">
        <f t="shared" si="721"/>
        <v>1.0370771574784108</v>
      </c>
      <c r="AV493" s="11">
        <f t="shared" si="721"/>
        <v>1.0278009123629301</v>
      </c>
      <c r="AW493" s="11">
        <f t="shared" si="721"/>
        <v>1.0428496271714363</v>
      </c>
      <c r="AX493" s="11">
        <f t="shared" si="721"/>
        <v>1.0382302081518799</v>
      </c>
      <c r="AY493" s="11">
        <f t="shared" si="721"/>
        <v>1.0531937295612455</v>
      </c>
      <c r="AZ493" s="11">
        <f t="shared" si="721"/>
        <v>1.0634528862011883</v>
      </c>
      <c r="BA493" s="11">
        <f t="shared" si="721"/>
        <v>1.0313689970272517</v>
      </c>
      <c r="BB493" s="11">
        <f t="shared" si="721"/>
        <v>0.91373080681842622</v>
      </c>
      <c r="BC493" s="11">
        <f t="shared" si="721"/>
        <v>1.007972400222757</v>
      </c>
      <c r="BD493" s="11">
        <f t="shared" si="721"/>
        <v>1.0044050229309092</v>
      </c>
      <c r="BE493" s="11">
        <f t="shared" si="721"/>
        <v>0.9712621492600122</v>
      </c>
      <c r="BF493" s="11">
        <f t="shared" si="721"/>
        <v>0.98733846309658313</v>
      </c>
      <c r="BG493" s="11">
        <f t="shared" si="721"/>
        <v>1.0287796380923899</v>
      </c>
      <c r="BH493" s="11">
        <f t="shared" si="721"/>
        <v>1.0218204212381978</v>
      </c>
      <c r="BI493" s="11">
        <f t="shared" si="721"/>
        <v>1.0307288140025894</v>
      </c>
      <c r="BJ493" s="11">
        <f t="shared" ref="BJ493" si="722">1+BJ225/100</f>
        <v>1.0491413515967232</v>
      </c>
      <c r="BL493" s="1">
        <f t="shared" si="628"/>
        <v>0</v>
      </c>
      <c r="BM493" s="1">
        <f t="shared" si="629"/>
        <v>0</v>
      </c>
      <c r="BN493" s="1">
        <f t="shared" si="630"/>
        <v>0</v>
      </c>
      <c r="BO493" s="1">
        <f t="shared" si="631"/>
        <v>0</v>
      </c>
      <c r="BP493" s="1">
        <f t="shared" si="632"/>
        <v>0</v>
      </c>
      <c r="BQ493" s="1">
        <f t="shared" si="633"/>
        <v>3.4746786294257426E-2</v>
      </c>
      <c r="BR493" s="1">
        <f t="shared" si="634"/>
        <v>2.1330922733066915E-2</v>
      </c>
      <c r="BS493" s="1">
        <f t="shared" si="635"/>
        <v>-2.2805491199258121E-3</v>
      </c>
      <c r="BT493" s="1">
        <f t="shared" si="636"/>
        <v>4.2743497352960569E-2</v>
      </c>
      <c r="BU493" s="1">
        <f t="shared" si="637"/>
        <v>-4.9326937208102883E-3</v>
      </c>
      <c r="BW493" s="1">
        <f t="shared" si="638"/>
        <v>1.5227061777650208E-2</v>
      </c>
      <c r="BY493" s="172">
        <f t="shared" ref="BY493:BY536" si="723">PRODUCT(I493:AC493)^(1/21)-1</f>
        <v>0</v>
      </c>
      <c r="CA493" s="1">
        <f t="shared" si="639"/>
        <v>0</v>
      </c>
      <c r="CB493" s="1">
        <f t="shared" si="640"/>
        <v>0</v>
      </c>
      <c r="CC493" s="1">
        <f t="shared" si="641"/>
        <v>8.3531034169319396E-2</v>
      </c>
    </row>
    <row r="494" spans="1:81" ht="15">
      <c r="A494" s="282" t="s">
        <v>355</v>
      </c>
      <c r="E494" s="11">
        <v>1</v>
      </c>
      <c r="F494" s="11">
        <f t="shared" ref="F494:R494" si="724">1+F226/100</f>
        <v>1.0518486209344311</v>
      </c>
      <c r="G494" s="11">
        <f t="shared" si="724"/>
        <v>1.0368533228698393</v>
      </c>
      <c r="H494" s="11">
        <f t="shared" si="724"/>
        <v>1.0473590409957418</v>
      </c>
      <c r="I494" s="11">
        <f t="shared" si="724"/>
        <v>1.0602634916652878</v>
      </c>
      <c r="J494" s="11">
        <f t="shared" si="724"/>
        <v>1.028482058504772</v>
      </c>
      <c r="K494" s="11">
        <f t="shared" si="724"/>
        <v>1.0112398183172864</v>
      </c>
      <c r="L494" s="11">
        <f t="shared" si="724"/>
        <v>1.0257548327698529</v>
      </c>
      <c r="M494" s="11">
        <f t="shared" si="724"/>
        <v>1.0305744232110772</v>
      </c>
      <c r="N494" s="11">
        <f t="shared" si="724"/>
        <v>1.0427428553853235</v>
      </c>
      <c r="O494" s="11">
        <f t="shared" si="724"/>
        <v>1.0505672846532745</v>
      </c>
      <c r="P494" s="11">
        <f t="shared" si="724"/>
        <v>1.0025243485176256</v>
      </c>
      <c r="Q494" s="11">
        <f t="shared" si="724"/>
        <v>1.0198692134127751</v>
      </c>
      <c r="R494" s="11">
        <f t="shared" si="724"/>
        <v>1.0378893202978701</v>
      </c>
      <c r="S494" s="11">
        <v>1</v>
      </c>
      <c r="T494" s="11">
        <f t="shared" ref="T494:BI494" si="725">1+T226/100</f>
        <v>1.0214625325209219</v>
      </c>
      <c r="U494" s="11">
        <f t="shared" si="725"/>
        <v>1.0069123810689959</v>
      </c>
      <c r="V494" s="11">
        <f t="shared" si="725"/>
        <v>0.98054872836618945</v>
      </c>
      <c r="W494" s="11">
        <f t="shared" si="725"/>
        <v>1.0145573374697192</v>
      </c>
      <c r="X494" s="11">
        <f t="shared" si="725"/>
        <v>1.0361364755723894</v>
      </c>
      <c r="Y494" s="11">
        <f t="shared" si="725"/>
        <v>1.014937331389768</v>
      </c>
      <c r="Z494" s="11">
        <f t="shared" si="725"/>
        <v>1.0033443681489171</v>
      </c>
      <c r="AA494" s="11">
        <f t="shared" si="725"/>
        <v>1.0119077537599264</v>
      </c>
      <c r="AB494" s="11">
        <f t="shared" si="725"/>
        <v>1.0185451503987846</v>
      </c>
      <c r="AC494" s="11">
        <f t="shared" si="725"/>
        <v>1.0413486528701041</v>
      </c>
      <c r="AD494" s="11">
        <f t="shared" si="725"/>
        <v>1.019917740973646</v>
      </c>
      <c r="AE494" s="11">
        <f t="shared" si="725"/>
        <v>1.0245277263203825</v>
      </c>
      <c r="AF494" s="11">
        <f t="shared" si="725"/>
        <v>1.0300954775056963</v>
      </c>
      <c r="AG494" s="11">
        <f t="shared" si="725"/>
        <v>1.0208876055722853</v>
      </c>
      <c r="AH494" s="11">
        <f t="shared" si="725"/>
        <v>1.0197219125148016</v>
      </c>
      <c r="AI494" s="11">
        <f t="shared" si="725"/>
        <v>0.99979240806598146</v>
      </c>
      <c r="AJ494" s="11">
        <f t="shared" si="725"/>
        <v>0.98182484834250983</v>
      </c>
      <c r="AK494" s="11">
        <f t="shared" si="725"/>
        <v>0.98263369664445077</v>
      </c>
      <c r="AL494" s="11">
        <f t="shared" si="725"/>
        <v>0.97367191535744202</v>
      </c>
      <c r="AM494" s="11">
        <f t="shared" si="725"/>
        <v>1.0335046824226415</v>
      </c>
      <c r="AN494" s="11">
        <f t="shared" si="725"/>
        <v>1.0347991637150817</v>
      </c>
      <c r="AO494" s="11">
        <f t="shared" si="725"/>
        <v>1.0135642701969445</v>
      </c>
      <c r="AP494" s="11">
        <f t="shared" si="725"/>
        <v>1.0284157664246747</v>
      </c>
      <c r="AQ494" s="11">
        <f t="shared" si="725"/>
        <v>1.0416894924547191</v>
      </c>
      <c r="AR494" s="11">
        <f t="shared" si="725"/>
        <v>1.0444872711249926</v>
      </c>
      <c r="AS494" s="11">
        <f t="shared" si="725"/>
        <v>1.045672428934395</v>
      </c>
      <c r="AT494" s="11">
        <f t="shared" si="725"/>
        <v>1.0129110814446654</v>
      </c>
      <c r="AU494" s="11">
        <f t="shared" si="725"/>
        <v>1.0174193087976195</v>
      </c>
      <c r="AV494" s="11">
        <f t="shared" si="725"/>
        <v>1.0200547802491038</v>
      </c>
      <c r="AW494" s="11">
        <f t="shared" si="725"/>
        <v>1.0391104399816002</v>
      </c>
      <c r="AX494" s="11">
        <f t="shared" si="725"/>
        <v>1.0240793636570042</v>
      </c>
      <c r="AY494" s="11">
        <f t="shared" si="725"/>
        <v>1.0410092628863024</v>
      </c>
      <c r="AZ494" s="11">
        <f t="shared" si="725"/>
        <v>1.0264098300147484</v>
      </c>
      <c r="BA494" s="11">
        <f t="shared" si="725"/>
        <v>0.98671268408226853</v>
      </c>
      <c r="BB494" s="11">
        <f t="shared" si="725"/>
        <v>0.94011035716337077</v>
      </c>
      <c r="BC494" s="11">
        <f t="shared" si="725"/>
        <v>1.0508918555076763</v>
      </c>
      <c r="BD494" s="11">
        <f t="shared" si="725"/>
        <v>1.0189205741018041</v>
      </c>
      <c r="BE494" s="11">
        <f t="shared" si="725"/>
        <v>0.98978755905417526</v>
      </c>
      <c r="BF494" s="11">
        <f t="shared" si="725"/>
        <v>1.0038696324577474</v>
      </c>
      <c r="BG494" s="11">
        <f t="shared" si="725"/>
        <v>1.0159130022866507</v>
      </c>
      <c r="BH494" s="11">
        <f t="shared" si="725"/>
        <v>1.0342252021785892</v>
      </c>
      <c r="BI494" s="11">
        <f t="shared" si="725"/>
        <v>1.0194595708858503</v>
      </c>
      <c r="BJ494" s="11">
        <f t="shared" ref="BJ494" si="726">1+BJ226/100</f>
        <v>1.008183827747793</v>
      </c>
      <c r="BL494" s="1">
        <f t="shared" si="628"/>
        <v>4.5334740447829702E-2</v>
      </c>
      <c r="BM494" s="1">
        <f t="shared" si="629"/>
        <v>3.3064586104941895E-2</v>
      </c>
      <c r="BN494" s="1">
        <f t="shared" si="630"/>
        <v>1.6855211702255346E-2</v>
      </c>
      <c r="BO494" s="1">
        <f t="shared" si="631"/>
        <v>2.047710109810752E-2</v>
      </c>
      <c r="BP494" s="1">
        <f t="shared" si="632"/>
        <v>-1.5565019082691478E-2</v>
      </c>
      <c r="BQ494" s="1">
        <f t="shared" si="633"/>
        <v>2.9788552518352329E-2</v>
      </c>
      <c r="BR494" s="1">
        <f t="shared" si="634"/>
        <v>1.5465618450463126E-2</v>
      </c>
      <c r="BS494" s="1">
        <f t="shared" si="635"/>
        <v>7.0569696472884136E-3</v>
      </c>
      <c r="BT494" s="1">
        <f t="shared" si="636"/>
        <v>2.2737439024480999E-2</v>
      </c>
      <c r="BU494" s="1">
        <f t="shared" si="637"/>
        <v>8.6541231966779097E-3</v>
      </c>
      <c r="BW494" s="1">
        <f t="shared" si="638"/>
        <v>1.4665926385582617E-2</v>
      </c>
      <c r="BY494" s="172">
        <f t="shared" si="723"/>
        <v>2.1719199744946849E-2</v>
      </c>
      <c r="CA494" s="1">
        <f t="shared" si="639"/>
        <v>3.4120687655172954E-2</v>
      </c>
      <c r="CB494" s="1">
        <f t="shared" si="640"/>
        <v>-3.5426099153777924E-2</v>
      </c>
      <c r="CC494" s="1">
        <f t="shared" si="641"/>
        <v>7.1128667198314677E-2</v>
      </c>
    </row>
    <row r="495" spans="1:81" ht="15">
      <c r="A495" s="282" t="s">
        <v>356</v>
      </c>
      <c r="E495" s="11">
        <v>1</v>
      </c>
      <c r="F495" s="11">
        <f t="shared" ref="F495:R495" si="727">1+F227/100</f>
        <v>1</v>
      </c>
      <c r="G495" s="11">
        <f t="shared" si="727"/>
        <v>1</v>
      </c>
      <c r="H495" s="11">
        <f t="shared" si="727"/>
        <v>1</v>
      </c>
      <c r="I495" s="11">
        <f t="shared" si="727"/>
        <v>1</v>
      </c>
      <c r="J495" s="11">
        <f t="shared" si="727"/>
        <v>1</v>
      </c>
      <c r="K495" s="11">
        <f t="shared" si="727"/>
        <v>1</v>
      </c>
      <c r="L495" s="11">
        <f t="shared" si="727"/>
        <v>1</v>
      </c>
      <c r="M495" s="11">
        <f t="shared" si="727"/>
        <v>1</v>
      </c>
      <c r="N495" s="11">
        <f t="shared" si="727"/>
        <v>1</v>
      </c>
      <c r="O495" s="11">
        <f t="shared" si="727"/>
        <v>1</v>
      </c>
      <c r="P495" s="11">
        <f t="shared" si="727"/>
        <v>1.105501163727642</v>
      </c>
      <c r="Q495" s="11">
        <f t="shared" si="727"/>
        <v>1.0238254342056163</v>
      </c>
      <c r="R495" s="11">
        <f t="shared" si="727"/>
        <v>1.05807675295746</v>
      </c>
      <c r="S495" s="11">
        <v>1</v>
      </c>
      <c r="T495" s="11">
        <f t="shared" ref="T495:BI495" si="728">1+T227/100</f>
        <v>1.1049090877946164</v>
      </c>
      <c r="U495" s="11">
        <f t="shared" si="728"/>
        <v>0.94908610442813568</v>
      </c>
      <c r="V495" s="11">
        <f t="shared" si="728"/>
        <v>0.97905774893346686</v>
      </c>
      <c r="W495" s="11">
        <f t="shared" si="728"/>
        <v>0.98213361785860731</v>
      </c>
      <c r="X495" s="11">
        <f t="shared" si="728"/>
        <v>0.99974159855295108</v>
      </c>
      <c r="Y495" s="11">
        <f t="shared" si="728"/>
        <v>1.0908921526748774</v>
      </c>
      <c r="Z495" s="11">
        <f t="shared" si="728"/>
        <v>1.1133769143447962</v>
      </c>
      <c r="AA495" s="11">
        <f t="shared" si="728"/>
        <v>0.98329865577339637</v>
      </c>
      <c r="AB495" s="11">
        <f t="shared" si="728"/>
        <v>0.9826875947594732</v>
      </c>
      <c r="AC495" s="11">
        <f t="shared" si="728"/>
        <v>1.0278069609635263</v>
      </c>
      <c r="AD495" s="11">
        <f t="shared" si="728"/>
        <v>1.000962318760805</v>
      </c>
      <c r="AE495" s="11">
        <f t="shared" si="728"/>
        <v>1.0780627053816179</v>
      </c>
      <c r="AF495" s="11">
        <f t="shared" si="728"/>
        <v>1.0975390421011642</v>
      </c>
      <c r="AG495" s="11">
        <f t="shared" si="728"/>
        <v>1.0207660157120253</v>
      </c>
      <c r="AH495" s="11">
        <f t="shared" si="728"/>
        <v>1.085412807310703</v>
      </c>
      <c r="AI495" s="11">
        <f t="shared" si="728"/>
        <v>1.1698707844619429</v>
      </c>
      <c r="AJ495" s="11">
        <f t="shared" si="728"/>
        <v>0.98973988544940295</v>
      </c>
      <c r="AK495" s="11">
        <f t="shared" si="728"/>
        <v>1.0090074215387748</v>
      </c>
      <c r="AL495" s="11">
        <f t="shared" si="728"/>
        <v>1.0109861208724265</v>
      </c>
      <c r="AM495" s="11">
        <f t="shared" si="728"/>
        <v>1.0047081203912893</v>
      </c>
      <c r="AN495" s="11">
        <f t="shared" si="728"/>
        <v>1.0275072353102073</v>
      </c>
      <c r="AO495" s="11">
        <f t="shared" si="728"/>
        <v>1.0162382649872181</v>
      </c>
      <c r="AP495" s="11">
        <f t="shared" si="728"/>
        <v>1.0081984730205471</v>
      </c>
      <c r="AQ495" s="11">
        <f t="shared" si="728"/>
        <v>1.0040257204248479</v>
      </c>
      <c r="AR495" s="11">
        <f t="shared" si="728"/>
        <v>1.0101912296317428</v>
      </c>
      <c r="AS495" s="11">
        <f t="shared" si="728"/>
        <v>1.0024173006508668</v>
      </c>
      <c r="AT495" s="11">
        <f t="shared" si="728"/>
        <v>0.99975486864730956</v>
      </c>
      <c r="AU495" s="11">
        <f t="shared" si="728"/>
        <v>1.036072886996237</v>
      </c>
      <c r="AV495" s="11">
        <f t="shared" si="728"/>
        <v>1.0326288888596193</v>
      </c>
      <c r="AW495" s="11">
        <f t="shared" si="728"/>
        <v>1.0289896045031783</v>
      </c>
      <c r="AX495" s="11">
        <f t="shared" si="728"/>
        <v>1.0496167123826599</v>
      </c>
      <c r="AY495" s="11">
        <f t="shared" si="728"/>
        <v>1.0460723874709037</v>
      </c>
      <c r="AZ495" s="11">
        <f t="shared" si="728"/>
        <v>1.0279146654890896</v>
      </c>
      <c r="BA495" s="11">
        <f t="shared" si="728"/>
        <v>0.99041424851426019</v>
      </c>
      <c r="BB495" s="11">
        <f t="shared" si="728"/>
        <v>0.99691642848320272</v>
      </c>
      <c r="BC495" s="11">
        <f t="shared" si="728"/>
        <v>1.0188087027748074</v>
      </c>
      <c r="BD495" s="11">
        <f t="shared" si="728"/>
        <v>1.0037670807902688</v>
      </c>
      <c r="BE495" s="11">
        <f t="shared" si="728"/>
        <v>1.0279688794639745</v>
      </c>
      <c r="BF495" s="11">
        <f t="shared" si="728"/>
        <v>1.0447076339727217</v>
      </c>
      <c r="BG495" s="11">
        <f t="shared" si="728"/>
        <v>1.000703378086383</v>
      </c>
      <c r="BH495" s="11">
        <f t="shared" si="728"/>
        <v>0.9857101253432794</v>
      </c>
      <c r="BI495" s="11">
        <f t="shared" si="728"/>
        <v>0.9955075693524722</v>
      </c>
      <c r="BJ495" s="11">
        <f t="shared" ref="BJ495" si="729">1+BJ227/100</f>
        <v>1.0019852691857452</v>
      </c>
      <c r="BL495" s="1">
        <f t="shared" si="628"/>
        <v>0</v>
      </c>
      <c r="BM495" s="1">
        <f t="shared" si="629"/>
        <v>0</v>
      </c>
      <c r="BN495" s="1">
        <f t="shared" si="630"/>
        <v>1.9013904611874466E-2</v>
      </c>
      <c r="BO495" s="1">
        <f t="shared" si="631"/>
        <v>4.6993384826414575E-2</v>
      </c>
      <c r="BP495" s="1">
        <f t="shared" si="632"/>
        <v>4.2496559620410768E-2</v>
      </c>
      <c r="BQ495" s="1">
        <f t="shared" si="633"/>
        <v>1.2980094166133771E-2</v>
      </c>
      <c r="BR495" s="1">
        <f t="shared" si="634"/>
        <v>2.3726945063959226E-2</v>
      </c>
      <c r="BS495" s="1">
        <f t="shared" si="635"/>
        <v>1.9126893991586513E-2</v>
      </c>
      <c r="BT495" s="1">
        <f t="shared" si="636"/>
        <v>2.9090603137263749E-2</v>
      </c>
      <c r="BU495" s="1">
        <f t="shared" si="637"/>
        <v>9.0955224526880762E-3</v>
      </c>
      <c r="BW495" s="1">
        <f t="shared" si="638"/>
        <v>1.761682572294232E-2</v>
      </c>
      <c r="BY495" s="172">
        <f t="shared" si="723"/>
        <v>1.8059636830132675E-2</v>
      </c>
      <c r="CA495" s="1">
        <f t="shared" si="639"/>
        <v>7.5828713207919618E-2</v>
      </c>
      <c r="CB495" s="1">
        <f t="shared" si="640"/>
        <v>0.16829717935039956</v>
      </c>
      <c r="CC495" s="1">
        <f t="shared" si="641"/>
        <v>-1.8027896854720837E-2</v>
      </c>
    </row>
    <row r="496" spans="1:81" ht="15">
      <c r="A496" s="282" t="s">
        <v>357</v>
      </c>
      <c r="E496" s="11">
        <v>1</v>
      </c>
      <c r="F496" s="11">
        <f t="shared" ref="F496:R496" si="730">1+F228/100</f>
        <v>1</v>
      </c>
      <c r="G496" s="11">
        <f t="shared" si="730"/>
        <v>1</v>
      </c>
      <c r="H496" s="11">
        <f t="shared" si="730"/>
        <v>1</v>
      </c>
      <c r="I496" s="11">
        <f t="shared" si="730"/>
        <v>1</v>
      </c>
      <c r="J496" s="11">
        <f t="shared" si="730"/>
        <v>1</v>
      </c>
      <c r="K496" s="11">
        <f t="shared" si="730"/>
        <v>1</v>
      </c>
      <c r="L496" s="11">
        <f t="shared" si="730"/>
        <v>1</v>
      </c>
      <c r="M496" s="11">
        <f t="shared" si="730"/>
        <v>1</v>
      </c>
      <c r="N496" s="11">
        <f t="shared" si="730"/>
        <v>1</v>
      </c>
      <c r="O496" s="11">
        <f t="shared" si="730"/>
        <v>1</v>
      </c>
      <c r="P496" s="11">
        <f t="shared" si="730"/>
        <v>1</v>
      </c>
      <c r="Q496" s="11">
        <f t="shared" si="730"/>
        <v>1</v>
      </c>
      <c r="R496" s="11">
        <f t="shared" si="730"/>
        <v>1</v>
      </c>
      <c r="S496" s="11">
        <v>1</v>
      </c>
      <c r="T496" s="11">
        <f t="shared" ref="T496:BI496" si="731">1+T228/100</f>
        <v>1</v>
      </c>
      <c r="U496" s="11">
        <f t="shared" si="731"/>
        <v>1</v>
      </c>
      <c r="V496" s="11">
        <f t="shared" si="731"/>
        <v>1</v>
      </c>
      <c r="W496" s="11">
        <f t="shared" si="731"/>
        <v>1</v>
      </c>
      <c r="X496" s="11">
        <f t="shared" si="731"/>
        <v>1</v>
      </c>
      <c r="Y496" s="11">
        <f t="shared" si="731"/>
        <v>1</v>
      </c>
      <c r="Z496" s="11">
        <f t="shared" si="731"/>
        <v>1</v>
      </c>
      <c r="AA496" s="11">
        <f t="shared" si="731"/>
        <v>1</v>
      </c>
      <c r="AB496" s="11">
        <f t="shared" si="731"/>
        <v>1</v>
      </c>
      <c r="AC496" s="11">
        <f t="shared" si="731"/>
        <v>1</v>
      </c>
      <c r="AD496" s="11">
        <f t="shared" si="731"/>
        <v>1</v>
      </c>
      <c r="AE496" s="11">
        <f t="shared" si="731"/>
        <v>1</v>
      </c>
      <c r="AF496" s="11">
        <f t="shared" si="731"/>
        <v>1</v>
      </c>
      <c r="AG496" s="11">
        <f t="shared" si="731"/>
        <v>1</v>
      </c>
      <c r="AH496" s="11">
        <f t="shared" si="731"/>
        <v>1</v>
      </c>
      <c r="AI496" s="11">
        <f t="shared" si="731"/>
        <v>1</v>
      </c>
      <c r="AJ496" s="11">
        <f t="shared" si="731"/>
        <v>1</v>
      </c>
      <c r="AK496" s="11">
        <f t="shared" si="731"/>
        <v>1</v>
      </c>
      <c r="AL496" s="11">
        <f t="shared" si="731"/>
        <v>1</v>
      </c>
      <c r="AM496" s="11">
        <f t="shared" si="731"/>
        <v>1</v>
      </c>
      <c r="AN496" s="11">
        <f t="shared" si="731"/>
        <v>1</v>
      </c>
      <c r="AO496" s="11">
        <f t="shared" si="731"/>
        <v>1</v>
      </c>
      <c r="AP496" s="11">
        <f t="shared" si="731"/>
        <v>1</v>
      </c>
      <c r="AQ496" s="11">
        <f t="shared" si="731"/>
        <v>1</v>
      </c>
      <c r="AR496" s="11">
        <f t="shared" si="731"/>
        <v>1</v>
      </c>
      <c r="AS496" s="11">
        <f t="shared" si="731"/>
        <v>1</v>
      </c>
      <c r="AT496" s="11">
        <f t="shared" si="731"/>
        <v>1</v>
      </c>
      <c r="AU496" s="11">
        <f t="shared" si="731"/>
        <v>1</v>
      </c>
      <c r="AV496" s="11">
        <f t="shared" si="731"/>
        <v>1</v>
      </c>
      <c r="AW496" s="11">
        <f t="shared" si="731"/>
        <v>1</v>
      </c>
      <c r="AX496" s="11">
        <f t="shared" si="731"/>
        <v>1</v>
      </c>
      <c r="AY496" s="11">
        <f t="shared" si="731"/>
        <v>1</v>
      </c>
      <c r="AZ496" s="11">
        <f t="shared" si="731"/>
        <v>1</v>
      </c>
      <c r="BA496" s="11">
        <f t="shared" si="731"/>
        <v>1</v>
      </c>
      <c r="BB496" s="11">
        <f t="shared" si="731"/>
        <v>1</v>
      </c>
      <c r="BC496" s="11">
        <f t="shared" si="731"/>
        <v>1</v>
      </c>
      <c r="BD496" s="11">
        <f t="shared" si="731"/>
        <v>1</v>
      </c>
      <c r="BE496" s="11">
        <f t="shared" si="731"/>
        <v>1</v>
      </c>
      <c r="BF496" s="11">
        <f t="shared" si="731"/>
        <v>1</v>
      </c>
      <c r="BG496" s="11">
        <f t="shared" si="731"/>
        <v>1</v>
      </c>
      <c r="BH496" s="11">
        <f t="shared" si="731"/>
        <v>1</v>
      </c>
      <c r="BI496" s="11">
        <f t="shared" si="731"/>
        <v>1</v>
      </c>
      <c r="BJ496" s="11">
        <f t="shared" ref="BJ496" si="732">1+BJ228/100</f>
        <v>1</v>
      </c>
      <c r="BL496" s="1">
        <f t="shared" si="628"/>
        <v>0</v>
      </c>
      <c r="BM496" s="1">
        <f t="shared" si="629"/>
        <v>0</v>
      </c>
      <c r="BN496" s="1">
        <f t="shared" si="630"/>
        <v>0</v>
      </c>
      <c r="BO496" s="1">
        <f t="shared" si="631"/>
        <v>0</v>
      </c>
      <c r="BP496" s="1">
        <f t="shared" si="632"/>
        <v>0</v>
      </c>
      <c r="BQ496" s="1">
        <f t="shared" si="633"/>
        <v>0</v>
      </c>
      <c r="BR496" s="1">
        <f t="shared" si="634"/>
        <v>0</v>
      </c>
      <c r="BS496" s="1">
        <f t="shared" si="635"/>
        <v>0</v>
      </c>
      <c r="BT496" s="1">
        <f t="shared" si="636"/>
        <v>0</v>
      </c>
      <c r="BU496" s="1">
        <f t="shared" si="637"/>
        <v>0</v>
      </c>
      <c r="BW496" s="1">
        <f t="shared" si="638"/>
        <v>0</v>
      </c>
      <c r="BY496" s="172">
        <f t="shared" si="723"/>
        <v>0</v>
      </c>
      <c r="CA496" s="1">
        <f t="shared" si="639"/>
        <v>0</v>
      </c>
      <c r="CB496" s="1">
        <f t="shared" si="640"/>
        <v>0</v>
      </c>
      <c r="CC496" s="1">
        <f t="shared" si="641"/>
        <v>0</v>
      </c>
    </row>
    <row r="497" spans="1:81" ht="15">
      <c r="A497" s="282" t="s">
        <v>358</v>
      </c>
      <c r="E497" s="11">
        <v>1</v>
      </c>
      <c r="F497" s="11">
        <f t="shared" ref="F497:R497" si="733">1+F229/100</f>
        <v>0.92480801038329408</v>
      </c>
      <c r="G497" s="11">
        <f t="shared" si="733"/>
        <v>1.0557049276060928</v>
      </c>
      <c r="H497" s="11">
        <f t="shared" si="733"/>
        <v>1.0737099843911848</v>
      </c>
      <c r="I497" s="11">
        <f t="shared" si="733"/>
        <v>1.032988186585768</v>
      </c>
      <c r="J497" s="11">
        <f t="shared" si="733"/>
        <v>0.96485731066590275</v>
      </c>
      <c r="K497" s="11">
        <f t="shared" si="733"/>
        <v>1.1109230394034186</v>
      </c>
      <c r="L497" s="11">
        <f t="shared" si="733"/>
        <v>0.98064160347105189</v>
      </c>
      <c r="M497" s="11">
        <f t="shared" si="733"/>
        <v>1.0498082575136434</v>
      </c>
      <c r="N497" s="11">
        <f t="shared" si="733"/>
        <v>0.97649193163372472</v>
      </c>
      <c r="O497" s="11">
        <f t="shared" si="733"/>
        <v>1.0636334823645917</v>
      </c>
      <c r="P497" s="11">
        <f t="shared" si="733"/>
        <v>1.1353241027147976</v>
      </c>
      <c r="Q497" s="11">
        <f t="shared" si="733"/>
        <v>1.0377720295244266</v>
      </c>
      <c r="R497" s="11">
        <f t="shared" si="733"/>
        <v>1.0739993329199786</v>
      </c>
      <c r="S497" s="11">
        <v>1</v>
      </c>
      <c r="T497" s="11">
        <f t="shared" ref="T497:BI497" si="734">1+T229/100</f>
        <v>1.0081949196593905</v>
      </c>
      <c r="U497" s="11">
        <f t="shared" si="734"/>
        <v>1.1394840487929452</v>
      </c>
      <c r="V497" s="11">
        <f t="shared" si="734"/>
        <v>0.91863310731842995</v>
      </c>
      <c r="W497" s="11">
        <f t="shared" si="734"/>
        <v>1.2044213152517165</v>
      </c>
      <c r="X497" s="11">
        <f t="shared" si="734"/>
        <v>1.1480423490960827</v>
      </c>
      <c r="Y497" s="11">
        <f t="shared" si="734"/>
        <v>0.94881160794181696</v>
      </c>
      <c r="Z497" s="11">
        <f t="shared" si="734"/>
        <v>0.90675405160909361</v>
      </c>
      <c r="AA497" s="11">
        <f t="shared" si="734"/>
        <v>0.98302047250957514</v>
      </c>
      <c r="AB497" s="11">
        <f t="shared" si="734"/>
        <v>0.98409922547180206</v>
      </c>
      <c r="AC497" s="11">
        <f t="shared" si="734"/>
        <v>1.0389424261255096</v>
      </c>
      <c r="AD497" s="11">
        <f t="shared" si="734"/>
        <v>1.1022813375679723</v>
      </c>
      <c r="AE497" s="11">
        <f t="shared" si="734"/>
        <v>0.99202838884215117</v>
      </c>
      <c r="AF497" s="11">
        <f t="shared" si="734"/>
        <v>1.0006479586362098</v>
      </c>
      <c r="AG497" s="11">
        <f t="shared" si="734"/>
        <v>1.0500431543692745</v>
      </c>
      <c r="AH497" s="11">
        <f t="shared" si="734"/>
        <v>1.1053645640744398</v>
      </c>
      <c r="AI497" s="11">
        <f t="shared" si="734"/>
        <v>1.0647216596278875</v>
      </c>
      <c r="AJ497" s="11">
        <f t="shared" si="734"/>
        <v>1.0140077140344381</v>
      </c>
      <c r="AK497" s="11">
        <f t="shared" si="734"/>
        <v>1.0667081038787936</v>
      </c>
      <c r="AL497" s="11">
        <f t="shared" si="734"/>
        <v>1.0400666446424716</v>
      </c>
      <c r="AM497" s="11">
        <f t="shared" si="734"/>
        <v>0.96591762626811561</v>
      </c>
      <c r="AN497" s="11">
        <f t="shared" si="734"/>
        <v>0.97726989382670515</v>
      </c>
      <c r="AO497" s="11">
        <f t="shared" si="734"/>
        <v>1.0338942027073632</v>
      </c>
      <c r="AP497" s="11">
        <f t="shared" si="734"/>
        <v>1.1065541747352101</v>
      </c>
      <c r="AQ497" s="11">
        <f t="shared" si="734"/>
        <v>1.0630396431751263</v>
      </c>
      <c r="AR497" s="11">
        <f t="shared" si="734"/>
        <v>0.99890563753121375</v>
      </c>
      <c r="AS497" s="11">
        <f t="shared" si="734"/>
        <v>1.0061219489580973</v>
      </c>
      <c r="AT497" s="11">
        <f t="shared" si="734"/>
        <v>0.97643386788450215</v>
      </c>
      <c r="AU497" s="11">
        <f t="shared" si="734"/>
        <v>0.98165191459406986</v>
      </c>
      <c r="AV497" s="11">
        <f t="shared" si="734"/>
        <v>0.95183822640598936</v>
      </c>
      <c r="AW497" s="11">
        <f t="shared" si="734"/>
        <v>0.97509992066128492</v>
      </c>
      <c r="AX497" s="11">
        <f t="shared" si="734"/>
        <v>1.085018969055217</v>
      </c>
      <c r="AY497" s="11">
        <f t="shared" si="734"/>
        <v>1.0715334448986014</v>
      </c>
      <c r="AZ497" s="11">
        <f t="shared" si="734"/>
        <v>1.0985915462193252</v>
      </c>
      <c r="BA497" s="11">
        <f t="shared" si="734"/>
        <v>0.95689121818346734</v>
      </c>
      <c r="BB497" s="11">
        <f t="shared" si="734"/>
        <v>0.98507322582226853</v>
      </c>
      <c r="BC497" s="11">
        <f t="shared" si="734"/>
        <v>1.0303727652439192</v>
      </c>
      <c r="BD497" s="11">
        <f t="shared" si="734"/>
        <v>1.107608683503237</v>
      </c>
      <c r="BE497" s="11">
        <f t="shared" si="734"/>
        <v>1.0027233653206646</v>
      </c>
      <c r="BF497" s="11">
        <f t="shared" si="734"/>
        <v>1.04078024087664</v>
      </c>
      <c r="BG497" s="11">
        <f t="shared" si="734"/>
        <v>1.0289189838661839</v>
      </c>
      <c r="BH497" s="11">
        <f t="shared" si="734"/>
        <v>1.0262339234502331</v>
      </c>
      <c r="BI497" s="11">
        <f t="shared" si="734"/>
        <v>1.0311447033818777</v>
      </c>
      <c r="BJ497" s="11">
        <f t="shared" ref="BJ497" si="735">1+BJ229/100</f>
        <v>1.0293233099965571</v>
      </c>
      <c r="BL497" s="1">
        <f t="shared" si="628"/>
        <v>1.5844049624849088E-2</v>
      </c>
      <c r="BM497" s="1">
        <f t="shared" si="629"/>
        <v>1.8017467188526481E-2</v>
      </c>
      <c r="BN497" s="1">
        <f t="shared" si="630"/>
        <v>6.9830319966979637E-2</v>
      </c>
      <c r="BO497" s="1">
        <f t="shared" si="631"/>
        <v>9.4092920063140184E-3</v>
      </c>
      <c r="BP497" s="1">
        <f t="shared" si="632"/>
        <v>4.6154982367656139E-2</v>
      </c>
      <c r="BQ497" s="1">
        <f t="shared" si="633"/>
        <v>1.7064568937023461E-2</v>
      </c>
      <c r="BR497" s="1">
        <f t="shared" si="634"/>
        <v>1.7775820675047349E-2</v>
      </c>
      <c r="BS497" s="1">
        <f t="shared" si="635"/>
        <v>4.4303963708840932E-2</v>
      </c>
      <c r="BT497" s="1">
        <f t="shared" si="636"/>
        <v>2.1235001208070647E-2</v>
      </c>
      <c r="BU497" s="1">
        <f t="shared" si="637"/>
        <v>3.1079308739370815E-2</v>
      </c>
      <c r="BW497" s="1">
        <f t="shared" si="638"/>
        <v>2.6848752994338421E-2</v>
      </c>
      <c r="BY497" s="172">
        <f t="shared" si="723"/>
        <v>3.0786461986522573E-2</v>
      </c>
      <c r="CA497" s="1">
        <f t="shared" si="639"/>
        <v>-0.12281548307958234</v>
      </c>
      <c r="CB497" s="1">
        <f t="shared" si="640"/>
        <v>0.15165644501133979</v>
      </c>
      <c r="CC497" s="1">
        <f t="shared" si="641"/>
        <v>8.8797618237433262E-2</v>
      </c>
    </row>
    <row r="498" spans="1:81" ht="15">
      <c r="A498" s="282" t="s">
        <v>359</v>
      </c>
      <c r="E498" s="11">
        <v>1</v>
      </c>
      <c r="F498" s="11">
        <f t="shared" ref="F498:R498" si="736">1+F230/100</f>
        <v>1.0735017199519381</v>
      </c>
      <c r="G498" s="11">
        <f t="shared" si="736"/>
        <v>1.2060014805492985</v>
      </c>
      <c r="H498" s="11">
        <f t="shared" si="736"/>
        <v>0.88458336199584298</v>
      </c>
      <c r="I498" s="11">
        <f t="shared" si="736"/>
        <v>1.0578982486545021</v>
      </c>
      <c r="J498" s="11">
        <f t="shared" si="736"/>
        <v>0.99009408608338345</v>
      </c>
      <c r="K498" s="11">
        <f t="shared" si="736"/>
        <v>0.89346031442098761</v>
      </c>
      <c r="L498" s="11">
        <f t="shared" si="736"/>
        <v>1.0472250699460595</v>
      </c>
      <c r="M498" s="11">
        <f t="shared" si="736"/>
        <v>1.0031883638020713</v>
      </c>
      <c r="N498" s="11">
        <f t="shared" si="736"/>
        <v>1.1483697752311204</v>
      </c>
      <c r="O498" s="11">
        <f t="shared" si="736"/>
        <v>0.92988678533531677</v>
      </c>
      <c r="P498" s="11">
        <f t="shared" si="736"/>
        <v>1.0623060105082047</v>
      </c>
      <c r="Q498" s="11">
        <f t="shared" si="736"/>
        <v>1.2081198426204891</v>
      </c>
      <c r="R498" s="11">
        <f t="shared" si="736"/>
        <v>0.88365851274218887</v>
      </c>
      <c r="S498" s="11">
        <v>1</v>
      </c>
      <c r="T498" s="11">
        <f t="shared" ref="T498:BI498" si="737">1+T230/100</f>
        <v>1.1551909677819889</v>
      </c>
      <c r="U498" s="11">
        <f t="shared" si="737"/>
        <v>1.0727543802293251</v>
      </c>
      <c r="V498" s="11">
        <f t="shared" si="737"/>
        <v>0.95468471957431633</v>
      </c>
      <c r="W498" s="11">
        <f t="shared" si="737"/>
        <v>1.0512995021918277</v>
      </c>
      <c r="X498" s="11">
        <f t="shared" si="737"/>
        <v>1.0015693060700765</v>
      </c>
      <c r="Y498" s="11">
        <f t="shared" si="737"/>
        <v>1.0815774584329638</v>
      </c>
      <c r="Z498" s="11">
        <f t="shared" si="737"/>
        <v>1.0569592274287767</v>
      </c>
      <c r="AA498" s="11">
        <f t="shared" si="737"/>
        <v>0.98529581234879648</v>
      </c>
      <c r="AB498" s="11">
        <f t="shared" si="737"/>
        <v>0.97871393190193179</v>
      </c>
      <c r="AC498" s="11">
        <f t="shared" si="737"/>
        <v>0.92627197298619213</v>
      </c>
      <c r="AD498" s="11">
        <f t="shared" si="737"/>
        <v>1.0257163696745319</v>
      </c>
      <c r="AE498" s="11">
        <f t="shared" si="737"/>
        <v>0.91982298235854476</v>
      </c>
      <c r="AF498" s="11">
        <f t="shared" si="737"/>
        <v>0.98709001811165731</v>
      </c>
      <c r="AG498" s="11">
        <f t="shared" si="737"/>
        <v>1.0980405758305294</v>
      </c>
      <c r="AH498" s="11">
        <f t="shared" si="737"/>
        <v>0.88318372567710834</v>
      </c>
      <c r="AI498" s="11">
        <f t="shared" si="737"/>
        <v>1.0447778052948631</v>
      </c>
      <c r="AJ498" s="11">
        <f t="shared" si="737"/>
        <v>1.0479396928216249</v>
      </c>
      <c r="AK498" s="11">
        <f t="shared" si="737"/>
        <v>1.1027055465126983</v>
      </c>
      <c r="AL498" s="11">
        <f t="shared" si="737"/>
        <v>1.0225502554744428</v>
      </c>
      <c r="AM498" s="11">
        <f t="shared" si="737"/>
        <v>1.0467771573053575</v>
      </c>
      <c r="AN498" s="11">
        <f t="shared" si="737"/>
        <v>1.0283235116783724</v>
      </c>
      <c r="AO498" s="11">
        <f t="shared" si="737"/>
        <v>1.0150053104909023</v>
      </c>
      <c r="AP498" s="11">
        <f t="shared" si="737"/>
        <v>0.98968372224172629</v>
      </c>
      <c r="AQ498" s="11">
        <f t="shared" si="737"/>
        <v>1.03442342192848</v>
      </c>
      <c r="AR498" s="11">
        <f t="shared" si="737"/>
        <v>0.93954011913027657</v>
      </c>
      <c r="AS498" s="11">
        <f t="shared" si="737"/>
        <v>1.0027142146566654</v>
      </c>
      <c r="AT498" s="11">
        <f t="shared" si="737"/>
        <v>1.0296696377226084</v>
      </c>
      <c r="AU498" s="11">
        <f t="shared" si="737"/>
        <v>1.0391063268098288</v>
      </c>
      <c r="AV498" s="11">
        <f t="shared" si="737"/>
        <v>0.98708962619157081</v>
      </c>
      <c r="AW498" s="11">
        <f t="shared" si="737"/>
        <v>1.0455044548432433</v>
      </c>
      <c r="AX498" s="11">
        <f t="shared" si="737"/>
        <v>1.0336732251872578</v>
      </c>
      <c r="AY498" s="11">
        <f t="shared" si="737"/>
        <v>1.0155625116376568</v>
      </c>
      <c r="AZ498" s="11">
        <f t="shared" si="737"/>
        <v>1.018353193543923</v>
      </c>
      <c r="BA498" s="11">
        <f t="shared" si="737"/>
        <v>1</v>
      </c>
      <c r="BB498" s="11">
        <f t="shared" si="737"/>
        <v>1</v>
      </c>
      <c r="BC498" s="11">
        <f t="shared" si="737"/>
        <v>1</v>
      </c>
      <c r="BD498" s="11">
        <f t="shared" si="737"/>
        <v>1</v>
      </c>
      <c r="BE498" s="11">
        <f t="shared" si="737"/>
        <v>1</v>
      </c>
      <c r="BF498" s="11">
        <f t="shared" si="737"/>
        <v>1</v>
      </c>
      <c r="BG498" s="11">
        <f t="shared" si="737"/>
        <v>1</v>
      </c>
      <c r="BH498" s="11">
        <f t="shared" si="737"/>
        <v>1</v>
      </c>
      <c r="BI498" s="11">
        <f t="shared" si="737"/>
        <v>1</v>
      </c>
      <c r="BJ498" s="11">
        <f t="shared" ref="BJ498" si="738">1+BJ230/100</f>
        <v>1</v>
      </c>
      <c r="BL498" s="1">
        <f t="shared" si="628"/>
        <v>4.6236299720844753E-2</v>
      </c>
      <c r="BM498" s="1">
        <f t="shared" si="629"/>
        <v>2.0430232109309276E-2</v>
      </c>
      <c r="BN498" s="1">
        <f t="shared" si="630"/>
        <v>2.766028140444643E-2</v>
      </c>
      <c r="BO498" s="1">
        <f t="shared" si="631"/>
        <v>-8.064452181985815E-3</v>
      </c>
      <c r="BP498" s="1">
        <f t="shared" si="632"/>
        <v>5.4086162774959812E-2</v>
      </c>
      <c r="BQ498" s="1">
        <f t="shared" si="633"/>
        <v>9.323549335994219E-3</v>
      </c>
      <c r="BR498" s="1">
        <f t="shared" ref="BR498:BR536" si="739">PRODUCT(AV498:BC498)^0.125-1</f>
        <v>1.2357382242125459E-2</v>
      </c>
      <c r="BS498" s="1">
        <f t="shared" si="635"/>
        <v>0</v>
      </c>
      <c r="BT498" s="1">
        <f t="shared" si="636"/>
        <v>1.6510351367341913E-2</v>
      </c>
      <c r="BU498" s="1">
        <f t="shared" si="637"/>
        <v>0</v>
      </c>
      <c r="BW498" s="1">
        <f t="shared" si="638"/>
        <v>7.0427719350032447E-3</v>
      </c>
      <c r="BY498" s="172">
        <f t="shared" si="723"/>
        <v>1.9962959645570599E-2</v>
      </c>
      <c r="CA498" s="1">
        <f t="shared" si="639"/>
        <v>1.924981677250992E-2</v>
      </c>
      <c r="CB498" s="1">
        <f t="shared" si="640"/>
        <v>0.20731275141745664</v>
      </c>
      <c r="CC498" s="1">
        <f t="shared" si="641"/>
        <v>0</v>
      </c>
    </row>
    <row r="499" spans="1:81" ht="15">
      <c r="A499" s="282" t="s">
        <v>360</v>
      </c>
      <c r="E499" s="11">
        <v>1</v>
      </c>
      <c r="F499" s="11">
        <f t="shared" ref="F499:R499" si="740">1+F231/100</f>
        <v>1</v>
      </c>
      <c r="G499" s="11">
        <f t="shared" si="740"/>
        <v>1</v>
      </c>
      <c r="H499" s="11">
        <f t="shared" si="740"/>
        <v>1</v>
      </c>
      <c r="I499" s="11">
        <f t="shared" si="740"/>
        <v>1</v>
      </c>
      <c r="J499" s="11">
        <f t="shared" si="740"/>
        <v>1</v>
      </c>
      <c r="K499" s="11">
        <f t="shared" si="740"/>
        <v>1</v>
      </c>
      <c r="L499" s="11">
        <f t="shared" si="740"/>
        <v>1</v>
      </c>
      <c r="M499" s="11">
        <f t="shared" si="740"/>
        <v>1</v>
      </c>
      <c r="N499" s="11">
        <f t="shared" si="740"/>
        <v>1</v>
      </c>
      <c r="O499" s="11">
        <f t="shared" si="740"/>
        <v>1</v>
      </c>
      <c r="P499" s="11">
        <f t="shared" si="740"/>
        <v>1</v>
      </c>
      <c r="Q499" s="11">
        <f t="shared" si="740"/>
        <v>1</v>
      </c>
      <c r="R499" s="11">
        <f t="shared" si="740"/>
        <v>1</v>
      </c>
      <c r="S499" s="11">
        <v>1</v>
      </c>
      <c r="T499" s="11">
        <f t="shared" ref="T499:BI499" si="741">1+T231/100</f>
        <v>1</v>
      </c>
      <c r="U499" s="11">
        <f t="shared" si="741"/>
        <v>1</v>
      </c>
      <c r="V499" s="11">
        <f t="shared" si="741"/>
        <v>1</v>
      </c>
      <c r="W499" s="11">
        <f t="shared" si="741"/>
        <v>1</v>
      </c>
      <c r="X499" s="11">
        <f t="shared" si="741"/>
        <v>1</v>
      </c>
      <c r="Y499" s="11">
        <f t="shared" si="741"/>
        <v>1</v>
      </c>
      <c r="Z499" s="11">
        <f t="shared" si="741"/>
        <v>1</v>
      </c>
      <c r="AA499" s="11">
        <f t="shared" si="741"/>
        <v>1</v>
      </c>
      <c r="AB499" s="11">
        <f t="shared" si="741"/>
        <v>1</v>
      </c>
      <c r="AC499" s="11">
        <f t="shared" si="741"/>
        <v>1</v>
      </c>
      <c r="AD499" s="11">
        <f t="shared" si="741"/>
        <v>1</v>
      </c>
      <c r="AE499" s="11">
        <f t="shared" si="741"/>
        <v>1</v>
      </c>
      <c r="AF499" s="11">
        <f t="shared" si="741"/>
        <v>1</v>
      </c>
      <c r="AG499" s="11">
        <f t="shared" si="741"/>
        <v>1</v>
      </c>
      <c r="AH499" s="11">
        <f t="shared" si="741"/>
        <v>1</v>
      </c>
      <c r="AI499" s="11">
        <f t="shared" si="741"/>
        <v>1</v>
      </c>
      <c r="AJ499" s="11">
        <f t="shared" si="741"/>
        <v>1</v>
      </c>
      <c r="AK499" s="11">
        <f t="shared" si="741"/>
        <v>1</v>
      </c>
      <c r="AL499" s="11">
        <f t="shared" si="741"/>
        <v>1</v>
      </c>
      <c r="AM499" s="11">
        <f t="shared" si="741"/>
        <v>1</v>
      </c>
      <c r="AN499" s="11">
        <f t="shared" si="741"/>
        <v>1</v>
      </c>
      <c r="AO499" s="11">
        <f t="shared" si="741"/>
        <v>1</v>
      </c>
      <c r="AP499" s="11">
        <f t="shared" si="741"/>
        <v>1</v>
      </c>
      <c r="AQ499" s="11">
        <f t="shared" si="741"/>
        <v>1</v>
      </c>
      <c r="AR499" s="11">
        <f t="shared" si="741"/>
        <v>1</v>
      </c>
      <c r="AS499" s="11">
        <f t="shared" si="741"/>
        <v>1</v>
      </c>
      <c r="AT499" s="11">
        <f t="shared" si="741"/>
        <v>1</v>
      </c>
      <c r="AU499" s="11">
        <f t="shared" si="741"/>
        <v>1</v>
      </c>
      <c r="AV499" s="11">
        <f t="shared" si="741"/>
        <v>1</v>
      </c>
      <c r="AW499" s="11">
        <f t="shared" si="741"/>
        <v>1</v>
      </c>
      <c r="AX499" s="11">
        <f t="shared" si="741"/>
        <v>1</v>
      </c>
      <c r="AY499" s="11">
        <f t="shared" si="741"/>
        <v>1</v>
      </c>
      <c r="AZ499" s="11">
        <f t="shared" si="741"/>
        <v>1</v>
      </c>
      <c r="BA499" s="11">
        <f t="shared" si="741"/>
        <v>1</v>
      </c>
      <c r="BB499" s="11">
        <f t="shared" si="741"/>
        <v>1</v>
      </c>
      <c r="BC499" s="11">
        <f t="shared" si="741"/>
        <v>1</v>
      </c>
      <c r="BD499" s="11">
        <f t="shared" si="741"/>
        <v>1</v>
      </c>
      <c r="BE499" s="11">
        <f t="shared" si="741"/>
        <v>1</v>
      </c>
      <c r="BF499" s="11">
        <f t="shared" si="741"/>
        <v>1</v>
      </c>
      <c r="BG499" s="11">
        <f t="shared" si="741"/>
        <v>1</v>
      </c>
      <c r="BH499" s="11">
        <f t="shared" si="741"/>
        <v>1</v>
      </c>
      <c r="BI499" s="11">
        <f t="shared" si="741"/>
        <v>1</v>
      </c>
      <c r="BJ499" s="11">
        <f t="shared" ref="BJ499" si="742">1+BJ231/100</f>
        <v>1</v>
      </c>
      <c r="BL499" s="1">
        <f t="shared" si="628"/>
        <v>0</v>
      </c>
      <c r="BM499" s="1">
        <f t="shared" si="629"/>
        <v>0</v>
      </c>
      <c r="BN499" s="1">
        <f t="shared" si="630"/>
        <v>0</v>
      </c>
      <c r="BO499" s="1">
        <f t="shared" si="631"/>
        <v>0</v>
      </c>
      <c r="BP499" s="1">
        <f t="shared" si="632"/>
        <v>0</v>
      </c>
      <c r="BQ499" s="1">
        <f t="shared" si="633"/>
        <v>0</v>
      </c>
      <c r="BR499" s="1">
        <f t="shared" si="739"/>
        <v>0</v>
      </c>
      <c r="BS499" s="1">
        <f t="shared" si="635"/>
        <v>0</v>
      </c>
      <c r="BT499" s="1">
        <f t="shared" si="636"/>
        <v>0</v>
      </c>
      <c r="BU499" s="1">
        <f t="shared" si="637"/>
        <v>0</v>
      </c>
      <c r="BW499" s="1">
        <f t="shared" si="638"/>
        <v>0</v>
      </c>
      <c r="BY499" s="172">
        <f t="shared" si="723"/>
        <v>0</v>
      </c>
      <c r="CA499" s="1">
        <f t="shared" si="639"/>
        <v>0</v>
      </c>
      <c r="CB499" s="1">
        <f t="shared" si="640"/>
        <v>0</v>
      </c>
      <c r="CC499" s="1">
        <f t="shared" si="641"/>
        <v>0</v>
      </c>
    </row>
    <row r="500" spans="1:81" ht="15">
      <c r="A500" s="282" t="s">
        <v>361</v>
      </c>
      <c r="E500" s="11">
        <v>1</v>
      </c>
      <c r="F500" s="11">
        <f t="shared" ref="F500:R500" si="743">1+F232/100</f>
        <v>0.99450801497863384</v>
      </c>
      <c r="G500" s="11">
        <f t="shared" si="743"/>
        <v>1.0330568539139053</v>
      </c>
      <c r="H500" s="11">
        <f t="shared" si="743"/>
        <v>0.96473830177832354</v>
      </c>
      <c r="I500" s="11">
        <f t="shared" si="743"/>
        <v>0.95598619350482894</v>
      </c>
      <c r="J500" s="11">
        <f t="shared" si="743"/>
        <v>0.98689051892629509</v>
      </c>
      <c r="K500" s="11">
        <f t="shared" si="743"/>
        <v>0.96370169893847768</v>
      </c>
      <c r="L500" s="11">
        <f t="shared" si="743"/>
        <v>0.9892949961011458</v>
      </c>
      <c r="M500" s="11">
        <f t="shared" si="743"/>
        <v>0.97706843897900897</v>
      </c>
      <c r="N500" s="11">
        <f t="shared" si="743"/>
        <v>1.0481387799218675</v>
      </c>
      <c r="O500" s="11">
        <f t="shared" si="743"/>
        <v>0.99758107698379106</v>
      </c>
      <c r="P500" s="11">
        <f t="shared" si="743"/>
        <v>0.95586920227736616</v>
      </c>
      <c r="Q500" s="11">
        <f t="shared" si="743"/>
        <v>0.98789645832474615</v>
      </c>
      <c r="R500" s="11">
        <f t="shared" si="743"/>
        <v>0.89449663656531109</v>
      </c>
      <c r="S500" s="11">
        <v>1</v>
      </c>
      <c r="T500" s="11">
        <f t="shared" ref="T500:BI500" si="744">1+T232/100</f>
        <v>1.0665201030237494</v>
      </c>
      <c r="U500" s="11">
        <f t="shared" si="744"/>
        <v>1.0090048089919104</v>
      </c>
      <c r="V500" s="11">
        <f t="shared" si="744"/>
        <v>1.0026973949258398</v>
      </c>
      <c r="W500" s="11">
        <f t="shared" si="744"/>
        <v>0.97655846207447328</v>
      </c>
      <c r="X500" s="11">
        <f t="shared" si="744"/>
        <v>0.77047146970537428</v>
      </c>
      <c r="Y500" s="11">
        <f t="shared" si="744"/>
        <v>0.92050686843018326</v>
      </c>
      <c r="Z500" s="11">
        <f t="shared" si="744"/>
        <v>0.98892272293277328</v>
      </c>
      <c r="AA500" s="11">
        <f t="shared" si="744"/>
        <v>1.0300003592019475</v>
      </c>
      <c r="AB500" s="11">
        <f t="shared" si="744"/>
        <v>1.1295036771579348</v>
      </c>
      <c r="AC500" s="11">
        <f t="shared" si="744"/>
        <v>0.99474999916599383</v>
      </c>
      <c r="AD500" s="11">
        <f t="shared" si="744"/>
        <v>1.1850394871824395</v>
      </c>
      <c r="AE500" s="11">
        <f t="shared" si="744"/>
        <v>0.93147241673467396</v>
      </c>
      <c r="AF500" s="11">
        <f t="shared" si="744"/>
        <v>0.94631625326234414</v>
      </c>
      <c r="AG500" s="11">
        <f t="shared" si="744"/>
        <v>1.1183752362022987</v>
      </c>
      <c r="AH500" s="11">
        <f t="shared" si="744"/>
        <v>1.0154354784890824</v>
      </c>
      <c r="AI500" s="11">
        <f t="shared" si="744"/>
        <v>0.92784941192195347</v>
      </c>
      <c r="AJ500" s="11">
        <f t="shared" si="744"/>
        <v>1.0512520219592747</v>
      </c>
      <c r="AK500" s="11">
        <f t="shared" si="744"/>
        <v>1.0461620945883332</v>
      </c>
      <c r="AL500" s="11">
        <f t="shared" si="744"/>
        <v>0.81634862029393629</v>
      </c>
      <c r="AM500" s="11">
        <f t="shared" si="744"/>
        <v>1.06615406251019</v>
      </c>
      <c r="AN500" s="11">
        <f t="shared" si="744"/>
        <v>0.97930952898125156</v>
      </c>
      <c r="AO500" s="11">
        <f t="shared" si="744"/>
        <v>0.98820862877589599</v>
      </c>
      <c r="AP500" s="11">
        <f t="shared" si="744"/>
        <v>1.0209859130579995</v>
      </c>
      <c r="AQ500" s="11">
        <f t="shared" si="744"/>
        <v>1.0328500909993121</v>
      </c>
      <c r="AR500" s="11">
        <f t="shared" si="744"/>
        <v>0.9582717562468005</v>
      </c>
      <c r="AS500" s="11">
        <f t="shared" si="744"/>
        <v>0.95547462195262933</v>
      </c>
      <c r="AT500" s="11">
        <f t="shared" si="744"/>
        <v>1.0752779474198957</v>
      </c>
      <c r="AU500" s="11">
        <f t="shared" si="744"/>
        <v>1.0440936723723142</v>
      </c>
      <c r="AV500" s="11">
        <f t="shared" si="744"/>
        <v>1.1041019732223367</v>
      </c>
      <c r="AW500" s="11">
        <f t="shared" si="744"/>
        <v>1.287185210652368</v>
      </c>
      <c r="AX500" s="11">
        <f t="shared" si="744"/>
        <v>1.1317204026206924</v>
      </c>
      <c r="AY500" s="11">
        <f t="shared" si="744"/>
        <v>0.9722377093743384</v>
      </c>
      <c r="AZ500" s="11">
        <f t="shared" si="744"/>
        <v>0.99877794591021229</v>
      </c>
      <c r="BA500" s="11">
        <f t="shared" si="744"/>
        <v>0.99737702182788412</v>
      </c>
      <c r="BB500" s="11">
        <f t="shared" si="744"/>
        <v>1.0087515633300765</v>
      </c>
      <c r="BC500" s="11">
        <f t="shared" si="744"/>
        <v>1.0987804451087884</v>
      </c>
      <c r="BD500" s="11">
        <f t="shared" si="744"/>
        <v>0.9681333533141544</v>
      </c>
      <c r="BE500" s="11">
        <f t="shared" si="744"/>
        <v>1.0531332231622184</v>
      </c>
      <c r="BF500" s="11">
        <f t="shared" si="744"/>
        <v>1.0225177495772884</v>
      </c>
      <c r="BG500" s="11">
        <f t="shared" si="744"/>
        <v>1.0346636814961692</v>
      </c>
      <c r="BH500" s="11">
        <f t="shared" si="744"/>
        <v>0.99540187987148898</v>
      </c>
      <c r="BI500" s="11">
        <f t="shared" si="744"/>
        <v>0.90870169874409323</v>
      </c>
      <c r="BJ500" s="11">
        <f t="shared" ref="BJ500" si="745">1+BJ232/100</f>
        <v>0.94131902984457783</v>
      </c>
      <c r="BL500" s="1">
        <f t="shared" si="628"/>
        <v>-2.9567200715896469E-3</v>
      </c>
      <c r="BM500" s="1">
        <f t="shared" si="629"/>
        <v>-1.3594538678816881E-2</v>
      </c>
      <c r="BN500" s="1">
        <f t="shared" si="630"/>
        <v>-3.7252545608848053E-2</v>
      </c>
      <c r="BO500" s="1">
        <f t="shared" si="631"/>
        <v>2.2541012153298956E-2</v>
      </c>
      <c r="BP500" s="1">
        <f t="shared" si="632"/>
        <v>-4.4645076601614209E-2</v>
      </c>
      <c r="BQ500" s="1">
        <f t="shared" si="633"/>
        <v>6.0028566301351116E-3</v>
      </c>
      <c r="BR500" s="1">
        <f t="shared" si="739"/>
        <v>7.0651574295395037E-2</v>
      </c>
      <c r="BS500" s="1">
        <f t="shared" si="635"/>
        <v>1.9112524876373493E-2</v>
      </c>
      <c r="BT500" s="1">
        <f t="shared" si="636"/>
        <v>7.6667712537141108E-2</v>
      </c>
      <c r="BU500" s="1">
        <f t="shared" si="637"/>
        <v>9.8350419438317793E-3</v>
      </c>
      <c r="BW500" s="1">
        <f t="shared" si="638"/>
        <v>3.7954023179990193E-2</v>
      </c>
      <c r="BY500" s="172">
        <f t="shared" si="723"/>
        <v>-1.931878767686257E-2</v>
      </c>
      <c r="CA500" s="1">
        <f t="shared" si="639"/>
        <v>0.15050200876258168</v>
      </c>
      <c r="CB500" s="1">
        <f t="shared" si="640"/>
        <v>2.0430242233280493E-2</v>
      </c>
      <c r="CC500" s="1">
        <f t="shared" si="641"/>
        <v>-6.4122510506247288E-2</v>
      </c>
    </row>
    <row r="501" spans="1:81" ht="15">
      <c r="A501" s="282" t="s">
        <v>1279</v>
      </c>
      <c r="E501" s="11">
        <v>1</v>
      </c>
      <c r="F501" s="11">
        <f t="shared" ref="F501:R501" si="746">1+F233/100</f>
        <v>0.88841842427868956</v>
      </c>
      <c r="G501" s="11">
        <f t="shared" si="746"/>
        <v>0.98563814648241699</v>
      </c>
      <c r="H501" s="11">
        <f t="shared" si="746"/>
        <v>1.0310344633379083</v>
      </c>
      <c r="I501" s="11">
        <f t="shared" si="746"/>
        <v>1.0722384812450347</v>
      </c>
      <c r="J501" s="11">
        <f t="shared" si="746"/>
        <v>1.0718426539776365</v>
      </c>
      <c r="K501" s="11">
        <f t="shared" si="746"/>
        <v>1.0462466203058114</v>
      </c>
      <c r="L501" s="11">
        <f t="shared" si="746"/>
        <v>0.96514213585270658</v>
      </c>
      <c r="M501" s="11">
        <f t="shared" si="746"/>
        <v>1.0000250613361485</v>
      </c>
      <c r="N501" s="11">
        <f t="shared" si="746"/>
        <v>1.07758428769578</v>
      </c>
      <c r="O501" s="11">
        <f t="shared" si="746"/>
        <v>1.0969174813109754</v>
      </c>
      <c r="P501" s="11">
        <f t="shared" si="746"/>
        <v>1.0391986455557034</v>
      </c>
      <c r="Q501" s="11">
        <f t="shared" si="746"/>
        <v>1.0251980047767086</v>
      </c>
      <c r="R501" s="11">
        <f t="shared" si="746"/>
        <v>1.0579976293311997</v>
      </c>
      <c r="S501" s="11">
        <v>1</v>
      </c>
      <c r="T501" s="11">
        <f t="shared" ref="T501:BI501" si="747">1+T233/100</f>
        <v>1.0440829652989236</v>
      </c>
      <c r="U501" s="11">
        <f t="shared" si="747"/>
        <v>1.0160448187403723</v>
      </c>
      <c r="V501" s="11">
        <f t="shared" si="747"/>
        <v>1.0604080497549759</v>
      </c>
      <c r="W501" s="11">
        <f t="shared" si="747"/>
        <v>1.0741727555618423</v>
      </c>
      <c r="X501" s="11">
        <f t="shared" si="747"/>
        <v>1.0546054849535367</v>
      </c>
      <c r="Y501" s="11">
        <f t="shared" si="747"/>
        <v>1.0598857010128273</v>
      </c>
      <c r="Z501" s="11">
        <f t="shared" si="747"/>
        <v>1.0417857428263599</v>
      </c>
      <c r="AA501" s="11">
        <f t="shared" si="747"/>
        <v>1.0423664586864376</v>
      </c>
      <c r="AB501" s="11">
        <f t="shared" si="747"/>
        <v>1.0555709764511942</v>
      </c>
      <c r="AC501" s="11">
        <f t="shared" si="747"/>
        <v>1.0772241312587416</v>
      </c>
      <c r="AD501" s="11">
        <f t="shared" si="747"/>
        <v>1.0550721622546784</v>
      </c>
      <c r="AE501" s="11">
        <f t="shared" si="747"/>
        <v>1.0514336227568113</v>
      </c>
      <c r="AF501" s="11">
        <f t="shared" si="747"/>
        <v>1.0689937013206217</v>
      </c>
      <c r="AG501" s="11">
        <f t="shared" si="747"/>
        <v>1.0764003903697479</v>
      </c>
      <c r="AH501" s="11">
        <f t="shared" si="747"/>
        <v>1.0417200568790221</v>
      </c>
      <c r="AI501" s="11">
        <f t="shared" si="747"/>
        <v>1.0372629120351526</v>
      </c>
      <c r="AJ501" s="11">
        <f t="shared" si="747"/>
        <v>1.0631796987343631</v>
      </c>
      <c r="AK501" s="11">
        <f t="shared" si="747"/>
        <v>1.0922892499468393</v>
      </c>
      <c r="AL501" s="11">
        <f t="shared" si="747"/>
        <v>1.0943129199446768</v>
      </c>
      <c r="AM501" s="11">
        <f t="shared" si="747"/>
        <v>1.0922317387332332</v>
      </c>
      <c r="AN501" s="11">
        <f t="shared" si="747"/>
        <v>1.0835862687734537</v>
      </c>
      <c r="AO501" s="11">
        <f t="shared" si="747"/>
        <v>1.07621927849548</v>
      </c>
      <c r="AP501" s="11">
        <f t="shared" si="747"/>
        <v>1.0576508635002302</v>
      </c>
      <c r="AQ501" s="11">
        <f t="shared" si="747"/>
        <v>1.0060733273994</v>
      </c>
      <c r="AR501" s="11">
        <f t="shared" si="747"/>
        <v>1.0499708657463822</v>
      </c>
      <c r="AS501" s="11">
        <f t="shared" si="747"/>
        <v>1.0644636315472509</v>
      </c>
      <c r="AT501" s="11">
        <f t="shared" si="747"/>
        <v>1.0571393841840353</v>
      </c>
      <c r="AU501" s="11">
        <f t="shared" si="747"/>
        <v>1.0690346168728646</v>
      </c>
      <c r="AV501" s="11">
        <f t="shared" si="747"/>
        <v>1.0781016310309788</v>
      </c>
      <c r="AW501" s="11">
        <f t="shared" si="747"/>
        <v>1.0805337875547314</v>
      </c>
      <c r="AX501" s="11">
        <f t="shared" si="747"/>
        <v>1.0884140459964311</v>
      </c>
      <c r="AY501" s="11">
        <f t="shared" si="747"/>
        <v>1.0992413263148781</v>
      </c>
      <c r="AZ501" s="11">
        <f t="shared" si="747"/>
        <v>1.113371536074963</v>
      </c>
      <c r="BA501" s="11">
        <f t="shared" si="747"/>
        <v>1.0764753789019543</v>
      </c>
      <c r="BB501" s="11">
        <f t="shared" si="747"/>
        <v>1.0692606657496584</v>
      </c>
      <c r="BC501" s="11">
        <f t="shared" si="747"/>
        <v>1.0899853580647803</v>
      </c>
      <c r="BD501" s="11">
        <f t="shared" si="747"/>
        <v>1.0768662049339908</v>
      </c>
      <c r="BE501" s="11">
        <f t="shared" si="747"/>
        <v>1.0673188685570609</v>
      </c>
      <c r="BF501" s="11">
        <f t="shared" si="747"/>
        <v>1.0641621464798185</v>
      </c>
      <c r="BG501" s="11">
        <f t="shared" si="747"/>
        <v>1.0598555033949799</v>
      </c>
      <c r="BH501" s="11">
        <f t="shared" si="747"/>
        <v>1.0572901654843616</v>
      </c>
      <c r="BI501" s="11">
        <f t="shared" si="747"/>
        <v>1.0555879020000754</v>
      </c>
      <c r="BJ501" s="11">
        <f t="shared" ref="BJ501" si="748">1+BJ233/100</f>
        <v>1.0580624282205031</v>
      </c>
      <c r="BL501" s="1">
        <f t="shared" si="628"/>
        <v>-3.3498021577718862E-2</v>
      </c>
      <c r="BM501" s="1">
        <f t="shared" si="629"/>
        <v>3.7970436180056355E-2</v>
      </c>
      <c r="BN501" s="1">
        <f t="shared" si="630"/>
        <v>4.6513903871595819E-2</v>
      </c>
      <c r="BO501" s="1">
        <f t="shared" si="631"/>
        <v>5.6967279124022774E-2</v>
      </c>
      <c r="BP501" s="1">
        <f t="shared" si="632"/>
        <v>7.150370675647677E-2</v>
      </c>
      <c r="BQ501" s="1">
        <f t="shared" si="633"/>
        <v>5.7781677951504795E-2</v>
      </c>
      <c r="BR501" s="1">
        <f t="shared" si="739"/>
        <v>8.6842752714876736E-2</v>
      </c>
      <c r="BS501" s="1">
        <f t="shared" si="635"/>
        <v>6.7032383736145507E-2</v>
      </c>
      <c r="BT501" s="1">
        <f t="shared" si="636"/>
        <v>8.9276771432077462E-2</v>
      </c>
      <c r="BU501" s="1">
        <f t="shared" si="637"/>
        <v>6.7487766221226098E-2</v>
      </c>
      <c r="BW501" s="1">
        <f t="shared" si="638"/>
        <v>7.677202736357347E-2</v>
      </c>
      <c r="BY501" s="172">
        <f t="shared" si="723"/>
        <v>4.6142907542242817E-2</v>
      </c>
      <c r="CA501" s="1">
        <f t="shared" si="639"/>
        <v>0.14626828999437813</v>
      </c>
      <c r="CB501" s="1">
        <f t="shared" si="640"/>
        <v>0.20457316633195721</v>
      </c>
      <c r="CC501" s="1">
        <f t="shared" si="641"/>
        <v>0.18286520277205054</v>
      </c>
    </row>
    <row r="502" spans="1:81" ht="15">
      <c r="A502" s="282" t="s">
        <v>1281</v>
      </c>
      <c r="E502" s="11">
        <v>1</v>
      </c>
      <c r="F502" s="11">
        <f t="shared" ref="F502:R502" si="749">1+F234/100</f>
        <v>1</v>
      </c>
      <c r="G502" s="11">
        <f t="shared" si="749"/>
        <v>1</v>
      </c>
      <c r="H502" s="11">
        <f t="shared" si="749"/>
        <v>1</v>
      </c>
      <c r="I502" s="11">
        <f t="shared" si="749"/>
        <v>1</v>
      </c>
      <c r="J502" s="11">
        <f t="shared" si="749"/>
        <v>1</v>
      </c>
      <c r="K502" s="11">
        <f t="shared" si="749"/>
        <v>1</v>
      </c>
      <c r="L502" s="11">
        <f t="shared" si="749"/>
        <v>1</v>
      </c>
      <c r="M502" s="11">
        <f t="shared" si="749"/>
        <v>1</v>
      </c>
      <c r="N502" s="11">
        <f t="shared" si="749"/>
        <v>1</v>
      </c>
      <c r="O502" s="11">
        <f t="shared" si="749"/>
        <v>1</v>
      </c>
      <c r="P502" s="11">
        <f t="shared" si="749"/>
        <v>1</v>
      </c>
      <c r="Q502" s="11">
        <f t="shared" si="749"/>
        <v>1</v>
      </c>
      <c r="R502" s="11">
        <f t="shared" si="749"/>
        <v>1</v>
      </c>
      <c r="S502" s="11">
        <v>1</v>
      </c>
      <c r="T502" s="11">
        <f t="shared" ref="T502:BI502" si="750">1+T234/100</f>
        <v>1</v>
      </c>
      <c r="U502" s="11">
        <f t="shared" si="750"/>
        <v>1</v>
      </c>
      <c r="V502" s="11">
        <f t="shared" si="750"/>
        <v>1</v>
      </c>
      <c r="W502" s="11">
        <f t="shared" si="750"/>
        <v>1</v>
      </c>
      <c r="X502" s="11">
        <f t="shared" si="750"/>
        <v>1</v>
      </c>
      <c r="Y502" s="11">
        <f t="shared" si="750"/>
        <v>1</v>
      </c>
      <c r="Z502" s="11">
        <f t="shared" si="750"/>
        <v>1</v>
      </c>
      <c r="AA502" s="11">
        <f t="shared" si="750"/>
        <v>1</v>
      </c>
      <c r="AB502" s="11">
        <f t="shared" si="750"/>
        <v>1</v>
      </c>
      <c r="AC502" s="11">
        <f t="shared" si="750"/>
        <v>1</v>
      </c>
      <c r="AD502" s="11">
        <f t="shared" si="750"/>
        <v>1</v>
      </c>
      <c r="AE502" s="11">
        <f t="shared" si="750"/>
        <v>1</v>
      </c>
      <c r="AF502" s="11">
        <f t="shared" si="750"/>
        <v>1</v>
      </c>
      <c r="AG502" s="11">
        <f t="shared" si="750"/>
        <v>1</v>
      </c>
      <c r="AH502" s="11">
        <f t="shared" si="750"/>
        <v>1</v>
      </c>
      <c r="AI502" s="11">
        <f t="shared" si="750"/>
        <v>0.97964698759228819</v>
      </c>
      <c r="AJ502" s="11">
        <f t="shared" si="750"/>
        <v>0.9420569182733195</v>
      </c>
      <c r="AK502" s="11">
        <f t="shared" si="750"/>
        <v>0.90322540951641628</v>
      </c>
      <c r="AL502" s="11">
        <f t="shared" si="750"/>
        <v>0.95071638159700778</v>
      </c>
      <c r="AM502" s="11">
        <f t="shared" si="750"/>
        <v>0.91045598591423826</v>
      </c>
      <c r="AN502" s="11">
        <f t="shared" si="750"/>
        <v>0.99647413534293028</v>
      </c>
      <c r="AO502" s="11">
        <f t="shared" si="750"/>
        <v>1.0085763712558506</v>
      </c>
      <c r="AP502" s="11">
        <f t="shared" si="750"/>
        <v>1.0314742545120765</v>
      </c>
      <c r="AQ502" s="11">
        <f t="shared" si="750"/>
        <v>0.99155268476276914</v>
      </c>
      <c r="AR502" s="11">
        <f t="shared" si="750"/>
        <v>1.0238876335200746</v>
      </c>
      <c r="AS502" s="11">
        <f t="shared" si="750"/>
        <v>1.0751181717538745</v>
      </c>
      <c r="AT502" s="11">
        <f t="shared" si="750"/>
        <v>1.0249272254769624</v>
      </c>
      <c r="AU502" s="11">
        <f t="shared" si="750"/>
        <v>1.0506820057062991</v>
      </c>
      <c r="AV502" s="11">
        <f t="shared" si="750"/>
        <v>1.0632778565288949</v>
      </c>
      <c r="AW502" s="11">
        <f t="shared" si="750"/>
        <v>1.0769294437504526</v>
      </c>
      <c r="AX502" s="11">
        <f t="shared" si="750"/>
        <v>1.0650578848009722</v>
      </c>
      <c r="AY502" s="11">
        <f t="shared" si="750"/>
        <v>1.07693561030753</v>
      </c>
      <c r="AZ502" s="11">
        <f t="shared" si="750"/>
        <v>1.0740021044079573</v>
      </c>
      <c r="BA502" s="11">
        <f t="shared" si="750"/>
        <v>1.0405611580563536</v>
      </c>
      <c r="BB502" s="11">
        <f t="shared" si="750"/>
        <v>0.946875869476836</v>
      </c>
      <c r="BC502" s="11">
        <f t="shared" si="750"/>
        <v>1.0439469183576886</v>
      </c>
      <c r="BD502" s="11">
        <f t="shared" si="750"/>
        <v>1.0574383052804484</v>
      </c>
      <c r="BE502" s="11">
        <f t="shared" si="750"/>
        <v>1.0277639466477628</v>
      </c>
      <c r="BF502" s="11">
        <f t="shared" si="750"/>
        <v>1.030627783013333</v>
      </c>
      <c r="BG502" s="11">
        <f t="shared" si="750"/>
        <v>1.0177945701778286</v>
      </c>
      <c r="BH502" s="11">
        <f t="shared" si="750"/>
        <v>1.0046218891032823</v>
      </c>
      <c r="BI502" s="11">
        <f t="shared" si="750"/>
        <v>1.0116500081534761</v>
      </c>
      <c r="BJ502" s="11">
        <f t="shared" ref="BJ502" si="751">1+BJ234/100</f>
        <v>1.035306848868867</v>
      </c>
      <c r="BL502" s="1">
        <f t="shared" si="628"/>
        <v>0</v>
      </c>
      <c r="BM502" s="1">
        <f t="shared" si="629"/>
        <v>0</v>
      </c>
      <c r="BN502" s="1">
        <f t="shared" si="630"/>
        <v>0</v>
      </c>
      <c r="BO502" s="1">
        <f t="shared" si="631"/>
        <v>0</v>
      </c>
      <c r="BP502" s="1">
        <f t="shared" si="632"/>
        <v>-5.648573939572199E-2</v>
      </c>
      <c r="BQ502" s="1">
        <f t="shared" si="633"/>
        <v>2.5009118531995167E-2</v>
      </c>
      <c r="BR502" s="1">
        <f t="shared" si="739"/>
        <v>4.7623296117991876E-2</v>
      </c>
      <c r="BS502" s="1">
        <f t="shared" si="635"/>
        <v>3.3302780832651147E-2</v>
      </c>
      <c r="BT502" s="1">
        <f t="shared" si="636"/>
        <v>6.6051745247084348E-2</v>
      </c>
      <c r="BU502" s="1">
        <f t="shared" si="637"/>
        <v>1.710162463223619E-2</v>
      </c>
      <c r="BW502" s="1">
        <f t="shared" si="638"/>
        <v>3.7798833872805249E-2</v>
      </c>
      <c r="BY502" s="172">
        <f t="shared" si="723"/>
        <v>0</v>
      </c>
      <c r="CA502" s="1">
        <f t="shared" si="639"/>
        <v>0</v>
      </c>
      <c r="CB502" s="1">
        <f t="shared" si="640"/>
        <v>-0.16642842375857225</v>
      </c>
      <c r="CC502" s="1">
        <f t="shared" si="641"/>
        <v>3.4410822047431733E-2</v>
      </c>
    </row>
    <row r="503" spans="1:81" ht="15">
      <c r="A503" s="282" t="s">
        <v>362</v>
      </c>
      <c r="E503" s="11">
        <v>1</v>
      </c>
      <c r="F503" s="11">
        <f t="shared" ref="F503:R503" si="752">1+F235/100</f>
        <v>1.1097475991346688</v>
      </c>
      <c r="G503" s="11">
        <f t="shared" si="752"/>
        <v>1.0279373402336065</v>
      </c>
      <c r="H503" s="11">
        <f t="shared" si="752"/>
        <v>1.0377651543632829</v>
      </c>
      <c r="I503" s="11">
        <f t="shared" si="752"/>
        <v>1.122019302894804</v>
      </c>
      <c r="J503" s="11">
        <f t="shared" si="752"/>
        <v>1.1231364957689149</v>
      </c>
      <c r="K503" s="11">
        <f t="shared" si="752"/>
        <v>1.0537540238520942</v>
      </c>
      <c r="L503" s="11">
        <f t="shared" si="752"/>
        <v>1.008712310344873</v>
      </c>
      <c r="M503" s="11">
        <f t="shared" si="752"/>
        <v>1.0014768825820648</v>
      </c>
      <c r="N503" s="11">
        <f t="shared" si="752"/>
        <v>1.0597658124314384</v>
      </c>
      <c r="O503" s="11">
        <f t="shared" si="752"/>
        <v>0.98617467047332918</v>
      </c>
      <c r="P503" s="11">
        <f t="shared" si="752"/>
        <v>0.96790903625537705</v>
      </c>
      <c r="Q503" s="11">
        <f t="shared" si="752"/>
        <v>1.0466012679545231</v>
      </c>
      <c r="R503" s="11">
        <f t="shared" si="752"/>
        <v>1.0132362280311271</v>
      </c>
      <c r="S503" s="11">
        <v>1</v>
      </c>
      <c r="T503" s="11">
        <f t="shared" ref="T503:BI503" si="753">1+T235/100</f>
        <v>1.001530974135268</v>
      </c>
      <c r="U503" s="11">
        <f t="shared" si="753"/>
        <v>0.95801917900065503</v>
      </c>
      <c r="V503" s="11">
        <f t="shared" si="753"/>
        <v>1.0466108600514179</v>
      </c>
      <c r="W503" s="11">
        <f t="shared" si="753"/>
        <v>1.0854982373315343</v>
      </c>
      <c r="X503" s="11">
        <f t="shared" si="753"/>
        <v>0.92450476223149147</v>
      </c>
      <c r="Y503" s="11">
        <f t="shared" si="753"/>
        <v>1.1129260133985952</v>
      </c>
      <c r="Z503" s="11">
        <f t="shared" si="753"/>
        <v>0.93549133716559207</v>
      </c>
      <c r="AA503" s="11">
        <f t="shared" si="753"/>
        <v>0.93009916182851038</v>
      </c>
      <c r="AB503" s="11">
        <f t="shared" si="753"/>
        <v>0.91111277426793491</v>
      </c>
      <c r="AC503" s="11">
        <f t="shared" si="753"/>
        <v>1.017236061414283</v>
      </c>
      <c r="AD503" s="11">
        <f t="shared" si="753"/>
        <v>1.0189672974344219</v>
      </c>
      <c r="AE503" s="11">
        <f t="shared" si="753"/>
        <v>0.98233746828725388</v>
      </c>
      <c r="AF503" s="11">
        <f t="shared" si="753"/>
        <v>0.9732596709840603</v>
      </c>
      <c r="AG503" s="11">
        <f t="shared" si="753"/>
        <v>1.0343148270339573</v>
      </c>
      <c r="AH503" s="11">
        <f t="shared" si="753"/>
        <v>1.0111171749298922</v>
      </c>
      <c r="AI503" s="11">
        <f t="shared" si="753"/>
        <v>0.97107187491798475</v>
      </c>
      <c r="AJ503" s="11">
        <f t="shared" si="753"/>
        <v>0.96861673262862891</v>
      </c>
      <c r="AK503" s="11">
        <f t="shared" si="753"/>
        <v>0.93818856337188894</v>
      </c>
      <c r="AL503" s="11">
        <f t="shared" si="753"/>
        <v>0.82990942786407718</v>
      </c>
      <c r="AM503" s="11">
        <f t="shared" si="753"/>
        <v>1.1225629043450864</v>
      </c>
      <c r="AN503" s="11">
        <f t="shared" si="753"/>
        <v>1.0506057920147525</v>
      </c>
      <c r="AO503" s="11">
        <f t="shared" si="753"/>
        <v>1.0576248501632064</v>
      </c>
      <c r="AP503" s="11">
        <f t="shared" si="753"/>
        <v>1.1093908270105342</v>
      </c>
      <c r="AQ503" s="11">
        <f t="shared" si="753"/>
        <v>0.94683482517056239</v>
      </c>
      <c r="AR503" s="11">
        <f t="shared" si="753"/>
        <v>0.99366739444328123</v>
      </c>
      <c r="AS503" s="11">
        <f t="shared" si="753"/>
        <v>0.96328814216728587</v>
      </c>
      <c r="AT503" s="11">
        <f t="shared" si="753"/>
        <v>0.95651970998742653</v>
      </c>
      <c r="AU503" s="11">
        <f t="shared" si="753"/>
        <v>0.96442135856870737</v>
      </c>
      <c r="AV503" s="11">
        <f t="shared" si="753"/>
        <v>1.02230399968563</v>
      </c>
      <c r="AW503" s="11">
        <f t="shared" si="753"/>
        <v>0.99476932356414272</v>
      </c>
      <c r="AX503" s="11">
        <f t="shared" si="753"/>
        <v>0.98533603901875788</v>
      </c>
      <c r="AY503" s="11">
        <f t="shared" si="753"/>
        <v>1.0129818714392711</v>
      </c>
      <c r="AZ503" s="11">
        <f t="shared" si="753"/>
        <v>0.99568460819229321</v>
      </c>
      <c r="BA503" s="11">
        <f t="shared" si="753"/>
        <v>0.99497867466553602</v>
      </c>
      <c r="BB503" s="11">
        <f t="shared" si="753"/>
        <v>1.007522554419668</v>
      </c>
      <c r="BC503" s="11">
        <f t="shared" si="753"/>
        <v>1.0123736613414707</v>
      </c>
      <c r="BD503" s="11">
        <f t="shared" si="753"/>
        <v>1.0211488038986689</v>
      </c>
      <c r="BE503" s="11">
        <f t="shared" si="753"/>
        <v>1.020666915784324</v>
      </c>
      <c r="BF503" s="11">
        <f t="shared" si="753"/>
        <v>1.0125947290030928</v>
      </c>
      <c r="BG503" s="11">
        <f t="shared" si="753"/>
        <v>1.0314812985578674</v>
      </c>
      <c r="BH503" s="11">
        <f t="shared" si="753"/>
        <v>1.027151684075466</v>
      </c>
      <c r="BI503" s="11">
        <f t="shared" si="753"/>
        <v>1.0277133118197688</v>
      </c>
      <c r="BJ503" s="11">
        <f t="shared" ref="BJ503" si="754">1+BJ235/100</f>
        <v>1.0297568592340176</v>
      </c>
      <c r="BL503" s="1">
        <f t="shared" si="628"/>
        <v>5.7864346304596692E-2</v>
      </c>
      <c r="BM503" s="1">
        <f t="shared" si="629"/>
        <v>6.038858725858276E-2</v>
      </c>
      <c r="BN503" s="1">
        <f t="shared" si="630"/>
        <v>1.9919801106287327E-3</v>
      </c>
      <c r="BO503" s="1">
        <f t="shared" si="631"/>
        <v>-8.9095026199754734E-3</v>
      </c>
      <c r="BP503" s="1">
        <f t="shared" si="632"/>
        <v>-7.4916267623908572E-2</v>
      </c>
      <c r="BQ503" s="1">
        <f t="shared" si="633"/>
        <v>3.7741992932689428E-3</v>
      </c>
      <c r="BR503" s="1">
        <f t="shared" si="739"/>
        <v>3.1767500001054216E-3</v>
      </c>
      <c r="BS503" s="1">
        <f t="shared" si="635"/>
        <v>2.1450964465538513E-2</v>
      </c>
      <c r="BT503" s="1">
        <f t="shared" si="636"/>
        <v>9.3069681741742016E-4</v>
      </c>
      <c r="BU503" s="1">
        <f t="shared" si="637"/>
        <v>2.0050172941161071E-2</v>
      </c>
      <c r="BW503" s="1">
        <f t="shared" si="638"/>
        <v>1.1811793726737241E-2</v>
      </c>
      <c r="BY503" s="172">
        <f t="shared" si="723"/>
        <v>1.2629482944578108E-2</v>
      </c>
      <c r="CA503" s="1">
        <f t="shared" si="639"/>
        <v>-0.20724104061178705</v>
      </c>
      <c r="CB503" s="1">
        <f t="shared" si="640"/>
        <v>-0.11754315225914846</v>
      </c>
      <c r="CC503" s="1">
        <f t="shared" si="641"/>
        <v>8.8849667371573737E-2</v>
      </c>
    </row>
    <row r="504" spans="1:81" ht="15">
      <c r="A504" s="282" t="s">
        <v>363</v>
      </c>
      <c r="E504" s="11">
        <v>1</v>
      </c>
      <c r="F504" s="11">
        <f t="shared" ref="F504:R504" si="755">1+F236/100</f>
        <v>1.0227481209400788</v>
      </c>
      <c r="G504" s="11">
        <f t="shared" si="755"/>
        <v>1.043853261408713</v>
      </c>
      <c r="H504" s="11">
        <f t="shared" si="755"/>
        <v>1.0480670250728594</v>
      </c>
      <c r="I504" s="11">
        <f t="shared" si="755"/>
        <v>1.0366809441734124</v>
      </c>
      <c r="J504" s="11">
        <f t="shared" si="755"/>
        <v>1.0498115270124724</v>
      </c>
      <c r="K504" s="11">
        <f t="shared" si="755"/>
        <v>1.0784771977431526</v>
      </c>
      <c r="L504" s="11">
        <f t="shared" si="755"/>
        <v>1.0543450568030741</v>
      </c>
      <c r="M504" s="11">
        <f t="shared" si="755"/>
        <v>1.0497583604917708</v>
      </c>
      <c r="N504" s="11">
        <f t="shared" si="755"/>
        <v>1.0346996477283514</v>
      </c>
      <c r="O504" s="11">
        <f t="shared" si="755"/>
        <v>1.0821201490259931</v>
      </c>
      <c r="P504" s="11">
        <f t="shared" si="755"/>
        <v>1.0191134936389432</v>
      </c>
      <c r="Q504" s="11">
        <f t="shared" si="755"/>
        <v>1.0134981170694322</v>
      </c>
      <c r="R504" s="11">
        <f t="shared" si="755"/>
        <v>1.0720922519911102</v>
      </c>
      <c r="S504" s="11">
        <v>1</v>
      </c>
      <c r="T504" s="11">
        <f t="shared" ref="T504:BI504" si="756">1+T236/100</f>
        <v>1.0230388377002679</v>
      </c>
      <c r="U504" s="11">
        <f t="shared" si="756"/>
        <v>1.0667625048143126</v>
      </c>
      <c r="V504" s="11">
        <f t="shared" si="756"/>
        <v>1.0729826641969393</v>
      </c>
      <c r="W504" s="11">
        <f t="shared" si="756"/>
        <v>1.0784954667571365</v>
      </c>
      <c r="X504" s="11">
        <f t="shared" si="756"/>
        <v>1.0312669207306182</v>
      </c>
      <c r="Y504" s="11">
        <f t="shared" si="756"/>
        <v>1.0301389469128521</v>
      </c>
      <c r="Z504" s="11">
        <f t="shared" si="756"/>
        <v>1.038206532279867</v>
      </c>
      <c r="AA504" s="11">
        <f t="shared" si="756"/>
        <v>1.0336354131993613</v>
      </c>
      <c r="AB504" s="11">
        <f t="shared" si="756"/>
        <v>1.036515244002242</v>
      </c>
      <c r="AC504" s="11">
        <f t="shared" si="756"/>
        <v>1.0384487739796013</v>
      </c>
      <c r="AD504" s="11">
        <f t="shared" si="756"/>
        <v>1.0277034534168286</v>
      </c>
      <c r="AE504" s="11">
        <f t="shared" si="756"/>
        <v>1.036321048759828</v>
      </c>
      <c r="AF504" s="11">
        <f t="shared" si="756"/>
        <v>1.0755454639369926</v>
      </c>
      <c r="AG504" s="11">
        <f t="shared" si="756"/>
        <v>1.1133247009211091</v>
      </c>
      <c r="AH504" s="11">
        <f t="shared" si="756"/>
        <v>1.1041546433061316</v>
      </c>
      <c r="AI504" s="11">
        <f t="shared" si="756"/>
        <v>1.0961955516697219</v>
      </c>
      <c r="AJ504" s="11">
        <f t="shared" si="756"/>
        <v>1.0727740391891585</v>
      </c>
      <c r="AK504" s="11">
        <f t="shared" si="756"/>
        <v>1.0700050186636321</v>
      </c>
      <c r="AL504" s="11">
        <f t="shared" si="756"/>
        <v>1.0727357694353432</v>
      </c>
      <c r="AM504" s="11">
        <f t="shared" si="756"/>
        <v>1.0701272151105532</v>
      </c>
      <c r="AN504" s="11">
        <f t="shared" si="756"/>
        <v>1.0704777164985269</v>
      </c>
      <c r="AO504" s="11">
        <f t="shared" si="756"/>
        <v>1.0449368294048513</v>
      </c>
      <c r="AP504" s="11">
        <f t="shared" si="756"/>
        <v>0.96108736710400522</v>
      </c>
      <c r="AQ504" s="11">
        <f t="shared" si="756"/>
        <v>0.91265954170916619</v>
      </c>
      <c r="AR504" s="11">
        <f t="shared" si="756"/>
        <v>1.0338173137536617</v>
      </c>
      <c r="AS504" s="11">
        <f t="shared" si="756"/>
        <v>1.0337496712973708</v>
      </c>
      <c r="AT504" s="11">
        <f t="shared" si="756"/>
        <v>1.0249141320199442</v>
      </c>
      <c r="AU504" s="11">
        <f t="shared" si="756"/>
        <v>1.0527109992848838</v>
      </c>
      <c r="AV504" s="11">
        <f t="shared" si="756"/>
        <v>1.0638935209631357</v>
      </c>
      <c r="AW504" s="11">
        <f t="shared" si="756"/>
        <v>1.0555791416405769</v>
      </c>
      <c r="AX504" s="11">
        <f t="shared" si="756"/>
        <v>1.0351384121660714</v>
      </c>
      <c r="AY504" s="11">
        <f t="shared" si="756"/>
        <v>1.0433213087411173</v>
      </c>
      <c r="AZ504" s="11">
        <f t="shared" si="756"/>
        <v>1.0484345261655388</v>
      </c>
      <c r="BA504" s="11">
        <f t="shared" si="756"/>
        <v>1.0119041616593325</v>
      </c>
      <c r="BB504" s="11">
        <f t="shared" si="756"/>
        <v>0.98810199549634847</v>
      </c>
      <c r="BC504" s="11">
        <f t="shared" si="756"/>
        <v>1.0699058479179</v>
      </c>
      <c r="BD504" s="11">
        <f t="shared" si="756"/>
        <v>1.003601425750325</v>
      </c>
      <c r="BE504" s="11">
        <f t="shared" si="756"/>
        <v>1.0674667712261725</v>
      </c>
      <c r="BF504" s="11">
        <f t="shared" si="756"/>
        <v>1.0223667583459504</v>
      </c>
      <c r="BG504" s="11">
        <f t="shared" si="756"/>
        <v>1.0058041749673157</v>
      </c>
      <c r="BH504" s="11">
        <f t="shared" si="756"/>
        <v>1.0265881352529505</v>
      </c>
      <c r="BI504" s="11">
        <f t="shared" si="756"/>
        <v>1.0297384971487935</v>
      </c>
      <c r="BJ504" s="11">
        <f t="shared" ref="BJ504" si="757">1+BJ236/100</f>
        <v>1.0364110272110705</v>
      </c>
      <c r="BL504" s="1">
        <f t="shared" si="628"/>
        <v>3.8163446238234977E-2</v>
      </c>
      <c r="BM504" s="1">
        <f t="shared" si="629"/>
        <v>5.0531239719110888E-2</v>
      </c>
      <c r="BN504" s="1">
        <f t="shared" si="630"/>
        <v>4.5513179829214323E-2</v>
      </c>
      <c r="BO504" s="1">
        <f t="shared" si="631"/>
        <v>5.2967670578974779E-2</v>
      </c>
      <c r="BP504" s="1">
        <f t="shared" si="632"/>
        <v>7.7875788516272415E-2</v>
      </c>
      <c r="BQ504" s="1">
        <f t="shared" si="633"/>
        <v>1.554552167030443E-2</v>
      </c>
      <c r="BR504" s="1">
        <f t="shared" si="739"/>
        <v>3.9212082684305871E-2</v>
      </c>
      <c r="BS504" s="1">
        <f t="shared" si="635"/>
        <v>2.4492886340814923E-2</v>
      </c>
      <c r="BT504" s="1">
        <f t="shared" si="636"/>
        <v>4.2912070092311128E-2</v>
      </c>
      <c r="BU504" s="1">
        <f t="shared" si="637"/>
        <v>2.6332991509676829E-2</v>
      </c>
      <c r="BW504" s="1">
        <f t="shared" si="638"/>
        <v>3.3405792042799476E-2</v>
      </c>
      <c r="BY504" s="172">
        <f t="shared" si="723"/>
        <v>4.4520538657550901E-2</v>
      </c>
      <c r="CA504" s="1">
        <f t="shared" si="639"/>
        <v>0.11231253361659643</v>
      </c>
      <c r="CB504" s="1">
        <f t="shared" si="640"/>
        <v>0.25829394058385202</v>
      </c>
      <c r="CC504" s="1">
        <f t="shared" si="641"/>
        <v>6.3253017493229979E-2</v>
      </c>
    </row>
    <row r="505" spans="1:81" ht="15">
      <c r="A505" s="282" t="s">
        <v>364</v>
      </c>
      <c r="E505" s="11">
        <v>1</v>
      </c>
      <c r="F505" s="11">
        <f t="shared" ref="F505:R505" si="758">1+F237/100</f>
        <v>1</v>
      </c>
      <c r="G505" s="11">
        <f t="shared" si="758"/>
        <v>1</v>
      </c>
      <c r="H505" s="11">
        <f t="shared" si="758"/>
        <v>1</v>
      </c>
      <c r="I505" s="11">
        <f t="shared" si="758"/>
        <v>1</v>
      </c>
      <c r="J505" s="11">
        <f t="shared" si="758"/>
        <v>1</v>
      </c>
      <c r="K505" s="11">
        <f t="shared" si="758"/>
        <v>1</v>
      </c>
      <c r="L505" s="11">
        <f t="shared" si="758"/>
        <v>1</v>
      </c>
      <c r="M505" s="11">
        <f t="shared" si="758"/>
        <v>1</v>
      </c>
      <c r="N505" s="11">
        <f t="shared" si="758"/>
        <v>1</v>
      </c>
      <c r="O505" s="11">
        <f t="shared" si="758"/>
        <v>1</v>
      </c>
      <c r="P505" s="11">
        <f t="shared" si="758"/>
        <v>1</v>
      </c>
      <c r="Q505" s="11">
        <f t="shared" si="758"/>
        <v>1</v>
      </c>
      <c r="R505" s="11">
        <f t="shared" si="758"/>
        <v>1</v>
      </c>
      <c r="S505" s="11">
        <v>1</v>
      </c>
      <c r="T505" s="11">
        <f t="shared" ref="T505:BI505" si="759">1+T237/100</f>
        <v>1</v>
      </c>
      <c r="U505" s="11">
        <f t="shared" si="759"/>
        <v>1</v>
      </c>
      <c r="V505" s="11">
        <f t="shared" si="759"/>
        <v>1</v>
      </c>
      <c r="W505" s="11">
        <f t="shared" si="759"/>
        <v>1</v>
      </c>
      <c r="X505" s="11">
        <f t="shared" si="759"/>
        <v>1</v>
      </c>
      <c r="Y505" s="11">
        <f t="shared" si="759"/>
        <v>1</v>
      </c>
      <c r="Z505" s="11">
        <f t="shared" si="759"/>
        <v>1</v>
      </c>
      <c r="AA505" s="11">
        <f t="shared" si="759"/>
        <v>1</v>
      </c>
      <c r="AB505" s="11">
        <f t="shared" si="759"/>
        <v>1</v>
      </c>
      <c r="AC505" s="11">
        <f t="shared" si="759"/>
        <v>1</v>
      </c>
      <c r="AD505" s="11">
        <f t="shared" si="759"/>
        <v>1</v>
      </c>
      <c r="AE505" s="11">
        <f t="shared" si="759"/>
        <v>1.0019901954376029</v>
      </c>
      <c r="AF505" s="11">
        <f t="shared" si="759"/>
        <v>0.95604509663910842</v>
      </c>
      <c r="AG505" s="11">
        <f t="shared" si="759"/>
        <v>1.1032071364177092</v>
      </c>
      <c r="AH505" s="11">
        <f t="shared" si="759"/>
        <v>0.90800324144637812</v>
      </c>
      <c r="AI505" s="11">
        <f t="shared" si="759"/>
        <v>0.96880539667928345</v>
      </c>
      <c r="AJ505" s="11">
        <f t="shared" si="759"/>
        <v>0.90887674476985802</v>
      </c>
      <c r="AK505" s="11">
        <f t="shared" si="759"/>
        <v>0.69680603422553944</v>
      </c>
      <c r="AL505" s="11">
        <f t="shared" si="759"/>
        <v>0.82238008459178591</v>
      </c>
      <c r="AM505" s="11">
        <f t="shared" si="759"/>
        <v>0.77512289609089446</v>
      </c>
      <c r="AN505" s="11">
        <f t="shared" si="759"/>
        <v>0.8631017144997768</v>
      </c>
      <c r="AO505" s="11">
        <f t="shared" si="759"/>
        <v>0.82092013510648409</v>
      </c>
      <c r="AP505" s="11">
        <f t="shared" si="759"/>
        <v>1.0024771209566581</v>
      </c>
      <c r="AQ505" s="11">
        <f t="shared" si="759"/>
        <v>1.0377149859667698</v>
      </c>
      <c r="AR505" s="11">
        <f t="shared" si="759"/>
        <v>1.0211954151423754</v>
      </c>
      <c r="AS505" s="11">
        <f t="shared" si="759"/>
        <v>1.0653480057199884</v>
      </c>
      <c r="AT505" s="11">
        <f t="shared" si="759"/>
        <v>1.082680992616059</v>
      </c>
      <c r="AU505" s="11">
        <f t="shared" si="759"/>
        <v>1.0872819055231326</v>
      </c>
      <c r="AV505" s="11">
        <f t="shared" si="759"/>
        <v>1.0881963420951601</v>
      </c>
      <c r="AW505" s="11">
        <f t="shared" si="759"/>
        <v>1.0806595066734088</v>
      </c>
      <c r="AX505" s="11">
        <f t="shared" si="759"/>
        <v>1.0449981368242687</v>
      </c>
      <c r="AY505" s="11">
        <f t="shared" si="759"/>
        <v>1.0476264174217673</v>
      </c>
      <c r="AZ505" s="11">
        <f t="shared" si="759"/>
        <v>1.0551166555100191</v>
      </c>
      <c r="BA505" s="11">
        <f t="shared" si="759"/>
        <v>1.0557743406968156</v>
      </c>
      <c r="BB505" s="11">
        <f t="shared" si="759"/>
        <v>1.0153461145705012</v>
      </c>
      <c r="BC505" s="11">
        <f t="shared" si="759"/>
        <v>1.0414731230620855</v>
      </c>
      <c r="BD505" s="11">
        <f t="shared" si="759"/>
        <v>1.0500465871565114</v>
      </c>
      <c r="BE505" s="11">
        <f t="shared" si="759"/>
        <v>1.0509168171608059</v>
      </c>
      <c r="BF505" s="11">
        <f t="shared" si="759"/>
        <v>1.049999655599986</v>
      </c>
      <c r="BG505" s="11">
        <f t="shared" si="759"/>
        <v>1.043396746331074</v>
      </c>
      <c r="BH505" s="11">
        <f t="shared" si="759"/>
        <v>1.0369483676430351</v>
      </c>
      <c r="BI505" s="11">
        <f t="shared" si="759"/>
        <v>1.0462002641297352</v>
      </c>
      <c r="BJ505" s="11">
        <f t="shared" ref="BJ505" si="760">1+BJ237/100</f>
        <v>1.0486237983240458</v>
      </c>
      <c r="BL505" s="1">
        <f t="shared" si="628"/>
        <v>0</v>
      </c>
      <c r="BM505" s="1">
        <f t="shared" si="629"/>
        <v>0</v>
      </c>
      <c r="BN505" s="1">
        <f t="shared" si="630"/>
        <v>0</v>
      </c>
      <c r="BO505" s="1">
        <f t="shared" si="631"/>
        <v>-4.1162839234886173E-3</v>
      </c>
      <c r="BP505" s="1">
        <f t="shared" si="632"/>
        <v>-0.15718645414302046</v>
      </c>
      <c r="BQ505" s="1">
        <f t="shared" si="633"/>
        <v>-7.1816191487111825E-3</v>
      </c>
      <c r="BR505" s="1">
        <f t="shared" si="739"/>
        <v>5.3431940244871301E-2</v>
      </c>
      <c r="BS505" s="1">
        <f t="shared" si="635"/>
        <v>4.8585592100708785E-2</v>
      </c>
      <c r="BT505" s="1">
        <f t="shared" si="636"/>
        <v>6.1935843577475058E-2</v>
      </c>
      <c r="BU505" s="1">
        <f t="shared" si="637"/>
        <v>4.1732491560835472E-2</v>
      </c>
      <c r="BW505" s="1">
        <f t="shared" si="638"/>
        <v>5.0343573997034152E-2</v>
      </c>
      <c r="BY505" s="172">
        <f t="shared" si="723"/>
        <v>0</v>
      </c>
      <c r="CA505" s="1">
        <f t="shared" si="639"/>
        <v>0</v>
      </c>
      <c r="CB505" s="1">
        <f t="shared" si="640"/>
        <v>-0.38644507906565695</v>
      </c>
      <c r="CC505" s="1">
        <f t="shared" si="641"/>
        <v>0.13193486183138314</v>
      </c>
    </row>
    <row r="506" spans="1:81" ht="15">
      <c r="A506" s="282" t="s">
        <v>365</v>
      </c>
      <c r="E506" s="11">
        <v>1</v>
      </c>
      <c r="F506" s="11">
        <f t="shared" ref="F506:R506" si="761">1+F238/100</f>
        <v>1</v>
      </c>
      <c r="G506" s="11">
        <f t="shared" si="761"/>
        <v>1</v>
      </c>
      <c r="H506" s="11">
        <f t="shared" si="761"/>
        <v>1</v>
      </c>
      <c r="I506" s="11">
        <f t="shared" si="761"/>
        <v>1</v>
      </c>
      <c r="J506" s="11">
        <f t="shared" si="761"/>
        <v>1</v>
      </c>
      <c r="K506" s="11">
        <f t="shared" si="761"/>
        <v>1</v>
      </c>
      <c r="L506" s="11">
        <f t="shared" si="761"/>
        <v>1</v>
      </c>
      <c r="M506" s="11">
        <f t="shared" si="761"/>
        <v>1</v>
      </c>
      <c r="N506" s="11">
        <f t="shared" si="761"/>
        <v>1</v>
      </c>
      <c r="O506" s="11">
        <f t="shared" si="761"/>
        <v>1</v>
      </c>
      <c r="P506" s="11">
        <f t="shared" si="761"/>
        <v>1</v>
      </c>
      <c r="Q506" s="11">
        <f t="shared" si="761"/>
        <v>1</v>
      </c>
      <c r="R506" s="11">
        <f t="shared" si="761"/>
        <v>1</v>
      </c>
      <c r="S506" s="11">
        <v>1</v>
      </c>
      <c r="T506" s="11">
        <f t="shared" ref="T506:BI506" si="762">1+T238/100</f>
        <v>1</v>
      </c>
      <c r="U506" s="11">
        <f t="shared" si="762"/>
        <v>1</v>
      </c>
      <c r="V506" s="11">
        <f t="shared" si="762"/>
        <v>1</v>
      </c>
      <c r="W506" s="11">
        <f t="shared" si="762"/>
        <v>1</v>
      </c>
      <c r="X506" s="11">
        <f t="shared" si="762"/>
        <v>1</v>
      </c>
      <c r="Y506" s="11">
        <f t="shared" si="762"/>
        <v>1</v>
      </c>
      <c r="Z506" s="11">
        <f t="shared" si="762"/>
        <v>1</v>
      </c>
      <c r="AA506" s="11">
        <f t="shared" si="762"/>
        <v>1</v>
      </c>
      <c r="AB506" s="11">
        <f t="shared" si="762"/>
        <v>1</v>
      </c>
      <c r="AC506" s="11">
        <f t="shared" si="762"/>
        <v>1</v>
      </c>
      <c r="AD506" s="11">
        <f t="shared" si="762"/>
        <v>1</v>
      </c>
      <c r="AE506" s="11">
        <f t="shared" si="762"/>
        <v>1</v>
      </c>
      <c r="AF506" s="11">
        <f t="shared" si="762"/>
        <v>1</v>
      </c>
      <c r="AG506" s="11">
        <f t="shared" si="762"/>
        <v>1.0827257417831404</v>
      </c>
      <c r="AH506" s="11">
        <f t="shared" si="762"/>
        <v>0.93288949285282896</v>
      </c>
      <c r="AI506" s="11">
        <f t="shared" si="762"/>
        <v>1.3177945161021025</v>
      </c>
      <c r="AJ506" s="11">
        <f t="shared" si="762"/>
        <v>0.92745792802438221</v>
      </c>
      <c r="AK506" s="11">
        <f t="shared" si="762"/>
        <v>0.82621174257813612</v>
      </c>
      <c r="AL506" s="11">
        <f t="shared" si="762"/>
        <v>0.98692318438654636</v>
      </c>
      <c r="AM506" s="11">
        <f t="shared" si="762"/>
        <v>0.80603846934625356</v>
      </c>
      <c r="AN506" s="11">
        <f t="shared" si="762"/>
        <v>0.90754643415782354</v>
      </c>
      <c r="AO506" s="11">
        <f t="shared" si="762"/>
        <v>1.0472136012721607</v>
      </c>
      <c r="AP506" s="11">
        <f t="shared" si="762"/>
        <v>0.87221293730528737</v>
      </c>
      <c r="AQ506" s="11">
        <f t="shared" si="762"/>
        <v>1.0568372983422616</v>
      </c>
      <c r="AR506" s="11">
        <f t="shared" si="762"/>
        <v>1.1512648266576608</v>
      </c>
      <c r="AS506" s="11">
        <f t="shared" si="762"/>
        <v>1.0430139478512424</v>
      </c>
      <c r="AT506" s="11">
        <f t="shared" si="762"/>
        <v>1.0324763726527373</v>
      </c>
      <c r="AU506" s="11">
        <f t="shared" si="762"/>
        <v>0.99258479660556054</v>
      </c>
      <c r="AV506" s="11">
        <f t="shared" si="762"/>
        <v>1.02254293397592</v>
      </c>
      <c r="AW506" s="11">
        <f t="shared" si="762"/>
        <v>1.0393649483293854</v>
      </c>
      <c r="AX506" s="11">
        <f t="shared" si="762"/>
        <v>1.1182207430113276</v>
      </c>
      <c r="AY506" s="11">
        <f t="shared" si="762"/>
        <v>1.0968756440095653</v>
      </c>
      <c r="AZ506" s="11">
        <f t="shared" si="762"/>
        <v>1.0969032117152124</v>
      </c>
      <c r="BA506" s="11">
        <f t="shared" si="762"/>
        <v>1.1317496951838439</v>
      </c>
      <c r="BB506" s="11">
        <f t="shared" si="762"/>
        <v>1.0457060249541312</v>
      </c>
      <c r="BC506" s="11">
        <f t="shared" si="762"/>
        <v>1.0749863676557074</v>
      </c>
      <c r="BD506" s="11">
        <f t="shared" si="762"/>
        <v>1.1277466319648561</v>
      </c>
      <c r="BE506" s="11">
        <f t="shared" si="762"/>
        <v>1.0912219923598283</v>
      </c>
      <c r="BF506" s="11">
        <f t="shared" si="762"/>
        <v>1.0817851153307099</v>
      </c>
      <c r="BG506" s="11">
        <f t="shared" si="762"/>
        <v>1.0828288634583458</v>
      </c>
      <c r="BH506" s="11">
        <f t="shared" si="762"/>
        <v>1.0460466456076567</v>
      </c>
      <c r="BI506" s="11">
        <f t="shared" si="762"/>
        <v>1.0437590606151121</v>
      </c>
      <c r="BJ506" s="11">
        <f t="shared" ref="BJ506" si="763">1+BJ238/100</f>
        <v>1.0473308115388833</v>
      </c>
      <c r="BL506" s="1">
        <f t="shared" si="628"/>
        <v>0</v>
      </c>
      <c r="BM506" s="1">
        <f t="shared" si="629"/>
        <v>0</v>
      </c>
      <c r="BN506" s="1">
        <f t="shared" si="630"/>
        <v>0</v>
      </c>
      <c r="BO506" s="1">
        <f t="shared" si="631"/>
        <v>1.0018183483060383E-3</v>
      </c>
      <c r="BP506" s="1">
        <f t="shared" si="632"/>
        <v>-8.5353287765421726E-4</v>
      </c>
      <c r="BQ506" s="1">
        <f t="shared" si="633"/>
        <v>9.4411034971337848E-3</v>
      </c>
      <c r="BR506" s="1">
        <f t="shared" si="739"/>
        <v>7.7663632532289251E-2</v>
      </c>
      <c r="BS506" s="1">
        <f t="shared" si="635"/>
        <v>9.5737105188033356E-2</v>
      </c>
      <c r="BT506" s="1">
        <f t="shared" si="636"/>
        <v>8.3533163800754817E-2</v>
      </c>
      <c r="BU506" s="1">
        <f t="shared" si="637"/>
        <v>7.3924298636206309E-2</v>
      </c>
      <c r="BW506" s="1">
        <f t="shared" si="638"/>
        <v>7.803190525364001E-2</v>
      </c>
      <c r="BY506" s="172">
        <f t="shared" si="723"/>
        <v>0</v>
      </c>
      <c r="CA506" s="1">
        <f t="shared" si="639"/>
        <v>0</v>
      </c>
      <c r="CB506" s="1">
        <f t="shared" si="640"/>
        <v>9.7951419920876415E-3</v>
      </c>
      <c r="CC506" s="1">
        <f t="shared" si="641"/>
        <v>0.18225492889332284</v>
      </c>
    </row>
    <row r="507" spans="1:81" ht="15">
      <c r="A507" s="282" t="s">
        <v>1283</v>
      </c>
      <c r="E507" s="11">
        <v>1</v>
      </c>
      <c r="F507" s="11">
        <f t="shared" ref="F507:R507" si="764">1+F239/100</f>
        <v>1.0361039515375432</v>
      </c>
      <c r="G507" s="11">
        <f t="shared" si="764"/>
        <v>1.0183654751033264</v>
      </c>
      <c r="H507" s="11">
        <f t="shared" si="764"/>
        <v>0.99639073628140795</v>
      </c>
      <c r="I507" s="11">
        <f t="shared" si="764"/>
        <v>1.0453819543798342</v>
      </c>
      <c r="J507" s="11">
        <f t="shared" si="764"/>
        <v>1.0227917638803363</v>
      </c>
      <c r="K507" s="11">
        <f t="shared" si="764"/>
        <v>1.0127466994968304</v>
      </c>
      <c r="L507" s="11">
        <f t="shared" si="764"/>
        <v>1.0163431747557559</v>
      </c>
      <c r="M507" s="11">
        <f t="shared" si="764"/>
        <v>1.0510467716938858</v>
      </c>
      <c r="N507" s="11">
        <f t="shared" si="764"/>
        <v>1.0350594600422229</v>
      </c>
      <c r="O507" s="11">
        <f t="shared" si="764"/>
        <v>1.039443743254407</v>
      </c>
      <c r="P507" s="11">
        <f t="shared" si="764"/>
        <v>1.0399783955606166</v>
      </c>
      <c r="Q507" s="11">
        <f t="shared" si="764"/>
        <v>1.0460238735527232</v>
      </c>
      <c r="R507" s="11">
        <f t="shared" si="764"/>
        <v>1.0610044576964002</v>
      </c>
      <c r="S507" s="11">
        <v>1</v>
      </c>
      <c r="T507" s="11">
        <f t="shared" ref="T507:BI507" si="765">1+T239/100</f>
        <v>1.0131512782414234</v>
      </c>
      <c r="U507" s="11">
        <f t="shared" si="765"/>
        <v>1.0367645508417493</v>
      </c>
      <c r="V507" s="11">
        <f t="shared" si="765"/>
        <v>1.0233191636371599</v>
      </c>
      <c r="W507" s="11">
        <f t="shared" si="765"/>
        <v>1.0140802686392927</v>
      </c>
      <c r="X507" s="11">
        <f t="shared" si="765"/>
        <v>1.0418511556519148</v>
      </c>
      <c r="Y507" s="11">
        <f t="shared" si="765"/>
        <v>1.0406314575292002</v>
      </c>
      <c r="Z507" s="11">
        <f t="shared" si="765"/>
        <v>0.97888193181487859</v>
      </c>
      <c r="AA507" s="11">
        <f t="shared" si="765"/>
        <v>0.96872744264809607</v>
      </c>
      <c r="AB507" s="11">
        <f t="shared" si="765"/>
        <v>0.9498268503078432</v>
      </c>
      <c r="AC507" s="11">
        <f t="shared" si="765"/>
        <v>1.0157622889945983</v>
      </c>
      <c r="AD507" s="11">
        <f t="shared" si="765"/>
        <v>1.0145847095195177</v>
      </c>
      <c r="AE507" s="11">
        <f t="shared" si="765"/>
        <v>1.024548488882042</v>
      </c>
      <c r="AF507" s="11">
        <f t="shared" si="765"/>
        <v>1.0142920492707692</v>
      </c>
      <c r="AG507" s="11">
        <f t="shared" si="765"/>
        <v>0.98800157086558915</v>
      </c>
      <c r="AH507" s="11">
        <f t="shared" si="765"/>
        <v>0.99379207975589712</v>
      </c>
      <c r="AI507" s="11">
        <f t="shared" si="765"/>
        <v>0.98646797574863143</v>
      </c>
      <c r="AJ507" s="11">
        <f t="shared" si="765"/>
        <v>1.021005564323094</v>
      </c>
      <c r="AK507" s="11">
        <f t="shared" si="765"/>
        <v>1.0118537008844863</v>
      </c>
      <c r="AL507" s="11">
        <f t="shared" si="765"/>
        <v>1.0227968113867763</v>
      </c>
      <c r="AM507" s="11">
        <f t="shared" si="765"/>
        <v>1.0283586219068639</v>
      </c>
      <c r="AN507" s="11">
        <f t="shared" si="765"/>
        <v>0.996909980638777</v>
      </c>
      <c r="AO507" s="11">
        <f t="shared" si="765"/>
        <v>1.018011287657264</v>
      </c>
      <c r="AP507" s="11">
        <f t="shared" si="765"/>
        <v>1.0347730898627094</v>
      </c>
      <c r="AQ507" s="11">
        <f t="shared" si="765"/>
        <v>1.0057155442379999</v>
      </c>
      <c r="AR507" s="11">
        <f t="shared" si="765"/>
        <v>0.98425018696025146</v>
      </c>
      <c r="AS507" s="11">
        <f t="shared" si="765"/>
        <v>1.0222654555278214</v>
      </c>
      <c r="AT507" s="11">
        <f t="shared" si="765"/>
        <v>0.99302931175107689</v>
      </c>
      <c r="AU507" s="11">
        <f t="shared" si="765"/>
        <v>0.98889130688159355</v>
      </c>
      <c r="AV507" s="11">
        <f t="shared" si="765"/>
        <v>1.0022530927178548</v>
      </c>
      <c r="AW507" s="11">
        <f t="shared" si="765"/>
        <v>1.0491895364538941</v>
      </c>
      <c r="AX507" s="11">
        <f t="shared" si="765"/>
        <v>1.029855496330053</v>
      </c>
      <c r="AY507" s="11">
        <f t="shared" si="765"/>
        <v>1.0399346996086869</v>
      </c>
      <c r="AZ507" s="11">
        <f t="shared" si="765"/>
        <v>1.0430952821594257</v>
      </c>
      <c r="BA507" s="11">
        <f t="shared" si="765"/>
        <v>1.0275549648321569</v>
      </c>
      <c r="BB507" s="11">
        <f t="shared" si="765"/>
        <v>0.96882936166620126</v>
      </c>
      <c r="BC507" s="11">
        <f t="shared" si="765"/>
        <v>1.0472514910997595</v>
      </c>
      <c r="BD507" s="11">
        <f t="shared" si="765"/>
        <v>1.0322776357849965</v>
      </c>
      <c r="BE507" s="11">
        <f t="shared" si="765"/>
        <v>1.016510088206614</v>
      </c>
      <c r="BF507" s="11">
        <f t="shared" si="765"/>
        <v>1.0166983710503383</v>
      </c>
      <c r="BG507" s="11">
        <f t="shared" si="765"/>
        <v>0.99894612349548917</v>
      </c>
      <c r="BH507" s="11">
        <f t="shared" si="765"/>
        <v>0.98942953024099423</v>
      </c>
      <c r="BI507" s="11">
        <f t="shared" si="765"/>
        <v>0.98498174867310273</v>
      </c>
      <c r="BJ507" s="11">
        <f t="shared" ref="BJ507" si="766">1+BJ239/100</f>
        <v>1.0066913922712017</v>
      </c>
      <c r="BL507" s="1">
        <f t="shared" si="628"/>
        <v>1.6823464351115147E-2</v>
      </c>
      <c r="BM507" s="1">
        <f t="shared" si="629"/>
        <v>3.0461560161285872E-2</v>
      </c>
      <c r="BN507" s="1">
        <f t="shared" si="630"/>
        <v>3.1413393226209285E-2</v>
      </c>
      <c r="BO507" s="1">
        <f t="shared" si="631"/>
        <v>-1.4490227193749705E-3</v>
      </c>
      <c r="BP507" s="1">
        <f t="shared" si="632"/>
        <v>1.0426080592798925E-2</v>
      </c>
      <c r="BQ507" s="1">
        <f t="shared" si="633"/>
        <v>5.3414309422183948E-3</v>
      </c>
      <c r="BR507" s="1">
        <f t="shared" si="739"/>
        <v>2.5664041367288837E-2</v>
      </c>
      <c r="BS507" s="1">
        <f t="shared" si="635"/>
        <v>1.6039521529947143E-2</v>
      </c>
      <c r="BT507" s="1">
        <f t="shared" si="636"/>
        <v>3.1867165631167982E-2</v>
      </c>
      <c r="BU507" s="1">
        <f t="shared" si="637"/>
        <v>6.5705436338894252E-3</v>
      </c>
      <c r="BW507" s="1">
        <f t="shared" si="638"/>
        <v>1.733511562111878E-2</v>
      </c>
      <c r="BY507" s="172">
        <f t="shared" si="723"/>
        <v>2.1183977464225068E-2</v>
      </c>
      <c r="CA507" s="1">
        <f t="shared" si="639"/>
        <v>-9.9307891683917404E-2</v>
      </c>
      <c r="CB507" s="1">
        <f t="shared" si="640"/>
        <v>1.9128212870469063E-2</v>
      </c>
      <c r="CC507" s="1">
        <f t="shared" si="641"/>
        <v>-2.6457047569861891E-2</v>
      </c>
    </row>
    <row r="508" spans="1:81" ht="15">
      <c r="A508" s="282" t="s">
        <v>366</v>
      </c>
      <c r="E508" s="11">
        <v>1</v>
      </c>
      <c r="F508" s="11">
        <f t="shared" ref="F508:R508" si="767">1+F240/100</f>
        <v>1</v>
      </c>
      <c r="G508" s="11">
        <f t="shared" si="767"/>
        <v>1</v>
      </c>
      <c r="H508" s="11">
        <f t="shared" si="767"/>
        <v>1</v>
      </c>
      <c r="I508" s="11">
        <f t="shared" si="767"/>
        <v>1</v>
      </c>
      <c r="J508" s="11">
        <f t="shared" si="767"/>
        <v>1</v>
      </c>
      <c r="K508" s="11">
        <f t="shared" si="767"/>
        <v>1</v>
      </c>
      <c r="L508" s="11">
        <f t="shared" si="767"/>
        <v>1</v>
      </c>
      <c r="M508" s="11">
        <f t="shared" si="767"/>
        <v>1</v>
      </c>
      <c r="N508" s="11">
        <f t="shared" si="767"/>
        <v>1</v>
      </c>
      <c r="O508" s="11">
        <f t="shared" si="767"/>
        <v>1</v>
      </c>
      <c r="P508" s="11">
        <f t="shared" si="767"/>
        <v>1</v>
      </c>
      <c r="Q508" s="11">
        <f t="shared" si="767"/>
        <v>1</v>
      </c>
      <c r="R508" s="11">
        <f t="shared" si="767"/>
        <v>1</v>
      </c>
      <c r="S508" s="11">
        <v>1</v>
      </c>
      <c r="T508" s="11">
        <f t="shared" ref="T508:BI508" si="768">1+T240/100</f>
        <v>1</v>
      </c>
      <c r="U508" s="11">
        <f t="shared" si="768"/>
        <v>1</v>
      </c>
      <c r="V508" s="11">
        <f t="shared" si="768"/>
        <v>1</v>
      </c>
      <c r="W508" s="11">
        <f t="shared" si="768"/>
        <v>1</v>
      </c>
      <c r="X508" s="11">
        <f t="shared" si="768"/>
        <v>1</v>
      </c>
      <c r="Y508" s="11">
        <f t="shared" si="768"/>
        <v>1</v>
      </c>
      <c r="Z508" s="11">
        <f t="shared" si="768"/>
        <v>1</v>
      </c>
      <c r="AA508" s="11">
        <f t="shared" si="768"/>
        <v>1</v>
      </c>
      <c r="AB508" s="11">
        <f t="shared" si="768"/>
        <v>1</v>
      </c>
      <c r="AC508" s="11">
        <f t="shared" si="768"/>
        <v>1</v>
      </c>
      <c r="AD508" s="11">
        <f t="shared" si="768"/>
        <v>1</v>
      </c>
      <c r="AE508" s="11">
        <f t="shared" si="768"/>
        <v>1</v>
      </c>
      <c r="AF508" s="11">
        <f t="shared" si="768"/>
        <v>1</v>
      </c>
      <c r="AG508" s="11">
        <f t="shared" si="768"/>
        <v>1</v>
      </c>
      <c r="AH508" s="11">
        <f t="shared" si="768"/>
        <v>1</v>
      </c>
      <c r="AI508" s="11">
        <f t="shared" si="768"/>
        <v>1</v>
      </c>
      <c r="AJ508" s="11">
        <f t="shared" si="768"/>
        <v>1</v>
      </c>
      <c r="AK508" s="11">
        <f t="shared" si="768"/>
        <v>1</v>
      </c>
      <c r="AL508" s="11">
        <f t="shared" si="768"/>
        <v>1</v>
      </c>
      <c r="AM508" s="11">
        <f t="shared" si="768"/>
        <v>1</v>
      </c>
      <c r="AN508" s="11">
        <f t="shared" si="768"/>
        <v>1</v>
      </c>
      <c r="AO508" s="11">
        <f t="shared" si="768"/>
        <v>1</v>
      </c>
      <c r="AP508" s="11">
        <f t="shared" si="768"/>
        <v>1</v>
      </c>
      <c r="AQ508" s="11">
        <f t="shared" si="768"/>
        <v>1</v>
      </c>
      <c r="AR508" s="11">
        <f t="shared" si="768"/>
        <v>1</v>
      </c>
      <c r="AS508" s="11">
        <f t="shared" si="768"/>
        <v>1</v>
      </c>
      <c r="AT508" s="11">
        <f t="shared" si="768"/>
        <v>1.066437687639646</v>
      </c>
      <c r="AU508" s="11">
        <f t="shared" si="768"/>
        <v>0.89978473106212631</v>
      </c>
      <c r="AV508" s="11">
        <f t="shared" si="768"/>
        <v>0.95009459683002717</v>
      </c>
      <c r="AW508" s="11">
        <f t="shared" si="768"/>
        <v>1.5816922829358977</v>
      </c>
      <c r="AX508" s="11">
        <f t="shared" si="768"/>
        <v>1.3193678181733626</v>
      </c>
      <c r="AY508" s="11">
        <f t="shared" si="768"/>
        <v>1.3868357476240203</v>
      </c>
      <c r="AZ508" s="11">
        <f t="shared" si="768"/>
        <v>1.0356404187499504</v>
      </c>
      <c r="BA508" s="11">
        <f t="shared" si="768"/>
        <v>1.0866428256797123</v>
      </c>
      <c r="BB508" s="11">
        <f t="shared" si="768"/>
        <v>0.92744972477406662</v>
      </c>
      <c r="BC508" s="11">
        <f t="shared" si="768"/>
        <v>0.97267657473643165</v>
      </c>
      <c r="BD508" s="11">
        <f t="shared" si="768"/>
        <v>1.0966387421954045</v>
      </c>
      <c r="BE508" s="11">
        <f t="shared" si="768"/>
        <v>1.026749371494508</v>
      </c>
      <c r="BF508" s="11">
        <f t="shared" si="768"/>
        <v>0.86924229981652723</v>
      </c>
      <c r="BG508" s="11">
        <f t="shared" si="768"/>
        <v>0.72215694526822793</v>
      </c>
      <c r="BH508" s="11">
        <f t="shared" si="768"/>
        <v>1.1813746613474605</v>
      </c>
      <c r="BI508" s="11">
        <f t="shared" si="768"/>
        <v>0.98623620518860888</v>
      </c>
      <c r="BJ508" s="11">
        <f t="shared" ref="BJ508" si="769">1+BJ240/100</f>
        <v>0.90038371964752262</v>
      </c>
      <c r="BL508" s="1">
        <f t="shared" si="628"/>
        <v>0</v>
      </c>
      <c r="BM508" s="1">
        <f t="shared" si="629"/>
        <v>0</v>
      </c>
      <c r="BN508" s="1">
        <f t="shared" si="630"/>
        <v>0</v>
      </c>
      <c r="BO508" s="1">
        <f t="shared" si="631"/>
        <v>0</v>
      </c>
      <c r="BP508" s="1">
        <f t="shared" si="632"/>
        <v>0</v>
      </c>
      <c r="BQ508" s="1">
        <f t="shared" si="633"/>
        <v>-5.1462004201110467E-3</v>
      </c>
      <c r="BR508" s="1">
        <f t="shared" si="739"/>
        <v>0.1369184126741132</v>
      </c>
      <c r="BS508" s="1">
        <f t="shared" si="635"/>
        <v>-8.3093358039456611E-2</v>
      </c>
      <c r="BT508" s="1">
        <f t="shared" si="636"/>
        <v>0.207153768465272</v>
      </c>
      <c r="BU508" s="1">
        <f t="shared" si="637"/>
        <v>-3.6468343763112809E-2</v>
      </c>
      <c r="BW508" s="1">
        <f t="shared" si="638"/>
        <v>6.1259708721123296E-2</v>
      </c>
      <c r="BY508" s="172">
        <f t="shared" si="723"/>
        <v>0</v>
      </c>
      <c r="CA508" s="1">
        <f t="shared" si="639"/>
        <v>0</v>
      </c>
      <c r="CB508" s="1">
        <f t="shared" si="640"/>
        <v>0</v>
      </c>
      <c r="CC508" s="1">
        <f t="shared" si="641"/>
        <v>-0.15860449857470105</v>
      </c>
    </row>
    <row r="509" spans="1:81" ht="15">
      <c r="A509" s="282" t="s">
        <v>1285</v>
      </c>
      <c r="E509" s="11">
        <v>1</v>
      </c>
      <c r="F509" s="11">
        <f t="shared" ref="F509:R509" si="770">1+F241/100</f>
        <v>1</v>
      </c>
      <c r="G509" s="11">
        <f t="shared" si="770"/>
        <v>1</v>
      </c>
      <c r="H509" s="11">
        <f t="shared" si="770"/>
        <v>1</v>
      </c>
      <c r="I509" s="11">
        <f t="shared" si="770"/>
        <v>1</v>
      </c>
      <c r="J509" s="11">
        <f t="shared" si="770"/>
        <v>1</v>
      </c>
      <c r="K509" s="11">
        <f t="shared" si="770"/>
        <v>1.0391372132401779</v>
      </c>
      <c r="L509" s="11">
        <f t="shared" si="770"/>
        <v>1.0655347825367083</v>
      </c>
      <c r="M509" s="11">
        <f t="shared" si="770"/>
        <v>1.0937265662501512</v>
      </c>
      <c r="N509" s="11">
        <f t="shared" si="770"/>
        <v>1.0985374745227525</v>
      </c>
      <c r="O509" s="11">
        <f t="shared" si="770"/>
        <v>1.066131040484154</v>
      </c>
      <c r="P509" s="11">
        <f t="shared" si="770"/>
        <v>1.0631674857671576</v>
      </c>
      <c r="Q509" s="11">
        <f t="shared" si="770"/>
        <v>1.1078054341217269</v>
      </c>
      <c r="R509" s="11">
        <f t="shared" si="770"/>
        <v>1.0408656093768049</v>
      </c>
      <c r="S509" s="11">
        <v>1</v>
      </c>
      <c r="T509" s="11">
        <f t="shared" ref="T509:BI509" si="771">1+T241/100</f>
        <v>0.97926350393375894</v>
      </c>
      <c r="U509" s="11">
        <f t="shared" si="771"/>
        <v>1.1244676733887555</v>
      </c>
      <c r="V509" s="11">
        <f t="shared" si="771"/>
        <v>0.96561816521948896</v>
      </c>
      <c r="W509" s="11">
        <f t="shared" si="771"/>
        <v>0.90965327379780025</v>
      </c>
      <c r="X509" s="11">
        <f t="shared" si="771"/>
        <v>0.94299517660949528</v>
      </c>
      <c r="Y509" s="11">
        <f t="shared" si="771"/>
        <v>0.85735228091872195</v>
      </c>
      <c r="Z509" s="11">
        <f t="shared" si="771"/>
        <v>0.95711756107225388</v>
      </c>
      <c r="AA509" s="11">
        <f t="shared" si="771"/>
        <v>1.1218860770668546</v>
      </c>
      <c r="AB509" s="11">
        <f t="shared" si="771"/>
        <v>1.0173236630239035</v>
      </c>
      <c r="AC509" s="11">
        <f t="shared" si="771"/>
        <v>0.94898421688518164</v>
      </c>
      <c r="AD509" s="11">
        <f t="shared" si="771"/>
        <v>1.0027645375629479</v>
      </c>
      <c r="AE509" s="11">
        <f t="shared" si="771"/>
        <v>0.93945474294800202</v>
      </c>
      <c r="AF509" s="11">
        <f t="shared" si="771"/>
        <v>0.98666414746779874</v>
      </c>
      <c r="AG509" s="11">
        <f t="shared" si="771"/>
        <v>0.96402704380027382</v>
      </c>
      <c r="AH509" s="11">
        <f t="shared" si="771"/>
        <v>0.99558355603754634</v>
      </c>
      <c r="AI509" s="11">
        <f t="shared" si="771"/>
        <v>1.1008815919544273</v>
      </c>
      <c r="AJ509" s="11">
        <f t="shared" si="771"/>
        <v>0.96271856999016947</v>
      </c>
      <c r="AK509" s="11">
        <f t="shared" si="771"/>
        <v>1.020573287391227</v>
      </c>
      <c r="AL509" s="11">
        <f t="shared" si="771"/>
        <v>1.0049185173934798</v>
      </c>
      <c r="AM509" s="11">
        <f t="shared" si="771"/>
        <v>0.9934634254888981</v>
      </c>
      <c r="AN509" s="11">
        <f t="shared" si="771"/>
        <v>1.0045344279895112</v>
      </c>
      <c r="AO509" s="11">
        <f t="shared" si="771"/>
        <v>1.0382068523185788</v>
      </c>
      <c r="AP509" s="11">
        <f t="shared" si="771"/>
        <v>1.0106779069602441</v>
      </c>
      <c r="AQ509" s="11">
        <f t="shared" si="771"/>
        <v>1.0444816603698002</v>
      </c>
      <c r="AR509" s="11">
        <f t="shared" si="771"/>
        <v>1.0230046287744616</v>
      </c>
      <c r="AS509" s="11">
        <f t="shared" si="771"/>
        <v>1.0250724175562105</v>
      </c>
      <c r="AT509" s="11">
        <f t="shared" si="771"/>
        <v>1.0051042643070525</v>
      </c>
      <c r="AU509" s="11">
        <f t="shared" si="771"/>
        <v>1.0165287226299342</v>
      </c>
      <c r="AV509" s="11">
        <f t="shared" si="771"/>
        <v>1.0097463744103639</v>
      </c>
      <c r="AW509" s="11">
        <f t="shared" si="771"/>
        <v>1.0614653898214028</v>
      </c>
      <c r="AX509" s="11">
        <f t="shared" si="771"/>
        <v>1.0269740483607812</v>
      </c>
      <c r="AY509" s="11">
        <f t="shared" si="771"/>
        <v>1.0370612326263799</v>
      </c>
      <c r="AZ509" s="11">
        <f t="shared" si="771"/>
        <v>1.0422149780346606</v>
      </c>
      <c r="BA509" s="11">
        <f t="shared" si="771"/>
        <v>1.0168905736294997</v>
      </c>
      <c r="BB509" s="11">
        <f t="shared" si="771"/>
        <v>1.006758507413275</v>
      </c>
      <c r="BC509" s="11">
        <f t="shared" si="771"/>
        <v>1.0335457625246374</v>
      </c>
      <c r="BD509" s="11">
        <f t="shared" si="771"/>
        <v>0.97188151091908959</v>
      </c>
      <c r="BE509" s="11">
        <f t="shared" si="771"/>
        <v>1.0091101142655161</v>
      </c>
      <c r="BF509" s="11">
        <f t="shared" si="771"/>
        <v>0.99824713669270138</v>
      </c>
      <c r="BG509" s="11">
        <f t="shared" si="771"/>
        <v>1.0030809901924829</v>
      </c>
      <c r="BH509" s="11">
        <f t="shared" si="771"/>
        <v>0.99124094037129895</v>
      </c>
      <c r="BI509" s="11">
        <f t="shared" si="771"/>
        <v>1.0524334928196584</v>
      </c>
      <c r="BJ509" s="11">
        <f t="shared" ref="BJ509" si="772">1+BJ241/100</f>
        <v>1.0188279117534396</v>
      </c>
      <c r="BL509" s="1">
        <f t="shared" si="628"/>
        <v>0</v>
      </c>
      <c r="BM509" s="1">
        <f t="shared" si="629"/>
        <v>4.8722762497556804E-2</v>
      </c>
      <c r="BN509" s="1">
        <f t="shared" si="630"/>
        <v>1.7725779197035552E-2</v>
      </c>
      <c r="BO509" s="1">
        <f t="shared" si="631"/>
        <v>-2.2942192121616412E-2</v>
      </c>
      <c r="BP509" s="1">
        <f t="shared" si="632"/>
        <v>2.1065849806932713E-2</v>
      </c>
      <c r="BQ509" s="1">
        <f t="shared" si="633"/>
        <v>2.0858744043839916E-2</v>
      </c>
      <c r="BR509" s="1">
        <f t="shared" si="739"/>
        <v>2.9191213907685309E-2</v>
      </c>
      <c r="BS509" s="1">
        <f t="shared" si="635"/>
        <v>-4.5224090985918064E-3</v>
      </c>
      <c r="BT509" s="1">
        <f t="shared" si="636"/>
        <v>3.2251660625091549E-2</v>
      </c>
      <c r="BU509" s="1">
        <f t="shared" si="637"/>
        <v>8.0204848977485366E-3</v>
      </c>
      <c r="BW509" s="1">
        <f t="shared" si="638"/>
        <v>1.8334835075996425E-2</v>
      </c>
      <c r="BY509" s="172">
        <f t="shared" si="723"/>
        <v>1.647864133106669E-2</v>
      </c>
      <c r="CA509" s="1">
        <f t="shared" si="639"/>
        <v>9.2378614470569387E-2</v>
      </c>
      <c r="CB509" s="1">
        <f t="shared" si="640"/>
        <v>8.1643527396097815E-2</v>
      </c>
      <c r="CC509" s="1">
        <f t="shared" si="641"/>
        <v>4.6429300793133788E-2</v>
      </c>
    </row>
    <row r="510" spans="1:81" ht="15">
      <c r="A510" s="282" t="s">
        <v>367</v>
      </c>
      <c r="E510" s="11">
        <v>1</v>
      </c>
      <c r="F510" s="11">
        <f t="shared" ref="F510:R510" si="773">1+F242/100</f>
        <v>1</v>
      </c>
      <c r="G510" s="11">
        <f t="shared" si="773"/>
        <v>1</v>
      </c>
      <c r="H510" s="11">
        <f t="shared" si="773"/>
        <v>1</v>
      </c>
      <c r="I510" s="11">
        <f t="shared" si="773"/>
        <v>1</v>
      </c>
      <c r="J510" s="11">
        <f t="shared" si="773"/>
        <v>1</v>
      </c>
      <c r="K510" s="11">
        <f t="shared" si="773"/>
        <v>1</v>
      </c>
      <c r="L510" s="11">
        <f t="shared" si="773"/>
        <v>1</v>
      </c>
      <c r="M510" s="11">
        <f t="shared" si="773"/>
        <v>1</v>
      </c>
      <c r="N510" s="11">
        <f t="shared" si="773"/>
        <v>1</v>
      </c>
      <c r="O510" s="11">
        <f t="shared" si="773"/>
        <v>1</v>
      </c>
      <c r="P510" s="11">
        <f t="shared" si="773"/>
        <v>1</v>
      </c>
      <c r="Q510" s="11">
        <f t="shared" si="773"/>
        <v>1</v>
      </c>
      <c r="R510" s="11">
        <f t="shared" si="773"/>
        <v>1</v>
      </c>
      <c r="S510" s="11">
        <v>1</v>
      </c>
      <c r="T510" s="11">
        <f t="shared" ref="T510:BI510" si="774">1+T242/100</f>
        <v>1</v>
      </c>
      <c r="U510" s="11">
        <f t="shared" si="774"/>
        <v>1</v>
      </c>
      <c r="V510" s="11">
        <f t="shared" si="774"/>
        <v>1</v>
      </c>
      <c r="W510" s="11">
        <f t="shared" si="774"/>
        <v>1</v>
      </c>
      <c r="X510" s="11">
        <f t="shared" si="774"/>
        <v>1</v>
      </c>
      <c r="Y510" s="11">
        <f t="shared" si="774"/>
        <v>1</v>
      </c>
      <c r="Z510" s="11">
        <f t="shared" si="774"/>
        <v>1</v>
      </c>
      <c r="AA510" s="11">
        <f t="shared" si="774"/>
        <v>1.0448634703351507</v>
      </c>
      <c r="AB510" s="11">
        <f t="shared" si="774"/>
        <v>1.0188126206147792</v>
      </c>
      <c r="AC510" s="11">
        <f t="shared" si="774"/>
        <v>1.0166467005950675</v>
      </c>
      <c r="AD510" s="11">
        <f t="shared" si="774"/>
        <v>1.0643257083746462</v>
      </c>
      <c r="AE510" s="11">
        <f t="shared" si="774"/>
        <v>1.0191039932237931</v>
      </c>
      <c r="AF510" s="11">
        <f t="shared" si="774"/>
        <v>1.027248566444535</v>
      </c>
      <c r="AG510" s="11">
        <f t="shared" si="774"/>
        <v>0.97824811059490813</v>
      </c>
      <c r="AH510" s="11">
        <f t="shared" si="774"/>
        <v>1.0011283493931598</v>
      </c>
      <c r="AI510" s="11">
        <f t="shared" si="774"/>
        <v>0.9772531022893205</v>
      </c>
      <c r="AJ510" s="11">
        <f t="shared" si="774"/>
        <v>1.0621401580656866</v>
      </c>
      <c r="AK510" s="11">
        <f t="shared" si="774"/>
        <v>1.0008086763170188</v>
      </c>
      <c r="AL510" s="11">
        <f t="shared" si="774"/>
        <v>1.035775225807348</v>
      </c>
      <c r="AM510" s="11">
        <f t="shared" si="774"/>
        <v>1.0474554142273258</v>
      </c>
      <c r="AN510" s="11">
        <f t="shared" si="774"/>
        <v>1.0344956032349937</v>
      </c>
      <c r="AO510" s="11">
        <f t="shared" si="774"/>
        <v>0.99706145153605652</v>
      </c>
      <c r="AP510" s="11">
        <f t="shared" si="774"/>
        <v>0.9950084712420878</v>
      </c>
      <c r="AQ510" s="11">
        <f t="shared" si="774"/>
        <v>1.0228524377440238</v>
      </c>
      <c r="AR510" s="11">
        <f t="shared" si="774"/>
        <v>1.0339631087351797</v>
      </c>
      <c r="AS510" s="11">
        <f t="shared" si="774"/>
        <v>1.0285236868672305</v>
      </c>
      <c r="AT510" s="11">
        <f t="shared" si="774"/>
        <v>1.0304601550380985</v>
      </c>
      <c r="AU510" s="11">
        <f t="shared" si="774"/>
        <v>1.0282141116698111</v>
      </c>
      <c r="AV510" s="11">
        <f t="shared" si="774"/>
        <v>1.0148951851420247</v>
      </c>
      <c r="AW510" s="11">
        <f t="shared" si="774"/>
        <v>0.99036234380422583</v>
      </c>
      <c r="AX510" s="11">
        <f t="shared" si="774"/>
        <v>1.0094376736173074</v>
      </c>
      <c r="AY510" s="11">
        <f t="shared" si="774"/>
        <v>0.98555716600529675</v>
      </c>
      <c r="AZ510" s="11">
        <f t="shared" si="774"/>
        <v>0.9520879307348431</v>
      </c>
      <c r="BA510" s="11">
        <f t="shared" si="774"/>
        <v>1.024509252482021</v>
      </c>
      <c r="BB510" s="11">
        <f t="shared" si="774"/>
        <v>1.0169920622322917</v>
      </c>
      <c r="BC510" s="11">
        <f t="shared" si="774"/>
        <v>1.0305547928416547</v>
      </c>
      <c r="BD510" s="11">
        <f t="shared" si="774"/>
        <v>1.0235268498236256</v>
      </c>
      <c r="BE510" s="11">
        <f t="shared" si="774"/>
        <v>1.0053079307978132</v>
      </c>
      <c r="BF510" s="11">
        <f t="shared" si="774"/>
        <v>0.96532636388375093</v>
      </c>
      <c r="BG510" s="11">
        <f t="shared" si="774"/>
        <v>1.0163452740123797</v>
      </c>
      <c r="BH510" s="11">
        <f t="shared" si="774"/>
        <v>1.0314435885843152</v>
      </c>
      <c r="BI510" s="11">
        <f t="shared" si="774"/>
        <v>1.0264795603077257</v>
      </c>
      <c r="BJ510" s="11">
        <f t="shared" ref="BJ510" si="775">1+BJ242/100</f>
        <v>1.0184622662469913</v>
      </c>
      <c r="BL510" s="1">
        <f t="shared" si="628"/>
        <v>0</v>
      </c>
      <c r="BM510" s="1">
        <f t="shared" si="629"/>
        <v>0</v>
      </c>
      <c r="BN510" s="1">
        <f t="shared" si="630"/>
        <v>0</v>
      </c>
      <c r="BO510" s="1">
        <f t="shared" si="631"/>
        <v>1.6770949803748714E-2</v>
      </c>
      <c r="BP510" s="1">
        <f t="shared" si="632"/>
        <v>1.8477330849319573E-2</v>
      </c>
      <c r="BQ510" s="1">
        <f t="shared" si="633"/>
        <v>2.1211167406384179E-2</v>
      </c>
      <c r="BR510" s="1">
        <f t="shared" si="739"/>
        <v>2.7548690734064962E-3</v>
      </c>
      <c r="BS510" s="1">
        <f t="shared" si="635"/>
        <v>2.370892793444046E-3</v>
      </c>
      <c r="BT510" s="1">
        <f t="shared" si="636"/>
        <v>-4.1476997676523908E-3</v>
      </c>
      <c r="BU510" s="1">
        <f t="shared" si="637"/>
        <v>1.4290313865098714E-2</v>
      </c>
      <c r="BW510" s="1">
        <f t="shared" si="638"/>
        <v>6.3468712984551257E-3</v>
      </c>
      <c r="BY510" s="172">
        <f t="shared" si="723"/>
        <v>3.7706023905004216E-3</v>
      </c>
      <c r="CA510" s="1">
        <f t="shared" si="639"/>
        <v>6.4520090396807506E-2</v>
      </c>
      <c r="CB510" s="1">
        <f t="shared" si="640"/>
        <v>3.8819154188886262E-2</v>
      </c>
      <c r="CC510" s="1">
        <f t="shared" si="641"/>
        <v>7.6061414322758258E-2</v>
      </c>
    </row>
    <row r="511" spans="1:81" ht="15">
      <c r="A511" s="282" t="s">
        <v>1287</v>
      </c>
      <c r="E511" s="11">
        <v>1</v>
      </c>
      <c r="F511" s="11">
        <f t="shared" ref="F511:R511" si="776">1+F243/100</f>
        <v>1.0196920054243193</v>
      </c>
      <c r="G511" s="11">
        <f t="shared" si="776"/>
        <v>1.0115754995168584</v>
      </c>
      <c r="H511" s="11">
        <f t="shared" si="776"/>
        <v>1.0311470185020477</v>
      </c>
      <c r="I511" s="11">
        <f t="shared" si="776"/>
        <v>1.0537709291093058</v>
      </c>
      <c r="J511" s="11">
        <f t="shared" si="776"/>
        <v>0.9688902496553421</v>
      </c>
      <c r="K511" s="11">
        <f t="shared" si="776"/>
        <v>0.98791119033333319</v>
      </c>
      <c r="L511" s="11">
        <f t="shared" si="776"/>
        <v>1.0401039090293585</v>
      </c>
      <c r="M511" s="11">
        <f t="shared" si="776"/>
        <v>1.0206021867159876</v>
      </c>
      <c r="N511" s="11">
        <f t="shared" si="776"/>
        <v>1.0352417478292406</v>
      </c>
      <c r="O511" s="11">
        <f t="shared" si="776"/>
        <v>1.0334724498570582</v>
      </c>
      <c r="P511" s="11">
        <f t="shared" si="776"/>
        <v>0.98503000293876963</v>
      </c>
      <c r="Q511" s="11">
        <f t="shared" si="776"/>
        <v>0.96176964611337712</v>
      </c>
      <c r="R511" s="11">
        <f t="shared" si="776"/>
        <v>1.0141781218279187</v>
      </c>
      <c r="S511" s="11">
        <v>1</v>
      </c>
      <c r="T511" s="11">
        <f t="shared" ref="T511:BI511" si="777">1+T243/100</f>
        <v>1.0479226705058078</v>
      </c>
      <c r="U511" s="11">
        <f t="shared" si="777"/>
        <v>1.0005570068023766</v>
      </c>
      <c r="V511" s="11">
        <f t="shared" si="777"/>
        <v>1.0391495913656192</v>
      </c>
      <c r="W511" s="11">
        <f t="shared" si="777"/>
        <v>1.0355966820526432</v>
      </c>
      <c r="X511" s="11">
        <f t="shared" si="777"/>
        <v>0.94730604898751891</v>
      </c>
      <c r="Y511" s="11">
        <f t="shared" si="777"/>
        <v>1.0399423556071423</v>
      </c>
      <c r="Z511" s="11">
        <f t="shared" si="777"/>
        <v>1.0385767878722834</v>
      </c>
      <c r="AA511" s="11">
        <f t="shared" si="777"/>
        <v>1.0134199576867016</v>
      </c>
      <c r="AB511" s="11">
        <f t="shared" si="777"/>
        <v>1.0425734921030714</v>
      </c>
      <c r="AC511" s="11">
        <f t="shared" si="777"/>
        <v>1.0175152003170518</v>
      </c>
      <c r="AD511" s="11">
        <f t="shared" si="777"/>
        <v>1.0298278527483946</v>
      </c>
      <c r="AE511" s="11">
        <f t="shared" si="777"/>
        <v>1.0242707939675662</v>
      </c>
      <c r="AF511" s="11">
        <f t="shared" si="777"/>
        <v>1.0183368796726624</v>
      </c>
      <c r="AG511" s="11">
        <f t="shared" si="777"/>
        <v>1.0612424528303523</v>
      </c>
      <c r="AH511" s="11">
        <f t="shared" si="777"/>
        <v>1.0313331583854173</v>
      </c>
      <c r="AI511" s="11">
        <f t="shared" si="777"/>
        <v>1.0312304287978835</v>
      </c>
      <c r="AJ511" s="11">
        <f t="shared" si="777"/>
        <v>0.99720434889925247</v>
      </c>
      <c r="AK511" s="11">
        <f t="shared" si="777"/>
        <v>1.0347203109417187</v>
      </c>
      <c r="AL511" s="11">
        <f t="shared" si="777"/>
        <v>1.0221118301637107</v>
      </c>
      <c r="AM511" s="11">
        <f t="shared" si="777"/>
        <v>1.0387056947020419</v>
      </c>
      <c r="AN511" s="11">
        <f t="shared" si="777"/>
        <v>1.0478644196194242</v>
      </c>
      <c r="AO511" s="11">
        <f t="shared" si="777"/>
        <v>1.0473389145470968</v>
      </c>
      <c r="AP511" s="11">
        <f t="shared" si="777"/>
        <v>1.0178343483118688</v>
      </c>
      <c r="AQ511" s="11">
        <f t="shared" si="777"/>
        <v>1.0358651162173265</v>
      </c>
      <c r="AR511" s="11">
        <f t="shared" si="777"/>
        <v>1.0574322865923094</v>
      </c>
      <c r="AS511" s="11">
        <f t="shared" si="777"/>
        <v>1.0216852684415081</v>
      </c>
      <c r="AT511" s="11">
        <f t="shared" si="777"/>
        <v>1.0241310144303013</v>
      </c>
      <c r="AU511" s="11">
        <f t="shared" si="777"/>
        <v>1.0188015090250175</v>
      </c>
      <c r="AV511" s="11">
        <f t="shared" si="777"/>
        <v>1.0538292143066261</v>
      </c>
      <c r="AW511" s="11">
        <f t="shared" si="777"/>
        <v>1.0571999747703884</v>
      </c>
      <c r="AX511" s="11">
        <f t="shared" si="777"/>
        <v>1.0699454082404198</v>
      </c>
      <c r="AY511" s="11">
        <f t="shared" si="777"/>
        <v>1.069557420735411</v>
      </c>
      <c r="AZ511" s="11">
        <f t="shared" si="777"/>
        <v>1.0734162316117513</v>
      </c>
      <c r="BA511" s="11">
        <f t="shared" si="777"/>
        <v>1.0233723116883253</v>
      </c>
      <c r="BB511" s="11">
        <f t="shared" si="777"/>
        <v>1.0604910150442552</v>
      </c>
      <c r="BC511" s="11">
        <f t="shared" si="777"/>
        <v>1.0750773103994318</v>
      </c>
      <c r="BD511" s="11">
        <f t="shared" si="777"/>
        <v>1.0483577381936557</v>
      </c>
      <c r="BE511" s="11">
        <f t="shared" si="777"/>
        <v>1.0408209291043427</v>
      </c>
      <c r="BF511" s="11">
        <f t="shared" si="777"/>
        <v>1.0465643340238033</v>
      </c>
      <c r="BG511" s="11">
        <f t="shared" si="777"/>
        <v>1.0559020976057221</v>
      </c>
      <c r="BH511" s="11">
        <f t="shared" si="777"/>
        <v>1.0622661572850027</v>
      </c>
      <c r="BI511" s="11">
        <f t="shared" si="777"/>
        <v>1.0549236865797516</v>
      </c>
      <c r="BJ511" s="11">
        <f t="shared" ref="BJ511" si="778">1+BJ243/100</f>
        <v>1.0516718246182164</v>
      </c>
      <c r="BL511" s="1">
        <f t="shared" si="628"/>
        <v>2.0773301061322913E-2</v>
      </c>
      <c r="BM511" s="1">
        <f t="shared" si="629"/>
        <v>1.7307588300585985E-2</v>
      </c>
      <c r="BN511" s="1">
        <f t="shared" si="630"/>
        <v>5.9731219798691004E-3</v>
      </c>
      <c r="BO511" s="1">
        <f t="shared" si="631"/>
        <v>3.1613319180329613E-2</v>
      </c>
      <c r="BP511" s="1">
        <f t="shared" si="632"/>
        <v>2.1210609419056059E-2</v>
      </c>
      <c r="BQ511" s="1">
        <f t="shared" si="633"/>
        <v>3.3768822527783682E-2</v>
      </c>
      <c r="BR511" s="1">
        <f t="shared" si="739"/>
        <v>6.0242481896917388E-2</v>
      </c>
      <c r="BS511" s="1">
        <f t="shared" si="635"/>
        <v>4.7897432227852033E-2</v>
      </c>
      <c r="BT511" s="1">
        <f t="shared" si="636"/>
        <v>5.77486682575159E-2</v>
      </c>
      <c r="BU511" s="1">
        <f t="shared" si="637"/>
        <v>5.5503123736249105E-2</v>
      </c>
      <c r="BW511" s="1">
        <f t="shared" si="638"/>
        <v>5.6464915633384516E-2</v>
      </c>
      <c r="BY511" s="172">
        <f t="shared" si="723"/>
        <v>1.4963887040036372E-2</v>
      </c>
      <c r="CA511" s="1">
        <f t="shared" si="639"/>
        <v>9.73236598078E-2</v>
      </c>
      <c r="CB511" s="1">
        <f t="shared" si="640"/>
        <v>6.4052012170498829E-2</v>
      </c>
      <c r="CC511" s="1">
        <f t="shared" si="641"/>
        <v>0.18325416531953964</v>
      </c>
    </row>
    <row r="512" spans="1:81" ht="15">
      <c r="A512" s="282" t="s">
        <v>1289</v>
      </c>
      <c r="E512" s="11">
        <v>1</v>
      </c>
      <c r="F512" s="11">
        <f t="shared" ref="F512:R512" si="779">1+F244/100</f>
        <v>0.99106648534605246</v>
      </c>
      <c r="G512" s="11">
        <f t="shared" si="779"/>
        <v>1.0340298952462599</v>
      </c>
      <c r="H512" s="11">
        <f t="shared" si="779"/>
        <v>1.0376849005978539</v>
      </c>
      <c r="I512" s="11">
        <f t="shared" si="779"/>
        <v>1.0283227611897245</v>
      </c>
      <c r="J512" s="11">
        <f t="shared" si="779"/>
        <v>1.0240769477199123</v>
      </c>
      <c r="K512" s="11">
        <f t="shared" si="779"/>
        <v>0.99132739151831284</v>
      </c>
      <c r="L512" s="11">
        <f t="shared" si="779"/>
        <v>0.97143420389447532</v>
      </c>
      <c r="M512" s="11">
        <f t="shared" si="779"/>
        <v>1.004642307440327</v>
      </c>
      <c r="N512" s="11">
        <f t="shared" si="779"/>
        <v>1.0616174877716602</v>
      </c>
      <c r="O512" s="11">
        <f t="shared" si="779"/>
        <v>1.0699502793845959</v>
      </c>
      <c r="P512" s="11">
        <f t="shared" si="779"/>
        <v>1.0464940892409398</v>
      </c>
      <c r="Q512" s="11">
        <f t="shared" si="779"/>
        <v>0.99964922219064378</v>
      </c>
      <c r="R512" s="11">
        <f t="shared" si="779"/>
        <v>1.0159394293312958</v>
      </c>
      <c r="S512" s="11">
        <v>1</v>
      </c>
      <c r="T512" s="11">
        <f t="shared" ref="T512:BI512" si="780">1+T244/100</f>
        <v>0.97245203667802671</v>
      </c>
      <c r="U512" s="11">
        <f t="shared" si="780"/>
        <v>1.0234730585996381</v>
      </c>
      <c r="V512" s="11">
        <f t="shared" si="780"/>
        <v>0.99529728447921539</v>
      </c>
      <c r="W512" s="11">
        <f t="shared" si="780"/>
        <v>0.96981136271880086</v>
      </c>
      <c r="X512" s="11">
        <f t="shared" si="780"/>
        <v>1.0111188700821081</v>
      </c>
      <c r="Y512" s="11">
        <f t="shared" si="780"/>
        <v>1.010669034031179</v>
      </c>
      <c r="Z512" s="11">
        <f t="shared" si="780"/>
        <v>0.96909709988014781</v>
      </c>
      <c r="AA512" s="11">
        <f t="shared" si="780"/>
        <v>0.97408838045000357</v>
      </c>
      <c r="AB512" s="11">
        <f t="shared" si="780"/>
        <v>0.95984747521783587</v>
      </c>
      <c r="AC512" s="11">
        <f t="shared" si="780"/>
        <v>0.99425653367386113</v>
      </c>
      <c r="AD512" s="11">
        <f t="shared" si="780"/>
        <v>0.99413088742657041</v>
      </c>
      <c r="AE512" s="11">
        <f t="shared" si="780"/>
        <v>0.96802020237266773</v>
      </c>
      <c r="AF512" s="11">
        <f t="shared" si="780"/>
        <v>0.97069058605097613</v>
      </c>
      <c r="AG512" s="11">
        <f t="shared" si="780"/>
        <v>1.0151437165814685</v>
      </c>
      <c r="AH512" s="11">
        <f t="shared" si="780"/>
        <v>1.0042788278200314</v>
      </c>
      <c r="AI512" s="11">
        <f t="shared" si="780"/>
        <v>0.99469569226759225</v>
      </c>
      <c r="AJ512" s="11">
        <f t="shared" si="780"/>
        <v>0.97403331650709102</v>
      </c>
      <c r="AK512" s="11">
        <f t="shared" si="780"/>
        <v>0.95980493835771352</v>
      </c>
      <c r="AL512" s="11">
        <f t="shared" si="780"/>
        <v>0.97475017883658965</v>
      </c>
      <c r="AM512" s="11">
        <f t="shared" si="780"/>
        <v>0.99105433723154224</v>
      </c>
      <c r="AN512" s="11">
        <f t="shared" si="780"/>
        <v>1.0054702543324459</v>
      </c>
      <c r="AO512" s="11">
        <f t="shared" si="780"/>
        <v>1.0250500630542472</v>
      </c>
      <c r="AP512" s="11">
        <f t="shared" si="780"/>
        <v>1.0088218589079576</v>
      </c>
      <c r="AQ512" s="11">
        <f t="shared" si="780"/>
        <v>0.9972142985970599</v>
      </c>
      <c r="AR512" s="11">
        <f t="shared" si="780"/>
        <v>0.99475034299099263</v>
      </c>
      <c r="AS512" s="11">
        <f t="shared" si="780"/>
        <v>1.0088963848315995</v>
      </c>
      <c r="AT512" s="11">
        <f t="shared" si="780"/>
        <v>1.012248178886316</v>
      </c>
      <c r="AU512" s="11">
        <f t="shared" si="780"/>
        <v>1.0109667569155285</v>
      </c>
      <c r="AV512" s="11">
        <f t="shared" si="780"/>
        <v>1.0209932125645123</v>
      </c>
      <c r="AW512" s="11">
        <f t="shared" si="780"/>
        <v>1.0872519451351264</v>
      </c>
      <c r="AX512" s="11">
        <f t="shared" si="780"/>
        <v>1.0283321908375049</v>
      </c>
      <c r="AY512" s="11">
        <f t="shared" si="780"/>
        <v>1.0413030342030543</v>
      </c>
      <c r="AZ512" s="11">
        <f t="shared" si="780"/>
        <v>1.042955299705806</v>
      </c>
      <c r="BA512" s="11">
        <f t="shared" si="780"/>
        <v>1.0256312287649312</v>
      </c>
      <c r="BB512" s="11">
        <f t="shared" si="780"/>
        <v>1.0008745299440152</v>
      </c>
      <c r="BC512" s="11">
        <f t="shared" si="780"/>
        <v>1.0256085398553512</v>
      </c>
      <c r="BD512" s="11">
        <f t="shared" si="780"/>
        <v>1.0164832114860856</v>
      </c>
      <c r="BE512" s="11">
        <f t="shared" si="780"/>
        <v>1.0148763831045584</v>
      </c>
      <c r="BF512" s="11">
        <f t="shared" si="780"/>
        <v>1.0197549017595642</v>
      </c>
      <c r="BG512" s="11">
        <f t="shared" si="780"/>
        <v>1.0187431789052284</v>
      </c>
      <c r="BH512" s="11">
        <f t="shared" si="780"/>
        <v>1.003560132605072</v>
      </c>
      <c r="BI512" s="11">
        <f t="shared" si="780"/>
        <v>0.98642294809558573</v>
      </c>
      <c r="BJ512" s="11">
        <f t="shared" ref="BJ512" si="781">1+BJ244/100</f>
        <v>0.99916607901566878</v>
      </c>
      <c r="BL512" s="1">
        <f t="shared" si="628"/>
        <v>2.070551368326079E-2</v>
      </c>
      <c r="BM512" s="1">
        <f t="shared" si="629"/>
        <v>1.3161497424008406E-2</v>
      </c>
      <c r="BN512" s="1">
        <f t="shared" si="630"/>
        <v>9.9974406233274138E-3</v>
      </c>
      <c r="BO512" s="1">
        <f t="shared" si="631"/>
        <v>-1.4159639968676641E-2</v>
      </c>
      <c r="BP512" s="1">
        <f t="shared" si="632"/>
        <v>-2.4257800095945248E-2</v>
      </c>
      <c r="BQ512" s="1">
        <f t="shared" si="633"/>
        <v>7.8890534354327801E-3</v>
      </c>
      <c r="BR512" s="1">
        <f t="shared" si="739"/>
        <v>3.3856413675873887E-2</v>
      </c>
      <c r="BS512" s="1">
        <f t="shared" si="635"/>
        <v>1.7462631897150693E-2</v>
      </c>
      <c r="BT512" s="1">
        <f t="shared" si="636"/>
        <v>4.0846670745458891E-2</v>
      </c>
      <c r="BU512" s="1">
        <f t="shared" si="637"/>
        <v>1.0718495631978353E-2</v>
      </c>
      <c r="BW512" s="1">
        <f t="shared" si="638"/>
        <v>2.3522286441667761E-2</v>
      </c>
      <c r="BY512" s="172">
        <f t="shared" si="723"/>
        <v>4.0156458618569868E-3</v>
      </c>
      <c r="CA512" s="1">
        <f t="shared" si="639"/>
        <v>-9.39172057530544E-2</v>
      </c>
      <c r="CB512" s="1">
        <f t="shared" si="640"/>
        <v>-7.0076914445721172E-2</v>
      </c>
      <c r="CC512" s="1">
        <f t="shared" si="641"/>
        <v>8.4892686179469656E-3</v>
      </c>
    </row>
    <row r="513" spans="1:83" ht="15">
      <c r="A513" s="282" t="s">
        <v>368</v>
      </c>
      <c r="E513" s="11">
        <v>1</v>
      </c>
      <c r="F513" s="11">
        <f t="shared" ref="F513:R513" si="782">1+F245/100</f>
        <v>1.1181249404815028</v>
      </c>
      <c r="G513" s="11">
        <f t="shared" si="782"/>
        <v>1.0103056159448944</v>
      </c>
      <c r="H513" s="11">
        <f t="shared" si="782"/>
        <v>1.0412021309577955</v>
      </c>
      <c r="I513" s="11">
        <f t="shared" si="782"/>
        <v>1.0635481724963418</v>
      </c>
      <c r="J513" s="11">
        <f t="shared" si="782"/>
        <v>0.99684944070257542</v>
      </c>
      <c r="K513" s="11">
        <f t="shared" si="782"/>
        <v>1.0321002644693293</v>
      </c>
      <c r="L513" s="11">
        <f t="shared" si="782"/>
        <v>1.0138060548814563</v>
      </c>
      <c r="M513" s="11">
        <f t="shared" si="782"/>
        <v>1.0458722450162896</v>
      </c>
      <c r="N513" s="11">
        <f t="shared" si="782"/>
        <v>1.0203182440504788</v>
      </c>
      <c r="O513" s="11">
        <f t="shared" si="782"/>
        <v>1.0264221187434879</v>
      </c>
      <c r="P513" s="11">
        <f t="shared" si="782"/>
        <v>0.99944422090142837</v>
      </c>
      <c r="Q513" s="11">
        <f t="shared" si="782"/>
        <v>1.0442907619146073</v>
      </c>
      <c r="R513" s="11">
        <f t="shared" si="782"/>
        <v>1.0022343756748682</v>
      </c>
      <c r="S513" s="11">
        <v>1</v>
      </c>
      <c r="T513" s="11">
        <f t="shared" ref="T513:BI513" si="783">1+T245/100</f>
        <v>1.0002956809734012</v>
      </c>
      <c r="U513" s="11">
        <f t="shared" si="783"/>
        <v>1.049353137390737</v>
      </c>
      <c r="V513" s="11">
        <f t="shared" si="783"/>
        <v>1.0764169696538786</v>
      </c>
      <c r="W513" s="11">
        <f t="shared" si="783"/>
        <v>1.0851826628660828</v>
      </c>
      <c r="X513" s="11">
        <f t="shared" si="783"/>
        <v>1.0213762627945133</v>
      </c>
      <c r="Y513" s="11">
        <f t="shared" si="783"/>
        <v>0.97466203284951647</v>
      </c>
      <c r="Z513" s="11">
        <f t="shared" si="783"/>
        <v>1.0258541364194003</v>
      </c>
      <c r="AA513" s="11">
        <f t="shared" si="783"/>
        <v>1.0213669474267151</v>
      </c>
      <c r="AB513" s="11">
        <f t="shared" si="783"/>
        <v>0.88263728056115343</v>
      </c>
      <c r="AC513" s="11">
        <f t="shared" si="783"/>
        <v>0.92861160949863519</v>
      </c>
      <c r="AD513" s="11">
        <f t="shared" si="783"/>
        <v>0.94631369184751246</v>
      </c>
      <c r="AE513" s="11">
        <f t="shared" si="783"/>
        <v>0.95646231943577986</v>
      </c>
      <c r="AF513" s="11">
        <f t="shared" si="783"/>
        <v>0.94544594085478262</v>
      </c>
      <c r="AG513" s="11">
        <f t="shared" si="783"/>
        <v>0.95313178081374672</v>
      </c>
      <c r="AH513" s="11">
        <f t="shared" si="783"/>
        <v>0.98459509939483947</v>
      </c>
      <c r="AI513" s="11">
        <f t="shared" si="783"/>
        <v>1.0082089343297045</v>
      </c>
      <c r="AJ513" s="11">
        <f t="shared" si="783"/>
        <v>1.0201356455140944</v>
      </c>
      <c r="AK513" s="11">
        <f t="shared" si="783"/>
        <v>0.9775035379518906</v>
      </c>
      <c r="AL513" s="11">
        <f t="shared" si="783"/>
        <v>0.97998514789343294</v>
      </c>
      <c r="AM513" s="11">
        <f t="shared" si="783"/>
        <v>1.030762830098203</v>
      </c>
      <c r="AN513" s="11">
        <f t="shared" si="783"/>
        <v>1.0426662775930347</v>
      </c>
      <c r="AO513" s="11">
        <f t="shared" si="783"/>
        <v>1.0684815859912919</v>
      </c>
      <c r="AP513" s="11">
        <f t="shared" si="783"/>
        <v>1.0732549436106686</v>
      </c>
      <c r="AQ513" s="11">
        <f t="shared" si="783"/>
        <v>1.0796493035929142</v>
      </c>
      <c r="AR513" s="11">
        <f t="shared" si="783"/>
        <v>1.0783409642358486</v>
      </c>
      <c r="AS513" s="11">
        <f t="shared" si="783"/>
        <v>1.0663081471558606</v>
      </c>
      <c r="AT513" s="11">
        <f t="shared" si="783"/>
        <v>1.0380862779840108</v>
      </c>
      <c r="AU513" s="11">
        <f t="shared" si="783"/>
        <v>1.074757661685233</v>
      </c>
      <c r="AV513" s="11">
        <f t="shared" si="783"/>
        <v>1.1388750319276646</v>
      </c>
      <c r="AW513" s="11">
        <f t="shared" si="783"/>
        <v>1.0740730907314955</v>
      </c>
      <c r="AX513" s="11">
        <f t="shared" si="783"/>
        <v>1.0568496374438516</v>
      </c>
      <c r="AY513" s="11">
        <f t="shared" si="783"/>
        <v>1.1266857629024698</v>
      </c>
      <c r="AZ513" s="11">
        <f t="shared" si="783"/>
        <v>1.0426484740865138</v>
      </c>
      <c r="BA513" s="11">
        <f t="shared" si="783"/>
        <v>1.0291000802994634</v>
      </c>
      <c r="BB513" s="11">
        <f t="shared" si="783"/>
        <v>0.95157555049494746</v>
      </c>
      <c r="BC513" s="11">
        <f t="shared" si="783"/>
        <v>1.0281904481920567</v>
      </c>
      <c r="BD513" s="11">
        <f t="shared" si="783"/>
        <v>0.99206067091754691</v>
      </c>
      <c r="BE513" s="11">
        <f t="shared" si="783"/>
        <v>1.0078055824470182</v>
      </c>
      <c r="BF513" s="11">
        <f t="shared" si="783"/>
        <v>1.0048203026047582</v>
      </c>
      <c r="BG513" s="11">
        <f t="shared" si="783"/>
        <v>0.99287941730566753</v>
      </c>
      <c r="BH513" s="11">
        <f t="shared" si="783"/>
        <v>1.0109925403018558</v>
      </c>
      <c r="BI513" s="11">
        <f t="shared" si="783"/>
        <v>0.93707406153556749</v>
      </c>
      <c r="BJ513" s="11">
        <f t="shared" ref="BJ513" si="784">1+BJ245/100</f>
        <v>0.97367026012384938</v>
      </c>
      <c r="BL513" s="1">
        <f t="shared" si="628"/>
        <v>5.5583800537705841E-2</v>
      </c>
      <c r="BM513" s="1">
        <f t="shared" si="629"/>
        <v>2.8520532291423706E-2</v>
      </c>
      <c r="BN513" s="1">
        <f t="shared" si="630"/>
        <v>3.0052711292227752E-2</v>
      </c>
      <c r="BO513" s="1">
        <f t="shared" si="631"/>
        <v>-3.8943733259670377E-2</v>
      </c>
      <c r="BP513" s="1">
        <f t="shared" si="632"/>
        <v>-3.7081581978435363E-3</v>
      </c>
      <c r="BQ513" s="1">
        <f t="shared" si="633"/>
        <v>6.5087041727025063E-2</v>
      </c>
      <c r="BR513" s="1">
        <f t="shared" si="739"/>
        <v>5.4519912997311737E-2</v>
      </c>
      <c r="BS513" s="1">
        <f t="shared" si="635"/>
        <v>-6.3306697019982483E-4</v>
      </c>
      <c r="BT513" s="1">
        <f t="shared" si="636"/>
        <v>7.7259270635068544E-2</v>
      </c>
      <c r="BU513" s="1">
        <f t="shared" si="637"/>
        <v>-9.7557570938074933E-3</v>
      </c>
      <c r="BW513" s="1">
        <f t="shared" si="638"/>
        <v>2.6640930892210868E-2</v>
      </c>
      <c r="BY513" s="172">
        <f t="shared" si="723"/>
        <v>1.375688249974405E-2</v>
      </c>
      <c r="CA513" s="1">
        <f t="shared" si="639"/>
        <v>-7.519604041395378E-2</v>
      </c>
      <c r="CB513" s="1">
        <f t="shared" si="640"/>
        <v>5.3720387331577246E-3</v>
      </c>
      <c r="CC513" s="1">
        <f t="shared" si="641"/>
        <v>-5.9370975294926187E-2</v>
      </c>
    </row>
    <row r="514" spans="1:83" ht="15">
      <c r="A514" s="282" t="s">
        <v>369</v>
      </c>
      <c r="E514" s="11">
        <v>1</v>
      </c>
      <c r="F514" s="11">
        <f t="shared" ref="F514:R514" si="785">1+F246/100</f>
        <v>1</v>
      </c>
      <c r="G514" s="11">
        <f t="shared" si="785"/>
        <v>1</v>
      </c>
      <c r="H514" s="11">
        <f t="shared" si="785"/>
        <v>1</v>
      </c>
      <c r="I514" s="11">
        <f t="shared" si="785"/>
        <v>1</v>
      </c>
      <c r="J514" s="11">
        <f t="shared" si="785"/>
        <v>1</v>
      </c>
      <c r="K514" s="11">
        <f t="shared" si="785"/>
        <v>1.013819676007546</v>
      </c>
      <c r="L514" s="11">
        <f t="shared" si="785"/>
        <v>0.98061472568728536</v>
      </c>
      <c r="M514" s="11">
        <f t="shared" si="785"/>
        <v>1.0802603693523776</v>
      </c>
      <c r="N514" s="11">
        <f t="shared" si="785"/>
        <v>1.0246277541193787</v>
      </c>
      <c r="O514" s="11">
        <f t="shared" si="785"/>
        <v>1.0238933659643521</v>
      </c>
      <c r="P514" s="11">
        <f t="shared" si="785"/>
        <v>1.0816004505511589</v>
      </c>
      <c r="Q514" s="11">
        <f t="shared" si="785"/>
        <v>1.1518520021478813</v>
      </c>
      <c r="R514" s="11">
        <f t="shared" si="785"/>
        <v>0.97180082403342982</v>
      </c>
      <c r="S514" s="11">
        <v>1</v>
      </c>
      <c r="T514" s="11">
        <f t="shared" ref="T514:BI514" si="786">1+T246/100</f>
        <v>1.0477293054567471</v>
      </c>
      <c r="U514" s="11">
        <f t="shared" si="786"/>
        <v>1.054639977914188</v>
      </c>
      <c r="V514" s="11">
        <f t="shared" si="786"/>
        <v>1.0108220690979839</v>
      </c>
      <c r="W514" s="11">
        <f t="shared" si="786"/>
        <v>1.0398105597060874</v>
      </c>
      <c r="X514" s="11">
        <f t="shared" si="786"/>
        <v>1.0398627092759087</v>
      </c>
      <c r="Y514" s="11">
        <f t="shared" si="786"/>
        <v>1.0467000189543416</v>
      </c>
      <c r="Z514" s="11">
        <f t="shared" si="786"/>
        <v>1.0266291408855523</v>
      </c>
      <c r="AA514" s="11">
        <f t="shared" si="786"/>
        <v>0.96714381853665965</v>
      </c>
      <c r="AB514" s="11">
        <f t="shared" si="786"/>
        <v>1.0171494738567928</v>
      </c>
      <c r="AC514" s="11">
        <f t="shared" si="786"/>
        <v>1.0281796785758872</v>
      </c>
      <c r="AD514" s="11">
        <f t="shared" si="786"/>
        <v>1.0285025268866832</v>
      </c>
      <c r="AE514" s="11">
        <f t="shared" si="786"/>
        <v>0.96087400211146456</v>
      </c>
      <c r="AF514" s="11">
        <f t="shared" si="786"/>
        <v>1.0416989113864452</v>
      </c>
      <c r="AG514" s="11">
        <f t="shared" si="786"/>
        <v>0.97793873531643916</v>
      </c>
      <c r="AH514" s="11">
        <f t="shared" si="786"/>
        <v>0.99478541190038883</v>
      </c>
      <c r="AI514" s="11">
        <f t="shared" si="786"/>
        <v>1.0556517495705866</v>
      </c>
      <c r="AJ514" s="11">
        <f t="shared" si="786"/>
        <v>1.0162237366513316</v>
      </c>
      <c r="AK514" s="11">
        <f t="shared" si="786"/>
        <v>1.0548074226904014</v>
      </c>
      <c r="AL514" s="11">
        <f t="shared" si="786"/>
        <v>1.0007664191521712</v>
      </c>
      <c r="AM514" s="11">
        <f t="shared" si="786"/>
        <v>1.0120036541625856</v>
      </c>
      <c r="AN514" s="11">
        <f t="shared" si="786"/>
        <v>1.0058427383311415</v>
      </c>
      <c r="AO514" s="11">
        <f t="shared" si="786"/>
        <v>1.0550159880645866</v>
      </c>
      <c r="AP514" s="11">
        <f t="shared" si="786"/>
        <v>1.0400143494722878</v>
      </c>
      <c r="AQ514" s="11">
        <f t="shared" si="786"/>
        <v>1.0351256633782202</v>
      </c>
      <c r="AR514" s="11">
        <f t="shared" si="786"/>
        <v>1.0490232503569132</v>
      </c>
      <c r="AS514" s="11">
        <f t="shared" si="786"/>
        <v>1.0367935405082953</v>
      </c>
      <c r="AT514" s="11">
        <f t="shared" si="786"/>
        <v>1.0287864249963521</v>
      </c>
      <c r="AU514" s="11">
        <f t="shared" si="786"/>
        <v>1.0051495785086968</v>
      </c>
      <c r="AV514" s="11">
        <f t="shared" si="786"/>
        <v>1.0390867019314312</v>
      </c>
      <c r="AW514" s="11">
        <f t="shared" si="786"/>
        <v>1.0540942718078192</v>
      </c>
      <c r="AX514" s="11">
        <f t="shared" si="786"/>
        <v>1.0261704249230448</v>
      </c>
      <c r="AY514" s="11">
        <f t="shared" si="786"/>
        <v>1.042775015415164</v>
      </c>
      <c r="AZ514" s="11">
        <f t="shared" si="786"/>
        <v>1.0565319578516228</v>
      </c>
      <c r="BA514" s="11">
        <f t="shared" si="786"/>
        <v>1.0314356090175094</v>
      </c>
      <c r="BB514" s="11">
        <f t="shared" si="786"/>
        <v>1.0192213599567219</v>
      </c>
      <c r="BC514" s="11">
        <f t="shared" si="786"/>
        <v>1.0236170153117985</v>
      </c>
      <c r="BD514" s="11">
        <f t="shared" si="786"/>
        <v>0.96975111457762719</v>
      </c>
      <c r="BE514" s="11">
        <f t="shared" si="786"/>
        <v>1.0280165950248599</v>
      </c>
      <c r="BF514" s="11">
        <f t="shared" si="786"/>
        <v>1.0168103644261388</v>
      </c>
      <c r="BG514" s="11">
        <f t="shared" si="786"/>
        <v>1.0177618474715577</v>
      </c>
      <c r="BH514" s="11">
        <f t="shared" si="786"/>
        <v>0.99989399074196783</v>
      </c>
      <c r="BI514" s="11">
        <f t="shared" si="786"/>
        <v>0.99959392848111817</v>
      </c>
      <c r="BJ514" s="11">
        <f t="shared" ref="BJ514" si="787">1+BJ246/100</f>
        <v>1.008157110086864</v>
      </c>
      <c r="BL514" s="1">
        <f t="shared" si="628"/>
        <v>0</v>
      </c>
      <c r="BM514" s="1">
        <f t="shared" si="629"/>
        <v>1.6074645209720018E-2</v>
      </c>
      <c r="BN514" s="1">
        <f t="shared" si="630"/>
        <v>4.1178951351921844E-2</v>
      </c>
      <c r="BO514" s="1">
        <f t="shared" si="631"/>
        <v>8.5178162302850247E-3</v>
      </c>
      <c r="BP514" s="1">
        <f t="shared" si="632"/>
        <v>3.1582525998661293E-2</v>
      </c>
      <c r="BQ514" s="1">
        <f t="shared" si="633"/>
        <v>3.182692470777182E-2</v>
      </c>
      <c r="BR514" s="1">
        <f t="shared" si="739"/>
        <v>3.653510536570459E-2</v>
      </c>
      <c r="BS514" s="1">
        <f t="shared" si="635"/>
        <v>7.8285011758985057E-3</v>
      </c>
      <c r="BT514" s="1">
        <f t="shared" si="636"/>
        <v>4.1624096914005149E-2</v>
      </c>
      <c r="BU514" s="1">
        <f t="shared" si="637"/>
        <v>9.1744940569717937E-3</v>
      </c>
      <c r="BW514" s="1">
        <f t="shared" si="638"/>
        <v>2.2955811378146951E-2</v>
      </c>
      <c r="BY514" s="172">
        <f t="shared" si="723"/>
        <v>2.8127688141396989E-2</v>
      </c>
      <c r="CA514" s="1">
        <f t="shared" si="639"/>
        <v>9.9257063027713421E-3</v>
      </c>
      <c r="CB514" s="1">
        <f t="shared" si="640"/>
        <v>0.13157458288501633</v>
      </c>
      <c r="CC514" s="1">
        <f t="shared" si="641"/>
        <v>1.7240715005931717E-2</v>
      </c>
    </row>
    <row r="515" spans="1:83" ht="15">
      <c r="A515" s="282" t="s">
        <v>370</v>
      </c>
      <c r="E515" s="11">
        <v>1</v>
      </c>
      <c r="F515" s="11">
        <f t="shared" ref="F515:R515" si="788">1+F247/100</f>
        <v>0.98731786162493751</v>
      </c>
      <c r="G515" s="11">
        <f t="shared" si="788"/>
        <v>1.0305995910384724</v>
      </c>
      <c r="H515" s="11">
        <f t="shared" si="788"/>
        <v>1.0648644142426777</v>
      </c>
      <c r="I515" s="11">
        <f t="shared" si="788"/>
        <v>1.0297327018620988</v>
      </c>
      <c r="J515" s="11">
        <f t="shared" si="788"/>
        <v>1.0040429395670072</v>
      </c>
      <c r="K515" s="11">
        <f t="shared" si="788"/>
        <v>1.0860228976098609</v>
      </c>
      <c r="L515" s="11">
        <f t="shared" si="788"/>
        <v>1.0228015806824662</v>
      </c>
      <c r="M515" s="11">
        <f t="shared" si="788"/>
        <v>1.0427852242487454</v>
      </c>
      <c r="N515" s="11">
        <f t="shared" si="788"/>
        <v>1.0163943180115997</v>
      </c>
      <c r="O515" s="11">
        <f t="shared" si="788"/>
        <v>1.008036328936798</v>
      </c>
      <c r="P515" s="11">
        <f t="shared" si="788"/>
        <v>1.0307149157622393</v>
      </c>
      <c r="Q515" s="11">
        <f t="shared" si="788"/>
        <v>1.0488114845659151</v>
      </c>
      <c r="R515" s="11">
        <f t="shared" si="788"/>
        <v>1.0082334067289269</v>
      </c>
      <c r="S515" s="11">
        <v>1</v>
      </c>
      <c r="T515" s="11">
        <f t="shared" ref="T515:BI515" si="789">1+T247/100</f>
        <v>1.0469930089658539</v>
      </c>
      <c r="U515" s="11">
        <f t="shared" si="789"/>
        <v>1.0795371600173533</v>
      </c>
      <c r="V515" s="11">
        <f t="shared" si="789"/>
        <v>1.0109561209178706</v>
      </c>
      <c r="W515" s="11">
        <f t="shared" si="789"/>
        <v>0.99253429934008053</v>
      </c>
      <c r="X515" s="11">
        <f t="shared" si="789"/>
        <v>0.97170690808285576</v>
      </c>
      <c r="Y515" s="11">
        <f t="shared" si="789"/>
        <v>0.95374414962661969</v>
      </c>
      <c r="Z515" s="11">
        <f t="shared" si="789"/>
        <v>1.0249691503466472</v>
      </c>
      <c r="AA515" s="11">
        <f t="shared" si="789"/>
        <v>1.0122983644262902</v>
      </c>
      <c r="AB515" s="11">
        <f t="shared" si="789"/>
        <v>1.0263395483442299</v>
      </c>
      <c r="AC515" s="11">
        <f t="shared" si="789"/>
        <v>1.0440389046173542</v>
      </c>
      <c r="AD515" s="11">
        <f t="shared" si="789"/>
        <v>1.0207779775921826</v>
      </c>
      <c r="AE515" s="11">
        <f t="shared" si="789"/>
        <v>1.0488879120569201</v>
      </c>
      <c r="AF515" s="11">
        <f t="shared" si="789"/>
        <v>1.0740215910818003</v>
      </c>
      <c r="AG515" s="11">
        <f t="shared" si="789"/>
        <v>1.0044778922509852</v>
      </c>
      <c r="AH515" s="11">
        <f t="shared" si="789"/>
        <v>0.98513670298902678</v>
      </c>
      <c r="AI515" s="11">
        <f t="shared" si="789"/>
        <v>1.0738308745784679</v>
      </c>
      <c r="AJ515" s="11">
        <f t="shared" si="789"/>
        <v>0.99032749507005624</v>
      </c>
      <c r="AK515" s="11">
        <f t="shared" si="789"/>
        <v>1.0332423737654186</v>
      </c>
      <c r="AL515" s="11">
        <f t="shared" si="789"/>
        <v>1.0593189598154673</v>
      </c>
      <c r="AM515" s="11">
        <f t="shared" si="789"/>
        <v>0.93824135910028206</v>
      </c>
      <c r="AN515" s="11">
        <f t="shared" si="789"/>
        <v>1.0617717643347131</v>
      </c>
      <c r="AO515" s="11">
        <f t="shared" si="789"/>
        <v>1.0568678769521007</v>
      </c>
      <c r="AP515" s="11">
        <f t="shared" si="789"/>
        <v>1.0588612346286959</v>
      </c>
      <c r="AQ515" s="11">
        <f t="shared" si="789"/>
        <v>1.0071162250977643</v>
      </c>
      <c r="AR515" s="11">
        <f t="shared" si="789"/>
        <v>0.95125199483724843</v>
      </c>
      <c r="AS515" s="11">
        <f t="shared" si="789"/>
        <v>1.0503338949279006</v>
      </c>
      <c r="AT515" s="11">
        <f t="shared" si="789"/>
        <v>0.92643998959856755</v>
      </c>
      <c r="AU515" s="11">
        <f t="shared" si="789"/>
        <v>1.048755936697594</v>
      </c>
      <c r="AV515" s="11">
        <f t="shared" si="789"/>
        <v>1.0410169730112782</v>
      </c>
      <c r="AW515" s="11">
        <f t="shared" si="789"/>
        <v>1.0813557765139707</v>
      </c>
      <c r="AX515" s="11">
        <f t="shared" si="789"/>
        <v>1.0757216563961352</v>
      </c>
      <c r="AY515" s="11">
        <f t="shared" si="789"/>
        <v>1.0577012111652351</v>
      </c>
      <c r="AZ515" s="11">
        <f t="shared" si="789"/>
        <v>1.0377204111434646</v>
      </c>
      <c r="BA515" s="11">
        <f t="shared" si="789"/>
        <v>0.99638729608897336</v>
      </c>
      <c r="BB515" s="11">
        <f t="shared" si="789"/>
        <v>0.94094437240235318</v>
      </c>
      <c r="BC515" s="11">
        <f t="shared" si="789"/>
        <v>1.0700581963995472</v>
      </c>
      <c r="BD515" s="11">
        <f t="shared" si="789"/>
        <v>1.0947494756266443</v>
      </c>
      <c r="BE515" s="11">
        <f t="shared" si="789"/>
        <v>1.0315926136868372</v>
      </c>
      <c r="BF515" s="11">
        <f t="shared" si="789"/>
        <v>1.0674847882651408</v>
      </c>
      <c r="BG515" s="11">
        <f t="shared" si="789"/>
        <v>1.0346927210329526</v>
      </c>
      <c r="BH515" s="11">
        <f t="shared" si="789"/>
        <v>1.0440409845874297</v>
      </c>
      <c r="BI515" s="11">
        <f t="shared" si="789"/>
        <v>1.0157343685471021</v>
      </c>
      <c r="BJ515" s="11">
        <f t="shared" ref="BJ515" si="790">1+BJ247/100</f>
        <v>1.0577887007910323</v>
      </c>
      <c r="BL515" s="1">
        <f t="shared" si="628"/>
        <v>2.7102432815147237E-2</v>
      </c>
      <c r="BM515" s="1">
        <f t="shared" si="629"/>
        <v>3.3302254415671806E-2</v>
      </c>
      <c r="BN515" s="1">
        <f t="shared" si="630"/>
        <v>1.9311152765998596E-2</v>
      </c>
      <c r="BO515" s="1">
        <f t="shared" si="631"/>
        <v>1.8959500614756042E-2</v>
      </c>
      <c r="BP515" s="1">
        <f t="shared" si="632"/>
        <v>3.8689925495861699E-2</v>
      </c>
      <c r="BQ515" s="1">
        <f t="shared" si="633"/>
        <v>1.8909589749819489E-2</v>
      </c>
      <c r="BR515" s="1">
        <f t="shared" si="739"/>
        <v>3.6623743663829034E-2</v>
      </c>
      <c r="BS515" s="1">
        <f t="shared" si="635"/>
        <v>5.6815111462213963E-2</v>
      </c>
      <c r="BT515" s="1">
        <f t="shared" si="636"/>
        <v>4.7931700524132204E-2</v>
      </c>
      <c r="BU515" s="1">
        <f t="shared" si="637"/>
        <v>3.6473344497836235E-2</v>
      </c>
      <c r="BW515" s="1">
        <f t="shared" si="638"/>
        <v>4.136864663062445E-2</v>
      </c>
      <c r="BY515" s="172">
        <f t="shared" si="723"/>
        <v>2.1487141358694783E-2</v>
      </c>
      <c r="CA515" s="1">
        <f t="shared" si="639"/>
        <v>6.4903840675453184E-2</v>
      </c>
      <c r="CB515" s="1">
        <f t="shared" si="640"/>
        <v>9.8795651059935707E-2</v>
      </c>
      <c r="CC515" s="1">
        <f t="shared" si="641"/>
        <v>9.7258841467859902E-2</v>
      </c>
    </row>
    <row r="516" spans="1:83" ht="15">
      <c r="A516" s="282" t="s">
        <v>371</v>
      </c>
      <c r="E516" s="11">
        <v>1</v>
      </c>
      <c r="F516" s="11">
        <f t="shared" ref="F516:R516" si="791">1+F248/100</f>
        <v>1</v>
      </c>
      <c r="G516" s="11">
        <f t="shared" si="791"/>
        <v>1</v>
      </c>
      <c r="H516" s="11">
        <f t="shared" si="791"/>
        <v>1</v>
      </c>
      <c r="I516" s="11">
        <f t="shared" si="791"/>
        <v>1</v>
      </c>
      <c r="J516" s="11">
        <f t="shared" si="791"/>
        <v>1</v>
      </c>
      <c r="K516" s="11">
        <f t="shared" si="791"/>
        <v>1</v>
      </c>
      <c r="L516" s="11">
        <f t="shared" si="791"/>
        <v>1</v>
      </c>
      <c r="M516" s="11">
        <f t="shared" si="791"/>
        <v>1</v>
      </c>
      <c r="N516" s="11">
        <f t="shared" si="791"/>
        <v>1</v>
      </c>
      <c r="O516" s="11">
        <f t="shared" si="791"/>
        <v>1</v>
      </c>
      <c r="P516" s="11">
        <f t="shared" si="791"/>
        <v>1</v>
      </c>
      <c r="Q516" s="11">
        <f t="shared" si="791"/>
        <v>1</v>
      </c>
      <c r="R516" s="11">
        <f t="shared" si="791"/>
        <v>1</v>
      </c>
      <c r="S516" s="11">
        <v>1</v>
      </c>
      <c r="T516" s="11">
        <f t="shared" ref="T516:BI516" si="792">1+T248/100</f>
        <v>1</v>
      </c>
      <c r="U516" s="11">
        <f t="shared" si="792"/>
        <v>1</v>
      </c>
      <c r="V516" s="11">
        <f t="shared" si="792"/>
        <v>1</v>
      </c>
      <c r="W516" s="11">
        <f t="shared" si="792"/>
        <v>1</v>
      </c>
      <c r="X516" s="11">
        <f t="shared" si="792"/>
        <v>1</v>
      </c>
      <c r="Y516" s="11">
        <f t="shared" si="792"/>
        <v>1</v>
      </c>
      <c r="Z516" s="11">
        <f t="shared" si="792"/>
        <v>1</v>
      </c>
      <c r="AA516" s="11">
        <f t="shared" si="792"/>
        <v>1</v>
      </c>
      <c r="AB516" s="11">
        <f t="shared" si="792"/>
        <v>1</v>
      </c>
      <c r="AC516" s="11">
        <f t="shared" si="792"/>
        <v>1</v>
      </c>
      <c r="AD516" s="11">
        <f t="shared" si="792"/>
        <v>1</v>
      </c>
      <c r="AE516" s="11">
        <f t="shared" si="792"/>
        <v>1</v>
      </c>
      <c r="AF516" s="11">
        <f t="shared" si="792"/>
        <v>1</v>
      </c>
      <c r="AG516" s="11">
        <f t="shared" si="792"/>
        <v>1</v>
      </c>
      <c r="AH516" s="11">
        <f t="shared" si="792"/>
        <v>1</v>
      </c>
      <c r="AI516" s="11">
        <f t="shared" si="792"/>
        <v>1</v>
      </c>
      <c r="AJ516" s="11">
        <f t="shared" si="792"/>
        <v>1.03036928350778</v>
      </c>
      <c r="AK516" s="11">
        <f t="shared" si="792"/>
        <v>1.0215694469008572</v>
      </c>
      <c r="AL516" s="11">
        <f t="shared" si="792"/>
        <v>1.0357626523046799</v>
      </c>
      <c r="AM516" s="11">
        <f t="shared" si="792"/>
        <v>1.0987547410962231</v>
      </c>
      <c r="AN516" s="11">
        <f t="shared" si="792"/>
        <v>0.94583880937837184</v>
      </c>
      <c r="AO516" s="11">
        <f t="shared" si="792"/>
        <v>0.93774485351547443</v>
      </c>
      <c r="AP516" s="11">
        <f t="shared" si="792"/>
        <v>1.0975421410738642</v>
      </c>
      <c r="AQ516" s="11">
        <f t="shared" si="792"/>
        <v>1.1514128709612994</v>
      </c>
      <c r="AR516" s="11">
        <f t="shared" si="792"/>
        <v>0.98025399411581171</v>
      </c>
      <c r="AS516" s="11">
        <f t="shared" si="792"/>
        <v>0.98240949547613554</v>
      </c>
      <c r="AT516" s="11">
        <f t="shared" si="792"/>
        <v>1.0065110323824369</v>
      </c>
      <c r="AU516" s="11">
        <f t="shared" si="792"/>
        <v>1.0650890404814894</v>
      </c>
      <c r="AV516" s="11">
        <f t="shared" si="792"/>
        <v>0.95360026160431444</v>
      </c>
      <c r="AW516" s="11">
        <f t="shared" si="792"/>
        <v>0.97381569341030005</v>
      </c>
      <c r="AX516" s="11">
        <f t="shared" si="792"/>
        <v>0.94943986412668335</v>
      </c>
      <c r="AY516" s="11">
        <f t="shared" si="792"/>
        <v>1.0103059431980763</v>
      </c>
      <c r="AZ516" s="11">
        <f t="shared" si="792"/>
        <v>1.052499927890568</v>
      </c>
      <c r="BA516" s="11">
        <f t="shared" si="792"/>
        <v>1.0697026513011185</v>
      </c>
      <c r="BB516" s="11">
        <f t="shared" si="792"/>
        <v>0.94642689070937247</v>
      </c>
      <c r="BC516" s="11">
        <f t="shared" si="792"/>
        <v>0.96439278622329416</v>
      </c>
      <c r="BD516" s="11">
        <f t="shared" si="792"/>
        <v>1.0653457705822951</v>
      </c>
      <c r="BE516" s="11">
        <f t="shared" si="792"/>
        <v>0.9529473618022315</v>
      </c>
      <c r="BF516" s="11">
        <f t="shared" si="792"/>
        <v>1.0366803601544143</v>
      </c>
      <c r="BG516" s="11">
        <f t="shared" si="792"/>
        <v>1.0052101103957458</v>
      </c>
      <c r="BH516" s="11">
        <f t="shared" si="792"/>
        <v>1.0822024208847782</v>
      </c>
      <c r="BI516" s="11">
        <f t="shared" si="792"/>
        <v>1.0214359703221254</v>
      </c>
      <c r="BJ516" s="11">
        <f t="shared" ref="BJ516" si="793">1+BJ248/100</f>
        <v>1.0236525325659389</v>
      </c>
      <c r="BL516" s="1">
        <f t="shared" si="628"/>
        <v>0</v>
      </c>
      <c r="BM516" s="1">
        <f t="shared" si="629"/>
        <v>0</v>
      </c>
      <c r="BN516" s="1">
        <f t="shared" si="630"/>
        <v>0</v>
      </c>
      <c r="BO516" s="1">
        <f t="shared" si="631"/>
        <v>0</v>
      </c>
      <c r="BP516" s="1">
        <f t="shared" si="632"/>
        <v>2.1833793959166403E-2</v>
      </c>
      <c r="BQ516" s="1">
        <f t="shared" si="633"/>
        <v>1.8412488648734016E-2</v>
      </c>
      <c r="BR516" s="1">
        <f t="shared" si="739"/>
        <v>-1.0994494840620872E-2</v>
      </c>
      <c r="BS516" s="1">
        <f t="shared" si="635"/>
        <v>1.4180612846166119E-2</v>
      </c>
      <c r="BT516" s="1">
        <f t="shared" si="636"/>
        <v>4.793011492774113E-4</v>
      </c>
      <c r="BU516" s="1">
        <f t="shared" si="637"/>
        <v>8.1850108648617859E-3</v>
      </c>
      <c r="BW516" s="1">
        <f t="shared" si="638"/>
        <v>4.875323085953287E-3</v>
      </c>
      <c r="BY516" s="172">
        <f t="shared" si="723"/>
        <v>0</v>
      </c>
      <c r="CA516" s="1">
        <f t="shared" si="639"/>
        <v>0</v>
      </c>
      <c r="CB516" s="1">
        <f t="shared" si="640"/>
        <v>5.2593779056675283E-2</v>
      </c>
      <c r="CC516" s="1">
        <f t="shared" si="641"/>
        <v>0.11115973839298499</v>
      </c>
    </row>
    <row r="517" spans="1:83" ht="15">
      <c r="A517" s="282" t="s">
        <v>372</v>
      </c>
      <c r="E517" s="11">
        <v>1</v>
      </c>
      <c r="F517" s="11">
        <f t="shared" ref="F517:R517" si="794">1+F249/100</f>
        <v>1</v>
      </c>
      <c r="G517" s="11">
        <f t="shared" si="794"/>
        <v>1</v>
      </c>
      <c r="H517" s="11">
        <f t="shared" si="794"/>
        <v>1</v>
      </c>
      <c r="I517" s="11">
        <f t="shared" si="794"/>
        <v>1</v>
      </c>
      <c r="J517" s="11">
        <f t="shared" si="794"/>
        <v>1</v>
      </c>
      <c r="K517" s="11">
        <f t="shared" si="794"/>
        <v>1</v>
      </c>
      <c r="L517" s="11">
        <f t="shared" si="794"/>
        <v>1</v>
      </c>
      <c r="M517" s="11">
        <f t="shared" si="794"/>
        <v>1</v>
      </c>
      <c r="N517" s="11">
        <f t="shared" si="794"/>
        <v>1</v>
      </c>
      <c r="O517" s="11">
        <f t="shared" si="794"/>
        <v>1</v>
      </c>
      <c r="P517" s="11">
        <f t="shared" si="794"/>
        <v>1</v>
      </c>
      <c r="Q517" s="11">
        <f t="shared" si="794"/>
        <v>1</v>
      </c>
      <c r="R517" s="11">
        <f t="shared" si="794"/>
        <v>1</v>
      </c>
      <c r="S517" s="11">
        <v>1</v>
      </c>
      <c r="T517" s="11">
        <f t="shared" ref="T517:BI517" si="795">1+T249/100</f>
        <v>1</v>
      </c>
      <c r="U517" s="11">
        <f t="shared" si="795"/>
        <v>1</v>
      </c>
      <c r="V517" s="11">
        <f t="shared" si="795"/>
        <v>1</v>
      </c>
      <c r="W517" s="11">
        <f t="shared" si="795"/>
        <v>1</v>
      </c>
      <c r="X517" s="11">
        <f t="shared" si="795"/>
        <v>1</v>
      </c>
      <c r="Y517" s="11">
        <f t="shared" si="795"/>
        <v>1</v>
      </c>
      <c r="Z517" s="11">
        <f t="shared" si="795"/>
        <v>1</v>
      </c>
      <c r="AA517" s="11">
        <f t="shared" si="795"/>
        <v>1</v>
      </c>
      <c r="AB517" s="11">
        <f t="shared" si="795"/>
        <v>1</v>
      </c>
      <c r="AC517" s="11">
        <f t="shared" si="795"/>
        <v>1</v>
      </c>
      <c r="AD517" s="11">
        <f t="shared" si="795"/>
        <v>1</v>
      </c>
      <c r="AE517" s="11">
        <f t="shared" si="795"/>
        <v>1</v>
      </c>
      <c r="AF517" s="11">
        <f t="shared" si="795"/>
        <v>1</v>
      </c>
      <c r="AG517" s="11">
        <f t="shared" si="795"/>
        <v>1</v>
      </c>
      <c r="AH517" s="11">
        <f t="shared" si="795"/>
        <v>1.0061263078485825</v>
      </c>
      <c r="AI517" s="11">
        <f t="shared" si="795"/>
        <v>1.0369234868249531</v>
      </c>
      <c r="AJ517" s="11">
        <f t="shared" si="795"/>
        <v>0.98760470474704742</v>
      </c>
      <c r="AK517" s="11">
        <f t="shared" si="795"/>
        <v>0.97247949168806702</v>
      </c>
      <c r="AL517" s="11">
        <f t="shared" si="795"/>
        <v>0.97869660338136444</v>
      </c>
      <c r="AM517" s="11">
        <f t="shared" si="795"/>
        <v>0.98355352790034023</v>
      </c>
      <c r="AN517" s="11">
        <f t="shared" si="795"/>
        <v>1.0049942723506851</v>
      </c>
      <c r="AO517" s="11">
        <f t="shared" si="795"/>
        <v>1.0166342555438923</v>
      </c>
      <c r="AP517" s="11">
        <f t="shared" si="795"/>
        <v>1.0083745758020239</v>
      </c>
      <c r="AQ517" s="11">
        <f t="shared" si="795"/>
        <v>1.0110603231480542</v>
      </c>
      <c r="AR517" s="11">
        <f t="shared" si="795"/>
        <v>1.0220247730474126</v>
      </c>
      <c r="AS517" s="11">
        <f t="shared" si="795"/>
        <v>1.022189568781767</v>
      </c>
      <c r="AT517" s="11">
        <f t="shared" si="795"/>
        <v>1.0317054662380865</v>
      </c>
      <c r="AU517" s="11">
        <f t="shared" si="795"/>
        <v>1.0423581405592943</v>
      </c>
      <c r="AV517" s="11">
        <f t="shared" si="795"/>
        <v>1.0388994092951713</v>
      </c>
      <c r="AW517" s="11">
        <f t="shared" si="795"/>
        <v>1.0473025422576316</v>
      </c>
      <c r="AX517" s="11">
        <f t="shared" si="795"/>
        <v>1.0499334697952702</v>
      </c>
      <c r="AY517" s="11">
        <f t="shared" si="795"/>
        <v>1.0151228645040036</v>
      </c>
      <c r="AZ517" s="11">
        <f t="shared" si="795"/>
        <v>1.051356261760654</v>
      </c>
      <c r="BA517" s="11">
        <f t="shared" si="795"/>
        <v>1.0228708357807061</v>
      </c>
      <c r="BB517" s="11">
        <f t="shared" si="795"/>
        <v>1.0209847224098241</v>
      </c>
      <c r="BC517" s="11">
        <f t="shared" si="795"/>
        <v>1.030549695174021</v>
      </c>
      <c r="BD517" s="11">
        <f t="shared" si="795"/>
        <v>1.0457041632704331</v>
      </c>
      <c r="BE517" s="11">
        <f t="shared" si="795"/>
        <v>1.0190734776536599</v>
      </c>
      <c r="BF517" s="11">
        <f t="shared" si="795"/>
        <v>1.0397761131034544</v>
      </c>
      <c r="BG517" s="11">
        <f t="shared" si="795"/>
        <v>1.0369775212203529</v>
      </c>
      <c r="BH517" s="11">
        <f t="shared" si="795"/>
        <v>1.0369911234941014</v>
      </c>
      <c r="BI517" s="11">
        <f t="shared" si="795"/>
        <v>1.0371635439508795</v>
      </c>
      <c r="BJ517" s="11">
        <f t="shared" ref="BJ517" si="796">1+BJ249/100</f>
        <v>1.0386198643744409</v>
      </c>
      <c r="BL517" s="1">
        <f t="shared" si="628"/>
        <v>0</v>
      </c>
      <c r="BM517" s="1">
        <f t="shared" si="629"/>
        <v>0</v>
      </c>
      <c r="BN517" s="1">
        <f t="shared" si="630"/>
        <v>0</v>
      </c>
      <c r="BO517" s="1">
        <f t="shared" si="631"/>
        <v>6.1094838475472812E-4</v>
      </c>
      <c r="BP517" s="1">
        <f t="shared" si="632"/>
        <v>-6.3931004702557637E-3</v>
      </c>
      <c r="BQ517" s="1">
        <f t="shared" si="633"/>
        <v>1.9850716432544102E-2</v>
      </c>
      <c r="BR517" s="1">
        <f t="shared" si="739"/>
        <v>3.4541975643441525E-2</v>
      </c>
      <c r="BS517" s="1">
        <f t="shared" si="635"/>
        <v>3.5334958896760416E-2</v>
      </c>
      <c r="BT517" s="1">
        <f t="shared" si="636"/>
        <v>3.7487305627104561E-2</v>
      </c>
      <c r="BU517" s="1">
        <f t="shared" si="637"/>
        <v>3.3366188324600587E-2</v>
      </c>
      <c r="BW517" s="1">
        <f t="shared" si="638"/>
        <v>3.5130373170751295E-2</v>
      </c>
      <c r="BY517" s="172">
        <f t="shared" si="723"/>
        <v>0</v>
      </c>
      <c r="CA517" s="1">
        <f t="shared" si="639"/>
        <v>0</v>
      </c>
      <c r="CB517" s="1">
        <f t="shared" si="640"/>
        <v>-4.1124270429103715E-3</v>
      </c>
      <c r="CC517" s="1">
        <f t="shared" si="641"/>
        <v>0.11529979948209768</v>
      </c>
    </row>
    <row r="518" spans="1:83" ht="15">
      <c r="A518" s="282" t="s">
        <v>373</v>
      </c>
      <c r="E518" s="11">
        <v>1</v>
      </c>
      <c r="F518" s="11">
        <f t="shared" ref="F518:R518" si="797">1+F250/100</f>
        <v>1</v>
      </c>
      <c r="G518" s="11">
        <f t="shared" si="797"/>
        <v>1</v>
      </c>
      <c r="H518" s="11">
        <f t="shared" si="797"/>
        <v>1</v>
      </c>
      <c r="I518" s="11">
        <f t="shared" si="797"/>
        <v>1</v>
      </c>
      <c r="J518" s="11">
        <f t="shared" si="797"/>
        <v>1</v>
      </c>
      <c r="K518" s="11">
        <f t="shared" si="797"/>
        <v>1</v>
      </c>
      <c r="L518" s="11">
        <f t="shared" si="797"/>
        <v>1</v>
      </c>
      <c r="M518" s="11">
        <f t="shared" si="797"/>
        <v>1</v>
      </c>
      <c r="N518" s="11">
        <f t="shared" si="797"/>
        <v>1</v>
      </c>
      <c r="O518" s="11">
        <f t="shared" si="797"/>
        <v>1</v>
      </c>
      <c r="P518" s="11">
        <f t="shared" si="797"/>
        <v>1</v>
      </c>
      <c r="Q518" s="11">
        <f t="shared" si="797"/>
        <v>1</v>
      </c>
      <c r="R518" s="11">
        <f t="shared" si="797"/>
        <v>1</v>
      </c>
      <c r="S518" s="11">
        <v>1</v>
      </c>
      <c r="T518" s="11">
        <f t="shared" ref="T518:BI518" si="798">1+T250/100</f>
        <v>1</v>
      </c>
      <c r="U518" s="11">
        <f t="shared" si="798"/>
        <v>1</v>
      </c>
      <c r="V518" s="11">
        <f t="shared" si="798"/>
        <v>1</v>
      </c>
      <c r="W518" s="11">
        <f t="shared" si="798"/>
        <v>1</v>
      </c>
      <c r="X518" s="11">
        <f t="shared" si="798"/>
        <v>1</v>
      </c>
      <c r="Y518" s="11">
        <f t="shared" si="798"/>
        <v>1</v>
      </c>
      <c r="Z518" s="11">
        <f t="shared" si="798"/>
        <v>1</v>
      </c>
      <c r="AA518" s="11">
        <f t="shared" si="798"/>
        <v>1</v>
      </c>
      <c r="AB518" s="11">
        <f t="shared" si="798"/>
        <v>1.0257313813073752</v>
      </c>
      <c r="AC518" s="11">
        <f t="shared" si="798"/>
        <v>0.96567481703686697</v>
      </c>
      <c r="AD518" s="11">
        <f t="shared" si="798"/>
        <v>0.93576568623102385</v>
      </c>
      <c r="AE518" s="11">
        <f t="shared" si="798"/>
        <v>0.97025558037820314</v>
      </c>
      <c r="AF518" s="11">
        <f t="shared" si="798"/>
        <v>1.003792024929036</v>
      </c>
      <c r="AG518" s="11">
        <f t="shared" si="798"/>
        <v>1.0449148463189655</v>
      </c>
      <c r="AH518" s="11">
        <f t="shared" si="798"/>
        <v>1.0267751029895487</v>
      </c>
      <c r="AI518" s="11">
        <f t="shared" si="798"/>
        <v>1.0285466558506147</v>
      </c>
      <c r="AJ518" s="11">
        <f t="shared" si="798"/>
        <v>1.0203455452814283</v>
      </c>
      <c r="AK518" s="11">
        <f t="shared" si="798"/>
        <v>1.0002270723658069</v>
      </c>
      <c r="AL518" s="11">
        <f t="shared" si="798"/>
        <v>1.0482770806088333</v>
      </c>
      <c r="AM518" s="11">
        <f t="shared" si="798"/>
        <v>1.0302454733120203</v>
      </c>
      <c r="AN518" s="11">
        <f t="shared" si="798"/>
        <v>1.080356438858842</v>
      </c>
      <c r="AO518" s="11">
        <f t="shared" si="798"/>
        <v>1.0571885764639284</v>
      </c>
      <c r="AP518" s="11">
        <f t="shared" si="798"/>
        <v>1.0190934204047915</v>
      </c>
      <c r="AQ518" s="11">
        <f t="shared" si="798"/>
        <v>1.0171482611015084</v>
      </c>
      <c r="AR518" s="11">
        <f t="shared" si="798"/>
        <v>1.0470546847992113</v>
      </c>
      <c r="AS518" s="11">
        <f t="shared" si="798"/>
        <v>0.99854142590682171</v>
      </c>
      <c r="AT518" s="11">
        <f t="shared" si="798"/>
        <v>1.0173203931596317</v>
      </c>
      <c r="AU518" s="11">
        <f t="shared" si="798"/>
        <v>1.0508337030611881</v>
      </c>
      <c r="AV518" s="11">
        <f t="shared" si="798"/>
        <v>1.0284705689013918</v>
      </c>
      <c r="AW518" s="11">
        <f t="shared" si="798"/>
        <v>1.0315142152021965</v>
      </c>
      <c r="AX518" s="11">
        <f t="shared" si="798"/>
        <v>1.0269859438202298</v>
      </c>
      <c r="AY518" s="11">
        <f t="shared" si="798"/>
        <v>1.0701056702791913</v>
      </c>
      <c r="AZ518" s="11">
        <f t="shared" si="798"/>
        <v>1.0472729500209228</v>
      </c>
      <c r="BA518" s="11">
        <f t="shared" si="798"/>
        <v>1.0502351516776696</v>
      </c>
      <c r="BB518" s="11">
        <f t="shared" si="798"/>
        <v>1.0319061921654888</v>
      </c>
      <c r="BC518" s="11">
        <f t="shared" si="798"/>
        <v>1.0207668443404987</v>
      </c>
      <c r="BD518" s="11">
        <f t="shared" si="798"/>
        <v>1.0571807641089006</v>
      </c>
      <c r="BE518" s="11">
        <f t="shared" si="798"/>
        <v>1.0036785168957649</v>
      </c>
      <c r="BF518" s="11">
        <f t="shared" si="798"/>
        <v>1.00147417012706</v>
      </c>
      <c r="BG518" s="11">
        <f t="shared" si="798"/>
        <v>1.0164290965994498</v>
      </c>
      <c r="BH518" s="11">
        <f t="shared" si="798"/>
        <v>1.0175137484668351</v>
      </c>
      <c r="BI518" s="11">
        <f t="shared" si="798"/>
        <v>1.0126851538826598</v>
      </c>
      <c r="BJ518" s="11">
        <f t="shared" ref="BJ518" si="799">1+BJ250/100</f>
        <v>1.0062971270531791</v>
      </c>
      <c r="BL518" s="1">
        <f t="shared" si="628"/>
        <v>0</v>
      </c>
      <c r="BM518" s="1">
        <f t="shared" si="629"/>
        <v>0</v>
      </c>
      <c r="BN518" s="1">
        <f t="shared" si="630"/>
        <v>0</v>
      </c>
      <c r="BO518" s="1">
        <f t="shared" si="631"/>
        <v>-3.1913950419256709E-3</v>
      </c>
      <c r="BP518" s="1">
        <f t="shared" si="632"/>
        <v>2.4204055622081055E-2</v>
      </c>
      <c r="BQ518" s="1">
        <f t="shared" si="633"/>
        <v>3.5632384519533211E-2</v>
      </c>
      <c r="BR518" s="1">
        <f t="shared" si="739"/>
        <v>3.8296601681778286E-2</v>
      </c>
      <c r="BS518" s="1">
        <f t="shared" si="635"/>
        <v>1.9448240227450508E-2</v>
      </c>
      <c r="BT518" s="1">
        <f t="shared" si="636"/>
        <v>4.2319304168264793E-2</v>
      </c>
      <c r="BU518" s="1">
        <f t="shared" si="637"/>
        <v>2.0070711399491792E-2</v>
      </c>
      <c r="BW518" s="1">
        <f t="shared" si="638"/>
        <v>2.9547072430593957E-2</v>
      </c>
      <c r="BY518" s="172">
        <f t="shared" si="723"/>
        <v>-4.533366827735863E-4</v>
      </c>
      <c r="CA518" s="1">
        <f t="shared" si="639"/>
        <v>2.5731381307375178E-2</v>
      </c>
      <c r="CB518" s="1">
        <f t="shared" si="640"/>
        <v>4.9711304727884542E-2</v>
      </c>
      <c r="CC518" s="1">
        <f t="shared" si="641"/>
        <v>4.734995419078758E-2</v>
      </c>
    </row>
    <row r="519" spans="1:83" ht="15">
      <c r="A519" s="282" t="s">
        <v>374</v>
      </c>
      <c r="E519" s="11">
        <v>1</v>
      </c>
      <c r="F519" s="11">
        <f t="shared" ref="F519:R519" si="800">1+F251/100</f>
        <v>1</v>
      </c>
      <c r="G519" s="11">
        <f t="shared" si="800"/>
        <v>1</v>
      </c>
      <c r="H519" s="11">
        <f t="shared" si="800"/>
        <v>1</v>
      </c>
      <c r="I519" s="11">
        <f t="shared" si="800"/>
        <v>1</v>
      </c>
      <c r="J519" s="11">
        <f t="shared" si="800"/>
        <v>1</v>
      </c>
      <c r="K519" s="11">
        <f t="shared" si="800"/>
        <v>1</v>
      </c>
      <c r="L519" s="11">
        <f t="shared" si="800"/>
        <v>1</v>
      </c>
      <c r="M519" s="11">
        <f t="shared" si="800"/>
        <v>1</v>
      </c>
      <c r="N519" s="11">
        <f t="shared" si="800"/>
        <v>1</v>
      </c>
      <c r="O519" s="11">
        <f t="shared" si="800"/>
        <v>1</v>
      </c>
      <c r="P519" s="11">
        <f t="shared" si="800"/>
        <v>1</v>
      </c>
      <c r="Q519" s="11">
        <f t="shared" si="800"/>
        <v>1</v>
      </c>
      <c r="R519" s="11">
        <f t="shared" si="800"/>
        <v>1</v>
      </c>
      <c r="S519" s="11">
        <v>1</v>
      </c>
      <c r="T519" s="11">
        <f t="shared" ref="T519:BI519" si="801">1+T251/100</f>
        <v>1</v>
      </c>
      <c r="U519" s="11">
        <f t="shared" si="801"/>
        <v>1</v>
      </c>
      <c r="V519" s="11">
        <f t="shared" si="801"/>
        <v>1</v>
      </c>
      <c r="W519" s="11">
        <f t="shared" si="801"/>
        <v>1</v>
      </c>
      <c r="X519" s="11">
        <f t="shared" si="801"/>
        <v>1</v>
      </c>
      <c r="Y519" s="11">
        <f t="shared" si="801"/>
        <v>1</v>
      </c>
      <c r="Z519" s="11">
        <f t="shared" si="801"/>
        <v>1</v>
      </c>
      <c r="AA519" s="11">
        <f t="shared" si="801"/>
        <v>1</v>
      </c>
      <c r="AB519" s="11">
        <f t="shared" si="801"/>
        <v>1</v>
      </c>
      <c r="AC519" s="11">
        <f t="shared" si="801"/>
        <v>1</v>
      </c>
      <c r="AD519" s="11">
        <f t="shared" si="801"/>
        <v>1</v>
      </c>
      <c r="AE519" s="11">
        <f t="shared" si="801"/>
        <v>1</v>
      </c>
      <c r="AF519" s="11">
        <f t="shared" si="801"/>
        <v>1</v>
      </c>
      <c r="AG519" s="11">
        <f t="shared" si="801"/>
        <v>1.0211256770072741</v>
      </c>
      <c r="AH519" s="11">
        <f t="shared" si="801"/>
        <v>1.0336751106790822</v>
      </c>
      <c r="AI519" s="11">
        <f t="shared" si="801"/>
        <v>0.93439993480548222</v>
      </c>
      <c r="AJ519" s="11">
        <f t="shared" si="801"/>
        <v>0.91398305964965398</v>
      </c>
      <c r="AK519" s="11">
        <f t="shared" si="801"/>
        <v>0.90041621556101814</v>
      </c>
      <c r="AL519" s="11">
        <f t="shared" si="801"/>
        <v>0.85726314023078576</v>
      </c>
      <c r="AM519" s="11">
        <f t="shared" si="801"/>
        <v>0.77449152491550022</v>
      </c>
      <c r="AN519" s="11">
        <f t="shared" si="801"/>
        <v>0.88496679184362148</v>
      </c>
      <c r="AO519" s="11">
        <f t="shared" si="801"/>
        <v>0.90802235730494163</v>
      </c>
      <c r="AP519" s="11">
        <f t="shared" si="801"/>
        <v>0.97887833604677621</v>
      </c>
      <c r="AQ519" s="11">
        <f t="shared" si="801"/>
        <v>0.98980690394004656</v>
      </c>
      <c r="AR519" s="11">
        <f t="shared" si="801"/>
        <v>1.0074547241787539</v>
      </c>
      <c r="AS519" s="11">
        <f t="shared" si="801"/>
        <v>1.0697136864787722</v>
      </c>
      <c r="AT519" s="11">
        <f t="shared" si="801"/>
        <v>1.1030353900578429</v>
      </c>
      <c r="AU519" s="11">
        <f t="shared" si="801"/>
        <v>1.0625055954758369</v>
      </c>
      <c r="AV519" s="11">
        <f t="shared" si="801"/>
        <v>1.102913227587502</v>
      </c>
      <c r="AW519" s="11">
        <f t="shared" si="801"/>
        <v>1.1295365583934607</v>
      </c>
      <c r="AX519" s="11">
        <f t="shared" si="801"/>
        <v>1.0345534020859477</v>
      </c>
      <c r="AY519" s="11">
        <f t="shared" si="801"/>
        <v>1.0802790466675951</v>
      </c>
      <c r="AZ519" s="11">
        <f t="shared" si="801"/>
        <v>1.0854587864243188</v>
      </c>
      <c r="BA519" s="11">
        <f t="shared" si="801"/>
        <v>1.0285541816564958</v>
      </c>
      <c r="BB519" s="11">
        <f t="shared" si="801"/>
        <v>0.85579071191520972</v>
      </c>
      <c r="BC519" s="11">
        <f t="shared" si="801"/>
        <v>1.0461479464731824</v>
      </c>
      <c r="BD519" s="11">
        <f t="shared" si="801"/>
        <v>1.0584534174594795</v>
      </c>
      <c r="BE519" s="11">
        <f t="shared" si="801"/>
        <v>1.0048667658668542</v>
      </c>
      <c r="BF519" s="11">
        <f t="shared" si="801"/>
        <v>1.002011736106682</v>
      </c>
      <c r="BG519" s="11">
        <f t="shared" si="801"/>
        <v>0.98855468191258533</v>
      </c>
      <c r="BH519" s="11">
        <f t="shared" si="801"/>
        <v>0.90555756865443626</v>
      </c>
      <c r="BI519" s="11">
        <f t="shared" si="801"/>
        <v>1.0272093207833255</v>
      </c>
      <c r="BJ519" s="11">
        <f t="shared" ref="BJ519" si="802">1+BJ251/100</f>
        <v>1.0295168887968045</v>
      </c>
      <c r="BL519" s="1">
        <f t="shared" si="628"/>
        <v>0</v>
      </c>
      <c r="BM519" s="1">
        <f t="shared" si="629"/>
        <v>0</v>
      </c>
      <c r="BN519" s="1">
        <f t="shared" si="630"/>
        <v>0</v>
      </c>
      <c r="BO519" s="1">
        <f t="shared" si="631"/>
        <v>5.4172348476622112E-3</v>
      </c>
      <c r="BP519" s="1">
        <f t="shared" si="632"/>
        <v>-9.8932966127903588E-2</v>
      </c>
      <c r="BQ519" s="1">
        <f t="shared" si="633"/>
        <v>-2.0941713131465978E-3</v>
      </c>
      <c r="BR519" s="1">
        <f t="shared" si="739"/>
        <v>4.2176944750660805E-2</v>
      </c>
      <c r="BS519" s="1">
        <f t="shared" si="635"/>
        <v>1.3125938512563051E-2</v>
      </c>
      <c r="BT519" s="1">
        <f t="shared" si="636"/>
        <v>7.628801095473392E-2</v>
      </c>
      <c r="BU519" s="1">
        <f t="shared" si="637"/>
        <v>-1.6218438087704068E-2</v>
      </c>
      <c r="BW519" s="1">
        <f t="shared" si="638"/>
        <v>2.2411547898236739E-2</v>
      </c>
      <c r="BY519" s="172">
        <f t="shared" si="723"/>
        <v>0</v>
      </c>
      <c r="CA519" s="1">
        <f t="shared" si="639"/>
        <v>0</v>
      </c>
      <c r="CB519" s="1">
        <f t="shared" si="640"/>
        <v>-0.23102140099446988</v>
      </c>
      <c r="CC519" s="1">
        <f t="shared" si="641"/>
        <v>-8.0449227524483691E-2</v>
      </c>
    </row>
    <row r="520" spans="1:83" ht="15">
      <c r="A520" s="282" t="s">
        <v>375</v>
      </c>
      <c r="E520" s="11">
        <v>1</v>
      </c>
      <c r="F520" s="11">
        <f t="shared" ref="F520:R520" si="803">1+F252/100</f>
        <v>1.0113652183274406</v>
      </c>
      <c r="G520" s="11">
        <f t="shared" si="803"/>
        <v>1.0299227812283451</v>
      </c>
      <c r="H520" s="11">
        <f t="shared" si="803"/>
        <v>1.034128780161595</v>
      </c>
      <c r="I520" s="11">
        <f t="shared" si="803"/>
        <v>1.0578129253665292</v>
      </c>
      <c r="J520" s="11">
        <f t="shared" si="803"/>
        <v>1.0426130812905841</v>
      </c>
      <c r="K520" s="11">
        <f t="shared" si="803"/>
        <v>1.0357585896952344</v>
      </c>
      <c r="L520" s="11">
        <f t="shared" si="803"/>
        <v>1.0207704947092457</v>
      </c>
      <c r="M520" s="11">
        <f t="shared" si="803"/>
        <v>1.0511580343058</v>
      </c>
      <c r="N520" s="11">
        <f t="shared" si="803"/>
        <v>1.0499725258544079</v>
      </c>
      <c r="O520" s="11">
        <f t="shared" si="803"/>
        <v>1.0595038294230501</v>
      </c>
      <c r="P520" s="11">
        <f t="shared" si="803"/>
        <v>1.0445667141733952</v>
      </c>
      <c r="Q520" s="11">
        <f t="shared" si="803"/>
        <v>1.0598569854455804</v>
      </c>
      <c r="R520" s="11">
        <f t="shared" si="803"/>
        <v>1.0641104055897612</v>
      </c>
      <c r="S520" s="11">
        <v>1</v>
      </c>
      <c r="T520" s="11">
        <f t="shared" ref="T520:BI520" si="804">1+T252/100</f>
        <v>1.0246903930685456</v>
      </c>
      <c r="U520" s="11">
        <f t="shared" si="804"/>
        <v>1.0596186666790439</v>
      </c>
      <c r="V520" s="11">
        <f t="shared" si="804"/>
        <v>1.0169729179759073</v>
      </c>
      <c r="W520" s="11">
        <f t="shared" si="804"/>
        <v>1.014464324707391</v>
      </c>
      <c r="X520" s="11">
        <f t="shared" si="804"/>
        <v>1.0272507185416933</v>
      </c>
      <c r="Y520" s="11">
        <f t="shared" si="804"/>
        <v>1.018195142160363</v>
      </c>
      <c r="Z520" s="11">
        <f t="shared" si="804"/>
        <v>1.0017034254596948</v>
      </c>
      <c r="AA520" s="11">
        <f t="shared" si="804"/>
        <v>1.0134115932660999</v>
      </c>
      <c r="AB520" s="11">
        <f t="shared" si="804"/>
        <v>0.98613339036236991</v>
      </c>
      <c r="AC520" s="11">
        <f t="shared" si="804"/>
        <v>1.0328915715235856</v>
      </c>
      <c r="AD520" s="11">
        <f t="shared" si="804"/>
        <v>1.0356869129412718</v>
      </c>
      <c r="AE520" s="11">
        <f t="shared" si="804"/>
        <v>1.022551256372946</v>
      </c>
      <c r="AF520" s="11">
        <f t="shared" si="804"/>
        <v>1.0325599653210602</v>
      </c>
      <c r="AG520" s="11">
        <f t="shared" si="804"/>
        <v>1.0145224687044296</v>
      </c>
      <c r="AH520" s="11">
        <f t="shared" si="804"/>
        <v>1.008843332062503</v>
      </c>
      <c r="AI520" s="11">
        <f t="shared" si="804"/>
        <v>1.0035479705596582</v>
      </c>
      <c r="AJ520" s="11">
        <f t="shared" si="804"/>
        <v>0.99429938998349188</v>
      </c>
      <c r="AK520" s="11">
        <f t="shared" si="804"/>
        <v>0.98758957095659539</v>
      </c>
      <c r="AL520" s="11">
        <f t="shared" si="804"/>
        <v>1.0180882582754835</v>
      </c>
      <c r="AM520" s="11">
        <f t="shared" si="804"/>
        <v>1.0095566548836079</v>
      </c>
      <c r="AN520" s="11">
        <f t="shared" si="804"/>
        <v>1.0225962051221156</v>
      </c>
      <c r="AO520" s="11">
        <f t="shared" si="804"/>
        <v>1.0327957909776648</v>
      </c>
      <c r="AP520" s="11">
        <f t="shared" si="804"/>
        <v>1.0384087236277599</v>
      </c>
      <c r="AQ520" s="11">
        <f t="shared" si="804"/>
        <v>1.0120600520251308</v>
      </c>
      <c r="AR520" s="11">
        <f t="shared" si="804"/>
        <v>1.0204163653376901</v>
      </c>
      <c r="AS520" s="11">
        <f t="shared" si="804"/>
        <v>1.0524533652485835</v>
      </c>
      <c r="AT520" s="11">
        <f t="shared" si="804"/>
        <v>1.025096203864184</v>
      </c>
      <c r="AU520" s="11">
        <f t="shared" si="804"/>
        <v>1.038860227681083</v>
      </c>
      <c r="AV520" s="11">
        <f t="shared" si="804"/>
        <v>1.0430502586035273</v>
      </c>
      <c r="AW520" s="11">
        <f t="shared" si="804"/>
        <v>1.0710828116643829</v>
      </c>
      <c r="AX520" s="11">
        <f t="shared" si="804"/>
        <v>1.0625041826703974</v>
      </c>
      <c r="AY520" s="11">
        <f t="shared" si="804"/>
        <v>1.074063616856991</v>
      </c>
      <c r="AZ520" s="11">
        <f t="shared" si="804"/>
        <v>1.0809212569936568</v>
      </c>
      <c r="BA520" s="11">
        <f t="shared" si="804"/>
        <v>1.0514591642673745</v>
      </c>
      <c r="BB520" s="11">
        <f t="shared" si="804"/>
        <v>1.0097504123255683</v>
      </c>
      <c r="BC520" s="11">
        <f t="shared" si="804"/>
        <v>1.0666124550078908</v>
      </c>
      <c r="BD520" s="11">
        <f t="shared" si="804"/>
        <v>1.0552517632268199</v>
      </c>
      <c r="BE520" s="11">
        <f t="shared" si="804"/>
        <v>1.0443211825206435</v>
      </c>
      <c r="BF520" s="11">
        <f t="shared" si="804"/>
        <v>1.0422210577157061</v>
      </c>
      <c r="BG520" s="11">
        <f t="shared" si="804"/>
        <v>1.0338528040526467</v>
      </c>
      <c r="BH520" s="11">
        <f t="shared" si="804"/>
        <v>1.0259962950842934</v>
      </c>
      <c r="BI520" s="11">
        <f t="shared" si="804"/>
        <v>1.0311946996407544</v>
      </c>
      <c r="BJ520" s="11">
        <f t="shared" ref="BJ520" si="805">1+BJ252/100</f>
        <v>1.0400181184660147</v>
      </c>
      <c r="BL520" s="1">
        <f t="shared" si="628"/>
        <v>2.5091032707659888E-2</v>
      </c>
      <c r="BM520" s="1">
        <f t="shared" si="629"/>
        <v>4.2943479817323826E-2</v>
      </c>
      <c r="BN520" s="1">
        <f t="shared" si="630"/>
        <v>3.6868678343005667E-2</v>
      </c>
      <c r="BO520" s="1">
        <f t="shared" si="631"/>
        <v>1.6543739589962803E-2</v>
      </c>
      <c r="BP520" s="1">
        <f t="shared" si="632"/>
        <v>8.1615822175007402E-4</v>
      </c>
      <c r="BQ520" s="1">
        <f t="shared" si="633"/>
        <v>3.0266096517653329E-2</v>
      </c>
      <c r="BR520" s="1">
        <f t="shared" si="739"/>
        <v>5.7211825017851936E-2</v>
      </c>
      <c r="BS520" s="1">
        <f t="shared" si="635"/>
        <v>4.3883857660892422E-2</v>
      </c>
      <c r="BT520" s="1">
        <f t="shared" si="636"/>
        <v>6.3765499945768411E-2</v>
      </c>
      <c r="BU520" s="1">
        <f t="shared" si="637"/>
        <v>3.8519092632370633E-2</v>
      </c>
      <c r="BW520" s="1">
        <f t="shared" si="638"/>
        <v>4.9264771869721002E-2</v>
      </c>
      <c r="BY520" s="172">
        <f t="shared" si="723"/>
        <v>3.2212188359934446E-2</v>
      </c>
      <c r="CA520" s="1">
        <f t="shared" si="639"/>
        <v>1.0613438815505472E-3</v>
      </c>
      <c r="CB520" s="1">
        <f t="shared" si="640"/>
        <v>-1.4556327909199696E-2</v>
      </c>
      <c r="CC520" s="1">
        <f t="shared" si="641"/>
        <v>9.3818273749544323E-2</v>
      </c>
    </row>
    <row r="521" spans="1:83" ht="15">
      <c r="A521" s="282" t="s">
        <v>376</v>
      </c>
      <c r="E521" s="11">
        <v>1</v>
      </c>
      <c r="F521" s="11">
        <f t="shared" ref="F521:R521" si="806">1+F253/100</f>
        <v>1.0117628999007375</v>
      </c>
      <c r="G521" s="11">
        <f t="shared" si="806"/>
        <v>0.97208422818300189</v>
      </c>
      <c r="H521" s="11">
        <f t="shared" si="806"/>
        <v>0.98982841293862922</v>
      </c>
      <c r="I521" s="11">
        <f t="shared" si="806"/>
        <v>1.0127748175010782</v>
      </c>
      <c r="J521" s="11">
        <f t="shared" si="806"/>
        <v>0.99952586506649665</v>
      </c>
      <c r="K521" s="11">
        <f t="shared" si="806"/>
        <v>1.019901665198895</v>
      </c>
      <c r="L521" s="11">
        <f t="shared" si="806"/>
        <v>0.95389716094339616</v>
      </c>
      <c r="M521" s="11">
        <f t="shared" si="806"/>
        <v>1.0098263244679595</v>
      </c>
      <c r="N521" s="11">
        <f t="shared" si="806"/>
        <v>1.0509692141960514</v>
      </c>
      <c r="O521" s="11">
        <f t="shared" si="806"/>
        <v>1.0179576245370703</v>
      </c>
      <c r="P521" s="11">
        <f t="shared" si="806"/>
        <v>0.99448612156329408</v>
      </c>
      <c r="Q521" s="11">
        <f t="shared" si="806"/>
        <v>0.98569593689003243</v>
      </c>
      <c r="R521" s="11">
        <f t="shared" si="806"/>
        <v>1.0025238784103494</v>
      </c>
      <c r="S521" s="11">
        <v>1</v>
      </c>
      <c r="T521" s="11">
        <f t="shared" ref="T521:BI521" si="807">1+T253/100</f>
        <v>1.0586812628555506</v>
      </c>
      <c r="U521" s="11">
        <f t="shared" si="807"/>
        <v>1.0352370497342815</v>
      </c>
      <c r="V521" s="11">
        <f t="shared" si="807"/>
        <v>1.0089880826975857</v>
      </c>
      <c r="W521" s="11">
        <f t="shared" si="807"/>
        <v>1.046829275480287</v>
      </c>
      <c r="X521" s="11">
        <f t="shared" si="807"/>
        <v>1.0546361301298681</v>
      </c>
      <c r="Y521" s="11">
        <f t="shared" si="807"/>
        <v>1.0512628993273698</v>
      </c>
      <c r="Z521" s="11">
        <f t="shared" si="807"/>
        <v>1.0089318503763864</v>
      </c>
      <c r="AA521" s="11">
        <f t="shared" si="807"/>
        <v>0.89654236115130803</v>
      </c>
      <c r="AB521" s="11">
        <f t="shared" si="807"/>
        <v>0.89146805391950634</v>
      </c>
      <c r="AC521" s="11">
        <f t="shared" si="807"/>
        <v>0.98223734952823161</v>
      </c>
      <c r="AD521" s="11">
        <f t="shared" si="807"/>
        <v>1.0081759526344514</v>
      </c>
      <c r="AE521" s="11">
        <f t="shared" si="807"/>
        <v>1.0812306941760796</v>
      </c>
      <c r="AF521" s="11">
        <f t="shared" si="807"/>
        <v>1.0732293494624172</v>
      </c>
      <c r="AG521" s="11">
        <f t="shared" si="807"/>
        <v>1.0084829746648463</v>
      </c>
      <c r="AH521" s="11">
        <f t="shared" si="807"/>
        <v>1.0045305561007933</v>
      </c>
      <c r="AI521" s="11">
        <f t="shared" si="807"/>
        <v>0.99619935756373723</v>
      </c>
      <c r="AJ521" s="11">
        <f t="shared" si="807"/>
        <v>1.0280951949086441</v>
      </c>
      <c r="AK521" s="11">
        <f t="shared" si="807"/>
        <v>1.0715140045677478</v>
      </c>
      <c r="AL521" s="11">
        <f t="shared" si="807"/>
        <v>1.01904933085602</v>
      </c>
      <c r="AM521" s="11">
        <f t="shared" si="807"/>
        <v>1.0649549915074146</v>
      </c>
      <c r="AN521" s="11">
        <f t="shared" si="807"/>
        <v>0.97843483518018826</v>
      </c>
      <c r="AO521" s="11">
        <f t="shared" si="807"/>
        <v>1.048228299537703</v>
      </c>
      <c r="AP521" s="11">
        <f t="shared" si="807"/>
        <v>1.0778526336142562</v>
      </c>
      <c r="AQ521" s="11">
        <f t="shared" si="807"/>
        <v>1.0384811773229055</v>
      </c>
      <c r="AR521" s="11">
        <f t="shared" si="807"/>
        <v>0.97551714897450414</v>
      </c>
      <c r="AS521" s="11">
        <f t="shared" si="807"/>
        <v>0.97717887658157299</v>
      </c>
      <c r="AT521" s="11">
        <f t="shared" si="807"/>
        <v>0.95986569267138322</v>
      </c>
      <c r="AU521" s="11">
        <f t="shared" si="807"/>
        <v>0.9224941593372662</v>
      </c>
      <c r="AV521" s="11">
        <f t="shared" si="807"/>
        <v>1.0087002943423402</v>
      </c>
      <c r="AW521" s="11">
        <f t="shared" si="807"/>
        <v>1.0505283868578934</v>
      </c>
      <c r="AX521" s="11">
        <f t="shared" si="807"/>
        <v>1.0741114576555562</v>
      </c>
      <c r="AY521" s="11">
        <f t="shared" si="807"/>
        <v>1.039288529326829</v>
      </c>
      <c r="AZ521" s="11">
        <f t="shared" si="807"/>
        <v>1.0626403482147413</v>
      </c>
      <c r="BA521" s="11">
        <f t="shared" si="807"/>
        <v>1.0682165477797043</v>
      </c>
      <c r="BB521" s="11">
        <f t="shared" si="807"/>
        <v>1.0387363995749199</v>
      </c>
      <c r="BC521" s="11">
        <f t="shared" si="807"/>
        <v>1.0743090428403241</v>
      </c>
      <c r="BD521" s="11">
        <f t="shared" si="807"/>
        <v>1.0481396608549713</v>
      </c>
      <c r="BE521" s="11">
        <f t="shared" si="807"/>
        <v>1.0319822076816454</v>
      </c>
      <c r="BF521" s="11">
        <f t="shared" si="807"/>
        <v>1.0429280021582752</v>
      </c>
      <c r="BG521" s="11">
        <f t="shared" si="807"/>
        <v>1.0289035932220834</v>
      </c>
      <c r="BH521" s="11">
        <f t="shared" si="807"/>
        <v>1.0001957330574058</v>
      </c>
      <c r="BI521" s="11">
        <f t="shared" si="807"/>
        <v>1.0132207384763758</v>
      </c>
      <c r="BJ521" s="11">
        <f t="shared" ref="BJ521" si="808">1+BJ253/100</f>
        <v>1.0227822006395548</v>
      </c>
      <c r="BL521" s="1">
        <f t="shared" si="628"/>
        <v>-8.9075043884281335E-3</v>
      </c>
      <c r="BM521" s="1">
        <f t="shared" si="629"/>
        <v>7.3968265341644024E-3</v>
      </c>
      <c r="BN521" s="1">
        <f t="shared" si="630"/>
        <v>2.0195889392525812E-2</v>
      </c>
      <c r="BO521" s="1">
        <f t="shared" si="631"/>
        <v>-1.3242194005019803E-3</v>
      </c>
      <c r="BP521" s="1">
        <f t="shared" si="632"/>
        <v>2.8355231109734813E-2</v>
      </c>
      <c r="BQ521" s="1">
        <f t="shared" si="633"/>
        <v>-3.9271341278903638E-3</v>
      </c>
      <c r="BR521" s="1">
        <f t="shared" si="739"/>
        <v>5.1851549429227983E-2</v>
      </c>
      <c r="BS521" s="1">
        <f t="shared" si="635"/>
        <v>3.7958749471213915E-2</v>
      </c>
      <c r="BT521" s="1">
        <f t="shared" si="636"/>
        <v>5.0348705149555473E-2</v>
      </c>
      <c r="BU521" s="1">
        <f t="shared" si="637"/>
        <v>3.4589349467449848E-2</v>
      </c>
      <c r="BW521" s="1">
        <f t="shared" si="638"/>
        <v>4.131419694374161E-2</v>
      </c>
      <c r="BY521" s="172">
        <f t="shared" si="723"/>
        <v>2.9104598748643795E-3</v>
      </c>
      <c r="CA521" s="1">
        <f t="shared" si="639"/>
        <v>-0.19362244401091377</v>
      </c>
      <c r="CB521" s="1">
        <f t="shared" si="640"/>
        <v>9.743154173619395E-2</v>
      </c>
      <c r="CC521" s="1">
        <f t="shared" si="641"/>
        <v>4.2710511521972361E-2</v>
      </c>
    </row>
    <row r="522" spans="1:83" ht="15">
      <c r="A522" s="282" t="s">
        <v>377</v>
      </c>
      <c r="E522" s="11">
        <v>1</v>
      </c>
      <c r="F522" s="11">
        <f t="shared" ref="F522:R522" si="809">1+F254/100</f>
        <v>1.0061812119265483</v>
      </c>
      <c r="G522" s="11">
        <f t="shared" si="809"/>
        <v>1.0448066935423344</v>
      </c>
      <c r="H522" s="11">
        <f t="shared" si="809"/>
        <v>1.0290827194808765</v>
      </c>
      <c r="I522" s="11">
        <f t="shared" si="809"/>
        <v>1.0434054896320282</v>
      </c>
      <c r="J522" s="11">
        <f t="shared" si="809"/>
        <v>1.0507809761043301</v>
      </c>
      <c r="K522" s="11">
        <f t="shared" si="809"/>
        <v>1.0527711385836409</v>
      </c>
      <c r="L522" s="11">
        <f t="shared" si="809"/>
        <v>1.013899512862837</v>
      </c>
      <c r="M522" s="11">
        <f t="shared" si="809"/>
        <v>1.03758819367632</v>
      </c>
      <c r="N522" s="11">
        <f t="shared" si="809"/>
        <v>1.0209736970647882</v>
      </c>
      <c r="O522" s="11">
        <f t="shared" si="809"/>
        <v>1.0201142185650027</v>
      </c>
      <c r="P522" s="11">
        <f t="shared" si="809"/>
        <v>1.0199769862470101</v>
      </c>
      <c r="Q522" s="11">
        <f t="shared" si="809"/>
        <v>1.0414240581701619</v>
      </c>
      <c r="R522" s="11">
        <f t="shared" si="809"/>
        <v>1.046395827123991</v>
      </c>
      <c r="S522" s="11">
        <v>1</v>
      </c>
      <c r="T522" s="11">
        <f t="shared" ref="T522:BI522" si="810">1+T254/100</f>
        <v>0.98823119807805471</v>
      </c>
      <c r="U522" s="11">
        <f t="shared" si="810"/>
        <v>1.0438943301090107</v>
      </c>
      <c r="V522" s="11">
        <f t="shared" si="810"/>
        <v>1.0356174671848837</v>
      </c>
      <c r="W522" s="11">
        <f t="shared" si="810"/>
        <v>1.0444908653802292</v>
      </c>
      <c r="X522" s="11">
        <f t="shared" si="810"/>
        <v>1.0204332774484282</v>
      </c>
      <c r="Y522" s="11">
        <f t="shared" si="810"/>
        <v>0.98802739119972705</v>
      </c>
      <c r="Z522" s="11">
        <f t="shared" si="810"/>
        <v>1.0159251712221378</v>
      </c>
      <c r="AA522" s="11">
        <f t="shared" si="810"/>
        <v>0.97158451335465013</v>
      </c>
      <c r="AB522" s="11">
        <f t="shared" si="810"/>
        <v>1.0368008127064501</v>
      </c>
      <c r="AC522" s="11">
        <f t="shared" si="810"/>
        <v>1.0633442789527332</v>
      </c>
      <c r="AD522" s="11">
        <f t="shared" si="810"/>
        <v>1.0331912827563379</v>
      </c>
      <c r="AE522" s="11">
        <f t="shared" si="810"/>
        <v>1.0255940403060808</v>
      </c>
      <c r="AF522" s="11">
        <f t="shared" si="810"/>
        <v>1.0254109703076508</v>
      </c>
      <c r="AG522" s="11">
        <f t="shared" si="810"/>
        <v>1.0326208355420672</v>
      </c>
      <c r="AH522" s="11">
        <f t="shared" si="810"/>
        <v>1.0270596852574558</v>
      </c>
      <c r="AI522" s="11">
        <f t="shared" si="810"/>
        <v>1.0077451620019093</v>
      </c>
      <c r="AJ522" s="11">
        <f t="shared" si="810"/>
        <v>0.98599526435542517</v>
      </c>
      <c r="AK522" s="11">
        <f t="shared" si="810"/>
        <v>1.0212911448432869</v>
      </c>
      <c r="AL522" s="11">
        <f t="shared" si="810"/>
        <v>1.0139986184310403</v>
      </c>
      <c r="AM522" s="11">
        <f t="shared" si="810"/>
        <v>1.0276962459562125</v>
      </c>
      <c r="AN522" s="11">
        <f t="shared" si="810"/>
        <v>1.0150306530542901</v>
      </c>
      <c r="AO522" s="11">
        <f t="shared" si="810"/>
        <v>1.0259530524810896</v>
      </c>
      <c r="AP522" s="11">
        <f t="shared" si="810"/>
        <v>1.0323658668253635</v>
      </c>
      <c r="AQ522" s="11">
        <f t="shared" si="810"/>
        <v>1.0323939248122607</v>
      </c>
      <c r="AR522" s="11">
        <f t="shared" si="810"/>
        <v>1.0348993353202123</v>
      </c>
      <c r="AS522" s="11">
        <f t="shared" si="810"/>
        <v>1.0294029177499524</v>
      </c>
      <c r="AT522" s="11">
        <f t="shared" si="810"/>
        <v>0.99981510222243286</v>
      </c>
      <c r="AU522" s="11">
        <f t="shared" si="810"/>
        <v>1.008461259531976</v>
      </c>
      <c r="AV522" s="11">
        <f t="shared" si="810"/>
        <v>1.0192695687570386</v>
      </c>
      <c r="AW522" s="11">
        <f t="shared" si="810"/>
        <v>1.0282965348869606</v>
      </c>
      <c r="AX522" s="11">
        <f t="shared" si="810"/>
        <v>1.0239704601602841</v>
      </c>
      <c r="AY522" s="11">
        <f t="shared" si="810"/>
        <v>1.0168141645856219</v>
      </c>
      <c r="AZ522" s="11">
        <f t="shared" si="810"/>
        <v>1.0081518822050015</v>
      </c>
      <c r="BA522" s="11">
        <f t="shared" si="810"/>
        <v>0.98769717831265746</v>
      </c>
      <c r="BB522" s="11">
        <f t="shared" si="810"/>
        <v>0.9637587588527794</v>
      </c>
      <c r="BC522" s="11">
        <f t="shared" si="810"/>
        <v>1.0168111014805687</v>
      </c>
      <c r="BD522" s="11">
        <f t="shared" si="810"/>
        <v>1.0084970454033482</v>
      </c>
      <c r="BE522" s="11">
        <f t="shared" si="810"/>
        <v>1.0145929016640869</v>
      </c>
      <c r="BF522" s="11">
        <f t="shared" si="810"/>
        <v>1.009567188606119</v>
      </c>
      <c r="BG522" s="11">
        <f t="shared" si="810"/>
        <v>1.0180045545903453</v>
      </c>
      <c r="BH522" s="11">
        <f t="shared" si="810"/>
        <v>1.0208707643757422</v>
      </c>
      <c r="BI522" s="11">
        <f t="shared" si="810"/>
        <v>1.0074279463378504</v>
      </c>
      <c r="BJ522" s="11">
        <f t="shared" ref="BJ522" si="811">1+BJ254/100</f>
        <v>1.0154699788289729</v>
      </c>
      <c r="BL522" s="1">
        <f t="shared" si="628"/>
        <v>2.6567423438269122E-2</v>
      </c>
      <c r="BM522" s="1">
        <f t="shared" si="629"/>
        <v>3.6467359424894541E-2</v>
      </c>
      <c r="BN522" s="1">
        <f t="shared" si="630"/>
        <v>2.5880206166569275E-2</v>
      </c>
      <c r="BO522" s="1">
        <f t="shared" si="631"/>
        <v>2.1661731889795366E-2</v>
      </c>
      <c r="BP522" s="1">
        <f t="shared" si="632"/>
        <v>7.1707860101639653E-3</v>
      </c>
      <c r="BQ522" s="1">
        <f t="shared" si="633"/>
        <v>2.2217983819249332E-2</v>
      </c>
      <c r="BR522" s="1">
        <f t="shared" si="739"/>
        <v>7.8870269570794349E-3</v>
      </c>
      <c r="BS522" s="1">
        <f t="shared" si="635"/>
        <v>1.2658120221093139E-2</v>
      </c>
      <c r="BT522" s="1">
        <f t="shared" si="636"/>
        <v>1.3944936466932623E-2</v>
      </c>
      <c r="BU522" s="1">
        <f t="shared" si="637"/>
        <v>7.2924923302384315E-3</v>
      </c>
      <c r="BW522" s="1">
        <f t="shared" si="638"/>
        <v>1.0138178599979009E-2</v>
      </c>
      <c r="BY522" s="172">
        <f t="shared" si="723"/>
        <v>2.6189713854118724E-2</v>
      </c>
      <c r="CA522" s="1">
        <f t="shared" si="639"/>
        <v>2.3381668875910311E-2</v>
      </c>
      <c r="CB522" s="1">
        <f t="shared" si="640"/>
        <v>1.4787519337128963E-2</v>
      </c>
      <c r="CC522" s="1">
        <f t="shared" si="641"/>
        <v>4.6970589094234905E-2</v>
      </c>
    </row>
    <row r="523" spans="1:83" ht="15">
      <c r="A523" s="282" t="s">
        <v>378</v>
      </c>
      <c r="E523" s="11">
        <v>1</v>
      </c>
      <c r="F523" s="11">
        <f t="shared" ref="F523:R523" si="812">1+F255/100</f>
        <v>1</v>
      </c>
      <c r="G523" s="11">
        <f t="shared" si="812"/>
        <v>1</v>
      </c>
      <c r="H523" s="11">
        <f t="shared" si="812"/>
        <v>1</v>
      </c>
      <c r="I523" s="11">
        <f t="shared" si="812"/>
        <v>1</v>
      </c>
      <c r="J523" s="11">
        <f t="shared" si="812"/>
        <v>1</v>
      </c>
      <c r="K523" s="11">
        <f t="shared" si="812"/>
        <v>1</v>
      </c>
      <c r="L523" s="11">
        <f t="shared" si="812"/>
        <v>1</v>
      </c>
      <c r="M523" s="11">
        <f t="shared" si="812"/>
        <v>1</v>
      </c>
      <c r="N523" s="11">
        <f t="shared" si="812"/>
        <v>1</v>
      </c>
      <c r="O523" s="11">
        <f t="shared" si="812"/>
        <v>1</v>
      </c>
      <c r="P523" s="11">
        <f t="shared" si="812"/>
        <v>1</v>
      </c>
      <c r="Q523" s="11">
        <f t="shared" si="812"/>
        <v>1</v>
      </c>
      <c r="R523" s="11">
        <f t="shared" si="812"/>
        <v>1</v>
      </c>
      <c r="S523" s="11">
        <v>1</v>
      </c>
      <c r="T523" s="11">
        <f t="shared" ref="T523:BI523" si="813">1+T255/100</f>
        <v>1</v>
      </c>
      <c r="U523" s="11">
        <f t="shared" si="813"/>
        <v>1</v>
      </c>
      <c r="V523" s="11">
        <f t="shared" si="813"/>
        <v>1</v>
      </c>
      <c r="W523" s="11">
        <f t="shared" si="813"/>
        <v>1</v>
      </c>
      <c r="X523" s="11">
        <f t="shared" si="813"/>
        <v>1</v>
      </c>
      <c r="Y523" s="11">
        <f t="shared" si="813"/>
        <v>1</v>
      </c>
      <c r="Z523" s="11">
        <f t="shared" si="813"/>
        <v>1</v>
      </c>
      <c r="AA523" s="11">
        <f t="shared" si="813"/>
        <v>1</v>
      </c>
      <c r="AB523" s="11">
        <f t="shared" si="813"/>
        <v>1</v>
      </c>
      <c r="AC523" s="11">
        <f t="shared" si="813"/>
        <v>1</v>
      </c>
      <c r="AD523" s="11">
        <f t="shared" si="813"/>
        <v>1</v>
      </c>
      <c r="AE523" s="11">
        <f t="shared" si="813"/>
        <v>1</v>
      </c>
      <c r="AF523" s="11">
        <f t="shared" si="813"/>
        <v>1</v>
      </c>
      <c r="AG523" s="11">
        <f t="shared" si="813"/>
        <v>1.0650068375906554</v>
      </c>
      <c r="AH523" s="11">
        <f t="shared" si="813"/>
        <v>1.0062534360557371</v>
      </c>
      <c r="AI523" s="11">
        <f t="shared" si="813"/>
        <v>0.98970224442275712</v>
      </c>
      <c r="AJ523" s="11">
        <f t="shared" si="813"/>
        <v>0.97408795337866361</v>
      </c>
      <c r="AK523" s="11">
        <f t="shared" si="813"/>
        <v>0.86742393587293898</v>
      </c>
      <c r="AL523" s="11">
        <f t="shared" si="813"/>
        <v>0.95504844584750803</v>
      </c>
      <c r="AM523" s="11">
        <f t="shared" si="813"/>
        <v>0.92957125627966575</v>
      </c>
      <c r="AN523" s="11">
        <f t="shared" si="813"/>
        <v>0.97325464115024329</v>
      </c>
      <c r="AO523" s="11">
        <f t="shared" si="813"/>
        <v>0.99773283103664279</v>
      </c>
      <c r="AP523" s="11">
        <f t="shared" si="813"/>
        <v>1.0323530654235726</v>
      </c>
      <c r="AQ523" s="11">
        <f t="shared" si="813"/>
        <v>1.0263473868030437</v>
      </c>
      <c r="AR523" s="11">
        <f t="shared" si="813"/>
        <v>1.0318177910881488</v>
      </c>
      <c r="AS523" s="11">
        <f t="shared" si="813"/>
        <v>1.0237356269425559</v>
      </c>
      <c r="AT523" s="11">
        <f t="shared" si="813"/>
        <v>1.0288917561575301</v>
      </c>
      <c r="AU523" s="11">
        <f t="shared" si="813"/>
        <v>1.0273497191229792</v>
      </c>
      <c r="AV523" s="11">
        <f t="shared" si="813"/>
        <v>1.0299447817700755</v>
      </c>
      <c r="AW523" s="11">
        <f t="shared" si="813"/>
        <v>1.0646453148592585</v>
      </c>
      <c r="AX523" s="11">
        <f t="shared" si="813"/>
        <v>1.0576242787209782</v>
      </c>
      <c r="AY523" s="11">
        <f t="shared" si="813"/>
        <v>1.0599866355580303</v>
      </c>
      <c r="AZ523" s="11">
        <f t="shared" si="813"/>
        <v>1.0836753771848529</v>
      </c>
      <c r="BA523" s="11">
        <f t="shared" si="813"/>
        <v>1.0726416338280085</v>
      </c>
      <c r="BB523" s="11">
        <f t="shared" si="813"/>
        <v>1.0629128690065799</v>
      </c>
      <c r="BC523" s="11">
        <f t="shared" si="813"/>
        <v>1.0548003319121924</v>
      </c>
      <c r="BD523" s="11">
        <f t="shared" si="813"/>
        <v>1.0543187386155606</v>
      </c>
      <c r="BE523" s="11">
        <f t="shared" si="813"/>
        <v>1.0661885438975593</v>
      </c>
      <c r="BF523" s="11">
        <f t="shared" si="813"/>
        <v>1.0632624854621442</v>
      </c>
      <c r="BG523" s="11">
        <f t="shared" si="813"/>
        <v>1.0598942094428072</v>
      </c>
      <c r="BH523" s="11">
        <f t="shared" si="813"/>
        <v>1.0613253500815247</v>
      </c>
      <c r="BI523" s="11">
        <f t="shared" si="813"/>
        <v>1.0594172363162115</v>
      </c>
      <c r="BJ523" s="11">
        <f t="shared" ref="BJ523" si="814">1+BJ255/100</f>
        <v>1.0354658229066533</v>
      </c>
      <c r="BL523" s="1">
        <f t="shared" si="628"/>
        <v>0</v>
      </c>
      <c r="BM523" s="1">
        <f t="shared" si="629"/>
        <v>0</v>
      </c>
      <c r="BN523" s="1">
        <f t="shared" si="630"/>
        <v>0</v>
      </c>
      <c r="BO523" s="1">
        <f t="shared" si="631"/>
        <v>6.9455274567269409E-3</v>
      </c>
      <c r="BP523" s="1">
        <f t="shared" si="632"/>
        <v>-5.465597646086906E-2</v>
      </c>
      <c r="BQ523" s="1">
        <f t="shared" si="633"/>
        <v>1.7490294477496837E-2</v>
      </c>
      <c r="BR523" s="1">
        <f t="shared" si="739"/>
        <v>6.0679215169332723E-2</v>
      </c>
      <c r="BS523" s="1">
        <f t="shared" si="635"/>
        <v>6.0906809441376053E-2</v>
      </c>
      <c r="BT523" s="1">
        <f t="shared" si="636"/>
        <v>6.1290046072108417E-2</v>
      </c>
      <c r="BU523" s="1">
        <f t="shared" si="637"/>
        <v>6.0257993444654323E-2</v>
      </c>
      <c r="BW523" s="1">
        <f t="shared" si="638"/>
        <v>6.0700178764294899E-2</v>
      </c>
      <c r="BY523" s="172">
        <f t="shared" si="723"/>
        <v>0</v>
      </c>
      <c r="CA523" s="1">
        <f t="shared" si="639"/>
        <v>0</v>
      </c>
      <c r="CB523" s="1">
        <f t="shared" si="640"/>
        <v>-0.16375385340110826</v>
      </c>
      <c r="CC523" s="1">
        <f t="shared" si="641"/>
        <v>0.19173060190814772</v>
      </c>
    </row>
    <row r="524" spans="1:83" ht="15">
      <c r="A524" s="282" t="s">
        <v>379</v>
      </c>
      <c r="E524" s="11">
        <v>1</v>
      </c>
      <c r="F524" s="11">
        <f t="shared" ref="F524:R524" si="815">1+F256/100</f>
        <v>1.0300916771076454</v>
      </c>
      <c r="G524" s="11">
        <f t="shared" si="815"/>
        <v>1.0236826734675</v>
      </c>
      <c r="H524" s="11">
        <f t="shared" si="815"/>
        <v>0.92664420052577712</v>
      </c>
      <c r="I524" s="11">
        <f t="shared" si="815"/>
        <v>1.0257049914300922</v>
      </c>
      <c r="J524" s="11">
        <f t="shared" si="815"/>
        <v>0.99827620579544218</v>
      </c>
      <c r="K524" s="11">
        <f t="shared" si="815"/>
        <v>0.98978781215100664</v>
      </c>
      <c r="L524" s="11">
        <f t="shared" si="815"/>
        <v>0.89569733449726674</v>
      </c>
      <c r="M524" s="11">
        <f t="shared" si="815"/>
        <v>1.0545558276871483</v>
      </c>
      <c r="N524" s="11">
        <f t="shared" si="815"/>
        <v>1.0182322775044601</v>
      </c>
      <c r="O524" s="11">
        <f t="shared" si="815"/>
        <v>1.0959988777733785</v>
      </c>
      <c r="P524" s="11">
        <f t="shared" si="815"/>
        <v>1.0185549115767711</v>
      </c>
      <c r="Q524" s="11">
        <f t="shared" si="815"/>
        <v>1.2443930381746435</v>
      </c>
      <c r="R524" s="11">
        <f t="shared" si="815"/>
        <v>0.87896716717797707</v>
      </c>
      <c r="S524" s="11">
        <v>1</v>
      </c>
      <c r="T524" s="11">
        <f t="shared" ref="T524:BI524" si="816">1+T256/100</f>
        <v>0.91383413688432313</v>
      </c>
      <c r="U524" s="11">
        <f t="shared" si="816"/>
        <v>1.0920042391143248</v>
      </c>
      <c r="V524" s="11">
        <f t="shared" si="816"/>
        <v>1.120605749240513</v>
      </c>
      <c r="W524" s="11">
        <f t="shared" si="816"/>
        <v>1.0868187970342449</v>
      </c>
      <c r="X524" s="11">
        <f t="shared" si="816"/>
        <v>1.0238941184012664</v>
      </c>
      <c r="Y524" s="11">
        <f t="shared" si="816"/>
        <v>1.0151054818814835</v>
      </c>
      <c r="Z524" s="11">
        <f t="shared" si="816"/>
        <v>1.037121156393628</v>
      </c>
      <c r="AA524" s="11">
        <f t="shared" si="816"/>
        <v>1.0363308664717348</v>
      </c>
      <c r="AB524" s="11">
        <f t="shared" si="816"/>
        <v>1.0139405542500539</v>
      </c>
      <c r="AC524" s="11">
        <f t="shared" si="816"/>
        <v>1.0580885631684938</v>
      </c>
      <c r="AD524" s="11">
        <f t="shared" si="816"/>
        <v>1.0543094250643295</v>
      </c>
      <c r="AE524" s="11">
        <f t="shared" si="816"/>
        <v>1.0487697395320648</v>
      </c>
      <c r="AF524" s="11">
        <f t="shared" si="816"/>
        <v>0.9977604555458397</v>
      </c>
      <c r="AG524" s="11">
        <f t="shared" si="816"/>
        <v>1.1338893004695119</v>
      </c>
      <c r="AH524" s="11">
        <f t="shared" si="816"/>
        <v>1.0088613691478181</v>
      </c>
      <c r="AI524" s="11">
        <f t="shared" si="816"/>
        <v>1.0374206161034971</v>
      </c>
      <c r="AJ524" s="11">
        <f t="shared" si="816"/>
        <v>1.0084587770144784</v>
      </c>
      <c r="AK524" s="11">
        <f t="shared" si="816"/>
        <v>1.061909480999732</v>
      </c>
      <c r="AL524" s="11">
        <f t="shared" si="816"/>
        <v>1.0416518572704367</v>
      </c>
      <c r="AM524" s="11">
        <f t="shared" si="816"/>
        <v>0.98718471494375548</v>
      </c>
      <c r="AN524" s="11">
        <f t="shared" si="816"/>
        <v>1.077743908388642</v>
      </c>
      <c r="AO524" s="11">
        <f t="shared" si="816"/>
        <v>1.0133117324682492</v>
      </c>
      <c r="AP524" s="11">
        <f t="shared" si="816"/>
        <v>1.0357386638865527</v>
      </c>
      <c r="AQ524" s="11">
        <f t="shared" si="816"/>
        <v>1.0416857126414341</v>
      </c>
      <c r="AR524" s="11">
        <f t="shared" si="816"/>
        <v>1.027509055060847</v>
      </c>
      <c r="AS524" s="11">
        <f t="shared" si="816"/>
        <v>1.0162048280430052</v>
      </c>
      <c r="AT524" s="11">
        <f t="shared" si="816"/>
        <v>1.0162464734746985</v>
      </c>
      <c r="AU524" s="11">
        <f t="shared" si="816"/>
        <v>1.0616797334959691</v>
      </c>
      <c r="AV524" s="11">
        <f t="shared" si="816"/>
        <v>1.0748703426917667</v>
      </c>
      <c r="AW524" s="11">
        <f t="shared" si="816"/>
        <v>1.0395576048776389</v>
      </c>
      <c r="AX524" s="11">
        <f t="shared" si="816"/>
        <v>1.023136478246748</v>
      </c>
      <c r="AY524" s="11">
        <f t="shared" si="816"/>
        <v>1.0752718489373549</v>
      </c>
      <c r="AZ524" s="11">
        <f t="shared" si="816"/>
        <v>0.98292070655954911</v>
      </c>
      <c r="BA524" s="11">
        <f t="shared" si="816"/>
        <v>1.0655171259354974</v>
      </c>
      <c r="BB524" s="11">
        <f t="shared" si="816"/>
        <v>0.97822082484306772</v>
      </c>
      <c r="BC524" s="11">
        <f t="shared" si="816"/>
        <v>0.96591659296453669</v>
      </c>
      <c r="BD524" s="11">
        <f t="shared" si="816"/>
        <v>0.99556969414552132</v>
      </c>
      <c r="BE524" s="11">
        <f t="shared" si="816"/>
        <v>1.0139269799449018</v>
      </c>
      <c r="BF524" s="11">
        <f t="shared" si="816"/>
        <v>1.0183973809724907</v>
      </c>
      <c r="BG524" s="11">
        <f t="shared" si="816"/>
        <v>1.0095002204530938</v>
      </c>
      <c r="BH524" s="11">
        <f t="shared" si="816"/>
        <v>1.0173129113779507</v>
      </c>
      <c r="BI524" s="11">
        <f t="shared" si="816"/>
        <v>1.0109656430836347</v>
      </c>
      <c r="BJ524" s="11">
        <f t="shared" ref="BJ524" si="817">1+BJ256/100</f>
        <v>1.0136153611401173</v>
      </c>
      <c r="BL524" s="1">
        <f t="shared" si="628"/>
        <v>-7.6807546607573496E-3</v>
      </c>
      <c r="BM524" s="1">
        <f t="shared" si="629"/>
        <v>-4.2533942432981808E-3</v>
      </c>
      <c r="BN524" s="1">
        <f t="shared" si="630"/>
        <v>4.2721076390228374E-2</v>
      </c>
      <c r="BO524" s="1">
        <f t="shared" si="631"/>
        <v>3.9788545447534407E-2</v>
      </c>
      <c r="BP524" s="1">
        <f t="shared" si="632"/>
        <v>3.7183928975633052E-2</v>
      </c>
      <c r="BQ524" s="1">
        <f t="shared" si="633"/>
        <v>3.6037867578492255E-2</v>
      </c>
      <c r="BR524" s="1">
        <f t="shared" si="739"/>
        <v>2.4799705166669295E-2</v>
      </c>
      <c r="BS524" s="1">
        <f t="shared" si="635"/>
        <v>9.3121698579996526E-3</v>
      </c>
      <c r="BT524" s="1">
        <f t="shared" si="636"/>
        <v>4.3011829155855663E-2</v>
      </c>
      <c r="BU524" s="1">
        <f t="shared" si="637"/>
        <v>1.0567315983482928E-3</v>
      </c>
      <c r="BW524" s="1">
        <f t="shared" si="638"/>
        <v>1.8826779949586925E-2</v>
      </c>
      <c r="BY524" s="172">
        <f t="shared" si="723"/>
        <v>2.6546160425238829E-2</v>
      </c>
      <c r="CA524" s="1">
        <f t="shared" si="639"/>
        <v>8.9783983642887089E-2</v>
      </c>
      <c r="CB524" s="1">
        <f t="shared" si="640"/>
        <v>0.1109653725535058</v>
      </c>
      <c r="CC524" s="1">
        <f t="shared" si="641"/>
        <v>3.8239078213386346E-2</v>
      </c>
    </row>
    <row r="525" spans="1:83" ht="15">
      <c r="A525" s="282" t="s">
        <v>380</v>
      </c>
      <c r="E525" s="11">
        <v>1</v>
      </c>
      <c r="F525" s="11">
        <f t="shared" ref="F525:R525" si="818">1+F257/100</f>
        <v>0.99352985535764082</v>
      </c>
      <c r="G525" s="11">
        <f t="shared" si="818"/>
        <v>1.0447212327041848</v>
      </c>
      <c r="H525" s="11">
        <f t="shared" si="818"/>
        <v>1.0003457243421883</v>
      </c>
      <c r="I525" s="11">
        <f t="shared" si="818"/>
        <v>1.0707289196920831</v>
      </c>
      <c r="J525" s="11">
        <f t="shared" si="818"/>
        <v>1.0046865322166878</v>
      </c>
      <c r="K525" s="11">
        <f t="shared" si="818"/>
        <v>0.98014075696621983</v>
      </c>
      <c r="L525" s="11">
        <f t="shared" si="818"/>
        <v>0.99386744609400479</v>
      </c>
      <c r="M525" s="11">
        <f t="shared" si="818"/>
        <v>1.0384604860012061</v>
      </c>
      <c r="N525" s="11">
        <f t="shared" si="818"/>
        <v>0.97537578810359593</v>
      </c>
      <c r="O525" s="11">
        <f t="shared" si="818"/>
        <v>1.0443745298364675</v>
      </c>
      <c r="P525" s="11">
        <f t="shared" si="818"/>
        <v>0.98503684135464131</v>
      </c>
      <c r="Q525" s="11">
        <f t="shared" si="818"/>
        <v>0.98408853564088117</v>
      </c>
      <c r="R525" s="11">
        <f t="shared" si="818"/>
        <v>1.0413889311344693</v>
      </c>
      <c r="S525" s="11">
        <v>1</v>
      </c>
      <c r="T525" s="11">
        <f t="shared" ref="T525:BJ525" si="819">1+T257/100</f>
        <v>1.0007019286828842</v>
      </c>
      <c r="U525" s="11">
        <f t="shared" si="819"/>
        <v>1.0476265050848552</v>
      </c>
      <c r="V525" s="11">
        <f t="shared" si="819"/>
        <v>1.0334735264172699</v>
      </c>
      <c r="W525" s="11">
        <f t="shared" si="819"/>
        <v>0.99541650862409536</v>
      </c>
      <c r="X525" s="11">
        <f t="shared" si="819"/>
        <v>0.98025827407105615</v>
      </c>
      <c r="Y525" s="11">
        <f t="shared" si="819"/>
        <v>0.93011188826871261</v>
      </c>
      <c r="Z525" s="11">
        <f t="shared" si="819"/>
        <v>0.96995568842069868</v>
      </c>
      <c r="AA525" s="11">
        <f t="shared" si="819"/>
        <v>0.95363105589710517</v>
      </c>
      <c r="AB525" s="11">
        <f t="shared" si="819"/>
        <v>0.93736537056581271</v>
      </c>
      <c r="AC525" s="11">
        <f t="shared" si="819"/>
        <v>0.98822886365560636</v>
      </c>
      <c r="AD525" s="11">
        <f t="shared" si="819"/>
        <v>0.97616518918118256</v>
      </c>
      <c r="AE525" s="11">
        <f t="shared" si="819"/>
        <v>1.0378072784414814</v>
      </c>
      <c r="AF525" s="11">
        <f t="shared" si="819"/>
        <v>1.0094549614587085</v>
      </c>
      <c r="AG525" s="11">
        <f t="shared" si="819"/>
        <v>1.0316509765654971</v>
      </c>
      <c r="AH525" s="11">
        <f t="shared" si="819"/>
        <v>0.89186299870640506</v>
      </c>
      <c r="AI525" s="11">
        <f t="shared" si="819"/>
        <v>1.0392918246797356</v>
      </c>
      <c r="AJ525" s="11">
        <f t="shared" si="819"/>
        <v>1.0719268830732962</v>
      </c>
      <c r="AK525" s="11">
        <f t="shared" si="819"/>
        <v>1.03679126170289</v>
      </c>
      <c r="AL525" s="11">
        <f t="shared" si="819"/>
        <v>0.98085494383164584</v>
      </c>
      <c r="AM525" s="11">
        <f t="shared" si="819"/>
        <v>0.95569917678307592</v>
      </c>
      <c r="AN525" s="11">
        <f t="shared" si="819"/>
        <v>1.0178576366597416</v>
      </c>
      <c r="AO525" s="11">
        <f t="shared" si="819"/>
        <v>0.97768961702322632</v>
      </c>
      <c r="AP525" s="11">
        <f t="shared" si="819"/>
        <v>1.0425330545130715</v>
      </c>
      <c r="AQ525" s="11">
        <f t="shared" si="819"/>
        <v>0.98339718310887692</v>
      </c>
      <c r="AR525" s="11">
        <f t="shared" si="819"/>
        <v>0.92232454353180271</v>
      </c>
      <c r="AS525" s="11">
        <f t="shared" si="819"/>
        <v>1.0174071965458851</v>
      </c>
      <c r="AT525" s="11">
        <f t="shared" si="819"/>
        <v>1.0148728955820212</v>
      </c>
      <c r="AU525" s="11">
        <f t="shared" si="819"/>
        <v>0.89493468558112554</v>
      </c>
      <c r="AV525" s="11">
        <f t="shared" si="819"/>
        <v>0.90605014736626377</v>
      </c>
      <c r="AW525" s="11">
        <f t="shared" si="819"/>
        <v>1.1622568674554838</v>
      </c>
      <c r="AX525" s="11">
        <f t="shared" si="819"/>
        <v>1.084358975536625</v>
      </c>
      <c r="AY525" s="11">
        <f t="shared" si="819"/>
        <v>1.0803682884654733</v>
      </c>
      <c r="AZ525" s="11">
        <f t="shared" si="819"/>
        <v>1.069753267328085</v>
      </c>
      <c r="BA525" s="11">
        <f t="shared" si="819"/>
        <v>1.0359539573235379</v>
      </c>
      <c r="BB525" s="11">
        <f t="shared" si="819"/>
        <v>0.95288805324703207</v>
      </c>
      <c r="BC525" s="11">
        <f t="shared" si="819"/>
        <v>0.97015589848415784</v>
      </c>
      <c r="BD525" s="11">
        <f t="shared" si="819"/>
        <v>1.0263743833470724</v>
      </c>
      <c r="BE525" s="11">
        <f t="shared" si="819"/>
        <v>1.0410731538906164</v>
      </c>
      <c r="BF525" s="11">
        <f t="shared" si="819"/>
        <v>0.99923227317054453</v>
      </c>
      <c r="BG525" s="11">
        <f t="shared" si="819"/>
        <v>0.94790798096524587</v>
      </c>
      <c r="BH525" s="11">
        <f t="shared" si="819"/>
        <v>0.92553574033404162</v>
      </c>
      <c r="BI525" s="11">
        <f t="shared" si="819"/>
        <v>0.82414553152565295</v>
      </c>
      <c r="BJ525" s="11">
        <f t="shared" si="819"/>
        <v>0.84907301822087278</v>
      </c>
      <c r="BK525" s="11"/>
      <c r="BL525" s="1">
        <f t="shared" si="628"/>
        <v>1.2613752228942454E-2</v>
      </c>
      <c r="BM525" s="1">
        <f t="shared" si="629"/>
        <v>9.9847797561027907E-3</v>
      </c>
      <c r="BN525" s="1">
        <f t="shared" si="630"/>
        <v>1.0906944952563613E-2</v>
      </c>
      <c r="BO525" s="1">
        <f t="shared" si="631"/>
        <v>-2.8373876120184272E-2</v>
      </c>
      <c r="BP525" s="1">
        <f t="shared" si="632"/>
        <v>3.1691130413430635E-2</v>
      </c>
      <c r="BQ525" s="1">
        <f t="shared" si="633"/>
        <v>-1.732241430123016E-2</v>
      </c>
      <c r="BR525" s="1">
        <f t="shared" si="739"/>
        <v>2.9706237739531627E-2</v>
      </c>
      <c r="BS525" s="1">
        <f t="shared" si="635"/>
        <v>3.0092102354197792E-3</v>
      </c>
      <c r="BT525" s="1">
        <f t="shared" si="636"/>
        <v>5.3506508644811435E-2</v>
      </c>
      <c r="BU525" s="1">
        <f t="shared" si="637"/>
        <v>-4.1289410106640001E-2</v>
      </c>
      <c r="BW525" s="1">
        <f t="shared" si="638"/>
        <v>-1.7544212543607607E-3</v>
      </c>
      <c r="BY525" s="172">
        <f t="shared" si="723"/>
        <v>-2.7992318881820966E-3</v>
      </c>
      <c r="CA525" s="1">
        <f t="shared" si="639"/>
        <v>-0.13295590390176493</v>
      </c>
      <c r="CB525" s="1">
        <f t="shared" si="640"/>
        <v>0.15503196171900369</v>
      </c>
      <c r="CC525" s="1">
        <f t="shared" si="641"/>
        <v>-0.27695840478348455</v>
      </c>
      <c r="CE525" s="1"/>
    </row>
    <row r="526" spans="1:83" ht="15">
      <c r="A526" s="282" t="s">
        <v>1291</v>
      </c>
      <c r="E526" s="11">
        <v>1</v>
      </c>
      <c r="F526" s="11">
        <f t="shared" ref="F526:R526" si="820">1+F258/100</f>
        <v>1</v>
      </c>
      <c r="G526" s="11">
        <f t="shared" si="820"/>
        <v>1</v>
      </c>
      <c r="H526" s="11">
        <f t="shared" si="820"/>
        <v>1</v>
      </c>
      <c r="I526" s="11">
        <f t="shared" si="820"/>
        <v>1</v>
      </c>
      <c r="J526" s="11">
        <f t="shared" si="820"/>
        <v>1</v>
      </c>
      <c r="K526" s="11">
        <f t="shared" si="820"/>
        <v>1</v>
      </c>
      <c r="L526" s="11">
        <f t="shared" si="820"/>
        <v>1</v>
      </c>
      <c r="M526" s="11">
        <f t="shared" si="820"/>
        <v>1</v>
      </c>
      <c r="N526" s="11">
        <f t="shared" si="820"/>
        <v>1</v>
      </c>
      <c r="O526" s="11">
        <f t="shared" si="820"/>
        <v>1</v>
      </c>
      <c r="P526" s="11">
        <f t="shared" si="820"/>
        <v>1</v>
      </c>
      <c r="Q526" s="11">
        <f t="shared" si="820"/>
        <v>1</v>
      </c>
      <c r="R526" s="11">
        <f t="shared" si="820"/>
        <v>1</v>
      </c>
      <c r="S526" s="11">
        <v>1</v>
      </c>
      <c r="T526" s="11">
        <f t="shared" ref="T526:BI526" si="821">1+T258/100</f>
        <v>1</v>
      </c>
      <c r="U526" s="11">
        <f t="shared" si="821"/>
        <v>1</v>
      </c>
      <c r="V526" s="11">
        <f t="shared" si="821"/>
        <v>1</v>
      </c>
      <c r="W526" s="11">
        <f t="shared" si="821"/>
        <v>1</v>
      </c>
      <c r="X526" s="11">
        <f t="shared" si="821"/>
        <v>1</v>
      </c>
      <c r="Y526" s="11">
        <f t="shared" si="821"/>
        <v>1</v>
      </c>
      <c r="Z526" s="11">
        <f t="shared" si="821"/>
        <v>1</v>
      </c>
      <c r="AA526" s="11">
        <f t="shared" si="821"/>
        <v>1</v>
      </c>
      <c r="AB526" s="11">
        <f t="shared" si="821"/>
        <v>1</v>
      </c>
      <c r="AC526" s="11">
        <f t="shared" si="821"/>
        <v>1</v>
      </c>
      <c r="AD526" s="11">
        <f t="shared" si="821"/>
        <v>1</v>
      </c>
      <c r="AE526" s="11">
        <f t="shared" si="821"/>
        <v>1</v>
      </c>
      <c r="AF526" s="11">
        <f t="shared" si="821"/>
        <v>1</v>
      </c>
      <c r="AG526" s="11">
        <f t="shared" si="821"/>
        <v>1</v>
      </c>
      <c r="AH526" s="11">
        <f t="shared" si="821"/>
        <v>1</v>
      </c>
      <c r="AI526" s="11">
        <f t="shared" si="821"/>
        <v>1</v>
      </c>
      <c r="AJ526" s="11">
        <f t="shared" si="821"/>
        <v>1</v>
      </c>
      <c r="AK526" s="11">
        <f t="shared" si="821"/>
        <v>1</v>
      </c>
      <c r="AL526" s="11">
        <f t="shared" si="821"/>
        <v>1</v>
      </c>
      <c r="AM526" s="11">
        <f t="shared" si="821"/>
        <v>1</v>
      </c>
      <c r="AN526" s="11">
        <f t="shared" si="821"/>
        <v>1</v>
      </c>
      <c r="AO526" s="11">
        <f t="shared" si="821"/>
        <v>1</v>
      </c>
      <c r="AP526" s="11">
        <f t="shared" si="821"/>
        <v>1</v>
      </c>
      <c r="AQ526" s="11">
        <f t="shared" si="821"/>
        <v>1</v>
      </c>
      <c r="AR526" s="11">
        <f t="shared" si="821"/>
        <v>1</v>
      </c>
      <c r="AS526" s="11">
        <f t="shared" si="821"/>
        <v>1</v>
      </c>
      <c r="AT526" s="11">
        <f t="shared" si="821"/>
        <v>1</v>
      </c>
      <c r="AU526" s="11">
        <f t="shared" si="821"/>
        <v>1</v>
      </c>
      <c r="AV526" s="11">
        <f t="shared" si="821"/>
        <v>1</v>
      </c>
      <c r="AW526" s="11">
        <f t="shared" si="821"/>
        <v>1</v>
      </c>
      <c r="AX526" s="11">
        <f t="shared" si="821"/>
        <v>1</v>
      </c>
      <c r="AY526" s="11">
        <f t="shared" si="821"/>
        <v>1</v>
      </c>
      <c r="AZ526" s="11">
        <f t="shared" si="821"/>
        <v>1</v>
      </c>
      <c r="BA526" s="11">
        <f t="shared" si="821"/>
        <v>1</v>
      </c>
      <c r="BB526" s="11">
        <f t="shared" si="821"/>
        <v>1</v>
      </c>
      <c r="BC526" s="11">
        <f t="shared" si="821"/>
        <v>1</v>
      </c>
      <c r="BD526" s="11">
        <f t="shared" si="821"/>
        <v>1</v>
      </c>
      <c r="BE526" s="11">
        <f t="shared" si="821"/>
        <v>1</v>
      </c>
      <c r="BF526" s="11">
        <f t="shared" si="821"/>
        <v>1</v>
      </c>
      <c r="BG526" s="11">
        <f t="shared" si="821"/>
        <v>1</v>
      </c>
      <c r="BH526" s="11">
        <f t="shared" si="821"/>
        <v>1</v>
      </c>
      <c r="BI526" s="11">
        <f t="shared" si="821"/>
        <v>1</v>
      </c>
      <c r="BJ526" s="11">
        <f t="shared" ref="BJ526" si="822">1+BJ258/100</f>
        <v>1</v>
      </c>
      <c r="BL526" s="1">
        <f t="shared" si="628"/>
        <v>0</v>
      </c>
      <c r="BM526" s="1">
        <f t="shared" si="629"/>
        <v>0</v>
      </c>
      <c r="BN526" s="1">
        <f t="shared" si="630"/>
        <v>0</v>
      </c>
      <c r="BO526" s="1">
        <f t="shared" si="631"/>
        <v>0</v>
      </c>
      <c r="BP526" s="1">
        <f t="shared" si="632"/>
        <v>0</v>
      </c>
      <c r="BQ526" s="1">
        <f t="shared" si="633"/>
        <v>0</v>
      </c>
      <c r="BR526" s="1">
        <f t="shared" si="739"/>
        <v>0</v>
      </c>
      <c r="BS526" s="1">
        <f t="shared" si="635"/>
        <v>0</v>
      </c>
      <c r="BT526" s="1">
        <f t="shared" si="636"/>
        <v>0</v>
      </c>
      <c r="BU526" s="1">
        <f t="shared" si="637"/>
        <v>0</v>
      </c>
      <c r="BW526" s="1">
        <f t="shared" si="638"/>
        <v>0</v>
      </c>
      <c r="BY526" s="172">
        <f t="shared" si="723"/>
        <v>0</v>
      </c>
      <c r="CA526" s="1">
        <f t="shared" si="639"/>
        <v>0</v>
      </c>
      <c r="CB526" s="1">
        <f t="shared" si="640"/>
        <v>0</v>
      </c>
      <c r="CC526" s="1">
        <f t="shared" si="641"/>
        <v>0</v>
      </c>
    </row>
    <row r="527" spans="1:83" ht="15">
      <c r="A527" s="282" t="s">
        <v>381</v>
      </c>
      <c r="E527" s="11">
        <v>1</v>
      </c>
      <c r="F527" s="11">
        <f t="shared" ref="F527:R527" si="823">1+F259/100</f>
        <v>1</v>
      </c>
      <c r="G527" s="11">
        <f t="shared" si="823"/>
        <v>1</v>
      </c>
      <c r="H527" s="11">
        <f t="shared" si="823"/>
        <v>1</v>
      </c>
      <c r="I527" s="11">
        <f t="shared" si="823"/>
        <v>1</v>
      </c>
      <c r="J527" s="11">
        <f t="shared" si="823"/>
        <v>1</v>
      </c>
      <c r="K527" s="11">
        <f t="shared" si="823"/>
        <v>1</v>
      </c>
      <c r="L527" s="11">
        <f t="shared" si="823"/>
        <v>1</v>
      </c>
      <c r="M527" s="11">
        <f t="shared" si="823"/>
        <v>1</v>
      </c>
      <c r="N527" s="11">
        <f t="shared" si="823"/>
        <v>1</v>
      </c>
      <c r="O527" s="11">
        <f t="shared" si="823"/>
        <v>1</v>
      </c>
      <c r="P527" s="11">
        <f t="shared" si="823"/>
        <v>1.0028984996505437</v>
      </c>
      <c r="Q527" s="11">
        <f t="shared" si="823"/>
        <v>1.065810752936412</v>
      </c>
      <c r="R527" s="11">
        <f t="shared" si="823"/>
        <v>0.98230133232484296</v>
      </c>
      <c r="S527" s="11">
        <v>1</v>
      </c>
      <c r="T527" s="11">
        <f t="shared" ref="T527:BI527" si="824">1+T259/100</f>
        <v>0.94605737076888152</v>
      </c>
      <c r="U527" s="11">
        <f t="shared" si="824"/>
        <v>0.95968604605146135</v>
      </c>
      <c r="V527" s="11">
        <f t="shared" si="824"/>
        <v>1.0207858465652704</v>
      </c>
      <c r="W527" s="11">
        <f t="shared" si="824"/>
        <v>1.0051299005701599</v>
      </c>
      <c r="X527" s="11">
        <f t="shared" si="824"/>
        <v>1.0858449017268572</v>
      </c>
      <c r="Y527" s="11">
        <f t="shared" si="824"/>
        <v>1.0603673067699679</v>
      </c>
      <c r="Z527" s="11">
        <f t="shared" si="824"/>
        <v>1.0273198397257723</v>
      </c>
      <c r="AA527" s="11">
        <f t="shared" si="824"/>
        <v>0.95025860233987136</v>
      </c>
      <c r="AB527" s="11">
        <f t="shared" si="824"/>
        <v>1.0569751829789431</v>
      </c>
      <c r="AC527" s="11">
        <f t="shared" si="824"/>
        <v>1.0332127001727012</v>
      </c>
      <c r="AD527" s="11">
        <f t="shared" si="824"/>
        <v>0.97460141304411407</v>
      </c>
      <c r="AE527" s="11">
        <f t="shared" si="824"/>
        <v>1.0191190010553821</v>
      </c>
      <c r="AF527" s="11">
        <f t="shared" si="824"/>
        <v>1.0736493905295064</v>
      </c>
      <c r="AG527" s="11">
        <f t="shared" si="824"/>
        <v>1.0152381709122136</v>
      </c>
      <c r="AH527" s="11">
        <f t="shared" si="824"/>
        <v>1.0704488591644861</v>
      </c>
      <c r="AI527" s="11">
        <f t="shared" si="824"/>
        <v>1</v>
      </c>
      <c r="AJ527" s="11">
        <f t="shared" si="824"/>
        <v>1</v>
      </c>
      <c r="AK527" s="11">
        <f t="shared" si="824"/>
        <v>1</v>
      </c>
      <c r="AL527" s="11">
        <f t="shared" si="824"/>
        <v>1</v>
      </c>
      <c r="AM527" s="11">
        <f t="shared" si="824"/>
        <v>1</v>
      </c>
      <c r="AN527" s="11">
        <f t="shared" si="824"/>
        <v>1</v>
      </c>
      <c r="AO527" s="11">
        <f t="shared" si="824"/>
        <v>1</v>
      </c>
      <c r="AP527" s="11">
        <f t="shared" si="824"/>
        <v>1</v>
      </c>
      <c r="AQ527" s="11">
        <f t="shared" si="824"/>
        <v>1</v>
      </c>
      <c r="AR527" s="11">
        <f t="shared" si="824"/>
        <v>1</v>
      </c>
      <c r="AS527" s="11">
        <f t="shared" si="824"/>
        <v>1</v>
      </c>
      <c r="AT527" s="11">
        <f t="shared" si="824"/>
        <v>1</v>
      </c>
      <c r="AU527" s="11">
        <f t="shared" si="824"/>
        <v>1</v>
      </c>
      <c r="AV527" s="11">
        <f t="shared" si="824"/>
        <v>0.99669569772200528</v>
      </c>
      <c r="AW527" s="11">
        <f t="shared" si="824"/>
        <v>1.0297667222795659</v>
      </c>
      <c r="AX527" s="11">
        <f t="shared" si="824"/>
        <v>1.0364468656456514</v>
      </c>
      <c r="AY527" s="11">
        <f t="shared" si="824"/>
        <v>1.0370518153104828</v>
      </c>
      <c r="AZ527" s="11">
        <f t="shared" si="824"/>
        <v>1.0406618489566739</v>
      </c>
      <c r="BA527" s="11">
        <f t="shared" si="824"/>
        <v>1.0088583172854548</v>
      </c>
      <c r="BB527" s="11">
        <f t="shared" si="824"/>
        <v>0.93353340123360151</v>
      </c>
      <c r="BC527" s="11">
        <f t="shared" si="824"/>
        <v>1.009478830048369</v>
      </c>
      <c r="BD527" s="11">
        <f t="shared" si="824"/>
        <v>0.91897520857460036</v>
      </c>
      <c r="BE527" s="11">
        <f t="shared" si="824"/>
        <v>0.85060076976735455</v>
      </c>
      <c r="BF527" s="11">
        <f t="shared" si="824"/>
        <v>0.94327559399823802</v>
      </c>
      <c r="BG527" s="11">
        <f t="shared" si="824"/>
        <v>0.99184725265815998</v>
      </c>
      <c r="BH527" s="11">
        <f t="shared" si="824"/>
        <v>1.0035615928974511</v>
      </c>
      <c r="BI527" s="11">
        <f t="shared" si="824"/>
        <v>1</v>
      </c>
      <c r="BJ527" s="11">
        <f t="shared" ref="BJ527" si="825">1+BJ259/100</f>
        <v>1</v>
      </c>
      <c r="BL527" s="1">
        <f t="shared" si="628"/>
        <v>0</v>
      </c>
      <c r="BM527" s="1">
        <f t="shared" si="629"/>
        <v>0</v>
      </c>
      <c r="BN527" s="1">
        <f t="shared" si="630"/>
        <v>6.0401411970227858E-3</v>
      </c>
      <c r="BO527" s="1">
        <f t="shared" si="631"/>
        <v>2.7378947093294137E-2</v>
      </c>
      <c r="BP527" s="1">
        <f t="shared" si="632"/>
        <v>0</v>
      </c>
      <c r="BQ527" s="1">
        <f t="shared" si="633"/>
        <v>0</v>
      </c>
      <c r="BR527" s="1">
        <f t="shared" si="739"/>
        <v>1.1001914679628522E-2</v>
      </c>
      <c r="BS527" s="1">
        <f t="shared" si="635"/>
        <v>-7.5241695943409903E-2</v>
      </c>
      <c r="BT527" s="1">
        <f t="shared" si="636"/>
        <v>2.4781927750065158E-2</v>
      </c>
      <c r="BU527" s="1">
        <f t="shared" si="637"/>
        <v>-4.5039279394404774E-2</v>
      </c>
      <c r="BW527" s="1">
        <f t="shared" si="638"/>
        <v>-1.5718127315272556E-2</v>
      </c>
      <c r="BY527" s="172">
        <f t="shared" si="723"/>
        <v>8.7452365584443914E-3</v>
      </c>
      <c r="CA527" s="1">
        <f t="shared" si="639"/>
        <v>3.1839800551640263E-2</v>
      </c>
      <c r="CB527" s="1">
        <f t="shared" si="640"/>
        <v>0</v>
      </c>
      <c r="CC527" s="1">
        <f t="shared" si="641"/>
        <v>-4.6201912114163246E-3</v>
      </c>
    </row>
    <row r="528" spans="1:83" ht="15">
      <c r="A528" s="282" t="s">
        <v>382</v>
      </c>
      <c r="E528" s="11">
        <v>1</v>
      </c>
      <c r="F528" s="11">
        <f t="shared" ref="F528:R528" si="826">1+F260/100</f>
        <v>1</v>
      </c>
      <c r="G528" s="11">
        <f t="shared" si="826"/>
        <v>1</v>
      </c>
      <c r="H528" s="11">
        <f t="shared" si="826"/>
        <v>1</v>
      </c>
      <c r="I528" s="11">
        <f t="shared" si="826"/>
        <v>1</v>
      </c>
      <c r="J528" s="11">
        <f t="shared" si="826"/>
        <v>1</v>
      </c>
      <c r="K528" s="11">
        <f t="shared" si="826"/>
        <v>1</v>
      </c>
      <c r="L528" s="11">
        <f t="shared" si="826"/>
        <v>1</v>
      </c>
      <c r="M528" s="11">
        <f t="shared" si="826"/>
        <v>1</v>
      </c>
      <c r="N528" s="11">
        <f t="shared" si="826"/>
        <v>1</v>
      </c>
      <c r="O528" s="11">
        <f t="shared" si="826"/>
        <v>1</v>
      </c>
      <c r="P528" s="11">
        <f t="shared" si="826"/>
        <v>1</v>
      </c>
      <c r="Q528" s="11">
        <f t="shared" si="826"/>
        <v>1</v>
      </c>
      <c r="R528" s="11">
        <f t="shared" si="826"/>
        <v>1</v>
      </c>
      <c r="S528" s="11">
        <v>1</v>
      </c>
      <c r="T528" s="11">
        <f t="shared" ref="T528:BI528" si="827">1+T260/100</f>
        <v>1</v>
      </c>
      <c r="U528" s="11">
        <f t="shared" si="827"/>
        <v>1</v>
      </c>
      <c r="V528" s="11">
        <f t="shared" si="827"/>
        <v>1</v>
      </c>
      <c r="W528" s="11">
        <f t="shared" si="827"/>
        <v>1</v>
      </c>
      <c r="X528" s="11">
        <f t="shared" si="827"/>
        <v>1</v>
      </c>
      <c r="Y528" s="11">
        <f t="shared" si="827"/>
        <v>1</v>
      </c>
      <c r="Z528" s="11">
        <f t="shared" si="827"/>
        <v>1</v>
      </c>
      <c r="AA528" s="11">
        <f t="shared" si="827"/>
        <v>1</v>
      </c>
      <c r="AB528" s="11">
        <f t="shared" si="827"/>
        <v>1</v>
      </c>
      <c r="AC528" s="11">
        <f t="shared" si="827"/>
        <v>1</v>
      </c>
      <c r="AD528" s="11">
        <f t="shared" si="827"/>
        <v>1.0143167319189232</v>
      </c>
      <c r="AE528" s="11">
        <f t="shared" si="827"/>
        <v>1.0046855600287559</v>
      </c>
      <c r="AF528" s="11">
        <f t="shared" si="827"/>
        <v>1.012781242767878</v>
      </c>
      <c r="AG528" s="11">
        <f t="shared" si="827"/>
        <v>1.0282926986253202</v>
      </c>
      <c r="AH528" s="11">
        <f t="shared" si="827"/>
        <v>1.0504265047141361</v>
      </c>
      <c r="AI528" s="11">
        <f t="shared" si="827"/>
        <v>1.0286328799099687</v>
      </c>
      <c r="AJ528" s="11">
        <f t="shared" si="827"/>
        <v>1.037383915318264</v>
      </c>
      <c r="AK528" s="11">
        <f t="shared" si="827"/>
        <v>1.0641670814785611</v>
      </c>
      <c r="AL528" s="11">
        <f t="shared" si="827"/>
        <v>1.0594289568091948</v>
      </c>
      <c r="AM528" s="11">
        <f t="shared" si="827"/>
        <v>1.0682981632879489</v>
      </c>
      <c r="AN528" s="11">
        <f t="shared" si="827"/>
        <v>1.076848290003857</v>
      </c>
      <c r="AO528" s="11">
        <f t="shared" si="827"/>
        <v>1.0765961417270802</v>
      </c>
      <c r="AP528" s="11">
        <f t="shared" si="827"/>
        <v>1.0664316432004142</v>
      </c>
      <c r="AQ528" s="11">
        <f t="shared" si="827"/>
        <v>1.0441691911188344</v>
      </c>
      <c r="AR528" s="11">
        <f t="shared" si="827"/>
        <v>1.0353506943792283</v>
      </c>
      <c r="AS528" s="11">
        <f t="shared" si="827"/>
        <v>1.0559796262522876</v>
      </c>
      <c r="AT528" s="11">
        <f t="shared" si="827"/>
        <v>1.0507474280255187</v>
      </c>
      <c r="AU528" s="11">
        <f t="shared" si="827"/>
        <v>1.0526148900944143</v>
      </c>
      <c r="AV528" s="11">
        <f t="shared" si="827"/>
        <v>1.0587698138788169</v>
      </c>
      <c r="AW528" s="11">
        <f t="shared" si="827"/>
        <v>1.0653219113789014</v>
      </c>
      <c r="AX528" s="11">
        <f t="shared" si="827"/>
        <v>1.0655076689815495</v>
      </c>
      <c r="AY528" s="11">
        <f t="shared" si="827"/>
        <v>1.059901074199789</v>
      </c>
      <c r="AZ528" s="11">
        <f t="shared" si="827"/>
        <v>1.0613794003979566</v>
      </c>
      <c r="BA528" s="11">
        <f t="shared" si="827"/>
        <v>1.046647026342072</v>
      </c>
      <c r="BB528" s="11">
        <f t="shared" si="827"/>
        <v>1.0436564208462606</v>
      </c>
      <c r="BC528" s="11">
        <f t="shared" si="827"/>
        <v>1.0533208516499317</v>
      </c>
      <c r="BD528" s="11">
        <f t="shared" si="827"/>
        <v>1.0509502637233905</v>
      </c>
      <c r="BE528" s="11">
        <f t="shared" si="827"/>
        <v>1.0406606478723002</v>
      </c>
      <c r="BF528" s="11">
        <f t="shared" si="827"/>
        <v>1.0421688206046256</v>
      </c>
      <c r="BG528" s="11">
        <f t="shared" si="827"/>
        <v>1.0478439886696351</v>
      </c>
      <c r="BH528" s="11">
        <f t="shared" si="827"/>
        <v>1.0550882099933763</v>
      </c>
      <c r="BI528" s="11">
        <f t="shared" si="827"/>
        <v>1.0509051077615816</v>
      </c>
      <c r="BJ528" s="11">
        <f t="shared" ref="BJ528" si="828">1+BJ260/100</f>
        <v>1.0572587784766472</v>
      </c>
      <c r="BL528" s="1">
        <f t="shared" si="628"/>
        <v>0</v>
      </c>
      <c r="BM528" s="1">
        <f t="shared" si="629"/>
        <v>0</v>
      </c>
      <c r="BN528" s="1">
        <f t="shared" si="630"/>
        <v>0</v>
      </c>
      <c r="BO528" s="1">
        <f t="shared" si="631"/>
        <v>1.0927899404446162E-2</v>
      </c>
      <c r="BP528" s="1">
        <f t="shared" si="632"/>
        <v>4.7298286459144245E-2</v>
      </c>
      <c r="BQ528" s="1">
        <f t="shared" si="633"/>
        <v>5.725016804518579E-2</v>
      </c>
      <c r="BR528" s="1">
        <f t="shared" si="739"/>
        <v>5.6785100291462776E-2</v>
      </c>
      <c r="BS528" s="1">
        <f t="shared" si="635"/>
        <v>4.539760179663066E-2</v>
      </c>
      <c r="BT528" s="1">
        <f t="shared" si="636"/>
        <v>5.9568902209268693E-2</v>
      </c>
      <c r="BU528" s="1">
        <f t="shared" si="637"/>
        <v>4.8062211973990632E-2</v>
      </c>
      <c r="BW528" s="1">
        <f t="shared" si="638"/>
        <v>5.297826974641251E-2</v>
      </c>
      <c r="BY528" s="172">
        <f t="shared" si="723"/>
        <v>0</v>
      </c>
      <c r="CA528" s="1">
        <f t="shared" si="639"/>
        <v>0</v>
      </c>
      <c r="CB528" s="1">
        <f t="shared" si="640"/>
        <v>0.13555907597467831</v>
      </c>
      <c r="CC528" s="1">
        <f t="shared" si="641"/>
        <v>0.16184688830710581</v>
      </c>
    </row>
    <row r="529" spans="1:81" ht="15">
      <c r="A529" s="282" t="s">
        <v>383</v>
      </c>
      <c r="E529" s="11">
        <v>1</v>
      </c>
      <c r="F529" s="11">
        <f t="shared" ref="F529:R529" si="829">1+F261/100</f>
        <v>1</v>
      </c>
      <c r="G529" s="11">
        <f t="shared" si="829"/>
        <v>1</v>
      </c>
      <c r="H529" s="11">
        <f t="shared" si="829"/>
        <v>1</v>
      </c>
      <c r="I529" s="11">
        <f t="shared" si="829"/>
        <v>1</v>
      </c>
      <c r="J529" s="11">
        <f t="shared" si="829"/>
        <v>1</v>
      </c>
      <c r="K529" s="11">
        <f t="shared" si="829"/>
        <v>1</v>
      </c>
      <c r="L529" s="11">
        <f t="shared" si="829"/>
        <v>1</v>
      </c>
      <c r="M529" s="11">
        <f t="shared" si="829"/>
        <v>1</v>
      </c>
      <c r="N529" s="11">
        <f t="shared" si="829"/>
        <v>1</v>
      </c>
      <c r="O529" s="11">
        <f t="shared" si="829"/>
        <v>1</v>
      </c>
      <c r="P529" s="11">
        <f t="shared" si="829"/>
        <v>1</v>
      </c>
      <c r="Q529" s="11">
        <f t="shared" si="829"/>
        <v>1</v>
      </c>
      <c r="R529" s="11">
        <f t="shared" si="829"/>
        <v>1</v>
      </c>
      <c r="S529" s="11">
        <v>1</v>
      </c>
      <c r="T529" s="11">
        <f t="shared" ref="T529:BI529" si="830">1+T261/100</f>
        <v>1</v>
      </c>
      <c r="U529" s="11">
        <f t="shared" si="830"/>
        <v>1</v>
      </c>
      <c r="V529" s="11">
        <f t="shared" si="830"/>
        <v>1</v>
      </c>
      <c r="W529" s="11">
        <f t="shared" si="830"/>
        <v>1</v>
      </c>
      <c r="X529" s="11">
        <f t="shared" si="830"/>
        <v>1</v>
      </c>
      <c r="Y529" s="11">
        <f t="shared" si="830"/>
        <v>0.86261672899789743</v>
      </c>
      <c r="Z529" s="11">
        <f t="shared" si="830"/>
        <v>1.0160916078892352</v>
      </c>
      <c r="AA529" s="11">
        <f t="shared" si="830"/>
        <v>1.0809749969808071</v>
      </c>
      <c r="AB529" s="11">
        <f t="shared" si="830"/>
        <v>1.1125499507753542</v>
      </c>
      <c r="AC529" s="11">
        <f t="shared" si="830"/>
        <v>1.0713463841001873</v>
      </c>
      <c r="AD529" s="11">
        <f t="shared" si="830"/>
        <v>0.98704555010346429</v>
      </c>
      <c r="AE529" s="11">
        <f t="shared" si="830"/>
        <v>0.9760760505799394</v>
      </c>
      <c r="AF529" s="11">
        <f t="shared" si="830"/>
        <v>0.94903863271684796</v>
      </c>
      <c r="AG529" s="11">
        <f t="shared" si="830"/>
        <v>0.96002758137979205</v>
      </c>
      <c r="AH529" s="11">
        <f t="shared" si="830"/>
        <v>0.99057770221373387</v>
      </c>
      <c r="AI529" s="11">
        <f t="shared" si="830"/>
        <v>1.0882305357048323</v>
      </c>
      <c r="AJ529" s="11">
        <f t="shared" si="830"/>
        <v>1.0030462851242299</v>
      </c>
      <c r="AK529" s="11">
        <f t="shared" si="830"/>
        <v>0.99641330474719647</v>
      </c>
      <c r="AL529" s="11">
        <f t="shared" si="830"/>
        <v>0.97869067456498937</v>
      </c>
      <c r="AM529" s="11">
        <f t="shared" si="830"/>
        <v>1.0613817517070576</v>
      </c>
      <c r="AN529" s="11">
        <f t="shared" si="830"/>
        <v>0.98593866506698535</v>
      </c>
      <c r="AO529" s="11">
        <f t="shared" si="830"/>
        <v>1.0020446712022189</v>
      </c>
      <c r="AP529" s="11">
        <f t="shared" si="830"/>
        <v>1.0299601435550312</v>
      </c>
      <c r="AQ529" s="11">
        <f t="shared" si="830"/>
        <v>1.0249807529421977</v>
      </c>
      <c r="AR529" s="11">
        <f t="shared" si="830"/>
        <v>0.98527218372890146</v>
      </c>
      <c r="AS529" s="11">
        <f t="shared" si="830"/>
        <v>1.0379402239729019</v>
      </c>
      <c r="AT529" s="11">
        <f t="shared" si="830"/>
        <v>0.94356311948057292</v>
      </c>
      <c r="AU529" s="11">
        <f t="shared" si="830"/>
        <v>0.92606041767912994</v>
      </c>
      <c r="AV529" s="11">
        <f t="shared" si="830"/>
        <v>1.0166832561419106</v>
      </c>
      <c r="AW529" s="11">
        <f t="shared" si="830"/>
        <v>1.0134671656757792</v>
      </c>
      <c r="AX529" s="11">
        <f t="shared" si="830"/>
        <v>1.026739273966325</v>
      </c>
      <c r="AY529" s="11">
        <f t="shared" si="830"/>
        <v>1.0580500070345054</v>
      </c>
      <c r="AZ529" s="11">
        <f t="shared" si="830"/>
        <v>1.0263016119156514</v>
      </c>
      <c r="BA529" s="11">
        <f t="shared" si="830"/>
        <v>1.0390375263287186</v>
      </c>
      <c r="BB529" s="11">
        <f t="shared" si="830"/>
        <v>1.0087531647517791</v>
      </c>
      <c r="BC529" s="11">
        <f t="shared" si="830"/>
        <v>0.99259263193107816</v>
      </c>
      <c r="BD529" s="11">
        <f t="shared" si="830"/>
        <v>0.98889664647305542</v>
      </c>
      <c r="BE529" s="11">
        <f t="shared" si="830"/>
        <v>0.99446524514530532</v>
      </c>
      <c r="BF529" s="11">
        <f t="shared" si="830"/>
        <v>0.99690427182004659</v>
      </c>
      <c r="BG529" s="11">
        <f t="shared" si="830"/>
        <v>1.0007446619761899</v>
      </c>
      <c r="BH529" s="11">
        <f t="shared" si="830"/>
        <v>0.97042122622104177</v>
      </c>
      <c r="BI529" s="11">
        <f t="shared" si="830"/>
        <v>1.0177019404732186</v>
      </c>
      <c r="BJ529" s="11">
        <f t="shared" ref="BJ529" si="831">1+BJ261/100</f>
        <v>1.0229070298636107</v>
      </c>
      <c r="BL529" s="1">
        <f t="shared" si="628"/>
        <v>0</v>
      </c>
      <c r="BM529" s="1">
        <f t="shared" si="629"/>
        <v>0</v>
      </c>
      <c r="BN529" s="1">
        <f t="shared" si="630"/>
        <v>0</v>
      </c>
      <c r="BO529" s="1">
        <f t="shared" si="631"/>
        <v>-1.8190394062727044E-3</v>
      </c>
      <c r="BP529" s="1">
        <f t="shared" si="632"/>
        <v>1.5738028600521092E-2</v>
      </c>
      <c r="BQ529" s="1">
        <f t="shared" si="633"/>
        <v>-8.765305907975085E-3</v>
      </c>
      <c r="BR529" s="1">
        <f t="shared" si="739"/>
        <v>2.2534548680301913E-2</v>
      </c>
      <c r="BS529" s="1">
        <f t="shared" si="635"/>
        <v>-4.7565837664986788E-3</v>
      </c>
      <c r="BT529" s="1">
        <f t="shared" si="636"/>
        <v>2.9938583264845109E-2</v>
      </c>
      <c r="BU529" s="1">
        <f t="shared" si="637"/>
        <v>-3.77654487163126E-3</v>
      </c>
      <c r="BW529" s="1">
        <f t="shared" si="638"/>
        <v>1.0535503325210804E-2</v>
      </c>
      <c r="BY529" s="172">
        <f t="shared" si="723"/>
        <v>5.8078918279398373E-3</v>
      </c>
      <c r="CA529" s="1">
        <f t="shared" si="639"/>
        <v>0.22199106974622995</v>
      </c>
      <c r="CB529" s="1">
        <f t="shared" si="640"/>
        <v>8.7630554789382531E-2</v>
      </c>
      <c r="CC529" s="1">
        <f t="shared" si="641"/>
        <v>-1.1665007154687212E-2</v>
      </c>
    </row>
    <row r="530" spans="1:81" ht="15">
      <c r="A530" s="282" t="s">
        <v>385</v>
      </c>
      <c r="E530" s="11">
        <v>1</v>
      </c>
      <c r="F530" s="11">
        <f t="shared" ref="F530:R530" si="832">1+F262/100</f>
        <v>1.0294204544630567</v>
      </c>
      <c r="G530" s="11">
        <f t="shared" si="832"/>
        <v>1.0377417593805185</v>
      </c>
      <c r="H530" s="11">
        <f t="shared" si="832"/>
        <v>1.0306407201924275</v>
      </c>
      <c r="I530" s="11">
        <f t="shared" si="832"/>
        <v>1.045221557276885</v>
      </c>
      <c r="J530" s="11">
        <f t="shared" si="832"/>
        <v>1.0344136841585301</v>
      </c>
      <c r="K530" s="11">
        <f t="shared" si="832"/>
        <v>1.0360578007878896</v>
      </c>
      <c r="L530" s="11">
        <f t="shared" si="832"/>
        <v>1.0232513534632</v>
      </c>
      <c r="M530" s="11">
        <f t="shared" si="832"/>
        <v>1.0408636569688399</v>
      </c>
      <c r="N530" s="11">
        <f t="shared" si="832"/>
        <v>1.0394875617070556</v>
      </c>
      <c r="O530" s="11">
        <f t="shared" si="832"/>
        <v>1.02711749139369</v>
      </c>
      <c r="P530" s="11">
        <f t="shared" si="832"/>
        <v>1.0218270683299377</v>
      </c>
      <c r="Q530" s="11">
        <f t="shared" si="832"/>
        <v>1.0365895928483446</v>
      </c>
      <c r="R530" s="11">
        <f t="shared" si="832"/>
        <v>1.0449942476416358</v>
      </c>
      <c r="S530" s="11">
        <v>1</v>
      </c>
      <c r="T530" s="11">
        <f t="shared" ref="T530:BI530" si="833">1+T262/100</f>
        <v>0.98883424553904031</v>
      </c>
      <c r="U530" s="11">
        <f t="shared" si="833"/>
        <v>1.0350012582746253</v>
      </c>
      <c r="V530" s="11">
        <f t="shared" si="833"/>
        <v>1.0216124150455494</v>
      </c>
      <c r="W530" s="11">
        <f t="shared" si="833"/>
        <v>1.0216733302645216</v>
      </c>
      <c r="X530" s="11">
        <f t="shared" si="833"/>
        <v>1.0234922720897668</v>
      </c>
      <c r="Y530" s="11">
        <f t="shared" si="833"/>
        <v>1.0012320385523579</v>
      </c>
      <c r="Z530" s="11">
        <f t="shared" si="833"/>
        <v>1.0016298765400535</v>
      </c>
      <c r="AA530" s="11">
        <f t="shared" si="833"/>
        <v>0.98608508551705698</v>
      </c>
      <c r="AB530" s="11">
        <f t="shared" si="833"/>
        <v>1.0064362500005108</v>
      </c>
      <c r="AC530" s="11">
        <f t="shared" si="833"/>
        <v>1.0272069962444477</v>
      </c>
      <c r="AD530" s="11">
        <f t="shared" si="833"/>
        <v>1.019553297617908</v>
      </c>
      <c r="AE530" s="11">
        <f t="shared" si="833"/>
        <v>1.0156391615414646</v>
      </c>
      <c r="AF530" s="11">
        <f t="shared" si="833"/>
        <v>1.0182337622594781</v>
      </c>
      <c r="AG530" s="11">
        <f t="shared" si="833"/>
        <v>1.0279619585233617</v>
      </c>
      <c r="AH530" s="11">
        <f t="shared" si="833"/>
        <v>1.0191568244323461</v>
      </c>
      <c r="AI530" s="11">
        <f t="shared" si="833"/>
        <v>1.0116345424222222</v>
      </c>
      <c r="AJ530" s="11">
        <f t="shared" si="833"/>
        <v>0.99796039840773754</v>
      </c>
      <c r="AK530" s="11">
        <f t="shared" si="833"/>
        <v>1.0022010287106937</v>
      </c>
      <c r="AL530" s="11">
        <f t="shared" si="833"/>
        <v>1.0000438769904383</v>
      </c>
      <c r="AM530" s="11">
        <f t="shared" si="833"/>
        <v>1.0148673959488299</v>
      </c>
      <c r="AN530" s="11">
        <f t="shared" si="833"/>
        <v>1.0149822213695769</v>
      </c>
      <c r="AO530" s="11">
        <f t="shared" si="833"/>
        <v>1.0190820519783759</v>
      </c>
      <c r="AP530" s="11">
        <f t="shared" si="833"/>
        <v>1.0224234501260385</v>
      </c>
      <c r="AQ530" s="11">
        <f t="shared" si="833"/>
        <v>1.0112661864911534</v>
      </c>
      <c r="AR530" s="11">
        <f t="shared" si="833"/>
        <v>1.0187733757819226</v>
      </c>
      <c r="AS530" s="11">
        <f t="shared" si="833"/>
        <v>1.0302684526401551</v>
      </c>
      <c r="AT530" s="11">
        <f t="shared" si="833"/>
        <v>1.006053260607451</v>
      </c>
      <c r="AU530" s="11">
        <f t="shared" si="833"/>
        <v>1.0087053651929367</v>
      </c>
      <c r="AV530" s="11">
        <f t="shared" si="833"/>
        <v>1.0162086292878478</v>
      </c>
      <c r="AW530" s="11">
        <f t="shared" si="833"/>
        <v>1.0315186932117386</v>
      </c>
      <c r="AX530" s="11">
        <f t="shared" si="833"/>
        <v>1.0254857668147774</v>
      </c>
      <c r="AY530" s="11">
        <f t="shared" si="833"/>
        <v>1.0302301031950014</v>
      </c>
      <c r="AZ530" s="11">
        <f t="shared" si="833"/>
        <v>1.0295317265019428</v>
      </c>
      <c r="BA530" s="11">
        <f t="shared" si="833"/>
        <v>1.005684790523413</v>
      </c>
      <c r="BB530" s="11">
        <f t="shared" si="833"/>
        <v>0.9707129538527498</v>
      </c>
      <c r="BC530" s="11">
        <f t="shared" si="833"/>
        <v>1.0305814021514186</v>
      </c>
      <c r="BD530" s="11">
        <f t="shared" si="833"/>
        <v>1.0197309316482339</v>
      </c>
      <c r="BE530" s="11">
        <f t="shared" si="833"/>
        <v>1.0128694886378113</v>
      </c>
      <c r="BF530" s="11">
        <f t="shared" si="833"/>
        <v>1.0139264999313451</v>
      </c>
      <c r="BG530" s="11">
        <f t="shared" si="833"/>
        <v>1.0163662909655646</v>
      </c>
      <c r="BH530" s="11">
        <f t="shared" si="833"/>
        <v>1.016513777968397</v>
      </c>
      <c r="BI530" s="11">
        <f t="shared" si="833"/>
        <v>1.013132784297107</v>
      </c>
      <c r="BJ530" s="11">
        <f t="shared" ref="BJ530" si="834">1+BJ262/100</f>
        <v>1.0197069671425154</v>
      </c>
      <c r="BL530" s="1">
        <f t="shared" ref="BL530:BL536" si="835">PRODUCT(F530:H530)^(1/3)-1</f>
        <v>3.2594469504073409E-2</v>
      </c>
      <c r="BM530" s="1">
        <f t="shared" ref="BM530:BM536" si="836">PRODUCT(I530:N530)^(1/6)-1</f>
        <v>3.6526345356814982E-2</v>
      </c>
      <c r="BN530" s="1">
        <f t="shared" ref="BN530:BN536" si="837">PRODUCT(O530:X530)^0.1-1</f>
        <v>2.1989758087478162E-2</v>
      </c>
      <c r="BO530" s="1">
        <f t="shared" ref="BO530:BO536" si="838">PRODUCT(Y530:AH530)^0.1-1</f>
        <v>1.2235481331646758E-2</v>
      </c>
      <c r="BP530" s="1">
        <f t="shared" ref="BP530:BP536" si="839">PRODUCT(AI530:AL530)^0.25-1</f>
        <v>2.946377855737925E-3</v>
      </c>
      <c r="BQ530" s="1">
        <f t="shared" ref="BQ530:BQ536" si="840">PRODUCT(AN530:AU530)^0.125-1</f>
        <v>1.6417528501691869E-2</v>
      </c>
      <c r="BR530" s="1">
        <f t="shared" si="739"/>
        <v>1.7301827294739169E-2</v>
      </c>
      <c r="BS530" s="1">
        <f t="shared" ref="BS530:BS536" si="841">PRODUCT(BD530:BG530)^0.25-1</f>
        <v>1.5719878630600537E-2</v>
      </c>
      <c r="BT530" s="1">
        <f t="shared" ref="BT530:BT536" si="842">PRODUCT(AV530:BA530)^(1/6)-1</f>
        <v>2.3067397608417473E-2</v>
      </c>
      <c r="BU530" s="1">
        <f t="shared" ref="BU530:BU536" si="843">PRODUCT(BB530:BI530)^(1/8)-1</f>
        <v>1.1593596701893416E-2</v>
      </c>
      <c r="BW530" s="1">
        <f t="shared" ref="BW530:BW536" si="844">PRODUCT(AV530:BI530)^(1/14)-1</f>
        <v>1.6495098510949324E-2</v>
      </c>
      <c r="BY530" s="172">
        <f t="shared" si="723"/>
        <v>2.1896835902576184E-2</v>
      </c>
      <c r="CA530" s="1">
        <f t="shared" ref="CA530:CA536" si="845">PRODUCT(Z530:AB530)-1</f>
        <v>-5.9506830820457157E-3</v>
      </c>
      <c r="CB530" s="1">
        <f t="shared" ref="CB530:CB536" si="846">PRODUCT(AI530:AK530)-1</f>
        <v>1.1793306219608057E-2</v>
      </c>
      <c r="CC530" s="1">
        <f t="shared" ref="CC530:CC536" si="847">PRODUCT(BG530:BI530)-1</f>
        <v>4.6718478767579397E-2</v>
      </c>
    </row>
    <row r="531" spans="1:81" ht="15">
      <c r="A531" s="282" t="s">
        <v>386</v>
      </c>
      <c r="E531" s="11">
        <v>1</v>
      </c>
      <c r="F531" s="11">
        <f t="shared" ref="F531:R531" si="848">1+F263/100</f>
        <v>1</v>
      </c>
      <c r="G531" s="11">
        <f t="shared" si="848"/>
        <v>1</v>
      </c>
      <c r="H531" s="11">
        <f t="shared" si="848"/>
        <v>1</v>
      </c>
      <c r="I531" s="11">
        <f t="shared" si="848"/>
        <v>1</v>
      </c>
      <c r="J531" s="11">
        <f t="shared" si="848"/>
        <v>1</v>
      </c>
      <c r="K531" s="11">
        <f t="shared" si="848"/>
        <v>1</v>
      </c>
      <c r="L531" s="11">
        <f t="shared" si="848"/>
        <v>1</v>
      </c>
      <c r="M531" s="11">
        <f t="shared" si="848"/>
        <v>1</v>
      </c>
      <c r="N531" s="11">
        <f t="shared" si="848"/>
        <v>1</v>
      </c>
      <c r="O531" s="11">
        <f t="shared" si="848"/>
        <v>1</v>
      </c>
      <c r="P531" s="11">
        <f t="shared" si="848"/>
        <v>1</v>
      </c>
      <c r="Q531" s="11">
        <f t="shared" si="848"/>
        <v>1</v>
      </c>
      <c r="R531" s="11">
        <f t="shared" si="848"/>
        <v>1</v>
      </c>
      <c r="S531" s="11">
        <v>1</v>
      </c>
      <c r="T531" s="11">
        <f t="shared" ref="T531:BI531" si="849">1+T263/100</f>
        <v>1</v>
      </c>
      <c r="U531" s="11">
        <f t="shared" si="849"/>
        <v>1</v>
      </c>
      <c r="V531" s="11">
        <f t="shared" si="849"/>
        <v>1</v>
      </c>
      <c r="W531" s="11">
        <f t="shared" si="849"/>
        <v>1</v>
      </c>
      <c r="X531" s="11">
        <f t="shared" si="849"/>
        <v>1</v>
      </c>
      <c r="Y531" s="11">
        <f t="shared" si="849"/>
        <v>1</v>
      </c>
      <c r="Z531" s="11">
        <f t="shared" si="849"/>
        <v>1</v>
      </c>
      <c r="AA531" s="11">
        <f t="shared" si="849"/>
        <v>1</v>
      </c>
      <c r="AB531" s="11">
        <f t="shared" si="849"/>
        <v>0.99808985476288958</v>
      </c>
      <c r="AC531" s="11">
        <f t="shared" si="849"/>
        <v>1.0071588681952355</v>
      </c>
      <c r="AD531" s="11">
        <f t="shared" si="849"/>
        <v>1.0343376682316281</v>
      </c>
      <c r="AE531" s="11">
        <f t="shared" si="849"/>
        <v>1.0513601658939973</v>
      </c>
      <c r="AF531" s="11">
        <f t="shared" si="849"/>
        <v>1.0021911846067808</v>
      </c>
      <c r="AG531" s="11">
        <f t="shared" si="849"/>
        <v>0.98309811677858572</v>
      </c>
      <c r="AH531" s="11">
        <f t="shared" si="849"/>
        <v>1.0333793185352587</v>
      </c>
      <c r="AI531" s="11">
        <f t="shared" si="849"/>
        <v>0.95069159856656726</v>
      </c>
      <c r="AJ531" s="11">
        <f t="shared" si="849"/>
        <v>0.96979491553815156</v>
      </c>
      <c r="AK531" s="11">
        <f t="shared" si="849"/>
        <v>0.98899476857003465</v>
      </c>
      <c r="AL531" s="11">
        <f t="shared" si="849"/>
        <v>1.030808217494029</v>
      </c>
      <c r="AM531" s="11">
        <f t="shared" si="849"/>
        <v>0.96545036867140477</v>
      </c>
      <c r="AN531" s="11">
        <f t="shared" si="849"/>
        <v>1.0581539793492041</v>
      </c>
      <c r="AO531" s="11">
        <f t="shared" si="849"/>
        <v>1.0647438041189985</v>
      </c>
      <c r="AP531" s="11">
        <f t="shared" si="849"/>
        <v>1.0010864079032773</v>
      </c>
      <c r="AQ531" s="11">
        <f t="shared" si="849"/>
        <v>1.0173230028369773</v>
      </c>
      <c r="AR531" s="11">
        <f t="shared" si="849"/>
        <v>1.0173024890689519</v>
      </c>
      <c r="AS531" s="11">
        <f t="shared" si="849"/>
        <v>1.0639524888849532</v>
      </c>
      <c r="AT531" s="11">
        <f t="shared" si="849"/>
        <v>1.0635745253385209</v>
      </c>
      <c r="AU531" s="11">
        <f t="shared" si="849"/>
        <v>1.0374363146139287</v>
      </c>
      <c r="AV531" s="11">
        <f t="shared" si="849"/>
        <v>1.0388013383886077</v>
      </c>
      <c r="AW531" s="11">
        <f t="shared" si="849"/>
        <v>1.03970148371559</v>
      </c>
      <c r="AX531" s="11">
        <f t="shared" si="849"/>
        <v>1.0349194301433007</v>
      </c>
      <c r="AY531" s="11">
        <f t="shared" si="849"/>
        <v>1.0131283003503626</v>
      </c>
      <c r="AZ531" s="11">
        <f t="shared" si="849"/>
        <v>1.0562737943393741</v>
      </c>
      <c r="BA531" s="11">
        <f t="shared" si="849"/>
        <v>1.0032661514158787</v>
      </c>
      <c r="BB531" s="11">
        <f t="shared" si="849"/>
        <v>0.94522183222335188</v>
      </c>
      <c r="BC531" s="11">
        <f t="shared" si="849"/>
        <v>0.99735028534458758</v>
      </c>
      <c r="BD531" s="11">
        <f t="shared" si="849"/>
        <v>1.0495560621783087</v>
      </c>
      <c r="BE531" s="11">
        <f t="shared" si="849"/>
        <v>0.99590688794287874</v>
      </c>
      <c r="BF531" s="11">
        <f t="shared" si="849"/>
        <v>0.97262619597559752</v>
      </c>
      <c r="BG531" s="11">
        <f t="shared" si="849"/>
        <v>1.0038937790582436</v>
      </c>
      <c r="BH531" s="11">
        <f t="shared" si="849"/>
        <v>1.0086422350493984</v>
      </c>
      <c r="BI531" s="11">
        <f t="shared" si="849"/>
        <v>1.0639508403393161</v>
      </c>
      <c r="BJ531" s="11">
        <f t="shared" ref="BJ531" si="850">1+BJ263/100</f>
        <v>1.0181384901242112</v>
      </c>
      <c r="BL531" s="1">
        <f t="shared" si="835"/>
        <v>0</v>
      </c>
      <c r="BM531" s="1">
        <f t="shared" si="836"/>
        <v>0</v>
      </c>
      <c r="BN531" s="1">
        <f t="shared" si="837"/>
        <v>0</v>
      </c>
      <c r="BO531" s="1">
        <f t="shared" si="838"/>
        <v>1.0761913630318531E-2</v>
      </c>
      <c r="BP531" s="1">
        <f t="shared" si="839"/>
        <v>-1.5370470544779358E-2</v>
      </c>
      <c r="BQ531" s="1">
        <f t="shared" si="840"/>
        <v>4.0167468240403847E-2</v>
      </c>
      <c r="BR531" s="1">
        <f t="shared" si="739"/>
        <v>1.5542924558286098E-2</v>
      </c>
      <c r="BS531" s="1">
        <f t="shared" si="841"/>
        <v>5.1121566046634648E-3</v>
      </c>
      <c r="BT531" s="1">
        <f t="shared" si="842"/>
        <v>3.0862645810297407E-2</v>
      </c>
      <c r="BU531" s="1">
        <f t="shared" si="843"/>
        <v>4.0082566782351225E-3</v>
      </c>
      <c r="BW531" s="1">
        <f t="shared" si="844"/>
        <v>1.54305395021892E-2</v>
      </c>
      <c r="BY531" s="172">
        <f t="shared" si="723"/>
        <v>2.4866868675732512E-4</v>
      </c>
      <c r="CA531" s="1">
        <f t="shared" si="845"/>
        <v>-1.9101452371104166E-3</v>
      </c>
      <c r="CB531" s="1">
        <f t="shared" si="846"/>
        <v>-8.8170679381425532E-2</v>
      </c>
      <c r="CC531" s="1">
        <f t="shared" si="847"/>
        <v>7.7324346044276071E-2</v>
      </c>
    </row>
    <row r="532" spans="1:81" ht="15">
      <c r="A532" s="282" t="s">
        <v>271</v>
      </c>
      <c r="E532" s="11">
        <v>1</v>
      </c>
      <c r="F532" s="11">
        <f t="shared" ref="F532:R532" si="851">1+F264/100</f>
        <v>1</v>
      </c>
      <c r="G532" s="11">
        <f t="shared" si="851"/>
        <v>1</v>
      </c>
      <c r="H532" s="11">
        <f t="shared" si="851"/>
        <v>1</v>
      </c>
      <c r="I532" s="11">
        <f t="shared" si="851"/>
        <v>1</v>
      </c>
      <c r="J532" s="11">
        <f t="shared" si="851"/>
        <v>1</v>
      </c>
      <c r="K532" s="11">
        <f t="shared" si="851"/>
        <v>1</v>
      </c>
      <c r="L532" s="11">
        <f t="shared" si="851"/>
        <v>1</v>
      </c>
      <c r="M532" s="11">
        <f t="shared" si="851"/>
        <v>1</v>
      </c>
      <c r="N532" s="11">
        <f t="shared" si="851"/>
        <v>1</v>
      </c>
      <c r="O532" s="11">
        <f t="shared" si="851"/>
        <v>1</v>
      </c>
      <c r="P532" s="11">
        <f t="shared" si="851"/>
        <v>1</v>
      </c>
      <c r="Q532" s="11">
        <f t="shared" si="851"/>
        <v>1</v>
      </c>
      <c r="R532" s="11">
        <f t="shared" si="851"/>
        <v>1</v>
      </c>
      <c r="S532" s="11">
        <v>1</v>
      </c>
      <c r="T532" s="11">
        <f t="shared" ref="T532:BI532" si="852">1+T264/100</f>
        <v>1</v>
      </c>
      <c r="U532" s="11">
        <f t="shared" si="852"/>
        <v>1</v>
      </c>
      <c r="V532" s="11">
        <f t="shared" si="852"/>
        <v>1</v>
      </c>
      <c r="W532" s="11">
        <f t="shared" si="852"/>
        <v>1</v>
      </c>
      <c r="X532" s="11">
        <f t="shared" si="852"/>
        <v>1</v>
      </c>
      <c r="Y532" s="11">
        <f t="shared" si="852"/>
        <v>1</v>
      </c>
      <c r="Z532" s="11">
        <f t="shared" si="852"/>
        <v>1</v>
      </c>
      <c r="AA532" s="11">
        <f t="shared" si="852"/>
        <v>1</v>
      </c>
      <c r="AB532" s="11">
        <f t="shared" si="852"/>
        <v>1</v>
      </c>
      <c r="AC532" s="11">
        <f t="shared" si="852"/>
        <v>1</v>
      </c>
      <c r="AD532" s="11">
        <f t="shared" si="852"/>
        <v>1</v>
      </c>
      <c r="AE532" s="11">
        <f t="shared" si="852"/>
        <v>1</v>
      </c>
      <c r="AF532" s="11">
        <f t="shared" si="852"/>
        <v>1</v>
      </c>
      <c r="AG532" s="11">
        <f t="shared" si="852"/>
        <v>1</v>
      </c>
      <c r="AH532" s="11">
        <f t="shared" si="852"/>
        <v>1</v>
      </c>
      <c r="AI532" s="11">
        <f t="shared" si="852"/>
        <v>1</v>
      </c>
      <c r="AJ532" s="11">
        <f t="shared" si="852"/>
        <v>1</v>
      </c>
      <c r="AK532" s="11">
        <f t="shared" si="852"/>
        <v>1</v>
      </c>
      <c r="AL532" s="11">
        <f t="shared" si="852"/>
        <v>1</v>
      </c>
      <c r="AM532" s="11">
        <f t="shared" si="852"/>
        <v>1</v>
      </c>
      <c r="AN532" s="11">
        <f t="shared" si="852"/>
        <v>1</v>
      </c>
      <c r="AO532" s="11">
        <f t="shared" si="852"/>
        <v>1</v>
      </c>
      <c r="AP532" s="11">
        <f t="shared" si="852"/>
        <v>1</v>
      </c>
      <c r="AQ532" s="11">
        <f t="shared" si="852"/>
        <v>1</v>
      </c>
      <c r="AR532" s="11">
        <f t="shared" si="852"/>
        <v>1</v>
      </c>
      <c r="AS532" s="11">
        <f t="shared" si="852"/>
        <v>1</v>
      </c>
      <c r="AT532" s="11">
        <f t="shared" si="852"/>
        <v>1.268877834229329</v>
      </c>
      <c r="AU532" s="11">
        <f t="shared" si="852"/>
        <v>0.9923161998375285</v>
      </c>
      <c r="AV532" s="11">
        <f t="shared" si="852"/>
        <v>1.0590822572841543</v>
      </c>
      <c r="AW532" s="11">
        <f t="shared" si="852"/>
        <v>1.0254253970667144</v>
      </c>
      <c r="AX532" s="11">
        <f t="shared" si="852"/>
        <v>1.0596124714796809</v>
      </c>
      <c r="AY532" s="11">
        <f t="shared" si="852"/>
        <v>1.0366702500454332</v>
      </c>
      <c r="AZ532" s="11">
        <f t="shared" si="852"/>
        <v>1.0642774678796745</v>
      </c>
      <c r="BA532" s="11">
        <f t="shared" si="852"/>
        <v>1.0182366386311665</v>
      </c>
      <c r="BB532" s="11">
        <f t="shared" si="852"/>
        <v>1.0251497867361947</v>
      </c>
      <c r="BC532" s="11">
        <f t="shared" si="852"/>
        <v>1.0248306565958067</v>
      </c>
      <c r="BD532" s="11">
        <f t="shared" si="852"/>
        <v>1.039160091802025</v>
      </c>
      <c r="BE532" s="11">
        <f t="shared" si="852"/>
        <v>1.0208595684031183</v>
      </c>
      <c r="BF532" s="11">
        <f t="shared" si="852"/>
        <v>1.023595506889686</v>
      </c>
      <c r="BG532" s="11">
        <f t="shared" si="852"/>
        <v>1.013258322907419</v>
      </c>
      <c r="BH532" s="11">
        <f t="shared" si="852"/>
        <v>1.0524990413653734</v>
      </c>
      <c r="BI532" s="11">
        <f t="shared" si="852"/>
        <v>1.0324377109880836</v>
      </c>
      <c r="BJ532" s="11">
        <f t="shared" ref="BJ532" si="853">1+BJ264/100</f>
        <v>1.0363867949880359</v>
      </c>
      <c r="BL532" s="1">
        <f t="shared" si="835"/>
        <v>0</v>
      </c>
      <c r="BM532" s="1">
        <f t="shared" si="836"/>
        <v>0</v>
      </c>
      <c r="BN532" s="1">
        <f t="shared" si="837"/>
        <v>0</v>
      </c>
      <c r="BO532" s="1">
        <f t="shared" si="838"/>
        <v>0</v>
      </c>
      <c r="BP532" s="1">
        <f t="shared" si="839"/>
        <v>0</v>
      </c>
      <c r="BQ532" s="1">
        <f t="shared" si="840"/>
        <v>2.922123142119859E-2</v>
      </c>
      <c r="BR532" s="1">
        <f t="shared" si="739"/>
        <v>3.9011991871372498E-2</v>
      </c>
      <c r="BS532" s="1">
        <f t="shared" si="841"/>
        <v>2.4175195588758358E-2</v>
      </c>
      <c r="BT532" s="1">
        <f t="shared" si="842"/>
        <v>4.3728416529844827E-2</v>
      </c>
      <c r="BU532" s="1">
        <f t="shared" si="843"/>
        <v>2.8910862043121544E-2</v>
      </c>
      <c r="BW532" s="1">
        <f t="shared" si="844"/>
        <v>3.5235308375489716E-2</v>
      </c>
      <c r="BY532" s="172">
        <f t="shared" si="723"/>
        <v>0</v>
      </c>
      <c r="CA532" s="1">
        <f t="shared" si="845"/>
        <v>0</v>
      </c>
      <c r="CB532" s="1">
        <f t="shared" si="846"/>
        <v>0</v>
      </c>
      <c r="CC532" s="1">
        <f t="shared" si="847"/>
        <v>0.10104672112541691</v>
      </c>
    </row>
    <row r="533" spans="1:81" ht="15">
      <c r="A533" s="282" t="s">
        <v>387</v>
      </c>
      <c r="E533" s="11">
        <v>1</v>
      </c>
      <c r="F533" s="11">
        <f t="shared" ref="F533:R533" si="854">1+F265/100</f>
        <v>1</v>
      </c>
      <c r="G533" s="11">
        <f t="shared" si="854"/>
        <v>1</v>
      </c>
      <c r="H533" s="11">
        <f t="shared" si="854"/>
        <v>1</v>
      </c>
      <c r="I533" s="11">
        <f t="shared" si="854"/>
        <v>1</v>
      </c>
      <c r="J533" s="11">
        <f t="shared" si="854"/>
        <v>1</v>
      </c>
      <c r="K533" s="11">
        <f t="shared" si="854"/>
        <v>1</v>
      </c>
      <c r="L533" s="11">
        <f t="shared" si="854"/>
        <v>1</v>
      </c>
      <c r="M533" s="11">
        <f t="shared" si="854"/>
        <v>1</v>
      </c>
      <c r="N533" s="11">
        <f t="shared" si="854"/>
        <v>1</v>
      </c>
      <c r="O533" s="11">
        <f t="shared" si="854"/>
        <v>1</v>
      </c>
      <c r="P533" s="11">
        <f t="shared" si="854"/>
        <v>1</v>
      </c>
      <c r="Q533" s="11">
        <f t="shared" si="854"/>
        <v>1</v>
      </c>
      <c r="R533" s="11">
        <f t="shared" si="854"/>
        <v>1</v>
      </c>
      <c r="S533" s="11">
        <v>1</v>
      </c>
      <c r="T533" s="11">
        <f t="shared" ref="T533:BI533" si="855">1+T265/100</f>
        <v>1</v>
      </c>
      <c r="U533" s="11">
        <f t="shared" si="855"/>
        <v>1</v>
      </c>
      <c r="V533" s="11">
        <f t="shared" si="855"/>
        <v>1</v>
      </c>
      <c r="W533" s="11">
        <f t="shared" si="855"/>
        <v>1</v>
      </c>
      <c r="X533" s="11">
        <f t="shared" si="855"/>
        <v>1</v>
      </c>
      <c r="Y533" s="11">
        <f t="shared" si="855"/>
        <v>1</v>
      </c>
      <c r="Z533" s="11">
        <f t="shared" si="855"/>
        <v>1</v>
      </c>
      <c r="AA533" s="11">
        <f t="shared" si="855"/>
        <v>1</v>
      </c>
      <c r="AB533" s="11">
        <f t="shared" si="855"/>
        <v>1</v>
      </c>
      <c r="AC533" s="11">
        <f t="shared" si="855"/>
        <v>1</v>
      </c>
      <c r="AD533" s="11">
        <f t="shared" si="855"/>
        <v>1</v>
      </c>
      <c r="AE533" s="11">
        <f t="shared" si="855"/>
        <v>1</v>
      </c>
      <c r="AF533" s="11">
        <f t="shared" si="855"/>
        <v>1</v>
      </c>
      <c r="AG533" s="11">
        <f t="shared" si="855"/>
        <v>1</v>
      </c>
      <c r="AH533" s="11">
        <f t="shared" si="855"/>
        <v>1</v>
      </c>
      <c r="AI533" s="11">
        <f t="shared" si="855"/>
        <v>1</v>
      </c>
      <c r="AJ533" s="11">
        <f t="shared" si="855"/>
        <v>1.0121812280568832</v>
      </c>
      <c r="AK533" s="11">
        <f t="shared" si="855"/>
        <v>1.028159773182671</v>
      </c>
      <c r="AL533" s="11">
        <f t="shared" si="855"/>
        <v>0.98870172305457149</v>
      </c>
      <c r="AM533" s="11">
        <f t="shared" si="855"/>
        <v>1.0181576516324904</v>
      </c>
      <c r="AN533" s="11">
        <f t="shared" si="855"/>
        <v>1.0133816702563061</v>
      </c>
      <c r="AO533" s="11">
        <f t="shared" si="855"/>
        <v>1.0088934021093752</v>
      </c>
      <c r="AP533" s="11">
        <f t="shared" si="855"/>
        <v>1.0189951096086209</v>
      </c>
      <c r="AQ533" s="11">
        <f t="shared" si="855"/>
        <v>1.0294965411547472</v>
      </c>
      <c r="AR533" s="11">
        <f t="shared" si="855"/>
        <v>1.0089787479181866</v>
      </c>
      <c r="AS533" s="11">
        <f t="shared" si="855"/>
        <v>1.0323178314636969</v>
      </c>
      <c r="AT533" s="11">
        <f t="shared" si="855"/>
        <v>1.0089439930469586</v>
      </c>
      <c r="AU533" s="11">
        <f t="shared" si="855"/>
        <v>1.0102885218424709</v>
      </c>
      <c r="AV533" s="11">
        <f t="shared" si="855"/>
        <v>1.0085329995172303</v>
      </c>
      <c r="AW533" s="11">
        <f t="shared" si="855"/>
        <v>1.0109000773798213</v>
      </c>
      <c r="AX533" s="11">
        <f t="shared" si="855"/>
        <v>1.0268885477118042</v>
      </c>
      <c r="AY533" s="11">
        <f t="shared" si="855"/>
        <v>1.0035422567318086</v>
      </c>
      <c r="AZ533" s="11">
        <f t="shared" si="855"/>
        <v>1.0053034331354249</v>
      </c>
      <c r="BA533" s="11">
        <f t="shared" si="855"/>
        <v>1.0084369119882752</v>
      </c>
      <c r="BB533" s="11">
        <f t="shared" si="855"/>
        <v>1.0106991141311892</v>
      </c>
      <c r="BC533" s="11">
        <f t="shared" si="855"/>
        <v>1.0481958836364074</v>
      </c>
      <c r="BD533" s="11">
        <f t="shared" si="855"/>
        <v>0.84962173708331101</v>
      </c>
      <c r="BE533" s="11">
        <f t="shared" si="855"/>
        <v>0.99689223150602913</v>
      </c>
      <c r="BF533" s="11">
        <f t="shared" si="855"/>
        <v>1.0209239693092178</v>
      </c>
      <c r="BG533" s="11">
        <f t="shared" si="855"/>
        <v>0.97263465641206315</v>
      </c>
      <c r="BH533" s="11">
        <f t="shared" si="855"/>
        <v>0.61288981727242031</v>
      </c>
      <c r="BI533" s="11">
        <f t="shared" si="855"/>
        <v>0.64070153583157419</v>
      </c>
      <c r="BJ533" s="11">
        <f t="shared" ref="BJ533" si="856">1+BJ265/100</f>
        <v>1</v>
      </c>
      <c r="BL533" s="1">
        <f t="shared" si="835"/>
        <v>0</v>
      </c>
      <c r="BM533" s="1">
        <f t="shared" si="836"/>
        <v>0</v>
      </c>
      <c r="BN533" s="1">
        <f t="shared" si="837"/>
        <v>0</v>
      </c>
      <c r="BO533" s="1">
        <f t="shared" si="838"/>
        <v>0</v>
      </c>
      <c r="BP533" s="1">
        <f t="shared" si="839"/>
        <v>7.1543768764981142E-3</v>
      </c>
      <c r="BQ533" s="1">
        <f t="shared" si="840"/>
        <v>1.6372499192342627E-2</v>
      </c>
      <c r="BR533" s="1">
        <f t="shared" si="739"/>
        <v>1.5215977313525864E-2</v>
      </c>
      <c r="BS533" s="1">
        <f t="shared" si="841"/>
        <v>-4.2355669706472754E-2</v>
      </c>
      <c r="BT533" s="1">
        <f t="shared" si="842"/>
        <v>1.0571864605154246E-2</v>
      </c>
      <c r="BU533" s="1">
        <f t="shared" si="843"/>
        <v>-0.12301950534065942</v>
      </c>
      <c r="BW533" s="1">
        <f t="shared" si="844"/>
        <v>-6.8076652739619381E-2</v>
      </c>
      <c r="BY533" s="172">
        <f t="shared" si="723"/>
        <v>0</v>
      </c>
      <c r="CA533" s="1">
        <f t="shared" si="845"/>
        <v>0</v>
      </c>
      <c r="CB533" s="1">
        <f t="shared" si="846"/>
        <v>4.068402185872233E-2</v>
      </c>
      <c r="CC533" s="1">
        <f t="shared" si="847"/>
        <v>-0.61806636077117783</v>
      </c>
    </row>
    <row r="534" spans="1:81" ht="15">
      <c r="A534" s="282" t="s">
        <v>388</v>
      </c>
      <c r="E534" s="11">
        <v>1</v>
      </c>
      <c r="F534" s="11">
        <f t="shared" ref="F534:R534" si="857">1+F266/100</f>
        <v>1.0115706975901984</v>
      </c>
      <c r="G534" s="11">
        <f t="shared" si="857"/>
        <v>1.0340287233503547</v>
      </c>
      <c r="H534" s="11">
        <f t="shared" si="857"/>
        <v>1.0454618666662139</v>
      </c>
      <c r="I534" s="11">
        <f t="shared" si="857"/>
        <v>1.0508351333090624</v>
      </c>
      <c r="J534" s="11">
        <f t="shared" si="857"/>
        <v>1.0330594730555918</v>
      </c>
      <c r="K534" s="11">
        <f t="shared" si="857"/>
        <v>1.0166434431409828</v>
      </c>
      <c r="L534" s="11">
        <f t="shared" si="857"/>
        <v>1.0434755054374512</v>
      </c>
      <c r="M534" s="11">
        <f t="shared" si="857"/>
        <v>1.0137504371907216</v>
      </c>
      <c r="N534" s="11">
        <f t="shared" si="857"/>
        <v>1.0190089862973231</v>
      </c>
      <c r="O534" s="11">
        <f t="shared" si="857"/>
        <v>1.0239364766934853</v>
      </c>
      <c r="P534" s="11">
        <f t="shared" si="857"/>
        <v>1.0142202450165281</v>
      </c>
      <c r="Q534" s="11">
        <f t="shared" si="857"/>
        <v>0.9885399306616689</v>
      </c>
      <c r="R534" s="11">
        <f t="shared" si="857"/>
        <v>1.0170157679796328</v>
      </c>
      <c r="S534" s="11">
        <v>1</v>
      </c>
      <c r="T534" s="11">
        <f t="shared" ref="T534:BI534" si="858">1+T266/100</f>
        <v>0.99007609797205409</v>
      </c>
      <c r="U534" s="11">
        <f t="shared" si="858"/>
        <v>0.99620172793364459</v>
      </c>
      <c r="V534" s="11">
        <f t="shared" si="858"/>
        <v>0.97397396613429121</v>
      </c>
      <c r="W534" s="11">
        <f t="shared" si="858"/>
        <v>1.0046321413700439</v>
      </c>
      <c r="X534" s="11">
        <f t="shared" si="858"/>
        <v>1.0121908831762194</v>
      </c>
      <c r="Y534" s="11">
        <f t="shared" si="858"/>
        <v>1.0395718339649833</v>
      </c>
      <c r="Z534" s="11">
        <f t="shared" si="858"/>
        <v>1.026951133027534</v>
      </c>
      <c r="AA534" s="11">
        <f t="shared" si="858"/>
        <v>0.97081525795665979</v>
      </c>
      <c r="AB534" s="11">
        <f t="shared" si="858"/>
        <v>0.95681428819488235</v>
      </c>
      <c r="AC534" s="11">
        <f t="shared" si="858"/>
        <v>1.0253452885566849</v>
      </c>
      <c r="AD534" s="11">
        <f t="shared" si="858"/>
        <v>0.96484835593793861</v>
      </c>
      <c r="AE534" s="11">
        <f t="shared" si="858"/>
        <v>0.97813145433353599</v>
      </c>
      <c r="AF534" s="11">
        <f t="shared" si="858"/>
        <v>0.9995663493525474</v>
      </c>
      <c r="AG534" s="11">
        <f t="shared" si="858"/>
        <v>1.0205565225634534</v>
      </c>
      <c r="AH534" s="11">
        <f t="shared" si="858"/>
        <v>1.0024787298073357</v>
      </c>
      <c r="AI534" s="11">
        <f t="shared" si="858"/>
        <v>0.975069590658731</v>
      </c>
      <c r="AJ534" s="11">
        <f t="shared" si="858"/>
        <v>0.96722557150425037</v>
      </c>
      <c r="AK534" s="11">
        <f t="shared" si="858"/>
        <v>0.95569616719614958</v>
      </c>
      <c r="AL534" s="11">
        <f t="shared" si="858"/>
        <v>0.98872411980744057</v>
      </c>
      <c r="AM534" s="11">
        <f t="shared" si="858"/>
        <v>1.009331272968039</v>
      </c>
      <c r="AN534" s="11">
        <f t="shared" si="858"/>
        <v>1.0098594446479843</v>
      </c>
      <c r="AO534" s="11">
        <f t="shared" si="858"/>
        <v>1.0233636901992051</v>
      </c>
      <c r="AP534" s="11">
        <f t="shared" si="858"/>
        <v>1.0086342694499941</v>
      </c>
      <c r="AQ534" s="11">
        <f t="shared" si="858"/>
        <v>0.98897451953959092</v>
      </c>
      <c r="AR534" s="11">
        <f t="shared" si="858"/>
        <v>1.007982445457809</v>
      </c>
      <c r="AS534" s="11">
        <f t="shared" si="858"/>
        <v>1.0262954560158346</v>
      </c>
      <c r="AT534" s="11">
        <f t="shared" si="858"/>
        <v>1.0128102797575436</v>
      </c>
      <c r="AU534" s="11">
        <f t="shared" si="858"/>
        <v>1.0225436333381059</v>
      </c>
      <c r="AV534" s="11">
        <f t="shared" si="858"/>
        <v>1.0160399792168688</v>
      </c>
      <c r="AW534" s="11">
        <f t="shared" si="858"/>
        <v>1.0325722577866814</v>
      </c>
      <c r="AX534" s="11">
        <f t="shared" si="858"/>
        <v>1.040410779652835</v>
      </c>
      <c r="AY534" s="11">
        <f t="shared" si="858"/>
        <v>1.0443991602613385</v>
      </c>
      <c r="AZ534" s="11">
        <f t="shared" si="858"/>
        <v>1.0425674926275597</v>
      </c>
      <c r="BA534" s="11">
        <f t="shared" si="858"/>
        <v>1.0211650991762498</v>
      </c>
      <c r="BB534" s="11">
        <f t="shared" si="858"/>
        <v>0.97382662386020735</v>
      </c>
      <c r="BC534" s="11">
        <f t="shared" si="858"/>
        <v>1.0181362866375407</v>
      </c>
      <c r="BD534" s="11">
        <f t="shared" si="858"/>
        <v>1.0194260270424251</v>
      </c>
      <c r="BE534" s="11">
        <f t="shared" si="858"/>
        <v>1.0079640315487228</v>
      </c>
      <c r="BF534" s="11">
        <f t="shared" si="858"/>
        <v>1.010190582454078</v>
      </c>
      <c r="BG534" s="11">
        <f t="shared" si="858"/>
        <v>1.0040505148633614</v>
      </c>
      <c r="BH534" s="11">
        <f t="shared" si="858"/>
        <v>0.99902698258883826</v>
      </c>
      <c r="BI534" s="11">
        <f t="shared" si="858"/>
        <v>0.99265110364648923</v>
      </c>
      <c r="BJ534" s="11">
        <f t="shared" ref="BJ534" si="859">1+BJ266/100</f>
        <v>1.0006656805583058</v>
      </c>
      <c r="BL534" s="1">
        <f t="shared" si="835"/>
        <v>3.0257251370726213E-2</v>
      </c>
      <c r="BM534" s="1">
        <f t="shared" si="836"/>
        <v>2.9366388685590161E-2</v>
      </c>
      <c r="BN534" s="1">
        <f t="shared" si="837"/>
        <v>1.9729330425775071E-3</v>
      </c>
      <c r="BO534" s="1">
        <f t="shared" si="838"/>
        <v>-1.8820151915747152E-3</v>
      </c>
      <c r="BP534" s="1">
        <f t="shared" si="839"/>
        <v>-2.8395340560512405E-2</v>
      </c>
      <c r="BQ534" s="1">
        <f t="shared" si="840"/>
        <v>1.2495578198098212E-2</v>
      </c>
      <c r="BR534" s="1">
        <f t="shared" si="739"/>
        <v>2.3407955541013381E-2</v>
      </c>
      <c r="BS534" s="1">
        <f t="shared" si="841"/>
        <v>1.0392020472693275E-2</v>
      </c>
      <c r="BT534" s="1">
        <f t="shared" si="842"/>
        <v>3.2802129994382367E-2</v>
      </c>
      <c r="BU534" s="1">
        <f t="shared" si="843"/>
        <v>3.0616580154416706E-3</v>
      </c>
      <c r="BW534" s="1">
        <f t="shared" si="844"/>
        <v>1.5701245203892267E-2</v>
      </c>
      <c r="BY534" s="172">
        <f t="shared" si="723"/>
        <v>1.0052008327139816E-2</v>
      </c>
      <c r="CA534" s="1">
        <f t="shared" si="845"/>
        <v>-4.6075454456839471E-2</v>
      </c>
      <c r="CB534" s="1">
        <f t="shared" si="846"/>
        <v>-9.8671245007128205E-2</v>
      </c>
      <c r="CC534" s="1">
        <f t="shared" si="847"/>
        <v>-4.2979273689736086E-3</v>
      </c>
    </row>
    <row r="535" spans="1:81" ht="15">
      <c r="A535" s="282" t="s">
        <v>390</v>
      </c>
      <c r="E535" s="11">
        <v>1</v>
      </c>
      <c r="F535" s="11">
        <f t="shared" ref="F535:R535" si="860">1+F267/100</f>
        <v>0.98281481592380227</v>
      </c>
      <c r="G535" s="11">
        <f t="shared" si="860"/>
        <v>0.9449044462262417</v>
      </c>
      <c r="H535" s="11">
        <f t="shared" si="860"/>
        <v>1.0004444467042768</v>
      </c>
      <c r="I535" s="11">
        <f t="shared" si="860"/>
        <v>1.0871085053179173</v>
      </c>
      <c r="J535" s="11">
        <f t="shared" si="860"/>
        <v>1.1303140502573161</v>
      </c>
      <c r="K535" s="11">
        <f t="shared" si="860"/>
        <v>0.91532676648520905</v>
      </c>
      <c r="L535" s="11">
        <f t="shared" si="860"/>
        <v>1.0462685232992128</v>
      </c>
      <c r="M535" s="11">
        <f t="shared" si="860"/>
        <v>0.98137496049119699</v>
      </c>
      <c r="N535" s="11">
        <f t="shared" si="860"/>
        <v>0.96436413410761745</v>
      </c>
      <c r="O535" s="11">
        <f t="shared" si="860"/>
        <v>1.0140746789074624</v>
      </c>
      <c r="P535" s="11">
        <f t="shared" si="860"/>
        <v>0.96585923289068054</v>
      </c>
      <c r="Q535" s="11">
        <f t="shared" si="860"/>
        <v>1.0549159634633269</v>
      </c>
      <c r="R535" s="11">
        <f t="shared" si="860"/>
        <v>0.95625578222391094</v>
      </c>
      <c r="S535" s="11">
        <v>1</v>
      </c>
      <c r="T535" s="11">
        <f t="shared" ref="T535:BI535" si="861">1+T267/100</f>
        <v>0.9438277477388991</v>
      </c>
      <c r="U535" s="11">
        <f t="shared" si="861"/>
        <v>1.0262037599628553</v>
      </c>
      <c r="V535" s="11">
        <f t="shared" si="861"/>
        <v>0.92230403608834666</v>
      </c>
      <c r="W535" s="11">
        <f t="shared" si="861"/>
        <v>0.97194066610654928</v>
      </c>
      <c r="X535" s="11">
        <f t="shared" si="861"/>
        <v>0.93733667761519479</v>
      </c>
      <c r="Y535" s="11">
        <f t="shared" si="861"/>
        <v>0.9958057343298744</v>
      </c>
      <c r="Z535" s="11">
        <f t="shared" si="861"/>
        <v>1.0259704378176855</v>
      </c>
      <c r="AA535" s="11">
        <f t="shared" si="861"/>
        <v>0.93927411370798797</v>
      </c>
      <c r="AB535" s="11">
        <f t="shared" si="861"/>
        <v>0.94788859689285987</v>
      </c>
      <c r="AC535" s="11">
        <f t="shared" si="861"/>
        <v>0.96450539090981224</v>
      </c>
      <c r="AD535" s="11">
        <f t="shared" si="861"/>
        <v>0.98453030183590906</v>
      </c>
      <c r="AE535" s="11">
        <f t="shared" si="861"/>
        <v>0.97697621518724287</v>
      </c>
      <c r="AF535" s="11">
        <f t="shared" si="861"/>
        <v>0.99686318876708724</v>
      </c>
      <c r="AG535" s="11">
        <f t="shared" si="861"/>
        <v>1.0328273732474045</v>
      </c>
      <c r="AH535" s="11">
        <f t="shared" si="861"/>
        <v>0.96269131864228197</v>
      </c>
      <c r="AI535" s="11">
        <f t="shared" si="861"/>
        <v>0.9687271542839665</v>
      </c>
      <c r="AJ535" s="11">
        <f t="shared" si="861"/>
        <v>0.97386085880685258</v>
      </c>
      <c r="AK535" s="11">
        <f t="shared" si="861"/>
        <v>0.95797979263250554</v>
      </c>
      <c r="AL535" s="11">
        <f t="shared" si="861"/>
        <v>1.0412532431175785</v>
      </c>
      <c r="AM535" s="11">
        <f t="shared" si="861"/>
        <v>0.89043580136119327</v>
      </c>
      <c r="AN535" s="11">
        <f t="shared" si="861"/>
        <v>1.0018399520128232</v>
      </c>
      <c r="AO535" s="11">
        <f t="shared" si="861"/>
        <v>1.0331015880447887</v>
      </c>
      <c r="AP535" s="11">
        <f t="shared" si="861"/>
        <v>1.0088992670279198</v>
      </c>
      <c r="AQ535" s="11">
        <f t="shared" si="861"/>
        <v>0.96774600731955185</v>
      </c>
      <c r="AR535" s="11">
        <f t="shared" si="861"/>
        <v>1.0169159310689004</v>
      </c>
      <c r="AS535" s="11">
        <f t="shared" si="861"/>
        <v>1.0102141739369523</v>
      </c>
      <c r="AT535" s="11">
        <f t="shared" si="861"/>
        <v>1.0246696290215811</v>
      </c>
      <c r="AU535" s="11">
        <f t="shared" si="861"/>
        <v>1.0172163288436908</v>
      </c>
      <c r="AV535" s="11">
        <f t="shared" si="861"/>
        <v>1.0412130249670801</v>
      </c>
      <c r="AW535" s="11">
        <f t="shared" si="861"/>
        <v>1.0420633931956473</v>
      </c>
      <c r="AX535" s="11">
        <f t="shared" si="861"/>
        <v>1.043847100637231</v>
      </c>
      <c r="AY535" s="11">
        <f t="shared" si="861"/>
        <v>1.0501698464426403</v>
      </c>
      <c r="AZ535" s="11">
        <f t="shared" si="861"/>
        <v>1.0543605881969331</v>
      </c>
      <c r="BA535" s="11">
        <f t="shared" si="861"/>
        <v>1.0483669129004682</v>
      </c>
      <c r="BB535" s="11">
        <f t="shared" si="861"/>
        <v>1.0618555182747893</v>
      </c>
      <c r="BC535" s="11">
        <f t="shared" si="861"/>
        <v>1.0716354627407589</v>
      </c>
      <c r="BD535" s="11">
        <f t="shared" si="861"/>
        <v>1.0249551663971308</v>
      </c>
      <c r="BE535" s="11">
        <f t="shared" si="861"/>
        <v>1.0441226736157614</v>
      </c>
      <c r="BF535" s="11">
        <f t="shared" si="861"/>
        <v>1.0191676971540808</v>
      </c>
      <c r="BG535" s="11">
        <f t="shared" si="861"/>
        <v>1.0156075051075031</v>
      </c>
      <c r="BH535" s="11">
        <f t="shared" si="861"/>
        <v>0.99854047986283012</v>
      </c>
      <c r="BI535" s="11">
        <f t="shared" si="861"/>
        <v>1.0068785485243055</v>
      </c>
      <c r="BJ535" s="11">
        <f t="shared" ref="BJ535" si="862">1+BJ267/100</f>
        <v>1.0101580932956356</v>
      </c>
      <c r="BL535" s="1">
        <f t="shared" si="835"/>
        <v>-2.4222375542724772E-2</v>
      </c>
      <c r="BM535" s="1">
        <f t="shared" si="836"/>
        <v>1.8109666318057993E-2</v>
      </c>
      <c r="BN535" s="1">
        <f t="shared" si="837"/>
        <v>-2.1566862504577844E-2</v>
      </c>
      <c r="BO535" s="1">
        <f t="shared" si="838"/>
        <v>-1.7703217799929449E-2</v>
      </c>
      <c r="BP535" s="1">
        <f t="shared" si="839"/>
        <v>-1.5075875664075644E-2</v>
      </c>
      <c r="BQ535" s="1">
        <f t="shared" si="840"/>
        <v>9.9056067408282988E-3</v>
      </c>
      <c r="BR535" s="1">
        <f t="shared" si="739"/>
        <v>5.1642532991286849E-2</v>
      </c>
      <c r="BS535" s="1">
        <f t="shared" si="841"/>
        <v>2.5904622914277864E-2</v>
      </c>
      <c r="BT535" s="1">
        <f t="shared" si="842"/>
        <v>4.6659547022984027E-2</v>
      </c>
      <c r="BU535" s="1">
        <f t="shared" si="843"/>
        <v>3.0054970300453121E-2</v>
      </c>
      <c r="BW535" s="1">
        <f t="shared" si="844"/>
        <v>3.7138715804106104E-2</v>
      </c>
      <c r="BY535" s="172">
        <f t="shared" si="723"/>
        <v>-1.1420600928486513E-2</v>
      </c>
      <c r="CA535" s="1">
        <f t="shared" si="845"/>
        <v>-8.6550590509947734E-2</v>
      </c>
      <c r="CB535" s="1">
        <f t="shared" si="846"/>
        <v>-9.6236634573953705E-2</v>
      </c>
      <c r="CC535" s="1">
        <f t="shared" si="847"/>
        <v>2.1100914938106952E-2</v>
      </c>
    </row>
    <row r="536" spans="1:81" ht="15">
      <c r="A536" s="282" t="s">
        <v>391</v>
      </c>
      <c r="E536" s="11">
        <v>1</v>
      </c>
      <c r="F536" s="11">
        <f t="shared" ref="F536:R536" si="863">1+F268/100</f>
        <v>1.0292714703546375</v>
      </c>
      <c r="G536" s="11">
        <f t="shared" si="863"/>
        <v>0.98171281076996619</v>
      </c>
      <c r="H536" s="11">
        <f t="shared" si="863"/>
        <v>1.0281653455042861</v>
      </c>
      <c r="I536" s="11">
        <f t="shared" si="863"/>
        <v>0.95718307967584559</v>
      </c>
      <c r="J536" s="11">
        <f t="shared" si="863"/>
        <v>1.015719343326458</v>
      </c>
      <c r="K536" s="11">
        <f t="shared" si="863"/>
        <v>0.98329881282979281</v>
      </c>
      <c r="L536" s="11">
        <f t="shared" si="863"/>
        <v>1.0498672555711583</v>
      </c>
      <c r="M536" s="11">
        <f t="shared" si="863"/>
        <v>0.98788133879001894</v>
      </c>
      <c r="N536" s="11">
        <f t="shared" si="863"/>
        <v>1.0888038811812959</v>
      </c>
      <c r="O536" s="11">
        <f t="shared" si="863"/>
        <v>1.1863159897832805</v>
      </c>
      <c r="P536" s="11">
        <f t="shared" si="863"/>
        <v>1.0534391326449155</v>
      </c>
      <c r="Q536" s="11">
        <f t="shared" si="863"/>
        <v>1.0471584954300903</v>
      </c>
      <c r="R536" s="11">
        <f t="shared" si="863"/>
        <v>0.99179746544662539</v>
      </c>
      <c r="S536" s="11">
        <v>1</v>
      </c>
      <c r="T536" s="11">
        <f t="shared" ref="T536:BI536" si="864">1+T268/100</f>
        <v>0.94950859438232849</v>
      </c>
      <c r="U536" s="11">
        <f t="shared" si="864"/>
        <v>0.97392270801605019</v>
      </c>
      <c r="V536" s="11">
        <f t="shared" si="864"/>
        <v>0.90366086621997943</v>
      </c>
      <c r="W536" s="11">
        <f t="shared" si="864"/>
        <v>0.94371476060875858</v>
      </c>
      <c r="X536" s="11">
        <f t="shared" si="864"/>
        <v>1.0003464831243474</v>
      </c>
      <c r="Y536" s="11">
        <f t="shared" si="864"/>
        <v>1.1054954370709629</v>
      </c>
      <c r="Z536" s="11">
        <f t="shared" si="864"/>
        <v>1.0847120645053261</v>
      </c>
      <c r="AA536" s="11">
        <f t="shared" si="864"/>
        <v>0.98785000590165106</v>
      </c>
      <c r="AB536" s="11">
        <f t="shared" si="864"/>
        <v>0.97712643021350654</v>
      </c>
      <c r="AC536" s="11">
        <f t="shared" si="864"/>
        <v>0.94393027585533329</v>
      </c>
      <c r="AD536" s="11">
        <f t="shared" si="864"/>
        <v>1.0303333764458418</v>
      </c>
      <c r="AE536" s="11">
        <f t="shared" si="864"/>
        <v>0.98489383104157635</v>
      </c>
      <c r="AF536" s="11">
        <f t="shared" si="864"/>
        <v>0.97699570006539616</v>
      </c>
      <c r="AG536" s="11">
        <f t="shared" si="864"/>
        <v>1.0406947361976691</v>
      </c>
      <c r="AH536" s="11">
        <f t="shared" si="864"/>
        <v>1.0203143105250532</v>
      </c>
      <c r="AI536" s="11">
        <f t="shared" si="864"/>
        <v>1.0404072163030955</v>
      </c>
      <c r="AJ536" s="11">
        <f t="shared" si="864"/>
        <v>1.0290506913872983</v>
      </c>
      <c r="AK536" s="11">
        <f t="shared" si="864"/>
        <v>0.88941875598805731</v>
      </c>
      <c r="AL536" s="11">
        <f t="shared" si="864"/>
        <v>0.98986204391529553</v>
      </c>
      <c r="AM536" s="11">
        <f t="shared" si="864"/>
        <v>1.0716002486386931</v>
      </c>
      <c r="AN536" s="11">
        <f t="shared" si="864"/>
        <v>0.98358439227241246</v>
      </c>
      <c r="AO536" s="11">
        <f t="shared" si="864"/>
        <v>1.0846439088945623</v>
      </c>
      <c r="AP536" s="11">
        <f t="shared" si="864"/>
        <v>1.0099934150360144</v>
      </c>
      <c r="AQ536" s="11">
        <f t="shared" si="864"/>
        <v>1.0129975358302632</v>
      </c>
      <c r="AR536" s="11">
        <f t="shared" si="864"/>
        <v>0.97774214924609382</v>
      </c>
      <c r="AS536" s="11">
        <f t="shared" si="864"/>
        <v>0.95689901440636471</v>
      </c>
      <c r="AT536" s="11">
        <f t="shared" si="864"/>
        <v>1.0025908895631286</v>
      </c>
      <c r="AU536" s="11">
        <f t="shared" si="864"/>
        <v>0.90126737789675748</v>
      </c>
      <c r="AV536" s="11">
        <f t="shared" si="864"/>
        <v>0.82128669086940964</v>
      </c>
      <c r="AW536" s="11">
        <f t="shared" si="864"/>
        <v>0.93133776934366397</v>
      </c>
      <c r="AX536" s="11">
        <f t="shared" si="864"/>
        <v>0.93104689656201955</v>
      </c>
      <c r="AY536" s="11">
        <f t="shared" si="864"/>
        <v>0.95183322868999776</v>
      </c>
      <c r="AZ536" s="11">
        <f t="shared" si="864"/>
        <v>0.94860322035518407</v>
      </c>
      <c r="BA536" s="11">
        <f t="shared" si="864"/>
        <v>0.80943169153381822</v>
      </c>
      <c r="BB536" s="11">
        <f t="shared" si="864"/>
        <v>1.0997450135700171</v>
      </c>
      <c r="BC536" s="11">
        <f t="shared" si="864"/>
        <v>1.1037742644256681</v>
      </c>
      <c r="BD536" s="11">
        <f t="shared" si="864"/>
        <v>1.1303571742921861</v>
      </c>
      <c r="BE536" s="11">
        <f t="shared" si="864"/>
        <v>1.1225023990200147</v>
      </c>
      <c r="BF536" s="11">
        <f t="shared" si="864"/>
        <v>1.0312064291099328</v>
      </c>
      <c r="BG536" s="11">
        <f t="shared" si="864"/>
        <v>0.99760265996778652</v>
      </c>
      <c r="BH536" s="11">
        <f t="shared" si="864"/>
        <v>0.99332077325727086</v>
      </c>
      <c r="BI536" s="11">
        <f t="shared" si="864"/>
        <v>0.98292502272666837</v>
      </c>
      <c r="BJ536" s="11">
        <f t="shared" ref="BJ536" si="865">1+BJ268/100</f>
        <v>1.0107185343826273</v>
      </c>
      <c r="BL536" s="1">
        <f t="shared" si="835"/>
        <v>1.2804879567001271E-2</v>
      </c>
      <c r="BM536" s="1">
        <f t="shared" si="836"/>
        <v>1.2839228892609578E-2</v>
      </c>
      <c r="BN536" s="1">
        <f t="shared" si="837"/>
        <v>2.3664708212596253E-3</v>
      </c>
      <c r="BO536" s="1">
        <f t="shared" si="838"/>
        <v>1.4091233100902212E-2</v>
      </c>
      <c r="BP536" s="1">
        <f t="shared" si="839"/>
        <v>-1.4673257668229134E-2</v>
      </c>
      <c r="BQ536" s="1">
        <f t="shared" si="840"/>
        <v>-9.9965706477875838E-3</v>
      </c>
      <c r="BR536" s="1">
        <f t="shared" si="739"/>
        <v>-5.5783825902535278E-2</v>
      </c>
      <c r="BS536" s="1">
        <f t="shared" si="841"/>
        <v>6.8874080515047176E-2</v>
      </c>
      <c r="BT536" s="1">
        <f t="shared" si="842"/>
        <v>-0.1031223470019218</v>
      </c>
      <c r="BU536" s="1">
        <f t="shared" si="843"/>
        <v>5.6053802707673572E-2</v>
      </c>
      <c r="BW536" s="1">
        <f t="shared" si="844"/>
        <v>-1.5359525115971162E-2</v>
      </c>
      <c r="BY536" s="172">
        <f t="shared" si="723"/>
        <v>9.0273281822219609E-3</v>
      </c>
      <c r="CA536" s="1">
        <f t="shared" si="845"/>
        <v>4.7023038601871736E-2</v>
      </c>
      <c r="CB536" s="1">
        <f t="shared" si="846"/>
        <v>-4.7760027220232537E-2</v>
      </c>
      <c r="CC536" s="1">
        <f t="shared" si="847"/>
        <v>-2.5980822910202206E-2</v>
      </c>
    </row>
    <row r="538" spans="1:81" ht="15">
      <c r="E538" s="202" t="s">
        <v>642</v>
      </c>
      <c r="F538" s="202" t="s">
        <v>643</v>
      </c>
      <c r="G538" s="202" t="s">
        <v>644</v>
      </c>
      <c r="H538" s="202" t="s">
        <v>645</v>
      </c>
      <c r="I538" s="202" t="s">
        <v>646</v>
      </c>
      <c r="J538" s="202" t="s">
        <v>647</v>
      </c>
      <c r="K538" s="202" t="s">
        <v>648</v>
      </c>
      <c r="L538" s="202" t="s">
        <v>649</v>
      </c>
      <c r="M538" s="202" t="s">
        <v>650</v>
      </c>
      <c r="N538" s="202" t="s">
        <v>651</v>
      </c>
      <c r="O538" s="202" t="s">
        <v>652</v>
      </c>
      <c r="P538" s="202" t="s">
        <v>653</v>
      </c>
      <c r="Q538" s="202" t="s">
        <v>654</v>
      </c>
      <c r="R538" s="202" t="s">
        <v>655</v>
      </c>
      <c r="S538" s="202" t="s">
        <v>656</v>
      </c>
      <c r="T538" s="202" t="s">
        <v>657</v>
      </c>
      <c r="U538" s="202" t="s">
        <v>658</v>
      </c>
      <c r="V538" s="202" t="s">
        <v>659</v>
      </c>
      <c r="W538" s="202" t="s">
        <v>660</v>
      </c>
      <c r="X538" s="202" t="s">
        <v>661</v>
      </c>
      <c r="Y538" s="202" t="s">
        <v>11</v>
      </c>
      <c r="Z538" s="202" t="s">
        <v>12</v>
      </c>
      <c r="AA538" s="202" t="s">
        <v>13</v>
      </c>
      <c r="AB538" s="202" t="s">
        <v>14</v>
      </c>
      <c r="AC538" s="202" t="s">
        <v>15</v>
      </c>
      <c r="AD538" s="202" t="s">
        <v>16</v>
      </c>
      <c r="AE538" s="202" t="s">
        <v>17</v>
      </c>
      <c r="AF538" s="202" t="s">
        <v>18</v>
      </c>
      <c r="AG538" s="202" t="s">
        <v>19</v>
      </c>
      <c r="AH538" s="202" t="s">
        <v>20</v>
      </c>
      <c r="AI538" s="202" t="s">
        <v>21</v>
      </c>
      <c r="AJ538" s="202" t="s">
        <v>22</v>
      </c>
      <c r="AK538" s="202" t="s">
        <v>23</v>
      </c>
      <c r="AL538" s="202" t="s">
        <v>24</v>
      </c>
      <c r="AM538" s="202" t="s">
        <v>25</v>
      </c>
      <c r="AN538" s="202" t="s">
        <v>26</v>
      </c>
      <c r="AO538" s="202" t="s">
        <v>27</v>
      </c>
      <c r="AP538" s="202" t="s">
        <v>28</v>
      </c>
      <c r="AQ538" s="202" t="s">
        <v>31</v>
      </c>
      <c r="AR538" s="202" t="s">
        <v>32</v>
      </c>
      <c r="AS538" s="202" t="s">
        <v>33</v>
      </c>
      <c r="AT538" s="202" t="s">
        <v>34</v>
      </c>
      <c r="AU538" s="202" t="s">
        <v>35</v>
      </c>
      <c r="AV538" s="202" t="s">
        <v>36</v>
      </c>
      <c r="AW538" s="202" t="s">
        <v>37</v>
      </c>
      <c r="AX538" s="202" t="s">
        <v>38</v>
      </c>
      <c r="AY538" s="202" t="s">
        <v>39</v>
      </c>
      <c r="AZ538" s="202" t="s">
        <v>40</v>
      </c>
      <c r="BA538" s="202" t="s">
        <v>41</v>
      </c>
      <c r="BB538" s="202" t="s">
        <v>42</v>
      </c>
      <c r="BC538" s="202" t="s">
        <v>43</v>
      </c>
      <c r="BD538" s="202" t="s">
        <v>44</v>
      </c>
      <c r="BE538" s="202" t="s">
        <v>45</v>
      </c>
      <c r="BF538" s="202" t="s">
        <v>46</v>
      </c>
      <c r="BG538" s="202" t="s">
        <v>47</v>
      </c>
      <c r="BH538">
        <v>2015</v>
      </c>
      <c r="BI538">
        <v>2016</v>
      </c>
      <c r="BJ538">
        <v>2017</v>
      </c>
    </row>
    <row r="539" spans="1:81">
      <c r="A539" t="s">
        <v>1295</v>
      </c>
      <c r="D539" s="11"/>
      <c r="E539" s="11">
        <v>100</v>
      </c>
      <c r="F539" s="11">
        <f t="shared" ref="F539:BJ539" si="866">E539*F387</f>
        <v>107.48641883914007</v>
      </c>
      <c r="G539" s="11">
        <f t="shared" si="866"/>
        <v>113.38471217853423</v>
      </c>
      <c r="H539" s="11">
        <f t="shared" si="866"/>
        <v>118.87485945703267</v>
      </c>
      <c r="I539" s="11">
        <f t="shared" si="866"/>
        <v>121.19949621730187</v>
      </c>
      <c r="J539" s="11">
        <f t="shared" si="866"/>
        <v>124.11076404619097</v>
      </c>
      <c r="K539" s="11">
        <f t="shared" si="866"/>
        <v>130.52004655051664</v>
      </c>
      <c r="L539" s="11">
        <f t="shared" si="866"/>
        <v>138.88073994084814</v>
      </c>
      <c r="M539" s="11">
        <f t="shared" si="866"/>
        <v>147.03803157682651</v>
      </c>
      <c r="N539" s="11">
        <f t="shared" si="866"/>
        <v>155.12391687468701</v>
      </c>
      <c r="O539" s="11">
        <f t="shared" si="866"/>
        <v>162.43555964427588</v>
      </c>
      <c r="P539" s="11">
        <f t="shared" si="866"/>
        <v>164.61914912101537</v>
      </c>
      <c r="Q539" s="11">
        <f t="shared" si="866"/>
        <v>169.72808745281398</v>
      </c>
      <c r="R539" s="11">
        <f t="shared" si="866"/>
        <v>180.5937502458992</v>
      </c>
      <c r="S539" s="11">
        <f t="shared" si="866"/>
        <v>180.5937502458992</v>
      </c>
      <c r="T539" s="11">
        <f t="shared" si="866"/>
        <v>175.76614713314822</v>
      </c>
      <c r="U539" s="11">
        <f t="shared" si="866"/>
        <v>187.35321355417864</v>
      </c>
      <c r="V539" s="11">
        <f t="shared" si="866"/>
        <v>191.33601961234567</v>
      </c>
      <c r="W539" s="11">
        <f t="shared" si="866"/>
        <v>196.83298176524536</v>
      </c>
      <c r="X539" s="11">
        <f t="shared" si="866"/>
        <v>207.9603911502096</v>
      </c>
      <c r="Y539" s="11">
        <f t="shared" si="866"/>
        <v>214.65083069507858</v>
      </c>
      <c r="Z539" s="11">
        <f t="shared" si="866"/>
        <v>216.20325509236281</v>
      </c>
      <c r="AA539" s="11">
        <f t="shared" si="866"/>
        <v>216.93667049937758</v>
      </c>
      <c r="AB539" s="11">
        <f t="shared" si="866"/>
        <v>219.39345911603971</v>
      </c>
      <c r="AC539" s="11">
        <f t="shared" si="866"/>
        <v>226.42015561832952</v>
      </c>
      <c r="AD539" s="11">
        <f t="shared" si="866"/>
        <v>232.68832917258413</v>
      </c>
      <c r="AE539" s="11">
        <f t="shared" si="866"/>
        <v>239.33010784693465</v>
      </c>
      <c r="AF539" s="11">
        <f t="shared" si="866"/>
        <v>246.94422838821015</v>
      </c>
      <c r="AG539" s="11">
        <f t="shared" si="866"/>
        <v>257.17770115124358</v>
      </c>
      <c r="AH539" s="11">
        <f t="shared" si="866"/>
        <v>265.69249990284152</v>
      </c>
      <c r="AI539" s="11">
        <f t="shared" si="866"/>
        <v>270.74182588462816</v>
      </c>
      <c r="AJ539" s="11">
        <f t="shared" si="866"/>
        <v>274.71679132466738</v>
      </c>
      <c r="AK539" s="11">
        <f t="shared" si="866"/>
        <v>276.82059343487663</v>
      </c>
      <c r="AL539" s="11">
        <f t="shared" si="866"/>
        <v>274.2921093841851</v>
      </c>
      <c r="AM539" s="11">
        <f t="shared" si="866"/>
        <v>280.13512236600911</v>
      </c>
      <c r="AN539" s="11">
        <f t="shared" si="866"/>
        <v>288.21758744611731</v>
      </c>
      <c r="AO539" s="11">
        <f t="shared" si="866"/>
        <v>291.8430980059145</v>
      </c>
      <c r="AP539" s="11">
        <f t="shared" si="866"/>
        <v>297.04227770549267</v>
      </c>
      <c r="AQ539" s="11">
        <f t="shared" si="866"/>
        <v>301.75586699104207</v>
      </c>
      <c r="AR539" s="11">
        <f t="shared" si="866"/>
        <v>306.41126143128554</v>
      </c>
      <c r="AS539" s="11">
        <f t="shared" si="866"/>
        <v>317.63551280256218</v>
      </c>
      <c r="AT539" s="11">
        <f t="shared" si="866"/>
        <v>323.08309466511122</v>
      </c>
      <c r="AU539" s="11">
        <f t="shared" si="866"/>
        <v>323.40414874319623</v>
      </c>
      <c r="AV539" s="11">
        <f t="shared" si="866"/>
        <v>322.45698278686183</v>
      </c>
      <c r="AW539" s="11">
        <f t="shared" si="866"/>
        <v>325.44500106100963</v>
      </c>
      <c r="AX539" s="11">
        <f t="shared" si="866"/>
        <v>326.9252140374852</v>
      </c>
      <c r="AY539" s="11">
        <f t="shared" si="866"/>
        <v>332.48443429976123</v>
      </c>
      <c r="AZ539" s="11">
        <f t="shared" si="866"/>
        <v>335.6855419166269</v>
      </c>
      <c r="BA539" s="11">
        <f t="shared" si="866"/>
        <v>329.96630956541406</v>
      </c>
      <c r="BB539" s="11">
        <f t="shared" si="866"/>
        <v>310.45965171616729</v>
      </c>
      <c r="BC539" s="11">
        <f t="shared" si="866"/>
        <v>314.72606626875569</v>
      </c>
      <c r="BD539" s="11">
        <f t="shared" si="866"/>
        <v>315.99693552143003</v>
      </c>
      <c r="BE539" s="11">
        <f t="shared" si="866"/>
        <v>306.26232157319197</v>
      </c>
      <c r="BF539" s="11">
        <f t="shared" si="866"/>
        <v>297.5007677214511</v>
      </c>
      <c r="BG539" s="11">
        <f t="shared" si="866"/>
        <v>295.11875993738897</v>
      </c>
      <c r="BH539" s="11">
        <f t="shared" si="866"/>
        <v>298.21543921172417</v>
      </c>
      <c r="BI539" s="11">
        <f t="shared" si="866"/>
        <v>301.28631382655158</v>
      </c>
      <c r="BJ539" s="11">
        <f t="shared" si="866"/>
        <v>306.19676123146326</v>
      </c>
    </row>
    <row r="540" spans="1:81">
      <c r="A540" t="s">
        <v>1296</v>
      </c>
      <c r="D540" s="11"/>
      <c r="E540" s="11">
        <v>100</v>
      </c>
      <c r="F540" s="11">
        <f t="shared" ref="F540:BJ540" si="867">E540*F339</f>
        <v>105.71174658834623</v>
      </c>
      <c r="G540" s="11">
        <f t="shared" si="867"/>
        <v>111.42673749785374</v>
      </c>
      <c r="H540" s="11">
        <f t="shared" si="867"/>
        <v>116.75138913256632</v>
      </c>
      <c r="I540" s="11">
        <f t="shared" si="867"/>
        <v>122.03774724594226</v>
      </c>
      <c r="J540" s="11">
        <f t="shared" si="867"/>
        <v>126.9550196018529</v>
      </c>
      <c r="K540" s="11">
        <f t="shared" si="867"/>
        <v>132.54567616574965</v>
      </c>
      <c r="L540" s="11">
        <f t="shared" si="867"/>
        <v>138.54771556004627</v>
      </c>
      <c r="M540" s="11">
        <f t="shared" si="867"/>
        <v>145.27240807648388</v>
      </c>
      <c r="N540" s="11">
        <f t="shared" si="867"/>
        <v>154.34785820659988</v>
      </c>
      <c r="O540" s="11">
        <f t="shared" si="867"/>
        <v>162.06192083506588</v>
      </c>
      <c r="P540" s="11">
        <f t="shared" si="867"/>
        <v>167.28934584784147</v>
      </c>
      <c r="Q540" s="11">
        <f t="shared" si="867"/>
        <v>174.3147498336115</v>
      </c>
      <c r="R540" s="11">
        <f t="shared" si="867"/>
        <v>183.85682321945859</v>
      </c>
      <c r="S540" s="11">
        <f t="shared" si="867"/>
        <v>183.85682321945859</v>
      </c>
      <c r="T540" s="11">
        <f t="shared" si="867"/>
        <v>181.50454324305355</v>
      </c>
      <c r="U540" s="11">
        <f t="shared" si="867"/>
        <v>189.76518889298015</v>
      </c>
      <c r="V540" s="11">
        <f t="shared" si="867"/>
        <v>194.84482289934593</v>
      </c>
      <c r="W540" s="11">
        <f t="shared" si="867"/>
        <v>200.16125040376357</v>
      </c>
      <c r="X540" s="11">
        <f t="shared" si="867"/>
        <v>207.03925521168114</v>
      </c>
      <c r="Y540" s="11">
        <f t="shared" si="867"/>
        <v>210.62388078017088</v>
      </c>
      <c r="Z540" s="11">
        <f t="shared" si="867"/>
        <v>210.91968691323646</v>
      </c>
      <c r="AA540" s="11">
        <f t="shared" si="867"/>
        <v>211.87026953451016</v>
      </c>
      <c r="AB540" s="11">
        <f t="shared" si="867"/>
        <v>214.37836349841297</v>
      </c>
      <c r="AC540" s="11">
        <f t="shared" si="867"/>
        <v>219.08857838046038</v>
      </c>
      <c r="AD540" s="11">
        <f t="shared" si="867"/>
        <v>223.71690177137489</v>
      </c>
      <c r="AE540" s="11">
        <f t="shared" si="867"/>
        <v>228.75164533131459</v>
      </c>
      <c r="AF540" s="11">
        <f t="shared" si="867"/>
        <v>233.91334044324691</v>
      </c>
      <c r="AG540" s="11">
        <f t="shared" si="867"/>
        <v>243.16594495875168</v>
      </c>
      <c r="AH540" s="11">
        <f t="shared" si="867"/>
        <v>252.04190272114278</v>
      </c>
      <c r="AI540" s="11">
        <f t="shared" si="867"/>
        <v>259.83842840337752</v>
      </c>
      <c r="AJ540" s="11">
        <f t="shared" si="867"/>
        <v>265.74589298053672</v>
      </c>
      <c r="AK540" s="11">
        <f t="shared" si="867"/>
        <v>268.25405087982864</v>
      </c>
      <c r="AL540" s="11">
        <f t="shared" si="867"/>
        <v>265.39888046226139</v>
      </c>
      <c r="AM540" s="11">
        <f t="shared" si="867"/>
        <v>271.1687799792382</v>
      </c>
      <c r="AN540" s="11">
        <f t="shared" si="867"/>
        <v>277.16037483553396</v>
      </c>
      <c r="AO540" s="11">
        <f t="shared" si="867"/>
        <v>281.19896203366062</v>
      </c>
      <c r="AP540" s="11">
        <f t="shared" si="867"/>
        <v>288.13814000937936</v>
      </c>
      <c r="AQ540" s="11">
        <f t="shared" si="867"/>
        <v>296.06095879657386</v>
      </c>
      <c r="AR540" s="11">
        <f t="shared" si="867"/>
        <v>304.11715539851178</v>
      </c>
      <c r="AS540" s="11">
        <f t="shared" si="867"/>
        <v>314.81777672025743</v>
      </c>
      <c r="AT540" s="11">
        <f t="shared" si="867"/>
        <v>320.38269343557778</v>
      </c>
      <c r="AU540" s="11">
        <f t="shared" si="867"/>
        <v>322.08111378407801</v>
      </c>
      <c r="AV540" s="11">
        <f t="shared" si="867"/>
        <v>322.65018928981283</v>
      </c>
      <c r="AW540" s="11">
        <f t="shared" si="867"/>
        <v>328.34002422362857</v>
      </c>
      <c r="AX540" s="11">
        <f t="shared" si="867"/>
        <v>332.20987073595541</v>
      </c>
      <c r="AY540" s="11">
        <f t="shared" si="867"/>
        <v>341.364208161482</v>
      </c>
      <c r="AZ540" s="11">
        <f t="shared" si="867"/>
        <v>349.97233612081919</v>
      </c>
      <c r="BA540" s="11">
        <f t="shared" si="867"/>
        <v>349.79907997461089</v>
      </c>
      <c r="BB540" s="11">
        <f t="shared" si="867"/>
        <v>332.9165111173885</v>
      </c>
      <c r="BC540" s="11">
        <f t="shared" si="867"/>
        <v>339.05755238208121</v>
      </c>
      <c r="BD540" s="11">
        <f t="shared" si="867"/>
        <v>345.24317368867241</v>
      </c>
      <c r="BE540" s="11">
        <f t="shared" si="867"/>
        <v>341.40405718293391</v>
      </c>
      <c r="BF540" s="11">
        <f t="shared" si="867"/>
        <v>339.40464002634729</v>
      </c>
      <c r="BG540" s="11">
        <f t="shared" si="867"/>
        <v>342.77205847396999</v>
      </c>
      <c r="BH540" s="11">
        <f t="shared" si="867"/>
        <v>348.82072696307927</v>
      </c>
      <c r="BI540" s="11">
        <f t="shared" si="867"/>
        <v>353.97293635058065</v>
      </c>
      <c r="BJ540" s="11">
        <f t="shared" si="867"/>
        <v>361.44949326508214</v>
      </c>
    </row>
    <row r="541" spans="1:81">
      <c r="A541" t="s">
        <v>1297</v>
      </c>
      <c r="D541" s="11"/>
      <c r="E541" s="11">
        <v>100</v>
      </c>
      <c r="F541" s="11">
        <f t="shared" ref="F541:BJ541" si="868">E541*F348</f>
        <v>104.1041535418277</v>
      </c>
      <c r="G541" s="11">
        <f t="shared" si="868"/>
        <v>109.49263992523338</v>
      </c>
      <c r="H541" s="11">
        <f t="shared" si="868"/>
        <v>113.73069572205645</v>
      </c>
      <c r="I541" s="11">
        <f t="shared" si="868"/>
        <v>119.56211715212879</v>
      </c>
      <c r="J541" s="11">
        <f t="shared" si="868"/>
        <v>123.83643642879844</v>
      </c>
      <c r="K541" s="11">
        <f t="shared" si="868"/>
        <v>129.04230970996983</v>
      </c>
      <c r="L541" s="11">
        <f t="shared" si="868"/>
        <v>134.0128332139482</v>
      </c>
      <c r="M541" s="11">
        <f t="shared" si="868"/>
        <v>138.73789095802016</v>
      </c>
      <c r="N541" s="11">
        <f t="shared" si="868"/>
        <v>147.39522881820835</v>
      </c>
      <c r="O541" s="11">
        <f t="shared" si="868"/>
        <v>154.4012648998598</v>
      </c>
      <c r="P541" s="11">
        <f t="shared" si="868"/>
        <v>161.27489072239121</v>
      </c>
      <c r="Q541" s="11">
        <f t="shared" si="868"/>
        <v>167.07500241905407</v>
      </c>
      <c r="R541" s="11">
        <f t="shared" si="868"/>
        <v>176.01608592163058</v>
      </c>
      <c r="S541" s="11">
        <f t="shared" si="868"/>
        <v>176.01608592163058</v>
      </c>
      <c r="T541" s="11">
        <f t="shared" si="868"/>
        <v>173.10167973395707</v>
      </c>
      <c r="U541" s="11">
        <f t="shared" si="868"/>
        <v>179.61319235453354</v>
      </c>
      <c r="V541" s="11">
        <f t="shared" si="868"/>
        <v>185.05578679272421</v>
      </c>
      <c r="W541" s="11">
        <f t="shared" si="868"/>
        <v>191.77616483809962</v>
      </c>
      <c r="X541" s="11">
        <f t="shared" si="868"/>
        <v>197.94382977435671</v>
      </c>
      <c r="Y541" s="11">
        <f t="shared" si="868"/>
        <v>200.3238078819511</v>
      </c>
      <c r="Z541" s="11">
        <f t="shared" si="868"/>
        <v>201.59017105668241</v>
      </c>
      <c r="AA541" s="11">
        <f t="shared" si="868"/>
        <v>205.63752978214552</v>
      </c>
      <c r="AB541" s="11">
        <f t="shared" si="868"/>
        <v>207.11764019648493</v>
      </c>
      <c r="AC541" s="11">
        <f t="shared" si="868"/>
        <v>209.10406600694978</v>
      </c>
      <c r="AD541" s="11">
        <f t="shared" si="868"/>
        <v>211.28267506724865</v>
      </c>
      <c r="AE541" s="11">
        <f t="shared" si="868"/>
        <v>214.97485982727613</v>
      </c>
      <c r="AF541" s="11">
        <f t="shared" si="868"/>
        <v>219.1731634564122</v>
      </c>
      <c r="AG541" s="11">
        <f t="shared" si="868"/>
        <v>228.14413779057736</v>
      </c>
      <c r="AH541" s="11">
        <f t="shared" si="868"/>
        <v>236.65911020863857</v>
      </c>
      <c r="AI541" s="11">
        <f t="shared" si="868"/>
        <v>242.18133700797213</v>
      </c>
      <c r="AJ541" s="11">
        <f t="shared" si="868"/>
        <v>244.50353723002269</v>
      </c>
      <c r="AK541" s="11">
        <f t="shared" si="868"/>
        <v>247.18263584816998</v>
      </c>
      <c r="AL541" s="11">
        <f t="shared" si="868"/>
        <v>244.60610566900681</v>
      </c>
      <c r="AM541" s="11">
        <f t="shared" si="868"/>
        <v>249.41293848111454</v>
      </c>
      <c r="AN541" s="11">
        <f t="shared" si="868"/>
        <v>253.69527777848887</v>
      </c>
      <c r="AO541" s="11">
        <f t="shared" si="868"/>
        <v>256.30743067106425</v>
      </c>
      <c r="AP541" s="11">
        <f t="shared" si="868"/>
        <v>261.37194886172261</v>
      </c>
      <c r="AQ541" s="11">
        <f t="shared" si="868"/>
        <v>269.6710256285773</v>
      </c>
      <c r="AR541" s="11">
        <f t="shared" si="868"/>
        <v>277.42806102710773</v>
      </c>
      <c r="AS541" s="11">
        <f t="shared" si="868"/>
        <v>286.21177153972519</v>
      </c>
      <c r="AT541" s="11">
        <f t="shared" si="868"/>
        <v>289.6896234799475</v>
      </c>
      <c r="AU541" s="11">
        <f t="shared" si="868"/>
        <v>290.80712738821461</v>
      </c>
      <c r="AV541" s="11">
        <f t="shared" si="868"/>
        <v>291.11965854137298</v>
      </c>
      <c r="AW541" s="11">
        <f t="shared" si="868"/>
        <v>297.03629660121095</v>
      </c>
      <c r="AX541" s="11">
        <f t="shared" si="868"/>
        <v>299.54528359407033</v>
      </c>
      <c r="AY541" s="11">
        <f t="shared" si="868"/>
        <v>304.52871076298345</v>
      </c>
      <c r="AZ541" s="11">
        <f t="shared" si="868"/>
        <v>309.79749258222682</v>
      </c>
      <c r="BA541" s="11">
        <f t="shared" si="868"/>
        <v>308.67263678249225</v>
      </c>
      <c r="BB541" s="11">
        <f t="shared" si="868"/>
        <v>298.05610760391721</v>
      </c>
      <c r="BC541" s="11">
        <f t="shared" si="868"/>
        <v>302.41714219457396</v>
      </c>
      <c r="BD541" s="11">
        <f t="shared" si="868"/>
        <v>307.21563704106029</v>
      </c>
      <c r="BE541" s="11">
        <f t="shared" si="868"/>
        <v>306.29091171864428</v>
      </c>
      <c r="BF541" s="11">
        <f t="shared" si="868"/>
        <v>306.47417014149602</v>
      </c>
      <c r="BG541" s="11">
        <f t="shared" si="868"/>
        <v>307.89739201924687</v>
      </c>
      <c r="BH541" s="11">
        <f t="shared" si="868"/>
        <v>309.88840517226373</v>
      </c>
      <c r="BI541" s="11">
        <f t="shared" si="868"/>
        <v>312.31938462573481</v>
      </c>
      <c r="BJ541" s="11">
        <f t="shared" si="868"/>
        <v>316.77517543598788</v>
      </c>
    </row>
    <row r="542" spans="1:81">
      <c r="A542" t="s">
        <v>330</v>
      </c>
      <c r="D542" s="11"/>
      <c r="E542" s="11">
        <v>100</v>
      </c>
      <c r="F542" s="11">
        <f t="shared" ref="F542:BJ542" si="869">E542*F465</f>
        <v>104.68866854694616</v>
      </c>
      <c r="G542" s="11">
        <f t="shared" si="869"/>
        <v>110.81071871487116</v>
      </c>
      <c r="H542" s="11">
        <f t="shared" si="869"/>
        <v>116.84690313415506</v>
      </c>
      <c r="I542" s="11">
        <f t="shared" si="869"/>
        <v>124.15193708366722</v>
      </c>
      <c r="J542" s="11">
        <f t="shared" si="869"/>
        <v>133.97003069551553</v>
      </c>
      <c r="K542" s="11">
        <f t="shared" si="869"/>
        <v>140.48867609161587</v>
      </c>
      <c r="L542" s="11">
        <f t="shared" si="869"/>
        <v>152.04921584401276</v>
      </c>
      <c r="M542" s="11">
        <f t="shared" si="869"/>
        <v>166.2538084317809</v>
      </c>
      <c r="N542" s="11">
        <f t="shared" si="869"/>
        <v>171.31007395982118</v>
      </c>
      <c r="O542" s="11">
        <f t="shared" si="869"/>
        <v>194.63410003049339</v>
      </c>
      <c r="P542" s="11">
        <f t="shared" si="869"/>
        <v>208.42214448721614</v>
      </c>
      <c r="Q542" s="11">
        <f t="shared" si="869"/>
        <v>225.47624532435657</v>
      </c>
      <c r="R542" s="11">
        <f t="shared" si="869"/>
        <v>250.65355298265439</v>
      </c>
      <c r="S542" s="11">
        <f t="shared" si="869"/>
        <v>250.65355298265439</v>
      </c>
      <c r="T542" s="11">
        <f t="shared" si="869"/>
        <v>230.81530743712585</v>
      </c>
      <c r="U542" s="11">
        <f t="shared" si="869"/>
        <v>239.82336692594853</v>
      </c>
      <c r="V542" s="11">
        <f t="shared" si="869"/>
        <v>250.58493169468036</v>
      </c>
      <c r="W542" s="11">
        <f t="shared" si="869"/>
        <v>254.8764232892679</v>
      </c>
      <c r="X542" s="11">
        <f t="shared" si="869"/>
        <v>266.37783140784177</v>
      </c>
      <c r="Y542" s="11">
        <f t="shared" si="869"/>
        <v>275.60614851880922</v>
      </c>
      <c r="Z542" s="11">
        <f t="shared" si="869"/>
        <v>277.6478428923773</v>
      </c>
      <c r="AA542" s="11">
        <f t="shared" si="869"/>
        <v>281.848359481285</v>
      </c>
      <c r="AB542" s="11">
        <f t="shared" si="869"/>
        <v>280.05805252102255</v>
      </c>
      <c r="AC542" s="11">
        <f t="shared" si="869"/>
        <v>273.73832254657276</v>
      </c>
      <c r="AD542" s="11">
        <f t="shared" si="869"/>
        <v>280.65461075727637</v>
      </c>
      <c r="AE542" s="11">
        <f t="shared" si="869"/>
        <v>292.01067822514665</v>
      </c>
      <c r="AF542" s="11">
        <f t="shared" si="869"/>
        <v>310.72874560531244</v>
      </c>
      <c r="AG542" s="11">
        <f t="shared" si="869"/>
        <v>334.34693677729365</v>
      </c>
      <c r="AH542" s="11">
        <f t="shared" si="869"/>
        <v>356.40069820229235</v>
      </c>
      <c r="AI542" s="11">
        <f t="shared" si="869"/>
        <v>371.28872787805443</v>
      </c>
      <c r="AJ542" s="11">
        <f t="shared" si="869"/>
        <v>388.40154972912632</v>
      </c>
      <c r="AK542" s="11">
        <f t="shared" si="869"/>
        <v>392.93848152341354</v>
      </c>
      <c r="AL542" s="11">
        <f t="shared" si="869"/>
        <v>384.43913920148958</v>
      </c>
      <c r="AM542" s="11">
        <f t="shared" si="869"/>
        <v>387.10529239218556</v>
      </c>
      <c r="AN542" s="11">
        <f t="shared" si="869"/>
        <v>402.28900812322877</v>
      </c>
      <c r="AO542" s="11">
        <f t="shared" si="869"/>
        <v>414.7932367106261</v>
      </c>
      <c r="AP542" s="11">
        <f t="shared" si="869"/>
        <v>431.22331156895677</v>
      </c>
      <c r="AQ542" s="11">
        <f t="shared" si="869"/>
        <v>449.60852545814771</v>
      </c>
      <c r="AR542" s="11">
        <f t="shared" si="869"/>
        <v>464.45571756438864</v>
      </c>
      <c r="AS542" s="11">
        <f t="shared" si="869"/>
        <v>478.67071403924552</v>
      </c>
      <c r="AT542" s="11">
        <f t="shared" si="869"/>
        <v>484.54351991058059</v>
      </c>
      <c r="AU542" s="11">
        <f t="shared" si="869"/>
        <v>485.60188800926539</v>
      </c>
      <c r="AV542" s="11">
        <f t="shared" si="869"/>
        <v>479.26278146838956</v>
      </c>
      <c r="AW542" s="11">
        <f t="shared" si="869"/>
        <v>486.77960072172203</v>
      </c>
      <c r="AX542" s="11">
        <f t="shared" si="869"/>
        <v>489.60293632655316</v>
      </c>
      <c r="AY542" s="11">
        <f t="shared" si="869"/>
        <v>496.31091644699217</v>
      </c>
      <c r="AZ542" s="11">
        <f t="shared" si="869"/>
        <v>507.68141692006895</v>
      </c>
      <c r="BA542" s="11">
        <f t="shared" si="869"/>
        <v>507.96012258711556</v>
      </c>
      <c r="BB542" s="11">
        <f t="shared" si="869"/>
        <v>492.36294017141125</v>
      </c>
      <c r="BC542" s="11">
        <f t="shared" si="869"/>
        <v>501.4811088497442</v>
      </c>
      <c r="BD542" s="11">
        <f t="shared" si="869"/>
        <v>493.0444501918135</v>
      </c>
      <c r="BE542" s="11">
        <f t="shared" si="869"/>
        <v>475.10563631055243</v>
      </c>
      <c r="BF542" s="11">
        <f t="shared" si="869"/>
        <v>472.32127316909674</v>
      </c>
      <c r="BG542" s="11">
        <f t="shared" si="869"/>
        <v>479.11638659522868</v>
      </c>
      <c r="BH542" s="11">
        <f t="shared" si="869"/>
        <v>489.87076836930464</v>
      </c>
      <c r="BI542" s="11">
        <f t="shared" si="869"/>
        <v>499.37665380863808</v>
      </c>
      <c r="BJ542" s="11">
        <f t="shared" si="869"/>
        <v>514.33984463917841</v>
      </c>
    </row>
    <row r="543" spans="1:81">
      <c r="A543" t="s">
        <v>1298</v>
      </c>
      <c r="D543" s="11"/>
      <c r="E543" s="11">
        <v>100</v>
      </c>
      <c r="F543" s="11">
        <f t="shared" ref="F543:BJ543" si="870">E543*F360</f>
        <v>110.27171539406044</v>
      </c>
      <c r="G543" s="11">
        <f t="shared" si="870"/>
        <v>111.29768767140881</v>
      </c>
      <c r="H543" s="11">
        <f t="shared" si="870"/>
        <v>122.12508958302085</v>
      </c>
      <c r="I543" s="11">
        <f t="shared" si="870"/>
        <v>131.73205096258144</v>
      </c>
      <c r="J543" s="11">
        <f t="shared" si="870"/>
        <v>143.43266360226843</v>
      </c>
      <c r="K543" s="11">
        <f t="shared" si="870"/>
        <v>151.06174025890442</v>
      </c>
      <c r="L543" s="11">
        <f t="shared" si="870"/>
        <v>158.04966425699885</v>
      </c>
      <c r="M543" s="11">
        <f t="shared" si="870"/>
        <v>167.48914288477272</v>
      </c>
      <c r="N543" s="11">
        <f t="shared" si="870"/>
        <v>183.39871314579298</v>
      </c>
      <c r="O543" s="11">
        <f t="shared" si="870"/>
        <v>197.52996716040775</v>
      </c>
      <c r="P543" s="11">
        <f t="shared" si="870"/>
        <v>212.09647307402963</v>
      </c>
      <c r="Q543" s="11">
        <f t="shared" si="870"/>
        <v>232.13193637184597</v>
      </c>
      <c r="R543" s="11">
        <f t="shared" si="870"/>
        <v>249.78001826875575</v>
      </c>
      <c r="S543" s="11">
        <f t="shared" si="870"/>
        <v>249.78001826875575</v>
      </c>
      <c r="T543" s="11">
        <f t="shared" si="870"/>
        <v>263.20084084419199</v>
      </c>
      <c r="U543" s="11">
        <f t="shared" si="870"/>
        <v>276.90066097440013</v>
      </c>
      <c r="V543" s="11">
        <f t="shared" si="870"/>
        <v>281.35959842979884</v>
      </c>
      <c r="W543" s="11">
        <f t="shared" si="870"/>
        <v>297.86210454132737</v>
      </c>
      <c r="X543" s="11">
        <f t="shared" si="870"/>
        <v>303.82666690288096</v>
      </c>
      <c r="Y543" s="11">
        <f t="shared" si="870"/>
        <v>302.89422500551473</v>
      </c>
      <c r="Z543" s="11">
        <f t="shared" si="870"/>
        <v>295.5264409587121</v>
      </c>
      <c r="AA543" s="11">
        <f t="shared" si="870"/>
        <v>290.38353484262126</v>
      </c>
      <c r="AB543" s="11">
        <f t="shared" si="870"/>
        <v>285.58523101111888</v>
      </c>
      <c r="AC543" s="11">
        <f t="shared" si="870"/>
        <v>289.87949511478109</v>
      </c>
      <c r="AD543" s="11">
        <f t="shared" si="870"/>
        <v>296.00260522010484</v>
      </c>
      <c r="AE543" s="11">
        <f t="shared" si="870"/>
        <v>296.55239470230862</v>
      </c>
      <c r="AF543" s="11">
        <f t="shared" si="870"/>
        <v>288.88614883182277</v>
      </c>
      <c r="AG543" s="11">
        <f t="shared" si="870"/>
        <v>300.18095392604675</v>
      </c>
      <c r="AH543" s="11">
        <f t="shared" si="870"/>
        <v>309.96604136013076</v>
      </c>
      <c r="AI543" s="11">
        <f t="shared" si="870"/>
        <v>306.70447669923607</v>
      </c>
      <c r="AJ543" s="11">
        <f t="shared" si="870"/>
        <v>312.43934266111074</v>
      </c>
      <c r="AK543" s="11">
        <f t="shared" si="870"/>
        <v>312.23219741008108</v>
      </c>
      <c r="AL543" s="11">
        <f t="shared" si="870"/>
        <v>305.43443259900766</v>
      </c>
      <c r="AM543" s="11">
        <f t="shared" si="870"/>
        <v>309.98711289689112</v>
      </c>
      <c r="AN543" s="11">
        <f t="shared" si="870"/>
        <v>315.02076173024062</v>
      </c>
      <c r="AO543" s="11">
        <f t="shared" si="870"/>
        <v>322.61226761329698</v>
      </c>
      <c r="AP543" s="11">
        <f t="shared" si="870"/>
        <v>335.42023901770739</v>
      </c>
      <c r="AQ543" s="11">
        <f t="shared" si="870"/>
        <v>346.55853711868502</v>
      </c>
      <c r="AR543" s="11">
        <f t="shared" si="870"/>
        <v>355.83972026267736</v>
      </c>
      <c r="AS543" s="11">
        <f t="shared" si="870"/>
        <v>368.27832405259011</v>
      </c>
      <c r="AT543" s="11">
        <f t="shared" si="870"/>
        <v>381.50560279578792</v>
      </c>
      <c r="AU543" s="11">
        <f t="shared" si="870"/>
        <v>395.02090728708134</v>
      </c>
      <c r="AV543" s="11">
        <f t="shared" si="870"/>
        <v>416.91439139846682</v>
      </c>
      <c r="AW543" s="11">
        <f t="shared" si="870"/>
        <v>436.93203032301585</v>
      </c>
      <c r="AX543" s="11">
        <f t="shared" si="870"/>
        <v>438.2627860443182</v>
      </c>
      <c r="AY543" s="11">
        <f t="shared" si="870"/>
        <v>461.64674347280589</v>
      </c>
      <c r="AZ543" s="11">
        <f t="shared" si="870"/>
        <v>475.54685306959402</v>
      </c>
      <c r="BA543" s="11">
        <f t="shared" si="870"/>
        <v>472.69647371730485</v>
      </c>
      <c r="BB543" s="11">
        <f t="shared" si="870"/>
        <v>451.17877597132525</v>
      </c>
      <c r="BC543" s="11">
        <f t="shared" si="870"/>
        <v>425.90925584865079</v>
      </c>
      <c r="BD543" s="11">
        <f t="shared" si="870"/>
        <v>387.58613259865893</v>
      </c>
      <c r="BE543" s="11">
        <f t="shared" si="870"/>
        <v>361.2385666527677</v>
      </c>
      <c r="BF543" s="11">
        <f t="shared" si="870"/>
        <v>352.0730103348784</v>
      </c>
      <c r="BG543" s="11">
        <f t="shared" si="870"/>
        <v>357.0480064716466</v>
      </c>
      <c r="BH543" s="11">
        <f t="shared" si="870"/>
        <v>358.36269778989225</v>
      </c>
      <c r="BI543" s="11">
        <f t="shared" si="870"/>
        <v>358.97709684948336</v>
      </c>
      <c r="BJ543" s="11">
        <f t="shared" si="870"/>
        <v>364.35382810104738</v>
      </c>
    </row>
    <row r="544" spans="1:81">
      <c r="A544" t="s">
        <v>1299</v>
      </c>
      <c r="D544" s="11"/>
      <c r="E544" s="11">
        <v>100</v>
      </c>
      <c r="F544" s="11">
        <f t="shared" ref="F544:BJ544" si="871">E544*F341</f>
        <v>110.8044868564992</v>
      </c>
      <c r="G544" s="11">
        <f t="shared" si="871"/>
        <v>120.71757735286697</v>
      </c>
      <c r="H544" s="11">
        <f t="shared" si="871"/>
        <v>131.14696398472523</v>
      </c>
      <c r="I544" s="11">
        <f t="shared" si="871"/>
        <v>136.74332679434883</v>
      </c>
      <c r="J544" s="11">
        <f t="shared" si="871"/>
        <v>143.72493804233665</v>
      </c>
      <c r="K544" s="11">
        <f t="shared" si="871"/>
        <v>152.56895828770038</v>
      </c>
      <c r="L544" s="11">
        <f t="shared" si="871"/>
        <v>157.24386431610145</v>
      </c>
      <c r="M544" s="11">
        <f t="shared" si="871"/>
        <v>165.43968544183326</v>
      </c>
      <c r="N544" s="11">
        <f t="shared" si="871"/>
        <v>178.40863978306993</v>
      </c>
      <c r="O544" s="11">
        <f t="shared" si="871"/>
        <v>184.00846440496096</v>
      </c>
      <c r="P544" s="11">
        <f t="shared" si="871"/>
        <v>190.25725728237907</v>
      </c>
      <c r="Q544" s="11">
        <f t="shared" si="871"/>
        <v>203.50333495975551</v>
      </c>
      <c r="R544" s="11">
        <f t="shared" si="871"/>
        <v>216.94274745375915</v>
      </c>
      <c r="S544" s="11">
        <f t="shared" si="871"/>
        <v>216.94274745375915</v>
      </c>
      <c r="T544" s="11">
        <f t="shared" si="871"/>
        <v>215.77321660975636</v>
      </c>
      <c r="U544" s="11">
        <f t="shared" si="871"/>
        <v>220.55857572255962</v>
      </c>
      <c r="V544" s="11">
        <f t="shared" si="871"/>
        <v>224.49699552449914</v>
      </c>
      <c r="W544" s="11">
        <f t="shared" si="871"/>
        <v>225.59866586573139</v>
      </c>
      <c r="X544" s="11">
        <f t="shared" si="871"/>
        <v>223.71146968505201</v>
      </c>
      <c r="Y544" s="11">
        <f t="shared" si="871"/>
        <v>226.82400187996694</v>
      </c>
      <c r="Z544" s="11">
        <f t="shared" si="871"/>
        <v>224.91893541619444</v>
      </c>
      <c r="AA544" s="11">
        <f t="shared" si="871"/>
        <v>226.35933673822439</v>
      </c>
      <c r="AB544" s="11">
        <f t="shared" si="871"/>
        <v>229.24658323307432</v>
      </c>
      <c r="AC544" s="11">
        <f t="shared" si="871"/>
        <v>232.37097841287186</v>
      </c>
      <c r="AD544" s="11">
        <f t="shared" si="871"/>
        <v>236.90530112608178</v>
      </c>
      <c r="AE544" s="11">
        <f t="shared" si="871"/>
        <v>243.88282421284066</v>
      </c>
      <c r="AF544" s="11">
        <f t="shared" si="871"/>
        <v>256.74462599854297</v>
      </c>
      <c r="AG544" s="11">
        <f t="shared" si="871"/>
        <v>269.25243362820578</v>
      </c>
      <c r="AH544" s="11">
        <f t="shared" si="871"/>
        <v>281.80717709122723</v>
      </c>
      <c r="AI544" s="11">
        <f t="shared" si="871"/>
        <v>292.16575473606088</v>
      </c>
      <c r="AJ544" s="11">
        <f t="shared" si="871"/>
        <v>298.84269106953946</v>
      </c>
      <c r="AK544" s="11">
        <f t="shared" si="871"/>
        <v>300.14598917648897</v>
      </c>
      <c r="AL544" s="11">
        <f t="shared" si="871"/>
        <v>295.51366117239564</v>
      </c>
      <c r="AM544" s="11">
        <f t="shared" si="871"/>
        <v>301.11928015434535</v>
      </c>
      <c r="AN544" s="11">
        <f t="shared" si="871"/>
        <v>308.05995024758101</v>
      </c>
      <c r="AO544" s="11">
        <f t="shared" si="871"/>
        <v>314.98518810299288</v>
      </c>
      <c r="AP544" s="11">
        <f t="shared" si="871"/>
        <v>325.24091693040327</v>
      </c>
      <c r="AQ544" s="11">
        <f t="shared" si="871"/>
        <v>337.84466196701874</v>
      </c>
      <c r="AR544" s="11">
        <f t="shared" si="871"/>
        <v>351.56835368641708</v>
      </c>
      <c r="AS544" s="11">
        <f t="shared" si="871"/>
        <v>368.51171243647678</v>
      </c>
      <c r="AT544" s="11">
        <f t="shared" si="871"/>
        <v>380.60528959553716</v>
      </c>
      <c r="AU544" s="11">
        <f t="shared" si="871"/>
        <v>386.07388726022333</v>
      </c>
      <c r="AV544" s="11">
        <f t="shared" si="871"/>
        <v>391.24049694735169</v>
      </c>
      <c r="AW544" s="11">
        <f t="shared" si="871"/>
        <v>396.7253314346674</v>
      </c>
      <c r="AX544" s="11">
        <f t="shared" si="871"/>
        <v>404.60221770080182</v>
      </c>
      <c r="AY544" s="11">
        <f t="shared" si="871"/>
        <v>414.42601020819291</v>
      </c>
      <c r="AZ544" s="11">
        <f t="shared" si="871"/>
        <v>422.15842469641319</v>
      </c>
      <c r="BA544" s="11">
        <f t="shared" si="871"/>
        <v>420.12077166219916</v>
      </c>
      <c r="BB544" s="11">
        <f t="shared" si="871"/>
        <v>401.53436777015628</v>
      </c>
      <c r="BC544" s="11">
        <f t="shared" si="871"/>
        <v>399.7461313497891</v>
      </c>
      <c r="BD544" s="11">
        <f t="shared" si="871"/>
        <v>394.34983808926427</v>
      </c>
      <c r="BE544" s="11">
        <f t="shared" si="871"/>
        <v>382.55580002068643</v>
      </c>
      <c r="BF544" s="11">
        <f t="shared" si="871"/>
        <v>377.26468309580974</v>
      </c>
      <c r="BG544" s="11">
        <f t="shared" si="871"/>
        <v>383.61603699422068</v>
      </c>
      <c r="BH544" s="11">
        <f t="shared" si="871"/>
        <v>397.090689842117</v>
      </c>
      <c r="BI544" s="11">
        <f t="shared" si="871"/>
        <v>409.74718028028519</v>
      </c>
      <c r="BJ544" s="11">
        <f t="shared" si="871"/>
        <v>421.45395986366537</v>
      </c>
    </row>
    <row r="545" spans="1:63">
      <c r="A545" t="s">
        <v>1541</v>
      </c>
      <c r="D545" s="11"/>
      <c r="E545" s="11">
        <v>100</v>
      </c>
      <c r="F545" s="11">
        <f t="shared" ref="F545:BJ545" si="872">E545*F326</f>
        <v>100</v>
      </c>
      <c r="G545" s="11">
        <f t="shared" si="872"/>
        <v>100</v>
      </c>
      <c r="H545" s="11">
        <f t="shared" si="872"/>
        <v>100</v>
      </c>
      <c r="I545" s="11">
        <f t="shared" si="872"/>
        <v>100</v>
      </c>
      <c r="J545" s="11">
        <f t="shared" si="872"/>
        <v>100</v>
      </c>
      <c r="K545" s="11">
        <f t="shared" si="872"/>
        <v>100</v>
      </c>
      <c r="L545" s="11">
        <f t="shared" si="872"/>
        <v>100</v>
      </c>
      <c r="M545" s="11">
        <f t="shared" si="872"/>
        <v>100</v>
      </c>
      <c r="N545" s="11">
        <f t="shared" si="872"/>
        <v>100</v>
      </c>
      <c r="O545" s="11">
        <f t="shared" si="872"/>
        <v>100</v>
      </c>
      <c r="P545" s="11">
        <f t="shared" si="872"/>
        <v>102.9436501920779</v>
      </c>
      <c r="Q545" s="11">
        <f t="shared" si="872"/>
        <v>106.85805775935405</v>
      </c>
      <c r="R545" s="11">
        <f t="shared" si="872"/>
        <v>111.61112256935934</v>
      </c>
      <c r="S545" s="11">
        <f t="shared" si="872"/>
        <v>111.61112256935934</v>
      </c>
      <c r="T545" s="11">
        <f t="shared" si="872"/>
        <v>111.05704674626922</v>
      </c>
      <c r="U545" s="11">
        <f t="shared" si="872"/>
        <v>117.05436285242182</v>
      </c>
      <c r="V545" s="11">
        <f t="shared" si="872"/>
        <v>121.24659120701619</v>
      </c>
      <c r="W545" s="11">
        <f t="shared" si="872"/>
        <v>125.00303084606847</v>
      </c>
      <c r="X545" s="11">
        <f t="shared" si="872"/>
        <v>130.13356940988456</v>
      </c>
      <c r="Y545" s="11">
        <f t="shared" si="872"/>
        <v>131.69347260866854</v>
      </c>
      <c r="Z545" s="11">
        <f t="shared" si="872"/>
        <v>132.18895944033841</v>
      </c>
      <c r="AA545" s="11">
        <f t="shared" si="872"/>
        <v>131.79231617376121</v>
      </c>
      <c r="AB545" s="11">
        <f t="shared" si="872"/>
        <v>134.21602189301137</v>
      </c>
      <c r="AC545" s="11">
        <f t="shared" si="872"/>
        <v>138.48273207404114</v>
      </c>
      <c r="AD545" s="11">
        <f t="shared" si="872"/>
        <v>142.02357429014481</v>
      </c>
      <c r="AE545" s="11">
        <f t="shared" si="872"/>
        <v>145.20566224514232</v>
      </c>
      <c r="AF545" s="11">
        <f t="shared" si="872"/>
        <v>147.01565029145041</v>
      </c>
      <c r="AG545" s="11">
        <f t="shared" si="872"/>
        <v>151.87137688394722</v>
      </c>
      <c r="AH545" s="11">
        <f t="shared" si="872"/>
        <v>156.57358812900389</v>
      </c>
      <c r="AI545" s="11">
        <f t="shared" si="872"/>
        <v>163.38710554377613</v>
      </c>
      <c r="AJ545" s="11">
        <f t="shared" si="872"/>
        <v>170.48663479914262</v>
      </c>
      <c r="AK545" s="11">
        <f t="shared" si="872"/>
        <v>172.45025084583995</v>
      </c>
      <c r="AL545" s="11">
        <f t="shared" si="872"/>
        <v>169.68219098546061</v>
      </c>
      <c r="AM545" s="11">
        <f t="shared" si="872"/>
        <v>173.24994100419346</v>
      </c>
      <c r="AN545" s="11">
        <f t="shared" si="872"/>
        <v>175.74312573941114</v>
      </c>
      <c r="AO545" s="11">
        <f t="shared" si="872"/>
        <v>176.66837306419876</v>
      </c>
      <c r="AP545" s="11">
        <f t="shared" si="872"/>
        <v>179.67224902743453</v>
      </c>
      <c r="AQ545" s="11">
        <f t="shared" si="872"/>
        <v>183.20132847118714</v>
      </c>
      <c r="AR545" s="11">
        <f t="shared" si="872"/>
        <v>186.72106071637413</v>
      </c>
      <c r="AS545" s="11">
        <f t="shared" si="872"/>
        <v>191.9916297569811</v>
      </c>
      <c r="AT545" s="11">
        <f t="shared" si="872"/>
        <v>194.91861452358165</v>
      </c>
      <c r="AU545" s="11">
        <f t="shared" si="872"/>
        <v>194.59117646795301</v>
      </c>
      <c r="AV545" s="11">
        <f t="shared" si="872"/>
        <v>193.10282399419714</v>
      </c>
      <c r="AW545" s="11">
        <f t="shared" si="872"/>
        <v>195.40448707880353</v>
      </c>
      <c r="AX545" s="11">
        <f t="shared" si="872"/>
        <v>196.8972009209196</v>
      </c>
      <c r="AY545" s="11">
        <f t="shared" si="872"/>
        <v>204.41315447964968</v>
      </c>
      <c r="AZ545" s="11">
        <f t="shared" si="872"/>
        <v>211.36055697355121</v>
      </c>
      <c r="BA545" s="11">
        <f t="shared" si="872"/>
        <v>214.05476795959646</v>
      </c>
      <c r="BB545" s="11">
        <f t="shared" si="872"/>
        <v>202.53988211832535</v>
      </c>
      <c r="BC545" s="11">
        <f t="shared" si="872"/>
        <v>211.12656922156719</v>
      </c>
      <c r="BD545" s="11">
        <f t="shared" si="872"/>
        <v>222.94856225566986</v>
      </c>
      <c r="BE545" s="11">
        <f t="shared" si="872"/>
        <v>223.62525213359083</v>
      </c>
      <c r="BF545" s="11">
        <f t="shared" si="872"/>
        <v>224.10766110345264</v>
      </c>
      <c r="BG545" s="11">
        <f t="shared" si="872"/>
        <v>227.48194500566413</v>
      </c>
      <c r="BH545" s="11">
        <f t="shared" si="872"/>
        <v>229.45242392164585</v>
      </c>
      <c r="BI545" s="11">
        <f t="shared" si="872"/>
        <v>232.03153799766631</v>
      </c>
      <c r="BJ545" s="11">
        <f t="shared" si="872"/>
        <v>236.19583167831624</v>
      </c>
    </row>
    <row r="546" spans="1:63"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1"/>
      <c r="BI546" s="11"/>
    </row>
    <row r="547" spans="1:63"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t="s">
        <v>1295</v>
      </c>
      <c r="AI547" s="169">
        <f>AI539/$AI$539</f>
        <v>1</v>
      </c>
      <c r="AJ547" s="169">
        <f t="shared" ref="AJ547:BJ547" si="873">AJ539/$AI$539</f>
        <v>1.014681756049518</v>
      </c>
      <c r="AK547" s="169">
        <f t="shared" si="873"/>
        <v>1.0224522662148212</v>
      </c>
      <c r="AL547" s="169">
        <f t="shared" si="873"/>
        <v>1.0131131696698752</v>
      </c>
      <c r="AM547" s="169">
        <f t="shared" si="873"/>
        <v>1.0346946632670777</v>
      </c>
      <c r="AN547" s="169">
        <f t="shared" si="873"/>
        <v>1.0645476978091155</v>
      </c>
      <c r="AO547" s="169">
        <f t="shared" si="873"/>
        <v>1.0779387228121831</v>
      </c>
      <c r="AP547" s="169">
        <f t="shared" si="873"/>
        <v>1.0971421823537231</v>
      </c>
      <c r="AQ547" s="169">
        <f t="shared" si="873"/>
        <v>1.1145520866791745</v>
      </c>
      <c r="AR547" s="169">
        <f t="shared" si="873"/>
        <v>1.1317470451050931</v>
      </c>
      <c r="AS547" s="169">
        <f t="shared" si="873"/>
        <v>1.1732044421459908</v>
      </c>
      <c r="AT547" s="169">
        <f t="shared" si="873"/>
        <v>1.1933253888994135</v>
      </c>
      <c r="AU547" s="169">
        <f t="shared" si="873"/>
        <v>1.1945112200026649</v>
      </c>
      <c r="AV547" s="169">
        <f t="shared" si="873"/>
        <v>1.1910128098355632</v>
      </c>
      <c r="AW547" s="169">
        <f t="shared" si="873"/>
        <v>1.2020492216067578</v>
      </c>
      <c r="AX547" s="169">
        <f t="shared" si="873"/>
        <v>1.2075164706054637</v>
      </c>
      <c r="AY547" s="169">
        <f t="shared" si="873"/>
        <v>1.2280497600006717</v>
      </c>
      <c r="AZ547" s="169">
        <f t="shared" si="873"/>
        <v>1.2398732291170753</v>
      </c>
      <c r="BA547" s="169">
        <f t="shared" si="873"/>
        <v>1.2187489261671132</v>
      </c>
      <c r="BB547" s="169">
        <f t="shared" si="873"/>
        <v>1.1466999999049434</v>
      </c>
      <c r="BC547" s="169">
        <f t="shared" si="873"/>
        <v>1.1624582394700649</v>
      </c>
      <c r="BD547" s="169">
        <f t="shared" si="873"/>
        <v>1.1671522657754645</v>
      </c>
      <c r="BE547" s="169">
        <f t="shared" si="873"/>
        <v>1.1311969274510996</v>
      </c>
      <c r="BF547" s="169">
        <f t="shared" si="873"/>
        <v>1.0988356407414708</v>
      </c>
      <c r="BG547" s="169">
        <f t="shared" si="873"/>
        <v>1.0900375624383527</v>
      </c>
      <c r="BH547" s="169">
        <f t="shared" si="873"/>
        <v>1.1014753196604481</v>
      </c>
      <c r="BI547" s="169">
        <f t="shared" si="873"/>
        <v>1.1128177659366876</v>
      </c>
      <c r="BJ547" s="169">
        <f t="shared" si="873"/>
        <v>1.130954776680658</v>
      </c>
    </row>
    <row r="548" spans="1:63"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t="s">
        <v>1296</v>
      </c>
      <c r="AI548" s="169">
        <f>AI540/$AI$540</f>
        <v>1</v>
      </c>
      <c r="AJ548" s="169">
        <f t="shared" ref="AJ548:BJ548" si="874">AJ540/$AI$540</f>
        <v>1.022735145888384</v>
      </c>
      <c r="AK548" s="169">
        <f t="shared" si="874"/>
        <v>1.0323879055463905</v>
      </c>
      <c r="AL548" s="169">
        <f t="shared" si="874"/>
        <v>1.021399652441908</v>
      </c>
      <c r="AM548" s="169">
        <f t="shared" si="874"/>
        <v>1.0436053729445718</v>
      </c>
      <c r="AN548" s="169">
        <f t="shared" si="874"/>
        <v>1.0666642980354912</v>
      </c>
      <c r="AO548" s="169">
        <f t="shared" si="874"/>
        <v>1.0822069844000235</v>
      </c>
      <c r="AP548" s="169">
        <f t="shared" si="874"/>
        <v>1.1089127261887102</v>
      </c>
      <c r="AQ548" s="169">
        <f t="shared" si="874"/>
        <v>1.1394040543416615</v>
      </c>
      <c r="AR548" s="169">
        <f t="shared" si="874"/>
        <v>1.1704086930759727</v>
      </c>
      <c r="AS548" s="169">
        <f t="shared" si="874"/>
        <v>1.2115905205196555</v>
      </c>
      <c r="AT548" s="169">
        <f t="shared" si="874"/>
        <v>1.2330073553947545</v>
      </c>
      <c r="AU548" s="169">
        <f t="shared" si="874"/>
        <v>1.2395438032902273</v>
      </c>
      <c r="AV548" s="169">
        <f t="shared" si="874"/>
        <v>1.2417339162355356</v>
      </c>
      <c r="AW548" s="169">
        <f t="shared" si="874"/>
        <v>1.26363150455139</v>
      </c>
      <c r="AX548" s="169">
        <f t="shared" si="874"/>
        <v>1.2785247847182453</v>
      </c>
      <c r="AY548" s="169">
        <f t="shared" si="874"/>
        <v>1.3137556683168607</v>
      </c>
      <c r="AZ548" s="169">
        <f t="shared" si="874"/>
        <v>1.3468844399624997</v>
      </c>
      <c r="BA548" s="169">
        <f t="shared" si="874"/>
        <v>1.3462176558102366</v>
      </c>
      <c r="BB548" s="169">
        <f t="shared" si="874"/>
        <v>1.2812443223392782</v>
      </c>
      <c r="BC548" s="169">
        <f t="shared" si="874"/>
        <v>1.3048783987244665</v>
      </c>
      <c r="BD548" s="169">
        <f t="shared" si="874"/>
        <v>1.3286840434268297</v>
      </c>
      <c r="BE548" s="169">
        <f t="shared" si="874"/>
        <v>1.3139090290868467</v>
      </c>
      <c r="BF548" s="169">
        <f t="shared" si="874"/>
        <v>1.3062141812967321</v>
      </c>
      <c r="BG548" s="169">
        <f t="shared" si="874"/>
        <v>1.319173844223861</v>
      </c>
      <c r="BH548" s="169">
        <f t="shared" si="874"/>
        <v>1.3424524197843597</v>
      </c>
      <c r="BI548" s="169">
        <f t="shared" si="874"/>
        <v>1.3622809317529705</v>
      </c>
      <c r="BJ548" s="169">
        <f t="shared" si="874"/>
        <v>1.3910548008086083</v>
      </c>
    </row>
    <row r="549" spans="1:63"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t="s">
        <v>1297</v>
      </c>
      <c r="AI549" s="169">
        <f>AI541/$AI$541</f>
        <v>1</v>
      </c>
      <c r="AJ549" s="169">
        <f t="shared" ref="AJ549:BJ549" si="875">AJ541/$AI$541</f>
        <v>1.0095886836316132</v>
      </c>
      <c r="AK549" s="169">
        <f t="shared" si="875"/>
        <v>1.0206510497546439</v>
      </c>
      <c r="AL549" s="169">
        <f t="shared" si="875"/>
        <v>1.010012202802212</v>
      </c>
      <c r="AM549" s="169">
        <f t="shared" si="875"/>
        <v>1.0298602756202653</v>
      </c>
      <c r="AN549" s="169">
        <f t="shared" si="875"/>
        <v>1.0475426426857066</v>
      </c>
      <c r="AO549" s="169">
        <f t="shared" si="875"/>
        <v>1.0583285807139926</v>
      </c>
      <c r="AP549" s="169">
        <f t="shared" si="875"/>
        <v>1.0792406718487921</v>
      </c>
      <c r="AQ549" s="169">
        <f t="shared" si="875"/>
        <v>1.1135086995564001</v>
      </c>
      <c r="AR549" s="169">
        <f t="shared" si="875"/>
        <v>1.1455385640140197</v>
      </c>
      <c r="AS549" s="169">
        <f t="shared" si="875"/>
        <v>1.1818077110140972</v>
      </c>
      <c r="AT549" s="169">
        <f t="shared" si="875"/>
        <v>1.1961682392991806</v>
      </c>
      <c r="AU549" s="169">
        <f t="shared" si="875"/>
        <v>1.2007825664066005</v>
      </c>
      <c r="AV549" s="169">
        <f t="shared" si="875"/>
        <v>1.2020730504588382</v>
      </c>
      <c r="AW549" s="169">
        <f t="shared" si="875"/>
        <v>1.2265036615576745</v>
      </c>
      <c r="AX549" s="169">
        <f t="shared" si="875"/>
        <v>1.2368636134179485</v>
      </c>
      <c r="AY549" s="169">
        <f t="shared" si="875"/>
        <v>1.2574408685874872</v>
      </c>
      <c r="AZ549" s="169">
        <f t="shared" si="875"/>
        <v>1.2791963922968552</v>
      </c>
      <c r="BA549" s="169">
        <f t="shared" si="875"/>
        <v>1.2745517082199085</v>
      </c>
      <c r="BB549" s="169">
        <f t="shared" si="875"/>
        <v>1.2307146012415722</v>
      </c>
      <c r="BC549" s="169">
        <f t="shared" si="875"/>
        <v>1.2487219119804387</v>
      </c>
      <c r="BD549" s="169">
        <f t="shared" si="875"/>
        <v>1.2685355561933633</v>
      </c>
      <c r="BE549" s="169">
        <f t="shared" si="875"/>
        <v>1.2647172383417875</v>
      </c>
      <c r="BF549" s="169">
        <f t="shared" si="875"/>
        <v>1.2654739375371749</v>
      </c>
      <c r="BG549" s="169">
        <f t="shared" si="875"/>
        <v>1.2713506161257648</v>
      </c>
      <c r="BH549" s="169">
        <f t="shared" si="875"/>
        <v>1.2795717828664182</v>
      </c>
      <c r="BI549" s="169">
        <f t="shared" si="875"/>
        <v>1.289609630883547</v>
      </c>
      <c r="BJ549" s="169">
        <f t="shared" si="875"/>
        <v>1.3080082030662845</v>
      </c>
    </row>
    <row r="550" spans="1:63"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t="s">
        <v>330</v>
      </c>
      <c r="AI550" s="169">
        <f>AI542/$AI$542</f>
        <v>1</v>
      </c>
      <c r="AJ550" s="169">
        <f t="shared" ref="AJ550:BJ550" si="876">AJ542/$AI$542</f>
        <v>1.0460903350039013</v>
      </c>
      <c r="AK550" s="169">
        <f t="shared" si="876"/>
        <v>1.0583097520064486</v>
      </c>
      <c r="AL550" s="169">
        <f t="shared" si="876"/>
        <v>1.0354182886148762</v>
      </c>
      <c r="AM550" s="169">
        <f t="shared" si="876"/>
        <v>1.0425990969467995</v>
      </c>
      <c r="AN550" s="169">
        <f t="shared" si="876"/>
        <v>1.0834937285124262</v>
      </c>
      <c r="AO550" s="169">
        <f t="shared" si="876"/>
        <v>1.117171639120863</v>
      </c>
      <c r="AP550" s="169">
        <f t="shared" si="876"/>
        <v>1.1614231168110958</v>
      </c>
      <c r="AQ550" s="169">
        <f t="shared" si="876"/>
        <v>1.2109404129441186</v>
      </c>
      <c r="AR550" s="169">
        <f t="shared" si="876"/>
        <v>1.250928678117408</v>
      </c>
      <c r="AS550" s="169">
        <f t="shared" si="876"/>
        <v>1.2892142370572033</v>
      </c>
      <c r="AT550" s="169">
        <f t="shared" si="876"/>
        <v>1.305031592743972</v>
      </c>
      <c r="AU550" s="169">
        <f t="shared" si="876"/>
        <v>1.3078821185456397</v>
      </c>
      <c r="AV550" s="169">
        <f t="shared" si="876"/>
        <v>1.2908088651314995</v>
      </c>
      <c r="AW550" s="169">
        <f t="shared" si="876"/>
        <v>1.3110540777892921</v>
      </c>
      <c r="AX550" s="169">
        <f t="shared" si="876"/>
        <v>1.318658228933246</v>
      </c>
      <c r="AY550" s="169">
        <f t="shared" si="876"/>
        <v>1.3367249775759416</v>
      </c>
      <c r="AZ550" s="169">
        <f t="shared" si="876"/>
        <v>1.367349393614802</v>
      </c>
      <c r="BA550" s="169">
        <f t="shared" si="876"/>
        <v>1.3681000376449599</v>
      </c>
      <c r="BB550" s="169">
        <f t="shared" si="876"/>
        <v>1.3260918072716774</v>
      </c>
      <c r="BC550" s="169">
        <f t="shared" si="876"/>
        <v>1.3506499691378995</v>
      </c>
      <c r="BD550" s="169">
        <f t="shared" si="876"/>
        <v>1.3279273330208623</v>
      </c>
      <c r="BE550" s="169">
        <f t="shared" si="876"/>
        <v>1.279612335730794</v>
      </c>
      <c r="BF550" s="169">
        <f t="shared" si="876"/>
        <v>1.2721131499694365</v>
      </c>
      <c r="BG550" s="169">
        <f t="shared" si="876"/>
        <v>1.2904145766380202</v>
      </c>
      <c r="BH550" s="169">
        <f t="shared" si="876"/>
        <v>1.3193795867947737</v>
      </c>
      <c r="BI550" s="169">
        <f t="shared" si="876"/>
        <v>1.3449819946396344</v>
      </c>
      <c r="BJ550" s="169">
        <f t="shared" si="876"/>
        <v>1.3852826816980759</v>
      </c>
    </row>
    <row r="551" spans="1:63"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t="s">
        <v>1298</v>
      </c>
      <c r="AI551" s="169">
        <f>AI543/$AI$543</f>
        <v>1</v>
      </c>
      <c r="AJ551" s="169">
        <f t="shared" ref="AJ551:BJ551" si="877">AJ543/$AI$543</f>
        <v>1.0186983444897626</v>
      </c>
      <c r="AK551" s="169">
        <f t="shared" si="877"/>
        <v>1.0180229541164008</v>
      </c>
      <c r="AL551" s="169">
        <f t="shared" si="877"/>
        <v>0.99585906239812128</v>
      </c>
      <c r="AM551" s="169">
        <f t="shared" si="877"/>
        <v>1.0107029288681499</v>
      </c>
      <c r="AN551" s="169">
        <f t="shared" si="877"/>
        <v>1.0271149776504884</v>
      </c>
      <c r="AO551" s="169">
        <f t="shared" si="877"/>
        <v>1.0518668363933292</v>
      </c>
      <c r="AP551" s="169">
        <f t="shared" si="877"/>
        <v>1.0936268118010906</v>
      </c>
      <c r="AQ551" s="169">
        <f t="shared" si="877"/>
        <v>1.1299428715497071</v>
      </c>
      <c r="AR551" s="169">
        <f t="shared" si="877"/>
        <v>1.1602038682064131</v>
      </c>
      <c r="AS551" s="169">
        <f t="shared" si="877"/>
        <v>1.2007595324855178</v>
      </c>
      <c r="AT551" s="169">
        <f t="shared" si="877"/>
        <v>1.2438866458734612</v>
      </c>
      <c r="AU551" s="169">
        <f t="shared" si="877"/>
        <v>1.2879528578725348</v>
      </c>
      <c r="AV551" s="169">
        <f t="shared" si="877"/>
        <v>1.3593358528226049</v>
      </c>
      <c r="AW551" s="169">
        <f t="shared" si="877"/>
        <v>1.4246027153737471</v>
      </c>
      <c r="AX551" s="169">
        <f t="shared" si="877"/>
        <v>1.4289416012472889</v>
      </c>
      <c r="AY551" s="169">
        <f t="shared" si="877"/>
        <v>1.5051842361124419</v>
      </c>
      <c r="AZ551" s="169">
        <f t="shared" si="877"/>
        <v>1.5505050926789374</v>
      </c>
      <c r="BA551" s="169">
        <f t="shared" si="877"/>
        <v>1.5412115232372225</v>
      </c>
      <c r="BB551" s="169">
        <f t="shared" si="877"/>
        <v>1.4710537675449882</v>
      </c>
      <c r="BC551" s="169">
        <f t="shared" si="877"/>
        <v>1.3886633166633255</v>
      </c>
      <c r="BD551" s="169">
        <f t="shared" si="877"/>
        <v>1.2637120161070812</v>
      </c>
      <c r="BE551" s="169">
        <f t="shared" si="877"/>
        <v>1.177806631779325</v>
      </c>
      <c r="BF551" s="169">
        <f t="shared" si="877"/>
        <v>1.1479226326394059</v>
      </c>
      <c r="BG551" s="169">
        <f t="shared" si="877"/>
        <v>1.1641434462066198</v>
      </c>
      <c r="BH551" s="169">
        <f t="shared" si="877"/>
        <v>1.1684299546149561</v>
      </c>
      <c r="BI551" s="169">
        <f t="shared" si="877"/>
        <v>1.1704331828240886</v>
      </c>
      <c r="BJ551" s="169">
        <f t="shared" si="877"/>
        <v>1.1879638407050186</v>
      </c>
    </row>
    <row r="552" spans="1:63">
      <c r="AH552" t="s">
        <v>1299</v>
      </c>
      <c r="AI552" s="169">
        <f>AI544/$AI$544</f>
        <v>1</v>
      </c>
      <c r="AJ552" s="169">
        <f t="shared" ref="AJ552:BJ552" si="878">AJ544/$AI$544</f>
        <v>1.0228532476008712</v>
      </c>
      <c r="AK552" s="169">
        <f t="shared" si="878"/>
        <v>1.0273140650848602</v>
      </c>
      <c r="AL552" s="169">
        <f t="shared" si="878"/>
        <v>1.0114589283037612</v>
      </c>
      <c r="AM552" s="169">
        <f t="shared" si="878"/>
        <v>1.0306453623436223</v>
      </c>
      <c r="AN552" s="169">
        <f t="shared" si="878"/>
        <v>1.0544012953396225</v>
      </c>
      <c r="AO552" s="169">
        <f t="shared" si="878"/>
        <v>1.0781044081896143</v>
      </c>
      <c r="AP552" s="169">
        <f t="shared" si="878"/>
        <v>1.1132068411789811</v>
      </c>
      <c r="AQ552" s="169">
        <f t="shared" si="878"/>
        <v>1.1563458635739965</v>
      </c>
      <c r="AR552" s="169">
        <f t="shared" si="878"/>
        <v>1.2033181438530325</v>
      </c>
      <c r="AS552" s="169">
        <f t="shared" si="878"/>
        <v>1.261310425547258</v>
      </c>
      <c r="AT552" s="169">
        <f t="shared" si="878"/>
        <v>1.3027032888894576</v>
      </c>
      <c r="AU552" s="169">
        <f t="shared" si="878"/>
        <v>1.3214207380635625</v>
      </c>
      <c r="AV552" s="169">
        <f t="shared" si="878"/>
        <v>1.3391045685720209</v>
      </c>
      <c r="AW552" s="169">
        <f t="shared" si="878"/>
        <v>1.3578775917563111</v>
      </c>
      <c r="AX552" s="169">
        <f t="shared" si="878"/>
        <v>1.3848379255341363</v>
      </c>
      <c r="AY552" s="169">
        <f t="shared" si="878"/>
        <v>1.4184619637663576</v>
      </c>
      <c r="AZ552" s="169">
        <f t="shared" si="878"/>
        <v>1.4449278118778368</v>
      </c>
      <c r="BA552" s="169">
        <f t="shared" si="878"/>
        <v>1.4379535070485292</v>
      </c>
      <c r="BB552" s="169">
        <f t="shared" si="878"/>
        <v>1.3743375507266338</v>
      </c>
      <c r="BC552" s="169">
        <f t="shared" si="878"/>
        <v>1.3682169277878411</v>
      </c>
      <c r="BD552" s="169">
        <f t="shared" si="878"/>
        <v>1.3497469559549007</v>
      </c>
      <c r="BE552" s="169">
        <f t="shared" si="878"/>
        <v>1.3093793294367537</v>
      </c>
      <c r="BF552" s="169">
        <f t="shared" si="878"/>
        <v>1.2912693461854428</v>
      </c>
      <c r="BG552" s="169">
        <f t="shared" si="878"/>
        <v>1.3130082180260139</v>
      </c>
      <c r="BH552" s="169">
        <f t="shared" si="878"/>
        <v>1.3591281093187806</v>
      </c>
      <c r="BI552" s="169">
        <f t="shared" si="878"/>
        <v>1.4024476641707924</v>
      </c>
      <c r="BJ552" s="169">
        <f t="shared" si="878"/>
        <v>1.4425166297959935</v>
      </c>
    </row>
    <row r="553" spans="1:63">
      <c r="AH553" t="s">
        <v>1541</v>
      </c>
      <c r="AI553" s="169">
        <f>AI545/$AI$545</f>
        <v>1</v>
      </c>
      <c r="AJ553" s="169">
        <f t="shared" ref="AJ553:BJ553" si="879">AJ545/$AI$545</f>
        <v>1.0434522004153157</v>
      </c>
      <c r="AK553" s="169">
        <f t="shared" si="879"/>
        <v>1.055470382879361</v>
      </c>
      <c r="AL553" s="169">
        <f t="shared" si="879"/>
        <v>1.0385286551269362</v>
      </c>
      <c r="AM553" s="169">
        <f t="shared" si="879"/>
        <v>1.0603648337339251</v>
      </c>
      <c r="AN553" s="169">
        <f t="shared" si="879"/>
        <v>1.0756242064177119</v>
      </c>
      <c r="AO553" s="169">
        <f t="shared" si="879"/>
        <v>1.0812871216257895</v>
      </c>
      <c r="AP553" s="169">
        <f t="shared" si="879"/>
        <v>1.0996721462777559</v>
      </c>
      <c r="AQ553" s="169">
        <f t="shared" si="879"/>
        <v>1.1212716441818733</v>
      </c>
      <c r="AR553" s="169">
        <f t="shared" si="879"/>
        <v>1.1428139331738523</v>
      </c>
      <c r="AS553" s="169">
        <f t="shared" si="879"/>
        <v>1.175072103260566</v>
      </c>
      <c r="AT553" s="169">
        <f t="shared" si="879"/>
        <v>1.1929865204164309</v>
      </c>
      <c r="AU553" s="169">
        <f t="shared" si="879"/>
        <v>1.1909824573997145</v>
      </c>
      <c r="AV553" s="169">
        <f t="shared" si="879"/>
        <v>1.1818730942782956</v>
      </c>
      <c r="AW553" s="169">
        <f t="shared" si="879"/>
        <v>1.195960271335176</v>
      </c>
      <c r="AX553" s="169">
        <f t="shared" si="879"/>
        <v>1.2050963279239018</v>
      </c>
      <c r="AY553" s="169">
        <f t="shared" si="879"/>
        <v>1.2510972258143191</v>
      </c>
      <c r="AZ553" s="169">
        <f t="shared" si="879"/>
        <v>1.2936183444226668</v>
      </c>
      <c r="BA553" s="169">
        <f t="shared" si="879"/>
        <v>1.3101080850119167</v>
      </c>
      <c r="BB553" s="169">
        <f t="shared" si="879"/>
        <v>1.2396319859161655</v>
      </c>
      <c r="BC553" s="169">
        <f t="shared" si="879"/>
        <v>1.2921862378240141</v>
      </c>
      <c r="BD553" s="169">
        <f t="shared" si="879"/>
        <v>1.3645419662320628</v>
      </c>
      <c r="BE553" s="169">
        <f t="shared" si="879"/>
        <v>1.3686836019851956</v>
      </c>
      <c r="BF553" s="169">
        <f t="shared" si="879"/>
        <v>1.3716361542582547</v>
      </c>
      <c r="BG553" s="169">
        <f t="shared" si="879"/>
        <v>1.3922882362630211</v>
      </c>
      <c r="BH553" s="169">
        <f t="shared" si="879"/>
        <v>1.404348422465743</v>
      </c>
      <c r="BI553" s="169">
        <f t="shared" si="879"/>
        <v>1.4201337200107162</v>
      </c>
      <c r="BJ553" s="169">
        <f t="shared" si="879"/>
        <v>1.4456210047434408</v>
      </c>
    </row>
    <row r="560" spans="1:63">
      <c r="A560" t="s">
        <v>129</v>
      </c>
      <c r="D560" s="11"/>
      <c r="E560" s="11">
        <v>100</v>
      </c>
      <c r="F560" s="11">
        <f>E560*F525</f>
        <v>99.352985535764077</v>
      </c>
      <c r="G560" s="11">
        <f t="shared" ref="G560:BJ560" si="880">F560*G525</f>
        <v>103.79617352176449</v>
      </c>
      <c r="H560" s="11">
        <f t="shared" si="880"/>
        <v>103.83205838557696</v>
      </c>
      <c r="I560" s="11">
        <f t="shared" si="880"/>
        <v>111.17598770459411</v>
      </c>
      <c r="J560" s="11">
        <f t="shared" si="880"/>
        <v>111.69701755269378</v>
      </c>
      <c r="K560" s="11">
        <f t="shared" si="880"/>
        <v>109.47879933496642</v>
      </c>
      <c r="L560" s="11">
        <f t="shared" si="880"/>
        <v>108.80741469648112</v>
      </c>
      <c r="M560" s="11">
        <f t="shared" si="880"/>
        <v>112.99220074624256</v>
      </c>
      <c r="N560" s="11">
        <f t="shared" si="880"/>
        <v>110.20985685242606</v>
      </c>
      <c r="O560" s="11">
        <f t="shared" si="880"/>
        <v>115.10036743359684</v>
      </c>
      <c r="P560" s="11">
        <f t="shared" si="880"/>
        <v>113.37810237554886</v>
      </c>
      <c r="Q560" s="11">
        <f t="shared" si="880"/>
        <v>111.57409074049579</v>
      </c>
      <c r="R560" s="11">
        <f t="shared" si="880"/>
        <v>116.19202309854519</v>
      </c>
      <c r="S560" s="11">
        <f t="shared" si="880"/>
        <v>116.19202309854519</v>
      </c>
      <c r="T560" s="11">
        <f t="shared" si="880"/>
        <v>116.27358161228041</v>
      </c>
      <c r="U560" s="11">
        <f t="shared" si="880"/>
        <v>121.81128593817201</v>
      </c>
      <c r="V560" s="11">
        <f t="shared" si="880"/>
        <v>125.88873923594502</v>
      </c>
      <c r="W560" s="11">
        <f t="shared" si="880"/>
        <v>125.31172928533357</v>
      </c>
      <c r="X560" s="11">
        <f t="shared" si="880"/>
        <v>122.83785947010051</v>
      </c>
      <c r="Y560" s="11">
        <f t="shared" si="880"/>
        <v>114.25295342262194</v>
      </c>
      <c r="Z560" s="11">
        <f t="shared" si="880"/>
        <v>110.82030209113729</v>
      </c>
      <c r="AA560" s="11">
        <f t="shared" si="880"/>
        <v>105.68168169800742</v>
      </c>
      <c r="AB560" s="11">
        <f t="shared" si="880"/>
        <v>99.062348726870994</v>
      </c>
      <c r="AC560" s="11">
        <f t="shared" si="880"/>
        <v>97.896272313411131</v>
      </c>
      <c r="AD560" s="11">
        <f t="shared" si="880"/>
        <v>95.562933182953543</v>
      </c>
      <c r="AE560" s="11">
        <f t="shared" si="880"/>
        <v>99.175907606486149</v>
      </c>
      <c r="AF560" s="11">
        <f t="shared" si="880"/>
        <v>100.1136119905379</v>
      </c>
      <c r="AG560" s="11">
        <f t="shared" si="880"/>
        <v>103.28230557753768</v>
      </c>
      <c r="AH560" s="11">
        <f t="shared" si="880"/>
        <v>92.11366676569402</v>
      </c>
      <c r="AI560" s="11">
        <f t="shared" si="880"/>
        <v>95.73298081085926</v>
      </c>
      <c r="AJ560" s="11">
        <f t="shared" si="880"/>
        <v>102.61875572790004</v>
      </c>
      <c r="AK560" s="11">
        <f t="shared" si="880"/>
        <v>106.39422922551016</v>
      </c>
      <c r="AL560" s="11">
        <f t="shared" si="880"/>
        <v>104.35730573099902</v>
      </c>
      <c r="AM560" s="11">
        <f t="shared" si="880"/>
        <v>99.734191178415529</v>
      </c>
      <c r="AN560" s="11">
        <f t="shared" si="880"/>
        <v>101.51520812703288</v>
      </c>
      <c r="AO560" s="11">
        <f t="shared" si="880"/>
        <v>99.250364955751891</v>
      </c>
      <c r="AP560" s="11">
        <f t="shared" si="880"/>
        <v>103.47178613885713</v>
      </c>
      <c r="AQ560" s="11">
        <f t="shared" si="880"/>
        <v>101.75386302019623</v>
      </c>
      <c r="AR560" s="11">
        <f t="shared" si="880"/>
        <v>93.850085262700077</v>
      </c>
      <c r="AS560" s="11">
        <f t="shared" si="880"/>
        <v>95.483752142715971</v>
      </c>
      <c r="AT560" s="11">
        <f t="shared" si="880"/>
        <v>96.903872018114185</v>
      </c>
      <c r="AU560" s="11">
        <f t="shared" si="880"/>
        <v>86.722636236124643</v>
      </c>
      <c r="AV560" s="11">
        <f t="shared" si="880"/>
        <v>78.575057341731622</v>
      </c>
      <c r="AW560" s="11">
        <f t="shared" si="880"/>
        <v>91.324400006136017</v>
      </c>
      <c r="AX560" s="11">
        <f t="shared" si="880"/>
        <v>99.0284328321506</v>
      </c>
      <c r="AY560" s="11">
        <f t="shared" si="880"/>
        <v>106.98717848828862</v>
      </c>
      <c r="AZ560" s="11">
        <f t="shared" si="880"/>
        <v>114.44988375005975</v>
      </c>
      <c r="BA560" s="11">
        <f t="shared" si="880"/>
        <v>118.56480998609328</v>
      </c>
      <c r="BB560" s="11">
        <f t="shared" si="880"/>
        <v>112.9789909712527</v>
      </c>
      <c r="BC560" s="11">
        <f t="shared" si="880"/>
        <v>109.60723449554922</v>
      </c>
      <c r="BD560" s="11">
        <f t="shared" si="880"/>
        <v>112.49805771574729</v>
      </c>
      <c r="BE560" s="11">
        <f t="shared" si="880"/>
        <v>117.11870775270162</v>
      </c>
      <c r="BF560" s="11">
        <f t="shared" si="880"/>
        <v>117.02879257852872</v>
      </c>
      <c r="BG560" s="11">
        <f t="shared" si="880"/>
        <v>110.93252648791371</v>
      </c>
      <c r="BH560" s="11">
        <f t="shared" si="880"/>
        <v>102.67201803011689</v>
      </c>
      <c r="BI560" s="11">
        <f t="shared" si="880"/>
        <v>84.616684872242104</v>
      </c>
      <c r="BJ560" s="11">
        <f t="shared" si="880"/>
        <v>71.845744016319074</v>
      </c>
      <c r="BK560" s="11"/>
    </row>
    <row r="561" spans="1:62">
      <c r="A561" t="s">
        <v>1566</v>
      </c>
      <c r="D561" s="11"/>
      <c r="E561" s="11">
        <v>100</v>
      </c>
      <c r="F561" s="11">
        <f>E561*F399</f>
        <v>103.74687522706263</v>
      </c>
      <c r="G561" s="11">
        <f t="shared" ref="G561:BJ561" si="881">F561*G399</f>
        <v>106.7362935230697</v>
      </c>
      <c r="H561" s="11">
        <f t="shared" si="881"/>
        <v>107.45066539578676</v>
      </c>
      <c r="I561" s="11">
        <f t="shared" si="881"/>
        <v>112.05794854232518</v>
      </c>
      <c r="J561" s="11">
        <f t="shared" si="881"/>
        <v>113.74499298555614</v>
      </c>
      <c r="K561" s="11">
        <f t="shared" si="881"/>
        <v>115.58094980637929</v>
      </c>
      <c r="L561" s="11">
        <f t="shared" si="881"/>
        <v>117.71535996655548</v>
      </c>
      <c r="M561" s="11">
        <f t="shared" si="881"/>
        <v>124.49552584147031</v>
      </c>
      <c r="N561" s="11">
        <f t="shared" si="881"/>
        <v>128.17271167361216</v>
      </c>
      <c r="O561" s="11">
        <f t="shared" si="881"/>
        <v>134.16397532226645</v>
      </c>
      <c r="P561" s="11">
        <f t="shared" si="881"/>
        <v>139.62491838647603</v>
      </c>
      <c r="Q561" s="11">
        <f t="shared" si="881"/>
        <v>147.65284860916586</v>
      </c>
      <c r="R561" s="11">
        <f t="shared" si="881"/>
        <v>158.57035277384031</v>
      </c>
      <c r="S561" s="11">
        <f t="shared" si="881"/>
        <v>158.57035277384031</v>
      </c>
      <c r="T561" s="11">
        <f t="shared" si="881"/>
        <v>162.22355511257436</v>
      </c>
      <c r="U561" s="11">
        <f t="shared" si="881"/>
        <v>169.80651538754253</v>
      </c>
      <c r="V561" s="11">
        <f t="shared" si="881"/>
        <v>173.12767478546255</v>
      </c>
      <c r="W561" s="11">
        <f t="shared" si="881"/>
        <v>176.85215254468159</v>
      </c>
      <c r="X561" s="11">
        <f t="shared" si="881"/>
        <v>183.26372059472394</v>
      </c>
      <c r="Y561" s="11">
        <f t="shared" si="881"/>
        <v>190.6844288201689</v>
      </c>
      <c r="Z561" s="11">
        <f t="shared" si="881"/>
        <v>187.78082081607431</v>
      </c>
      <c r="AA561" s="11">
        <f t="shared" si="881"/>
        <v>183.50445516645584</v>
      </c>
      <c r="AB561" s="11">
        <f t="shared" si="881"/>
        <v>173.63505404847146</v>
      </c>
      <c r="AC561" s="11">
        <f t="shared" si="881"/>
        <v>176.86616899715128</v>
      </c>
      <c r="AD561" s="11">
        <f t="shared" si="881"/>
        <v>181.3320234471789</v>
      </c>
      <c r="AE561" s="11">
        <f t="shared" si="881"/>
        <v>184.98689777297639</v>
      </c>
      <c r="AF561" s="11">
        <f t="shared" si="881"/>
        <v>187.33057718658</v>
      </c>
      <c r="AG561" s="11">
        <f t="shared" si="881"/>
        <v>185.47418886405154</v>
      </c>
      <c r="AH561" s="11">
        <f t="shared" si="881"/>
        <v>185.22354664662532</v>
      </c>
      <c r="AI561" s="11">
        <f t="shared" si="881"/>
        <v>182.7557070214776</v>
      </c>
      <c r="AJ561" s="11">
        <f t="shared" si="881"/>
        <v>184.60599977928993</v>
      </c>
      <c r="AK561" s="11">
        <f t="shared" si="881"/>
        <v>184.36475657882775</v>
      </c>
      <c r="AL561" s="11">
        <f t="shared" si="881"/>
        <v>187.63079904602569</v>
      </c>
      <c r="AM561" s="11">
        <f t="shared" si="881"/>
        <v>192.56431769579237</v>
      </c>
      <c r="AN561" s="11">
        <f t="shared" si="881"/>
        <v>192.2278984297235</v>
      </c>
      <c r="AO561" s="11">
        <f t="shared" si="881"/>
        <v>195.0567097942799</v>
      </c>
      <c r="AP561" s="11">
        <f t="shared" si="881"/>
        <v>200.92732115166754</v>
      </c>
      <c r="AQ561" s="11">
        <f t="shared" si="881"/>
        <v>201.33824978906466</v>
      </c>
      <c r="AR561" s="11">
        <f t="shared" si="881"/>
        <v>198.89214153715105</v>
      </c>
      <c r="AS561" s="11">
        <f t="shared" si="881"/>
        <v>204.14976744350102</v>
      </c>
      <c r="AT561" s="11">
        <f t="shared" si="881"/>
        <v>203.54220444700027</v>
      </c>
      <c r="AU561" s="11">
        <f t="shared" si="881"/>
        <v>203.04145369525756</v>
      </c>
      <c r="AV561" s="11">
        <f t="shared" si="881"/>
        <v>202.06320911468643</v>
      </c>
      <c r="AW561" s="11">
        <f t="shared" si="881"/>
        <v>211.43294227527937</v>
      </c>
      <c r="AX561" s="11">
        <f t="shared" si="881"/>
        <v>216.86064873245203</v>
      </c>
      <c r="AY561" s="11">
        <f t="shared" si="881"/>
        <v>224.97828705310695</v>
      </c>
      <c r="AZ561" s="11">
        <f t="shared" si="881"/>
        <v>234.02550125206201</v>
      </c>
      <c r="BA561" s="11">
        <f t="shared" si="881"/>
        <v>240.40008237631122</v>
      </c>
      <c r="BB561" s="11">
        <f t="shared" si="881"/>
        <v>233.75073953872399</v>
      </c>
      <c r="BC561" s="11">
        <f t="shared" si="881"/>
        <v>243.83283613567318</v>
      </c>
      <c r="BD561" s="11">
        <f t="shared" si="881"/>
        <v>251.03724081230644</v>
      </c>
      <c r="BE561" s="11">
        <f t="shared" si="881"/>
        <v>255.69038363505169</v>
      </c>
      <c r="BF561" s="11">
        <f t="shared" si="881"/>
        <v>259.80922913501553</v>
      </c>
      <c r="BG561" s="11">
        <f t="shared" si="881"/>
        <v>260.15376780879177</v>
      </c>
      <c r="BH561" s="11">
        <f t="shared" si="881"/>
        <v>256.4241951411675</v>
      </c>
      <c r="BI561" s="11">
        <f t="shared" si="881"/>
        <v>252.55877322667001</v>
      </c>
      <c r="BJ561" s="11">
        <f t="shared" si="881"/>
        <v>253.94035616273538</v>
      </c>
    </row>
    <row r="562" spans="1:62">
      <c r="A562" t="s">
        <v>125</v>
      </c>
      <c r="E562" s="11">
        <v>100</v>
      </c>
      <c r="F562" s="11">
        <f>E562*F300</f>
        <v>107.09569641887859</v>
      </c>
      <c r="G562" s="11">
        <f t="shared" ref="G562:BJ562" si="882">F562*G300</f>
        <v>109.41283057697734</v>
      </c>
      <c r="H562" s="11">
        <f t="shared" si="882"/>
        <v>107.17750122501673</v>
      </c>
      <c r="I562" s="11">
        <f t="shared" si="882"/>
        <v>107.75041815180724</v>
      </c>
      <c r="J562" s="11">
        <f t="shared" si="882"/>
        <v>107.94283660215544</v>
      </c>
      <c r="K562" s="11">
        <f t="shared" si="882"/>
        <v>109.35841495873913</v>
      </c>
      <c r="L562" s="11">
        <f t="shared" si="882"/>
        <v>111.67175367915395</v>
      </c>
      <c r="M562" s="11">
        <f t="shared" si="882"/>
        <v>121.18215458185927</v>
      </c>
      <c r="N562" s="11">
        <f t="shared" si="882"/>
        <v>129.57756193134176</v>
      </c>
      <c r="O562" s="11">
        <f t="shared" si="882"/>
        <v>137.4052669142277</v>
      </c>
      <c r="P562" s="11">
        <f t="shared" si="882"/>
        <v>149.16642242270723</v>
      </c>
      <c r="Q562" s="11">
        <f t="shared" si="882"/>
        <v>163.11499478345453</v>
      </c>
      <c r="R562" s="11">
        <f t="shared" si="882"/>
        <v>181.49302477171253</v>
      </c>
      <c r="S562" s="11">
        <f t="shared" si="882"/>
        <v>181.49302477171253</v>
      </c>
      <c r="T562" s="11">
        <f t="shared" si="882"/>
        <v>186.43530346057054</v>
      </c>
      <c r="U562" s="11">
        <f t="shared" si="882"/>
        <v>199.8575323611326</v>
      </c>
      <c r="V562" s="11">
        <f t="shared" si="882"/>
        <v>204.14618403374766</v>
      </c>
      <c r="W562" s="11">
        <f t="shared" si="882"/>
        <v>205.80255983805654</v>
      </c>
      <c r="X562" s="11">
        <f t="shared" si="882"/>
        <v>214.59402862139743</v>
      </c>
      <c r="Y562" s="11">
        <f t="shared" si="882"/>
        <v>228.70139013965473</v>
      </c>
      <c r="Z562" s="11">
        <f t="shared" si="882"/>
        <v>213.5921845878286</v>
      </c>
      <c r="AA562" s="11">
        <f t="shared" si="882"/>
        <v>209.89605760840166</v>
      </c>
      <c r="AB562" s="11">
        <f t="shared" si="882"/>
        <v>198.15773344352144</v>
      </c>
      <c r="AC562" s="11">
        <f t="shared" si="882"/>
        <v>204.01487943329028</v>
      </c>
      <c r="AD562" s="11">
        <f t="shared" si="882"/>
        <v>215.55803796291872</v>
      </c>
      <c r="AE562" s="11">
        <f t="shared" si="882"/>
        <v>228.03249793120156</v>
      </c>
      <c r="AF562" s="11">
        <f t="shared" si="882"/>
        <v>231.60203526245979</v>
      </c>
      <c r="AG562" s="11">
        <f t="shared" si="882"/>
        <v>226.9811362802831</v>
      </c>
      <c r="AH562" s="11">
        <f t="shared" si="882"/>
        <v>230.1253640893282</v>
      </c>
      <c r="AI562" s="11">
        <f t="shared" si="882"/>
        <v>219.01437247186965</v>
      </c>
      <c r="AJ562" s="11">
        <f t="shared" si="882"/>
        <v>218.48646460518631</v>
      </c>
      <c r="AK562" s="11">
        <f t="shared" si="882"/>
        <v>213.82552116769111</v>
      </c>
      <c r="AL562" s="11">
        <f t="shared" si="882"/>
        <v>220.14271814635504</v>
      </c>
      <c r="AM562" s="11">
        <f t="shared" si="882"/>
        <v>228.15124941661185</v>
      </c>
      <c r="AN562" s="11">
        <f t="shared" si="882"/>
        <v>234.42414416330749</v>
      </c>
      <c r="AO562" s="11">
        <f t="shared" si="882"/>
        <v>235.79739969673363</v>
      </c>
      <c r="AP562" s="11">
        <f t="shared" si="882"/>
        <v>239.97304951448669</v>
      </c>
      <c r="AQ562" s="11">
        <f t="shared" si="882"/>
        <v>237.0700640132828</v>
      </c>
      <c r="AR562" s="11">
        <f t="shared" si="882"/>
        <v>234.61318981664971</v>
      </c>
      <c r="AS562" s="11">
        <f t="shared" si="882"/>
        <v>240.73839645081392</v>
      </c>
      <c r="AT562" s="11">
        <f t="shared" si="882"/>
        <v>240.6853731133416</v>
      </c>
      <c r="AU562" s="11">
        <f t="shared" si="882"/>
        <v>244.73108730734748</v>
      </c>
      <c r="AV562" s="11">
        <f t="shared" si="882"/>
        <v>244.35877780415819</v>
      </c>
      <c r="AW562" s="11">
        <f t="shared" si="882"/>
        <v>255.28810197074969</v>
      </c>
      <c r="AX562" s="11">
        <f t="shared" si="882"/>
        <v>260.37726744184897</v>
      </c>
      <c r="AY562" s="11">
        <f t="shared" si="882"/>
        <v>267.68088511921866</v>
      </c>
      <c r="AZ562" s="11">
        <f t="shared" si="882"/>
        <v>280.90975725679766</v>
      </c>
      <c r="BA562" s="11">
        <f t="shared" si="882"/>
        <v>292.22379405864672</v>
      </c>
      <c r="BB562" s="11">
        <f t="shared" si="882"/>
        <v>288.98559601612789</v>
      </c>
      <c r="BC562" s="11">
        <f t="shared" si="882"/>
        <v>307.77940011084479</v>
      </c>
      <c r="BD562" s="11">
        <f t="shared" si="882"/>
        <v>317.00016961700209</v>
      </c>
      <c r="BE562" s="11">
        <f t="shared" si="882"/>
        <v>320.10840781039172</v>
      </c>
      <c r="BF562" s="11">
        <f t="shared" si="882"/>
        <v>326.73463727301476</v>
      </c>
      <c r="BG562" s="11">
        <f t="shared" si="882"/>
        <v>325.49331817199663</v>
      </c>
      <c r="BH562" s="11">
        <f t="shared" si="882"/>
        <v>311.27317662205007</v>
      </c>
      <c r="BI562" s="11">
        <f t="shared" si="882"/>
        <v>298.0311578179128</v>
      </c>
      <c r="BJ562" s="11">
        <f t="shared" si="882"/>
        <v>298.58860111556078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279"/>
  <sheetViews>
    <sheetView topLeftCell="A176" zoomScaleNormal="100" workbookViewId="0">
      <pane xSplit="1" topLeftCell="F1" activePane="topRight" state="frozen"/>
      <selection pane="topRight" activeCell="R187" sqref="R187"/>
    </sheetView>
  </sheetViews>
  <sheetFormatPr defaultColWidth="9.140625" defaultRowHeight="12.75"/>
  <cols>
    <col min="1" max="1" width="7.5703125" style="177" customWidth="1"/>
    <col min="2" max="2" width="10" style="177" customWidth="1"/>
    <col min="3" max="3" width="10.140625" style="177" customWidth="1"/>
    <col min="4" max="4" width="12.85546875" style="177" customWidth="1"/>
    <col min="5" max="5" width="9.85546875" style="177" customWidth="1"/>
    <col min="6" max="6" width="10" style="177" customWidth="1"/>
    <col min="7" max="7" width="9.140625" style="177" bestFit="1" customWidth="1"/>
    <col min="8" max="8" width="9.140625" style="177"/>
    <col min="9" max="9" width="9.85546875" style="177" customWidth="1"/>
    <col min="10" max="10" width="11.140625" style="177" customWidth="1"/>
    <col min="11" max="11" width="13.85546875" style="177" customWidth="1"/>
    <col min="12" max="12" width="10.5703125" style="177" customWidth="1"/>
    <col min="13" max="13" width="11.7109375" style="177" customWidth="1"/>
    <col min="14" max="14" width="11.85546875" style="177" customWidth="1"/>
    <col min="15" max="17" width="9.140625" style="177"/>
    <col min="18" max="18" width="10.140625" style="177" customWidth="1"/>
    <col min="19" max="19" width="11.140625" style="177" customWidth="1"/>
    <col min="20" max="20" width="9.42578125" style="177" customWidth="1"/>
    <col min="21" max="21" width="11.5703125" style="177" customWidth="1"/>
    <col min="22" max="22" width="9.140625" style="177"/>
    <col min="23" max="23" width="10" style="177" customWidth="1"/>
    <col min="24" max="24" width="10.42578125" style="177" customWidth="1"/>
    <col min="25" max="25" width="12.28515625" style="177" customWidth="1"/>
    <col min="26" max="27" width="6.28515625" style="177" bestFit="1" customWidth="1"/>
    <col min="28" max="28" width="6.28515625" style="177" customWidth="1"/>
    <col min="29" max="29" width="6.28515625" style="177" bestFit="1" customWidth="1"/>
    <col min="30" max="30" width="13.42578125" style="177" bestFit="1" customWidth="1"/>
    <col min="31" max="31" width="12.85546875" style="177" customWidth="1"/>
    <col min="32" max="32" width="6.28515625" style="177" bestFit="1" customWidth="1"/>
    <col min="33" max="33" width="6.85546875" style="177" bestFit="1" customWidth="1"/>
    <col min="34" max="34" width="6.85546875" style="177" customWidth="1"/>
    <col min="35" max="16384" width="9.140625" style="177"/>
  </cols>
  <sheetData>
    <row r="1" spans="1:35" ht="15" customHeight="1" thickBot="1">
      <c r="A1" s="178" t="s">
        <v>854</v>
      </c>
      <c r="B1" s="179"/>
      <c r="C1" s="179"/>
      <c r="D1" s="179"/>
      <c r="E1" s="179"/>
      <c r="F1" s="179"/>
      <c r="G1" s="180"/>
      <c r="S1" s="181"/>
      <c r="T1" s="180"/>
      <c r="X1" s="182"/>
    </row>
    <row r="2" spans="1:35" ht="15" customHeight="1" thickBot="1">
      <c r="A2" s="183" t="s">
        <v>855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5"/>
    </row>
    <row r="3" spans="1:35" ht="15" customHeight="1" thickBot="1">
      <c r="A3" s="350" t="s">
        <v>86</v>
      </c>
      <c r="B3" s="185" t="s">
        <v>856</v>
      </c>
      <c r="C3" s="351" t="s">
        <v>857</v>
      </c>
      <c r="D3" s="351"/>
      <c r="E3" s="351"/>
      <c r="F3" s="351"/>
      <c r="G3" s="351"/>
      <c r="H3" s="352" t="s">
        <v>858</v>
      </c>
      <c r="I3" s="352"/>
      <c r="J3" s="352"/>
      <c r="K3" s="352"/>
      <c r="L3" s="352"/>
      <c r="M3" s="352"/>
      <c r="N3" s="352"/>
      <c r="O3" s="352"/>
      <c r="P3" s="347" t="s">
        <v>859</v>
      </c>
      <c r="Q3" s="347" t="s">
        <v>860</v>
      </c>
      <c r="R3" s="347" t="s">
        <v>51</v>
      </c>
      <c r="S3" s="347" t="s">
        <v>861</v>
      </c>
      <c r="T3" s="347" t="s">
        <v>862</v>
      </c>
      <c r="U3" s="347" t="s">
        <v>863</v>
      </c>
      <c r="V3" s="347" t="s">
        <v>864</v>
      </c>
      <c r="W3" s="347" t="s">
        <v>865</v>
      </c>
      <c r="X3" s="347" t="s">
        <v>866</v>
      </c>
    </row>
    <row r="4" spans="1:35" ht="15" customHeight="1">
      <c r="A4" s="350"/>
      <c r="B4" s="186" t="s">
        <v>48</v>
      </c>
      <c r="C4" s="187" t="s">
        <v>867</v>
      </c>
      <c r="D4" s="187" t="s">
        <v>868</v>
      </c>
      <c r="E4" s="187" t="s">
        <v>869</v>
      </c>
      <c r="F4" s="187" t="s">
        <v>870</v>
      </c>
      <c r="G4" s="188" t="s">
        <v>48</v>
      </c>
      <c r="H4" s="187" t="s">
        <v>871</v>
      </c>
      <c r="I4" s="187" t="s">
        <v>872</v>
      </c>
      <c r="J4" s="187" t="s">
        <v>873</v>
      </c>
      <c r="K4" s="187" t="s">
        <v>874</v>
      </c>
      <c r="L4" s="187" t="s">
        <v>875</v>
      </c>
      <c r="M4" s="187" t="s">
        <v>876</v>
      </c>
      <c r="N4" s="187" t="s">
        <v>877</v>
      </c>
      <c r="O4" s="188" t="s">
        <v>48</v>
      </c>
      <c r="P4" s="347"/>
      <c r="Q4" s="347"/>
      <c r="R4" s="347"/>
      <c r="S4" s="347"/>
      <c r="T4" s="347"/>
      <c r="U4" s="347"/>
      <c r="V4" s="347"/>
      <c r="W4" s="347"/>
      <c r="X4" s="347"/>
      <c r="Z4" s="198" t="s">
        <v>962</v>
      </c>
      <c r="AA4" s="198" t="s">
        <v>963</v>
      </c>
      <c r="AB4" s="198" t="s">
        <v>965</v>
      </c>
      <c r="AC4" s="198" t="s">
        <v>958</v>
      </c>
      <c r="AD4" s="199" t="s">
        <v>959</v>
      </c>
      <c r="AE4" s="199" t="s">
        <v>964</v>
      </c>
      <c r="AF4" s="199" t="s">
        <v>960</v>
      </c>
      <c r="AG4" s="199" t="s">
        <v>961</v>
      </c>
      <c r="AH4" s="199"/>
    </row>
    <row r="5" spans="1:35" ht="12.75" customHeight="1">
      <c r="A5" s="189">
        <v>1995</v>
      </c>
      <c r="B5" s="190">
        <v>35381.941892439601</v>
      </c>
      <c r="C5" s="190">
        <v>4411.3106847162799</v>
      </c>
      <c r="D5" s="190">
        <v>102667.26242404801</v>
      </c>
      <c r="E5" s="190">
        <v>14938.8214658587</v>
      </c>
      <c r="F5" s="190">
        <v>43053.740691241903</v>
      </c>
      <c r="G5" s="190">
        <v>165071.13526586501</v>
      </c>
      <c r="H5" s="190">
        <v>55713.7810724109</v>
      </c>
      <c r="I5" s="190">
        <v>20763.684779515399</v>
      </c>
      <c r="J5" s="190">
        <v>14831.873172310499</v>
      </c>
      <c r="K5" s="190">
        <v>64392.403514276099</v>
      </c>
      <c r="L5" s="190">
        <v>60201.957645222297</v>
      </c>
      <c r="M5" s="190">
        <v>92518.311074009995</v>
      </c>
      <c r="N5" s="190">
        <v>101910.278742611</v>
      </c>
      <c r="O5" s="190">
        <v>410332.29000035598</v>
      </c>
      <c r="P5" s="190">
        <v>610785.36715866101</v>
      </c>
      <c r="Q5" s="190">
        <v>95206.185702257106</v>
      </c>
      <c r="R5" s="191">
        <v>705991.55286091799</v>
      </c>
      <c r="S5" s="190">
        <v>449762.07590475498</v>
      </c>
      <c r="T5" s="190">
        <v>147749.38174843899</v>
      </c>
      <c r="U5" s="190">
        <v>143219.54756080601</v>
      </c>
      <c r="V5" s="190">
        <v>-21137.043063641799</v>
      </c>
      <c r="W5" s="190">
        <v>53153.2218317691</v>
      </c>
      <c r="X5" s="190">
        <v>66755.631121209299</v>
      </c>
      <c r="Z5" s="197">
        <f>S5/$R5</f>
        <v>0.63706438707682267</v>
      </c>
      <c r="AA5" s="197">
        <f t="shared" ref="AA5:AA20" si="0">T5/$R5</f>
        <v>0.20927924866764797</v>
      </c>
      <c r="AB5" s="197">
        <f>AC5+AD5</f>
        <v>0.17292346346417936</v>
      </c>
      <c r="AC5" s="197">
        <f t="shared" ref="AC5:AC36" si="1">U5/$R5</f>
        <v>0.20286297616512786</v>
      </c>
      <c r="AD5" s="197">
        <f t="shared" ref="AD5:AD36" si="2">V5/$R5</f>
        <v>-2.9939512700948485E-2</v>
      </c>
      <c r="AE5" s="197">
        <f>AF5+AG5</f>
        <v>-1.9267099208650038E-2</v>
      </c>
      <c r="AF5" s="197">
        <f t="shared" ref="AF5:AF36" si="3">W5/$R5</f>
        <v>7.5288750433874396E-2</v>
      </c>
      <c r="AG5" s="197">
        <f>-X5/$R5</f>
        <v>-9.4555849642524434E-2</v>
      </c>
      <c r="AH5" s="197">
        <f>AF5-AG5</f>
        <v>0.16984460007639884</v>
      </c>
      <c r="AI5" s="215"/>
    </row>
    <row r="6" spans="1:35" ht="12.75" customHeight="1">
      <c r="A6" s="192" t="s">
        <v>878</v>
      </c>
      <c r="B6" s="190">
        <v>10053.714738613</v>
      </c>
      <c r="C6" s="190">
        <v>1763.4964651862099</v>
      </c>
      <c r="D6" s="190">
        <v>23306.073138566699</v>
      </c>
      <c r="E6" s="190">
        <v>4432.1565827139202</v>
      </c>
      <c r="F6" s="190">
        <v>11971.870424401401</v>
      </c>
      <c r="G6" s="190">
        <v>41473.596610868197</v>
      </c>
      <c r="H6" s="190">
        <v>12754.605625772299</v>
      </c>
      <c r="I6" s="190">
        <v>4017.5068881421698</v>
      </c>
      <c r="J6" s="190">
        <v>4017.4041531378298</v>
      </c>
      <c r="K6" s="190">
        <v>16073.8004686114</v>
      </c>
      <c r="L6" s="190">
        <v>21647.225900262802</v>
      </c>
      <c r="M6" s="190">
        <v>27237.156102484802</v>
      </c>
      <c r="N6" s="190">
        <v>27087.9084205527</v>
      </c>
      <c r="O6" s="190">
        <v>112835.60755896399</v>
      </c>
      <c r="P6" s="190">
        <v>164362.91890844499</v>
      </c>
      <c r="Q6" s="190">
        <v>24960.380239276299</v>
      </c>
      <c r="R6" s="191">
        <v>189323.29914772199</v>
      </c>
      <c r="S6" s="190">
        <v>125685.04552922399</v>
      </c>
      <c r="T6" s="190">
        <v>35666.080219050898</v>
      </c>
      <c r="U6" s="190">
        <v>35403.155673255103</v>
      </c>
      <c r="V6" s="190">
        <v>-4964.0574870311102</v>
      </c>
      <c r="W6" s="190">
        <v>12305.881160397301</v>
      </c>
      <c r="X6" s="190">
        <v>14772.8059471744</v>
      </c>
      <c r="Z6" s="197">
        <f t="shared" ref="Z6:AA69" si="4">S6/$R6</f>
        <v>0.66386464896302377</v>
      </c>
      <c r="AA6" s="197">
        <f t="shared" si="0"/>
        <v>0.18838716829681892</v>
      </c>
      <c r="AB6" s="197">
        <f t="shared" ref="AB6:AB69" si="5">AC6+AD6</f>
        <v>0.16077840563338952</v>
      </c>
      <c r="AC6" s="197">
        <f t="shared" si="1"/>
        <v>0.1869984087147738</v>
      </c>
      <c r="AD6" s="197">
        <f t="shared" si="2"/>
        <v>-2.622000308138429E-2</v>
      </c>
      <c r="AE6" s="197">
        <f t="shared" ref="AE6:AE69" si="6">AF6+AG6</f>
        <v>-1.3030222893233287E-2</v>
      </c>
      <c r="AF6" s="197">
        <f t="shared" si="3"/>
        <v>6.4999295996820097E-2</v>
      </c>
      <c r="AG6" s="197">
        <f t="shared" ref="AG6:AG69" si="7">-X6/$R6</f>
        <v>-7.8029518890053384E-2</v>
      </c>
      <c r="AH6" s="197">
        <f t="shared" ref="AH6:AH69" si="8">AF6-AG6</f>
        <v>0.14302881488687347</v>
      </c>
    </row>
    <row r="7" spans="1:35" ht="12.75" customHeight="1">
      <c r="A7" s="192" t="s">
        <v>879</v>
      </c>
      <c r="B7" s="190">
        <v>10702.7171400929</v>
      </c>
      <c r="C7" s="190">
        <v>1369.17016053065</v>
      </c>
      <c r="D7" s="190">
        <v>26780.306739089599</v>
      </c>
      <c r="E7" s="190">
        <v>4103.0314980415096</v>
      </c>
      <c r="F7" s="190">
        <v>13586.8353057575</v>
      </c>
      <c r="G7" s="190">
        <v>45839.343703419298</v>
      </c>
      <c r="H7" s="190">
        <v>14358.7806463259</v>
      </c>
      <c r="I7" s="190">
        <v>4762.4554014203304</v>
      </c>
      <c r="J7" s="190">
        <v>5864.2391871308</v>
      </c>
      <c r="K7" s="190">
        <v>15276.8327335013</v>
      </c>
      <c r="L7" s="190">
        <v>23733.919213243302</v>
      </c>
      <c r="M7" s="190">
        <v>28919.624347913399</v>
      </c>
      <c r="N7" s="190">
        <v>28774.579372156</v>
      </c>
      <c r="O7" s="190">
        <v>121690.430901691</v>
      </c>
      <c r="P7" s="190">
        <v>178232.49174520301</v>
      </c>
      <c r="Q7" s="190">
        <v>26378.236710255798</v>
      </c>
      <c r="R7" s="191">
        <v>204610.728455459</v>
      </c>
      <c r="S7" s="190">
        <v>132510.86199065301</v>
      </c>
      <c r="T7" s="190">
        <v>39022.695112655798</v>
      </c>
      <c r="U7" s="190">
        <v>39326.084018085101</v>
      </c>
      <c r="V7" s="190">
        <v>-3354.7478003348901</v>
      </c>
      <c r="W7" s="190">
        <v>14576.3115534512</v>
      </c>
      <c r="X7" s="190">
        <v>17470.476419051502</v>
      </c>
      <c r="Z7" s="197">
        <f t="shared" si="4"/>
        <v>0.64762421301627315</v>
      </c>
      <c r="AA7" s="197">
        <f t="shared" si="0"/>
        <v>0.19071675961092388</v>
      </c>
      <c r="AB7" s="197">
        <f t="shared" si="5"/>
        <v>0.17580376400243686</v>
      </c>
      <c r="AC7" s="197">
        <f t="shared" si="1"/>
        <v>0.19219952108545402</v>
      </c>
      <c r="AD7" s="197">
        <f t="shared" si="2"/>
        <v>-1.6395757083017149E-2</v>
      </c>
      <c r="AE7" s="197">
        <f t="shared" si="6"/>
        <v>-1.4144736629635349E-2</v>
      </c>
      <c r="AF7" s="197">
        <f t="shared" si="3"/>
        <v>7.1239233951626665E-2</v>
      </c>
      <c r="AG7" s="197">
        <f t="shared" si="7"/>
        <v>-8.5383970581262014E-2</v>
      </c>
      <c r="AH7" s="197">
        <f t="shared" si="8"/>
        <v>0.15662320453288869</v>
      </c>
    </row>
    <row r="8" spans="1:35" ht="12.75" customHeight="1">
      <c r="A8" s="192" t="s">
        <v>880</v>
      </c>
      <c r="B8" s="190">
        <v>11096.040125245299</v>
      </c>
      <c r="C8" s="190">
        <v>1323.5455247689399</v>
      </c>
      <c r="D8" s="190">
        <v>28771.939387287101</v>
      </c>
      <c r="E8" s="190">
        <v>4147.9442912023596</v>
      </c>
      <c r="F8" s="190">
        <v>14767.3098435391</v>
      </c>
      <c r="G8" s="190">
        <v>49010.739046797498</v>
      </c>
      <c r="H8" s="190">
        <v>15788.165107766001</v>
      </c>
      <c r="I8" s="190">
        <v>7828.9848829225002</v>
      </c>
      <c r="J8" s="190">
        <v>5332.9913265912101</v>
      </c>
      <c r="K8" s="190">
        <v>19180.401310808302</v>
      </c>
      <c r="L8" s="190">
        <v>25828.418468444299</v>
      </c>
      <c r="M8" s="190">
        <v>31498.314656968501</v>
      </c>
      <c r="N8" s="190">
        <v>28599.740226053898</v>
      </c>
      <c r="O8" s="190">
        <v>134057.015979555</v>
      </c>
      <c r="P8" s="190">
        <v>194163.79515159799</v>
      </c>
      <c r="Q8" s="190">
        <v>27349.439223400801</v>
      </c>
      <c r="R8" s="191">
        <v>221513.23437499799</v>
      </c>
      <c r="S8" s="190">
        <v>142658.329877749</v>
      </c>
      <c r="T8" s="190">
        <v>41810.459717367201</v>
      </c>
      <c r="U8" s="190">
        <v>41417.571128637799</v>
      </c>
      <c r="V8" s="190">
        <v>993.97887176562995</v>
      </c>
      <c r="W8" s="190">
        <v>15560.4751805381</v>
      </c>
      <c r="X8" s="190">
        <v>20927.580401059698</v>
      </c>
      <c r="Z8" s="197">
        <f t="shared" si="4"/>
        <v>0.64401718606231828</v>
      </c>
      <c r="AA8" s="197">
        <f t="shared" si="0"/>
        <v>0.18874926292930475</v>
      </c>
      <c r="AB8" s="197">
        <f t="shared" si="5"/>
        <v>0.19146282667971545</v>
      </c>
      <c r="AC8" s="197">
        <f t="shared" si="1"/>
        <v>0.18697560552306469</v>
      </c>
      <c r="AD8" s="197">
        <f t="shared" si="2"/>
        <v>4.4872211566507622E-3</v>
      </c>
      <c r="AE8" s="197">
        <f t="shared" si="6"/>
        <v>-2.4229275671338299E-2</v>
      </c>
      <c r="AF8" s="197">
        <f t="shared" si="3"/>
        <v>7.0246255147879313E-2</v>
      </c>
      <c r="AG8" s="197">
        <f t="shared" si="7"/>
        <v>-9.4475530819217612E-2</v>
      </c>
      <c r="AH8" s="197">
        <f t="shared" si="8"/>
        <v>0.16472178596709691</v>
      </c>
    </row>
    <row r="9" spans="1:35" ht="12.75" customHeight="1">
      <c r="A9" s="192" t="s">
        <v>881</v>
      </c>
      <c r="B9" s="190">
        <v>8906.1716757152699</v>
      </c>
      <c r="C9" s="190">
        <v>1457.3050270634899</v>
      </c>
      <c r="D9" s="190">
        <v>32835.275989805603</v>
      </c>
      <c r="E9" s="190">
        <v>5235.0712553275098</v>
      </c>
      <c r="F9" s="190">
        <v>15103.837575858101</v>
      </c>
      <c r="G9" s="190">
        <v>54631.489848054698</v>
      </c>
      <c r="H9" s="190">
        <v>16917.5207102764</v>
      </c>
      <c r="I9" s="190">
        <v>7429.6874855260003</v>
      </c>
      <c r="J9" s="190">
        <v>6510.1307746695502</v>
      </c>
      <c r="K9" s="190">
        <v>18763.7975368513</v>
      </c>
      <c r="L9" s="190">
        <v>27030.6209470996</v>
      </c>
      <c r="M9" s="190">
        <v>34128.359489449198</v>
      </c>
      <c r="N9" s="190">
        <v>36220.661730411397</v>
      </c>
      <c r="O9" s="190">
        <v>147000.77867428301</v>
      </c>
      <c r="P9" s="190">
        <v>210538.44019805299</v>
      </c>
      <c r="Q9" s="190">
        <v>28777.905636166099</v>
      </c>
      <c r="R9" s="191">
        <v>239316.34583421901</v>
      </c>
      <c r="S9" s="190">
        <v>156087.49891516101</v>
      </c>
      <c r="T9" s="190">
        <v>52323.642222572198</v>
      </c>
      <c r="U9" s="190">
        <v>43186.71401666</v>
      </c>
      <c r="V9" s="190">
        <v>-4417.1245984156703</v>
      </c>
      <c r="W9" s="190">
        <v>15084.715220001701</v>
      </c>
      <c r="X9" s="190">
        <v>22949.09994176</v>
      </c>
      <c r="Z9" s="197">
        <f t="shared" si="4"/>
        <v>0.65222247302441716</v>
      </c>
      <c r="AA9" s="197">
        <f t="shared" si="0"/>
        <v>0.21863797911580271</v>
      </c>
      <c r="AB9" s="197">
        <f t="shared" si="5"/>
        <v>0.16200142653482216</v>
      </c>
      <c r="AC9" s="197">
        <f t="shared" si="1"/>
        <v>0.18045868896300388</v>
      </c>
      <c r="AD9" s="197">
        <f t="shared" si="2"/>
        <v>-1.8457262428181707E-2</v>
      </c>
      <c r="AE9" s="197">
        <f t="shared" si="6"/>
        <v>-3.2861878675041159E-2</v>
      </c>
      <c r="AF9" s="197">
        <f t="shared" si="3"/>
        <v>6.3032531971097774E-2</v>
      </c>
      <c r="AG9" s="197">
        <f t="shared" si="7"/>
        <v>-9.5894410646138933E-2</v>
      </c>
      <c r="AH9" s="197">
        <f t="shared" si="8"/>
        <v>0.15892694261723672</v>
      </c>
    </row>
    <row r="10" spans="1:35" ht="12.75" customHeight="1">
      <c r="A10" s="192" t="s">
        <v>882</v>
      </c>
      <c r="B10" s="190">
        <v>12337.924977865399</v>
      </c>
      <c r="C10" s="190">
        <v>1492.97699116476</v>
      </c>
      <c r="D10" s="190">
        <v>28429.9669329399</v>
      </c>
      <c r="E10" s="190">
        <v>4706.5550527744099</v>
      </c>
      <c r="F10" s="190">
        <v>14442.609258623001</v>
      </c>
      <c r="G10" s="190">
        <v>49072.108235502099</v>
      </c>
      <c r="H10" s="190">
        <v>14821.3620847937</v>
      </c>
      <c r="I10" s="190">
        <v>4692.7108411536301</v>
      </c>
      <c r="J10" s="190">
        <v>5149.0622468402898</v>
      </c>
      <c r="K10" s="190">
        <v>16766.433446042702</v>
      </c>
      <c r="L10" s="190">
        <v>27560.593894465601</v>
      </c>
      <c r="M10" s="190">
        <v>32316.014692373799</v>
      </c>
      <c r="N10" s="190">
        <v>29408.362477307099</v>
      </c>
      <c r="O10" s="190">
        <v>130714.539682977</v>
      </c>
      <c r="P10" s="190">
        <v>192124.57289634401</v>
      </c>
      <c r="Q10" s="190">
        <v>26992.4764860875</v>
      </c>
      <c r="R10" s="191">
        <v>219117.04938243199</v>
      </c>
      <c r="S10" s="190">
        <v>147807.94462590301</v>
      </c>
      <c r="T10" s="190">
        <v>42139.016771511699</v>
      </c>
      <c r="U10" s="190">
        <v>42696.634956251197</v>
      </c>
      <c r="V10" s="190">
        <v>-7355.30157292068</v>
      </c>
      <c r="W10" s="190">
        <v>13162.000818774501</v>
      </c>
      <c r="X10" s="190">
        <v>19333.246217087799</v>
      </c>
      <c r="Z10" s="197">
        <f t="shared" si="4"/>
        <v>0.67456158725434956</v>
      </c>
      <c r="AA10" s="197">
        <f t="shared" si="0"/>
        <v>0.19231281586840432</v>
      </c>
      <c r="AB10" s="197">
        <f t="shared" si="5"/>
        <v>0.16128974665795248</v>
      </c>
      <c r="AC10" s="197">
        <f t="shared" si="1"/>
        <v>0.19485765747845296</v>
      </c>
      <c r="AD10" s="197">
        <f t="shared" si="2"/>
        <v>-3.3567910820500493E-2</v>
      </c>
      <c r="AE10" s="197">
        <f t="shared" si="6"/>
        <v>-2.8164149780706603E-2</v>
      </c>
      <c r="AF10" s="197">
        <f t="shared" si="3"/>
        <v>6.0068355501640767E-2</v>
      </c>
      <c r="AG10" s="197">
        <f t="shared" si="7"/>
        <v>-8.823250528234737E-2</v>
      </c>
      <c r="AH10" s="197">
        <f t="shared" si="8"/>
        <v>0.14830086078398813</v>
      </c>
    </row>
    <row r="11" spans="1:35" ht="12.75" customHeight="1">
      <c r="A11" s="192" t="s">
        <v>883</v>
      </c>
      <c r="B11" s="190">
        <v>11625.102240345999</v>
      </c>
      <c r="C11" s="190">
        <v>1446.9526970955201</v>
      </c>
      <c r="D11" s="190">
        <v>33389.055866554198</v>
      </c>
      <c r="E11" s="190">
        <v>4949.3676895389499</v>
      </c>
      <c r="F11" s="190">
        <v>15850.338297164501</v>
      </c>
      <c r="G11" s="190">
        <v>55635.714550353201</v>
      </c>
      <c r="H11" s="190">
        <v>16218.3894541887</v>
      </c>
      <c r="I11" s="190">
        <v>6214.5964052664704</v>
      </c>
      <c r="J11" s="190">
        <v>5998.0898393632797</v>
      </c>
      <c r="K11" s="190">
        <v>15929.132682843099</v>
      </c>
      <c r="L11" s="190">
        <v>29218.058134207298</v>
      </c>
      <c r="M11" s="190">
        <v>32266.028932529302</v>
      </c>
      <c r="N11" s="190">
        <v>31184.032513117501</v>
      </c>
      <c r="O11" s="190">
        <v>137028.32796151601</v>
      </c>
      <c r="P11" s="190">
        <v>204289.14475221501</v>
      </c>
      <c r="Q11" s="190">
        <v>28600.399445925701</v>
      </c>
      <c r="R11" s="191">
        <v>232889.54419814001</v>
      </c>
      <c r="S11" s="190">
        <v>154446.529400787</v>
      </c>
      <c r="T11" s="190">
        <v>45484.648066843598</v>
      </c>
      <c r="U11" s="190">
        <v>46189.457864415199</v>
      </c>
      <c r="V11" s="190">
        <v>-8062.7418876664997</v>
      </c>
      <c r="W11" s="190">
        <v>17401.764342269002</v>
      </c>
      <c r="X11" s="190">
        <v>22570.113588508098</v>
      </c>
      <c r="Z11" s="197">
        <f t="shared" si="4"/>
        <v>0.66317502545062945</v>
      </c>
      <c r="AA11" s="197">
        <f t="shared" si="0"/>
        <v>0.19530566828773444</v>
      </c>
      <c r="AB11" s="197">
        <f t="shared" si="5"/>
        <v>0.16371158313707243</v>
      </c>
      <c r="AC11" s="197">
        <f t="shared" si="1"/>
        <v>0.1983320377196397</v>
      </c>
      <c r="AD11" s="197">
        <f t="shared" si="2"/>
        <v>-3.4620454582567274E-2</v>
      </c>
      <c r="AE11" s="197">
        <f t="shared" si="6"/>
        <v>-2.2192276875435499E-2</v>
      </c>
      <c r="AF11" s="197">
        <f t="shared" si="3"/>
        <v>7.4721106102830281E-2</v>
      </c>
      <c r="AG11" s="197">
        <f t="shared" si="7"/>
        <v>-9.691338297826578E-2</v>
      </c>
      <c r="AH11" s="197">
        <f t="shared" si="8"/>
        <v>0.17163448908109608</v>
      </c>
    </row>
    <row r="12" spans="1:35" ht="12.75" customHeight="1">
      <c r="A12" s="192" t="s">
        <v>884</v>
      </c>
      <c r="B12" s="190">
        <v>10871.340287753899</v>
      </c>
      <c r="C12" s="190">
        <v>1424.7206608860499</v>
      </c>
      <c r="D12" s="190">
        <v>33163.222326369098</v>
      </c>
      <c r="E12" s="190">
        <v>5341.4545380667096</v>
      </c>
      <c r="F12" s="190">
        <v>17159.6223312414</v>
      </c>
      <c r="G12" s="190">
        <v>57089.019856563304</v>
      </c>
      <c r="H12" s="190">
        <v>17387.384456610002</v>
      </c>
      <c r="I12" s="190">
        <v>8785.2724837529004</v>
      </c>
      <c r="J12" s="190">
        <v>7054.23856516458</v>
      </c>
      <c r="K12" s="190">
        <v>20023.216318621198</v>
      </c>
      <c r="L12" s="190">
        <v>30131.307206772599</v>
      </c>
      <c r="M12" s="190">
        <v>34272.665974160001</v>
      </c>
      <c r="N12" s="190">
        <v>31008.413965601201</v>
      </c>
      <c r="O12" s="190">
        <v>148662.49897068201</v>
      </c>
      <c r="P12" s="190">
        <v>216622.859115</v>
      </c>
      <c r="Q12" s="190">
        <v>29555.621981753498</v>
      </c>
      <c r="R12" s="191">
        <v>246178.48109675301</v>
      </c>
      <c r="S12" s="190">
        <v>157597.812218876</v>
      </c>
      <c r="T12" s="190">
        <v>45829.9437727595</v>
      </c>
      <c r="U12" s="190">
        <v>47287.134029045803</v>
      </c>
      <c r="V12" s="190">
        <v>2106.21793698895</v>
      </c>
      <c r="W12" s="190">
        <v>18528.582860457402</v>
      </c>
      <c r="X12" s="190">
        <v>25171.209721374202</v>
      </c>
      <c r="Z12" s="197">
        <f t="shared" si="4"/>
        <v>0.64017704356920191</v>
      </c>
      <c r="AA12" s="197">
        <f t="shared" si="0"/>
        <v>0.18616551523342703</v>
      </c>
      <c r="AB12" s="197">
        <f t="shared" si="5"/>
        <v>0.20064041237878216</v>
      </c>
      <c r="AC12" s="197">
        <f t="shared" si="1"/>
        <v>0.19208475825497121</v>
      </c>
      <c r="AD12" s="197">
        <f t="shared" si="2"/>
        <v>8.5556541238109469E-3</v>
      </c>
      <c r="AE12" s="197">
        <f t="shared" si="6"/>
        <v>-2.6982971181409285E-2</v>
      </c>
      <c r="AF12" s="197">
        <f t="shared" si="3"/>
        <v>7.5264835406857938E-2</v>
      </c>
      <c r="AG12" s="197">
        <f t="shared" si="7"/>
        <v>-0.10224780658826722</v>
      </c>
      <c r="AH12" s="197">
        <f t="shared" si="8"/>
        <v>0.17751264199512518</v>
      </c>
    </row>
    <row r="13" spans="1:35" ht="12.75" customHeight="1">
      <c r="A13" s="192" t="s">
        <v>885</v>
      </c>
      <c r="B13" s="190">
        <v>9771.4590553261405</v>
      </c>
      <c r="C13" s="190">
        <v>1655.5427260314</v>
      </c>
      <c r="D13" s="190">
        <v>28966.6805317697</v>
      </c>
      <c r="E13" s="190">
        <v>5462.4749616389399</v>
      </c>
      <c r="F13" s="190">
        <v>17234.897498697101</v>
      </c>
      <c r="G13" s="190">
        <v>53319.595718137098</v>
      </c>
      <c r="H13" s="190">
        <v>17353.297538544099</v>
      </c>
      <c r="I13" s="190">
        <v>9338.8115782205005</v>
      </c>
      <c r="J13" s="190">
        <v>7681.8342908325503</v>
      </c>
      <c r="K13" s="190">
        <v>21134.752624295499</v>
      </c>
      <c r="L13" s="190">
        <v>31601.610294518599</v>
      </c>
      <c r="M13" s="190">
        <v>35384.418648644903</v>
      </c>
      <c r="N13" s="190">
        <v>38120.352359612203</v>
      </c>
      <c r="O13" s="190">
        <v>160615.07733466799</v>
      </c>
      <c r="P13" s="190">
        <v>223706.13210813099</v>
      </c>
      <c r="Q13" s="190">
        <v>30197.989303354399</v>
      </c>
      <c r="R13" s="191">
        <v>253904.121411486</v>
      </c>
      <c r="S13" s="190">
        <v>161953.64206206301</v>
      </c>
      <c r="T13" s="190">
        <v>52539.8226152481</v>
      </c>
      <c r="U13" s="190">
        <v>45893.848726554803</v>
      </c>
      <c r="V13" s="190">
        <v>373.73778336308197</v>
      </c>
      <c r="W13" s="190">
        <v>17398.225096545499</v>
      </c>
      <c r="X13" s="190">
        <v>24255.154872288898</v>
      </c>
      <c r="Z13" s="197">
        <f t="shared" si="4"/>
        <v>0.63785353763358255</v>
      </c>
      <c r="AA13" s="197">
        <f t="shared" si="0"/>
        <v>0.20692780535885907</v>
      </c>
      <c r="AB13" s="197">
        <f t="shared" si="5"/>
        <v>0.18222463760221913</v>
      </c>
      <c r="AC13" s="197">
        <f t="shared" si="1"/>
        <v>0.18075267337696188</v>
      </c>
      <c r="AD13" s="197">
        <f t="shared" si="2"/>
        <v>1.4719642252572548E-3</v>
      </c>
      <c r="AE13" s="197">
        <f t="shared" si="6"/>
        <v>-2.7005980594662402E-2</v>
      </c>
      <c r="AF13" s="197">
        <f t="shared" si="3"/>
        <v>6.8522814831939338E-2</v>
      </c>
      <c r="AG13" s="197">
        <f t="shared" si="7"/>
        <v>-9.552879542660174E-2</v>
      </c>
      <c r="AH13" s="197">
        <f t="shared" si="8"/>
        <v>0.16405161025854109</v>
      </c>
    </row>
    <row r="14" spans="1:35" ht="12.75" customHeight="1">
      <c r="A14" s="192" t="s">
        <v>886</v>
      </c>
      <c r="B14" s="190">
        <v>11868.8393526043</v>
      </c>
      <c r="C14" s="190">
        <v>1383.1795579724301</v>
      </c>
      <c r="D14" s="190">
        <v>28092.0172819037</v>
      </c>
      <c r="E14" s="190">
        <v>6249.2830683473603</v>
      </c>
      <c r="F14" s="190">
        <v>16730.4357712048</v>
      </c>
      <c r="G14" s="190">
        <v>52454.915679428297</v>
      </c>
      <c r="H14" s="190">
        <v>14963.2652987826</v>
      </c>
      <c r="I14" s="190">
        <v>5398.9416147296597</v>
      </c>
      <c r="J14" s="190">
        <v>8064.6741280505203</v>
      </c>
      <c r="K14" s="190">
        <v>18101.4807761261</v>
      </c>
      <c r="L14" s="190">
        <v>30035.679219599599</v>
      </c>
      <c r="M14" s="190">
        <v>34227.484303157798</v>
      </c>
      <c r="N14" s="190">
        <v>31326.015399165299</v>
      </c>
      <c r="O14" s="190">
        <v>142117.54073961201</v>
      </c>
      <c r="P14" s="190">
        <v>206441.29577164401</v>
      </c>
      <c r="Q14" s="190">
        <v>29259.4061356815</v>
      </c>
      <c r="R14" s="191">
        <v>235700.701907326</v>
      </c>
      <c r="S14" s="190">
        <v>157102.91027367601</v>
      </c>
      <c r="T14" s="190">
        <v>46994.030117266899</v>
      </c>
      <c r="U14" s="190">
        <v>45594.776960241797</v>
      </c>
      <c r="V14" s="190">
        <v>-8375.5260588199308</v>
      </c>
      <c r="W14" s="190">
        <v>16098.854683637501</v>
      </c>
      <c r="X14" s="190">
        <v>21714.344068676099</v>
      </c>
      <c r="Z14" s="197">
        <f t="shared" si="4"/>
        <v>0.66653560639563358</v>
      </c>
      <c r="AA14" s="197">
        <f t="shared" si="0"/>
        <v>0.19938010254947924</v>
      </c>
      <c r="AB14" s="197">
        <f t="shared" si="5"/>
        <v>0.15790895232911067</v>
      </c>
      <c r="AC14" s="197">
        <f t="shared" si="1"/>
        <v>0.19344353492069355</v>
      </c>
      <c r="AD14" s="197">
        <f t="shared" si="2"/>
        <v>-3.5534582591582875E-2</v>
      </c>
      <c r="AE14" s="197">
        <f t="shared" si="6"/>
        <v>-2.382466127422278E-2</v>
      </c>
      <c r="AF14" s="197">
        <f t="shared" si="3"/>
        <v>6.8302107517555596E-2</v>
      </c>
      <c r="AG14" s="197">
        <f t="shared" si="7"/>
        <v>-9.2126768791778377E-2</v>
      </c>
      <c r="AH14" s="197">
        <f t="shared" si="8"/>
        <v>0.16042887630933397</v>
      </c>
    </row>
    <row r="15" spans="1:35" ht="12.75" customHeight="1">
      <c r="A15" s="192" t="s">
        <v>887</v>
      </c>
      <c r="B15" s="190">
        <v>14201.6840427963</v>
      </c>
      <c r="C15" s="190">
        <v>1122.2193815589001</v>
      </c>
      <c r="D15" s="190">
        <v>33171.071540269302</v>
      </c>
      <c r="E15" s="190">
        <v>6137.0584438019496</v>
      </c>
      <c r="F15" s="190">
        <v>17952.189740141101</v>
      </c>
      <c r="G15" s="190">
        <v>58382.539105771197</v>
      </c>
      <c r="H15" s="190">
        <v>16933.787167754599</v>
      </c>
      <c r="I15" s="190">
        <v>6723.7828995944401</v>
      </c>
      <c r="J15" s="190">
        <v>8271.5616843715106</v>
      </c>
      <c r="K15" s="190">
        <v>17206.136884862699</v>
      </c>
      <c r="L15" s="190">
        <v>31041.849612074999</v>
      </c>
      <c r="M15" s="190">
        <v>35130.659138662602</v>
      </c>
      <c r="N15" s="190">
        <v>33246.572763225297</v>
      </c>
      <c r="O15" s="190">
        <v>148554.350150546</v>
      </c>
      <c r="P15" s="190">
        <v>221138.57329911401</v>
      </c>
      <c r="Q15" s="190">
        <v>30797.305671979801</v>
      </c>
      <c r="R15" s="191">
        <v>251935.878971094</v>
      </c>
      <c r="S15" s="190">
        <v>159193.94315707899</v>
      </c>
      <c r="T15" s="190">
        <v>49306.681275901698</v>
      </c>
      <c r="U15" s="190">
        <v>48379.306747027702</v>
      </c>
      <c r="V15" s="190">
        <v>-852.94638287945804</v>
      </c>
      <c r="W15" s="190">
        <v>18804.595297616001</v>
      </c>
      <c r="X15" s="190">
        <v>22895.701123651601</v>
      </c>
      <c r="Z15" s="197">
        <f t="shared" si="4"/>
        <v>0.63188277829750561</v>
      </c>
      <c r="AA15" s="197">
        <f t="shared" si="0"/>
        <v>0.19571123206932717</v>
      </c>
      <c r="AB15" s="197">
        <f t="shared" si="5"/>
        <v>0.18864466846979427</v>
      </c>
      <c r="AC15" s="197">
        <f t="shared" si="1"/>
        <v>0.19203023779149189</v>
      </c>
      <c r="AD15" s="197">
        <f t="shared" si="2"/>
        <v>-3.3855693216976106E-3</v>
      </c>
      <c r="AE15" s="197">
        <f t="shared" si="6"/>
        <v>-1.6238678836629675E-2</v>
      </c>
      <c r="AF15" s="197">
        <f t="shared" si="3"/>
        <v>7.4640402051561527E-2</v>
      </c>
      <c r="AG15" s="197">
        <f t="shared" si="7"/>
        <v>-9.0879080888191202E-2</v>
      </c>
      <c r="AH15" s="197">
        <f t="shared" si="8"/>
        <v>0.16551948293975272</v>
      </c>
    </row>
    <row r="16" spans="1:35" ht="12.75" customHeight="1">
      <c r="A16" s="192" t="s">
        <v>888</v>
      </c>
      <c r="B16" s="190">
        <v>13142.7177353768</v>
      </c>
      <c r="C16" s="190">
        <v>1354.27404918568</v>
      </c>
      <c r="D16" s="190">
        <v>32581.8979457807</v>
      </c>
      <c r="E16" s="190">
        <v>6202.8460211928996</v>
      </c>
      <c r="F16" s="190">
        <v>17972.501704333401</v>
      </c>
      <c r="G16" s="190">
        <v>58111.519720492703</v>
      </c>
      <c r="H16" s="190">
        <v>17431.797859936501</v>
      </c>
      <c r="I16" s="190">
        <v>8717.7704402191303</v>
      </c>
      <c r="J16" s="190">
        <v>8382.7901188858705</v>
      </c>
      <c r="K16" s="190">
        <v>21560.615340176799</v>
      </c>
      <c r="L16" s="190">
        <v>31412.754952623502</v>
      </c>
      <c r="M16" s="190">
        <v>36224.371521686997</v>
      </c>
      <c r="N16" s="190">
        <v>33031.629851980499</v>
      </c>
      <c r="O16" s="190">
        <v>156761.73008550901</v>
      </c>
      <c r="P16" s="190">
        <v>228015.96754137901</v>
      </c>
      <c r="Q16" s="190">
        <v>30027.318084395301</v>
      </c>
      <c r="R16" s="191">
        <v>258043.28562577401</v>
      </c>
      <c r="S16" s="190">
        <v>163447.30979296201</v>
      </c>
      <c r="T16" s="190">
        <v>49839.273578795197</v>
      </c>
      <c r="U16" s="190">
        <v>47636.032295500401</v>
      </c>
      <c r="V16" s="190">
        <v>3701.0354509016502</v>
      </c>
      <c r="W16" s="190">
        <v>18785.813594897601</v>
      </c>
      <c r="X16" s="190">
        <v>25366.179087282999</v>
      </c>
      <c r="Z16" s="197">
        <f t="shared" si="4"/>
        <v>0.63341043498415484</v>
      </c>
      <c r="AA16" s="197">
        <f t="shared" si="0"/>
        <v>0.19314307465094968</v>
      </c>
      <c r="AB16" s="197">
        <f t="shared" si="5"/>
        <v>0.19894750457042845</v>
      </c>
      <c r="AC16" s="197">
        <f t="shared" si="1"/>
        <v>0.18460481225070247</v>
      </c>
      <c r="AD16" s="197">
        <f t="shared" si="2"/>
        <v>1.4342692319725995E-2</v>
      </c>
      <c r="AE16" s="197">
        <f t="shared" si="6"/>
        <v>-2.5501014205533482E-2</v>
      </c>
      <c r="AF16" s="197">
        <f t="shared" si="3"/>
        <v>7.2801016888854972E-2</v>
      </c>
      <c r="AG16" s="197">
        <f t="shared" si="7"/>
        <v>-9.8302031094388453E-2</v>
      </c>
      <c r="AH16" s="197">
        <f t="shared" si="8"/>
        <v>0.17110304798324344</v>
      </c>
    </row>
    <row r="17" spans="1:34" ht="12.75" customHeight="1">
      <c r="A17" s="192" t="s">
        <v>889</v>
      </c>
      <c r="B17" s="190">
        <v>8398.8812104903409</v>
      </c>
      <c r="C17" s="190">
        <v>1632.3869539396701</v>
      </c>
      <c r="D17" s="190">
        <v>27992.154783003301</v>
      </c>
      <c r="E17" s="190">
        <v>6082.2202366452002</v>
      </c>
      <c r="F17" s="190">
        <v>17052.184326996401</v>
      </c>
      <c r="G17" s="190">
        <v>52758.946300584597</v>
      </c>
      <c r="H17" s="190">
        <v>16606.835041070801</v>
      </c>
      <c r="I17" s="190">
        <v>8219.0696032119795</v>
      </c>
      <c r="J17" s="190">
        <v>9210.4451575164894</v>
      </c>
      <c r="K17" s="190">
        <v>22707.1166786381</v>
      </c>
      <c r="L17" s="190">
        <v>32438.425903966901</v>
      </c>
      <c r="M17" s="190">
        <v>35005.968585090501</v>
      </c>
      <c r="N17" s="190">
        <v>41001.3584017619</v>
      </c>
      <c r="O17" s="190">
        <v>165189.219371257</v>
      </c>
      <c r="P17" s="190">
        <v>226347.04688233201</v>
      </c>
      <c r="Q17" s="190">
        <v>30324.105826953401</v>
      </c>
      <c r="R17" s="191">
        <v>256671.152709285</v>
      </c>
      <c r="S17" s="190">
        <v>163186.842166516</v>
      </c>
      <c r="T17" s="190">
        <v>55037.192922530201</v>
      </c>
      <c r="U17" s="190">
        <v>44249.303166812198</v>
      </c>
      <c r="V17" s="190">
        <v>1742.5938019482001</v>
      </c>
      <c r="W17" s="190">
        <v>16781.028183936502</v>
      </c>
      <c r="X17" s="190">
        <v>24325.8075324581</v>
      </c>
      <c r="Z17" s="197">
        <f t="shared" si="4"/>
        <v>0.63578177930788859</v>
      </c>
      <c r="AA17" s="197">
        <f t="shared" si="0"/>
        <v>0.21442687400429183</v>
      </c>
      <c r="AB17" s="197">
        <f t="shared" si="5"/>
        <v>0.17918607713914964</v>
      </c>
      <c r="AC17" s="197">
        <f t="shared" si="1"/>
        <v>0.17239686930042564</v>
      </c>
      <c r="AD17" s="197">
        <f t="shared" si="2"/>
        <v>6.7892078387239898E-3</v>
      </c>
      <c r="AE17" s="197">
        <f t="shared" si="6"/>
        <v>-2.9394730451330023E-2</v>
      </c>
      <c r="AF17" s="197">
        <f t="shared" si="3"/>
        <v>6.5379486579636395E-2</v>
      </c>
      <c r="AG17" s="197">
        <f t="shared" si="7"/>
        <v>-9.4774217030966418E-2</v>
      </c>
      <c r="AH17" s="197">
        <f t="shared" si="8"/>
        <v>0.16015370361060283</v>
      </c>
    </row>
    <row r="18" spans="1:34" ht="12.75" customHeight="1">
      <c r="A18" s="192" t="s">
        <v>890</v>
      </c>
      <c r="B18" s="190">
        <v>14190.1786244779</v>
      </c>
      <c r="C18" s="190">
        <v>1560.17114208014</v>
      </c>
      <c r="D18" s="190">
        <v>26994.515649307199</v>
      </c>
      <c r="E18" s="190">
        <v>6530.6814538419503</v>
      </c>
      <c r="F18" s="190">
        <v>15918.899223263001</v>
      </c>
      <c r="G18" s="190">
        <v>51004.267468492297</v>
      </c>
      <c r="H18" s="190">
        <v>15395.2386392889</v>
      </c>
      <c r="I18" s="190">
        <v>6144.79159624977</v>
      </c>
      <c r="J18" s="190">
        <v>9602.1022564515606</v>
      </c>
      <c r="K18" s="190">
        <v>17730.546596566401</v>
      </c>
      <c r="L18" s="190">
        <v>29215.0507459404</v>
      </c>
      <c r="M18" s="190">
        <v>39521.592112594299</v>
      </c>
      <c r="N18" s="190">
        <v>33876.531304051299</v>
      </c>
      <c r="O18" s="190">
        <v>151485.85325114301</v>
      </c>
      <c r="P18" s="190">
        <v>216680.29934411301</v>
      </c>
      <c r="Q18" s="190">
        <v>33987.694571915497</v>
      </c>
      <c r="R18" s="191">
        <v>250667.993916028</v>
      </c>
      <c r="S18" s="190">
        <v>164892.67123278099</v>
      </c>
      <c r="T18" s="190">
        <v>48863.088353182196</v>
      </c>
      <c r="U18" s="190">
        <v>44120.584176554301</v>
      </c>
      <c r="V18" s="190">
        <v>-3514.9794935076102</v>
      </c>
      <c r="W18" s="190">
        <v>22153.373714190198</v>
      </c>
      <c r="X18" s="190">
        <v>25846.744067171701</v>
      </c>
      <c r="Z18" s="197">
        <f t="shared" si="4"/>
        <v>0.65781302453802248</v>
      </c>
      <c r="AA18" s="197">
        <f t="shared" si="0"/>
        <v>0.1949315011853926</v>
      </c>
      <c r="AB18" s="197">
        <f t="shared" si="5"/>
        <v>0.16198958649922129</v>
      </c>
      <c r="AC18" s="197">
        <f t="shared" si="1"/>
        <v>0.17601203682722408</v>
      </c>
      <c r="AD18" s="197">
        <f t="shared" si="2"/>
        <v>-1.4022450328002797E-2</v>
      </c>
      <c r="AE18" s="197">
        <f t="shared" si="6"/>
        <v>-1.4734112222634849E-2</v>
      </c>
      <c r="AF18" s="197">
        <f t="shared" si="3"/>
        <v>8.8377352721031546E-2</v>
      </c>
      <c r="AG18" s="197">
        <f t="shared" si="7"/>
        <v>-0.10311146494366639</v>
      </c>
      <c r="AH18" s="197">
        <f t="shared" si="8"/>
        <v>0.19148881766469794</v>
      </c>
    </row>
    <row r="19" spans="1:34" ht="12.75" customHeight="1">
      <c r="A19" s="192" t="s">
        <v>891</v>
      </c>
      <c r="B19" s="190">
        <v>13487.279268210101</v>
      </c>
      <c r="C19" s="190">
        <v>1562.1891364005601</v>
      </c>
      <c r="D19" s="190">
        <v>37291.374345370503</v>
      </c>
      <c r="E19" s="190">
        <v>6672.5116730290001</v>
      </c>
      <c r="F19" s="190">
        <v>16951.543230886298</v>
      </c>
      <c r="G19" s="190">
        <v>62477.618385686401</v>
      </c>
      <c r="H19" s="190">
        <v>17623.557480667499</v>
      </c>
      <c r="I19" s="190">
        <v>6282.1583570901003</v>
      </c>
      <c r="J19" s="190">
        <v>9021.6070562758105</v>
      </c>
      <c r="K19" s="190">
        <v>16830.554670085399</v>
      </c>
      <c r="L19" s="190">
        <v>30343.615418324898</v>
      </c>
      <c r="M19" s="190">
        <v>41053.262341928901</v>
      </c>
      <c r="N19" s="190">
        <v>35928.300544093501</v>
      </c>
      <c r="O19" s="190">
        <v>157083.05586846601</v>
      </c>
      <c r="P19" s="190">
        <v>233047.95352236301</v>
      </c>
      <c r="Q19" s="190">
        <v>35660.977429391103</v>
      </c>
      <c r="R19" s="191">
        <v>268708.93095175398</v>
      </c>
      <c r="S19" s="190">
        <v>170252.07358346999</v>
      </c>
      <c r="T19" s="190">
        <v>51748.671930550197</v>
      </c>
      <c r="U19" s="190">
        <v>47152.457998667502</v>
      </c>
      <c r="V19" s="190">
        <v>3828.6672222895299</v>
      </c>
      <c r="W19" s="190">
        <v>24727.753853892798</v>
      </c>
      <c r="X19" s="190">
        <v>29000.693637116499</v>
      </c>
      <c r="Z19" s="197">
        <f t="shared" si="4"/>
        <v>0.63359291029310194</v>
      </c>
      <c r="AA19" s="197">
        <f t="shared" si="0"/>
        <v>0.1925826274075034</v>
      </c>
      <c r="AB19" s="197">
        <f t="shared" si="5"/>
        <v>0.18972620314622354</v>
      </c>
      <c r="AC19" s="197">
        <f t="shared" si="1"/>
        <v>0.17547782216116073</v>
      </c>
      <c r="AD19" s="197">
        <f t="shared" si="2"/>
        <v>1.4248380985062821E-2</v>
      </c>
      <c r="AE19" s="197">
        <f t="shared" si="6"/>
        <v>-1.5901740846830645E-2</v>
      </c>
      <c r="AF19" s="197">
        <f t="shared" si="3"/>
        <v>9.202430959889682E-2</v>
      </c>
      <c r="AG19" s="197">
        <f t="shared" si="7"/>
        <v>-0.10792605044572746</v>
      </c>
      <c r="AH19" s="197">
        <f t="shared" si="8"/>
        <v>0.1999503600446243</v>
      </c>
    </row>
    <row r="20" spans="1:34" ht="12.75" customHeight="1">
      <c r="A20" s="192" t="s">
        <v>892</v>
      </c>
      <c r="B20" s="190">
        <v>11736.0064417631</v>
      </c>
      <c r="C20" s="190">
        <v>2242.7745305783201</v>
      </c>
      <c r="D20" s="190">
        <v>34583.057265053503</v>
      </c>
      <c r="E20" s="190">
        <v>7361.2809448042999</v>
      </c>
      <c r="F20" s="190">
        <v>16957.668020332902</v>
      </c>
      <c r="G20" s="190">
        <v>61144.780760768997</v>
      </c>
      <c r="H20" s="190">
        <v>18216.773389096899</v>
      </c>
      <c r="I20" s="190">
        <v>7840.18784910042</v>
      </c>
      <c r="J20" s="190">
        <v>7601.1040008608497</v>
      </c>
      <c r="K20" s="190">
        <v>21311.22876813</v>
      </c>
      <c r="L20" s="190">
        <v>31426.859502940599</v>
      </c>
      <c r="M20" s="190">
        <v>42058.267114625902</v>
      </c>
      <c r="N20" s="190">
        <v>35880.474961505701</v>
      </c>
      <c r="O20" s="190">
        <v>164334.89558626001</v>
      </c>
      <c r="P20" s="190">
        <v>237215.68278879201</v>
      </c>
      <c r="Q20" s="190">
        <v>36909.873088139502</v>
      </c>
      <c r="R20" s="191">
        <v>274125.55587693199</v>
      </c>
      <c r="S20" s="190">
        <v>178811.438940872</v>
      </c>
      <c r="T20" s="190">
        <v>53944.092402026297</v>
      </c>
      <c r="U20" s="190">
        <v>46383.160999336498</v>
      </c>
      <c r="V20" s="190">
        <v>311.873979106094</v>
      </c>
      <c r="W20" s="190">
        <v>27646.2199609612</v>
      </c>
      <c r="X20" s="190">
        <v>32971.230405370399</v>
      </c>
      <c r="Z20" s="197">
        <f t="shared" si="4"/>
        <v>0.65229758812107608</v>
      </c>
      <c r="AA20" s="197">
        <f t="shared" si="0"/>
        <v>0.19678607574349752</v>
      </c>
      <c r="AB20" s="197">
        <f t="shared" si="5"/>
        <v>0.17034177944141121</v>
      </c>
      <c r="AC20" s="197">
        <f t="shared" si="1"/>
        <v>0.16920407457435346</v>
      </c>
      <c r="AD20" s="197">
        <f t="shared" si="2"/>
        <v>1.1377048670577401E-3</v>
      </c>
      <c r="AE20" s="197">
        <f t="shared" si="6"/>
        <v>-1.9425443305985848E-2</v>
      </c>
      <c r="AF20" s="197">
        <f t="shared" si="3"/>
        <v>0.10085239908596083</v>
      </c>
      <c r="AG20" s="197">
        <f t="shared" si="7"/>
        <v>-0.12027784239194668</v>
      </c>
      <c r="AH20" s="197">
        <f t="shared" si="8"/>
        <v>0.2211302414779075</v>
      </c>
    </row>
    <row r="21" spans="1:34" ht="12.75" customHeight="1">
      <c r="A21" s="192" t="s">
        <v>893</v>
      </c>
      <c r="B21" s="190">
        <v>11121.362642960599</v>
      </c>
      <c r="C21" s="190">
        <v>2601.45620153563</v>
      </c>
      <c r="D21" s="190">
        <v>35012.256763132798</v>
      </c>
      <c r="E21" s="190">
        <v>7228.8120994068504</v>
      </c>
      <c r="F21" s="190">
        <v>17072.060431607599</v>
      </c>
      <c r="G21" s="190">
        <v>61914.585495682797</v>
      </c>
      <c r="H21" s="190">
        <v>20358.697607482402</v>
      </c>
      <c r="I21" s="190">
        <v>9266.8033594308108</v>
      </c>
      <c r="J21" s="190">
        <v>7582.5800058929799</v>
      </c>
      <c r="K21" s="190">
        <v>22638.280680749798</v>
      </c>
      <c r="L21" s="190">
        <v>32723.162144285201</v>
      </c>
      <c r="M21" s="190">
        <v>44951.078247802798</v>
      </c>
      <c r="N21" s="190">
        <v>44417.061391249401</v>
      </c>
      <c r="O21" s="190">
        <v>181937.663436893</v>
      </c>
      <c r="P21" s="190">
        <v>254973.61157553701</v>
      </c>
      <c r="Q21" s="190">
        <v>39234.363733741899</v>
      </c>
      <c r="R21" s="191">
        <v>294207.97530927899</v>
      </c>
      <c r="S21" s="190">
        <v>189576.238411814</v>
      </c>
      <c r="T21" s="190">
        <v>60622.543291463197</v>
      </c>
      <c r="U21" s="190">
        <v>47431.808276397802</v>
      </c>
      <c r="V21" s="190">
        <v>3434.48643161767</v>
      </c>
      <c r="W21" s="190">
        <v>29511.050951170899</v>
      </c>
      <c r="X21" s="190">
        <v>36368.1520531844</v>
      </c>
      <c r="Z21" s="197">
        <f t="shared" si="4"/>
        <v>0.64436131689675169</v>
      </c>
      <c r="AA21" s="197">
        <f t="shared" si="4"/>
        <v>0.20605336489513998</v>
      </c>
      <c r="AB21" s="197">
        <f t="shared" si="5"/>
        <v>0.17289230400550332</v>
      </c>
      <c r="AC21" s="197">
        <f t="shared" si="1"/>
        <v>0.16121863530904038</v>
      </c>
      <c r="AD21" s="197">
        <f t="shared" si="2"/>
        <v>1.1673668696462934E-2</v>
      </c>
      <c r="AE21" s="197">
        <f t="shared" si="6"/>
        <v>-2.3306985797394306E-2</v>
      </c>
      <c r="AF21" s="197">
        <f t="shared" si="3"/>
        <v>0.10030676741562877</v>
      </c>
      <c r="AG21" s="197">
        <f t="shared" si="7"/>
        <v>-0.12361375321302308</v>
      </c>
      <c r="AH21" s="197">
        <f t="shared" si="8"/>
        <v>0.22392052062865186</v>
      </c>
    </row>
    <row r="22" spans="1:34" ht="12.75" customHeight="1">
      <c r="A22" s="192" t="s">
        <v>894</v>
      </c>
      <c r="B22" s="190">
        <v>16346.8580165082</v>
      </c>
      <c r="C22" s="190">
        <v>2956.3757078274002</v>
      </c>
      <c r="D22" s="190">
        <v>35034.303835943101</v>
      </c>
      <c r="E22" s="190">
        <v>7445.7142699083097</v>
      </c>
      <c r="F22" s="190">
        <v>16949.141379131201</v>
      </c>
      <c r="G22" s="190">
        <v>62385.535192809999</v>
      </c>
      <c r="H22" s="190">
        <v>18518.723394393</v>
      </c>
      <c r="I22" s="190">
        <v>7423.3923491000396</v>
      </c>
      <c r="J22" s="190">
        <v>11633.280812982501</v>
      </c>
      <c r="K22" s="190">
        <v>16057.463782807299</v>
      </c>
      <c r="L22" s="190">
        <v>30302.018001571101</v>
      </c>
      <c r="M22" s="190">
        <v>39855.309726682201</v>
      </c>
      <c r="N22" s="190">
        <v>36254.075446210598</v>
      </c>
      <c r="O22" s="190">
        <v>160044.26351374699</v>
      </c>
      <c r="P22" s="190">
        <v>238776.65672306501</v>
      </c>
      <c r="Q22" s="190">
        <v>38150.249487270798</v>
      </c>
      <c r="R22" s="191">
        <v>276926.90621033602</v>
      </c>
      <c r="S22" s="190">
        <v>176025.22598448599</v>
      </c>
      <c r="T22" s="190">
        <v>49216.445633064599</v>
      </c>
      <c r="U22" s="190">
        <v>56886.922621220001</v>
      </c>
      <c r="V22" s="190">
        <v>-496.53574312817</v>
      </c>
      <c r="W22" s="190">
        <v>26401.8531289946</v>
      </c>
      <c r="X22" s="190">
        <v>31107.005414301399</v>
      </c>
      <c r="Z22" s="197">
        <f t="shared" si="4"/>
        <v>0.63563785979968468</v>
      </c>
      <c r="AA22" s="197">
        <f t="shared" si="4"/>
        <v>0.17772359611630847</v>
      </c>
      <c r="AB22" s="197">
        <f t="shared" si="5"/>
        <v>0.20362913683533984</v>
      </c>
      <c r="AC22" s="197">
        <f t="shared" si="1"/>
        <v>0.20542215778055284</v>
      </c>
      <c r="AD22" s="197">
        <f t="shared" si="2"/>
        <v>-1.7930209452130055E-3</v>
      </c>
      <c r="AE22" s="197">
        <f t="shared" si="6"/>
        <v>-1.699059275133441E-2</v>
      </c>
      <c r="AF22" s="197">
        <f t="shared" si="3"/>
        <v>9.5338706846135907E-2</v>
      </c>
      <c r="AG22" s="197">
        <f t="shared" si="7"/>
        <v>-0.11232929959747032</v>
      </c>
      <c r="AH22" s="197">
        <f t="shared" si="8"/>
        <v>0.20766800644360622</v>
      </c>
    </row>
    <row r="23" spans="1:34" ht="12.75" customHeight="1">
      <c r="A23" s="192" t="s">
        <v>895</v>
      </c>
      <c r="B23" s="190">
        <v>15217.7527236242</v>
      </c>
      <c r="C23" s="190">
        <v>2842.5253881927501</v>
      </c>
      <c r="D23" s="190">
        <v>41600.1357813309</v>
      </c>
      <c r="E23" s="190">
        <v>7536.9481836227997</v>
      </c>
      <c r="F23" s="190">
        <v>18483.838122702098</v>
      </c>
      <c r="G23" s="190">
        <v>70463.447475848603</v>
      </c>
      <c r="H23" s="190">
        <v>20038.878307417999</v>
      </c>
      <c r="I23" s="190">
        <v>8687.8167097585701</v>
      </c>
      <c r="J23" s="190">
        <v>10669.6124930404</v>
      </c>
      <c r="K23" s="190">
        <v>15132.257125557901</v>
      </c>
      <c r="L23" s="190">
        <v>30842.011745242198</v>
      </c>
      <c r="M23" s="190">
        <v>42838.203165582301</v>
      </c>
      <c r="N23" s="190">
        <v>38673.311700179802</v>
      </c>
      <c r="O23" s="190">
        <v>166882.09124677899</v>
      </c>
      <c r="P23" s="190">
        <v>252563.291446252</v>
      </c>
      <c r="Q23" s="190">
        <v>40225.266537552598</v>
      </c>
      <c r="R23" s="191">
        <v>292788.55798380502</v>
      </c>
      <c r="S23" s="190">
        <v>189995.882576545</v>
      </c>
      <c r="T23" s="190">
        <v>52695.368312609498</v>
      </c>
      <c r="U23" s="190">
        <v>53911.0787355715</v>
      </c>
      <c r="V23" s="190">
        <v>930.54334597628599</v>
      </c>
      <c r="W23" s="190">
        <v>30238.765783907798</v>
      </c>
      <c r="X23" s="190">
        <v>34983.0807708059</v>
      </c>
      <c r="Z23" s="197">
        <f t="shared" si="4"/>
        <v>0.64891839997058298</v>
      </c>
      <c r="AA23" s="197">
        <f t="shared" si="4"/>
        <v>0.17997755334251905</v>
      </c>
      <c r="AB23" s="197">
        <f t="shared" si="5"/>
        <v>0.18730794146874152</v>
      </c>
      <c r="AC23" s="197">
        <f t="shared" si="1"/>
        <v>0.18412973207290934</v>
      </c>
      <c r="AD23" s="197">
        <f t="shared" si="2"/>
        <v>3.1782093958321865E-3</v>
      </c>
      <c r="AE23" s="197">
        <f t="shared" si="6"/>
        <v>-1.6203894781846362E-2</v>
      </c>
      <c r="AF23" s="197">
        <f t="shared" si="3"/>
        <v>0.10327850921544685</v>
      </c>
      <c r="AG23" s="197">
        <f t="shared" si="7"/>
        <v>-0.11948240399729321</v>
      </c>
      <c r="AH23" s="197">
        <f t="shared" si="8"/>
        <v>0.22276091321274005</v>
      </c>
    </row>
    <row r="24" spans="1:34" ht="12.75" customHeight="1">
      <c r="A24" s="192" t="s">
        <v>896</v>
      </c>
      <c r="B24" s="190">
        <v>15177.735359189201</v>
      </c>
      <c r="C24" s="190">
        <v>3661.2757287494401</v>
      </c>
      <c r="D24" s="190">
        <v>40581.515776976303</v>
      </c>
      <c r="E24" s="190">
        <v>8376.2580836985508</v>
      </c>
      <c r="F24" s="190">
        <v>18470.087383772599</v>
      </c>
      <c r="G24" s="190">
        <v>71089.136973196903</v>
      </c>
      <c r="H24" s="190">
        <v>22196.489856991</v>
      </c>
      <c r="I24" s="190">
        <v>11059.2502441537</v>
      </c>
      <c r="J24" s="190">
        <v>10383.3101398578</v>
      </c>
      <c r="K24" s="190">
        <v>19308.858669142701</v>
      </c>
      <c r="L24" s="190">
        <v>31577.693107879699</v>
      </c>
      <c r="M24" s="190">
        <v>45940.755018776501</v>
      </c>
      <c r="N24" s="190">
        <v>38447.892684459701</v>
      </c>
      <c r="O24" s="190">
        <v>178914.249721261</v>
      </c>
      <c r="P24" s="190">
        <v>265181.12205364701</v>
      </c>
      <c r="Q24" s="190">
        <v>43714.677852684603</v>
      </c>
      <c r="R24" s="191">
        <v>308895.79990633199</v>
      </c>
      <c r="S24" s="190">
        <v>200011.591048498</v>
      </c>
      <c r="T24" s="190">
        <v>54588.351838169903</v>
      </c>
      <c r="U24" s="190">
        <v>53878.574951676797</v>
      </c>
      <c r="V24" s="190">
        <v>6805.0809123853496</v>
      </c>
      <c r="W24" s="190">
        <v>33767.674647758897</v>
      </c>
      <c r="X24" s="190">
        <v>40155.473492156903</v>
      </c>
      <c r="Z24" s="197">
        <f t="shared" si="4"/>
        <v>0.64750505221873689</v>
      </c>
      <c r="AA24" s="197">
        <f t="shared" si="4"/>
        <v>0.1767209261334178</v>
      </c>
      <c r="AB24" s="197">
        <f t="shared" si="5"/>
        <v>0.19645348328615525</v>
      </c>
      <c r="AC24" s="197">
        <f t="shared" si="1"/>
        <v>0.17442313870248372</v>
      </c>
      <c r="AD24" s="197">
        <f t="shared" si="2"/>
        <v>2.2030344583671542E-2</v>
      </c>
      <c r="AE24" s="197">
        <f t="shared" si="6"/>
        <v>-2.067946163830979E-2</v>
      </c>
      <c r="AF24" s="197">
        <f t="shared" si="3"/>
        <v>0.1093173641661636</v>
      </c>
      <c r="AG24" s="197">
        <f t="shared" si="7"/>
        <v>-0.12999682580447339</v>
      </c>
      <c r="AH24" s="197">
        <f t="shared" si="8"/>
        <v>0.23931418997063697</v>
      </c>
    </row>
    <row r="25" spans="1:34" ht="12.75" customHeight="1">
      <c r="A25" s="192" t="s">
        <v>897</v>
      </c>
      <c r="B25" s="190">
        <v>10220.042759211299</v>
      </c>
      <c r="C25" s="190">
        <v>4767.0652269685097</v>
      </c>
      <c r="D25" s="190">
        <v>40280.706337020703</v>
      </c>
      <c r="E25" s="190">
        <v>9007.2841748353403</v>
      </c>
      <c r="F25" s="190">
        <v>17877.364395523899</v>
      </c>
      <c r="G25" s="190">
        <v>71932.420134348402</v>
      </c>
      <c r="H25" s="190">
        <v>22877.213228533401</v>
      </c>
      <c r="I25" s="190">
        <v>10704.286548242801</v>
      </c>
      <c r="J25" s="190">
        <v>11456.840663623399</v>
      </c>
      <c r="K25" s="190">
        <v>19990.6118321871</v>
      </c>
      <c r="L25" s="190">
        <v>33433.567967748</v>
      </c>
      <c r="M25" s="190">
        <v>45728.762803561003</v>
      </c>
      <c r="N25" s="190">
        <v>48461.561867764802</v>
      </c>
      <c r="O25" s="190">
        <v>192652.844911661</v>
      </c>
      <c r="P25" s="190">
        <v>274805.30780522001</v>
      </c>
      <c r="Q25" s="190">
        <v>45675.499034517001</v>
      </c>
      <c r="R25" s="191">
        <v>320480.80683973699</v>
      </c>
      <c r="S25" s="190">
        <v>208493.248513578</v>
      </c>
      <c r="T25" s="190">
        <v>68543.584410491007</v>
      </c>
      <c r="U25" s="190">
        <v>54811.088283295801</v>
      </c>
      <c r="V25" s="190">
        <v>-60.948792407187298</v>
      </c>
      <c r="W25" s="190">
        <v>31755.782261057699</v>
      </c>
      <c r="X25" s="190">
        <v>43061.947836277803</v>
      </c>
      <c r="Z25" s="197">
        <f t="shared" si="4"/>
        <v>0.65056391541674863</v>
      </c>
      <c r="AA25" s="197">
        <f t="shared" si="4"/>
        <v>0.21387734599896846</v>
      </c>
      <c r="AB25" s="197">
        <f t="shared" si="5"/>
        <v>0.1708374989153954</v>
      </c>
      <c r="AC25" s="197">
        <f t="shared" si="1"/>
        <v>0.17102767814331299</v>
      </c>
      <c r="AD25" s="197">
        <f t="shared" si="2"/>
        <v>-1.9017922791758943E-4</v>
      </c>
      <c r="AE25" s="197">
        <f t="shared" si="6"/>
        <v>-3.5278760331110826E-2</v>
      </c>
      <c r="AF25" s="197">
        <f t="shared" si="3"/>
        <v>9.9087937821305566E-2</v>
      </c>
      <c r="AG25" s="197">
        <f t="shared" si="7"/>
        <v>-0.13436669815241639</v>
      </c>
      <c r="AH25" s="197">
        <f t="shared" si="8"/>
        <v>0.23345463597372196</v>
      </c>
    </row>
    <row r="26" spans="1:34" ht="12.75" customHeight="1">
      <c r="A26" s="192" t="s">
        <v>898</v>
      </c>
      <c r="B26" s="190">
        <v>17485.384302287399</v>
      </c>
      <c r="C26" s="190">
        <v>3805.52357386531</v>
      </c>
      <c r="D26" s="190">
        <v>42555.275259488102</v>
      </c>
      <c r="E26" s="190">
        <v>10739.591604664</v>
      </c>
      <c r="F26" s="190">
        <v>17864.5305160137</v>
      </c>
      <c r="G26" s="190">
        <v>74964.920954031099</v>
      </c>
      <c r="H26" s="190">
        <v>21963.158011051601</v>
      </c>
      <c r="I26" s="190">
        <v>7353.8840980642899</v>
      </c>
      <c r="J26" s="190">
        <v>10427.3855811714</v>
      </c>
      <c r="K26" s="190">
        <v>18490.196320608698</v>
      </c>
      <c r="L26" s="190">
        <v>30317.795797908999</v>
      </c>
      <c r="M26" s="190">
        <v>43215.379954955701</v>
      </c>
      <c r="N26" s="190">
        <v>41233.855432012999</v>
      </c>
      <c r="O26" s="190">
        <v>173001.65519577399</v>
      </c>
      <c r="P26" s="190">
        <v>265451.960452092</v>
      </c>
      <c r="Q26" s="190">
        <v>47017.859479851802</v>
      </c>
      <c r="R26" s="191">
        <v>312469.81993194402</v>
      </c>
      <c r="S26" s="190">
        <v>203369.31853886499</v>
      </c>
      <c r="T26" s="190">
        <v>55189.8892394055</v>
      </c>
      <c r="U26" s="190">
        <v>61689.234301396798</v>
      </c>
      <c r="V26" s="190">
        <v>1546.5283229604199</v>
      </c>
      <c r="W26" s="190">
        <v>33576.475440388604</v>
      </c>
      <c r="X26" s="190">
        <v>42901.6259110725</v>
      </c>
      <c r="Z26" s="197">
        <f t="shared" si="4"/>
        <v>0.65084467544148383</v>
      </c>
      <c r="AA26" s="197">
        <f t="shared" si="4"/>
        <v>0.17662470331190983</v>
      </c>
      <c r="AB26" s="197">
        <f t="shared" si="5"/>
        <v>0.2023739849119828</v>
      </c>
      <c r="AC26" s="197">
        <f t="shared" si="1"/>
        <v>0.19742461628720728</v>
      </c>
      <c r="AD26" s="197">
        <f t="shared" si="2"/>
        <v>4.9493686247755195E-3</v>
      </c>
      <c r="AE26" s="197">
        <f t="shared" si="6"/>
        <v>-2.9843363665377071E-2</v>
      </c>
      <c r="AF26" s="197">
        <f t="shared" si="3"/>
        <v>0.10745509901628761</v>
      </c>
      <c r="AG26" s="197">
        <f t="shared" si="7"/>
        <v>-0.13729846268166468</v>
      </c>
      <c r="AH26" s="197">
        <f t="shared" si="8"/>
        <v>0.24475356169795229</v>
      </c>
    </row>
    <row r="27" spans="1:34" ht="12.75" customHeight="1">
      <c r="A27" s="192" t="s">
        <v>899</v>
      </c>
      <c r="B27" s="190">
        <v>17314.199714630198</v>
      </c>
      <c r="C27" s="190">
        <v>4162.8366640663198</v>
      </c>
      <c r="D27" s="190">
        <v>42454.508814950903</v>
      </c>
      <c r="E27" s="190">
        <v>9676.5025033442507</v>
      </c>
      <c r="F27" s="190">
        <v>17687.4688649827</v>
      </c>
      <c r="G27" s="190">
        <v>73981.316847344206</v>
      </c>
      <c r="H27" s="190">
        <v>23239.1967698921</v>
      </c>
      <c r="I27" s="190">
        <v>10194.3187610447</v>
      </c>
      <c r="J27" s="190">
        <v>11485.144217864499</v>
      </c>
      <c r="K27" s="190">
        <v>16886.257585615302</v>
      </c>
      <c r="L27" s="190">
        <v>31696.7706074864</v>
      </c>
      <c r="M27" s="190">
        <v>45378.699864320697</v>
      </c>
      <c r="N27" s="190">
        <v>44026.935725446798</v>
      </c>
      <c r="O27" s="190">
        <v>182907.32353167</v>
      </c>
      <c r="P27" s="190">
        <v>274202.84009364498</v>
      </c>
      <c r="Q27" s="190">
        <v>49520.719675235297</v>
      </c>
      <c r="R27" s="191">
        <v>323723.55976888002</v>
      </c>
      <c r="S27" s="190">
        <v>210283.80357930899</v>
      </c>
      <c r="T27" s="190">
        <v>58687.244280381303</v>
      </c>
      <c r="U27" s="190">
        <v>62066.886281921201</v>
      </c>
      <c r="V27" s="190">
        <v>425.90512815548601</v>
      </c>
      <c r="W27" s="190">
        <v>40837.1561374292</v>
      </c>
      <c r="X27" s="190">
        <v>48577.435638315903</v>
      </c>
      <c r="Z27" s="197">
        <f t="shared" si="4"/>
        <v>0.64957831221626106</v>
      </c>
      <c r="AA27" s="197">
        <f t="shared" si="4"/>
        <v>0.18128814696798903</v>
      </c>
      <c r="AB27" s="197">
        <f t="shared" si="5"/>
        <v>0.19304369275653877</v>
      </c>
      <c r="AC27" s="197">
        <f t="shared" si="1"/>
        <v>0.19172804823421991</v>
      </c>
      <c r="AD27" s="197">
        <f t="shared" si="2"/>
        <v>1.3156445223188504E-3</v>
      </c>
      <c r="AE27" s="197">
        <f t="shared" si="6"/>
        <v>-2.3910151940788049E-2</v>
      </c>
      <c r="AF27" s="197">
        <f t="shared" si="3"/>
        <v>0.12614823637360401</v>
      </c>
      <c r="AG27" s="197">
        <f t="shared" si="7"/>
        <v>-0.15005838831439205</v>
      </c>
      <c r="AH27" s="197">
        <f t="shared" si="8"/>
        <v>0.27620662468799606</v>
      </c>
    </row>
    <row r="28" spans="1:34" ht="12.75" customHeight="1">
      <c r="A28" s="192" t="s">
        <v>900</v>
      </c>
      <c r="B28" s="190">
        <v>14694.499094122501</v>
      </c>
      <c r="C28" s="190">
        <v>5453.23273983742</v>
      </c>
      <c r="D28" s="190">
        <v>43904.089501572897</v>
      </c>
      <c r="E28" s="190">
        <v>8832.2513027465393</v>
      </c>
      <c r="F28" s="190">
        <v>17592.128706880601</v>
      </c>
      <c r="G28" s="190">
        <v>75781.702251037394</v>
      </c>
      <c r="H28" s="190">
        <v>23334.719207959301</v>
      </c>
      <c r="I28" s="190">
        <v>11383.4298079686</v>
      </c>
      <c r="J28" s="190">
        <v>16090.669618124901</v>
      </c>
      <c r="K28" s="190">
        <v>21649.850781015099</v>
      </c>
      <c r="L28" s="190">
        <v>32113.405745059201</v>
      </c>
      <c r="M28" s="190">
        <v>44200.849906880801</v>
      </c>
      <c r="N28" s="190">
        <v>43966.926645754</v>
      </c>
      <c r="O28" s="190">
        <v>192739.851712762</v>
      </c>
      <c r="P28" s="190">
        <v>283216.05305792199</v>
      </c>
      <c r="Q28" s="190">
        <v>49308.392678510601</v>
      </c>
      <c r="R28" s="191">
        <v>332524.44573643198</v>
      </c>
      <c r="S28" s="190">
        <v>211485.55471160499</v>
      </c>
      <c r="T28" s="190">
        <v>59987.834699316198</v>
      </c>
      <c r="U28" s="190">
        <v>60427.3887483457</v>
      </c>
      <c r="V28" s="190">
        <v>6445.2302844755104</v>
      </c>
      <c r="W28" s="190">
        <v>45700.994584250599</v>
      </c>
      <c r="X28" s="190">
        <v>51522.557291561097</v>
      </c>
      <c r="Z28" s="197">
        <f t="shared" si="4"/>
        <v>0.63600002172241576</v>
      </c>
      <c r="AA28" s="197">
        <f t="shared" si="4"/>
        <v>0.18040127716463952</v>
      </c>
      <c r="AB28" s="197">
        <f t="shared" si="5"/>
        <v>0.20110587323804244</v>
      </c>
      <c r="AC28" s="197">
        <f t="shared" si="1"/>
        <v>0.18172314704417886</v>
      </c>
      <c r="AD28" s="197">
        <f t="shared" si="2"/>
        <v>1.9382726193863584E-2</v>
      </c>
      <c r="AE28" s="197">
        <f t="shared" si="6"/>
        <v>-1.750717212509792E-2</v>
      </c>
      <c r="AF28" s="197">
        <f t="shared" si="3"/>
        <v>0.13743649578315353</v>
      </c>
      <c r="AG28" s="197">
        <f t="shared" si="7"/>
        <v>-0.15494366790825145</v>
      </c>
      <c r="AH28" s="197">
        <f t="shared" si="8"/>
        <v>0.29238016369140496</v>
      </c>
    </row>
    <row r="29" spans="1:34" ht="12.75" customHeight="1">
      <c r="A29" s="192" t="s">
        <v>901</v>
      </c>
      <c r="B29" s="190">
        <v>13675.902923776501</v>
      </c>
      <c r="C29" s="190">
        <v>4754.8140291355503</v>
      </c>
      <c r="D29" s="190">
        <v>43312.437522820102</v>
      </c>
      <c r="E29" s="190">
        <v>8048.1034640150401</v>
      </c>
      <c r="F29" s="190">
        <v>17037.5313361148</v>
      </c>
      <c r="G29" s="190">
        <v>73152.886352085494</v>
      </c>
      <c r="H29" s="190">
        <v>24863.7297952714</v>
      </c>
      <c r="I29" s="190">
        <v>11757.5144565255</v>
      </c>
      <c r="J29" s="190">
        <v>13365.791593882799</v>
      </c>
      <c r="K29" s="190">
        <v>22885.319429704999</v>
      </c>
      <c r="L29" s="190">
        <v>34004.5634655014</v>
      </c>
      <c r="M29" s="190">
        <v>48877.041864406798</v>
      </c>
      <c r="N29" s="190">
        <v>54968.270386698197</v>
      </c>
      <c r="O29" s="190">
        <v>210722.230991991</v>
      </c>
      <c r="P29" s="190">
        <v>297551.02026785299</v>
      </c>
      <c r="Q29" s="190">
        <v>49486.622125821297</v>
      </c>
      <c r="R29" s="191">
        <v>347037.642393674</v>
      </c>
      <c r="S29" s="190">
        <v>218362.001373162</v>
      </c>
      <c r="T29" s="190">
        <v>80645.493601096096</v>
      </c>
      <c r="U29" s="190">
        <v>58153.470869924196</v>
      </c>
      <c r="V29" s="190">
        <v>-4157.5923554893698</v>
      </c>
      <c r="W29" s="190">
        <v>42666.833474087602</v>
      </c>
      <c r="X29" s="190">
        <v>48632.5645691065</v>
      </c>
      <c r="Z29" s="197">
        <f t="shared" si="4"/>
        <v>0.62921704938698153</v>
      </c>
      <c r="AA29" s="197">
        <f t="shared" si="4"/>
        <v>0.23238255379113348</v>
      </c>
      <c r="AB29" s="197">
        <f t="shared" si="5"/>
        <v>0.15559084064195769</v>
      </c>
      <c r="AC29" s="197">
        <f t="shared" si="1"/>
        <v>0.16757107519753095</v>
      </c>
      <c r="AD29" s="197">
        <f t="shared" si="2"/>
        <v>-1.1980234555573262E-2</v>
      </c>
      <c r="AE29" s="197">
        <f t="shared" si="6"/>
        <v>-1.7190443820072607E-2</v>
      </c>
      <c r="AF29" s="197">
        <f t="shared" si="3"/>
        <v>0.12294583717142425</v>
      </c>
      <c r="AG29" s="197">
        <f t="shared" si="7"/>
        <v>-0.14013628099149686</v>
      </c>
      <c r="AH29" s="197">
        <f t="shared" si="8"/>
        <v>0.2630821181629211</v>
      </c>
    </row>
    <row r="30" spans="1:34" ht="12.75" customHeight="1">
      <c r="A30" s="192" t="s">
        <v>902</v>
      </c>
      <c r="B30" s="190">
        <v>22074.128510862301</v>
      </c>
      <c r="C30" s="190">
        <v>3307.9442858157699</v>
      </c>
      <c r="D30" s="190">
        <v>39380.1646475792</v>
      </c>
      <c r="E30" s="190">
        <v>11633.2922727724</v>
      </c>
      <c r="F30" s="190">
        <v>19263.400726113501</v>
      </c>
      <c r="G30" s="190">
        <v>73584.801932280796</v>
      </c>
      <c r="H30" s="190">
        <v>19656.942980293301</v>
      </c>
      <c r="I30" s="190">
        <v>10703.218490789401</v>
      </c>
      <c r="J30" s="190">
        <v>12882.2115717217</v>
      </c>
      <c r="K30" s="190">
        <v>22205.7709228085</v>
      </c>
      <c r="L30" s="190">
        <v>33097.7005209196</v>
      </c>
      <c r="M30" s="190">
        <v>50351.415228588499</v>
      </c>
      <c r="N30" s="190">
        <v>46824.231548707598</v>
      </c>
      <c r="O30" s="190">
        <v>195721.491263829</v>
      </c>
      <c r="P30" s="190">
        <v>291380.421706972</v>
      </c>
      <c r="Q30" s="190">
        <v>50916.245527236802</v>
      </c>
      <c r="R30" s="191">
        <v>342296.66723420902</v>
      </c>
      <c r="S30" s="190">
        <v>215912.92836607501</v>
      </c>
      <c r="T30" s="190">
        <v>65697.128253290706</v>
      </c>
      <c r="U30" s="190">
        <v>62805.927262864003</v>
      </c>
      <c r="V30" s="190">
        <v>1804.0638027468401</v>
      </c>
      <c r="W30" s="190">
        <v>34811.533547835803</v>
      </c>
      <c r="X30" s="190">
        <v>38734.913998603901</v>
      </c>
      <c r="Z30" s="197">
        <f t="shared" si="4"/>
        <v>0.6307771855059906</v>
      </c>
      <c r="AA30" s="197">
        <f t="shared" si="4"/>
        <v>0.19193037660614698</v>
      </c>
      <c r="AB30" s="197">
        <f t="shared" si="5"/>
        <v>0.18875436792203082</v>
      </c>
      <c r="AC30" s="197">
        <f t="shared" si="1"/>
        <v>0.18348389942076304</v>
      </c>
      <c r="AD30" s="197">
        <f t="shared" si="2"/>
        <v>5.2704685012677872E-3</v>
      </c>
      <c r="AE30" s="197">
        <f t="shared" si="6"/>
        <v>-1.1461930034170065E-2</v>
      </c>
      <c r="AF30" s="197">
        <f t="shared" si="3"/>
        <v>0.10169989041703632</v>
      </c>
      <c r="AG30" s="197">
        <f t="shared" si="7"/>
        <v>-0.11316182045120639</v>
      </c>
      <c r="AH30" s="197">
        <f t="shared" si="8"/>
        <v>0.21486171086824271</v>
      </c>
    </row>
    <row r="31" spans="1:34" ht="12.75" customHeight="1">
      <c r="A31" s="192" t="s">
        <v>903</v>
      </c>
      <c r="B31" s="190">
        <v>21534.092426060299</v>
      </c>
      <c r="C31" s="190">
        <v>4042.3699745266599</v>
      </c>
      <c r="D31" s="190">
        <v>48348.267192044201</v>
      </c>
      <c r="E31" s="190">
        <v>11251.812422389599</v>
      </c>
      <c r="F31" s="190">
        <v>20670.179043503598</v>
      </c>
      <c r="G31" s="190">
        <v>84312.628632464097</v>
      </c>
      <c r="H31" s="190">
        <v>23406.853417576</v>
      </c>
      <c r="I31" s="190">
        <v>12356.820654655599</v>
      </c>
      <c r="J31" s="190">
        <v>12870.5171846425</v>
      </c>
      <c r="K31" s="190">
        <v>20919.7653171292</v>
      </c>
      <c r="L31" s="190">
        <v>33795.066588312802</v>
      </c>
      <c r="M31" s="190">
        <v>54745.699880721302</v>
      </c>
      <c r="N31" s="190">
        <v>50231.771845439202</v>
      </c>
      <c r="O31" s="190">
        <v>208326.494888477</v>
      </c>
      <c r="P31" s="190">
        <v>314173.21594700101</v>
      </c>
      <c r="Q31" s="190">
        <v>53189.608671350899</v>
      </c>
      <c r="R31" s="191">
        <v>367362.824618352</v>
      </c>
      <c r="S31" s="190">
        <v>225796.03047386801</v>
      </c>
      <c r="T31" s="190">
        <v>71518.744706586294</v>
      </c>
      <c r="U31" s="190">
        <v>65569.3858844723</v>
      </c>
      <c r="V31" s="190">
        <v>7826.4413115344496</v>
      </c>
      <c r="W31" s="190">
        <v>38896.189456170199</v>
      </c>
      <c r="X31" s="190">
        <v>42243.967214278899</v>
      </c>
      <c r="Z31" s="197">
        <f t="shared" si="4"/>
        <v>0.61464039184815256</v>
      </c>
      <c r="AA31" s="197">
        <f t="shared" si="4"/>
        <v>0.1946814971843874</v>
      </c>
      <c r="AB31" s="197">
        <f t="shared" si="5"/>
        <v>0.19979111188579471</v>
      </c>
      <c r="AC31" s="197">
        <f t="shared" si="1"/>
        <v>0.17848672073063299</v>
      </c>
      <c r="AD31" s="197">
        <f t="shared" si="2"/>
        <v>2.1304391155161733E-2</v>
      </c>
      <c r="AE31" s="197">
        <f t="shared" si="6"/>
        <v>-9.1130009183336969E-3</v>
      </c>
      <c r="AF31" s="197">
        <f t="shared" si="3"/>
        <v>0.10587949256046497</v>
      </c>
      <c r="AG31" s="197">
        <f t="shared" si="7"/>
        <v>-0.11499249347879867</v>
      </c>
      <c r="AH31" s="197">
        <f t="shared" si="8"/>
        <v>0.22087198603926364</v>
      </c>
    </row>
    <row r="32" spans="1:34" ht="12.75" customHeight="1">
      <c r="A32" s="192" t="s">
        <v>904</v>
      </c>
      <c r="B32" s="190">
        <v>21462.8338604399</v>
      </c>
      <c r="C32" s="190">
        <v>7651.4813230141499</v>
      </c>
      <c r="D32" s="190">
        <v>46475.841547094002</v>
      </c>
      <c r="E32" s="190">
        <v>10560.560849031899</v>
      </c>
      <c r="F32" s="190">
        <v>21206.4177456174</v>
      </c>
      <c r="G32" s="190">
        <v>85894.301464757402</v>
      </c>
      <c r="H32" s="190">
        <v>25908.930286872099</v>
      </c>
      <c r="I32" s="190">
        <v>12914.5034398925</v>
      </c>
      <c r="J32" s="190">
        <v>13333.322250998999</v>
      </c>
      <c r="K32" s="190">
        <v>27827.874019635899</v>
      </c>
      <c r="L32" s="190">
        <v>34340.794165186402</v>
      </c>
      <c r="M32" s="190">
        <v>53311.831446604003</v>
      </c>
      <c r="N32" s="190">
        <v>49792.0203662766</v>
      </c>
      <c r="O32" s="190">
        <v>217429.275975467</v>
      </c>
      <c r="P32" s="190">
        <v>324786.41130066401</v>
      </c>
      <c r="Q32" s="190">
        <v>55008.120334731997</v>
      </c>
      <c r="R32" s="191">
        <v>379794.53163539601</v>
      </c>
      <c r="S32" s="190">
        <v>233655.44219649199</v>
      </c>
      <c r="T32" s="190">
        <v>68750.950901847595</v>
      </c>
      <c r="U32" s="190">
        <v>67911.940693721903</v>
      </c>
      <c r="V32" s="190">
        <v>-235.37296978011699</v>
      </c>
      <c r="W32" s="190">
        <v>65893.982297419207</v>
      </c>
      <c r="X32" s="190">
        <v>56182.411484304997</v>
      </c>
      <c r="Z32" s="197">
        <f t="shared" si="4"/>
        <v>0.61521539341383136</v>
      </c>
      <c r="AA32" s="197">
        <f t="shared" si="4"/>
        <v>0.18102143442088506</v>
      </c>
      <c r="AB32" s="197">
        <f t="shared" si="5"/>
        <v>0.17819258068968596</v>
      </c>
      <c r="AC32" s="197">
        <f t="shared" si="1"/>
        <v>0.17881231833774161</v>
      </c>
      <c r="AD32" s="197">
        <f t="shared" si="2"/>
        <v>-6.1973764805564873E-4</v>
      </c>
      <c r="AE32" s="197">
        <f t="shared" si="6"/>
        <v>2.5570591475596455E-2</v>
      </c>
      <c r="AF32" s="197">
        <f t="shared" si="3"/>
        <v>0.17349902857652949</v>
      </c>
      <c r="AG32" s="197">
        <f t="shared" si="7"/>
        <v>-0.14792843710093304</v>
      </c>
      <c r="AH32" s="197">
        <f t="shared" si="8"/>
        <v>0.3214274656774625</v>
      </c>
    </row>
    <row r="33" spans="1:34" ht="12.75" customHeight="1">
      <c r="A33" s="192" t="s">
        <v>905</v>
      </c>
      <c r="B33" s="190">
        <v>16444.140020751998</v>
      </c>
      <c r="C33" s="190">
        <v>10739.058359595399</v>
      </c>
      <c r="D33" s="190">
        <v>49764.611929815597</v>
      </c>
      <c r="E33" s="190">
        <v>9772.5869195437208</v>
      </c>
      <c r="F33" s="190">
        <v>20839.5843678452</v>
      </c>
      <c r="G33" s="190">
        <v>91115.841576799896</v>
      </c>
      <c r="H33" s="190">
        <v>29267.61495838</v>
      </c>
      <c r="I33" s="190">
        <v>10707.107412543701</v>
      </c>
      <c r="J33" s="190">
        <v>15080.473562941001</v>
      </c>
      <c r="K33" s="190">
        <v>29620.782871012401</v>
      </c>
      <c r="L33" s="190">
        <v>35278.4820272422</v>
      </c>
      <c r="M33" s="190">
        <v>49819.498778207198</v>
      </c>
      <c r="N33" s="190">
        <v>62540.659137841503</v>
      </c>
      <c r="O33" s="190">
        <v>232314.618748168</v>
      </c>
      <c r="P33" s="190">
        <v>339874.60034572001</v>
      </c>
      <c r="Q33" s="190">
        <v>59458.631324691298</v>
      </c>
      <c r="R33" s="191">
        <v>399333.23167041101</v>
      </c>
      <c r="S33" s="190">
        <v>246171.61085763099</v>
      </c>
      <c r="T33" s="190">
        <v>88956.904395334393</v>
      </c>
      <c r="U33" s="190">
        <v>70596.483731565793</v>
      </c>
      <c r="V33" s="190">
        <v>-16499.198209381801</v>
      </c>
      <c r="W33" s="190">
        <v>72261.509033415801</v>
      </c>
      <c r="X33" s="190">
        <v>62154.078138154102</v>
      </c>
      <c r="Z33" s="197">
        <f t="shared" si="4"/>
        <v>0.61645661150687381</v>
      </c>
      <c r="AA33" s="197">
        <f t="shared" si="4"/>
        <v>0.22276359025575618</v>
      </c>
      <c r="AB33" s="197">
        <f t="shared" si="5"/>
        <v>0.13546902995249113</v>
      </c>
      <c r="AC33" s="197">
        <f t="shared" si="1"/>
        <v>0.17678589742271306</v>
      </c>
      <c r="AD33" s="197">
        <f t="shared" si="2"/>
        <v>-4.1316867470221924E-2</v>
      </c>
      <c r="AE33" s="197">
        <f t="shared" si="6"/>
        <v>2.5310768284879048E-2</v>
      </c>
      <c r="AF33" s="197">
        <f t="shared" si="3"/>
        <v>0.18095541092622291</v>
      </c>
      <c r="AG33" s="197">
        <f t="shared" si="7"/>
        <v>-0.15564464264134387</v>
      </c>
      <c r="AH33" s="197">
        <f t="shared" si="8"/>
        <v>0.33660005356756678</v>
      </c>
    </row>
    <row r="34" spans="1:34" ht="12.75" customHeight="1">
      <c r="A34" s="192" t="s">
        <v>906</v>
      </c>
      <c r="B34" s="190">
        <v>30849.5459841958</v>
      </c>
      <c r="C34" s="190">
        <v>8577.3973888181699</v>
      </c>
      <c r="D34" s="190">
        <v>52680.477461426803</v>
      </c>
      <c r="E34" s="190">
        <v>10759.1153725109</v>
      </c>
      <c r="F34" s="190">
        <v>16488.701776904501</v>
      </c>
      <c r="G34" s="190">
        <v>88505.691999660397</v>
      </c>
      <c r="H34" s="190">
        <v>31569.214912392199</v>
      </c>
      <c r="I34" s="190">
        <v>7950.0610707495198</v>
      </c>
      <c r="J34" s="190">
        <v>12629.955954052601</v>
      </c>
      <c r="K34" s="190">
        <v>24824.198729473501</v>
      </c>
      <c r="L34" s="190">
        <v>35206.982073761697</v>
      </c>
      <c r="M34" s="190">
        <v>51801.893054689601</v>
      </c>
      <c r="N34" s="190">
        <v>53403.037310473497</v>
      </c>
      <c r="O34" s="190">
        <v>217385.343105593</v>
      </c>
      <c r="P34" s="190">
        <v>336740.581089449</v>
      </c>
      <c r="Q34" s="190">
        <v>60501.057759369301</v>
      </c>
      <c r="R34" s="191">
        <v>397241.63884881802</v>
      </c>
      <c r="S34" s="190">
        <v>257432.13367878701</v>
      </c>
      <c r="T34" s="190">
        <v>70185.411445756006</v>
      </c>
      <c r="U34" s="190">
        <v>70261.662972613296</v>
      </c>
      <c r="V34" s="190">
        <v>-5652.1784269767504</v>
      </c>
      <c r="W34" s="190">
        <v>63030.907300206003</v>
      </c>
      <c r="X34" s="190">
        <v>58016.298121567997</v>
      </c>
      <c r="Z34" s="197">
        <f t="shared" si="4"/>
        <v>0.64804921866904386</v>
      </c>
      <c r="AA34" s="197">
        <f t="shared" si="4"/>
        <v>0.17668190990538915</v>
      </c>
      <c r="AB34" s="197">
        <f t="shared" si="5"/>
        <v>0.16264529753947971</v>
      </c>
      <c r="AC34" s="197">
        <f t="shared" si="1"/>
        <v>0.17687386240834999</v>
      </c>
      <c r="AD34" s="197">
        <f t="shared" si="2"/>
        <v>-1.4228564868870287E-2</v>
      </c>
      <c r="AE34" s="197">
        <f t="shared" si="6"/>
        <v>1.2623573886086148E-2</v>
      </c>
      <c r="AF34" s="197">
        <f t="shared" si="3"/>
        <v>0.15867145116726866</v>
      </c>
      <c r="AG34" s="197">
        <f t="shared" si="7"/>
        <v>-0.14604787728118251</v>
      </c>
      <c r="AH34" s="197">
        <f t="shared" si="8"/>
        <v>0.30471932844845118</v>
      </c>
    </row>
    <row r="35" spans="1:34" ht="12.75" customHeight="1">
      <c r="A35" s="192" t="s">
        <v>907</v>
      </c>
      <c r="B35" s="190">
        <v>29204.9002095588</v>
      </c>
      <c r="C35" s="190">
        <v>5374.8999461510102</v>
      </c>
      <c r="D35" s="190">
        <v>63615.3229975617</v>
      </c>
      <c r="E35" s="190">
        <v>11392.9375368479</v>
      </c>
      <c r="F35" s="190">
        <v>15699.0954880928</v>
      </c>
      <c r="G35" s="190">
        <v>96082.255968653393</v>
      </c>
      <c r="H35" s="190">
        <v>34668.606012425902</v>
      </c>
      <c r="I35" s="190">
        <v>11702.9317021931</v>
      </c>
      <c r="J35" s="190">
        <v>14250.3020153498</v>
      </c>
      <c r="K35" s="190">
        <v>23120.816823701502</v>
      </c>
      <c r="L35" s="190">
        <v>36058.919946842099</v>
      </c>
      <c r="M35" s="190">
        <v>55490.540685836102</v>
      </c>
      <c r="N35" s="190">
        <v>57097.020584372302</v>
      </c>
      <c r="O35" s="190">
        <v>232389.13777072099</v>
      </c>
      <c r="P35" s="190">
        <v>357676.29394893302</v>
      </c>
      <c r="Q35" s="190">
        <v>61311.042986995497</v>
      </c>
      <c r="R35" s="191">
        <v>418987.33693592797</v>
      </c>
      <c r="S35" s="190">
        <v>260277.12008734699</v>
      </c>
      <c r="T35" s="190">
        <v>78571.750733538996</v>
      </c>
      <c r="U35" s="190">
        <v>68695.769435214606</v>
      </c>
      <c r="V35" s="190">
        <v>1755.03981347945</v>
      </c>
      <c r="W35" s="190">
        <v>62161.501137623702</v>
      </c>
      <c r="X35" s="190">
        <v>52473.844271275098</v>
      </c>
      <c r="Z35" s="197">
        <f t="shared" si="4"/>
        <v>0.62120521825495856</v>
      </c>
      <c r="AA35" s="197">
        <f t="shared" si="4"/>
        <v>0.18752774560715252</v>
      </c>
      <c r="AB35" s="197">
        <f t="shared" si="5"/>
        <v>0.16814543791204714</v>
      </c>
      <c r="AC35" s="197">
        <f t="shared" si="1"/>
        <v>0.1639566721457256</v>
      </c>
      <c r="AD35" s="197">
        <f t="shared" si="2"/>
        <v>4.1887657663215554E-3</v>
      </c>
      <c r="AE35" s="197">
        <f t="shared" si="6"/>
        <v>2.3121598225843393E-2</v>
      </c>
      <c r="AF35" s="197">
        <f t="shared" si="3"/>
        <v>0.14836128841557211</v>
      </c>
      <c r="AG35" s="197">
        <f t="shared" si="7"/>
        <v>-0.12523969018972872</v>
      </c>
      <c r="AH35" s="197">
        <f t="shared" si="8"/>
        <v>0.27360097860530086</v>
      </c>
    </row>
    <row r="36" spans="1:34" ht="12.75" customHeight="1">
      <c r="A36" s="192" t="s">
        <v>908</v>
      </c>
      <c r="B36" s="190">
        <v>25417.606086393698</v>
      </c>
      <c r="C36" s="190">
        <v>8137.4569372700398</v>
      </c>
      <c r="D36" s="190">
        <v>67082.317395726102</v>
      </c>
      <c r="E36" s="190">
        <v>12847.746562262801</v>
      </c>
      <c r="F36" s="190">
        <v>17351.771073281401</v>
      </c>
      <c r="G36" s="190">
        <v>105419.29196854</v>
      </c>
      <c r="H36" s="190">
        <v>35955.056346427402</v>
      </c>
      <c r="I36" s="190">
        <v>15558.995230427599</v>
      </c>
      <c r="J36" s="190">
        <v>15805.5475448011</v>
      </c>
      <c r="K36" s="190">
        <v>30030.563125992601</v>
      </c>
      <c r="L36" s="190">
        <v>36565.136215951497</v>
      </c>
      <c r="M36" s="190">
        <v>58055.023469849497</v>
      </c>
      <c r="N36" s="190">
        <v>55341.046321039699</v>
      </c>
      <c r="O36" s="190">
        <v>247311.368254489</v>
      </c>
      <c r="P36" s="190">
        <v>378148.26630942302</v>
      </c>
      <c r="Q36" s="190">
        <v>61201.5152733672</v>
      </c>
      <c r="R36" s="191">
        <v>439349.78158279101</v>
      </c>
      <c r="S36" s="190">
        <v>267444.743584977</v>
      </c>
      <c r="T36" s="190">
        <v>82553.1503849539</v>
      </c>
      <c r="U36" s="190">
        <v>71784.870827864594</v>
      </c>
      <c r="V36" s="190">
        <v>5204.0402489196103</v>
      </c>
      <c r="W36" s="190">
        <v>66753.630620654498</v>
      </c>
      <c r="X36" s="190">
        <v>54390.654084578899</v>
      </c>
      <c r="Z36" s="197">
        <f t="shared" si="4"/>
        <v>0.60872852291285307</v>
      </c>
      <c r="AA36" s="197">
        <f t="shared" si="4"/>
        <v>0.18789846688337911</v>
      </c>
      <c r="AB36" s="197">
        <f t="shared" si="5"/>
        <v>0.17523375293240342</v>
      </c>
      <c r="AC36" s="197">
        <f t="shared" si="1"/>
        <v>0.16338888474976393</v>
      </c>
      <c r="AD36" s="197">
        <f t="shared" si="2"/>
        <v>1.184486818263949E-2</v>
      </c>
      <c r="AE36" s="197">
        <f t="shared" si="6"/>
        <v>2.8139257271363682E-2</v>
      </c>
      <c r="AF36" s="197">
        <f t="shared" si="3"/>
        <v>0.15193732515393421</v>
      </c>
      <c r="AG36" s="197">
        <f t="shared" si="7"/>
        <v>-0.12379806788257053</v>
      </c>
      <c r="AH36" s="197">
        <f t="shared" si="8"/>
        <v>0.27573539303650474</v>
      </c>
    </row>
    <row r="37" spans="1:34" ht="12.75" customHeight="1">
      <c r="A37" s="192" t="s">
        <v>909</v>
      </c>
      <c r="B37" s="190">
        <v>20477.116351834698</v>
      </c>
      <c r="C37" s="190">
        <v>10235.264453006001</v>
      </c>
      <c r="D37" s="190">
        <v>64878.849242628399</v>
      </c>
      <c r="E37" s="190">
        <v>13108.6081426457</v>
      </c>
      <c r="F37" s="190">
        <v>18338.577944664201</v>
      </c>
      <c r="G37" s="190">
        <v>106561.299782944</v>
      </c>
      <c r="H37" s="190">
        <v>37899.331486840601</v>
      </c>
      <c r="I37" s="190">
        <v>14654.0603141926</v>
      </c>
      <c r="J37" s="190">
        <v>17837.464817653501</v>
      </c>
      <c r="K37" s="190">
        <v>31516.990390153402</v>
      </c>
      <c r="L37" s="190">
        <v>38177.922660230703</v>
      </c>
      <c r="M37" s="190">
        <v>61213.180912922799</v>
      </c>
      <c r="N37" s="190">
        <v>69814.732162845597</v>
      </c>
      <c r="O37" s="190">
        <v>271113.682744839</v>
      </c>
      <c r="P37" s="190">
        <v>398152.09887961799</v>
      </c>
      <c r="Q37" s="190">
        <v>64219.540177335002</v>
      </c>
      <c r="R37" s="191">
        <v>462371.63905695302</v>
      </c>
      <c r="S37" s="190">
        <v>277306.41967630899</v>
      </c>
      <c r="T37" s="190">
        <v>96431.304851610199</v>
      </c>
      <c r="U37" s="190">
        <v>74519.222425276501</v>
      </c>
      <c r="V37" s="190">
        <v>3021.1178576339198</v>
      </c>
      <c r="W37" s="190">
        <v>68852.294794721805</v>
      </c>
      <c r="X37" s="190">
        <v>57758.720548598001</v>
      </c>
      <c r="Z37" s="197">
        <f t="shared" si="4"/>
        <v>0.59974790028622738</v>
      </c>
      <c r="AA37" s="197">
        <f t="shared" si="4"/>
        <v>0.20855800119637569</v>
      </c>
      <c r="AB37" s="197">
        <f t="shared" si="5"/>
        <v>0.16770133315499336</v>
      </c>
      <c r="AC37" s="197">
        <f t="shared" ref="AC37:AC68" si="9">U37/$R37</f>
        <v>0.16116737301895268</v>
      </c>
      <c r="AD37" s="197">
        <f t="shared" ref="AD37:AD68" si="10">V37/$R37</f>
        <v>6.533960136040678E-3</v>
      </c>
      <c r="AE37" s="197">
        <f t="shared" si="6"/>
        <v>2.399276536240437E-2</v>
      </c>
      <c r="AF37" s="197">
        <f t="shared" ref="AF37:AF64" si="11">W37/$R37</f>
        <v>0.14891115496433133</v>
      </c>
      <c r="AG37" s="197">
        <f t="shared" si="7"/>
        <v>-0.12491838960192696</v>
      </c>
      <c r="AH37" s="197">
        <f t="shared" si="8"/>
        <v>0.2738295445662583</v>
      </c>
    </row>
    <row r="38" spans="1:34" ht="12.75" customHeight="1">
      <c r="A38" s="192" t="s">
        <v>910</v>
      </c>
      <c r="B38" s="190">
        <v>34343.360119319397</v>
      </c>
      <c r="C38" s="190">
        <v>7078.94420384972</v>
      </c>
      <c r="D38" s="190">
        <v>62957.317481091901</v>
      </c>
      <c r="E38" s="190">
        <v>14113.3933659098</v>
      </c>
      <c r="F38" s="190">
        <v>18629.601729328198</v>
      </c>
      <c r="G38" s="190">
        <v>102779.25678018</v>
      </c>
      <c r="H38" s="190">
        <v>36435.128520072598</v>
      </c>
      <c r="I38" s="190">
        <v>13281.1179761084</v>
      </c>
      <c r="J38" s="190">
        <v>16243.7597423444</v>
      </c>
      <c r="K38" s="190">
        <v>24355.081175098199</v>
      </c>
      <c r="L38" s="190">
        <v>37460.7756114523</v>
      </c>
      <c r="M38" s="190">
        <v>58735.570305909401</v>
      </c>
      <c r="N38" s="190">
        <v>56264.458123812103</v>
      </c>
      <c r="O38" s="190">
        <v>242775.89145479701</v>
      </c>
      <c r="P38" s="190">
        <v>379898.50835429598</v>
      </c>
      <c r="Q38" s="190">
        <v>64884.979806539901</v>
      </c>
      <c r="R38" s="191">
        <v>444783.48816083599</v>
      </c>
      <c r="S38" s="190">
        <v>274159.48622185399</v>
      </c>
      <c r="T38" s="190">
        <v>76587.980361982496</v>
      </c>
      <c r="U38" s="190">
        <v>76797.436703896397</v>
      </c>
      <c r="V38" s="190">
        <v>5596.0365213068899</v>
      </c>
      <c r="W38" s="190">
        <v>66312.688002523093</v>
      </c>
      <c r="X38" s="190">
        <v>54670.139650727098</v>
      </c>
      <c r="Z38" s="197">
        <f t="shared" si="4"/>
        <v>0.61638863294025092</v>
      </c>
      <c r="AA38" s="197">
        <f t="shared" si="4"/>
        <v>0.17219159973467335</v>
      </c>
      <c r="AB38" s="197">
        <f t="shared" si="5"/>
        <v>0.18524400167348251</v>
      </c>
      <c r="AC38" s="197">
        <f t="shared" si="9"/>
        <v>0.17266251726531281</v>
      </c>
      <c r="AD38" s="197">
        <f t="shared" si="10"/>
        <v>1.25814844081697E-2</v>
      </c>
      <c r="AE38" s="197">
        <f t="shared" si="6"/>
        <v>2.61757656515927E-2</v>
      </c>
      <c r="AF38" s="197">
        <f t="shared" si="11"/>
        <v>0.14908981508446664</v>
      </c>
      <c r="AG38" s="197">
        <f t="shared" si="7"/>
        <v>-0.12291404943287394</v>
      </c>
      <c r="AH38" s="197">
        <f t="shared" si="8"/>
        <v>0.2720038645173406</v>
      </c>
    </row>
    <row r="39" spans="1:34" ht="12.75" customHeight="1">
      <c r="A39" s="192" t="s">
        <v>911</v>
      </c>
      <c r="B39" s="190">
        <v>34585.322783081501</v>
      </c>
      <c r="C39" s="190">
        <v>10334.2731877305</v>
      </c>
      <c r="D39" s="190">
        <v>73483.166579429395</v>
      </c>
      <c r="E39" s="190">
        <v>14220.689789453299</v>
      </c>
      <c r="F39" s="190">
        <v>19787.053168522099</v>
      </c>
      <c r="G39" s="190">
        <v>117825.182725135</v>
      </c>
      <c r="H39" s="190">
        <v>40146.188956552403</v>
      </c>
      <c r="I39" s="190">
        <v>14310.5602316891</v>
      </c>
      <c r="J39" s="190">
        <v>17594.461453121901</v>
      </c>
      <c r="K39" s="190">
        <v>24009.6372953479</v>
      </c>
      <c r="L39" s="190">
        <v>38422.9575233461</v>
      </c>
      <c r="M39" s="190">
        <v>61760.683986063799</v>
      </c>
      <c r="N39" s="190">
        <v>61526.473863823703</v>
      </c>
      <c r="O39" s="190">
        <v>257770.96330994499</v>
      </c>
      <c r="P39" s="190">
        <v>410181.46881816199</v>
      </c>
      <c r="Q39" s="190">
        <v>71613.491685563597</v>
      </c>
      <c r="R39" s="191">
        <v>481794.96050372499</v>
      </c>
      <c r="S39" s="190">
        <v>284833.457873184</v>
      </c>
      <c r="T39" s="190">
        <v>84759.827413702296</v>
      </c>
      <c r="U39" s="190">
        <v>83337.299809878095</v>
      </c>
      <c r="V39" s="190">
        <v>9433.3032799207704</v>
      </c>
      <c r="W39" s="190">
        <v>82949.566092943001</v>
      </c>
      <c r="X39" s="190">
        <v>63518.4939659027</v>
      </c>
      <c r="Z39" s="197">
        <f t="shared" si="4"/>
        <v>0.5911922731100917</v>
      </c>
      <c r="AA39" s="197">
        <f t="shared" si="4"/>
        <v>0.1759251016762077</v>
      </c>
      <c r="AB39" s="197">
        <f t="shared" si="5"/>
        <v>0.19255204121023931</v>
      </c>
      <c r="AC39" s="197">
        <f t="shared" si="9"/>
        <v>0.17297254359561484</v>
      </c>
      <c r="AD39" s="197">
        <f t="shared" si="10"/>
        <v>1.9579497614624464E-2</v>
      </c>
      <c r="AE39" s="197">
        <f t="shared" si="6"/>
        <v>4.0330584003462344E-2</v>
      </c>
      <c r="AF39" s="197">
        <f t="shared" si="11"/>
        <v>0.17216777445371739</v>
      </c>
      <c r="AG39" s="197">
        <f t="shared" si="7"/>
        <v>-0.13183719045025505</v>
      </c>
      <c r="AH39" s="197">
        <f t="shared" si="8"/>
        <v>0.30400496490397244</v>
      </c>
    </row>
    <row r="40" spans="1:34" ht="12.75" customHeight="1">
      <c r="A40" s="192" t="s">
        <v>912</v>
      </c>
      <c r="B40" s="190">
        <v>25123.536531418998</v>
      </c>
      <c r="C40" s="190">
        <v>12357.077617598299</v>
      </c>
      <c r="D40" s="190">
        <v>78353.349639141306</v>
      </c>
      <c r="E40" s="190">
        <v>14268.529992273699</v>
      </c>
      <c r="F40" s="190">
        <v>22097.1944809665</v>
      </c>
      <c r="G40" s="190">
        <v>127076.15172998</v>
      </c>
      <c r="H40" s="190">
        <v>43176.518274642003</v>
      </c>
      <c r="I40" s="190">
        <v>14847.7561697576</v>
      </c>
      <c r="J40" s="190">
        <v>18768.382455079201</v>
      </c>
      <c r="K40" s="190">
        <v>28738.678568759999</v>
      </c>
      <c r="L40" s="190">
        <v>39616.533180409599</v>
      </c>
      <c r="M40" s="190">
        <v>64595.281762019396</v>
      </c>
      <c r="N40" s="190">
        <v>64558.205426189103</v>
      </c>
      <c r="O40" s="190">
        <v>274301.35583685699</v>
      </c>
      <c r="P40" s="190">
        <v>426501.04409825598</v>
      </c>
      <c r="Q40" s="190">
        <v>78751.274295944502</v>
      </c>
      <c r="R40" s="191">
        <v>505252.3183942</v>
      </c>
      <c r="S40" s="190">
        <v>301880.68700003601</v>
      </c>
      <c r="T40" s="190">
        <v>90361.522504807697</v>
      </c>
      <c r="U40" s="190">
        <v>90684.394326577007</v>
      </c>
      <c r="V40" s="190">
        <v>1330.15043735471</v>
      </c>
      <c r="W40" s="190">
        <v>90341.255601795405</v>
      </c>
      <c r="X40" s="190">
        <v>69345.691476370805</v>
      </c>
      <c r="Z40" s="197">
        <f t="shared" si="4"/>
        <v>0.59748501097328444</v>
      </c>
      <c r="AA40" s="197">
        <f t="shared" si="4"/>
        <v>0.17884435007046767</v>
      </c>
      <c r="AB40" s="197">
        <f t="shared" si="5"/>
        <v>0.18211602681284794</v>
      </c>
      <c r="AC40" s="197">
        <f t="shared" si="9"/>
        <v>0.17948338092696223</v>
      </c>
      <c r="AD40" s="197">
        <f t="shared" si="10"/>
        <v>2.6326458858857149E-3</v>
      </c>
      <c r="AE40" s="197">
        <f t="shared" si="6"/>
        <v>4.1554612143399949E-2</v>
      </c>
      <c r="AF40" s="197">
        <f t="shared" si="11"/>
        <v>0.17880423763104986</v>
      </c>
      <c r="AG40" s="197">
        <f t="shared" si="7"/>
        <v>-0.13724962548764991</v>
      </c>
      <c r="AH40" s="197">
        <f t="shared" si="8"/>
        <v>0.31605386311869976</v>
      </c>
    </row>
    <row r="41" spans="1:34" ht="12.75" customHeight="1">
      <c r="A41" s="192" t="s">
        <v>913</v>
      </c>
      <c r="B41" s="190">
        <v>16860.486678874098</v>
      </c>
      <c r="C41" s="190">
        <v>11057.4791016981</v>
      </c>
      <c r="D41" s="190">
        <v>80817.401088654398</v>
      </c>
      <c r="E41" s="190">
        <v>14764.864140608001</v>
      </c>
      <c r="F41" s="190">
        <v>21542.8767352713</v>
      </c>
      <c r="G41" s="190">
        <v>128182.62106623199</v>
      </c>
      <c r="H41" s="190">
        <v>44872.791473907098</v>
      </c>
      <c r="I41" s="190">
        <v>15065.7848632859</v>
      </c>
      <c r="J41" s="190">
        <v>22736.0334485313</v>
      </c>
      <c r="K41" s="190">
        <v>31212.2638821779</v>
      </c>
      <c r="L41" s="190">
        <v>43134.525783024001</v>
      </c>
      <c r="M41" s="190">
        <v>66007.104720480405</v>
      </c>
      <c r="N41" s="190">
        <v>77329.4745067841</v>
      </c>
      <c r="O41" s="190">
        <v>300357.97867819102</v>
      </c>
      <c r="P41" s="190">
        <v>445401.08642329701</v>
      </c>
      <c r="Q41" s="190">
        <v>80519.359480503903</v>
      </c>
      <c r="R41" s="191">
        <v>525920.44590380101</v>
      </c>
      <c r="S41" s="190">
        <v>317821.36410550599</v>
      </c>
      <c r="T41" s="190">
        <v>109840.017950116</v>
      </c>
      <c r="U41" s="190">
        <v>88267.947123490507</v>
      </c>
      <c r="V41" s="190">
        <v>-4763.0442153630902</v>
      </c>
      <c r="W41" s="190">
        <v>84321.337034961398</v>
      </c>
      <c r="X41" s="190">
        <v>69567.176094910494</v>
      </c>
      <c r="Z41" s="197">
        <f t="shared" si="4"/>
        <v>0.60431452433709043</v>
      </c>
      <c r="AA41" s="197">
        <f t="shared" si="4"/>
        <v>0.20885291455317834</v>
      </c>
      <c r="AB41" s="197">
        <f t="shared" si="5"/>
        <v>0.15877858249953219</v>
      </c>
      <c r="AC41" s="197">
        <f t="shared" si="9"/>
        <v>0.16783516938916668</v>
      </c>
      <c r="AD41" s="197">
        <f t="shared" si="10"/>
        <v>-9.0565868896344912E-3</v>
      </c>
      <c r="AE41" s="197">
        <f t="shared" si="6"/>
        <v>2.8053978610197761E-2</v>
      </c>
      <c r="AF41" s="197">
        <f t="shared" si="11"/>
        <v>0.16033097342327907</v>
      </c>
      <c r="AG41" s="197">
        <f t="shared" si="7"/>
        <v>-0.13227699481308131</v>
      </c>
      <c r="AH41" s="197">
        <f t="shared" si="8"/>
        <v>0.29260796823636037</v>
      </c>
    </row>
    <row r="42" spans="1:34" ht="12.75" customHeight="1">
      <c r="A42" s="192" t="s">
        <v>914</v>
      </c>
      <c r="B42" s="190">
        <v>27588.648448782798</v>
      </c>
      <c r="C42" s="190">
        <v>11467.773999925699</v>
      </c>
      <c r="D42" s="190">
        <v>73205.621837693907</v>
      </c>
      <c r="E42" s="190">
        <v>15553.1536010953</v>
      </c>
      <c r="F42" s="190">
        <v>19375.6290270809</v>
      </c>
      <c r="G42" s="190">
        <v>119602.17846579599</v>
      </c>
      <c r="H42" s="190">
        <v>43767.6818319499</v>
      </c>
      <c r="I42" s="190">
        <v>14652.723797967499</v>
      </c>
      <c r="J42" s="190">
        <v>19165.104174295499</v>
      </c>
      <c r="K42" s="190">
        <v>27032.356040546401</v>
      </c>
      <c r="L42" s="190">
        <v>41763.362590998797</v>
      </c>
      <c r="M42" s="190">
        <v>64417.560574290401</v>
      </c>
      <c r="N42" s="190">
        <v>64448.5436945533</v>
      </c>
      <c r="O42" s="190">
        <v>275247.33270460198</v>
      </c>
      <c r="P42" s="190">
        <v>422438.15961918002</v>
      </c>
      <c r="Q42" s="190">
        <v>77272.201582945505</v>
      </c>
      <c r="R42" s="191">
        <v>499710.36120212602</v>
      </c>
      <c r="S42" s="190">
        <v>308544.13988318801</v>
      </c>
      <c r="T42" s="190">
        <v>89562.2440321514</v>
      </c>
      <c r="U42" s="190">
        <v>85393.594609201798</v>
      </c>
      <c r="V42" s="190">
        <v>773.34121192610496</v>
      </c>
      <c r="W42" s="190">
        <v>77093.844539653001</v>
      </c>
      <c r="X42" s="190">
        <v>61656.803073994299</v>
      </c>
      <c r="Z42" s="197">
        <f t="shared" si="4"/>
        <v>0.61744595237317101</v>
      </c>
      <c r="AA42" s="197">
        <f t="shared" si="4"/>
        <v>0.17922831100939429</v>
      </c>
      <c r="AB42" s="197">
        <f t="shared" si="5"/>
        <v>0.17243375865539551</v>
      </c>
      <c r="AC42" s="197">
        <f t="shared" si="9"/>
        <v>0.17088617975375792</v>
      </c>
      <c r="AD42" s="197">
        <f t="shared" si="10"/>
        <v>1.5475789016375808E-3</v>
      </c>
      <c r="AE42" s="197">
        <f t="shared" si="6"/>
        <v>3.0891977962039144E-2</v>
      </c>
      <c r="AF42" s="197">
        <f t="shared" si="11"/>
        <v>0.15427705832273025</v>
      </c>
      <c r="AG42" s="197">
        <f t="shared" si="7"/>
        <v>-0.12338508036069111</v>
      </c>
      <c r="AH42" s="197">
        <f t="shared" si="8"/>
        <v>0.27766213868342138</v>
      </c>
    </row>
    <row r="43" spans="1:34" ht="12.75" customHeight="1">
      <c r="A43" s="192" t="s">
        <v>915</v>
      </c>
      <c r="B43" s="190">
        <v>27174.00440392</v>
      </c>
      <c r="C43" s="190">
        <v>14011.6556364764</v>
      </c>
      <c r="D43" s="190">
        <v>82985.756402716695</v>
      </c>
      <c r="E43" s="190">
        <v>15839.8767960362</v>
      </c>
      <c r="F43" s="190">
        <v>20891.423888204099</v>
      </c>
      <c r="G43" s="190">
        <v>133728.71272343301</v>
      </c>
      <c r="H43" s="190">
        <v>49113.895553171802</v>
      </c>
      <c r="I43" s="190">
        <v>15870.1381399486</v>
      </c>
      <c r="J43" s="190">
        <v>20385.308411290102</v>
      </c>
      <c r="K43" s="190">
        <v>30032.9637715139</v>
      </c>
      <c r="L43" s="190">
        <v>42496.686219044801</v>
      </c>
      <c r="M43" s="190">
        <v>66939.471577274599</v>
      </c>
      <c r="N43" s="190">
        <v>69929.188213955102</v>
      </c>
      <c r="O43" s="190">
        <v>294767.65188619902</v>
      </c>
      <c r="P43" s="190">
        <v>455670.36901355197</v>
      </c>
      <c r="Q43" s="190">
        <v>79887.047313829898</v>
      </c>
      <c r="R43" s="191">
        <v>535557.41632738197</v>
      </c>
      <c r="S43" s="190">
        <v>321751.89971530699</v>
      </c>
      <c r="T43" s="190">
        <v>95934.701078501501</v>
      </c>
      <c r="U43" s="190">
        <v>92729.201672838695</v>
      </c>
      <c r="V43" s="190">
        <v>7349.1863668569104</v>
      </c>
      <c r="W43" s="190">
        <v>82694.477068819193</v>
      </c>
      <c r="X43" s="190">
        <v>64902.049574940698</v>
      </c>
      <c r="Z43" s="197">
        <f t="shared" si="4"/>
        <v>0.60077946809464522</v>
      </c>
      <c r="AA43" s="197">
        <f t="shared" si="4"/>
        <v>0.17913056220261056</v>
      </c>
      <c r="AB43" s="197">
        <f t="shared" si="5"/>
        <v>0.18686771014392692</v>
      </c>
      <c r="AC43" s="197">
        <f t="shared" si="9"/>
        <v>0.17314521066431107</v>
      </c>
      <c r="AD43" s="197">
        <f t="shared" si="10"/>
        <v>1.3722499479615853E-2</v>
      </c>
      <c r="AE43" s="197">
        <f t="shared" si="6"/>
        <v>3.3222259558818495E-2</v>
      </c>
      <c r="AF43" s="197">
        <f t="shared" si="11"/>
        <v>0.15440823812300403</v>
      </c>
      <c r="AG43" s="197">
        <f t="shared" si="7"/>
        <v>-0.12118597856418553</v>
      </c>
      <c r="AH43" s="197">
        <f t="shared" si="8"/>
        <v>0.27559421668718953</v>
      </c>
    </row>
    <row r="44" spans="1:34" ht="12.75" customHeight="1">
      <c r="A44" s="192" t="s">
        <v>916</v>
      </c>
      <c r="B44" s="190">
        <v>26472.211688836</v>
      </c>
      <c r="C44" s="190">
        <v>15738.5700233141</v>
      </c>
      <c r="D44" s="190">
        <v>82048.0345543617</v>
      </c>
      <c r="E44" s="190">
        <v>15402.8186713941</v>
      </c>
      <c r="F44" s="190">
        <v>22006.1153443736</v>
      </c>
      <c r="G44" s="190">
        <v>135195.53859344299</v>
      </c>
      <c r="H44" s="190">
        <v>50937.755509249</v>
      </c>
      <c r="I44" s="190">
        <v>16563.5636804237</v>
      </c>
      <c r="J44" s="190">
        <v>21273.040642921402</v>
      </c>
      <c r="K44" s="190">
        <v>36351.226570415398</v>
      </c>
      <c r="L44" s="190">
        <v>43261.787288438201</v>
      </c>
      <c r="M44" s="190">
        <v>68985.971452472993</v>
      </c>
      <c r="N44" s="190">
        <v>71455.373734664594</v>
      </c>
      <c r="O44" s="190">
        <v>308828.71887858497</v>
      </c>
      <c r="P44" s="190">
        <v>470496.469160865</v>
      </c>
      <c r="Q44" s="190">
        <v>82362.685248064998</v>
      </c>
      <c r="R44" s="191">
        <v>552859.15440892999</v>
      </c>
      <c r="S44" s="190">
        <v>332896.026964447</v>
      </c>
      <c r="T44" s="190">
        <v>99485.463945984098</v>
      </c>
      <c r="U44" s="190">
        <v>96633.964390062305</v>
      </c>
      <c r="V44" s="190">
        <v>1882.14803938413</v>
      </c>
      <c r="W44" s="190">
        <v>88086.485988658998</v>
      </c>
      <c r="X44" s="190">
        <v>66124.934919606996</v>
      </c>
      <c r="Z44" s="197">
        <f t="shared" si="4"/>
        <v>0.60213532562439187</v>
      </c>
      <c r="AA44" s="197">
        <f t="shared" si="4"/>
        <v>0.17994721287078172</v>
      </c>
      <c r="AB44" s="197">
        <f t="shared" si="5"/>
        <v>0.17819387025393743</v>
      </c>
      <c r="AC44" s="197">
        <f t="shared" si="9"/>
        <v>0.17478948050227208</v>
      </c>
      <c r="AD44" s="197">
        <f t="shared" si="10"/>
        <v>3.4043897516653453E-3</v>
      </c>
      <c r="AE44" s="197">
        <f t="shared" si="6"/>
        <v>3.9723591250888188E-2</v>
      </c>
      <c r="AF44" s="197">
        <f t="shared" si="11"/>
        <v>0.15932898150675209</v>
      </c>
      <c r="AG44" s="197">
        <f t="shared" si="7"/>
        <v>-0.11960539025586391</v>
      </c>
      <c r="AH44" s="197">
        <f t="shared" si="8"/>
        <v>0.27893437176261598</v>
      </c>
    </row>
    <row r="45" spans="1:34" ht="12.75" customHeight="1">
      <c r="A45" s="192" t="s">
        <v>917</v>
      </c>
      <c r="B45" s="190">
        <v>19722.685458461201</v>
      </c>
      <c r="C45" s="190">
        <v>16805.110340283802</v>
      </c>
      <c r="D45" s="190">
        <v>81667.437205227499</v>
      </c>
      <c r="E45" s="190">
        <v>15389.690931474301</v>
      </c>
      <c r="F45" s="190">
        <v>22297.5717403413</v>
      </c>
      <c r="G45" s="190">
        <v>136159.810217327</v>
      </c>
      <c r="H45" s="190">
        <v>54426.537105629497</v>
      </c>
      <c r="I45" s="190">
        <v>17189.8743816602</v>
      </c>
      <c r="J45" s="190">
        <v>23209.166771493001</v>
      </c>
      <c r="K45" s="190">
        <v>38103.323617524497</v>
      </c>
      <c r="L45" s="190">
        <v>44296.403901518002</v>
      </c>
      <c r="M45" s="190">
        <v>71808.796395961806</v>
      </c>
      <c r="N45" s="190">
        <v>89296.8043568266</v>
      </c>
      <c r="O45" s="190">
        <v>338330.90653061401</v>
      </c>
      <c r="P45" s="190">
        <v>494213.40220640198</v>
      </c>
      <c r="Q45" s="190">
        <v>88244.165855159794</v>
      </c>
      <c r="R45" s="191">
        <v>582457.56806156097</v>
      </c>
      <c r="S45" s="190">
        <v>350103.843437061</v>
      </c>
      <c r="T45" s="190">
        <v>125041.030943363</v>
      </c>
      <c r="U45" s="190">
        <v>95462.109327897298</v>
      </c>
      <c r="V45" s="190">
        <v>-6777.0156181700404</v>
      </c>
      <c r="W45" s="190">
        <v>83005.392402868907</v>
      </c>
      <c r="X45" s="190">
        <v>64377.792431458503</v>
      </c>
      <c r="Z45" s="197">
        <f t="shared" si="4"/>
        <v>0.60108042651453353</v>
      </c>
      <c r="AA45" s="197">
        <f t="shared" si="4"/>
        <v>0.21467835220942172</v>
      </c>
      <c r="AB45" s="197">
        <f t="shared" si="5"/>
        <v>0.15226017923481419</v>
      </c>
      <c r="AC45" s="197">
        <f t="shared" si="9"/>
        <v>0.16389538837240714</v>
      </c>
      <c r="AD45" s="197">
        <f t="shared" si="10"/>
        <v>-1.1635209137592948E-2</v>
      </c>
      <c r="AE45" s="197">
        <f t="shared" si="6"/>
        <v>3.1981042041231769E-2</v>
      </c>
      <c r="AF45" s="197">
        <f t="shared" si="11"/>
        <v>0.14250890872465394</v>
      </c>
      <c r="AG45" s="197">
        <f t="shared" si="7"/>
        <v>-0.11052786668342217</v>
      </c>
      <c r="AH45" s="197">
        <f t="shared" si="8"/>
        <v>0.25303677540807612</v>
      </c>
    </row>
    <row r="46" spans="1:34" ht="12.75" customHeight="1">
      <c r="A46" s="192" t="s">
        <v>918</v>
      </c>
      <c r="B46" s="190">
        <v>28065.404598821999</v>
      </c>
      <c r="C46" s="190">
        <v>17529.2379114223</v>
      </c>
      <c r="D46" s="190">
        <v>73622.923040412701</v>
      </c>
      <c r="E46" s="190">
        <v>16216.0311778698</v>
      </c>
      <c r="F46" s="190">
        <v>20721.471485197999</v>
      </c>
      <c r="G46" s="190">
        <v>128089.66361490299</v>
      </c>
      <c r="H46" s="190">
        <v>51574.691762107999</v>
      </c>
      <c r="I46" s="190">
        <v>17057.9183808653</v>
      </c>
      <c r="J46" s="190">
        <v>19509.097090397201</v>
      </c>
      <c r="K46" s="190">
        <v>33447.361051719097</v>
      </c>
      <c r="L46" s="190">
        <v>44169.847698547397</v>
      </c>
      <c r="M46" s="190">
        <v>74288.810269264999</v>
      </c>
      <c r="N46" s="190">
        <v>73083.952137534303</v>
      </c>
      <c r="O46" s="190">
        <v>313131.67839043599</v>
      </c>
      <c r="P46" s="190">
        <v>469286.74660416099</v>
      </c>
      <c r="Q46" s="190">
        <v>84983.722624988295</v>
      </c>
      <c r="R46" s="191">
        <v>554270.46922914998</v>
      </c>
      <c r="S46" s="190">
        <v>345001.78761401301</v>
      </c>
      <c r="T46" s="190">
        <v>100991.556143743</v>
      </c>
      <c r="U46" s="190">
        <v>96723.077657528498</v>
      </c>
      <c r="V46" s="190">
        <v>-1707.0198681588699</v>
      </c>
      <c r="W46" s="190">
        <v>76049.395132315607</v>
      </c>
      <c r="X46" s="190">
        <v>62788.3274502922</v>
      </c>
      <c r="Z46" s="197">
        <f t="shared" si="4"/>
        <v>0.62244302514226169</v>
      </c>
      <c r="AA46" s="197">
        <f t="shared" si="4"/>
        <v>0.18220627247956528</v>
      </c>
      <c r="AB46" s="197">
        <f t="shared" si="5"/>
        <v>0.17142543769563068</v>
      </c>
      <c r="AC46" s="197">
        <f t="shared" si="9"/>
        <v>0.17450519742111795</v>
      </c>
      <c r="AD46" s="197">
        <f t="shared" si="10"/>
        <v>-3.0797597254872749E-3</v>
      </c>
      <c r="AE46" s="197">
        <f t="shared" si="6"/>
        <v>2.3925264682540623E-2</v>
      </c>
      <c r="AF46" s="197">
        <f t="shared" si="11"/>
        <v>0.13720629070872398</v>
      </c>
      <c r="AG46" s="197">
        <f t="shared" si="7"/>
        <v>-0.11328102602618335</v>
      </c>
      <c r="AH46" s="197">
        <f t="shared" si="8"/>
        <v>0.25048731673490732</v>
      </c>
    </row>
    <row r="47" spans="1:34" ht="12.75" customHeight="1">
      <c r="A47" s="192" t="s">
        <v>919</v>
      </c>
      <c r="B47" s="190">
        <v>26201.0711510906</v>
      </c>
      <c r="C47" s="190">
        <v>16718.530369556898</v>
      </c>
      <c r="D47" s="190">
        <v>84940.851970454707</v>
      </c>
      <c r="E47" s="190">
        <v>16347.993231274901</v>
      </c>
      <c r="F47" s="190">
        <v>21262.449934405198</v>
      </c>
      <c r="G47" s="190">
        <v>139269.82550569199</v>
      </c>
      <c r="H47" s="190">
        <v>54869.871915558397</v>
      </c>
      <c r="I47" s="190">
        <v>17325.291195954102</v>
      </c>
      <c r="J47" s="190">
        <v>21283.319853688099</v>
      </c>
      <c r="K47" s="190">
        <v>35790.621909759197</v>
      </c>
      <c r="L47" s="190">
        <v>44953.033553221598</v>
      </c>
      <c r="M47" s="190">
        <v>78171.175337811495</v>
      </c>
      <c r="N47" s="190">
        <v>78270.146356424506</v>
      </c>
      <c r="O47" s="190">
        <v>330663.46012241702</v>
      </c>
      <c r="P47" s="190">
        <v>496134.35677920002</v>
      </c>
      <c r="Q47" s="190">
        <v>85842.504068170703</v>
      </c>
      <c r="R47" s="191">
        <v>581976.86084737</v>
      </c>
      <c r="S47" s="190">
        <v>355817.07157861599</v>
      </c>
      <c r="T47" s="190">
        <v>105728.71760344499</v>
      </c>
      <c r="U47" s="190">
        <v>100732.55791429699</v>
      </c>
      <c r="V47" s="190">
        <v>6668.7195200632596</v>
      </c>
      <c r="W47" s="190">
        <v>79740.013225815303</v>
      </c>
      <c r="X47" s="190">
        <v>66710.218994866504</v>
      </c>
      <c r="Z47" s="197">
        <f t="shared" si="4"/>
        <v>0.61139384658788531</v>
      </c>
      <c r="AA47" s="197">
        <f t="shared" si="4"/>
        <v>0.1816716861380053</v>
      </c>
      <c r="AB47" s="197">
        <f t="shared" si="5"/>
        <v>0.18454561454210022</v>
      </c>
      <c r="AC47" s="197">
        <f t="shared" si="9"/>
        <v>0.17308687800341127</v>
      </c>
      <c r="AD47" s="197">
        <f t="shared" si="10"/>
        <v>1.145873653868896E-2</v>
      </c>
      <c r="AE47" s="197">
        <f t="shared" si="6"/>
        <v>2.2388852732009246E-2</v>
      </c>
      <c r="AF47" s="197">
        <f t="shared" si="11"/>
        <v>0.13701577947568611</v>
      </c>
      <c r="AG47" s="197">
        <f t="shared" si="7"/>
        <v>-0.11462692674367686</v>
      </c>
      <c r="AH47" s="197">
        <f t="shared" si="8"/>
        <v>0.25164270621936297</v>
      </c>
    </row>
    <row r="48" spans="1:34" ht="12.75" customHeight="1">
      <c r="A48" s="192" t="s">
        <v>920</v>
      </c>
      <c r="B48" s="190">
        <v>28661.881237897898</v>
      </c>
      <c r="C48" s="190">
        <v>20059.3741109734</v>
      </c>
      <c r="D48" s="190">
        <v>89552.884537310994</v>
      </c>
      <c r="E48" s="190">
        <v>16679.445704743699</v>
      </c>
      <c r="F48" s="190">
        <v>23379.6267715379</v>
      </c>
      <c r="G48" s="190">
        <v>149671.331124566</v>
      </c>
      <c r="H48" s="190">
        <v>58949.6470062753</v>
      </c>
      <c r="I48" s="190">
        <v>17975.402757690499</v>
      </c>
      <c r="J48" s="190">
        <v>22996.417791730801</v>
      </c>
      <c r="K48" s="190">
        <v>37177.213478953898</v>
      </c>
      <c r="L48" s="190">
        <v>46213.154750489703</v>
      </c>
      <c r="M48" s="190">
        <v>83916.995309999897</v>
      </c>
      <c r="N48" s="190">
        <v>82327.900273677005</v>
      </c>
      <c r="O48" s="190">
        <v>349556.73136881698</v>
      </c>
      <c r="P48" s="190">
        <v>527889.94373128098</v>
      </c>
      <c r="Q48" s="190">
        <v>89957.767446259299</v>
      </c>
      <c r="R48" s="191">
        <v>617847.71117754001</v>
      </c>
      <c r="S48" s="190">
        <v>368733.92387321702</v>
      </c>
      <c r="T48" s="190">
        <v>111875.35833709101</v>
      </c>
      <c r="U48" s="190">
        <v>108368.109642093</v>
      </c>
      <c r="V48" s="190">
        <v>6820.32705528931</v>
      </c>
      <c r="W48" s="190">
        <v>98607.730703485795</v>
      </c>
      <c r="X48" s="190">
        <v>76557.738433635197</v>
      </c>
      <c r="Z48" s="197">
        <f t="shared" si="4"/>
        <v>0.59680390038259845</v>
      </c>
      <c r="AA48" s="197">
        <f t="shared" si="4"/>
        <v>0.18107270823075583</v>
      </c>
      <c r="AB48" s="197">
        <f t="shared" si="5"/>
        <v>0.18643499783765102</v>
      </c>
      <c r="AC48" s="197">
        <f t="shared" si="9"/>
        <v>0.17539614970096273</v>
      </c>
      <c r="AD48" s="197">
        <f t="shared" si="10"/>
        <v>1.1038848136688286E-2</v>
      </c>
      <c r="AE48" s="197">
        <f t="shared" si="6"/>
        <v>3.5688393548996222E-2</v>
      </c>
      <c r="AF48" s="197">
        <f t="shared" si="11"/>
        <v>0.1595987634486043</v>
      </c>
      <c r="AG48" s="197">
        <f t="shared" si="7"/>
        <v>-0.12391036989960807</v>
      </c>
      <c r="AH48" s="197">
        <f t="shared" si="8"/>
        <v>0.28350913334821237</v>
      </c>
    </row>
    <row r="49" spans="1:34" ht="12.75" customHeight="1">
      <c r="A49" s="192" t="s">
        <v>921</v>
      </c>
      <c r="B49" s="190">
        <v>22365.663012189299</v>
      </c>
      <c r="C49" s="190">
        <v>17705.507608047399</v>
      </c>
      <c r="D49" s="190">
        <v>91831.330451821195</v>
      </c>
      <c r="E49" s="190">
        <v>16975.259886111598</v>
      </c>
      <c r="F49" s="190">
        <v>23738.5018088586</v>
      </c>
      <c r="G49" s="190">
        <v>150250.599754839</v>
      </c>
      <c r="H49" s="190">
        <v>63230.4193160582</v>
      </c>
      <c r="I49" s="190">
        <v>18271.027665490099</v>
      </c>
      <c r="J49" s="190">
        <v>25192.355264184102</v>
      </c>
      <c r="K49" s="190">
        <v>41052.693559567997</v>
      </c>
      <c r="L49" s="190">
        <v>47640.783997741702</v>
      </c>
      <c r="M49" s="190">
        <v>88037.629082923406</v>
      </c>
      <c r="N49" s="190">
        <v>99937.791232363903</v>
      </c>
      <c r="O49" s="190">
        <v>383362.70011832903</v>
      </c>
      <c r="P49" s="190">
        <v>555978.96288535697</v>
      </c>
      <c r="Q49" s="190">
        <v>99375.935860581594</v>
      </c>
      <c r="R49" s="191">
        <v>655354.89874593902</v>
      </c>
      <c r="S49" s="190">
        <v>386662.76693415601</v>
      </c>
      <c r="T49" s="190">
        <v>140137.53791572101</v>
      </c>
      <c r="U49" s="190">
        <v>108849.804786081</v>
      </c>
      <c r="V49" s="190">
        <v>2823.4532928039998</v>
      </c>
      <c r="W49" s="190">
        <v>91944.8109383829</v>
      </c>
      <c r="X49" s="190">
        <v>75063.475121206196</v>
      </c>
      <c r="Z49" s="197">
        <f t="shared" si="4"/>
        <v>0.59000515243581519</v>
      </c>
      <c r="AA49" s="197">
        <f t="shared" si="4"/>
        <v>0.21383457754551405</v>
      </c>
      <c r="AB49" s="197">
        <f t="shared" si="5"/>
        <v>0.17040119527995976</v>
      </c>
      <c r="AC49" s="197">
        <f t="shared" si="9"/>
        <v>0.16609291392247413</v>
      </c>
      <c r="AD49" s="197">
        <f t="shared" si="10"/>
        <v>4.308281357485612E-3</v>
      </c>
      <c r="AE49" s="197">
        <f t="shared" si="6"/>
        <v>2.5759074738710516E-2</v>
      </c>
      <c r="AF49" s="197">
        <f t="shared" si="11"/>
        <v>0.1402977396130323</v>
      </c>
      <c r="AG49" s="197">
        <f t="shared" si="7"/>
        <v>-0.11453866487432178</v>
      </c>
      <c r="AH49" s="197">
        <f t="shared" si="8"/>
        <v>0.25483640448735406</v>
      </c>
    </row>
    <row r="50" spans="1:34" ht="12.75" customHeight="1">
      <c r="A50" s="192" t="s">
        <v>922</v>
      </c>
      <c r="B50" s="190">
        <v>34345.974778741998</v>
      </c>
      <c r="C50" s="190">
        <v>15539.221555976101</v>
      </c>
      <c r="D50" s="190">
        <v>84400.444314761204</v>
      </c>
      <c r="E50" s="190">
        <v>17300.7783677138</v>
      </c>
      <c r="F50" s="190">
        <v>23803.356933190102</v>
      </c>
      <c r="G50" s="190">
        <v>141043.80117164101</v>
      </c>
      <c r="H50" s="190">
        <v>59837.622337176399</v>
      </c>
      <c r="I50" s="190">
        <v>18937.235619345101</v>
      </c>
      <c r="J50" s="190">
        <v>22182.924901673501</v>
      </c>
      <c r="K50" s="190">
        <v>42874.368813760302</v>
      </c>
      <c r="L50" s="190">
        <v>48637.8114074517</v>
      </c>
      <c r="M50" s="190">
        <v>84981.296137737503</v>
      </c>
      <c r="N50" s="190">
        <v>86020.300974907601</v>
      </c>
      <c r="O50" s="190">
        <v>363471.56019205198</v>
      </c>
      <c r="P50" s="190">
        <v>538861.33614243497</v>
      </c>
      <c r="Q50" s="190">
        <v>92561.667711268994</v>
      </c>
      <c r="R50" s="191">
        <v>631423.00385370397</v>
      </c>
      <c r="S50" s="190">
        <v>384998.89312178199</v>
      </c>
      <c r="T50" s="190">
        <v>114488.86501855199</v>
      </c>
      <c r="U50" s="190">
        <v>109266.941132796</v>
      </c>
      <c r="V50" s="190">
        <v>13576.157728649699</v>
      </c>
      <c r="W50" s="190">
        <v>85082.490794429803</v>
      </c>
      <c r="X50" s="190">
        <v>75990.343942504507</v>
      </c>
      <c r="Z50" s="197">
        <f t="shared" si="4"/>
        <v>0.60973213008087268</v>
      </c>
      <c r="AA50" s="197">
        <f t="shared" si="4"/>
        <v>0.18131880580815554</v>
      </c>
      <c r="AB50" s="197">
        <f t="shared" si="5"/>
        <v>0.19454960955129777</v>
      </c>
      <c r="AC50" s="197">
        <f t="shared" si="9"/>
        <v>0.17304871768357735</v>
      </c>
      <c r="AD50" s="197">
        <f t="shared" si="10"/>
        <v>2.1500891867720414E-2</v>
      </c>
      <c r="AE50" s="197">
        <f t="shared" si="6"/>
        <v>1.4399454559675617E-2</v>
      </c>
      <c r="AF50" s="197">
        <f t="shared" si="11"/>
        <v>0.13474721426865022</v>
      </c>
      <c r="AG50" s="197">
        <f t="shared" si="7"/>
        <v>-0.1203477597089746</v>
      </c>
      <c r="AH50" s="197">
        <f t="shared" si="8"/>
        <v>0.25509497397762482</v>
      </c>
    </row>
    <row r="51" spans="1:34" ht="12.75" customHeight="1">
      <c r="A51" s="192" t="s">
        <v>923</v>
      </c>
      <c r="B51" s="190">
        <v>32718.000173141001</v>
      </c>
      <c r="C51" s="190">
        <v>15624.041068794901</v>
      </c>
      <c r="D51" s="190">
        <v>95963.645510008297</v>
      </c>
      <c r="E51" s="190">
        <v>17904.818648500699</v>
      </c>
      <c r="F51" s="190">
        <v>25939.461902473999</v>
      </c>
      <c r="G51" s="190">
        <v>155431.967129778</v>
      </c>
      <c r="H51" s="190">
        <v>65939.141234834606</v>
      </c>
      <c r="I51" s="190">
        <v>20378.000193141699</v>
      </c>
      <c r="J51" s="190">
        <v>24197.517098005501</v>
      </c>
      <c r="K51" s="190">
        <v>44552.957871798302</v>
      </c>
      <c r="L51" s="190">
        <v>50965.164433341801</v>
      </c>
      <c r="M51" s="190">
        <v>88038.929308239996</v>
      </c>
      <c r="N51" s="190">
        <v>91842.901752865393</v>
      </c>
      <c r="O51" s="190">
        <v>385914.61189222703</v>
      </c>
      <c r="P51" s="190">
        <v>574064.57919514598</v>
      </c>
      <c r="Q51" s="190">
        <v>96590.122765689201</v>
      </c>
      <c r="R51" s="191">
        <v>670654.70196083502</v>
      </c>
      <c r="S51" s="190">
        <v>400751.22233127599</v>
      </c>
      <c r="T51" s="190">
        <v>123655.18233589501</v>
      </c>
      <c r="U51" s="190">
        <v>119166.959292377</v>
      </c>
      <c r="V51" s="190">
        <v>15015.4248500761</v>
      </c>
      <c r="W51" s="190">
        <v>89592.761913324503</v>
      </c>
      <c r="X51" s="190">
        <v>77526.848762112495</v>
      </c>
      <c r="Z51" s="197">
        <f t="shared" si="4"/>
        <v>0.59755224433613097</v>
      </c>
      <c r="AA51" s="197">
        <f t="shared" si="4"/>
        <v>0.18437980375647353</v>
      </c>
      <c r="AB51" s="197">
        <f t="shared" si="5"/>
        <v>0.20007670676152076</v>
      </c>
      <c r="AC51" s="197">
        <f t="shared" si="9"/>
        <v>0.17768750288928284</v>
      </c>
      <c r="AD51" s="197">
        <f t="shared" si="10"/>
        <v>2.2389203872237928E-2</v>
      </c>
      <c r="AE51" s="197">
        <f t="shared" si="6"/>
        <v>1.7991245145876328E-2</v>
      </c>
      <c r="AF51" s="197">
        <f t="shared" si="11"/>
        <v>0.13359000041508179</v>
      </c>
      <c r="AG51" s="197">
        <f t="shared" si="7"/>
        <v>-0.11559875526920546</v>
      </c>
      <c r="AH51" s="197">
        <f t="shared" si="8"/>
        <v>0.24918875568428725</v>
      </c>
    </row>
    <row r="52" spans="1:34" ht="12.75" customHeight="1">
      <c r="A52" s="192" t="s">
        <v>924</v>
      </c>
      <c r="B52" s="190">
        <v>29821.224833681699</v>
      </c>
      <c r="C52" s="190">
        <v>17138.3865916096</v>
      </c>
      <c r="D52" s="190">
        <v>104394.214600539</v>
      </c>
      <c r="E52" s="190">
        <v>17162.766670593199</v>
      </c>
      <c r="F52" s="190">
        <v>28016.2494849943</v>
      </c>
      <c r="G52" s="190">
        <v>166711.617347736</v>
      </c>
      <c r="H52" s="190">
        <v>70578.686962439693</v>
      </c>
      <c r="I52" s="190">
        <v>22285.374814551298</v>
      </c>
      <c r="J52" s="190">
        <v>25601.103773560499</v>
      </c>
      <c r="K52" s="190">
        <v>41054.325724190501</v>
      </c>
      <c r="L52" s="190">
        <v>51329.879532468702</v>
      </c>
      <c r="M52" s="190">
        <v>90475.365232545097</v>
      </c>
      <c r="N52" s="190">
        <v>91666.604660556099</v>
      </c>
      <c r="O52" s="190">
        <v>392991.34070031199</v>
      </c>
      <c r="P52" s="190">
        <v>589524.18288173003</v>
      </c>
      <c r="Q52" s="190">
        <v>102321.738076436</v>
      </c>
      <c r="R52" s="191">
        <v>691845.92095816601</v>
      </c>
      <c r="S52" s="190">
        <v>410354.143110918</v>
      </c>
      <c r="T52" s="190">
        <v>125131.291536723</v>
      </c>
      <c r="U52" s="190">
        <v>129920.68390401499</v>
      </c>
      <c r="V52" s="190">
        <v>16545.5812977321</v>
      </c>
      <c r="W52" s="190">
        <v>95806.491209513202</v>
      </c>
      <c r="X52" s="190">
        <v>85912.270100735695</v>
      </c>
      <c r="Z52" s="197">
        <f t="shared" si="4"/>
        <v>0.59312938138393823</v>
      </c>
      <c r="AA52" s="197">
        <f t="shared" si="4"/>
        <v>0.18086583695315209</v>
      </c>
      <c r="AB52" s="197">
        <f t="shared" si="5"/>
        <v>0.21170359001163136</v>
      </c>
      <c r="AC52" s="197">
        <f t="shared" si="9"/>
        <v>0.18778846556482182</v>
      </c>
      <c r="AD52" s="197">
        <f t="shared" si="10"/>
        <v>2.3915124446809544E-2</v>
      </c>
      <c r="AE52" s="197">
        <f t="shared" si="6"/>
        <v>1.4301191651277759E-2</v>
      </c>
      <c r="AF52" s="197">
        <f t="shared" si="11"/>
        <v>0.13847952023309876</v>
      </c>
      <c r="AG52" s="197">
        <f t="shared" si="7"/>
        <v>-0.124178328581821</v>
      </c>
      <c r="AH52" s="197">
        <f t="shared" si="8"/>
        <v>0.26265784881491977</v>
      </c>
    </row>
    <row r="53" spans="1:34" ht="12.75" customHeight="1">
      <c r="A53" s="192" t="s">
        <v>925</v>
      </c>
      <c r="B53" s="190">
        <v>23266.510214435501</v>
      </c>
      <c r="C53" s="190">
        <v>20285.6907836194</v>
      </c>
      <c r="D53" s="190">
        <v>100274.915574692</v>
      </c>
      <c r="E53" s="190">
        <v>17210.986313192101</v>
      </c>
      <c r="F53" s="190">
        <v>28112.181679341698</v>
      </c>
      <c r="G53" s="190">
        <v>165883.77435084499</v>
      </c>
      <c r="H53" s="190">
        <v>74443.079465548901</v>
      </c>
      <c r="I53" s="190">
        <v>24291.0893729618</v>
      </c>
      <c r="J53" s="190">
        <v>30380.724226760402</v>
      </c>
      <c r="K53" s="190">
        <v>41694.0875902509</v>
      </c>
      <c r="L53" s="190">
        <v>53264.944626737502</v>
      </c>
      <c r="M53" s="190">
        <v>96273.589321477397</v>
      </c>
      <c r="N53" s="190">
        <v>107580.372611671</v>
      </c>
      <c r="O53" s="190">
        <v>427927.88721540797</v>
      </c>
      <c r="P53" s="190">
        <v>617078.17178068904</v>
      </c>
      <c r="Q53" s="190">
        <v>109261.131446606</v>
      </c>
      <c r="R53" s="191">
        <v>726339.30322729505</v>
      </c>
      <c r="S53" s="190">
        <v>432651.75143602502</v>
      </c>
      <c r="T53" s="190">
        <v>152023.73110883101</v>
      </c>
      <c r="U53" s="190">
        <v>131177.44567081201</v>
      </c>
      <c r="V53" s="190">
        <v>4468.5761235423097</v>
      </c>
      <c r="W53" s="190">
        <v>92066.066082732301</v>
      </c>
      <c r="X53" s="190">
        <v>86048.267194647895</v>
      </c>
      <c r="Z53" s="197">
        <f t="shared" si="4"/>
        <v>0.59566066370586346</v>
      </c>
      <c r="AA53" s="197">
        <f t="shared" si="4"/>
        <v>0.20930125966384316</v>
      </c>
      <c r="AB53" s="197">
        <f t="shared" si="5"/>
        <v>0.1867529695717241</v>
      </c>
      <c r="AC53" s="197">
        <f t="shared" si="9"/>
        <v>0.18060078132624793</v>
      </c>
      <c r="AD53" s="197">
        <f t="shared" si="10"/>
        <v>6.1521882454761614E-3</v>
      </c>
      <c r="AE53" s="197">
        <f t="shared" si="6"/>
        <v>8.2851070585688025E-3</v>
      </c>
      <c r="AF53" s="197">
        <f t="shared" si="11"/>
        <v>0.12675352369569054</v>
      </c>
      <c r="AG53" s="197">
        <f t="shared" si="7"/>
        <v>-0.11846841663712174</v>
      </c>
      <c r="AH53" s="197">
        <f t="shared" si="8"/>
        <v>0.24522194033281228</v>
      </c>
    </row>
    <row r="54" spans="1:34" ht="12.75" customHeight="1">
      <c r="A54" s="192" t="s">
        <v>926</v>
      </c>
      <c r="B54" s="190">
        <v>42412.668385591103</v>
      </c>
      <c r="C54" s="190">
        <v>18051.1534108175</v>
      </c>
      <c r="D54" s="190">
        <v>90223.403871504896</v>
      </c>
      <c r="E54" s="190">
        <v>17135.738268914502</v>
      </c>
      <c r="F54" s="190">
        <v>25875.316083415299</v>
      </c>
      <c r="G54" s="190">
        <v>151285.61163465201</v>
      </c>
      <c r="H54" s="190">
        <v>69266.106078166194</v>
      </c>
      <c r="I54" s="190">
        <v>24698.030750030401</v>
      </c>
      <c r="J54" s="190">
        <v>25926.5121757753</v>
      </c>
      <c r="K54" s="190">
        <v>44720.136212039302</v>
      </c>
      <c r="L54" s="190">
        <v>53366.724448070097</v>
      </c>
      <c r="M54" s="190">
        <v>93651.894721996694</v>
      </c>
      <c r="N54" s="190">
        <v>94335.013498340806</v>
      </c>
      <c r="O54" s="190">
        <v>405964.41788441897</v>
      </c>
      <c r="P54" s="190">
        <v>599662.697904662</v>
      </c>
      <c r="Q54" s="190">
        <v>112392.556288675</v>
      </c>
      <c r="R54" s="191">
        <v>712055.25419333705</v>
      </c>
      <c r="S54" s="190">
        <v>433753.14920511801</v>
      </c>
      <c r="T54" s="190">
        <v>128393.761490566</v>
      </c>
      <c r="U54" s="190">
        <v>132371.46538926399</v>
      </c>
      <c r="V54" s="190">
        <v>23503.587267449901</v>
      </c>
      <c r="W54" s="190">
        <v>80423.144548483702</v>
      </c>
      <c r="X54" s="190">
        <v>86389.853707545495</v>
      </c>
      <c r="Z54" s="197">
        <f t="shared" si="4"/>
        <v>0.60915658813093387</v>
      </c>
      <c r="AA54" s="197">
        <f t="shared" si="4"/>
        <v>0.18031432355066165</v>
      </c>
      <c r="AB54" s="197">
        <f t="shared" si="5"/>
        <v>0.2189086475224446</v>
      </c>
      <c r="AC54" s="197">
        <f t="shared" si="9"/>
        <v>0.18590055281485576</v>
      </c>
      <c r="AD54" s="197">
        <f t="shared" si="10"/>
        <v>3.3008094707588823E-2</v>
      </c>
      <c r="AE54" s="197">
        <f t="shared" si="6"/>
        <v>-8.3795592040413619E-3</v>
      </c>
      <c r="AF54" s="197">
        <f t="shared" si="11"/>
        <v>0.11294508968913139</v>
      </c>
      <c r="AG54" s="197">
        <f t="shared" si="7"/>
        <v>-0.12132464889317275</v>
      </c>
      <c r="AH54" s="197">
        <f t="shared" si="8"/>
        <v>0.23426973858230415</v>
      </c>
    </row>
    <row r="55" spans="1:34" ht="12.75" customHeight="1">
      <c r="A55" s="192" t="s">
        <v>927</v>
      </c>
      <c r="B55" s="190">
        <v>43288.961887236699</v>
      </c>
      <c r="C55" s="190">
        <v>21446.834667970601</v>
      </c>
      <c r="D55" s="190">
        <v>109761.730930883</v>
      </c>
      <c r="E55" s="190">
        <v>17550.748007378501</v>
      </c>
      <c r="F55" s="190">
        <v>27854.133968436199</v>
      </c>
      <c r="G55" s="190">
        <v>176613.44757466801</v>
      </c>
      <c r="H55" s="190">
        <v>78837.898633524703</v>
      </c>
      <c r="I55" s="190">
        <v>25858.3533188496</v>
      </c>
      <c r="J55" s="190">
        <v>27408.921208437801</v>
      </c>
      <c r="K55" s="190">
        <v>41225.259975994697</v>
      </c>
      <c r="L55" s="190">
        <v>54894.239893474602</v>
      </c>
      <c r="M55" s="190">
        <v>99046.031991810407</v>
      </c>
      <c r="N55" s="190">
        <v>104315.331588773</v>
      </c>
      <c r="O55" s="190">
        <v>431586.03661086498</v>
      </c>
      <c r="P55" s="190">
        <v>651488.446072769</v>
      </c>
      <c r="Q55" s="190">
        <v>118036.718866102</v>
      </c>
      <c r="R55" s="191">
        <v>769525.16493887198</v>
      </c>
      <c r="S55" s="190">
        <v>456472.73873585998</v>
      </c>
      <c r="T55" s="190">
        <v>139782.57678470801</v>
      </c>
      <c r="U55" s="190">
        <v>147732.517480615</v>
      </c>
      <c r="V55" s="190">
        <v>25908.824622550201</v>
      </c>
      <c r="W55" s="190">
        <v>98350.091254698797</v>
      </c>
      <c r="X55" s="190">
        <v>98721.583939560398</v>
      </c>
      <c r="Z55" s="197">
        <f t="shared" si="4"/>
        <v>0.59318753893138809</v>
      </c>
      <c r="AA55" s="197">
        <f t="shared" si="4"/>
        <v>0.18164783057590039</v>
      </c>
      <c r="AB55" s="197">
        <f t="shared" si="5"/>
        <v>0.22564738622545058</v>
      </c>
      <c r="AC55" s="197">
        <f t="shared" si="9"/>
        <v>0.19197879966972917</v>
      </c>
      <c r="AD55" s="197">
        <f t="shared" si="10"/>
        <v>3.3668586555721407E-2</v>
      </c>
      <c r="AE55" s="197">
        <f t="shared" si="6"/>
        <v>-4.827557327395926E-4</v>
      </c>
      <c r="AF55" s="197">
        <f t="shared" si="11"/>
        <v>0.12780620535328605</v>
      </c>
      <c r="AG55" s="197">
        <f t="shared" si="7"/>
        <v>-0.12828896108602564</v>
      </c>
      <c r="AH55" s="197">
        <f t="shared" si="8"/>
        <v>0.25609516643931168</v>
      </c>
    </row>
    <row r="56" spans="1:34" ht="12.75" customHeight="1">
      <c r="A56" s="192" t="s">
        <v>928</v>
      </c>
      <c r="B56" s="190">
        <v>34034.676732506799</v>
      </c>
      <c r="C56" s="190">
        <v>30534.1615719168</v>
      </c>
      <c r="D56" s="190">
        <v>126929.139330223</v>
      </c>
      <c r="E56" s="190">
        <v>16667.9214342163</v>
      </c>
      <c r="F56" s="190">
        <v>30724.928964087201</v>
      </c>
      <c r="G56" s="190">
        <v>204856.15130044401</v>
      </c>
      <c r="H56" s="190">
        <v>87103.893065738303</v>
      </c>
      <c r="I56" s="190">
        <v>27144.4313784064</v>
      </c>
      <c r="J56" s="190">
        <v>27850.2713946771</v>
      </c>
      <c r="K56" s="190">
        <v>44019.513706608901</v>
      </c>
      <c r="L56" s="190">
        <v>56666.537629426202</v>
      </c>
      <c r="M56" s="190">
        <v>101652.43012673401</v>
      </c>
      <c r="N56" s="190">
        <v>104414.706035108</v>
      </c>
      <c r="O56" s="190">
        <v>448851.78333669901</v>
      </c>
      <c r="P56" s="190">
        <v>687742.61136965</v>
      </c>
      <c r="Q56" s="190">
        <v>124859.972428339</v>
      </c>
      <c r="R56" s="191">
        <v>812602.58379798895</v>
      </c>
      <c r="S56" s="190">
        <v>480468.42873469897</v>
      </c>
      <c r="T56" s="190">
        <v>144804.72048225399</v>
      </c>
      <c r="U56" s="190">
        <v>168885.98283488699</v>
      </c>
      <c r="V56" s="190">
        <v>17306.754472262499</v>
      </c>
      <c r="W56" s="190">
        <v>115426.578513695</v>
      </c>
      <c r="X56" s="190">
        <v>114289.881239808</v>
      </c>
      <c r="Z56" s="197">
        <f t="shared" si="4"/>
        <v>0.5912711063371936</v>
      </c>
      <c r="AA56" s="197">
        <f t="shared" si="4"/>
        <v>0.17819869561016816</v>
      </c>
      <c r="AB56" s="197">
        <f t="shared" si="5"/>
        <v>0.22913136263597772</v>
      </c>
      <c r="AC56" s="197">
        <f t="shared" si="9"/>
        <v>0.20783343075964381</v>
      </c>
      <c r="AD56" s="197">
        <f t="shared" si="10"/>
        <v>2.1297931876333925E-2</v>
      </c>
      <c r="AE56" s="197">
        <f t="shared" si="6"/>
        <v>1.398835416661165E-3</v>
      </c>
      <c r="AF56" s="197">
        <f t="shared" si="11"/>
        <v>0.14204554700553323</v>
      </c>
      <c r="AG56" s="197">
        <f t="shared" si="7"/>
        <v>-0.14064671158887207</v>
      </c>
      <c r="AH56" s="197">
        <f t="shared" si="8"/>
        <v>0.28269225859440528</v>
      </c>
    </row>
    <row r="57" spans="1:34" ht="12.75" customHeight="1">
      <c r="A57" s="192" t="s">
        <v>929</v>
      </c>
      <c r="B57" s="190">
        <v>22314.872994665198</v>
      </c>
      <c r="C57" s="190">
        <v>30255.970349295101</v>
      </c>
      <c r="D57" s="190">
        <v>107064.24586738901</v>
      </c>
      <c r="E57" s="190">
        <v>17484.1722894907</v>
      </c>
      <c r="F57" s="190">
        <v>30347.5809840613</v>
      </c>
      <c r="G57" s="190">
        <v>185151.96949023599</v>
      </c>
      <c r="H57" s="190">
        <v>86901.0622225712</v>
      </c>
      <c r="I57" s="190">
        <v>26811.874552713602</v>
      </c>
      <c r="J57" s="190">
        <v>33448.555221109396</v>
      </c>
      <c r="K57" s="190">
        <v>40854.370105357397</v>
      </c>
      <c r="L57" s="190">
        <v>56371.928029028997</v>
      </c>
      <c r="M57" s="190">
        <v>104571.693159459</v>
      </c>
      <c r="N57" s="190">
        <v>131157.62887777801</v>
      </c>
      <c r="O57" s="190">
        <v>480117.11216801801</v>
      </c>
      <c r="P57" s="190">
        <v>687583.95465291897</v>
      </c>
      <c r="Q57" s="190">
        <v>128036.14241688501</v>
      </c>
      <c r="R57" s="191">
        <v>815620.09706980397</v>
      </c>
      <c r="S57" s="190">
        <v>486815.72332432301</v>
      </c>
      <c r="T57" s="190">
        <v>172886.961242472</v>
      </c>
      <c r="U57" s="190">
        <v>153855.614295234</v>
      </c>
      <c r="V57" s="190">
        <v>2755.49363774004</v>
      </c>
      <c r="W57" s="190">
        <v>126680.955683122</v>
      </c>
      <c r="X57" s="190">
        <v>127374.651113086</v>
      </c>
      <c r="Z57" s="197">
        <f t="shared" si="4"/>
        <v>0.59686577742904656</v>
      </c>
      <c r="AA57" s="197">
        <f t="shared" si="4"/>
        <v>0.21196996231895895</v>
      </c>
      <c r="AB57" s="197">
        <f t="shared" si="5"/>
        <v>0.19201477317149854</v>
      </c>
      <c r="AC57" s="197">
        <f t="shared" si="9"/>
        <v>0.18863636985892762</v>
      </c>
      <c r="AD57" s="197">
        <f t="shared" si="10"/>
        <v>3.3784033125709187E-3</v>
      </c>
      <c r="AE57" s="197">
        <f t="shared" si="6"/>
        <v>-8.5051291950280494E-4</v>
      </c>
      <c r="AF57" s="197">
        <f t="shared" si="11"/>
        <v>0.15531858047421329</v>
      </c>
      <c r="AG57" s="197">
        <f t="shared" si="7"/>
        <v>-0.1561690933937161</v>
      </c>
      <c r="AH57" s="197">
        <f t="shared" si="8"/>
        <v>0.31148767386792942</v>
      </c>
    </row>
    <row r="58" spans="1:34" ht="12.75" customHeight="1">
      <c r="A58" s="192" t="s">
        <v>930</v>
      </c>
      <c r="B58" s="190">
        <v>41178.077943597797</v>
      </c>
      <c r="C58" s="190">
        <v>17836.688477485201</v>
      </c>
      <c r="D58" s="190">
        <v>87133.098508871699</v>
      </c>
      <c r="E58" s="190">
        <v>16993.472583254199</v>
      </c>
      <c r="F58" s="190">
        <v>30845.7556635652</v>
      </c>
      <c r="G58" s="190">
        <v>152809.015233176</v>
      </c>
      <c r="H58" s="190">
        <v>77957.237688993395</v>
      </c>
      <c r="I58" s="190">
        <v>25773.212369587702</v>
      </c>
      <c r="J58" s="190">
        <v>27652.672657055798</v>
      </c>
      <c r="K58" s="190">
        <v>42569.338895890898</v>
      </c>
      <c r="L58" s="190">
        <v>58925.321258207397</v>
      </c>
      <c r="M58" s="190">
        <v>106821.499908863</v>
      </c>
      <c r="N58" s="190">
        <v>113419.499488912</v>
      </c>
      <c r="O58" s="190">
        <v>453118.78226751002</v>
      </c>
      <c r="P58" s="190">
        <v>647105.87544428394</v>
      </c>
      <c r="Q58" s="190">
        <v>109021.219448925</v>
      </c>
      <c r="R58" s="191">
        <v>756127.09489320905</v>
      </c>
      <c r="S58" s="190">
        <v>474263.56852416397</v>
      </c>
      <c r="T58" s="190">
        <v>150521.42917893501</v>
      </c>
      <c r="U58" s="190">
        <v>134944.70809136401</v>
      </c>
      <c r="V58" s="190">
        <v>2750.4987698650898</v>
      </c>
      <c r="W58" s="190">
        <v>87579.374714296006</v>
      </c>
      <c r="X58" s="190">
        <v>93932.484385415199</v>
      </c>
      <c r="Z58" s="197">
        <f t="shared" si="4"/>
        <v>0.62722731631663875</v>
      </c>
      <c r="AA58" s="197">
        <f t="shared" si="4"/>
        <v>0.19906895308412903</v>
      </c>
      <c r="AB58" s="197">
        <f t="shared" si="5"/>
        <v>0.1821059022897154</v>
      </c>
      <c r="AC58" s="197">
        <f t="shared" si="9"/>
        <v>0.17846828794096156</v>
      </c>
      <c r="AD58" s="197">
        <f t="shared" si="10"/>
        <v>3.6376143487538348E-3</v>
      </c>
      <c r="AE58" s="197">
        <f t="shared" si="6"/>
        <v>-8.4021716904834204E-3</v>
      </c>
      <c r="AF58" s="197">
        <f t="shared" si="11"/>
        <v>0.11582626162426464</v>
      </c>
      <c r="AG58" s="197">
        <f t="shared" si="7"/>
        <v>-0.12422843331474806</v>
      </c>
      <c r="AH58" s="197">
        <f t="shared" si="8"/>
        <v>0.24005469493901271</v>
      </c>
    </row>
    <row r="59" spans="1:34" ht="12.75" customHeight="1">
      <c r="A59" s="192" t="s">
        <v>931</v>
      </c>
      <c r="B59" s="190">
        <v>40931.083882223902</v>
      </c>
      <c r="C59" s="190">
        <v>11596.0445486194</v>
      </c>
      <c r="D59" s="190">
        <v>106721.99275121</v>
      </c>
      <c r="E59" s="190">
        <v>18371.081077287701</v>
      </c>
      <c r="F59" s="190">
        <v>36319.903690681997</v>
      </c>
      <c r="G59" s="190">
        <v>173009.022067799</v>
      </c>
      <c r="H59" s="190">
        <v>87871.960992179302</v>
      </c>
      <c r="I59" s="190">
        <v>26530.370703026401</v>
      </c>
      <c r="J59" s="190">
        <v>29510.297641462999</v>
      </c>
      <c r="K59" s="190">
        <v>45328.215603746903</v>
      </c>
      <c r="L59" s="190">
        <v>60414.983646822897</v>
      </c>
      <c r="M59" s="190">
        <v>111989.004483064</v>
      </c>
      <c r="N59" s="190">
        <v>114138.64760141799</v>
      </c>
      <c r="O59" s="190">
        <v>475783.48067172099</v>
      </c>
      <c r="P59" s="190">
        <v>689723.58662174398</v>
      </c>
      <c r="Q59" s="190">
        <v>113853.96006334</v>
      </c>
      <c r="R59" s="191">
        <v>803577.546685084</v>
      </c>
      <c r="S59" s="190">
        <v>504219.98023171502</v>
      </c>
      <c r="T59" s="190">
        <v>150884.78010629601</v>
      </c>
      <c r="U59" s="190">
        <v>147361.65343000801</v>
      </c>
      <c r="V59" s="190">
        <v>-3904.9916138376302</v>
      </c>
      <c r="W59" s="190">
        <v>94053.025063361201</v>
      </c>
      <c r="X59" s="190">
        <v>89036.900532458996</v>
      </c>
      <c r="Z59" s="197">
        <f t="shared" si="4"/>
        <v>0.62746897584647798</v>
      </c>
      <c r="AA59" s="197">
        <f t="shared" si="4"/>
        <v>0.1877662967671577</v>
      </c>
      <c r="AB59" s="197">
        <f t="shared" si="5"/>
        <v>0.17852248660749348</v>
      </c>
      <c r="AC59" s="197">
        <f t="shared" si="9"/>
        <v>0.18338199472832947</v>
      </c>
      <c r="AD59" s="197">
        <f t="shared" si="10"/>
        <v>-4.8595081208359934E-3</v>
      </c>
      <c r="AE59" s="197">
        <f t="shared" si="6"/>
        <v>6.2422407788703255E-3</v>
      </c>
      <c r="AF59" s="197">
        <f t="shared" si="11"/>
        <v>0.11704287339952255</v>
      </c>
      <c r="AG59" s="197">
        <f t="shared" si="7"/>
        <v>-0.11080063262065222</v>
      </c>
      <c r="AH59" s="197">
        <f t="shared" si="8"/>
        <v>0.22784350602017478</v>
      </c>
    </row>
    <row r="60" spans="1:34" ht="12.75" customHeight="1">
      <c r="A60" s="192" t="s">
        <v>932</v>
      </c>
      <c r="B60" s="190">
        <v>37986.233355976801</v>
      </c>
      <c r="C60" s="190">
        <v>14239.6757529305</v>
      </c>
      <c r="D60" s="190">
        <v>116572.943933041</v>
      </c>
      <c r="E60" s="190">
        <v>19541.9245692761</v>
      </c>
      <c r="F60" s="190">
        <v>42573.433726790397</v>
      </c>
      <c r="G60" s="190">
        <v>192927.97798203799</v>
      </c>
      <c r="H60" s="190">
        <v>95956.507533039607</v>
      </c>
      <c r="I60" s="190">
        <v>27593.4803466302</v>
      </c>
      <c r="J60" s="190">
        <v>30771.7489429907</v>
      </c>
      <c r="K60" s="190">
        <v>50060.164769880997</v>
      </c>
      <c r="L60" s="190">
        <v>62785.746189603196</v>
      </c>
      <c r="M60" s="190">
        <v>117078.607245208</v>
      </c>
      <c r="N60" s="190">
        <v>116226.67038359</v>
      </c>
      <c r="O60" s="190">
        <v>500472.92541094299</v>
      </c>
      <c r="P60" s="190">
        <v>731387.13674895803</v>
      </c>
      <c r="Q60" s="190">
        <v>121456.121257358</v>
      </c>
      <c r="R60" s="191">
        <v>852843.25800631603</v>
      </c>
      <c r="S60" s="190">
        <v>534397.20727762696</v>
      </c>
      <c r="T60" s="190">
        <v>157479.62086879401</v>
      </c>
      <c r="U60" s="190">
        <v>172381.62816129701</v>
      </c>
      <c r="V60" s="190">
        <v>-8449.7418430170492</v>
      </c>
      <c r="W60" s="190">
        <v>92891.285705536997</v>
      </c>
      <c r="X60" s="190">
        <v>95856.742163921706</v>
      </c>
      <c r="Z60" s="197">
        <f t="shared" si="4"/>
        <v>0.62660659184535561</v>
      </c>
      <c r="AA60" s="197">
        <f t="shared" si="4"/>
        <v>0.18465247792065884</v>
      </c>
      <c r="AB60" s="197">
        <f t="shared" si="5"/>
        <v>0.19221807146778885</v>
      </c>
      <c r="AC60" s="197">
        <f t="shared" si="9"/>
        <v>0.20212580276975159</v>
      </c>
      <c r="AD60" s="197">
        <f t="shared" si="10"/>
        <v>-9.9077313019627251E-3</v>
      </c>
      <c r="AE60" s="197">
        <f t="shared" si="6"/>
        <v>-3.4771412338030633E-3</v>
      </c>
      <c r="AF60" s="197">
        <f t="shared" si="11"/>
        <v>0.10891952868653511</v>
      </c>
      <c r="AG60" s="197">
        <f t="shared" si="7"/>
        <v>-0.11239666992033817</v>
      </c>
      <c r="AH60" s="197">
        <f t="shared" si="8"/>
        <v>0.22131619860687329</v>
      </c>
    </row>
    <row r="61" spans="1:34" ht="12.75" customHeight="1">
      <c r="A61" s="192" t="s">
        <v>933</v>
      </c>
      <c r="B61" s="190">
        <v>29117.244818201401</v>
      </c>
      <c r="C61" s="190">
        <v>19032.211220964899</v>
      </c>
      <c r="D61" s="190">
        <v>124848.974806878</v>
      </c>
      <c r="E61" s="190">
        <v>21709.641770181999</v>
      </c>
      <c r="F61" s="190">
        <v>44885.256918962397</v>
      </c>
      <c r="G61" s="190">
        <v>210476.08471698701</v>
      </c>
      <c r="H61" s="190">
        <v>100128.17378578801</v>
      </c>
      <c r="I61" s="190">
        <v>29505.506580755798</v>
      </c>
      <c r="J61" s="190">
        <v>34238.270758490798</v>
      </c>
      <c r="K61" s="190">
        <v>49635.550730481402</v>
      </c>
      <c r="L61" s="190">
        <v>65090.928905366003</v>
      </c>
      <c r="M61" s="190">
        <v>119960.49836286499</v>
      </c>
      <c r="N61" s="190">
        <v>143393.98252607899</v>
      </c>
      <c r="O61" s="190">
        <v>541952.91164982598</v>
      </c>
      <c r="P61" s="190">
        <v>781546.24118501402</v>
      </c>
      <c r="Q61" s="190">
        <v>138945.20923037699</v>
      </c>
      <c r="R61" s="191">
        <v>920491.45041538996</v>
      </c>
      <c r="S61" s="190">
        <v>552152.43396649696</v>
      </c>
      <c r="T61" s="190">
        <v>196077.679845976</v>
      </c>
      <c r="U61" s="190">
        <v>181987.790317331</v>
      </c>
      <c r="V61" s="190">
        <v>-588.96531301552</v>
      </c>
      <c r="W61" s="190">
        <v>87156.784516806496</v>
      </c>
      <c r="X61" s="190">
        <v>96294.272918204602</v>
      </c>
      <c r="Z61" s="197">
        <f t="shared" si="4"/>
        <v>0.59984526061304233</v>
      </c>
      <c r="AA61" s="197">
        <f t="shared" si="4"/>
        <v>0.21301412387642718</v>
      </c>
      <c r="AB61" s="197">
        <f t="shared" si="5"/>
        <v>0.19706736539753375</v>
      </c>
      <c r="AC61" s="197">
        <f t="shared" si="9"/>
        <v>0.19770720329363778</v>
      </c>
      <c r="AD61" s="197">
        <f t="shared" si="10"/>
        <v>-6.3983789610401898E-4</v>
      </c>
      <c r="AE61" s="197">
        <f t="shared" si="6"/>
        <v>-9.9267498870029003E-3</v>
      </c>
      <c r="AF61" s="197">
        <f t="shared" si="11"/>
        <v>9.4685055985555627E-2</v>
      </c>
      <c r="AG61" s="197">
        <f t="shared" si="7"/>
        <v>-0.10461180587255853</v>
      </c>
      <c r="AH61" s="197">
        <f t="shared" si="8"/>
        <v>0.19929686185811415</v>
      </c>
    </row>
    <row r="62" spans="1:34" ht="12.75" customHeight="1">
      <c r="A62" s="192" t="s">
        <v>934</v>
      </c>
      <c r="B62" s="190">
        <v>43763.251451800403</v>
      </c>
      <c r="C62" s="190">
        <v>20678.950449301501</v>
      </c>
      <c r="D62" s="190">
        <v>107285.367906539</v>
      </c>
      <c r="E62" s="190">
        <v>20021.343913095101</v>
      </c>
      <c r="F62" s="190">
        <v>44725.323120483597</v>
      </c>
      <c r="G62" s="190">
        <v>192710.98538941899</v>
      </c>
      <c r="H62" s="190">
        <v>93763.781094031801</v>
      </c>
      <c r="I62" s="190">
        <v>32669.427457285899</v>
      </c>
      <c r="J62" s="190">
        <v>29054.426969829601</v>
      </c>
      <c r="K62" s="190">
        <v>53715.2912264068</v>
      </c>
      <c r="L62" s="190">
        <v>65789.122208501605</v>
      </c>
      <c r="M62" s="190">
        <v>120515.383503498</v>
      </c>
      <c r="N62" s="190">
        <v>121078.045000967</v>
      </c>
      <c r="O62" s="190">
        <v>516585.47746052098</v>
      </c>
      <c r="P62" s="190">
        <v>753059.71430174005</v>
      </c>
      <c r="Q62" s="190">
        <v>133337.588587915</v>
      </c>
      <c r="R62" s="191">
        <v>886397.30288965499</v>
      </c>
      <c r="S62" s="190">
        <v>546391.865527004</v>
      </c>
      <c r="T62" s="190">
        <v>163725.40175466199</v>
      </c>
      <c r="U62" s="190">
        <v>177984.466810699</v>
      </c>
      <c r="V62" s="190">
        <v>12732.732054632799</v>
      </c>
      <c r="W62" s="190">
        <v>86093.659875889804</v>
      </c>
      <c r="X62" s="190">
        <v>100530.823133233</v>
      </c>
      <c r="Z62" s="197">
        <f t="shared" si="4"/>
        <v>0.61641869142174355</v>
      </c>
      <c r="AA62" s="197">
        <f t="shared" si="4"/>
        <v>0.18470882212853898</v>
      </c>
      <c r="AB62" s="197">
        <f t="shared" si="5"/>
        <v>0.21515994943079564</v>
      </c>
      <c r="AC62" s="197">
        <f t="shared" si="9"/>
        <v>0.20079536143721297</v>
      </c>
      <c r="AD62" s="197">
        <f t="shared" si="10"/>
        <v>1.4364587993582669E-2</v>
      </c>
      <c r="AE62" s="197">
        <f t="shared" si="6"/>
        <v>-1.6287462981078624E-2</v>
      </c>
      <c r="AF62" s="197">
        <f t="shared" si="11"/>
        <v>9.7127619404102986E-2</v>
      </c>
      <c r="AG62" s="197">
        <f t="shared" si="7"/>
        <v>-0.11341508238518161</v>
      </c>
      <c r="AH62" s="197">
        <f t="shared" si="8"/>
        <v>0.21054270178928458</v>
      </c>
    </row>
    <row r="63" spans="1:34" ht="12.75" customHeight="1">
      <c r="A63" s="192" t="s">
        <v>935</v>
      </c>
      <c r="B63" s="190">
        <v>40361.781003939999</v>
      </c>
      <c r="C63" s="190">
        <v>26878.569882641801</v>
      </c>
      <c r="D63" s="190">
        <v>122206.79874877</v>
      </c>
      <c r="E63" s="190">
        <v>20664.453836099001</v>
      </c>
      <c r="F63" s="190">
        <v>51397.200502747997</v>
      </c>
      <c r="G63" s="190">
        <v>221147.02297025899</v>
      </c>
      <c r="H63" s="190">
        <v>103672.47355655101</v>
      </c>
      <c r="I63" s="190">
        <v>34922.808040380303</v>
      </c>
      <c r="J63" s="190">
        <v>30236.6314664495</v>
      </c>
      <c r="K63" s="190">
        <v>54228.950769917297</v>
      </c>
      <c r="L63" s="190">
        <v>67425.938231882203</v>
      </c>
      <c r="M63" s="190">
        <v>123501.118024799</v>
      </c>
      <c r="N63" s="190">
        <v>126518.55367433801</v>
      </c>
      <c r="O63" s="190">
        <v>540506.47376431804</v>
      </c>
      <c r="P63" s="190">
        <v>802015.27773851599</v>
      </c>
      <c r="Q63" s="190">
        <v>142129.72034371999</v>
      </c>
      <c r="R63" s="191">
        <v>944144.99808223604</v>
      </c>
      <c r="S63" s="190">
        <v>568567.34217267204</v>
      </c>
      <c r="T63" s="190">
        <v>172802.809213737</v>
      </c>
      <c r="U63" s="190">
        <v>193393.029764837</v>
      </c>
      <c r="V63" s="190">
        <v>15320.5104582603</v>
      </c>
      <c r="W63" s="190">
        <v>104085.63734628999</v>
      </c>
      <c r="X63" s="190">
        <v>110024.330873559</v>
      </c>
      <c r="Z63" s="197">
        <f t="shared" si="4"/>
        <v>0.60220341507666308</v>
      </c>
      <c r="AA63" s="197">
        <f t="shared" si="4"/>
        <v>0.18302571063209264</v>
      </c>
      <c r="AB63" s="197">
        <f t="shared" si="5"/>
        <v>0.22106089705187226</v>
      </c>
      <c r="AC63" s="197">
        <f t="shared" si="9"/>
        <v>0.20483403519338697</v>
      </c>
      <c r="AD63" s="197">
        <f t="shared" si="10"/>
        <v>1.6226861858485285E-2</v>
      </c>
      <c r="AE63" s="197">
        <f t="shared" si="6"/>
        <v>-6.2900227606265818E-3</v>
      </c>
      <c r="AF63" s="197">
        <f t="shared" si="11"/>
        <v>0.11024327572323168</v>
      </c>
      <c r="AG63" s="197">
        <f t="shared" si="7"/>
        <v>-0.11653329848385827</v>
      </c>
      <c r="AH63" s="197">
        <f t="shared" si="8"/>
        <v>0.22677657420708996</v>
      </c>
    </row>
    <row r="64" spans="1:34" ht="12.75" customHeight="1">
      <c r="A64" s="192" t="s">
        <v>936</v>
      </c>
      <c r="B64" s="190">
        <v>41883.8910634969</v>
      </c>
      <c r="C64" s="190">
        <v>31516.005068937498</v>
      </c>
      <c r="D64" s="190">
        <v>132753.45319480199</v>
      </c>
      <c r="E64" s="190">
        <v>26280.221892597401</v>
      </c>
      <c r="F64" s="190">
        <v>54980.408351017897</v>
      </c>
      <c r="G64" s="190">
        <v>245530.08850735499</v>
      </c>
      <c r="H64" s="190">
        <v>106645.540678112</v>
      </c>
      <c r="I64" s="190">
        <v>34982.405268747098</v>
      </c>
      <c r="J64" s="190">
        <v>32100.969221208099</v>
      </c>
      <c r="K64" s="190">
        <v>57751.9242877254</v>
      </c>
      <c r="L64" s="190">
        <v>68896.620593989093</v>
      </c>
      <c r="M64" s="190">
        <v>133558.094508662</v>
      </c>
      <c r="N64" s="190">
        <v>128579.19582997001</v>
      </c>
      <c r="O64" s="190">
        <v>562514.75038841297</v>
      </c>
      <c r="P64" s="190">
        <v>849928.72995926498</v>
      </c>
      <c r="Q64" s="190">
        <v>148006.075702473</v>
      </c>
      <c r="R64" s="191">
        <v>997934.80566173804</v>
      </c>
      <c r="S64" s="190">
        <v>596732.424709643</v>
      </c>
      <c r="T64" s="190">
        <v>179939.88797517799</v>
      </c>
      <c r="U64" s="190">
        <v>214814.01292945599</v>
      </c>
      <c r="V64" s="190">
        <v>19041.5710675583</v>
      </c>
      <c r="W64" s="190">
        <v>112717.807912594</v>
      </c>
      <c r="X64" s="190">
        <v>125310.898932693</v>
      </c>
      <c r="Z64" s="197">
        <f t="shared" si="4"/>
        <v>0.59796734348186731</v>
      </c>
      <c r="AA64" s="197">
        <f t="shared" si="4"/>
        <v>0.18031226784986071</v>
      </c>
      <c r="AB64" s="197">
        <f t="shared" si="5"/>
        <v>0.23433954068967749</v>
      </c>
      <c r="AC64" s="197">
        <f t="shared" si="9"/>
        <v>0.21525856369646432</v>
      </c>
      <c r="AD64" s="197">
        <f t="shared" si="10"/>
        <v>1.9080976993213192E-2</v>
      </c>
      <c r="AE64" s="197">
        <f t="shared" si="6"/>
        <v>-1.2619152021407287E-2</v>
      </c>
      <c r="AF64" s="197">
        <f t="shared" si="11"/>
        <v>0.11295107383076991</v>
      </c>
      <c r="AG64" s="197">
        <f t="shared" si="7"/>
        <v>-0.1255702258521772</v>
      </c>
      <c r="AH64" s="197">
        <f t="shared" si="8"/>
        <v>0.23852129968294711</v>
      </c>
    </row>
    <row r="65" spans="1:34" ht="12.75" customHeight="1">
      <c r="A65" s="192" t="s">
        <v>937</v>
      </c>
      <c r="B65" s="190">
        <v>33923.076480762902</v>
      </c>
      <c r="C65" s="190">
        <v>30891.474599119301</v>
      </c>
      <c r="D65" s="190">
        <v>132106.38014988901</v>
      </c>
      <c r="E65" s="190">
        <v>25947.980358208501</v>
      </c>
      <c r="F65" s="190">
        <v>55824.068025750399</v>
      </c>
      <c r="G65" s="190">
        <v>244769.90313296701</v>
      </c>
      <c r="H65" s="190">
        <v>112147.20467130499</v>
      </c>
      <c r="I65" s="190">
        <v>39085.359233586503</v>
      </c>
      <c r="J65" s="190">
        <v>35149.972342513298</v>
      </c>
      <c r="K65" s="190">
        <v>58864.833715950503</v>
      </c>
      <c r="L65" s="190">
        <v>72308.318965627201</v>
      </c>
      <c r="M65" s="190">
        <v>139918.403963041</v>
      </c>
      <c r="N65" s="190">
        <v>161669.20549472599</v>
      </c>
      <c r="O65" s="190">
        <v>619143.29838675004</v>
      </c>
      <c r="P65" s="190">
        <v>897836.27800048003</v>
      </c>
      <c r="Q65" s="190">
        <v>159533.615365893</v>
      </c>
      <c r="R65" s="191">
        <v>1057369.8933663699</v>
      </c>
      <c r="S65" s="190">
        <v>628475.36759068095</v>
      </c>
      <c r="T65" s="190">
        <v>222497.901056423</v>
      </c>
      <c r="U65" s="190">
        <v>211754.490495009</v>
      </c>
      <c r="V65" s="190">
        <v>2125.1864195481298</v>
      </c>
      <c r="W65" s="190">
        <v>114372.894865226</v>
      </c>
      <c r="X65" s="190">
        <v>121855.947060515</v>
      </c>
      <c r="Z65" s="197">
        <f t="shared" si="4"/>
        <v>0.59437607551865435</v>
      </c>
      <c r="AA65" s="197">
        <f t="shared" si="4"/>
        <v>0.21042579560124597</v>
      </c>
      <c r="AB65" s="197">
        <f t="shared" si="5"/>
        <v>0.20227517187350974</v>
      </c>
      <c r="AC65" s="197">
        <f t="shared" si="9"/>
        <v>0.2002652920453806</v>
      </c>
      <c r="AD65" s="197">
        <f t="shared" si="10"/>
        <v>2.009879828129143E-3</v>
      </c>
      <c r="AE65" s="197">
        <f t="shared" si="6"/>
        <v>-7.0770429934079587E-3</v>
      </c>
      <c r="AF65" s="197">
        <f t="shared" ref="AF65:AF89" si="12">W65/$R65</f>
        <v>0.10816734577253255</v>
      </c>
      <c r="AG65" s="197">
        <f t="shared" si="7"/>
        <v>-0.11524438876594051</v>
      </c>
      <c r="AH65" s="197">
        <f t="shared" si="8"/>
        <v>0.22341173453847307</v>
      </c>
    </row>
    <row r="66" spans="1:34" ht="12.75" customHeight="1">
      <c r="A66" s="192" t="s">
        <v>938</v>
      </c>
      <c r="B66" s="190">
        <v>53738.5764066638</v>
      </c>
      <c r="C66" s="190">
        <v>32698.858566016301</v>
      </c>
      <c r="D66" s="190">
        <v>119610.82175348701</v>
      </c>
      <c r="E66" s="190">
        <v>23621.418397080401</v>
      </c>
      <c r="F66" s="190">
        <v>52706.205098831997</v>
      </c>
      <c r="G66" s="190">
        <v>228637.303815416</v>
      </c>
      <c r="H66" s="190">
        <v>108848.00701399799</v>
      </c>
      <c r="I66" s="190">
        <v>38455.296514394897</v>
      </c>
      <c r="J66" s="190">
        <v>30699.971864790099</v>
      </c>
      <c r="K66" s="190">
        <v>59174.598704852098</v>
      </c>
      <c r="L66" s="190">
        <v>73848.982398438893</v>
      </c>
      <c r="M66" s="190">
        <v>135234.684149832</v>
      </c>
      <c r="N66" s="190">
        <v>132556.85497692201</v>
      </c>
      <c r="O66" s="190">
        <v>578818.39562322898</v>
      </c>
      <c r="P66" s="190">
        <v>861194.27584530797</v>
      </c>
      <c r="Q66" s="190">
        <v>155336.147156972</v>
      </c>
      <c r="R66" s="191">
        <v>1016530.4230022799</v>
      </c>
      <c r="S66" s="190">
        <v>623584.713298533</v>
      </c>
      <c r="T66" s="190">
        <v>177786.821613154</v>
      </c>
      <c r="U66" s="190">
        <v>209985.55341280199</v>
      </c>
      <c r="V66" s="190">
        <v>17766.0871653828</v>
      </c>
      <c r="W66" s="190">
        <v>102540.60352648101</v>
      </c>
      <c r="X66" s="190">
        <v>115133.35601407199</v>
      </c>
      <c r="Z66" s="197">
        <f t="shared" si="4"/>
        <v>0.61344422083974792</v>
      </c>
      <c r="AA66" s="197">
        <f t="shared" si="4"/>
        <v>0.17489572135782033</v>
      </c>
      <c r="AB66" s="197">
        <f t="shared" si="5"/>
        <v>0.22404803183905689</v>
      </c>
      <c r="AC66" s="197">
        <f t="shared" si="9"/>
        <v>0.20657084988427446</v>
      </c>
      <c r="AD66" s="197">
        <f t="shared" si="10"/>
        <v>1.7477181954782432E-2</v>
      </c>
      <c r="AE66" s="197">
        <f t="shared" si="6"/>
        <v>-1.2387974036624325E-2</v>
      </c>
      <c r="AF66" s="197">
        <f t="shared" si="12"/>
        <v>0.10087312805024727</v>
      </c>
      <c r="AG66" s="197">
        <f t="shared" si="7"/>
        <v>-0.1132611020868716</v>
      </c>
      <c r="AH66" s="197">
        <f t="shared" si="8"/>
        <v>0.21413423013711885</v>
      </c>
    </row>
    <row r="67" spans="1:34" ht="12.75" customHeight="1">
      <c r="A67" s="192" t="s">
        <v>939</v>
      </c>
      <c r="B67" s="190">
        <v>53828.227577389604</v>
      </c>
      <c r="C67" s="190">
        <v>39580.227271197298</v>
      </c>
      <c r="D67" s="190">
        <v>129070.566327972</v>
      </c>
      <c r="E67" s="190">
        <v>24327.801946395601</v>
      </c>
      <c r="F67" s="190">
        <v>57420.610142579899</v>
      </c>
      <c r="G67" s="190">
        <v>250399.20568814501</v>
      </c>
      <c r="H67" s="190">
        <v>117526.605016598</v>
      </c>
      <c r="I67" s="190">
        <v>40716.383249874598</v>
      </c>
      <c r="J67" s="190">
        <v>33426.836013482702</v>
      </c>
      <c r="K67" s="190">
        <v>60211.672858967497</v>
      </c>
      <c r="L67" s="190">
        <v>77026.872758036799</v>
      </c>
      <c r="M67" s="190">
        <v>147271.98214616199</v>
      </c>
      <c r="N67" s="190">
        <v>145814.78153578399</v>
      </c>
      <c r="O67" s="190">
        <v>621995.13357890595</v>
      </c>
      <c r="P67" s="190">
        <v>926222.56684443995</v>
      </c>
      <c r="Q67" s="190">
        <v>160489.096297841</v>
      </c>
      <c r="R67" s="191">
        <v>1086711.66314228</v>
      </c>
      <c r="S67" s="190">
        <v>648648.59944605501</v>
      </c>
      <c r="T67" s="190">
        <v>199020.489422399</v>
      </c>
      <c r="U67" s="190">
        <v>220960.49803877299</v>
      </c>
      <c r="V67" s="190">
        <v>24061.179086545599</v>
      </c>
      <c r="W67" s="190">
        <v>123710.103553632</v>
      </c>
      <c r="X67" s="190">
        <v>129689.206405123</v>
      </c>
      <c r="Z67" s="197">
        <f t="shared" si="4"/>
        <v>0.59689117311068129</v>
      </c>
      <c r="AA67" s="197">
        <f t="shared" si="4"/>
        <v>0.18314010622368909</v>
      </c>
      <c r="AB67" s="197">
        <f t="shared" si="5"/>
        <v>0.22547073472721035</v>
      </c>
      <c r="AC67" s="197">
        <f t="shared" si="9"/>
        <v>0.20332946220513995</v>
      </c>
      <c r="AD67" s="197">
        <f t="shared" si="10"/>
        <v>2.2141272522070411E-2</v>
      </c>
      <c r="AE67" s="197">
        <f t="shared" si="6"/>
        <v>-5.5020140615792551E-3</v>
      </c>
      <c r="AF67" s="197">
        <f t="shared" si="12"/>
        <v>0.11383893975695281</v>
      </c>
      <c r="AG67" s="197">
        <f t="shared" si="7"/>
        <v>-0.11934095381853206</v>
      </c>
      <c r="AH67" s="197">
        <f t="shared" si="8"/>
        <v>0.23317989357548485</v>
      </c>
    </row>
    <row r="68" spans="1:34" ht="12.75" customHeight="1">
      <c r="A68" s="192" t="s">
        <v>940</v>
      </c>
      <c r="B68" s="190">
        <v>48550.666552330702</v>
      </c>
      <c r="C68" s="190">
        <v>42122.800552142697</v>
      </c>
      <c r="D68" s="190">
        <v>134760.724447677</v>
      </c>
      <c r="E68" s="190">
        <v>25326.757676673398</v>
      </c>
      <c r="F68" s="190">
        <v>61174.262162665997</v>
      </c>
      <c r="G68" s="190">
        <v>263384.544839159</v>
      </c>
      <c r="H68" s="190">
        <v>122824.585794378</v>
      </c>
      <c r="I68" s="190">
        <v>42374.608870866199</v>
      </c>
      <c r="J68" s="190">
        <v>34620.732565352599</v>
      </c>
      <c r="K68" s="190">
        <v>60112.826144159299</v>
      </c>
      <c r="L68" s="190">
        <v>78874.361081457304</v>
      </c>
      <c r="M68" s="190">
        <v>151286.052990183</v>
      </c>
      <c r="N68" s="190">
        <v>143784.57746828999</v>
      </c>
      <c r="O68" s="190">
        <v>633877.74491468701</v>
      </c>
      <c r="P68" s="190">
        <v>945812.95630617603</v>
      </c>
      <c r="Q68" s="190">
        <v>166520.846434484</v>
      </c>
      <c r="R68" s="191">
        <v>1112333.80274066</v>
      </c>
      <c r="S68" s="190">
        <v>668612.01712858398</v>
      </c>
      <c r="T68" s="190">
        <v>199027.322154514</v>
      </c>
      <c r="U68" s="190">
        <v>237137.107454955</v>
      </c>
      <c r="V68" s="190">
        <v>12077.040864958</v>
      </c>
      <c r="W68" s="190">
        <v>135788.27308944199</v>
      </c>
      <c r="X68" s="190">
        <v>140307.95795179301</v>
      </c>
      <c r="Z68" s="197">
        <f t="shared" si="4"/>
        <v>0.60108936317605599</v>
      </c>
      <c r="AA68" s="197">
        <f t="shared" si="4"/>
        <v>0.17892769388481589</v>
      </c>
      <c r="AB68" s="197">
        <f t="shared" si="5"/>
        <v>0.22404618802905976</v>
      </c>
      <c r="AC68" s="197">
        <f t="shared" si="9"/>
        <v>0.2131887989654517</v>
      </c>
      <c r="AD68" s="197">
        <f t="shared" si="10"/>
        <v>1.0857389063608053E-2</v>
      </c>
      <c r="AE68" s="197">
        <f t="shared" si="6"/>
        <v>-4.0632450899316802E-3</v>
      </c>
      <c r="AF68" s="197">
        <f t="shared" si="12"/>
        <v>0.12207511158509758</v>
      </c>
      <c r="AG68" s="197">
        <f t="shared" si="7"/>
        <v>-0.12613835667502926</v>
      </c>
      <c r="AH68" s="197">
        <f t="shared" si="8"/>
        <v>0.24821346826012686</v>
      </c>
    </row>
    <row r="69" spans="1:34" ht="12.75" customHeight="1">
      <c r="A69" s="192" t="s">
        <v>941</v>
      </c>
      <c r="B69" s="190">
        <v>33906.529463616098</v>
      </c>
      <c r="C69" s="190">
        <v>48165.113610643799</v>
      </c>
      <c r="D69" s="190">
        <v>132261.88747086501</v>
      </c>
      <c r="E69" s="190">
        <v>25943.021979850499</v>
      </c>
      <c r="F69" s="190">
        <v>62242.9225959221</v>
      </c>
      <c r="G69" s="190">
        <v>268612.94565728097</v>
      </c>
      <c r="H69" s="190">
        <v>129042.802175027</v>
      </c>
      <c r="I69" s="190">
        <v>44010.711364864197</v>
      </c>
      <c r="J69" s="190">
        <v>38258.459556374197</v>
      </c>
      <c r="K69" s="190">
        <v>59926.902292021397</v>
      </c>
      <c r="L69" s="190">
        <v>81629.783762066902</v>
      </c>
      <c r="M69" s="190">
        <v>155940.280713821</v>
      </c>
      <c r="N69" s="190">
        <v>175902.78601900299</v>
      </c>
      <c r="O69" s="190">
        <v>684711.72588317702</v>
      </c>
      <c r="P69" s="190">
        <v>987231.20100407396</v>
      </c>
      <c r="Q69" s="190">
        <v>173574.910110703</v>
      </c>
      <c r="R69" s="191">
        <v>1160806.11111478</v>
      </c>
      <c r="S69" s="190">
        <v>696968.67012683302</v>
      </c>
      <c r="T69" s="190">
        <v>241203.36680993301</v>
      </c>
      <c r="U69" s="190">
        <v>233843.841093472</v>
      </c>
      <c r="V69" s="190">
        <v>-630.30711689216002</v>
      </c>
      <c r="W69" s="190">
        <v>139763.01983044401</v>
      </c>
      <c r="X69" s="190">
        <v>150342.47962901299</v>
      </c>
      <c r="Z69" s="197">
        <f t="shared" si="4"/>
        <v>0.60041781607912048</v>
      </c>
      <c r="AA69" s="197">
        <f t="shared" si="4"/>
        <v>0.20778953909735484</v>
      </c>
      <c r="AB69" s="197">
        <f t="shared" si="5"/>
        <v>0.20090653533225566</v>
      </c>
      <c r="AC69" s="197">
        <f t="shared" ref="AC69:AC89" si="13">U69/$R69</f>
        <v>0.20144952619942713</v>
      </c>
      <c r="AD69" s="197">
        <f t="shared" ref="AD69:AD89" si="14">V69/$R69</f>
        <v>-5.4299086717147333E-4</v>
      </c>
      <c r="AE69" s="197">
        <f t="shared" si="6"/>
        <v>-9.1138905087336103E-3</v>
      </c>
      <c r="AF69" s="197">
        <f t="shared" si="12"/>
        <v>0.12040169197267804</v>
      </c>
      <c r="AG69" s="197">
        <f t="shared" si="7"/>
        <v>-0.12951558248141165</v>
      </c>
      <c r="AH69" s="197">
        <f t="shared" si="8"/>
        <v>0.24991727445408968</v>
      </c>
    </row>
    <row r="70" spans="1:34" ht="12.75" customHeight="1">
      <c r="A70" s="192" t="s">
        <v>942</v>
      </c>
      <c r="B70" s="190">
        <v>54307.735545738498</v>
      </c>
      <c r="C70" s="190">
        <v>42085.404545267498</v>
      </c>
      <c r="D70" s="190">
        <v>118685.827964714</v>
      </c>
      <c r="E70" s="190">
        <v>25742.4110471969</v>
      </c>
      <c r="F70" s="190">
        <v>61616.808195744299</v>
      </c>
      <c r="G70" s="190">
        <v>248130.45175292299</v>
      </c>
      <c r="H70" s="190">
        <v>123486.630620792</v>
      </c>
      <c r="I70" s="190">
        <v>41966.176878907499</v>
      </c>
      <c r="J70" s="190">
        <v>34633.4967292203</v>
      </c>
      <c r="K70" s="190">
        <v>71007.359387518896</v>
      </c>
      <c r="L70" s="190">
        <v>86324.425612889303</v>
      </c>
      <c r="M70" s="190">
        <v>157473.39893644</v>
      </c>
      <c r="N70" s="190">
        <v>144680.61799134899</v>
      </c>
      <c r="O70" s="190">
        <v>659572.10615711601</v>
      </c>
      <c r="P70" s="190">
        <v>962010.29345577804</v>
      </c>
      <c r="Q70" s="190">
        <v>167468.205164363</v>
      </c>
      <c r="R70" s="191">
        <v>1129478.4986201399</v>
      </c>
      <c r="S70" s="190">
        <v>694701.965591143</v>
      </c>
      <c r="T70" s="190">
        <v>194537.59261450201</v>
      </c>
      <c r="U70" s="190">
        <v>233279.95006180799</v>
      </c>
      <c r="V70" s="190">
        <v>24876.269631599898</v>
      </c>
      <c r="W70" s="190">
        <v>117375.18603083301</v>
      </c>
      <c r="X70" s="190">
        <v>135292.465309744</v>
      </c>
      <c r="Z70" s="197">
        <f t="shared" ref="Z70:AA89" si="15">S70/$R70</f>
        <v>0.615064356196108</v>
      </c>
      <c r="AA70" s="197">
        <f t="shared" si="15"/>
        <v>0.17223664979206288</v>
      </c>
      <c r="AB70" s="197">
        <f t="shared" ref="AB70:AB89" si="16">AC70+AD70</f>
        <v>0.22856231438561417</v>
      </c>
      <c r="AC70" s="197">
        <f t="shared" si="13"/>
        <v>0.20653775202166416</v>
      </c>
      <c r="AD70" s="197">
        <f t="shared" si="14"/>
        <v>2.202456236395001E-2</v>
      </c>
      <c r="AE70" s="197">
        <f t="shared" ref="AE70:AE89" si="17">AF70+AG70</f>
        <v>-1.5863320373783268E-2</v>
      </c>
      <c r="AF70" s="197">
        <f t="shared" si="12"/>
        <v>0.10391980562199971</v>
      </c>
      <c r="AG70" s="197">
        <f t="shared" ref="AG70:AG89" si="18">-X70/$R70</f>
        <v>-0.11978312599578297</v>
      </c>
      <c r="AH70" s="197">
        <f t="shared" ref="AH70:AH92" si="19">AF70-AG70</f>
        <v>0.22370293161778268</v>
      </c>
    </row>
    <row r="71" spans="1:34" ht="12.75" customHeight="1">
      <c r="A71" s="192" t="s">
        <v>943</v>
      </c>
      <c r="B71" s="190">
        <v>55516.945025022098</v>
      </c>
      <c r="C71" s="190">
        <v>48829.295981679003</v>
      </c>
      <c r="D71" s="190">
        <v>126108.411788464</v>
      </c>
      <c r="E71" s="190">
        <v>24710.998495291198</v>
      </c>
      <c r="F71" s="190">
        <v>64283.517515751897</v>
      </c>
      <c r="G71" s="190">
        <v>263932.22378118598</v>
      </c>
      <c r="H71" s="190">
        <v>133581.76584511</v>
      </c>
      <c r="I71" s="190">
        <v>43557.585499241599</v>
      </c>
      <c r="J71" s="190">
        <v>35242.120886155302</v>
      </c>
      <c r="K71" s="190">
        <v>63988.9737513953</v>
      </c>
      <c r="L71" s="190">
        <v>88536.198452884593</v>
      </c>
      <c r="M71" s="190">
        <v>164719.41110817101</v>
      </c>
      <c r="N71" s="190">
        <v>159298.55378625001</v>
      </c>
      <c r="O71" s="190">
        <v>688924.60932920699</v>
      </c>
      <c r="P71" s="190">
        <v>1008373.77813541</v>
      </c>
      <c r="Q71" s="190">
        <v>174755.94533670801</v>
      </c>
      <c r="R71" s="191">
        <v>1183129.72347212</v>
      </c>
      <c r="S71" s="190">
        <v>718126.66872691899</v>
      </c>
      <c r="T71" s="190">
        <v>215506.21311020601</v>
      </c>
      <c r="U71" s="190">
        <v>244244.236372702</v>
      </c>
      <c r="V71" s="190">
        <v>19702.9687943276</v>
      </c>
      <c r="W71" s="190">
        <v>144381.00880510901</v>
      </c>
      <c r="X71" s="190">
        <v>158831.37233714099</v>
      </c>
      <c r="Z71" s="197">
        <f t="shared" si="15"/>
        <v>0.60697204582050324</v>
      </c>
      <c r="AA71" s="197">
        <f t="shared" si="15"/>
        <v>0.18214926802596243</v>
      </c>
      <c r="AB71" s="197">
        <f t="shared" si="16"/>
        <v>0.22309236251154788</v>
      </c>
      <c r="AC71" s="197">
        <f t="shared" si="13"/>
        <v>0.20643910090934126</v>
      </c>
      <c r="AD71" s="197">
        <f t="shared" si="14"/>
        <v>1.6653261602206627E-2</v>
      </c>
      <c r="AE71" s="197">
        <f t="shared" si="17"/>
        <v>-1.2213676358011377E-2</v>
      </c>
      <c r="AF71" s="197">
        <f t="shared" si="12"/>
        <v>0.12203311770529726</v>
      </c>
      <c r="AG71" s="197">
        <f t="shared" si="18"/>
        <v>-0.13424679406330864</v>
      </c>
      <c r="AH71" s="197">
        <f t="shared" si="19"/>
        <v>0.25627991176860587</v>
      </c>
    </row>
    <row r="72" spans="1:34" ht="12.75" customHeight="1">
      <c r="A72" s="192" t="s">
        <v>944</v>
      </c>
      <c r="B72" s="190">
        <v>51699.734722360299</v>
      </c>
      <c r="C72" s="190">
        <v>48238.069801610698</v>
      </c>
      <c r="D72" s="190">
        <v>136395.813089698</v>
      </c>
      <c r="E72" s="190">
        <v>25555.470786027199</v>
      </c>
      <c r="F72" s="190">
        <v>70044.756462160803</v>
      </c>
      <c r="G72" s="190">
        <v>280234.11013949598</v>
      </c>
      <c r="H72" s="190">
        <v>143922.62545047299</v>
      </c>
      <c r="I72" s="190">
        <v>48152.179575413102</v>
      </c>
      <c r="J72" s="190">
        <v>37087.227415222304</v>
      </c>
      <c r="K72" s="190">
        <v>64191.421751433401</v>
      </c>
      <c r="L72" s="190">
        <v>91096.081803669396</v>
      </c>
      <c r="M72" s="190">
        <v>170584.39639067199</v>
      </c>
      <c r="N72" s="190">
        <v>155247.797412716</v>
      </c>
      <c r="O72" s="190">
        <v>710281.72979959997</v>
      </c>
      <c r="P72" s="190">
        <v>1042215.57466146</v>
      </c>
      <c r="Q72" s="190">
        <v>188232.877784704</v>
      </c>
      <c r="R72" s="191">
        <v>1230448.4524461599</v>
      </c>
      <c r="S72" s="190">
        <v>753550.954957098</v>
      </c>
      <c r="T72" s="190">
        <v>215552.46334148399</v>
      </c>
      <c r="U72" s="190">
        <v>259596.92577721801</v>
      </c>
      <c r="V72" s="190">
        <v>11380.1954145569</v>
      </c>
      <c r="W72" s="190">
        <v>151023.899527728</v>
      </c>
      <c r="X72" s="190">
        <v>160655.98657192499</v>
      </c>
      <c r="Z72" s="197">
        <f t="shared" si="15"/>
        <v>0.61241976732875014</v>
      </c>
      <c r="AA72" s="197">
        <f t="shared" si="15"/>
        <v>0.17518203457687376</v>
      </c>
      <c r="AB72" s="197">
        <f t="shared" si="16"/>
        <v>0.2202263090770411</v>
      </c>
      <c r="AC72" s="197">
        <f t="shared" si="13"/>
        <v>0.21097748976085373</v>
      </c>
      <c r="AD72" s="197">
        <f t="shared" si="14"/>
        <v>9.2488193161873698E-3</v>
      </c>
      <c r="AE72" s="197">
        <f t="shared" si="17"/>
        <v>-7.8281109826650458E-3</v>
      </c>
      <c r="AF72" s="197">
        <f t="shared" si="12"/>
        <v>0.12273890810093589</v>
      </c>
      <c r="AG72" s="197">
        <f t="shared" si="18"/>
        <v>-0.13056701908360094</v>
      </c>
      <c r="AH72" s="197">
        <f t="shared" si="19"/>
        <v>0.25330592718453682</v>
      </c>
    </row>
    <row r="73" spans="1:34" ht="12.75" customHeight="1">
      <c r="A73" s="192" t="s">
        <v>945</v>
      </c>
      <c r="B73" s="190">
        <v>39170.584706879403</v>
      </c>
      <c r="C73" s="190">
        <v>47038.229671442903</v>
      </c>
      <c r="D73" s="190">
        <v>132830.947157124</v>
      </c>
      <c r="E73" s="190">
        <v>24224.119671484699</v>
      </c>
      <c r="F73" s="190">
        <v>69291.917826342702</v>
      </c>
      <c r="G73" s="190">
        <v>273385.21432639402</v>
      </c>
      <c r="H73" s="190">
        <v>147347.97808362599</v>
      </c>
      <c r="I73" s="190">
        <v>49387.058046437996</v>
      </c>
      <c r="J73" s="190">
        <v>41488.154969402298</v>
      </c>
      <c r="K73" s="190">
        <v>61124.245109652598</v>
      </c>
      <c r="L73" s="190">
        <v>92990.294130556606</v>
      </c>
      <c r="M73" s="190">
        <v>183891.79356471801</v>
      </c>
      <c r="N73" s="190">
        <v>192874.03080968399</v>
      </c>
      <c r="O73" s="190">
        <v>769103.55471407901</v>
      </c>
      <c r="P73" s="190">
        <v>1081659.3537473499</v>
      </c>
      <c r="Q73" s="190">
        <v>190043.97171422601</v>
      </c>
      <c r="R73" s="191">
        <v>1271703.32546158</v>
      </c>
      <c r="S73" s="190">
        <v>790454.41072484094</v>
      </c>
      <c r="T73" s="190">
        <v>266583.73093380802</v>
      </c>
      <c r="U73" s="190">
        <v>260338.88778827299</v>
      </c>
      <c r="V73" s="190">
        <v>-22231.433840481601</v>
      </c>
      <c r="W73" s="190">
        <v>150693.90563632999</v>
      </c>
      <c r="X73" s="190">
        <v>174136.175781192</v>
      </c>
      <c r="Z73" s="197">
        <f t="shared" si="15"/>
        <v>0.62157139554379637</v>
      </c>
      <c r="AA73" s="197">
        <f t="shared" si="15"/>
        <v>0.20962729718194947</v>
      </c>
      <c r="AB73" s="197">
        <f t="shared" si="16"/>
        <v>0.18723506432710429</v>
      </c>
      <c r="AC73" s="197">
        <f t="shared" si="13"/>
        <v>0.20471668397484127</v>
      </c>
      <c r="AD73" s="197">
        <f t="shared" si="14"/>
        <v>-1.7481619647736972E-2</v>
      </c>
      <c r="AE73" s="197">
        <f t="shared" si="17"/>
        <v>-1.8433757052851413E-2</v>
      </c>
      <c r="AF73" s="197">
        <f t="shared" si="12"/>
        <v>0.11849768937392205</v>
      </c>
      <c r="AG73" s="197">
        <f t="shared" si="18"/>
        <v>-0.13693144642677346</v>
      </c>
      <c r="AH73" s="197">
        <f t="shared" si="19"/>
        <v>0.25542913580069548</v>
      </c>
    </row>
    <row r="74" spans="1:34" ht="12.75" customHeight="1">
      <c r="A74" s="192" t="s">
        <v>946</v>
      </c>
      <c r="B74" s="190">
        <v>70392.616873026098</v>
      </c>
      <c r="C74" s="190">
        <v>42307.369266619004</v>
      </c>
      <c r="D74" s="190">
        <v>128257.69281432701</v>
      </c>
      <c r="E74" s="190">
        <v>21205.738462754001</v>
      </c>
      <c r="F74" s="190">
        <v>68077.253984237905</v>
      </c>
      <c r="G74" s="190">
        <v>259848.05452793799</v>
      </c>
      <c r="H74" s="190">
        <v>139078.897145258</v>
      </c>
      <c r="I74" s="190">
        <v>45169.379409832203</v>
      </c>
      <c r="J74" s="190">
        <v>36225.990940911302</v>
      </c>
      <c r="K74" s="190">
        <v>68026.911651871298</v>
      </c>
      <c r="L74" s="190">
        <v>99894.614475901006</v>
      </c>
      <c r="M74" s="190">
        <v>177604.32261065999</v>
      </c>
      <c r="N74" s="190">
        <v>165017.339426133</v>
      </c>
      <c r="O74" s="190">
        <v>731017.45566056599</v>
      </c>
      <c r="P74" s="190">
        <v>1061258.12706153</v>
      </c>
      <c r="Q74" s="190">
        <v>180341.79275357901</v>
      </c>
      <c r="R74" s="191">
        <v>1241599.91981511</v>
      </c>
      <c r="S74" s="190">
        <v>777707.78123400896</v>
      </c>
      <c r="T74" s="190">
        <v>214500.637430578</v>
      </c>
      <c r="U74" s="190">
        <v>256583.28561064601</v>
      </c>
      <c r="V74" s="190">
        <v>31625.4549946281</v>
      </c>
      <c r="W74" s="190">
        <v>124034.02991363101</v>
      </c>
      <c r="X74" s="190">
        <v>162851.26936838299</v>
      </c>
      <c r="Z74" s="197">
        <f t="shared" si="15"/>
        <v>0.62637550858558322</v>
      </c>
      <c r="AA74" s="197">
        <f t="shared" si="15"/>
        <v>0.1727614781599856</v>
      </c>
      <c r="AB74" s="197">
        <f t="shared" si="16"/>
        <v>0.23212690014364051</v>
      </c>
      <c r="AC74" s="197">
        <f t="shared" si="13"/>
        <v>0.20665536580322469</v>
      </c>
      <c r="AD74" s="197">
        <f t="shared" si="14"/>
        <v>2.5471534340415818E-2</v>
      </c>
      <c r="AE74" s="197">
        <f t="shared" si="17"/>
        <v>-3.1263886889210141E-2</v>
      </c>
      <c r="AF74" s="197">
        <f t="shared" si="12"/>
        <v>9.9898548585683894E-2</v>
      </c>
      <c r="AG74" s="197">
        <f t="shared" si="18"/>
        <v>-0.13116243547489403</v>
      </c>
      <c r="AH74" s="197">
        <f t="shared" si="19"/>
        <v>0.23106098406057793</v>
      </c>
    </row>
    <row r="75" spans="1:34" ht="12.75" customHeight="1">
      <c r="A75" s="192" t="s">
        <v>947</v>
      </c>
      <c r="B75" s="190">
        <v>65612.986196594196</v>
      </c>
      <c r="C75" s="190">
        <v>45224.364189302301</v>
      </c>
      <c r="D75" s="190">
        <v>142339.76322149101</v>
      </c>
      <c r="E75" s="190">
        <v>20725.855521735299</v>
      </c>
      <c r="F75" s="190">
        <v>73384.533225998704</v>
      </c>
      <c r="G75" s="190">
        <v>281674.51615852799</v>
      </c>
      <c r="H75" s="190">
        <v>150887.124127513</v>
      </c>
      <c r="I75" s="190">
        <v>50061.102442903299</v>
      </c>
      <c r="J75" s="190">
        <v>38770.456268276903</v>
      </c>
      <c r="K75" s="190">
        <v>66795.334766779502</v>
      </c>
      <c r="L75" s="190">
        <v>103005.823487132</v>
      </c>
      <c r="M75" s="190">
        <v>188231.32783236</v>
      </c>
      <c r="N75" s="190">
        <v>184787.577546065</v>
      </c>
      <c r="O75" s="190">
        <v>782538.74647102901</v>
      </c>
      <c r="P75" s="190">
        <v>1129826.2488261501</v>
      </c>
      <c r="Q75" s="190">
        <v>192741.170924026</v>
      </c>
      <c r="R75" s="191">
        <v>1322567.4197501801</v>
      </c>
      <c r="S75" s="190">
        <v>805980.03273592296</v>
      </c>
      <c r="T75" s="190">
        <v>247046.27346875801</v>
      </c>
      <c r="U75" s="190">
        <v>279511.84558368998</v>
      </c>
      <c r="V75" s="190">
        <v>15142.7641041555</v>
      </c>
      <c r="W75" s="190">
        <v>154693.790643366</v>
      </c>
      <c r="X75" s="190">
        <v>179807.28678571599</v>
      </c>
      <c r="Z75" s="197">
        <f t="shared" si="15"/>
        <v>0.60940563082082022</v>
      </c>
      <c r="AA75" s="197">
        <f t="shared" si="15"/>
        <v>0.18679295269153282</v>
      </c>
      <c r="AB75" s="197">
        <f t="shared" si="16"/>
        <v>0.22278985954720013</v>
      </c>
      <c r="AC75" s="197">
        <f t="shared" si="13"/>
        <v>0.2113403380498266</v>
      </c>
      <c r="AD75" s="197">
        <f t="shared" si="14"/>
        <v>1.1449521497373509E-2</v>
      </c>
      <c r="AE75" s="197">
        <f t="shared" si="17"/>
        <v>-1.8988443059555854E-2</v>
      </c>
      <c r="AF75" s="197">
        <f t="shared" si="12"/>
        <v>0.11696476741623207</v>
      </c>
      <c r="AG75" s="197">
        <f t="shared" si="18"/>
        <v>-0.13595321047578793</v>
      </c>
      <c r="AH75" s="197">
        <f t="shared" si="19"/>
        <v>0.25291797789201997</v>
      </c>
    </row>
    <row r="76" spans="1:34" ht="12.75" customHeight="1">
      <c r="A76" s="192" t="s">
        <v>948</v>
      </c>
      <c r="B76" s="190">
        <v>58675.1240983112</v>
      </c>
      <c r="C76" s="190">
        <v>50418.217895756097</v>
      </c>
      <c r="D76" s="190">
        <v>148784.56964601899</v>
      </c>
      <c r="E76" s="190">
        <v>25337.2981634547</v>
      </c>
      <c r="F76" s="190">
        <v>76609.608174036999</v>
      </c>
      <c r="G76" s="190">
        <v>301149.69387926703</v>
      </c>
      <c r="H76" s="190">
        <v>159080.77637646001</v>
      </c>
      <c r="I76" s="190">
        <v>53657.890422780998</v>
      </c>
      <c r="J76" s="190">
        <v>39101.041372508698</v>
      </c>
      <c r="K76" s="190">
        <v>71114.807254120198</v>
      </c>
      <c r="L76" s="190">
        <v>106083.34297004501</v>
      </c>
      <c r="M76" s="190">
        <v>197569.33106163601</v>
      </c>
      <c r="N76" s="190">
        <v>177138.21638963101</v>
      </c>
      <c r="O76" s="190">
        <v>803745.40584718203</v>
      </c>
      <c r="P76" s="190">
        <v>1163570.2238247599</v>
      </c>
      <c r="Q76" s="190">
        <v>190557.21639444199</v>
      </c>
      <c r="R76" s="191">
        <v>1354127.4402192</v>
      </c>
      <c r="S76" s="190">
        <v>833144.96935662196</v>
      </c>
      <c r="T76" s="190">
        <v>244366.87749493</v>
      </c>
      <c r="U76" s="190">
        <v>291365.71808658598</v>
      </c>
      <c r="V76" s="190">
        <v>17275.883375691301</v>
      </c>
      <c r="W76" s="190">
        <v>168179.03814992899</v>
      </c>
      <c r="X76" s="190">
        <v>200205.04624455801</v>
      </c>
      <c r="Z76" s="197">
        <f t="shared" si="15"/>
        <v>0.6152633383027496</v>
      </c>
      <c r="AA76" s="197">
        <f t="shared" si="15"/>
        <v>0.18046076775120443</v>
      </c>
      <c r="AB76" s="197">
        <f t="shared" si="16"/>
        <v>0.22792655424833264</v>
      </c>
      <c r="AC76" s="197">
        <f t="shared" si="13"/>
        <v>0.21516860927020356</v>
      </c>
      <c r="AD76" s="197">
        <f t="shared" si="14"/>
        <v>1.2757944978129059E-2</v>
      </c>
      <c r="AE76" s="197">
        <f t="shared" si="17"/>
        <v>-2.365066030228645E-2</v>
      </c>
      <c r="AF76" s="197">
        <f t="shared" si="12"/>
        <v>0.12419734890144825</v>
      </c>
      <c r="AG76" s="197">
        <f t="shared" si="18"/>
        <v>-0.1478480092037347</v>
      </c>
      <c r="AH76" s="197">
        <f t="shared" si="19"/>
        <v>0.27204535810518293</v>
      </c>
    </row>
    <row r="77" spans="1:34" ht="12.75" customHeight="1">
      <c r="A77" s="192" t="s">
        <v>949</v>
      </c>
      <c r="B77" s="190">
        <v>45609.272832069</v>
      </c>
      <c r="C77" s="190">
        <v>51484.048648322598</v>
      </c>
      <c r="D77" s="190">
        <v>139350.974318163</v>
      </c>
      <c r="E77" s="190">
        <v>25549.107852056099</v>
      </c>
      <c r="F77" s="190">
        <v>72569.604615726304</v>
      </c>
      <c r="G77" s="190">
        <v>288953.73543426802</v>
      </c>
      <c r="H77" s="190">
        <v>165040.202350771</v>
      </c>
      <c r="I77" s="190">
        <v>54532.627724483398</v>
      </c>
      <c r="J77" s="190">
        <v>43411.511418303598</v>
      </c>
      <c r="K77" s="190">
        <v>66633.946327229001</v>
      </c>
      <c r="L77" s="190">
        <v>110218.219066922</v>
      </c>
      <c r="M77" s="190">
        <v>205462.01849534499</v>
      </c>
      <c r="N77" s="190">
        <v>219243.86663817099</v>
      </c>
      <c r="O77" s="190">
        <v>864542.39202122402</v>
      </c>
      <c r="P77" s="190">
        <v>1199105.40028756</v>
      </c>
      <c r="Q77" s="190">
        <v>214218.81992795301</v>
      </c>
      <c r="R77" s="191">
        <v>1413324.2202155101</v>
      </c>
      <c r="S77" s="190">
        <v>873589.21667344205</v>
      </c>
      <c r="T77" s="190">
        <v>301361.21160573303</v>
      </c>
      <c r="U77" s="190">
        <v>287483.15071908</v>
      </c>
      <c r="V77" s="190">
        <v>-22359.1024744727</v>
      </c>
      <c r="W77" s="190">
        <v>173170.141293074</v>
      </c>
      <c r="X77" s="190">
        <v>199920.39760134299</v>
      </c>
      <c r="Z77" s="197">
        <f t="shared" si="15"/>
        <v>0.6181095633811704</v>
      </c>
      <c r="AA77" s="197">
        <f t="shared" si="15"/>
        <v>0.21322864725248966</v>
      </c>
      <c r="AB77" s="197">
        <f t="shared" si="16"/>
        <v>0.18758897955076434</v>
      </c>
      <c r="AC77" s="197">
        <f t="shared" si="13"/>
        <v>0.20340920123426687</v>
      </c>
      <c r="AD77" s="197">
        <f t="shared" si="14"/>
        <v>-1.5820221683502517E-2</v>
      </c>
      <c r="AE77" s="197">
        <f t="shared" si="17"/>
        <v>-1.8927190184422085E-2</v>
      </c>
      <c r="AF77" s="197">
        <f t="shared" si="12"/>
        <v>0.12252683341595054</v>
      </c>
      <c r="AG77" s="197">
        <f t="shared" si="18"/>
        <v>-0.14145402360037262</v>
      </c>
      <c r="AH77" s="197">
        <f t="shared" si="19"/>
        <v>0.26398085701632318</v>
      </c>
    </row>
    <row r="78" spans="1:34" ht="12.75" customHeight="1">
      <c r="A78" s="192" t="s">
        <v>950</v>
      </c>
      <c r="B78" s="190">
        <v>74086.889910289305</v>
      </c>
      <c r="C78" s="190">
        <v>48637.296629125602</v>
      </c>
      <c r="D78" s="190">
        <v>133951.350295565</v>
      </c>
      <c r="E78" s="190">
        <v>24524.1276224209</v>
      </c>
      <c r="F78" s="190">
        <v>76126.956739170302</v>
      </c>
      <c r="G78" s="190">
        <v>283239.73128628201</v>
      </c>
      <c r="H78" s="190">
        <v>161786.930474728</v>
      </c>
      <c r="I78" s="190">
        <v>53139.8670651918</v>
      </c>
      <c r="J78" s="190">
        <v>39681.978289880099</v>
      </c>
      <c r="K78" s="190">
        <v>78567.044668908493</v>
      </c>
      <c r="L78" s="190">
        <v>111632.40778565301</v>
      </c>
      <c r="M78" s="190">
        <v>200707.92787164601</v>
      </c>
      <c r="N78" s="190">
        <v>186047.338526785</v>
      </c>
      <c r="O78" s="190">
        <v>831563.49468279199</v>
      </c>
      <c r="P78" s="190">
        <v>1188890.1158793599</v>
      </c>
      <c r="Q78" s="190">
        <v>197183.97997079001</v>
      </c>
      <c r="R78" s="191">
        <v>1386074.0958501501</v>
      </c>
      <c r="S78" s="190">
        <v>873851.22543412203</v>
      </c>
      <c r="T78" s="190">
        <v>244425.711492339</v>
      </c>
      <c r="U78" s="190">
        <v>287509.617430221</v>
      </c>
      <c r="V78" s="190">
        <v>26729.8484916702</v>
      </c>
      <c r="W78" s="190">
        <v>144199.582588777</v>
      </c>
      <c r="X78" s="190">
        <v>190641.889586976</v>
      </c>
      <c r="Z78" s="197">
        <f t="shared" si="15"/>
        <v>0.630450585614721</v>
      </c>
      <c r="AA78" s="197">
        <f t="shared" si="15"/>
        <v>0.17634389981324933</v>
      </c>
      <c r="AB78" s="197">
        <f t="shared" si="16"/>
        <v>0.22671188132200973</v>
      </c>
      <c r="AC78" s="197">
        <f t="shared" si="13"/>
        <v>0.20742730730702866</v>
      </c>
      <c r="AD78" s="197">
        <f t="shared" si="14"/>
        <v>1.9284574014981081E-2</v>
      </c>
      <c r="AE78" s="197">
        <f t="shared" si="17"/>
        <v>-3.3506366749977784E-2</v>
      </c>
      <c r="AF78" s="197">
        <f t="shared" si="12"/>
        <v>0.1040345411695556</v>
      </c>
      <c r="AG78" s="197">
        <f t="shared" si="18"/>
        <v>-0.13754090791953338</v>
      </c>
      <c r="AH78" s="197">
        <f t="shared" si="19"/>
        <v>0.24157544908908898</v>
      </c>
    </row>
    <row r="79" spans="1:34" ht="12.75" customHeight="1">
      <c r="A79" s="192" t="s">
        <v>951</v>
      </c>
      <c r="B79" s="190">
        <v>72762.310033066504</v>
      </c>
      <c r="C79" s="190">
        <v>45576.809403362699</v>
      </c>
      <c r="D79" s="190">
        <v>143227.578528852</v>
      </c>
      <c r="E79" s="190">
        <v>20919.603580113799</v>
      </c>
      <c r="F79" s="190">
        <v>76010.024477331594</v>
      </c>
      <c r="G79" s="190">
        <v>285734.01598966098</v>
      </c>
      <c r="H79" s="190">
        <v>164048.65214630499</v>
      </c>
      <c r="I79" s="190">
        <v>56275.981939069301</v>
      </c>
      <c r="J79" s="190">
        <v>40728.339785974902</v>
      </c>
      <c r="K79" s="190">
        <v>79574.697012497505</v>
      </c>
      <c r="L79" s="190">
        <v>114069.865401744</v>
      </c>
      <c r="M79" s="190">
        <v>213805.456057829</v>
      </c>
      <c r="N79" s="190">
        <v>199167.474901318</v>
      </c>
      <c r="O79" s="190">
        <v>867670.46724473801</v>
      </c>
      <c r="P79" s="190">
        <v>1226166.7932674701</v>
      </c>
      <c r="Q79" s="190">
        <v>196207.195427431</v>
      </c>
      <c r="R79" s="191">
        <v>1422373.9886948999</v>
      </c>
      <c r="S79" s="190">
        <v>888412.04342380003</v>
      </c>
      <c r="T79" s="190">
        <v>269098.663051643</v>
      </c>
      <c r="U79" s="190">
        <v>282501.17338792299</v>
      </c>
      <c r="V79" s="190">
        <v>9867.3419319970708</v>
      </c>
      <c r="W79" s="190">
        <v>161986.93886533999</v>
      </c>
      <c r="X79" s="190">
        <v>189492.17196580599</v>
      </c>
      <c r="Z79" s="197">
        <f t="shared" si="15"/>
        <v>0.62459806667229834</v>
      </c>
      <c r="AA79" s="197">
        <f t="shared" si="15"/>
        <v>0.18918980886212255</v>
      </c>
      <c r="AB79" s="197">
        <f t="shared" si="16"/>
        <v>0.20554967796351714</v>
      </c>
      <c r="AC79" s="197">
        <f t="shared" si="13"/>
        <v>0.19861244344543455</v>
      </c>
      <c r="AD79" s="197">
        <f t="shared" si="14"/>
        <v>6.9372345180825868E-3</v>
      </c>
      <c r="AE79" s="197">
        <f t="shared" si="17"/>
        <v>-1.9337553497940058E-2</v>
      </c>
      <c r="AF79" s="197">
        <f t="shared" si="12"/>
        <v>0.11388491363932435</v>
      </c>
      <c r="AG79" s="197">
        <f t="shared" si="18"/>
        <v>-0.13322246713726441</v>
      </c>
      <c r="AH79" s="197">
        <f t="shared" si="19"/>
        <v>0.24710738077658875</v>
      </c>
    </row>
    <row r="80" spans="1:34" ht="12.75" customHeight="1">
      <c r="A80" s="192" t="s">
        <v>952</v>
      </c>
      <c r="B80" s="190">
        <v>58892.208187912802</v>
      </c>
      <c r="C80" s="190">
        <v>46240.758247354403</v>
      </c>
      <c r="D80" s="190">
        <v>167173.535934124</v>
      </c>
      <c r="E80" s="190">
        <v>25957.152699758299</v>
      </c>
      <c r="F80" s="190">
        <v>76008.275490044398</v>
      </c>
      <c r="G80" s="190">
        <v>315379.722371282</v>
      </c>
      <c r="H80" s="190">
        <v>172391.901301879</v>
      </c>
      <c r="I80" s="190">
        <v>60376.290646751397</v>
      </c>
      <c r="J80" s="190">
        <v>42333.347097374601</v>
      </c>
      <c r="K80" s="190">
        <v>80899.989581053494</v>
      </c>
      <c r="L80" s="190">
        <v>116943.8295111</v>
      </c>
      <c r="M80" s="190">
        <v>222576.709675733</v>
      </c>
      <c r="N80" s="190">
        <v>197865.62018818301</v>
      </c>
      <c r="O80" s="190">
        <v>893387.68800207495</v>
      </c>
      <c r="P80" s="190">
        <v>1267659.6185612699</v>
      </c>
      <c r="Q80" s="190">
        <v>194451.45981810801</v>
      </c>
      <c r="R80" s="191">
        <v>1462111.0783793801</v>
      </c>
      <c r="S80" s="190">
        <v>912054.75148578105</v>
      </c>
      <c r="T80" s="190">
        <v>272874.384118349</v>
      </c>
      <c r="U80" s="190">
        <v>289648.592418599</v>
      </c>
      <c r="V80" s="190">
        <v>20309.598379468898</v>
      </c>
      <c r="W80" s="190">
        <v>171781.86116872099</v>
      </c>
      <c r="X80" s="190">
        <v>204558.10919154101</v>
      </c>
      <c r="Z80" s="197">
        <f t="shared" si="15"/>
        <v>0.62379306536457713</v>
      </c>
      <c r="AA80" s="197">
        <f t="shared" si="15"/>
        <v>0.18663040596122557</v>
      </c>
      <c r="AB80" s="197">
        <f t="shared" si="16"/>
        <v>0.21199359978971569</v>
      </c>
      <c r="AC80" s="197">
        <f t="shared" si="13"/>
        <v>0.19810300099746778</v>
      </c>
      <c r="AD80" s="197">
        <f t="shared" si="14"/>
        <v>1.3890598792247905E-2</v>
      </c>
      <c r="AE80" s="197">
        <f t="shared" si="17"/>
        <v>-2.2417071115519882E-2</v>
      </c>
      <c r="AF80" s="197">
        <f t="shared" si="12"/>
        <v>0.11748892659997207</v>
      </c>
      <c r="AG80" s="197">
        <f t="shared" si="18"/>
        <v>-0.13990599771549195</v>
      </c>
      <c r="AH80" s="197">
        <f t="shared" si="19"/>
        <v>0.25739492431546401</v>
      </c>
    </row>
    <row r="81" spans="1:34" ht="12.75" customHeight="1">
      <c r="A81" s="192" t="s">
        <v>953</v>
      </c>
      <c r="B81" s="190">
        <v>44233.591868732001</v>
      </c>
      <c r="C81" s="190">
        <v>44342.135720157399</v>
      </c>
      <c r="D81" s="190">
        <v>153023.53524145801</v>
      </c>
      <c r="E81" s="190">
        <v>22574.116097706999</v>
      </c>
      <c r="F81" s="190">
        <v>78800.743293453503</v>
      </c>
      <c r="G81" s="190">
        <v>298740.53035277501</v>
      </c>
      <c r="H81" s="190">
        <v>178334.51607708799</v>
      </c>
      <c r="I81" s="190">
        <v>57964.8603489874</v>
      </c>
      <c r="J81" s="190">
        <v>45866.3348267701</v>
      </c>
      <c r="K81" s="190">
        <v>79638.268737541395</v>
      </c>
      <c r="L81" s="190">
        <v>121134.897301502</v>
      </c>
      <c r="M81" s="190">
        <v>230376.90639479301</v>
      </c>
      <c r="N81" s="190">
        <v>233727.56638371301</v>
      </c>
      <c r="O81" s="190">
        <v>947043.35007039597</v>
      </c>
      <c r="P81" s="190">
        <v>1290017.4722919001</v>
      </c>
      <c r="Q81" s="190">
        <v>218376.364783672</v>
      </c>
      <c r="R81" s="191">
        <v>1508393.8370755699</v>
      </c>
      <c r="S81" s="190">
        <v>964085.97965630202</v>
      </c>
      <c r="T81" s="190">
        <v>320475.24133766902</v>
      </c>
      <c r="U81" s="190">
        <v>288793.616763258</v>
      </c>
      <c r="V81" s="190">
        <v>-17876.788803139101</v>
      </c>
      <c r="W81" s="190">
        <v>158406.61737716201</v>
      </c>
      <c r="X81" s="190">
        <v>205490.82925567799</v>
      </c>
      <c r="Z81" s="197">
        <f t="shared" si="15"/>
        <v>0.63914738708124386</v>
      </c>
      <c r="AA81" s="197">
        <f t="shared" si="15"/>
        <v>0.2124612508090043</v>
      </c>
      <c r="AB81" s="197">
        <f t="shared" si="16"/>
        <v>0.17960616206531616</v>
      </c>
      <c r="AC81" s="197">
        <f t="shared" si="13"/>
        <v>0.19145770134089296</v>
      </c>
      <c r="AD81" s="197">
        <f t="shared" si="14"/>
        <v>-1.1851539275576795E-2</v>
      </c>
      <c r="AE81" s="197">
        <f t="shared" si="17"/>
        <v>-3.1214799955561673E-2</v>
      </c>
      <c r="AF81" s="197">
        <f t="shared" si="12"/>
        <v>0.10501674926243146</v>
      </c>
      <c r="AG81" s="197">
        <f t="shared" si="18"/>
        <v>-0.13623154921799313</v>
      </c>
      <c r="AH81" s="197">
        <f t="shared" si="19"/>
        <v>0.24124829848042459</v>
      </c>
    </row>
    <row r="82" spans="1:34" ht="12.75" customHeight="1">
      <c r="A82" s="192" t="s">
        <v>954</v>
      </c>
      <c r="B82" s="190">
        <v>78817.622979015097</v>
      </c>
      <c r="C82" s="190">
        <v>30959.307887622501</v>
      </c>
      <c r="D82" s="190">
        <v>147098.020116962</v>
      </c>
      <c r="E82" s="190">
        <v>27259.3962772714</v>
      </c>
      <c r="F82" s="190">
        <v>73702.832334774503</v>
      </c>
      <c r="G82" s="190">
        <v>279019.55661663099</v>
      </c>
      <c r="H82" s="190">
        <v>167481.86895364599</v>
      </c>
      <c r="I82" s="190">
        <v>56378.765944894301</v>
      </c>
      <c r="J82" s="190">
        <v>42880.976062042697</v>
      </c>
      <c r="K82" s="190">
        <v>84805.821234105402</v>
      </c>
      <c r="L82" s="190">
        <v>122391.838198446</v>
      </c>
      <c r="M82" s="190">
        <v>215610.30672142599</v>
      </c>
      <c r="N82" s="190">
        <v>202840.41538009199</v>
      </c>
      <c r="O82" s="190">
        <v>892389.99249465205</v>
      </c>
      <c r="P82" s="190">
        <v>1250227.1720902999</v>
      </c>
      <c r="Q82" s="190">
        <v>206361.227247136</v>
      </c>
      <c r="R82" s="191">
        <v>1456588.39933743</v>
      </c>
      <c r="S82" s="190">
        <v>936461.98249727604</v>
      </c>
      <c r="T82" s="190">
        <v>266578.95950887603</v>
      </c>
      <c r="U82" s="190">
        <v>276845.93633030797</v>
      </c>
      <c r="V82" s="190">
        <v>24874.4296156698</v>
      </c>
      <c r="W82" s="190">
        <v>153634.66443540101</v>
      </c>
      <c r="X82" s="190">
        <v>201807.57305009701</v>
      </c>
      <c r="Z82" s="197">
        <f t="shared" si="15"/>
        <v>0.64291462359802676</v>
      </c>
      <c r="AA82" s="197">
        <f t="shared" si="15"/>
        <v>0.18301598422048188</v>
      </c>
      <c r="AB82" s="197">
        <f t="shared" si="16"/>
        <v>0.20714181582334701</v>
      </c>
      <c r="AC82" s="197">
        <f t="shared" si="13"/>
        <v>0.1900646307881067</v>
      </c>
      <c r="AD82" s="197">
        <f t="shared" si="14"/>
        <v>1.7077185035240312E-2</v>
      </c>
      <c r="AE82" s="197">
        <f t="shared" si="17"/>
        <v>-3.3072423641852977E-2</v>
      </c>
      <c r="AF82" s="197">
        <f t="shared" si="12"/>
        <v>0.10547568860584502</v>
      </c>
      <c r="AG82" s="197">
        <f t="shared" si="18"/>
        <v>-0.138548112247698</v>
      </c>
      <c r="AH82" s="197">
        <f t="shared" si="19"/>
        <v>0.24402380085354303</v>
      </c>
    </row>
    <row r="83" spans="1:34" ht="12.75" customHeight="1">
      <c r="A83" s="208" t="s">
        <v>955</v>
      </c>
      <c r="B83" s="209">
        <v>72261.631205590602</v>
      </c>
      <c r="C83" s="209">
        <v>24570.342519347199</v>
      </c>
      <c r="D83" s="209">
        <v>156203.96077013901</v>
      </c>
      <c r="E83" s="209">
        <v>32042.641068124802</v>
      </c>
      <c r="F83" s="209">
        <v>71417.918667989594</v>
      </c>
      <c r="G83" s="209">
        <v>284234.86302560102</v>
      </c>
      <c r="H83" s="209">
        <v>166868.18721643501</v>
      </c>
      <c r="I83" s="209">
        <v>55452.223694122797</v>
      </c>
      <c r="J83" s="209">
        <v>43004.585245777198</v>
      </c>
      <c r="K83" s="209">
        <v>87421.225846880101</v>
      </c>
      <c r="L83" s="209">
        <v>123221.42222782</v>
      </c>
      <c r="M83" s="209">
        <v>224170.178710112</v>
      </c>
      <c r="N83" s="209">
        <v>217325.79759956899</v>
      </c>
      <c r="O83" s="209">
        <v>917463.62054071506</v>
      </c>
      <c r="P83" s="209">
        <v>1273960.11477191</v>
      </c>
      <c r="Q83" s="209">
        <v>206034.14404223001</v>
      </c>
      <c r="R83" s="210">
        <v>1479994.25881414</v>
      </c>
      <c r="S83" s="209">
        <v>938505.31823661295</v>
      </c>
      <c r="T83" s="209">
        <v>290438.80646065599</v>
      </c>
      <c r="U83" s="209">
        <v>266639.494319255</v>
      </c>
      <c r="V83" s="209">
        <v>-760.35111900785705</v>
      </c>
      <c r="W83" s="209">
        <v>190122.07052187601</v>
      </c>
      <c r="X83" s="209">
        <v>204951.07960525501</v>
      </c>
      <c r="Z83" s="197">
        <f t="shared" si="15"/>
        <v>0.63412767491990107</v>
      </c>
      <c r="AA83" s="197">
        <f t="shared" si="15"/>
        <v>0.19624319806035798</v>
      </c>
      <c r="AB83" s="197">
        <f t="shared" si="16"/>
        <v>0.17964876661973367</v>
      </c>
      <c r="AC83" s="197">
        <f t="shared" si="13"/>
        <v>0.18016251936875927</v>
      </c>
      <c r="AD83" s="197">
        <f t="shared" si="14"/>
        <v>-5.1375274902559147E-4</v>
      </c>
      <c r="AE83" s="197">
        <f t="shared" si="17"/>
        <v>-1.0019639599994717E-2</v>
      </c>
      <c r="AF83" s="197">
        <f t="shared" si="12"/>
        <v>0.12846135678540618</v>
      </c>
      <c r="AG83" s="197">
        <f t="shared" si="18"/>
        <v>-0.1384809963854009</v>
      </c>
      <c r="AH83" s="197">
        <f t="shared" si="19"/>
        <v>0.26694235317080706</v>
      </c>
    </row>
    <row r="84" spans="1:34" ht="12.75" customHeight="1">
      <c r="A84" s="192" t="s">
        <v>984</v>
      </c>
      <c r="B84" s="190">
        <v>61053.227751584804</v>
      </c>
      <c r="C84" s="190">
        <v>31606.256737054799</v>
      </c>
      <c r="D84" s="190">
        <v>166903.449278163</v>
      </c>
      <c r="E84" s="190">
        <v>32112.635278827001</v>
      </c>
      <c r="F84" s="190">
        <v>76552.886934178299</v>
      </c>
      <c r="G84" s="190">
        <v>307175.22822822299</v>
      </c>
      <c r="H84" s="190">
        <v>174434.20038075</v>
      </c>
      <c r="I84" s="190">
        <v>57444.917351391799</v>
      </c>
      <c r="J84" s="190">
        <v>42689.714494875298</v>
      </c>
      <c r="K84" s="190">
        <v>92411.038328813898</v>
      </c>
      <c r="L84" s="190">
        <v>125405.90626910199</v>
      </c>
      <c r="M84" s="190">
        <v>226424.048339042</v>
      </c>
      <c r="N84" s="190">
        <v>210601.52633908301</v>
      </c>
      <c r="O84" s="190">
        <v>929411.35150305706</v>
      </c>
      <c r="P84" s="190">
        <v>1297639.8074828701</v>
      </c>
      <c r="Q84" s="190">
        <v>210548.123473516</v>
      </c>
      <c r="R84" s="191">
        <v>1508187.93095638</v>
      </c>
      <c r="S84" s="190">
        <v>959604.39172453701</v>
      </c>
      <c r="T84" s="190">
        <v>287933.19708040002</v>
      </c>
      <c r="U84" s="190">
        <v>270356.43969647097</v>
      </c>
      <c r="V84" s="190">
        <v>-2631.5388498663701</v>
      </c>
      <c r="W84" s="190">
        <v>212637.107725398</v>
      </c>
      <c r="X84" s="190">
        <v>219711.666420558</v>
      </c>
      <c r="Z84" s="197">
        <f t="shared" si="15"/>
        <v>0.63626314203166157</v>
      </c>
      <c r="AA84" s="197">
        <f t="shared" si="15"/>
        <v>0.19091334121591486</v>
      </c>
      <c r="AB84" s="197">
        <f t="shared" si="16"/>
        <v>0.17751428409643452</v>
      </c>
      <c r="AC84" s="197">
        <f t="shared" si="13"/>
        <v>0.17925911893820232</v>
      </c>
      <c r="AD84" s="197">
        <f t="shared" si="14"/>
        <v>-1.7448348417677929E-3</v>
      </c>
      <c r="AE84" s="197">
        <f t="shared" si="17"/>
        <v>-4.6907673440098885E-3</v>
      </c>
      <c r="AF84" s="197">
        <f t="shared" si="12"/>
        <v>0.1409884692490275</v>
      </c>
      <c r="AG84" s="197">
        <f t="shared" si="18"/>
        <v>-0.14567923659303739</v>
      </c>
      <c r="AH84" s="197">
        <f t="shared" si="19"/>
        <v>0.28666770584206491</v>
      </c>
    </row>
    <row r="85" spans="1:34" ht="12.75" customHeight="1">
      <c r="A85" s="192" t="s">
        <v>1077</v>
      </c>
      <c r="B85" s="190">
        <v>46834.518063809497</v>
      </c>
      <c r="C85" s="190">
        <v>23633.092855975501</v>
      </c>
      <c r="D85" s="190">
        <v>160607.569834736</v>
      </c>
      <c r="E85" s="190">
        <v>31757.327375776898</v>
      </c>
      <c r="F85" s="190">
        <v>74344.362063057502</v>
      </c>
      <c r="G85" s="190">
        <v>290342.35212954599</v>
      </c>
      <c r="H85" s="190">
        <v>176930.74344917</v>
      </c>
      <c r="I85" s="190">
        <v>57225.093009591103</v>
      </c>
      <c r="J85" s="190">
        <v>47428.724197305099</v>
      </c>
      <c r="K85" s="190">
        <v>100638.91459020101</v>
      </c>
      <c r="L85" s="190">
        <v>127864.83330463299</v>
      </c>
      <c r="M85" s="190">
        <v>231689.46622942199</v>
      </c>
      <c r="N85" s="190">
        <v>254819.260681257</v>
      </c>
      <c r="O85" s="190">
        <v>996597.03546157898</v>
      </c>
      <c r="P85" s="190">
        <v>1333773.90565493</v>
      </c>
      <c r="Q85" s="190">
        <v>217242.50523711799</v>
      </c>
      <c r="R85" s="191">
        <v>1551016.41089205</v>
      </c>
      <c r="S85" s="190">
        <v>1000621.30754157</v>
      </c>
      <c r="T85" s="190">
        <v>340825.03695007</v>
      </c>
      <c r="U85" s="190">
        <v>255555.12965396699</v>
      </c>
      <c r="V85" s="190">
        <v>-46915.539646785299</v>
      </c>
      <c r="W85" s="190">
        <v>217074.157317323</v>
      </c>
      <c r="X85" s="190">
        <v>216143.68092409</v>
      </c>
      <c r="Z85" s="197">
        <f t="shared" si="15"/>
        <v>0.64513908461231151</v>
      </c>
      <c r="AA85" s="197">
        <f t="shared" si="15"/>
        <v>0.21974302435268769</v>
      </c>
      <c r="AB85" s="197">
        <f t="shared" si="16"/>
        <v>0.13451797707748619</v>
      </c>
      <c r="AC85" s="197">
        <f t="shared" si="13"/>
        <v>0.1647662319104588</v>
      </c>
      <c r="AD85" s="197">
        <f t="shared" si="14"/>
        <v>-3.024825483297262E-2</v>
      </c>
      <c r="AE85" s="197">
        <f t="shared" si="17"/>
        <v>5.9991395751760046E-4</v>
      </c>
      <c r="AF85" s="197">
        <f t="shared" si="12"/>
        <v>0.13995606738453217</v>
      </c>
      <c r="AG85" s="197">
        <f t="shared" si="18"/>
        <v>-0.13935615342701457</v>
      </c>
      <c r="AH85" s="197">
        <f t="shared" si="19"/>
        <v>0.27931222081154672</v>
      </c>
    </row>
    <row r="86" spans="1:34" ht="12.75" customHeight="1">
      <c r="A86" s="208" t="s">
        <v>1156</v>
      </c>
      <c r="B86" s="209">
        <v>87459.166287065993</v>
      </c>
      <c r="C86" s="209">
        <v>11971.5241301161</v>
      </c>
      <c r="D86" s="209">
        <v>143824.04839319599</v>
      </c>
      <c r="E86" s="209">
        <v>33837.013349703797</v>
      </c>
      <c r="F86" s="209">
        <v>71435.689323938001</v>
      </c>
      <c r="G86" s="209">
        <v>261068.275196954</v>
      </c>
      <c r="H86" s="209">
        <v>166473.71991193399</v>
      </c>
      <c r="I86" s="209">
        <v>54940.108548706099</v>
      </c>
      <c r="J86" s="209">
        <v>42046.503700689202</v>
      </c>
      <c r="K86" s="209">
        <v>107231.20982887701</v>
      </c>
      <c r="L86" s="209">
        <v>129039.965481516</v>
      </c>
      <c r="M86" s="209">
        <v>221836.33582098901</v>
      </c>
      <c r="N86" s="209">
        <v>214945.176396725</v>
      </c>
      <c r="O86" s="209">
        <v>936513.01968943595</v>
      </c>
      <c r="P86" s="209">
        <v>1285040.4611734599</v>
      </c>
      <c r="Q86" s="209">
        <v>212528.42725978899</v>
      </c>
      <c r="R86" s="210">
        <v>1497568.8884332499</v>
      </c>
      <c r="S86" s="209">
        <v>969944.84894534806</v>
      </c>
      <c r="T86" s="209">
        <v>282838.488681925</v>
      </c>
      <c r="U86" s="209">
        <v>247484.01315555899</v>
      </c>
      <c r="V86" s="209">
        <v>-2742.2735655626698</v>
      </c>
      <c r="W86" s="209">
        <v>196163.20518250199</v>
      </c>
      <c r="X86" s="209">
        <v>196119.39396652699</v>
      </c>
      <c r="Z86" s="197">
        <f t="shared" si="15"/>
        <v>0.6476796202411097</v>
      </c>
      <c r="AA86" s="197">
        <f t="shared" si="15"/>
        <v>0.1888650938641156</v>
      </c>
      <c r="AB86" s="197">
        <f t="shared" si="16"/>
        <v>0.16342603100285025</v>
      </c>
      <c r="AC86" s="197">
        <f t="shared" si="13"/>
        <v>0.16525718120017549</v>
      </c>
      <c r="AD86" s="197">
        <f t="shared" si="14"/>
        <v>-1.8311501973252292E-3</v>
      </c>
      <c r="AE86" s="197">
        <f t="shared" si="17"/>
        <v>2.9254891920738046E-5</v>
      </c>
      <c r="AF86" s="197">
        <f t="shared" si="12"/>
        <v>0.13098776737257614</v>
      </c>
      <c r="AG86" s="197">
        <f t="shared" si="18"/>
        <v>-0.1309585124806554</v>
      </c>
      <c r="AH86" s="197">
        <f t="shared" si="19"/>
        <v>0.26194627985323155</v>
      </c>
    </row>
    <row r="87" spans="1:34" ht="12.75" customHeight="1">
      <c r="A87" s="208" t="s">
        <v>1244</v>
      </c>
      <c r="B87" s="209">
        <v>88182.681243123603</v>
      </c>
      <c r="C87" s="209">
        <v>12499.7661467819</v>
      </c>
      <c r="D87" s="209">
        <v>162358.57033136601</v>
      </c>
      <c r="E87" s="209">
        <v>36288.617582982202</v>
      </c>
      <c r="F87" s="209">
        <v>72612.612403149498</v>
      </c>
      <c r="G87" s="209">
        <v>283759.56646428001</v>
      </c>
      <c r="H87" s="209">
        <v>171532.17206285099</v>
      </c>
      <c r="I87" s="209">
        <v>56801.811918835097</v>
      </c>
      <c r="J87" s="209">
        <v>43130.2331527239</v>
      </c>
      <c r="K87" s="209">
        <v>109339.647488609</v>
      </c>
      <c r="L87" s="209">
        <v>130204.040930977</v>
      </c>
      <c r="M87" s="209">
        <v>230246.710622941</v>
      </c>
      <c r="N87" s="209">
        <v>231113.41127848299</v>
      </c>
      <c r="O87" s="209">
        <v>972368.02745542</v>
      </c>
      <c r="P87" s="209">
        <v>1344310.27516282</v>
      </c>
      <c r="Q87" s="209">
        <v>211472.90858127299</v>
      </c>
      <c r="R87" s="210">
        <v>1555783.1837440999</v>
      </c>
      <c r="S87" s="209">
        <v>982032.94840722997</v>
      </c>
      <c r="T87" s="209">
        <v>309132.249306618</v>
      </c>
      <c r="U87" s="209">
        <v>256127.245811673</v>
      </c>
      <c r="V87" s="209">
        <v>-7023.1884669419096</v>
      </c>
      <c r="W87" s="209">
        <v>208356.85166557101</v>
      </c>
      <c r="X87" s="209">
        <v>192842.92298005399</v>
      </c>
      <c r="Z87" s="197">
        <f t="shared" si="15"/>
        <v>0.63121452826344326</v>
      </c>
      <c r="AA87" s="197">
        <f t="shared" si="15"/>
        <v>0.19869879848082034</v>
      </c>
      <c r="AB87" s="197">
        <f t="shared" si="16"/>
        <v>0.16011489258114034</v>
      </c>
      <c r="AC87" s="197">
        <f t="shared" si="13"/>
        <v>0.16462913887222064</v>
      </c>
      <c r="AD87" s="197">
        <f t="shared" si="14"/>
        <v>-4.5142462910803035E-3</v>
      </c>
      <c r="AE87" s="197">
        <f t="shared" si="17"/>
        <v>9.9717806745935333E-3</v>
      </c>
      <c r="AF87" s="197">
        <f t="shared" si="12"/>
        <v>0.13392409292157653</v>
      </c>
      <c r="AG87" s="197">
        <f t="shared" si="18"/>
        <v>-0.123952312246983</v>
      </c>
      <c r="AH87" s="197">
        <f t="shared" si="19"/>
        <v>0.25787640516855953</v>
      </c>
    </row>
    <row r="88" spans="1:34" ht="12.75" customHeight="1">
      <c r="A88" s="208" t="s">
        <v>1372</v>
      </c>
      <c r="B88" s="209">
        <v>76180.922747657198</v>
      </c>
      <c r="C88" s="209">
        <v>16239.0079534509</v>
      </c>
      <c r="D88" s="209">
        <v>171425.76180573899</v>
      </c>
      <c r="E88" s="209">
        <v>37232.966650992901</v>
      </c>
      <c r="F88" s="209">
        <v>75589.912020226504</v>
      </c>
      <c r="G88" s="209">
        <v>300487.64843040903</v>
      </c>
      <c r="H88" s="209">
        <v>179390.50238119499</v>
      </c>
      <c r="I88" s="209">
        <v>60938.742261176303</v>
      </c>
      <c r="J88" s="209">
        <v>44148.3877315598</v>
      </c>
      <c r="K88" s="209">
        <v>112114.590380604</v>
      </c>
      <c r="L88" s="209">
        <v>131353.86683335301</v>
      </c>
      <c r="M88" s="209">
        <v>236295.74533944699</v>
      </c>
      <c r="N88" s="209">
        <v>223739.15216000401</v>
      </c>
      <c r="O88" s="209">
        <v>987980.98708733998</v>
      </c>
      <c r="P88" s="209">
        <v>1364649.5582654099</v>
      </c>
      <c r="Q88" s="209">
        <v>209820.27429969001</v>
      </c>
      <c r="R88" s="210">
        <v>1574469.8325650999</v>
      </c>
      <c r="S88" s="209">
        <v>1010774.8001514199</v>
      </c>
      <c r="T88" s="209">
        <v>299415.52424935502</v>
      </c>
      <c r="U88" s="209">
        <v>256347.95044366401</v>
      </c>
      <c r="V88" s="209">
        <v>-402.91092493254098</v>
      </c>
      <c r="W88" s="209">
        <v>192728.658341617</v>
      </c>
      <c r="X88" s="209">
        <v>184394.18969602499</v>
      </c>
      <c r="Z88" s="197">
        <f t="shared" si="15"/>
        <v>0.64197787677181628</v>
      </c>
      <c r="AA88" s="197">
        <f t="shared" si="15"/>
        <v>0.19016910839222131</v>
      </c>
      <c r="AB88" s="197">
        <f t="shared" si="16"/>
        <v>0.16255950684158241</v>
      </c>
      <c r="AC88" s="197">
        <f t="shared" si="13"/>
        <v>0.16281540944231762</v>
      </c>
      <c r="AD88" s="197">
        <f t="shared" si="14"/>
        <v>-2.5590260073521083E-4</v>
      </c>
      <c r="AE88" s="197">
        <f t="shared" si="17"/>
        <v>5.2935079943790542E-3</v>
      </c>
      <c r="AF88" s="197">
        <f t="shared" si="12"/>
        <v>0.12240860660227874</v>
      </c>
      <c r="AG88" s="197">
        <f t="shared" si="18"/>
        <v>-0.11711509860789969</v>
      </c>
      <c r="AH88" s="197">
        <f t="shared" si="19"/>
        <v>0.23952370521017843</v>
      </c>
    </row>
    <row r="89" spans="1:34" ht="12.75" customHeight="1">
      <c r="A89" s="208" t="s">
        <v>1446</v>
      </c>
      <c r="B89" s="209">
        <v>54340.226966153699</v>
      </c>
      <c r="C89" s="209">
        <v>20126.397666651199</v>
      </c>
      <c r="D89" s="209">
        <v>167625.80195469799</v>
      </c>
      <c r="E89" s="209">
        <v>37623.333884321197</v>
      </c>
      <c r="F89" s="209">
        <v>73420.169408685804</v>
      </c>
      <c r="G89" s="209">
        <v>298795.70291435701</v>
      </c>
      <c r="H89" s="209">
        <v>182195.400738022</v>
      </c>
      <c r="I89" s="209">
        <v>60084.177227282598</v>
      </c>
      <c r="J89" s="209">
        <v>46155.813853027597</v>
      </c>
      <c r="K89" s="209">
        <v>114895.80177791</v>
      </c>
      <c r="L89" s="209">
        <v>134061.237437153</v>
      </c>
      <c r="M89" s="209">
        <v>245721.72710262399</v>
      </c>
      <c r="N89" s="209">
        <v>277759.55930278799</v>
      </c>
      <c r="O89" s="209">
        <v>1060873.71743881</v>
      </c>
      <c r="P89" s="209">
        <v>1414009.6473193199</v>
      </c>
      <c r="Q89" s="209">
        <v>217396.23785924801</v>
      </c>
      <c r="R89" s="210">
        <v>1631405.8851785699</v>
      </c>
      <c r="S89" s="209">
        <v>1044577.83559601</v>
      </c>
      <c r="T89" s="209">
        <v>371415.725762102</v>
      </c>
      <c r="U89" s="209">
        <v>249216.48043410701</v>
      </c>
      <c r="V89" s="209">
        <v>-35884.924066564898</v>
      </c>
      <c r="W89" s="209">
        <v>184817.93981031</v>
      </c>
      <c r="X89" s="209">
        <v>182737.172357395</v>
      </c>
      <c r="Z89" s="197">
        <f t="shared" ref="Z89:Z94" si="20">S89/$R89</f>
        <v>0.64029304116533381</v>
      </c>
      <c r="AA89" s="197">
        <f t="shared" si="15"/>
        <v>0.22766604505747978</v>
      </c>
      <c r="AB89" s="197">
        <f t="shared" si="16"/>
        <v>0.1307654694062792</v>
      </c>
      <c r="AC89" s="197">
        <f t="shared" si="13"/>
        <v>0.15276178828227555</v>
      </c>
      <c r="AD89" s="197">
        <f t="shared" si="14"/>
        <v>-2.1996318875996342E-2</v>
      </c>
      <c r="AE89" s="197">
        <f t="shared" si="17"/>
        <v>1.2754443709066532E-3</v>
      </c>
      <c r="AF89" s="197">
        <f t="shared" si="12"/>
        <v>0.11328752794714864</v>
      </c>
      <c r="AG89" s="197">
        <f t="shared" si="18"/>
        <v>-0.11201208357624198</v>
      </c>
      <c r="AH89" s="197">
        <f t="shared" si="19"/>
        <v>0.22529961152339062</v>
      </c>
    </row>
    <row r="90" spans="1:34" ht="12.75" customHeight="1">
      <c r="A90" s="208" t="s">
        <v>1515</v>
      </c>
      <c r="B90" s="209">
        <v>96587.812818615261</v>
      </c>
      <c r="C90" s="209">
        <v>26912.952015771829</v>
      </c>
      <c r="D90" s="209">
        <v>152154.21801505811</v>
      </c>
      <c r="E90" s="209">
        <v>36366.52663113422</v>
      </c>
      <c r="F90" s="209">
        <v>73439.316448996207</v>
      </c>
      <c r="G90" s="209">
        <v>288873.01311096037</v>
      </c>
      <c r="H90" s="209">
        <v>166388.31438287962</v>
      </c>
      <c r="I90" s="209">
        <v>58450.25350858469</v>
      </c>
      <c r="J90" s="209">
        <v>44287.470594832121</v>
      </c>
      <c r="K90" s="209">
        <v>116927.88907829211</v>
      </c>
      <c r="L90" s="209">
        <v>134674.63580795479</v>
      </c>
      <c r="M90" s="209">
        <v>235453.68874816172</v>
      </c>
      <c r="N90" s="209">
        <v>229389.14732126766</v>
      </c>
      <c r="O90" s="209">
        <v>985571.39944197272</v>
      </c>
      <c r="P90" s="209">
        <v>1371032.2253715484</v>
      </c>
      <c r="Q90" s="209">
        <v>214006.97399999999</v>
      </c>
      <c r="R90" s="210">
        <v>1585039.1993715484</v>
      </c>
      <c r="S90" s="209">
        <v>1001845.1819210877</v>
      </c>
      <c r="T90" s="209">
        <v>300547.46799999999</v>
      </c>
      <c r="U90" s="209">
        <v>244895.45242452173</v>
      </c>
      <c r="V90" s="209">
        <v>25157.582025939046</v>
      </c>
      <c r="W90" s="209">
        <v>192320.622</v>
      </c>
      <c r="X90" s="209">
        <v>179727.10699999999</v>
      </c>
      <c r="Z90" s="197">
        <f t="shared" si="20"/>
        <v>0.63206334727766289</v>
      </c>
      <c r="AA90" s="197">
        <f t="shared" ref="AA90" si="21">T90/$R90</f>
        <v>0.18961516416702121</v>
      </c>
      <c r="AB90" s="197">
        <f t="shared" ref="AB90" si="22">AC90+AD90</f>
        <v>0.17037624972147947</v>
      </c>
      <c r="AC90" s="197">
        <f t="shared" ref="AC90" si="23">U90/$R90</f>
        <v>0.15450435075777322</v>
      </c>
      <c r="AD90" s="197">
        <f t="shared" ref="AD90" si="24">V90/$R90</f>
        <v>1.5871898963706239E-2</v>
      </c>
      <c r="AE90" s="197">
        <f t="shared" ref="AE90" si="25">AF90+AG90</f>
        <v>7.9452388338365487E-3</v>
      </c>
      <c r="AF90" s="197">
        <f t="shared" ref="AF90" si="26">W90/$R90</f>
        <v>0.12133493107063417</v>
      </c>
      <c r="AG90" s="197">
        <f t="shared" ref="AG90" si="27">-X90/$R90</f>
        <v>-0.11338969223679762</v>
      </c>
      <c r="AH90" s="197">
        <f t="shared" si="19"/>
        <v>0.2347246233074318</v>
      </c>
    </row>
    <row r="91" spans="1:34" ht="12.75" customHeight="1">
      <c r="A91" s="208" t="s">
        <v>1567</v>
      </c>
      <c r="B91" s="209">
        <v>84001.243406507463</v>
      </c>
      <c r="C91" s="209">
        <v>25002.539572994225</v>
      </c>
      <c r="D91" s="209">
        <v>165917.63674515975</v>
      </c>
      <c r="E91" s="209">
        <v>35287.316822628265</v>
      </c>
      <c r="F91" s="209">
        <v>72100.273394351374</v>
      </c>
      <c r="G91" s="209">
        <v>298307.76653513359</v>
      </c>
      <c r="H91" s="209">
        <v>175569.33374763286</v>
      </c>
      <c r="I91" s="209">
        <v>61738.58863625829</v>
      </c>
      <c r="J91" s="209">
        <v>43756.779095604652</v>
      </c>
      <c r="K91" s="209">
        <v>113113.95919854367</v>
      </c>
      <c r="L91" s="209">
        <v>137001.37174412812</v>
      </c>
      <c r="M91" s="209">
        <v>249873.38990478092</v>
      </c>
      <c r="N91" s="209">
        <v>251716.62223893311</v>
      </c>
      <c r="O91" s="209">
        <v>1032770.0445658816</v>
      </c>
      <c r="P91" s="209">
        <v>1415079.0545075226</v>
      </c>
      <c r="Q91" s="209">
        <v>215861.11300000001</v>
      </c>
      <c r="R91" s="210">
        <v>1630940.1675075225</v>
      </c>
      <c r="S91" s="209">
        <v>1021075.7630682952</v>
      </c>
      <c r="T91" s="209">
        <v>331852.36499999999</v>
      </c>
      <c r="U91" s="209">
        <v>248769.22762260534</v>
      </c>
      <c r="V91" s="209">
        <v>-6365.1711833779809</v>
      </c>
      <c r="W91" s="209">
        <v>216217.69500000001</v>
      </c>
      <c r="X91" s="209">
        <v>180609.712</v>
      </c>
      <c r="Z91" s="197">
        <f t="shared" si="20"/>
        <v>0.62606574012383909</v>
      </c>
      <c r="AA91" s="197">
        <f t="shared" ref="AA91" si="28">T91/$R91</f>
        <v>0.20347304678083439</v>
      </c>
      <c r="AB91" s="197">
        <f t="shared" ref="AB91" si="29">AC91+AD91</f>
        <v>0.14862841768725357</v>
      </c>
      <c r="AC91" s="197">
        <f t="shared" ref="AC91" si="30">U91/$R91</f>
        <v>0.15253117960960264</v>
      </c>
      <c r="AD91" s="197">
        <f t="shared" ref="AD91" si="31">V91/$R91</f>
        <v>-3.902761922349075E-3</v>
      </c>
      <c r="AE91" s="197">
        <f t="shared" ref="AE91" si="32">AF91+AG91</f>
        <v>2.183279540807298E-2</v>
      </c>
      <c r="AF91" s="197">
        <f t="shared" ref="AF91" si="33">W91/$R91</f>
        <v>0.13257242620398135</v>
      </c>
      <c r="AG91" s="197">
        <f t="shared" ref="AG91" si="34">-X91/$R91</f>
        <v>-0.11073963079590837</v>
      </c>
      <c r="AH91" s="197">
        <f t="shared" si="19"/>
        <v>0.24331205699988973</v>
      </c>
    </row>
    <row r="92" spans="1:34" ht="12.75" customHeight="1">
      <c r="A92" s="208" t="s">
        <v>1573</v>
      </c>
      <c r="B92" s="209">
        <v>70287.683116855624</v>
      </c>
      <c r="C92" s="209">
        <v>21266.496714375793</v>
      </c>
      <c r="D92" s="209">
        <v>179024.77135183109</v>
      </c>
      <c r="E92" s="209">
        <v>38609.033166775684</v>
      </c>
      <c r="F92" s="209">
        <v>75658.082669424184</v>
      </c>
      <c r="G92" s="209">
        <v>314558.38390240673</v>
      </c>
      <c r="H92" s="209">
        <v>184858.57975398042</v>
      </c>
      <c r="I92" s="209">
        <v>64542.23355087966</v>
      </c>
      <c r="J92" s="209">
        <v>44587.72393167502</v>
      </c>
      <c r="K92" s="209">
        <v>108072.13995806902</v>
      </c>
      <c r="L92" s="209">
        <v>138737.33358057865</v>
      </c>
      <c r="M92" s="209">
        <v>254397.64954660373</v>
      </c>
      <c r="N92" s="209">
        <v>235515.07953286881</v>
      </c>
      <c r="O92" s="209">
        <v>1030710.7398546552</v>
      </c>
      <c r="P92" s="209">
        <v>1415556.8068739176</v>
      </c>
      <c r="Q92" s="209">
        <v>225810.88500000001</v>
      </c>
      <c r="R92" s="210">
        <v>1641367.6918739176</v>
      </c>
      <c r="S92" s="209">
        <v>1048827.44058126</v>
      </c>
      <c r="T92" s="209">
        <v>311948.57900000003</v>
      </c>
      <c r="U92" s="209">
        <v>263924.49452573934</v>
      </c>
      <c r="V92" s="209">
        <v>1437.4297669181824</v>
      </c>
      <c r="W92" s="209">
        <v>210463.171</v>
      </c>
      <c r="X92" s="209">
        <v>195233.42300000001</v>
      </c>
      <c r="Z92" s="197">
        <f t="shared" si="20"/>
        <v>0.6389960310378926</v>
      </c>
      <c r="AA92" s="197">
        <f t="shared" ref="AA92" si="35">T92/$R92</f>
        <v>0.19005405098710965</v>
      </c>
      <c r="AB92" s="197">
        <f t="shared" ref="AB92" si="36">AC92+AD92</f>
        <v>0.1616712243127553</v>
      </c>
      <c r="AC92" s="197">
        <f t="shared" ref="AC92" si="37">U92/$R92</f>
        <v>0.16079547308770401</v>
      </c>
      <c r="AD92" s="197">
        <f t="shared" ref="AD92" si="38">V92/$R92</f>
        <v>8.7575122505128438E-4</v>
      </c>
      <c r="AE92" s="197">
        <f t="shared" ref="AE92" si="39">AF92+AG92</f>
        <v>9.2786936622424182E-3</v>
      </c>
      <c r="AF92" s="197">
        <f t="shared" ref="AF92" si="40">W92/$R92</f>
        <v>0.12822426811613324</v>
      </c>
      <c r="AG92" s="197">
        <f t="shared" ref="AG92" si="41">-X92/$R92</f>
        <v>-0.11894557445389083</v>
      </c>
      <c r="AH92" s="197">
        <f t="shared" si="19"/>
        <v>0.24716984257002406</v>
      </c>
    </row>
    <row r="93" spans="1:34" ht="12.75" customHeight="1">
      <c r="A93" s="208" t="s">
        <v>1583</v>
      </c>
      <c r="B93" s="209">
        <v>48591.920214392165</v>
      </c>
      <c r="C93" s="209">
        <v>27636.501868441537</v>
      </c>
      <c r="D93" s="209">
        <v>169060.0622902248</v>
      </c>
      <c r="E93" s="209">
        <v>39559.56243455661</v>
      </c>
      <c r="F93" s="209">
        <v>73991.029094253652</v>
      </c>
      <c r="G93" s="209">
        <v>310247.15568747657</v>
      </c>
      <c r="H93" s="209">
        <v>188595.34045764309</v>
      </c>
      <c r="I93" s="209">
        <v>61806.023575256782</v>
      </c>
      <c r="J93" s="209">
        <v>47568.458215971434</v>
      </c>
      <c r="K93" s="209">
        <v>110900.70483267838</v>
      </c>
      <c r="L93" s="209">
        <v>139393.68998745966</v>
      </c>
      <c r="M93" s="209">
        <v>260210.86487096586</v>
      </c>
      <c r="N93" s="209">
        <v>279574.41415658913</v>
      </c>
      <c r="O93" s="209">
        <v>1088049.4960965642</v>
      </c>
      <c r="P93" s="209">
        <v>1446888.5719984332</v>
      </c>
      <c r="Q93" s="209">
        <v>255704.62899999999</v>
      </c>
      <c r="R93" s="210">
        <v>1702593.2009984332</v>
      </c>
      <c r="S93" s="209">
        <v>1089471.4276794873</v>
      </c>
      <c r="T93" s="209">
        <v>370787.22200000001</v>
      </c>
      <c r="U93" s="209">
        <v>268026.05719939736</v>
      </c>
      <c r="V93" s="209">
        <v>-28869.354880451472</v>
      </c>
      <c r="W93" s="209">
        <v>205423.883</v>
      </c>
      <c r="X93" s="209">
        <v>202246.03400000001</v>
      </c>
      <c r="Z93" s="197">
        <f t="shared" si="20"/>
        <v>0.63988945042221501</v>
      </c>
      <c r="AA93" s="197">
        <f t="shared" ref="AA93" si="42">T93/$R93</f>
        <v>0.21777792944466318</v>
      </c>
      <c r="AB93" s="197">
        <f t="shared" ref="AB93" si="43">AC93+AD93</f>
        <v>0.14046614433717919</v>
      </c>
      <c r="AC93" s="197">
        <f t="shared" ref="AC93" si="44">U93/$R93</f>
        <v>0.15742225273906987</v>
      </c>
      <c r="AD93" s="197">
        <f t="shared" ref="AD93" si="45">V93/$R93</f>
        <v>-1.6956108401890675E-2</v>
      </c>
      <c r="AE93" s="197">
        <f t="shared" ref="AE93" si="46">AF93+AG93</f>
        <v>1.8664757959425821E-3</v>
      </c>
      <c r="AF93" s="197">
        <f t="shared" ref="AF93" si="47">W93/$R93</f>
        <v>0.12065353184749916</v>
      </c>
      <c r="AG93" s="197">
        <f t="shared" ref="AG93" si="48">-X93/$R93</f>
        <v>-0.11878705605155658</v>
      </c>
      <c r="AH93" s="197">
        <f t="shared" ref="AH93" si="49">AF93-AG93</f>
        <v>0.23944058789905576</v>
      </c>
    </row>
    <row r="94" spans="1:34" ht="12.75" customHeight="1">
      <c r="A94" s="208" t="s">
        <v>1590</v>
      </c>
      <c r="B94" s="209">
        <v>93945.860551921331</v>
      </c>
      <c r="C94" s="209">
        <v>32831.361647535959</v>
      </c>
      <c r="D94" s="209">
        <v>148191.38024340165</v>
      </c>
      <c r="E94" s="209">
        <v>38670.614229702711</v>
      </c>
      <c r="F94" s="209">
        <v>71957.277486368374</v>
      </c>
      <c r="G94" s="209">
        <v>291650.63360700867</v>
      </c>
      <c r="H94" s="209">
        <v>174469.9665059814</v>
      </c>
      <c r="I94" s="209">
        <v>59454.454191700621</v>
      </c>
      <c r="J94" s="209">
        <v>42352.929211635128</v>
      </c>
      <c r="K94" s="209">
        <v>110663.58428242311</v>
      </c>
      <c r="L94" s="209">
        <v>140544.98897707462</v>
      </c>
      <c r="M94" s="209">
        <v>246196.40210588084</v>
      </c>
      <c r="N94" s="209">
        <v>241354.57972018051</v>
      </c>
      <c r="O94" s="209">
        <v>1015036.9049948762</v>
      </c>
      <c r="P94" s="209">
        <v>1400633.3991538063</v>
      </c>
      <c r="Q94" s="209">
        <v>240476.76300000001</v>
      </c>
      <c r="R94" s="210">
        <v>1641110.1621538063</v>
      </c>
      <c r="S94" s="209">
        <v>1046310.7409084594</v>
      </c>
      <c r="T94" s="209">
        <v>305454.484</v>
      </c>
      <c r="U94" s="209">
        <v>263155.30677753396</v>
      </c>
      <c r="V94" s="209">
        <v>24311.978467812805</v>
      </c>
      <c r="W94" s="209">
        <v>210277.93900000001</v>
      </c>
      <c r="X94" s="209">
        <v>208400.28700000001</v>
      </c>
      <c r="Z94" s="197">
        <f t="shared" si="20"/>
        <v>0.63756277003078987</v>
      </c>
      <c r="AA94" s="197">
        <f t="shared" ref="AA94" si="50">T94/$R94</f>
        <v>0.18612673971814242</v>
      </c>
      <c r="AB94" s="197">
        <f t="shared" ref="AB94" si="51">AC94+AD94</f>
        <v>0.17516635499232566</v>
      </c>
      <c r="AC94" s="197">
        <f t="shared" ref="AC94" si="52">U94/$R94</f>
        <v>0.16035200612746606</v>
      </c>
      <c r="AD94" s="197">
        <f t="shared" ref="AD94" si="53">V94/$R94</f>
        <v>1.4814348864859607E-2</v>
      </c>
      <c r="AE94" s="197">
        <f t="shared" ref="AE94" si="54">AF94+AG94</f>
        <v>1.1441352587420184E-3</v>
      </c>
      <c r="AF94" s="197">
        <f t="shared" ref="AF94" si="55">W94/$R94</f>
        <v>0.12813151965620001</v>
      </c>
      <c r="AG94" s="197">
        <f t="shared" ref="AG94" si="56">-X94/$R94</f>
        <v>-0.12698738439745799</v>
      </c>
      <c r="AH94" s="197">
        <f t="shared" ref="AH94" si="57">AF94-AG94</f>
        <v>0.255118904053658</v>
      </c>
    </row>
    <row r="95" spans="1:34" ht="12.75" customHeight="1">
      <c r="A95" s="208" t="s">
        <v>1592</v>
      </c>
      <c r="B95" s="209">
        <v>89600.710869469593</v>
      </c>
      <c r="C95" s="209">
        <v>43501.602205498646</v>
      </c>
      <c r="D95" s="209">
        <v>153323.17101530815</v>
      </c>
      <c r="E95" s="209">
        <v>40511.758440709396</v>
      </c>
      <c r="F95" s="209">
        <v>70770.838712820172</v>
      </c>
      <c r="G95" s="209">
        <v>308107.37037433637</v>
      </c>
      <c r="H95" s="209">
        <v>185567.45088150134</v>
      </c>
      <c r="I95" s="209">
        <v>60775.734277175412</v>
      </c>
      <c r="J95" s="209">
        <v>44418.474034146049</v>
      </c>
      <c r="K95" s="209">
        <v>108879.5624277842</v>
      </c>
      <c r="L95" s="209">
        <v>142092.36343326565</v>
      </c>
      <c r="M95" s="209">
        <v>257960.27352042528</v>
      </c>
      <c r="N95" s="209">
        <v>252983.3536546868</v>
      </c>
      <c r="O95" s="209">
        <v>1052677.2122289848</v>
      </c>
      <c r="P95" s="209">
        <v>1450385.2934727906</v>
      </c>
      <c r="Q95" s="209">
        <v>242883.92499999999</v>
      </c>
      <c r="R95" s="210">
        <v>1693269.2184727907</v>
      </c>
      <c r="S95" s="209">
        <v>1063420.8903328364</v>
      </c>
      <c r="T95" s="209">
        <v>332953.65899999999</v>
      </c>
      <c r="U95" s="209">
        <v>271381.64708295476</v>
      </c>
      <c r="V95" s="209">
        <v>8925.7430569995649</v>
      </c>
      <c r="W95" s="209">
        <v>239750.44500000001</v>
      </c>
      <c r="X95" s="209">
        <v>223163.166</v>
      </c>
      <c r="Z95" s="197"/>
      <c r="AA95" s="197"/>
      <c r="AB95" s="197"/>
      <c r="AC95" s="197"/>
      <c r="AD95" s="197"/>
      <c r="AE95" s="197"/>
      <c r="AF95" s="197"/>
      <c r="AG95" s="197"/>
      <c r="AH95" s="197"/>
    </row>
    <row r="96" spans="1:34" ht="12.75" customHeight="1">
      <c r="A96" s="208"/>
      <c r="B96" s="209"/>
      <c r="C96" s="209"/>
      <c r="D96" s="209"/>
      <c r="E96" s="209"/>
      <c r="F96" s="209"/>
      <c r="G96" s="209"/>
      <c r="H96" s="209"/>
      <c r="I96" s="209"/>
      <c r="J96" s="209"/>
      <c r="K96" s="209"/>
      <c r="L96" s="209"/>
      <c r="M96" s="209"/>
      <c r="N96" s="209"/>
      <c r="O96" s="209"/>
      <c r="P96" s="209"/>
      <c r="Q96" s="209"/>
      <c r="R96" s="210"/>
      <c r="S96" s="209"/>
      <c r="T96" s="209"/>
      <c r="U96" s="209"/>
      <c r="V96" s="209"/>
      <c r="W96" s="209"/>
      <c r="X96" s="209"/>
      <c r="Z96" s="197"/>
      <c r="AA96" s="197"/>
      <c r="AB96" s="197"/>
      <c r="AC96" s="197"/>
      <c r="AD96" s="197"/>
      <c r="AE96" s="197"/>
      <c r="AF96" s="197"/>
      <c r="AG96" s="197"/>
      <c r="AH96" s="197"/>
    </row>
    <row r="97" spans="1:36" ht="13.5" thickBot="1">
      <c r="A97" s="349" t="s">
        <v>985</v>
      </c>
      <c r="B97" s="349"/>
      <c r="C97" s="349"/>
      <c r="D97" s="349"/>
      <c r="E97" s="349"/>
      <c r="F97" s="349"/>
      <c r="G97" s="349"/>
      <c r="H97" s="349"/>
      <c r="I97" s="349"/>
      <c r="J97" s="349"/>
      <c r="K97" s="349"/>
      <c r="L97" s="349"/>
      <c r="M97" s="349"/>
      <c r="N97" s="349"/>
      <c r="O97" s="349"/>
      <c r="P97" s="349"/>
      <c r="Q97" s="349"/>
      <c r="R97" s="349"/>
      <c r="S97" s="349"/>
      <c r="T97" s="349"/>
      <c r="U97" s="349"/>
      <c r="V97" s="349"/>
      <c r="W97" s="349"/>
      <c r="X97" s="349"/>
      <c r="AH97" s="215"/>
    </row>
    <row r="98" spans="1:36" ht="13.5" thickBot="1">
      <c r="A98" s="350" t="s">
        <v>86</v>
      </c>
      <c r="B98" s="185" t="s">
        <v>856</v>
      </c>
      <c r="C98" s="351" t="s">
        <v>857</v>
      </c>
      <c r="D98" s="351"/>
      <c r="E98" s="351"/>
      <c r="F98" s="351"/>
      <c r="G98" s="351"/>
      <c r="H98" s="352" t="s">
        <v>858</v>
      </c>
      <c r="I98" s="352"/>
      <c r="J98" s="352"/>
      <c r="K98" s="352"/>
      <c r="L98" s="352"/>
      <c r="M98" s="352"/>
      <c r="N98" s="352"/>
      <c r="O98" s="352"/>
      <c r="P98" s="347" t="s">
        <v>859</v>
      </c>
      <c r="Q98" s="347" t="s">
        <v>860</v>
      </c>
      <c r="R98" s="347" t="s">
        <v>51</v>
      </c>
      <c r="S98" s="347" t="s">
        <v>861</v>
      </c>
      <c r="T98" s="347" t="s">
        <v>862</v>
      </c>
      <c r="U98" s="347" t="s">
        <v>863</v>
      </c>
      <c r="V98" s="347" t="s">
        <v>864</v>
      </c>
      <c r="W98" s="347" t="s">
        <v>865</v>
      </c>
      <c r="X98" s="347" t="s">
        <v>866</v>
      </c>
    </row>
    <row r="99" spans="1:36">
      <c r="A99" s="350"/>
      <c r="B99" s="186" t="s">
        <v>48</v>
      </c>
      <c r="C99" s="187" t="s">
        <v>867</v>
      </c>
      <c r="D99" s="187" t="s">
        <v>868</v>
      </c>
      <c r="E99" s="187" t="s">
        <v>869</v>
      </c>
      <c r="F99" s="187" t="s">
        <v>870</v>
      </c>
      <c r="G99" s="188" t="s">
        <v>48</v>
      </c>
      <c r="H99" s="187" t="s">
        <v>871</v>
      </c>
      <c r="I99" s="187" t="s">
        <v>872</v>
      </c>
      <c r="J99" s="187" t="s">
        <v>873</v>
      </c>
      <c r="K99" s="187" t="s">
        <v>874</v>
      </c>
      <c r="L99" s="187" t="s">
        <v>875</v>
      </c>
      <c r="M99" s="187" t="s">
        <v>876</v>
      </c>
      <c r="N99" s="187" t="s">
        <v>877</v>
      </c>
      <c r="O99" s="188" t="s">
        <v>48</v>
      </c>
      <c r="P99" s="347"/>
      <c r="Q99" s="347"/>
      <c r="R99" s="347"/>
      <c r="S99" s="347"/>
      <c r="T99" s="347"/>
      <c r="U99" s="347"/>
      <c r="V99" s="347"/>
      <c r="W99" s="347"/>
      <c r="X99" s="347"/>
      <c r="Z99" s="198" t="s">
        <v>962</v>
      </c>
      <c r="AA99" s="198" t="s">
        <v>963</v>
      </c>
      <c r="AB99" s="198" t="s">
        <v>965</v>
      </c>
      <c r="AC99" s="198" t="s">
        <v>958</v>
      </c>
      <c r="AD99" s="199" t="s">
        <v>959</v>
      </c>
      <c r="AE99" s="199" t="s">
        <v>964</v>
      </c>
      <c r="AF99" s="199" t="s">
        <v>960</v>
      </c>
      <c r="AG99" s="199" t="s">
        <v>961</v>
      </c>
      <c r="AH99" s="199"/>
      <c r="AI99" s="199" t="s">
        <v>988</v>
      </c>
      <c r="AJ99" s="199" t="s">
        <v>989</v>
      </c>
    </row>
    <row r="100" spans="1:36">
      <c r="A100" s="189">
        <v>1995</v>
      </c>
      <c r="B100" s="214">
        <f>B5</f>
        <v>35381.941892439601</v>
      </c>
      <c r="C100" s="214">
        <f t="shared" ref="C100:X100" si="58">C5</f>
        <v>4411.3106847162799</v>
      </c>
      <c r="D100" s="214">
        <f t="shared" si="58"/>
        <v>102667.26242404801</v>
      </c>
      <c r="E100" s="214">
        <f t="shared" si="58"/>
        <v>14938.8214658587</v>
      </c>
      <c r="F100" s="214">
        <f t="shared" si="58"/>
        <v>43053.740691241903</v>
      </c>
      <c r="G100" s="214">
        <f t="shared" si="58"/>
        <v>165071.13526586501</v>
      </c>
      <c r="H100" s="214">
        <f t="shared" si="58"/>
        <v>55713.7810724109</v>
      </c>
      <c r="I100" s="214">
        <f t="shared" si="58"/>
        <v>20763.684779515399</v>
      </c>
      <c r="J100" s="214">
        <f t="shared" si="58"/>
        <v>14831.873172310499</v>
      </c>
      <c r="K100" s="214">
        <f t="shared" si="58"/>
        <v>64392.403514276099</v>
      </c>
      <c r="L100" s="214">
        <f t="shared" si="58"/>
        <v>60201.957645222297</v>
      </c>
      <c r="M100" s="214">
        <f t="shared" si="58"/>
        <v>92518.311074009995</v>
      </c>
      <c r="N100" s="214">
        <f t="shared" si="58"/>
        <v>101910.278742611</v>
      </c>
      <c r="O100" s="214">
        <f t="shared" si="58"/>
        <v>410332.29000035598</v>
      </c>
      <c r="P100" s="214">
        <f t="shared" si="58"/>
        <v>610785.36715866101</v>
      </c>
      <c r="Q100" s="214">
        <f t="shared" si="58"/>
        <v>95206.185702257106</v>
      </c>
      <c r="R100" s="214">
        <f t="shared" si="58"/>
        <v>705991.55286091799</v>
      </c>
      <c r="S100" s="214">
        <f t="shared" si="58"/>
        <v>449762.07590475498</v>
      </c>
      <c r="T100" s="214">
        <f t="shared" si="58"/>
        <v>147749.38174843899</v>
      </c>
      <c r="U100" s="214">
        <f t="shared" si="58"/>
        <v>143219.54756080601</v>
      </c>
      <c r="V100" s="214">
        <f t="shared" si="58"/>
        <v>-21137.043063641799</v>
      </c>
      <c r="W100" s="214">
        <f t="shared" si="58"/>
        <v>53153.2218317691</v>
      </c>
      <c r="X100" s="214">
        <f t="shared" si="58"/>
        <v>66755.631121209299</v>
      </c>
      <c r="Z100" s="197">
        <f>S100/$R100</f>
        <v>0.63706438707682267</v>
      </c>
      <c r="AA100" s="197">
        <f t="shared" ref="AA100:AA163" si="59">T100/$R100</f>
        <v>0.20927924866764797</v>
      </c>
      <c r="AB100" s="197">
        <f>AC100+AD100</f>
        <v>0.17292346346417936</v>
      </c>
      <c r="AC100" s="197">
        <f t="shared" ref="AC100:AC163" si="60">U100/$R100</f>
        <v>0.20286297616512786</v>
      </c>
      <c r="AD100" s="197">
        <f t="shared" ref="AD100:AD163" si="61">V100/$R100</f>
        <v>-2.9939512700948485E-2</v>
      </c>
      <c r="AE100" s="197">
        <f>AF100+AG100</f>
        <v>-1.9267099208650038E-2</v>
      </c>
      <c r="AF100" s="197">
        <f t="shared" ref="AF100:AF163" si="62">W100/$R100</f>
        <v>7.5288750433874396E-2</v>
      </c>
      <c r="AG100" s="197">
        <f>-X100/$R100</f>
        <v>-9.4555849642524434E-2</v>
      </c>
      <c r="AH100" s="197"/>
      <c r="AI100" s="197">
        <f>(T100-N100)/R100</f>
        <v>6.4928684798100406E-2</v>
      </c>
      <c r="AJ100" s="197">
        <f>N100/R100</f>
        <v>0.14435056386954756</v>
      </c>
    </row>
    <row r="101" spans="1:36">
      <c r="A101" s="189">
        <v>1996</v>
      </c>
      <c r="B101" s="214">
        <f t="shared" ref="B101:B132" si="63">SUM(B6:B9)</f>
        <v>40758.643679666471</v>
      </c>
      <c r="C101" s="214">
        <f t="shared" ref="C101:X101" si="64">SUM(C6:C9)</f>
        <v>5913.517177549289</v>
      </c>
      <c r="D101" s="214">
        <f t="shared" si="64"/>
        <v>111693.595254749</v>
      </c>
      <c r="E101" s="214">
        <f t="shared" si="64"/>
        <v>17918.2036272853</v>
      </c>
      <c r="F101" s="214">
        <f t="shared" si="64"/>
        <v>55429.853149556104</v>
      </c>
      <c r="G101" s="214">
        <f t="shared" si="64"/>
        <v>190955.16920913971</v>
      </c>
      <c r="H101" s="214">
        <f t="shared" si="64"/>
        <v>59819.072090140602</v>
      </c>
      <c r="I101" s="214">
        <f t="shared" si="64"/>
        <v>24038.634658011</v>
      </c>
      <c r="J101" s="214">
        <f t="shared" si="64"/>
        <v>21724.765441529391</v>
      </c>
      <c r="K101" s="214">
        <f t="shared" si="64"/>
        <v>69294.832049772303</v>
      </c>
      <c r="L101" s="214">
        <f t="shared" si="64"/>
        <v>98240.184529050006</v>
      </c>
      <c r="M101" s="214">
        <f t="shared" si="64"/>
        <v>121783.45459681591</v>
      </c>
      <c r="N101" s="214">
        <f t="shared" si="64"/>
        <v>120682.88974917401</v>
      </c>
      <c r="O101" s="214">
        <f t="shared" si="64"/>
        <v>515583.833114493</v>
      </c>
      <c r="P101" s="214">
        <f t="shared" si="64"/>
        <v>747297.64600329904</v>
      </c>
      <c r="Q101" s="214">
        <f t="shared" si="64"/>
        <v>107465.96180909898</v>
      </c>
      <c r="R101" s="214">
        <f t="shared" si="64"/>
        <v>854763.607812398</v>
      </c>
      <c r="S101" s="214">
        <f t="shared" si="64"/>
        <v>556941.73631278705</v>
      </c>
      <c r="T101" s="214">
        <f t="shared" si="64"/>
        <v>168822.87727164611</v>
      </c>
      <c r="U101" s="214">
        <f t="shared" si="64"/>
        <v>159333.52483663801</v>
      </c>
      <c r="V101" s="214">
        <f t="shared" si="64"/>
        <v>-11741.95101401604</v>
      </c>
      <c r="W101" s="214">
        <f t="shared" si="64"/>
        <v>57527.3831143883</v>
      </c>
      <c r="X101" s="214">
        <f t="shared" si="64"/>
        <v>76119.962709045605</v>
      </c>
      <c r="Z101" s="197">
        <f t="shared" ref="Z101:Z164" si="65">S101/$R101</f>
        <v>0.65157399218033119</v>
      </c>
      <c r="AA101" s="197">
        <f t="shared" si="59"/>
        <v>0.19750826512574113</v>
      </c>
      <c r="AB101" s="197">
        <f t="shared" ref="AB101:AB164" si="66">AC101+AD101</f>
        <v>0.1726694637835062</v>
      </c>
      <c r="AC101" s="197">
        <f t="shared" si="60"/>
        <v>0.18640653787825773</v>
      </c>
      <c r="AD101" s="197">
        <f t="shared" si="61"/>
        <v>-1.3737074094751519E-2</v>
      </c>
      <c r="AE101" s="197">
        <f t="shared" ref="AE101:AE164" si="67">AF101+AG101</f>
        <v>-2.1751721089578693E-2</v>
      </c>
      <c r="AF101" s="197">
        <f t="shared" si="62"/>
        <v>6.7302096847125376E-2</v>
      </c>
      <c r="AG101" s="197">
        <f t="shared" ref="AG101:AG164" si="68">-X101/$R101</f>
        <v>-8.9053817936704069E-2</v>
      </c>
      <c r="AH101" s="197"/>
      <c r="AI101" s="197">
        <f t="shared" ref="AI101:AI164" si="69">(T101-N101)/R101</f>
        <v>5.6319650348330905E-2</v>
      </c>
      <c r="AJ101" s="197">
        <f t="shared" ref="AJ101:AJ164" si="70">N101/R101</f>
        <v>0.14118861477741021</v>
      </c>
    </row>
    <row r="102" spans="1:36">
      <c r="A102" s="192" t="s">
        <v>882</v>
      </c>
      <c r="B102" s="214">
        <f t="shared" si="63"/>
        <v>43042.853918918867</v>
      </c>
      <c r="C102" s="214">
        <f t="shared" ref="C102:E121" si="71">SUM(C7:C10)</f>
        <v>5642.9977035278398</v>
      </c>
      <c r="D102" s="214">
        <f t="shared" si="71"/>
        <v>116817.48904912222</v>
      </c>
      <c r="E102" s="214">
        <f t="shared" si="71"/>
        <v>18192.602097345789</v>
      </c>
      <c r="F102" s="214">
        <f t="shared" ref="F102:X102" si="72">SUM(F7:F10)</f>
        <v>57900.591983777704</v>
      </c>
      <c r="G102" s="214">
        <f t="shared" si="72"/>
        <v>198553.68083377357</v>
      </c>
      <c r="H102" s="214">
        <f t="shared" si="72"/>
        <v>61885.828549162004</v>
      </c>
      <c r="I102" s="214">
        <f t="shared" si="72"/>
        <v>24713.83861102246</v>
      </c>
      <c r="J102" s="214">
        <f t="shared" si="72"/>
        <v>22856.42353523185</v>
      </c>
      <c r="K102" s="214">
        <f t="shared" si="72"/>
        <v>69987.465027203609</v>
      </c>
      <c r="L102" s="214">
        <f t="shared" si="72"/>
        <v>104153.55252325279</v>
      </c>
      <c r="M102" s="214">
        <f t="shared" si="72"/>
        <v>126862.31318670491</v>
      </c>
      <c r="N102" s="214">
        <f t="shared" si="72"/>
        <v>123003.34380592839</v>
      </c>
      <c r="O102" s="214">
        <f t="shared" si="72"/>
        <v>533462.76523850602</v>
      </c>
      <c r="P102" s="214">
        <f t="shared" si="72"/>
        <v>775059.299991198</v>
      </c>
      <c r="Q102" s="214">
        <f t="shared" si="72"/>
        <v>109498.05805591021</v>
      </c>
      <c r="R102" s="214">
        <f t="shared" si="72"/>
        <v>884557.35804710805</v>
      </c>
      <c r="S102" s="214">
        <f t="shared" si="72"/>
        <v>579064.63540946599</v>
      </c>
      <c r="T102" s="214">
        <f t="shared" si="72"/>
        <v>175295.81382410691</v>
      </c>
      <c r="U102" s="214">
        <f t="shared" si="72"/>
        <v>166627.0041196341</v>
      </c>
      <c r="V102" s="214">
        <f t="shared" si="72"/>
        <v>-14133.19509990561</v>
      </c>
      <c r="W102" s="214">
        <f t="shared" si="72"/>
        <v>58383.502772765496</v>
      </c>
      <c r="X102" s="214">
        <f t="shared" si="72"/>
        <v>80680.402978958999</v>
      </c>
      <c r="Z102" s="197">
        <f t="shared" si="65"/>
        <v>0.65463774637283301</v>
      </c>
      <c r="AA102" s="197">
        <f t="shared" si="59"/>
        <v>0.19817348443194041</v>
      </c>
      <c r="AB102" s="197">
        <f t="shared" si="66"/>
        <v>0.1723956141819887</v>
      </c>
      <c r="AC102" s="197">
        <f t="shared" si="60"/>
        <v>0.1883733175737827</v>
      </c>
      <c r="AD102" s="197">
        <f t="shared" si="61"/>
        <v>-1.5977703391793992E-2</v>
      </c>
      <c r="AE102" s="197">
        <f t="shared" si="67"/>
        <v>-2.5206844986762358E-2</v>
      </c>
      <c r="AF102" s="197">
        <f t="shared" si="62"/>
        <v>6.6003071752930034E-2</v>
      </c>
      <c r="AG102" s="197">
        <f t="shared" si="68"/>
        <v>-9.1209916739692393E-2</v>
      </c>
      <c r="AH102" s="197"/>
      <c r="AI102" s="197">
        <f t="shared" si="69"/>
        <v>5.9117104778403332E-2</v>
      </c>
      <c r="AJ102" s="197">
        <f t="shared" si="70"/>
        <v>0.13905637965353709</v>
      </c>
    </row>
    <row r="103" spans="1:36">
      <c r="A103" s="192" t="s">
        <v>883</v>
      </c>
      <c r="B103" s="214">
        <f t="shared" si="63"/>
        <v>43965.239019171968</v>
      </c>
      <c r="C103" s="214">
        <f t="shared" si="71"/>
        <v>5720.7802400927103</v>
      </c>
      <c r="D103" s="214">
        <f t="shared" si="71"/>
        <v>123426.2381765868</v>
      </c>
      <c r="E103" s="214">
        <f t="shared" si="71"/>
        <v>19038.93828884323</v>
      </c>
      <c r="F103" s="214">
        <f t="shared" ref="F103:X103" si="73">SUM(F8:F11)</f>
        <v>60164.094975184707</v>
      </c>
      <c r="G103" s="214">
        <f t="shared" si="73"/>
        <v>208350.05168070749</v>
      </c>
      <c r="H103" s="214">
        <f t="shared" si="73"/>
        <v>63745.437357024799</v>
      </c>
      <c r="I103" s="214">
        <f t="shared" si="73"/>
        <v>26165.9796148686</v>
      </c>
      <c r="J103" s="214">
        <f t="shared" si="73"/>
        <v>22990.274187464332</v>
      </c>
      <c r="K103" s="214">
        <f t="shared" si="73"/>
        <v>70639.764976545412</v>
      </c>
      <c r="L103" s="214">
        <f t="shared" si="73"/>
        <v>109637.69144421679</v>
      </c>
      <c r="M103" s="214">
        <f t="shared" si="73"/>
        <v>130208.71777132081</v>
      </c>
      <c r="N103" s="214">
        <f t="shared" si="73"/>
        <v>125412.7969468899</v>
      </c>
      <c r="O103" s="214">
        <f t="shared" si="73"/>
        <v>548800.66229833104</v>
      </c>
      <c r="P103" s="214">
        <f t="shared" si="73"/>
        <v>801115.95299820998</v>
      </c>
      <c r="Q103" s="214">
        <f t="shared" si="73"/>
        <v>111720.2207915801</v>
      </c>
      <c r="R103" s="214">
        <f t="shared" si="73"/>
        <v>912836.17378978909</v>
      </c>
      <c r="S103" s="214">
        <f t="shared" si="73"/>
        <v>601000.30281959998</v>
      </c>
      <c r="T103" s="214">
        <f t="shared" si="73"/>
        <v>181757.7667782947</v>
      </c>
      <c r="U103" s="214">
        <f t="shared" si="73"/>
        <v>173490.37796596417</v>
      </c>
      <c r="V103" s="214">
        <f t="shared" si="73"/>
        <v>-18841.189187237222</v>
      </c>
      <c r="W103" s="214">
        <f t="shared" si="73"/>
        <v>61208.955561583309</v>
      </c>
      <c r="X103" s="214">
        <f t="shared" si="73"/>
        <v>85780.040148415603</v>
      </c>
      <c r="Z103" s="197">
        <f t="shared" si="65"/>
        <v>0.65838791239445371</v>
      </c>
      <c r="AA103" s="197">
        <f t="shared" si="59"/>
        <v>0.19911323849458937</v>
      </c>
      <c r="AB103" s="197">
        <f t="shared" si="66"/>
        <v>0.1694161485041456</v>
      </c>
      <c r="AC103" s="197">
        <f t="shared" si="60"/>
        <v>0.19005642298956058</v>
      </c>
      <c r="AD103" s="197">
        <f t="shared" si="61"/>
        <v>-2.0640274485414983E-2</v>
      </c>
      <c r="AE103" s="197">
        <f t="shared" si="67"/>
        <v>-2.6917299393188376E-2</v>
      </c>
      <c r="AF103" s="197">
        <f t="shared" si="62"/>
        <v>6.7053604271031783E-2</v>
      </c>
      <c r="AG103" s="197">
        <f t="shared" si="68"/>
        <v>-9.397090366422016E-2</v>
      </c>
      <c r="AH103" s="197"/>
      <c r="AI103" s="197">
        <f t="shared" si="69"/>
        <v>6.1725171996065205E-2</v>
      </c>
      <c r="AJ103" s="197">
        <f t="shared" si="70"/>
        <v>0.13738806649852414</v>
      </c>
    </row>
    <row r="104" spans="1:36">
      <c r="A104" s="192" t="s">
        <v>884</v>
      </c>
      <c r="B104" s="214">
        <f t="shared" si="63"/>
        <v>43740.539181680564</v>
      </c>
      <c r="C104" s="214">
        <f t="shared" si="71"/>
        <v>5821.9553762098194</v>
      </c>
      <c r="D104" s="214">
        <f t="shared" si="71"/>
        <v>127817.5211156688</v>
      </c>
      <c r="E104" s="214">
        <f t="shared" si="71"/>
        <v>20232.448535707583</v>
      </c>
      <c r="F104" s="214">
        <f t="shared" ref="F104:X104" si="74">SUM(F9:F12)</f>
        <v>62556.407462887008</v>
      </c>
      <c r="G104" s="214">
        <f t="shared" si="74"/>
        <v>216428.33249047332</v>
      </c>
      <c r="H104" s="214">
        <f t="shared" si="74"/>
        <v>65344.656705868802</v>
      </c>
      <c r="I104" s="214">
        <f t="shared" si="74"/>
        <v>27122.267215699001</v>
      </c>
      <c r="J104" s="214">
        <f t="shared" si="74"/>
        <v>24711.521426037703</v>
      </c>
      <c r="K104" s="214">
        <f t="shared" si="74"/>
        <v>71482.579984358308</v>
      </c>
      <c r="L104" s="214">
        <f t="shared" si="74"/>
        <v>113940.58018254511</v>
      </c>
      <c r="M104" s="214">
        <f t="shared" si="74"/>
        <v>132983.06908851227</v>
      </c>
      <c r="N104" s="214">
        <f t="shared" si="74"/>
        <v>127821.4706864372</v>
      </c>
      <c r="O104" s="214">
        <f t="shared" si="74"/>
        <v>563406.1452894581</v>
      </c>
      <c r="P104" s="214">
        <f t="shared" si="74"/>
        <v>823575.01696161204</v>
      </c>
      <c r="Q104" s="214">
        <f t="shared" si="74"/>
        <v>113926.4035499328</v>
      </c>
      <c r="R104" s="214">
        <f t="shared" si="74"/>
        <v>937501.4205115441</v>
      </c>
      <c r="S104" s="214">
        <f t="shared" si="74"/>
        <v>615939.78516072698</v>
      </c>
      <c r="T104" s="214">
        <f t="shared" si="74"/>
        <v>185777.25083368699</v>
      </c>
      <c r="U104" s="214">
        <f t="shared" si="74"/>
        <v>179359.9408663722</v>
      </c>
      <c r="V104" s="214">
        <f t="shared" si="74"/>
        <v>-17728.950122013899</v>
      </c>
      <c r="W104" s="214">
        <f t="shared" si="74"/>
        <v>64177.063241502605</v>
      </c>
      <c r="X104" s="214">
        <f t="shared" si="74"/>
        <v>90023.669468730106</v>
      </c>
      <c r="Z104" s="197">
        <f t="shared" si="65"/>
        <v>0.6570014420081004</v>
      </c>
      <c r="AA104" s="197">
        <f t="shared" si="59"/>
        <v>0.19816210063161113</v>
      </c>
      <c r="AB104" s="197">
        <f t="shared" si="66"/>
        <v>0.17240612889542606</v>
      </c>
      <c r="AC104" s="197">
        <f t="shared" si="60"/>
        <v>0.19131698037161921</v>
      </c>
      <c r="AD104" s="197">
        <f t="shared" si="61"/>
        <v>-1.891085147619314E-2</v>
      </c>
      <c r="AE104" s="197">
        <f t="shared" si="67"/>
        <v>-2.7569671535136869E-2</v>
      </c>
      <c r="AF104" s="197">
        <f t="shared" si="62"/>
        <v>6.8455430399758363E-2</v>
      </c>
      <c r="AG104" s="197">
        <f t="shared" si="68"/>
        <v>-9.6025101934895232E-2</v>
      </c>
      <c r="AH104" s="197"/>
      <c r="AI104" s="197">
        <f t="shared" si="69"/>
        <v>6.1819405154209202E-2</v>
      </c>
      <c r="AJ104" s="197">
        <f t="shared" si="70"/>
        <v>0.13634269547740194</v>
      </c>
    </row>
    <row r="105" spans="1:36">
      <c r="A105" s="192" t="s">
        <v>885</v>
      </c>
      <c r="B105" s="214">
        <f t="shared" si="63"/>
        <v>44605.82656129144</v>
      </c>
      <c r="C105" s="214">
        <f t="shared" si="71"/>
        <v>6020.19307517773</v>
      </c>
      <c r="D105" s="214">
        <f t="shared" si="71"/>
        <v>123948.92565763289</v>
      </c>
      <c r="E105" s="214">
        <f t="shared" si="71"/>
        <v>20459.852242019009</v>
      </c>
      <c r="F105" s="214">
        <f t="shared" ref="F105:X105" si="75">SUM(F10:F13)</f>
        <v>64687.467385726006</v>
      </c>
      <c r="G105" s="214">
        <f t="shared" si="75"/>
        <v>215116.43836055571</v>
      </c>
      <c r="H105" s="214">
        <f t="shared" si="75"/>
        <v>65780.433534136493</v>
      </c>
      <c r="I105" s="214">
        <f t="shared" si="75"/>
        <v>29031.391308393497</v>
      </c>
      <c r="J105" s="214">
        <f t="shared" si="75"/>
        <v>25883.224942200701</v>
      </c>
      <c r="K105" s="214">
        <f t="shared" si="75"/>
        <v>73853.5350718025</v>
      </c>
      <c r="L105" s="214">
        <f t="shared" si="75"/>
        <v>118511.56952996409</v>
      </c>
      <c r="M105" s="214">
        <f t="shared" si="75"/>
        <v>134239.12824770802</v>
      </c>
      <c r="N105" s="214">
        <f t="shared" si="75"/>
        <v>129721.16131563799</v>
      </c>
      <c r="O105" s="214">
        <f t="shared" si="75"/>
        <v>577020.44394984306</v>
      </c>
      <c r="P105" s="214">
        <f t="shared" si="75"/>
        <v>836742.70887168997</v>
      </c>
      <c r="Q105" s="214">
        <f t="shared" si="75"/>
        <v>115346.48721712109</v>
      </c>
      <c r="R105" s="214">
        <f t="shared" si="75"/>
        <v>952089.19608881092</v>
      </c>
      <c r="S105" s="214">
        <f t="shared" si="75"/>
        <v>621805.92830762896</v>
      </c>
      <c r="T105" s="214">
        <f t="shared" si="75"/>
        <v>185993.43122636288</v>
      </c>
      <c r="U105" s="214">
        <f t="shared" si="75"/>
        <v>182067.075576267</v>
      </c>
      <c r="V105" s="214">
        <f t="shared" si="75"/>
        <v>-12938.087740235147</v>
      </c>
      <c r="W105" s="214">
        <f t="shared" si="75"/>
        <v>66490.573118046406</v>
      </c>
      <c r="X105" s="214">
        <f t="shared" si="75"/>
        <v>91329.724399258994</v>
      </c>
      <c r="Z105" s="197">
        <f t="shared" si="65"/>
        <v>0.6530962969247126</v>
      </c>
      <c r="AA105" s="197">
        <f t="shared" si="59"/>
        <v>0.19535294801204048</v>
      </c>
      <c r="AB105" s="197">
        <f t="shared" si="66"/>
        <v>0.17763985615088893</v>
      </c>
      <c r="AC105" s="197">
        <f t="shared" si="60"/>
        <v>0.19122901123571176</v>
      </c>
      <c r="AD105" s="197">
        <f t="shared" si="61"/>
        <v>-1.3589155084822831E-2</v>
      </c>
      <c r="AE105" s="197">
        <f t="shared" si="67"/>
        <v>-2.6089101087641786E-2</v>
      </c>
      <c r="AF105" s="197">
        <f t="shared" si="62"/>
        <v>6.9836495772864715E-2</v>
      </c>
      <c r="AG105" s="197">
        <f t="shared" si="68"/>
        <v>-9.5925596860506501E-2</v>
      </c>
      <c r="AH105" s="197"/>
      <c r="AI105" s="197">
        <f t="shared" si="69"/>
        <v>5.9103989565149749E-2</v>
      </c>
      <c r="AJ105" s="197">
        <f t="shared" si="70"/>
        <v>0.13624895844689072</v>
      </c>
    </row>
    <row r="106" spans="1:36">
      <c r="A106" s="192" t="s">
        <v>886</v>
      </c>
      <c r="B106" s="214">
        <f t="shared" si="63"/>
        <v>44136.740936030343</v>
      </c>
      <c r="C106" s="214">
        <f t="shared" si="71"/>
        <v>5910.3956419854003</v>
      </c>
      <c r="D106" s="214">
        <f t="shared" si="71"/>
        <v>123610.97600659668</v>
      </c>
      <c r="E106" s="214">
        <f t="shared" si="71"/>
        <v>22002.580257591959</v>
      </c>
      <c r="F106" s="214">
        <f t="shared" ref="F106:X106" si="76">SUM(F11:F14)</f>
        <v>66975.293898307806</v>
      </c>
      <c r="G106" s="214">
        <f t="shared" si="76"/>
        <v>218499.24580448191</v>
      </c>
      <c r="H106" s="214">
        <f t="shared" si="76"/>
        <v>65922.336748125395</v>
      </c>
      <c r="I106" s="214">
        <f t="shared" si="76"/>
        <v>29737.62208196953</v>
      </c>
      <c r="J106" s="214">
        <f t="shared" si="76"/>
        <v>28798.836823410929</v>
      </c>
      <c r="K106" s="214">
        <f t="shared" si="76"/>
        <v>75188.582401885898</v>
      </c>
      <c r="L106" s="214">
        <f t="shared" si="76"/>
        <v>120986.6548550981</v>
      </c>
      <c r="M106" s="214">
        <f t="shared" si="76"/>
        <v>136150.59785849199</v>
      </c>
      <c r="N106" s="214">
        <f t="shared" si="76"/>
        <v>131638.8142374962</v>
      </c>
      <c r="O106" s="214">
        <f t="shared" si="76"/>
        <v>588423.44500647811</v>
      </c>
      <c r="P106" s="214">
        <f t="shared" si="76"/>
        <v>851059.43174698995</v>
      </c>
      <c r="Q106" s="214">
        <f t="shared" si="76"/>
        <v>117613.4168667151</v>
      </c>
      <c r="R106" s="214">
        <f t="shared" si="76"/>
        <v>968672.84861370502</v>
      </c>
      <c r="S106" s="214">
        <f t="shared" si="76"/>
        <v>631100.89395540208</v>
      </c>
      <c r="T106" s="214">
        <f t="shared" si="76"/>
        <v>190848.44457211808</v>
      </c>
      <c r="U106" s="214">
        <f t="shared" si="76"/>
        <v>184965.21758025762</v>
      </c>
      <c r="V106" s="214">
        <f t="shared" si="76"/>
        <v>-13958.3122261344</v>
      </c>
      <c r="W106" s="214">
        <f t="shared" si="76"/>
        <v>69427.426982909412</v>
      </c>
      <c r="X106" s="214">
        <f t="shared" si="76"/>
        <v>93710.822250847297</v>
      </c>
      <c r="Z106" s="197">
        <f t="shared" si="65"/>
        <v>0.65151087372644778</v>
      </c>
      <c r="AA106" s="197">
        <f t="shared" si="59"/>
        <v>0.1970205367531945</v>
      </c>
      <c r="AB106" s="197">
        <f t="shared" si="66"/>
        <v>0.17653731659647115</v>
      </c>
      <c r="AC106" s="197">
        <f t="shared" si="60"/>
        <v>0.19094704455169415</v>
      </c>
      <c r="AD106" s="197">
        <f t="shared" si="61"/>
        <v>-1.4409727955222997E-2</v>
      </c>
      <c r="AE106" s="197">
        <f t="shared" si="67"/>
        <v>-2.506872707611299E-2</v>
      </c>
      <c r="AF106" s="197">
        <f t="shared" si="62"/>
        <v>7.1672729427968332E-2</v>
      </c>
      <c r="AG106" s="197">
        <f t="shared" si="68"/>
        <v>-9.6741456504081322E-2</v>
      </c>
      <c r="AH106" s="197"/>
      <c r="AI106" s="197">
        <f t="shared" si="69"/>
        <v>6.1124486372626678E-2</v>
      </c>
      <c r="AJ106" s="197">
        <f t="shared" si="70"/>
        <v>0.13589605038056782</v>
      </c>
    </row>
    <row r="107" spans="1:36">
      <c r="A107" s="192" t="s">
        <v>887</v>
      </c>
      <c r="B107" s="214">
        <f t="shared" si="63"/>
        <v>46713.322738480638</v>
      </c>
      <c r="C107" s="214">
        <f t="shared" si="71"/>
        <v>5585.6623264487798</v>
      </c>
      <c r="D107" s="214">
        <f t="shared" si="71"/>
        <v>123392.9916803118</v>
      </c>
      <c r="E107" s="214">
        <f t="shared" si="71"/>
        <v>23190.271011854958</v>
      </c>
      <c r="F107" s="214">
        <f t="shared" ref="F107:X107" si="77">SUM(F12:F15)</f>
        <v>69077.145341284398</v>
      </c>
      <c r="G107" s="214">
        <f t="shared" si="77"/>
        <v>221246.0703598999</v>
      </c>
      <c r="H107" s="214">
        <f t="shared" si="77"/>
        <v>66637.734461691289</v>
      </c>
      <c r="I107" s="214">
        <f t="shared" si="77"/>
        <v>30246.808576297499</v>
      </c>
      <c r="J107" s="214">
        <f t="shared" si="77"/>
        <v>31072.308668419162</v>
      </c>
      <c r="K107" s="214">
        <f t="shared" si="77"/>
        <v>76465.586603905496</v>
      </c>
      <c r="L107" s="214">
        <f t="shared" si="77"/>
        <v>122810.4463329658</v>
      </c>
      <c r="M107" s="214">
        <f t="shared" si="77"/>
        <v>139015.22806462529</v>
      </c>
      <c r="N107" s="214">
        <f t="shared" si="77"/>
        <v>133701.354487604</v>
      </c>
      <c r="O107" s="214">
        <f t="shared" si="77"/>
        <v>599949.46719550807</v>
      </c>
      <c r="P107" s="214">
        <f t="shared" si="77"/>
        <v>867908.86029388895</v>
      </c>
      <c r="Q107" s="214">
        <f t="shared" si="77"/>
        <v>119810.32309276921</v>
      </c>
      <c r="R107" s="214">
        <f t="shared" si="77"/>
        <v>987719.18338665902</v>
      </c>
      <c r="S107" s="214">
        <f t="shared" si="77"/>
        <v>635848.30771169392</v>
      </c>
      <c r="T107" s="214">
        <f t="shared" si="77"/>
        <v>194670.47778117619</v>
      </c>
      <c r="U107" s="214">
        <f t="shared" si="77"/>
        <v>187155.06646287011</v>
      </c>
      <c r="V107" s="214">
        <f t="shared" si="77"/>
        <v>-6748.516721347356</v>
      </c>
      <c r="W107" s="214">
        <f t="shared" si="77"/>
        <v>70830.2579382564</v>
      </c>
      <c r="X107" s="214">
        <f t="shared" si="77"/>
        <v>94036.409785990792</v>
      </c>
      <c r="Z107" s="197">
        <f t="shared" si="65"/>
        <v>0.64375413417760929</v>
      </c>
      <c r="AA107" s="197">
        <f t="shared" si="59"/>
        <v>0.19709091516649141</v>
      </c>
      <c r="AB107" s="197">
        <f t="shared" si="66"/>
        <v>0.18264963643102555</v>
      </c>
      <c r="AC107" s="197">
        <f t="shared" si="60"/>
        <v>0.18948206090435438</v>
      </c>
      <c r="AD107" s="197">
        <f t="shared" si="61"/>
        <v>-6.8324244733288103E-3</v>
      </c>
      <c r="AE107" s="197">
        <f t="shared" si="67"/>
        <v>-2.3494685775126797E-2</v>
      </c>
      <c r="AF107" s="197">
        <f t="shared" si="62"/>
        <v>7.1710926677961181E-2</v>
      </c>
      <c r="AG107" s="197">
        <f t="shared" si="68"/>
        <v>-9.5205612453087979E-2</v>
      </c>
      <c r="AH107" s="197"/>
      <c r="AI107" s="197">
        <f t="shared" si="69"/>
        <v>6.1727183514370218E-2</v>
      </c>
      <c r="AJ107" s="197">
        <f t="shared" si="70"/>
        <v>0.13536373165212121</v>
      </c>
    </row>
    <row r="108" spans="1:36">
      <c r="A108" s="192" t="s">
        <v>888</v>
      </c>
      <c r="B108" s="214">
        <f t="shared" si="63"/>
        <v>48984.700186103539</v>
      </c>
      <c r="C108" s="214">
        <f t="shared" si="71"/>
        <v>5515.2157147484104</v>
      </c>
      <c r="D108" s="214">
        <f t="shared" si="71"/>
        <v>122811.6672997234</v>
      </c>
      <c r="E108" s="214">
        <f t="shared" si="71"/>
        <v>24051.662494981152</v>
      </c>
      <c r="F108" s="214">
        <f t="shared" ref="F108:X108" si="78">SUM(F13:F16)</f>
        <v>69890.024714376399</v>
      </c>
      <c r="G108" s="214">
        <f t="shared" si="78"/>
        <v>222268.5702238293</v>
      </c>
      <c r="H108" s="214">
        <f t="shared" si="78"/>
        <v>66682.147865017803</v>
      </c>
      <c r="I108" s="214">
        <f t="shared" si="78"/>
        <v>30179.306532763731</v>
      </c>
      <c r="J108" s="214">
        <f t="shared" si="78"/>
        <v>32400.860222140451</v>
      </c>
      <c r="K108" s="214">
        <f t="shared" si="78"/>
        <v>78002.985625461093</v>
      </c>
      <c r="L108" s="214">
        <f t="shared" si="78"/>
        <v>124091.89407881669</v>
      </c>
      <c r="M108" s="214">
        <f t="shared" si="78"/>
        <v>140966.93361215229</v>
      </c>
      <c r="N108" s="214">
        <f t="shared" si="78"/>
        <v>135724.5703739833</v>
      </c>
      <c r="O108" s="214">
        <f t="shared" si="78"/>
        <v>608048.69831033493</v>
      </c>
      <c r="P108" s="214">
        <f t="shared" si="78"/>
        <v>879301.96872026811</v>
      </c>
      <c r="Q108" s="214">
        <f t="shared" si="78"/>
        <v>120282.01919541101</v>
      </c>
      <c r="R108" s="214">
        <f t="shared" si="78"/>
        <v>999583.98791568005</v>
      </c>
      <c r="S108" s="214">
        <f t="shared" si="78"/>
        <v>641697.80528577999</v>
      </c>
      <c r="T108" s="214">
        <f t="shared" si="78"/>
        <v>198679.80758721189</v>
      </c>
      <c r="U108" s="214">
        <f t="shared" si="78"/>
        <v>187503.96472932468</v>
      </c>
      <c r="V108" s="214">
        <f t="shared" si="78"/>
        <v>-5153.6992074346563</v>
      </c>
      <c r="W108" s="214">
        <f t="shared" si="78"/>
        <v>71087.488672696592</v>
      </c>
      <c r="X108" s="214">
        <f t="shared" si="78"/>
        <v>94231.3791518996</v>
      </c>
      <c r="Z108" s="197">
        <f t="shared" si="65"/>
        <v>0.64196487042958761</v>
      </c>
      <c r="AA108" s="197">
        <f t="shared" si="59"/>
        <v>0.19876249518711933</v>
      </c>
      <c r="AB108" s="197">
        <f t="shared" si="66"/>
        <v>0.18242615700770129</v>
      </c>
      <c r="AC108" s="197">
        <f t="shared" si="60"/>
        <v>0.18758200110858678</v>
      </c>
      <c r="AD108" s="197">
        <f t="shared" si="61"/>
        <v>-5.1558441008854941E-3</v>
      </c>
      <c r="AE108" s="197">
        <f t="shared" si="67"/>
        <v>-2.3153522624409326E-2</v>
      </c>
      <c r="AF108" s="197">
        <f t="shared" si="62"/>
        <v>7.111707423497983E-2</v>
      </c>
      <c r="AG108" s="197">
        <f t="shared" si="68"/>
        <v>-9.4270596859389155E-2</v>
      </c>
      <c r="AH108" s="197"/>
      <c r="AI108" s="197">
        <f t="shared" si="69"/>
        <v>6.2981438252629543E-2</v>
      </c>
      <c r="AJ108" s="197">
        <f t="shared" si="70"/>
        <v>0.13578105693448977</v>
      </c>
    </row>
    <row r="109" spans="1:36">
      <c r="A109" s="192" t="s">
        <v>889</v>
      </c>
      <c r="B109" s="214">
        <f t="shared" si="63"/>
        <v>47612.122341267743</v>
      </c>
      <c r="C109" s="214">
        <f t="shared" si="71"/>
        <v>5492.0599426566805</v>
      </c>
      <c r="D109" s="214">
        <f t="shared" si="71"/>
        <v>121837.14155095699</v>
      </c>
      <c r="E109" s="214">
        <f t="shared" si="71"/>
        <v>24671.407769987407</v>
      </c>
      <c r="F109" s="214">
        <f t="shared" ref="F109:X109" si="79">SUM(F14:F17)</f>
        <v>69707.311542675714</v>
      </c>
      <c r="G109" s="214">
        <f t="shared" si="79"/>
        <v>221707.92080627679</v>
      </c>
      <c r="H109" s="214">
        <f t="shared" si="79"/>
        <v>65935.685367544502</v>
      </c>
      <c r="I109" s="214">
        <f t="shared" si="79"/>
        <v>29059.564557755213</v>
      </c>
      <c r="J109" s="214">
        <f t="shared" si="79"/>
        <v>33929.471088824386</v>
      </c>
      <c r="K109" s="214">
        <f t="shared" si="79"/>
        <v>79575.349679803709</v>
      </c>
      <c r="L109" s="214">
        <f t="shared" si="79"/>
        <v>124928.70968826501</v>
      </c>
      <c r="M109" s="214">
        <f t="shared" si="79"/>
        <v>140588.4835485979</v>
      </c>
      <c r="N109" s="214">
        <f t="shared" si="79"/>
        <v>138605.57641613297</v>
      </c>
      <c r="O109" s="214">
        <f t="shared" si="79"/>
        <v>612622.84034692403</v>
      </c>
      <c r="P109" s="214">
        <f t="shared" si="79"/>
        <v>881942.8834944691</v>
      </c>
      <c r="Q109" s="214">
        <f t="shared" si="79"/>
        <v>120408.13571901</v>
      </c>
      <c r="R109" s="214">
        <f t="shared" si="79"/>
        <v>1002351.019213479</v>
      </c>
      <c r="S109" s="214">
        <f t="shared" si="79"/>
        <v>642931.00539023301</v>
      </c>
      <c r="T109" s="214">
        <f t="shared" si="79"/>
        <v>201177.177894494</v>
      </c>
      <c r="U109" s="214">
        <f t="shared" si="79"/>
        <v>185859.41916958211</v>
      </c>
      <c r="V109" s="214">
        <f t="shared" si="79"/>
        <v>-3784.8431888495379</v>
      </c>
      <c r="W109" s="214">
        <f t="shared" si="79"/>
        <v>70470.29176008761</v>
      </c>
      <c r="X109" s="214">
        <f t="shared" si="79"/>
        <v>94302.031812068803</v>
      </c>
      <c r="Z109" s="197">
        <f t="shared" si="65"/>
        <v>0.64142300757545567</v>
      </c>
      <c r="AA109" s="197">
        <f t="shared" si="59"/>
        <v>0.20070531584070514</v>
      </c>
      <c r="AB109" s="197">
        <f t="shared" si="66"/>
        <v>0.18164751917307587</v>
      </c>
      <c r="AC109" s="197">
        <f t="shared" si="60"/>
        <v>0.1854234849937316</v>
      </c>
      <c r="AD109" s="197">
        <f t="shared" si="61"/>
        <v>-3.7759658206557361E-3</v>
      </c>
      <c r="AE109" s="197">
        <f t="shared" si="67"/>
        <v>-2.3775842589237234E-2</v>
      </c>
      <c r="AF109" s="197">
        <f t="shared" si="62"/>
        <v>7.0305003346416484E-2</v>
      </c>
      <c r="AG109" s="197">
        <f t="shared" si="68"/>
        <v>-9.4080845935653717E-2</v>
      </c>
      <c r="AH109" s="197"/>
      <c r="AI109" s="197">
        <f t="shared" si="69"/>
        <v>6.2424839481342052E-2</v>
      </c>
      <c r="AJ109" s="197">
        <f t="shared" si="70"/>
        <v>0.13828047635936308</v>
      </c>
    </row>
    <row r="110" spans="1:36">
      <c r="A110" s="192" t="s">
        <v>890</v>
      </c>
      <c r="B110" s="214">
        <f t="shared" si="63"/>
        <v>49933.461613141342</v>
      </c>
      <c r="C110" s="214">
        <f t="shared" si="71"/>
        <v>5669.0515267643905</v>
      </c>
      <c r="D110" s="214">
        <f t="shared" si="71"/>
        <v>120739.63991836051</v>
      </c>
      <c r="E110" s="214">
        <f t="shared" si="71"/>
        <v>24952.806155481998</v>
      </c>
      <c r="F110" s="214">
        <f t="shared" ref="F110:X110" si="80">SUM(F15:F18)</f>
        <v>68895.774994733903</v>
      </c>
      <c r="G110" s="214">
        <f t="shared" si="80"/>
        <v>220257.27259534079</v>
      </c>
      <c r="H110" s="214">
        <f t="shared" si="80"/>
        <v>66367.658708050803</v>
      </c>
      <c r="I110" s="214">
        <f t="shared" si="80"/>
        <v>29805.41453927532</v>
      </c>
      <c r="J110" s="214">
        <f t="shared" si="80"/>
        <v>35466.899217225429</v>
      </c>
      <c r="K110" s="214">
        <f t="shared" si="80"/>
        <v>79204.415500243995</v>
      </c>
      <c r="L110" s="214">
        <f t="shared" si="80"/>
        <v>124108.0812146058</v>
      </c>
      <c r="M110" s="214">
        <f t="shared" si="80"/>
        <v>145882.59135803441</v>
      </c>
      <c r="N110" s="214">
        <f t="shared" si="80"/>
        <v>141156.09232101898</v>
      </c>
      <c r="O110" s="214">
        <f t="shared" si="80"/>
        <v>621991.15285845497</v>
      </c>
      <c r="P110" s="214">
        <f t="shared" si="80"/>
        <v>892181.8870669381</v>
      </c>
      <c r="Q110" s="214">
        <f t="shared" si="80"/>
        <v>125136.42415524399</v>
      </c>
      <c r="R110" s="214">
        <f t="shared" si="80"/>
        <v>1017318.311222181</v>
      </c>
      <c r="S110" s="214">
        <f t="shared" si="80"/>
        <v>650720.766349338</v>
      </c>
      <c r="T110" s="214">
        <f t="shared" si="80"/>
        <v>203046.23613040929</v>
      </c>
      <c r="U110" s="214">
        <f t="shared" si="80"/>
        <v>184385.22638589458</v>
      </c>
      <c r="V110" s="214">
        <f t="shared" si="80"/>
        <v>1075.7033764627818</v>
      </c>
      <c r="W110" s="214">
        <f t="shared" si="80"/>
        <v>76524.810790640302</v>
      </c>
      <c r="X110" s="214">
        <f t="shared" si="80"/>
        <v>98434.431810564405</v>
      </c>
      <c r="Z110" s="197">
        <f t="shared" si="65"/>
        <v>0.63964322589217748</v>
      </c>
      <c r="AA110" s="197">
        <f t="shared" si="59"/>
        <v>0.19958967993653293</v>
      </c>
      <c r="AB110" s="197">
        <f t="shared" si="66"/>
        <v>0.18230373690959048</v>
      </c>
      <c r="AC110" s="197">
        <f t="shared" si="60"/>
        <v>0.18124634576210347</v>
      </c>
      <c r="AD110" s="197">
        <f t="shared" si="61"/>
        <v>1.0573911474870226E-3</v>
      </c>
      <c r="AE110" s="197">
        <f t="shared" si="67"/>
        <v>-2.1536642738301276E-2</v>
      </c>
      <c r="AF110" s="197">
        <f t="shared" si="62"/>
        <v>7.5222091204379574E-2</v>
      </c>
      <c r="AG110" s="197">
        <f t="shared" si="68"/>
        <v>-9.675873394268085E-2</v>
      </c>
      <c r="AH110" s="197"/>
      <c r="AI110" s="197">
        <f t="shared" si="69"/>
        <v>6.0836557375082562E-2</v>
      </c>
      <c r="AJ110" s="197">
        <f t="shared" si="70"/>
        <v>0.13875312256145036</v>
      </c>
    </row>
    <row r="111" spans="1:36">
      <c r="A111" s="192" t="s">
        <v>891</v>
      </c>
      <c r="B111" s="214">
        <f t="shared" si="63"/>
        <v>49219.056838555138</v>
      </c>
      <c r="C111" s="214">
        <f t="shared" si="71"/>
        <v>6109.0212816060503</v>
      </c>
      <c r="D111" s="214">
        <f t="shared" si="71"/>
        <v>124859.94272346172</v>
      </c>
      <c r="E111" s="214">
        <f t="shared" si="71"/>
        <v>25488.25938470905</v>
      </c>
      <c r="F111" s="214">
        <f t="shared" ref="F111:X111" si="81">SUM(F16:F19)</f>
        <v>67895.128485479101</v>
      </c>
      <c r="G111" s="214">
        <f t="shared" si="81"/>
        <v>224352.35187525599</v>
      </c>
      <c r="H111" s="214">
        <f t="shared" si="81"/>
        <v>67057.429020963697</v>
      </c>
      <c r="I111" s="214">
        <f t="shared" si="81"/>
        <v>29363.789996770982</v>
      </c>
      <c r="J111" s="214">
        <f t="shared" si="81"/>
        <v>36216.944589129729</v>
      </c>
      <c r="K111" s="214">
        <f t="shared" si="81"/>
        <v>78828.83328546671</v>
      </c>
      <c r="L111" s="214">
        <f t="shared" si="81"/>
        <v>123409.84702085571</v>
      </c>
      <c r="M111" s="214">
        <f t="shared" si="81"/>
        <v>151805.19456130068</v>
      </c>
      <c r="N111" s="214">
        <f t="shared" si="81"/>
        <v>143837.82010188719</v>
      </c>
      <c r="O111" s="214">
        <f t="shared" si="81"/>
        <v>630519.85857637506</v>
      </c>
      <c r="P111" s="214">
        <f t="shared" si="81"/>
        <v>904091.26729018695</v>
      </c>
      <c r="Q111" s="214">
        <f t="shared" si="81"/>
        <v>130000.09591265531</v>
      </c>
      <c r="R111" s="214">
        <f t="shared" si="81"/>
        <v>1034091.3632028409</v>
      </c>
      <c r="S111" s="214">
        <f t="shared" si="81"/>
        <v>661778.89677572902</v>
      </c>
      <c r="T111" s="214">
        <f t="shared" si="81"/>
        <v>205488.22678505778</v>
      </c>
      <c r="U111" s="214">
        <f t="shared" si="81"/>
        <v>183158.3776375344</v>
      </c>
      <c r="V111" s="214">
        <f t="shared" si="81"/>
        <v>5757.3169816317704</v>
      </c>
      <c r="W111" s="214">
        <f t="shared" si="81"/>
        <v>82447.969346917089</v>
      </c>
      <c r="X111" s="214">
        <f t="shared" si="81"/>
        <v>104539.4243240293</v>
      </c>
      <c r="Z111" s="197">
        <f t="shared" si="65"/>
        <v>0.6399617290352696</v>
      </c>
      <c r="AA111" s="197">
        <f t="shared" si="59"/>
        <v>0.19871380237487826</v>
      </c>
      <c r="AB111" s="197">
        <f t="shared" si="66"/>
        <v>0.18268762446100195</v>
      </c>
      <c r="AC111" s="197">
        <f t="shared" si="60"/>
        <v>0.17712011158302962</v>
      </c>
      <c r="AD111" s="197">
        <f t="shared" si="61"/>
        <v>5.5675128779723217E-3</v>
      </c>
      <c r="AE111" s="197">
        <f t="shared" si="67"/>
        <v>-2.1363155871149939E-2</v>
      </c>
      <c r="AF111" s="197">
        <f t="shared" si="62"/>
        <v>7.9729869410721119E-2</v>
      </c>
      <c r="AG111" s="197">
        <f t="shared" si="68"/>
        <v>-0.10109302528187106</v>
      </c>
      <c r="AH111" s="197"/>
      <c r="AI111" s="197">
        <f t="shared" si="69"/>
        <v>5.9617949512917094E-2</v>
      </c>
      <c r="AJ111" s="197">
        <f t="shared" si="70"/>
        <v>0.13909585286196116</v>
      </c>
    </row>
    <row r="112" spans="1:36">
      <c r="A112" s="192" t="s">
        <v>892</v>
      </c>
      <c r="B112" s="214">
        <f t="shared" si="63"/>
        <v>47812.34554494144</v>
      </c>
      <c r="C112" s="214">
        <f t="shared" si="71"/>
        <v>6997.5217629986901</v>
      </c>
      <c r="D112" s="214">
        <f t="shared" si="71"/>
        <v>126861.10204273451</v>
      </c>
      <c r="E112" s="214">
        <f t="shared" si="71"/>
        <v>26646.69430832045</v>
      </c>
      <c r="F112" s="214">
        <f t="shared" ref="F112:X112" si="82">SUM(F17:F20)</f>
        <v>66880.294801478594</v>
      </c>
      <c r="G112" s="214">
        <f t="shared" si="82"/>
        <v>227385.61291553229</v>
      </c>
      <c r="H112" s="214">
        <f t="shared" si="82"/>
        <v>67842.404550124105</v>
      </c>
      <c r="I112" s="214">
        <f t="shared" si="82"/>
        <v>28486.207405652272</v>
      </c>
      <c r="J112" s="214">
        <f t="shared" si="82"/>
        <v>35435.258471104709</v>
      </c>
      <c r="K112" s="214">
        <f t="shared" si="82"/>
        <v>78579.446713419893</v>
      </c>
      <c r="L112" s="214">
        <f t="shared" si="82"/>
        <v>123423.9515711728</v>
      </c>
      <c r="M112" s="214">
        <f t="shared" si="82"/>
        <v>157639.09015423959</v>
      </c>
      <c r="N112" s="214">
        <f t="shared" si="82"/>
        <v>146686.66521141242</v>
      </c>
      <c r="O112" s="214">
        <f t="shared" si="82"/>
        <v>638093.02407712606</v>
      </c>
      <c r="P112" s="214">
        <f t="shared" si="82"/>
        <v>913290.98253759998</v>
      </c>
      <c r="Q112" s="214">
        <f t="shared" si="82"/>
        <v>136882.65091639949</v>
      </c>
      <c r="R112" s="214">
        <f t="shared" si="82"/>
        <v>1050173.6334539989</v>
      </c>
      <c r="S112" s="214">
        <f t="shared" si="82"/>
        <v>677143.02592363895</v>
      </c>
      <c r="T112" s="214">
        <f t="shared" si="82"/>
        <v>209593.04560828887</v>
      </c>
      <c r="U112" s="214">
        <f t="shared" si="82"/>
        <v>181905.50634137052</v>
      </c>
      <c r="V112" s="214">
        <f t="shared" si="82"/>
        <v>2368.1555098362137</v>
      </c>
      <c r="W112" s="214">
        <f t="shared" si="82"/>
        <v>91308.375712980691</v>
      </c>
      <c r="X112" s="214">
        <f t="shared" si="82"/>
        <v>112144.4756421167</v>
      </c>
      <c r="Z112" s="197">
        <f t="shared" si="65"/>
        <v>0.64479149385662049</v>
      </c>
      <c r="AA112" s="197">
        <f t="shared" si="59"/>
        <v>0.19957942089913433</v>
      </c>
      <c r="AB112" s="197">
        <f t="shared" si="66"/>
        <v>0.17546970899005962</v>
      </c>
      <c r="AC112" s="197">
        <f t="shared" si="60"/>
        <v>0.17321469569092793</v>
      </c>
      <c r="AD112" s="197">
        <f t="shared" si="61"/>
        <v>2.2550132991316875E-3</v>
      </c>
      <c r="AE112" s="197">
        <f t="shared" si="67"/>
        <v>-1.9840623745814787E-2</v>
      </c>
      <c r="AF112" s="197">
        <f t="shared" si="62"/>
        <v>8.6945979983014204E-2</v>
      </c>
      <c r="AG112" s="197">
        <f t="shared" si="68"/>
        <v>-0.10678660372882899</v>
      </c>
      <c r="AH112" s="197"/>
      <c r="AI112" s="197">
        <f t="shared" si="69"/>
        <v>5.9900932943801583E-2</v>
      </c>
      <c r="AJ112" s="197">
        <f t="shared" si="70"/>
        <v>0.13967848795533275</v>
      </c>
    </row>
    <row r="113" spans="1:36">
      <c r="A113" s="192" t="s">
        <v>893</v>
      </c>
      <c r="B113" s="214">
        <f t="shared" si="63"/>
        <v>50534.8269774117</v>
      </c>
      <c r="C113" s="214">
        <f t="shared" si="71"/>
        <v>7966.5910105946496</v>
      </c>
      <c r="D113" s="214">
        <f t="shared" si="71"/>
        <v>133881.204022864</v>
      </c>
      <c r="E113" s="214">
        <f t="shared" si="71"/>
        <v>27793.286171082102</v>
      </c>
      <c r="F113" s="214">
        <f t="shared" ref="F113:X113" si="83">SUM(F18:F21)</f>
        <v>66900.170906089799</v>
      </c>
      <c r="G113" s="214">
        <f t="shared" si="83"/>
        <v>236541.25211063051</v>
      </c>
      <c r="H113" s="214">
        <f t="shared" si="83"/>
        <v>71594.267116535702</v>
      </c>
      <c r="I113" s="214">
        <f t="shared" si="83"/>
        <v>29533.941161871102</v>
      </c>
      <c r="J113" s="214">
        <f t="shared" si="83"/>
        <v>33807.393319481198</v>
      </c>
      <c r="K113" s="214">
        <f t="shared" si="83"/>
        <v>78510.610715531599</v>
      </c>
      <c r="L113" s="214">
        <f t="shared" si="83"/>
        <v>123708.68781149109</v>
      </c>
      <c r="M113" s="214">
        <f t="shared" si="83"/>
        <v>167584.19981695191</v>
      </c>
      <c r="N113" s="214">
        <f t="shared" si="83"/>
        <v>150102.36820089992</v>
      </c>
      <c r="O113" s="214">
        <f t="shared" si="83"/>
        <v>654841.46814276208</v>
      </c>
      <c r="P113" s="214">
        <f t="shared" si="83"/>
        <v>941917.54723080504</v>
      </c>
      <c r="Q113" s="214">
        <f t="shared" si="83"/>
        <v>145792.90882318802</v>
      </c>
      <c r="R113" s="214">
        <f t="shared" si="83"/>
        <v>1087710.456053993</v>
      </c>
      <c r="S113" s="214">
        <f t="shared" si="83"/>
        <v>703532.42216893693</v>
      </c>
      <c r="T113" s="214">
        <f t="shared" si="83"/>
        <v>215178.3959772219</v>
      </c>
      <c r="U113" s="214">
        <f t="shared" si="83"/>
        <v>185088.01145095611</v>
      </c>
      <c r="V113" s="214">
        <f t="shared" si="83"/>
        <v>4060.0481395056836</v>
      </c>
      <c r="W113" s="214">
        <f t="shared" si="83"/>
        <v>104038.3984802151</v>
      </c>
      <c r="X113" s="214">
        <f t="shared" si="83"/>
        <v>124186.820162843</v>
      </c>
      <c r="Z113" s="197">
        <f t="shared" si="65"/>
        <v>0.64680119442927764</v>
      </c>
      <c r="AA113" s="197">
        <f t="shared" si="59"/>
        <v>0.1978269076844662</v>
      </c>
      <c r="AB113" s="197">
        <f t="shared" si="66"/>
        <v>0.17389559743376473</v>
      </c>
      <c r="AC113" s="197">
        <f t="shared" si="60"/>
        <v>0.17016294218814471</v>
      </c>
      <c r="AD113" s="197">
        <f t="shared" si="61"/>
        <v>3.7326552456200222E-3</v>
      </c>
      <c r="AE113" s="197">
        <f t="shared" si="67"/>
        <v>-1.8523699547508765E-2</v>
      </c>
      <c r="AF113" s="197">
        <f t="shared" si="62"/>
        <v>9.5648982595650175E-2</v>
      </c>
      <c r="AG113" s="197">
        <f t="shared" si="68"/>
        <v>-0.11417268214315894</v>
      </c>
      <c r="AH113" s="197"/>
      <c r="AI113" s="197">
        <f t="shared" si="69"/>
        <v>5.9828447372295611E-2</v>
      </c>
      <c r="AJ113" s="197">
        <f t="shared" si="70"/>
        <v>0.13799846031217058</v>
      </c>
    </row>
    <row r="114" spans="1:36">
      <c r="A114" s="192" t="s">
        <v>894</v>
      </c>
      <c r="B114" s="214">
        <f t="shared" si="63"/>
        <v>52691.506369442002</v>
      </c>
      <c r="C114" s="214">
        <f t="shared" si="71"/>
        <v>9362.7955763419104</v>
      </c>
      <c r="D114" s="214">
        <f t="shared" si="71"/>
        <v>141920.99220949991</v>
      </c>
      <c r="E114" s="214">
        <f t="shared" si="71"/>
        <v>28708.318987148461</v>
      </c>
      <c r="F114" s="214">
        <f t="shared" ref="F114:X114" si="84">SUM(F19:F22)</f>
        <v>67930.413061957996</v>
      </c>
      <c r="G114" s="214">
        <f t="shared" si="84"/>
        <v>247922.51983494818</v>
      </c>
      <c r="H114" s="214">
        <f t="shared" si="84"/>
        <v>74717.751871639804</v>
      </c>
      <c r="I114" s="214">
        <f t="shared" si="84"/>
        <v>30812.541914721369</v>
      </c>
      <c r="J114" s="214">
        <f t="shared" si="84"/>
        <v>35838.571876012138</v>
      </c>
      <c r="K114" s="214">
        <f t="shared" si="84"/>
        <v>76837.527901772497</v>
      </c>
      <c r="L114" s="214">
        <f t="shared" si="84"/>
        <v>124795.65506712181</v>
      </c>
      <c r="M114" s="214">
        <f t="shared" si="84"/>
        <v>167917.91743103979</v>
      </c>
      <c r="N114" s="214">
        <f t="shared" si="84"/>
        <v>152479.9123430592</v>
      </c>
      <c r="O114" s="214">
        <f t="shared" si="84"/>
        <v>663399.87840536609</v>
      </c>
      <c r="P114" s="214">
        <f t="shared" si="84"/>
        <v>964013.90460975701</v>
      </c>
      <c r="Q114" s="214">
        <f t="shared" si="84"/>
        <v>149955.4637385433</v>
      </c>
      <c r="R114" s="214">
        <f t="shared" si="84"/>
        <v>1113969.3683483009</v>
      </c>
      <c r="S114" s="214">
        <f t="shared" si="84"/>
        <v>714664.97692064196</v>
      </c>
      <c r="T114" s="214">
        <f t="shared" si="84"/>
        <v>215531.75325710431</v>
      </c>
      <c r="U114" s="214">
        <f t="shared" si="84"/>
        <v>197854.34989562182</v>
      </c>
      <c r="V114" s="214">
        <f t="shared" si="84"/>
        <v>7078.4918898851238</v>
      </c>
      <c r="W114" s="214">
        <f t="shared" si="84"/>
        <v>108286.8778950195</v>
      </c>
      <c r="X114" s="214">
        <f t="shared" si="84"/>
        <v>129447.0815099727</v>
      </c>
      <c r="Z114" s="197">
        <f t="shared" si="65"/>
        <v>0.64154814057435572</v>
      </c>
      <c r="AA114" s="197">
        <f t="shared" si="59"/>
        <v>0.19348086166559184</v>
      </c>
      <c r="AB114" s="197">
        <f t="shared" si="66"/>
        <v>0.18396631685605858</v>
      </c>
      <c r="AC114" s="197">
        <f t="shared" si="60"/>
        <v>0.17761202014825905</v>
      </c>
      <c r="AD114" s="197">
        <f t="shared" si="61"/>
        <v>6.3542967077995236E-3</v>
      </c>
      <c r="AE114" s="197">
        <f t="shared" si="67"/>
        <v>-1.899531909600688E-2</v>
      </c>
      <c r="AF114" s="197">
        <f t="shared" si="62"/>
        <v>9.7208128851494435E-2</v>
      </c>
      <c r="AG114" s="197">
        <f t="shared" si="68"/>
        <v>-0.11620344794750131</v>
      </c>
      <c r="AH114" s="197"/>
      <c r="AI114" s="197">
        <f t="shared" si="69"/>
        <v>5.6601054486384146E-2</v>
      </c>
      <c r="AJ114" s="197">
        <f t="shared" si="70"/>
        <v>0.13687980717920767</v>
      </c>
    </row>
    <row r="115" spans="1:36">
      <c r="A115" s="192" t="s">
        <v>895</v>
      </c>
      <c r="B115" s="214">
        <f t="shared" si="63"/>
        <v>54421.979824856106</v>
      </c>
      <c r="C115" s="214">
        <f t="shared" si="71"/>
        <v>10643.131828134101</v>
      </c>
      <c r="D115" s="214">
        <f t="shared" si="71"/>
        <v>146229.7536454603</v>
      </c>
      <c r="E115" s="214">
        <f t="shared" si="71"/>
        <v>29572.755497742259</v>
      </c>
      <c r="F115" s="214">
        <f t="shared" ref="F115:X115" si="85">SUM(F20:F23)</f>
        <v>69462.707953773803</v>
      </c>
      <c r="G115" s="214">
        <f t="shared" si="85"/>
        <v>255908.34892511039</v>
      </c>
      <c r="H115" s="214">
        <f t="shared" si="85"/>
        <v>77133.072698390301</v>
      </c>
      <c r="I115" s="214">
        <f t="shared" si="85"/>
        <v>33218.200267389839</v>
      </c>
      <c r="J115" s="214">
        <f t="shared" si="85"/>
        <v>37486.577312776732</v>
      </c>
      <c r="K115" s="214">
        <f t="shared" si="85"/>
        <v>75139.230357244989</v>
      </c>
      <c r="L115" s="214">
        <f t="shared" si="85"/>
        <v>125294.0513940391</v>
      </c>
      <c r="M115" s="214">
        <f t="shared" si="85"/>
        <v>169702.85825469319</v>
      </c>
      <c r="N115" s="214">
        <f t="shared" si="85"/>
        <v>155224.92349914549</v>
      </c>
      <c r="O115" s="214">
        <f t="shared" si="85"/>
        <v>673198.91378367902</v>
      </c>
      <c r="P115" s="214">
        <f t="shared" si="85"/>
        <v>983529.24253364606</v>
      </c>
      <c r="Q115" s="214">
        <f t="shared" si="85"/>
        <v>154519.7528467048</v>
      </c>
      <c r="R115" s="214">
        <f t="shared" si="85"/>
        <v>1138048.995380352</v>
      </c>
      <c r="S115" s="214">
        <f t="shared" si="85"/>
        <v>734408.785913717</v>
      </c>
      <c r="T115" s="214">
        <f t="shared" si="85"/>
        <v>216478.44963916359</v>
      </c>
      <c r="U115" s="214">
        <f t="shared" si="85"/>
        <v>204612.9706325258</v>
      </c>
      <c r="V115" s="214">
        <f t="shared" si="85"/>
        <v>4180.3680135718796</v>
      </c>
      <c r="W115" s="214">
        <f t="shared" si="85"/>
        <v>113797.88982503449</v>
      </c>
      <c r="X115" s="214">
        <f t="shared" si="85"/>
        <v>135429.46864366211</v>
      </c>
      <c r="Z115" s="197">
        <f t="shared" si="65"/>
        <v>0.64532264330875067</v>
      </c>
      <c r="AA115" s="197">
        <f t="shared" si="59"/>
        <v>0.19021891897265236</v>
      </c>
      <c r="AB115" s="197">
        <f t="shared" si="66"/>
        <v>0.18346603660619726</v>
      </c>
      <c r="AC115" s="197">
        <f t="shared" si="60"/>
        <v>0.17979276064835967</v>
      </c>
      <c r="AD115" s="197">
        <f t="shared" si="61"/>
        <v>3.6732759578375989E-3</v>
      </c>
      <c r="AE115" s="197">
        <f t="shared" si="67"/>
        <v>-1.9007598887601534E-2</v>
      </c>
      <c r="AF115" s="197">
        <f t="shared" si="62"/>
        <v>9.9993840587681931E-2</v>
      </c>
      <c r="AG115" s="197">
        <f t="shared" si="68"/>
        <v>-0.11900143947528347</v>
      </c>
      <c r="AH115" s="197"/>
      <c r="AI115" s="197">
        <f t="shared" si="69"/>
        <v>5.3823276843670789E-2</v>
      </c>
      <c r="AJ115" s="197">
        <f t="shared" si="70"/>
        <v>0.13639564212898156</v>
      </c>
    </row>
    <row r="116" spans="1:36">
      <c r="A116" s="192" t="s">
        <v>896</v>
      </c>
      <c r="B116" s="214">
        <f t="shared" si="63"/>
        <v>57863.708742282201</v>
      </c>
      <c r="C116" s="214">
        <f t="shared" si="71"/>
        <v>12061.63302630522</v>
      </c>
      <c r="D116" s="214">
        <f t="shared" si="71"/>
        <v>152228.2121573831</v>
      </c>
      <c r="E116" s="214">
        <f t="shared" si="71"/>
        <v>30587.732636636512</v>
      </c>
      <c r="F116" s="214">
        <f t="shared" ref="F116:X116" si="86">SUM(F21:F24)</f>
        <v>70975.127317213497</v>
      </c>
      <c r="G116" s="214">
        <f t="shared" si="86"/>
        <v>265852.70513753826</v>
      </c>
      <c r="H116" s="214">
        <f t="shared" si="86"/>
        <v>81112.789166284405</v>
      </c>
      <c r="I116" s="214">
        <f t="shared" si="86"/>
        <v>36437.262662443121</v>
      </c>
      <c r="J116" s="214">
        <f t="shared" si="86"/>
        <v>40268.783451773677</v>
      </c>
      <c r="K116" s="214">
        <f t="shared" si="86"/>
        <v>73136.8602582577</v>
      </c>
      <c r="L116" s="214">
        <f t="shared" si="86"/>
        <v>125444.8849989782</v>
      </c>
      <c r="M116" s="214">
        <f t="shared" si="86"/>
        <v>173585.34615884378</v>
      </c>
      <c r="N116" s="214">
        <f t="shared" si="86"/>
        <v>157792.34122209949</v>
      </c>
      <c r="O116" s="214">
        <f t="shared" si="86"/>
        <v>687778.26791867998</v>
      </c>
      <c r="P116" s="214">
        <f t="shared" si="86"/>
        <v>1011494.6817985009</v>
      </c>
      <c r="Q116" s="214">
        <f t="shared" si="86"/>
        <v>161324.55761124991</v>
      </c>
      <c r="R116" s="214">
        <f t="shared" si="86"/>
        <v>1172819.239409752</v>
      </c>
      <c r="S116" s="214">
        <f t="shared" si="86"/>
        <v>755608.93802134297</v>
      </c>
      <c r="T116" s="214">
        <f t="shared" si="86"/>
        <v>217122.70907530721</v>
      </c>
      <c r="U116" s="214">
        <f t="shared" si="86"/>
        <v>212108.38458486609</v>
      </c>
      <c r="V116" s="214">
        <f t="shared" si="86"/>
        <v>10673.574946851135</v>
      </c>
      <c r="W116" s="214">
        <f t="shared" si="86"/>
        <v>119919.3445118322</v>
      </c>
      <c r="X116" s="214">
        <f t="shared" si="86"/>
        <v>142613.71173044859</v>
      </c>
      <c r="Z116" s="197">
        <f t="shared" si="65"/>
        <v>0.64426717488162999</v>
      </c>
      <c r="AA116" s="197">
        <f t="shared" si="59"/>
        <v>0.18512887730642888</v>
      </c>
      <c r="AB116" s="197">
        <f t="shared" si="66"/>
        <v>0.18995421634099158</v>
      </c>
      <c r="AC116" s="197">
        <f t="shared" si="60"/>
        <v>0.18085343201874354</v>
      </c>
      <c r="AD116" s="197">
        <f t="shared" si="61"/>
        <v>9.1007843222480345E-3</v>
      </c>
      <c r="AE116" s="197">
        <f t="shared" si="67"/>
        <v>-1.9350268529051293E-2</v>
      </c>
      <c r="AF116" s="197">
        <f t="shared" si="62"/>
        <v>0.10224878692490101</v>
      </c>
      <c r="AG116" s="197">
        <f t="shared" si="68"/>
        <v>-0.1215990554539523</v>
      </c>
      <c r="AH116" s="197"/>
      <c r="AI116" s="197">
        <f t="shared" si="69"/>
        <v>5.058781938388654E-2</v>
      </c>
      <c r="AJ116" s="197">
        <f t="shared" si="70"/>
        <v>0.13454105792254234</v>
      </c>
    </row>
    <row r="117" spans="1:36">
      <c r="A117" s="192" t="s">
        <v>897</v>
      </c>
      <c r="B117" s="214">
        <f t="shared" si="63"/>
        <v>56962.388858532897</v>
      </c>
      <c r="C117" s="214">
        <f t="shared" si="71"/>
        <v>14227.2420517381</v>
      </c>
      <c r="D117" s="214">
        <f t="shared" si="71"/>
        <v>157496.66173127102</v>
      </c>
      <c r="E117" s="214">
        <f t="shared" si="71"/>
        <v>32366.204712065002</v>
      </c>
      <c r="F117" s="214">
        <f t="shared" ref="F117:X117" si="87">SUM(F22:F25)</f>
        <v>71780.431281129786</v>
      </c>
      <c r="G117" s="214">
        <f t="shared" si="87"/>
        <v>275870.53977620392</v>
      </c>
      <c r="H117" s="214">
        <f t="shared" si="87"/>
        <v>83631.304787335393</v>
      </c>
      <c r="I117" s="214">
        <f t="shared" si="87"/>
        <v>37874.745851255109</v>
      </c>
      <c r="J117" s="214">
        <f t="shared" si="87"/>
        <v>44143.044109504102</v>
      </c>
      <c r="K117" s="214">
        <f t="shared" si="87"/>
        <v>70489.191409695006</v>
      </c>
      <c r="L117" s="214">
        <f t="shared" si="87"/>
        <v>126155.29082244099</v>
      </c>
      <c r="M117" s="214">
        <f t="shared" si="87"/>
        <v>174363.03071460201</v>
      </c>
      <c r="N117" s="214">
        <f t="shared" si="87"/>
        <v>161836.84169861488</v>
      </c>
      <c r="O117" s="214">
        <f t="shared" si="87"/>
        <v>698493.44939344795</v>
      </c>
      <c r="P117" s="214">
        <f t="shared" si="87"/>
        <v>1031326.3780281841</v>
      </c>
      <c r="Q117" s="214">
        <f t="shared" si="87"/>
        <v>167765.692912025</v>
      </c>
      <c r="R117" s="214">
        <f t="shared" si="87"/>
        <v>1199092.07094021</v>
      </c>
      <c r="S117" s="214">
        <f t="shared" si="87"/>
        <v>774525.94812310697</v>
      </c>
      <c r="T117" s="214">
        <f t="shared" si="87"/>
        <v>225043.75019433501</v>
      </c>
      <c r="U117" s="214">
        <f t="shared" si="87"/>
        <v>219487.6645917641</v>
      </c>
      <c r="V117" s="214">
        <f t="shared" si="87"/>
        <v>7178.1397228262786</v>
      </c>
      <c r="W117" s="214">
        <f t="shared" si="87"/>
        <v>122164.07582171899</v>
      </c>
      <c r="X117" s="214">
        <f t="shared" si="87"/>
        <v>149307.50751354202</v>
      </c>
      <c r="Z117" s="197">
        <f t="shared" si="65"/>
        <v>0.64592700334995956</v>
      </c>
      <c r="AA117" s="197">
        <f t="shared" si="59"/>
        <v>0.18767845743311257</v>
      </c>
      <c r="AB117" s="197">
        <f t="shared" si="66"/>
        <v>0.18903119268970012</v>
      </c>
      <c r="AC117" s="197">
        <f t="shared" si="60"/>
        <v>0.18304488029819385</v>
      </c>
      <c r="AD117" s="197">
        <f t="shared" si="61"/>
        <v>5.9863123915062568E-3</v>
      </c>
      <c r="AE117" s="197">
        <f t="shared" si="67"/>
        <v>-2.26366534727728E-2</v>
      </c>
      <c r="AF117" s="197">
        <f t="shared" si="62"/>
        <v>0.10188048005849121</v>
      </c>
      <c r="AG117" s="197">
        <f t="shared" si="68"/>
        <v>-0.12451713353126401</v>
      </c>
      <c r="AH117" s="197"/>
      <c r="AI117" s="197">
        <f t="shared" si="69"/>
        <v>5.2712306275330044E-2</v>
      </c>
      <c r="AJ117" s="197">
        <f t="shared" si="70"/>
        <v>0.13496615115778254</v>
      </c>
    </row>
    <row r="118" spans="1:36">
      <c r="A118" s="192" t="s">
        <v>898</v>
      </c>
      <c r="B118" s="214">
        <f t="shared" si="63"/>
        <v>58100.915144312101</v>
      </c>
      <c r="C118" s="214">
        <f t="shared" si="71"/>
        <v>15076.38991777601</v>
      </c>
      <c r="D118" s="214">
        <f t="shared" si="71"/>
        <v>165017.63315481599</v>
      </c>
      <c r="E118" s="214">
        <f t="shared" si="71"/>
        <v>35660.082046820688</v>
      </c>
      <c r="F118" s="214">
        <f t="shared" ref="F118:X118" si="88">SUM(F23:F26)</f>
        <v>72695.820418012299</v>
      </c>
      <c r="G118" s="214">
        <f t="shared" si="88"/>
        <v>288449.92553742504</v>
      </c>
      <c r="H118" s="214">
        <f t="shared" si="88"/>
        <v>87075.739403993997</v>
      </c>
      <c r="I118" s="214">
        <f t="shared" si="88"/>
        <v>37805.237600219363</v>
      </c>
      <c r="J118" s="214">
        <f t="shared" si="88"/>
        <v>42937.148877692998</v>
      </c>
      <c r="K118" s="214">
        <f t="shared" si="88"/>
        <v>72921.923947496398</v>
      </c>
      <c r="L118" s="214">
        <f t="shared" si="88"/>
        <v>126171.0686187789</v>
      </c>
      <c r="M118" s="214">
        <f t="shared" si="88"/>
        <v>177723.10094287549</v>
      </c>
      <c r="N118" s="214">
        <f t="shared" si="88"/>
        <v>166816.6216844173</v>
      </c>
      <c r="O118" s="214">
        <f t="shared" si="88"/>
        <v>711450.84107547509</v>
      </c>
      <c r="P118" s="214">
        <f t="shared" si="88"/>
        <v>1058001.681757211</v>
      </c>
      <c r="Q118" s="214">
        <f t="shared" si="88"/>
        <v>176633.30290460598</v>
      </c>
      <c r="R118" s="214">
        <f t="shared" si="88"/>
        <v>1234634.984661818</v>
      </c>
      <c r="S118" s="214">
        <f t="shared" si="88"/>
        <v>801870.04067748599</v>
      </c>
      <c r="T118" s="214">
        <f t="shared" si="88"/>
        <v>231017.19380067592</v>
      </c>
      <c r="U118" s="214">
        <f t="shared" si="88"/>
        <v>224289.97627194089</v>
      </c>
      <c r="V118" s="214">
        <f t="shared" si="88"/>
        <v>9221.2037889148687</v>
      </c>
      <c r="W118" s="214">
        <f t="shared" si="88"/>
        <v>129338.69813311299</v>
      </c>
      <c r="X118" s="214">
        <f t="shared" si="88"/>
        <v>161102.12801031311</v>
      </c>
      <c r="Z118" s="197">
        <f t="shared" si="65"/>
        <v>0.64947944181018669</v>
      </c>
      <c r="AA118" s="197">
        <f t="shared" si="59"/>
        <v>0.18711375967039717</v>
      </c>
      <c r="AB118" s="197">
        <f t="shared" si="66"/>
        <v>0.18913377877820092</v>
      </c>
      <c r="AC118" s="197">
        <f t="shared" si="60"/>
        <v>0.18166500954399631</v>
      </c>
      <c r="AD118" s="197">
        <f t="shared" si="61"/>
        <v>7.4687692342046115E-3</v>
      </c>
      <c r="AE118" s="197">
        <f t="shared" si="67"/>
        <v>-2.572698025878517E-2</v>
      </c>
      <c r="AF118" s="197">
        <f t="shared" si="62"/>
        <v>0.10475865315653637</v>
      </c>
      <c r="AG118" s="197">
        <f t="shared" si="68"/>
        <v>-0.13048563341532154</v>
      </c>
      <c r="AH118" s="197"/>
      <c r="AI118" s="197">
        <f t="shared" si="69"/>
        <v>5.1999637879890433E-2</v>
      </c>
      <c r="AJ118" s="197">
        <f t="shared" si="70"/>
        <v>0.13511412179050675</v>
      </c>
    </row>
    <row r="119" spans="1:36">
      <c r="A119" s="192" t="s">
        <v>899</v>
      </c>
      <c r="B119" s="214">
        <f t="shared" si="63"/>
        <v>60197.362135318093</v>
      </c>
      <c r="C119" s="214">
        <f t="shared" si="71"/>
        <v>16396.70119364958</v>
      </c>
      <c r="D119" s="214">
        <f t="shared" si="71"/>
        <v>165872.006188436</v>
      </c>
      <c r="E119" s="214">
        <f t="shared" si="71"/>
        <v>37799.636366542138</v>
      </c>
      <c r="F119" s="214">
        <f t="shared" ref="F119:X119" si="89">SUM(F24:F27)</f>
        <v>71899.451160292898</v>
      </c>
      <c r="G119" s="214">
        <f t="shared" si="89"/>
        <v>291967.79490892065</v>
      </c>
      <c r="H119" s="214">
        <f t="shared" si="89"/>
        <v>90276.057866468094</v>
      </c>
      <c r="I119" s="214">
        <f t="shared" si="89"/>
        <v>39311.739651505493</v>
      </c>
      <c r="J119" s="214">
        <f t="shared" si="89"/>
        <v>43752.680602517103</v>
      </c>
      <c r="K119" s="214">
        <f t="shared" si="89"/>
        <v>74675.924407553801</v>
      </c>
      <c r="L119" s="214">
        <f t="shared" si="89"/>
        <v>127025.82748102309</v>
      </c>
      <c r="M119" s="214">
        <f t="shared" si="89"/>
        <v>180263.59764161392</v>
      </c>
      <c r="N119" s="214">
        <f t="shared" si="89"/>
        <v>172170.2457096843</v>
      </c>
      <c r="O119" s="214">
        <f t="shared" si="89"/>
        <v>727476.07336036605</v>
      </c>
      <c r="P119" s="214">
        <f t="shared" si="89"/>
        <v>1079641.230404604</v>
      </c>
      <c r="Q119" s="214">
        <f t="shared" si="89"/>
        <v>185928.7560422887</v>
      </c>
      <c r="R119" s="214">
        <f t="shared" si="89"/>
        <v>1265569.9864468928</v>
      </c>
      <c r="S119" s="214">
        <f t="shared" si="89"/>
        <v>822157.96168025001</v>
      </c>
      <c r="T119" s="214">
        <f t="shared" si="89"/>
        <v>237009.06976844772</v>
      </c>
      <c r="U119" s="214">
        <f t="shared" si="89"/>
        <v>232445.7838182906</v>
      </c>
      <c r="V119" s="214">
        <f t="shared" si="89"/>
        <v>8716.5655710940682</v>
      </c>
      <c r="W119" s="214">
        <f t="shared" si="89"/>
        <v>139937.0884866344</v>
      </c>
      <c r="X119" s="214">
        <f t="shared" si="89"/>
        <v>174696.48287782312</v>
      </c>
      <c r="Z119" s="197">
        <f t="shared" si="65"/>
        <v>0.649634528698386</v>
      </c>
      <c r="AA119" s="197">
        <f t="shared" si="59"/>
        <v>0.18727456585301483</v>
      </c>
      <c r="AB119" s="197">
        <f t="shared" si="66"/>
        <v>0.19055631215342872</v>
      </c>
      <c r="AC119" s="197">
        <f t="shared" si="60"/>
        <v>0.18366884985229912</v>
      </c>
      <c r="AD119" s="197">
        <f t="shared" si="61"/>
        <v>6.8874623011295957E-3</v>
      </c>
      <c r="AE119" s="197">
        <f t="shared" si="67"/>
        <v>-2.7465406704828901E-2</v>
      </c>
      <c r="AF119" s="197">
        <f t="shared" si="62"/>
        <v>0.11057238239309856</v>
      </c>
      <c r="AG119" s="197">
        <f t="shared" si="68"/>
        <v>-0.13803778909792747</v>
      </c>
      <c r="AH119" s="197"/>
      <c r="AI119" s="197">
        <f t="shared" si="69"/>
        <v>5.1232902765653773E-2</v>
      </c>
      <c r="AJ119" s="197">
        <f t="shared" si="70"/>
        <v>0.13604166308736107</v>
      </c>
    </row>
    <row r="120" spans="1:36">
      <c r="A120" s="192" t="s">
        <v>900</v>
      </c>
      <c r="B120" s="214">
        <f t="shared" si="63"/>
        <v>59714.125870251388</v>
      </c>
      <c r="C120" s="214">
        <f t="shared" si="71"/>
        <v>18188.658204737556</v>
      </c>
      <c r="D120" s="214">
        <f t="shared" si="71"/>
        <v>169194.57991303259</v>
      </c>
      <c r="E120" s="214">
        <f t="shared" si="71"/>
        <v>38255.629585590126</v>
      </c>
      <c r="F120" s="214">
        <f t="shared" ref="F120:X120" si="90">SUM(F25:F28)</f>
        <v>71021.4924834009</v>
      </c>
      <c r="G120" s="214">
        <f t="shared" si="90"/>
        <v>296660.36018676113</v>
      </c>
      <c r="H120" s="214">
        <f t="shared" si="90"/>
        <v>91414.287217436417</v>
      </c>
      <c r="I120" s="214">
        <f t="shared" si="90"/>
        <v>39635.919215320391</v>
      </c>
      <c r="J120" s="214">
        <f t="shared" si="90"/>
        <v>49460.040080784202</v>
      </c>
      <c r="K120" s="214">
        <f t="shared" si="90"/>
        <v>77016.916519426188</v>
      </c>
      <c r="L120" s="214">
        <f t="shared" si="90"/>
        <v>127561.5401182026</v>
      </c>
      <c r="M120" s="214">
        <f t="shared" si="90"/>
        <v>178523.69252971822</v>
      </c>
      <c r="N120" s="214">
        <f t="shared" si="90"/>
        <v>177689.27967097858</v>
      </c>
      <c r="O120" s="214">
        <f t="shared" si="90"/>
        <v>741301.67535186699</v>
      </c>
      <c r="P120" s="214">
        <f t="shared" si="90"/>
        <v>1097676.1614088791</v>
      </c>
      <c r="Q120" s="214">
        <f t="shared" si="90"/>
        <v>191522.4708681147</v>
      </c>
      <c r="R120" s="214">
        <f t="shared" si="90"/>
        <v>1289198.632276993</v>
      </c>
      <c r="S120" s="214">
        <f t="shared" si="90"/>
        <v>833631.92534335691</v>
      </c>
      <c r="T120" s="214">
        <f t="shared" si="90"/>
        <v>242408.55262959399</v>
      </c>
      <c r="U120" s="214">
        <f t="shared" si="90"/>
        <v>238994.59761495949</v>
      </c>
      <c r="V120" s="214">
        <f t="shared" si="90"/>
        <v>8356.7149431842299</v>
      </c>
      <c r="W120" s="214">
        <f t="shared" si="90"/>
        <v>151870.40842312609</v>
      </c>
      <c r="X120" s="214">
        <f t="shared" si="90"/>
        <v>186063.56667722733</v>
      </c>
      <c r="Z120" s="197">
        <f t="shared" si="65"/>
        <v>0.64662799391199277</v>
      </c>
      <c r="AA120" s="197">
        <f t="shared" si="59"/>
        <v>0.18803041405764606</v>
      </c>
      <c r="AB120" s="197">
        <f t="shared" si="66"/>
        <v>0.191864392627589</v>
      </c>
      <c r="AC120" s="197">
        <f t="shared" si="60"/>
        <v>0.18538229224835998</v>
      </c>
      <c r="AD120" s="197">
        <f t="shared" si="61"/>
        <v>6.4821003792290199E-3</v>
      </c>
      <c r="AE120" s="197">
        <f t="shared" si="67"/>
        <v>-2.6522800597227614E-2</v>
      </c>
      <c r="AF120" s="197">
        <f t="shared" si="62"/>
        <v>0.11780217929248912</v>
      </c>
      <c r="AG120" s="197">
        <f t="shared" si="68"/>
        <v>-0.14432497988971674</v>
      </c>
      <c r="AH120" s="197"/>
      <c r="AI120" s="197">
        <f t="shared" si="69"/>
        <v>5.0201164768774009E-2</v>
      </c>
      <c r="AJ120" s="197">
        <f t="shared" si="70"/>
        <v>0.13782924928887205</v>
      </c>
    </row>
    <row r="121" spans="1:36">
      <c r="A121" s="192" t="s">
        <v>901</v>
      </c>
      <c r="B121" s="214">
        <f t="shared" si="63"/>
        <v>63169.986034816589</v>
      </c>
      <c r="C121" s="214">
        <f t="shared" si="71"/>
        <v>18176.407006904599</v>
      </c>
      <c r="D121" s="214">
        <f t="shared" si="71"/>
        <v>172226.311098832</v>
      </c>
      <c r="E121" s="214">
        <f t="shared" si="71"/>
        <v>37296.448874769827</v>
      </c>
      <c r="F121" s="214">
        <f t="shared" ref="F121:X121" si="91">SUM(F26:F29)</f>
        <v>70181.659423991805</v>
      </c>
      <c r="G121" s="214">
        <f t="shared" si="91"/>
        <v>297880.82640449819</v>
      </c>
      <c r="H121" s="214">
        <f t="shared" si="91"/>
        <v>93400.803784174394</v>
      </c>
      <c r="I121" s="214">
        <f t="shared" si="91"/>
        <v>40689.147123603092</v>
      </c>
      <c r="J121" s="214">
        <f t="shared" si="91"/>
        <v>51368.991011043603</v>
      </c>
      <c r="K121" s="214">
        <f t="shared" si="91"/>
        <v>79911.624116944091</v>
      </c>
      <c r="L121" s="214">
        <f t="shared" si="91"/>
        <v>128132.53561595599</v>
      </c>
      <c r="M121" s="214">
        <f t="shared" si="91"/>
        <v>181671.971590564</v>
      </c>
      <c r="N121" s="214">
        <f t="shared" si="91"/>
        <v>184195.98818991199</v>
      </c>
      <c r="O121" s="214">
        <f t="shared" si="91"/>
        <v>759371.06143219699</v>
      </c>
      <c r="P121" s="214">
        <f t="shared" si="91"/>
        <v>1120421.873871512</v>
      </c>
      <c r="Q121" s="214">
        <f t="shared" si="91"/>
        <v>195333.593959419</v>
      </c>
      <c r="R121" s="214">
        <f t="shared" si="91"/>
        <v>1315755.4678309299</v>
      </c>
      <c r="S121" s="214">
        <f t="shared" si="91"/>
        <v>843500.67820294097</v>
      </c>
      <c r="T121" s="214">
        <f t="shared" si="91"/>
        <v>254510.4618201991</v>
      </c>
      <c r="U121" s="214">
        <f t="shared" si="91"/>
        <v>242336.9802015879</v>
      </c>
      <c r="V121" s="214">
        <f t="shared" si="91"/>
        <v>4260.0713801020474</v>
      </c>
      <c r="W121" s="214">
        <f t="shared" si="91"/>
        <v>162781.45963615601</v>
      </c>
      <c r="X121" s="214">
        <f t="shared" si="91"/>
        <v>191634.18341005599</v>
      </c>
      <c r="Z121" s="197">
        <f t="shared" si="65"/>
        <v>0.6410770837179055</v>
      </c>
      <c r="AA121" s="197">
        <f t="shared" si="59"/>
        <v>0.19343295015126841</v>
      </c>
      <c r="AB121" s="197">
        <f t="shared" si="66"/>
        <v>0.18741860293251453</v>
      </c>
      <c r="AC121" s="197">
        <f t="shared" si="60"/>
        <v>0.18418086500608591</v>
      </c>
      <c r="AD121" s="197">
        <f t="shared" si="61"/>
        <v>3.2377379264286305E-3</v>
      </c>
      <c r="AE121" s="197">
        <f t="shared" si="67"/>
        <v>-2.1928636801688342E-2</v>
      </c>
      <c r="AF121" s="197">
        <f t="shared" si="62"/>
        <v>0.12371710672387103</v>
      </c>
      <c r="AG121" s="197">
        <f t="shared" si="68"/>
        <v>-0.14564574352555937</v>
      </c>
      <c r="AH121" s="197"/>
      <c r="AI121" s="197">
        <f t="shared" si="69"/>
        <v>5.3440381096194901E-2</v>
      </c>
      <c r="AJ121" s="197">
        <f t="shared" si="70"/>
        <v>0.13999256905507351</v>
      </c>
    </row>
    <row r="122" spans="1:36">
      <c r="A122" s="192" t="s">
        <v>902</v>
      </c>
      <c r="B122" s="214">
        <f t="shared" si="63"/>
        <v>67758.730243391503</v>
      </c>
      <c r="C122" s="214">
        <f t="shared" ref="C122:E141" si="92">SUM(C27:C30)</f>
        <v>17678.82771885506</v>
      </c>
      <c r="D122" s="214">
        <f t="shared" si="92"/>
        <v>169051.2004869231</v>
      </c>
      <c r="E122" s="214">
        <f t="shared" si="92"/>
        <v>38190.149542878229</v>
      </c>
      <c r="F122" s="214">
        <f t="shared" ref="F122:X122" si="93">SUM(F27:F30)</f>
        <v>71580.529634091596</v>
      </c>
      <c r="G122" s="214">
        <f t="shared" si="93"/>
        <v>296500.7073827479</v>
      </c>
      <c r="H122" s="214">
        <f t="shared" si="93"/>
        <v>91094.588753416101</v>
      </c>
      <c r="I122" s="214">
        <f t="shared" si="93"/>
        <v>44038.481516328204</v>
      </c>
      <c r="J122" s="214">
        <f t="shared" si="93"/>
        <v>53823.817001593903</v>
      </c>
      <c r="K122" s="214">
        <f t="shared" si="93"/>
        <v>83627.198719143897</v>
      </c>
      <c r="L122" s="214">
        <f t="shared" si="93"/>
        <v>130912.44033896661</v>
      </c>
      <c r="M122" s="214">
        <f t="shared" si="93"/>
        <v>188808.0068641968</v>
      </c>
      <c r="N122" s="214">
        <f t="shared" si="93"/>
        <v>189786.36430660659</v>
      </c>
      <c r="O122" s="214">
        <f t="shared" si="93"/>
        <v>782090.89750025189</v>
      </c>
      <c r="P122" s="214">
        <f t="shared" si="93"/>
        <v>1146350.3351263918</v>
      </c>
      <c r="Q122" s="214">
        <f t="shared" si="93"/>
        <v>199231.98000680402</v>
      </c>
      <c r="R122" s="214">
        <f t="shared" si="93"/>
        <v>1345582.3151331949</v>
      </c>
      <c r="S122" s="214">
        <f t="shared" si="93"/>
        <v>856044.28803015104</v>
      </c>
      <c r="T122" s="214">
        <f t="shared" si="93"/>
        <v>265017.7008340843</v>
      </c>
      <c r="U122" s="214">
        <f t="shared" si="93"/>
        <v>243453.67316305509</v>
      </c>
      <c r="V122" s="214">
        <f t="shared" si="93"/>
        <v>4517.6068598884667</v>
      </c>
      <c r="W122" s="214">
        <f t="shared" si="93"/>
        <v>164016.51774360321</v>
      </c>
      <c r="X122" s="214">
        <f t="shared" si="93"/>
        <v>187467.47149758742</v>
      </c>
      <c r="Z122" s="197">
        <f t="shared" si="65"/>
        <v>0.63618871800155452</v>
      </c>
      <c r="AA122" s="197">
        <f t="shared" si="59"/>
        <v>0.19695391196327594</v>
      </c>
      <c r="AB122" s="197">
        <f t="shared" si="66"/>
        <v>0.18428547791845618</v>
      </c>
      <c r="AC122" s="197">
        <f t="shared" si="60"/>
        <v>0.18092811597256789</v>
      </c>
      <c r="AD122" s="197">
        <f t="shared" si="61"/>
        <v>3.3573619458882997E-3</v>
      </c>
      <c r="AE122" s="197">
        <f t="shared" si="67"/>
        <v>-1.7428107883286845E-2</v>
      </c>
      <c r="AF122" s="197">
        <f t="shared" si="62"/>
        <v>0.12189259319105107</v>
      </c>
      <c r="AG122" s="197">
        <f t="shared" si="68"/>
        <v>-0.13932070107433792</v>
      </c>
      <c r="AH122" s="197"/>
      <c r="AI122" s="197">
        <f t="shared" si="69"/>
        <v>5.5909873131790383E-2</v>
      </c>
      <c r="AJ122" s="197">
        <f t="shared" si="70"/>
        <v>0.14104403883148556</v>
      </c>
    </row>
    <row r="123" spans="1:36">
      <c r="A123" s="192" t="s">
        <v>903</v>
      </c>
      <c r="B123" s="214">
        <f t="shared" si="63"/>
        <v>71978.622954821592</v>
      </c>
      <c r="C123" s="214">
        <f t="shared" si="92"/>
        <v>17558.361029315402</v>
      </c>
      <c r="D123" s="214">
        <f t="shared" si="92"/>
        <v>174944.9588640164</v>
      </c>
      <c r="E123" s="214">
        <f t="shared" si="92"/>
        <v>39765.45946192358</v>
      </c>
      <c r="F123" s="214">
        <f t="shared" ref="F123:X123" si="94">SUM(F28:F31)</f>
        <v>74563.23981261249</v>
      </c>
      <c r="G123" s="214">
        <f t="shared" si="94"/>
        <v>306832.01916786778</v>
      </c>
      <c r="H123" s="214">
        <f t="shared" si="94"/>
        <v>91262.245401099994</v>
      </c>
      <c r="I123" s="214">
        <f t="shared" si="94"/>
        <v>46200.983409939101</v>
      </c>
      <c r="J123" s="214">
        <f t="shared" si="94"/>
        <v>55209.189968371902</v>
      </c>
      <c r="K123" s="214">
        <f t="shared" si="94"/>
        <v>87660.706450657803</v>
      </c>
      <c r="L123" s="214">
        <f t="shared" si="94"/>
        <v>133010.73631979301</v>
      </c>
      <c r="M123" s="214">
        <f t="shared" si="94"/>
        <v>198175.00688059742</v>
      </c>
      <c r="N123" s="214">
        <f t="shared" si="94"/>
        <v>195991.20042659901</v>
      </c>
      <c r="O123" s="214">
        <f t="shared" si="94"/>
        <v>807510.06885705912</v>
      </c>
      <c r="P123" s="214">
        <f t="shared" si="94"/>
        <v>1186320.7109797481</v>
      </c>
      <c r="Q123" s="214">
        <f t="shared" si="94"/>
        <v>202900.86900291962</v>
      </c>
      <c r="R123" s="214">
        <f t="shared" si="94"/>
        <v>1389221.579982667</v>
      </c>
      <c r="S123" s="214">
        <f t="shared" si="94"/>
        <v>871556.51492471003</v>
      </c>
      <c r="T123" s="214">
        <f t="shared" si="94"/>
        <v>277849.20126028929</v>
      </c>
      <c r="U123" s="214">
        <f t="shared" si="94"/>
        <v>246956.1727656062</v>
      </c>
      <c r="V123" s="214">
        <f t="shared" si="94"/>
        <v>11918.143043267431</v>
      </c>
      <c r="W123" s="214">
        <f t="shared" si="94"/>
        <v>162075.5510623442</v>
      </c>
      <c r="X123" s="214">
        <f t="shared" si="94"/>
        <v>181134.00307355041</v>
      </c>
      <c r="Z123" s="197">
        <f t="shared" si="65"/>
        <v>0.62737041195083099</v>
      </c>
      <c r="AA123" s="197">
        <f t="shared" si="59"/>
        <v>0.20000351654755893</v>
      </c>
      <c r="AB123" s="197">
        <f t="shared" si="66"/>
        <v>0.18634487078159523</v>
      </c>
      <c r="AC123" s="197">
        <f t="shared" si="60"/>
        <v>0.17776586278532142</v>
      </c>
      <c r="AD123" s="197">
        <f t="shared" si="61"/>
        <v>8.5790079962738061E-3</v>
      </c>
      <c r="AE123" s="197">
        <f t="shared" si="67"/>
        <v>-1.3718799279985261E-2</v>
      </c>
      <c r="AF123" s="197">
        <f t="shared" si="62"/>
        <v>0.11666645076472709</v>
      </c>
      <c r="AG123" s="197">
        <f t="shared" si="68"/>
        <v>-0.13038525004471235</v>
      </c>
      <c r="AH123" s="197"/>
      <c r="AI123" s="197">
        <f t="shared" si="69"/>
        <v>5.8923646172205017E-2</v>
      </c>
      <c r="AJ123" s="197">
        <f t="shared" si="70"/>
        <v>0.14107987037535391</v>
      </c>
    </row>
    <row r="124" spans="1:36">
      <c r="A124" s="192" t="s">
        <v>904</v>
      </c>
      <c r="B124" s="214">
        <f t="shared" si="63"/>
        <v>78746.957721138999</v>
      </c>
      <c r="C124" s="214">
        <f t="shared" si="92"/>
        <v>19756.609612492131</v>
      </c>
      <c r="D124" s="214">
        <f t="shared" si="92"/>
        <v>177516.71090953751</v>
      </c>
      <c r="E124" s="214">
        <f t="shared" si="92"/>
        <v>41493.769008208939</v>
      </c>
      <c r="F124" s="214">
        <f t="shared" ref="F124:X124" si="95">SUM(F29:F32)</f>
        <v>78177.528851349285</v>
      </c>
      <c r="G124" s="214">
        <f t="shared" si="95"/>
        <v>316944.61838158779</v>
      </c>
      <c r="H124" s="214">
        <f t="shared" si="95"/>
        <v>93836.456480012799</v>
      </c>
      <c r="I124" s="214">
        <f t="shared" si="95"/>
        <v>47732.057041863001</v>
      </c>
      <c r="J124" s="214">
        <f t="shared" si="95"/>
        <v>52451.842601245997</v>
      </c>
      <c r="K124" s="214">
        <f t="shared" si="95"/>
        <v>93838.729689278596</v>
      </c>
      <c r="L124" s="214">
        <f t="shared" si="95"/>
        <v>135238.1247399202</v>
      </c>
      <c r="M124" s="214">
        <f t="shared" si="95"/>
        <v>207285.98842032062</v>
      </c>
      <c r="N124" s="214">
        <f t="shared" si="95"/>
        <v>201816.2941471216</v>
      </c>
      <c r="O124" s="214">
        <f t="shared" si="95"/>
        <v>832199.49311976391</v>
      </c>
      <c r="P124" s="214">
        <f t="shared" si="95"/>
        <v>1227891.0692224901</v>
      </c>
      <c r="Q124" s="214">
        <f t="shared" si="95"/>
        <v>208600.59665914101</v>
      </c>
      <c r="R124" s="214">
        <f t="shared" si="95"/>
        <v>1436491.665881631</v>
      </c>
      <c r="S124" s="214">
        <f t="shared" si="95"/>
        <v>893726.40240959695</v>
      </c>
      <c r="T124" s="214">
        <f t="shared" si="95"/>
        <v>286612.31746282068</v>
      </c>
      <c r="U124" s="214">
        <f t="shared" si="95"/>
        <v>254440.72471098238</v>
      </c>
      <c r="V124" s="214">
        <f t="shared" si="95"/>
        <v>5237.5397890118029</v>
      </c>
      <c r="W124" s="214">
        <f t="shared" si="95"/>
        <v>182268.53877551283</v>
      </c>
      <c r="X124" s="214">
        <f t="shared" si="95"/>
        <v>185793.8572662943</v>
      </c>
      <c r="Z124" s="197">
        <f t="shared" si="65"/>
        <v>0.62215912812907426</v>
      </c>
      <c r="AA124" s="197">
        <f t="shared" si="59"/>
        <v>0.19952243669086345</v>
      </c>
      <c r="AB124" s="197">
        <f t="shared" si="66"/>
        <v>0.18077255209177948</v>
      </c>
      <c r="AC124" s="197">
        <f t="shared" si="60"/>
        <v>0.1771264886210267</v>
      </c>
      <c r="AD124" s="197">
        <f t="shared" si="61"/>
        <v>3.6460634707527664E-3</v>
      </c>
      <c r="AE124" s="197">
        <f t="shared" si="67"/>
        <v>-2.4541169117175687E-3</v>
      </c>
      <c r="AF124" s="197">
        <f t="shared" si="62"/>
        <v>0.12688450835086992</v>
      </c>
      <c r="AG124" s="197">
        <f t="shared" si="68"/>
        <v>-0.12933862526258749</v>
      </c>
      <c r="AH124" s="197"/>
      <c r="AI124" s="197">
        <f t="shared" si="69"/>
        <v>5.9029944502780284E-2</v>
      </c>
      <c r="AJ124" s="197">
        <f t="shared" si="70"/>
        <v>0.14049249218808316</v>
      </c>
    </row>
    <row r="125" spans="1:36">
      <c r="A125" s="192" t="s">
        <v>905</v>
      </c>
      <c r="B125" s="214">
        <f t="shared" si="63"/>
        <v>81515.194818114513</v>
      </c>
      <c r="C125" s="214">
        <f t="shared" si="92"/>
        <v>25740.853942951981</v>
      </c>
      <c r="D125" s="214">
        <f t="shared" si="92"/>
        <v>183968.88531653298</v>
      </c>
      <c r="E125" s="214">
        <f t="shared" si="92"/>
        <v>43218.252463737619</v>
      </c>
      <c r="F125" s="214">
        <f t="shared" ref="F125:X125" si="96">SUM(F30:F33)</f>
        <v>81979.581883079692</v>
      </c>
      <c r="G125" s="214">
        <f t="shared" si="96"/>
        <v>334907.57360630215</v>
      </c>
      <c r="H125" s="214">
        <f t="shared" si="96"/>
        <v>98240.341643121399</v>
      </c>
      <c r="I125" s="214">
        <f t="shared" si="96"/>
        <v>46681.649997881199</v>
      </c>
      <c r="J125" s="214">
        <f t="shared" si="96"/>
        <v>54166.524570304202</v>
      </c>
      <c r="K125" s="214">
        <f t="shared" si="96"/>
        <v>100574.19313058601</v>
      </c>
      <c r="L125" s="214">
        <f t="shared" si="96"/>
        <v>136512.043301661</v>
      </c>
      <c r="M125" s="214">
        <f t="shared" si="96"/>
        <v>208228.445334121</v>
      </c>
      <c r="N125" s="214">
        <f t="shared" si="96"/>
        <v>209388.6828982649</v>
      </c>
      <c r="O125" s="214">
        <f t="shared" si="96"/>
        <v>853791.8808759409</v>
      </c>
      <c r="P125" s="214">
        <f t="shared" si="96"/>
        <v>1270214.6493003571</v>
      </c>
      <c r="Q125" s="214">
        <f t="shared" si="96"/>
        <v>218572.605858011</v>
      </c>
      <c r="R125" s="214">
        <f t="shared" si="96"/>
        <v>1488787.255158368</v>
      </c>
      <c r="S125" s="214">
        <f t="shared" si="96"/>
        <v>921536.011894066</v>
      </c>
      <c r="T125" s="214">
        <f t="shared" si="96"/>
        <v>294923.728257059</v>
      </c>
      <c r="U125" s="214">
        <f t="shared" si="96"/>
        <v>266883.737572624</v>
      </c>
      <c r="V125" s="214">
        <f t="shared" si="96"/>
        <v>-7104.0660648806279</v>
      </c>
      <c r="W125" s="214">
        <f t="shared" si="96"/>
        <v>211863.214334841</v>
      </c>
      <c r="X125" s="214">
        <f t="shared" si="96"/>
        <v>199315.37083534192</v>
      </c>
      <c r="Z125" s="197">
        <f t="shared" si="65"/>
        <v>0.61898435031675403</v>
      </c>
      <c r="AA125" s="197">
        <f t="shared" si="59"/>
        <v>0.19809662343306858</v>
      </c>
      <c r="AB125" s="197">
        <f t="shared" si="66"/>
        <v>0.17449079484503621</v>
      </c>
      <c r="AC125" s="197">
        <f t="shared" si="60"/>
        <v>0.17926250822467885</v>
      </c>
      <c r="AD125" s="197">
        <f t="shared" si="61"/>
        <v>-4.7717133796426415E-3</v>
      </c>
      <c r="AE125" s="197">
        <f t="shared" si="67"/>
        <v>8.4282314051407625E-3</v>
      </c>
      <c r="AF125" s="197">
        <f t="shared" si="62"/>
        <v>0.14230590274115712</v>
      </c>
      <c r="AG125" s="197">
        <f t="shared" si="68"/>
        <v>-0.13387767133601636</v>
      </c>
      <c r="AH125" s="197"/>
      <c r="AI125" s="197">
        <f t="shared" si="69"/>
        <v>5.7452832876175725E-2</v>
      </c>
      <c r="AJ125" s="197">
        <f t="shared" si="70"/>
        <v>0.14064379055689286</v>
      </c>
    </row>
    <row r="126" spans="1:36">
      <c r="A126" s="192" t="s">
        <v>906</v>
      </c>
      <c r="B126" s="214">
        <f t="shared" si="63"/>
        <v>90290.612291447993</v>
      </c>
      <c r="C126" s="214">
        <f t="shared" si="92"/>
        <v>31010.307045954381</v>
      </c>
      <c r="D126" s="214">
        <f t="shared" si="92"/>
        <v>197269.1981303806</v>
      </c>
      <c r="E126" s="214">
        <f t="shared" si="92"/>
        <v>42344.075563476115</v>
      </c>
      <c r="F126" s="214">
        <f t="shared" ref="F126:X126" si="97">SUM(F31:F34)</f>
        <v>79204.8829338707</v>
      </c>
      <c r="G126" s="214">
        <f t="shared" si="97"/>
        <v>349828.46367368184</v>
      </c>
      <c r="H126" s="214">
        <f t="shared" si="97"/>
        <v>110152.6135752203</v>
      </c>
      <c r="I126" s="214">
        <f t="shared" si="97"/>
        <v>43928.492577841324</v>
      </c>
      <c r="J126" s="214">
        <f t="shared" si="97"/>
        <v>53914.268952635102</v>
      </c>
      <c r="K126" s="214">
        <f t="shared" si="97"/>
        <v>103192.62093725101</v>
      </c>
      <c r="L126" s="214">
        <f t="shared" si="97"/>
        <v>138621.32485450309</v>
      </c>
      <c r="M126" s="214">
        <f t="shared" si="97"/>
        <v>209678.9231602221</v>
      </c>
      <c r="N126" s="214">
        <f t="shared" si="97"/>
        <v>215967.48866003082</v>
      </c>
      <c r="O126" s="214">
        <f t="shared" si="97"/>
        <v>875455.73271770496</v>
      </c>
      <c r="P126" s="214">
        <f t="shared" si="97"/>
        <v>1315574.8086828343</v>
      </c>
      <c r="Q126" s="214">
        <f t="shared" si="97"/>
        <v>228157.41809014347</v>
      </c>
      <c r="R126" s="214">
        <f t="shared" si="97"/>
        <v>1543732.226772977</v>
      </c>
      <c r="S126" s="214">
        <f t="shared" si="97"/>
        <v>963055.217206778</v>
      </c>
      <c r="T126" s="214">
        <f t="shared" si="97"/>
        <v>299412.01144952432</v>
      </c>
      <c r="U126" s="214">
        <f t="shared" si="97"/>
        <v>274339.47328237328</v>
      </c>
      <c r="V126" s="214">
        <f t="shared" si="97"/>
        <v>-14560.308294604218</v>
      </c>
      <c r="W126" s="214">
        <f t="shared" si="97"/>
        <v>240082.58808721125</v>
      </c>
      <c r="X126" s="214">
        <f t="shared" si="97"/>
        <v>218596.75495830597</v>
      </c>
      <c r="Z126" s="197">
        <f t="shared" si="65"/>
        <v>0.62384861862989793</v>
      </c>
      <c r="AA126" s="197">
        <f t="shared" si="59"/>
        <v>0.19395333352301403</v>
      </c>
      <c r="AB126" s="197">
        <f t="shared" si="66"/>
        <v>0.16827993902207528</v>
      </c>
      <c r="AC126" s="197">
        <f t="shared" si="60"/>
        <v>0.17771182626397158</v>
      </c>
      <c r="AD126" s="197">
        <f t="shared" si="61"/>
        <v>-9.4318872418963067E-3</v>
      </c>
      <c r="AE126" s="197">
        <f t="shared" si="67"/>
        <v>1.3918108825012571E-2</v>
      </c>
      <c r="AF126" s="197">
        <f t="shared" si="62"/>
        <v>0.15552087591581909</v>
      </c>
      <c r="AG126" s="197">
        <f t="shared" si="68"/>
        <v>-0.14160276709080652</v>
      </c>
      <c r="AH126" s="197"/>
      <c r="AI126" s="197">
        <f t="shared" si="69"/>
        <v>5.4053754493372339E-2</v>
      </c>
      <c r="AJ126" s="197">
        <f t="shared" si="70"/>
        <v>0.13989957902964167</v>
      </c>
    </row>
    <row r="127" spans="1:36">
      <c r="A127" s="192" t="s">
        <v>907</v>
      </c>
      <c r="B127" s="214">
        <f t="shared" si="63"/>
        <v>97961.420074946509</v>
      </c>
      <c r="C127" s="214">
        <f t="shared" si="92"/>
        <v>32342.837017578728</v>
      </c>
      <c r="D127" s="214">
        <f t="shared" si="92"/>
        <v>212536.25393589813</v>
      </c>
      <c r="E127" s="214">
        <f t="shared" si="92"/>
        <v>42485.200677934416</v>
      </c>
      <c r="F127" s="214">
        <f t="shared" ref="F127:X127" si="98">SUM(F32:F35)</f>
        <v>74233.799378459909</v>
      </c>
      <c r="G127" s="214">
        <f t="shared" si="98"/>
        <v>361598.0910098711</v>
      </c>
      <c r="H127" s="214">
        <f t="shared" si="98"/>
        <v>121414.36617007019</v>
      </c>
      <c r="I127" s="214">
        <f t="shared" si="98"/>
        <v>43274.603625378819</v>
      </c>
      <c r="J127" s="214">
        <f t="shared" si="98"/>
        <v>55294.053783342402</v>
      </c>
      <c r="K127" s="214">
        <f t="shared" si="98"/>
        <v>105393.67244382331</v>
      </c>
      <c r="L127" s="214">
        <f t="shared" si="98"/>
        <v>140885.1782130324</v>
      </c>
      <c r="M127" s="214">
        <f t="shared" si="98"/>
        <v>210423.7639653369</v>
      </c>
      <c r="N127" s="214">
        <f t="shared" si="98"/>
        <v>222832.73739896392</v>
      </c>
      <c r="O127" s="214">
        <f t="shared" si="98"/>
        <v>899518.37559994892</v>
      </c>
      <c r="P127" s="214">
        <f t="shared" si="98"/>
        <v>1359077.886684766</v>
      </c>
      <c r="Q127" s="214">
        <f t="shared" si="98"/>
        <v>236278.85240578809</v>
      </c>
      <c r="R127" s="214">
        <f t="shared" si="98"/>
        <v>1595356.739090553</v>
      </c>
      <c r="S127" s="214">
        <f t="shared" si="98"/>
        <v>997536.30682025698</v>
      </c>
      <c r="T127" s="214">
        <f t="shared" si="98"/>
        <v>306465.01747647696</v>
      </c>
      <c r="U127" s="214">
        <f t="shared" si="98"/>
        <v>277465.85683311557</v>
      </c>
      <c r="V127" s="214">
        <f t="shared" si="98"/>
        <v>-20631.709792659221</v>
      </c>
      <c r="W127" s="214">
        <f t="shared" si="98"/>
        <v>263347.89976866468</v>
      </c>
      <c r="X127" s="214">
        <f t="shared" si="98"/>
        <v>228826.6320153022</v>
      </c>
      <c r="Z127" s="197">
        <f t="shared" si="65"/>
        <v>0.62527476292788986</v>
      </c>
      <c r="AA127" s="197">
        <f t="shared" si="59"/>
        <v>0.19209811195656465</v>
      </c>
      <c r="AB127" s="197">
        <f t="shared" si="66"/>
        <v>0.16098853676254685</v>
      </c>
      <c r="AC127" s="197">
        <f t="shared" si="60"/>
        <v>0.17392088555145815</v>
      </c>
      <c r="AD127" s="197">
        <f t="shared" si="61"/>
        <v>-1.2932348788911316E-2</v>
      </c>
      <c r="AE127" s="197">
        <f t="shared" si="67"/>
        <v>2.1638588352998478E-2</v>
      </c>
      <c r="AF127" s="197">
        <f t="shared" si="62"/>
        <v>0.16507148107751024</v>
      </c>
      <c r="AG127" s="197">
        <f t="shared" si="68"/>
        <v>-0.14343289272451176</v>
      </c>
      <c r="AH127" s="197"/>
      <c r="AI127" s="197">
        <f t="shared" si="69"/>
        <v>5.2422306577767898E-2</v>
      </c>
      <c r="AJ127" s="197">
        <f t="shared" si="70"/>
        <v>0.13967580537879676</v>
      </c>
    </row>
    <row r="128" spans="1:36">
      <c r="A128" s="192" t="s">
        <v>908</v>
      </c>
      <c r="B128" s="214">
        <f t="shared" si="63"/>
        <v>101916.19230090029</v>
      </c>
      <c r="C128" s="214">
        <f t="shared" si="92"/>
        <v>32828.812631834619</v>
      </c>
      <c r="D128" s="214">
        <f t="shared" si="92"/>
        <v>233142.72978453018</v>
      </c>
      <c r="E128" s="214">
        <f t="shared" si="92"/>
        <v>44772.386391165324</v>
      </c>
      <c r="F128" s="214">
        <f t="shared" ref="F128:X128" si="99">SUM(F33:F36)</f>
        <v>70379.152706123903</v>
      </c>
      <c r="G128" s="214">
        <f t="shared" si="99"/>
        <v>381123.08151365368</v>
      </c>
      <c r="H128" s="214">
        <f t="shared" si="99"/>
        <v>131460.49222962552</v>
      </c>
      <c r="I128" s="214">
        <f t="shared" si="99"/>
        <v>45919.095415913922</v>
      </c>
      <c r="J128" s="214">
        <f t="shared" si="99"/>
        <v>57766.2790771445</v>
      </c>
      <c r="K128" s="214">
        <f t="shared" si="99"/>
        <v>107596.36155018001</v>
      </c>
      <c r="L128" s="214">
        <f t="shared" si="99"/>
        <v>143109.52026379749</v>
      </c>
      <c r="M128" s="214">
        <f t="shared" si="99"/>
        <v>215166.9559885824</v>
      </c>
      <c r="N128" s="214">
        <f t="shared" si="99"/>
        <v>228381.763353727</v>
      </c>
      <c r="O128" s="214">
        <f t="shared" si="99"/>
        <v>929400.46787897102</v>
      </c>
      <c r="P128" s="214">
        <f t="shared" si="99"/>
        <v>1412439.7416935251</v>
      </c>
      <c r="Q128" s="214">
        <f t="shared" si="99"/>
        <v>242472.24734442329</v>
      </c>
      <c r="R128" s="214">
        <f t="shared" si="99"/>
        <v>1654911.9890379477</v>
      </c>
      <c r="S128" s="214">
        <f t="shared" si="99"/>
        <v>1031325.608208742</v>
      </c>
      <c r="T128" s="214">
        <f t="shared" si="99"/>
        <v>320267.21695958328</v>
      </c>
      <c r="U128" s="214">
        <f t="shared" si="99"/>
        <v>281338.78696725832</v>
      </c>
      <c r="V128" s="214">
        <f t="shared" si="99"/>
        <v>-15192.296573959495</v>
      </c>
      <c r="W128" s="214">
        <f t="shared" si="99"/>
        <v>264207.54809190001</v>
      </c>
      <c r="X128" s="214">
        <f t="shared" si="99"/>
        <v>227034.87461557612</v>
      </c>
      <c r="Z128" s="197">
        <f t="shared" si="65"/>
        <v>0.62319060774239965</v>
      </c>
      <c r="AA128" s="197">
        <f t="shared" si="59"/>
        <v>0.19352522616369749</v>
      </c>
      <c r="AB128" s="197">
        <f t="shared" si="66"/>
        <v>0.16082214169468803</v>
      </c>
      <c r="AC128" s="197">
        <f t="shared" si="60"/>
        <v>0.17000226527503096</v>
      </c>
      <c r="AD128" s="197">
        <f t="shared" si="61"/>
        <v>-9.180123580342937E-3</v>
      </c>
      <c r="AE128" s="197">
        <f t="shared" si="67"/>
        <v>2.2462024399215047E-2</v>
      </c>
      <c r="AF128" s="197">
        <f t="shared" si="62"/>
        <v>0.15965051304359221</v>
      </c>
      <c r="AG128" s="197">
        <f t="shared" si="68"/>
        <v>-0.13718848864437716</v>
      </c>
      <c r="AH128" s="197"/>
      <c r="AI128" s="197">
        <f t="shared" si="69"/>
        <v>5.5522864185226055E-2</v>
      </c>
      <c r="AJ128" s="197">
        <f t="shared" si="70"/>
        <v>0.13800236197847143</v>
      </c>
    </row>
    <row r="129" spans="1:36">
      <c r="A129" s="192" t="s">
        <v>909</v>
      </c>
      <c r="B129" s="214">
        <f t="shared" si="63"/>
        <v>105949.168631983</v>
      </c>
      <c r="C129" s="214">
        <f t="shared" si="92"/>
        <v>32325.018725245223</v>
      </c>
      <c r="D129" s="214">
        <f t="shared" si="92"/>
        <v>248256.967097343</v>
      </c>
      <c r="E129" s="214">
        <f t="shared" si="92"/>
        <v>48108.4076142673</v>
      </c>
      <c r="F129" s="214">
        <f t="shared" ref="F129:X129" si="100">SUM(F34:F37)</f>
        <v>67878.146282942907</v>
      </c>
      <c r="G129" s="214">
        <f t="shared" si="100"/>
        <v>396568.53971979779</v>
      </c>
      <c r="H129" s="214">
        <f t="shared" si="100"/>
        <v>140092.20875808611</v>
      </c>
      <c r="I129" s="214">
        <f t="shared" si="100"/>
        <v>49866.048317562818</v>
      </c>
      <c r="J129" s="214">
        <f t="shared" si="100"/>
        <v>60523.270331856998</v>
      </c>
      <c r="K129" s="214">
        <f t="shared" si="100"/>
        <v>109492.56906932101</v>
      </c>
      <c r="L129" s="214">
        <f t="shared" si="100"/>
        <v>146008.96089678601</v>
      </c>
      <c r="M129" s="214">
        <f t="shared" si="100"/>
        <v>226560.63812329801</v>
      </c>
      <c r="N129" s="214">
        <f t="shared" si="100"/>
        <v>235655.83637873112</v>
      </c>
      <c r="O129" s="214">
        <f t="shared" si="100"/>
        <v>968199.53187564202</v>
      </c>
      <c r="P129" s="214">
        <f t="shared" si="100"/>
        <v>1470717.2402274231</v>
      </c>
      <c r="Q129" s="214">
        <f t="shared" si="100"/>
        <v>247233.156197067</v>
      </c>
      <c r="R129" s="214">
        <f t="shared" si="100"/>
        <v>1717950.39642449</v>
      </c>
      <c r="S129" s="214">
        <f t="shared" si="100"/>
        <v>1062460.4170274199</v>
      </c>
      <c r="T129" s="214">
        <f t="shared" si="100"/>
        <v>327741.61741585913</v>
      </c>
      <c r="U129" s="214">
        <f t="shared" si="100"/>
        <v>285261.52566096897</v>
      </c>
      <c r="V129" s="214">
        <f t="shared" si="100"/>
        <v>4328.0194930562302</v>
      </c>
      <c r="W129" s="214">
        <f t="shared" si="100"/>
        <v>260798.33385320602</v>
      </c>
      <c r="X129" s="214">
        <f t="shared" si="100"/>
        <v>222639.51702602001</v>
      </c>
      <c r="Z129" s="197">
        <f t="shared" si="65"/>
        <v>0.6184465041823568</v>
      </c>
      <c r="AA129" s="197">
        <f t="shared" si="59"/>
        <v>0.19077478494022662</v>
      </c>
      <c r="AB129" s="197">
        <f>AC129+AD129</f>
        <v>0.16856688397798783</v>
      </c>
      <c r="AC129" s="197">
        <f t="shared" si="60"/>
        <v>0.16604759151060111</v>
      </c>
      <c r="AD129" s="197">
        <f t="shared" si="61"/>
        <v>2.5192924673867103E-3</v>
      </c>
      <c r="AE129" s="197">
        <f t="shared" si="67"/>
        <v>2.2211826899428883E-2</v>
      </c>
      <c r="AF129" s="197">
        <f t="shared" si="62"/>
        <v>0.15180783705745896</v>
      </c>
      <c r="AG129" s="197">
        <f t="shared" si="68"/>
        <v>-0.12959601015803007</v>
      </c>
      <c r="AH129" s="197"/>
      <c r="AI129" s="197">
        <f t="shared" si="69"/>
        <v>5.3602118680948482E-2</v>
      </c>
      <c r="AJ129" s="197">
        <f t="shared" si="70"/>
        <v>0.13717266625927813</v>
      </c>
    </row>
    <row r="130" spans="1:36">
      <c r="A130" s="192" t="s">
        <v>910</v>
      </c>
      <c r="B130" s="214">
        <f t="shared" si="63"/>
        <v>109442.98276710659</v>
      </c>
      <c r="C130" s="214">
        <f t="shared" si="92"/>
        <v>30826.565540276773</v>
      </c>
      <c r="D130" s="214">
        <f t="shared" si="92"/>
        <v>258533.80711700808</v>
      </c>
      <c r="E130" s="214">
        <f t="shared" si="92"/>
        <v>51462.685607666208</v>
      </c>
      <c r="F130" s="214">
        <f t="shared" ref="F130:X130" si="101">SUM(F35:F38)</f>
        <v>70019.046235366608</v>
      </c>
      <c r="G130" s="214">
        <f t="shared" si="101"/>
        <v>410842.10450031736</v>
      </c>
      <c r="H130" s="214">
        <f t="shared" si="101"/>
        <v>144958.1223657665</v>
      </c>
      <c r="I130" s="214">
        <f t="shared" si="101"/>
        <v>55197.105222921695</v>
      </c>
      <c r="J130" s="214">
        <f t="shared" si="101"/>
        <v>64137.074120148805</v>
      </c>
      <c r="K130" s="214">
        <f t="shared" si="101"/>
        <v>109023.4515149457</v>
      </c>
      <c r="L130" s="214">
        <f t="shared" si="101"/>
        <v>148262.75443447661</v>
      </c>
      <c r="M130" s="214">
        <f t="shared" si="101"/>
        <v>233494.31537451781</v>
      </c>
      <c r="N130" s="214">
        <f t="shared" si="101"/>
        <v>238517.25719206972</v>
      </c>
      <c r="O130" s="214">
        <f t="shared" si="101"/>
        <v>993590.08022484602</v>
      </c>
      <c r="P130" s="214">
        <f t="shared" si="101"/>
        <v>1513875.16749227</v>
      </c>
      <c r="Q130" s="214">
        <f t="shared" si="101"/>
        <v>251617.07824423758</v>
      </c>
      <c r="R130" s="214">
        <f t="shared" si="101"/>
        <v>1765492.2457365082</v>
      </c>
      <c r="S130" s="214">
        <f t="shared" si="101"/>
        <v>1079187.7695704871</v>
      </c>
      <c r="T130" s="214">
        <f t="shared" si="101"/>
        <v>334144.18633208558</v>
      </c>
      <c r="U130" s="214">
        <f t="shared" si="101"/>
        <v>291797.29939225211</v>
      </c>
      <c r="V130" s="214">
        <f t="shared" si="101"/>
        <v>15576.234441339871</v>
      </c>
      <c r="W130" s="214">
        <f t="shared" si="101"/>
        <v>264080.11455552309</v>
      </c>
      <c r="X130" s="214">
        <f t="shared" si="101"/>
        <v>219293.35855517909</v>
      </c>
      <c r="Z130" s="197">
        <f t="shared" si="65"/>
        <v>0.61126735174092128</v>
      </c>
      <c r="AA130" s="197">
        <f t="shared" si="59"/>
        <v>0.18926403508087405</v>
      </c>
      <c r="AB130" s="197">
        <f t="shared" si="66"/>
        <v>0.17410075551216331</v>
      </c>
      <c r="AC130" s="197">
        <f t="shared" si="60"/>
        <v>0.16527815406548182</v>
      </c>
      <c r="AD130" s="197">
        <f t="shared" si="61"/>
        <v>8.8226014466814915E-3</v>
      </c>
      <c r="AE130" s="197">
        <f t="shared" si="67"/>
        <v>2.5367857666041674E-2</v>
      </c>
      <c r="AF130" s="197">
        <f t="shared" si="62"/>
        <v>0.1495787450742142</v>
      </c>
      <c r="AG130" s="197">
        <f t="shared" si="68"/>
        <v>-0.12421088740817253</v>
      </c>
      <c r="AH130" s="197"/>
      <c r="AI130" s="197">
        <f t="shared" si="69"/>
        <v>5.4164457176714073E-2</v>
      </c>
      <c r="AJ130" s="197">
        <f t="shared" si="70"/>
        <v>0.13509957790415997</v>
      </c>
    </row>
    <row r="131" spans="1:36">
      <c r="A131" s="192" t="s">
        <v>911</v>
      </c>
      <c r="B131" s="214">
        <f t="shared" si="63"/>
        <v>114823.4053406293</v>
      </c>
      <c r="C131" s="214">
        <f t="shared" si="92"/>
        <v>35785.938781856261</v>
      </c>
      <c r="D131" s="214">
        <f t="shared" si="92"/>
        <v>268401.65069887583</v>
      </c>
      <c r="E131" s="214">
        <f t="shared" si="92"/>
        <v>54290.437860271602</v>
      </c>
      <c r="F131" s="214">
        <f t="shared" ref="F131:X131" si="102">SUM(F36:F39)</f>
        <v>74107.003915795896</v>
      </c>
      <c r="G131" s="214">
        <f t="shared" si="102"/>
        <v>432585.031256799</v>
      </c>
      <c r="H131" s="214">
        <f t="shared" si="102"/>
        <v>150435.705309893</v>
      </c>
      <c r="I131" s="214">
        <f t="shared" si="102"/>
        <v>57804.733752417698</v>
      </c>
      <c r="J131" s="214">
        <f t="shared" si="102"/>
        <v>67481.233557920903</v>
      </c>
      <c r="K131" s="214">
        <f t="shared" si="102"/>
        <v>109912.2719865921</v>
      </c>
      <c r="L131" s="214">
        <f t="shared" si="102"/>
        <v>150626.7920109806</v>
      </c>
      <c r="M131" s="214">
        <f t="shared" si="102"/>
        <v>239764.45867474552</v>
      </c>
      <c r="N131" s="214">
        <f t="shared" si="102"/>
        <v>242946.71047152107</v>
      </c>
      <c r="O131" s="214">
        <f t="shared" si="102"/>
        <v>1018971.90576407</v>
      </c>
      <c r="P131" s="214">
        <f t="shared" si="102"/>
        <v>1566380.3423614991</v>
      </c>
      <c r="Q131" s="214">
        <f t="shared" si="102"/>
        <v>261919.52694280568</v>
      </c>
      <c r="R131" s="214">
        <f t="shared" si="102"/>
        <v>1828299.8693043049</v>
      </c>
      <c r="S131" s="214">
        <f t="shared" si="102"/>
        <v>1103744.1073563239</v>
      </c>
      <c r="T131" s="214">
        <f t="shared" si="102"/>
        <v>340332.26301224891</v>
      </c>
      <c r="U131" s="214">
        <f t="shared" si="102"/>
        <v>306438.82976691559</v>
      </c>
      <c r="V131" s="214">
        <f t="shared" si="102"/>
        <v>23254.497907781188</v>
      </c>
      <c r="W131" s="214">
        <f t="shared" si="102"/>
        <v>284868.17951084243</v>
      </c>
      <c r="X131" s="214">
        <f t="shared" si="102"/>
        <v>230338.00824980671</v>
      </c>
      <c r="Z131" s="197">
        <f t="shared" si="65"/>
        <v>0.60369971353567664</v>
      </c>
      <c r="AA131" s="197">
        <f t="shared" si="59"/>
        <v>0.18614685081268992</v>
      </c>
      <c r="AB131" s="197">
        <f t="shared" si="66"/>
        <v>0.18032781887150162</v>
      </c>
      <c r="AC131" s="197">
        <f t="shared" si="60"/>
        <v>0.16760862641395916</v>
      </c>
      <c r="AD131" s="197">
        <f t="shared" si="61"/>
        <v>1.2719192457542463E-2</v>
      </c>
      <c r="AE131" s="197">
        <f t="shared" si="67"/>
        <v>2.9825616780132069E-2</v>
      </c>
      <c r="AF131" s="197">
        <f t="shared" si="62"/>
        <v>0.15581042491636724</v>
      </c>
      <c r="AG131" s="197">
        <f t="shared" si="68"/>
        <v>-0.12598480813623517</v>
      </c>
      <c r="AH131" s="197"/>
      <c r="AI131" s="197">
        <f t="shared" si="69"/>
        <v>5.3265634470446292E-2</v>
      </c>
      <c r="AJ131" s="197">
        <f t="shared" si="70"/>
        <v>0.13288121634224362</v>
      </c>
    </row>
    <row r="132" spans="1:36">
      <c r="A132" s="192" t="s">
        <v>912</v>
      </c>
      <c r="B132" s="214">
        <f t="shared" si="63"/>
        <v>114529.33578565459</v>
      </c>
      <c r="C132" s="214">
        <f t="shared" si="92"/>
        <v>40005.559462184516</v>
      </c>
      <c r="D132" s="214">
        <f t="shared" si="92"/>
        <v>279672.68294229097</v>
      </c>
      <c r="E132" s="214">
        <f t="shared" si="92"/>
        <v>55711.221290282498</v>
      </c>
      <c r="F132" s="214">
        <f t="shared" ref="F132:X132" si="103">SUM(F37:F40)</f>
        <v>78852.42732348101</v>
      </c>
      <c r="G132" s="214">
        <f t="shared" si="103"/>
        <v>454241.89101823902</v>
      </c>
      <c r="H132" s="214">
        <f t="shared" si="103"/>
        <v>157657.16723810759</v>
      </c>
      <c r="I132" s="214">
        <f t="shared" si="103"/>
        <v>57093.494691747706</v>
      </c>
      <c r="J132" s="214">
        <f t="shared" si="103"/>
        <v>70444.06846819901</v>
      </c>
      <c r="K132" s="214">
        <f t="shared" si="103"/>
        <v>108620.38742935949</v>
      </c>
      <c r="L132" s="214">
        <f t="shared" si="103"/>
        <v>153678.18897543871</v>
      </c>
      <c r="M132" s="214">
        <f t="shared" si="103"/>
        <v>246304.71696691541</v>
      </c>
      <c r="N132" s="214">
        <f t="shared" si="103"/>
        <v>252163.86957667052</v>
      </c>
      <c r="O132" s="214">
        <f t="shared" si="103"/>
        <v>1045961.893346438</v>
      </c>
      <c r="P132" s="214">
        <f t="shared" si="103"/>
        <v>1614733.1201503319</v>
      </c>
      <c r="Q132" s="214">
        <f t="shared" si="103"/>
        <v>279469.28596538299</v>
      </c>
      <c r="R132" s="214">
        <f t="shared" si="103"/>
        <v>1894202.406115714</v>
      </c>
      <c r="S132" s="214">
        <f t="shared" si="103"/>
        <v>1138180.0507713831</v>
      </c>
      <c r="T132" s="214">
        <f t="shared" si="103"/>
        <v>348140.6351321027</v>
      </c>
      <c r="U132" s="214">
        <f t="shared" si="103"/>
        <v>325338.35326562804</v>
      </c>
      <c r="V132" s="214">
        <f t="shared" si="103"/>
        <v>19380.608096216292</v>
      </c>
      <c r="W132" s="214">
        <f t="shared" si="103"/>
        <v>308455.80449198332</v>
      </c>
      <c r="X132" s="214">
        <f t="shared" si="103"/>
        <v>245293.04564159858</v>
      </c>
      <c r="Z132" s="197">
        <f t="shared" si="65"/>
        <v>0.60087562295169705</v>
      </c>
      <c r="AA132" s="197">
        <f t="shared" si="59"/>
        <v>0.18379273197419607</v>
      </c>
      <c r="AB132" s="197">
        <f t="shared" si="66"/>
        <v>0.18198633907805625</v>
      </c>
      <c r="AC132" s="197">
        <f t="shared" si="60"/>
        <v>0.17175479886163422</v>
      </c>
      <c r="AD132" s="197">
        <f t="shared" si="61"/>
        <v>1.0231540216422025E-2</v>
      </c>
      <c r="AE132" s="197">
        <f t="shared" si="67"/>
        <v>3.3345305996051094E-2</v>
      </c>
      <c r="AF132" s="197">
        <f t="shared" si="62"/>
        <v>0.16284205082629391</v>
      </c>
      <c r="AG132" s="197">
        <f t="shared" si="68"/>
        <v>-0.12949674483024282</v>
      </c>
      <c r="AH132" s="197"/>
      <c r="AI132" s="197">
        <f t="shared" si="69"/>
        <v>5.0668695829736529E-2</v>
      </c>
      <c r="AJ132" s="197">
        <f t="shared" si="70"/>
        <v>0.13312403614445953</v>
      </c>
    </row>
    <row r="133" spans="1:36">
      <c r="A133" s="192" t="s">
        <v>913</v>
      </c>
      <c r="B133" s="214">
        <f t="shared" ref="B133:B164" si="104">SUM(B38:B41)</f>
        <v>110912.706112694</v>
      </c>
      <c r="C133" s="214">
        <f t="shared" si="92"/>
        <v>40827.77411087662</v>
      </c>
      <c r="D133" s="214">
        <f t="shared" si="92"/>
        <v>295611.234788317</v>
      </c>
      <c r="E133" s="214">
        <f t="shared" si="92"/>
        <v>57367.477288244801</v>
      </c>
      <c r="F133" s="214">
        <f t="shared" ref="F133:X133" si="105">SUM(F38:F41)</f>
        <v>82056.726114088102</v>
      </c>
      <c r="G133" s="214">
        <f t="shared" si="105"/>
        <v>475863.21230152698</v>
      </c>
      <c r="H133" s="214">
        <f t="shared" si="105"/>
        <v>164630.6272251741</v>
      </c>
      <c r="I133" s="214">
        <f t="shared" si="105"/>
        <v>57505.219240841005</v>
      </c>
      <c r="J133" s="214">
        <f t="shared" si="105"/>
        <v>75342.63709907679</v>
      </c>
      <c r="K133" s="214">
        <f t="shared" si="105"/>
        <v>108315.66092138398</v>
      </c>
      <c r="L133" s="214">
        <f t="shared" si="105"/>
        <v>158634.79209823199</v>
      </c>
      <c r="M133" s="214">
        <f t="shared" si="105"/>
        <v>251098.64077447297</v>
      </c>
      <c r="N133" s="214">
        <f t="shared" si="105"/>
        <v>259678.61192060902</v>
      </c>
      <c r="O133" s="214">
        <f t="shared" si="105"/>
        <v>1075206.18927979</v>
      </c>
      <c r="P133" s="214">
        <f t="shared" si="105"/>
        <v>1661982.1076940109</v>
      </c>
      <c r="Q133" s="214">
        <f t="shared" si="105"/>
        <v>295769.10526855191</v>
      </c>
      <c r="R133" s="214">
        <f t="shared" si="105"/>
        <v>1957751.2129625618</v>
      </c>
      <c r="S133" s="214">
        <f t="shared" si="105"/>
        <v>1178694.99520058</v>
      </c>
      <c r="T133" s="214">
        <f t="shared" si="105"/>
        <v>361549.34823060851</v>
      </c>
      <c r="U133" s="214">
        <f t="shared" si="105"/>
        <v>339087.07796384202</v>
      </c>
      <c r="V133" s="214">
        <f t="shared" si="105"/>
        <v>11596.44602321928</v>
      </c>
      <c r="W133" s="214">
        <f t="shared" si="105"/>
        <v>323924.84673222288</v>
      </c>
      <c r="X133" s="214">
        <f t="shared" si="105"/>
        <v>257101.50118791108</v>
      </c>
      <c r="Z133" s="197">
        <f t="shared" si="65"/>
        <v>0.60206577188984245</v>
      </c>
      <c r="AA133" s="197">
        <f t="shared" si="59"/>
        <v>0.18467583921630928</v>
      </c>
      <c r="AB133" s="197">
        <f t="shared" si="66"/>
        <v>0.17912568341939139</v>
      </c>
      <c r="AC133" s="197">
        <f t="shared" si="60"/>
        <v>0.17320233322737644</v>
      </c>
      <c r="AD133" s="197">
        <f t="shared" si="61"/>
        <v>5.9233501920149438E-3</v>
      </c>
      <c r="AE133" s="197">
        <f t="shared" si="67"/>
        <v>3.4132705474456848E-2</v>
      </c>
      <c r="AF133" s="197">
        <f t="shared" si="62"/>
        <v>0.16545761513897594</v>
      </c>
      <c r="AG133" s="197">
        <f t="shared" si="68"/>
        <v>-0.1313249096645191</v>
      </c>
      <c r="AH133" s="197"/>
      <c r="AI133" s="197">
        <f t="shared" si="69"/>
        <v>5.2034566821104848E-2</v>
      </c>
      <c r="AJ133" s="197">
        <f t="shared" si="70"/>
        <v>0.13264127239520443</v>
      </c>
    </row>
    <row r="134" spans="1:36">
      <c r="A134" s="192" t="s">
        <v>914</v>
      </c>
      <c r="B134" s="214">
        <f t="shared" si="104"/>
        <v>104157.99444215739</v>
      </c>
      <c r="C134" s="214">
        <f t="shared" si="92"/>
        <v>45216.603906952601</v>
      </c>
      <c r="D134" s="214">
        <f t="shared" si="92"/>
        <v>305859.53914491902</v>
      </c>
      <c r="E134" s="214">
        <f t="shared" si="92"/>
        <v>58807.237523430296</v>
      </c>
      <c r="F134" s="214">
        <f t="shared" ref="F134:X134" si="106">SUM(F39:F42)</f>
        <v>82802.753411840793</v>
      </c>
      <c r="G134" s="214">
        <f t="shared" si="106"/>
        <v>492686.133987143</v>
      </c>
      <c r="H134" s="214">
        <f t="shared" si="106"/>
        <v>171963.1805370514</v>
      </c>
      <c r="I134" s="214">
        <f t="shared" si="106"/>
        <v>58876.825062700096</v>
      </c>
      <c r="J134" s="214">
        <f t="shared" si="106"/>
        <v>78263.981531027908</v>
      </c>
      <c r="K134" s="214">
        <f t="shared" si="106"/>
        <v>110992.93578683221</v>
      </c>
      <c r="L134" s="214">
        <f t="shared" si="106"/>
        <v>162937.37907777849</v>
      </c>
      <c r="M134" s="214">
        <f t="shared" si="106"/>
        <v>256780.63104285399</v>
      </c>
      <c r="N134" s="214">
        <f t="shared" si="106"/>
        <v>267862.69749135023</v>
      </c>
      <c r="O134" s="214">
        <f t="shared" si="106"/>
        <v>1107677.6305295951</v>
      </c>
      <c r="P134" s="214">
        <f t="shared" si="106"/>
        <v>1704521.758958895</v>
      </c>
      <c r="Q134" s="214">
        <f t="shared" si="106"/>
        <v>308156.32704495755</v>
      </c>
      <c r="R134" s="214">
        <f t="shared" si="106"/>
        <v>2012678.0860038521</v>
      </c>
      <c r="S134" s="214">
        <f t="shared" si="106"/>
        <v>1213079.6488619139</v>
      </c>
      <c r="T134" s="214">
        <f t="shared" si="106"/>
        <v>374523.61190077744</v>
      </c>
      <c r="U134" s="214">
        <f t="shared" si="106"/>
        <v>347683.23586914735</v>
      </c>
      <c r="V134" s="214">
        <f t="shared" si="106"/>
        <v>6773.7507138384954</v>
      </c>
      <c r="W134" s="214">
        <f t="shared" si="106"/>
        <v>334706.00326935278</v>
      </c>
      <c r="X134" s="214">
        <f t="shared" si="106"/>
        <v>264088.16461117828</v>
      </c>
      <c r="Z134" s="197">
        <f t="shared" si="65"/>
        <v>0.60271916174656071</v>
      </c>
      <c r="AA134" s="197">
        <f t="shared" si="59"/>
        <v>0.18608222273855504</v>
      </c>
      <c r="AB134" s="197">
        <f t="shared" si="66"/>
        <v>0.17611211104640975</v>
      </c>
      <c r="AC134" s="197">
        <f t="shared" si="60"/>
        <v>0.17274656999891533</v>
      </c>
      <c r="AD134" s="197">
        <f t="shared" si="61"/>
        <v>3.3655410474944334E-3</v>
      </c>
      <c r="AE134" s="197">
        <f t="shared" si="67"/>
        <v>3.5086504468474305E-2</v>
      </c>
      <c r="AF134" s="197">
        <f t="shared" si="62"/>
        <v>0.16629882622407216</v>
      </c>
      <c r="AG134" s="197">
        <f t="shared" si="68"/>
        <v>-0.13121232175559785</v>
      </c>
      <c r="AH134" s="197"/>
      <c r="AI134" s="197">
        <f t="shared" si="69"/>
        <v>5.2994522646789062E-2</v>
      </c>
      <c r="AJ134" s="197">
        <f t="shared" si="70"/>
        <v>0.13308770009176599</v>
      </c>
    </row>
    <row r="135" spans="1:36">
      <c r="A135" s="192" t="s">
        <v>915</v>
      </c>
      <c r="B135" s="214">
        <f t="shared" si="104"/>
        <v>96746.676062995888</v>
      </c>
      <c r="C135" s="214">
        <f t="shared" si="92"/>
        <v>48893.986355698493</v>
      </c>
      <c r="D135" s="214">
        <f t="shared" si="92"/>
        <v>315362.12896820629</v>
      </c>
      <c r="E135" s="214">
        <f t="shared" si="92"/>
        <v>60426.424530013202</v>
      </c>
      <c r="F135" s="214">
        <f t="shared" ref="F135:X135" si="107">SUM(F40:F43)</f>
        <v>83907.124131522796</v>
      </c>
      <c r="G135" s="214">
        <f t="shared" si="107"/>
        <v>508589.66398544097</v>
      </c>
      <c r="H135" s="214">
        <f t="shared" si="107"/>
        <v>180930.8871336708</v>
      </c>
      <c r="I135" s="214">
        <f t="shared" si="107"/>
        <v>60436.4029709596</v>
      </c>
      <c r="J135" s="214">
        <f t="shared" si="107"/>
        <v>81054.828489196094</v>
      </c>
      <c r="K135" s="214">
        <f t="shared" si="107"/>
        <v>117016.26226299821</v>
      </c>
      <c r="L135" s="214">
        <f t="shared" si="107"/>
        <v>167011.10777347721</v>
      </c>
      <c r="M135" s="214">
        <f t="shared" si="107"/>
        <v>261959.41863406479</v>
      </c>
      <c r="N135" s="214">
        <f t="shared" si="107"/>
        <v>276265.41184148157</v>
      </c>
      <c r="O135" s="214">
        <f t="shared" si="107"/>
        <v>1144674.3191058491</v>
      </c>
      <c r="P135" s="214">
        <f t="shared" si="107"/>
        <v>1750010.6591542852</v>
      </c>
      <c r="Q135" s="214">
        <f t="shared" si="107"/>
        <v>316429.88267322379</v>
      </c>
      <c r="R135" s="214">
        <f t="shared" si="107"/>
        <v>2066440.5418275092</v>
      </c>
      <c r="S135" s="214">
        <f t="shared" si="107"/>
        <v>1249998.0907040369</v>
      </c>
      <c r="T135" s="214">
        <f t="shared" si="107"/>
        <v>385698.48556557659</v>
      </c>
      <c r="U135" s="214">
        <f t="shared" si="107"/>
        <v>357075.13773210807</v>
      </c>
      <c r="V135" s="214">
        <f t="shared" si="107"/>
        <v>4689.6338007746353</v>
      </c>
      <c r="W135" s="214">
        <f t="shared" si="107"/>
        <v>334450.91424522898</v>
      </c>
      <c r="X135" s="214">
        <f t="shared" si="107"/>
        <v>265471.72022021632</v>
      </c>
      <c r="Z135" s="197">
        <f t="shared" si="65"/>
        <v>0.60490397154063258</v>
      </c>
      <c r="AA135" s="197">
        <f t="shared" si="59"/>
        <v>0.18664872168278035</v>
      </c>
      <c r="AB135" s="197">
        <f t="shared" si="66"/>
        <v>0.17506662505418463</v>
      </c>
      <c r="AC135" s="197">
        <f t="shared" si="60"/>
        <v>0.17279719909885216</v>
      </c>
      <c r="AD135" s="197">
        <f t="shared" si="61"/>
        <v>2.2694259553324666E-3</v>
      </c>
      <c r="AE135" s="197">
        <f t="shared" si="67"/>
        <v>3.3380681722402328E-2</v>
      </c>
      <c r="AF135" s="197">
        <f t="shared" si="62"/>
        <v>0.1618487962636703</v>
      </c>
      <c r="AG135" s="197">
        <f t="shared" si="68"/>
        <v>-0.12846811454126797</v>
      </c>
      <c r="AH135" s="197"/>
      <c r="AI135" s="197">
        <f t="shared" si="69"/>
        <v>5.2957281619782338E-2</v>
      </c>
      <c r="AJ135" s="197">
        <f t="shared" si="70"/>
        <v>0.13369144006299802</v>
      </c>
    </row>
    <row r="136" spans="1:36">
      <c r="A136" s="192" t="s">
        <v>916</v>
      </c>
      <c r="B136" s="214">
        <f t="shared" si="104"/>
        <v>98095.351220412893</v>
      </c>
      <c r="C136" s="214">
        <f t="shared" si="92"/>
        <v>52275.478761414299</v>
      </c>
      <c r="D136" s="214">
        <f t="shared" si="92"/>
        <v>319056.81388342672</v>
      </c>
      <c r="E136" s="214">
        <f t="shared" si="92"/>
        <v>61560.713209133595</v>
      </c>
      <c r="F136" s="214">
        <f t="shared" ref="F136:X136" si="108">SUM(F41:F44)</f>
        <v>83816.044994929893</v>
      </c>
      <c r="G136" s="214">
        <f t="shared" si="108"/>
        <v>516709.05084890395</v>
      </c>
      <c r="H136" s="214">
        <f t="shared" si="108"/>
        <v>188692.12436827779</v>
      </c>
      <c r="I136" s="214">
        <f t="shared" si="108"/>
        <v>62152.210481625698</v>
      </c>
      <c r="J136" s="214">
        <f t="shared" si="108"/>
        <v>83559.486677038309</v>
      </c>
      <c r="K136" s="214">
        <f t="shared" si="108"/>
        <v>124628.8102646536</v>
      </c>
      <c r="L136" s="214">
        <f t="shared" si="108"/>
        <v>170656.36188150579</v>
      </c>
      <c r="M136" s="214">
        <f t="shared" si="108"/>
        <v>266350.10832451843</v>
      </c>
      <c r="N136" s="214">
        <f t="shared" si="108"/>
        <v>283162.5801499571</v>
      </c>
      <c r="O136" s="214">
        <f t="shared" si="108"/>
        <v>1179201.6821475769</v>
      </c>
      <c r="P136" s="214">
        <f t="shared" si="108"/>
        <v>1794006.0842168941</v>
      </c>
      <c r="Q136" s="214">
        <f t="shared" si="108"/>
        <v>320041.29362534429</v>
      </c>
      <c r="R136" s="214">
        <f t="shared" si="108"/>
        <v>2114047.3778422391</v>
      </c>
      <c r="S136" s="214">
        <f t="shared" si="108"/>
        <v>1281013.4306684479</v>
      </c>
      <c r="T136" s="214">
        <f t="shared" si="108"/>
        <v>394822.42700675299</v>
      </c>
      <c r="U136" s="214">
        <f t="shared" si="108"/>
        <v>363024.70779559331</v>
      </c>
      <c r="V136" s="214">
        <f t="shared" si="108"/>
        <v>5241.6314028040551</v>
      </c>
      <c r="W136" s="214">
        <f t="shared" si="108"/>
        <v>332196.14463209256</v>
      </c>
      <c r="X136" s="214">
        <f t="shared" si="108"/>
        <v>262250.96366345248</v>
      </c>
      <c r="Z136" s="197">
        <f t="shared" si="65"/>
        <v>0.60595303780559051</v>
      </c>
      <c r="AA136" s="197">
        <f t="shared" si="59"/>
        <v>0.18676139009227855</v>
      </c>
      <c r="AB136" s="197">
        <f t="shared" si="66"/>
        <v>0.17419966224895042</v>
      </c>
      <c r="AC136" s="197">
        <f t="shared" si="60"/>
        <v>0.17172023276324322</v>
      </c>
      <c r="AD136" s="197">
        <f t="shared" si="61"/>
        <v>2.4794294857072084E-3</v>
      </c>
      <c r="AE136" s="197">
        <f t="shared" si="67"/>
        <v>3.3085909853180093E-2</v>
      </c>
      <c r="AF136" s="197">
        <f t="shared" si="62"/>
        <v>0.15713751172935289</v>
      </c>
      <c r="AG136" s="197">
        <f t="shared" si="68"/>
        <v>-0.1240516018761728</v>
      </c>
      <c r="AH136" s="197"/>
      <c r="AI136" s="197">
        <f t="shared" si="69"/>
        <v>5.2818043733137428E-2</v>
      </c>
      <c r="AJ136" s="197">
        <f t="shared" si="70"/>
        <v>0.13394334635914112</v>
      </c>
    </row>
    <row r="137" spans="1:36">
      <c r="A137" s="192" t="s">
        <v>917</v>
      </c>
      <c r="B137" s="214">
        <f t="shared" si="104"/>
        <v>100957.55</v>
      </c>
      <c r="C137" s="214">
        <f t="shared" si="92"/>
        <v>58023.11</v>
      </c>
      <c r="D137" s="214">
        <f t="shared" si="92"/>
        <v>319906.8499999998</v>
      </c>
      <c r="E137" s="214">
        <f t="shared" si="92"/>
        <v>62185.539999999899</v>
      </c>
      <c r="F137" s="214">
        <f t="shared" ref="F137:X137" si="109">SUM(F42:F45)</f>
        <v>84570.739999999903</v>
      </c>
      <c r="G137" s="214">
        <f t="shared" si="109"/>
        <v>524686.23999999894</v>
      </c>
      <c r="H137" s="214">
        <f t="shared" si="109"/>
        <v>198245.87000000017</v>
      </c>
      <c r="I137" s="214">
        <f t="shared" si="109"/>
        <v>64276.299999999996</v>
      </c>
      <c r="J137" s="214">
        <f t="shared" si="109"/>
        <v>84032.62</v>
      </c>
      <c r="K137" s="214">
        <f t="shared" si="109"/>
        <v>131519.8700000002</v>
      </c>
      <c r="L137" s="214">
        <f t="shared" si="109"/>
        <v>171818.23999999982</v>
      </c>
      <c r="M137" s="214">
        <f t="shared" si="109"/>
        <v>272151.79999999981</v>
      </c>
      <c r="N137" s="214">
        <f t="shared" si="109"/>
        <v>295129.90999999957</v>
      </c>
      <c r="O137" s="214">
        <f t="shared" si="109"/>
        <v>1217174.6099999999</v>
      </c>
      <c r="P137" s="214">
        <f t="shared" si="109"/>
        <v>1842818.399999999</v>
      </c>
      <c r="Q137" s="214">
        <f t="shared" si="109"/>
        <v>327766.10000000021</v>
      </c>
      <c r="R137" s="214">
        <f t="shared" si="109"/>
        <v>2170584.4999999991</v>
      </c>
      <c r="S137" s="214">
        <f t="shared" si="109"/>
        <v>1313295.9100000029</v>
      </c>
      <c r="T137" s="214">
        <f t="shared" si="109"/>
        <v>410023.43999999994</v>
      </c>
      <c r="U137" s="214">
        <f t="shared" si="109"/>
        <v>370218.87000000011</v>
      </c>
      <c r="V137" s="214">
        <f t="shared" si="109"/>
        <v>3227.659999997104</v>
      </c>
      <c r="W137" s="214">
        <f t="shared" si="109"/>
        <v>330880.20000000013</v>
      </c>
      <c r="X137" s="214">
        <f t="shared" si="109"/>
        <v>257061.58000000051</v>
      </c>
      <c r="Z137" s="197">
        <f t="shared" si="65"/>
        <v>0.60504251734959114</v>
      </c>
      <c r="AA137" s="197">
        <f t="shared" si="59"/>
        <v>0.18890001287671598</v>
      </c>
      <c r="AB137" s="197">
        <f t="shared" si="66"/>
        <v>0.17204883292956225</v>
      </c>
      <c r="AC137" s="197">
        <f t="shared" si="60"/>
        <v>0.17056183253865503</v>
      </c>
      <c r="AD137" s="197">
        <f t="shared" si="61"/>
        <v>1.4870003909071981E-3</v>
      </c>
      <c r="AE137" s="197">
        <f t="shared" si="67"/>
        <v>3.4008636844130982E-2</v>
      </c>
      <c r="AF137" s="197">
        <f t="shared" si="62"/>
        <v>0.15243829484638827</v>
      </c>
      <c r="AG137" s="197">
        <f t="shared" si="68"/>
        <v>-0.11842965800225728</v>
      </c>
      <c r="AH137" s="197"/>
      <c r="AI137" s="197">
        <f t="shared" si="69"/>
        <v>5.2932069679849106E-2</v>
      </c>
      <c r="AJ137" s="197">
        <f t="shared" si="70"/>
        <v>0.13596794319686689</v>
      </c>
    </row>
    <row r="138" spans="1:36">
      <c r="A138" s="192" t="s">
        <v>918</v>
      </c>
      <c r="B138" s="214">
        <f t="shared" si="104"/>
        <v>101434.30615003921</v>
      </c>
      <c r="C138" s="214">
        <f t="shared" si="92"/>
        <v>64084.573911496598</v>
      </c>
      <c r="D138" s="214">
        <f t="shared" si="92"/>
        <v>320324.15120271861</v>
      </c>
      <c r="E138" s="214">
        <f t="shared" si="92"/>
        <v>62848.417576774402</v>
      </c>
      <c r="F138" s="214">
        <f t="shared" ref="F138:X138" si="110">SUM(F43:F46)</f>
        <v>85916.582458117002</v>
      </c>
      <c r="G138" s="214">
        <f t="shared" si="110"/>
        <v>533173.725149106</v>
      </c>
      <c r="H138" s="214">
        <f t="shared" si="110"/>
        <v>206052.87993015832</v>
      </c>
      <c r="I138" s="214">
        <f t="shared" si="110"/>
        <v>66681.494582897794</v>
      </c>
      <c r="J138" s="214">
        <f t="shared" si="110"/>
        <v>84376.612916101702</v>
      </c>
      <c r="K138" s="214">
        <f t="shared" si="110"/>
        <v>137934.8750111729</v>
      </c>
      <c r="L138" s="214">
        <f t="shared" si="110"/>
        <v>174224.72510754841</v>
      </c>
      <c r="M138" s="214">
        <f t="shared" si="110"/>
        <v>282023.04969497438</v>
      </c>
      <c r="N138" s="214">
        <f t="shared" si="110"/>
        <v>303765.31844298064</v>
      </c>
      <c r="O138" s="214">
        <f t="shared" si="110"/>
        <v>1255058.9556858339</v>
      </c>
      <c r="P138" s="214">
        <f t="shared" si="110"/>
        <v>1889666.9869849798</v>
      </c>
      <c r="Q138" s="214">
        <f t="shared" si="110"/>
        <v>335477.62104204297</v>
      </c>
      <c r="R138" s="214">
        <f t="shared" si="110"/>
        <v>2225144.6080270228</v>
      </c>
      <c r="S138" s="214">
        <f t="shared" si="110"/>
        <v>1349753.5577308279</v>
      </c>
      <c r="T138" s="214">
        <f t="shared" si="110"/>
        <v>421452.75211159163</v>
      </c>
      <c r="U138" s="214">
        <f t="shared" si="110"/>
        <v>381548.3530483268</v>
      </c>
      <c r="V138" s="214">
        <f t="shared" si="110"/>
        <v>747.29891991212935</v>
      </c>
      <c r="W138" s="214">
        <f t="shared" si="110"/>
        <v>329835.75059266272</v>
      </c>
      <c r="X138" s="214">
        <f t="shared" si="110"/>
        <v>258193.10437629838</v>
      </c>
      <c r="Z138" s="197">
        <f t="shared" si="65"/>
        <v>0.60659138865029494</v>
      </c>
      <c r="AA138" s="197">
        <f t="shared" si="59"/>
        <v>0.18940465738327125</v>
      </c>
      <c r="AB138" s="197">
        <f t="shared" si="66"/>
        <v>0.17180710439633426</v>
      </c>
      <c r="AC138" s="197">
        <f t="shared" si="60"/>
        <v>0.17147126154045139</v>
      </c>
      <c r="AD138" s="197">
        <f t="shared" si="61"/>
        <v>3.3584285588285411E-4</v>
      </c>
      <c r="AE138" s="197">
        <f t="shared" si="67"/>
        <v>3.2196849570099634E-2</v>
      </c>
      <c r="AF138" s="197">
        <f t="shared" si="62"/>
        <v>0.14823115288903377</v>
      </c>
      <c r="AG138" s="197">
        <f t="shared" si="68"/>
        <v>-0.11603430331893413</v>
      </c>
      <c r="AH138" s="197"/>
      <c r="AI138" s="197">
        <f t="shared" si="69"/>
        <v>5.288979118213865E-2</v>
      </c>
      <c r="AJ138" s="197">
        <f t="shared" si="70"/>
        <v>0.1365148662011326</v>
      </c>
    </row>
    <row r="139" spans="1:36">
      <c r="A139" s="192" t="s">
        <v>919</v>
      </c>
      <c r="B139" s="214">
        <f t="shared" si="104"/>
        <v>100461.3728972098</v>
      </c>
      <c r="C139" s="214">
        <f t="shared" si="92"/>
        <v>66791.448644577104</v>
      </c>
      <c r="D139" s="214">
        <f t="shared" si="92"/>
        <v>322279.24677045667</v>
      </c>
      <c r="E139" s="214">
        <f t="shared" si="92"/>
        <v>63356.5340120131</v>
      </c>
      <c r="F139" s="214">
        <f t="shared" ref="F139:X139" si="111">SUM(F44:F47)</f>
        <v>86287.608504318094</v>
      </c>
      <c r="G139" s="214">
        <f t="shared" si="111"/>
        <v>538714.83793136501</v>
      </c>
      <c r="H139" s="214">
        <f t="shared" si="111"/>
        <v>211808.85629254492</v>
      </c>
      <c r="I139" s="214">
        <f t="shared" si="111"/>
        <v>68136.64763890329</v>
      </c>
      <c r="J139" s="214">
        <f t="shared" si="111"/>
        <v>85274.624358499699</v>
      </c>
      <c r="K139" s="214">
        <f t="shared" si="111"/>
        <v>143692.53314941819</v>
      </c>
      <c r="L139" s="214">
        <f t="shared" si="111"/>
        <v>176681.07244172523</v>
      </c>
      <c r="M139" s="214">
        <f t="shared" si="111"/>
        <v>293254.75345551129</v>
      </c>
      <c r="N139" s="214">
        <f t="shared" si="111"/>
        <v>312106.27658544999</v>
      </c>
      <c r="O139" s="214">
        <f t="shared" si="111"/>
        <v>1290954.763922052</v>
      </c>
      <c r="P139" s="214">
        <f t="shared" si="111"/>
        <v>1930130.974750628</v>
      </c>
      <c r="Q139" s="214">
        <f t="shared" si="111"/>
        <v>341433.07779638376</v>
      </c>
      <c r="R139" s="214">
        <f t="shared" si="111"/>
        <v>2271564.0525470106</v>
      </c>
      <c r="S139" s="214">
        <f t="shared" si="111"/>
        <v>1383818.7295941371</v>
      </c>
      <c r="T139" s="214">
        <f t="shared" si="111"/>
        <v>431246.7686365351</v>
      </c>
      <c r="U139" s="214">
        <f t="shared" si="111"/>
        <v>389551.70928978507</v>
      </c>
      <c r="V139" s="214">
        <f t="shared" si="111"/>
        <v>66.832073118479457</v>
      </c>
      <c r="W139" s="214">
        <f t="shared" si="111"/>
        <v>326881.28674965882</v>
      </c>
      <c r="X139" s="214">
        <f t="shared" si="111"/>
        <v>260001.27379622418</v>
      </c>
      <c r="Z139" s="197">
        <f t="shared" si="65"/>
        <v>0.60919203578808112</v>
      </c>
      <c r="AA139" s="197">
        <f t="shared" si="59"/>
        <v>0.1898457444565545</v>
      </c>
      <c r="AB139" s="197">
        <f t="shared" si="66"/>
        <v>0.17151994500266915</v>
      </c>
      <c r="AC139" s="197">
        <f t="shared" si="60"/>
        <v>0.17149052383224539</v>
      </c>
      <c r="AD139" s="197">
        <f t="shared" si="61"/>
        <v>2.9421170423763055E-5</v>
      </c>
      <c r="AE139" s="197">
        <f t="shared" si="67"/>
        <v>2.9442274752695091E-2</v>
      </c>
      <c r="AF139" s="197">
        <f t="shared" si="62"/>
        <v>0.14390141734420403</v>
      </c>
      <c r="AG139" s="197">
        <f t="shared" si="68"/>
        <v>-0.11445914259150894</v>
      </c>
      <c r="AH139" s="197"/>
      <c r="AI139" s="197">
        <f t="shared" si="69"/>
        <v>5.2448660612276293E-2</v>
      </c>
      <c r="AJ139" s="197">
        <f t="shared" si="70"/>
        <v>0.13739708384427821</v>
      </c>
    </row>
    <row r="140" spans="1:36">
      <c r="A140" s="192" t="s">
        <v>920</v>
      </c>
      <c r="B140" s="214">
        <f t="shared" si="104"/>
        <v>102651.04244627169</v>
      </c>
      <c r="C140" s="214">
        <f t="shared" si="92"/>
        <v>71112.252732236404</v>
      </c>
      <c r="D140" s="214">
        <f t="shared" si="92"/>
        <v>329784.09675340593</v>
      </c>
      <c r="E140" s="214">
        <f t="shared" si="92"/>
        <v>64633.161045362707</v>
      </c>
      <c r="F140" s="214">
        <f t="shared" ref="F140:X140" si="112">SUM(F45:F48)</f>
        <v>87661.11993148239</v>
      </c>
      <c r="G140" s="214">
        <f t="shared" si="112"/>
        <v>553190.63046248793</v>
      </c>
      <c r="H140" s="214">
        <f t="shared" si="112"/>
        <v>219820.74778957118</v>
      </c>
      <c r="I140" s="214">
        <f t="shared" si="112"/>
        <v>69548.486716170097</v>
      </c>
      <c r="J140" s="214">
        <f t="shared" si="112"/>
        <v>86998.001507309091</v>
      </c>
      <c r="K140" s="214">
        <f t="shared" si="112"/>
        <v>144518.52005795669</v>
      </c>
      <c r="L140" s="214">
        <f t="shared" si="112"/>
        <v>179632.43990377669</v>
      </c>
      <c r="M140" s="214">
        <f t="shared" si="112"/>
        <v>308185.77731303818</v>
      </c>
      <c r="N140" s="214">
        <f t="shared" si="112"/>
        <v>322978.80312446243</v>
      </c>
      <c r="O140" s="214">
        <f t="shared" si="112"/>
        <v>1331682.776412284</v>
      </c>
      <c r="P140" s="214">
        <f t="shared" si="112"/>
        <v>1987524.4493210439</v>
      </c>
      <c r="Q140" s="214">
        <f t="shared" si="112"/>
        <v>349028.15999457811</v>
      </c>
      <c r="R140" s="214">
        <f t="shared" si="112"/>
        <v>2336552.6093156207</v>
      </c>
      <c r="S140" s="214">
        <f t="shared" si="112"/>
        <v>1419656.6265029071</v>
      </c>
      <c r="T140" s="214">
        <f t="shared" si="112"/>
        <v>443636.663027642</v>
      </c>
      <c r="U140" s="214">
        <f t="shared" si="112"/>
        <v>401285.85454181582</v>
      </c>
      <c r="V140" s="214">
        <f t="shared" si="112"/>
        <v>5005.0110890236592</v>
      </c>
      <c r="W140" s="214">
        <f t="shared" si="112"/>
        <v>337402.53146448563</v>
      </c>
      <c r="X140" s="214">
        <f t="shared" si="112"/>
        <v>270434.07731025241</v>
      </c>
      <c r="Z140" s="197">
        <f t="shared" si="65"/>
        <v>0.60758598836716382</v>
      </c>
      <c r="AA140" s="197">
        <f t="shared" si="59"/>
        <v>0.18986803946074374</v>
      </c>
      <c r="AB140" s="197">
        <f t="shared" si="66"/>
        <v>0.17388474969961948</v>
      </c>
      <c r="AC140" s="197">
        <f t="shared" si="60"/>
        <v>0.17174270031067393</v>
      </c>
      <c r="AD140" s="197">
        <f t="shared" si="61"/>
        <v>2.1420493889455516E-3</v>
      </c>
      <c r="AE140" s="197">
        <f t="shared" si="67"/>
        <v>2.8661222472473394E-2</v>
      </c>
      <c r="AF140" s="197">
        <f t="shared" si="62"/>
        <v>0.14440185516015891</v>
      </c>
      <c r="AG140" s="197">
        <f t="shared" si="68"/>
        <v>-0.11574063268768552</v>
      </c>
      <c r="AH140" s="197"/>
      <c r="AI140" s="197">
        <f t="shared" si="69"/>
        <v>5.1639265224385604E-2</v>
      </c>
      <c r="AJ140" s="197">
        <f t="shared" si="70"/>
        <v>0.13822877423635813</v>
      </c>
    </row>
    <row r="141" spans="1:36">
      <c r="A141" s="192" t="s">
        <v>921</v>
      </c>
      <c r="B141" s="214">
        <f t="shared" si="104"/>
        <v>105294.01999999979</v>
      </c>
      <c r="C141" s="214">
        <f t="shared" si="92"/>
        <v>72012.649999999994</v>
      </c>
      <c r="D141" s="214">
        <f t="shared" si="92"/>
        <v>339947.98999999958</v>
      </c>
      <c r="E141" s="214">
        <f t="shared" si="92"/>
        <v>66218.73</v>
      </c>
      <c r="F141" s="214">
        <f t="shared" ref="F141:X141" si="113">SUM(F46:F49)</f>
        <v>89102.049999999697</v>
      </c>
      <c r="G141" s="214">
        <f t="shared" si="113"/>
        <v>567281.41999999993</v>
      </c>
      <c r="H141" s="214">
        <f t="shared" si="113"/>
        <v>228624.62999999989</v>
      </c>
      <c r="I141" s="214">
        <f t="shared" si="113"/>
        <v>70629.64</v>
      </c>
      <c r="J141" s="214">
        <f t="shared" si="113"/>
        <v>88981.190000000206</v>
      </c>
      <c r="K141" s="214">
        <f t="shared" si="113"/>
        <v>147467.89000000019</v>
      </c>
      <c r="L141" s="214">
        <f t="shared" si="113"/>
        <v>182976.82000000041</v>
      </c>
      <c r="M141" s="214">
        <f t="shared" si="113"/>
        <v>324414.60999999981</v>
      </c>
      <c r="N141" s="214">
        <f t="shared" si="113"/>
        <v>333619.78999999975</v>
      </c>
      <c r="O141" s="214">
        <f t="shared" si="113"/>
        <v>1376714.5699999989</v>
      </c>
      <c r="P141" s="214">
        <f t="shared" si="113"/>
        <v>2049290.0099999988</v>
      </c>
      <c r="Q141" s="214">
        <f t="shared" si="113"/>
        <v>360159.92999999988</v>
      </c>
      <c r="R141" s="214">
        <f t="shared" si="113"/>
        <v>2409449.939999999</v>
      </c>
      <c r="S141" s="214">
        <f t="shared" si="113"/>
        <v>1456215.5500000019</v>
      </c>
      <c r="T141" s="214">
        <f t="shared" si="113"/>
        <v>458733.17</v>
      </c>
      <c r="U141" s="214">
        <f t="shared" si="113"/>
        <v>414673.54999999952</v>
      </c>
      <c r="V141" s="214">
        <f t="shared" si="113"/>
        <v>14605.4799999977</v>
      </c>
      <c r="W141" s="214">
        <f t="shared" si="113"/>
        <v>346341.9499999996</v>
      </c>
      <c r="X141" s="214">
        <f t="shared" si="113"/>
        <v>281119.76000000013</v>
      </c>
      <c r="Z141" s="197">
        <f t="shared" si="65"/>
        <v>0.6043767607805135</v>
      </c>
      <c r="AA141" s="197">
        <f t="shared" si="59"/>
        <v>0.19038916824310539</v>
      </c>
      <c r="AB141" s="197">
        <f t="shared" si="66"/>
        <v>0.17816474327746248</v>
      </c>
      <c r="AC141" s="197">
        <f t="shared" si="60"/>
        <v>0.17210299459469147</v>
      </c>
      <c r="AD141" s="197">
        <f t="shared" si="61"/>
        <v>6.0617486827710173E-3</v>
      </c>
      <c r="AE141" s="197">
        <f t="shared" si="67"/>
        <v>2.7069327698918497E-2</v>
      </c>
      <c r="AF141" s="197">
        <f t="shared" si="62"/>
        <v>0.14374316073153184</v>
      </c>
      <c r="AG141" s="197">
        <f t="shared" si="68"/>
        <v>-0.11667383303261335</v>
      </c>
      <c r="AH141" s="197"/>
      <c r="AI141" s="197">
        <f t="shared" si="69"/>
        <v>5.1926117211632247E-2</v>
      </c>
      <c r="AJ141" s="197">
        <f t="shared" si="70"/>
        <v>0.13846305103147313</v>
      </c>
    </row>
    <row r="142" spans="1:36">
      <c r="A142" s="192" t="s">
        <v>922</v>
      </c>
      <c r="B142" s="214">
        <f t="shared" si="104"/>
        <v>111574.59017991979</v>
      </c>
      <c r="C142" s="214">
        <f t="shared" ref="C142:E161" si="114">SUM(C47:C50)</f>
        <v>70022.633644553789</v>
      </c>
      <c r="D142" s="214">
        <f t="shared" si="114"/>
        <v>350725.51127434813</v>
      </c>
      <c r="E142" s="214">
        <f t="shared" si="114"/>
        <v>67303.477189844009</v>
      </c>
      <c r="F142" s="214">
        <f t="shared" ref="F142:X142" si="115">SUM(F47:F50)</f>
        <v>92183.935447991797</v>
      </c>
      <c r="G142" s="214">
        <f t="shared" si="115"/>
        <v>580235.55755673791</v>
      </c>
      <c r="H142" s="214">
        <f t="shared" si="115"/>
        <v>236887.56057506829</v>
      </c>
      <c r="I142" s="214">
        <f t="shared" si="115"/>
        <v>72508.957238479794</v>
      </c>
      <c r="J142" s="214">
        <f t="shared" si="115"/>
        <v>91655.017811276499</v>
      </c>
      <c r="K142" s="214">
        <f t="shared" si="115"/>
        <v>156894.89776204139</v>
      </c>
      <c r="L142" s="214">
        <f t="shared" si="115"/>
        <v>187444.7837089047</v>
      </c>
      <c r="M142" s="214">
        <f t="shared" si="115"/>
        <v>335107.0958684723</v>
      </c>
      <c r="N142" s="214">
        <f t="shared" si="115"/>
        <v>346556.138837373</v>
      </c>
      <c r="O142" s="214">
        <f t="shared" si="115"/>
        <v>1427054.4518016151</v>
      </c>
      <c r="P142" s="214">
        <f t="shared" si="115"/>
        <v>2118864.5995382732</v>
      </c>
      <c r="Q142" s="214">
        <f t="shared" si="115"/>
        <v>367737.87508628058</v>
      </c>
      <c r="R142" s="214">
        <f t="shared" si="115"/>
        <v>2486602.4746245528</v>
      </c>
      <c r="S142" s="214">
        <f t="shared" si="115"/>
        <v>1496212.6555077711</v>
      </c>
      <c r="T142" s="214">
        <f t="shared" si="115"/>
        <v>472230.47887480899</v>
      </c>
      <c r="U142" s="214">
        <f t="shared" si="115"/>
        <v>427217.41347526701</v>
      </c>
      <c r="V142" s="214">
        <f t="shared" si="115"/>
        <v>29888.657596806268</v>
      </c>
      <c r="W142" s="214">
        <f t="shared" si="115"/>
        <v>355375.04566211381</v>
      </c>
      <c r="X142" s="214">
        <f t="shared" si="115"/>
        <v>294321.77649221238</v>
      </c>
      <c r="Z142" s="197">
        <f t="shared" si="65"/>
        <v>0.60170963021891199</v>
      </c>
      <c r="AA142" s="197">
        <f t="shared" si="59"/>
        <v>0.18990992074280394</v>
      </c>
      <c r="AB142" s="197">
        <f t="shared" si="66"/>
        <v>0.18382756220054466</v>
      </c>
      <c r="AC142" s="197">
        <f t="shared" si="60"/>
        <v>0.17180768451530304</v>
      </c>
      <c r="AD142" s="197">
        <f t="shared" si="61"/>
        <v>1.2019877685241626E-2</v>
      </c>
      <c r="AE142" s="197">
        <f t="shared" si="67"/>
        <v>2.4552886837740207E-2</v>
      </c>
      <c r="AF142" s="197">
        <f t="shared" si="62"/>
        <v>0.14291590605602175</v>
      </c>
      <c r="AG142" s="197">
        <f t="shared" si="68"/>
        <v>-0.11836301921828155</v>
      </c>
      <c r="AH142" s="197"/>
      <c r="AI142" s="197">
        <f t="shared" si="69"/>
        <v>5.0540583515027396E-2</v>
      </c>
      <c r="AJ142" s="197">
        <f t="shared" si="70"/>
        <v>0.13936933722777656</v>
      </c>
    </row>
    <row r="143" spans="1:36">
      <c r="A143" s="192" t="s">
        <v>923</v>
      </c>
      <c r="B143" s="214">
        <f t="shared" si="104"/>
        <v>118091.51920197021</v>
      </c>
      <c r="C143" s="214">
        <f t="shared" si="114"/>
        <v>68928.144343791806</v>
      </c>
      <c r="D143" s="214">
        <f t="shared" si="114"/>
        <v>361748.30481390166</v>
      </c>
      <c r="E143" s="214">
        <f t="shared" si="114"/>
        <v>68860.302607069796</v>
      </c>
      <c r="F143" s="214">
        <f t="shared" ref="F143:X143" si="116">SUM(F48:F51)</f>
        <v>96860.947416060604</v>
      </c>
      <c r="G143" s="214">
        <f t="shared" si="116"/>
        <v>596397.69918082398</v>
      </c>
      <c r="H143" s="214">
        <f t="shared" si="116"/>
        <v>247956.8298943445</v>
      </c>
      <c r="I143" s="214">
        <f t="shared" si="116"/>
        <v>75561.666235667391</v>
      </c>
      <c r="J143" s="214">
        <f t="shared" si="116"/>
        <v>94569.215055593901</v>
      </c>
      <c r="K143" s="214">
        <f t="shared" si="116"/>
        <v>165657.23372408049</v>
      </c>
      <c r="L143" s="214">
        <f t="shared" si="116"/>
        <v>193456.91458902491</v>
      </c>
      <c r="M143" s="214">
        <f t="shared" si="116"/>
        <v>344974.84983890085</v>
      </c>
      <c r="N143" s="214">
        <f t="shared" si="116"/>
        <v>360128.89423381392</v>
      </c>
      <c r="O143" s="214">
        <f t="shared" si="116"/>
        <v>1482305.6035714252</v>
      </c>
      <c r="P143" s="214">
        <f t="shared" si="116"/>
        <v>2196794.8219542187</v>
      </c>
      <c r="Q143" s="214">
        <f t="shared" si="116"/>
        <v>378485.49378379912</v>
      </c>
      <c r="R143" s="214">
        <f t="shared" si="116"/>
        <v>2575280.3157380181</v>
      </c>
      <c r="S143" s="214">
        <f t="shared" si="116"/>
        <v>1541146.806260431</v>
      </c>
      <c r="T143" s="214">
        <f t="shared" si="116"/>
        <v>490156.94360725902</v>
      </c>
      <c r="U143" s="214">
        <f t="shared" si="116"/>
        <v>445651.81485334702</v>
      </c>
      <c r="V143" s="214">
        <f t="shared" si="116"/>
        <v>38235.362926819114</v>
      </c>
      <c r="W143" s="214">
        <f t="shared" si="116"/>
        <v>365227.79434962303</v>
      </c>
      <c r="X143" s="214">
        <f t="shared" si="116"/>
        <v>305138.4062594584</v>
      </c>
      <c r="Z143" s="197">
        <f t="shared" si="65"/>
        <v>0.59843846778239851</v>
      </c>
      <c r="AA143" s="197">
        <f t="shared" si="59"/>
        <v>0.19033149153193871</v>
      </c>
      <c r="AB143" s="197">
        <f t="shared" si="66"/>
        <v>0.18789689604779775</v>
      </c>
      <c r="AC143" s="197">
        <f t="shared" si="60"/>
        <v>0.17304982767502461</v>
      </c>
      <c r="AD143" s="197">
        <f t="shared" si="61"/>
        <v>1.4847068372773125E-2</v>
      </c>
      <c r="AE143" s="197">
        <f t="shared" si="67"/>
        <v>2.3333144637866107E-2</v>
      </c>
      <c r="AF143" s="197">
        <f t="shared" si="62"/>
        <v>0.14182059798214894</v>
      </c>
      <c r="AG143" s="197">
        <f t="shared" si="68"/>
        <v>-0.11848745334428283</v>
      </c>
      <c r="AH143" s="197"/>
      <c r="AI143" s="197">
        <f t="shared" si="69"/>
        <v>5.0490833397366278E-2</v>
      </c>
      <c r="AJ143" s="197">
        <f t="shared" si="70"/>
        <v>0.13984065813457242</v>
      </c>
    </row>
    <row r="144" spans="1:36">
      <c r="A144" s="192" t="s">
        <v>924</v>
      </c>
      <c r="B144" s="214">
        <f t="shared" si="104"/>
        <v>119250.862797754</v>
      </c>
      <c r="C144" s="214">
        <f t="shared" si="114"/>
        <v>66007.156824427992</v>
      </c>
      <c r="D144" s="214">
        <f t="shared" si="114"/>
        <v>376589.63487712975</v>
      </c>
      <c r="E144" s="214">
        <f t="shared" si="114"/>
        <v>69343.623572919285</v>
      </c>
      <c r="F144" s="214">
        <f t="shared" ref="F144:X144" si="117">SUM(F49:F52)</f>
        <v>101497.570129517</v>
      </c>
      <c r="G144" s="214">
        <f t="shared" si="117"/>
        <v>613437.98540399398</v>
      </c>
      <c r="H144" s="214">
        <f t="shared" si="117"/>
        <v>259585.86985050887</v>
      </c>
      <c r="I144" s="214">
        <f t="shared" si="117"/>
        <v>79871.638292528194</v>
      </c>
      <c r="J144" s="214">
        <f t="shared" si="117"/>
        <v>97173.90103742361</v>
      </c>
      <c r="K144" s="214">
        <f t="shared" si="117"/>
        <v>169534.3459693171</v>
      </c>
      <c r="L144" s="214">
        <f t="shared" si="117"/>
        <v>198573.6393710039</v>
      </c>
      <c r="M144" s="214">
        <f t="shared" si="117"/>
        <v>351533.219761446</v>
      </c>
      <c r="N144" s="214">
        <f t="shared" si="117"/>
        <v>369467.59862069297</v>
      </c>
      <c r="O144" s="214">
        <f t="shared" si="117"/>
        <v>1525740.2129029201</v>
      </c>
      <c r="P144" s="214">
        <f t="shared" si="117"/>
        <v>2258429.0611046678</v>
      </c>
      <c r="Q144" s="214">
        <f t="shared" si="117"/>
        <v>390849.46441397577</v>
      </c>
      <c r="R144" s="214">
        <f t="shared" si="117"/>
        <v>2649278.5255186441</v>
      </c>
      <c r="S144" s="214">
        <f t="shared" si="117"/>
        <v>1582767.0254981318</v>
      </c>
      <c r="T144" s="214">
        <f t="shared" si="117"/>
        <v>503412.87680689106</v>
      </c>
      <c r="U144" s="214">
        <f t="shared" si="117"/>
        <v>467204.389115269</v>
      </c>
      <c r="V144" s="214">
        <f t="shared" si="117"/>
        <v>47960.617169261895</v>
      </c>
      <c r="W144" s="214">
        <f t="shared" si="117"/>
        <v>362426.55485565047</v>
      </c>
      <c r="X144" s="214">
        <f t="shared" si="117"/>
        <v>314492.93792655889</v>
      </c>
      <c r="Z144" s="197">
        <f t="shared" si="65"/>
        <v>0.59743322955757416</v>
      </c>
      <c r="AA144" s="197">
        <f t="shared" si="59"/>
        <v>0.19001885681624919</v>
      </c>
      <c r="AB144" s="197">
        <f t="shared" si="66"/>
        <v>0.19445483037072445</v>
      </c>
      <c r="AC144" s="197">
        <f t="shared" si="60"/>
        <v>0.17635155557070215</v>
      </c>
      <c r="AD144" s="197">
        <f t="shared" si="61"/>
        <v>1.8103274800022297E-2</v>
      </c>
      <c r="AE144" s="197">
        <f t="shared" si="67"/>
        <v>1.8093083255452613E-2</v>
      </c>
      <c r="AF144" s="197">
        <f t="shared" si="62"/>
        <v>0.13680198263966939</v>
      </c>
      <c r="AG144" s="197">
        <f t="shared" si="68"/>
        <v>-0.11870889938421678</v>
      </c>
      <c r="AH144" s="197"/>
      <c r="AI144" s="197">
        <f t="shared" si="69"/>
        <v>5.0559152952774522E-2</v>
      </c>
      <c r="AJ144" s="197">
        <f t="shared" si="70"/>
        <v>0.13945970386347467</v>
      </c>
    </row>
    <row r="145" spans="1:36">
      <c r="A145" s="192" t="s">
        <v>925</v>
      </c>
      <c r="B145" s="214">
        <f t="shared" si="104"/>
        <v>120151.7100000002</v>
      </c>
      <c r="C145" s="214">
        <f t="shared" si="114"/>
        <v>68587.34</v>
      </c>
      <c r="D145" s="214">
        <f t="shared" si="114"/>
        <v>385033.2200000005</v>
      </c>
      <c r="E145" s="214">
        <f t="shared" si="114"/>
        <v>69579.349999999802</v>
      </c>
      <c r="F145" s="214">
        <f t="shared" ref="F145:X145" si="118">SUM(F50:F53)</f>
        <v>105871.2500000001</v>
      </c>
      <c r="G145" s="214">
        <f t="shared" si="118"/>
        <v>629071.16</v>
      </c>
      <c r="H145" s="214">
        <f t="shared" si="118"/>
        <v>270798.52999999962</v>
      </c>
      <c r="I145" s="214">
        <f t="shared" si="118"/>
        <v>85891.699999999895</v>
      </c>
      <c r="J145" s="214">
        <f t="shared" si="118"/>
        <v>102362.2699999999</v>
      </c>
      <c r="K145" s="214">
        <f t="shared" si="118"/>
        <v>170175.74</v>
      </c>
      <c r="L145" s="214">
        <f t="shared" si="118"/>
        <v>204197.7999999997</v>
      </c>
      <c r="M145" s="214">
        <f t="shared" si="118"/>
        <v>359769.18</v>
      </c>
      <c r="N145" s="214">
        <f t="shared" si="118"/>
        <v>377110.18000000005</v>
      </c>
      <c r="O145" s="214">
        <f t="shared" si="118"/>
        <v>1570305.399999999</v>
      </c>
      <c r="P145" s="214">
        <f t="shared" si="118"/>
        <v>2319528.27</v>
      </c>
      <c r="Q145" s="214">
        <f t="shared" si="118"/>
        <v>400734.66000000021</v>
      </c>
      <c r="R145" s="214">
        <f t="shared" si="118"/>
        <v>2720262.93</v>
      </c>
      <c r="S145" s="214">
        <f t="shared" si="118"/>
        <v>1628756.0100000007</v>
      </c>
      <c r="T145" s="214">
        <f t="shared" si="118"/>
        <v>515299.070000001</v>
      </c>
      <c r="U145" s="214">
        <f t="shared" si="118"/>
        <v>489532.03</v>
      </c>
      <c r="V145" s="214">
        <f t="shared" si="118"/>
        <v>49605.740000000209</v>
      </c>
      <c r="W145" s="214">
        <f t="shared" si="118"/>
        <v>362547.80999999982</v>
      </c>
      <c r="X145" s="214">
        <f t="shared" si="118"/>
        <v>325477.73000000056</v>
      </c>
      <c r="Z145" s="197">
        <f t="shared" si="65"/>
        <v>0.59874947823517954</v>
      </c>
      <c r="AA145" s="197">
        <f t="shared" si="59"/>
        <v>0.18942987617744766</v>
      </c>
      <c r="AB145" s="197">
        <f t="shared" si="66"/>
        <v>0.19819325700255019</v>
      </c>
      <c r="AC145" s="197">
        <f t="shared" si="60"/>
        <v>0.17995761534713117</v>
      </c>
      <c r="AD145" s="197">
        <f t="shared" si="61"/>
        <v>1.8235641655419025E-2</v>
      </c>
      <c r="AE145" s="197">
        <f t="shared" si="67"/>
        <v>1.3627388584823041E-2</v>
      </c>
      <c r="AF145" s="197">
        <f t="shared" si="62"/>
        <v>0.13327675277330631</v>
      </c>
      <c r="AG145" s="197">
        <f t="shared" si="68"/>
        <v>-0.11964936418848326</v>
      </c>
      <c r="AH145" s="197"/>
      <c r="AI145" s="197">
        <f t="shared" si="69"/>
        <v>5.0799828382766268E-2</v>
      </c>
      <c r="AJ145" s="197">
        <f t="shared" si="70"/>
        <v>0.13863004779468138</v>
      </c>
    </row>
    <row r="146" spans="1:36">
      <c r="A146" s="192" t="s">
        <v>926</v>
      </c>
      <c r="B146" s="214">
        <f t="shared" si="104"/>
        <v>128218.40360684932</v>
      </c>
      <c r="C146" s="214">
        <f t="shared" si="114"/>
        <v>71099.271854841398</v>
      </c>
      <c r="D146" s="214">
        <f t="shared" si="114"/>
        <v>390856.17955674417</v>
      </c>
      <c r="E146" s="214">
        <f t="shared" si="114"/>
        <v>69414.309901200497</v>
      </c>
      <c r="F146" s="214">
        <f t="shared" ref="F146:X146" si="119">SUM(F51:F54)</f>
        <v>107943.20915022529</v>
      </c>
      <c r="G146" s="214">
        <f t="shared" si="119"/>
        <v>639312.97046301106</v>
      </c>
      <c r="H146" s="214">
        <f t="shared" si="119"/>
        <v>280227.01374098938</v>
      </c>
      <c r="I146" s="214">
        <f t="shared" si="119"/>
        <v>91652.495130685202</v>
      </c>
      <c r="J146" s="214">
        <f t="shared" si="119"/>
        <v>106105.8572741017</v>
      </c>
      <c r="K146" s="214">
        <f t="shared" si="119"/>
        <v>172021.50739827901</v>
      </c>
      <c r="L146" s="214">
        <f t="shared" si="119"/>
        <v>208926.71304061811</v>
      </c>
      <c r="M146" s="214">
        <f t="shared" si="119"/>
        <v>368439.77858425915</v>
      </c>
      <c r="N146" s="214">
        <f t="shared" si="119"/>
        <v>385424.89252343326</v>
      </c>
      <c r="O146" s="214">
        <f t="shared" si="119"/>
        <v>1612798.2576923659</v>
      </c>
      <c r="P146" s="214">
        <f t="shared" si="119"/>
        <v>2380329.631762227</v>
      </c>
      <c r="Q146" s="214">
        <f t="shared" si="119"/>
        <v>420565.54857740621</v>
      </c>
      <c r="R146" s="214">
        <f t="shared" si="119"/>
        <v>2800895.1803396335</v>
      </c>
      <c r="S146" s="214">
        <f t="shared" si="119"/>
        <v>1677510.2660833369</v>
      </c>
      <c r="T146" s="214">
        <f t="shared" si="119"/>
        <v>529203.96647201502</v>
      </c>
      <c r="U146" s="214">
        <f t="shared" si="119"/>
        <v>512636.55425646802</v>
      </c>
      <c r="V146" s="214">
        <f t="shared" si="119"/>
        <v>59533.169538800415</v>
      </c>
      <c r="W146" s="214">
        <f t="shared" si="119"/>
        <v>357888.46375405369</v>
      </c>
      <c r="X146" s="214">
        <f t="shared" si="119"/>
        <v>335877.23976504162</v>
      </c>
      <c r="Z146" s="197">
        <f t="shared" si="65"/>
        <v>0.59891933045488832</v>
      </c>
      <c r="AA146" s="197">
        <f t="shared" si="59"/>
        <v>0.18894101078350398</v>
      </c>
      <c r="AB146" s="197">
        <f t="shared" si="66"/>
        <v>0.20428101980092225</v>
      </c>
      <c r="AC146" s="197">
        <f t="shared" si="60"/>
        <v>0.18302596893122799</v>
      </c>
      <c r="AD146" s="197">
        <f t="shared" si="61"/>
        <v>2.1255050869694269E-2</v>
      </c>
      <c r="AE146" s="197">
        <f t="shared" si="67"/>
        <v>7.8586389606850604E-3</v>
      </c>
      <c r="AF146" s="197">
        <f t="shared" si="62"/>
        <v>0.12777645742196483</v>
      </c>
      <c r="AG146" s="197">
        <f t="shared" si="68"/>
        <v>-0.11991781846127977</v>
      </c>
      <c r="AH146" s="197"/>
      <c r="AI146" s="197">
        <f t="shared" si="69"/>
        <v>5.1333257651986555E-2</v>
      </c>
      <c r="AJ146" s="197">
        <f t="shared" si="70"/>
        <v>0.13760775313151744</v>
      </c>
    </row>
    <row r="147" spans="1:36">
      <c r="A147" s="192" t="s">
        <v>927</v>
      </c>
      <c r="B147" s="214">
        <f t="shared" si="104"/>
        <v>138789.36532094498</v>
      </c>
      <c r="C147" s="214">
        <f t="shared" si="114"/>
        <v>76922.065454017094</v>
      </c>
      <c r="D147" s="214">
        <f t="shared" si="114"/>
        <v>404654.26497761894</v>
      </c>
      <c r="E147" s="214">
        <f t="shared" si="114"/>
        <v>69060.239260078306</v>
      </c>
      <c r="F147" s="214">
        <f t="shared" ref="F147:X147" si="120">SUM(F52:F55)</f>
        <v>109857.8812161875</v>
      </c>
      <c r="G147" s="214">
        <f t="shared" si="120"/>
        <v>660494.45090790105</v>
      </c>
      <c r="H147" s="214">
        <f t="shared" si="120"/>
        <v>293125.77113967948</v>
      </c>
      <c r="I147" s="214">
        <f t="shared" si="120"/>
        <v>97132.848256393103</v>
      </c>
      <c r="J147" s="214">
        <f t="shared" si="120"/>
        <v>109317.26138453401</v>
      </c>
      <c r="K147" s="214">
        <f t="shared" si="120"/>
        <v>168693.8095024754</v>
      </c>
      <c r="L147" s="214">
        <f t="shared" si="120"/>
        <v>212855.7885007509</v>
      </c>
      <c r="M147" s="214">
        <f t="shared" si="120"/>
        <v>379446.88126782962</v>
      </c>
      <c r="N147" s="214">
        <f t="shared" si="120"/>
        <v>397897.32235934091</v>
      </c>
      <c r="O147" s="214">
        <f t="shared" si="120"/>
        <v>1658469.6824110039</v>
      </c>
      <c r="P147" s="214">
        <f t="shared" si="120"/>
        <v>2457753.4986398499</v>
      </c>
      <c r="Q147" s="214">
        <f t="shared" si="120"/>
        <v>442012.14467781899</v>
      </c>
      <c r="R147" s="214">
        <f t="shared" si="120"/>
        <v>2899765.6433176706</v>
      </c>
      <c r="S147" s="214">
        <f t="shared" si="120"/>
        <v>1733231.782487921</v>
      </c>
      <c r="T147" s="214">
        <f t="shared" si="120"/>
        <v>545331.36092082807</v>
      </c>
      <c r="U147" s="214">
        <f t="shared" si="120"/>
        <v>541202.11244470603</v>
      </c>
      <c r="V147" s="214">
        <f t="shared" si="120"/>
        <v>70426.569311274507</v>
      </c>
      <c r="W147" s="214">
        <f t="shared" si="120"/>
        <v>366645.79309542803</v>
      </c>
      <c r="X147" s="214">
        <f t="shared" si="120"/>
        <v>357071.97494248947</v>
      </c>
      <c r="Z147" s="197">
        <f t="shared" si="65"/>
        <v>0.5977144347792539</v>
      </c>
      <c r="AA147" s="197">
        <f t="shared" si="59"/>
        <v>0.18806049453600165</v>
      </c>
      <c r="AB147" s="197">
        <f t="shared" si="66"/>
        <v>0.21092348727058022</v>
      </c>
      <c r="AC147" s="197">
        <f t="shared" si="60"/>
        <v>0.18663650067441576</v>
      </c>
      <c r="AD147" s="197">
        <f t="shared" si="61"/>
        <v>2.4286986596164468E-2</v>
      </c>
      <c r="AE147" s="197">
        <f t="shared" si="67"/>
        <v>3.3015834141634226E-3</v>
      </c>
      <c r="AF147" s="197">
        <f t="shared" si="62"/>
        <v>0.12643980176133904</v>
      </c>
      <c r="AG147" s="197">
        <f t="shared" si="68"/>
        <v>-0.12313821834717562</v>
      </c>
      <c r="AH147" s="197"/>
      <c r="AI147" s="197">
        <f t="shared" si="69"/>
        <v>5.0843432434355421E-2</v>
      </c>
      <c r="AJ147" s="197">
        <f t="shared" si="70"/>
        <v>0.13721706210164622</v>
      </c>
    </row>
    <row r="148" spans="1:36">
      <c r="A148" s="192" t="s">
        <v>928</v>
      </c>
      <c r="B148" s="214">
        <f t="shared" si="104"/>
        <v>143002.81721977011</v>
      </c>
      <c r="C148" s="214">
        <f t="shared" si="114"/>
        <v>90317.840434324302</v>
      </c>
      <c r="D148" s="214">
        <f t="shared" si="114"/>
        <v>427189.18970730284</v>
      </c>
      <c r="E148" s="214">
        <f t="shared" si="114"/>
        <v>68565.394023701403</v>
      </c>
      <c r="F148" s="214">
        <f t="shared" ref="F148:X148" si="121">SUM(F53:F56)</f>
        <v>112566.56069528039</v>
      </c>
      <c r="G148" s="214">
        <f t="shared" si="121"/>
        <v>698638.98486060905</v>
      </c>
      <c r="H148" s="214">
        <f t="shared" si="121"/>
        <v>309650.97724297812</v>
      </c>
      <c r="I148" s="214">
        <f t="shared" si="121"/>
        <v>101991.90482024821</v>
      </c>
      <c r="J148" s="214">
        <f t="shared" si="121"/>
        <v>111566.4290056506</v>
      </c>
      <c r="K148" s="214">
        <f t="shared" si="121"/>
        <v>171658.9974848938</v>
      </c>
      <c r="L148" s="214">
        <f t="shared" si="121"/>
        <v>218192.44659770842</v>
      </c>
      <c r="M148" s="214">
        <f t="shared" si="121"/>
        <v>390623.94616201852</v>
      </c>
      <c r="N148" s="214">
        <f t="shared" si="121"/>
        <v>410645.42373389279</v>
      </c>
      <c r="O148" s="214">
        <f t="shared" si="121"/>
        <v>1714330.125047391</v>
      </c>
      <c r="P148" s="214">
        <f t="shared" si="121"/>
        <v>2555971.9271277697</v>
      </c>
      <c r="Q148" s="214">
        <f t="shared" si="121"/>
        <v>464550.37902972201</v>
      </c>
      <c r="R148" s="214">
        <f t="shared" si="121"/>
        <v>3020522.306157493</v>
      </c>
      <c r="S148" s="214">
        <f t="shared" si="121"/>
        <v>1803346.0681117021</v>
      </c>
      <c r="T148" s="214">
        <f t="shared" si="121"/>
        <v>565004.78986635897</v>
      </c>
      <c r="U148" s="214">
        <f t="shared" si="121"/>
        <v>580167.41137557803</v>
      </c>
      <c r="V148" s="214">
        <f t="shared" si="121"/>
        <v>71187.742485804905</v>
      </c>
      <c r="W148" s="214">
        <f t="shared" si="121"/>
        <v>386265.8803996098</v>
      </c>
      <c r="X148" s="214">
        <f t="shared" si="121"/>
        <v>385449.58608156181</v>
      </c>
      <c r="Z148" s="197">
        <f t="shared" si="65"/>
        <v>0.59703120365490647</v>
      </c>
      <c r="AA148" s="197">
        <f t="shared" si="59"/>
        <v>0.18705532772082731</v>
      </c>
      <c r="AB148" s="197">
        <f t="shared" si="66"/>
        <v>0.21564321923183991</v>
      </c>
      <c r="AC148" s="197">
        <f t="shared" si="60"/>
        <v>0.19207519513856142</v>
      </c>
      <c r="AD148" s="197">
        <f t="shared" si="61"/>
        <v>2.3568024093278489E-2</v>
      </c>
      <c r="AE148" s="197">
        <f t="shared" si="67"/>
        <v>2.7024939242592527E-4</v>
      </c>
      <c r="AF148" s="197">
        <f t="shared" si="62"/>
        <v>0.12788049259301498</v>
      </c>
      <c r="AG148" s="197">
        <f t="shared" si="68"/>
        <v>-0.12761024320058906</v>
      </c>
      <c r="AH148" s="197"/>
      <c r="AI148" s="197">
        <f t="shared" si="69"/>
        <v>5.1103534583338953E-2</v>
      </c>
      <c r="AJ148" s="197">
        <f t="shared" si="70"/>
        <v>0.13595179313748837</v>
      </c>
    </row>
    <row r="149" spans="1:36">
      <c r="A149" s="192" t="s">
        <v>929</v>
      </c>
      <c r="B149" s="214">
        <f t="shared" si="104"/>
        <v>142051.17999999982</v>
      </c>
      <c r="C149" s="214">
        <f t="shared" si="114"/>
        <v>100288.12</v>
      </c>
      <c r="D149" s="214">
        <f t="shared" si="114"/>
        <v>433978.5199999999</v>
      </c>
      <c r="E149" s="214">
        <f t="shared" si="114"/>
        <v>68838.58</v>
      </c>
      <c r="F149" s="214">
        <f t="shared" ref="F149:X149" si="122">SUM(F54:F57)</f>
        <v>114801.95999999999</v>
      </c>
      <c r="G149" s="214">
        <f t="shared" si="122"/>
        <v>717907.18</v>
      </c>
      <c r="H149" s="214">
        <f t="shared" si="122"/>
        <v>322108.96000000043</v>
      </c>
      <c r="I149" s="214">
        <f t="shared" si="122"/>
        <v>104512.69</v>
      </c>
      <c r="J149" s="214">
        <f t="shared" si="122"/>
        <v>114634.2599999996</v>
      </c>
      <c r="K149" s="214">
        <f t="shared" si="122"/>
        <v>170819.28000000032</v>
      </c>
      <c r="L149" s="214">
        <f t="shared" si="122"/>
        <v>221299.42999999988</v>
      </c>
      <c r="M149" s="214">
        <f t="shared" si="122"/>
        <v>398922.0500000001</v>
      </c>
      <c r="N149" s="214">
        <f t="shared" si="122"/>
        <v>434222.67999999982</v>
      </c>
      <c r="O149" s="214">
        <f t="shared" si="122"/>
        <v>1766519.350000001</v>
      </c>
      <c r="P149" s="214">
        <f t="shared" si="122"/>
        <v>2626477.71</v>
      </c>
      <c r="Q149" s="214">
        <f t="shared" si="122"/>
        <v>483325.390000001</v>
      </c>
      <c r="R149" s="214">
        <f t="shared" si="122"/>
        <v>3109803.100000002</v>
      </c>
      <c r="S149" s="214">
        <f t="shared" si="122"/>
        <v>1857510.04</v>
      </c>
      <c r="T149" s="214">
        <f t="shared" si="122"/>
        <v>585868.02</v>
      </c>
      <c r="U149" s="214">
        <f t="shared" si="122"/>
        <v>602845.57999999996</v>
      </c>
      <c r="V149" s="214">
        <f t="shared" si="122"/>
        <v>69474.660000002652</v>
      </c>
      <c r="W149" s="214">
        <f t="shared" si="122"/>
        <v>420880.76999999949</v>
      </c>
      <c r="X149" s="214">
        <f t="shared" si="122"/>
        <v>426775.96999999986</v>
      </c>
      <c r="Z149" s="197">
        <f t="shared" si="65"/>
        <v>0.59730792602271154</v>
      </c>
      <c r="AA149" s="197">
        <f t="shared" si="59"/>
        <v>0.18839392757695805</v>
      </c>
      <c r="AB149" s="197">
        <f t="shared" si="66"/>
        <v>0.21619382912056465</v>
      </c>
      <c r="AC149" s="197">
        <f t="shared" si="60"/>
        <v>0.19385329572795126</v>
      </c>
      <c r="AD149" s="197">
        <f t="shared" si="61"/>
        <v>2.2340533392613382E-2</v>
      </c>
      <c r="AE149" s="197">
        <f t="shared" si="67"/>
        <v>-1.8956827202340765E-3</v>
      </c>
      <c r="AF149" s="197">
        <f t="shared" si="62"/>
        <v>0.13534000593156501</v>
      </c>
      <c r="AG149" s="197">
        <f t="shared" si="68"/>
        <v>-0.13723568865179908</v>
      </c>
      <c r="AH149" s="197"/>
      <c r="AI149" s="197">
        <f t="shared" si="69"/>
        <v>4.8763646804519584E-2</v>
      </c>
      <c r="AJ149" s="197">
        <f t="shared" si="70"/>
        <v>0.13963028077243847</v>
      </c>
    </row>
    <row r="150" spans="1:36">
      <c r="A150" s="192" t="s">
        <v>930</v>
      </c>
      <c r="B150" s="214">
        <f t="shared" si="104"/>
        <v>140816.5895580065</v>
      </c>
      <c r="C150" s="214">
        <f t="shared" si="114"/>
        <v>100073.65506666771</v>
      </c>
      <c r="D150" s="214">
        <f t="shared" si="114"/>
        <v>430888.21463736671</v>
      </c>
      <c r="E150" s="214">
        <f t="shared" si="114"/>
        <v>68696.314314339703</v>
      </c>
      <c r="F150" s="214">
        <f t="shared" ref="F150:X150" si="123">SUM(F55:F58)</f>
        <v>119772.3995801499</v>
      </c>
      <c r="G150" s="214">
        <f t="shared" si="123"/>
        <v>719430.5835985241</v>
      </c>
      <c r="H150" s="214">
        <f t="shared" si="123"/>
        <v>330800.0916108276</v>
      </c>
      <c r="I150" s="214">
        <f t="shared" si="123"/>
        <v>105587.87161955729</v>
      </c>
      <c r="J150" s="214">
        <f t="shared" si="123"/>
        <v>116360.42048128009</v>
      </c>
      <c r="K150" s="214">
        <f t="shared" si="123"/>
        <v>168668.48268385188</v>
      </c>
      <c r="L150" s="214">
        <f t="shared" si="123"/>
        <v>226858.02681013721</v>
      </c>
      <c r="M150" s="214">
        <f t="shared" si="123"/>
        <v>412091.65518686641</v>
      </c>
      <c r="N150" s="214">
        <f t="shared" si="123"/>
        <v>453307.16599057103</v>
      </c>
      <c r="O150" s="214">
        <f t="shared" si="123"/>
        <v>1813673.714383092</v>
      </c>
      <c r="P150" s="214">
        <f t="shared" si="123"/>
        <v>2673920.8875396219</v>
      </c>
      <c r="Q150" s="214">
        <f t="shared" si="123"/>
        <v>479954.053160251</v>
      </c>
      <c r="R150" s="214">
        <f t="shared" si="123"/>
        <v>3153874.940699874</v>
      </c>
      <c r="S150" s="214">
        <f t="shared" si="123"/>
        <v>1898020.459319046</v>
      </c>
      <c r="T150" s="214">
        <f t="shared" si="123"/>
        <v>607995.68768836907</v>
      </c>
      <c r="U150" s="214">
        <f t="shared" si="123"/>
        <v>605418.82270210003</v>
      </c>
      <c r="V150" s="214">
        <f t="shared" si="123"/>
        <v>48721.571502417821</v>
      </c>
      <c r="W150" s="214">
        <f t="shared" si="123"/>
        <v>428037.0001658118</v>
      </c>
      <c r="X150" s="214">
        <f t="shared" si="123"/>
        <v>434318.60067786963</v>
      </c>
      <c r="Z150" s="197">
        <f t="shared" si="65"/>
        <v>0.60180587214338233</v>
      </c>
      <c r="AA150" s="197">
        <f t="shared" si="59"/>
        <v>0.19277736090367908</v>
      </c>
      <c r="AB150" s="197">
        <f t="shared" si="66"/>
        <v>0.20740847576516719</v>
      </c>
      <c r="AC150" s="197">
        <f t="shared" si="60"/>
        <v>0.19196031360956628</v>
      </c>
      <c r="AD150" s="197">
        <f t="shared" si="61"/>
        <v>1.5448162155600898E-2</v>
      </c>
      <c r="AE150" s="197">
        <f t="shared" si="67"/>
        <v>-1.9917088122282656E-3</v>
      </c>
      <c r="AF150" s="197">
        <f t="shared" si="62"/>
        <v>0.13571781006346004</v>
      </c>
      <c r="AG150" s="197">
        <f t="shared" si="68"/>
        <v>-0.1377095188756883</v>
      </c>
      <c r="AH150" s="197"/>
      <c r="AI150" s="197">
        <f t="shared" si="69"/>
        <v>4.904713237090854E-2</v>
      </c>
      <c r="AJ150" s="197">
        <f t="shared" si="70"/>
        <v>0.14373022853277054</v>
      </c>
    </row>
    <row r="151" spans="1:36">
      <c r="A151" s="192" t="s">
        <v>931</v>
      </c>
      <c r="B151" s="214">
        <f t="shared" si="104"/>
        <v>138458.71155299369</v>
      </c>
      <c r="C151" s="214">
        <f t="shared" si="114"/>
        <v>90222.864947316499</v>
      </c>
      <c r="D151" s="214">
        <f t="shared" si="114"/>
        <v>427848.47645769367</v>
      </c>
      <c r="E151" s="214">
        <f t="shared" si="114"/>
        <v>69516.647384248907</v>
      </c>
      <c r="F151" s="214">
        <f t="shared" ref="F151:X151" si="124">SUM(F56:F59)</f>
        <v>128238.16930239569</v>
      </c>
      <c r="G151" s="214">
        <f t="shared" si="124"/>
        <v>715826.158091655</v>
      </c>
      <c r="H151" s="214">
        <f t="shared" si="124"/>
        <v>339834.15396948217</v>
      </c>
      <c r="I151" s="214">
        <f t="shared" si="124"/>
        <v>106259.88900373412</v>
      </c>
      <c r="J151" s="214">
        <f t="shared" si="124"/>
        <v>118461.79691430529</v>
      </c>
      <c r="K151" s="214">
        <f t="shared" si="124"/>
        <v>172771.43831160411</v>
      </c>
      <c r="L151" s="214">
        <f t="shared" si="124"/>
        <v>232378.77056348548</v>
      </c>
      <c r="M151" s="214">
        <f t="shared" si="124"/>
        <v>425034.62767811998</v>
      </c>
      <c r="N151" s="214">
        <f t="shared" si="124"/>
        <v>463130.48200321605</v>
      </c>
      <c r="O151" s="214">
        <f t="shared" si="124"/>
        <v>1857871.158443948</v>
      </c>
      <c r="P151" s="214">
        <f t="shared" si="124"/>
        <v>2712156.0280885966</v>
      </c>
      <c r="Q151" s="214">
        <f t="shared" si="124"/>
        <v>475771.29435748898</v>
      </c>
      <c r="R151" s="214">
        <f t="shared" si="124"/>
        <v>3187927.3224460864</v>
      </c>
      <c r="S151" s="214">
        <f t="shared" si="124"/>
        <v>1945767.7008149009</v>
      </c>
      <c r="T151" s="214">
        <f t="shared" si="124"/>
        <v>619097.89100995706</v>
      </c>
      <c r="U151" s="214">
        <f t="shared" si="124"/>
        <v>605047.95865149295</v>
      </c>
      <c r="V151" s="214">
        <f t="shared" si="124"/>
        <v>18907.755266029999</v>
      </c>
      <c r="W151" s="214">
        <f t="shared" si="124"/>
        <v>423739.9339744742</v>
      </c>
      <c r="X151" s="214">
        <f t="shared" si="124"/>
        <v>424633.9172707682</v>
      </c>
      <c r="Z151" s="197">
        <f t="shared" si="65"/>
        <v>0.61035510035464657</v>
      </c>
      <c r="AA151" s="197">
        <f t="shared" si="59"/>
        <v>0.19420075440582041</v>
      </c>
      <c r="AB151" s="197">
        <f t="shared" si="66"/>
        <v>0.19572457299270038</v>
      </c>
      <c r="AC151" s="197">
        <f t="shared" si="60"/>
        <v>0.18979352333140442</v>
      </c>
      <c r="AD151" s="197">
        <f t="shared" si="61"/>
        <v>5.9310496612959606E-3</v>
      </c>
      <c r="AE151" s="197">
        <f t="shared" si="67"/>
        <v>-2.8042775316725055E-4</v>
      </c>
      <c r="AF151" s="197">
        <f t="shared" si="62"/>
        <v>0.13292019896154342</v>
      </c>
      <c r="AG151" s="197">
        <f t="shared" si="68"/>
        <v>-0.13320062671471067</v>
      </c>
      <c r="AH151" s="197"/>
      <c r="AI151" s="197">
        <f t="shared" si="69"/>
        <v>4.8924392946031063E-2</v>
      </c>
      <c r="AJ151" s="197">
        <f t="shared" si="70"/>
        <v>0.14527636145978934</v>
      </c>
    </row>
    <row r="152" spans="1:36">
      <c r="A152" s="192" t="s">
        <v>932</v>
      </c>
      <c r="B152" s="214">
        <f t="shared" si="104"/>
        <v>142410.26817646369</v>
      </c>
      <c r="C152" s="214">
        <f t="shared" si="114"/>
        <v>73928.379128330198</v>
      </c>
      <c r="D152" s="214">
        <f t="shared" si="114"/>
        <v>417492.28106051171</v>
      </c>
      <c r="E152" s="214">
        <f t="shared" si="114"/>
        <v>72390.650519308707</v>
      </c>
      <c r="F152" s="214">
        <f t="shared" ref="F152:X152" si="125">SUM(F57:F60)</f>
        <v>140086.67406509889</v>
      </c>
      <c r="G152" s="214">
        <f t="shared" si="125"/>
        <v>703897.9847732489</v>
      </c>
      <c r="H152" s="214">
        <f t="shared" si="125"/>
        <v>348686.76843678352</v>
      </c>
      <c r="I152" s="214">
        <f t="shared" si="125"/>
        <v>106708.9379719579</v>
      </c>
      <c r="J152" s="214">
        <f t="shared" si="125"/>
        <v>121383.27446261889</v>
      </c>
      <c r="K152" s="214">
        <f t="shared" si="125"/>
        <v>178812.0893748762</v>
      </c>
      <c r="L152" s="214">
        <f t="shared" si="125"/>
        <v>238497.97912366249</v>
      </c>
      <c r="M152" s="214">
        <f t="shared" si="125"/>
        <v>440460.80479659396</v>
      </c>
      <c r="N152" s="214">
        <f t="shared" si="125"/>
        <v>474942.44635169796</v>
      </c>
      <c r="O152" s="214">
        <f t="shared" si="125"/>
        <v>1909492.3005181919</v>
      </c>
      <c r="P152" s="214">
        <f t="shared" si="125"/>
        <v>2755800.5534679047</v>
      </c>
      <c r="Q152" s="214">
        <f t="shared" si="125"/>
        <v>472367.44318650803</v>
      </c>
      <c r="R152" s="214">
        <f t="shared" si="125"/>
        <v>3228167.9966544132</v>
      </c>
      <c r="S152" s="214">
        <f t="shared" si="125"/>
        <v>1999696.4793578291</v>
      </c>
      <c r="T152" s="214">
        <f t="shared" si="125"/>
        <v>631772.79139649705</v>
      </c>
      <c r="U152" s="214">
        <f t="shared" si="125"/>
        <v>608543.60397790303</v>
      </c>
      <c r="V152" s="214">
        <f t="shared" si="125"/>
        <v>-6848.7410492495492</v>
      </c>
      <c r="W152" s="214">
        <f t="shared" si="125"/>
        <v>401204.64116631623</v>
      </c>
      <c r="X152" s="214">
        <f t="shared" si="125"/>
        <v>406200.77819488186</v>
      </c>
      <c r="Z152" s="197">
        <f t="shared" si="65"/>
        <v>0.61945242051536997</v>
      </c>
      <c r="AA152" s="197">
        <f t="shared" si="59"/>
        <v>0.19570629287300087</v>
      </c>
      <c r="AB152" s="197">
        <f t="shared" si="66"/>
        <v>0.1863889560742297</v>
      </c>
      <c r="AC152" s="197">
        <f t="shared" si="60"/>
        <v>0.18851051265255753</v>
      </c>
      <c r="AD152" s="197">
        <f t="shared" si="61"/>
        <v>-2.1215565783278319E-3</v>
      </c>
      <c r="AE152" s="197">
        <f t="shared" si="67"/>
        <v>-1.5476694626003068E-3</v>
      </c>
      <c r="AF152" s="197">
        <f t="shared" si="62"/>
        <v>0.1242824541913909</v>
      </c>
      <c r="AG152" s="197">
        <f t="shared" si="68"/>
        <v>-0.12583012365399121</v>
      </c>
      <c r="AH152" s="197"/>
      <c r="AI152" s="197">
        <f t="shared" si="69"/>
        <v>4.8581841219953195E-2</v>
      </c>
      <c r="AJ152" s="197">
        <f t="shared" si="70"/>
        <v>0.14712445165304766</v>
      </c>
    </row>
    <row r="153" spans="1:36">
      <c r="A153" s="192" t="s">
        <v>933</v>
      </c>
      <c r="B153" s="214">
        <f t="shared" si="104"/>
        <v>149212.6399999999</v>
      </c>
      <c r="C153" s="214">
        <f t="shared" si="114"/>
        <v>62704.62</v>
      </c>
      <c r="D153" s="214">
        <f t="shared" si="114"/>
        <v>435277.01000000071</v>
      </c>
      <c r="E153" s="214">
        <f t="shared" si="114"/>
        <v>76616.12000000001</v>
      </c>
      <c r="F153" s="214">
        <f t="shared" ref="F153:X153" si="126">SUM(F58:F61)</f>
        <v>154624.35</v>
      </c>
      <c r="G153" s="214">
        <f t="shared" si="126"/>
        <v>729222.1</v>
      </c>
      <c r="H153" s="214">
        <f t="shared" si="126"/>
        <v>361913.8800000003</v>
      </c>
      <c r="I153" s="214">
        <f t="shared" si="126"/>
        <v>109402.57000000009</v>
      </c>
      <c r="J153" s="214">
        <f t="shared" si="126"/>
        <v>122172.99000000031</v>
      </c>
      <c r="K153" s="214">
        <f t="shared" si="126"/>
        <v>187593.27000000019</v>
      </c>
      <c r="L153" s="214">
        <f t="shared" si="126"/>
        <v>247216.97999999952</v>
      </c>
      <c r="M153" s="214">
        <f t="shared" si="126"/>
        <v>455849.61</v>
      </c>
      <c r="N153" s="214">
        <f t="shared" si="126"/>
        <v>487178.799999999</v>
      </c>
      <c r="O153" s="214">
        <f t="shared" si="126"/>
        <v>1971328.1</v>
      </c>
      <c r="P153" s="214">
        <f t="shared" si="126"/>
        <v>2849762.84</v>
      </c>
      <c r="Q153" s="214">
        <f t="shared" si="126"/>
        <v>483276.51</v>
      </c>
      <c r="R153" s="214">
        <f t="shared" si="126"/>
        <v>3333039.3499999992</v>
      </c>
      <c r="S153" s="214">
        <f t="shared" si="126"/>
        <v>2065033.190000003</v>
      </c>
      <c r="T153" s="214">
        <f t="shared" si="126"/>
        <v>654963.51000000094</v>
      </c>
      <c r="U153" s="214">
        <f t="shared" si="126"/>
        <v>636675.78</v>
      </c>
      <c r="V153" s="214">
        <f t="shared" si="126"/>
        <v>-10193.20000000511</v>
      </c>
      <c r="W153" s="214">
        <f t="shared" si="126"/>
        <v>361680.47000000067</v>
      </c>
      <c r="X153" s="214">
        <f t="shared" si="126"/>
        <v>375120.40000000049</v>
      </c>
      <c r="Z153" s="197">
        <f t="shared" si="65"/>
        <v>0.61956459949985399</v>
      </c>
      <c r="AA153" s="197">
        <f t="shared" si="59"/>
        <v>0.19650638388052669</v>
      </c>
      <c r="AB153" s="197">
        <f t="shared" si="66"/>
        <v>0.18796135125137214</v>
      </c>
      <c r="AC153" s="197">
        <f t="shared" si="60"/>
        <v>0.19101958097194388</v>
      </c>
      <c r="AD153" s="197">
        <f t="shared" si="61"/>
        <v>-3.0582297205717398E-3</v>
      </c>
      <c r="AE153" s="197">
        <f t="shared" si="67"/>
        <v>-4.0323346317527875E-3</v>
      </c>
      <c r="AF153" s="197">
        <f t="shared" si="62"/>
        <v>0.10851371136677422</v>
      </c>
      <c r="AG153" s="197">
        <f t="shared" si="68"/>
        <v>-0.11254604599852701</v>
      </c>
      <c r="AH153" s="197"/>
      <c r="AI153" s="197">
        <f t="shared" si="69"/>
        <v>5.0339852723311526E-2</v>
      </c>
      <c r="AJ153" s="197">
        <f t="shared" si="70"/>
        <v>0.14616653115721515</v>
      </c>
    </row>
    <row r="154" spans="1:36">
      <c r="A154" s="192" t="s">
        <v>934</v>
      </c>
      <c r="B154" s="214">
        <f t="shared" si="104"/>
        <v>151797.8135082025</v>
      </c>
      <c r="C154" s="214">
        <f t="shared" si="114"/>
        <v>65546.881971816299</v>
      </c>
      <c r="D154" s="214">
        <f t="shared" si="114"/>
        <v>455429.27939766803</v>
      </c>
      <c r="E154" s="214">
        <f t="shared" si="114"/>
        <v>79643.991329840908</v>
      </c>
      <c r="F154" s="214">
        <f t="shared" ref="F154:X154" si="127">SUM(F59:F62)</f>
        <v>168503.9174569184</v>
      </c>
      <c r="G154" s="214">
        <f t="shared" si="127"/>
        <v>769124.07015624305</v>
      </c>
      <c r="H154" s="214">
        <f t="shared" si="127"/>
        <v>377720.42340503872</v>
      </c>
      <c r="I154" s="214">
        <f t="shared" si="127"/>
        <v>116298.7850876983</v>
      </c>
      <c r="J154" s="214">
        <f t="shared" si="127"/>
        <v>123574.7443127741</v>
      </c>
      <c r="K154" s="214">
        <f t="shared" si="127"/>
        <v>198739.22233051609</v>
      </c>
      <c r="L154" s="214">
        <f t="shared" si="127"/>
        <v>254080.7809502937</v>
      </c>
      <c r="M154" s="214">
        <f t="shared" si="127"/>
        <v>469543.49359463499</v>
      </c>
      <c r="N154" s="214">
        <f t="shared" si="127"/>
        <v>494837.34551205399</v>
      </c>
      <c r="O154" s="214">
        <f t="shared" si="127"/>
        <v>2034794.7951930109</v>
      </c>
      <c r="P154" s="214">
        <f t="shared" si="127"/>
        <v>2955716.678857456</v>
      </c>
      <c r="Q154" s="214">
        <f t="shared" si="127"/>
        <v>507592.87913899001</v>
      </c>
      <c r="R154" s="214">
        <f t="shared" si="127"/>
        <v>3463309.5579964449</v>
      </c>
      <c r="S154" s="214">
        <f t="shared" si="127"/>
        <v>2137161.4870028431</v>
      </c>
      <c r="T154" s="214">
        <f t="shared" si="127"/>
        <v>668167.48257572798</v>
      </c>
      <c r="U154" s="214">
        <f t="shared" si="127"/>
        <v>679715.53871933499</v>
      </c>
      <c r="V154" s="214">
        <f t="shared" si="127"/>
        <v>-210.96671523740042</v>
      </c>
      <c r="W154" s="214">
        <f t="shared" si="127"/>
        <v>360194.75516159448</v>
      </c>
      <c r="X154" s="214">
        <f t="shared" si="127"/>
        <v>381718.73874781828</v>
      </c>
      <c r="Z154" s="197">
        <f t="shared" si="65"/>
        <v>0.61708647500722102</v>
      </c>
      <c r="AA154" s="197">
        <f t="shared" si="59"/>
        <v>0.19292745028609823</v>
      </c>
      <c r="AB154" s="197">
        <f t="shared" si="66"/>
        <v>0.19620093457576948</v>
      </c>
      <c r="AC154" s="197">
        <f t="shared" si="60"/>
        <v>0.19626184934867805</v>
      </c>
      <c r="AD154" s="197">
        <f t="shared" si="61"/>
        <v>-6.0914772908560484E-5</v>
      </c>
      <c r="AE154" s="197">
        <f t="shared" si="67"/>
        <v>-6.2148598690888041E-3</v>
      </c>
      <c r="AF154" s="197">
        <f t="shared" si="62"/>
        <v>0.10400304943285818</v>
      </c>
      <c r="AG154" s="197">
        <f t="shared" si="68"/>
        <v>-0.11021790930194698</v>
      </c>
      <c r="AH154" s="197"/>
      <c r="AI154" s="197">
        <f t="shared" si="69"/>
        <v>5.0047543877061632E-2</v>
      </c>
      <c r="AJ154" s="197">
        <f t="shared" si="70"/>
        <v>0.14287990640903661</v>
      </c>
    </row>
    <row r="155" spans="1:36">
      <c r="A155" s="192" t="s">
        <v>935</v>
      </c>
      <c r="B155" s="214">
        <f t="shared" si="104"/>
        <v>151228.5106299186</v>
      </c>
      <c r="C155" s="214">
        <f t="shared" si="114"/>
        <v>80829.407305838686</v>
      </c>
      <c r="D155" s="214">
        <f t="shared" si="114"/>
        <v>470914.085395228</v>
      </c>
      <c r="E155" s="214">
        <f t="shared" si="114"/>
        <v>81937.364088652204</v>
      </c>
      <c r="F155" s="214">
        <f t="shared" ref="F155:X155" si="128">SUM(F60:F63)</f>
        <v>183581.21426898439</v>
      </c>
      <c r="G155" s="214">
        <f t="shared" si="128"/>
        <v>817262.071058703</v>
      </c>
      <c r="H155" s="214">
        <f t="shared" si="128"/>
        <v>393520.93596941046</v>
      </c>
      <c r="I155" s="214">
        <f t="shared" si="128"/>
        <v>124691.2224250522</v>
      </c>
      <c r="J155" s="214">
        <f t="shared" si="128"/>
        <v>124301.0781377606</v>
      </c>
      <c r="K155" s="214">
        <f t="shared" si="128"/>
        <v>207639.95749668649</v>
      </c>
      <c r="L155" s="214">
        <f t="shared" si="128"/>
        <v>261091.73553535299</v>
      </c>
      <c r="M155" s="214">
        <f t="shared" si="128"/>
        <v>481055.60713636997</v>
      </c>
      <c r="N155" s="214">
        <f t="shared" si="128"/>
        <v>507217.251584974</v>
      </c>
      <c r="O155" s="214">
        <f t="shared" si="128"/>
        <v>2099517.7882856079</v>
      </c>
      <c r="P155" s="214">
        <f t="shared" si="128"/>
        <v>3068008.3699742286</v>
      </c>
      <c r="Q155" s="214">
        <f t="shared" si="128"/>
        <v>535868.63941936998</v>
      </c>
      <c r="R155" s="214">
        <f t="shared" si="128"/>
        <v>3603877.009393597</v>
      </c>
      <c r="S155" s="214">
        <f t="shared" si="128"/>
        <v>2201508.8489437997</v>
      </c>
      <c r="T155" s="214">
        <f t="shared" si="128"/>
        <v>690085.51168316894</v>
      </c>
      <c r="U155" s="214">
        <f t="shared" si="128"/>
        <v>725746.91505416401</v>
      </c>
      <c r="V155" s="214">
        <f t="shared" si="128"/>
        <v>19014.535356860528</v>
      </c>
      <c r="W155" s="214">
        <f t="shared" si="128"/>
        <v>370227.36744452332</v>
      </c>
      <c r="X155" s="214">
        <f t="shared" si="128"/>
        <v>402706.16908891831</v>
      </c>
      <c r="Z155" s="197">
        <f t="shared" si="65"/>
        <v>0.61087235863086087</v>
      </c>
      <c r="AA155" s="197">
        <f t="shared" si="59"/>
        <v>0.19148420156527082</v>
      </c>
      <c r="AB155" s="197">
        <f t="shared" si="66"/>
        <v>0.20665562350484906</v>
      </c>
      <c r="AC155" s="197">
        <f t="shared" si="60"/>
        <v>0.20137949024411383</v>
      </c>
      <c r="AD155" s="197">
        <f t="shared" si="61"/>
        <v>5.2761332607352187E-3</v>
      </c>
      <c r="AE155" s="197">
        <f t="shared" si="67"/>
        <v>-9.0121837009804057E-3</v>
      </c>
      <c r="AF155" s="197">
        <f t="shared" si="62"/>
        <v>0.10273030030700722</v>
      </c>
      <c r="AG155" s="197">
        <f t="shared" si="68"/>
        <v>-0.11174248400798763</v>
      </c>
      <c r="AH155" s="197"/>
      <c r="AI155" s="197">
        <f t="shared" si="69"/>
        <v>5.0742092369285681E-2</v>
      </c>
      <c r="AJ155" s="197">
        <f t="shared" si="70"/>
        <v>0.14074210919598515</v>
      </c>
    </row>
    <row r="156" spans="1:36">
      <c r="A156" s="192" t="s">
        <v>936</v>
      </c>
      <c r="B156" s="214">
        <f t="shared" si="104"/>
        <v>155126.16833743872</v>
      </c>
      <c r="C156" s="214">
        <f t="shared" si="114"/>
        <v>98105.736621845688</v>
      </c>
      <c r="D156" s="214">
        <f t="shared" si="114"/>
        <v>487094.59465698904</v>
      </c>
      <c r="E156" s="214">
        <f t="shared" si="114"/>
        <v>88675.661411973502</v>
      </c>
      <c r="F156" s="214">
        <f t="shared" ref="F156:X156" si="129">SUM(F61:F64)</f>
        <v>195988.18889321189</v>
      </c>
      <c r="G156" s="214">
        <f t="shared" si="129"/>
        <v>869864.18158401991</v>
      </c>
      <c r="H156" s="214">
        <f t="shared" si="129"/>
        <v>404209.96911448281</v>
      </c>
      <c r="I156" s="214">
        <f t="shared" si="129"/>
        <v>132080.14734716911</v>
      </c>
      <c r="J156" s="214">
        <f t="shared" si="129"/>
        <v>125630.298415978</v>
      </c>
      <c r="K156" s="214">
        <f t="shared" si="129"/>
        <v>215331.71701453091</v>
      </c>
      <c r="L156" s="214">
        <f t="shared" si="129"/>
        <v>267202.60993973888</v>
      </c>
      <c r="M156" s="214">
        <f t="shared" si="129"/>
        <v>497535.09439982398</v>
      </c>
      <c r="N156" s="214">
        <f t="shared" si="129"/>
        <v>519569.77703135397</v>
      </c>
      <c r="O156" s="214">
        <f t="shared" si="129"/>
        <v>2161559.613263078</v>
      </c>
      <c r="P156" s="214">
        <f t="shared" si="129"/>
        <v>3186549.963184535</v>
      </c>
      <c r="Q156" s="214">
        <f t="shared" si="129"/>
        <v>562418.59386448492</v>
      </c>
      <c r="R156" s="214">
        <f t="shared" si="129"/>
        <v>3748968.5570490188</v>
      </c>
      <c r="S156" s="214">
        <f t="shared" si="129"/>
        <v>2263844.0663758162</v>
      </c>
      <c r="T156" s="214">
        <f t="shared" si="129"/>
        <v>712545.77878955298</v>
      </c>
      <c r="U156" s="214">
        <f t="shared" si="129"/>
        <v>768179.29982232291</v>
      </c>
      <c r="V156" s="214">
        <f t="shared" si="129"/>
        <v>46505.848267435882</v>
      </c>
      <c r="W156" s="214">
        <f t="shared" si="129"/>
        <v>390053.88965158031</v>
      </c>
      <c r="X156" s="214">
        <f t="shared" si="129"/>
        <v>432160.3258576896</v>
      </c>
      <c r="Z156" s="197">
        <f t="shared" si="65"/>
        <v>0.60385784301103596</v>
      </c>
      <c r="AA156" s="197">
        <f t="shared" si="59"/>
        <v>0.19006448519014246</v>
      </c>
      <c r="AB156" s="197">
        <f t="shared" si="66"/>
        <v>0.21730914401987783</v>
      </c>
      <c r="AC156" s="197">
        <f t="shared" si="60"/>
        <v>0.20490417247644011</v>
      </c>
      <c r="AD156" s="197">
        <f t="shared" si="61"/>
        <v>1.240497154343773E-2</v>
      </c>
      <c r="AE156" s="197">
        <f t="shared" si="67"/>
        <v>-1.1231472221056235E-2</v>
      </c>
      <c r="AF156" s="197">
        <f t="shared" si="62"/>
        <v>0.10404298774877141</v>
      </c>
      <c r="AG156" s="197">
        <f t="shared" si="68"/>
        <v>-0.11527445996982764</v>
      </c>
      <c r="AH156" s="197"/>
      <c r="AI156" s="197">
        <f t="shared" si="69"/>
        <v>5.1474425251007989E-2</v>
      </c>
      <c r="AJ156" s="197">
        <f t="shared" si="70"/>
        <v>0.13859005993913448</v>
      </c>
    </row>
    <row r="157" spans="1:36">
      <c r="A157" s="192" t="s">
        <v>937</v>
      </c>
      <c r="B157" s="214">
        <f t="shared" si="104"/>
        <v>159932.00000000023</v>
      </c>
      <c r="C157" s="214">
        <f t="shared" si="114"/>
        <v>109965.00000000012</v>
      </c>
      <c r="D157" s="214">
        <f t="shared" si="114"/>
        <v>494352</v>
      </c>
      <c r="E157" s="214">
        <f t="shared" si="114"/>
        <v>92914</v>
      </c>
      <c r="F157" s="214">
        <f t="shared" ref="F157:X157" si="130">SUM(F62:F65)</f>
        <v>206926.99999999988</v>
      </c>
      <c r="G157" s="214">
        <f t="shared" si="130"/>
        <v>904158</v>
      </c>
      <c r="H157" s="214">
        <f t="shared" si="130"/>
        <v>416228.99999999977</v>
      </c>
      <c r="I157" s="214">
        <f t="shared" si="130"/>
        <v>141659.9999999998</v>
      </c>
      <c r="J157" s="214">
        <f t="shared" si="130"/>
        <v>126542.00000000049</v>
      </c>
      <c r="K157" s="214">
        <f t="shared" si="130"/>
        <v>224561</v>
      </c>
      <c r="L157" s="214">
        <f t="shared" si="130"/>
        <v>274420.00000000012</v>
      </c>
      <c r="M157" s="214">
        <f t="shared" si="130"/>
        <v>517493</v>
      </c>
      <c r="N157" s="214">
        <f t="shared" si="130"/>
        <v>537845.00000000105</v>
      </c>
      <c r="O157" s="214">
        <f t="shared" si="130"/>
        <v>2238750.0000000019</v>
      </c>
      <c r="P157" s="214">
        <f t="shared" si="130"/>
        <v>3302840.0000000009</v>
      </c>
      <c r="Q157" s="214">
        <f t="shared" si="130"/>
        <v>583007.00000000093</v>
      </c>
      <c r="R157" s="214">
        <f t="shared" si="130"/>
        <v>3885846.9999999991</v>
      </c>
      <c r="S157" s="214">
        <f t="shared" si="130"/>
        <v>2340167</v>
      </c>
      <c r="T157" s="214">
        <f t="shared" si="130"/>
        <v>738965.99999999988</v>
      </c>
      <c r="U157" s="214">
        <f t="shared" si="130"/>
        <v>797946.00000000093</v>
      </c>
      <c r="V157" s="214">
        <f t="shared" si="130"/>
        <v>49219.999999999534</v>
      </c>
      <c r="W157" s="214">
        <f t="shared" si="130"/>
        <v>417269.99999999977</v>
      </c>
      <c r="X157" s="214">
        <f t="shared" si="130"/>
        <v>457722</v>
      </c>
      <c r="Z157" s="197">
        <f t="shared" si="65"/>
        <v>0.60222829154107216</v>
      </c>
      <c r="AA157" s="197">
        <f t="shared" si="59"/>
        <v>0.19016857843347926</v>
      </c>
      <c r="AB157" s="197">
        <f t="shared" si="66"/>
        <v>0.21801321565156853</v>
      </c>
      <c r="AC157" s="197">
        <f t="shared" si="60"/>
        <v>0.20534673650300722</v>
      </c>
      <c r="AD157" s="197">
        <f t="shared" si="61"/>
        <v>1.2666479148561317E-2</v>
      </c>
      <c r="AE157" s="197">
        <f t="shared" si="67"/>
        <v>-1.0410085626119669E-2</v>
      </c>
      <c r="AF157" s="197">
        <f t="shared" si="62"/>
        <v>0.10738199419585996</v>
      </c>
      <c r="AG157" s="197">
        <f t="shared" si="68"/>
        <v>-0.11779207982197963</v>
      </c>
      <c r="AH157" s="197"/>
      <c r="AI157" s="197">
        <f t="shared" si="69"/>
        <v>5.1757313141767777E-2</v>
      </c>
      <c r="AJ157" s="197">
        <f t="shared" si="70"/>
        <v>0.13841126529171147</v>
      </c>
    </row>
    <row r="158" spans="1:36">
      <c r="A158" s="192" t="s">
        <v>938</v>
      </c>
      <c r="B158" s="214">
        <f t="shared" si="104"/>
        <v>169907.32495486361</v>
      </c>
      <c r="C158" s="214">
        <f t="shared" si="114"/>
        <v>121984.90811671491</v>
      </c>
      <c r="D158" s="214">
        <f t="shared" si="114"/>
        <v>506677.45384694799</v>
      </c>
      <c r="E158" s="214">
        <f t="shared" si="114"/>
        <v>96514.0744839853</v>
      </c>
      <c r="F158" s="214">
        <f t="shared" ref="F158:X158" si="131">SUM(F63:F66)</f>
        <v>214907.88197834828</v>
      </c>
      <c r="G158" s="214">
        <f t="shared" si="131"/>
        <v>940084.31842599693</v>
      </c>
      <c r="H158" s="214">
        <f t="shared" si="131"/>
        <v>431313.225919966</v>
      </c>
      <c r="I158" s="214">
        <f t="shared" si="131"/>
        <v>147445.86905710879</v>
      </c>
      <c r="J158" s="214">
        <f t="shared" si="131"/>
        <v>128187.544894961</v>
      </c>
      <c r="K158" s="214">
        <f t="shared" si="131"/>
        <v>230020.30747844529</v>
      </c>
      <c r="L158" s="214">
        <f t="shared" si="131"/>
        <v>282479.8601899374</v>
      </c>
      <c r="M158" s="214">
        <f t="shared" si="131"/>
        <v>532212.30064633396</v>
      </c>
      <c r="N158" s="214">
        <f t="shared" si="131"/>
        <v>549323.80997595598</v>
      </c>
      <c r="O158" s="214">
        <f t="shared" si="131"/>
        <v>2300982.91816271</v>
      </c>
      <c r="P158" s="214">
        <f t="shared" si="131"/>
        <v>3410974.561543569</v>
      </c>
      <c r="Q158" s="214">
        <f t="shared" si="131"/>
        <v>605005.55856905796</v>
      </c>
      <c r="R158" s="214">
        <f t="shared" si="131"/>
        <v>4015980.1201126236</v>
      </c>
      <c r="S158" s="214">
        <f t="shared" si="131"/>
        <v>2417359.8477715291</v>
      </c>
      <c r="T158" s="214">
        <f t="shared" si="131"/>
        <v>753027.41985849198</v>
      </c>
      <c r="U158" s="214">
        <f t="shared" si="131"/>
        <v>829947.0866021039</v>
      </c>
      <c r="V158" s="214">
        <f t="shared" si="131"/>
        <v>54253.35511074953</v>
      </c>
      <c r="W158" s="214">
        <f t="shared" si="131"/>
        <v>433716.94365059101</v>
      </c>
      <c r="X158" s="214">
        <f t="shared" si="131"/>
        <v>472324.53288083896</v>
      </c>
      <c r="Z158" s="197">
        <f t="shared" si="65"/>
        <v>0.60193521269316863</v>
      </c>
      <c r="AA158" s="197">
        <f t="shared" si="59"/>
        <v>0.18750775584949214</v>
      </c>
      <c r="AB158" s="197">
        <f t="shared" si="66"/>
        <v>0.22017052257919473</v>
      </c>
      <c r="AC158" s="197">
        <f t="shared" si="60"/>
        <v>0.20666115413410688</v>
      </c>
      <c r="AD158" s="197">
        <f t="shared" si="61"/>
        <v>1.3509368445087835E-2</v>
      </c>
      <c r="AE158" s="197">
        <f t="shared" si="67"/>
        <v>-9.6134911218547642E-3</v>
      </c>
      <c r="AF158" s="197">
        <f t="shared" si="62"/>
        <v>0.10799778153245139</v>
      </c>
      <c r="AG158" s="197">
        <f t="shared" si="68"/>
        <v>-0.11761127265430615</v>
      </c>
      <c r="AH158" s="197"/>
      <c r="AI158" s="197">
        <f t="shared" si="69"/>
        <v>5.0723261517744603E-2</v>
      </c>
      <c r="AJ158" s="197">
        <f t="shared" si="70"/>
        <v>0.13678449433174755</v>
      </c>
    </row>
    <row r="159" spans="1:36">
      <c r="A159" s="192" t="s">
        <v>939</v>
      </c>
      <c r="B159" s="214">
        <f t="shared" si="104"/>
        <v>183373.7715283132</v>
      </c>
      <c r="C159" s="214">
        <f t="shared" si="114"/>
        <v>134686.56550527041</v>
      </c>
      <c r="D159" s="214">
        <f t="shared" si="114"/>
        <v>513541.22142614995</v>
      </c>
      <c r="E159" s="214">
        <f t="shared" si="114"/>
        <v>100177.4225942819</v>
      </c>
      <c r="F159" s="214">
        <f t="shared" ref="F159:X159" si="132">SUM(F64:F67)</f>
        <v>220931.29161818017</v>
      </c>
      <c r="G159" s="214">
        <f t="shared" si="132"/>
        <v>969336.50114388298</v>
      </c>
      <c r="H159" s="214">
        <f t="shared" si="132"/>
        <v>445167.35738001298</v>
      </c>
      <c r="I159" s="214">
        <f t="shared" si="132"/>
        <v>153239.4442666031</v>
      </c>
      <c r="J159" s="214">
        <f t="shared" si="132"/>
        <v>131377.74944199421</v>
      </c>
      <c r="K159" s="214">
        <f t="shared" si="132"/>
        <v>236003.02956749551</v>
      </c>
      <c r="L159" s="214">
        <f t="shared" si="132"/>
        <v>292080.79471609194</v>
      </c>
      <c r="M159" s="214">
        <f t="shared" si="132"/>
        <v>555983.16476769699</v>
      </c>
      <c r="N159" s="214">
        <f t="shared" si="132"/>
        <v>568620.03783740208</v>
      </c>
      <c r="O159" s="214">
        <f t="shared" si="132"/>
        <v>2382471.5779772978</v>
      </c>
      <c r="P159" s="214">
        <f t="shared" si="132"/>
        <v>3535181.8506494928</v>
      </c>
      <c r="Q159" s="214">
        <f t="shared" si="132"/>
        <v>623364.93452317896</v>
      </c>
      <c r="R159" s="214">
        <f t="shared" si="132"/>
        <v>4158546.7851726674</v>
      </c>
      <c r="S159" s="214">
        <f t="shared" si="132"/>
        <v>2497441.1050449121</v>
      </c>
      <c r="T159" s="214">
        <f t="shared" si="132"/>
        <v>779245.10006715392</v>
      </c>
      <c r="U159" s="214">
        <f t="shared" si="132"/>
        <v>857514.55487603997</v>
      </c>
      <c r="V159" s="214">
        <f t="shared" si="132"/>
        <v>62994.023739034827</v>
      </c>
      <c r="W159" s="214">
        <f t="shared" si="132"/>
        <v>453341.409857933</v>
      </c>
      <c r="X159" s="214">
        <f t="shared" si="132"/>
        <v>491989.40841240296</v>
      </c>
      <c r="Z159" s="197">
        <f t="shared" si="65"/>
        <v>0.60055621207618937</v>
      </c>
      <c r="AA159" s="197">
        <f t="shared" si="59"/>
        <v>0.1873839926114475</v>
      </c>
      <c r="AB159" s="197">
        <f t="shared" si="66"/>
        <v>0.22135342612884762</v>
      </c>
      <c r="AC159" s="197">
        <f t="shared" si="60"/>
        <v>0.20620534027259599</v>
      </c>
      <c r="AD159" s="197">
        <f t="shared" si="61"/>
        <v>1.5148085856251645E-2</v>
      </c>
      <c r="AE159" s="197">
        <f t="shared" si="67"/>
        <v>-9.2936308164837111E-3</v>
      </c>
      <c r="AF159" s="197">
        <f t="shared" si="62"/>
        <v>0.10901438249398215</v>
      </c>
      <c r="AG159" s="197">
        <f t="shared" si="68"/>
        <v>-0.11830801331046586</v>
      </c>
      <c r="AH159" s="197"/>
      <c r="AI159" s="197">
        <f t="shared" si="69"/>
        <v>5.0648717715702327E-2</v>
      </c>
      <c r="AJ159" s="197">
        <f t="shared" si="70"/>
        <v>0.13673527489574519</v>
      </c>
    </row>
    <row r="160" spans="1:36">
      <c r="A160" s="192" t="s">
        <v>940</v>
      </c>
      <c r="B160" s="214">
        <f t="shared" si="104"/>
        <v>190040.54701714701</v>
      </c>
      <c r="C160" s="214">
        <f t="shared" si="114"/>
        <v>145293.36098847559</v>
      </c>
      <c r="D160" s="214">
        <f t="shared" si="114"/>
        <v>515548.49267902505</v>
      </c>
      <c r="E160" s="214">
        <f t="shared" si="114"/>
        <v>99223.9583783579</v>
      </c>
      <c r="F160" s="214">
        <f t="shared" ref="F160:X160" si="133">SUM(F65:F68)</f>
        <v>227125.14542982832</v>
      </c>
      <c r="G160" s="214">
        <f t="shared" si="133"/>
        <v>987190.95747568703</v>
      </c>
      <c r="H160" s="214">
        <f t="shared" si="133"/>
        <v>461346.40249627898</v>
      </c>
      <c r="I160" s="214">
        <f t="shared" si="133"/>
        <v>160631.64786872221</v>
      </c>
      <c r="J160" s="214">
        <f t="shared" si="133"/>
        <v>133897.51278613872</v>
      </c>
      <c r="K160" s="214">
        <f t="shared" si="133"/>
        <v>238363.9314239294</v>
      </c>
      <c r="L160" s="214">
        <f t="shared" si="133"/>
        <v>302058.5352035602</v>
      </c>
      <c r="M160" s="214">
        <f t="shared" si="133"/>
        <v>573711.12324921798</v>
      </c>
      <c r="N160" s="214">
        <f t="shared" si="133"/>
        <v>583825.41947572201</v>
      </c>
      <c r="O160" s="214">
        <f t="shared" si="133"/>
        <v>2453834.5725035723</v>
      </c>
      <c r="P160" s="214">
        <f t="shared" si="133"/>
        <v>3631066.0769964037</v>
      </c>
      <c r="Q160" s="214">
        <f t="shared" si="133"/>
        <v>641879.70525518991</v>
      </c>
      <c r="R160" s="214">
        <f t="shared" si="133"/>
        <v>4272945.782251589</v>
      </c>
      <c r="S160" s="214">
        <f t="shared" si="133"/>
        <v>2569320.6974638528</v>
      </c>
      <c r="T160" s="214">
        <f t="shared" si="133"/>
        <v>798332.53424648999</v>
      </c>
      <c r="U160" s="214">
        <f t="shared" si="133"/>
        <v>879837.64940153901</v>
      </c>
      <c r="V160" s="214">
        <f t="shared" si="133"/>
        <v>56029.493536434522</v>
      </c>
      <c r="W160" s="214">
        <f t="shared" si="133"/>
        <v>476411.875034781</v>
      </c>
      <c r="X160" s="214">
        <f t="shared" si="133"/>
        <v>506986.467431503</v>
      </c>
      <c r="Z160" s="197">
        <f t="shared" si="65"/>
        <v>0.60129962522247904</v>
      </c>
      <c r="AA160" s="197">
        <f t="shared" si="59"/>
        <v>0.18683422980991257</v>
      </c>
      <c r="AB160" s="197">
        <f t="shared" si="66"/>
        <v>0.21902153470452582</v>
      </c>
      <c r="AC160" s="197">
        <f t="shared" si="60"/>
        <v>0.20590891956928056</v>
      </c>
      <c r="AD160" s="197">
        <f t="shared" si="61"/>
        <v>1.3112615135245245E-2</v>
      </c>
      <c r="AE160" s="197">
        <f t="shared" si="67"/>
        <v>-7.1553897369161096E-3</v>
      </c>
      <c r="AF160" s="197">
        <f t="shared" si="62"/>
        <v>0.11149494969340336</v>
      </c>
      <c r="AG160" s="197">
        <f t="shared" si="68"/>
        <v>-0.11865033943031947</v>
      </c>
      <c r="AH160" s="197"/>
      <c r="AI160" s="197">
        <f t="shared" si="69"/>
        <v>5.0201225501563806E-2</v>
      </c>
      <c r="AJ160" s="197">
        <f t="shared" si="70"/>
        <v>0.13663300430834877</v>
      </c>
    </row>
    <row r="161" spans="1:36">
      <c r="A161" s="192" t="s">
        <v>941</v>
      </c>
      <c r="B161" s="214">
        <f t="shared" si="104"/>
        <v>190024.00000000017</v>
      </c>
      <c r="C161" s="214">
        <f t="shared" si="114"/>
        <v>162567.00000000009</v>
      </c>
      <c r="D161" s="214">
        <f t="shared" si="114"/>
        <v>515704.00000000105</v>
      </c>
      <c r="E161" s="214">
        <f t="shared" si="114"/>
        <v>99218.999999999898</v>
      </c>
      <c r="F161" s="214">
        <f t="shared" ref="F161:X161" si="134">SUM(F66:F69)</f>
        <v>233544</v>
      </c>
      <c r="G161" s="214">
        <f t="shared" si="134"/>
        <v>1011034.0000000009</v>
      </c>
      <c r="H161" s="214">
        <f t="shared" si="134"/>
        <v>478242.00000000105</v>
      </c>
      <c r="I161" s="214">
        <f t="shared" si="134"/>
        <v>165556.99999999988</v>
      </c>
      <c r="J161" s="214">
        <f t="shared" si="134"/>
        <v>137005.99999999959</v>
      </c>
      <c r="K161" s="214">
        <f t="shared" si="134"/>
        <v>239426.00000000029</v>
      </c>
      <c r="L161" s="214">
        <f t="shared" si="134"/>
        <v>311379.99999999988</v>
      </c>
      <c r="M161" s="214">
        <f t="shared" si="134"/>
        <v>589732.9999999979</v>
      </c>
      <c r="N161" s="214">
        <f t="shared" si="134"/>
        <v>598058.99999999895</v>
      </c>
      <c r="O161" s="214">
        <f t="shared" si="134"/>
        <v>2519402.9999999991</v>
      </c>
      <c r="P161" s="214">
        <f t="shared" si="134"/>
        <v>3720460.9999999981</v>
      </c>
      <c r="Q161" s="214">
        <f t="shared" si="134"/>
        <v>655921</v>
      </c>
      <c r="R161" s="214">
        <f t="shared" si="134"/>
        <v>4376382</v>
      </c>
      <c r="S161" s="214">
        <f t="shared" si="134"/>
        <v>2637814.0000000051</v>
      </c>
      <c r="T161" s="214">
        <f t="shared" si="134"/>
        <v>817038</v>
      </c>
      <c r="U161" s="214">
        <f t="shared" si="134"/>
        <v>901927.00000000198</v>
      </c>
      <c r="V161" s="214">
        <f t="shared" si="134"/>
        <v>53273.999999994237</v>
      </c>
      <c r="W161" s="214">
        <f t="shared" si="134"/>
        <v>501801.99999999901</v>
      </c>
      <c r="X161" s="214">
        <f t="shared" si="134"/>
        <v>535473.00000000093</v>
      </c>
      <c r="Z161" s="197">
        <f t="shared" si="65"/>
        <v>0.60273851779849319</v>
      </c>
      <c r="AA161" s="197">
        <f t="shared" si="59"/>
        <v>0.18669256934152456</v>
      </c>
      <c r="AB161" s="197">
        <f t="shared" si="66"/>
        <v>0.21826271107046785</v>
      </c>
      <c r="AC161" s="197">
        <f t="shared" si="60"/>
        <v>0.20608964208334693</v>
      </c>
      <c r="AD161" s="197">
        <f t="shared" si="61"/>
        <v>1.2173068987120922E-2</v>
      </c>
      <c r="AE161" s="197">
        <f t="shared" si="67"/>
        <v>-7.6937982104857139E-3</v>
      </c>
      <c r="AF161" s="197">
        <f t="shared" si="62"/>
        <v>0.11466138010804336</v>
      </c>
      <c r="AG161" s="197">
        <f t="shared" si="68"/>
        <v>-0.12235517831852907</v>
      </c>
      <c r="AH161" s="197"/>
      <c r="AI161" s="197">
        <f t="shared" si="69"/>
        <v>5.0036537029903023E-2</v>
      </c>
      <c r="AJ161" s="197">
        <f t="shared" si="70"/>
        <v>0.13665603231162154</v>
      </c>
    </row>
    <row r="162" spans="1:36">
      <c r="A162" s="192" t="s">
        <v>942</v>
      </c>
      <c r="B162" s="214">
        <f t="shared" si="104"/>
        <v>190593.15913907491</v>
      </c>
      <c r="C162" s="214">
        <f t="shared" ref="C162:E164" si="135">SUM(C67:C70)</f>
        <v>171953.5459792513</v>
      </c>
      <c r="D162" s="214">
        <f t="shared" si="135"/>
        <v>514779.00621122809</v>
      </c>
      <c r="E162" s="214">
        <f t="shared" si="135"/>
        <v>101339.9926501164</v>
      </c>
      <c r="F162" s="214">
        <f t="shared" ref="F162:X162" si="136">SUM(F67:F70)</f>
        <v>242454.60309691229</v>
      </c>
      <c r="G162" s="214">
        <f t="shared" si="136"/>
        <v>1030527.147937508</v>
      </c>
      <c r="H162" s="214">
        <f t="shared" si="136"/>
        <v>492880.62360679498</v>
      </c>
      <c r="I162" s="214">
        <f t="shared" si="136"/>
        <v>169067.8803645125</v>
      </c>
      <c r="J162" s="214">
        <f t="shared" si="136"/>
        <v>140939.52486442978</v>
      </c>
      <c r="K162" s="214">
        <f t="shared" si="136"/>
        <v>251258.76068266708</v>
      </c>
      <c r="L162" s="214">
        <f t="shared" si="136"/>
        <v>323855.44321445032</v>
      </c>
      <c r="M162" s="214">
        <f t="shared" si="136"/>
        <v>611971.71478660591</v>
      </c>
      <c r="N162" s="214">
        <f t="shared" si="136"/>
        <v>610182.76301442599</v>
      </c>
      <c r="O162" s="214">
        <f t="shared" si="136"/>
        <v>2600156.7105338862</v>
      </c>
      <c r="P162" s="214">
        <f t="shared" si="136"/>
        <v>3821277.017610468</v>
      </c>
      <c r="Q162" s="214">
        <f t="shared" si="136"/>
        <v>668053.05800739105</v>
      </c>
      <c r="R162" s="214">
        <f t="shared" si="136"/>
        <v>4489330.0756178601</v>
      </c>
      <c r="S162" s="214">
        <f t="shared" si="136"/>
        <v>2708931.2522926149</v>
      </c>
      <c r="T162" s="214">
        <f t="shared" si="136"/>
        <v>833788.77100134804</v>
      </c>
      <c r="U162" s="214">
        <f t="shared" si="136"/>
        <v>925221.39664900792</v>
      </c>
      <c r="V162" s="214">
        <f t="shared" si="136"/>
        <v>60384.182466211336</v>
      </c>
      <c r="W162" s="214">
        <f t="shared" si="136"/>
        <v>516636.58250435098</v>
      </c>
      <c r="X162" s="214">
        <f t="shared" si="136"/>
        <v>555632.10929567297</v>
      </c>
      <c r="Z162" s="197">
        <f t="shared" si="65"/>
        <v>0.60341547773579307</v>
      </c>
      <c r="AA162" s="197">
        <f t="shared" si="59"/>
        <v>0.18572676924108658</v>
      </c>
      <c r="AB162" s="197">
        <f t="shared" si="66"/>
        <v>0.21954402160539993</v>
      </c>
      <c r="AC162" s="197">
        <f t="shared" si="60"/>
        <v>0.20609342174994139</v>
      </c>
      <c r="AD162" s="197">
        <f t="shared" si="61"/>
        <v>1.3450599855458555E-2</v>
      </c>
      <c r="AE162" s="197">
        <f t="shared" si="67"/>
        <v>-8.6862685822795271E-3</v>
      </c>
      <c r="AF162" s="197">
        <f t="shared" si="62"/>
        <v>0.11508099734307173</v>
      </c>
      <c r="AG162" s="197">
        <f t="shared" si="68"/>
        <v>-0.12376726592535126</v>
      </c>
      <c r="AH162" s="197"/>
      <c r="AI162" s="197">
        <f t="shared" si="69"/>
        <v>4.9808324231126508E-2</v>
      </c>
      <c r="AJ162" s="197">
        <f t="shared" si="70"/>
        <v>0.13591844500996006</v>
      </c>
    </row>
    <row r="163" spans="1:36">
      <c r="A163" s="192" t="s">
        <v>943</v>
      </c>
      <c r="B163" s="214">
        <f t="shared" si="104"/>
        <v>192281.87658670737</v>
      </c>
      <c r="C163" s="214">
        <f t="shared" si="135"/>
        <v>181202.61468973299</v>
      </c>
      <c r="D163" s="214">
        <f t="shared" si="135"/>
        <v>511816.85167171998</v>
      </c>
      <c r="E163" s="214">
        <f t="shared" si="135"/>
        <v>101723.18919901201</v>
      </c>
      <c r="F163" s="214">
        <f t="shared" ref="F163:X163" si="137">SUM(F68:F71)</f>
        <v>249317.51047008426</v>
      </c>
      <c r="G163" s="214">
        <f t="shared" si="137"/>
        <v>1044060.166030549</v>
      </c>
      <c r="H163" s="214">
        <f t="shared" si="137"/>
        <v>508935.78443530697</v>
      </c>
      <c r="I163" s="214">
        <f t="shared" si="137"/>
        <v>171909.08261387949</v>
      </c>
      <c r="J163" s="214">
        <f t="shared" si="137"/>
        <v>142754.80973710242</v>
      </c>
      <c r="K163" s="214">
        <f t="shared" si="137"/>
        <v>255036.06157509488</v>
      </c>
      <c r="L163" s="214">
        <f t="shared" si="137"/>
        <v>335364.76890929812</v>
      </c>
      <c r="M163" s="214">
        <f t="shared" si="137"/>
        <v>629419.14374861505</v>
      </c>
      <c r="N163" s="214">
        <f t="shared" si="137"/>
        <v>623666.53526489204</v>
      </c>
      <c r="O163" s="214">
        <f t="shared" si="137"/>
        <v>2667086.1862841868</v>
      </c>
      <c r="P163" s="214">
        <f t="shared" si="137"/>
        <v>3903428.2289014379</v>
      </c>
      <c r="Q163" s="214">
        <f t="shared" si="137"/>
        <v>682319.90704625798</v>
      </c>
      <c r="R163" s="214">
        <f t="shared" si="137"/>
        <v>4585748.1359476997</v>
      </c>
      <c r="S163" s="214">
        <f t="shared" si="137"/>
        <v>2778409.3215734791</v>
      </c>
      <c r="T163" s="214">
        <f t="shared" si="137"/>
        <v>850274.4946891549</v>
      </c>
      <c r="U163" s="214">
        <f t="shared" si="137"/>
        <v>948505.13498293702</v>
      </c>
      <c r="V163" s="214">
        <f t="shared" si="137"/>
        <v>56025.972173993337</v>
      </c>
      <c r="W163" s="214">
        <f t="shared" si="137"/>
        <v>537307.48775582807</v>
      </c>
      <c r="X163" s="214">
        <f t="shared" si="137"/>
        <v>584774.27522769093</v>
      </c>
      <c r="Z163" s="197">
        <f t="shared" si="65"/>
        <v>0.60587918027889853</v>
      </c>
      <c r="AA163" s="197">
        <f t="shared" si="59"/>
        <v>0.18541674542128675</v>
      </c>
      <c r="AB163" s="197">
        <f t="shared" si="66"/>
        <v>0.21905501073694097</v>
      </c>
      <c r="AC163" s="197">
        <f t="shared" si="60"/>
        <v>0.20683759920166594</v>
      </c>
      <c r="AD163" s="197">
        <f t="shared" si="61"/>
        <v>1.2217411535275018E-2</v>
      </c>
      <c r="AE163" s="197">
        <f t="shared" si="67"/>
        <v>-1.0350936437125813E-2</v>
      </c>
      <c r="AF163" s="197">
        <f t="shared" si="62"/>
        <v>0.11716899224008234</v>
      </c>
      <c r="AG163" s="197">
        <f t="shared" si="68"/>
        <v>-0.12751992867720816</v>
      </c>
      <c r="AH163" s="197"/>
      <c r="AI163" s="197">
        <f t="shared" si="69"/>
        <v>4.9415701147623455E-2</v>
      </c>
      <c r="AJ163" s="197">
        <f t="shared" si="70"/>
        <v>0.1360010442736633</v>
      </c>
    </row>
    <row r="164" spans="1:36">
      <c r="A164" s="192" t="s">
        <v>944</v>
      </c>
      <c r="B164" s="214">
        <f t="shared" si="104"/>
        <v>195430.94475673701</v>
      </c>
      <c r="C164" s="214">
        <f t="shared" si="135"/>
        <v>187317.88393920098</v>
      </c>
      <c r="D164" s="214">
        <f t="shared" si="135"/>
        <v>513451.94031374098</v>
      </c>
      <c r="E164" s="214">
        <f t="shared" si="135"/>
        <v>101951.9023083658</v>
      </c>
      <c r="F164" s="214">
        <f t="shared" ref="F164:X164" si="138">SUM(F69:F72)</f>
        <v>258188.0047695791</v>
      </c>
      <c r="G164" s="214">
        <f t="shared" si="138"/>
        <v>1060909.7313308858</v>
      </c>
      <c r="H164" s="214">
        <f t="shared" si="138"/>
        <v>530033.824091402</v>
      </c>
      <c r="I164" s="214">
        <f t="shared" si="138"/>
        <v>177686.6533184264</v>
      </c>
      <c r="J164" s="214">
        <f t="shared" si="138"/>
        <v>145221.30458697211</v>
      </c>
      <c r="K164" s="214">
        <f t="shared" si="138"/>
        <v>259114.657182369</v>
      </c>
      <c r="L164" s="214">
        <f t="shared" si="138"/>
        <v>347586.48963151022</v>
      </c>
      <c r="M164" s="214">
        <f t="shared" si="138"/>
        <v>648717.48714910401</v>
      </c>
      <c r="N164" s="214">
        <f t="shared" si="138"/>
        <v>635129.75520931801</v>
      </c>
      <c r="O164" s="214">
        <f t="shared" si="138"/>
        <v>2743490.1711690999</v>
      </c>
      <c r="P164" s="214">
        <f t="shared" si="138"/>
        <v>3999830.8472567219</v>
      </c>
      <c r="Q164" s="214">
        <f t="shared" si="138"/>
        <v>704031.93839647796</v>
      </c>
      <c r="R164" s="214">
        <f t="shared" si="138"/>
        <v>4703862.7856532</v>
      </c>
      <c r="S164" s="214">
        <f t="shared" si="138"/>
        <v>2863348.2594019929</v>
      </c>
      <c r="T164" s="214">
        <f t="shared" si="138"/>
        <v>866799.63587612507</v>
      </c>
      <c r="U164" s="214">
        <f t="shared" si="138"/>
        <v>970964.95330519998</v>
      </c>
      <c r="V164" s="214">
        <f t="shared" si="138"/>
        <v>55329.126723592242</v>
      </c>
      <c r="W164" s="214">
        <f t="shared" si="138"/>
        <v>552543.11419411399</v>
      </c>
      <c r="X164" s="214">
        <f t="shared" si="138"/>
        <v>605122.30384782294</v>
      </c>
      <c r="Z164" s="197">
        <f t="shared" si="65"/>
        <v>0.60872274338767196</v>
      </c>
      <c r="AA164" s="197">
        <f t="shared" ref="AA164:AA180" si="139">T164/$R164</f>
        <v>0.18427400529621471</v>
      </c>
      <c r="AB164" s="197">
        <f t="shared" si="66"/>
        <v>0.21818112619249719</v>
      </c>
      <c r="AC164" s="197">
        <f t="shared" ref="AC164:AC180" si="140">U164/$R164</f>
        <v>0.20641863879759564</v>
      </c>
      <c r="AD164" s="197">
        <f t="shared" ref="AD164:AD180" si="141">V164/$R164</f>
        <v>1.1762487394901548E-2</v>
      </c>
      <c r="AE164" s="197">
        <f t="shared" si="67"/>
        <v>-1.1177874876383651E-2</v>
      </c>
      <c r="AF164" s="197">
        <f t="shared" ref="AF164:AF180" si="142">W164/$R164</f>
        <v>0.11746582316970909</v>
      </c>
      <c r="AG164" s="197">
        <f t="shared" si="68"/>
        <v>-0.12864369804609274</v>
      </c>
      <c r="AH164" s="197"/>
      <c r="AI164" s="197">
        <f t="shared" si="69"/>
        <v>4.9250986098786961E-2</v>
      </c>
      <c r="AJ164" s="197">
        <f t="shared" si="70"/>
        <v>0.13502301919742776</v>
      </c>
    </row>
    <row r="165" spans="1:36">
      <c r="A165" s="192" t="s">
        <v>945</v>
      </c>
      <c r="B165" s="214">
        <f t="shared" ref="B165:B187" si="143">SUM(B70:B73)</f>
        <v>200695.00000000029</v>
      </c>
      <c r="C165" s="214">
        <f t="shared" ref="C165:D187" si="144">SUM(C70:C73)</f>
        <v>186191.00000000012</v>
      </c>
      <c r="D165" s="214">
        <f t="shared" si="144"/>
        <v>514021</v>
      </c>
      <c r="E165" s="214">
        <f t="shared" ref="E165:X165" si="145">SUM(E70:E73)</f>
        <v>100233</v>
      </c>
      <c r="F165" s="214">
        <f t="shared" si="145"/>
        <v>265236.99999999971</v>
      </c>
      <c r="G165" s="214">
        <f t="shared" si="145"/>
        <v>1065681.9999999991</v>
      </c>
      <c r="H165" s="214">
        <f t="shared" si="145"/>
        <v>548339.00000000093</v>
      </c>
      <c r="I165" s="214">
        <f t="shared" si="145"/>
        <v>183063.0000000002</v>
      </c>
      <c r="J165" s="214">
        <f t="shared" si="145"/>
        <v>148451.0000000002</v>
      </c>
      <c r="K165" s="214">
        <f t="shared" si="145"/>
        <v>260312.0000000002</v>
      </c>
      <c r="L165" s="214">
        <f t="shared" si="145"/>
        <v>358946.99999999988</v>
      </c>
      <c r="M165" s="214">
        <f t="shared" si="145"/>
        <v>676669.00000000093</v>
      </c>
      <c r="N165" s="214">
        <f t="shared" si="145"/>
        <v>652100.99999999895</v>
      </c>
      <c r="O165" s="214">
        <f t="shared" si="145"/>
        <v>2827882.0000000019</v>
      </c>
      <c r="P165" s="214">
        <f t="shared" si="145"/>
        <v>4094258.9999999981</v>
      </c>
      <c r="Q165" s="214">
        <f t="shared" si="145"/>
        <v>720501.00000000093</v>
      </c>
      <c r="R165" s="214">
        <f t="shared" si="145"/>
        <v>4814760</v>
      </c>
      <c r="S165" s="214">
        <f t="shared" si="145"/>
        <v>2956834.0000000009</v>
      </c>
      <c r="T165" s="214">
        <f t="shared" si="145"/>
        <v>892180</v>
      </c>
      <c r="U165" s="214">
        <f t="shared" si="145"/>
        <v>997460.00000000093</v>
      </c>
      <c r="V165" s="214">
        <f t="shared" si="145"/>
        <v>33728.000000002801</v>
      </c>
      <c r="W165" s="214">
        <f t="shared" si="145"/>
        <v>563474</v>
      </c>
      <c r="X165" s="214">
        <f t="shared" si="145"/>
        <v>628916.00000000198</v>
      </c>
      <c r="Z165" s="197">
        <f t="shared" ref="Z165:Z180" si="146">S165/$R165</f>
        <v>0.61411866842791774</v>
      </c>
      <c r="AA165" s="197">
        <f t="shared" si="139"/>
        <v>0.18530103265791026</v>
      </c>
      <c r="AB165" s="197">
        <f t="shared" ref="AB165:AB180" si="147">AC165+AD165</f>
        <v>0.21417225365335008</v>
      </c>
      <c r="AC165" s="197">
        <f t="shared" si="140"/>
        <v>0.20716712774883919</v>
      </c>
      <c r="AD165" s="197">
        <f t="shared" si="141"/>
        <v>7.0051259045108795E-3</v>
      </c>
      <c r="AE165" s="197">
        <f t="shared" ref="AE165:AE180" si="148">AF165+AG165</f>
        <v>-1.3591954739177445E-2</v>
      </c>
      <c r="AF165" s="197">
        <f t="shared" si="142"/>
        <v>0.11703054773238956</v>
      </c>
      <c r="AG165" s="197">
        <f t="shared" ref="AG165:AG180" si="149">-X165/$R165</f>
        <v>-0.13062250247156701</v>
      </c>
      <c r="AH165" s="197"/>
      <c r="AI165" s="197">
        <f t="shared" ref="AI165:AI180" si="150">(T165-N165)/R165</f>
        <v>4.9863129211009695E-2</v>
      </c>
      <c r="AJ165" s="197">
        <f t="shared" ref="AJ165:AJ180" si="151">N165/R165</f>
        <v>0.13543790344690057</v>
      </c>
    </row>
    <row r="166" spans="1:36">
      <c r="A166" s="192" t="s">
        <v>946</v>
      </c>
      <c r="B166" s="214">
        <f t="shared" si="143"/>
        <v>216779.88132728791</v>
      </c>
      <c r="C166" s="214">
        <f t="shared" si="144"/>
        <v>186412.9647213516</v>
      </c>
      <c r="D166" s="214">
        <f t="shared" si="144"/>
        <v>523592.86484961305</v>
      </c>
      <c r="E166" s="214">
        <f t="shared" ref="E166:Q166" si="152">SUM(E71:E74)</f>
        <v>95696.327415557098</v>
      </c>
      <c r="F166" s="214">
        <f t="shared" si="152"/>
        <v>271697.44578849332</v>
      </c>
      <c r="G166" s="214">
        <f t="shared" si="152"/>
        <v>1077399.602775014</v>
      </c>
      <c r="H166" s="214">
        <f t="shared" si="152"/>
        <v>563931.26652446704</v>
      </c>
      <c r="I166" s="214">
        <f t="shared" si="152"/>
        <v>186266.2025309249</v>
      </c>
      <c r="J166" s="214">
        <f t="shared" si="152"/>
        <v>150043.4942116912</v>
      </c>
      <c r="K166" s="214">
        <f t="shared" si="152"/>
        <v>257331.55226435262</v>
      </c>
      <c r="L166" s="214">
        <f t="shared" si="152"/>
        <v>372517.1888630116</v>
      </c>
      <c r="M166" s="214">
        <f t="shared" si="152"/>
        <v>696799.92367422103</v>
      </c>
      <c r="N166" s="214">
        <f t="shared" si="152"/>
        <v>672437.72143478296</v>
      </c>
      <c r="O166" s="214">
        <f t="shared" si="152"/>
        <v>2899327.349503452</v>
      </c>
      <c r="P166" s="214">
        <f t="shared" si="152"/>
        <v>4193506.83360575</v>
      </c>
      <c r="Q166" s="214">
        <f t="shared" si="152"/>
        <v>733374.587589217</v>
      </c>
      <c r="R166" s="214">
        <f t="shared" ref="R166:X166" si="153">SUM(R71:R74)</f>
        <v>4926881.4211949706</v>
      </c>
      <c r="S166" s="214">
        <f t="shared" si="153"/>
        <v>3039839.8156428672</v>
      </c>
      <c r="T166" s="214">
        <f t="shared" si="153"/>
        <v>912143.04481607606</v>
      </c>
      <c r="U166" s="214">
        <f t="shared" si="153"/>
        <v>1020763.3355488391</v>
      </c>
      <c r="V166" s="214">
        <f t="shared" si="153"/>
        <v>40477.185363031</v>
      </c>
      <c r="W166" s="214">
        <f t="shared" si="153"/>
        <v>570132.8438827981</v>
      </c>
      <c r="X166" s="214">
        <f t="shared" si="153"/>
        <v>656474.80405864096</v>
      </c>
      <c r="Y166" s="214"/>
      <c r="Z166" s="197">
        <f t="shared" si="146"/>
        <v>0.61699065915525553</v>
      </c>
      <c r="AA166" s="197">
        <f t="shared" si="139"/>
        <v>0.18513598498476627</v>
      </c>
      <c r="AB166" s="197">
        <f t="shared" si="147"/>
        <v>0.21539802365579885</v>
      </c>
      <c r="AC166" s="197">
        <f t="shared" si="140"/>
        <v>0.20718244428567192</v>
      </c>
      <c r="AD166" s="197">
        <f t="shared" si="141"/>
        <v>8.2155793701269193E-3</v>
      </c>
      <c r="AE166" s="197">
        <f t="shared" si="148"/>
        <v>-1.7524667795820709E-2</v>
      </c>
      <c r="AF166" s="197">
        <f t="shared" si="142"/>
        <v>0.11571880772899087</v>
      </c>
      <c r="AG166" s="197">
        <f t="shared" si="149"/>
        <v>-0.13324347552481158</v>
      </c>
      <c r="AH166" s="197"/>
      <c r="AI166" s="197">
        <f t="shared" si="150"/>
        <v>4.8652545675263024E-2</v>
      </c>
      <c r="AJ166" s="197">
        <f t="shared" si="151"/>
        <v>0.13648343930950327</v>
      </c>
    </row>
    <row r="167" spans="1:36">
      <c r="A167" s="192" t="s">
        <v>947</v>
      </c>
      <c r="B167" s="214">
        <f t="shared" si="143"/>
        <v>226875.92249885999</v>
      </c>
      <c r="C167" s="214">
        <f t="shared" si="144"/>
        <v>182808.03292897489</v>
      </c>
      <c r="D167" s="214">
        <f t="shared" si="144"/>
        <v>539824.21628264012</v>
      </c>
      <c r="E167" s="214">
        <f t="shared" ref="E167:Q167" si="154">SUM(E72:E75)</f>
        <v>91711.184442001191</v>
      </c>
      <c r="F167" s="214">
        <f t="shared" si="154"/>
        <v>280798.46149874013</v>
      </c>
      <c r="G167" s="214">
        <f t="shared" si="154"/>
        <v>1095141.895152356</v>
      </c>
      <c r="H167" s="214">
        <f t="shared" si="154"/>
        <v>581236.62480687001</v>
      </c>
      <c r="I167" s="214">
        <f t="shared" si="154"/>
        <v>192769.7194745866</v>
      </c>
      <c r="J167" s="214">
        <f t="shared" si="154"/>
        <v>153571.82959381281</v>
      </c>
      <c r="K167" s="214">
        <f t="shared" si="154"/>
        <v>260137.91327973682</v>
      </c>
      <c r="L167" s="214">
        <f t="shared" si="154"/>
        <v>386986.81389725895</v>
      </c>
      <c r="M167" s="214">
        <f t="shared" si="154"/>
        <v>720311.8403984101</v>
      </c>
      <c r="N167" s="214">
        <f t="shared" si="154"/>
        <v>697926.74519459798</v>
      </c>
      <c r="O167" s="214">
        <f t="shared" si="154"/>
        <v>2992941.4866452739</v>
      </c>
      <c r="P167" s="214">
        <f t="shared" si="154"/>
        <v>4314959.3042964898</v>
      </c>
      <c r="Q167" s="214">
        <f t="shared" si="154"/>
        <v>751359.81317653507</v>
      </c>
      <c r="R167" s="214">
        <f t="shared" ref="R167:X167" si="155">SUM(R72:R75)</f>
        <v>5066319.1174730305</v>
      </c>
      <c r="S167" s="214">
        <f t="shared" si="155"/>
        <v>3127693.1796518709</v>
      </c>
      <c r="T167" s="214">
        <f t="shared" si="155"/>
        <v>943683.10517462797</v>
      </c>
      <c r="U167" s="214">
        <f t="shared" si="155"/>
        <v>1056030.9447598271</v>
      </c>
      <c r="V167" s="214">
        <f t="shared" si="155"/>
        <v>35916.980672858903</v>
      </c>
      <c r="W167" s="214">
        <f t="shared" si="155"/>
        <v>580445.62572105508</v>
      </c>
      <c r="X167" s="214">
        <f t="shared" si="155"/>
        <v>677450.71850721596</v>
      </c>
      <c r="Y167" s="214"/>
      <c r="Z167" s="197">
        <f t="shared" si="146"/>
        <v>0.61735021168818438</v>
      </c>
      <c r="AA167" s="197">
        <f t="shared" si="139"/>
        <v>0.18626602140398069</v>
      </c>
      <c r="AB167" s="197">
        <f t="shared" si="147"/>
        <v>0.21553082230187778</v>
      </c>
      <c r="AC167" s="197">
        <f t="shared" si="140"/>
        <v>0.20844145824089982</v>
      </c>
      <c r="AD167" s="197">
        <f t="shared" si="141"/>
        <v>7.0893640609779648E-3</v>
      </c>
      <c r="AE167" s="197">
        <f t="shared" si="148"/>
        <v>-1.9147055394044127E-2</v>
      </c>
      <c r="AF167" s="197">
        <f t="shared" si="142"/>
        <v>0.11456949557701149</v>
      </c>
      <c r="AG167" s="197">
        <f t="shared" si="149"/>
        <v>-0.13371655097105561</v>
      </c>
      <c r="AH167" s="197"/>
      <c r="AI167" s="197">
        <f t="shared" si="150"/>
        <v>4.8507872141818002E-2</v>
      </c>
      <c r="AJ167" s="197">
        <f t="shared" si="151"/>
        <v>0.13775814926216268</v>
      </c>
    </row>
    <row r="168" spans="1:36">
      <c r="A168" s="192" t="s">
        <v>948</v>
      </c>
      <c r="B168" s="214">
        <f t="shared" si="143"/>
        <v>233851.3118748109</v>
      </c>
      <c r="C168" s="214">
        <f t="shared" si="144"/>
        <v>184988.18102312033</v>
      </c>
      <c r="D168" s="214">
        <f t="shared" si="144"/>
        <v>552212.97283896105</v>
      </c>
      <c r="E168" s="214">
        <f t="shared" ref="E168:Q168" si="156">SUM(E73:E76)</f>
        <v>91493.011819428706</v>
      </c>
      <c r="F168" s="214">
        <f t="shared" si="156"/>
        <v>287363.3132106163</v>
      </c>
      <c r="G168" s="214">
        <f t="shared" si="156"/>
        <v>1116057.4788921271</v>
      </c>
      <c r="H168" s="214">
        <f t="shared" si="156"/>
        <v>596394.77573285694</v>
      </c>
      <c r="I168" s="214">
        <f t="shared" si="156"/>
        <v>198275.43032195448</v>
      </c>
      <c r="J168" s="214">
        <f t="shared" si="156"/>
        <v>155585.6435510992</v>
      </c>
      <c r="K168" s="214">
        <f t="shared" si="156"/>
        <v>267061.2987824236</v>
      </c>
      <c r="L168" s="214">
        <f t="shared" si="156"/>
        <v>401974.07506363461</v>
      </c>
      <c r="M168" s="214">
        <f t="shared" si="156"/>
        <v>747296.77506937401</v>
      </c>
      <c r="N168" s="214">
        <f t="shared" si="156"/>
        <v>719817.16417151305</v>
      </c>
      <c r="O168" s="214">
        <f t="shared" si="156"/>
        <v>3086405.162692856</v>
      </c>
      <c r="P168" s="214">
        <f t="shared" si="156"/>
        <v>4436313.95345979</v>
      </c>
      <c r="Q168" s="214">
        <f t="shared" si="156"/>
        <v>753684.151786273</v>
      </c>
      <c r="R168" s="214">
        <f t="shared" ref="R168:X168" si="157">SUM(R73:R76)</f>
        <v>5189998.1052460698</v>
      </c>
      <c r="S168" s="214">
        <f t="shared" si="157"/>
        <v>3207287.1940513947</v>
      </c>
      <c r="T168" s="214">
        <f t="shared" si="157"/>
        <v>972497.51932807406</v>
      </c>
      <c r="U168" s="214">
        <f t="shared" si="157"/>
        <v>1087799.7370691951</v>
      </c>
      <c r="V168" s="214">
        <f t="shared" si="157"/>
        <v>41812.6686339933</v>
      </c>
      <c r="W168" s="214">
        <f t="shared" si="157"/>
        <v>597600.76434325601</v>
      </c>
      <c r="X168" s="214">
        <f t="shared" si="157"/>
        <v>716999.77817984903</v>
      </c>
      <c r="Y168" s="214"/>
      <c r="Z168" s="197">
        <f t="shared" si="146"/>
        <v>0.61797463679407838</v>
      </c>
      <c r="AA168" s="197">
        <f t="shared" si="139"/>
        <v>0.1873791665444097</v>
      </c>
      <c r="AB168" s="197">
        <f t="shared" si="147"/>
        <v>0.21765179539494858</v>
      </c>
      <c r="AC168" s="197">
        <f t="shared" si="140"/>
        <v>0.20959540158013604</v>
      </c>
      <c r="AD168" s="197">
        <f t="shared" si="141"/>
        <v>8.056393814812551E-3</v>
      </c>
      <c r="AE168" s="197">
        <f t="shared" si="148"/>
        <v>-2.3005598733437688E-2</v>
      </c>
      <c r="AF168" s="197">
        <f t="shared" si="142"/>
        <v>0.1151446979796002</v>
      </c>
      <c r="AG168" s="197">
        <f t="shared" si="149"/>
        <v>-0.13815029671303788</v>
      </c>
      <c r="AH168" s="197"/>
      <c r="AI168" s="197">
        <f t="shared" si="150"/>
        <v>4.8686020694526023E-2</v>
      </c>
      <c r="AJ168" s="197">
        <f t="shared" si="151"/>
        <v>0.13869314584988368</v>
      </c>
    </row>
    <row r="169" spans="1:36">
      <c r="A169" s="192" t="s">
        <v>949</v>
      </c>
      <c r="B169" s="214">
        <f t="shared" si="143"/>
        <v>240290.00000000049</v>
      </c>
      <c r="C169" s="214">
        <f t="shared" si="144"/>
        <v>189434</v>
      </c>
      <c r="D169" s="214">
        <f t="shared" si="144"/>
        <v>558733</v>
      </c>
      <c r="E169" s="214">
        <f t="shared" ref="E169:Q169" si="158">SUM(E74:E77)</f>
        <v>92818.000000000102</v>
      </c>
      <c r="F169" s="214">
        <f t="shared" si="158"/>
        <v>290640.99999999988</v>
      </c>
      <c r="G169" s="214">
        <f t="shared" si="158"/>
        <v>1131626.0000000009</v>
      </c>
      <c r="H169" s="214">
        <f t="shared" si="158"/>
        <v>614087.0000000021</v>
      </c>
      <c r="I169" s="214">
        <f t="shared" si="158"/>
        <v>203420.99999999991</v>
      </c>
      <c r="J169" s="214">
        <f t="shared" si="158"/>
        <v>157509.00000000049</v>
      </c>
      <c r="K169" s="214">
        <f t="shared" si="158"/>
        <v>272571</v>
      </c>
      <c r="L169" s="214">
        <f t="shared" si="158"/>
        <v>419202</v>
      </c>
      <c r="M169" s="214">
        <f t="shared" si="158"/>
        <v>768867.00000000105</v>
      </c>
      <c r="N169" s="214">
        <f t="shared" si="158"/>
        <v>746187</v>
      </c>
      <c r="O169" s="214">
        <f t="shared" si="158"/>
        <v>3181844.0000000009</v>
      </c>
      <c r="P169" s="214">
        <f t="shared" si="158"/>
        <v>4553760</v>
      </c>
      <c r="Q169" s="214">
        <f t="shared" si="158"/>
        <v>777859</v>
      </c>
      <c r="R169" s="214">
        <f t="shared" ref="R169:X169" si="159">SUM(R74:R77)</f>
        <v>5331619</v>
      </c>
      <c r="S169" s="214">
        <f t="shared" si="159"/>
        <v>3290421.9999999963</v>
      </c>
      <c r="T169" s="214">
        <f t="shared" si="159"/>
        <v>1007274.9999999991</v>
      </c>
      <c r="U169" s="214">
        <f t="shared" si="159"/>
        <v>1114944.0000000019</v>
      </c>
      <c r="V169" s="214">
        <f t="shared" si="159"/>
        <v>41685.000000002197</v>
      </c>
      <c r="W169" s="214">
        <f t="shared" si="159"/>
        <v>620077</v>
      </c>
      <c r="X169" s="214">
        <f t="shared" si="159"/>
        <v>742784</v>
      </c>
      <c r="Y169" s="214"/>
      <c r="Z169" s="197">
        <f t="shared" si="146"/>
        <v>0.61715250095702567</v>
      </c>
      <c r="AA169" s="197">
        <f t="shared" si="139"/>
        <v>0.18892479001218937</v>
      </c>
      <c r="AB169" s="197">
        <f t="shared" si="147"/>
        <v>0.21693766940210921</v>
      </c>
      <c r="AC169" s="197">
        <f t="shared" si="140"/>
        <v>0.20911921875888015</v>
      </c>
      <c r="AD169" s="197">
        <f t="shared" si="141"/>
        <v>7.8184506432290458E-3</v>
      </c>
      <c r="AE169" s="197">
        <f t="shared" si="148"/>
        <v>-2.3014960371324361E-2</v>
      </c>
      <c r="AF169" s="197">
        <f t="shared" si="142"/>
        <v>0.11630182126667341</v>
      </c>
      <c r="AG169" s="197">
        <f t="shared" si="149"/>
        <v>-0.13931678163799777</v>
      </c>
      <c r="AH169" s="197"/>
      <c r="AI169" s="197">
        <f t="shared" si="150"/>
        <v>4.8969740711029629E-2</v>
      </c>
      <c r="AJ169" s="197">
        <f t="shared" si="151"/>
        <v>0.13995504930115973</v>
      </c>
    </row>
    <row r="170" spans="1:36">
      <c r="A170" s="192" t="s">
        <v>950</v>
      </c>
      <c r="B170" s="214">
        <f t="shared" si="143"/>
        <v>243984.27303726372</v>
      </c>
      <c r="C170" s="214">
        <f t="shared" si="144"/>
        <v>195763.9273625066</v>
      </c>
      <c r="D170" s="214">
        <f t="shared" si="144"/>
        <v>564426.65748123801</v>
      </c>
      <c r="E170" s="214">
        <f t="shared" ref="E170:Q170" si="160">SUM(E75:E78)</f>
        <v>96136.389159667</v>
      </c>
      <c r="F170" s="214">
        <f t="shared" si="160"/>
        <v>298690.70275493234</v>
      </c>
      <c r="G170" s="214">
        <f t="shared" si="160"/>
        <v>1155017.676758345</v>
      </c>
      <c r="H170" s="214">
        <f t="shared" si="160"/>
        <v>636795.03332947195</v>
      </c>
      <c r="I170" s="214">
        <f t="shared" si="160"/>
        <v>211391.48765535949</v>
      </c>
      <c r="J170" s="214">
        <f t="shared" si="160"/>
        <v>160964.9873489693</v>
      </c>
      <c r="K170" s="214">
        <f t="shared" si="160"/>
        <v>283111.13301703718</v>
      </c>
      <c r="L170" s="214">
        <f t="shared" si="160"/>
        <v>430939.79330975201</v>
      </c>
      <c r="M170" s="214">
        <f t="shared" si="160"/>
        <v>791970.60526098707</v>
      </c>
      <c r="N170" s="214">
        <f t="shared" si="160"/>
        <v>767216.99910065206</v>
      </c>
      <c r="O170" s="214">
        <f t="shared" si="160"/>
        <v>3282390.0390222273</v>
      </c>
      <c r="P170" s="214">
        <f t="shared" si="160"/>
        <v>4681391.9888178296</v>
      </c>
      <c r="Q170" s="214">
        <f t="shared" si="160"/>
        <v>794701.18721721089</v>
      </c>
      <c r="R170" s="214">
        <f t="shared" ref="R170:X170" si="161">SUM(R75:R78)</f>
        <v>5476093.176035041</v>
      </c>
      <c r="S170" s="214">
        <f t="shared" si="161"/>
        <v>3386565.4442001092</v>
      </c>
      <c r="T170" s="214">
        <f t="shared" si="161"/>
        <v>1037200.0740617601</v>
      </c>
      <c r="U170" s="214">
        <f t="shared" si="161"/>
        <v>1145870.3318195769</v>
      </c>
      <c r="V170" s="214">
        <f t="shared" si="161"/>
        <v>36789.393497044301</v>
      </c>
      <c r="W170" s="214">
        <f t="shared" si="161"/>
        <v>640242.55267514591</v>
      </c>
      <c r="X170" s="214">
        <f t="shared" si="161"/>
        <v>770574.62021859305</v>
      </c>
      <c r="Y170" s="214"/>
      <c r="Z170" s="197">
        <f t="shared" si="146"/>
        <v>0.61842728663213653</v>
      </c>
      <c r="AA170" s="197">
        <f t="shared" si="139"/>
        <v>0.18940511797732842</v>
      </c>
      <c r="AB170" s="197">
        <f t="shared" si="147"/>
        <v>0.21596778712463849</v>
      </c>
      <c r="AC170" s="197">
        <f t="shared" si="140"/>
        <v>0.2092496045966192</v>
      </c>
      <c r="AD170" s="197">
        <f t="shared" si="141"/>
        <v>6.7181825280192946E-3</v>
      </c>
      <c r="AE170" s="197">
        <f t="shared" si="148"/>
        <v>-2.3800191734103027E-2</v>
      </c>
      <c r="AF170" s="197">
        <f t="shared" si="142"/>
        <v>0.11691593479034132</v>
      </c>
      <c r="AG170" s="197">
        <f t="shared" si="149"/>
        <v>-0.14071612652444435</v>
      </c>
      <c r="AH170" s="197"/>
      <c r="AI170" s="197">
        <f t="shared" si="150"/>
        <v>4.9302133159938116E-2</v>
      </c>
      <c r="AJ170" s="197">
        <f t="shared" si="151"/>
        <v>0.14010298481739031</v>
      </c>
    </row>
    <row r="171" spans="1:36">
      <c r="A171" s="192" t="s">
        <v>951</v>
      </c>
      <c r="B171" s="214">
        <f t="shared" si="143"/>
        <v>251133.59687373601</v>
      </c>
      <c r="C171" s="214">
        <f t="shared" si="144"/>
        <v>196116.372576567</v>
      </c>
      <c r="D171" s="214">
        <f t="shared" si="144"/>
        <v>565314.47278859897</v>
      </c>
      <c r="E171" s="214">
        <f t="shared" ref="E171:Q171" si="162">SUM(E76:E79)</f>
        <v>96330.137218045507</v>
      </c>
      <c r="F171" s="214">
        <f t="shared" si="162"/>
        <v>301316.1940062652</v>
      </c>
      <c r="G171" s="214">
        <f t="shared" si="162"/>
        <v>1159077.176589478</v>
      </c>
      <c r="H171" s="214">
        <f t="shared" si="162"/>
        <v>649956.56134826399</v>
      </c>
      <c r="I171" s="214">
        <f t="shared" si="162"/>
        <v>217606.36715152551</v>
      </c>
      <c r="J171" s="214">
        <f t="shared" si="162"/>
        <v>162922.8708666673</v>
      </c>
      <c r="K171" s="214">
        <f t="shared" si="162"/>
        <v>295890.4952627552</v>
      </c>
      <c r="L171" s="214">
        <f t="shared" si="162"/>
        <v>442003.83522436407</v>
      </c>
      <c r="M171" s="214">
        <f t="shared" si="162"/>
        <v>817544.73348645598</v>
      </c>
      <c r="N171" s="214">
        <f t="shared" si="162"/>
        <v>781596.89645590493</v>
      </c>
      <c r="O171" s="214">
        <f t="shared" si="162"/>
        <v>3367521.7597959358</v>
      </c>
      <c r="P171" s="214">
        <f t="shared" si="162"/>
        <v>4777732.5332591496</v>
      </c>
      <c r="Q171" s="214">
        <f t="shared" si="162"/>
        <v>798167.21172061597</v>
      </c>
      <c r="R171" s="214">
        <f t="shared" ref="R171:X171" si="163">SUM(R76:R79)</f>
        <v>5575899.7449797597</v>
      </c>
      <c r="S171" s="214">
        <f t="shared" si="163"/>
        <v>3468997.4548879862</v>
      </c>
      <c r="T171" s="214">
        <f t="shared" si="163"/>
        <v>1059252.4636446452</v>
      </c>
      <c r="U171" s="214">
        <f t="shared" si="163"/>
        <v>1148859.6596238101</v>
      </c>
      <c r="V171" s="214">
        <f t="shared" si="163"/>
        <v>31513.971324885872</v>
      </c>
      <c r="W171" s="214">
        <f t="shared" si="163"/>
        <v>647535.70089712006</v>
      </c>
      <c r="X171" s="214">
        <f t="shared" si="163"/>
        <v>780259.50539868302</v>
      </c>
      <c r="Y171" s="214"/>
      <c r="Z171" s="197">
        <f t="shared" si="146"/>
        <v>0.62214128903793242</v>
      </c>
      <c r="AA171" s="197">
        <f t="shared" si="139"/>
        <v>0.18996978283161192</v>
      </c>
      <c r="AB171" s="197">
        <f t="shared" si="147"/>
        <v>0.21169204701204336</v>
      </c>
      <c r="AC171" s="197">
        <f t="shared" si="140"/>
        <v>0.20604022887215315</v>
      </c>
      <c r="AD171" s="197">
        <f t="shared" si="141"/>
        <v>5.651818139890223E-3</v>
      </c>
      <c r="AE171" s="197">
        <f t="shared" si="148"/>
        <v>-2.3803118881586857E-2</v>
      </c>
      <c r="AF171" s="197">
        <f t="shared" si="142"/>
        <v>0.11613115918738072</v>
      </c>
      <c r="AG171" s="197">
        <f t="shared" si="149"/>
        <v>-0.13993427806896758</v>
      </c>
      <c r="AH171" s="197"/>
      <c r="AI171" s="197">
        <f t="shared" si="150"/>
        <v>4.9795652699589223E-2</v>
      </c>
      <c r="AJ171" s="197">
        <f t="shared" si="151"/>
        <v>0.14017413013202268</v>
      </c>
    </row>
    <row r="172" spans="1:36">
      <c r="A172" s="192" t="s">
        <v>952</v>
      </c>
      <c r="B172" s="214">
        <f t="shared" si="143"/>
        <v>251350.68096333763</v>
      </c>
      <c r="C172" s="214">
        <f t="shared" si="144"/>
        <v>191938.91292816529</v>
      </c>
      <c r="D172" s="214">
        <f t="shared" si="144"/>
        <v>583703.43907670397</v>
      </c>
      <c r="E172" s="214">
        <f t="shared" ref="E172:Q172" si="164">SUM(E77:E80)</f>
        <v>96949.991754349088</v>
      </c>
      <c r="F172" s="214">
        <f t="shared" si="164"/>
        <v>300714.86132227257</v>
      </c>
      <c r="G172" s="214">
        <f t="shared" si="164"/>
        <v>1173307.2050814931</v>
      </c>
      <c r="H172" s="214">
        <f t="shared" si="164"/>
        <v>663267.68627368298</v>
      </c>
      <c r="I172" s="214">
        <f t="shared" si="164"/>
        <v>224324.76737549593</v>
      </c>
      <c r="J172" s="214">
        <f t="shared" si="164"/>
        <v>166155.17659153318</v>
      </c>
      <c r="K172" s="214">
        <f t="shared" si="164"/>
        <v>305675.67758968851</v>
      </c>
      <c r="L172" s="214">
        <f t="shared" si="164"/>
        <v>452864.32176541904</v>
      </c>
      <c r="M172" s="214">
        <f t="shared" si="164"/>
        <v>842552.112100553</v>
      </c>
      <c r="N172" s="214">
        <f t="shared" si="164"/>
        <v>802324.30025445705</v>
      </c>
      <c r="O172" s="214">
        <f t="shared" si="164"/>
        <v>3457164.0419508293</v>
      </c>
      <c r="P172" s="214">
        <f t="shared" si="164"/>
        <v>4881821.9279956594</v>
      </c>
      <c r="Q172" s="214">
        <f t="shared" si="164"/>
        <v>802061.45514428208</v>
      </c>
      <c r="R172" s="214">
        <f t="shared" ref="R172:X172" si="165">SUM(R77:R80)</f>
        <v>5683883.38313994</v>
      </c>
      <c r="S172" s="214">
        <f t="shared" si="165"/>
        <v>3547907.2370171454</v>
      </c>
      <c r="T172" s="214">
        <f t="shared" si="165"/>
        <v>1087759.9702680642</v>
      </c>
      <c r="U172" s="214">
        <f t="shared" si="165"/>
        <v>1147142.5339558229</v>
      </c>
      <c r="V172" s="214">
        <f t="shared" si="165"/>
        <v>34547.686328663469</v>
      </c>
      <c r="W172" s="214">
        <f t="shared" si="165"/>
        <v>651138.52391591202</v>
      </c>
      <c r="X172" s="214">
        <f t="shared" si="165"/>
        <v>784612.56834566605</v>
      </c>
      <c r="Y172" s="214"/>
      <c r="Z172" s="197">
        <f t="shared" si="146"/>
        <v>0.62420479060870171</v>
      </c>
      <c r="AA172" s="197">
        <f t="shared" si="139"/>
        <v>0.19137619422218941</v>
      </c>
      <c r="AB172" s="197">
        <f t="shared" si="147"/>
        <v>0.20790191153283072</v>
      </c>
      <c r="AC172" s="197">
        <f t="shared" si="140"/>
        <v>0.20182372800937173</v>
      </c>
      <c r="AD172" s="197">
        <f t="shared" si="141"/>
        <v>6.0781835234589802E-3</v>
      </c>
      <c r="AE172" s="197">
        <f t="shared" si="148"/>
        <v>-2.3482896363721514E-2</v>
      </c>
      <c r="AF172" s="197">
        <f t="shared" si="142"/>
        <v>0.11455874092128267</v>
      </c>
      <c r="AG172" s="197">
        <f t="shared" si="149"/>
        <v>-0.13804163728500418</v>
      </c>
      <c r="AH172" s="197"/>
      <c r="AI172" s="197">
        <f t="shared" si="150"/>
        <v>5.0218424758729709E-2</v>
      </c>
      <c r="AJ172" s="197">
        <f t="shared" si="151"/>
        <v>0.1411577694634597</v>
      </c>
    </row>
    <row r="173" spans="1:36">
      <c r="A173" s="192" t="s">
        <v>953</v>
      </c>
      <c r="B173" s="214">
        <f t="shared" si="143"/>
        <v>249975.00000000061</v>
      </c>
      <c r="C173" s="214">
        <f t="shared" si="144"/>
        <v>184797.00000000012</v>
      </c>
      <c r="D173" s="214">
        <f t="shared" si="144"/>
        <v>597375.99999999895</v>
      </c>
      <c r="E173" s="214">
        <f t="shared" ref="E173:Q173" si="166">SUM(E78:E81)</f>
        <v>93974.999999999985</v>
      </c>
      <c r="F173" s="214">
        <f t="shared" si="166"/>
        <v>306945.99999999977</v>
      </c>
      <c r="G173" s="214">
        <f t="shared" si="166"/>
        <v>1183094</v>
      </c>
      <c r="H173" s="214">
        <f t="shared" si="166"/>
        <v>676561.99999999988</v>
      </c>
      <c r="I173" s="214">
        <f t="shared" si="166"/>
        <v>227756.99999999988</v>
      </c>
      <c r="J173" s="214">
        <f t="shared" si="166"/>
        <v>168609.99999999971</v>
      </c>
      <c r="K173" s="214">
        <f t="shared" si="166"/>
        <v>318680.00000000087</v>
      </c>
      <c r="L173" s="214">
        <f t="shared" si="166"/>
        <v>463780.99999999901</v>
      </c>
      <c r="M173" s="214">
        <f t="shared" si="166"/>
        <v>867467.00000000093</v>
      </c>
      <c r="N173" s="214">
        <f t="shared" si="166"/>
        <v>816807.99999999907</v>
      </c>
      <c r="O173" s="214">
        <f t="shared" si="166"/>
        <v>3539665.0000000009</v>
      </c>
      <c r="P173" s="214">
        <f t="shared" si="166"/>
        <v>4972734</v>
      </c>
      <c r="Q173" s="214">
        <f t="shared" si="166"/>
        <v>806219.00000000105</v>
      </c>
      <c r="R173" s="214">
        <f t="shared" ref="R173:X173" si="167">SUM(R78:R81)</f>
        <v>5778952.9999999991</v>
      </c>
      <c r="S173" s="214">
        <f t="shared" si="167"/>
        <v>3638404.0000000051</v>
      </c>
      <c r="T173" s="214">
        <f t="shared" si="167"/>
        <v>1106874</v>
      </c>
      <c r="U173" s="214">
        <f t="shared" si="167"/>
        <v>1148453.0000000009</v>
      </c>
      <c r="V173" s="214">
        <f t="shared" si="167"/>
        <v>39029.999999997061</v>
      </c>
      <c r="W173" s="214">
        <f t="shared" si="167"/>
        <v>636375</v>
      </c>
      <c r="X173" s="214">
        <f t="shared" si="167"/>
        <v>790183.00000000093</v>
      </c>
      <c r="Y173" s="214"/>
      <c r="Z173" s="197">
        <f t="shared" si="146"/>
        <v>0.62959570704243584</v>
      </c>
      <c r="AA173" s="197">
        <f t="shared" si="139"/>
        <v>0.19153538711943152</v>
      </c>
      <c r="AB173" s="197">
        <f t="shared" si="147"/>
        <v>0.20548410758834659</v>
      </c>
      <c r="AC173" s="197">
        <f t="shared" si="140"/>
        <v>0.1987302890333251</v>
      </c>
      <c r="AD173" s="197">
        <f t="shared" si="141"/>
        <v>6.7538185550214836E-3</v>
      </c>
      <c r="AE173" s="197">
        <f t="shared" si="148"/>
        <v>-2.6615201750213396E-2</v>
      </c>
      <c r="AF173" s="197">
        <f t="shared" si="142"/>
        <v>0.11011942820784321</v>
      </c>
      <c r="AG173" s="197">
        <f t="shared" si="149"/>
        <v>-0.1367346299580566</v>
      </c>
      <c r="AH173" s="197"/>
      <c r="AI173" s="197">
        <f t="shared" si="150"/>
        <v>5.0193521213964011E-2</v>
      </c>
      <c r="AJ173" s="197">
        <f t="shared" si="151"/>
        <v>0.14134186590546752</v>
      </c>
    </row>
    <row r="174" spans="1:36">
      <c r="A174" s="192" t="s">
        <v>954</v>
      </c>
      <c r="B174" s="214">
        <f t="shared" si="143"/>
        <v>254705.73306872643</v>
      </c>
      <c r="C174" s="214">
        <f t="shared" si="144"/>
        <v>167119.01125849702</v>
      </c>
      <c r="D174" s="214">
        <f t="shared" si="144"/>
        <v>610522.669821396</v>
      </c>
      <c r="E174" s="214">
        <f t="shared" ref="E174:Q174" si="168">SUM(E79:E82)</f>
        <v>96710.268654850501</v>
      </c>
      <c r="F174" s="214">
        <f t="shared" si="168"/>
        <v>304521.87559560401</v>
      </c>
      <c r="G174" s="214">
        <f t="shared" si="168"/>
        <v>1178873.8253303492</v>
      </c>
      <c r="H174" s="214">
        <f t="shared" si="168"/>
        <v>682256.93847891805</v>
      </c>
      <c r="I174" s="214">
        <f t="shared" si="168"/>
        <v>230995.89887970238</v>
      </c>
      <c r="J174" s="214">
        <f t="shared" si="168"/>
        <v>171808.99777216229</v>
      </c>
      <c r="K174" s="214">
        <f t="shared" si="168"/>
        <v>324918.7765651978</v>
      </c>
      <c r="L174" s="214">
        <f t="shared" si="168"/>
        <v>474540.43041279202</v>
      </c>
      <c r="M174" s="214">
        <f t="shared" si="168"/>
        <v>882369.378849781</v>
      </c>
      <c r="N174" s="214">
        <f t="shared" si="168"/>
        <v>833601.07685330603</v>
      </c>
      <c r="O174" s="214">
        <f t="shared" si="168"/>
        <v>3600491.4978118609</v>
      </c>
      <c r="P174" s="214">
        <f t="shared" si="168"/>
        <v>5034071.0562109407</v>
      </c>
      <c r="Q174" s="214">
        <f t="shared" si="168"/>
        <v>815396.24727634713</v>
      </c>
      <c r="R174" s="214">
        <f t="shared" ref="R174:X174" si="169">SUM(R79:R82)</f>
        <v>5849467.3034872804</v>
      </c>
      <c r="S174" s="214">
        <f t="shared" si="169"/>
        <v>3701014.7570631588</v>
      </c>
      <c r="T174" s="214">
        <f t="shared" si="169"/>
        <v>1129027.2480165372</v>
      </c>
      <c r="U174" s="214">
        <f t="shared" si="169"/>
        <v>1137789.3189000878</v>
      </c>
      <c r="V174" s="214">
        <f t="shared" si="169"/>
        <v>37174.581123996672</v>
      </c>
      <c r="W174" s="214">
        <f t="shared" si="169"/>
        <v>645810.08184662391</v>
      </c>
      <c r="X174" s="214">
        <f t="shared" si="169"/>
        <v>801348.683463122</v>
      </c>
      <c r="Y174" s="214"/>
      <c r="Z174" s="197">
        <f t="shared" si="146"/>
        <v>0.63270970928527503</v>
      </c>
      <c r="AA174" s="197">
        <f t="shared" si="139"/>
        <v>0.1930136864502934</v>
      </c>
      <c r="AB174" s="197">
        <f t="shared" si="147"/>
        <v>0.20086682069726342</v>
      </c>
      <c r="AC174" s="197">
        <f t="shared" si="140"/>
        <v>0.19451161274493683</v>
      </c>
      <c r="AD174" s="197">
        <f t="shared" si="141"/>
        <v>6.3552079523265786E-3</v>
      </c>
      <c r="AE174" s="197">
        <f t="shared" si="148"/>
        <v>-2.659021643283152E-2</v>
      </c>
      <c r="AF174" s="197">
        <f t="shared" si="142"/>
        <v>0.11040493917482211</v>
      </c>
      <c r="AG174" s="197">
        <f t="shared" si="149"/>
        <v>-0.13699515560765363</v>
      </c>
      <c r="AH174" s="197"/>
      <c r="AI174" s="197">
        <f t="shared" si="150"/>
        <v>5.0504799127111408E-2</v>
      </c>
      <c r="AJ174" s="197">
        <f t="shared" si="151"/>
        <v>0.14250888732318198</v>
      </c>
    </row>
    <row r="175" spans="1:36">
      <c r="A175" s="208" t="s">
        <v>955</v>
      </c>
      <c r="B175" s="214">
        <f t="shared" si="143"/>
        <v>254205.0542412505</v>
      </c>
      <c r="C175" s="214">
        <f t="shared" si="144"/>
        <v>146112.54437448151</v>
      </c>
      <c r="D175" s="214">
        <f t="shared" si="144"/>
        <v>623499.05206268304</v>
      </c>
      <c r="E175" s="214">
        <f t="shared" ref="E175:Q175" si="170">SUM(E80:E83)</f>
        <v>107833.30614286149</v>
      </c>
      <c r="F175" s="214">
        <f t="shared" si="170"/>
        <v>299929.76978626201</v>
      </c>
      <c r="G175" s="214">
        <f t="shared" si="170"/>
        <v>1177374.672366289</v>
      </c>
      <c r="H175" s="214">
        <f t="shared" si="170"/>
        <v>685076.47354904795</v>
      </c>
      <c r="I175" s="214">
        <f t="shared" si="170"/>
        <v>230172.1406347559</v>
      </c>
      <c r="J175" s="214">
        <f t="shared" si="170"/>
        <v>174085.24323196459</v>
      </c>
      <c r="K175" s="214">
        <f t="shared" si="170"/>
        <v>332765.30539958039</v>
      </c>
      <c r="L175" s="214">
        <f t="shared" si="170"/>
        <v>483691.98723886802</v>
      </c>
      <c r="M175" s="214">
        <f t="shared" si="170"/>
        <v>892734.10150206403</v>
      </c>
      <c r="N175" s="214">
        <f t="shared" si="170"/>
        <v>851759.39955155691</v>
      </c>
      <c r="O175" s="214">
        <f t="shared" si="170"/>
        <v>3650284.6511078384</v>
      </c>
      <c r="P175" s="214">
        <f t="shared" si="170"/>
        <v>5081864.3777153799</v>
      </c>
      <c r="Q175" s="214">
        <f t="shared" si="170"/>
        <v>825223.19589114608</v>
      </c>
      <c r="R175" s="214">
        <f t="shared" ref="R175:X175" si="171">SUM(R80:R83)</f>
        <v>5907087.57360652</v>
      </c>
      <c r="S175" s="214">
        <f t="shared" si="171"/>
        <v>3751108.0318759717</v>
      </c>
      <c r="T175" s="214">
        <f t="shared" si="171"/>
        <v>1150367.39142555</v>
      </c>
      <c r="U175" s="214">
        <f t="shared" si="171"/>
        <v>1121927.63983142</v>
      </c>
      <c r="V175" s="214">
        <f t="shared" si="171"/>
        <v>26546.88807299174</v>
      </c>
      <c r="W175" s="214">
        <f t="shared" si="171"/>
        <v>673945.21350315993</v>
      </c>
      <c r="X175" s="214">
        <f t="shared" si="171"/>
        <v>816807.59110257099</v>
      </c>
      <c r="Y175" s="214"/>
      <c r="Z175" s="197">
        <f t="shared" si="146"/>
        <v>0.6350181853806115</v>
      </c>
      <c r="AA175" s="197">
        <f t="shared" si="139"/>
        <v>0.19474358168744793</v>
      </c>
      <c r="AB175" s="197">
        <f t="shared" si="147"/>
        <v>0.19442314230043165</v>
      </c>
      <c r="AC175" s="197">
        <f t="shared" si="140"/>
        <v>0.18992906840323634</v>
      </c>
      <c r="AD175" s="197">
        <f t="shared" si="141"/>
        <v>4.4940738971952932E-3</v>
      </c>
      <c r="AE175" s="197">
        <f t="shared" si="148"/>
        <v>-2.4184909368490645E-2</v>
      </c>
      <c r="AF175" s="197">
        <f t="shared" si="142"/>
        <v>0.11409094669840635</v>
      </c>
      <c r="AG175" s="197">
        <f t="shared" si="149"/>
        <v>-0.13827585606689699</v>
      </c>
      <c r="AH175" s="197"/>
      <c r="AI175" s="197">
        <f t="shared" si="150"/>
        <v>5.0550798198456467E-2</v>
      </c>
      <c r="AJ175" s="197">
        <f t="shared" si="151"/>
        <v>0.14419278348899148</v>
      </c>
    </row>
    <row r="176" spans="1:36">
      <c r="A176" s="208" t="s">
        <v>984</v>
      </c>
      <c r="B176" s="214">
        <f t="shared" si="143"/>
        <v>256366.07380492249</v>
      </c>
      <c r="C176" s="214">
        <f t="shared" si="144"/>
        <v>131478.04286418189</v>
      </c>
      <c r="D176" s="214">
        <f t="shared" si="144"/>
        <v>623228.96540672204</v>
      </c>
      <c r="E176" s="214">
        <f t="shared" ref="E176:Q176" si="172">SUM(E81:E84)</f>
        <v>113988.78872193019</v>
      </c>
      <c r="F176" s="214">
        <f t="shared" si="172"/>
        <v>300474.38123039593</v>
      </c>
      <c r="G176" s="214">
        <f t="shared" si="172"/>
        <v>1169170.1782232299</v>
      </c>
      <c r="H176" s="214">
        <f t="shared" si="172"/>
        <v>687118.77262791898</v>
      </c>
      <c r="I176" s="214">
        <f t="shared" si="172"/>
        <v>227240.76733939632</v>
      </c>
      <c r="J176" s="214">
        <f t="shared" si="172"/>
        <v>174441.61062946526</v>
      </c>
      <c r="K176" s="214">
        <f t="shared" si="172"/>
        <v>344276.35414734081</v>
      </c>
      <c r="L176" s="214">
        <f t="shared" si="172"/>
        <v>492154.06399687001</v>
      </c>
      <c r="M176" s="214">
        <f t="shared" si="172"/>
        <v>896581.44016537303</v>
      </c>
      <c r="N176" s="214">
        <f t="shared" si="172"/>
        <v>864495.30570245697</v>
      </c>
      <c r="O176" s="214">
        <f t="shared" si="172"/>
        <v>3686308.3146088202</v>
      </c>
      <c r="P176" s="214">
        <f t="shared" si="172"/>
        <v>5111844.5666369805</v>
      </c>
      <c r="Q176" s="214">
        <f t="shared" si="172"/>
        <v>841319.85954655393</v>
      </c>
      <c r="R176" s="214">
        <f t="shared" ref="R176:X187" si="173">SUM(R81:R84)</f>
        <v>5953164.4261835199</v>
      </c>
      <c r="S176" s="214">
        <f t="shared" si="173"/>
        <v>3798657.672114728</v>
      </c>
      <c r="T176" s="214">
        <f t="shared" si="173"/>
        <v>1165426.204387601</v>
      </c>
      <c r="U176" s="214">
        <f t="shared" si="173"/>
        <v>1102635.4871092918</v>
      </c>
      <c r="V176" s="214">
        <f t="shared" si="173"/>
        <v>3605.7508436564717</v>
      </c>
      <c r="W176" s="214">
        <f t="shared" si="173"/>
        <v>714800.46005983709</v>
      </c>
      <c r="X176" s="214">
        <f t="shared" si="173"/>
        <v>831961.14833158802</v>
      </c>
      <c r="Y176" s="214"/>
      <c r="Z176" s="197">
        <f t="shared" si="146"/>
        <v>0.63809050114713328</v>
      </c>
      <c r="AA176" s="197">
        <f t="shared" si="139"/>
        <v>0.19576583493339481</v>
      </c>
      <c r="AB176" s="197">
        <f t="shared" si="147"/>
        <v>0.18582406914336519</v>
      </c>
      <c r="AC176" s="197">
        <f t="shared" si="140"/>
        <v>0.18521838272425714</v>
      </c>
      <c r="AD176" s="197">
        <f t="shared" si="141"/>
        <v>6.0568641910804094E-4</v>
      </c>
      <c r="AE176" s="197">
        <f t="shared" si="148"/>
        <v>-1.9680405223892111E-2</v>
      </c>
      <c r="AF176" s="197">
        <f t="shared" si="142"/>
        <v>0.12007067315593775</v>
      </c>
      <c r="AG176" s="197">
        <f t="shared" si="149"/>
        <v>-0.13975107837982986</v>
      </c>
      <c r="AH176" s="197"/>
      <c r="AI176" s="197">
        <f t="shared" si="150"/>
        <v>5.0549737440742266E-2</v>
      </c>
      <c r="AJ176" s="197">
        <f t="shared" si="151"/>
        <v>0.14521609749265255</v>
      </c>
    </row>
    <row r="177" spans="1:36">
      <c r="A177" s="208" t="s">
        <v>1077</v>
      </c>
      <c r="B177" s="214">
        <f t="shared" si="143"/>
        <v>258967</v>
      </c>
      <c r="C177" s="214">
        <f t="shared" si="144"/>
        <v>110769</v>
      </c>
      <c r="D177" s="214">
        <f t="shared" si="144"/>
        <v>630813</v>
      </c>
      <c r="E177" s="214">
        <f t="shared" ref="E177:Q177" si="174">SUM(E82:E85)</f>
        <v>123172.00000000009</v>
      </c>
      <c r="F177" s="214">
        <f t="shared" si="174"/>
        <v>296017.99999999988</v>
      </c>
      <c r="G177" s="214">
        <f t="shared" si="174"/>
        <v>1160772.0000000009</v>
      </c>
      <c r="H177" s="214">
        <f t="shared" si="174"/>
        <v>685715.00000000105</v>
      </c>
      <c r="I177" s="214">
        <f t="shared" si="174"/>
        <v>226501</v>
      </c>
      <c r="J177" s="214">
        <f t="shared" si="174"/>
        <v>176004.00000000029</v>
      </c>
      <c r="K177" s="214">
        <f t="shared" si="174"/>
        <v>365277.00000000041</v>
      </c>
      <c r="L177" s="214">
        <f t="shared" si="174"/>
        <v>498884.00000000099</v>
      </c>
      <c r="M177" s="214">
        <f t="shared" si="174"/>
        <v>897894.00000000198</v>
      </c>
      <c r="N177" s="214">
        <f t="shared" si="174"/>
        <v>885587.00000000093</v>
      </c>
      <c r="O177" s="214">
        <f t="shared" si="174"/>
        <v>3735862.0000000033</v>
      </c>
      <c r="P177" s="214">
        <f t="shared" si="174"/>
        <v>5155601.0000000093</v>
      </c>
      <c r="Q177" s="214">
        <f t="shared" si="174"/>
        <v>840186</v>
      </c>
      <c r="R177" s="214">
        <f t="shared" si="173"/>
        <v>5995786.9999999991</v>
      </c>
      <c r="S177" s="214">
        <f t="shared" si="173"/>
        <v>3835192.9999999963</v>
      </c>
      <c r="T177" s="214">
        <f t="shared" si="173"/>
        <v>1185776.0000000021</v>
      </c>
      <c r="U177" s="214">
        <f t="shared" si="173"/>
        <v>1069397.0000000009</v>
      </c>
      <c r="V177" s="214">
        <f t="shared" si="173"/>
        <v>-25432.999999989726</v>
      </c>
      <c r="W177" s="214">
        <f t="shared" si="173"/>
        <v>773467.99999999802</v>
      </c>
      <c r="X177" s="214">
        <f t="shared" si="173"/>
        <v>842614</v>
      </c>
      <c r="Y177" s="214"/>
      <c r="Z177" s="197">
        <f t="shared" si="146"/>
        <v>0.6396479728182467</v>
      </c>
      <c r="AA177" s="197">
        <f t="shared" si="139"/>
        <v>0.197768199570799</v>
      </c>
      <c r="AB177" s="197">
        <f t="shared" si="147"/>
        <v>0.17411625863293867</v>
      </c>
      <c r="AC177" s="197">
        <f t="shared" si="140"/>
        <v>0.17835807042511703</v>
      </c>
      <c r="AD177" s="197">
        <f t="shared" si="141"/>
        <v>-4.2418117921783627E-3</v>
      </c>
      <c r="AE177" s="197">
        <f t="shared" si="148"/>
        <v>-1.1532431021982925E-2</v>
      </c>
      <c r="AF177" s="197">
        <f t="shared" si="142"/>
        <v>0.12900191417740459</v>
      </c>
      <c r="AG177" s="197">
        <f t="shared" si="149"/>
        <v>-0.14053434519938751</v>
      </c>
      <c r="AH177" s="197"/>
      <c r="AI177" s="197">
        <f t="shared" si="150"/>
        <v>5.0066655136348441E-2</v>
      </c>
      <c r="AJ177" s="197">
        <f t="shared" si="151"/>
        <v>0.14770154443445058</v>
      </c>
    </row>
    <row r="178" spans="1:36">
      <c r="A178" s="208" t="s">
        <v>1156</v>
      </c>
      <c r="B178" s="214">
        <f t="shared" si="143"/>
        <v>267608.5433080509</v>
      </c>
      <c r="C178" s="214">
        <f t="shared" si="144"/>
        <v>91781.216242493596</v>
      </c>
      <c r="D178" s="214">
        <f t="shared" si="144"/>
        <v>627539.02827623405</v>
      </c>
      <c r="E178" s="214">
        <f t="shared" ref="E178:Q178" si="175">SUM(E83:E86)</f>
        <v>129749.61707243251</v>
      </c>
      <c r="F178" s="214">
        <f t="shared" si="175"/>
        <v>293750.85698916338</v>
      </c>
      <c r="G178" s="214">
        <f t="shared" si="175"/>
        <v>1142820.718580324</v>
      </c>
      <c r="H178" s="214">
        <f t="shared" si="175"/>
        <v>684706.850958289</v>
      </c>
      <c r="I178" s="214">
        <f t="shared" si="175"/>
        <v>225062.34260381182</v>
      </c>
      <c r="J178" s="214">
        <f t="shared" si="175"/>
        <v>175169.5276386468</v>
      </c>
      <c r="K178" s="214">
        <f t="shared" si="175"/>
        <v>387702.38859477203</v>
      </c>
      <c r="L178" s="214">
        <f t="shared" si="175"/>
        <v>505532.12728307093</v>
      </c>
      <c r="M178" s="214">
        <f t="shared" si="175"/>
        <v>904120.029099565</v>
      </c>
      <c r="N178" s="214">
        <f t="shared" si="175"/>
        <v>897691.76101663406</v>
      </c>
      <c r="O178" s="214">
        <f t="shared" si="175"/>
        <v>3779985.0271947873</v>
      </c>
      <c r="P178" s="214">
        <f t="shared" si="175"/>
        <v>5190414.2890831698</v>
      </c>
      <c r="Q178" s="214">
        <f t="shared" si="175"/>
        <v>846353.20001265302</v>
      </c>
      <c r="R178" s="214">
        <f t="shared" si="173"/>
        <v>6036767.4890958192</v>
      </c>
      <c r="S178" s="214">
        <f t="shared" si="173"/>
        <v>3868675.8664480681</v>
      </c>
      <c r="T178" s="214">
        <f t="shared" si="173"/>
        <v>1202035.529173051</v>
      </c>
      <c r="U178" s="214">
        <f t="shared" si="173"/>
        <v>1040035.0768252519</v>
      </c>
      <c r="V178" s="214">
        <f t="shared" si="173"/>
        <v>-53049.70318122219</v>
      </c>
      <c r="W178" s="214">
        <f t="shared" si="173"/>
        <v>815996.54074709909</v>
      </c>
      <c r="X178" s="214">
        <f t="shared" si="173"/>
        <v>836925.82091642998</v>
      </c>
      <c r="Y178" s="214"/>
      <c r="Z178" s="197">
        <f t="shared" si="146"/>
        <v>0.6408522232198004</v>
      </c>
      <c r="AA178" s="197">
        <f t="shared" si="139"/>
        <v>0.19911907015539052</v>
      </c>
      <c r="AB178" s="197">
        <f t="shared" si="147"/>
        <v>0.16349567470120657</v>
      </c>
      <c r="AC178" s="197">
        <f t="shared" si="140"/>
        <v>0.17228344121317604</v>
      </c>
      <c r="AD178" s="197">
        <f t="shared" si="141"/>
        <v>-8.7877665119694588E-3</v>
      </c>
      <c r="AE178" s="197">
        <f t="shared" si="148"/>
        <v>-3.4669680763977362E-3</v>
      </c>
      <c r="AF178" s="197">
        <f t="shared" si="142"/>
        <v>0.13517110642757557</v>
      </c>
      <c r="AG178" s="197">
        <f t="shared" si="149"/>
        <v>-0.13863807450397331</v>
      </c>
      <c r="AH178" s="197"/>
      <c r="AI178" s="197">
        <f t="shared" si="150"/>
        <v>5.0415022395040303E-2</v>
      </c>
      <c r="AJ178" s="197">
        <f t="shared" si="151"/>
        <v>0.14870404776035021</v>
      </c>
    </row>
    <row r="179" spans="1:36">
      <c r="A179" s="208" t="s">
        <v>1244</v>
      </c>
      <c r="B179" s="214">
        <f t="shared" si="143"/>
        <v>283529.59334558388</v>
      </c>
      <c r="C179" s="214">
        <f t="shared" si="144"/>
        <v>79710.639869928302</v>
      </c>
      <c r="D179" s="214">
        <f t="shared" si="144"/>
        <v>633693.63783746096</v>
      </c>
      <c r="E179" s="214">
        <f t="shared" ref="E179:Q179" si="176">SUM(E84:E87)</f>
        <v>133995.59358728991</v>
      </c>
      <c r="F179" s="214">
        <f t="shared" si="176"/>
        <v>294945.55072432326</v>
      </c>
      <c r="G179" s="214">
        <f t="shared" si="176"/>
        <v>1142345.422019003</v>
      </c>
      <c r="H179" s="214">
        <f t="shared" si="176"/>
        <v>689370.83580470504</v>
      </c>
      <c r="I179" s="214">
        <f t="shared" si="176"/>
        <v>226411.93082852411</v>
      </c>
      <c r="J179" s="214">
        <f t="shared" si="176"/>
        <v>175295.17554559349</v>
      </c>
      <c r="K179" s="214">
        <f t="shared" si="176"/>
        <v>409620.81023650093</v>
      </c>
      <c r="L179" s="214">
        <f t="shared" si="176"/>
        <v>512514.74598622799</v>
      </c>
      <c r="M179" s="214">
        <f t="shared" si="176"/>
        <v>910196.56101239403</v>
      </c>
      <c r="N179" s="214">
        <f t="shared" si="176"/>
        <v>911479.37469554797</v>
      </c>
      <c r="O179" s="214">
        <f t="shared" si="176"/>
        <v>3834889.4341094922</v>
      </c>
      <c r="P179" s="214">
        <f t="shared" si="176"/>
        <v>5260764.4494740795</v>
      </c>
      <c r="Q179" s="214">
        <f t="shared" si="176"/>
        <v>851791.96455169586</v>
      </c>
      <c r="R179" s="214">
        <f t="shared" si="173"/>
        <v>6112556.4140257798</v>
      </c>
      <c r="S179" s="214">
        <f t="shared" si="173"/>
        <v>3912203.4966186853</v>
      </c>
      <c r="T179" s="214">
        <f t="shared" si="173"/>
        <v>1220728.972019013</v>
      </c>
      <c r="U179" s="214">
        <f t="shared" si="173"/>
        <v>1029522.8283176699</v>
      </c>
      <c r="V179" s="214">
        <f t="shared" si="173"/>
        <v>-59312.540529156242</v>
      </c>
      <c r="W179" s="214">
        <f t="shared" si="173"/>
        <v>834231.32189079397</v>
      </c>
      <c r="X179" s="214">
        <f t="shared" si="173"/>
        <v>824817.66429122887</v>
      </c>
      <c r="Y179" s="214"/>
      <c r="Z179" s="197">
        <f t="shared" si="146"/>
        <v>0.64002738488299304</v>
      </c>
      <c r="AA179" s="197">
        <f t="shared" si="139"/>
        <v>0.19970841810440337</v>
      </c>
      <c r="AB179" s="197">
        <f t="shared" si="147"/>
        <v>0.15872414454323625</v>
      </c>
      <c r="AC179" s="197">
        <f t="shared" si="140"/>
        <v>0.16842753810097236</v>
      </c>
      <c r="AD179" s="197">
        <f t="shared" si="141"/>
        <v>-9.7033935577361015E-3</v>
      </c>
      <c r="AE179" s="197">
        <f t="shared" si="148"/>
        <v>1.5400524693669204E-3</v>
      </c>
      <c r="AF179" s="197">
        <f t="shared" si="142"/>
        <v>0.13647830226590291</v>
      </c>
      <c r="AG179" s="197">
        <f t="shared" si="149"/>
        <v>-0.13493824979653599</v>
      </c>
      <c r="AH179" s="197"/>
      <c r="AI179" s="197">
        <f t="shared" si="150"/>
        <v>5.0592514224304837E-2</v>
      </c>
      <c r="AJ179" s="197">
        <f t="shared" si="151"/>
        <v>0.14911590388009854</v>
      </c>
    </row>
    <row r="180" spans="1:36">
      <c r="A180" s="208" t="s">
        <v>1372</v>
      </c>
      <c r="B180" s="214">
        <f t="shared" si="143"/>
        <v>298657.28834165633</v>
      </c>
      <c r="C180" s="214">
        <f t="shared" si="144"/>
        <v>64343.391086324395</v>
      </c>
      <c r="D180" s="214">
        <f t="shared" si="144"/>
        <v>638215.95036503708</v>
      </c>
      <c r="E180" s="214">
        <f t="shared" ref="E180:Q180" si="177">SUM(E85:E88)</f>
        <v>139115.92495945579</v>
      </c>
      <c r="F180" s="214">
        <f t="shared" si="177"/>
        <v>293982.57581037155</v>
      </c>
      <c r="G180" s="214">
        <f t="shared" si="177"/>
        <v>1135657.8422211891</v>
      </c>
      <c r="H180" s="214">
        <f t="shared" si="177"/>
        <v>694327.13780515001</v>
      </c>
      <c r="I180" s="214">
        <f t="shared" si="177"/>
        <v>229905.7557383086</v>
      </c>
      <c r="J180" s="214">
        <f t="shared" si="177"/>
        <v>176753.84878227802</v>
      </c>
      <c r="K180" s="214">
        <f t="shared" si="177"/>
        <v>429324.36228829098</v>
      </c>
      <c r="L180" s="214">
        <f t="shared" si="177"/>
        <v>518462.70655047899</v>
      </c>
      <c r="M180" s="214">
        <f t="shared" si="177"/>
        <v>920068.25801279908</v>
      </c>
      <c r="N180" s="214">
        <f t="shared" si="177"/>
        <v>924617.00051646901</v>
      </c>
      <c r="O180" s="214">
        <f t="shared" si="177"/>
        <v>3893459.0696937749</v>
      </c>
      <c r="P180" s="214">
        <f t="shared" si="177"/>
        <v>5327774.2002566196</v>
      </c>
      <c r="Q180" s="214">
        <f t="shared" si="177"/>
        <v>851064.11537786992</v>
      </c>
      <c r="R180" s="214">
        <f t="shared" si="173"/>
        <v>6178838.3156344993</v>
      </c>
      <c r="S180" s="214">
        <f t="shared" si="173"/>
        <v>3963373.905045568</v>
      </c>
      <c r="T180" s="214">
        <f t="shared" si="173"/>
        <v>1232211.299187968</v>
      </c>
      <c r="U180" s="214">
        <f t="shared" si="173"/>
        <v>1015514.3390648629</v>
      </c>
      <c r="V180" s="214">
        <f t="shared" si="173"/>
        <v>-57083.912604222416</v>
      </c>
      <c r="W180" s="214">
        <f t="shared" si="173"/>
        <v>814322.87250701291</v>
      </c>
      <c r="X180" s="214">
        <f t="shared" si="173"/>
        <v>789500.18756669597</v>
      </c>
      <c r="Y180" s="214"/>
      <c r="Z180" s="197">
        <f t="shared" si="146"/>
        <v>0.64144321352719724</v>
      </c>
      <c r="AA180" s="197">
        <f t="shared" si="139"/>
        <v>0.19942442838649249</v>
      </c>
      <c r="AB180" s="197">
        <f t="shared" si="147"/>
        <v>0.15511498723562572</v>
      </c>
      <c r="AC180" s="197">
        <f t="shared" si="140"/>
        <v>0.16435360292488585</v>
      </c>
      <c r="AD180" s="197">
        <f t="shared" si="141"/>
        <v>-9.2386156892601129E-3</v>
      </c>
      <c r="AE180" s="197">
        <f t="shared" si="148"/>
        <v>4.0173708506835992E-3</v>
      </c>
      <c r="AF180" s="197">
        <f t="shared" si="142"/>
        <v>0.13179222871822158</v>
      </c>
      <c r="AG180" s="197">
        <f t="shared" si="149"/>
        <v>-0.12777485786753798</v>
      </c>
      <c r="AH180" s="197"/>
      <c r="AI180" s="197">
        <f t="shared" si="150"/>
        <v>4.97818979812409E-2</v>
      </c>
      <c r="AJ180" s="197">
        <f t="shared" si="151"/>
        <v>0.14964253040525158</v>
      </c>
    </row>
    <row r="181" spans="1:36">
      <c r="A181" s="208" t="s">
        <v>1446</v>
      </c>
      <c r="B181" s="214">
        <f t="shared" si="143"/>
        <v>306162.99724400049</v>
      </c>
      <c r="C181" s="214">
        <f t="shared" si="144"/>
        <v>60836.6958970001</v>
      </c>
      <c r="D181" s="214">
        <f t="shared" si="144"/>
        <v>645234.18248499907</v>
      </c>
      <c r="E181" s="214">
        <f t="shared" ref="E181:Q181" si="178">SUM(E86:E89)</f>
        <v>144981.93146800011</v>
      </c>
      <c r="F181" s="214">
        <f t="shared" si="178"/>
        <v>293058.38315599982</v>
      </c>
      <c r="G181" s="214">
        <f t="shared" si="178"/>
        <v>1144111.193006</v>
      </c>
      <c r="H181" s="214">
        <f t="shared" si="178"/>
        <v>699591.79509400204</v>
      </c>
      <c r="I181" s="214">
        <f t="shared" si="178"/>
        <v>232764.8399560001</v>
      </c>
      <c r="J181" s="214">
        <f t="shared" si="178"/>
        <v>175480.93843800051</v>
      </c>
      <c r="K181" s="214">
        <f t="shared" si="178"/>
        <v>443581.24947599997</v>
      </c>
      <c r="L181" s="214">
        <f t="shared" si="178"/>
        <v>524659.11068299902</v>
      </c>
      <c r="M181" s="214">
        <f t="shared" si="178"/>
        <v>934100.51888600108</v>
      </c>
      <c r="N181" s="214">
        <f t="shared" si="178"/>
        <v>947557.299138</v>
      </c>
      <c r="O181" s="214">
        <f t="shared" si="178"/>
        <v>3957735.751671006</v>
      </c>
      <c r="P181" s="214">
        <f t="shared" si="178"/>
        <v>5408009.9419210097</v>
      </c>
      <c r="Q181" s="214">
        <f t="shared" si="178"/>
        <v>851217.848</v>
      </c>
      <c r="R181" s="214">
        <f t="shared" si="173"/>
        <v>6259227.7899210192</v>
      </c>
      <c r="S181" s="214">
        <f t="shared" si="173"/>
        <v>4007330.4331000079</v>
      </c>
      <c r="T181" s="214">
        <f t="shared" si="173"/>
        <v>1262801.9880000001</v>
      </c>
      <c r="U181" s="214">
        <f t="shared" si="173"/>
        <v>1009175.689845003</v>
      </c>
      <c r="V181" s="214">
        <f t="shared" si="173"/>
        <v>-46053.297024002022</v>
      </c>
      <c r="W181" s="214">
        <f t="shared" si="173"/>
        <v>782066.65500000003</v>
      </c>
      <c r="X181" s="214">
        <f t="shared" si="173"/>
        <v>756093.67900000094</v>
      </c>
      <c r="Y181" s="214"/>
      <c r="Z181" s="197">
        <f t="shared" ref="Z181" si="179">S181/$R181</f>
        <v>0.64022760755773256</v>
      </c>
      <c r="AA181" s="197">
        <f t="shared" ref="AA181" si="180">T181/$R181</f>
        <v>0.20175044436526804</v>
      </c>
      <c r="AB181" s="197">
        <f t="shared" ref="AB181" si="181">AC181+AD181</f>
        <v>0.15387239850447332</v>
      </c>
      <c r="AC181" s="197">
        <f t="shared" ref="AC181" si="182">U181/$R181</f>
        <v>0.16123006283139873</v>
      </c>
      <c r="AD181" s="197">
        <f t="shared" ref="AD181" si="183">V181/$R181</f>
        <v>-7.3576643269254042E-3</v>
      </c>
      <c r="AE181" s="197">
        <f t="shared" ref="AE181" si="184">AF181+AG181</f>
        <v>4.1495495725243081E-3</v>
      </c>
      <c r="AF181" s="197">
        <f t="shared" ref="AF181" si="185">W181/$R181</f>
        <v>0.12494618845144607</v>
      </c>
      <c r="AG181" s="197">
        <f t="shared" ref="AG181" si="186">-X181/$R181</f>
        <v>-0.12079663887892177</v>
      </c>
      <c r="AH181" s="197"/>
      <c r="AI181" s="197">
        <f t="shared" ref="AI181" si="187">(T181-N181)/R181</f>
        <v>5.0364789306697841E-2</v>
      </c>
      <c r="AJ181" s="197">
        <f t="shared" ref="AJ181" si="188">N181/R181</f>
        <v>0.15138565505857018</v>
      </c>
    </row>
    <row r="182" spans="1:36">
      <c r="A182" s="208" t="s">
        <v>1515</v>
      </c>
      <c r="B182" s="214">
        <f t="shared" si="143"/>
        <v>315291.64377554972</v>
      </c>
      <c r="C182" s="214">
        <f t="shared" si="144"/>
        <v>75778.123782655835</v>
      </c>
      <c r="D182" s="214">
        <f t="shared" si="144"/>
        <v>653564.35210686107</v>
      </c>
      <c r="E182" s="214">
        <f t="shared" ref="E182:Q182" si="189">SUM(E87:E90)</f>
        <v>147511.44474943052</v>
      </c>
      <c r="F182" s="214">
        <f t="shared" si="189"/>
        <v>295062.01028105803</v>
      </c>
      <c r="G182" s="214">
        <f t="shared" si="189"/>
        <v>1171915.9309200065</v>
      </c>
      <c r="H182" s="214">
        <f t="shared" si="189"/>
        <v>699506.38956494757</v>
      </c>
      <c r="I182" s="214">
        <f t="shared" si="189"/>
        <v>236274.98491587868</v>
      </c>
      <c r="J182" s="214">
        <f t="shared" si="189"/>
        <v>177721.90533214342</v>
      </c>
      <c r="K182" s="214">
        <f t="shared" si="189"/>
        <v>453277.92872541508</v>
      </c>
      <c r="L182" s="214">
        <f t="shared" si="189"/>
        <v>530293.78100943787</v>
      </c>
      <c r="M182" s="214">
        <f t="shared" si="189"/>
        <v>947717.87181317364</v>
      </c>
      <c r="N182" s="214">
        <f t="shared" si="189"/>
        <v>962001.27006254264</v>
      </c>
      <c r="O182" s="214">
        <f t="shared" si="189"/>
        <v>4006794.1314235427</v>
      </c>
      <c r="P182" s="214">
        <f t="shared" si="189"/>
        <v>5494001.7061190978</v>
      </c>
      <c r="Q182" s="214">
        <f t="shared" si="189"/>
        <v>852696.39474021085</v>
      </c>
      <c r="R182" s="214">
        <f t="shared" si="173"/>
        <v>6346698.1008593179</v>
      </c>
      <c r="S182" s="214">
        <f t="shared" si="173"/>
        <v>4039230.7660757476</v>
      </c>
      <c r="T182" s="214">
        <f t="shared" si="173"/>
        <v>1280510.9673180752</v>
      </c>
      <c r="U182" s="214">
        <f t="shared" si="173"/>
        <v>1006587.1291139657</v>
      </c>
      <c r="V182" s="214">
        <f t="shared" si="173"/>
        <v>-18153.441432500302</v>
      </c>
      <c r="W182" s="214">
        <f t="shared" si="173"/>
        <v>778224.07181749796</v>
      </c>
      <c r="X182" s="214">
        <f t="shared" si="173"/>
        <v>739701.39203347394</v>
      </c>
      <c r="Y182" s="214"/>
      <c r="Z182" s="197">
        <f t="shared" ref="Z182" si="190">S182/$R182</f>
        <v>0.63643026687039861</v>
      </c>
      <c r="AA182" s="197">
        <f t="shared" ref="AA182" si="191">T182/$R182</f>
        <v>0.20176018253408007</v>
      </c>
      <c r="AB182" s="197">
        <f t="shared" ref="AB182" si="192">AC182+AD182</f>
        <v>0.1557398306920626</v>
      </c>
      <c r="AC182" s="197">
        <f t="shared" ref="AC182" si="193">U182/$R182</f>
        <v>0.15860012767547235</v>
      </c>
      <c r="AD182" s="197">
        <f t="shared" ref="AD182" si="194">V182/$R182</f>
        <v>-2.8602969834097508E-3</v>
      </c>
      <c r="AE182" s="197">
        <f t="shared" ref="AE182" si="195">AF182+AG182</f>
        <v>6.0697199034578653E-3</v>
      </c>
      <c r="AF182" s="197">
        <f t="shared" ref="AF182" si="196">W182/$R182</f>
        <v>0.12261873173266734</v>
      </c>
      <c r="AG182" s="197">
        <f t="shared" ref="AG182" si="197">-X182/$R182</f>
        <v>-0.11654901182920947</v>
      </c>
      <c r="AH182" s="197"/>
      <c r="AI182" s="197">
        <f t="shared" ref="AI182" si="198">(T182-N182)/R182</f>
        <v>5.0185102898215317E-2</v>
      </c>
      <c r="AJ182" s="197">
        <f t="shared" ref="AJ182" si="199">N182/R182</f>
        <v>0.15157507963586475</v>
      </c>
    </row>
    <row r="183" spans="1:36">
      <c r="A183" s="208" t="s">
        <v>1567</v>
      </c>
      <c r="B183" s="214">
        <f t="shared" si="143"/>
        <v>311110.20593893365</v>
      </c>
      <c r="C183" s="214">
        <f t="shared" si="144"/>
        <v>88280.897208868148</v>
      </c>
      <c r="D183" s="214">
        <f t="shared" si="144"/>
        <v>657123.41852065478</v>
      </c>
      <c r="E183" s="214">
        <f t="shared" ref="E183:Q183" si="200">SUM(E88:E91)</f>
        <v>146510.14398907658</v>
      </c>
      <c r="F183" s="214">
        <f t="shared" si="200"/>
        <v>294549.67127225985</v>
      </c>
      <c r="G183" s="214">
        <f t="shared" si="200"/>
        <v>1186464.1309908601</v>
      </c>
      <c r="H183" s="214">
        <f t="shared" si="200"/>
        <v>703543.55124972947</v>
      </c>
      <c r="I183" s="214">
        <f t="shared" si="200"/>
        <v>241211.76163330188</v>
      </c>
      <c r="J183" s="214">
        <f t="shared" si="200"/>
        <v>178348.45127502416</v>
      </c>
      <c r="K183" s="214">
        <f t="shared" si="200"/>
        <v>457052.24043534981</v>
      </c>
      <c r="L183" s="214">
        <f t="shared" si="200"/>
        <v>537091.11182258883</v>
      </c>
      <c r="M183" s="214">
        <f t="shared" si="200"/>
        <v>967344.55109501362</v>
      </c>
      <c r="N183" s="214">
        <f t="shared" si="200"/>
        <v>982604.48102299275</v>
      </c>
      <c r="O183" s="214">
        <f t="shared" si="200"/>
        <v>4067196.1485340046</v>
      </c>
      <c r="P183" s="214">
        <f t="shared" si="200"/>
        <v>5564770.4854638008</v>
      </c>
      <c r="Q183" s="214">
        <f t="shared" si="200"/>
        <v>857084.59915893793</v>
      </c>
      <c r="R183" s="214">
        <f t="shared" si="173"/>
        <v>6421855.0846227407</v>
      </c>
      <c r="S183" s="214">
        <f t="shared" si="173"/>
        <v>4078273.5807368127</v>
      </c>
      <c r="T183" s="214">
        <f t="shared" si="173"/>
        <v>1303231.083011457</v>
      </c>
      <c r="U183" s="214">
        <f t="shared" si="173"/>
        <v>999229.11092489818</v>
      </c>
      <c r="V183" s="214">
        <f t="shared" si="173"/>
        <v>-17495.424148936374</v>
      </c>
      <c r="W183" s="214">
        <f t="shared" si="173"/>
        <v>786084.91515192692</v>
      </c>
      <c r="X183" s="214">
        <f t="shared" si="173"/>
        <v>727468.18105342006</v>
      </c>
      <c r="Y183" s="214"/>
      <c r="Z183" s="197">
        <f t="shared" ref="Z183" si="201">S183/$R183</f>
        <v>0.63506160244916143</v>
      </c>
      <c r="AA183" s="197">
        <f t="shared" ref="AA183" si="202">T183/$R183</f>
        <v>0.20293685638158818</v>
      </c>
      <c r="AB183" s="197">
        <f t="shared" ref="AB183" si="203">AC183+AD183</f>
        <v>0.15287384623903186</v>
      </c>
      <c r="AC183" s="197">
        <f t="shared" ref="AC183" si="204">U183/$R183</f>
        <v>0.15559820297371271</v>
      </c>
      <c r="AD183" s="197">
        <f t="shared" ref="AD183" si="205">V183/$R183</f>
        <v>-2.7243567346808425E-3</v>
      </c>
      <c r="AE183" s="197">
        <f t="shared" ref="AE183" si="206">AF183+AG183</f>
        <v>9.1276949302181859E-3</v>
      </c>
      <c r="AF183" s="197">
        <f t="shared" ref="AF183" si="207">W183/$R183</f>
        <v>0.12240776298957957</v>
      </c>
      <c r="AG183" s="197">
        <f t="shared" ref="AG183" si="208">-X183/$R183</f>
        <v>-0.11328006805936139</v>
      </c>
      <c r="AH183" s="197"/>
      <c r="AI183" s="197">
        <f t="shared" ref="AI183" si="209">(T183-N183)/R183</f>
        <v>4.9927411591116563E-2</v>
      </c>
      <c r="AJ183" s="197">
        <f t="shared" ref="AJ183" si="210">N183/R183</f>
        <v>0.15300944479047163</v>
      </c>
    </row>
    <row r="184" spans="1:36">
      <c r="A184" s="208" t="s">
        <v>1573</v>
      </c>
      <c r="B184" s="214">
        <f t="shared" si="143"/>
        <v>305216.96630813205</v>
      </c>
      <c r="C184" s="214">
        <f t="shared" si="144"/>
        <v>93308.385969793046</v>
      </c>
      <c r="D184" s="214">
        <f t="shared" si="144"/>
        <v>664722.42806674703</v>
      </c>
      <c r="E184" s="214">
        <f t="shared" ref="E184:Q184" si="211">SUM(E89:E92)</f>
        <v>147886.21050485937</v>
      </c>
      <c r="F184" s="214">
        <f t="shared" si="211"/>
        <v>294617.84192145756</v>
      </c>
      <c r="G184" s="214">
        <f t="shared" si="211"/>
        <v>1200534.8664628577</v>
      </c>
      <c r="H184" s="214">
        <f t="shared" si="211"/>
        <v>709011.62862251489</v>
      </c>
      <c r="I184" s="214">
        <f t="shared" si="211"/>
        <v>244815.25292300526</v>
      </c>
      <c r="J184" s="214">
        <f t="shared" si="211"/>
        <v>178787.78747513937</v>
      </c>
      <c r="K184" s="214">
        <f t="shared" si="211"/>
        <v>453009.7900128148</v>
      </c>
      <c r="L184" s="214">
        <f t="shared" si="211"/>
        <v>544474.57856981456</v>
      </c>
      <c r="M184" s="214">
        <f t="shared" si="211"/>
        <v>985446.45530217024</v>
      </c>
      <c r="N184" s="214">
        <f t="shared" si="211"/>
        <v>994380.40839585755</v>
      </c>
      <c r="O184" s="214">
        <f t="shared" si="211"/>
        <v>4109925.9013013197</v>
      </c>
      <c r="P184" s="214">
        <f t="shared" si="211"/>
        <v>5615677.734072309</v>
      </c>
      <c r="Q184" s="214">
        <f t="shared" si="211"/>
        <v>873075.20985924802</v>
      </c>
      <c r="R184" s="214">
        <f t="shared" si="173"/>
        <v>6488752.9439315582</v>
      </c>
      <c r="S184" s="214">
        <f t="shared" si="173"/>
        <v>4116326.2211666526</v>
      </c>
      <c r="T184" s="214">
        <f t="shared" si="173"/>
        <v>1315764.1377621018</v>
      </c>
      <c r="U184" s="214">
        <f t="shared" si="173"/>
        <v>1006805.6550069734</v>
      </c>
      <c r="V184" s="214">
        <f t="shared" si="173"/>
        <v>-15655.08345708565</v>
      </c>
      <c r="W184" s="214">
        <f t="shared" si="173"/>
        <v>803819.42781031004</v>
      </c>
      <c r="X184" s="214">
        <f t="shared" si="173"/>
        <v>738307.41435739491</v>
      </c>
      <c r="Y184" s="214"/>
      <c r="Z184" s="197">
        <f t="shared" ref="Z184" si="212">S184/$R184</f>
        <v>0.63437863280283191</v>
      </c>
      <c r="AA184" s="197">
        <f t="shared" ref="AA184" si="213">T184/$R184</f>
        <v>0.20277611879068949</v>
      </c>
      <c r="AB184" s="197">
        <f t="shared" ref="AB184" si="214">AC184+AD184</f>
        <v>0.15274900741549058</v>
      </c>
      <c r="AC184" s="197">
        <f t="shared" ref="AC184" si="215">U184/$R184</f>
        <v>0.1551616564394801</v>
      </c>
      <c r="AD184" s="197">
        <f t="shared" ref="AD184" si="216">V184/$R184</f>
        <v>-2.412649023989528E-3</v>
      </c>
      <c r="AE184" s="197">
        <f t="shared" ref="AE184" si="217">AF184+AG184</f>
        <v>1.0096240990987895E-2</v>
      </c>
      <c r="AF184" s="197">
        <f t="shared" ref="AF184" si="218">W184/$R184</f>
        <v>0.12387887699778458</v>
      </c>
      <c r="AG184" s="197">
        <f t="shared" ref="AG184" si="219">-X184/$R184</f>
        <v>-0.11378263600679668</v>
      </c>
      <c r="AH184" s="197"/>
      <c r="AI184" s="197">
        <f t="shared" ref="AI184" si="220">(T184-N184)/R184</f>
        <v>4.9529352117930497E-2</v>
      </c>
      <c r="AJ184" s="197">
        <f t="shared" ref="AJ184" si="221">N184/R184</f>
        <v>0.15324676667275899</v>
      </c>
    </row>
    <row r="185" spans="1:36">
      <c r="A185" s="208" t="s">
        <v>1583</v>
      </c>
      <c r="B185" s="214">
        <f t="shared" si="143"/>
        <v>299468.65955637052</v>
      </c>
      <c r="C185" s="214">
        <f t="shared" si="144"/>
        <v>100818.49017158338</v>
      </c>
      <c r="D185" s="214">
        <f t="shared" si="144"/>
        <v>666156.68840227369</v>
      </c>
      <c r="E185" s="214">
        <f t="shared" ref="E185:Q185" si="222">SUM(E90:E93)</f>
        <v>149822.43905509479</v>
      </c>
      <c r="F185" s="214">
        <f t="shared" si="222"/>
        <v>295188.7016070254</v>
      </c>
      <c r="G185" s="214">
        <f t="shared" si="222"/>
        <v>1211986.3192359773</v>
      </c>
      <c r="H185" s="214">
        <f t="shared" si="222"/>
        <v>715411.56834213599</v>
      </c>
      <c r="I185" s="214">
        <f t="shared" si="222"/>
        <v>246537.09927097944</v>
      </c>
      <c r="J185" s="214">
        <f t="shared" si="222"/>
        <v>180200.4318380832</v>
      </c>
      <c r="K185" s="214">
        <f t="shared" si="222"/>
        <v>449014.6930675832</v>
      </c>
      <c r="L185" s="214">
        <f t="shared" si="222"/>
        <v>549807.03112012125</v>
      </c>
      <c r="M185" s="214">
        <f t="shared" si="222"/>
        <v>999935.59307051229</v>
      </c>
      <c r="N185" s="214">
        <f t="shared" si="222"/>
        <v>996195.26324965875</v>
      </c>
      <c r="O185" s="214">
        <f t="shared" si="222"/>
        <v>4137101.6799590737</v>
      </c>
      <c r="P185" s="214">
        <f t="shared" si="222"/>
        <v>5648556.6587514216</v>
      </c>
      <c r="Q185" s="214">
        <f t="shared" si="222"/>
        <v>911383.60100000002</v>
      </c>
      <c r="R185" s="214">
        <f t="shared" si="173"/>
        <v>6559940.2597514214</v>
      </c>
      <c r="S185" s="214">
        <f t="shared" si="173"/>
        <v>4161219.81325013</v>
      </c>
      <c r="T185" s="214">
        <f t="shared" si="173"/>
        <v>1315135.6340000001</v>
      </c>
      <c r="U185" s="214">
        <f t="shared" si="173"/>
        <v>1025615.2317722638</v>
      </c>
      <c r="V185" s="214">
        <f t="shared" si="173"/>
        <v>-8639.514270972224</v>
      </c>
      <c r="W185" s="214">
        <f t="shared" si="173"/>
        <v>824425.37100000004</v>
      </c>
      <c r="X185" s="214">
        <f t="shared" si="173"/>
        <v>757816.27600000007</v>
      </c>
      <c r="Y185" s="214"/>
      <c r="Z185" s="197">
        <f t="shared" ref="Z185" si="223">S185/$R185</f>
        <v>0.6343380653603411</v>
      </c>
      <c r="AA185" s="197">
        <f t="shared" ref="AA185" si="224">T185/$R185</f>
        <v>0.20047981870643364</v>
      </c>
      <c r="AB185" s="197">
        <f t="shared" ref="AB185" si="225">AC185+AD185</f>
        <v>0.15502819800676482</v>
      </c>
      <c r="AC185" s="197">
        <f t="shared" ref="AC185" si="226">U185/$R185</f>
        <v>0.15634520912712213</v>
      </c>
      <c r="AD185" s="197">
        <f t="shared" ref="AD185" si="227">V185/$R185</f>
        <v>-1.3170111203573071E-3</v>
      </c>
      <c r="AE185" s="197">
        <f t="shared" ref="AE185" si="228">AF185+AG185</f>
        <v>1.0153917926460518E-2</v>
      </c>
      <c r="AF185" s="197">
        <f t="shared" ref="AF185" si="229">W185/$R185</f>
        <v>0.12567574373478219</v>
      </c>
      <c r="AG185" s="197">
        <f t="shared" ref="AG185" si="230">-X185/$R185</f>
        <v>-0.11552182580832167</v>
      </c>
      <c r="AH185" s="197"/>
      <c r="AI185" s="197">
        <f t="shared" ref="AI185" si="231">(T185-N185)/R185</f>
        <v>4.8619401720348454E-2</v>
      </c>
      <c r="AJ185" s="197">
        <f t="shared" ref="AJ185" si="232">N185/R185</f>
        <v>0.15186041698608518</v>
      </c>
    </row>
    <row r="186" spans="1:36">
      <c r="A186" s="208" t="s">
        <v>1590</v>
      </c>
      <c r="B186" s="214">
        <f t="shared" si="143"/>
        <v>296826.70728967659</v>
      </c>
      <c r="C186" s="214">
        <f t="shared" si="144"/>
        <v>106736.89980334752</v>
      </c>
      <c r="D186" s="214">
        <f t="shared" si="144"/>
        <v>662193.85063061723</v>
      </c>
      <c r="E186" s="214">
        <f t="shared" ref="E186:Q186" si="233">SUM(E91:E94)</f>
        <v>152126.52665366326</v>
      </c>
      <c r="F186" s="214">
        <f t="shared" si="233"/>
        <v>293706.66264439758</v>
      </c>
      <c r="G186" s="214">
        <f t="shared" si="233"/>
        <v>1214763.9397320256</v>
      </c>
      <c r="H186" s="214">
        <f t="shared" si="233"/>
        <v>723493.22046523786</v>
      </c>
      <c r="I186" s="214">
        <f t="shared" si="233"/>
        <v>247541.29995409533</v>
      </c>
      <c r="J186" s="214">
        <f t="shared" si="233"/>
        <v>178265.89045488625</v>
      </c>
      <c r="K186" s="214">
        <f t="shared" si="233"/>
        <v>442750.38827171421</v>
      </c>
      <c r="L186" s="214">
        <f t="shared" si="233"/>
        <v>555677.38428924105</v>
      </c>
      <c r="M186" s="214">
        <f t="shared" si="233"/>
        <v>1010678.3064282313</v>
      </c>
      <c r="N186" s="214">
        <f t="shared" si="233"/>
        <v>1008160.6956485715</v>
      </c>
      <c r="O186" s="214">
        <f t="shared" si="233"/>
        <v>4166567.1855119774</v>
      </c>
      <c r="P186" s="214">
        <f t="shared" si="233"/>
        <v>5678157.8325336799</v>
      </c>
      <c r="Q186" s="214">
        <f t="shared" si="233"/>
        <v>937853.39</v>
      </c>
      <c r="R186" s="214">
        <f t="shared" si="173"/>
        <v>6616011.2225336796</v>
      </c>
      <c r="S186" s="214">
        <f t="shared" si="173"/>
        <v>4205685.3722375026</v>
      </c>
      <c r="T186" s="214">
        <f t="shared" si="173"/>
        <v>1320042.6499999999</v>
      </c>
      <c r="U186" s="214">
        <f t="shared" si="173"/>
        <v>1043875.0861252759</v>
      </c>
      <c r="V186" s="214">
        <f t="shared" si="173"/>
        <v>-9485.1178290984681</v>
      </c>
      <c r="W186" s="214">
        <f t="shared" si="173"/>
        <v>842382.68800000008</v>
      </c>
      <c r="X186" s="214">
        <f t="shared" si="173"/>
        <v>786489.45600000001</v>
      </c>
      <c r="Y186" s="214"/>
      <c r="Z186" s="197">
        <f t="shared" ref="Z186" si="234">S186/$R186</f>
        <v>0.63568292597709442</v>
      </c>
      <c r="AA186" s="197">
        <f t="shared" ref="AA186" si="235">T186/$R186</f>
        <v>0.19952243211196882</v>
      </c>
      <c r="AB186" s="197">
        <f t="shared" ref="AB186" si="236">AC186+AD186</f>
        <v>0.15634646518934495</v>
      </c>
      <c r="AC186" s="197">
        <f t="shared" ref="AC186" si="237">U186/$R186</f>
        <v>0.15778012627456089</v>
      </c>
      <c r="AD186" s="197">
        <f t="shared" ref="AD186" si="238">V186/$R186</f>
        <v>-1.4336610852159393E-3</v>
      </c>
      <c r="AE186" s="197">
        <f t="shared" ref="AE186" si="239">AF186+AG186</f>
        <v>8.4481767215919407E-3</v>
      </c>
      <c r="AF186" s="197">
        <f t="shared" ref="AF186" si="240">W186/$R186</f>
        <v>0.1273248577830253</v>
      </c>
      <c r="AG186" s="197">
        <f t="shared" ref="AG186" si="241">-X186/$R186</f>
        <v>-0.11887668106143336</v>
      </c>
      <c r="AH186" s="197"/>
      <c r="AI186" s="197">
        <f t="shared" ref="AI186" si="242">(T186-N186)/R186</f>
        <v>4.7140481456437067E-2</v>
      </c>
      <c r="AJ186" s="197">
        <f t="shared" ref="AJ186" si="243">N186/R186</f>
        <v>0.15238195065553176</v>
      </c>
    </row>
    <row r="187" spans="1:36">
      <c r="A187" s="208" t="s">
        <v>1592</v>
      </c>
      <c r="B187" s="214">
        <f t="shared" si="143"/>
        <v>302426.17475263868</v>
      </c>
      <c r="C187" s="214">
        <f t="shared" si="144"/>
        <v>125235.96243585192</v>
      </c>
      <c r="D187" s="214">
        <f t="shared" si="144"/>
        <v>649599.38490076561</v>
      </c>
      <c r="E187" s="214">
        <f t="shared" ref="E187:Q187" si="244">SUM(E92:E95)</f>
        <v>157350.96827174438</v>
      </c>
      <c r="F187" s="214">
        <f t="shared" si="244"/>
        <v>292377.22796286643</v>
      </c>
      <c r="G187" s="214">
        <f t="shared" si="244"/>
        <v>1224563.5435712284</v>
      </c>
      <c r="H187" s="214">
        <f t="shared" si="244"/>
        <v>733491.33759910625</v>
      </c>
      <c r="I187" s="214">
        <f t="shared" si="244"/>
        <v>246578.44559501248</v>
      </c>
      <c r="J187" s="214">
        <f t="shared" si="244"/>
        <v>178927.58539342764</v>
      </c>
      <c r="K187" s="214">
        <f t="shared" si="244"/>
        <v>438515.99150095473</v>
      </c>
      <c r="L187" s="214">
        <f t="shared" si="244"/>
        <v>560768.37597837858</v>
      </c>
      <c r="M187" s="214">
        <f t="shared" si="244"/>
        <v>1018765.1900438758</v>
      </c>
      <c r="N187" s="214">
        <f t="shared" si="244"/>
        <v>1009427.4270643253</v>
      </c>
      <c r="O187" s="214">
        <f t="shared" si="244"/>
        <v>4186474.3531750804</v>
      </c>
      <c r="P187" s="214">
        <f t="shared" si="244"/>
        <v>5713464.0714989472</v>
      </c>
      <c r="Q187" s="214">
        <f t="shared" si="244"/>
        <v>964876.20200000005</v>
      </c>
      <c r="R187" s="214">
        <f t="shared" si="173"/>
        <v>6678340.2734989477</v>
      </c>
      <c r="S187" s="214">
        <f t="shared" si="173"/>
        <v>4248030.4995020432</v>
      </c>
      <c r="T187" s="214">
        <f t="shared" si="173"/>
        <v>1321143.9439999999</v>
      </c>
      <c r="U187" s="214">
        <f t="shared" si="173"/>
        <v>1066487.5055856253</v>
      </c>
      <c r="V187" s="214">
        <f t="shared" si="173"/>
        <v>5805.7964112790814</v>
      </c>
      <c r="W187" s="214">
        <f t="shared" si="173"/>
        <v>865915.43800000008</v>
      </c>
      <c r="X187" s="214">
        <f t="shared" si="173"/>
        <v>829042.91</v>
      </c>
      <c r="Y187" s="214"/>
      <c r="Z187" s="197">
        <f t="shared" ref="Z187" si="245">S187/$R187</f>
        <v>0.6360907539196704</v>
      </c>
      <c r="AA187" s="197">
        <f t="shared" ref="AA187" si="246">T187/$R187</f>
        <v>0.19782519157380699</v>
      </c>
      <c r="AB187" s="197">
        <f t="shared" ref="AB187" si="247">AC187+AD187</f>
        <v>0.16056284317407254</v>
      </c>
      <c r="AC187" s="197">
        <f t="shared" ref="AC187" si="248">U187/$R187</f>
        <v>0.15969349597499111</v>
      </c>
      <c r="AD187" s="197">
        <f t="shared" ref="AD187" si="249">V187/$R187</f>
        <v>8.6934719908143897E-4</v>
      </c>
      <c r="AE187" s="197">
        <f t="shared" ref="AE187" si="250">AF187+AG187</f>
        <v>5.5212113324500656E-3</v>
      </c>
      <c r="AF187" s="197">
        <f t="shared" ref="AF187" si="251">W187/$R187</f>
        <v>0.12966027523876461</v>
      </c>
      <c r="AG187" s="197">
        <f t="shared" ref="AG187" si="252">-X187/$R187</f>
        <v>-0.12413906390631455</v>
      </c>
      <c r="AH187" s="197"/>
      <c r="AI187" s="197">
        <f t="shared" ref="AI187" si="253">(T187-N187)/R187</f>
        <v>4.6675746393550953E-2</v>
      </c>
      <c r="AJ187" s="197">
        <f t="shared" ref="AJ187" si="254">N187/R187</f>
        <v>0.15114944518025603</v>
      </c>
    </row>
    <row r="188" spans="1:36" ht="13.5" thickBot="1">
      <c r="C188" s="214"/>
      <c r="R188" s="197"/>
    </row>
    <row r="189" spans="1:36" ht="13.5" customHeight="1" thickBot="1">
      <c r="A189" s="349" t="s">
        <v>986</v>
      </c>
      <c r="B189" s="349"/>
      <c r="C189" s="349"/>
      <c r="D189" s="349"/>
      <c r="E189" s="349"/>
      <c r="F189" s="349"/>
      <c r="G189" s="349"/>
      <c r="H189" s="349"/>
      <c r="I189" s="349"/>
      <c r="J189" s="349"/>
      <c r="K189" s="349"/>
      <c r="L189" s="349"/>
      <c r="M189" s="349"/>
      <c r="N189" s="349"/>
      <c r="O189" s="349"/>
      <c r="P189" s="349"/>
      <c r="Q189" s="349"/>
      <c r="R189" s="349"/>
      <c r="S189" s="349"/>
      <c r="T189" s="349"/>
      <c r="U189" s="349"/>
      <c r="V189" s="349"/>
      <c r="W189" s="349"/>
      <c r="X189" s="349"/>
      <c r="Y189" s="347" t="s">
        <v>987</v>
      </c>
    </row>
    <row r="190" spans="1:36" ht="13.5" thickBot="1">
      <c r="A190" s="350" t="s">
        <v>86</v>
      </c>
      <c r="B190" s="185" t="s">
        <v>856</v>
      </c>
      <c r="C190" s="351" t="s">
        <v>857</v>
      </c>
      <c r="D190" s="351"/>
      <c r="E190" s="351"/>
      <c r="F190" s="351"/>
      <c r="G190" s="351"/>
      <c r="H190" s="352" t="s">
        <v>858</v>
      </c>
      <c r="I190" s="352"/>
      <c r="J190" s="352"/>
      <c r="K190" s="352"/>
      <c r="L190" s="352"/>
      <c r="M190" s="352"/>
      <c r="N190" s="352"/>
      <c r="O190" s="352"/>
      <c r="P190" s="347" t="s">
        <v>859</v>
      </c>
      <c r="Q190" s="347" t="s">
        <v>860</v>
      </c>
      <c r="R190" s="347" t="s">
        <v>51</v>
      </c>
      <c r="S190" s="347" t="s">
        <v>861</v>
      </c>
      <c r="T190" s="347" t="s">
        <v>862</v>
      </c>
      <c r="U190" s="347" t="s">
        <v>863</v>
      </c>
      <c r="V190" s="347" t="s">
        <v>864</v>
      </c>
      <c r="W190" s="347" t="s">
        <v>865</v>
      </c>
      <c r="X190" s="347" t="s">
        <v>866</v>
      </c>
      <c r="Y190" s="348"/>
    </row>
    <row r="191" spans="1:36">
      <c r="A191" s="350"/>
      <c r="B191" s="186" t="s">
        <v>48</v>
      </c>
      <c r="C191" s="187" t="s">
        <v>867</v>
      </c>
      <c r="D191" s="187" t="s">
        <v>868</v>
      </c>
      <c r="E191" s="187" t="s">
        <v>869</v>
      </c>
      <c r="F191" s="187" t="s">
        <v>870</v>
      </c>
      <c r="G191" s="188" t="s">
        <v>48</v>
      </c>
      <c r="H191" s="187" t="s">
        <v>871</v>
      </c>
      <c r="I191" s="187" t="s">
        <v>872</v>
      </c>
      <c r="J191" s="187" t="s">
        <v>873</v>
      </c>
      <c r="K191" s="187" t="s">
        <v>874</v>
      </c>
      <c r="L191" s="187" t="s">
        <v>875</v>
      </c>
      <c r="M191" s="187" t="s">
        <v>876</v>
      </c>
      <c r="N191" s="187" t="s">
        <v>877</v>
      </c>
      <c r="O191" s="188" t="s">
        <v>48</v>
      </c>
      <c r="P191" s="347"/>
      <c r="Q191" s="347"/>
      <c r="R191" s="347"/>
      <c r="S191" s="347"/>
      <c r="T191" s="347"/>
      <c r="U191" s="347"/>
      <c r="V191" s="347"/>
      <c r="W191" s="347"/>
      <c r="X191" s="347"/>
      <c r="Y191" s="348"/>
    </row>
    <row r="192" spans="1:36">
      <c r="A192" s="189">
        <v>1995</v>
      </c>
      <c r="B192" s="197">
        <f t="shared" ref="B192:B223" si="255">B100/$R100</f>
        <v>5.0116664638634748E-2</v>
      </c>
      <c r="C192" s="197">
        <f t="shared" ref="C192:X192" si="256">C100/$R100</f>
        <v>6.2483901780979499E-3</v>
      </c>
      <c r="D192" s="197">
        <f t="shared" si="256"/>
        <v>0.14542279154475055</v>
      </c>
      <c r="E192" s="197">
        <f t="shared" si="256"/>
        <v>2.1160056951561975E-2</v>
      </c>
      <c r="F192" s="197">
        <f t="shared" si="256"/>
        <v>6.0983365192931127E-2</v>
      </c>
      <c r="G192" s="197">
        <f t="shared" si="256"/>
        <v>0.23381460386734176</v>
      </c>
      <c r="H192" s="197">
        <f t="shared" si="256"/>
        <v>7.8915648277432929E-2</v>
      </c>
      <c r="I192" s="197">
        <f t="shared" si="256"/>
        <v>2.9410670276965614E-2</v>
      </c>
      <c r="J192" s="197">
        <f t="shared" si="256"/>
        <v>2.1008570304002508E-2</v>
      </c>
      <c r="K192" s="197">
        <f t="shared" si="256"/>
        <v>9.1208461706568822E-2</v>
      </c>
      <c r="L192" s="197">
        <f t="shared" si="256"/>
        <v>8.5272914953817058E-2</v>
      </c>
      <c r="M192" s="197">
        <f t="shared" si="256"/>
        <v>0.13104733434712401</v>
      </c>
      <c r="N192" s="197">
        <f t="shared" si="256"/>
        <v>0.14435056386954756</v>
      </c>
      <c r="O192" s="197">
        <f t="shared" si="256"/>
        <v>0.5812141637354582</v>
      </c>
      <c r="P192" s="197">
        <f t="shared" si="256"/>
        <v>0.86514543224143525</v>
      </c>
      <c r="Q192" s="197">
        <f t="shared" si="256"/>
        <v>0.13485456775856489</v>
      </c>
      <c r="R192" s="197">
        <f t="shared" si="256"/>
        <v>1</v>
      </c>
      <c r="S192" s="197">
        <f>S100/$R100</f>
        <v>0.63706438707682267</v>
      </c>
      <c r="T192" s="197">
        <f t="shared" si="256"/>
        <v>0.20927924866764797</v>
      </c>
      <c r="U192" s="197">
        <f t="shared" si="256"/>
        <v>0.20286297616512786</v>
      </c>
      <c r="V192" s="197">
        <f t="shared" si="256"/>
        <v>-2.9939512700948485E-2</v>
      </c>
      <c r="W192" s="197">
        <f t="shared" si="256"/>
        <v>7.5288750433874396E-2</v>
      </c>
      <c r="X192" s="197">
        <f t="shared" si="256"/>
        <v>9.4555849642524434E-2</v>
      </c>
      <c r="Y192" s="215">
        <f>T192-N192</f>
        <v>6.4928684798100406E-2</v>
      </c>
    </row>
    <row r="193" spans="1:25">
      <c r="A193" s="189">
        <v>1996</v>
      </c>
      <c r="B193" s="197">
        <f t="shared" si="255"/>
        <v>4.7684112083316611E-2</v>
      </c>
      <c r="C193" s="197">
        <f t="shared" ref="C193:E212" si="257">C101/$R101</f>
        <v>6.9183071477315131E-3</v>
      </c>
      <c r="D193" s="197">
        <f t="shared" si="257"/>
        <v>0.13067191236721828</v>
      </c>
      <c r="E193" s="197">
        <f t="shared" si="257"/>
        <v>2.0962759134240019E-2</v>
      </c>
      <c r="F193" s="197">
        <f t="shared" ref="F193:X193" si="258">F101/$R101</f>
        <v>6.4848166958602835E-2</v>
      </c>
      <c r="G193" s="197">
        <f t="shared" si="258"/>
        <v>0.22340114560779267</v>
      </c>
      <c r="H193" s="197">
        <f t="shared" si="258"/>
        <v>6.9983176100858968E-2</v>
      </c>
      <c r="I193" s="197">
        <f t="shared" si="258"/>
        <v>2.812313771702709E-2</v>
      </c>
      <c r="J193" s="197">
        <f t="shared" si="258"/>
        <v>2.5416109486843648E-2</v>
      </c>
      <c r="K193" s="197">
        <f t="shared" si="258"/>
        <v>8.1069001319697048E-2</v>
      </c>
      <c r="L193" s="197">
        <f t="shared" si="258"/>
        <v>0.11493257741807322</v>
      </c>
      <c r="M193" s="197">
        <f t="shared" si="258"/>
        <v>0.14247618111456228</v>
      </c>
      <c r="N193" s="197">
        <f t="shared" si="258"/>
        <v>0.14118861477741021</v>
      </c>
      <c r="O193" s="197">
        <f t="shared" si="258"/>
        <v>0.60318879793447222</v>
      </c>
      <c r="P193" s="197">
        <f t="shared" si="258"/>
        <v>0.87427405562558136</v>
      </c>
      <c r="Q193" s="197">
        <f t="shared" si="258"/>
        <v>0.1257259443744187</v>
      </c>
      <c r="R193" s="197">
        <f t="shared" si="258"/>
        <v>1</v>
      </c>
      <c r="S193" s="197">
        <f t="shared" si="258"/>
        <v>0.65157399218033119</v>
      </c>
      <c r="T193" s="197">
        <f t="shared" si="258"/>
        <v>0.19750826512574113</v>
      </c>
      <c r="U193" s="197">
        <f t="shared" si="258"/>
        <v>0.18640653787825773</v>
      </c>
      <c r="V193" s="197">
        <f t="shared" si="258"/>
        <v>-1.3737074094751519E-2</v>
      </c>
      <c r="W193" s="197">
        <f t="shared" si="258"/>
        <v>6.7302096847125376E-2</v>
      </c>
      <c r="X193" s="197">
        <f t="shared" si="258"/>
        <v>8.9053817936704069E-2</v>
      </c>
      <c r="Y193" s="215">
        <f t="shared" ref="Y193:Y256" si="259">T193-N193</f>
        <v>5.6319650348330919E-2</v>
      </c>
    </row>
    <row r="194" spans="1:25">
      <c r="A194" s="192" t="s">
        <v>882</v>
      </c>
      <c r="B194" s="197">
        <f t="shared" si="255"/>
        <v>4.8660331099327735E-2</v>
      </c>
      <c r="C194" s="197">
        <f t="shared" si="257"/>
        <v>6.3794593444864156E-3</v>
      </c>
      <c r="D194" s="197">
        <f t="shared" si="257"/>
        <v>0.13206321555792314</v>
      </c>
      <c r="E194" s="197">
        <f t="shared" si="257"/>
        <v>2.056689928792263E-2</v>
      </c>
      <c r="F194" s="197">
        <f t="shared" ref="F194:X194" si="260">F102/$R102</f>
        <v>6.5457136789420209E-2</v>
      </c>
      <c r="G194" s="197">
        <f t="shared" si="260"/>
        <v>0.2244667109797524</v>
      </c>
      <c r="H194" s="197">
        <f t="shared" si="260"/>
        <v>6.99624823491279E-2</v>
      </c>
      <c r="I194" s="197">
        <f t="shared" si="260"/>
        <v>2.7939215457530905E-2</v>
      </c>
      <c r="J194" s="197">
        <f t="shared" si="260"/>
        <v>2.5839391111610207E-2</v>
      </c>
      <c r="K194" s="197">
        <f t="shared" si="260"/>
        <v>7.9121454805055558E-2</v>
      </c>
      <c r="L194" s="197">
        <f t="shared" si="260"/>
        <v>0.1177465221172305</v>
      </c>
      <c r="M194" s="197">
        <f t="shared" si="260"/>
        <v>0.14341897903239048</v>
      </c>
      <c r="N194" s="197">
        <f t="shared" si="260"/>
        <v>0.13905637965353709</v>
      </c>
      <c r="O194" s="197">
        <f t="shared" si="260"/>
        <v>0.6030844245264827</v>
      </c>
      <c r="P194" s="197">
        <f t="shared" si="260"/>
        <v>0.87621146660556226</v>
      </c>
      <c r="Q194" s="197">
        <f t="shared" si="260"/>
        <v>0.12378853339443792</v>
      </c>
      <c r="R194" s="197">
        <f t="shared" si="260"/>
        <v>1</v>
      </c>
      <c r="S194" s="197">
        <f t="shared" si="260"/>
        <v>0.65463774637283301</v>
      </c>
      <c r="T194" s="197">
        <f t="shared" si="260"/>
        <v>0.19817348443194041</v>
      </c>
      <c r="U194" s="197">
        <f t="shared" si="260"/>
        <v>0.1883733175737827</v>
      </c>
      <c r="V194" s="197">
        <f t="shared" si="260"/>
        <v>-1.5977703391793992E-2</v>
      </c>
      <c r="W194" s="197">
        <f t="shared" si="260"/>
        <v>6.6003071752930034E-2</v>
      </c>
      <c r="X194" s="197">
        <f t="shared" si="260"/>
        <v>9.1209916739692393E-2</v>
      </c>
      <c r="Y194" s="215">
        <f t="shared" si="259"/>
        <v>5.9117104778403318E-2</v>
      </c>
    </row>
    <row r="195" spans="1:25">
      <c r="A195" s="192" t="s">
        <v>883</v>
      </c>
      <c r="B195" s="197">
        <f t="shared" si="255"/>
        <v>4.8163340018223713E-2</v>
      </c>
      <c r="C195" s="197">
        <f t="shared" si="257"/>
        <v>6.2670393706484627E-3</v>
      </c>
      <c r="D195" s="197">
        <f t="shared" si="257"/>
        <v>0.13521181754242115</v>
      </c>
      <c r="E195" s="197">
        <f t="shared" si="257"/>
        <v>2.0856906020496488E-2</v>
      </c>
      <c r="F195" s="197">
        <f t="shared" ref="F195:X195" si="261">F103/$R103</f>
        <v>6.590897326669648E-2</v>
      </c>
      <c r="G195" s="197">
        <f t="shared" si="261"/>
        <v>0.22824473620026262</v>
      </c>
      <c r="H195" s="197">
        <f t="shared" si="261"/>
        <v>6.9832286654871664E-2</v>
      </c>
      <c r="I195" s="197">
        <f t="shared" si="261"/>
        <v>2.8664485880567424E-2</v>
      </c>
      <c r="J195" s="197">
        <f t="shared" si="261"/>
        <v>2.5185542430923216E-2</v>
      </c>
      <c r="K195" s="197">
        <f t="shared" si="261"/>
        <v>7.7384931715920993E-2</v>
      </c>
      <c r="L195" s="197">
        <f t="shared" si="261"/>
        <v>0.12010664628795102</v>
      </c>
      <c r="M195" s="197">
        <f t="shared" si="261"/>
        <v>0.14264193456613136</v>
      </c>
      <c r="N195" s="197">
        <f t="shared" si="261"/>
        <v>0.13738806649852414</v>
      </c>
      <c r="O195" s="197">
        <f t="shared" si="261"/>
        <v>0.60120389403489027</v>
      </c>
      <c r="P195" s="197">
        <f t="shared" si="261"/>
        <v>0.87761197025337601</v>
      </c>
      <c r="Q195" s="197">
        <f t="shared" si="261"/>
        <v>0.12238802974662505</v>
      </c>
      <c r="R195" s="197">
        <f t="shared" si="261"/>
        <v>1</v>
      </c>
      <c r="S195" s="197">
        <f t="shared" si="261"/>
        <v>0.65838791239445371</v>
      </c>
      <c r="T195" s="197">
        <f t="shared" si="261"/>
        <v>0.19911323849458937</v>
      </c>
      <c r="U195" s="197">
        <f t="shared" si="261"/>
        <v>0.19005642298956058</v>
      </c>
      <c r="V195" s="197">
        <f t="shared" si="261"/>
        <v>-2.0640274485414983E-2</v>
      </c>
      <c r="W195" s="197">
        <f t="shared" si="261"/>
        <v>6.7053604271031783E-2</v>
      </c>
      <c r="X195" s="197">
        <f t="shared" si="261"/>
        <v>9.397090366422016E-2</v>
      </c>
      <c r="Y195" s="215">
        <f t="shared" si="259"/>
        <v>6.1725171996065226E-2</v>
      </c>
    </row>
    <row r="196" spans="1:25">
      <c r="A196" s="192" t="s">
        <v>884</v>
      </c>
      <c r="B196" s="197">
        <f t="shared" si="255"/>
        <v>4.6656504432615903E-2</v>
      </c>
      <c r="C196" s="197">
        <f t="shared" si="257"/>
        <v>6.2100763250396906E-3</v>
      </c>
      <c r="D196" s="197">
        <f t="shared" si="257"/>
        <v>0.13633848260829903</v>
      </c>
      <c r="E196" s="197">
        <f t="shared" si="257"/>
        <v>2.1581245737918801E-2</v>
      </c>
      <c r="F196" s="197">
        <f t="shared" ref="F196:X196" si="262">F104/$R104</f>
        <v>6.6726733521911191E-2</v>
      </c>
      <c r="G196" s="197">
        <f t="shared" si="262"/>
        <v>0.23085653819316884</v>
      </c>
      <c r="H196" s="197">
        <f t="shared" si="262"/>
        <v>6.9700861541323045E-2</v>
      </c>
      <c r="I196" s="197">
        <f t="shared" si="262"/>
        <v>2.8930374527752545E-2</v>
      </c>
      <c r="J196" s="197">
        <f t="shared" si="262"/>
        <v>2.6358916248419073E-2</v>
      </c>
      <c r="K196" s="197">
        <f t="shared" si="262"/>
        <v>7.6247969784786152E-2</v>
      </c>
      <c r="L196" s="197">
        <f t="shared" si="262"/>
        <v>0.12153643470787902</v>
      </c>
      <c r="M196" s="197">
        <f t="shared" si="262"/>
        <v>0.14184839209731603</v>
      </c>
      <c r="N196" s="197">
        <f t="shared" si="262"/>
        <v>0.13634269547740194</v>
      </c>
      <c r="O196" s="197">
        <f t="shared" si="262"/>
        <v>0.60096564438487754</v>
      </c>
      <c r="P196" s="197">
        <f t="shared" si="262"/>
        <v>0.87847868701066234</v>
      </c>
      <c r="Q196" s="197">
        <f t="shared" si="262"/>
        <v>0.12152131298933851</v>
      </c>
      <c r="R196" s="197">
        <f t="shared" si="262"/>
        <v>1</v>
      </c>
      <c r="S196" s="197">
        <f t="shared" si="262"/>
        <v>0.6570014420081004</v>
      </c>
      <c r="T196" s="197">
        <f t="shared" si="262"/>
        <v>0.19816210063161113</v>
      </c>
      <c r="U196" s="197">
        <f t="shared" si="262"/>
        <v>0.19131698037161921</v>
      </c>
      <c r="V196" s="197">
        <f t="shared" si="262"/>
        <v>-1.891085147619314E-2</v>
      </c>
      <c r="W196" s="197">
        <f t="shared" si="262"/>
        <v>6.8455430399758363E-2</v>
      </c>
      <c r="X196" s="197">
        <f t="shared" si="262"/>
        <v>9.6025101934895232E-2</v>
      </c>
      <c r="Y196" s="215">
        <f t="shared" si="259"/>
        <v>6.1819405154209195E-2</v>
      </c>
    </row>
    <row r="197" spans="1:25">
      <c r="A197" s="192" t="s">
        <v>885</v>
      </c>
      <c r="B197" s="197">
        <f t="shared" si="255"/>
        <v>4.6850470254816971E-2</v>
      </c>
      <c r="C197" s="197">
        <f t="shared" si="257"/>
        <v>6.3231397855460659E-3</v>
      </c>
      <c r="D197" s="197">
        <f t="shared" si="257"/>
        <v>0.13018625373212503</v>
      </c>
      <c r="E197" s="197">
        <f t="shared" si="257"/>
        <v>2.1489428013749368E-2</v>
      </c>
      <c r="F197" s="197">
        <f t="shared" ref="F197:X197" si="263">F105/$R105</f>
        <v>6.794265458684183E-2</v>
      </c>
      <c r="G197" s="197">
        <f t="shared" si="263"/>
        <v>0.2259414761182624</v>
      </c>
      <c r="H197" s="197">
        <f t="shared" si="263"/>
        <v>6.9090620715331064E-2</v>
      </c>
      <c r="I197" s="197">
        <f t="shared" si="263"/>
        <v>3.0492302010835387E-2</v>
      </c>
      <c r="J197" s="197">
        <f t="shared" si="263"/>
        <v>2.7185714372696561E-2</v>
      </c>
      <c r="K197" s="197">
        <f t="shared" si="263"/>
        <v>7.7569974930073088E-2</v>
      </c>
      <c r="L197" s="197">
        <f t="shared" si="263"/>
        <v>0.12447528027501042</v>
      </c>
      <c r="M197" s="197">
        <f t="shared" si="263"/>
        <v>0.14099427742606818</v>
      </c>
      <c r="N197" s="197">
        <f t="shared" si="263"/>
        <v>0.13624895844689072</v>
      </c>
      <c r="O197" s="197">
        <f t="shared" si="263"/>
        <v>0.60605712817690516</v>
      </c>
      <c r="P197" s="197">
        <f t="shared" si="263"/>
        <v>0.87884907454998429</v>
      </c>
      <c r="Q197" s="197">
        <f t="shared" si="263"/>
        <v>0.12115092545001589</v>
      </c>
      <c r="R197" s="197">
        <f t="shared" si="263"/>
        <v>1</v>
      </c>
      <c r="S197" s="197">
        <f t="shared" si="263"/>
        <v>0.6530962969247126</v>
      </c>
      <c r="T197" s="197">
        <f t="shared" si="263"/>
        <v>0.19535294801204048</v>
      </c>
      <c r="U197" s="197">
        <f t="shared" si="263"/>
        <v>0.19122901123571176</v>
      </c>
      <c r="V197" s="197">
        <f t="shared" si="263"/>
        <v>-1.3589155084822831E-2</v>
      </c>
      <c r="W197" s="197">
        <f t="shared" si="263"/>
        <v>6.9836495772864715E-2</v>
      </c>
      <c r="X197" s="197">
        <f t="shared" si="263"/>
        <v>9.5925596860506501E-2</v>
      </c>
      <c r="Y197" s="215">
        <f t="shared" si="259"/>
        <v>5.9103989565149756E-2</v>
      </c>
    </row>
    <row r="198" spans="1:25">
      <c r="A198" s="192" t="s">
        <v>886</v>
      </c>
      <c r="B198" s="197">
        <f t="shared" si="255"/>
        <v>4.5564135506838736E-2</v>
      </c>
      <c r="C198" s="197">
        <f t="shared" si="257"/>
        <v>6.1015394933841014E-3</v>
      </c>
      <c r="D198" s="197">
        <f t="shared" si="257"/>
        <v>0.12760858961154928</v>
      </c>
      <c r="E198" s="197">
        <f t="shared" si="257"/>
        <v>2.2714149869153936E-2</v>
      </c>
      <c r="F198" s="197">
        <f t="shared" ref="F198:X198" si="264">F106/$R106</f>
        <v>6.9141293672221771E-2</v>
      </c>
      <c r="G198" s="197">
        <f t="shared" si="264"/>
        <v>0.22556557264630916</v>
      </c>
      <c r="H198" s="197">
        <f t="shared" si="264"/>
        <v>6.8054283592720394E-2</v>
      </c>
      <c r="I198" s="197">
        <f t="shared" si="264"/>
        <v>3.0699345113809971E-2</v>
      </c>
      <c r="J198" s="197">
        <f t="shared" si="264"/>
        <v>2.9730199276903194E-2</v>
      </c>
      <c r="K198" s="197">
        <f t="shared" si="264"/>
        <v>7.7620202227708143E-2</v>
      </c>
      <c r="L198" s="197">
        <f t="shared" si="264"/>
        <v>0.12489939717856809</v>
      </c>
      <c r="M198" s="197">
        <f t="shared" si="264"/>
        <v>0.14055374634825468</v>
      </c>
      <c r="N198" s="197">
        <f t="shared" si="264"/>
        <v>0.13589605038056782</v>
      </c>
      <c r="O198" s="197">
        <f t="shared" si="264"/>
        <v>0.60745322411853231</v>
      </c>
      <c r="P198" s="197">
        <f t="shared" si="264"/>
        <v>0.87858293227167983</v>
      </c>
      <c r="Q198" s="197">
        <f t="shared" si="264"/>
        <v>0.12141706772832021</v>
      </c>
      <c r="R198" s="197">
        <f t="shared" si="264"/>
        <v>1</v>
      </c>
      <c r="S198" s="197">
        <f t="shared" si="264"/>
        <v>0.65151087372644778</v>
      </c>
      <c r="T198" s="197">
        <f t="shared" si="264"/>
        <v>0.1970205367531945</v>
      </c>
      <c r="U198" s="197">
        <f t="shared" si="264"/>
        <v>0.19094704455169415</v>
      </c>
      <c r="V198" s="197">
        <f t="shared" si="264"/>
        <v>-1.4409727955222997E-2</v>
      </c>
      <c r="W198" s="197">
        <f t="shared" si="264"/>
        <v>7.1672729427968332E-2</v>
      </c>
      <c r="X198" s="197">
        <f t="shared" si="264"/>
        <v>9.6741456504081322E-2</v>
      </c>
      <c r="Y198" s="215">
        <f t="shared" si="259"/>
        <v>6.1124486372626685E-2</v>
      </c>
    </row>
    <row r="199" spans="1:25">
      <c r="A199" s="192" t="s">
        <v>887</v>
      </c>
      <c r="B199" s="197">
        <f t="shared" si="255"/>
        <v>4.7294133316629058E-2</v>
      </c>
      <c r="C199" s="197">
        <f t="shared" si="257"/>
        <v>5.6551117163654192E-3</v>
      </c>
      <c r="D199" s="197">
        <f t="shared" si="257"/>
        <v>0.12492719970996814</v>
      </c>
      <c r="E199" s="197">
        <f t="shared" si="257"/>
        <v>2.3478607484711315E-2</v>
      </c>
      <c r="F199" s="197">
        <f t="shared" ref="F199:X199" si="265">F107/$R107</f>
        <v>6.9936016737505241E-2</v>
      </c>
      <c r="G199" s="197">
        <f t="shared" si="265"/>
        <v>0.22399693564855008</v>
      </c>
      <c r="H199" s="197">
        <f t="shared" si="265"/>
        <v>6.7466275417680979E-2</v>
      </c>
      <c r="I199" s="197">
        <f t="shared" si="265"/>
        <v>3.0622882581452186E-2</v>
      </c>
      <c r="J199" s="197">
        <f t="shared" si="265"/>
        <v>3.1458646537449494E-2</v>
      </c>
      <c r="K199" s="197">
        <f t="shared" si="265"/>
        <v>7.7416322260465575E-2</v>
      </c>
      <c r="L199" s="197">
        <f t="shared" si="265"/>
        <v>0.12433741127906152</v>
      </c>
      <c r="M199" s="197">
        <f t="shared" si="265"/>
        <v>0.14074367533085108</v>
      </c>
      <c r="N199" s="197">
        <f t="shared" si="265"/>
        <v>0.13536373165212121</v>
      </c>
      <c r="O199" s="197">
        <f t="shared" si="265"/>
        <v>0.60740894505908161</v>
      </c>
      <c r="P199" s="197">
        <f t="shared" si="265"/>
        <v>0.87870001402426101</v>
      </c>
      <c r="Q199" s="197">
        <f t="shared" si="265"/>
        <v>0.12129998597573807</v>
      </c>
      <c r="R199" s="197">
        <f t="shared" si="265"/>
        <v>1</v>
      </c>
      <c r="S199" s="197">
        <f t="shared" si="265"/>
        <v>0.64375413417760929</v>
      </c>
      <c r="T199" s="197">
        <f t="shared" si="265"/>
        <v>0.19709091516649141</v>
      </c>
      <c r="U199" s="197">
        <f t="shared" si="265"/>
        <v>0.18948206090435438</v>
      </c>
      <c r="V199" s="197">
        <f t="shared" si="265"/>
        <v>-6.8324244733288103E-3</v>
      </c>
      <c r="W199" s="197">
        <f t="shared" si="265"/>
        <v>7.1710926677961181E-2</v>
      </c>
      <c r="X199" s="197">
        <f t="shared" si="265"/>
        <v>9.5205612453087979E-2</v>
      </c>
      <c r="Y199" s="215">
        <f t="shared" si="259"/>
        <v>6.1727183514370204E-2</v>
      </c>
    </row>
    <row r="200" spans="1:25">
      <c r="A200" s="192" t="s">
        <v>888</v>
      </c>
      <c r="B200" s="197">
        <f t="shared" si="255"/>
        <v>4.9005086894444778E-2</v>
      </c>
      <c r="C200" s="197">
        <f t="shared" si="257"/>
        <v>5.5175110660272472E-3</v>
      </c>
      <c r="D200" s="197">
        <f t="shared" si="257"/>
        <v>0.12286277970079207</v>
      </c>
      <c r="E200" s="197">
        <f t="shared" si="257"/>
        <v>2.4061672441485757E-2</v>
      </c>
      <c r="F200" s="197">
        <f t="shared" ref="F200:X200" si="266">F108/$R108</f>
        <v>6.9919111909855822E-2</v>
      </c>
      <c r="G200" s="197">
        <f t="shared" si="266"/>
        <v>0.22236107511816083</v>
      </c>
      <c r="H200" s="197">
        <f t="shared" si="266"/>
        <v>6.6709899989557231E-2</v>
      </c>
      <c r="I200" s="197">
        <f t="shared" si="266"/>
        <v>3.0191866714164999E-2</v>
      </c>
      <c r="J200" s="197">
        <f t="shared" si="266"/>
        <v>3.2414344981358013E-2</v>
      </c>
      <c r="K200" s="197">
        <f t="shared" si="266"/>
        <v>7.803544931538163E-2</v>
      </c>
      <c r="L200" s="197">
        <f t="shared" si="266"/>
        <v>0.12414353929135215</v>
      </c>
      <c r="M200" s="197">
        <f t="shared" si="266"/>
        <v>0.14102560196676897</v>
      </c>
      <c r="N200" s="197">
        <f t="shared" si="266"/>
        <v>0.13578105693448977</v>
      </c>
      <c r="O200" s="197">
        <f t="shared" si="266"/>
        <v>0.60830175919307239</v>
      </c>
      <c r="P200" s="197">
        <f t="shared" si="266"/>
        <v>0.87966792120567827</v>
      </c>
      <c r="Q200" s="197">
        <f t="shared" si="266"/>
        <v>0.12033207879432078</v>
      </c>
      <c r="R200" s="197">
        <f t="shared" si="266"/>
        <v>1</v>
      </c>
      <c r="S200" s="197">
        <f t="shared" si="266"/>
        <v>0.64196487042958761</v>
      </c>
      <c r="T200" s="197">
        <f t="shared" si="266"/>
        <v>0.19876249518711933</v>
      </c>
      <c r="U200" s="197">
        <f t="shared" si="266"/>
        <v>0.18758200110858678</v>
      </c>
      <c r="V200" s="197">
        <f t="shared" si="266"/>
        <v>-5.1558441008854941E-3</v>
      </c>
      <c r="W200" s="197">
        <f t="shared" si="266"/>
        <v>7.111707423497983E-2</v>
      </c>
      <c r="X200" s="197">
        <f t="shared" si="266"/>
        <v>9.4270596859389155E-2</v>
      </c>
      <c r="Y200" s="215">
        <f t="shared" si="259"/>
        <v>6.2981438252629557E-2</v>
      </c>
    </row>
    <row r="201" spans="1:25">
      <c r="A201" s="192" t="s">
        <v>889</v>
      </c>
      <c r="B201" s="197">
        <f t="shared" si="255"/>
        <v>4.7500447875663203E-2</v>
      </c>
      <c r="C201" s="197">
        <f t="shared" si="257"/>
        <v>5.4791782892246359E-3</v>
      </c>
      <c r="D201" s="197">
        <f t="shared" si="257"/>
        <v>0.12155137194010109</v>
      </c>
      <c r="E201" s="197">
        <f t="shared" si="257"/>
        <v>2.4613540862507902E-2</v>
      </c>
      <c r="F201" s="197">
        <f t="shared" ref="F201:X201" si="267">F109/$R109</f>
        <v>6.9543812702832775E-2</v>
      </c>
      <c r="G201" s="197">
        <f t="shared" si="267"/>
        <v>0.22118790379466638</v>
      </c>
      <c r="H201" s="197">
        <f t="shared" si="267"/>
        <v>6.5781032895325095E-2</v>
      </c>
      <c r="I201" s="197">
        <f t="shared" si="267"/>
        <v>2.8991405207087595E-2</v>
      </c>
      <c r="J201" s="197">
        <f t="shared" si="267"/>
        <v>3.3849889348591705E-2</v>
      </c>
      <c r="K201" s="197">
        <f t="shared" si="267"/>
        <v>7.9388705308290689E-2</v>
      </c>
      <c r="L201" s="197">
        <f t="shared" si="267"/>
        <v>0.12463568878923632</v>
      </c>
      <c r="M201" s="197">
        <f t="shared" si="267"/>
        <v>0.14025873257345947</v>
      </c>
      <c r="N201" s="197">
        <f t="shared" si="267"/>
        <v>0.13828047635936308</v>
      </c>
      <c r="O201" s="197">
        <f t="shared" si="267"/>
        <v>0.61118593048135428</v>
      </c>
      <c r="P201" s="197">
        <f t="shared" si="267"/>
        <v>0.87987428215168439</v>
      </c>
      <c r="Q201" s="197">
        <f t="shared" si="267"/>
        <v>0.12012571784831565</v>
      </c>
      <c r="R201" s="197">
        <f t="shared" si="267"/>
        <v>1</v>
      </c>
      <c r="S201" s="197">
        <f t="shared" si="267"/>
        <v>0.64142300757545567</v>
      </c>
      <c r="T201" s="197">
        <f t="shared" si="267"/>
        <v>0.20070531584070514</v>
      </c>
      <c r="U201" s="197">
        <f t="shared" si="267"/>
        <v>0.1854234849937316</v>
      </c>
      <c r="V201" s="197">
        <f t="shared" si="267"/>
        <v>-3.7759658206557361E-3</v>
      </c>
      <c r="W201" s="197">
        <f t="shared" si="267"/>
        <v>7.0305003346416484E-2</v>
      </c>
      <c r="X201" s="197">
        <f t="shared" si="267"/>
        <v>9.4080845935653717E-2</v>
      </c>
      <c r="Y201" s="215">
        <f t="shared" si="259"/>
        <v>6.2424839481342059E-2</v>
      </c>
    </row>
    <row r="202" spans="1:25">
      <c r="A202" s="192" t="s">
        <v>890</v>
      </c>
      <c r="B202" s="197">
        <f t="shared" si="255"/>
        <v>4.908341967535463E-2</v>
      </c>
      <c r="C202" s="197">
        <f t="shared" si="257"/>
        <v>5.57254446737888E-3</v>
      </c>
      <c r="D202" s="197">
        <f t="shared" si="257"/>
        <v>0.11868422949480473</v>
      </c>
      <c r="E202" s="197">
        <f t="shared" si="257"/>
        <v>2.4528022232789968E-2</v>
      </c>
      <c r="F202" s="197">
        <f t="shared" ref="F202:X202" si="268">F110/$R110</f>
        <v>6.7722928246483863E-2</v>
      </c>
      <c r="G202" s="197">
        <f t="shared" si="268"/>
        <v>0.21650772444145744</v>
      </c>
      <c r="H202" s="197">
        <f t="shared" si="268"/>
        <v>6.5237849329890019E-2</v>
      </c>
      <c r="I202" s="197">
        <f t="shared" si="268"/>
        <v>2.9298022271385084E-2</v>
      </c>
      <c r="J202" s="197">
        <f t="shared" si="268"/>
        <v>3.4863128704148046E-2</v>
      </c>
      <c r="K202" s="197">
        <f t="shared" si="268"/>
        <v>7.7856079681776075E-2</v>
      </c>
      <c r="L202" s="197">
        <f t="shared" si="268"/>
        <v>0.12199532815398303</v>
      </c>
      <c r="M202" s="197">
        <f t="shared" si="268"/>
        <v>0.14339916007485864</v>
      </c>
      <c r="N202" s="197">
        <f t="shared" si="268"/>
        <v>0.13875312256145036</v>
      </c>
      <c r="O202" s="197">
        <f t="shared" si="268"/>
        <v>0.61140269077749154</v>
      </c>
      <c r="P202" s="197">
        <f t="shared" si="268"/>
        <v>0.8769938348943046</v>
      </c>
      <c r="Q202" s="197">
        <f t="shared" si="268"/>
        <v>0.12300616510569656</v>
      </c>
      <c r="R202" s="197">
        <f t="shared" si="268"/>
        <v>1</v>
      </c>
      <c r="S202" s="197">
        <f t="shared" si="268"/>
        <v>0.63964322589217748</v>
      </c>
      <c r="T202" s="197">
        <f t="shared" si="268"/>
        <v>0.19958967993653293</v>
      </c>
      <c r="U202" s="197">
        <f t="shared" si="268"/>
        <v>0.18124634576210347</v>
      </c>
      <c r="V202" s="197">
        <f t="shared" si="268"/>
        <v>1.0573911474870226E-3</v>
      </c>
      <c r="W202" s="197">
        <f t="shared" si="268"/>
        <v>7.5222091204379574E-2</v>
      </c>
      <c r="X202" s="197">
        <f t="shared" si="268"/>
        <v>9.675873394268085E-2</v>
      </c>
      <c r="Y202" s="215">
        <f t="shared" si="259"/>
        <v>6.0836557375082562E-2</v>
      </c>
    </row>
    <row r="203" spans="1:25">
      <c r="A203" s="192" t="s">
        <v>891</v>
      </c>
      <c r="B203" s="197">
        <f t="shared" si="255"/>
        <v>4.7596429667598562E-2</v>
      </c>
      <c r="C203" s="197">
        <f t="shared" si="257"/>
        <v>5.9076223813386043E-3</v>
      </c>
      <c r="D203" s="197">
        <f t="shared" si="257"/>
        <v>0.12074362785193282</v>
      </c>
      <c r="E203" s="197">
        <f t="shared" si="257"/>
        <v>2.4647976273358966E-2</v>
      </c>
      <c r="F203" s="197">
        <f t="shared" ref="F203:X203" si="269">F111/$R111</f>
        <v>6.5656798713791417E-2</v>
      </c>
      <c r="G203" s="197">
        <f t="shared" si="269"/>
        <v>0.21695602522042187</v>
      </c>
      <c r="H203" s="197">
        <f t="shared" si="269"/>
        <v>6.4846716070879828E-2</v>
      </c>
      <c r="I203" s="197">
        <f t="shared" si="269"/>
        <v>2.8395740494170596E-2</v>
      </c>
      <c r="J203" s="197">
        <f t="shared" si="269"/>
        <v>3.5022964002867939E-2</v>
      </c>
      <c r="K203" s="197">
        <f t="shared" si="269"/>
        <v>7.6230047064036965E-2</v>
      </c>
      <c r="L203" s="197">
        <f t="shared" si="269"/>
        <v>0.11934133811796319</v>
      </c>
      <c r="M203" s="197">
        <f t="shared" si="269"/>
        <v>0.14680056324145463</v>
      </c>
      <c r="N203" s="197">
        <f t="shared" si="269"/>
        <v>0.13909585286196116</v>
      </c>
      <c r="O203" s="197">
        <f t="shared" si="269"/>
        <v>0.60973322185333467</v>
      </c>
      <c r="P203" s="197">
        <f t="shared" si="269"/>
        <v>0.87428567674135582</v>
      </c>
      <c r="Q203" s="197">
        <f t="shared" si="269"/>
        <v>0.12571432325864548</v>
      </c>
      <c r="R203" s="197">
        <f t="shared" si="269"/>
        <v>1</v>
      </c>
      <c r="S203" s="197">
        <f t="shared" si="269"/>
        <v>0.6399617290352696</v>
      </c>
      <c r="T203" s="197">
        <f t="shared" si="269"/>
        <v>0.19871380237487826</v>
      </c>
      <c r="U203" s="197">
        <f t="shared" si="269"/>
        <v>0.17712011158302962</v>
      </c>
      <c r="V203" s="197">
        <f t="shared" si="269"/>
        <v>5.5675128779723217E-3</v>
      </c>
      <c r="W203" s="197">
        <f t="shared" si="269"/>
        <v>7.9729869410721119E-2</v>
      </c>
      <c r="X203" s="197">
        <f t="shared" si="269"/>
        <v>0.10109302528187106</v>
      </c>
      <c r="Y203" s="215">
        <f t="shared" si="259"/>
        <v>5.9617949512917101E-2</v>
      </c>
    </row>
    <row r="204" spans="1:25">
      <c r="A204" s="192" t="s">
        <v>892</v>
      </c>
      <c r="B204" s="197">
        <f t="shared" si="255"/>
        <v>4.5528038432737686E-2</v>
      </c>
      <c r="C204" s="197">
        <f t="shared" si="257"/>
        <v>6.6632045788313958E-3</v>
      </c>
      <c r="D204" s="197">
        <f t="shared" si="257"/>
        <v>0.12080012104806995</v>
      </c>
      <c r="E204" s="197">
        <f t="shared" si="257"/>
        <v>2.537360819151404E-2</v>
      </c>
      <c r="F204" s="197">
        <f t="shared" ref="F204:X204" si="270">F112/$R112</f>
        <v>6.3684987578207147E-2</v>
      </c>
      <c r="G204" s="197">
        <f t="shared" si="270"/>
        <v>0.21652192139662257</v>
      </c>
      <c r="H204" s="197">
        <f t="shared" si="270"/>
        <v>6.4601131078669216E-2</v>
      </c>
      <c r="I204" s="197">
        <f t="shared" si="270"/>
        <v>2.7125235768833519E-2</v>
      </c>
      <c r="J204" s="197">
        <f t="shared" si="270"/>
        <v>3.3742285410993313E-2</v>
      </c>
      <c r="K204" s="197">
        <f t="shared" si="270"/>
        <v>7.4825194815617058E-2</v>
      </c>
      <c r="L204" s="197">
        <f t="shared" si="270"/>
        <v>0.11752718563808733</v>
      </c>
      <c r="M204" s="197">
        <f t="shared" si="270"/>
        <v>0.15010764423380918</v>
      </c>
      <c r="N204" s="197">
        <f t="shared" si="270"/>
        <v>0.13967848795533275</v>
      </c>
      <c r="O204" s="197">
        <f t="shared" si="270"/>
        <v>0.60760716490134259</v>
      </c>
      <c r="P204" s="197">
        <f t="shared" si="270"/>
        <v>0.869657124730703</v>
      </c>
      <c r="Q204" s="197">
        <f t="shared" si="270"/>
        <v>0.13034287526929747</v>
      </c>
      <c r="R204" s="197">
        <f t="shared" si="270"/>
        <v>1</v>
      </c>
      <c r="S204" s="197">
        <f t="shared" si="270"/>
        <v>0.64479149385662049</v>
      </c>
      <c r="T204" s="197">
        <f t="shared" si="270"/>
        <v>0.19957942089913433</v>
      </c>
      <c r="U204" s="197">
        <f t="shared" si="270"/>
        <v>0.17321469569092793</v>
      </c>
      <c r="V204" s="197">
        <f t="shared" si="270"/>
        <v>2.2550132991316875E-3</v>
      </c>
      <c r="W204" s="197">
        <f t="shared" si="270"/>
        <v>8.6945979983014204E-2</v>
      </c>
      <c r="X204" s="197">
        <f t="shared" si="270"/>
        <v>0.10678660372882899</v>
      </c>
      <c r="Y204" s="215">
        <f t="shared" si="259"/>
        <v>5.9900932943801583E-2</v>
      </c>
    </row>
    <row r="205" spans="1:25">
      <c r="A205" s="192" t="s">
        <v>893</v>
      </c>
      <c r="B205" s="197">
        <f t="shared" si="255"/>
        <v>4.6459815382066345E-2</v>
      </c>
      <c r="C205" s="197">
        <f t="shared" si="257"/>
        <v>7.3241835327169042E-3</v>
      </c>
      <c r="D205" s="197">
        <f t="shared" si="257"/>
        <v>0.12308533330511466</v>
      </c>
      <c r="E205" s="197">
        <f t="shared" si="257"/>
        <v>2.5552099840899633E-2</v>
      </c>
      <c r="F205" s="197">
        <f t="shared" ref="F205:X205" si="271">F113/$R113</f>
        <v>6.1505495818060738E-2</v>
      </c>
      <c r="G205" s="197">
        <f t="shared" si="271"/>
        <v>0.2174671124967919</v>
      </c>
      <c r="H205" s="197">
        <f t="shared" si="271"/>
        <v>6.5821070964295139E-2</v>
      </c>
      <c r="I205" s="197">
        <f t="shared" si="271"/>
        <v>2.7152392438162847E-2</v>
      </c>
      <c r="J205" s="197">
        <f t="shared" si="271"/>
        <v>3.1081243295323281E-2</v>
      </c>
      <c r="K205" s="197">
        <f t="shared" si="271"/>
        <v>7.2179696608188529E-2</v>
      </c>
      <c r="L205" s="197">
        <f t="shared" si="271"/>
        <v>0.11373310527903054</v>
      </c>
      <c r="M205" s="197">
        <f t="shared" si="271"/>
        <v>0.15407059745009308</v>
      </c>
      <c r="N205" s="197">
        <f t="shared" si="271"/>
        <v>0.13799846031217058</v>
      </c>
      <c r="O205" s="197">
        <f t="shared" si="271"/>
        <v>0.60203656634726355</v>
      </c>
      <c r="P205" s="197">
        <f t="shared" si="271"/>
        <v>0.86596349422612251</v>
      </c>
      <c r="Q205" s="197">
        <f t="shared" si="271"/>
        <v>0.13403650577387755</v>
      </c>
      <c r="R205" s="197">
        <f t="shared" si="271"/>
        <v>1</v>
      </c>
      <c r="S205" s="197">
        <f t="shared" si="271"/>
        <v>0.64680119442927764</v>
      </c>
      <c r="T205" s="197">
        <f t="shared" si="271"/>
        <v>0.1978269076844662</v>
      </c>
      <c r="U205" s="197">
        <f t="shared" si="271"/>
        <v>0.17016294218814471</v>
      </c>
      <c r="V205" s="197">
        <f t="shared" si="271"/>
        <v>3.7326552456200222E-3</v>
      </c>
      <c r="W205" s="197">
        <f t="shared" si="271"/>
        <v>9.5648982595650175E-2</v>
      </c>
      <c r="X205" s="197">
        <f t="shared" si="271"/>
        <v>0.11417268214315894</v>
      </c>
      <c r="Y205" s="215">
        <f t="shared" si="259"/>
        <v>5.9828447372295618E-2</v>
      </c>
    </row>
    <row r="206" spans="1:25">
      <c r="A206" s="192" t="s">
        <v>894</v>
      </c>
      <c r="B206" s="197">
        <f t="shared" si="255"/>
        <v>4.7300677977859022E-2</v>
      </c>
      <c r="C206" s="197">
        <f t="shared" si="257"/>
        <v>8.4048950019373226E-3</v>
      </c>
      <c r="D206" s="197">
        <f t="shared" si="257"/>
        <v>0.12740116222399211</v>
      </c>
      <c r="E206" s="197">
        <f t="shared" si="257"/>
        <v>2.577119246080771E-2</v>
      </c>
      <c r="F206" s="197">
        <f t="shared" ref="F206:X206" si="272">F114/$R114</f>
        <v>6.0980503586628633E-2</v>
      </c>
      <c r="G206" s="197">
        <f t="shared" si="272"/>
        <v>0.22255775327336569</v>
      </c>
      <c r="H206" s="197">
        <f t="shared" si="272"/>
        <v>6.7073434866907464E-2</v>
      </c>
      <c r="I206" s="197">
        <f t="shared" si="272"/>
        <v>2.7660133923078679E-2</v>
      </c>
      <c r="J206" s="197">
        <f t="shared" si="272"/>
        <v>3.2171954538705611E-2</v>
      </c>
      <c r="K206" s="197">
        <f t="shared" si="272"/>
        <v>6.8976338205511564E-2</v>
      </c>
      <c r="L206" s="197">
        <f t="shared" si="272"/>
        <v>0.11202790544605208</v>
      </c>
      <c r="M206" s="197">
        <f t="shared" si="272"/>
        <v>0.15073836157632792</v>
      </c>
      <c r="N206" s="197">
        <f t="shared" si="272"/>
        <v>0.13687980717920767</v>
      </c>
      <c r="O206" s="197">
        <f t="shared" si="272"/>
        <v>0.59552793573579055</v>
      </c>
      <c r="P206" s="197">
        <f t="shared" si="272"/>
        <v>0.86538636698701588</v>
      </c>
      <c r="Q206" s="197">
        <f t="shared" si="272"/>
        <v>0.13461363301298357</v>
      </c>
      <c r="R206" s="197">
        <f t="shared" si="272"/>
        <v>1</v>
      </c>
      <c r="S206" s="197">
        <f t="shared" si="272"/>
        <v>0.64154814057435572</v>
      </c>
      <c r="T206" s="197">
        <f t="shared" si="272"/>
        <v>0.19348086166559184</v>
      </c>
      <c r="U206" s="197">
        <f t="shared" si="272"/>
        <v>0.17761202014825905</v>
      </c>
      <c r="V206" s="197">
        <f t="shared" si="272"/>
        <v>6.3542967077995236E-3</v>
      </c>
      <c r="W206" s="197">
        <f t="shared" si="272"/>
        <v>9.7208128851494435E-2</v>
      </c>
      <c r="X206" s="197">
        <f t="shared" si="272"/>
        <v>0.11620344794750131</v>
      </c>
      <c r="Y206" s="215">
        <f t="shared" si="259"/>
        <v>5.6601054486384167E-2</v>
      </c>
    </row>
    <row r="207" spans="1:25">
      <c r="A207" s="192" t="s">
        <v>895</v>
      </c>
      <c r="B207" s="197">
        <f t="shared" si="255"/>
        <v>4.782041902041969E-2</v>
      </c>
      <c r="C207" s="197">
        <f t="shared" si="257"/>
        <v>9.3520857813129705E-3</v>
      </c>
      <c r="D207" s="197">
        <f t="shared" si="257"/>
        <v>0.12849161524595717</v>
      </c>
      <c r="E207" s="197">
        <f t="shared" si="257"/>
        <v>2.5985485350618519E-2</v>
      </c>
      <c r="F207" s="197">
        <f t="shared" ref="F207:X207" si="273">F115/$R115</f>
        <v>6.1036658558411526E-2</v>
      </c>
      <c r="G207" s="197">
        <f t="shared" si="273"/>
        <v>0.22486584493630013</v>
      </c>
      <c r="H207" s="197">
        <f t="shared" si="273"/>
        <v>6.7776583443677957E-2</v>
      </c>
      <c r="I207" s="197">
        <f t="shared" si="273"/>
        <v>2.9188725970702031E-2</v>
      </c>
      <c r="J207" s="197">
        <f t="shared" si="273"/>
        <v>3.2939335182355825E-2</v>
      </c>
      <c r="K207" s="197">
        <f t="shared" si="273"/>
        <v>6.6024600577176726E-2</v>
      </c>
      <c r="L207" s="197">
        <f t="shared" si="273"/>
        <v>0.11009548086474437</v>
      </c>
      <c r="M207" s="197">
        <f t="shared" si="273"/>
        <v>0.14911735693591655</v>
      </c>
      <c r="N207" s="197">
        <f t="shared" si="273"/>
        <v>0.13639564212898156</v>
      </c>
      <c r="O207" s="197">
        <f t="shared" si="273"/>
        <v>0.59153772510355451</v>
      </c>
      <c r="P207" s="197">
        <f t="shared" si="273"/>
        <v>0.86422398906027476</v>
      </c>
      <c r="Q207" s="197">
        <f t="shared" si="273"/>
        <v>0.13577601093972419</v>
      </c>
      <c r="R207" s="197">
        <f t="shared" si="273"/>
        <v>1</v>
      </c>
      <c r="S207" s="197">
        <f t="shared" si="273"/>
        <v>0.64532264330875067</v>
      </c>
      <c r="T207" s="197">
        <f t="shared" si="273"/>
        <v>0.19021891897265236</v>
      </c>
      <c r="U207" s="197">
        <f t="shared" si="273"/>
        <v>0.17979276064835967</v>
      </c>
      <c r="V207" s="197">
        <f t="shared" si="273"/>
        <v>3.6732759578375989E-3</v>
      </c>
      <c r="W207" s="197">
        <f t="shared" si="273"/>
        <v>9.9993840587681931E-2</v>
      </c>
      <c r="X207" s="197">
        <f t="shared" si="273"/>
        <v>0.11900143947528347</v>
      </c>
      <c r="Y207" s="215">
        <f t="shared" si="259"/>
        <v>5.3823276843670803E-2</v>
      </c>
    </row>
    <row r="208" spans="1:25">
      <c r="A208" s="192" t="s">
        <v>896</v>
      </c>
      <c r="B208" s="197">
        <f t="shared" si="255"/>
        <v>4.9337277900900936E-2</v>
      </c>
      <c r="C208" s="197">
        <f t="shared" si="257"/>
        <v>1.0284306925571508E-2</v>
      </c>
      <c r="D208" s="197">
        <f t="shared" si="257"/>
        <v>0.12979682379187044</v>
      </c>
      <c r="E208" s="197">
        <f t="shared" si="257"/>
        <v>2.6080517447880959E-2</v>
      </c>
      <c r="F208" s="197">
        <f t="shared" ref="F208:X208" si="274">F116/$R116</f>
        <v>6.0516680603682246E-2</v>
      </c>
      <c r="G208" s="197">
        <f t="shared" si="274"/>
        <v>0.22667832876900509</v>
      </c>
      <c r="H208" s="197">
        <f t="shared" si="274"/>
        <v>6.9160520599155811E-2</v>
      </c>
      <c r="I208" s="197">
        <f t="shared" si="274"/>
        <v>3.1068097655680516E-2</v>
      </c>
      <c r="J208" s="197">
        <f t="shared" si="274"/>
        <v>3.4335029728911899E-2</v>
      </c>
      <c r="K208" s="197">
        <f t="shared" si="274"/>
        <v>6.2359874225004608E-2</v>
      </c>
      <c r="L208" s="197">
        <f t="shared" si="274"/>
        <v>0.10696011864719342</v>
      </c>
      <c r="M208" s="197">
        <f t="shared" si="274"/>
        <v>0.1480069053490328</v>
      </c>
      <c r="N208" s="197">
        <f t="shared" si="274"/>
        <v>0.13454105792254234</v>
      </c>
      <c r="O208" s="197">
        <f t="shared" si="274"/>
        <v>0.58643160412752104</v>
      </c>
      <c r="P208" s="197">
        <f t="shared" si="274"/>
        <v>0.86244721079742748</v>
      </c>
      <c r="Q208" s="197">
        <f t="shared" si="274"/>
        <v>0.13755278920257155</v>
      </c>
      <c r="R208" s="197">
        <f t="shared" si="274"/>
        <v>1</v>
      </c>
      <c r="S208" s="197">
        <f t="shared" si="274"/>
        <v>0.64426717488162999</v>
      </c>
      <c r="T208" s="197">
        <f t="shared" si="274"/>
        <v>0.18512887730642888</v>
      </c>
      <c r="U208" s="197">
        <f t="shared" si="274"/>
        <v>0.18085343201874354</v>
      </c>
      <c r="V208" s="197">
        <f t="shared" si="274"/>
        <v>9.1007843222480345E-3</v>
      </c>
      <c r="W208" s="197">
        <f t="shared" si="274"/>
        <v>0.10224878692490101</v>
      </c>
      <c r="X208" s="197">
        <f t="shared" si="274"/>
        <v>0.1215990554539523</v>
      </c>
      <c r="Y208" s="215">
        <f t="shared" si="259"/>
        <v>5.058781938388654E-2</v>
      </c>
    </row>
    <row r="209" spans="1:25">
      <c r="A209" s="192" t="s">
        <v>897</v>
      </c>
      <c r="B209" s="197">
        <f t="shared" si="255"/>
        <v>4.7504599720910999E-2</v>
      </c>
      <c r="C209" s="197">
        <f t="shared" si="257"/>
        <v>1.1865012200925068E-2</v>
      </c>
      <c r="D209" s="197">
        <f t="shared" si="257"/>
        <v>0.13134659593552114</v>
      </c>
      <c r="E209" s="197">
        <f t="shared" si="257"/>
        <v>2.6992259807611444E-2</v>
      </c>
      <c r="F209" s="197">
        <f t="shared" ref="F209:X209" si="275">F117/$R117</f>
        <v>5.9862318349621503E-2</v>
      </c>
      <c r="G209" s="197">
        <f t="shared" si="275"/>
        <v>0.23006618629367917</v>
      </c>
      <c r="H209" s="197">
        <f t="shared" si="275"/>
        <v>6.974552397945552E-2</v>
      </c>
      <c r="I209" s="197">
        <f t="shared" si="275"/>
        <v>3.1586186556598159E-2</v>
      </c>
      <c r="J209" s="197">
        <f t="shared" si="275"/>
        <v>3.6813723632490934E-2</v>
      </c>
      <c r="K209" s="197">
        <f t="shared" si="275"/>
        <v>5.878547037211606E-2</v>
      </c>
      <c r="L209" s="197">
        <f t="shared" si="275"/>
        <v>0.10520901095069574</v>
      </c>
      <c r="M209" s="197">
        <f t="shared" si="275"/>
        <v>0.14541254582551252</v>
      </c>
      <c r="N209" s="197">
        <f t="shared" si="275"/>
        <v>0.13496615115778254</v>
      </c>
      <c r="O209" s="197">
        <f t="shared" si="275"/>
        <v>0.58251861247465186</v>
      </c>
      <c r="P209" s="197">
        <f t="shared" si="275"/>
        <v>0.86008939848924149</v>
      </c>
      <c r="Q209" s="197">
        <f t="shared" si="275"/>
        <v>0.13991060151075776</v>
      </c>
      <c r="R209" s="197">
        <f t="shared" si="275"/>
        <v>1</v>
      </c>
      <c r="S209" s="197">
        <f t="shared" si="275"/>
        <v>0.64592700334995956</v>
      </c>
      <c r="T209" s="197">
        <f t="shared" si="275"/>
        <v>0.18767845743311257</v>
      </c>
      <c r="U209" s="197">
        <f t="shared" si="275"/>
        <v>0.18304488029819385</v>
      </c>
      <c r="V209" s="197">
        <f t="shared" si="275"/>
        <v>5.9863123915062568E-3</v>
      </c>
      <c r="W209" s="197">
        <f t="shared" si="275"/>
        <v>0.10188048005849121</v>
      </c>
      <c r="X209" s="197">
        <f t="shared" si="275"/>
        <v>0.12451713353126401</v>
      </c>
      <c r="Y209" s="215">
        <f t="shared" si="259"/>
        <v>5.2712306275330023E-2</v>
      </c>
    </row>
    <row r="210" spans="1:25">
      <c r="A210" s="192" t="s">
        <v>898</v>
      </c>
      <c r="B210" s="197">
        <f t="shared" si="255"/>
        <v>4.7059184184892244E-2</v>
      </c>
      <c r="C210" s="197">
        <f t="shared" si="257"/>
        <v>1.2211212305720968E-2</v>
      </c>
      <c r="D210" s="197">
        <f t="shared" si="257"/>
        <v>0.1336570202568951</v>
      </c>
      <c r="E210" s="197">
        <f t="shared" si="257"/>
        <v>2.8883097020443196E-2</v>
      </c>
      <c r="F210" s="197">
        <f t="shared" ref="F210:X210" si="276">F118/$R118</f>
        <v>5.8880415119554219E-2</v>
      </c>
      <c r="G210" s="197">
        <f t="shared" si="276"/>
        <v>0.23363174470261353</v>
      </c>
      <c r="H210" s="197">
        <f t="shared" si="276"/>
        <v>7.0527516622935424E-2</v>
      </c>
      <c r="I210" s="197">
        <f t="shared" si="276"/>
        <v>3.0620578608158176E-2</v>
      </c>
      <c r="J210" s="197">
        <f t="shared" si="276"/>
        <v>3.4777200882132805E-2</v>
      </c>
      <c r="K210" s="197">
        <f t="shared" si="276"/>
        <v>5.9063549027383692E-2</v>
      </c>
      <c r="L210" s="197">
        <f t="shared" si="276"/>
        <v>0.10219301266061137</v>
      </c>
      <c r="M210" s="197">
        <f t="shared" si="276"/>
        <v>0.14394788998430663</v>
      </c>
      <c r="N210" s="197">
        <f t="shared" si="276"/>
        <v>0.13511412179050675</v>
      </c>
      <c r="O210" s="197">
        <f t="shared" si="276"/>
        <v>0.57624386957603535</v>
      </c>
      <c r="P210" s="197">
        <f t="shared" si="276"/>
        <v>0.85693479846354015</v>
      </c>
      <c r="Q210" s="197">
        <f t="shared" si="276"/>
        <v>0.14306520153645902</v>
      </c>
      <c r="R210" s="197">
        <f t="shared" si="276"/>
        <v>1</v>
      </c>
      <c r="S210" s="197">
        <f t="shared" si="276"/>
        <v>0.64947944181018669</v>
      </c>
      <c r="T210" s="197">
        <f t="shared" si="276"/>
        <v>0.18711375967039717</v>
      </c>
      <c r="U210" s="197">
        <f t="shared" si="276"/>
        <v>0.18166500954399631</v>
      </c>
      <c r="V210" s="197">
        <f t="shared" si="276"/>
        <v>7.4687692342046115E-3</v>
      </c>
      <c r="W210" s="197">
        <f t="shared" si="276"/>
        <v>0.10475865315653637</v>
      </c>
      <c r="X210" s="197">
        <f t="shared" si="276"/>
        <v>0.13048563341532154</v>
      </c>
      <c r="Y210" s="215">
        <f t="shared" si="259"/>
        <v>5.1999637879890426E-2</v>
      </c>
    </row>
    <row r="211" spans="1:25">
      <c r="A211" s="192" t="s">
        <v>899</v>
      </c>
      <c r="B211" s="197">
        <f t="shared" si="255"/>
        <v>4.7565415409639343E-2</v>
      </c>
      <c r="C211" s="197">
        <f t="shared" si="257"/>
        <v>1.2955981391186094E-2</v>
      </c>
      <c r="D211" s="197">
        <f t="shared" si="257"/>
        <v>0.13106505998465104</v>
      </c>
      <c r="E211" s="197">
        <f t="shared" si="257"/>
        <v>2.9867677624581788E-2</v>
      </c>
      <c r="F211" s="197">
        <f t="shared" ref="F211:X211" si="277">F119/$R119</f>
        <v>5.6811912363813014E-2</v>
      </c>
      <c r="G211" s="197">
        <f t="shared" si="277"/>
        <v>0.23070063136423194</v>
      </c>
      <c r="H211" s="197">
        <f t="shared" si="277"/>
        <v>7.1332331544871341E-2</v>
      </c>
      <c r="I211" s="197">
        <f t="shared" si="277"/>
        <v>3.1062477834097352E-2</v>
      </c>
      <c r="J211" s="197">
        <f t="shared" si="277"/>
        <v>3.4571521979083454E-2</v>
      </c>
      <c r="K211" s="197">
        <f t="shared" si="277"/>
        <v>5.9005764364883216E-2</v>
      </c>
      <c r="L211" s="197">
        <f t="shared" si="277"/>
        <v>0.10037044876328811</v>
      </c>
      <c r="M211" s="197">
        <f t="shared" si="277"/>
        <v>0.14243668826858538</v>
      </c>
      <c r="N211" s="197">
        <f t="shared" si="277"/>
        <v>0.13604166308736107</v>
      </c>
      <c r="O211" s="197">
        <f t="shared" si="277"/>
        <v>0.57482089584217011</v>
      </c>
      <c r="P211" s="197">
        <f t="shared" si="277"/>
        <v>0.85308694261604079</v>
      </c>
      <c r="Q211" s="197">
        <f t="shared" si="277"/>
        <v>0.1469130573839591</v>
      </c>
      <c r="R211" s="197">
        <f t="shared" si="277"/>
        <v>1</v>
      </c>
      <c r="S211" s="197">
        <f t="shared" si="277"/>
        <v>0.649634528698386</v>
      </c>
      <c r="T211" s="197">
        <f t="shared" si="277"/>
        <v>0.18727456585301483</v>
      </c>
      <c r="U211" s="197">
        <f t="shared" si="277"/>
        <v>0.18366884985229912</v>
      </c>
      <c r="V211" s="197">
        <f t="shared" si="277"/>
        <v>6.8874623011295957E-3</v>
      </c>
      <c r="W211" s="197">
        <f t="shared" si="277"/>
        <v>0.11057238239309856</v>
      </c>
      <c r="X211" s="197">
        <f t="shared" si="277"/>
        <v>0.13803778909792747</v>
      </c>
      <c r="Y211" s="215">
        <f t="shared" si="259"/>
        <v>5.1232902765653759E-2</v>
      </c>
    </row>
    <row r="212" spans="1:25">
      <c r="A212" s="192" t="s">
        <v>900</v>
      </c>
      <c r="B212" s="197">
        <f t="shared" si="255"/>
        <v>4.6318793997464781E-2</v>
      </c>
      <c r="C212" s="197">
        <f t="shared" si="257"/>
        <v>1.4108499458002528E-2</v>
      </c>
      <c r="D212" s="197">
        <f t="shared" si="257"/>
        <v>0.13124011744737873</v>
      </c>
      <c r="E212" s="197">
        <f t="shared" si="257"/>
        <v>2.9673960728629323E-2</v>
      </c>
      <c r="F212" s="197">
        <f t="shared" ref="F212:X212" si="278">F120/$R120</f>
        <v>5.5089643058309927E-2</v>
      </c>
      <c r="G212" s="197">
        <f t="shared" si="278"/>
        <v>0.23011222069232048</v>
      </c>
      <c r="H212" s="197">
        <f t="shared" si="278"/>
        <v>7.0907837573469787E-2</v>
      </c>
      <c r="I212" s="197">
        <f t="shared" si="278"/>
        <v>3.0744617798201593E-2</v>
      </c>
      <c r="J212" s="197">
        <f t="shared" si="278"/>
        <v>3.836494923472536E-2</v>
      </c>
      <c r="K212" s="197">
        <f t="shared" si="278"/>
        <v>5.9740147554607846E-2</v>
      </c>
      <c r="L212" s="197">
        <f t="shared" si="278"/>
        <v>9.8946381825508439E-2</v>
      </c>
      <c r="M212" s="197">
        <f t="shared" si="278"/>
        <v>0.13847648303381166</v>
      </c>
      <c r="N212" s="197">
        <f t="shared" si="278"/>
        <v>0.13782924928887205</v>
      </c>
      <c r="O212" s="197">
        <f t="shared" si="278"/>
        <v>0.57500966630919703</v>
      </c>
      <c r="P212" s="197">
        <f t="shared" si="278"/>
        <v>0.85144068099898196</v>
      </c>
      <c r="Q212" s="197">
        <f t="shared" si="278"/>
        <v>0.14855931900101862</v>
      </c>
      <c r="R212" s="197">
        <f t="shared" si="278"/>
        <v>1</v>
      </c>
      <c r="S212" s="197">
        <f t="shared" si="278"/>
        <v>0.64662799391199277</v>
      </c>
      <c r="T212" s="197">
        <f t="shared" si="278"/>
        <v>0.18803041405764606</v>
      </c>
      <c r="U212" s="197">
        <f t="shared" si="278"/>
        <v>0.18538229224835998</v>
      </c>
      <c r="V212" s="197">
        <f t="shared" si="278"/>
        <v>6.4821003792290199E-3</v>
      </c>
      <c r="W212" s="197">
        <f t="shared" si="278"/>
        <v>0.11780217929248912</v>
      </c>
      <c r="X212" s="197">
        <f t="shared" si="278"/>
        <v>0.14432497988971674</v>
      </c>
      <c r="Y212" s="215">
        <f t="shared" si="259"/>
        <v>5.0201164768774009E-2</v>
      </c>
    </row>
    <row r="213" spans="1:25">
      <c r="A213" s="192" t="s">
        <v>901</v>
      </c>
      <c r="B213" s="197">
        <f t="shared" si="255"/>
        <v>4.8010430189550785E-2</v>
      </c>
      <c r="C213" s="197">
        <f t="shared" ref="C213:E232" si="279">C121/$R121</f>
        <v>1.3814426351477801E-2</v>
      </c>
      <c r="D213" s="197">
        <f t="shared" si="279"/>
        <v>0.13089537935400203</v>
      </c>
      <c r="E213" s="197">
        <f t="shared" si="279"/>
        <v>2.8346033732433856E-2</v>
      </c>
      <c r="F213" s="197">
        <f t="shared" ref="F213:X213" si="280">F121/$R121</f>
        <v>5.3339439690635516E-2</v>
      </c>
      <c r="G213" s="197">
        <f t="shared" si="280"/>
        <v>0.22639527912854918</v>
      </c>
      <c r="H213" s="197">
        <f t="shared" si="280"/>
        <v>7.098644548150651E-2</v>
      </c>
      <c r="I213" s="197">
        <f t="shared" si="280"/>
        <v>3.0924551041904929E-2</v>
      </c>
      <c r="J213" s="197">
        <f t="shared" si="280"/>
        <v>3.9041442172934482E-2</v>
      </c>
      <c r="K213" s="197">
        <f t="shared" si="280"/>
        <v>6.0734403976052835E-2</v>
      </c>
      <c r="L213" s="197">
        <f t="shared" si="280"/>
        <v>9.7383243884357235E-2</v>
      </c>
      <c r="M213" s="197">
        <f t="shared" si="280"/>
        <v>0.1380742668621068</v>
      </c>
      <c r="N213" s="197">
        <f t="shared" si="280"/>
        <v>0.13999256905507351</v>
      </c>
      <c r="O213" s="197">
        <f t="shared" si="280"/>
        <v>0.57713692247393611</v>
      </c>
      <c r="P213" s="197">
        <f t="shared" si="280"/>
        <v>0.85154263179203626</v>
      </c>
      <c r="Q213" s="197">
        <f t="shared" si="280"/>
        <v>0.14845736820796454</v>
      </c>
      <c r="R213" s="197">
        <f t="shared" si="280"/>
        <v>1</v>
      </c>
      <c r="S213" s="197">
        <f t="shared" si="280"/>
        <v>0.6410770837179055</v>
      </c>
      <c r="T213" s="197">
        <f t="shared" si="280"/>
        <v>0.19343295015126841</v>
      </c>
      <c r="U213" s="197">
        <f t="shared" si="280"/>
        <v>0.18418086500608591</v>
      </c>
      <c r="V213" s="197">
        <f t="shared" si="280"/>
        <v>3.2377379264286305E-3</v>
      </c>
      <c r="W213" s="197">
        <f t="shared" si="280"/>
        <v>0.12371710672387103</v>
      </c>
      <c r="X213" s="197">
        <f t="shared" si="280"/>
        <v>0.14564574352555937</v>
      </c>
      <c r="Y213" s="215">
        <f t="shared" si="259"/>
        <v>5.3440381096194894E-2</v>
      </c>
    </row>
    <row r="214" spans="1:25">
      <c r="A214" s="192" t="s">
        <v>902</v>
      </c>
      <c r="B214" s="197">
        <f t="shared" si="255"/>
        <v>5.0356436378018447E-2</v>
      </c>
      <c r="C214" s="197">
        <f t="shared" si="279"/>
        <v>1.3138421574086375E-2</v>
      </c>
      <c r="D214" s="197">
        <f t="shared" si="279"/>
        <v>0.12563423180111374</v>
      </c>
      <c r="E214" s="197">
        <f t="shared" si="279"/>
        <v>2.8381875351191656E-2</v>
      </c>
      <c r="F214" s="197">
        <f t="shared" ref="F214:X214" si="281">F122/$R122</f>
        <v>5.3196693230176756E-2</v>
      </c>
      <c r="G214" s="197">
        <f t="shared" si="281"/>
        <v>0.22035122195656848</v>
      </c>
      <c r="H214" s="197">
        <f t="shared" si="281"/>
        <v>6.7699008621705123E-2</v>
      </c>
      <c r="I214" s="197">
        <f t="shared" si="281"/>
        <v>3.2728195830939541E-2</v>
      </c>
      <c r="J214" s="197">
        <f t="shared" si="281"/>
        <v>4.00003897169725E-2</v>
      </c>
      <c r="K214" s="197">
        <f t="shared" si="281"/>
        <v>6.2149448442227709E-2</v>
      </c>
      <c r="L214" s="197">
        <f t="shared" si="281"/>
        <v>9.7290547643685402E-2</v>
      </c>
      <c r="M214" s="197">
        <f t="shared" si="281"/>
        <v>0.14031695032013503</v>
      </c>
      <c r="N214" s="197">
        <f t="shared" si="281"/>
        <v>0.14104403883148556</v>
      </c>
      <c r="O214" s="197">
        <f t="shared" si="281"/>
        <v>0.58122857940715078</v>
      </c>
      <c r="P214" s="197">
        <f t="shared" si="281"/>
        <v>0.8519362377417381</v>
      </c>
      <c r="Q214" s="197">
        <f t="shared" si="281"/>
        <v>0.14806376225826265</v>
      </c>
      <c r="R214" s="197">
        <f t="shared" si="281"/>
        <v>1</v>
      </c>
      <c r="S214" s="197">
        <f t="shared" si="281"/>
        <v>0.63618871800155452</v>
      </c>
      <c r="T214" s="197">
        <f t="shared" si="281"/>
        <v>0.19695391196327594</v>
      </c>
      <c r="U214" s="197">
        <f t="shared" si="281"/>
        <v>0.18092811597256789</v>
      </c>
      <c r="V214" s="197">
        <f t="shared" si="281"/>
        <v>3.3573619458882997E-3</v>
      </c>
      <c r="W214" s="197">
        <f t="shared" si="281"/>
        <v>0.12189259319105107</v>
      </c>
      <c r="X214" s="197">
        <f t="shared" si="281"/>
        <v>0.13932070107433792</v>
      </c>
      <c r="Y214" s="215">
        <f t="shared" si="259"/>
        <v>5.5909873131790383E-2</v>
      </c>
    </row>
    <row r="215" spans="1:25">
      <c r="A215" s="192" t="s">
        <v>903</v>
      </c>
      <c r="B215" s="197">
        <f t="shared" si="255"/>
        <v>5.1812197558664223E-2</v>
      </c>
      <c r="C215" s="197">
        <f t="shared" si="279"/>
        <v>1.2638992427352355E-2</v>
      </c>
      <c r="D215" s="197">
        <f t="shared" si="279"/>
        <v>0.12593020536450286</v>
      </c>
      <c r="E215" s="197">
        <f t="shared" si="279"/>
        <v>2.8624274222993084E-2</v>
      </c>
      <c r="F215" s="197">
        <f t="shared" ref="F215:X215" si="282">F123/$R123</f>
        <v>5.3672676041746199E-2</v>
      </c>
      <c r="G215" s="197">
        <f t="shared" si="282"/>
        <v>0.22086614805659444</v>
      </c>
      <c r="H215" s="197">
        <f t="shared" si="282"/>
        <v>6.5693080726717951E-2</v>
      </c>
      <c r="I215" s="197">
        <f t="shared" si="282"/>
        <v>3.3256741815452899E-2</v>
      </c>
      <c r="J215" s="197">
        <f t="shared" si="282"/>
        <v>3.9741097290657355E-2</v>
      </c>
      <c r="K215" s="197">
        <f t="shared" si="282"/>
        <v>6.3100593680492298E-2</v>
      </c>
      <c r="L215" s="197">
        <f t="shared" si="282"/>
        <v>9.5744795672877872E-2</v>
      </c>
      <c r="M215" s="197">
        <f t="shared" si="282"/>
        <v>0.14265183447774402</v>
      </c>
      <c r="N215" s="197">
        <f t="shared" si="282"/>
        <v>0.14107987037535391</v>
      </c>
      <c r="O215" s="197">
        <f t="shared" si="282"/>
        <v>0.58126801403929695</v>
      </c>
      <c r="P215" s="197">
        <f t="shared" si="282"/>
        <v>0.85394635965455523</v>
      </c>
      <c r="Q215" s="197">
        <f t="shared" si="282"/>
        <v>0.14605364034544521</v>
      </c>
      <c r="R215" s="197">
        <f t="shared" si="282"/>
        <v>1</v>
      </c>
      <c r="S215" s="197">
        <f t="shared" si="282"/>
        <v>0.62737041195083099</v>
      </c>
      <c r="T215" s="197">
        <f t="shared" si="282"/>
        <v>0.20000351654755893</v>
      </c>
      <c r="U215" s="197">
        <f t="shared" si="282"/>
        <v>0.17776586278532142</v>
      </c>
      <c r="V215" s="197">
        <f t="shared" si="282"/>
        <v>8.5790079962738061E-3</v>
      </c>
      <c r="W215" s="197">
        <f t="shared" si="282"/>
        <v>0.11666645076472709</v>
      </c>
      <c r="X215" s="197">
        <f t="shared" si="282"/>
        <v>0.13038525004471235</v>
      </c>
      <c r="Y215" s="215">
        <f t="shared" si="259"/>
        <v>5.8923646172205024E-2</v>
      </c>
    </row>
    <row r="216" spans="1:25">
      <c r="A216" s="192" t="s">
        <v>904</v>
      </c>
      <c r="B216" s="197">
        <f t="shared" si="255"/>
        <v>5.4818945066979499E-2</v>
      </c>
      <c r="C216" s="197">
        <f t="shared" si="279"/>
        <v>1.3753375729031278E-2</v>
      </c>
      <c r="D216" s="197">
        <f t="shared" si="279"/>
        <v>0.12357656861210439</v>
      </c>
      <c r="E216" s="197">
        <f t="shared" si="279"/>
        <v>2.8885492337849795E-2</v>
      </c>
      <c r="F216" s="197">
        <f t="shared" ref="F216:X216" si="283">F124/$R124</f>
        <v>5.4422542579367274E-2</v>
      </c>
      <c r="G216" s="197">
        <f t="shared" si="283"/>
        <v>0.22063797925835268</v>
      </c>
      <c r="H216" s="197">
        <f t="shared" si="283"/>
        <v>6.5323355999021199E-2</v>
      </c>
      <c r="I216" s="197">
        <f t="shared" si="283"/>
        <v>3.3228217173517656E-2</v>
      </c>
      <c r="J216" s="197">
        <f t="shared" si="283"/>
        <v>3.6513850965542674E-2</v>
      </c>
      <c r="K216" s="197">
        <f t="shared" si="283"/>
        <v>6.5324938472014107E-2</v>
      </c>
      <c r="L216" s="197">
        <f t="shared" si="283"/>
        <v>9.4144733277599132E-2</v>
      </c>
      <c r="M216" s="197">
        <f t="shared" si="283"/>
        <v>0.14430016779324725</v>
      </c>
      <c r="N216" s="197">
        <f t="shared" si="283"/>
        <v>0.14049249218808316</v>
      </c>
      <c r="O216" s="197">
        <f t="shared" si="283"/>
        <v>0.57932775586902596</v>
      </c>
      <c r="P216" s="197">
        <f t="shared" si="283"/>
        <v>0.85478468019435772</v>
      </c>
      <c r="Q216" s="197">
        <f t="shared" si="283"/>
        <v>0.14521531980564237</v>
      </c>
      <c r="R216" s="197">
        <f t="shared" si="283"/>
        <v>1</v>
      </c>
      <c r="S216" s="197">
        <f t="shared" si="283"/>
        <v>0.62215912812907426</v>
      </c>
      <c r="T216" s="197">
        <f t="shared" si="283"/>
        <v>0.19952243669086345</v>
      </c>
      <c r="U216" s="197">
        <f t="shared" si="283"/>
        <v>0.1771264886210267</v>
      </c>
      <c r="V216" s="197">
        <f t="shared" si="283"/>
        <v>3.6460634707527664E-3</v>
      </c>
      <c r="W216" s="197">
        <f t="shared" si="283"/>
        <v>0.12688450835086992</v>
      </c>
      <c r="X216" s="197">
        <f t="shared" si="283"/>
        <v>0.12933862526258749</v>
      </c>
      <c r="Y216" s="215">
        <f t="shared" si="259"/>
        <v>5.902994450278029E-2</v>
      </c>
    </row>
    <row r="217" spans="1:25">
      <c r="A217" s="192" t="s">
        <v>905</v>
      </c>
      <c r="B217" s="197">
        <f t="shared" si="255"/>
        <v>5.4752748947628133E-2</v>
      </c>
      <c r="C217" s="197">
        <f t="shared" si="279"/>
        <v>1.7289813473190852E-2</v>
      </c>
      <c r="D217" s="197">
        <f t="shared" si="279"/>
        <v>0.12356962667373418</v>
      </c>
      <c r="E217" s="197">
        <f t="shared" si="279"/>
        <v>2.9029166063851298E-2</v>
      </c>
      <c r="F217" s="197">
        <f t="shared" ref="F217:X217" si="284">F125/$R125</f>
        <v>5.5064672000002583E-2</v>
      </c>
      <c r="G217" s="197">
        <f t="shared" si="284"/>
        <v>0.22495327821077885</v>
      </c>
      <c r="H217" s="197">
        <f t="shared" si="284"/>
        <v>6.5986823370993458E-2</v>
      </c>
      <c r="I217" s="197">
        <f t="shared" si="284"/>
        <v>3.1355487384875209E-2</v>
      </c>
      <c r="J217" s="197">
        <f t="shared" si="284"/>
        <v>3.6382985132783326E-2</v>
      </c>
      <c r="K217" s="197">
        <f t="shared" si="284"/>
        <v>6.7554442572043336E-2</v>
      </c>
      <c r="L217" s="197">
        <f t="shared" si="284"/>
        <v>9.1693452391315433E-2</v>
      </c>
      <c r="M217" s="197">
        <f t="shared" si="284"/>
        <v>0.13986447332394106</v>
      </c>
      <c r="N217" s="197">
        <f t="shared" si="284"/>
        <v>0.14064379055689286</v>
      </c>
      <c r="O217" s="197">
        <f t="shared" si="284"/>
        <v>0.57348145473284551</v>
      </c>
      <c r="P217" s="197">
        <f t="shared" si="284"/>
        <v>0.85318748189125215</v>
      </c>
      <c r="Q217" s="197">
        <f t="shared" si="284"/>
        <v>0.1468125181087479</v>
      </c>
      <c r="R217" s="197">
        <f t="shared" si="284"/>
        <v>1</v>
      </c>
      <c r="S217" s="197">
        <f t="shared" si="284"/>
        <v>0.61898435031675403</v>
      </c>
      <c r="T217" s="197">
        <f t="shared" si="284"/>
        <v>0.19809662343306858</v>
      </c>
      <c r="U217" s="197">
        <f t="shared" si="284"/>
        <v>0.17926250822467885</v>
      </c>
      <c r="V217" s="197">
        <f t="shared" si="284"/>
        <v>-4.7717133796426415E-3</v>
      </c>
      <c r="W217" s="197">
        <f t="shared" si="284"/>
        <v>0.14230590274115712</v>
      </c>
      <c r="X217" s="197">
        <f t="shared" si="284"/>
        <v>0.13387767133601636</v>
      </c>
      <c r="Y217" s="215">
        <f t="shared" si="259"/>
        <v>5.7452832876175725E-2</v>
      </c>
    </row>
    <row r="218" spans="1:25">
      <c r="A218" s="192" t="s">
        <v>906</v>
      </c>
      <c r="B218" s="197">
        <f t="shared" si="255"/>
        <v>5.8488519398336193E-2</v>
      </c>
      <c r="C218" s="197">
        <f t="shared" si="279"/>
        <v>2.0087879561067678E-2</v>
      </c>
      <c r="D218" s="197">
        <f t="shared" si="279"/>
        <v>0.1277871866047344</v>
      </c>
      <c r="E218" s="197">
        <f t="shared" si="279"/>
        <v>2.7429676487348009E-2</v>
      </c>
      <c r="F218" s="197">
        <f t="shared" ref="F218:X218" si="285">F126/$R126</f>
        <v>5.1307397461955465E-2</v>
      </c>
      <c r="G218" s="197">
        <f t="shared" si="285"/>
        <v>0.22661214011510558</v>
      </c>
      <c r="H218" s="197">
        <f t="shared" si="285"/>
        <v>7.1354741233512819E-2</v>
      </c>
      <c r="I218" s="197">
        <f t="shared" si="285"/>
        <v>2.8456031309050007E-2</v>
      </c>
      <c r="J218" s="197">
        <f t="shared" si="285"/>
        <v>3.4924624891285498E-2</v>
      </c>
      <c r="K218" s="197">
        <f t="shared" si="285"/>
        <v>6.6846192071124411E-2</v>
      </c>
      <c r="L218" s="197">
        <f t="shared" si="285"/>
        <v>8.9796224015014289E-2</v>
      </c>
      <c r="M218" s="197">
        <f t="shared" si="285"/>
        <v>0.13582596743383119</v>
      </c>
      <c r="N218" s="197">
        <f t="shared" si="285"/>
        <v>0.13989957902964167</v>
      </c>
      <c r="O218" s="197">
        <f t="shared" si="285"/>
        <v>0.56710335998346073</v>
      </c>
      <c r="P218" s="197">
        <f t="shared" si="285"/>
        <v>0.85220401949690217</v>
      </c>
      <c r="Q218" s="197">
        <f t="shared" si="285"/>
        <v>0.14779598050309833</v>
      </c>
      <c r="R218" s="197">
        <f t="shared" si="285"/>
        <v>1</v>
      </c>
      <c r="S218" s="197">
        <f t="shared" si="285"/>
        <v>0.62384861862989793</v>
      </c>
      <c r="T218" s="197">
        <f t="shared" si="285"/>
        <v>0.19395333352301403</v>
      </c>
      <c r="U218" s="197">
        <f t="shared" si="285"/>
        <v>0.17771182626397158</v>
      </c>
      <c r="V218" s="197">
        <f t="shared" si="285"/>
        <v>-9.4318872418963067E-3</v>
      </c>
      <c r="W218" s="197">
        <f t="shared" si="285"/>
        <v>0.15552087591581909</v>
      </c>
      <c r="X218" s="197">
        <f t="shared" si="285"/>
        <v>0.14160276709080652</v>
      </c>
      <c r="Y218" s="215">
        <f t="shared" si="259"/>
        <v>5.4053754493372352E-2</v>
      </c>
    </row>
    <row r="219" spans="1:25">
      <c r="A219" s="192" t="s">
        <v>907</v>
      </c>
      <c r="B219" s="197">
        <f t="shared" si="255"/>
        <v>6.140408453772557E-2</v>
      </c>
      <c r="C219" s="197">
        <f t="shared" si="279"/>
        <v>2.0273106462706292E-2</v>
      </c>
      <c r="D219" s="197">
        <f t="shared" si="279"/>
        <v>0.13322177336779001</v>
      </c>
      <c r="E219" s="197">
        <f t="shared" si="279"/>
        <v>2.6630533244967815E-2</v>
      </c>
      <c r="F219" s="197">
        <f t="shared" ref="F219:X219" si="286">F127/$R127</f>
        <v>4.653115980866921E-2</v>
      </c>
      <c r="G219" s="197">
        <f t="shared" si="286"/>
        <v>0.22665657288413327</v>
      </c>
      <c r="H219" s="197">
        <f t="shared" si="286"/>
        <v>7.6104837993340294E-2</v>
      </c>
      <c r="I219" s="197">
        <f t="shared" si="286"/>
        <v>2.7125346052725412E-2</v>
      </c>
      <c r="J219" s="197">
        <f t="shared" si="286"/>
        <v>3.4659366415353131E-2</v>
      </c>
      <c r="K219" s="197">
        <f t="shared" si="286"/>
        <v>6.606276192740683E-2</v>
      </c>
      <c r="L219" s="197">
        <f t="shared" si="286"/>
        <v>8.8309513954443336E-2</v>
      </c>
      <c r="M219" s="197">
        <f t="shared" si="286"/>
        <v>0.13189762440549241</v>
      </c>
      <c r="N219" s="197">
        <f t="shared" si="286"/>
        <v>0.13967580537879676</v>
      </c>
      <c r="O219" s="197">
        <f t="shared" si="286"/>
        <v>0.5638352561275588</v>
      </c>
      <c r="P219" s="197">
        <f t="shared" si="286"/>
        <v>0.85189591354941729</v>
      </c>
      <c r="Q219" s="197">
        <f t="shared" si="286"/>
        <v>0.1481040864505834</v>
      </c>
      <c r="R219" s="197">
        <f t="shared" si="286"/>
        <v>1</v>
      </c>
      <c r="S219" s="197">
        <f t="shared" si="286"/>
        <v>0.62527476292788986</v>
      </c>
      <c r="T219" s="197">
        <f t="shared" si="286"/>
        <v>0.19209811195656465</v>
      </c>
      <c r="U219" s="197">
        <f t="shared" si="286"/>
        <v>0.17392088555145815</v>
      </c>
      <c r="V219" s="197">
        <f t="shared" si="286"/>
        <v>-1.2932348788911316E-2</v>
      </c>
      <c r="W219" s="197">
        <f t="shared" si="286"/>
        <v>0.16507148107751024</v>
      </c>
      <c r="X219" s="197">
        <f t="shared" si="286"/>
        <v>0.14343289272451176</v>
      </c>
      <c r="Y219" s="215">
        <f t="shared" si="259"/>
        <v>5.2422306577767891E-2</v>
      </c>
    </row>
    <row r="220" spans="1:25">
      <c r="A220" s="192" t="s">
        <v>908</v>
      </c>
      <c r="B220" s="197">
        <f t="shared" si="255"/>
        <v>6.1584055814440847E-2</v>
      </c>
      <c r="C220" s="197">
        <f t="shared" si="279"/>
        <v>1.9837195481869123E-2</v>
      </c>
      <c r="D220" s="197">
        <f t="shared" si="279"/>
        <v>0.14087923184366039</v>
      </c>
      <c r="E220" s="197">
        <f t="shared" si="279"/>
        <v>2.7054240157624889E-2</v>
      </c>
      <c r="F220" s="197">
        <f t="shared" ref="F220:X220" si="287">F128/$R128</f>
        <v>4.252742935715724E-2</v>
      </c>
      <c r="G220" s="197">
        <f t="shared" si="287"/>
        <v>0.23029809684031141</v>
      </c>
      <c r="H220" s="197">
        <f t="shared" si="287"/>
        <v>7.943654593139278E-2</v>
      </c>
      <c r="I220" s="197">
        <f t="shared" si="287"/>
        <v>2.7747152549549257E-2</v>
      </c>
      <c r="J220" s="197">
        <f t="shared" si="287"/>
        <v>3.490595237679428E-2</v>
      </c>
      <c r="K220" s="197">
        <f t="shared" si="287"/>
        <v>6.5016364775222366E-2</v>
      </c>
      <c r="L220" s="197">
        <f t="shared" si="287"/>
        <v>8.647560789440624E-2</v>
      </c>
      <c r="M220" s="197">
        <f t="shared" si="287"/>
        <v>0.13001715947061673</v>
      </c>
      <c r="N220" s="197">
        <f t="shared" si="287"/>
        <v>0.13800236197847143</v>
      </c>
      <c r="O220" s="197">
        <f t="shared" si="287"/>
        <v>0.56160114497645319</v>
      </c>
      <c r="P220" s="197">
        <f t="shared" si="287"/>
        <v>0.85348329763120556</v>
      </c>
      <c r="Q220" s="197">
        <f t="shared" si="287"/>
        <v>0.14651670236879485</v>
      </c>
      <c r="R220" s="197">
        <f t="shared" si="287"/>
        <v>1</v>
      </c>
      <c r="S220" s="197">
        <f t="shared" si="287"/>
        <v>0.62319060774239965</v>
      </c>
      <c r="T220" s="197">
        <f t="shared" si="287"/>
        <v>0.19352522616369749</v>
      </c>
      <c r="U220" s="197">
        <f t="shared" si="287"/>
        <v>0.17000226527503096</v>
      </c>
      <c r="V220" s="197">
        <f t="shared" si="287"/>
        <v>-9.180123580342937E-3</v>
      </c>
      <c r="W220" s="197">
        <f t="shared" si="287"/>
        <v>0.15965051304359221</v>
      </c>
      <c r="X220" s="197">
        <f t="shared" si="287"/>
        <v>0.13718848864437716</v>
      </c>
      <c r="Y220" s="215">
        <f t="shared" si="259"/>
        <v>5.5522864185226062E-2</v>
      </c>
    </row>
    <row r="221" spans="1:25">
      <c r="A221" s="192" t="s">
        <v>909</v>
      </c>
      <c r="B221" s="197">
        <f t="shared" si="255"/>
        <v>6.1671843874241829E-2</v>
      </c>
      <c r="C221" s="197">
        <f t="shared" si="279"/>
        <v>1.8816037292183844E-2</v>
      </c>
      <c r="D221" s="197">
        <f t="shared" si="279"/>
        <v>0.14450764563053248</v>
      </c>
      <c r="E221" s="197">
        <f t="shared" si="279"/>
        <v>2.8003374087164357E-2</v>
      </c>
      <c r="F221" s="197">
        <f t="shared" ref="F221:X221" si="288">F129/$R129</f>
        <v>3.9511121173355944E-2</v>
      </c>
      <c r="G221" s="197">
        <f t="shared" si="288"/>
        <v>0.23083817818323626</v>
      </c>
      <c r="H221" s="197">
        <f t="shared" si="288"/>
        <v>8.1546131395676569E-2</v>
      </c>
      <c r="I221" s="197">
        <f t="shared" si="288"/>
        <v>2.9026477377546683E-2</v>
      </c>
      <c r="J221" s="197">
        <f t="shared" si="288"/>
        <v>3.5229928907040596E-2</v>
      </c>
      <c r="K221" s="197">
        <f t="shared" si="288"/>
        <v>6.3734418233031678E-2</v>
      </c>
      <c r="L221" s="197">
        <f t="shared" si="288"/>
        <v>8.4990207633857964E-2</v>
      </c>
      <c r="M221" s="197">
        <f t="shared" si="288"/>
        <v>0.13187845155182054</v>
      </c>
      <c r="N221" s="197">
        <f t="shared" si="288"/>
        <v>0.13717266625927813</v>
      </c>
      <c r="O221" s="197">
        <f t="shared" si="288"/>
        <v>0.56357828135825216</v>
      </c>
      <c r="P221" s="197">
        <f t="shared" si="288"/>
        <v>0.85608830341573039</v>
      </c>
      <c r="Q221" s="197">
        <f t="shared" si="288"/>
        <v>0.14391169658426967</v>
      </c>
      <c r="R221" s="197">
        <f t="shared" si="288"/>
        <v>1</v>
      </c>
      <c r="S221" s="197">
        <f t="shared" si="288"/>
        <v>0.6184465041823568</v>
      </c>
      <c r="T221" s="197">
        <f t="shared" si="288"/>
        <v>0.19077478494022662</v>
      </c>
      <c r="U221" s="197">
        <f t="shared" si="288"/>
        <v>0.16604759151060111</v>
      </c>
      <c r="V221" s="197">
        <f t="shared" si="288"/>
        <v>2.5192924673867103E-3</v>
      </c>
      <c r="W221" s="197">
        <f t="shared" si="288"/>
        <v>0.15180783705745896</v>
      </c>
      <c r="X221" s="197">
        <f t="shared" si="288"/>
        <v>0.12959601015803007</v>
      </c>
      <c r="Y221" s="215">
        <f t="shared" si="259"/>
        <v>5.3602118680948496E-2</v>
      </c>
    </row>
    <row r="222" spans="1:25">
      <c r="A222" s="192" t="s">
        <v>910</v>
      </c>
      <c r="B222" s="197">
        <f t="shared" si="255"/>
        <v>6.1990067093979445E-2</v>
      </c>
      <c r="C222" s="197">
        <f t="shared" si="279"/>
        <v>1.7460606589873123E-2</v>
      </c>
      <c r="D222" s="197">
        <f t="shared" si="279"/>
        <v>0.14643723740013134</v>
      </c>
      <c r="E222" s="197">
        <f t="shared" si="279"/>
        <v>2.9149199455247441E-2</v>
      </c>
      <c r="F222" s="197">
        <f t="shared" ref="F222:X222" si="289">F130/$R130</f>
        <v>3.9659786897651796E-2</v>
      </c>
      <c r="G222" s="197">
        <f t="shared" si="289"/>
        <v>0.23270683034290354</v>
      </c>
      <c r="H222" s="197">
        <f t="shared" si="289"/>
        <v>8.2106348932331055E-2</v>
      </c>
      <c r="I222" s="197">
        <f t="shared" si="289"/>
        <v>3.1264428012197351E-2</v>
      </c>
      <c r="J222" s="197">
        <f t="shared" si="289"/>
        <v>3.6328153961046043E-2</v>
      </c>
      <c r="K222" s="197">
        <f t="shared" si="289"/>
        <v>6.1752438606415133E-2</v>
      </c>
      <c r="L222" s="197">
        <f t="shared" si="289"/>
        <v>8.3978139690229006E-2</v>
      </c>
      <c r="M222" s="197">
        <f t="shared" si="289"/>
        <v>0.13225451198575572</v>
      </c>
      <c r="N222" s="197">
        <f t="shared" si="289"/>
        <v>0.13509957790415997</v>
      </c>
      <c r="O222" s="197">
        <f t="shared" si="289"/>
        <v>0.56278359909213382</v>
      </c>
      <c r="P222" s="197">
        <f t="shared" si="289"/>
        <v>0.85748049652901681</v>
      </c>
      <c r="Q222" s="197">
        <f t="shared" si="289"/>
        <v>0.14251950347098286</v>
      </c>
      <c r="R222" s="197">
        <f t="shared" si="289"/>
        <v>1</v>
      </c>
      <c r="S222" s="197">
        <f t="shared" si="289"/>
        <v>0.61126735174092128</v>
      </c>
      <c r="T222" s="197">
        <f t="shared" si="289"/>
        <v>0.18926403508087405</v>
      </c>
      <c r="U222" s="197">
        <f t="shared" si="289"/>
        <v>0.16527815406548182</v>
      </c>
      <c r="V222" s="197">
        <f t="shared" si="289"/>
        <v>8.8226014466814915E-3</v>
      </c>
      <c r="W222" s="197">
        <f t="shared" si="289"/>
        <v>0.1495787450742142</v>
      </c>
      <c r="X222" s="197">
        <f t="shared" si="289"/>
        <v>0.12421088740817253</v>
      </c>
      <c r="Y222" s="215">
        <f t="shared" si="259"/>
        <v>5.4164457176714087E-2</v>
      </c>
    </row>
    <row r="223" spans="1:25">
      <c r="A223" s="192" t="s">
        <v>911</v>
      </c>
      <c r="B223" s="197">
        <f t="shared" si="255"/>
        <v>6.2803376660701335E-2</v>
      </c>
      <c r="C223" s="197">
        <f t="shared" si="279"/>
        <v>1.9573342088282999E-2</v>
      </c>
      <c r="D223" s="197">
        <f t="shared" si="279"/>
        <v>0.14680395443062993</v>
      </c>
      <c r="E223" s="197">
        <f t="shared" si="279"/>
        <v>2.9694493103546472E-2</v>
      </c>
      <c r="F223" s="197">
        <f t="shared" ref="F223:X223" si="290">F131/$R131</f>
        <v>4.0533287323372559E-2</v>
      </c>
      <c r="G223" s="197">
        <f t="shared" si="290"/>
        <v>0.23660507694583163</v>
      </c>
      <c r="H223" s="197">
        <f t="shared" si="290"/>
        <v>8.228174591903023E-2</v>
      </c>
      <c r="I223" s="197">
        <f t="shared" si="290"/>
        <v>3.1616659128468491E-2</v>
      </c>
      <c r="J223" s="197">
        <f t="shared" si="290"/>
        <v>3.6909280961442338E-2</v>
      </c>
      <c r="K223" s="197">
        <f t="shared" si="290"/>
        <v>6.0117201686622303E-2</v>
      </c>
      <c r="L223" s="197">
        <f t="shared" si="290"/>
        <v>8.2386261980260556E-2</v>
      </c>
      <c r="M223" s="197">
        <f t="shared" si="290"/>
        <v>0.13114066390322471</v>
      </c>
      <c r="N223" s="197">
        <f t="shared" si="290"/>
        <v>0.13288121634224362</v>
      </c>
      <c r="O223" s="197">
        <f t="shared" si="290"/>
        <v>0.55733302992129174</v>
      </c>
      <c r="P223" s="197">
        <f t="shared" si="290"/>
        <v>0.8567414835278252</v>
      </c>
      <c r="Q223" s="197">
        <f t="shared" si="290"/>
        <v>0.14325851647217472</v>
      </c>
      <c r="R223" s="197">
        <f t="shared" si="290"/>
        <v>1</v>
      </c>
      <c r="S223" s="197">
        <f t="shared" si="290"/>
        <v>0.60369971353567664</v>
      </c>
      <c r="T223" s="197">
        <f t="shared" si="290"/>
        <v>0.18614685081268992</v>
      </c>
      <c r="U223" s="197">
        <f t="shared" si="290"/>
        <v>0.16760862641395916</v>
      </c>
      <c r="V223" s="197">
        <f t="shared" si="290"/>
        <v>1.2719192457542463E-2</v>
      </c>
      <c r="W223" s="197">
        <f t="shared" si="290"/>
        <v>0.15581042491636724</v>
      </c>
      <c r="X223" s="197">
        <f t="shared" si="290"/>
        <v>0.12598480813623517</v>
      </c>
      <c r="Y223" s="215">
        <f t="shared" si="259"/>
        <v>5.3265634470446299E-2</v>
      </c>
    </row>
    <row r="224" spans="1:25">
      <c r="A224" s="192" t="s">
        <v>912</v>
      </c>
      <c r="B224" s="197">
        <f t="shared" ref="B224:B255" si="291">B132/$R132</f>
        <v>6.0463092759189624E-2</v>
      </c>
      <c r="C224" s="197">
        <f t="shared" si="279"/>
        <v>2.1120002452230353E-2</v>
      </c>
      <c r="D224" s="197">
        <f t="shared" si="279"/>
        <v>0.14764667283671806</v>
      </c>
      <c r="E224" s="197">
        <f t="shared" si="279"/>
        <v>2.9411440461911853E-2</v>
      </c>
      <c r="F224" s="197">
        <f t="shared" ref="F224:X224" si="292">F132/$R132</f>
        <v>4.1628300686819018E-2</v>
      </c>
      <c r="G224" s="197">
        <f t="shared" si="292"/>
        <v>0.2398064164376793</v>
      </c>
      <c r="H224" s="197">
        <f t="shared" si="292"/>
        <v>8.3231425917889235E-2</v>
      </c>
      <c r="I224" s="197">
        <f t="shared" si="292"/>
        <v>3.0141179478715089E-2</v>
      </c>
      <c r="J224" s="197">
        <f t="shared" si="292"/>
        <v>3.7189303656652462E-2</v>
      </c>
      <c r="K224" s="197">
        <f t="shared" si="292"/>
        <v>5.7343601232192724E-2</v>
      </c>
      <c r="L224" s="197">
        <f t="shared" si="292"/>
        <v>8.1130817107646913E-2</v>
      </c>
      <c r="M224" s="197">
        <f t="shared" si="292"/>
        <v>0.13003083312093999</v>
      </c>
      <c r="N224" s="197">
        <f t="shared" si="292"/>
        <v>0.13312403614445953</v>
      </c>
      <c r="O224" s="197">
        <f t="shared" si="292"/>
        <v>0.5521911966584957</v>
      </c>
      <c r="P224" s="197">
        <f t="shared" si="292"/>
        <v>0.85246070585536482</v>
      </c>
      <c r="Q224" s="197">
        <f t="shared" si="292"/>
        <v>0.14753929414463568</v>
      </c>
      <c r="R224" s="197">
        <f t="shared" si="292"/>
        <v>1</v>
      </c>
      <c r="S224" s="197">
        <f t="shared" si="292"/>
        <v>0.60087562295169705</v>
      </c>
      <c r="T224" s="197">
        <f t="shared" si="292"/>
        <v>0.18379273197419607</v>
      </c>
      <c r="U224" s="197">
        <f t="shared" si="292"/>
        <v>0.17175479886163422</v>
      </c>
      <c r="V224" s="197">
        <f t="shared" si="292"/>
        <v>1.0231540216422025E-2</v>
      </c>
      <c r="W224" s="197">
        <f t="shared" si="292"/>
        <v>0.16284205082629391</v>
      </c>
      <c r="X224" s="197">
        <f t="shared" si="292"/>
        <v>0.12949674483024282</v>
      </c>
      <c r="Y224" s="215">
        <f t="shared" si="259"/>
        <v>5.0668695829736543E-2</v>
      </c>
    </row>
    <row r="225" spans="1:25">
      <c r="A225" s="192" t="s">
        <v>913</v>
      </c>
      <c r="B225" s="197">
        <f t="shared" si="291"/>
        <v>5.6653115767889443E-2</v>
      </c>
      <c r="C225" s="197">
        <f t="shared" si="279"/>
        <v>2.085442411709407E-2</v>
      </c>
      <c r="D225" s="197">
        <f t="shared" si="279"/>
        <v>0.15099530156387139</v>
      </c>
      <c r="E225" s="197">
        <f t="shared" si="279"/>
        <v>2.9302741282143618E-2</v>
      </c>
      <c r="F225" s="197">
        <f t="shared" ref="F225:X225" si="293">F133/$R133</f>
        <v>4.191376594266847E-2</v>
      </c>
      <c r="G225" s="197">
        <f t="shared" si="293"/>
        <v>0.24306623290577778</v>
      </c>
      <c r="H225" s="197">
        <f t="shared" si="293"/>
        <v>8.4091699770190542E-2</v>
      </c>
      <c r="I225" s="197">
        <f t="shared" si="293"/>
        <v>2.9373098512257535E-2</v>
      </c>
      <c r="J225" s="197">
        <f t="shared" si="293"/>
        <v>3.8484275530119454E-2</v>
      </c>
      <c r="K225" s="197">
        <f t="shared" si="293"/>
        <v>5.5326570712463309E-2</v>
      </c>
      <c r="L225" s="197">
        <f t="shared" si="293"/>
        <v>8.1029086355757285E-2</v>
      </c>
      <c r="M225" s="197">
        <f t="shared" si="293"/>
        <v>0.12825870780307097</v>
      </c>
      <c r="N225" s="197">
        <f t="shared" si="293"/>
        <v>0.13264127239520443</v>
      </c>
      <c r="O225" s="197">
        <f t="shared" si="293"/>
        <v>0.54920471107906355</v>
      </c>
      <c r="P225" s="197">
        <f t="shared" si="293"/>
        <v>0.84892405975273078</v>
      </c>
      <c r="Q225" s="197">
        <f t="shared" si="293"/>
        <v>0.15107594024726978</v>
      </c>
      <c r="R225" s="197">
        <f t="shared" si="293"/>
        <v>1</v>
      </c>
      <c r="S225" s="197">
        <f t="shared" si="293"/>
        <v>0.60206577188984245</v>
      </c>
      <c r="T225" s="197">
        <f t="shared" si="293"/>
        <v>0.18467583921630928</v>
      </c>
      <c r="U225" s="197">
        <f t="shared" si="293"/>
        <v>0.17320233322737644</v>
      </c>
      <c r="V225" s="197">
        <f t="shared" si="293"/>
        <v>5.9233501920149438E-3</v>
      </c>
      <c r="W225" s="197">
        <f t="shared" si="293"/>
        <v>0.16545761513897594</v>
      </c>
      <c r="X225" s="197">
        <f t="shared" si="293"/>
        <v>0.1313249096645191</v>
      </c>
      <c r="Y225" s="215">
        <f t="shared" si="259"/>
        <v>5.2034566821104855E-2</v>
      </c>
    </row>
    <row r="226" spans="1:25">
      <c r="A226" s="192" t="s">
        <v>914</v>
      </c>
      <c r="B226" s="197">
        <f t="shared" si="291"/>
        <v>5.1750945750575456E-2</v>
      </c>
      <c r="C226" s="197">
        <f t="shared" si="279"/>
        <v>2.246588971251216E-2</v>
      </c>
      <c r="D226" s="197">
        <f t="shared" si="279"/>
        <v>0.15196644772547777</v>
      </c>
      <c r="E226" s="197">
        <f t="shared" si="279"/>
        <v>2.9218402054643201E-2</v>
      </c>
      <c r="F226" s="197">
        <f t="shared" ref="F226:X226" si="294">F134/$R134</f>
        <v>4.114058476993937E-2</v>
      </c>
      <c r="G226" s="197">
        <f t="shared" si="294"/>
        <v>0.24479132426257263</v>
      </c>
      <c r="H226" s="197">
        <f t="shared" si="294"/>
        <v>8.5439982545088569E-2</v>
      </c>
      <c r="I226" s="197">
        <f t="shared" si="294"/>
        <v>2.9252976654403445E-2</v>
      </c>
      <c r="J226" s="197">
        <f t="shared" si="294"/>
        <v>3.8885493947231321E-2</v>
      </c>
      <c r="K226" s="197">
        <f t="shared" si="294"/>
        <v>5.5146889390149487E-2</v>
      </c>
      <c r="L226" s="197">
        <f t="shared" si="294"/>
        <v>8.0955509085553115E-2</v>
      </c>
      <c r="M226" s="197">
        <f t="shared" si="294"/>
        <v>0.12758157046002763</v>
      </c>
      <c r="N226" s="197">
        <f t="shared" si="294"/>
        <v>0.13308770009176599</v>
      </c>
      <c r="O226" s="197">
        <f t="shared" si="294"/>
        <v>0.55035012217421986</v>
      </c>
      <c r="P226" s="197">
        <f t="shared" si="294"/>
        <v>0.84689239218736778</v>
      </c>
      <c r="Q226" s="197">
        <f t="shared" si="294"/>
        <v>0.15310760781263247</v>
      </c>
      <c r="R226" s="197">
        <f t="shared" si="294"/>
        <v>1</v>
      </c>
      <c r="S226" s="197">
        <f t="shared" si="294"/>
        <v>0.60271916174656071</v>
      </c>
      <c r="T226" s="197">
        <f t="shared" si="294"/>
        <v>0.18608222273855504</v>
      </c>
      <c r="U226" s="197">
        <f t="shared" si="294"/>
        <v>0.17274656999891533</v>
      </c>
      <c r="V226" s="197">
        <f t="shared" si="294"/>
        <v>3.3655410474944334E-3</v>
      </c>
      <c r="W226" s="197">
        <f t="shared" si="294"/>
        <v>0.16629882622407216</v>
      </c>
      <c r="X226" s="197">
        <f t="shared" si="294"/>
        <v>0.13121232175559785</v>
      </c>
      <c r="Y226" s="215">
        <f t="shared" si="259"/>
        <v>5.2994522646789055E-2</v>
      </c>
    </row>
    <row r="227" spans="1:25">
      <c r="A227" s="192" t="s">
        <v>915</v>
      </c>
      <c r="B227" s="197">
        <f t="shared" si="291"/>
        <v>4.6818030378670127E-2</v>
      </c>
      <c r="C227" s="197">
        <f t="shared" si="279"/>
        <v>2.3660969365447048E-2</v>
      </c>
      <c r="D227" s="197">
        <f t="shared" si="279"/>
        <v>0.15261127653317708</v>
      </c>
      <c r="E227" s="197">
        <f t="shared" si="279"/>
        <v>2.9241792012352583E-2</v>
      </c>
      <c r="F227" s="197">
        <f t="shared" ref="F227:X227" si="295">F135/$R135</f>
        <v>4.0604664123225824E-2</v>
      </c>
      <c r="G227" s="197">
        <f t="shared" si="295"/>
        <v>0.24611870203420264</v>
      </c>
      <c r="H227" s="197">
        <f t="shared" si="295"/>
        <v>8.7556783498672533E-2</v>
      </c>
      <c r="I227" s="197">
        <f t="shared" si="295"/>
        <v>2.9246620818574886E-2</v>
      </c>
      <c r="J227" s="197">
        <f t="shared" si="295"/>
        <v>3.9224370045272725E-2</v>
      </c>
      <c r="K227" s="197">
        <f t="shared" si="295"/>
        <v>5.6626967916295283E-2</v>
      </c>
      <c r="L227" s="197">
        <f t="shared" si="295"/>
        <v>8.0820669355323768E-2</v>
      </c>
      <c r="M227" s="197">
        <f t="shared" si="295"/>
        <v>0.12676842780213474</v>
      </c>
      <c r="N227" s="197">
        <f t="shared" si="295"/>
        <v>0.13369144006299802</v>
      </c>
      <c r="O227" s="197">
        <f t="shared" si="295"/>
        <v>0.55393527949927235</v>
      </c>
      <c r="P227" s="197">
        <f t="shared" si="295"/>
        <v>0.84687201191214478</v>
      </c>
      <c r="Q227" s="197">
        <f t="shared" si="295"/>
        <v>0.15312798808785516</v>
      </c>
      <c r="R227" s="197">
        <f t="shared" si="295"/>
        <v>1</v>
      </c>
      <c r="S227" s="197">
        <f t="shared" si="295"/>
        <v>0.60490397154063258</v>
      </c>
      <c r="T227" s="197">
        <f t="shared" si="295"/>
        <v>0.18664872168278035</v>
      </c>
      <c r="U227" s="197">
        <f t="shared" si="295"/>
        <v>0.17279719909885216</v>
      </c>
      <c r="V227" s="197">
        <f t="shared" si="295"/>
        <v>2.2694259553324666E-3</v>
      </c>
      <c r="W227" s="197">
        <f t="shared" si="295"/>
        <v>0.1618487962636703</v>
      </c>
      <c r="X227" s="197">
        <f t="shared" si="295"/>
        <v>0.12846811454126797</v>
      </c>
      <c r="Y227" s="215">
        <f t="shared" si="259"/>
        <v>5.2957281619782332E-2</v>
      </c>
    </row>
    <row r="228" spans="1:25">
      <c r="A228" s="192" t="s">
        <v>916</v>
      </c>
      <c r="B228" s="197">
        <f t="shared" si="291"/>
        <v>4.6401680609701672E-2</v>
      </c>
      <c r="C228" s="197">
        <f t="shared" si="279"/>
        <v>2.4727676072600943E-2</v>
      </c>
      <c r="D228" s="197">
        <f t="shared" si="279"/>
        <v>0.1509222627778006</v>
      </c>
      <c r="E228" s="197">
        <f t="shared" si="279"/>
        <v>2.911983612778217E-2</v>
      </c>
      <c r="F228" s="197">
        <f t="shared" ref="F228:X228" si="296">F136/$R136</f>
        <v>3.964719328120217E-2</v>
      </c>
      <c r="G228" s="197">
        <f t="shared" si="296"/>
        <v>0.24441696825938561</v>
      </c>
      <c r="H228" s="197">
        <f t="shared" si="296"/>
        <v>8.9256336610994788E-2</v>
      </c>
      <c r="I228" s="197">
        <f t="shared" si="296"/>
        <v>2.9399629891484775E-2</v>
      </c>
      <c r="J228" s="197">
        <f t="shared" si="296"/>
        <v>3.9525834450467999E-2</v>
      </c>
      <c r="K228" s="197">
        <f t="shared" si="296"/>
        <v>5.8952704452565029E-2</v>
      </c>
      <c r="L228" s="197">
        <f t="shared" si="296"/>
        <v>8.0724946692391969E-2</v>
      </c>
      <c r="M228" s="197">
        <f t="shared" si="296"/>
        <v>0.12599060509058979</v>
      </c>
      <c r="N228" s="197">
        <f t="shared" si="296"/>
        <v>0.13394334635914112</v>
      </c>
      <c r="O228" s="197">
        <f t="shared" si="296"/>
        <v>0.55779340354763562</v>
      </c>
      <c r="P228" s="197">
        <f t="shared" si="296"/>
        <v>0.848612052416723</v>
      </c>
      <c r="Q228" s="197">
        <f t="shared" si="296"/>
        <v>0.15138794758327662</v>
      </c>
      <c r="R228" s="197">
        <f t="shared" si="296"/>
        <v>1</v>
      </c>
      <c r="S228" s="197">
        <f t="shared" si="296"/>
        <v>0.60595303780559051</v>
      </c>
      <c r="T228" s="197">
        <f t="shared" si="296"/>
        <v>0.18676139009227855</v>
      </c>
      <c r="U228" s="197">
        <f t="shared" si="296"/>
        <v>0.17172023276324322</v>
      </c>
      <c r="V228" s="197">
        <f t="shared" si="296"/>
        <v>2.4794294857072084E-3</v>
      </c>
      <c r="W228" s="197">
        <f t="shared" si="296"/>
        <v>0.15713751172935289</v>
      </c>
      <c r="X228" s="197">
        <f t="shared" si="296"/>
        <v>0.1240516018761728</v>
      </c>
      <c r="Y228" s="215">
        <f t="shared" si="259"/>
        <v>5.2818043733137421E-2</v>
      </c>
    </row>
    <row r="229" spans="1:25">
      <c r="A229" s="192" t="s">
        <v>917</v>
      </c>
      <c r="B229" s="197">
        <f t="shared" si="291"/>
        <v>4.6511688441523494E-2</v>
      </c>
      <c r="C229" s="197">
        <f t="shared" si="279"/>
        <v>2.6731560093606135E-2</v>
      </c>
      <c r="D229" s="197">
        <f t="shared" si="279"/>
        <v>0.14738281324684663</v>
      </c>
      <c r="E229" s="197">
        <f t="shared" si="279"/>
        <v>2.8649214071140711E-2</v>
      </c>
      <c r="F229" s="197">
        <f t="shared" ref="F229:X229" si="297">F137/$R137</f>
        <v>3.8962196588061854E-2</v>
      </c>
      <c r="G229" s="197">
        <f t="shared" si="297"/>
        <v>0.241725783999655</v>
      </c>
      <c r="H229" s="197">
        <f t="shared" si="297"/>
        <v>9.1332942808722839E-2</v>
      </c>
      <c r="I229" s="197">
        <f t="shared" si="297"/>
        <v>2.9612438492949721E-2</v>
      </c>
      <c r="J229" s="197">
        <f t="shared" si="297"/>
        <v>3.8714281798289833E-2</v>
      </c>
      <c r="K229" s="197">
        <f t="shared" si="297"/>
        <v>6.0591914297738816E-2</v>
      </c>
      <c r="L229" s="197">
        <f t="shared" si="297"/>
        <v>7.9157590962249974E-2</v>
      </c>
      <c r="M229" s="197">
        <f t="shared" si="297"/>
        <v>0.12538180384131553</v>
      </c>
      <c r="N229" s="197">
        <f t="shared" si="297"/>
        <v>0.13596794319686689</v>
      </c>
      <c r="O229" s="197">
        <f t="shared" si="297"/>
        <v>0.56075891539813372</v>
      </c>
      <c r="P229" s="197">
        <f t="shared" si="297"/>
        <v>0.84899638783931231</v>
      </c>
      <c r="Q229" s="197">
        <f t="shared" si="297"/>
        <v>0.15100361216068775</v>
      </c>
      <c r="R229" s="197">
        <f t="shared" si="297"/>
        <v>1</v>
      </c>
      <c r="S229" s="197">
        <f t="shared" si="297"/>
        <v>0.60504251734959114</v>
      </c>
      <c r="T229" s="197">
        <f t="shared" si="297"/>
        <v>0.18890001287671598</v>
      </c>
      <c r="U229" s="197">
        <f t="shared" si="297"/>
        <v>0.17056183253865503</v>
      </c>
      <c r="V229" s="197">
        <f t="shared" si="297"/>
        <v>1.4870003909071981E-3</v>
      </c>
      <c r="W229" s="197">
        <f t="shared" si="297"/>
        <v>0.15243829484638827</v>
      </c>
      <c r="X229" s="197">
        <f t="shared" si="297"/>
        <v>0.11842965800225728</v>
      </c>
      <c r="Y229" s="215">
        <f t="shared" si="259"/>
        <v>5.2932069679849092E-2</v>
      </c>
    </row>
    <row r="230" spans="1:25">
      <c r="A230" s="192" t="s">
        <v>918</v>
      </c>
      <c r="B230" s="197">
        <f t="shared" si="291"/>
        <v>4.5585489493187741E-2</v>
      </c>
      <c r="C230" s="197">
        <f t="shared" si="279"/>
        <v>2.8800183898303449E-2</v>
      </c>
      <c r="D230" s="197">
        <f t="shared" si="279"/>
        <v>0.14395655457500428</v>
      </c>
      <c r="E230" s="197">
        <f t="shared" si="279"/>
        <v>2.8244644123376971E-2</v>
      </c>
      <c r="F230" s="197">
        <f t="shared" ref="F230:X230" si="298">F138/$R138</f>
        <v>3.8611684898221955E-2</v>
      </c>
      <c r="G230" s="197">
        <f t="shared" si="298"/>
        <v>0.23961306749490638</v>
      </c>
      <c r="H230" s="197">
        <f t="shared" si="298"/>
        <v>9.2602017498925604E-2</v>
      </c>
      <c r="I230" s="197">
        <f t="shared" si="298"/>
        <v>2.9967263404971474E-2</v>
      </c>
      <c r="J230" s="197">
        <f t="shared" si="298"/>
        <v>3.7919608735414383E-2</v>
      </c>
      <c r="K230" s="197">
        <f t="shared" si="298"/>
        <v>6.1989173428811953E-2</v>
      </c>
      <c r="L230" s="197">
        <f t="shared" si="298"/>
        <v>7.8298158456330119E-2</v>
      </c>
      <c r="M230" s="197">
        <f t="shared" si="298"/>
        <v>0.12674369507383917</v>
      </c>
      <c r="N230" s="197">
        <f t="shared" si="298"/>
        <v>0.1365148662011326</v>
      </c>
      <c r="O230" s="197">
        <f t="shared" si="298"/>
        <v>0.56403478279942521</v>
      </c>
      <c r="P230" s="197">
        <f t="shared" si="298"/>
        <v>0.84923333978751958</v>
      </c>
      <c r="Q230" s="197">
        <f t="shared" si="298"/>
        <v>0.15076666021248036</v>
      </c>
      <c r="R230" s="197">
        <f t="shared" si="298"/>
        <v>1</v>
      </c>
      <c r="S230" s="197">
        <f t="shared" si="298"/>
        <v>0.60659138865029494</v>
      </c>
      <c r="T230" s="197">
        <f t="shared" si="298"/>
        <v>0.18940465738327125</v>
      </c>
      <c r="U230" s="197">
        <f t="shared" si="298"/>
        <v>0.17147126154045139</v>
      </c>
      <c r="V230" s="197">
        <f t="shared" si="298"/>
        <v>3.3584285588285411E-4</v>
      </c>
      <c r="W230" s="197">
        <f t="shared" si="298"/>
        <v>0.14823115288903377</v>
      </c>
      <c r="X230" s="197">
        <f t="shared" si="298"/>
        <v>0.11603430331893413</v>
      </c>
      <c r="Y230" s="215">
        <f t="shared" si="259"/>
        <v>5.2889791182138657E-2</v>
      </c>
    </row>
    <row r="231" spans="1:25">
      <c r="A231" s="192" t="s">
        <v>919</v>
      </c>
      <c r="B231" s="197">
        <f t="shared" si="291"/>
        <v>4.4225639503568753E-2</v>
      </c>
      <c r="C231" s="197">
        <f t="shared" si="279"/>
        <v>2.9403286501952969E-2</v>
      </c>
      <c r="D231" s="197">
        <f t="shared" si="279"/>
        <v>0.14187548284588247</v>
      </c>
      <c r="E231" s="197">
        <f t="shared" si="279"/>
        <v>2.789115012670413E-2</v>
      </c>
      <c r="F231" s="197">
        <f t="shared" ref="F231:X231" si="299">F139/$R139</f>
        <v>3.7985989612561166E-2</v>
      </c>
      <c r="G231" s="197">
        <f t="shared" si="299"/>
        <v>0.23715590908710077</v>
      </c>
      <c r="H231" s="197">
        <f t="shared" si="299"/>
        <v>9.3243620427543056E-2</v>
      </c>
      <c r="I231" s="197">
        <f t="shared" si="299"/>
        <v>2.9995477152627278E-2</v>
      </c>
      <c r="J231" s="197">
        <f t="shared" si="299"/>
        <v>3.7540048348134757E-2</v>
      </c>
      <c r="K231" s="197">
        <f t="shared" si="299"/>
        <v>6.3257090632466081E-2</v>
      </c>
      <c r="L231" s="197">
        <f t="shared" si="299"/>
        <v>7.7779480725458774E-2</v>
      </c>
      <c r="M231" s="197">
        <f t="shared" si="299"/>
        <v>0.12909816614094455</v>
      </c>
      <c r="N231" s="197">
        <f t="shared" si="299"/>
        <v>0.13739708384427821</v>
      </c>
      <c r="O231" s="197">
        <f t="shared" si="299"/>
        <v>0.56831096727145247</v>
      </c>
      <c r="P231" s="197">
        <f t="shared" si="299"/>
        <v>0.84969251586212247</v>
      </c>
      <c r="Q231" s="197">
        <f t="shared" si="299"/>
        <v>0.15030748413787803</v>
      </c>
      <c r="R231" s="197">
        <f t="shared" si="299"/>
        <v>1</v>
      </c>
      <c r="S231" s="197">
        <f t="shared" si="299"/>
        <v>0.60919203578808112</v>
      </c>
      <c r="T231" s="197">
        <f t="shared" si="299"/>
        <v>0.1898457444565545</v>
      </c>
      <c r="U231" s="197">
        <f t="shared" si="299"/>
        <v>0.17149052383224539</v>
      </c>
      <c r="V231" s="197">
        <f t="shared" si="299"/>
        <v>2.9421170423763055E-5</v>
      </c>
      <c r="W231" s="197">
        <f t="shared" si="299"/>
        <v>0.14390141734420403</v>
      </c>
      <c r="X231" s="197">
        <f t="shared" si="299"/>
        <v>0.11445914259150894</v>
      </c>
      <c r="Y231" s="215">
        <f t="shared" si="259"/>
        <v>5.2448660612276293E-2</v>
      </c>
    </row>
    <row r="232" spans="1:25">
      <c r="A232" s="192" t="s">
        <v>920</v>
      </c>
      <c r="B232" s="197">
        <f t="shared" si="291"/>
        <v>4.3932690424778542E-2</v>
      </c>
      <c r="C232" s="197">
        <f t="shared" si="279"/>
        <v>3.0434689314812934E-2</v>
      </c>
      <c r="D232" s="197">
        <f t="shared" si="279"/>
        <v>0.14114131025280022</v>
      </c>
      <c r="E232" s="197">
        <f t="shared" si="279"/>
        <v>2.7661761514667475E-2</v>
      </c>
      <c r="F232" s="197">
        <f t="shared" ref="F232:X232" si="300">F140/$R140</f>
        <v>3.7517289181499935E-2</v>
      </c>
      <c r="G232" s="197">
        <f t="shared" si="300"/>
        <v>0.23675505026378077</v>
      </c>
      <c r="H232" s="197">
        <f t="shared" si="300"/>
        <v>9.4079091955030683E-2</v>
      </c>
      <c r="I232" s="197">
        <f t="shared" si="300"/>
        <v>2.9765427253333251E-2</v>
      </c>
      <c r="J232" s="197">
        <f t="shared" si="300"/>
        <v>3.7233487129909273E-2</v>
      </c>
      <c r="K232" s="197">
        <f t="shared" si="300"/>
        <v>6.1851173169298487E-2</v>
      </c>
      <c r="L232" s="197">
        <f t="shared" si="300"/>
        <v>7.6879261861084847E-2</v>
      </c>
      <c r="M232" s="197">
        <f t="shared" si="300"/>
        <v>0.13189764103077747</v>
      </c>
      <c r="N232" s="197">
        <f t="shared" si="300"/>
        <v>0.13822877423635813</v>
      </c>
      <c r="O232" s="197">
        <f t="shared" si="300"/>
        <v>0.56993485663579202</v>
      </c>
      <c r="P232" s="197">
        <f t="shared" si="300"/>
        <v>0.85062259732435141</v>
      </c>
      <c r="Q232" s="197">
        <f t="shared" si="300"/>
        <v>0.14937740267564911</v>
      </c>
      <c r="R232" s="197">
        <f t="shared" si="300"/>
        <v>1</v>
      </c>
      <c r="S232" s="197">
        <f t="shared" si="300"/>
        <v>0.60758598836716382</v>
      </c>
      <c r="T232" s="197">
        <f t="shared" si="300"/>
        <v>0.18986803946074374</v>
      </c>
      <c r="U232" s="197">
        <f t="shared" si="300"/>
        <v>0.17174270031067393</v>
      </c>
      <c r="V232" s="197">
        <f t="shared" si="300"/>
        <v>2.1420493889455516E-3</v>
      </c>
      <c r="W232" s="197">
        <f t="shared" si="300"/>
        <v>0.14440185516015891</v>
      </c>
      <c r="X232" s="197">
        <f t="shared" si="300"/>
        <v>0.11574063268768552</v>
      </c>
      <c r="Y232" s="215">
        <f t="shared" si="259"/>
        <v>5.1639265224385611E-2</v>
      </c>
    </row>
    <row r="233" spans="1:25">
      <c r="A233" s="192" t="s">
        <v>921</v>
      </c>
      <c r="B233" s="197">
        <f t="shared" si="291"/>
        <v>4.3700438947488499E-2</v>
      </c>
      <c r="C233" s="197">
        <f t="shared" ref="C233:E252" si="301">C141/$R141</f>
        <v>2.9887589198055727E-2</v>
      </c>
      <c r="D233" s="197">
        <f t="shared" si="301"/>
        <v>0.14108945961334218</v>
      </c>
      <c r="E233" s="197">
        <f t="shared" si="301"/>
        <v>2.7482924173141368E-2</v>
      </c>
      <c r="F233" s="197">
        <f t="shared" ref="F233:X233" si="302">F141/$R141</f>
        <v>3.6980245375008595E-2</v>
      </c>
      <c r="G233" s="197">
        <f t="shared" si="302"/>
        <v>0.23544021835954815</v>
      </c>
      <c r="H233" s="197">
        <f t="shared" si="302"/>
        <v>9.4886648692937767E-2</v>
      </c>
      <c r="I233" s="197">
        <f t="shared" si="302"/>
        <v>2.9313595118726572E-2</v>
      </c>
      <c r="J233" s="197">
        <f t="shared" si="302"/>
        <v>3.6930084548675142E-2</v>
      </c>
      <c r="K233" s="197">
        <f t="shared" si="302"/>
        <v>6.1203965084246678E-2</v>
      </c>
      <c r="L233" s="197">
        <f t="shared" si="302"/>
        <v>7.5941324599589105E-2</v>
      </c>
      <c r="M233" s="197">
        <f t="shared" si="302"/>
        <v>0.13464260228622968</v>
      </c>
      <c r="N233" s="197">
        <f t="shared" si="302"/>
        <v>0.13846305103147313</v>
      </c>
      <c r="O233" s="197">
        <f t="shared" si="302"/>
        <v>0.57138127136187755</v>
      </c>
      <c r="P233" s="197">
        <f t="shared" si="302"/>
        <v>0.85052192866891418</v>
      </c>
      <c r="Q233" s="197">
        <f t="shared" si="302"/>
        <v>0.14947807133108565</v>
      </c>
      <c r="R233" s="197">
        <f t="shared" si="302"/>
        <v>1</v>
      </c>
      <c r="S233" s="197">
        <f t="shared" si="302"/>
        <v>0.6043767607805135</v>
      </c>
      <c r="T233" s="197">
        <f t="shared" si="302"/>
        <v>0.19038916824310539</v>
      </c>
      <c r="U233" s="197">
        <f t="shared" si="302"/>
        <v>0.17210299459469147</v>
      </c>
      <c r="V233" s="197">
        <f t="shared" si="302"/>
        <v>6.0617486827710173E-3</v>
      </c>
      <c r="W233" s="197">
        <f t="shared" si="302"/>
        <v>0.14374316073153184</v>
      </c>
      <c r="X233" s="197">
        <f t="shared" si="302"/>
        <v>0.11667383303261335</v>
      </c>
      <c r="Y233" s="215">
        <f t="shared" si="259"/>
        <v>5.1926117211632261E-2</v>
      </c>
    </row>
    <row r="234" spans="1:25">
      <c r="A234" s="192" t="s">
        <v>922</v>
      </c>
      <c r="B234" s="197">
        <f t="shared" si="291"/>
        <v>4.4870296446063905E-2</v>
      </c>
      <c r="C234" s="197">
        <f t="shared" si="301"/>
        <v>2.8159962985288337E-2</v>
      </c>
      <c r="D234" s="197">
        <f t="shared" si="301"/>
        <v>0.14104607184037468</v>
      </c>
      <c r="E234" s="197">
        <f t="shared" si="301"/>
        <v>2.7066440203718543E-2</v>
      </c>
      <c r="F234" s="197">
        <f t="shared" ref="F234:X234" si="303">F142/$R142</f>
        <v>3.7072244714913855E-2</v>
      </c>
      <c r="G234" s="197">
        <f t="shared" si="303"/>
        <v>0.23334471974429549</v>
      </c>
      <c r="H234" s="197">
        <f t="shared" si="303"/>
        <v>9.5265553297108924E-2</v>
      </c>
      <c r="I234" s="197">
        <f t="shared" si="303"/>
        <v>2.9159850831978192E-2</v>
      </c>
      <c r="J234" s="197">
        <f t="shared" si="303"/>
        <v>3.6859537761505412E-2</v>
      </c>
      <c r="K234" s="197">
        <f t="shared" si="303"/>
        <v>6.3096091700677107E-2</v>
      </c>
      <c r="L234" s="197">
        <f t="shared" si="303"/>
        <v>7.5381885774567406E-2</v>
      </c>
      <c r="M234" s="197">
        <f t="shared" si="303"/>
        <v>0.1347650455946198</v>
      </c>
      <c r="N234" s="197">
        <f t="shared" si="303"/>
        <v>0.13936933722777656</v>
      </c>
      <c r="O234" s="197">
        <f t="shared" si="303"/>
        <v>0.57389730218823309</v>
      </c>
      <c r="P234" s="197">
        <f t="shared" si="303"/>
        <v>0.85211231837859258</v>
      </c>
      <c r="Q234" s="197">
        <f t="shared" si="303"/>
        <v>0.14788768162140778</v>
      </c>
      <c r="R234" s="197">
        <f t="shared" si="303"/>
        <v>1</v>
      </c>
      <c r="S234" s="197">
        <f t="shared" si="303"/>
        <v>0.60170963021891199</v>
      </c>
      <c r="T234" s="197">
        <f t="shared" si="303"/>
        <v>0.18990992074280394</v>
      </c>
      <c r="U234" s="197">
        <f t="shared" si="303"/>
        <v>0.17180768451530304</v>
      </c>
      <c r="V234" s="197">
        <f t="shared" si="303"/>
        <v>1.2019877685241626E-2</v>
      </c>
      <c r="W234" s="197">
        <f t="shared" si="303"/>
        <v>0.14291590605602175</v>
      </c>
      <c r="X234" s="197">
        <f t="shared" si="303"/>
        <v>0.11836301921828155</v>
      </c>
      <c r="Y234" s="215">
        <f t="shared" si="259"/>
        <v>5.0540583515027382E-2</v>
      </c>
    </row>
    <row r="235" spans="1:25">
      <c r="A235" s="192" t="s">
        <v>923</v>
      </c>
      <c r="B235" s="197">
        <f t="shared" si="291"/>
        <v>4.5855792272511429E-2</v>
      </c>
      <c r="C235" s="197">
        <f t="shared" si="301"/>
        <v>2.6765297712470004E-2</v>
      </c>
      <c r="D235" s="197">
        <f t="shared" si="301"/>
        <v>0.14046948699261605</v>
      </c>
      <c r="E235" s="197">
        <f t="shared" si="301"/>
        <v>2.6738954274706194E-2</v>
      </c>
      <c r="F235" s="197">
        <f t="shared" ref="F235:X235" si="304">F143/$R143</f>
        <v>3.7611807469705452E-2</v>
      </c>
      <c r="G235" s="197">
        <f t="shared" si="304"/>
        <v>0.23158554644949772</v>
      </c>
      <c r="H235" s="197">
        <f t="shared" si="304"/>
        <v>9.628343306126097E-2</v>
      </c>
      <c r="I235" s="197">
        <f t="shared" si="304"/>
        <v>2.9341142311342171E-2</v>
      </c>
      <c r="J235" s="197">
        <f t="shared" si="304"/>
        <v>3.6721911194546007E-2</v>
      </c>
      <c r="K235" s="197">
        <f t="shared" si="304"/>
        <v>6.4325903751804511E-2</v>
      </c>
      <c r="L235" s="197">
        <f t="shared" si="304"/>
        <v>7.5120721191698492E-2</v>
      </c>
      <c r="M235" s="197">
        <f t="shared" si="304"/>
        <v>0.13395623293149692</v>
      </c>
      <c r="N235" s="197">
        <f t="shared" si="304"/>
        <v>0.13984065813457242</v>
      </c>
      <c r="O235" s="197">
        <f t="shared" si="304"/>
        <v>0.57559000257672122</v>
      </c>
      <c r="P235" s="197">
        <f t="shared" si="304"/>
        <v>0.85303134129873004</v>
      </c>
      <c r="Q235" s="197">
        <f t="shared" si="304"/>
        <v>0.14696865870126979</v>
      </c>
      <c r="R235" s="197">
        <f t="shared" si="304"/>
        <v>1</v>
      </c>
      <c r="S235" s="197">
        <f t="shared" si="304"/>
        <v>0.59843846778239851</v>
      </c>
      <c r="T235" s="197">
        <f t="shared" si="304"/>
        <v>0.19033149153193871</v>
      </c>
      <c r="U235" s="197">
        <f t="shared" si="304"/>
        <v>0.17304982767502461</v>
      </c>
      <c r="V235" s="197">
        <f t="shared" si="304"/>
        <v>1.4847068372773125E-2</v>
      </c>
      <c r="W235" s="197">
        <f t="shared" si="304"/>
        <v>0.14182059798214894</v>
      </c>
      <c r="X235" s="197">
        <f t="shared" si="304"/>
        <v>0.11848745334428283</v>
      </c>
      <c r="Y235" s="215">
        <f t="shared" si="259"/>
        <v>5.0490833397366292E-2</v>
      </c>
    </row>
    <row r="236" spans="1:25">
      <c r="A236" s="192" t="s">
        <v>924</v>
      </c>
      <c r="B236" s="197">
        <f t="shared" si="291"/>
        <v>4.5012580462602925E-2</v>
      </c>
      <c r="C236" s="197">
        <f t="shared" si="301"/>
        <v>2.4915144326512782E-2</v>
      </c>
      <c r="D236" s="197">
        <f t="shared" si="301"/>
        <v>0.14214799661481631</v>
      </c>
      <c r="E236" s="197">
        <f t="shared" si="301"/>
        <v>2.6174531256332897E-2</v>
      </c>
      <c r="F236" s="197">
        <f t="shared" ref="F236:X236" si="305">F144/$R144</f>
        <v>3.8311400312146124E-2</v>
      </c>
      <c r="G236" s="197">
        <f t="shared" si="305"/>
        <v>0.23154907250980808</v>
      </c>
      <c r="H236" s="197">
        <f t="shared" si="305"/>
        <v>9.7983608499483926E-2</v>
      </c>
      <c r="I236" s="197">
        <f t="shared" si="305"/>
        <v>3.0148448916631699E-2</v>
      </c>
      <c r="J236" s="197">
        <f t="shared" si="305"/>
        <v>3.6679382745685475E-2</v>
      </c>
      <c r="K236" s="197">
        <f t="shared" si="305"/>
        <v>6.3992647181604925E-2</v>
      </c>
      <c r="L236" s="197">
        <f t="shared" si="305"/>
        <v>7.4953855345250842E-2</v>
      </c>
      <c r="M236" s="197">
        <f t="shared" si="305"/>
        <v>0.13269017069189695</v>
      </c>
      <c r="N236" s="197">
        <f t="shared" si="305"/>
        <v>0.13945970386347467</v>
      </c>
      <c r="O236" s="197">
        <f t="shared" si="305"/>
        <v>0.57590781724402829</v>
      </c>
      <c r="P236" s="197">
        <f t="shared" si="305"/>
        <v>0.85246947021643926</v>
      </c>
      <c r="Q236" s="197">
        <f t="shared" si="305"/>
        <v>0.14753052978356057</v>
      </c>
      <c r="R236" s="197">
        <f t="shared" si="305"/>
        <v>1</v>
      </c>
      <c r="S236" s="197">
        <f t="shared" si="305"/>
        <v>0.59743322955757416</v>
      </c>
      <c r="T236" s="197">
        <f t="shared" si="305"/>
        <v>0.19001885681624919</v>
      </c>
      <c r="U236" s="197">
        <f t="shared" si="305"/>
        <v>0.17635155557070215</v>
      </c>
      <c r="V236" s="197">
        <f t="shared" si="305"/>
        <v>1.8103274800022297E-2</v>
      </c>
      <c r="W236" s="197">
        <f t="shared" si="305"/>
        <v>0.13680198263966939</v>
      </c>
      <c r="X236" s="197">
        <f t="shared" si="305"/>
        <v>0.11870889938421678</v>
      </c>
      <c r="Y236" s="215">
        <f t="shared" si="259"/>
        <v>5.0559152952774522E-2</v>
      </c>
    </row>
    <row r="237" spans="1:25">
      <c r="A237" s="192" t="s">
        <v>925</v>
      </c>
      <c r="B237" s="197">
        <f t="shared" si="291"/>
        <v>4.4169153163440784E-2</v>
      </c>
      <c r="C237" s="197">
        <f t="shared" si="301"/>
        <v>2.5213496549761825E-2</v>
      </c>
      <c r="D237" s="197">
        <f t="shared" si="301"/>
        <v>0.14154264859978094</v>
      </c>
      <c r="E237" s="197">
        <f t="shared" si="301"/>
        <v>2.5578170857182472E-2</v>
      </c>
      <c r="F237" s="197">
        <f t="shared" ref="F237:X237" si="306">F145/$R145</f>
        <v>3.8919491506653768E-2</v>
      </c>
      <c r="G237" s="197">
        <f t="shared" si="306"/>
        <v>0.23125380751337887</v>
      </c>
      <c r="H237" s="197">
        <f t="shared" si="306"/>
        <v>9.9548660173080991E-2</v>
      </c>
      <c r="I237" s="197">
        <f t="shared" si="306"/>
        <v>3.1574778692440547E-2</v>
      </c>
      <c r="J237" s="197">
        <f t="shared" si="306"/>
        <v>3.7629550022945719E-2</v>
      </c>
      <c r="K237" s="197">
        <f t="shared" si="306"/>
        <v>6.2558563043021723E-2</v>
      </c>
      <c r="L237" s="197">
        <f t="shared" si="306"/>
        <v>7.5065464352006478E-2</v>
      </c>
      <c r="M237" s="197">
        <f t="shared" si="306"/>
        <v>0.13225529636578182</v>
      </c>
      <c r="N237" s="197">
        <f t="shared" si="306"/>
        <v>0.13863004779468138</v>
      </c>
      <c r="O237" s="197">
        <f t="shared" si="306"/>
        <v>0.57726236044395862</v>
      </c>
      <c r="P237" s="197">
        <f t="shared" si="306"/>
        <v>0.85268532112077855</v>
      </c>
      <c r="Q237" s="197">
        <f t="shared" si="306"/>
        <v>0.14731467887922151</v>
      </c>
      <c r="R237" s="197">
        <f t="shared" si="306"/>
        <v>1</v>
      </c>
      <c r="S237" s="197">
        <f t="shared" si="306"/>
        <v>0.59874947823517954</v>
      </c>
      <c r="T237" s="197">
        <f t="shared" si="306"/>
        <v>0.18942987617744766</v>
      </c>
      <c r="U237" s="197">
        <f t="shared" si="306"/>
        <v>0.17995761534713117</v>
      </c>
      <c r="V237" s="197">
        <f t="shared" si="306"/>
        <v>1.8235641655419025E-2</v>
      </c>
      <c r="W237" s="197">
        <f t="shared" si="306"/>
        <v>0.13327675277330631</v>
      </c>
      <c r="X237" s="197">
        <f t="shared" si="306"/>
        <v>0.11964936418848326</v>
      </c>
      <c r="Y237" s="215">
        <f t="shared" si="259"/>
        <v>5.0799828382766282E-2</v>
      </c>
    </row>
    <row r="238" spans="1:25">
      <c r="A238" s="192" t="s">
        <v>926</v>
      </c>
      <c r="B238" s="197">
        <f t="shared" si="291"/>
        <v>4.5777651554708199E-2</v>
      </c>
      <c r="C238" s="197">
        <f t="shared" si="301"/>
        <v>2.5384481487886305E-2</v>
      </c>
      <c r="D238" s="197">
        <f t="shared" si="301"/>
        <v>0.13954687854807526</v>
      </c>
      <c r="E238" s="197">
        <f t="shared" si="301"/>
        <v>2.4782901691017011E-2</v>
      </c>
      <c r="F238" s="197">
        <f t="shared" ref="F238:X238" si="307">F146/$R146</f>
        <v>3.8538824982781474E-2</v>
      </c>
      <c r="G238" s="197">
        <f t="shared" si="307"/>
        <v>0.22825308670975994</v>
      </c>
      <c r="H238" s="197">
        <f t="shared" si="307"/>
        <v>0.10004908991524965</v>
      </c>
      <c r="I238" s="197">
        <f t="shared" si="307"/>
        <v>3.2722572331168612E-2</v>
      </c>
      <c r="J238" s="197">
        <f t="shared" si="307"/>
        <v>3.7882837608094785E-2</v>
      </c>
      <c r="K238" s="197">
        <f t="shared" si="307"/>
        <v>6.141661730355074E-2</v>
      </c>
      <c r="L238" s="197">
        <f t="shared" si="307"/>
        <v>7.4592835357474491E-2</v>
      </c>
      <c r="M238" s="197">
        <f t="shared" si="307"/>
        <v>0.13154357977065836</v>
      </c>
      <c r="N238" s="197">
        <f t="shared" si="307"/>
        <v>0.13760775313151744</v>
      </c>
      <c r="O238" s="197">
        <f t="shared" si="307"/>
        <v>0.5758152854177141</v>
      </c>
      <c r="P238" s="197">
        <f t="shared" si="307"/>
        <v>0.84984602368218254</v>
      </c>
      <c r="Q238" s="197">
        <f t="shared" si="307"/>
        <v>0.15015397631781741</v>
      </c>
      <c r="R238" s="197">
        <f t="shared" si="307"/>
        <v>1</v>
      </c>
      <c r="S238" s="197">
        <f t="shared" si="307"/>
        <v>0.59891933045488832</v>
      </c>
      <c r="T238" s="197">
        <f t="shared" si="307"/>
        <v>0.18894101078350398</v>
      </c>
      <c r="U238" s="197">
        <f t="shared" si="307"/>
        <v>0.18302596893122799</v>
      </c>
      <c r="V238" s="197">
        <f t="shared" si="307"/>
        <v>2.1255050869694269E-2</v>
      </c>
      <c r="W238" s="197">
        <f t="shared" si="307"/>
        <v>0.12777645742196483</v>
      </c>
      <c r="X238" s="197">
        <f t="shared" si="307"/>
        <v>0.11991781846127977</v>
      </c>
      <c r="Y238" s="215">
        <f t="shared" si="259"/>
        <v>5.1333257651986541E-2</v>
      </c>
    </row>
    <row r="239" spans="1:25">
      <c r="A239" s="192" t="s">
        <v>927</v>
      </c>
      <c r="B239" s="197">
        <f t="shared" si="291"/>
        <v>4.7862269711614946E-2</v>
      </c>
      <c r="C239" s="197">
        <f t="shared" si="301"/>
        <v>2.6526993873204618E-2</v>
      </c>
      <c r="D239" s="197">
        <f t="shared" si="301"/>
        <v>0.13954723062193647</v>
      </c>
      <c r="E239" s="197">
        <f t="shared" si="301"/>
        <v>2.381580022482966E-2</v>
      </c>
      <c r="F239" s="197">
        <f t="shared" ref="F239:X239" si="308">F147/$R147</f>
        <v>3.7885089600033076E-2</v>
      </c>
      <c r="G239" s="197">
        <f t="shared" si="308"/>
        <v>0.22777511432000355</v>
      </c>
      <c r="H239" s="197">
        <f t="shared" si="308"/>
        <v>0.10108602114628455</v>
      </c>
      <c r="I239" s="197">
        <f t="shared" si="308"/>
        <v>3.3496792570196048E-2</v>
      </c>
      <c r="J239" s="197">
        <f t="shared" si="308"/>
        <v>3.7698653902065789E-2</v>
      </c>
      <c r="K239" s="197">
        <f t="shared" si="308"/>
        <v>5.8174980413061926E-2</v>
      </c>
      <c r="L239" s="197">
        <f t="shared" si="308"/>
        <v>7.3404479769344055E-2</v>
      </c>
      <c r="M239" s="197">
        <f t="shared" si="308"/>
        <v>0.13085432684611645</v>
      </c>
      <c r="N239" s="197">
        <f t="shared" si="308"/>
        <v>0.13721706210164622</v>
      </c>
      <c r="O239" s="197">
        <f t="shared" si="308"/>
        <v>0.57193231674871525</v>
      </c>
      <c r="P239" s="197">
        <f t="shared" si="308"/>
        <v>0.84756970078033367</v>
      </c>
      <c r="Q239" s="197">
        <f t="shared" si="308"/>
        <v>0.15243029921966572</v>
      </c>
      <c r="R239" s="197">
        <f t="shared" si="308"/>
        <v>1</v>
      </c>
      <c r="S239" s="197">
        <f t="shared" si="308"/>
        <v>0.5977144347792539</v>
      </c>
      <c r="T239" s="197">
        <f t="shared" si="308"/>
        <v>0.18806049453600165</v>
      </c>
      <c r="U239" s="197">
        <f t="shared" si="308"/>
        <v>0.18663650067441576</v>
      </c>
      <c r="V239" s="197">
        <f t="shared" si="308"/>
        <v>2.4286986596164468E-2</v>
      </c>
      <c r="W239" s="197">
        <f t="shared" si="308"/>
        <v>0.12643980176133904</v>
      </c>
      <c r="X239" s="197">
        <f t="shared" si="308"/>
        <v>0.12313821834717562</v>
      </c>
      <c r="Y239" s="215">
        <f t="shared" si="259"/>
        <v>5.0843432434355434E-2</v>
      </c>
    </row>
    <row r="240" spans="1:25">
      <c r="A240" s="192" t="s">
        <v>928</v>
      </c>
      <c r="B240" s="197">
        <f t="shared" si="291"/>
        <v>4.7343738176755516E-2</v>
      </c>
      <c r="C240" s="197">
        <f t="shared" si="301"/>
        <v>2.9901398261554517E-2</v>
      </c>
      <c r="D240" s="197">
        <f t="shared" si="301"/>
        <v>0.14142891407769287</v>
      </c>
      <c r="E240" s="197">
        <f t="shared" si="301"/>
        <v>2.2699846938367994E-2</v>
      </c>
      <c r="F240" s="197">
        <f t="shared" ref="F240:X240" si="309">F148/$R148</f>
        <v>3.7267250258608442E-2</v>
      </c>
      <c r="G240" s="197">
        <f t="shared" si="309"/>
        <v>0.23129740953622388</v>
      </c>
      <c r="H240" s="197">
        <f t="shared" si="309"/>
        <v>0.10251570617827863</v>
      </c>
      <c r="I240" s="197">
        <f t="shared" si="309"/>
        <v>3.3766314061754274E-2</v>
      </c>
      <c r="J240" s="197">
        <f t="shared" si="309"/>
        <v>3.6936138090494015E-2</v>
      </c>
      <c r="K240" s="197">
        <f t="shared" si="309"/>
        <v>5.683089879354903E-2</v>
      </c>
      <c r="L240" s="197">
        <f t="shared" si="309"/>
        <v>7.2236661239982125E-2</v>
      </c>
      <c r="M240" s="197">
        <f t="shared" si="309"/>
        <v>0.12932331119214419</v>
      </c>
      <c r="N240" s="197">
        <f t="shared" si="309"/>
        <v>0.13595179313748837</v>
      </c>
      <c r="O240" s="197">
        <f t="shared" si="309"/>
        <v>0.56756082269369079</v>
      </c>
      <c r="P240" s="197">
        <f t="shared" si="309"/>
        <v>0.84620197040667</v>
      </c>
      <c r="Q240" s="197">
        <f t="shared" si="309"/>
        <v>0.1537980295933295</v>
      </c>
      <c r="R240" s="197">
        <f t="shared" si="309"/>
        <v>1</v>
      </c>
      <c r="S240" s="197">
        <f t="shared" si="309"/>
        <v>0.59703120365490647</v>
      </c>
      <c r="T240" s="197">
        <f t="shared" si="309"/>
        <v>0.18705532772082731</v>
      </c>
      <c r="U240" s="197">
        <f t="shared" si="309"/>
        <v>0.19207519513856142</v>
      </c>
      <c r="V240" s="197">
        <f t="shared" si="309"/>
        <v>2.3568024093278489E-2</v>
      </c>
      <c r="W240" s="197">
        <f t="shared" si="309"/>
        <v>0.12788049259301498</v>
      </c>
      <c r="X240" s="197">
        <f t="shared" si="309"/>
        <v>0.12761024320058906</v>
      </c>
      <c r="Y240" s="215">
        <f t="shared" si="259"/>
        <v>5.1103534583338939E-2</v>
      </c>
    </row>
    <row r="241" spans="1:25">
      <c r="A241" s="192" t="s">
        <v>929</v>
      </c>
      <c r="B241" s="197">
        <f t="shared" si="291"/>
        <v>4.5678512572065968E-2</v>
      </c>
      <c r="C241" s="197">
        <f t="shared" si="301"/>
        <v>3.2249025669824544E-2</v>
      </c>
      <c r="D241" s="197">
        <f t="shared" si="301"/>
        <v>0.1395517677630457</v>
      </c>
      <c r="E241" s="197">
        <f t="shared" si="301"/>
        <v>2.2135993111589591E-2</v>
      </c>
      <c r="F241" s="197">
        <f t="shared" ref="F241:X241" si="310">F149/$R149</f>
        <v>3.69161507363601E-2</v>
      </c>
      <c r="G241" s="197">
        <f t="shared" si="310"/>
        <v>0.23085293728081999</v>
      </c>
      <c r="H241" s="197">
        <f t="shared" si="310"/>
        <v>0.10357857061754175</v>
      </c>
      <c r="I241" s="197">
        <f t="shared" si="310"/>
        <v>3.3607494313707492E-2</v>
      </c>
      <c r="J241" s="197">
        <f t="shared" si="310"/>
        <v>3.6862224492605185E-2</v>
      </c>
      <c r="K241" s="197">
        <f t="shared" si="310"/>
        <v>5.4929291182454675E-2</v>
      </c>
      <c r="L241" s="197">
        <f t="shared" si="310"/>
        <v>7.1161878383875735E-2</v>
      </c>
      <c r="M241" s="197">
        <f t="shared" si="310"/>
        <v>0.12827887720608416</v>
      </c>
      <c r="N241" s="197">
        <f t="shared" si="310"/>
        <v>0.13963028077243847</v>
      </c>
      <c r="O241" s="197">
        <f t="shared" si="310"/>
        <v>0.56804861696870779</v>
      </c>
      <c r="P241" s="197">
        <f t="shared" si="310"/>
        <v>0.84458006682159337</v>
      </c>
      <c r="Q241" s="197">
        <f t="shared" si="310"/>
        <v>0.15541993317840627</v>
      </c>
      <c r="R241" s="197">
        <f t="shared" si="310"/>
        <v>1</v>
      </c>
      <c r="S241" s="197">
        <f t="shared" si="310"/>
        <v>0.59730792602271154</v>
      </c>
      <c r="T241" s="197">
        <f t="shared" si="310"/>
        <v>0.18839392757695805</v>
      </c>
      <c r="U241" s="197">
        <f t="shared" si="310"/>
        <v>0.19385329572795126</v>
      </c>
      <c r="V241" s="197">
        <f t="shared" si="310"/>
        <v>2.2340533392613382E-2</v>
      </c>
      <c r="W241" s="197">
        <f t="shared" si="310"/>
        <v>0.13534000593156501</v>
      </c>
      <c r="X241" s="197">
        <f t="shared" si="310"/>
        <v>0.13723568865179908</v>
      </c>
      <c r="Y241" s="215">
        <f t="shared" si="259"/>
        <v>4.8763646804519584E-2</v>
      </c>
    </row>
    <row r="242" spans="1:25">
      <c r="A242" s="192" t="s">
        <v>930</v>
      </c>
      <c r="B242" s="197">
        <f t="shared" si="291"/>
        <v>4.464875500953059E-2</v>
      </c>
      <c r="C242" s="197">
        <f t="shared" si="301"/>
        <v>3.1730381498405402E-2</v>
      </c>
      <c r="D242" s="197">
        <f t="shared" si="301"/>
        <v>0.13662184542477407</v>
      </c>
      <c r="E242" s="197">
        <f t="shared" si="301"/>
        <v>2.1781559385197231E-2</v>
      </c>
      <c r="F242" s="197">
        <f t="shared" ref="F242:X242" si="311">F150/$R150</f>
        <v>3.7976267871157661E-2</v>
      </c>
      <c r="G242" s="197">
        <f t="shared" si="311"/>
        <v>0.22811005417953439</v>
      </c>
      <c r="H242" s="197">
        <f t="shared" si="311"/>
        <v>0.10488687656632954</v>
      </c>
      <c r="I242" s="197">
        <f t="shared" si="311"/>
        <v>3.3478775666395434E-2</v>
      </c>
      <c r="J242" s="197">
        <f t="shared" si="311"/>
        <v>3.6894430714319519E-2</v>
      </c>
      <c r="K242" s="197">
        <f t="shared" si="311"/>
        <v>5.3479762468458175E-2</v>
      </c>
      <c r="L242" s="197">
        <f t="shared" si="311"/>
        <v>7.1929937323321799E-2</v>
      </c>
      <c r="M242" s="197">
        <f t="shared" si="311"/>
        <v>0.13066201511954037</v>
      </c>
      <c r="N242" s="197">
        <f t="shared" si="311"/>
        <v>0.14373022853277054</v>
      </c>
      <c r="O242" s="197">
        <f t="shared" si="311"/>
        <v>0.57506202639113557</v>
      </c>
      <c r="P242" s="197">
        <f t="shared" si="311"/>
        <v>0.84782083558020038</v>
      </c>
      <c r="Q242" s="197">
        <f t="shared" si="311"/>
        <v>0.15217916441979934</v>
      </c>
      <c r="R242" s="197">
        <f t="shared" si="311"/>
        <v>1</v>
      </c>
      <c r="S242" s="197">
        <f t="shared" si="311"/>
        <v>0.60180587214338233</v>
      </c>
      <c r="T242" s="197">
        <f t="shared" si="311"/>
        <v>0.19277736090367908</v>
      </c>
      <c r="U242" s="197">
        <f t="shared" si="311"/>
        <v>0.19196031360956628</v>
      </c>
      <c r="V242" s="197">
        <f t="shared" si="311"/>
        <v>1.5448162155600898E-2</v>
      </c>
      <c r="W242" s="197">
        <f t="shared" si="311"/>
        <v>0.13571781006346004</v>
      </c>
      <c r="X242" s="197">
        <f t="shared" si="311"/>
        <v>0.1377095188756883</v>
      </c>
      <c r="Y242" s="215">
        <f t="shared" si="259"/>
        <v>4.9047132370908547E-2</v>
      </c>
    </row>
    <row r="243" spans="1:25">
      <c r="A243" s="192" t="s">
        <v>931</v>
      </c>
      <c r="B243" s="197">
        <f t="shared" si="291"/>
        <v>4.3432204548112079E-2</v>
      </c>
      <c r="C243" s="197">
        <f t="shared" si="301"/>
        <v>2.8301418389327891E-2</v>
      </c>
      <c r="D243" s="197">
        <f t="shared" si="301"/>
        <v>0.13420898068949919</v>
      </c>
      <c r="E243" s="197">
        <f t="shared" si="301"/>
        <v>2.1806220893050034E-2</v>
      </c>
      <c r="F243" s="197">
        <f t="shared" ref="F243:X243" si="312">F151/$R151</f>
        <v>4.0226189725052749E-2</v>
      </c>
      <c r="G243" s="197">
        <f t="shared" si="312"/>
        <v>0.22454280969692994</v>
      </c>
      <c r="H243" s="197">
        <f t="shared" si="312"/>
        <v>0.10660034548991176</v>
      </c>
      <c r="I243" s="197">
        <f t="shared" si="312"/>
        <v>3.3331967217559162E-2</v>
      </c>
      <c r="J243" s="197">
        <f t="shared" si="312"/>
        <v>3.715950363115867E-2</v>
      </c>
      <c r="K243" s="197">
        <f t="shared" si="312"/>
        <v>5.4195538616933443E-2</v>
      </c>
      <c r="L243" s="197">
        <f t="shared" si="312"/>
        <v>7.2893371479115773E-2</v>
      </c>
      <c r="M243" s="197">
        <f t="shared" si="312"/>
        <v>0.13332632293260446</v>
      </c>
      <c r="N243" s="197">
        <f t="shared" si="312"/>
        <v>0.14527636145978934</v>
      </c>
      <c r="O243" s="197">
        <f t="shared" si="312"/>
        <v>0.58278341082707286</v>
      </c>
      <c r="P243" s="197">
        <f t="shared" si="312"/>
        <v>0.85075842507211485</v>
      </c>
      <c r="Q243" s="197">
        <f t="shared" si="312"/>
        <v>0.14924157492788487</v>
      </c>
      <c r="R243" s="197">
        <f t="shared" si="312"/>
        <v>1</v>
      </c>
      <c r="S243" s="197">
        <f t="shared" si="312"/>
        <v>0.61035510035464657</v>
      </c>
      <c r="T243" s="197">
        <f t="shared" si="312"/>
        <v>0.19420075440582041</v>
      </c>
      <c r="U243" s="197">
        <f t="shared" si="312"/>
        <v>0.18979352333140442</v>
      </c>
      <c r="V243" s="197">
        <f t="shared" si="312"/>
        <v>5.9310496612959606E-3</v>
      </c>
      <c r="W243" s="197">
        <f t="shared" si="312"/>
        <v>0.13292019896154342</v>
      </c>
      <c r="X243" s="197">
        <f t="shared" si="312"/>
        <v>0.13320062671471067</v>
      </c>
      <c r="Y243" s="215">
        <f t="shared" si="259"/>
        <v>4.892439294603107E-2</v>
      </c>
    </row>
    <row r="244" spans="1:25">
      <c r="A244" s="192" t="s">
        <v>932</v>
      </c>
      <c r="B244" s="197">
        <f t="shared" si="291"/>
        <v>4.4114887553576482E-2</v>
      </c>
      <c r="C244" s="197">
        <f t="shared" si="301"/>
        <v>2.2901032165905735E-2</v>
      </c>
      <c r="D244" s="197">
        <f t="shared" si="301"/>
        <v>0.1293279288727196</v>
      </c>
      <c r="E244" s="197">
        <f t="shared" si="301"/>
        <v>2.2424685020833005E-2</v>
      </c>
      <c r="F244" s="197">
        <f t="shared" ref="F244:X244" si="313">F152/$R152</f>
        <v>4.3395100320144729E-2</v>
      </c>
      <c r="G244" s="197">
        <f t="shared" si="313"/>
        <v>0.21804874637960289</v>
      </c>
      <c r="H244" s="197">
        <f t="shared" si="313"/>
        <v>0.1080138235674702</v>
      </c>
      <c r="I244" s="197">
        <f t="shared" si="313"/>
        <v>3.3055571482818798E-2</v>
      </c>
      <c r="J244" s="197">
        <f t="shared" si="313"/>
        <v>3.7601287971511167E-2</v>
      </c>
      <c r="K244" s="197">
        <f t="shared" si="313"/>
        <v>5.5391196976177282E-2</v>
      </c>
      <c r="L244" s="197">
        <f t="shared" si="313"/>
        <v>7.3880287324214658E-2</v>
      </c>
      <c r="M244" s="197">
        <f t="shared" si="313"/>
        <v>0.13644296246449247</v>
      </c>
      <c r="N244" s="197">
        <f t="shared" si="313"/>
        <v>0.14712445165304766</v>
      </c>
      <c r="O244" s="197">
        <f t="shared" si="313"/>
        <v>0.59150958143973253</v>
      </c>
      <c r="P244" s="197">
        <f t="shared" si="313"/>
        <v>0.85367321537291196</v>
      </c>
      <c r="Q244" s="197">
        <f t="shared" si="313"/>
        <v>0.14632678462708787</v>
      </c>
      <c r="R244" s="197">
        <f t="shared" si="313"/>
        <v>1</v>
      </c>
      <c r="S244" s="197">
        <f t="shared" si="313"/>
        <v>0.61945242051536997</v>
      </c>
      <c r="T244" s="197">
        <f t="shared" si="313"/>
        <v>0.19570629287300087</v>
      </c>
      <c r="U244" s="197">
        <f t="shared" si="313"/>
        <v>0.18851051265255753</v>
      </c>
      <c r="V244" s="197">
        <f t="shared" si="313"/>
        <v>-2.1215565783278319E-3</v>
      </c>
      <c r="W244" s="197">
        <f t="shared" si="313"/>
        <v>0.1242824541913909</v>
      </c>
      <c r="X244" s="197">
        <f t="shared" si="313"/>
        <v>0.12583012365399121</v>
      </c>
      <c r="Y244" s="215">
        <f t="shared" si="259"/>
        <v>4.8581841219953209E-2</v>
      </c>
    </row>
    <row r="245" spans="1:25">
      <c r="A245" s="192" t="s">
        <v>933</v>
      </c>
      <c r="B245" s="197">
        <f t="shared" si="291"/>
        <v>4.4767740290854931E-2</v>
      </c>
      <c r="C245" s="197">
        <f t="shared" si="301"/>
        <v>1.8813045216522876E-2</v>
      </c>
      <c r="D245" s="197">
        <f t="shared" si="301"/>
        <v>0.13059462079258105</v>
      </c>
      <c r="E245" s="197">
        <f t="shared" si="301"/>
        <v>2.2986863326411082E-2</v>
      </c>
      <c r="F245" s="197">
        <f t="shared" ref="F245:X245" si="314">F153/$R153</f>
        <v>4.639139648921338E-2</v>
      </c>
      <c r="G245" s="197">
        <f t="shared" si="314"/>
        <v>0.21878592582472817</v>
      </c>
      <c r="H245" s="197">
        <f t="shared" si="314"/>
        <v>0.10858374054299731</v>
      </c>
      <c r="I245" s="197">
        <f t="shared" si="314"/>
        <v>3.2823665883212609E-2</v>
      </c>
      <c r="J245" s="197">
        <f t="shared" si="314"/>
        <v>3.6655129799172743E-2</v>
      </c>
      <c r="K245" s="197">
        <f t="shared" si="314"/>
        <v>5.6282944874323261E-2</v>
      </c>
      <c r="L245" s="197">
        <f t="shared" si="314"/>
        <v>7.4171635567398739E-2</v>
      </c>
      <c r="M245" s="197">
        <f t="shared" si="314"/>
        <v>0.13676694516072849</v>
      </c>
      <c r="N245" s="197">
        <f t="shared" si="314"/>
        <v>0.14616653115721515</v>
      </c>
      <c r="O245" s="197">
        <f t="shared" si="314"/>
        <v>0.59145059298504854</v>
      </c>
      <c r="P245" s="197">
        <f t="shared" si="314"/>
        <v>0.8550042591006316</v>
      </c>
      <c r="Q245" s="197">
        <f t="shared" si="314"/>
        <v>0.14499574089936865</v>
      </c>
      <c r="R245" s="197">
        <f t="shared" si="314"/>
        <v>1</v>
      </c>
      <c r="S245" s="197">
        <f t="shared" si="314"/>
        <v>0.61956459949985399</v>
      </c>
      <c r="T245" s="197">
        <f t="shared" si="314"/>
        <v>0.19650638388052669</v>
      </c>
      <c r="U245" s="197">
        <f t="shared" si="314"/>
        <v>0.19101958097194388</v>
      </c>
      <c r="V245" s="197">
        <f t="shared" si="314"/>
        <v>-3.0582297205717398E-3</v>
      </c>
      <c r="W245" s="197">
        <f t="shared" si="314"/>
        <v>0.10851371136677422</v>
      </c>
      <c r="X245" s="197">
        <f t="shared" si="314"/>
        <v>0.11254604599852701</v>
      </c>
      <c r="Y245" s="215">
        <f t="shared" si="259"/>
        <v>5.033985272331154E-2</v>
      </c>
    </row>
    <row r="246" spans="1:25">
      <c r="A246" s="192" t="s">
        <v>934</v>
      </c>
      <c r="B246" s="197">
        <f t="shared" si="291"/>
        <v>4.3830275915624148E-2</v>
      </c>
      <c r="C246" s="197">
        <f t="shared" si="301"/>
        <v>1.8926082371261015E-2</v>
      </c>
      <c r="D246" s="197">
        <f t="shared" si="301"/>
        <v>0.1315011759044542</v>
      </c>
      <c r="E246" s="197">
        <f t="shared" si="301"/>
        <v>2.2996498001730939E-2</v>
      </c>
      <c r="F246" s="197">
        <f t="shared" ref="F246:X246" si="315">F154/$R154</f>
        <v>4.8654015656168892E-2</v>
      </c>
      <c r="G246" s="197">
        <f t="shared" si="315"/>
        <v>0.22207777193361489</v>
      </c>
      <c r="H246" s="197">
        <f t="shared" si="315"/>
        <v>0.1090634311140103</v>
      </c>
      <c r="I246" s="197">
        <f t="shared" si="315"/>
        <v>3.3580245467568937E-2</v>
      </c>
      <c r="J246" s="197">
        <f t="shared" si="315"/>
        <v>3.5681114333961872E-2</v>
      </c>
      <c r="K246" s="197">
        <f t="shared" si="315"/>
        <v>5.7384192490574963E-2</v>
      </c>
      <c r="L246" s="197">
        <f t="shared" si="315"/>
        <v>7.3363578015613967E-2</v>
      </c>
      <c r="M246" s="197">
        <f t="shared" si="315"/>
        <v>0.13557653040586706</v>
      </c>
      <c r="N246" s="197">
        <f t="shared" si="315"/>
        <v>0.14287990640903661</v>
      </c>
      <c r="O246" s="197">
        <f t="shared" si="315"/>
        <v>0.58752899823663396</v>
      </c>
      <c r="P246" s="197">
        <f t="shared" si="315"/>
        <v>0.8534370460858729</v>
      </c>
      <c r="Q246" s="197">
        <f t="shared" si="315"/>
        <v>0.14656295391412744</v>
      </c>
      <c r="R246" s="197">
        <f t="shared" si="315"/>
        <v>1</v>
      </c>
      <c r="S246" s="197">
        <f t="shared" si="315"/>
        <v>0.61708647500722102</v>
      </c>
      <c r="T246" s="197">
        <f t="shared" si="315"/>
        <v>0.19292745028609823</v>
      </c>
      <c r="U246" s="197">
        <f t="shared" si="315"/>
        <v>0.19626184934867805</v>
      </c>
      <c r="V246" s="197">
        <f t="shared" si="315"/>
        <v>-6.0914772908560484E-5</v>
      </c>
      <c r="W246" s="197">
        <f t="shared" si="315"/>
        <v>0.10400304943285818</v>
      </c>
      <c r="X246" s="197">
        <f t="shared" si="315"/>
        <v>0.11021790930194698</v>
      </c>
      <c r="Y246" s="215">
        <f t="shared" si="259"/>
        <v>5.0047543877061618E-2</v>
      </c>
    </row>
    <row r="247" spans="1:25">
      <c r="A247" s="192" t="s">
        <v>935</v>
      </c>
      <c r="B247" s="197">
        <f t="shared" si="291"/>
        <v>4.1962727983151933E-2</v>
      </c>
      <c r="C247" s="197">
        <f t="shared" si="301"/>
        <v>2.2428458877801542E-2</v>
      </c>
      <c r="D247" s="197">
        <f t="shared" si="301"/>
        <v>0.13066874484555896</v>
      </c>
      <c r="E247" s="197">
        <f t="shared" si="301"/>
        <v>2.2735893559930147E-2</v>
      </c>
      <c r="F247" s="197">
        <f t="shared" ref="F247:X247" si="316">F155/$R155</f>
        <v>5.0939922142313764E-2</v>
      </c>
      <c r="G247" s="197">
        <f t="shared" si="316"/>
        <v>0.22677301942560432</v>
      </c>
      <c r="H247" s="197">
        <f t="shared" si="316"/>
        <v>0.10919377518813438</v>
      </c>
      <c r="I247" s="197">
        <f t="shared" si="316"/>
        <v>3.4599189178776454E-2</v>
      </c>
      <c r="J247" s="197">
        <f t="shared" si="316"/>
        <v>3.4490932352510002E-2</v>
      </c>
      <c r="K247" s="197">
        <f t="shared" si="316"/>
        <v>5.7615716894740765E-2</v>
      </c>
      <c r="L247" s="197">
        <f t="shared" si="316"/>
        <v>7.2447460014537321E-2</v>
      </c>
      <c r="M247" s="197">
        <f t="shared" si="316"/>
        <v>0.13348280362578588</v>
      </c>
      <c r="N247" s="197">
        <f t="shared" si="316"/>
        <v>0.14074210919598515</v>
      </c>
      <c r="O247" s="197">
        <f t="shared" si="316"/>
        <v>0.58257198645047026</v>
      </c>
      <c r="P247" s="197">
        <f t="shared" si="316"/>
        <v>0.85130773385922631</v>
      </c>
      <c r="Q247" s="197">
        <f t="shared" si="316"/>
        <v>0.14869226614077416</v>
      </c>
      <c r="R247" s="197">
        <f t="shared" si="316"/>
        <v>1</v>
      </c>
      <c r="S247" s="197">
        <f t="shared" si="316"/>
        <v>0.61087235863086087</v>
      </c>
      <c r="T247" s="197">
        <f t="shared" si="316"/>
        <v>0.19148420156527082</v>
      </c>
      <c r="U247" s="197">
        <f t="shared" si="316"/>
        <v>0.20137949024411383</v>
      </c>
      <c r="V247" s="197">
        <f t="shared" si="316"/>
        <v>5.2761332607352187E-3</v>
      </c>
      <c r="W247" s="197">
        <f t="shared" si="316"/>
        <v>0.10273030030700722</v>
      </c>
      <c r="X247" s="197">
        <f t="shared" si="316"/>
        <v>0.11174248400798763</v>
      </c>
      <c r="Y247" s="215">
        <f t="shared" si="259"/>
        <v>5.0742092369285674E-2</v>
      </c>
    </row>
    <row r="248" spans="1:25">
      <c r="A248" s="192" t="s">
        <v>936</v>
      </c>
      <c r="B248" s="197">
        <f t="shared" si="291"/>
        <v>4.1378359401217674E-2</v>
      </c>
      <c r="C248" s="197">
        <f t="shared" si="301"/>
        <v>2.6168727512366523E-2</v>
      </c>
      <c r="D248" s="197">
        <f t="shared" si="301"/>
        <v>0.12992762869166422</v>
      </c>
      <c r="E248" s="197">
        <f t="shared" si="301"/>
        <v>2.3653348931198848E-2</v>
      </c>
      <c r="F248" s="197">
        <f t="shared" ref="F248:X248" si="317">F156/$R156</f>
        <v>5.2277896149516646E-2</v>
      </c>
      <c r="G248" s="197">
        <f t="shared" si="317"/>
        <v>0.23202760128474617</v>
      </c>
      <c r="H248" s="197">
        <f t="shared" si="317"/>
        <v>0.10781898086460735</v>
      </c>
      <c r="I248" s="197">
        <f t="shared" si="317"/>
        <v>3.5231062980996382E-2</v>
      </c>
      <c r="J248" s="197">
        <f t="shared" si="317"/>
        <v>3.3510630058435922E-2</v>
      </c>
      <c r="K248" s="197">
        <f t="shared" si="317"/>
        <v>5.7437589496356876E-2</v>
      </c>
      <c r="L248" s="197">
        <f t="shared" si="317"/>
        <v>7.1273633233687628E-2</v>
      </c>
      <c r="M248" s="197">
        <f t="shared" si="317"/>
        <v>0.1327125279470085</v>
      </c>
      <c r="N248" s="197">
        <f t="shared" si="317"/>
        <v>0.13859005993913448</v>
      </c>
      <c r="O248" s="197">
        <f t="shared" si="317"/>
        <v>0.57657448452022719</v>
      </c>
      <c r="P248" s="197">
        <f t="shared" si="317"/>
        <v>0.84998044520619065</v>
      </c>
      <c r="Q248" s="197">
        <f t="shared" si="317"/>
        <v>0.15001955479380968</v>
      </c>
      <c r="R248" s="197">
        <f t="shared" si="317"/>
        <v>1</v>
      </c>
      <c r="S248" s="197">
        <f t="shared" si="317"/>
        <v>0.60385784301103596</v>
      </c>
      <c r="T248" s="197">
        <f t="shared" si="317"/>
        <v>0.19006448519014246</v>
      </c>
      <c r="U248" s="197">
        <f t="shared" si="317"/>
        <v>0.20490417247644011</v>
      </c>
      <c r="V248" s="197">
        <f t="shared" si="317"/>
        <v>1.240497154343773E-2</v>
      </c>
      <c r="W248" s="197">
        <f t="shared" si="317"/>
        <v>0.10404298774877141</v>
      </c>
      <c r="X248" s="197">
        <f t="shared" si="317"/>
        <v>0.11527445996982764</v>
      </c>
      <c r="Y248" s="215">
        <f t="shared" si="259"/>
        <v>5.1474425251007982E-2</v>
      </c>
    </row>
    <row r="249" spans="1:25">
      <c r="A249" s="192" t="s">
        <v>937</v>
      </c>
      <c r="B249" s="197">
        <f t="shared" si="291"/>
        <v>4.1157564875817364E-2</v>
      </c>
      <c r="C249" s="197">
        <f t="shared" si="301"/>
        <v>2.8298849645907353E-2</v>
      </c>
      <c r="D249" s="197">
        <f t="shared" si="301"/>
        <v>0.12721859610015529</v>
      </c>
      <c r="E249" s="197">
        <f t="shared" si="301"/>
        <v>2.3910874514616768E-2</v>
      </c>
      <c r="F249" s="197">
        <f t="shared" ref="F249:X249" si="318">F157/$R157</f>
        <v>5.325145328676089E-2</v>
      </c>
      <c r="G249" s="197">
        <f t="shared" si="318"/>
        <v>0.23267977354744029</v>
      </c>
      <c r="H249" s="197">
        <f t="shared" si="318"/>
        <v>0.10711409893390035</v>
      </c>
      <c r="I249" s="197">
        <f t="shared" si="318"/>
        <v>3.6455372535254174E-2</v>
      </c>
      <c r="J249" s="197">
        <f t="shared" si="318"/>
        <v>3.2564843649274026E-2</v>
      </c>
      <c r="K249" s="197">
        <f t="shared" si="318"/>
        <v>5.778946005851493E-2</v>
      </c>
      <c r="L249" s="197">
        <f t="shared" si="318"/>
        <v>7.0620382120037198E-2</v>
      </c>
      <c r="M249" s="197">
        <f t="shared" si="318"/>
        <v>0.13317379711553237</v>
      </c>
      <c r="N249" s="197">
        <f t="shared" si="318"/>
        <v>0.13841126529171147</v>
      </c>
      <c r="O249" s="197">
        <f t="shared" si="318"/>
        <v>0.5761292197042247</v>
      </c>
      <c r="P249" s="197">
        <f t="shared" si="318"/>
        <v>0.84996655812748201</v>
      </c>
      <c r="Q249" s="197">
        <f t="shared" si="318"/>
        <v>0.15003344187251869</v>
      </c>
      <c r="R249" s="197">
        <f t="shared" si="318"/>
        <v>1</v>
      </c>
      <c r="S249" s="197">
        <f t="shared" si="318"/>
        <v>0.60222829154107216</v>
      </c>
      <c r="T249" s="197">
        <f t="shared" si="318"/>
        <v>0.19016857843347926</v>
      </c>
      <c r="U249" s="197">
        <f t="shared" si="318"/>
        <v>0.20534673650300722</v>
      </c>
      <c r="V249" s="197">
        <f t="shared" si="318"/>
        <v>1.2666479148561317E-2</v>
      </c>
      <c r="W249" s="197">
        <f t="shared" si="318"/>
        <v>0.10738199419585996</v>
      </c>
      <c r="X249" s="197">
        <f t="shared" si="318"/>
        <v>0.11779207982197963</v>
      </c>
      <c r="Y249" s="215">
        <f t="shared" si="259"/>
        <v>5.1757313141767791E-2</v>
      </c>
    </row>
    <row r="250" spans="1:25">
      <c r="A250" s="192" t="s">
        <v>938</v>
      </c>
      <c r="B250" s="197">
        <f t="shared" si="291"/>
        <v>4.2307810266276606E-2</v>
      </c>
      <c r="C250" s="197">
        <f t="shared" si="301"/>
        <v>3.0374878477559292E-2</v>
      </c>
      <c r="D250" s="197">
        <f t="shared" si="301"/>
        <v>0.12616532918313819</v>
      </c>
      <c r="E250" s="197">
        <f t="shared" si="301"/>
        <v>2.4032508029765514E-2</v>
      </c>
      <c r="F250" s="197">
        <f t="shared" ref="F250:X250" si="319">F158/$R158</f>
        <v>5.3513183718728527E-2</v>
      </c>
      <c r="G250" s="197">
        <f t="shared" si="319"/>
        <v>0.23408589940919164</v>
      </c>
      <c r="H250" s="197">
        <f t="shared" si="319"/>
        <v>0.10739924327809429</v>
      </c>
      <c r="I250" s="197">
        <f t="shared" si="319"/>
        <v>3.6714790573458778E-2</v>
      </c>
      <c r="J250" s="197">
        <f t="shared" si="319"/>
        <v>3.1919367392527362E-2</v>
      </c>
      <c r="K250" s="197">
        <f t="shared" si="319"/>
        <v>5.7276256504973595E-2</v>
      </c>
      <c r="L250" s="197">
        <f t="shared" si="319"/>
        <v>7.0338958794949308E-2</v>
      </c>
      <c r="M250" s="197">
        <f t="shared" si="319"/>
        <v>0.13252363924336574</v>
      </c>
      <c r="N250" s="197">
        <f t="shared" si="319"/>
        <v>0.13678449433174755</v>
      </c>
      <c r="O250" s="197">
        <f t="shared" si="319"/>
        <v>0.57295675011911706</v>
      </c>
      <c r="P250" s="197">
        <f t="shared" si="319"/>
        <v>0.8493504597945849</v>
      </c>
      <c r="Q250" s="197">
        <f t="shared" si="319"/>
        <v>0.15064954020541599</v>
      </c>
      <c r="R250" s="197">
        <f t="shared" si="319"/>
        <v>1</v>
      </c>
      <c r="S250" s="197">
        <f t="shared" si="319"/>
        <v>0.60193521269316863</v>
      </c>
      <c r="T250" s="197">
        <f t="shared" si="319"/>
        <v>0.18750775584949214</v>
      </c>
      <c r="U250" s="197">
        <f t="shared" si="319"/>
        <v>0.20666115413410688</v>
      </c>
      <c r="V250" s="197">
        <f t="shared" si="319"/>
        <v>1.3509368445087835E-2</v>
      </c>
      <c r="W250" s="197">
        <f t="shared" si="319"/>
        <v>0.10799778153245139</v>
      </c>
      <c r="X250" s="197">
        <f t="shared" si="319"/>
        <v>0.11761127265430615</v>
      </c>
      <c r="Y250" s="215">
        <f t="shared" si="259"/>
        <v>5.0723261517744589E-2</v>
      </c>
    </row>
    <row r="251" spans="1:25">
      <c r="A251" s="192" t="s">
        <v>939</v>
      </c>
      <c r="B251" s="197">
        <f t="shared" si="291"/>
        <v>4.4095637490994183E-2</v>
      </c>
      <c r="C251" s="197">
        <f t="shared" si="301"/>
        <v>3.2387892324668911E-2</v>
      </c>
      <c r="D251" s="197">
        <f t="shared" si="301"/>
        <v>0.12349054800998882</v>
      </c>
      <c r="E251" s="197">
        <f t="shared" si="301"/>
        <v>2.4089526406547913E-2</v>
      </c>
      <c r="F251" s="197">
        <f t="shared" ref="F251:X251" si="320">F159/$R159</f>
        <v>5.3127042457695201E-2</v>
      </c>
      <c r="G251" s="197">
        <f t="shared" si="320"/>
        <v>0.23309500919890097</v>
      </c>
      <c r="H251" s="197">
        <f t="shared" si="320"/>
        <v>0.1070487793878527</v>
      </c>
      <c r="I251" s="197">
        <f t="shared" si="320"/>
        <v>3.6849277447828552E-2</v>
      </c>
      <c r="J251" s="197">
        <f t="shared" si="320"/>
        <v>3.159222589737902E-2</v>
      </c>
      <c r="K251" s="197">
        <f t="shared" si="320"/>
        <v>5.6751322459318299E-2</v>
      </c>
      <c r="L251" s="197">
        <f t="shared" si="320"/>
        <v>7.0236265167800543E-2</v>
      </c>
      <c r="M251" s="197">
        <f t="shared" si="320"/>
        <v>0.13369650348772305</v>
      </c>
      <c r="N251" s="197">
        <f t="shared" si="320"/>
        <v>0.13673527489574519</v>
      </c>
      <c r="O251" s="197">
        <f t="shared" si="320"/>
        <v>0.57290964874364758</v>
      </c>
      <c r="P251" s="197">
        <f t="shared" si="320"/>
        <v>0.85010029543354249</v>
      </c>
      <c r="Q251" s="197">
        <f t="shared" si="320"/>
        <v>0.1498997045664586</v>
      </c>
      <c r="R251" s="197">
        <f t="shared" si="320"/>
        <v>1</v>
      </c>
      <c r="S251" s="197">
        <f t="shared" si="320"/>
        <v>0.60055621207618937</v>
      </c>
      <c r="T251" s="197">
        <f t="shared" si="320"/>
        <v>0.1873839926114475</v>
      </c>
      <c r="U251" s="197">
        <f t="shared" si="320"/>
        <v>0.20620534027259599</v>
      </c>
      <c r="V251" s="197">
        <f t="shared" si="320"/>
        <v>1.5148085856251645E-2</v>
      </c>
      <c r="W251" s="197">
        <f t="shared" si="320"/>
        <v>0.10901438249398215</v>
      </c>
      <c r="X251" s="197">
        <f t="shared" si="320"/>
        <v>0.11830801331046586</v>
      </c>
      <c r="Y251" s="215">
        <f t="shared" si="259"/>
        <v>5.0648717715702313E-2</v>
      </c>
    </row>
    <row r="252" spans="1:25">
      <c r="A252" s="192" t="s">
        <v>940</v>
      </c>
      <c r="B252" s="197">
        <f t="shared" si="291"/>
        <v>4.4475300343503756E-2</v>
      </c>
      <c r="C252" s="197">
        <f t="shared" si="301"/>
        <v>3.4003090231562595E-2</v>
      </c>
      <c r="D252" s="197">
        <f t="shared" si="301"/>
        <v>0.12065411520559045</v>
      </c>
      <c r="E252" s="197">
        <f t="shared" si="301"/>
        <v>2.3221440999907271E-2</v>
      </c>
      <c r="F252" s="197">
        <f t="shared" ref="F252:X252" si="321">F160/$R160</f>
        <v>5.315423059502216E-2</v>
      </c>
      <c r="G252" s="197">
        <f t="shared" si="321"/>
        <v>0.23103287703208253</v>
      </c>
      <c r="H252" s="197">
        <f t="shared" si="321"/>
        <v>0.10796916834577218</v>
      </c>
      <c r="I252" s="197">
        <f t="shared" si="321"/>
        <v>3.7592718479118839E-2</v>
      </c>
      <c r="J252" s="197">
        <f t="shared" si="321"/>
        <v>3.1336113213115163E-2</v>
      </c>
      <c r="K252" s="197">
        <f t="shared" si="321"/>
        <v>5.5784450253034981E-2</v>
      </c>
      <c r="L252" s="197">
        <f t="shared" si="321"/>
        <v>7.0690935620623119E-2</v>
      </c>
      <c r="M252" s="197">
        <f t="shared" si="321"/>
        <v>0.13426594964818539</v>
      </c>
      <c r="N252" s="197">
        <f t="shared" si="321"/>
        <v>0.13663300430834877</v>
      </c>
      <c r="O252" s="197">
        <f t="shared" si="321"/>
        <v>0.57427233986819903</v>
      </c>
      <c r="P252" s="197">
        <f t="shared" si="321"/>
        <v>0.84978051724378478</v>
      </c>
      <c r="Q252" s="197">
        <f t="shared" si="321"/>
        <v>0.15021948275621633</v>
      </c>
      <c r="R252" s="197">
        <f t="shared" si="321"/>
        <v>1</v>
      </c>
      <c r="S252" s="197">
        <f t="shared" si="321"/>
        <v>0.60129962522247904</v>
      </c>
      <c r="T252" s="197">
        <f t="shared" si="321"/>
        <v>0.18683422980991257</v>
      </c>
      <c r="U252" s="197">
        <f t="shared" si="321"/>
        <v>0.20590891956928056</v>
      </c>
      <c r="V252" s="197">
        <f t="shared" si="321"/>
        <v>1.3112615135245245E-2</v>
      </c>
      <c r="W252" s="197">
        <f t="shared" si="321"/>
        <v>0.11149494969340336</v>
      </c>
      <c r="X252" s="197">
        <f t="shared" si="321"/>
        <v>0.11865033943031947</v>
      </c>
      <c r="Y252" s="215">
        <f t="shared" si="259"/>
        <v>5.0201225501563806E-2</v>
      </c>
    </row>
    <row r="253" spans="1:25">
      <c r="A253" s="192" t="s">
        <v>941</v>
      </c>
      <c r="B253" s="197">
        <f t="shared" si="291"/>
        <v>4.3420341277338265E-2</v>
      </c>
      <c r="C253" s="197">
        <f t="shared" ref="C253:E255" si="322">C161/$R161</f>
        <v>3.7146437399660288E-2</v>
      </c>
      <c r="D253" s="197">
        <f t="shared" si="322"/>
        <v>0.11783797666657093</v>
      </c>
      <c r="E253" s="197">
        <f t="shared" si="322"/>
        <v>2.2671466978888017E-2</v>
      </c>
      <c r="F253" s="197">
        <f t="shared" ref="F253:X253" si="323">F161/$R161</f>
        <v>5.3364628590465826E-2</v>
      </c>
      <c r="G253" s="197">
        <f t="shared" si="323"/>
        <v>0.23102050963558504</v>
      </c>
      <c r="H253" s="197">
        <f t="shared" si="323"/>
        <v>0.10927793780341868</v>
      </c>
      <c r="I253" s="197">
        <f t="shared" si="323"/>
        <v>3.7829650153939916E-2</v>
      </c>
      <c r="J253" s="197">
        <f t="shared" si="323"/>
        <v>3.1305768097940168E-2</v>
      </c>
      <c r="K253" s="197">
        <f t="shared" si="323"/>
        <v>5.470866117263079E-2</v>
      </c>
      <c r="L253" s="197">
        <f t="shared" si="323"/>
        <v>7.1150096129633994E-2</v>
      </c>
      <c r="M253" s="197">
        <f t="shared" si="323"/>
        <v>0.13475354756508867</v>
      </c>
      <c r="N253" s="197">
        <f t="shared" si="323"/>
        <v>0.13665603231162154</v>
      </c>
      <c r="O253" s="197">
        <f t="shared" si="323"/>
        <v>0.57568169323427409</v>
      </c>
      <c r="P253" s="197">
        <f t="shared" si="323"/>
        <v>0.85012254414719701</v>
      </c>
      <c r="Q253" s="197">
        <f t="shared" si="323"/>
        <v>0.1498774558528026</v>
      </c>
      <c r="R253" s="197">
        <f t="shared" si="323"/>
        <v>1</v>
      </c>
      <c r="S253" s="197">
        <f t="shared" si="323"/>
        <v>0.60273851779849319</v>
      </c>
      <c r="T253" s="197">
        <f t="shared" si="323"/>
        <v>0.18669256934152456</v>
      </c>
      <c r="U253" s="197">
        <f t="shared" si="323"/>
        <v>0.20608964208334693</v>
      </c>
      <c r="V253" s="197">
        <f t="shared" si="323"/>
        <v>1.2173068987120922E-2</v>
      </c>
      <c r="W253" s="197">
        <f t="shared" si="323"/>
        <v>0.11466138010804336</v>
      </c>
      <c r="X253" s="197">
        <f t="shared" si="323"/>
        <v>0.12235517831852907</v>
      </c>
      <c r="Y253" s="215">
        <f t="shared" si="259"/>
        <v>5.0036537029903017E-2</v>
      </c>
    </row>
    <row r="254" spans="1:25">
      <c r="A254" s="192" t="s">
        <v>942</v>
      </c>
      <c r="B254" s="197">
        <f t="shared" si="291"/>
        <v>4.2454699460440955E-2</v>
      </c>
      <c r="C254" s="197">
        <f t="shared" si="322"/>
        <v>3.8302718464198818E-2</v>
      </c>
      <c r="D254" s="197">
        <f t="shared" si="322"/>
        <v>0.1146672215097438</v>
      </c>
      <c r="E254" s="197">
        <f t="shared" si="322"/>
        <v>2.2573522316950402E-2</v>
      </c>
      <c r="F254" s="197">
        <f t="shared" ref="F254:X254" si="324">F162/$R162</f>
        <v>5.4006856037098948E-2</v>
      </c>
      <c r="G254" s="197">
        <f t="shared" si="324"/>
        <v>0.22955031832799194</v>
      </c>
      <c r="H254" s="197">
        <f t="shared" si="324"/>
        <v>0.10978934836707469</v>
      </c>
      <c r="I254" s="197">
        <f t="shared" si="324"/>
        <v>3.765993533929312E-2</v>
      </c>
      <c r="J254" s="197">
        <f t="shared" si="324"/>
        <v>3.1394333339375247E-2</v>
      </c>
      <c r="K254" s="197">
        <f t="shared" si="324"/>
        <v>5.5967985523560929E-2</v>
      </c>
      <c r="L254" s="197">
        <f t="shared" si="324"/>
        <v>7.2138924462995413E-2</v>
      </c>
      <c r="M254" s="197">
        <f t="shared" si="324"/>
        <v>0.13631693470486933</v>
      </c>
      <c r="N254" s="197">
        <f t="shared" si="324"/>
        <v>0.13591844500996006</v>
      </c>
      <c r="O254" s="197">
        <f t="shared" si="324"/>
        <v>0.57918590674712866</v>
      </c>
      <c r="P254" s="197">
        <f t="shared" si="324"/>
        <v>0.85119092453556133</v>
      </c>
      <c r="Q254" s="197">
        <f t="shared" si="324"/>
        <v>0.14880907546443839</v>
      </c>
      <c r="R254" s="197">
        <f t="shared" si="324"/>
        <v>1</v>
      </c>
      <c r="S254" s="197">
        <f t="shared" si="324"/>
        <v>0.60341547773579307</v>
      </c>
      <c r="T254" s="197">
        <f t="shared" si="324"/>
        <v>0.18572676924108658</v>
      </c>
      <c r="U254" s="197">
        <f t="shared" si="324"/>
        <v>0.20609342174994139</v>
      </c>
      <c r="V254" s="197">
        <f t="shared" si="324"/>
        <v>1.3450599855458555E-2</v>
      </c>
      <c r="W254" s="197">
        <f t="shared" si="324"/>
        <v>0.11508099734307173</v>
      </c>
      <c r="X254" s="197">
        <f t="shared" si="324"/>
        <v>0.12376726592535126</v>
      </c>
      <c r="Y254" s="215">
        <f t="shared" si="259"/>
        <v>4.9808324231126522E-2</v>
      </c>
    </row>
    <row r="255" spans="1:25">
      <c r="A255" s="192" t="s">
        <v>943</v>
      </c>
      <c r="B255" s="197">
        <f t="shared" si="291"/>
        <v>4.193031777724749E-2</v>
      </c>
      <c r="C255" s="197">
        <f t="shared" si="322"/>
        <v>3.9514297191615234E-2</v>
      </c>
      <c r="D255" s="197">
        <f t="shared" si="322"/>
        <v>0.11161032758419187</v>
      </c>
      <c r="E255" s="197">
        <f t="shared" si="322"/>
        <v>2.2182463184491855E-2</v>
      </c>
      <c r="F255" s="197">
        <f t="shared" ref="F255:X255" si="325">F163/$R163</f>
        <v>5.4367903137916188E-2</v>
      </c>
      <c r="G255" s="197">
        <f t="shared" si="325"/>
        <v>0.2276749910982151</v>
      </c>
      <c r="H255" s="197">
        <f t="shared" si="325"/>
        <v>0.11098206210798127</v>
      </c>
      <c r="I255" s="197">
        <f t="shared" si="325"/>
        <v>3.7487685218968621E-2</v>
      </c>
      <c r="J255" s="197">
        <f t="shared" si="325"/>
        <v>3.1130102549254034E-2</v>
      </c>
      <c r="K255" s="197">
        <f t="shared" si="325"/>
        <v>5.5614929999287591E-2</v>
      </c>
      <c r="L255" s="197">
        <f t="shared" si="325"/>
        <v>7.3131964287434847E-2</v>
      </c>
      <c r="M255" s="197">
        <f t="shared" si="325"/>
        <v>0.13725549792292246</v>
      </c>
      <c r="N255" s="197">
        <f t="shared" si="325"/>
        <v>0.1360010442736633</v>
      </c>
      <c r="O255" s="197">
        <f t="shared" si="325"/>
        <v>0.58160328635951164</v>
      </c>
      <c r="P255" s="197">
        <f t="shared" si="325"/>
        <v>0.85120859523497316</v>
      </c>
      <c r="Q255" s="197">
        <f t="shared" si="325"/>
        <v>0.14879140476502606</v>
      </c>
      <c r="R255" s="197">
        <f t="shared" si="325"/>
        <v>1</v>
      </c>
      <c r="S255" s="197">
        <f t="shared" si="325"/>
        <v>0.60587918027889853</v>
      </c>
      <c r="T255" s="197">
        <f t="shared" si="325"/>
        <v>0.18541674542128675</v>
      </c>
      <c r="U255" s="197">
        <f t="shared" si="325"/>
        <v>0.20683759920166594</v>
      </c>
      <c r="V255" s="197">
        <f t="shared" si="325"/>
        <v>1.2217411535275018E-2</v>
      </c>
      <c r="W255" s="197">
        <f t="shared" si="325"/>
        <v>0.11716899224008234</v>
      </c>
      <c r="X255" s="197">
        <f t="shared" si="325"/>
        <v>0.12751992867720816</v>
      </c>
      <c r="Y255" s="215">
        <f t="shared" si="259"/>
        <v>4.9415701147623448E-2</v>
      </c>
    </row>
    <row r="256" spans="1:25">
      <c r="A256" s="192" t="s">
        <v>944</v>
      </c>
      <c r="B256" s="197">
        <f t="shared" ref="B256:B279" si="326">B164/$R164</f>
        <v>4.1546905949893388E-2</v>
      </c>
      <c r="C256" s="197">
        <f t="shared" ref="C256:D279" si="327">C164/$R164</f>
        <v>3.982214032911871E-2</v>
      </c>
      <c r="D256" s="197">
        <f t="shared" si="327"/>
        <v>0.10915538222751127</v>
      </c>
      <c r="E256" s="197">
        <f t="shared" ref="E256:X256" si="328">E164/$R164</f>
        <v>2.167408084677119E-2</v>
      </c>
      <c r="F256" s="197">
        <f t="shared" si="328"/>
        <v>5.4888506858034536E-2</v>
      </c>
      <c r="G256" s="197">
        <f t="shared" si="328"/>
        <v>0.22554011026143547</v>
      </c>
      <c r="H256" s="197">
        <f t="shared" si="328"/>
        <v>0.11268054538240513</v>
      </c>
      <c r="I256" s="197">
        <f t="shared" si="328"/>
        <v>3.7774625114569964E-2</v>
      </c>
      <c r="J256" s="197">
        <f t="shared" si="328"/>
        <v>3.0872776525262952E-2</v>
      </c>
      <c r="K256" s="197">
        <f t="shared" si="328"/>
        <v>5.5085505039107377E-2</v>
      </c>
      <c r="L256" s="197">
        <f t="shared" si="328"/>
        <v>7.3893841183388764E-2</v>
      </c>
      <c r="M256" s="197">
        <f t="shared" si="328"/>
        <v>0.13791165191461258</v>
      </c>
      <c r="N256" s="197">
        <f t="shared" si="328"/>
        <v>0.13502301919742776</v>
      </c>
      <c r="O256" s="197">
        <f t="shared" si="328"/>
        <v>0.58324196435677411</v>
      </c>
      <c r="P256" s="197">
        <f t="shared" si="328"/>
        <v>0.8503289805681028</v>
      </c>
      <c r="Q256" s="197">
        <f t="shared" si="328"/>
        <v>0.14967101943189715</v>
      </c>
      <c r="R256" s="197">
        <f t="shared" si="328"/>
        <v>1</v>
      </c>
      <c r="S256" s="197">
        <f t="shared" si="328"/>
        <v>0.60872274338767196</v>
      </c>
      <c r="T256" s="197">
        <f t="shared" si="328"/>
        <v>0.18427400529621471</v>
      </c>
      <c r="U256" s="197">
        <f t="shared" si="328"/>
        <v>0.20641863879759564</v>
      </c>
      <c r="V256" s="197">
        <f t="shared" si="328"/>
        <v>1.1762487394901548E-2</v>
      </c>
      <c r="W256" s="197">
        <f t="shared" si="328"/>
        <v>0.11746582316970909</v>
      </c>
      <c r="X256" s="197">
        <f t="shared" si="328"/>
        <v>0.12864369804609274</v>
      </c>
      <c r="Y256" s="215">
        <f t="shared" si="259"/>
        <v>4.9250986098786947E-2</v>
      </c>
    </row>
    <row r="257" spans="1:25">
      <c r="A257" s="192" t="s">
        <v>945</v>
      </c>
      <c r="B257" s="197">
        <f t="shared" si="326"/>
        <v>4.1683282240444028E-2</v>
      </c>
      <c r="C257" s="197">
        <f t="shared" si="327"/>
        <v>3.8670878714619238E-2</v>
      </c>
      <c r="D257" s="197">
        <f t="shared" si="327"/>
        <v>0.10675942310727846</v>
      </c>
      <c r="E257" s="197">
        <f t="shared" ref="E257:Q257" si="329">E165/$R165</f>
        <v>2.0817860080253221E-2</v>
      </c>
      <c r="F257" s="197">
        <f t="shared" si="329"/>
        <v>5.5088311774626295E-2</v>
      </c>
      <c r="G257" s="197">
        <f t="shared" si="329"/>
        <v>0.22133647367677706</v>
      </c>
      <c r="H257" s="197">
        <f t="shared" si="329"/>
        <v>0.11388708886839655</v>
      </c>
      <c r="I257" s="197">
        <f t="shared" si="329"/>
        <v>3.8021209779926769E-2</v>
      </c>
      <c r="J257" s="197">
        <f t="shared" si="329"/>
        <v>3.083248178517729E-2</v>
      </c>
      <c r="K257" s="197">
        <f t="shared" si="329"/>
        <v>5.4065415513961275E-2</v>
      </c>
      <c r="L257" s="197">
        <f t="shared" si="329"/>
        <v>7.4551379508012841E-2</v>
      </c>
      <c r="M257" s="197">
        <f t="shared" si="329"/>
        <v>0.14054054615391026</v>
      </c>
      <c r="N257" s="197">
        <f t="shared" si="329"/>
        <v>0.13543790344690057</v>
      </c>
      <c r="O257" s="197">
        <f t="shared" si="329"/>
        <v>0.58733602505628568</v>
      </c>
      <c r="P257" s="197">
        <f t="shared" si="329"/>
        <v>0.85035578097350606</v>
      </c>
      <c r="Q257" s="197">
        <f t="shared" si="329"/>
        <v>0.14964421902649372</v>
      </c>
      <c r="R257" s="197">
        <f t="shared" ref="R257:X257" si="330">R165/$R165</f>
        <v>1</v>
      </c>
      <c r="S257" s="197">
        <f t="shared" si="330"/>
        <v>0.61411866842791774</v>
      </c>
      <c r="T257" s="197">
        <f t="shared" si="330"/>
        <v>0.18530103265791026</v>
      </c>
      <c r="U257" s="197">
        <f t="shared" si="330"/>
        <v>0.20716712774883919</v>
      </c>
      <c r="V257" s="197">
        <f t="shared" si="330"/>
        <v>7.0051259045108795E-3</v>
      </c>
      <c r="W257" s="197">
        <f t="shared" si="330"/>
        <v>0.11703054773238956</v>
      </c>
      <c r="X257" s="197">
        <f t="shared" si="330"/>
        <v>0.13062250247156701</v>
      </c>
      <c r="Y257" s="215">
        <f t="shared" ref="Y257:Y270" si="331">T257-N257</f>
        <v>4.9863129211009688E-2</v>
      </c>
    </row>
    <row r="258" spans="1:25">
      <c r="A258" s="192" t="s">
        <v>946</v>
      </c>
      <c r="B258" s="197">
        <f t="shared" si="326"/>
        <v>4.3999411147733675E-2</v>
      </c>
      <c r="C258" s="197">
        <f t="shared" si="327"/>
        <v>3.7835894308196852E-2</v>
      </c>
      <c r="D258" s="197">
        <f t="shared" si="327"/>
        <v>0.10627267435282019</v>
      </c>
      <c r="E258" s="197">
        <f t="shared" ref="E258:Q258" si="332">E166/$R166</f>
        <v>1.9423306394970394E-2</v>
      </c>
      <c r="F258" s="197">
        <f t="shared" si="332"/>
        <v>5.5145927527233962E-2</v>
      </c>
      <c r="G258" s="197">
        <f t="shared" si="332"/>
        <v>0.2186778025832212</v>
      </c>
      <c r="H258" s="197">
        <f t="shared" si="332"/>
        <v>0.1144600850547141</v>
      </c>
      <c r="I258" s="197">
        <f t="shared" si="332"/>
        <v>3.7806106258134319E-2</v>
      </c>
      <c r="J258" s="197">
        <f t="shared" si="332"/>
        <v>3.0454050216475376E-2</v>
      </c>
      <c r="K258" s="197">
        <f t="shared" si="332"/>
        <v>5.2230108716913096E-2</v>
      </c>
      <c r="L258" s="197">
        <f t="shared" si="332"/>
        <v>7.5609124112563056E-2</v>
      </c>
      <c r="M258" s="197">
        <f t="shared" si="332"/>
        <v>0.14142819039172624</v>
      </c>
      <c r="N258" s="197">
        <f t="shared" si="332"/>
        <v>0.13648343930950327</v>
      </c>
      <c r="O258" s="197">
        <f t="shared" si="332"/>
        <v>0.58847110406002956</v>
      </c>
      <c r="P258" s="197">
        <f t="shared" si="332"/>
        <v>0.85114831779098366</v>
      </c>
      <c r="Q258" s="197">
        <f t="shared" si="332"/>
        <v>0.14885168220901562</v>
      </c>
      <c r="R258" s="197">
        <f t="shared" ref="R258:X258" si="333">R166/$R166</f>
        <v>1</v>
      </c>
      <c r="S258" s="197">
        <f t="shared" si="333"/>
        <v>0.61699065915525553</v>
      </c>
      <c r="T258" s="197">
        <f t="shared" si="333"/>
        <v>0.18513598498476627</v>
      </c>
      <c r="U258" s="197">
        <f t="shared" si="333"/>
        <v>0.20718244428567192</v>
      </c>
      <c r="V258" s="197">
        <f t="shared" si="333"/>
        <v>8.2155793701269193E-3</v>
      </c>
      <c r="W258" s="197">
        <f t="shared" si="333"/>
        <v>0.11571880772899087</v>
      </c>
      <c r="X258" s="197">
        <f t="shared" si="333"/>
        <v>0.13324347552481158</v>
      </c>
      <c r="Y258" s="215">
        <f t="shared" si="331"/>
        <v>4.8652545675263004E-2</v>
      </c>
    </row>
    <row r="259" spans="1:25">
      <c r="A259" s="192" t="s">
        <v>947</v>
      </c>
      <c r="B259" s="197">
        <f t="shared" si="326"/>
        <v>4.4781214376409188E-2</v>
      </c>
      <c r="C259" s="197">
        <f t="shared" si="327"/>
        <v>3.6083007937359371E-2</v>
      </c>
      <c r="D259" s="197">
        <f t="shared" si="327"/>
        <v>0.10655156214318624</v>
      </c>
      <c r="E259" s="197">
        <f t="shared" ref="E259:Q259" si="334">E167/$R167</f>
        <v>1.8102133386288688E-2</v>
      </c>
      <c r="F259" s="197">
        <f t="shared" si="334"/>
        <v>5.542455084013663E-2</v>
      </c>
      <c r="G259" s="197">
        <f t="shared" si="334"/>
        <v>0.21616125430697089</v>
      </c>
      <c r="H259" s="197">
        <f t="shared" si="334"/>
        <v>0.11472562452733498</v>
      </c>
      <c r="I259" s="197">
        <f t="shared" si="334"/>
        <v>3.8049265157765258E-2</v>
      </c>
      <c r="J259" s="197">
        <f t="shared" si="334"/>
        <v>3.0312308805058277E-2</v>
      </c>
      <c r="K259" s="197">
        <f t="shared" si="334"/>
        <v>5.1346531327360986E-2</v>
      </c>
      <c r="L259" s="197">
        <f t="shared" si="334"/>
        <v>7.6384216020383561E-2</v>
      </c>
      <c r="M259" s="197">
        <f t="shared" si="334"/>
        <v>0.14217656323979963</v>
      </c>
      <c r="N259" s="197">
        <f t="shared" si="334"/>
        <v>0.13775814926216268</v>
      </c>
      <c r="O259" s="197">
        <f t="shared" si="334"/>
        <v>0.59075265833986546</v>
      </c>
      <c r="P259" s="197">
        <f t="shared" si="334"/>
        <v>0.85169512702324557</v>
      </c>
      <c r="Q259" s="197">
        <f t="shared" si="334"/>
        <v>0.14830487297675338</v>
      </c>
      <c r="R259" s="197">
        <f t="shared" ref="R259:X259" si="335">R167/$R167</f>
        <v>1</v>
      </c>
      <c r="S259" s="197">
        <f t="shared" si="335"/>
        <v>0.61735021168818438</v>
      </c>
      <c r="T259" s="197">
        <f t="shared" si="335"/>
        <v>0.18626602140398069</v>
      </c>
      <c r="U259" s="197">
        <f t="shared" si="335"/>
        <v>0.20844145824089982</v>
      </c>
      <c r="V259" s="197">
        <f t="shared" si="335"/>
        <v>7.0893640609779648E-3</v>
      </c>
      <c r="W259" s="197">
        <f t="shared" si="335"/>
        <v>0.11456949557701149</v>
      </c>
      <c r="X259" s="197">
        <f t="shared" si="335"/>
        <v>0.13371655097105561</v>
      </c>
      <c r="Y259" s="215">
        <f t="shared" si="331"/>
        <v>4.8507872141818009E-2</v>
      </c>
    </row>
    <row r="260" spans="1:25">
      <c r="A260" s="192" t="s">
        <v>948</v>
      </c>
      <c r="B260" s="197">
        <f t="shared" si="326"/>
        <v>4.5058072687624511E-2</v>
      </c>
      <c r="C260" s="197">
        <f t="shared" si="327"/>
        <v>3.5643207814687557E-2</v>
      </c>
      <c r="D260" s="197">
        <f t="shared" si="327"/>
        <v>0.10639945557605929</v>
      </c>
      <c r="E260" s="197">
        <f t="shared" ref="E260:Q260" si="336">E168/$R168</f>
        <v>1.7628717769077262E-2</v>
      </c>
      <c r="F260" s="197">
        <f t="shared" si="336"/>
        <v>5.5368674011681884E-2</v>
      </c>
      <c r="G260" s="197">
        <f t="shared" si="336"/>
        <v>0.21504005517150612</v>
      </c>
      <c r="H260" s="197">
        <f t="shared" si="336"/>
        <v>0.11491233014709944</v>
      </c>
      <c r="I260" s="197">
        <f t="shared" si="336"/>
        <v>3.8203372390740745E-2</v>
      </c>
      <c r="J260" s="197">
        <f t="shared" si="336"/>
        <v>2.9977976946433303E-2</v>
      </c>
      <c r="K260" s="197">
        <f t="shared" si="336"/>
        <v>5.1456916431718354E-2</v>
      </c>
      <c r="L260" s="197">
        <f t="shared" si="336"/>
        <v>7.7451680503951958E-2</v>
      </c>
      <c r="M260" s="197">
        <f t="shared" si="336"/>
        <v>0.1439878704992211</v>
      </c>
      <c r="N260" s="197">
        <f t="shared" si="336"/>
        <v>0.13869314584988368</v>
      </c>
      <c r="O260" s="197">
        <f t="shared" si="336"/>
        <v>0.59468329276904863</v>
      </c>
      <c r="P260" s="197">
        <f t="shared" si="336"/>
        <v>0.85478142062817841</v>
      </c>
      <c r="Q260" s="197">
        <f t="shared" si="336"/>
        <v>0.14521857937182023</v>
      </c>
      <c r="R260" s="197">
        <f t="shared" ref="R260:X260" si="337">R168/$R168</f>
        <v>1</v>
      </c>
      <c r="S260" s="197">
        <f t="shared" si="337"/>
        <v>0.61797463679407838</v>
      </c>
      <c r="T260" s="197">
        <f t="shared" si="337"/>
        <v>0.1873791665444097</v>
      </c>
      <c r="U260" s="197">
        <f t="shared" si="337"/>
        <v>0.20959540158013604</v>
      </c>
      <c r="V260" s="197">
        <f t="shared" si="337"/>
        <v>8.056393814812551E-3</v>
      </c>
      <c r="W260" s="197">
        <f t="shared" si="337"/>
        <v>0.1151446979796002</v>
      </c>
      <c r="X260" s="197">
        <f t="shared" si="337"/>
        <v>0.13815029671303788</v>
      </c>
      <c r="Y260" s="215">
        <f t="shared" si="331"/>
        <v>4.8686020694526017E-2</v>
      </c>
    </row>
    <row r="261" spans="1:25">
      <c r="A261" s="192" t="s">
        <v>949</v>
      </c>
      <c r="B261" s="197">
        <f t="shared" si="326"/>
        <v>4.5068861822272092E-2</v>
      </c>
      <c r="C261" s="197">
        <f t="shared" si="327"/>
        <v>3.5530295769446392E-2</v>
      </c>
      <c r="D261" s="197">
        <f t="shared" si="327"/>
        <v>0.10479612290375588</v>
      </c>
      <c r="E261" s="197">
        <f t="shared" ref="E261:Q261" si="338">E169/$R169</f>
        <v>1.740897089608243E-2</v>
      </c>
      <c r="F261" s="197">
        <f t="shared" si="338"/>
        <v>5.4512709929197843E-2</v>
      </c>
      <c r="G261" s="197">
        <f t="shared" si="338"/>
        <v>0.21224809949848272</v>
      </c>
      <c r="H261" s="197">
        <f t="shared" si="338"/>
        <v>0.11517833513610071</v>
      </c>
      <c r="I261" s="197">
        <f t="shared" si="338"/>
        <v>3.8153701530435673E-2</v>
      </c>
      <c r="J261" s="197">
        <f t="shared" si="338"/>
        <v>2.954243354598303E-2</v>
      </c>
      <c r="K261" s="197">
        <f t="shared" si="338"/>
        <v>5.1123495508587545E-2</v>
      </c>
      <c r="L261" s="197">
        <f t="shared" si="338"/>
        <v>7.8625648231803513E-2</v>
      </c>
      <c r="M261" s="197">
        <f t="shared" si="338"/>
        <v>0.14420891665364705</v>
      </c>
      <c r="N261" s="197">
        <f t="shared" si="338"/>
        <v>0.13995504930115973</v>
      </c>
      <c r="O261" s="197">
        <f t="shared" si="338"/>
        <v>0.5967875799077168</v>
      </c>
      <c r="P261" s="197">
        <f t="shared" si="338"/>
        <v>0.85410454122847113</v>
      </c>
      <c r="Q261" s="197">
        <f t="shared" si="338"/>
        <v>0.14589545877152887</v>
      </c>
      <c r="R261" s="197">
        <f t="shared" ref="R261:X261" si="339">R169/$R169</f>
        <v>1</v>
      </c>
      <c r="S261" s="197">
        <f t="shared" si="339"/>
        <v>0.61715250095702567</v>
      </c>
      <c r="T261" s="197">
        <f t="shared" si="339"/>
        <v>0.18892479001218937</v>
      </c>
      <c r="U261" s="197">
        <f t="shared" si="339"/>
        <v>0.20911921875888015</v>
      </c>
      <c r="V261" s="197">
        <f t="shared" si="339"/>
        <v>7.8184506432290458E-3</v>
      </c>
      <c r="W261" s="197">
        <f t="shared" si="339"/>
        <v>0.11630182126667341</v>
      </c>
      <c r="X261" s="197">
        <f t="shared" si="339"/>
        <v>0.13931678163799777</v>
      </c>
      <c r="Y261" s="215">
        <f t="shared" si="331"/>
        <v>4.8969740711029636E-2</v>
      </c>
    </row>
    <row r="262" spans="1:25">
      <c r="A262" s="192" t="s">
        <v>950</v>
      </c>
      <c r="B262" s="197">
        <f t="shared" si="326"/>
        <v>4.4554441495811115E-2</v>
      </c>
      <c r="C262" s="197">
        <f t="shared" si="327"/>
        <v>3.5748830611434051E-2</v>
      </c>
      <c r="D262" s="197">
        <f t="shared" si="327"/>
        <v>0.10307104706532962</v>
      </c>
      <c r="E262" s="197">
        <f t="shared" ref="E262:Q262" si="340">E170/$R170</f>
        <v>1.7555652555436327E-2</v>
      </c>
      <c r="F262" s="197">
        <f t="shared" si="340"/>
        <v>5.4544488772048066E-2</v>
      </c>
      <c r="G262" s="197">
        <f t="shared" si="340"/>
        <v>0.21092001900424825</v>
      </c>
      <c r="H262" s="197">
        <f t="shared" si="340"/>
        <v>0.11628637659349374</v>
      </c>
      <c r="I262" s="197">
        <f t="shared" si="340"/>
        <v>3.8602609718269489E-2</v>
      </c>
      <c r="J262" s="197">
        <f t="shared" si="340"/>
        <v>2.9394128656064215E-2</v>
      </c>
      <c r="K262" s="197">
        <f t="shared" si="340"/>
        <v>5.169947331356832E-2</v>
      </c>
      <c r="L262" s="197">
        <f t="shared" si="340"/>
        <v>7.8694751797808798E-2</v>
      </c>
      <c r="M262" s="197">
        <f t="shared" si="340"/>
        <v>0.14462328886712122</v>
      </c>
      <c r="N262" s="197">
        <f t="shared" si="340"/>
        <v>0.14010298481739031</v>
      </c>
      <c r="O262" s="197">
        <f t="shared" si="340"/>
        <v>0.59940361376371576</v>
      </c>
      <c r="P262" s="197">
        <f t="shared" si="340"/>
        <v>0.85487807426377393</v>
      </c>
      <c r="Q262" s="197">
        <f t="shared" si="340"/>
        <v>0.14512192573622595</v>
      </c>
      <c r="R262" s="197">
        <f t="shared" ref="R262:X262" si="341">R170/$R170</f>
        <v>1</v>
      </c>
      <c r="S262" s="197">
        <f t="shared" si="341"/>
        <v>0.61842728663213653</v>
      </c>
      <c r="T262" s="197">
        <f t="shared" si="341"/>
        <v>0.18940511797732842</v>
      </c>
      <c r="U262" s="197">
        <f t="shared" si="341"/>
        <v>0.2092496045966192</v>
      </c>
      <c r="V262" s="197">
        <f t="shared" si="341"/>
        <v>6.7181825280192946E-3</v>
      </c>
      <c r="W262" s="197">
        <f t="shared" si="341"/>
        <v>0.11691593479034132</v>
      </c>
      <c r="X262" s="197">
        <f t="shared" si="341"/>
        <v>0.14071612652444435</v>
      </c>
      <c r="Y262" s="215">
        <f t="shared" si="331"/>
        <v>4.9302133159938116E-2</v>
      </c>
    </row>
    <row r="263" spans="1:25">
      <c r="A263" s="192" t="s">
        <v>951</v>
      </c>
      <c r="B263" s="197">
        <f t="shared" si="326"/>
        <v>4.503911626098428E-2</v>
      </c>
      <c r="C263" s="197">
        <f t="shared" si="327"/>
        <v>3.517214827134215E-2</v>
      </c>
      <c r="D263" s="197">
        <f t="shared" si="327"/>
        <v>0.10138533665308055</v>
      </c>
      <c r="E263" s="197">
        <f t="shared" ref="E263:Q263" si="342">E171/$R171</f>
        <v>1.727616019365771E-2</v>
      </c>
      <c r="F263" s="197">
        <f t="shared" si="342"/>
        <v>5.4039026486721556E-2</v>
      </c>
      <c r="G263" s="197">
        <f t="shared" si="342"/>
        <v>0.20787267160480222</v>
      </c>
      <c r="H263" s="197">
        <f t="shared" si="342"/>
        <v>0.11656532417632687</v>
      </c>
      <c r="I263" s="197">
        <f t="shared" si="342"/>
        <v>3.9026233810506829E-2</v>
      </c>
      <c r="J263" s="197">
        <f t="shared" si="342"/>
        <v>2.9219117688289553E-2</v>
      </c>
      <c r="K263" s="197">
        <f t="shared" si="342"/>
        <v>5.3065964022964922E-2</v>
      </c>
      <c r="L263" s="197">
        <f t="shared" si="342"/>
        <v>7.9270405753317313E-2</v>
      </c>
      <c r="M263" s="197">
        <f t="shared" si="342"/>
        <v>0.14662113217199238</v>
      </c>
      <c r="N263" s="197">
        <f t="shared" si="342"/>
        <v>0.14017413013202268</v>
      </c>
      <c r="O263" s="197">
        <f t="shared" si="342"/>
        <v>0.60394230775542035</v>
      </c>
      <c r="P263" s="197">
        <f t="shared" si="342"/>
        <v>0.85685409562120685</v>
      </c>
      <c r="Q263" s="197">
        <f t="shared" si="342"/>
        <v>0.14314590437879426</v>
      </c>
      <c r="R263" s="197">
        <f t="shared" ref="R263:X263" si="343">R171/$R171</f>
        <v>1</v>
      </c>
      <c r="S263" s="197">
        <f t="shared" si="343"/>
        <v>0.62214128903793242</v>
      </c>
      <c r="T263" s="197">
        <f t="shared" si="343"/>
        <v>0.18996978283161192</v>
      </c>
      <c r="U263" s="197">
        <f t="shared" si="343"/>
        <v>0.20604022887215315</v>
      </c>
      <c r="V263" s="197">
        <f t="shared" si="343"/>
        <v>5.651818139890223E-3</v>
      </c>
      <c r="W263" s="197">
        <f t="shared" si="343"/>
        <v>0.11613115918738072</v>
      </c>
      <c r="X263" s="197">
        <f t="shared" si="343"/>
        <v>0.13993427806896758</v>
      </c>
      <c r="Y263" s="215">
        <f t="shared" si="331"/>
        <v>4.9795652699589243E-2</v>
      </c>
    </row>
    <row r="264" spans="1:25">
      <c r="A264" s="192" t="s">
        <v>952</v>
      </c>
      <c r="B264" s="197">
        <f t="shared" si="326"/>
        <v>4.4221646367502407E-2</v>
      </c>
      <c r="C264" s="197">
        <f t="shared" si="327"/>
        <v>3.3768974482747523E-2</v>
      </c>
      <c r="D264" s="197">
        <f t="shared" si="327"/>
        <v>0.10269447835755023</v>
      </c>
      <c r="E264" s="197">
        <f t="shared" ref="E264:Q264" si="344">E172/$R172</f>
        <v>1.7056998748765873E-2</v>
      </c>
      <c r="F264" s="197">
        <f t="shared" si="344"/>
        <v>5.2906585348721398E-2</v>
      </c>
      <c r="G264" s="197">
        <f t="shared" si="344"/>
        <v>0.20642703693778541</v>
      </c>
      <c r="H264" s="197">
        <f t="shared" si="344"/>
        <v>0.11669269785533054</v>
      </c>
      <c r="I264" s="197">
        <f t="shared" si="344"/>
        <v>3.9466813840851975E-2</v>
      </c>
      <c r="J264" s="197">
        <f t="shared" si="344"/>
        <v>2.9232685717021926E-2</v>
      </c>
      <c r="K264" s="197">
        <f t="shared" si="344"/>
        <v>5.3779371775362586E-2</v>
      </c>
      <c r="L264" s="197">
        <f t="shared" si="344"/>
        <v>7.9675160667220413E-2</v>
      </c>
      <c r="M264" s="197">
        <f t="shared" si="344"/>
        <v>0.1482352918428638</v>
      </c>
      <c r="N264" s="197">
        <f t="shared" si="344"/>
        <v>0.1411577694634597</v>
      </c>
      <c r="O264" s="197">
        <f t="shared" si="344"/>
        <v>0.60823979116211091</v>
      </c>
      <c r="P264" s="197">
        <f t="shared" si="344"/>
        <v>0.85888847446739858</v>
      </c>
      <c r="Q264" s="197">
        <f t="shared" si="344"/>
        <v>0.14111152553260167</v>
      </c>
      <c r="R264" s="197">
        <f t="shared" ref="R264:X264" si="345">R172/$R172</f>
        <v>1</v>
      </c>
      <c r="S264" s="197">
        <f t="shared" si="345"/>
        <v>0.62420479060870171</v>
      </c>
      <c r="T264" s="197">
        <f t="shared" si="345"/>
        <v>0.19137619422218941</v>
      </c>
      <c r="U264" s="197">
        <f t="shared" si="345"/>
        <v>0.20182372800937173</v>
      </c>
      <c r="V264" s="197">
        <f t="shared" si="345"/>
        <v>6.0781835234589802E-3</v>
      </c>
      <c r="W264" s="197">
        <f t="shared" si="345"/>
        <v>0.11455874092128267</v>
      </c>
      <c r="X264" s="197">
        <f t="shared" si="345"/>
        <v>0.13804163728500418</v>
      </c>
      <c r="Y264" s="215">
        <f t="shared" si="331"/>
        <v>5.0218424758729702E-2</v>
      </c>
    </row>
    <row r="265" spans="1:25">
      <c r="A265" s="192" t="s">
        <v>953</v>
      </c>
      <c r="B265" s="197">
        <f t="shared" si="326"/>
        <v>4.3256105387948413E-2</v>
      </c>
      <c r="C265" s="197">
        <f t="shared" si="327"/>
        <v>3.1977591788685623E-2</v>
      </c>
      <c r="D265" s="197">
        <f t="shared" si="327"/>
        <v>0.10337097394631849</v>
      </c>
      <c r="E265" s="197">
        <f t="shared" ref="E265:Q265" si="346">E173/$R173</f>
        <v>1.6261596174947261E-2</v>
      </c>
      <c r="F265" s="197">
        <f t="shared" si="346"/>
        <v>5.3114465544191101E-2</v>
      </c>
      <c r="G265" s="197">
        <f t="shared" si="346"/>
        <v>0.20472462745414269</v>
      </c>
      <c r="H265" s="197">
        <f t="shared" si="346"/>
        <v>0.11707345603952826</v>
      </c>
      <c r="I265" s="197">
        <f t="shared" si="346"/>
        <v>3.9411464325804335E-2</v>
      </c>
      <c r="J265" s="197">
        <f t="shared" si="346"/>
        <v>2.9176565374385247E-2</v>
      </c>
      <c r="K265" s="197">
        <f t="shared" si="346"/>
        <v>5.5144937153841E-2</v>
      </c>
      <c r="L265" s="197">
        <f t="shared" si="346"/>
        <v>8.025346459817187E-2</v>
      </c>
      <c r="M265" s="197">
        <f t="shared" si="346"/>
        <v>0.15010798668893849</v>
      </c>
      <c r="N265" s="197">
        <f t="shared" si="346"/>
        <v>0.14134186590546752</v>
      </c>
      <c r="O265" s="197">
        <f t="shared" si="346"/>
        <v>0.61250974008613701</v>
      </c>
      <c r="P265" s="197">
        <f t="shared" si="346"/>
        <v>0.86049047292822778</v>
      </c>
      <c r="Q265" s="197">
        <f t="shared" si="346"/>
        <v>0.13950952707177255</v>
      </c>
      <c r="R265" s="197">
        <f t="shared" ref="R265:X265" si="347">R173/$R173</f>
        <v>1</v>
      </c>
      <c r="S265" s="197">
        <f t="shared" si="347"/>
        <v>0.62959570704243584</v>
      </c>
      <c r="T265" s="197">
        <f t="shared" si="347"/>
        <v>0.19153538711943152</v>
      </c>
      <c r="U265" s="197">
        <f t="shared" si="347"/>
        <v>0.1987302890333251</v>
      </c>
      <c r="V265" s="197">
        <f t="shared" si="347"/>
        <v>6.7538185550214836E-3</v>
      </c>
      <c r="W265" s="197">
        <f t="shared" si="347"/>
        <v>0.11011942820784321</v>
      </c>
      <c r="X265" s="197">
        <f t="shared" si="347"/>
        <v>0.1367346299580566</v>
      </c>
      <c r="Y265" s="215">
        <f t="shared" si="331"/>
        <v>5.0193521213964004E-2</v>
      </c>
    </row>
    <row r="266" spans="1:25">
      <c r="A266" s="192" t="s">
        <v>954</v>
      </c>
      <c r="B266" s="197">
        <f t="shared" si="326"/>
        <v>4.3543406579412518E-2</v>
      </c>
      <c r="C266" s="197">
        <f t="shared" si="327"/>
        <v>2.8569953909968106E-2</v>
      </c>
      <c r="D266" s="197">
        <f t="shared" si="327"/>
        <v>0.10437235360857908</v>
      </c>
      <c r="E266" s="197">
        <f t="shared" ref="E266:Q266" si="348">E174/$R174</f>
        <v>1.6533175353795837E-2</v>
      </c>
      <c r="F266" s="197">
        <f t="shared" si="348"/>
        <v>5.2059761991328168E-2</v>
      </c>
      <c r="G266" s="197">
        <f t="shared" si="348"/>
        <v>0.20153524486367147</v>
      </c>
      <c r="H266" s="197">
        <f t="shared" si="348"/>
        <v>0.11663573844958096</v>
      </c>
      <c r="I266" s="197">
        <f t="shared" si="348"/>
        <v>3.9490074376856407E-2</v>
      </c>
      <c r="J266" s="197">
        <f t="shared" si="348"/>
        <v>2.9371734015802571E-2</v>
      </c>
      <c r="K266" s="197">
        <f t="shared" si="348"/>
        <v>5.5546729250284171E-2</v>
      </c>
      <c r="L266" s="197">
        <f t="shared" si="348"/>
        <v>8.1125409510347204E-2</v>
      </c>
      <c r="M266" s="197">
        <f t="shared" si="348"/>
        <v>0.15084610838387597</v>
      </c>
      <c r="N266" s="197">
        <f t="shared" si="348"/>
        <v>0.14250888732318198</v>
      </c>
      <c r="O266" s="197">
        <f t="shared" si="348"/>
        <v>0.61552468130992954</v>
      </c>
      <c r="P266" s="197">
        <f t="shared" si="348"/>
        <v>0.86060333275301426</v>
      </c>
      <c r="Q266" s="197">
        <f t="shared" si="348"/>
        <v>0.13939666724698707</v>
      </c>
      <c r="R266" s="197">
        <f t="shared" ref="R266:X266" si="349">R174/$R174</f>
        <v>1</v>
      </c>
      <c r="S266" s="197">
        <f t="shared" si="349"/>
        <v>0.63270970928527503</v>
      </c>
      <c r="T266" s="197">
        <f t="shared" si="349"/>
        <v>0.1930136864502934</v>
      </c>
      <c r="U266" s="197">
        <f t="shared" si="349"/>
        <v>0.19451161274493683</v>
      </c>
      <c r="V266" s="197">
        <f t="shared" si="349"/>
        <v>6.3552079523265786E-3</v>
      </c>
      <c r="W266" s="197">
        <f t="shared" si="349"/>
        <v>0.11040493917482211</v>
      </c>
      <c r="X266" s="197">
        <f t="shared" si="349"/>
        <v>0.13699515560765363</v>
      </c>
      <c r="Y266" s="215">
        <f t="shared" si="331"/>
        <v>5.0504799127111422E-2</v>
      </c>
    </row>
    <row r="267" spans="1:25">
      <c r="A267" s="208" t="s">
        <v>955</v>
      </c>
      <c r="B267" s="197">
        <f t="shared" si="326"/>
        <v>4.3033906484993563E-2</v>
      </c>
      <c r="C267" s="197">
        <f t="shared" si="327"/>
        <v>2.473512412907632E-2</v>
      </c>
      <c r="D267" s="197">
        <f t="shared" si="327"/>
        <v>0.10555100873204276</v>
      </c>
      <c r="E267" s="197">
        <f t="shared" ref="E267:Q267" si="350">E175/$R175</f>
        <v>1.8254902233830406E-2</v>
      </c>
      <c r="F267" s="197">
        <f t="shared" si="350"/>
        <v>5.0774559552219836E-2</v>
      </c>
      <c r="G267" s="197">
        <f t="shared" si="350"/>
        <v>0.19931559464716947</v>
      </c>
      <c r="H267" s="197">
        <f t="shared" si="350"/>
        <v>0.11597533725588235</v>
      </c>
      <c r="I267" s="197">
        <f t="shared" si="350"/>
        <v>3.8965418705351328E-2</v>
      </c>
      <c r="J267" s="197">
        <f t="shared" si="350"/>
        <v>2.9470570913794392E-2</v>
      </c>
      <c r="K267" s="197">
        <f t="shared" si="350"/>
        <v>5.633322703499611E-2</v>
      </c>
      <c r="L267" s="197">
        <f t="shared" si="350"/>
        <v>8.1883327648646004E-2</v>
      </c>
      <c r="M267" s="197">
        <f t="shared" si="350"/>
        <v>0.1511293154838084</v>
      </c>
      <c r="N267" s="197">
        <f t="shared" si="350"/>
        <v>0.14419278348899148</v>
      </c>
      <c r="O267" s="197">
        <f t="shared" si="350"/>
        <v>0.61794998053147021</v>
      </c>
      <c r="P267" s="197">
        <f t="shared" si="350"/>
        <v>0.86029948166363357</v>
      </c>
      <c r="Q267" s="197">
        <f t="shared" si="350"/>
        <v>0.13970051833636749</v>
      </c>
      <c r="R267" s="197">
        <f t="shared" ref="R267:X267" si="351">R175/$R175</f>
        <v>1</v>
      </c>
      <c r="S267" s="197">
        <f t="shared" si="351"/>
        <v>0.6350181853806115</v>
      </c>
      <c r="T267" s="197">
        <f t="shared" si="351"/>
        <v>0.19474358168744793</v>
      </c>
      <c r="U267" s="197">
        <f t="shared" si="351"/>
        <v>0.18992906840323634</v>
      </c>
      <c r="V267" s="197">
        <f t="shared" si="351"/>
        <v>4.4940738971952932E-3</v>
      </c>
      <c r="W267" s="197">
        <f t="shared" si="351"/>
        <v>0.11409094669840635</v>
      </c>
      <c r="X267" s="197">
        <f t="shared" si="351"/>
        <v>0.13827585606689699</v>
      </c>
      <c r="Y267" s="215">
        <f t="shared" si="331"/>
        <v>5.0550798198456454E-2</v>
      </c>
    </row>
    <row r="268" spans="1:25">
      <c r="A268" s="208" t="s">
        <v>984</v>
      </c>
      <c r="B268" s="197">
        <f t="shared" si="326"/>
        <v>4.306383218265563E-2</v>
      </c>
      <c r="C268" s="197">
        <f t="shared" si="327"/>
        <v>2.2085404240794738E-2</v>
      </c>
      <c r="D268" s="197">
        <f t="shared" si="327"/>
        <v>0.10468868668663069</v>
      </c>
      <c r="E268" s="197">
        <f t="shared" ref="E268:Q268" si="352">E176/$R176</f>
        <v>1.9147596229759541E-2</v>
      </c>
      <c r="F268" s="197">
        <f t="shared" si="352"/>
        <v>5.0473052601879051E-2</v>
      </c>
      <c r="G268" s="197">
        <f t="shared" si="352"/>
        <v>0.19639473975906399</v>
      </c>
      <c r="H268" s="197">
        <f t="shared" si="352"/>
        <v>0.11542076170545486</v>
      </c>
      <c r="I268" s="197">
        <f t="shared" si="352"/>
        <v>3.8171424652733273E-2</v>
      </c>
      <c r="J268" s="197">
        <f t="shared" si="352"/>
        <v>2.9302333707133473E-2</v>
      </c>
      <c r="K268" s="197">
        <f t="shared" si="352"/>
        <v>5.7830815596681066E-2</v>
      </c>
      <c r="L268" s="197">
        <f t="shared" si="352"/>
        <v>8.2671001296764496E-2</v>
      </c>
      <c r="M268" s="197">
        <f t="shared" si="352"/>
        <v>0.15060585866266041</v>
      </c>
      <c r="N268" s="197">
        <f t="shared" si="352"/>
        <v>0.14521609749265255</v>
      </c>
      <c r="O268" s="197">
        <f t="shared" si="352"/>
        <v>0.61921829311407994</v>
      </c>
      <c r="P268" s="197">
        <f t="shared" si="352"/>
        <v>0.85867686505580088</v>
      </c>
      <c r="Q268" s="197">
        <f t="shared" si="352"/>
        <v>0.14132313494420157</v>
      </c>
      <c r="R268" s="197">
        <f t="shared" ref="R268:X279" si="353">R176/$R176</f>
        <v>1</v>
      </c>
      <c r="S268" s="197">
        <f t="shared" si="353"/>
        <v>0.63809050114713328</v>
      </c>
      <c r="T268" s="197">
        <f t="shared" si="353"/>
        <v>0.19576583493339481</v>
      </c>
      <c r="U268" s="197">
        <f t="shared" si="353"/>
        <v>0.18521838272425714</v>
      </c>
      <c r="V268" s="197">
        <f t="shared" si="353"/>
        <v>6.0568641910804094E-4</v>
      </c>
      <c r="W268" s="197">
        <f t="shared" si="353"/>
        <v>0.12007067315593775</v>
      </c>
      <c r="X268" s="197">
        <f t="shared" si="353"/>
        <v>0.13975107837982986</v>
      </c>
      <c r="Y268" s="215">
        <f t="shared" si="331"/>
        <v>5.0549737440742259E-2</v>
      </c>
    </row>
    <row r="269" spans="1:25">
      <c r="A269" s="208" t="s">
        <v>1077</v>
      </c>
      <c r="B269" s="197">
        <f t="shared" si="326"/>
        <v>4.3191494294243613E-2</v>
      </c>
      <c r="C269" s="197">
        <f t="shared" si="327"/>
        <v>1.8474472158533987E-2</v>
      </c>
      <c r="D269" s="197">
        <f t="shared" si="327"/>
        <v>0.10520937451580586</v>
      </c>
      <c r="E269" s="197">
        <f t="shared" ref="E269:Q269" si="354">E177/$R177</f>
        <v>2.0543091340636369E-2</v>
      </c>
      <c r="F269" s="197">
        <f t="shared" si="354"/>
        <v>4.9371000003836013E-2</v>
      </c>
      <c r="G269" s="197">
        <f t="shared" si="354"/>
        <v>0.19359793801881239</v>
      </c>
      <c r="H269" s="197">
        <f t="shared" si="354"/>
        <v>0.11436613742282725</v>
      </c>
      <c r="I269" s="197">
        <f t="shared" si="354"/>
        <v>3.7776692200706938E-2</v>
      </c>
      <c r="J269" s="197">
        <f t="shared" si="354"/>
        <v>2.9354611829939977E-2</v>
      </c>
      <c r="K269" s="197">
        <f t="shared" si="354"/>
        <v>6.0922277592583E-2</v>
      </c>
      <c r="L269" s="197">
        <f t="shared" si="354"/>
        <v>8.3205757642825048E-2</v>
      </c>
      <c r="M269" s="197">
        <f t="shared" si="354"/>
        <v>0.14975415237399228</v>
      </c>
      <c r="N269" s="197">
        <f t="shared" si="354"/>
        <v>0.14770154443445058</v>
      </c>
      <c r="O269" s="197">
        <f t="shared" si="354"/>
        <v>0.62308117349732473</v>
      </c>
      <c r="P269" s="197">
        <f t="shared" si="354"/>
        <v>0.85987060581038155</v>
      </c>
      <c r="Q269" s="197">
        <f t="shared" si="354"/>
        <v>0.14012939418962017</v>
      </c>
      <c r="R269" s="197">
        <f t="shared" si="353"/>
        <v>1</v>
      </c>
      <c r="S269" s="197">
        <f t="shared" si="353"/>
        <v>0.6396479728182467</v>
      </c>
      <c r="T269" s="197">
        <f t="shared" si="353"/>
        <v>0.197768199570799</v>
      </c>
      <c r="U269" s="197">
        <f t="shared" si="353"/>
        <v>0.17835807042511703</v>
      </c>
      <c r="V269" s="197">
        <f t="shared" si="353"/>
        <v>-4.2418117921783627E-3</v>
      </c>
      <c r="W269" s="197">
        <f t="shared" si="353"/>
        <v>0.12900191417740459</v>
      </c>
      <c r="X269" s="197">
        <f t="shared" si="353"/>
        <v>0.14053434519938751</v>
      </c>
      <c r="Y269" s="215">
        <f t="shared" si="331"/>
        <v>5.006665513634842E-2</v>
      </c>
    </row>
    <row r="270" spans="1:25">
      <c r="A270" s="208" t="s">
        <v>1156</v>
      </c>
      <c r="B270" s="197">
        <f t="shared" si="326"/>
        <v>4.4329774799415543E-2</v>
      </c>
      <c r="C270" s="197">
        <f t="shared" si="327"/>
        <v>1.5203702380169107E-2</v>
      </c>
      <c r="D270" s="197">
        <f t="shared" si="327"/>
        <v>0.10395282399226978</v>
      </c>
      <c r="E270" s="197">
        <f t="shared" ref="E270:Q270" si="355">E178/$R178</f>
        <v>2.1493227510716379E-2</v>
      </c>
      <c r="F270" s="197">
        <f t="shared" si="355"/>
        <v>4.8660290050886339E-2</v>
      </c>
      <c r="G270" s="197">
        <f t="shared" si="355"/>
        <v>0.18931004393404166</v>
      </c>
      <c r="H270" s="197">
        <f t="shared" si="355"/>
        <v>0.11342276345661338</v>
      </c>
      <c r="I270" s="197">
        <f t="shared" si="355"/>
        <v>3.7281929941867187E-2</v>
      </c>
      <c r="J270" s="197">
        <f t="shared" si="355"/>
        <v>2.9017106912773198E-2</v>
      </c>
      <c r="K270" s="197">
        <f t="shared" si="355"/>
        <v>6.422350857393079E-2</v>
      </c>
      <c r="L270" s="197">
        <f t="shared" si="355"/>
        <v>8.3742189540380832E-2</v>
      </c>
      <c r="M270" s="197">
        <f t="shared" si="355"/>
        <v>0.14976890044757765</v>
      </c>
      <c r="N270" s="197">
        <f t="shared" si="355"/>
        <v>0.14870404776035021</v>
      </c>
      <c r="O270" s="197">
        <f t="shared" si="355"/>
        <v>0.6261604466334928</v>
      </c>
      <c r="P270" s="197">
        <f t="shared" si="355"/>
        <v>0.85980026536695131</v>
      </c>
      <c r="Q270" s="197">
        <f t="shared" si="355"/>
        <v>0.14019973463304927</v>
      </c>
      <c r="R270" s="197">
        <f t="shared" si="353"/>
        <v>1</v>
      </c>
      <c r="S270" s="197">
        <f t="shared" si="353"/>
        <v>0.6408522232198004</v>
      </c>
      <c r="T270" s="197">
        <f t="shared" si="353"/>
        <v>0.19911907015539052</v>
      </c>
      <c r="U270" s="197">
        <f t="shared" si="353"/>
        <v>0.17228344121317604</v>
      </c>
      <c r="V270" s="197">
        <f t="shared" si="353"/>
        <v>-8.7877665119694588E-3</v>
      </c>
      <c r="W270" s="197">
        <f t="shared" si="353"/>
        <v>0.13517110642757557</v>
      </c>
      <c r="X270" s="197">
        <f t="shared" si="353"/>
        <v>0.13863807450397331</v>
      </c>
      <c r="Y270" s="215">
        <f t="shared" si="331"/>
        <v>5.041502239504031E-2</v>
      </c>
    </row>
    <row r="271" spans="1:25">
      <c r="A271" s="208" t="s">
        <v>1244</v>
      </c>
      <c r="B271" s="197">
        <f t="shared" si="326"/>
        <v>4.6384781446761156E-2</v>
      </c>
      <c r="C271" s="197">
        <f t="shared" si="327"/>
        <v>1.3040475125436138E-2</v>
      </c>
      <c r="D271" s="197">
        <f t="shared" si="327"/>
        <v>0.10367080398364865</v>
      </c>
      <c r="E271" s="197">
        <f t="shared" ref="E271:Q271" si="356">E179/$R179</f>
        <v>2.1921367184411688E-2</v>
      </c>
      <c r="F271" s="197">
        <f t="shared" si="356"/>
        <v>4.8252405498875335E-2</v>
      </c>
      <c r="G271" s="197">
        <f t="shared" si="356"/>
        <v>0.18688505179237191</v>
      </c>
      <c r="H271" s="197">
        <f t="shared" si="356"/>
        <v>0.11277946396091905</v>
      </c>
      <c r="I271" s="197">
        <f t="shared" si="356"/>
        <v>3.7040464822378195E-2</v>
      </c>
      <c r="J271" s="197">
        <f t="shared" si="356"/>
        <v>2.8677882652070715E-2</v>
      </c>
      <c r="K271" s="197">
        <f t="shared" si="356"/>
        <v>6.7013011004134246E-2</v>
      </c>
      <c r="L271" s="197">
        <f t="shared" si="356"/>
        <v>8.3846219367435096E-2</v>
      </c>
      <c r="M271" s="197">
        <f t="shared" si="356"/>
        <v>0.14890603854777859</v>
      </c>
      <c r="N271" s="197">
        <f t="shared" si="356"/>
        <v>0.14911590388009854</v>
      </c>
      <c r="O271" s="197">
        <f t="shared" si="356"/>
        <v>0.6273789842348142</v>
      </c>
      <c r="P271" s="197">
        <f t="shared" si="356"/>
        <v>0.86064881747394739</v>
      </c>
      <c r="Q271" s="197">
        <f t="shared" si="356"/>
        <v>0.13935118252605191</v>
      </c>
      <c r="R271" s="197">
        <f t="shared" si="353"/>
        <v>1</v>
      </c>
      <c r="S271" s="197">
        <f t="shared" si="353"/>
        <v>0.64002738488299304</v>
      </c>
      <c r="T271" s="197">
        <f t="shared" si="353"/>
        <v>0.19970841810440337</v>
      </c>
      <c r="U271" s="197">
        <f t="shared" si="353"/>
        <v>0.16842753810097236</v>
      </c>
      <c r="V271" s="197">
        <f t="shared" si="353"/>
        <v>-9.7033935577361015E-3</v>
      </c>
      <c r="W271" s="197">
        <f t="shared" si="353"/>
        <v>0.13647830226590291</v>
      </c>
      <c r="X271" s="197">
        <f t="shared" si="353"/>
        <v>0.13493824979653599</v>
      </c>
      <c r="Y271" s="215">
        <f t="shared" ref="Y271:Y276" si="357">T271-N271</f>
        <v>5.059251422430483E-2</v>
      </c>
    </row>
    <row r="272" spans="1:25">
      <c r="A272" s="208" t="s">
        <v>1372</v>
      </c>
      <c r="B272" s="197">
        <f t="shared" si="326"/>
        <v>4.8335507919984713E-2</v>
      </c>
      <c r="C272" s="197">
        <f t="shared" si="327"/>
        <v>1.0413509433239964E-2</v>
      </c>
      <c r="D272" s="197">
        <f t="shared" si="327"/>
        <v>0.1032906054120465</v>
      </c>
      <c r="E272" s="197">
        <f t="shared" ref="E272:Q272" si="358">E180/$R180</f>
        <v>2.251489970330614E-2</v>
      </c>
      <c r="F272" s="197">
        <f t="shared" si="358"/>
        <v>4.7578939728281713E-2</v>
      </c>
      <c r="G272" s="197">
        <f t="shared" si="358"/>
        <v>0.18379795427687434</v>
      </c>
      <c r="H272" s="197">
        <f t="shared" si="358"/>
        <v>0.11237179261484692</v>
      </c>
      <c r="I272" s="197">
        <f t="shared" si="358"/>
        <v>3.7208572873087029E-2</v>
      </c>
      <c r="J272" s="197">
        <f t="shared" si="358"/>
        <v>2.8606323673340418E-2</v>
      </c>
      <c r="K272" s="197">
        <f t="shared" si="358"/>
        <v>6.9483022593738814E-2</v>
      </c>
      <c r="L272" s="197">
        <f t="shared" si="358"/>
        <v>8.3909414693470338E-2</v>
      </c>
      <c r="M272" s="197">
        <f t="shared" si="358"/>
        <v>0.14890634954546761</v>
      </c>
      <c r="N272" s="197">
        <f t="shared" si="358"/>
        <v>0.14964253040525158</v>
      </c>
      <c r="O272" s="197">
        <f t="shared" si="358"/>
        <v>0.63012800639920274</v>
      </c>
      <c r="P272" s="197">
        <f t="shared" si="358"/>
        <v>0.86226146859606168</v>
      </c>
      <c r="Q272" s="197">
        <f t="shared" si="358"/>
        <v>0.13773853140393671</v>
      </c>
      <c r="R272" s="197">
        <f t="shared" si="353"/>
        <v>1</v>
      </c>
      <c r="S272" s="197">
        <f t="shared" si="353"/>
        <v>0.64144321352719724</v>
      </c>
      <c r="T272" s="197">
        <f t="shared" si="353"/>
        <v>0.19942442838649249</v>
      </c>
      <c r="U272" s="197">
        <f t="shared" si="353"/>
        <v>0.16435360292488585</v>
      </c>
      <c r="V272" s="197">
        <f t="shared" si="353"/>
        <v>-9.2386156892601129E-3</v>
      </c>
      <c r="W272" s="197">
        <f t="shared" si="353"/>
        <v>0.13179222871822158</v>
      </c>
      <c r="X272" s="197">
        <f t="shared" si="353"/>
        <v>0.12777485786753798</v>
      </c>
      <c r="Y272" s="215">
        <f t="shared" si="357"/>
        <v>4.9781897981240913E-2</v>
      </c>
    </row>
    <row r="273" spans="1:25">
      <c r="A273" s="208" t="s">
        <v>1446</v>
      </c>
      <c r="B273" s="197">
        <f t="shared" si="326"/>
        <v>4.8913860865872683E-2</v>
      </c>
      <c r="C273" s="197">
        <f t="shared" si="327"/>
        <v>9.7195209918646778E-3</v>
      </c>
      <c r="D273" s="197">
        <f t="shared" si="327"/>
        <v>0.10308526932411591</v>
      </c>
      <c r="E273" s="197">
        <f t="shared" ref="E273:Q273" si="359">E181/$R181</f>
        <v>2.3162910239735744E-2</v>
      </c>
      <c r="F273" s="197">
        <f t="shared" si="359"/>
        <v>4.6820213769484448E-2</v>
      </c>
      <c r="G273" s="197">
        <f t="shared" si="359"/>
        <v>0.18278791432520092</v>
      </c>
      <c r="H273" s="197">
        <f t="shared" si="359"/>
        <v>0.11176966529649654</v>
      </c>
      <c r="I273" s="197">
        <f t="shared" si="359"/>
        <v>3.7187469088569021E-2</v>
      </c>
      <c r="J273" s="197">
        <f t="shared" si="359"/>
        <v>2.8035557153003817E-2</v>
      </c>
      <c r="K273" s="197">
        <f t="shared" si="359"/>
        <v>7.0868366572355915E-2</v>
      </c>
      <c r="L273" s="197">
        <f t="shared" si="359"/>
        <v>8.3821699463923705E-2</v>
      </c>
      <c r="M273" s="197">
        <f t="shared" si="359"/>
        <v>0.14923574444600743</v>
      </c>
      <c r="N273" s="197">
        <f t="shared" si="359"/>
        <v>0.15138565505857018</v>
      </c>
      <c r="O273" s="197">
        <f t="shared" si="359"/>
        <v>0.63230415707892706</v>
      </c>
      <c r="P273" s="197">
        <f t="shared" si="359"/>
        <v>0.86400593227000122</v>
      </c>
      <c r="Q273" s="197">
        <f t="shared" si="359"/>
        <v>0.13599406772999723</v>
      </c>
      <c r="R273" s="197">
        <f t="shared" si="353"/>
        <v>1</v>
      </c>
      <c r="S273" s="197">
        <f t="shared" si="353"/>
        <v>0.64022760755773256</v>
      </c>
      <c r="T273" s="197">
        <f t="shared" si="353"/>
        <v>0.20175044436526804</v>
      </c>
      <c r="U273" s="197">
        <f t="shared" si="353"/>
        <v>0.16123006283139873</v>
      </c>
      <c r="V273" s="197">
        <f t="shared" si="353"/>
        <v>-7.3576643269254042E-3</v>
      </c>
      <c r="W273" s="197">
        <f t="shared" si="353"/>
        <v>0.12494618845144607</v>
      </c>
      <c r="X273" s="197">
        <f t="shared" si="353"/>
        <v>0.12079663887892177</v>
      </c>
      <c r="Y273" s="215">
        <f t="shared" si="357"/>
        <v>5.0364789306697855E-2</v>
      </c>
    </row>
    <row r="274" spans="1:25">
      <c r="A274" s="208" t="s">
        <v>1515</v>
      </c>
      <c r="B274" s="197">
        <f t="shared" si="326"/>
        <v>4.9678059167941276E-2</v>
      </c>
      <c r="C274" s="197">
        <f t="shared" si="327"/>
        <v>1.1939771291846351E-2</v>
      </c>
      <c r="D274" s="197">
        <f t="shared" si="327"/>
        <v>0.10297706645576399</v>
      </c>
      <c r="E274" s="197">
        <f t="shared" ref="E274:Q274" si="360">E182/$R182</f>
        <v>2.3242234372146686E-2</v>
      </c>
      <c r="F274" s="197">
        <f t="shared" si="360"/>
        <v>4.649063270255565E-2</v>
      </c>
      <c r="G274" s="197">
        <f t="shared" si="360"/>
        <v>0.18464970482231283</v>
      </c>
      <c r="H274" s="197">
        <f t="shared" si="360"/>
        <v>0.11021579700950911</v>
      </c>
      <c r="I274" s="197">
        <f t="shared" si="360"/>
        <v>3.7228017019414861E-2</v>
      </c>
      <c r="J274" s="197">
        <f t="shared" si="360"/>
        <v>2.8002262358765823E-2</v>
      </c>
      <c r="K274" s="197">
        <f t="shared" si="360"/>
        <v>7.1419487979748564E-2</v>
      </c>
      <c r="L274" s="197">
        <f t="shared" si="360"/>
        <v>8.3554278552754574E-2</v>
      </c>
      <c r="M274" s="197">
        <f t="shared" si="360"/>
        <v>0.14932455534396008</v>
      </c>
      <c r="N274" s="197">
        <f t="shared" si="360"/>
        <v>0.15157507963586475</v>
      </c>
      <c r="O274" s="197">
        <f t="shared" si="360"/>
        <v>0.63131947790001841</v>
      </c>
      <c r="P274" s="197">
        <f t="shared" si="360"/>
        <v>0.86564724189027231</v>
      </c>
      <c r="Q274" s="197">
        <f t="shared" si="360"/>
        <v>0.13435275810972624</v>
      </c>
      <c r="R274" s="197">
        <f t="shared" si="353"/>
        <v>1</v>
      </c>
      <c r="S274" s="197">
        <f t="shared" si="353"/>
        <v>0.63643026687039861</v>
      </c>
      <c r="T274" s="197">
        <f t="shared" si="353"/>
        <v>0.20176018253408007</v>
      </c>
      <c r="U274" s="197">
        <f t="shared" si="353"/>
        <v>0.15860012767547235</v>
      </c>
      <c r="V274" s="197">
        <f t="shared" si="353"/>
        <v>-2.8602969834097508E-3</v>
      </c>
      <c r="W274" s="197">
        <f t="shared" si="353"/>
        <v>0.12261873173266734</v>
      </c>
      <c r="X274" s="197">
        <f t="shared" si="353"/>
        <v>0.11654901182920947</v>
      </c>
      <c r="Y274" s="215">
        <f t="shared" si="357"/>
        <v>5.0185102898215317E-2</v>
      </c>
    </row>
    <row r="275" spans="1:25">
      <c r="A275" s="208" t="s">
        <v>1567</v>
      </c>
      <c r="B275" s="197">
        <f t="shared" si="326"/>
        <v>4.8445535104629379E-2</v>
      </c>
      <c r="C275" s="197">
        <f t="shared" si="327"/>
        <v>1.3746946333351325E-2</v>
      </c>
      <c r="D275" s="197">
        <f t="shared" si="327"/>
        <v>0.10232610513029947</v>
      </c>
      <c r="E275" s="197">
        <f t="shared" ref="E275:Q275" si="361">E183/$R183</f>
        <v>2.2814302418610787E-2</v>
      </c>
      <c r="F275" s="197">
        <f t="shared" si="361"/>
        <v>4.5866757718897283E-2</v>
      </c>
      <c r="G275" s="197">
        <f t="shared" si="361"/>
        <v>0.18475411160115898</v>
      </c>
      <c r="H275" s="197">
        <f t="shared" si="361"/>
        <v>0.10955456670680384</v>
      </c>
      <c r="I275" s="197">
        <f t="shared" si="361"/>
        <v>3.7561072066370389E-2</v>
      </c>
      <c r="J275" s="197">
        <f t="shared" si="361"/>
        <v>2.7772107735984739E-2</v>
      </c>
      <c r="K275" s="197">
        <f t="shared" si="361"/>
        <v>7.1171372510377959E-2</v>
      </c>
      <c r="L275" s="197">
        <f t="shared" si="361"/>
        <v>8.3634885051932131E-2</v>
      </c>
      <c r="M275" s="197">
        <f t="shared" si="361"/>
        <v>0.15063319529139474</v>
      </c>
      <c r="N275" s="197">
        <f t="shared" si="361"/>
        <v>0.15300944479047163</v>
      </c>
      <c r="O275" s="197">
        <f t="shared" si="361"/>
        <v>0.63333664415333601</v>
      </c>
      <c r="P275" s="197">
        <f t="shared" si="361"/>
        <v>0.86653629085912476</v>
      </c>
      <c r="Q275" s="197">
        <f t="shared" si="361"/>
        <v>0.13346370914087488</v>
      </c>
      <c r="R275" s="197">
        <f t="shared" si="353"/>
        <v>1</v>
      </c>
      <c r="S275" s="197">
        <f t="shared" si="353"/>
        <v>0.63506160244916143</v>
      </c>
      <c r="T275" s="197">
        <f t="shared" si="353"/>
        <v>0.20293685638158818</v>
      </c>
      <c r="U275" s="197">
        <f t="shared" si="353"/>
        <v>0.15559820297371271</v>
      </c>
      <c r="V275" s="197">
        <f t="shared" si="353"/>
        <v>-2.7243567346808425E-3</v>
      </c>
      <c r="W275" s="197">
        <f t="shared" si="353"/>
        <v>0.12240776298957957</v>
      </c>
      <c r="X275" s="197">
        <f t="shared" si="353"/>
        <v>0.11328006805936139</v>
      </c>
      <c r="Y275" s="215">
        <f t="shared" si="357"/>
        <v>4.9927411591116549E-2</v>
      </c>
    </row>
    <row r="276" spans="1:25">
      <c r="A276" s="208" t="s">
        <v>1573</v>
      </c>
      <c r="B276" s="197">
        <f t="shared" si="326"/>
        <v>4.7037846708831543E-2</v>
      </c>
      <c r="C276" s="197">
        <f t="shared" si="327"/>
        <v>1.438001828333707E-2</v>
      </c>
      <c r="D276" s="197">
        <f t="shared" si="327"/>
        <v>0.10244224642400845</v>
      </c>
      <c r="E276" s="197">
        <f t="shared" ref="E276:Q276" si="362">E184/$R184</f>
        <v>2.279116061017028E-2</v>
      </c>
      <c r="F276" s="197">
        <f t="shared" si="362"/>
        <v>4.5404385783710789E-2</v>
      </c>
      <c r="G276" s="197">
        <f t="shared" si="362"/>
        <v>0.1850178111012267</v>
      </c>
      <c r="H276" s="197">
        <f t="shared" si="362"/>
        <v>0.10926777991842024</v>
      </c>
      <c r="I276" s="197">
        <f t="shared" si="362"/>
        <v>3.7729168460938635E-2</v>
      </c>
      <c r="J276" s="197">
        <f t="shared" si="362"/>
        <v>2.7553489710583929E-2</v>
      </c>
      <c r="K276" s="197">
        <f t="shared" si="362"/>
        <v>6.9814615216084119E-2</v>
      </c>
      <c r="L276" s="197">
        <f t="shared" si="362"/>
        <v>8.3910511507302901E-2</v>
      </c>
      <c r="M276" s="197">
        <f t="shared" si="362"/>
        <v>0.15186992998766952</v>
      </c>
      <c r="N276" s="197">
        <f t="shared" si="362"/>
        <v>0.15324676667275899</v>
      </c>
      <c r="O276" s="197">
        <f t="shared" si="362"/>
        <v>0.63339226147375882</v>
      </c>
      <c r="P276" s="197">
        <f t="shared" si="362"/>
        <v>0.86544791928381704</v>
      </c>
      <c r="Q276" s="197">
        <f t="shared" si="362"/>
        <v>0.13455208071618283</v>
      </c>
      <c r="R276" s="197">
        <f t="shared" si="353"/>
        <v>1</v>
      </c>
      <c r="S276" s="197">
        <f t="shared" si="353"/>
        <v>0.63437863280283191</v>
      </c>
      <c r="T276" s="197">
        <f t="shared" si="353"/>
        <v>0.20277611879068949</v>
      </c>
      <c r="U276" s="197">
        <f t="shared" si="353"/>
        <v>0.1551616564394801</v>
      </c>
      <c r="V276" s="197">
        <f t="shared" si="353"/>
        <v>-2.412649023989528E-3</v>
      </c>
      <c r="W276" s="197">
        <f t="shared" si="353"/>
        <v>0.12387887699778458</v>
      </c>
      <c r="X276" s="197">
        <f t="shared" si="353"/>
        <v>0.11378263600679668</v>
      </c>
      <c r="Y276" s="215">
        <f t="shared" si="357"/>
        <v>4.9529352117930497E-2</v>
      </c>
    </row>
    <row r="277" spans="1:25">
      <c r="A277" s="208" t="s">
        <v>1583</v>
      </c>
      <c r="B277" s="197">
        <f t="shared" si="326"/>
        <v>4.5651126031400535E-2</v>
      </c>
      <c r="C277" s="197">
        <f t="shared" si="327"/>
        <v>1.5368812242110836E-2</v>
      </c>
      <c r="D277" s="197">
        <f t="shared" si="327"/>
        <v>0.10154920045377314</v>
      </c>
      <c r="E277" s="197">
        <f t="shared" ref="E277:Q277" si="363">E185/$R185</f>
        <v>2.2838994430228556E-2</v>
      </c>
      <c r="F277" s="197">
        <f t="shared" si="363"/>
        <v>4.4998687475579405E-2</v>
      </c>
      <c r="G277" s="197">
        <f t="shared" si="363"/>
        <v>0.18475569460169194</v>
      </c>
      <c r="H277" s="197">
        <f t="shared" si="363"/>
        <v>0.10905763467566172</v>
      </c>
      <c r="I277" s="197">
        <f t="shared" si="363"/>
        <v>3.7582217140544751E-2</v>
      </c>
      <c r="J277" s="197">
        <f t="shared" si="363"/>
        <v>2.7469828184824293E-2</v>
      </c>
      <c r="K277" s="197">
        <f t="shared" si="363"/>
        <v>6.844798508646753E-2</v>
      </c>
      <c r="L277" s="197">
        <f t="shared" si="363"/>
        <v>8.3812810688760037E-2</v>
      </c>
      <c r="M277" s="197">
        <f t="shared" si="363"/>
        <v>0.15243059440733434</v>
      </c>
      <c r="N277" s="197">
        <f t="shared" si="363"/>
        <v>0.15186041698608518</v>
      </c>
      <c r="O277" s="197">
        <f t="shared" si="363"/>
        <v>0.63066148716967774</v>
      </c>
      <c r="P277" s="197">
        <f t="shared" si="363"/>
        <v>0.86106830780277022</v>
      </c>
      <c r="Q277" s="197">
        <f t="shared" si="363"/>
        <v>0.13893169219722978</v>
      </c>
      <c r="R277" s="197">
        <f t="shared" si="353"/>
        <v>1</v>
      </c>
      <c r="S277" s="197">
        <f t="shared" si="353"/>
        <v>0.6343380653603411</v>
      </c>
      <c r="T277" s="197">
        <f t="shared" si="353"/>
        <v>0.20047981870643364</v>
      </c>
      <c r="U277" s="197">
        <f t="shared" si="353"/>
        <v>0.15634520912712213</v>
      </c>
      <c r="V277" s="197">
        <f t="shared" si="353"/>
        <v>-1.3170111203573071E-3</v>
      </c>
      <c r="W277" s="197">
        <f t="shared" si="353"/>
        <v>0.12567574373478219</v>
      </c>
      <c r="X277" s="197">
        <f t="shared" si="353"/>
        <v>0.11552182580832167</v>
      </c>
      <c r="Y277" s="215">
        <f t="shared" ref="Y277" si="364">T277-N277</f>
        <v>4.8619401720348454E-2</v>
      </c>
    </row>
    <row r="278" spans="1:25">
      <c r="A278" s="208" t="s">
        <v>1590</v>
      </c>
      <c r="B278" s="197">
        <f t="shared" si="326"/>
        <v>4.4864903837935649E-2</v>
      </c>
      <c r="C278" s="197">
        <f t="shared" si="327"/>
        <v>1.6133119520687779E-2</v>
      </c>
      <c r="D278" s="197">
        <f t="shared" si="327"/>
        <v>0.10008958998969507</v>
      </c>
      <c r="E278" s="197">
        <f t="shared" ref="E278:Q279" si="365">E186/$R186</f>
        <v>2.29936923528078E-2</v>
      </c>
      <c r="F278" s="197">
        <f t="shared" si="365"/>
        <v>4.439331385110909E-2</v>
      </c>
      <c r="G278" s="197">
        <f t="shared" si="365"/>
        <v>0.18360971571429974</v>
      </c>
      <c r="H278" s="197">
        <f t="shared" si="365"/>
        <v>0.10935489619501697</v>
      </c>
      <c r="I278" s="197">
        <f t="shared" si="365"/>
        <v>3.7415489730577643E-2</v>
      </c>
      <c r="J278" s="197">
        <f t="shared" si="365"/>
        <v>2.6944617301694541E-2</v>
      </c>
      <c r="K278" s="197">
        <f t="shared" si="365"/>
        <v>6.6921045533256784E-2</v>
      </c>
      <c r="L278" s="197">
        <f t="shared" si="365"/>
        <v>8.3989788650394373E-2</v>
      </c>
      <c r="M278" s="197">
        <f t="shared" si="365"/>
        <v>0.15276248368290707</v>
      </c>
      <c r="N278" s="197">
        <f t="shared" si="365"/>
        <v>0.15238195065553176</v>
      </c>
      <c r="O278" s="197">
        <f t="shared" si="365"/>
        <v>0.62977027174937916</v>
      </c>
      <c r="P278" s="197">
        <f t="shared" si="365"/>
        <v>0.85824489130161452</v>
      </c>
      <c r="Q278" s="197">
        <f t="shared" si="365"/>
        <v>0.14175510869838548</v>
      </c>
      <c r="R278" s="197">
        <f t="shared" si="353"/>
        <v>1</v>
      </c>
      <c r="S278" s="197">
        <f t="shared" si="353"/>
        <v>0.63568292597709442</v>
      </c>
      <c r="T278" s="197">
        <f t="shared" si="353"/>
        <v>0.19952243211196882</v>
      </c>
      <c r="U278" s="197">
        <f t="shared" si="353"/>
        <v>0.15778012627456089</v>
      </c>
      <c r="V278" s="197">
        <f t="shared" si="353"/>
        <v>-1.4336610852159393E-3</v>
      </c>
      <c r="W278" s="197">
        <f t="shared" si="353"/>
        <v>0.1273248577830253</v>
      </c>
      <c r="X278" s="197">
        <f t="shared" si="353"/>
        <v>0.11887668106143336</v>
      </c>
      <c r="Y278" s="215">
        <f t="shared" ref="Y278" si="366">T278-N278</f>
        <v>4.7140481456437067E-2</v>
      </c>
    </row>
    <row r="279" spans="1:25">
      <c r="A279" s="208" t="s">
        <v>1592</v>
      </c>
      <c r="B279" s="197">
        <f t="shared" si="326"/>
        <v>4.5284630966279008E-2</v>
      </c>
      <c r="C279" s="197">
        <f t="shared" si="327"/>
        <v>1.875255786723154E-2</v>
      </c>
      <c r="D279" s="197">
        <f t="shared" si="327"/>
        <v>9.726958470183257E-2</v>
      </c>
      <c r="E279" s="197">
        <f t="shared" si="365"/>
        <v>2.3561388283275406E-2</v>
      </c>
      <c r="F279" s="197">
        <f t="shared" si="365"/>
        <v>4.377992375187597E-2</v>
      </c>
      <c r="G279" s="197">
        <f t="shared" si="365"/>
        <v>0.18336345460421549</v>
      </c>
      <c r="H279" s="197">
        <f t="shared" si="365"/>
        <v>0.10983138138524529</v>
      </c>
      <c r="I279" s="197">
        <f t="shared" si="365"/>
        <v>3.6922114701685292E-2</v>
      </c>
      <c r="J279" s="197">
        <f t="shared" si="365"/>
        <v>2.679222352647255E-2</v>
      </c>
      <c r="K279" s="197">
        <f t="shared" si="365"/>
        <v>6.5662421131950699E-2</v>
      </c>
      <c r="L279" s="197">
        <f t="shared" si="365"/>
        <v>8.396822459071529E-2</v>
      </c>
      <c r="M279" s="197">
        <f t="shared" si="365"/>
        <v>0.15254766129341288</v>
      </c>
      <c r="N279" s="197">
        <f t="shared" si="365"/>
        <v>0.15114944518025603</v>
      </c>
      <c r="O279" s="197">
        <f t="shared" si="365"/>
        <v>0.62687347180973796</v>
      </c>
      <c r="P279" s="197">
        <f t="shared" si="365"/>
        <v>0.85552155738023239</v>
      </c>
      <c r="Q279" s="197">
        <f t="shared" si="365"/>
        <v>0.1444784426197675</v>
      </c>
      <c r="R279" s="197">
        <f t="shared" si="353"/>
        <v>1</v>
      </c>
      <c r="S279" s="197">
        <f t="shared" si="353"/>
        <v>0.6360907539196704</v>
      </c>
      <c r="T279" s="197">
        <f t="shared" si="353"/>
        <v>0.19782519157380699</v>
      </c>
      <c r="U279" s="197">
        <f t="shared" si="353"/>
        <v>0.15969349597499111</v>
      </c>
      <c r="V279" s="197">
        <f t="shared" si="353"/>
        <v>8.6934719908143897E-4</v>
      </c>
      <c r="W279" s="197">
        <f t="shared" si="353"/>
        <v>0.12966027523876461</v>
      </c>
      <c r="X279" s="197">
        <f t="shared" si="353"/>
        <v>0.12413906390631455</v>
      </c>
      <c r="Y279" s="215">
        <f t="shared" ref="Y279" si="367">T279-N279</f>
        <v>4.667574639355096E-2</v>
      </c>
    </row>
  </sheetData>
  <mergeCells count="39">
    <mergeCell ref="X3:X4"/>
    <mergeCell ref="A3:A4"/>
    <mergeCell ref="C3:G3"/>
    <mergeCell ref="H3:O3"/>
    <mergeCell ref="P3:P4"/>
    <mergeCell ref="Q3:Q4"/>
    <mergeCell ref="R3:R4"/>
    <mergeCell ref="S3:S4"/>
    <mergeCell ref="T3:T4"/>
    <mergeCell ref="U3:U4"/>
    <mergeCell ref="V3:V4"/>
    <mergeCell ref="W3:W4"/>
    <mergeCell ref="A97:X97"/>
    <mergeCell ref="A98:A99"/>
    <mergeCell ref="C98:G98"/>
    <mergeCell ref="H98:O98"/>
    <mergeCell ref="P98:P99"/>
    <mergeCell ref="Q98:Q99"/>
    <mergeCell ref="R98:R99"/>
    <mergeCell ref="S98:S99"/>
    <mergeCell ref="T98:T99"/>
    <mergeCell ref="U98:U99"/>
    <mergeCell ref="V98:V99"/>
    <mergeCell ref="W98:W99"/>
    <mergeCell ref="X98:X99"/>
    <mergeCell ref="Y189:Y191"/>
    <mergeCell ref="S190:S191"/>
    <mergeCell ref="T190:T191"/>
    <mergeCell ref="U190:U191"/>
    <mergeCell ref="V190:V191"/>
    <mergeCell ref="W190:W191"/>
    <mergeCell ref="X190:X191"/>
    <mergeCell ref="A189:X189"/>
    <mergeCell ref="A190:A191"/>
    <mergeCell ref="C190:G190"/>
    <mergeCell ref="H190:O190"/>
    <mergeCell ref="P190:P191"/>
    <mergeCell ref="Q190:Q191"/>
    <mergeCell ref="R190:R191"/>
  </mergeCells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FD95"/>
  <sheetViews>
    <sheetView workbookViewId="0">
      <selection activeCell="A5" sqref="A5"/>
    </sheetView>
  </sheetViews>
  <sheetFormatPr defaultColWidth="9.140625" defaultRowHeight="12.75"/>
  <cols>
    <col min="1" max="1" width="7.28515625" style="177" customWidth="1"/>
    <col min="2" max="2" width="7.85546875" style="177" customWidth="1"/>
    <col min="3" max="3" width="9.7109375" style="177" customWidth="1"/>
    <col min="4" max="4" width="10.5703125" style="177" customWidth="1"/>
    <col min="5" max="5" width="9.7109375" style="177" customWidth="1"/>
    <col min="6" max="6" width="9.5703125" style="177" customWidth="1"/>
    <col min="7" max="7" width="7" style="177" customWidth="1"/>
    <col min="8" max="8" width="8.140625" style="177" customWidth="1"/>
    <col min="9" max="11" width="10.5703125" style="177" customWidth="1"/>
    <col min="12" max="12" width="11.5703125" style="177" customWidth="1"/>
    <col min="13" max="14" width="10.5703125" style="177" customWidth="1"/>
    <col min="15" max="15" width="7.42578125" style="177" customWidth="1"/>
    <col min="16" max="16" width="6.140625" style="177" customWidth="1"/>
    <col min="17" max="17" width="8.42578125" style="177" customWidth="1"/>
    <col min="18" max="18" width="7" style="177" customWidth="1"/>
    <col min="19" max="19" width="7.85546875" style="181" customWidth="1"/>
    <col min="20" max="20" width="8.5703125" style="177" customWidth="1"/>
    <col min="21" max="21" width="10.5703125" style="177" customWidth="1"/>
    <col min="22" max="22" width="9.85546875" style="177" customWidth="1"/>
    <col min="23" max="23" width="10" style="177" customWidth="1"/>
    <col min="24" max="24" width="10.7109375" style="177" customWidth="1"/>
    <col min="25" max="25" width="11.5703125" style="177" customWidth="1"/>
    <col min="26" max="26" width="9.140625" style="177" customWidth="1"/>
    <col min="27" max="27" width="9.5703125" style="177" customWidth="1"/>
    <col min="28" max="28" width="9.140625" style="177" customWidth="1"/>
    <col min="29" max="29" width="9.5703125" style="177" customWidth="1"/>
    <col min="30" max="30" width="9.140625" style="177" customWidth="1"/>
    <col min="31" max="31" width="9.5703125" style="177" customWidth="1"/>
    <col min="32" max="32" width="9.140625" style="177" customWidth="1"/>
    <col min="33" max="33" width="9.5703125" style="177" customWidth="1"/>
    <col min="34" max="34" width="12.28515625" style="177" bestFit="1" customWidth="1"/>
    <col min="35" max="35" width="9.5703125" style="197" customWidth="1"/>
    <col min="36" max="36" width="9.140625" style="177"/>
    <col min="37" max="37" width="9.5703125" style="177" customWidth="1"/>
    <col min="38" max="38" width="13.5703125" style="177" bestFit="1" customWidth="1"/>
    <col min="39" max="39" width="7.28515625" style="177" bestFit="1" customWidth="1"/>
    <col min="40" max="40" width="9.140625" style="177"/>
    <col min="41" max="41" width="9.5703125" style="177" customWidth="1"/>
    <col min="42" max="16384" width="9.140625" style="177"/>
  </cols>
  <sheetData>
    <row r="1" spans="1:40" ht="15" customHeight="1" thickBot="1">
      <c r="A1" s="178" t="s">
        <v>956</v>
      </c>
      <c r="B1" s="179"/>
      <c r="C1" s="179"/>
      <c r="D1" s="179"/>
      <c r="E1" s="179"/>
      <c r="F1" s="179"/>
      <c r="G1" s="180"/>
      <c r="T1" s="180"/>
      <c r="W1" s="182"/>
    </row>
    <row r="2" spans="1:40" ht="15" customHeight="1" thickBot="1">
      <c r="A2" s="193" t="s">
        <v>957</v>
      </c>
      <c r="B2" s="194"/>
      <c r="C2" s="194"/>
      <c r="D2" s="194"/>
      <c r="E2" s="195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96"/>
    </row>
    <row r="3" spans="1:40" ht="15" customHeight="1" thickBot="1">
      <c r="A3" s="350" t="s">
        <v>86</v>
      </c>
      <c r="B3" s="185" t="s">
        <v>856</v>
      </c>
      <c r="C3" s="351" t="s">
        <v>857</v>
      </c>
      <c r="D3" s="351"/>
      <c r="E3" s="351"/>
      <c r="F3" s="351"/>
      <c r="G3" s="351"/>
      <c r="H3" s="352" t="s">
        <v>858</v>
      </c>
      <c r="I3" s="352"/>
      <c r="J3" s="352"/>
      <c r="K3" s="352"/>
      <c r="L3" s="352"/>
      <c r="M3" s="352"/>
      <c r="N3" s="352"/>
      <c r="O3" s="352"/>
      <c r="P3" s="347" t="s">
        <v>859</v>
      </c>
      <c r="Q3" s="347" t="s">
        <v>860</v>
      </c>
      <c r="R3" s="347" t="s">
        <v>51</v>
      </c>
      <c r="S3" s="347" t="s">
        <v>861</v>
      </c>
      <c r="T3" s="347" t="s">
        <v>862</v>
      </c>
      <c r="U3" s="347" t="s">
        <v>863</v>
      </c>
      <c r="V3" s="347" t="s">
        <v>865</v>
      </c>
      <c r="W3" s="347" t="s">
        <v>866</v>
      </c>
    </row>
    <row r="4" spans="1:40" ht="12.75" customHeight="1">
      <c r="A4" s="350"/>
      <c r="B4" s="186" t="s">
        <v>48</v>
      </c>
      <c r="C4" s="187" t="s">
        <v>867</v>
      </c>
      <c r="D4" s="187" t="s">
        <v>868</v>
      </c>
      <c r="E4" s="187" t="s">
        <v>869</v>
      </c>
      <c r="F4" s="187" t="s">
        <v>870</v>
      </c>
      <c r="G4" s="188" t="s">
        <v>48</v>
      </c>
      <c r="H4" s="187" t="s">
        <v>871</v>
      </c>
      <c r="I4" s="187" t="s">
        <v>872</v>
      </c>
      <c r="J4" s="187" t="s">
        <v>873</v>
      </c>
      <c r="K4" s="187" t="s">
        <v>874</v>
      </c>
      <c r="L4" s="187" t="s">
        <v>875</v>
      </c>
      <c r="M4" s="187" t="s">
        <v>876</v>
      </c>
      <c r="N4" s="187" t="s">
        <v>877</v>
      </c>
      <c r="O4" s="188" t="s">
        <v>48</v>
      </c>
      <c r="P4" s="347"/>
      <c r="Q4" s="347"/>
      <c r="R4" s="347"/>
      <c r="S4" s="347"/>
      <c r="T4" s="347"/>
      <c r="U4" s="347"/>
      <c r="V4" s="347"/>
      <c r="W4" s="347"/>
    </row>
    <row r="5" spans="1:40" ht="15" customHeight="1">
      <c r="A5" s="211" t="s">
        <v>878</v>
      </c>
      <c r="B5" s="212">
        <v>-1.9392683412268519</v>
      </c>
      <c r="C5" s="212">
        <v>2.3086172296254093</v>
      </c>
      <c r="D5" s="212">
        <v>1.2947562527721779</v>
      </c>
      <c r="E5" s="212">
        <v>0.35330238083657317</v>
      </c>
      <c r="F5" s="212">
        <v>-6.2399907771036105</v>
      </c>
      <c r="G5" s="212">
        <v>-0.64066569341423296</v>
      </c>
      <c r="H5" s="212">
        <v>2.9330482400559799</v>
      </c>
      <c r="I5" s="212">
        <v>9.4464266942671173</v>
      </c>
      <c r="J5" s="212">
        <v>8.4233497481899011</v>
      </c>
      <c r="K5" s="212">
        <v>9.6517963076276914</v>
      </c>
      <c r="L5" s="212">
        <v>1.664733526915696</v>
      </c>
      <c r="M5" s="212">
        <v>2.850036266254552</v>
      </c>
      <c r="N5" s="212">
        <v>2.8666353918483711</v>
      </c>
      <c r="O5" s="212">
        <v>5.1577255391914045</v>
      </c>
      <c r="P5" s="212">
        <v>3.1179751588392035</v>
      </c>
      <c r="Q5" s="212">
        <v>-1.8678771694906615</v>
      </c>
      <c r="R5" s="213">
        <v>2.5196866036296672</v>
      </c>
      <c r="S5" s="212">
        <v>2.4902087752257884</v>
      </c>
      <c r="T5" s="212">
        <v>-0.16449651381684749</v>
      </c>
      <c r="U5" s="212">
        <v>-9.1630448274257699</v>
      </c>
      <c r="V5" s="212">
        <v>11.214702174001868</v>
      </c>
      <c r="W5" s="212">
        <v>-1.9413574907727771</v>
      </c>
    </row>
    <row r="6" spans="1:40" ht="15" customHeight="1">
      <c r="A6" s="211" t="s">
        <v>879</v>
      </c>
      <c r="B6" s="212">
        <v>-1.6905568281336603</v>
      </c>
      <c r="C6" s="212">
        <v>6.4502670766436232</v>
      </c>
      <c r="D6" s="212">
        <v>-2.5695721014983741</v>
      </c>
      <c r="E6" s="212">
        <v>2.1492124163638993</v>
      </c>
      <c r="F6" s="212">
        <v>-4.4321231314155991</v>
      </c>
      <c r="G6" s="212">
        <v>-2.2684923879473406</v>
      </c>
      <c r="H6" s="212">
        <v>0.3727461507557539</v>
      </c>
      <c r="I6" s="212">
        <v>8.7780831100094492</v>
      </c>
      <c r="J6" s="212">
        <v>8.206446803989742</v>
      </c>
      <c r="K6" s="212">
        <v>11.872413667455239</v>
      </c>
      <c r="L6" s="212">
        <v>1.9799698614100025</v>
      </c>
      <c r="M6" s="212">
        <v>1.8565951474328823</v>
      </c>
      <c r="N6" s="212">
        <v>2.9272229832772112</v>
      </c>
      <c r="O6" s="212">
        <v>5.377740399046349</v>
      </c>
      <c r="P6" s="212">
        <v>2.8288522561093821</v>
      </c>
      <c r="Q6" s="212">
        <v>-2.9700036981865852</v>
      </c>
      <c r="R6" s="213">
        <v>2.1356122458933591</v>
      </c>
      <c r="S6" s="212">
        <v>2.5867535755412119</v>
      </c>
      <c r="T6" s="212">
        <v>-0.69596314506592538</v>
      </c>
      <c r="U6" s="212">
        <v>-9.7873230338804245</v>
      </c>
      <c r="V6" s="212">
        <v>7.0274117224863986</v>
      </c>
      <c r="W6" s="212">
        <v>-7.1365614981708241</v>
      </c>
    </row>
    <row r="7" spans="1:40" ht="15" customHeight="1">
      <c r="A7" s="211" t="s">
        <v>880</v>
      </c>
      <c r="B7" s="212">
        <v>-3.6534369751112905</v>
      </c>
      <c r="C7" s="212">
        <v>5.4348148701852228</v>
      </c>
      <c r="D7" s="212">
        <v>0.260901900608701</v>
      </c>
      <c r="E7" s="212">
        <v>2.882425015053669</v>
      </c>
      <c r="F7" s="212">
        <v>-0.52929560158123667</v>
      </c>
      <c r="G7" s="212">
        <v>0.50274180894658294</v>
      </c>
      <c r="H7" s="212">
        <v>1.35894269953174</v>
      </c>
      <c r="I7" s="212">
        <v>6.7828620144895435</v>
      </c>
      <c r="J7" s="212">
        <v>7.0237504279146545</v>
      </c>
      <c r="K7" s="212">
        <v>6.4933576415337591</v>
      </c>
      <c r="L7" s="212">
        <v>2.4121800506753388</v>
      </c>
      <c r="M7" s="212">
        <v>1.4677785631615814</v>
      </c>
      <c r="N7" s="212">
        <v>3.5860919379943068</v>
      </c>
      <c r="O7" s="212">
        <v>4.0343153663494613</v>
      </c>
      <c r="P7" s="212">
        <v>2.5884762248127302</v>
      </c>
      <c r="Q7" s="212">
        <v>0.28268275226690509</v>
      </c>
      <c r="R7" s="213">
        <v>2.309147008293766</v>
      </c>
      <c r="S7" s="212">
        <v>3.3330880635390914</v>
      </c>
      <c r="T7" s="212">
        <v>-0.76561841298937727</v>
      </c>
      <c r="U7" s="212">
        <v>-4.3899793352762284</v>
      </c>
      <c r="V7" s="212">
        <v>0.62413064570365773</v>
      </c>
      <c r="W7" s="212">
        <v>-2.8008337333736311</v>
      </c>
    </row>
    <row r="8" spans="1:40" ht="15" customHeight="1">
      <c r="A8" s="211" t="s">
        <v>881</v>
      </c>
      <c r="B8" s="212">
        <v>2.9531711432991603</v>
      </c>
      <c r="C8" s="212">
        <v>2.4380535972620798</v>
      </c>
      <c r="D8" s="212">
        <v>8.0220770339956005E-2</v>
      </c>
      <c r="E8" s="212">
        <v>3.1172069815671444</v>
      </c>
      <c r="F8" s="212">
        <v>2.2140377281418377</v>
      </c>
      <c r="G8" s="212">
        <v>0.97461658775286342</v>
      </c>
      <c r="H8" s="212">
        <v>1.8133720442087498</v>
      </c>
      <c r="I8" s="212">
        <v>5.6181011394610181</v>
      </c>
      <c r="J8" s="212">
        <v>5.963619617775584</v>
      </c>
      <c r="K8" s="212">
        <v>0.88067666021671709</v>
      </c>
      <c r="L8" s="212">
        <v>2.3860974413917324</v>
      </c>
      <c r="M8" s="212">
        <v>-2.7876507073687495E-2</v>
      </c>
      <c r="N8" s="212">
        <v>4.3126067219197983</v>
      </c>
      <c r="O8" s="212">
        <v>2.2991376601751545</v>
      </c>
      <c r="P8" s="212">
        <v>1.9790592278060348</v>
      </c>
      <c r="Q8" s="212">
        <v>3.6831528402823333</v>
      </c>
      <c r="R8" s="213">
        <v>2.2088640505145696</v>
      </c>
      <c r="S8" s="212">
        <v>3.2365808056054712</v>
      </c>
      <c r="T8" s="212">
        <v>-1.8257395592624404</v>
      </c>
      <c r="U8" s="212">
        <v>1.1955211401679211</v>
      </c>
      <c r="V8" s="212">
        <v>-0.41986446824197055</v>
      </c>
      <c r="W8" s="212">
        <v>5.5943151590062801</v>
      </c>
      <c r="AH8" s="197"/>
    </row>
    <row r="9" spans="1:40" ht="15" customHeight="1">
      <c r="A9" s="211" t="s">
        <v>882</v>
      </c>
      <c r="B9" s="212">
        <v>4.0956496453970148</v>
      </c>
      <c r="C9" s="212">
        <v>1.6689030572887953</v>
      </c>
      <c r="D9" s="212">
        <v>2.576616513439034</v>
      </c>
      <c r="E9" s="212">
        <v>3.9422779885740278</v>
      </c>
      <c r="F9" s="212">
        <v>4.8254705887904814</v>
      </c>
      <c r="G9" s="212">
        <v>3.27738825374706</v>
      </c>
      <c r="H9" s="212">
        <v>4.056900352762316</v>
      </c>
      <c r="I9" s="212">
        <v>4.6849768222996246</v>
      </c>
      <c r="J9" s="212">
        <v>5.289518333315768</v>
      </c>
      <c r="K9" s="212">
        <v>0.45991300838119642</v>
      </c>
      <c r="L9" s="212">
        <v>1.9608272955831563</v>
      </c>
      <c r="M9" s="212">
        <v>0.25944364175687351</v>
      </c>
      <c r="N9" s="212">
        <v>3.2893237645461593</v>
      </c>
      <c r="O9" s="212">
        <v>2.1059010185973115</v>
      </c>
      <c r="P9" s="212">
        <v>2.530792225155265</v>
      </c>
      <c r="Q9" s="212">
        <v>7.5512525598508962</v>
      </c>
      <c r="R9" s="213">
        <v>3.1778325489870474</v>
      </c>
      <c r="S9" s="212">
        <v>5.4520212636213428</v>
      </c>
      <c r="T9" s="212">
        <v>-0.72613477219983791</v>
      </c>
      <c r="U9" s="212">
        <v>7.428622829705489</v>
      </c>
      <c r="V9" s="212">
        <v>-1.5890569908045826</v>
      </c>
      <c r="W9" s="212">
        <v>15.839966869715294</v>
      </c>
      <c r="AH9" s="197"/>
    </row>
    <row r="10" spans="1:40" ht="15" customHeight="1">
      <c r="A10" s="211" t="s">
        <v>883</v>
      </c>
      <c r="B10" s="212">
        <v>4.670672424600486</v>
      </c>
      <c r="C10" s="212">
        <v>0.98106787661813577</v>
      </c>
      <c r="D10" s="212">
        <v>6.3502631786649166</v>
      </c>
      <c r="E10" s="212">
        <v>4.5263585611790003</v>
      </c>
      <c r="F10" s="212">
        <v>6.5445832216106004</v>
      </c>
      <c r="G10" s="212">
        <v>6.0831953419206775</v>
      </c>
      <c r="H10" s="212">
        <v>5.5095425104389584</v>
      </c>
      <c r="I10" s="212">
        <v>5.125576789004116</v>
      </c>
      <c r="J10" s="212">
        <v>5.1256282031833633</v>
      </c>
      <c r="K10" s="212">
        <v>1.5119658133833092E-2</v>
      </c>
      <c r="L10" s="212">
        <v>1.5804759056883277</v>
      </c>
      <c r="M10" s="212">
        <v>0.91784529039349305</v>
      </c>
      <c r="N10" s="212">
        <v>1.9143581240737673</v>
      </c>
      <c r="O10" s="212">
        <v>1.7646254551429319</v>
      </c>
      <c r="P10" s="212">
        <v>3.0474947833812882</v>
      </c>
      <c r="Q10" s="212">
        <v>10.847857525497261</v>
      </c>
      <c r="R10" s="213">
        <v>4.0228432836898476</v>
      </c>
      <c r="S10" s="212">
        <v>6.4732684979492916</v>
      </c>
      <c r="T10" s="212">
        <v>-0.86766885480974443</v>
      </c>
      <c r="U10" s="212">
        <v>11.467143376105081</v>
      </c>
      <c r="V10" s="212">
        <v>0.99016040168580233</v>
      </c>
      <c r="W10" s="212">
        <v>24.177300254719647</v>
      </c>
      <c r="AH10" s="197"/>
    </row>
    <row r="11" spans="1:40" ht="15" customHeight="1">
      <c r="A11" s="211" t="s">
        <v>884</v>
      </c>
      <c r="B11" s="212">
        <v>5.234924400230212</v>
      </c>
      <c r="C11" s="212">
        <v>3.3541194201084368</v>
      </c>
      <c r="D11" s="212">
        <v>1.3306597178554425</v>
      </c>
      <c r="E11" s="212">
        <v>5.4653775043615571</v>
      </c>
      <c r="F11" s="212">
        <v>6.4228983091592085</v>
      </c>
      <c r="G11" s="212">
        <v>3.1440224518704873</v>
      </c>
      <c r="H11" s="212">
        <v>4.39598572982276</v>
      </c>
      <c r="I11" s="212">
        <v>4.2395145896520159</v>
      </c>
      <c r="J11" s="212">
        <v>4.5160101654800666</v>
      </c>
      <c r="K11" s="212">
        <v>-0.44018334822739646</v>
      </c>
      <c r="L11" s="212">
        <v>1.3075134172166214</v>
      </c>
      <c r="M11" s="212">
        <v>1.2654975825509007</v>
      </c>
      <c r="N11" s="212">
        <v>0.58067138920421257</v>
      </c>
      <c r="O11" s="212">
        <v>1.2758239476781341</v>
      </c>
      <c r="P11" s="212">
        <v>1.9648024151622812</v>
      </c>
      <c r="Q11" s="212">
        <v>10.285116971754338</v>
      </c>
      <c r="R11" s="213">
        <v>3.025558834045583</v>
      </c>
      <c r="S11" s="212">
        <v>5.6004506683183353</v>
      </c>
      <c r="T11" s="212">
        <v>-3.0717427747935844</v>
      </c>
      <c r="U11" s="212">
        <v>11.000092584110321</v>
      </c>
      <c r="V11" s="212">
        <v>6.6092355744553632</v>
      </c>
      <c r="W11" s="212">
        <v>24.079647511597457</v>
      </c>
      <c r="AH11" s="197" t="s">
        <v>1447</v>
      </c>
      <c r="AI11" s="197" t="s">
        <v>4</v>
      </c>
      <c r="AL11" s="197" t="s">
        <v>1447</v>
      </c>
      <c r="AM11" s="197" t="s">
        <v>4</v>
      </c>
    </row>
    <row r="12" spans="1:40" ht="15" customHeight="1">
      <c r="A12" s="211" t="s">
        <v>885</v>
      </c>
      <c r="B12" s="212">
        <v>0.81302797988191955</v>
      </c>
      <c r="C12" s="212">
        <v>4.9977820493864122</v>
      </c>
      <c r="D12" s="212">
        <v>2.4934078176470642</v>
      </c>
      <c r="E12" s="212">
        <v>5.9046728000416993</v>
      </c>
      <c r="F12" s="212">
        <v>7.6055431936771445</v>
      </c>
      <c r="G12" s="212">
        <v>4.3749924601661938</v>
      </c>
      <c r="H12" s="212">
        <v>3.8542984789401435</v>
      </c>
      <c r="I12" s="212">
        <v>6.1355717453278613</v>
      </c>
      <c r="J12" s="212">
        <v>5.2386030391897709</v>
      </c>
      <c r="K12" s="212">
        <v>3.3286012526096753</v>
      </c>
      <c r="L12" s="212">
        <v>2.5060090803880719</v>
      </c>
      <c r="M12" s="212">
        <v>2.8164642898705905</v>
      </c>
      <c r="N12" s="212">
        <v>-4.2202996413054361E-2</v>
      </c>
      <c r="O12" s="212">
        <v>2.5342338048156776</v>
      </c>
      <c r="P12" s="212">
        <v>2.9107214962898365</v>
      </c>
      <c r="Q12" s="212">
        <v>6.761354644722295</v>
      </c>
      <c r="R12" s="213">
        <v>3.3948459853159418</v>
      </c>
      <c r="S12" s="212">
        <v>3.0329738792639338</v>
      </c>
      <c r="T12" s="212">
        <v>1.2464328671492941</v>
      </c>
      <c r="U12" s="212">
        <v>8.418114381097741</v>
      </c>
      <c r="V12" s="212">
        <v>11.019288717273001</v>
      </c>
      <c r="W12" s="212">
        <v>14.595076905645389</v>
      </c>
      <c r="AH12" s="197">
        <f>('PIB - IBGE SCN'!R105/'PIB - IBGE SCN'!R101)/(1+'Var. PIB - IBGE SCN'!R12/100)-1</f>
        <v>7.7290234100477972E-2</v>
      </c>
      <c r="AI12" s="197">
        <f>IPCA!D218</f>
        <v>5.2247318164489354E-2</v>
      </c>
      <c r="AK12" s="177">
        <v>1997</v>
      </c>
      <c r="AL12" s="215">
        <f>AH12</f>
        <v>7.7290234100477972E-2</v>
      </c>
      <c r="AM12" s="215">
        <f>AI12</f>
        <v>5.2247318164489354E-2</v>
      </c>
      <c r="AN12" s="215">
        <f>AL12-AM12</f>
        <v>2.5042915935988619E-2</v>
      </c>
    </row>
    <row r="13" spans="1:40" ht="15" customHeight="1">
      <c r="A13" s="211" t="s">
        <v>886</v>
      </c>
      <c r="B13" s="212">
        <v>-1.334059433993795</v>
      </c>
      <c r="C13" s="212">
        <v>7.1061652968966937</v>
      </c>
      <c r="D13" s="212">
        <v>0.89822311546061684</v>
      </c>
      <c r="E13" s="212">
        <v>5.4150919527549135</v>
      </c>
      <c r="F13" s="212">
        <v>8.3068492374550154</v>
      </c>
      <c r="G13" s="212">
        <v>3.606110765206072</v>
      </c>
      <c r="H13" s="212">
        <v>2.9185418511882055</v>
      </c>
      <c r="I13" s="212">
        <v>6.5334127001601461</v>
      </c>
      <c r="J13" s="212">
        <v>5.1886163068488589</v>
      </c>
      <c r="K13" s="212">
        <v>2.4206074881664374</v>
      </c>
      <c r="L13" s="212">
        <v>2.9011408976932884</v>
      </c>
      <c r="M13" s="212">
        <v>2.8480820446566524</v>
      </c>
      <c r="N13" s="212">
        <v>0.16150579164262435</v>
      </c>
      <c r="O13" s="212">
        <v>2.4055865491471318</v>
      </c>
      <c r="P13" s="212">
        <v>2.5035431836994526</v>
      </c>
      <c r="Q13" s="212">
        <v>5.0109890569172144</v>
      </c>
      <c r="R13" s="213">
        <v>2.8134774283856023</v>
      </c>
      <c r="S13" s="212">
        <v>1.0513802748240986</v>
      </c>
      <c r="T13" s="212">
        <v>1.2435759510045274</v>
      </c>
      <c r="U13" s="212">
        <v>6.5549842838474204</v>
      </c>
      <c r="V13" s="212">
        <v>13.628709604666266</v>
      </c>
      <c r="W13" s="212">
        <v>10.621461529565845</v>
      </c>
      <c r="AH13" s="197">
        <f>('PIB - IBGE SCN'!R106/'PIB - IBGE SCN'!R102)/(1+'Var. PIB - IBGE SCN'!R13/100)-1</f>
        <v>6.5126227955148552E-2</v>
      </c>
      <c r="AI13" s="197">
        <f>IPCA!D221</f>
        <v>4.5171801900145248E-2</v>
      </c>
      <c r="AK13" s="177">
        <f>1+AK12</f>
        <v>1998</v>
      </c>
      <c r="AL13" s="215">
        <f>AH16</f>
        <v>4.9243615867528678E-2</v>
      </c>
      <c r="AM13" s="215">
        <f>AI16</f>
        <v>1.6556441670207089E-2</v>
      </c>
      <c r="AN13" s="215">
        <f t="shared" ref="AN13:AN33" si="0">AL13-AM13</f>
        <v>3.2687174197321589E-2</v>
      </c>
    </row>
    <row r="14" spans="1:40" ht="15" customHeight="1">
      <c r="A14" s="211" t="s">
        <v>887</v>
      </c>
      <c r="B14" s="212">
        <v>0.98311106521640212</v>
      </c>
      <c r="C14" s="212">
        <v>7.4131650272981631</v>
      </c>
      <c r="D14" s="212">
        <v>-2.1589032288452992</v>
      </c>
      <c r="E14" s="212">
        <v>4.6853434755285583</v>
      </c>
      <c r="F14" s="212">
        <v>7.7650588593185077</v>
      </c>
      <c r="G14" s="212">
        <v>1.569945776324766</v>
      </c>
      <c r="H14" s="212">
        <v>1.7046874949439683</v>
      </c>
      <c r="I14" s="212">
        <v>4.8290321891432564</v>
      </c>
      <c r="J14" s="212">
        <v>3.9821459569821638</v>
      </c>
      <c r="K14" s="212">
        <v>1.7983335208990869</v>
      </c>
      <c r="L14" s="212">
        <v>3.3147480372230476</v>
      </c>
      <c r="M14" s="212">
        <v>2.8046955429983367</v>
      </c>
      <c r="N14" s="212">
        <v>1.0294187123822685</v>
      </c>
      <c r="O14" s="212">
        <v>2.3088164152700319</v>
      </c>
      <c r="P14" s="212">
        <v>2.0409778461475847</v>
      </c>
      <c r="Q14" s="212">
        <v>1.9454344648469402</v>
      </c>
      <c r="R14" s="213">
        <v>2.0194317963698083</v>
      </c>
      <c r="S14" s="212">
        <v>-0.63235190838694111</v>
      </c>
      <c r="T14" s="212">
        <v>2.018304362513379</v>
      </c>
      <c r="U14" s="212">
        <v>4.4129153964784562</v>
      </c>
      <c r="V14" s="212">
        <v>10.893407210621664</v>
      </c>
      <c r="W14" s="212">
        <v>4.5120542668457109</v>
      </c>
      <c r="AH14" s="197">
        <f>('PIB - IBGE SCN'!R107/'PIB - IBGE SCN'!R103)/(1+'Var. PIB - IBGE SCN'!R14/100)-1</f>
        <v>6.0614954653190445E-2</v>
      </c>
      <c r="AI14" s="197">
        <f>IPCA!D224</f>
        <v>3.4095700937383011E-2</v>
      </c>
      <c r="AK14" s="177">
        <f t="shared" ref="AK14:AK31" si="1">1+AK13</f>
        <v>1999</v>
      </c>
      <c r="AL14" s="215">
        <f>AH20</f>
        <v>8.0105008768686314E-2</v>
      </c>
      <c r="AM14" s="215">
        <f>AI20</f>
        <v>8.939934506010494E-2</v>
      </c>
      <c r="AN14" s="272">
        <f t="shared" si="0"/>
        <v>-9.2943362914186256E-3</v>
      </c>
    </row>
    <row r="15" spans="1:40" ht="15" customHeight="1">
      <c r="A15" s="211" t="s">
        <v>888</v>
      </c>
      <c r="B15" s="212">
        <v>1.9468343425363299</v>
      </c>
      <c r="C15" s="212">
        <v>5.0081448118465932</v>
      </c>
      <c r="D15" s="212">
        <v>-2.1848645611845074</v>
      </c>
      <c r="E15" s="212">
        <v>3.1343270230615339</v>
      </c>
      <c r="F15" s="212">
        <v>5.3541317088225515</v>
      </c>
      <c r="G15" s="212">
        <v>0.78163842308527354</v>
      </c>
      <c r="H15" s="212">
        <v>0.24513416813758404</v>
      </c>
      <c r="I15" s="212">
        <v>4.2134023918334984</v>
      </c>
      <c r="J15" s="212">
        <v>6.3389167881584996</v>
      </c>
      <c r="K15" s="212">
        <v>1.1603605259232097</v>
      </c>
      <c r="L15" s="212">
        <v>3.5385896618705059</v>
      </c>
      <c r="M15" s="212">
        <v>2.5342780986810531</v>
      </c>
      <c r="N15" s="212">
        <v>2.1526665275571455</v>
      </c>
      <c r="O15" s="212">
        <v>2.4413181010897622</v>
      </c>
      <c r="P15" s="212">
        <v>2.0056858855332482</v>
      </c>
      <c r="Q15" s="212">
        <v>-0.69300350183272297</v>
      </c>
      <c r="R15" s="213">
        <v>1.6430603042161485</v>
      </c>
      <c r="S15" s="212">
        <v>-1.1240628114934093</v>
      </c>
      <c r="T15" s="212">
        <v>4.974924211969034</v>
      </c>
      <c r="U15" s="212">
        <v>1.9453269707201848</v>
      </c>
      <c r="V15" s="212">
        <v>6.0574425454508862</v>
      </c>
      <c r="W15" s="212">
        <v>3.8000926222747644E-2</v>
      </c>
      <c r="AH15" s="197">
        <f>('PIB - IBGE SCN'!R108/'PIB - IBGE SCN'!R104)/(1+'Var. PIB - IBGE SCN'!R15/100)-1</f>
        <v>4.8985835039359715E-2</v>
      </c>
      <c r="AI15" s="197">
        <f>IPCA!D227</f>
        <v>2.2666824089021764E-2</v>
      </c>
      <c r="AK15" s="177">
        <f t="shared" si="1"/>
        <v>2000</v>
      </c>
      <c r="AL15" s="215">
        <f>AH24</f>
        <v>5.6060651527173766E-2</v>
      </c>
      <c r="AM15" s="215">
        <f>AI24</f>
        <v>5.9743393932599309E-2</v>
      </c>
      <c r="AN15" s="272">
        <f t="shared" si="0"/>
        <v>-3.6827424054255431E-3</v>
      </c>
    </row>
    <row r="16" spans="1:40" ht="15" customHeight="1">
      <c r="A16" s="211" t="s">
        <v>889</v>
      </c>
      <c r="B16" s="212">
        <v>3.4088880956628653</v>
      </c>
      <c r="C16" s="212">
        <v>3.6165577342045951</v>
      </c>
      <c r="D16" s="212">
        <v>-4.8411443098679179</v>
      </c>
      <c r="E16" s="212">
        <v>1.242716678805289</v>
      </c>
      <c r="F16" s="212">
        <v>1.5963241826576047</v>
      </c>
      <c r="G16" s="212">
        <v>-2.0900043512756983</v>
      </c>
      <c r="H16" s="212">
        <v>-1.8705086656333192</v>
      </c>
      <c r="I16" s="212">
        <v>0.6845542528919113</v>
      </c>
      <c r="J16" s="212">
        <v>7.9436115462073964</v>
      </c>
      <c r="K16" s="212">
        <v>-1.4840003760931086</v>
      </c>
      <c r="L16" s="212">
        <v>2.5708671949228323</v>
      </c>
      <c r="M16" s="212">
        <v>1.0980734442195939</v>
      </c>
      <c r="N16" s="212">
        <v>2.8931568701232369</v>
      </c>
      <c r="O16" s="212">
        <v>1.4214815228865474</v>
      </c>
      <c r="P16" s="212">
        <v>0.62466738319695292</v>
      </c>
      <c r="Q16" s="212">
        <v>-1.740725041006852</v>
      </c>
      <c r="R16" s="213">
        <v>0.3380979019523167</v>
      </c>
      <c r="S16" s="212">
        <v>-0.72001365514836602</v>
      </c>
      <c r="T16" s="212">
        <v>3.2217667269631933</v>
      </c>
      <c r="U16" s="212">
        <v>-0.16384079036082522</v>
      </c>
      <c r="V16" s="212">
        <v>4.9082053203446385</v>
      </c>
      <c r="W16" s="212">
        <v>-5.6661236631327938E-2</v>
      </c>
      <c r="AH16" s="197">
        <f>('PIB - IBGE SCN'!R109/'PIB - IBGE SCN'!R105)/(1+'Var. PIB - IBGE SCN'!R16/100)-1</f>
        <v>4.9243615867528678E-2</v>
      </c>
      <c r="AI16" s="197">
        <f>IPCA!D230</f>
        <v>1.6556441670207089E-2</v>
      </c>
      <c r="AK16" s="177">
        <f t="shared" si="1"/>
        <v>2001</v>
      </c>
      <c r="AL16" s="215">
        <f>AH28</f>
        <v>8.2250943164333234E-2</v>
      </c>
      <c r="AM16" s="215">
        <f>AI28</f>
        <v>7.673263015152032E-2</v>
      </c>
      <c r="AN16" s="215">
        <f t="shared" si="0"/>
        <v>5.5183130128129143E-3</v>
      </c>
    </row>
    <row r="17" spans="1:40" ht="12.75" customHeight="1">
      <c r="A17" s="211" t="s">
        <v>890</v>
      </c>
      <c r="B17" s="212">
        <v>7.1859909979795411</v>
      </c>
      <c r="C17" s="212">
        <v>1.5313280322320599</v>
      </c>
      <c r="D17" s="212">
        <v>-4.8461306395435777</v>
      </c>
      <c r="E17" s="212">
        <v>-0.21426112279209208</v>
      </c>
      <c r="F17" s="212">
        <v>-1.2013212516878369</v>
      </c>
      <c r="G17" s="212">
        <v>-3.0722058292860899</v>
      </c>
      <c r="H17" s="212">
        <v>-2.5598366213890444</v>
      </c>
      <c r="I17" s="212">
        <v>-0.38117603286692558</v>
      </c>
      <c r="J17" s="212">
        <v>11.391328544186386</v>
      </c>
      <c r="K17" s="212">
        <v>-0.85516972021238979</v>
      </c>
      <c r="L17" s="212">
        <v>2.7772283517119245</v>
      </c>
      <c r="M17" s="212">
        <v>1.2416358332062893</v>
      </c>
      <c r="N17" s="212">
        <v>3.5016838780942416</v>
      </c>
      <c r="O17" s="212">
        <v>1.7511824734244952</v>
      </c>
      <c r="P17" s="212">
        <v>0.79341022434258335</v>
      </c>
      <c r="Q17" s="212">
        <v>-3.3462783822578501</v>
      </c>
      <c r="R17" s="213">
        <v>0.28242671386755624</v>
      </c>
      <c r="S17" s="212">
        <v>-0.82582616432642642</v>
      </c>
      <c r="T17" s="212">
        <v>3.0887940504834566</v>
      </c>
      <c r="U17" s="212">
        <v>-3.0082991491677813</v>
      </c>
      <c r="V17" s="212">
        <v>2.5960840705102628</v>
      </c>
      <c r="W17" s="212">
        <v>-5.823197550015613</v>
      </c>
      <c r="AH17" s="197">
        <f>('PIB - IBGE SCN'!R110/'PIB - IBGE SCN'!R106)/(1+'Var. PIB - IBGE SCN'!R17/100)-1</f>
        <v>4.7260925883110483E-2</v>
      </c>
      <c r="AI17" s="197">
        <f>IPCA!D233</f>
        <v>3.0169230917127088E-2</v>
      </c>
      <c r="AK17" s="177">
        <f t="shared" si="1"/>
        <v>2002</v>
      </c>
      <c r="AL17" s="215">
        <f>AH32</f>
        <v>9.7981122343128835E-2</v>
      </c>
      <c r="AM17" s="215">
        <f>AI32</f>
        <v>0.12530337079575005</v>
      </c>
      <c r="AN17" s="272">
        <f t="shared" si="0"/>
        <v>-2.7322248452621212E-2</v>
      </c>
    </row>
    <row r="18" spans="1:40" ht="12.75" customHeight="1">
      <c r="A18" s="211" t="s">
        <v>891</v>
      </c>
      <c r="B18" s="212">
        <v>4.0429505802309196</v>
      </c>
      <c r="C18" s="212">
        <v>-1.4897181637295809</v>
      </c>
      <c r="D18" s="212">
        <v>-5.0015145851157738</v>
      </c>
      <c r="E18" s="212">
        <v>-0.47273030186332221</v>
      </c>
      <c r="F18" s="212">
        <v>-3.9938893503342343</v>
      </c>
      <c r="G18" s="212">
        <v>-4.1095232012129497</v>
      </c>
      <c r="H18" s="212">
        <v>-3.7045729789179305</v>
      </c>
      <c r="I18" s="212">
        <v>-2.8876709316840499</v>
      </c>
      <c r="J18" s="212">
        <v>16.541587071995888</v>
      </c>
      <c r="K18" s="212">
        <v>-0.40525000600756256</v>
      </c>
      <c r="L18" s="212">
        <v>2.6645196642445024</v>
      </c>
      <c r="M18" s="212">
        <v>0.82943072999765999</v>
      </c>
      <c r="N18" s="212">
        <v>3.6744943520822915</v>
      </c>
      <c r="O18" s="212">
        <v>1.7037281387282111</v>
      </c>
      <c r="P18" s="212">
        <v>0.33701757878872307</v>
      </c>
      <c r="Q18" s="212">
        <v>-3.9879787856972548</v>
      </c>
      <c r="R18" s="213">
        <v>-0.19121231489300783</v>
      </c>
      <c r="S18" s="212">
        <v>-0.70854408251702639</v>
      </c>
      <c r="T18" s="212">
        <v>2.7626033527182292</v>
      </c>
      <c r="U18" s="212">
        <v>-6.2081202971896232</v>
      </c>
      <c r="V18" s="212">
        <v>1.0295820512880027</v>
      </c>
      <c r="W18" s="212">
        <v>-8.9311727230599871</v>
      </c>
      <c r="AH18" s="197">
        <f>('PIB - IBGE SCN'!R111/'PIB - IBGE SCN'!R107)/(1+'Var. PIB - IBGE SCN'!R18/100)-1</f>
        <v>4.8954478931640288E-2</v>
      </c>
      <c r="AI18" s="197">
        <f>IPCA!D236</f>
        <v>3.3154278616341459E-2</v>
      </c>
      <c r="AK18" s="177">
        <f t="shared" si="1"/>
        <v>2003</v>
      </c>
      <c r="AL18" s="215">
        <f>AH36</f>
        <v>0.14091021527267333</v>
      </c>
      <c r="AM18" s="215">
        <f>AI36</f>
        <v>9.2999493292351243E-2</v>
      </c>
      <c r="AN18" s="215">
        <f t="shared" si="0"/>
        <v>4.7910721980322091E-2</v>
      </c>
    </row>
    <row r="19" spans="1:40" ht="12.75" customHeight="1">
      <c r="A19" s="211" t="s">
        <v>892</v>
      </c>
      <c r="B19" s="212">
        <v>3.6007675507831349</v>
      </c>
      <c r="C19" s="212">
        <v>-3.5081057370300206</v>
      </c>
      <c r="D19" s="212">
        <v>-4.5390708906465571</v>
      </c>
      <c r="E19" s="212">
        <v>-0.34230265352815925</v>
      </c>
      <c r="F19" s="212">
        <v>-5.3896417097913929</v>
      </c>
      <c r="G19" s="212">
        <v>-4.3294327870078249</v>
      </c>
      <c r="H19" s="212">
        <v>-4.2767312316914108</v>
      </c>
      <c r="I19" s="212">
        <v>-5.2433182547215189</v>
      </c>
      <c r="J19" s="212">
        <v>15.071682278787058</v>
      </c>
      <c r="K19" s="212">
        <v>8.5450842378875791E-3</v>
      </c>
      <c r="L19" s="212">
        <v>2.5564765109592935</v>
      </c>
      <c r="M19" s="212">
        <v>0.61297117677079349</v>
      </c>
      <c r="N19" s="212">
        <v>3.5500586898461917</v>
      </c>
      <c r="O19" s="212">
        <v>1.4704737359104048</v>
      </c>
      <c r="P19" s="212">
        <v>0.11083658171135991</v>
      </c>
      <c r="Q19" s="212">
        <v>-4.4761256623618628</v>
      </c>
      <c r="R19" s="213">
        <v>-0.44155507422727336</v>
      </c>
      <c r="S19" s="212">
        <v>-0.74668213992171717</v>
      </c>
      <c r="T19" s="212">
        <v>1.6957666736497679</v>
      </c>
      <c r="U19" s="212">
        <v>-8.8037122346576009</v>
      </c>
      <c r="V19" s="212">
        <v>1.9675966501068398</v>
      </c>
      <c r="W19" s="212">
        <v>-13.420769517989084</v>
      </c>
      <c r="AH19" s="197">
        <f>('PIB - IBGE SCN'!R112/'PIB - IBGE SCN'!R108)/(1+'Var. PIB - IBGE SCN'!R19/100)-1</f>
        <v>5.5270299756587038E-2</v>
      </c>
      <c r="AI19" s="197">
        <f>IPCA!D239</f>
        <v>6.253050176481123E-2</v>
      </c>
      <c r="AK19" s="177">
        <f t="shared" si="1"/>
        <v>2004</v>
      </c>
      <c r="AL19" s="215">
        <f>AH40</f>
        <v>7.7520607594627755E-2</v>
      </c>
      <c r="AM19" s="215">
        <f>AI40</f>
        <v>7.6006441380604084E-2</v>
      </c>
      <c r="AN19" s="215">
        <f t="shared" si="0"/>
        <v>1.5141662140236711E-3</v>
      </c>
    </row>
    <row r="20" spans="1:40" ht="12.75" customHeight="1">
      <c r="A20" s="211" t="s">
        <v>893</v>
      </c>
      <c r="B20" s="212">
        <v>6.5252377468910217</v>
      </c>
      <c r="C20" s="212">
        <v>-4.3623626811018728</v>
      </c>
      <c r="D20" s="212">
        <v>-1.8626010286559302</v>
      </c>
      <c r="E20" s="212">
        <v>0.54360135900326512</v>
      </c>
      <c r="F20" s="212">
        <v>-4.8877884477244731</v>
      </c>
      <c r="G20" s="212">
        <v>-2.6079155029859025</v>
      </c>
      <c r="H20" s="212">
        <v>-2.2198793416506546</v>
      </c>
      <c r="I20" s="212">
        <v>-4.0063934598053681</v>
      </c>
      <c r="J20" s="212">
        <v>13.009188361409073</v>
      </c>
      <c r="K20" s="212">
        <v>0.28942086738996675</v>
      </c>
      <c r="L20" s="212">
        <v>2.3224270850654039</v>
      </c>
      <c r="M20" s="212">
        <v>1.1955992065943777</v>
      </c>
      <c r="N20" s="212">
        <v>3.284925781040271</v>
      </c>
      <c r="O20" s="212">
        <v>1.8203151895443304</v>
      </c>
      <c r="P20" s="212">
        <v>0.96111842582367046</v>
      </c>
      <c r="Q20" s="212">
        <v>-3.1444209039549587</v>
      </c>
      <c r="R20" s="213">
        <v>0.46793756667951047</v>
      </c>
      <c r="S20" s="212">
        <v>0.37825757070713006</v>
      </c>
      <c r="T20" s="212">
        <v>1.6882063055398744</v>
      </c>
      <c r="U20" s="212">
        <v>-8.8753023735919321</v>
      </c>
      <c r="V20" s="212">
        <v>5.7062895860952256</v>
      </c>
      <c r="W20" s="212">
        <v>-15.094145488218969</v>
      </c>
      <c r="AH20" s="197">
        <f>('PIB - IBGE SCN'!R113/'PIB - IBGE SCN'!R109)/(1+'Var. PIB - IBGE SCN'!R20/100)-1</f>
        <v>8.0105008768686314E-2</v>
      </c>
      <c r="AI20" s="197">
        <f>IPCA!D242</f>
        <v>8.939934506010494E-2</v>
      </c>
      <c r="AK20" s="177">
        <f t="shared" si="1"/>
        <v>2005</v>
      </c>
      <c r="AL20" s="215">
        <f>AH44</f>
        <v>7.4312258158207856E-2</v>
      </c>
      <c r="AM20" s="215">
        <f>AI44</f>
        <v>5.6897333458586496E-2</v>
      </c>
      <c r="AN20" s="215">
        <f t="shared" si="0"/>
        <v>1.7414924699621359E-2</v>
      </c>
    </row>
    <row r="21" spans="1:40" ht="12.75" customHeight="1">
      <c r="A21" s="211" t="s">
        <v>894</v>
      </c>
      <c r="B21" s="212">
        <v>4.906356970078174</v>
      </c>
      <c r="C21" s="212">
        <v>-4.2533382209639541</v>
      </c>
      <c r="D21" s="212">
        <v>0.51896915279963096</v>
      </c>
      <c r="E21" s="212">
        <v>2.5117123544894149</v>
      </c>
      <c r="F21" s="212">
        <v>-3.2994365808807768</v>
      </c>
      <c r="G21" s="212">
        <v>-0.60235082747653879</v>
      </c>
      <c r="H21" s="212">
        <v>-0.71695186005228395</v>
      </c>
      <c r="I21" s="212">
        <v>-2.1569695892698859</v>
      </c>
      <c r="J21" s="212">
        <v>11.300200496469293</v>
      </c>
      <c r="K21" s="212">
        <v>0.69438641961583336</v>
      </c>
      <c r="L21" s="212">
        <v>1.5382618949103311</v>
      </c>
      <c r="M21" s="212">
        <v>1.9759429806058826</v>
      </c>
      <c r="N21" s="212">
        <v>2.6358418859153465</v>
      </c>
      <c r="O21" s="212">
        <v>1.9177220335957701</v>
      </c>
      <c r="P21" s="212">
        <v>1.4397685667747906</v>
      </c>
      <c r="Q21" s="212">
        <v>0.47058751110711228</v>
      </c>
      <c r="R21" s="213">
        <v>1.3398776018223257</v>
      </c>
      <c r="S21" s="212">
        <v>1.3389749371130799</v>
      </c>
      <c r="T21" s="212">
        <v>2.373509285373987</v>
      </c>
      <c r="U21" s="212">
        <v>-7.0374150621285159</v>
      </c>
      <c r="V21" s="212">
        <v>10.389181468969944</v>
      </c>
      <c r="W21" s="212">
        <v>-10.584102202517531</v>
      </c>
      <c r="AH21" s="197">
        <f>('PIB - IBGE SCN'!R114/'PIB - IBGE SCN'!R110)/(1+'Var. PIB - IBGE SCN'!R21/100)-1</f>
        <v>8.0527966322637035E-2</v>
      </c>
      <c r="AI21" s="197">
        <f>IPCA!D245</f>
        <v>6.9234820353686111E-2</v>
      </c>
      <c r="AK21" s="177">
        <f t="shared" si="1"/>
        <v>2006</v>
      </c>
      <c r="AL21" s="215">
        <f>AH48</f>
        <v>6.7742749195756513E-2</v>
      </c>
      <c r="AM21" s="215">
        <f>AI48</f>
        <v>3.1417749683044116E-2</v>
      </c>
      <c r="AN21" s="215">
        <f t="shared" si="0"/>
        <v>3.6324999512712397E-2</v>
      </c>
    </row>
    <row r="22" spans="1:40" ht="12.75" customHeight="1">
      <c r="A22" s="211" t="s">
        <v>895</v>
      </c>
      <c r="B22" s="212">
        <v>5.4169489440293095</v>
      </c>
      <c r="C22" s="212">
        <v>-0.98219459029200706</v>
      </c>
      <c r="D22" s="212">
        <v>2.9507989647338029</v>
      </c>
      <c r="E22" s="212">
        <v>3.0569686861060985</v>
      </c>
      <c r="F22" s="212">
        <v>-1.355116659768274</v>
      </c>
      <c r="G22" s="212">
        <v>1.5255724517547087</v>
      </c>
      <c r="H22" s="212">
        <v>0.67891065561742625</v>
      </c>
      <c r="I22" s="212">
        <v>2.3166061772607272</v>
      </c>
      <c r="J22" s="212">
        <v>9.8494276501551958</v>
      </c>
      <c r="K22" s="212">
        <v>1.0516341596194412</v>
      </c>
      <c r="L22" s="212">
        <v>1.505303049548723</v>
      </c>
      <c r="M22" s="212">
        <v>2.7645398836536161</v>
      </c>
      <c r="N22" s="212">
        <v>2.0687220633608394</v>
      </c>
      <c r="O22" s="212">
        <v>2.3238367633630519</v>
      </c>
      <c r="P22" s="212">
        <v>2.2790908957693423</v>
      </c>
      <c r="Q22" s="212">
        <v>3.3300366900010037</v>
      </c>
      <c r="R22" s="213">
        <v>2.435509946447878</v>
      </c>
      <c r="S22" s="212">
        <v>2.5397839750893603</v>
      </c>
      <c r="T22" s="212">
        <v>2.4507833592166905</v>
      </c>
      <c r="U22" s="212">
        <v>-3.4275529040867392</v>
      </c>
      <c r="V22" s="212">
        <v>13.692333362620989</v>
      </c>
      <c r="W22" s="212">
        <v>-5.3590717512897346</v>
      </c>
      <c r="AH22" s="197">
        <f>('PIB - IBGE SCN'!R115/'PIB - IBGE SCN'!R111)/(1+'Var. PIB - IBGE SCN'!R22/100)-1</f>
        <v>7.4364167190301478E-2</v>
      </c>
      <c r="AI22" s="197">
        <f>IPCA!D248</f>
        <v>6.5084081274578542E-2</v>
      </c>
      <c r="AK22" s="177">
        <f t="shared" si="1"/>
        <v>2007</v>
      </c>
      <c r="AL22" s="215">
        <f>AH52</f>
        <v>6.4390369023421767E-2</v>
      </c>
      <c r="AM22" s="215">
        <f>AI52</f>
        <v>4.4573304332378161E-2</v>
      </c>
      <c r="AN22" s="215">
        <f t="shared" si="0"/>
        <v>1.9817064691043607E-2</v>
      </c>
    </row>
    <row r="23" spans="1:40" ht="12.75" customHeight="1">
      <c r="A23" s="211" t="s">
        <v>896</v>
      </c>
      <c r="B23" s="212">
        <v>4.8705297095555711</v>
      </c>
      <c r="C23" s="212">
        <v>3.4946148843976177</v>
      </c>
      <c r="D23" s="212">
        <v>5.3425412668743233</v>
      </c>
      <c r="E23" s="212">
        <v>3.4942504115174078</v>
      </c>
      <c r="F23" s="212">
        <v>0.571464911919084</v>
      </c>
      <c r="G23" s="212">
        <v>3.6619680936485155</v>
      </c>
      <c r="H23" s="212">
        <v>3.1424153835498236</v>
      </c>
      <c r="I23" s="212">
        <v>5.7588258783341839</v>
      </c>
      <c r="J23" s="212">
        <v>13.826895291341224</v>
      </c>
      <c r="K23" s="212">
        <v>1.5219439453102002</v>
      </c>
      <c r="L23" s="212">
        <v>2.2314931283184514</v>
      </c>
      <c r="M23" s="212">
        <v>3.3382772138367267</v>
      </c>
      <c r="N23" s="212">
        <v>1.7122487870899761</v>
      </c>
      <c r="O23" s="212">
        <v>3.1963158710109019</v>
      </c>
      <c r="P23" s="212">
        <v>3.3889778552320893</v>
      </c>
      <c r="Q23" s="212">
        <v>6.3018955690278267</v>
      </c>
      <c r="R23" s="213">
        <v>3.7752778726457992</v>
      </c>
      <c r="S23" s="212">
        <v>3.7764396800459954</v>
      </c>
      <c r="T23" s="212">
        <v>1.5760754218161699</v>
      </c>
      <c r="U23" s="212">
        <v>1.3107973218956515</v>
      </c>
      <c r="V23" s="212">
        <v>17.837422136262937</v>
      </c>
      <c r="W23" s="212">
        <v>4.5545510973405756</v>
      </c>
      <c r="AH23" s="197">
        <f>('PIB - IBGE SCN'!R116/'PIB - IBGE SCN'!R112)/(1+'Var. PIB - IBGE SCN'!R23/100)-1</f>
        <v>7.6158069200279899E-2</v>
      </c>
      <c r="AI23" s="197">
        <f>IPCA!D251</f>
        <v>7.7687136902589327E-2</v>
      </c>
      <c r="AK23" s="177">
        <f t="shared" si="1"/>
        <v>2008</v>
      </c>
      <c r="AL23" s="215">
        <f>AH56</f>
        <v>8.7785534996777548E-2</v>
      </c>
      <c r="AM23" s="215">
        <f>AI56</f>
        <v>5.9023134175254732E-2</v>
      </c>
      <c r="AN23" s="215">
        <f t="shared" si="0"/>
        <v>2.8762400821522816E-2</v>
      </c>
    </row>
    <row r="24" spans="1:40" ht="12.75" customHeight="1">
      <c r="A24" s="211" t="s">
        <v>897</v>
      </c>
      <c r="B24" s="212">
        <v>2.7234059312352121</v>
      </c>
      <c r="C24" s="212">
        <v>9.0879157062891522</v>
      </c>
      <c r="D24" s="212">
        <v>5.6895836955210388</v>
      </c>
      <c r="E24" s="212">
        <v>4.1585684605588868</v>
      </c>
      <c r="F24" s="212">
        <v>1.4031798274919627</v>
      </c>
      <c r="G24" s="212">
        <v>4.4118362753294171</v>
      </c>
      <c r="H24" s="212">
        <v>4.4945032419544173</v>
      </c>
      <c r="I24" s="212">
        <v>5.7261453579809274</v>
      </c>
      <c r="J24" s="212">
        <v>16.58228680386631</v>
      </c>
      <c r="K24" s="212">
        <v>2.2067277926826279</v>
      </c>
      <c r="L24" s="212">
        <v>4.0243546804991315</v>
      </c>
      <c r="M24" s="212">
        <v>3.2624885597556386</v>
      </c>
      <c r="N24" s="212">
        <v>1.6633442196490877</v>
      </c>
      <c r="O24" s="212">
        <v>3.8467521455338272</v>
      </c>
      <c r="P24" s="212">
        <v>3.9283915642496225</v>
      </c>
      <c r="Q24" s="212">
        <v>7.3569939195986755</v>
      </c>
      <c r="R24" s="213">
        <v>4.3879494436487976</v>
      </c>
      <c r="S24" s="212">
        <v>4.0326324095993682</v>
      </c>
      <c r="T24" s="212">
        <v>-0.15126703488873572</v>
      </c>
      <c r="U24" s="212">
        <v>4.8131915912941192</v>
      </c>
      <c r="V24" s="212">
        <v>12.860549342006976</v>
      </c>
      <c r="W24" s="212">
        <v>10.798586695140644</v>
      </c>
      <c r="AH24" s="197">
        <f>('PIB - IBGE SCN'!R117/'PIB - IBGE SCN'!R113)/(1+'Var. PIB - IBGE SCN'!R24/100)-1</f>
        <v>5.6060651527173766E-2</v>
      </c>
      <c r="AI24" s="197">
        <f>IPCA!D254</f>
        <v>5.9743393932599309E-2</v>
      </c>
      <c r="AK24" s="177">
        <f t="shared" si="1"/>
        <v>2009</v>
      </c>
      <c r="AL24" s="215">
        <f>AH60</f>
        <v>7.3134822242360009E-2</v>
      </c>
      <c r="AM24" s="215">
        <f>AI60</f>
        <v>4.3120283296899764E-2</v>
      </c>
      <c r="AN24" s="215">
        <f t="shared" si="0"/>
        <v>3.0014538945460245E-2</v>
      </c>
    </row>
    <row r="25" spans="1:40" ht="12.75" customHeight="1">
      <c r="A25" s="211" t="s">
        <v>898</v>
      </c>
      <c r="B25" s="212">
        <v>1.8452195019788675</v>
      </c>
      <c r="C25" s="212">
        <v>11.469807333172199</v>
      </c>
      <c r="D25" s="212">
        <v>5.297132887049294</v>
      </c>
      <c r="E25" s="212">
        <v>2.9223300148019993</v>
      </c>
      <c r="F25" s="212">
        <v>1.9718474608788839</v>
      </c>
      <c r="G25" s="212">
        <v>4.3025865117507056</v>
      </c>
      <c r="H25" s="212">
        <v>4.76326755651717</v>
      </c>
      <c r="I25" s="212">
        <v>4.3179453150818947</v>
      </c>
      <c r="J25" s="212">
        <v>16.24405338218935</v>
      </c>
      <c r="K25" s="212">
        <v>1.6590306055943138</v>
      </c>
      <c r="L25" s="212">
        <v>5.0513407056741677</v>
      </c>
      <c r="M25" s="212">
        <v>1.6842585913682484</v>
      </c>
      <c r="N25" s="212">
        <v>2.0902679886655173</v>
      </c>
      <c r="O25" s="212">
        <v>3.6651781796647187</v>
      </c>
      <c r="P25" s="212">
        <v>3.7495334816123105</v>
      </c>
      <c r="Q25" s="212">
        <v>6.6499877982572064</v>
      </c>
      <c r="R25" s="213">
        <v>4.1593659933644167</v>
      </c>
      <c r="S25" s="212">
        <v>4.2741446053754961</v>
      </c>
      <c r="T25" s="212">
        <v>-0.72356753075561997</v>
      </c>
      <c r="U25" s="212">
        <v>7.4006830453467121</v>
      </c>
      <c r="V25" s="212">
        <v>10.850750382542508</v>
      </c>
      <c r="W25" s="212">
        <v>15.441133345531121</v>
      </c>
      <c r="AH25" s="197">
        <f>('PIB - IBGE SCN'!R118/'PIB - IBGE SCN'!R114)/(1+'Var. PIB - IBGE SCN'!R25/100)-1</f>
        <v>6.406216789190422E-2</v>
      </c>
      <c r="AI25" s="197">
        <f>IPCA!D257</f>
        <v>6.440426419839973E-2</v>
      </c>
      <c r="AK25" s="177">
        <f t="shared" si="1"/>
        <v>2010</v>
      </c>
      <c r="AL25" s="215">
        <f>AH64</f>
        <v>8.4233386626564544E-2</v>
      </c>
      <c r="AM25" s="215">
        <f>AI64</f>
        <v>5.9090683472662109E-2</v>
      </c>
      <c r="AN25" s="215">
        <f t="shared" si="0"/>
        <v>2.5142703153902435E-2</v>
      </c>
    </row>
    <row r="26" spans="1:40" ht="12.75" customHeight="1">
      <c r="A26" s="211" t="s">
        <v>899</v>
      </c>
      <c r="B26" s="212">
        <v>1.7445523359908899</v>
      </c>
      <c r="C26" s="212">
        <v>11.931144322673992</v>
      </c>
      <c r="D26" s="212">
        <v>4.1149312097199964</v>
      </c>
      <c r="E26" s="212">
        <v>1.5434174486253172</v>
      </c>
      <c r="F26" s="212">
        <v>1.6312494449037818</v>
      </c>
      <c r="G26" s="212">
        <v>3.4035951471163894</v>
      </c>
      <c r="H26" s="212">
        <v>5.6393206915481109</v>
      </c>
      <c r="I26" s="212">
        <v>1.8212148292921393</v>
      </c>
      <c r="J26" s="212">
        <v>14.246003420141617</v>
      </c>
      <c r="K26" s="212">
        <v>1.3757950390747897</v>
      </c>
      <c r="L26" s="212">
        <v>5.5070052072792475</v>
      </c>
      <c r="M26" s="212">
        <v>1.0318117365559321</v>
      </c>
      <c r="N26" s="212">
        <v>2.7186541072013348</v>
      </c>
      <c r="O26" s="212">
        <v>3.6293572209579406</v>
      </c>
      <c r="P26" s="212">
        <v>3.5040120810827524</v>
      </c>
      <c r="Q26" s="212">
        <v>5.1107154648835751</v>
      </c>
      <c r="R26" s="213">
        <v>3.7386464333157177</v>
      </c>
      <c r="S26" s="212">
        <v>3.9848872617699316</v>
      </c>
      <c r="T26" s="212">
        <v>-0.48788229383119885</v>
      </c>
      <c r="U26" s="212">
        <v>6.8729398233544181</v>
      </c>
      <c r="V26" s="212">
        <v>11.553010769567006</v>
      </c>
      <c r="W26" s="212">
        <v>16.717464166564412</v>
      </c>
      <c r="AH26" s="197">
        <f>('PIB - IBGE SCN'!R119/'PIB - IBGE SCN'!R115)/(1+'Var. PIB - IBGE SCN'!R26/100)-1</f>
        <v>7.19749330092605E-2</v>
      </c>
      <c r="AI26" s="197">
        <f>IPCA!D260</f>
        <v>7.3461095620736439E-2</v>
      </c>
      <c r="AK26" s="177">
        <f t="shared" si="1"/>
        <v>2011</v>
      </c>
      <c r="AL26" s="215">
        <f>AH68</f>
        <v>8.318592218819898E-2</v>
      </c>
      <c r="AM26" s="215">
        <f>AI68</f>
        <v>6.5031090406288294E-2</v>
      </c>
      <c r="AN26" s="215">
        <f t="shared" si="0"/>
        <v>1.8154831781910685E-2</v>
      </c>
    </row>
    <row r="27" spans="1:40" ht="12.75" customHeight="1">
      <c r="A27" s="211" t="s">
        <v>900</v>
      </c>
      <c r="B27" s="212">
        <v>2.8935061400778395</v>
      </c>
      <c r="C27" s="212">
        <v>10.218289287916548</v>
      </c>
      <c r="D27" s="212">
        <v>2.572628845191427</v>
      </c>
      <c r="E27" s="212">
        <v>-2.5874440609668703</v>
      </c>
      <c r="F27" s="212">
        <v>-0.10138853366767897</v>
      </c>
      <c r="G27" s="212">
        <v>1.5477639644184471</v>
      </c>
      <c r="H27" s="212">
        <v>4.645979320064364</v>
      </c>
      <c r="I27" s="212">
        <v>0.36704722921800936</v>
      </c>
      <c r="J27" s="212">
        <v>9.4495181630798406</v>
      </c>
      <c r="K27" s="212">
        <v>1.2036067124516769</v>
      </c>
      <c r="L27" s="212">
        <v>4.9437571425893667</v>
      </c>
      <c r="M27" s="212">
        <v>0.13062092053077734</v>
      </c>
      <c r="N27" s="212">
        <v>3.2863517575007828</v>
      </c>
      <c r="O27" s="212">
        <v>2.969614098086959</v>
      </c>
      <c r="P27" s="212">
        <v>2.6316309212716771</v>
      </c>
      <c r="Q27" s="212">
        <v>2.9328738563589862</v>
      </c>
      <c r="R27" s="213">
        <v>2.6826837334938958</v>
      </c>
      <c r="S27" s="212">
        <v>2.309017880942954</v>
      </c>
      <c r="T27" s="212">
        <v>0.95216190605251771</v>
      </c>
      <c r="U27" s="212">
        <v>5.411326546017281</v>
      </c>
      <c r="V27" s="212">
        <v>7.518685195463215</v>
      </c>
      <c r="W27" s="212">
        <v>10.296053093632151</v>
      </c>
      <c r="AH27" s="197">
        <f>('PIB - IBGE SCN'!R120/'PIB - IBGE SCN'!R116)/(1+'Var. PIB - IBGE SCN'!R27/100)-1</f>
        <v>7.0512008685731375E-2</v>
      </c>
      <c r="AI27" s="197">
        <f>IPCA!D263</f>
        <v>6.4588206543103155E-2</v>
      </c>
      <c r="AK27" s="177">
        <f t="shared" si="1"/>
        <v>2012</v>
      </c>
      <c r="AL27" s="215">
        <f>AH72</f>
        <v>7.9431269420643158E-2</v>
      </c>
      <c r="AM27" s="215">
        <f>AI72</f>
        <v>5.8385689976391708E-2</v>
      </c>
      <c r="AN27" s="215">
        <f t="shared" si="0"/>
        <v>2.104557944425145E-2</v>
      </c>
    </row>
    <row r="28" spans="1:40" ht="12.75" customHeight="1">
      <c r="A28" s="211" t="s">
        <v>901</v>
      </c>
      <c r="B28" s="212">
        <v>5.2003402727372805</v>
      </c>
      <c r="C28" s="212">
        <v>5.4015917381528888</v>
      </c>
      <c r="D28" s="212">
        <v>0.71338827996181298</v>
      </c>
      <c r="E28" s="212">
        <v>-7.6743275597530802</v>
      </c>
      <c r="F28" s="212">
        <v>-1.6444091517198722</v>
      </c>
      <c r="G28" s="212">
        <v>-0.64239997988806419</v>
      </c>
      <c r="H28" s="212">
        <v>1.8433726183793242</v>
      </c>
      <c r="I28" s="212">
        <v>0.2288476631964409</v>
      </c>
      <c r="J28" s="212">
        <v>6.5044228116178049</v>
      </c>
      <c r="K28" s="212">
        <v>1.1508669910976099</v>
      </c>
      <c r="L28" s="212">
        <v>3.1684343972254503</v>
      </c>
      <c r="M28" s="212">
        <v>-0.36830331249061432</v>
      </c>
      <c r="N28" s="212">
        <v>3.5524332808685388</v>
      </c>
      <c r="O28" s="212">
        <v>2.0637140919325114</v>
      </c>
      <c r="P28" s="212">
        <v>1.5130955471415852</v>
      </c>
      <c r="Q28" s="212">
        <v>0.63253938232625817</v>
      </c>
      <c r="R28" s="213">
        <v>1.3898964044581685</v>
      </c>
      <c r="S28" s="212">
        <v>0.7713065655318152</v>
      </c>
      <c r="T28" s="212">
        <v>2.6159231137506955</v>
      </c>
      <c r="U28" s="212">
        <v>1.3044755130336538</v>
      </c>
      <c r="V28" s="212">
        <v>9.2305269093463149</v>
      </c>
      <c r="W28" s="212">
        <v>3.3314028453793387</v>
      </c>
      <c r="AH28" s="197">
        <f>('PIB - IBGE SCN'!R121/'PIB - IBGE SCN'!R117)/(1+'Var. PIB - IBGE SCN'!R28/100)-1</f>
        <v>8.2250943164333234E-2</v>
      </c>
      <c r="AI28" s="197">
        <f>IPCA!D266</f>
        <v>7.673263015152032E-2</v>
      </c>
      <c r="AK28" s="177">
        <f t="shared" si="1"/>
        <v>2013</v>
      </c>
      <c r="AL28" s="215">
        <f>AH76</f>
        <v>7.5045645320486853E-2</v>
      </c>
      <c r="AM28" s="215">
        <f>AI76</f>
        <v>5.9108180800137466E-2</v>
      </c>
      <c r="AN28" s="215">
        <f t="shared" si="0"/>
        <v>1.5937464520349387E-2</v>
      </c>
    </row>
    <row r="29" spans="1:40" ht="12.75" customHeight="1">
      <c r="A29" s="211" t="s">
        <v>902</v>
      </c>
      <c r="B29" s="212">
        <v>5.7085225863255262</v>
      </c>
      <c r="C29" s="212">
        <v>6.6666042419881721</v>
      </c>
      <c r="D29" s="212">
        <v>-0.88136059045977877</v>
      </c>
      <c r="E29" s="212">
        <v>-10.394862556210594</v>
      </c>
      <c r="F29" s="212">
        <v>-3.0567216231661143</v>
      </c>
      <c r="G29" s="212">
        <v>-2.1236052981173037</v>
      </c>
      <c r="H29" s="212">
        <v>-0.37291837687640772</v>
      </c>
      <c r="I29" s="212">
        <v>1.1730197253869923</v>
      </c>
      <c r="J29" s="212">
        <v>5.7305349916182635</v>
      </c>
      <c r="K29" s="212">
        <v>2.1505214323146449</v>
      </c>
      <c r="L29" s="212">
        <v>2.7589424639422822</v>
      </c>
      <c r="M29" s="212">
        <v>1.0645196430299153</v>
      </c>
      <c r="N29" s="212">
        <v>3.5746873692791725</v>
      </c>
      <c r="O29" s="212">
        <v>2.1906759465660341</v>
      </c>
      <c r="P29" s="212">
        <v>1.2246783899495517</v>
      </c>
      <c r="Q29" s="212">
        <v>-2.6457589736565423</v>
      </c>
      <c r="R29" s="213">
        <v>0.6711154007138953</v>
      </c>
      <c r="S29" s="212">
        <v>-0.12850228358790572</v>
      </c>
      <c r="T29" s="212">
        <v>3.4037676798141403</v>
      </c>
      <c r="U29" s="212">
        <v>-3.0543167085676393</v>
      </c>
      <c r="V29" s="212">
        <v>5.3861649887509744</v>
      </c>
      <c r="W29" s="212">
        <v>-6.3882685326313027</v>
      </c>
      <c r="AH29" s="197">
        <f>('PIB - IBGE SCN'!R122/'PIB - IBGE SCN'!R118)/(1+'Var. PIB - IBGE SCN'!R29/100)-1</f>
        <v>8.2596979715309882E-2</v>
      </c>
      <c r="AI29" s="197">
        <f>IPCA!D269</f>
        <v>7.7482368928521561E-2</v>
      </c>
      <c r="AK29" s="177">
        <f t="shared" si="1"/>
        <v>2014</v>
      </c>
      <c r="AL29" s="215">
        <f>AH80</f>
        <v>7.846709743494662E-2</v>
      </c>
      <c r="AM29" s="215">
        <f>AI80</f>
        <v>6.407616596391974E-2</v>
      </c>
      <c r="AN29" s="215">
        <f t="shared" si="0"/>
        <v>1.439093147102688E-2</v>
      </c>
    </row>
    <row r="30" spans="1:40" ht="12.75" customHeight="1">
      <c r="A30" s="211" t="s">
        <v>903</v>
      </c>
      <c r="B30" s="212">
        <v>6.9035163590837056</v>
      </c>
      <c r="C30" s="212">
        <v>9.6307952720050771</v>
      </c>
      <c r="D30" s="212">
        <v>-0.89992485895987739</v>
      </c>
      <c r="E30" s="212">
        <v>-9.8456545717816262</v>
      </c>
      <c r="F30" s="212">
        <v>-2.3142987486022948</v>
      </c>
      <c r="G30" s="212">
        <v>-1.6526529360937792</v>
      </c>
      <c r="H30" s="212">
        <v>-2.3109006743623928</v>
      </c>
      <c r="I30" s="212">
        <v>2.3732334329796156</v>
      </c>
      <c r="J30" s="212">
        <v>4.9833190394267257</v>
      </c>
      <c r="K30" s="212">
        <v>2.9633811155536094</v>
      </c>
      <c r="L30" s="212">
        <v>2.5157091763284622</v>
      </c>
      <c r="M30" s="212">
        <v>1.5885939195051435</v>
      </c>
      <c r="N30" s="212">
        <v>3.3181608008921559</v>
      </c>
      <c r="O30" s="212">
        <v>2.0248911964096727</v>
      </c>
      <c r="P30" s="212">
        <v>1.2937217588442795</v>
      </c>
      <c r="Q30" s="212">
        <v>-3.0118242764270331</v>
      </c>
      <c r="R30" s="213">
        <v>0.67355813561924549</v>
      </c>
      <c r="S30" s="212">
        <v>-0.70100725216166726</v>
      </c>
      <c r="T30" s="212">
        <v>3.8717439122309738</v>
      </c>
      <c r="U30" s="212">
        <v>-4.6221650779413874</v>
      </c>
      <c r="V30" s="212">
        <v>-1.0055302097587648</v>
      </c>
      <c r="W30" s="212">
        <v>-13.140991898389242</v>
      </c>
      <c r="AH30" s="197">
        <f>('PIB - IBGE SCN'!R123/'PIB - IBGE SCN'!R119)/(1+'Var. PIB - IBGE SCN'!R30/100)-1</f>
        <v>9.0360062573385802E-2</v>
      </c>
      <c r="AI30" s="197">
        <f>IPCA!D272</f>
        <v>7.6616187639552802E-2</v>
      </c>
      <c r="AK30" s="177">
        <f t="shared" si="1"/>
        <v>2015</v>
      </c>
      <c r="AL30" s="215">
        <f>AH84</f>
        <v>7.566175012939369E-2</v>
      </c>
      <c r="AM30" s="215">
        <f>AI84</f>
        <v>0.10673497995621717</v>
      </c>
      <c r="AN30" s="272">
        <f t="shared" si="0"/>
        <v>-3.1073229826823479E-2</v>
      </c>
    </row>
    <row r="31" spans="1:40" ht="12.75" customHeight="1">
      <c r="A31" s="211" t="s">
        <v>904</v>
      </c>
      <c r="B31" s="212">
        <v>8.4041401024474105</v>
      </c>
      <c r="C31" s="212">
        <v>12.333487904834284</v>
      </c>
      <c r="D31" s="212">
        <v>-9.6146250947792833E-2</v>
      </c>
      <c r="E31" s="212">
        <v>-3.6742271172361063</v>
      </c>
      <c r="F31" s="212">
        <v>0.69192686865102715</v>
      </c>
      <c r="G31" s="212">
        <v>0.47546143236358862</v>
      </c>
      <c r="H31" s="212">
        <v>-2.9152758471775231</v>
      </c>
      <c r="I31" s="212">
        <v>3.68175808043818</v>
      </c>
      <c r="J31" s="212">
        <v>5.6474584284191165</v>
      </c>
      <c r="K31" s="212">
        <v>3.6682149323440827</v>
      </c>
      <c r="L31" s="212">
        <v>2.8293038492415157</v>
      </c>
      <c r="M31" s="212">
        <v>2.9298375419071432</v>
      </c>
      <c r="N31" s="212">
        <v>2.9454775557614221</v>
      </c>
      <c r="O31" s="212">
        <v>2.4484853223538439</v>
      </c>
      <c r="P31" s="212">
        <v>2.2313651972680981</v>
      </c>
      <c r="Q31" s="212">
        <v>-1.9904664153904461</v>
      </c>
      <c r="R31" s="213">
        <v>1.6165552577042996</v>
      </c>
      <c r="S31" s="212">
        <v>0.41972535273713252</v>
      </c>
      <c r="T31" s="212">
        <v>4.0398293313515854</v>
      </c>
      <c r="U31" s="212">
        <v>-5.016773119248974</v>
      </c>
      <c r="V31" s="212">
        <v>3.6008329642159609</v>
      </c>
      <c r="W31" s="212">
        <v>-14.073834685620501</v>
      </c>
      <c r="AH31" s="197">
        <f>('PIB - IBGE SCN'!R124/'PIB - IBGE SCN'!R120)/(1+'Var. PIB - IBGE SCN'!R31/100)-1</f>
        <v>9.6525677566184021E-2</v>
      </c>
      <c r="AI31" s="197">
        <f>IPCA!D275</f>
        <v>7.9309896321480444E-2</v>
      </c>
      <c r="AK31" s="177">
        <f t="shared" si="1"/>
        <v>2016</v>
      </c>
      <c r="AL31" s="215">
        <f>AH88</f>
        <v>8.1382864315158843E-2</v>
      </c>
      <c r="AM31" s="215">
        <f>AI88</f>
        <v>6.2880550542244729E-2</v>
      </c>
      <c r="AN31" s="215">
        <f t="shared" si="0"/>
        <v>1.8502313772914114E-2</v>
      </c>
    </row>
    <row r="32" spans="1:40" ht="12.75" customHeight="1">
      <c r="A32" s="211" t="s">
        <v>905</v>
      </c>
      <c r="B32" s="212">
        <v>8.0201708678012906</v>
      </c>
      <c r="C32" s="212">
        <v>15.233577723151148</v>
      </c>
      <c r="D32" s="212">
        <v>2.0930049230680758</v>
      </c>
      <c r="E32" s="212">
        <v>4.2640958714023736</v>
      </c>
      <c r="F32" s="212">
        <v>4.7948178721102241</v>
      </c>
      <c r="G32" s="212">
        <v>3.8032193885014332</v>
      </c>
      <c r="H32" s="212">
        <v>-2.3623087962809874</v>
      </c>
      <c r="I32" s="212">
        <v>3.9530715465926125</v>
      </c>
      <c r="J32" s="212">
        <v>6.2583173127014557</v>
      </c>
      <c r="K32" s="212">
        <v>3.7921073440091435</v>
      </c>
      <c r="L32" s="212">
        <v>3.8561437713831692</v>
      </c>
      <c r="M32" s="212">
        <v>4.4827419331892715</v>
      </c>
      <c r="N32" s="212">
        <v>2.7026286917037901</v>
      </c>
      <c r="O32" s="212">
        <v>3.122349532551949</v>
      </c>
      <c r="P32" s="212">
        <v>3.5795107078714805</v>
      </c>
      <c r="Q32" s="212">
        <v>3.6076943786067517E-2</v>
      </c>
      <c r="R32" s="213">
        <v>3.0534618568362815</v>
      </c>
      <c r="S32" s="212">
        <v>1.3188470606151137</v>
      </c>
      <c r="T32" s="212">
        <v>3.8163235971064635</v>
      </c>
      <c r="U32" s="212">
        <v>-1.4437748049127008</v>
      </c>
      <c r="V32" s="212">
        <v>6.4768219559220741</v>
      </c>
      <c r="W32" s="212">
        <v>-13.307268998102828</v>
      </c>
      <c r="AH32" s="197">
        <f>('PIB - IBGE SCN'!R125/'PIB - IBGE SCN'!R121)/(1+'Var. PIB - IBGE SCN'!R32/100)-1</f>
        <v>9.7981122343128835E-2</v>
      </c>
      <c r="AI32" s="197">
        <f>IPCA!D278</f>
        <v>0.12530337079575005</v>
      </c>
      <c r="AK32" s="177">
        <v>2017</v>
      </c>
      <c r="AL32" s="215">
        <f>AH92</f>
        <v>3.7816044783866687E-2</v>
      </c>
      <c r="AM32" s="215">
        <f>AI92</f>
        <v>2.9473499083459087E-2</v>
      </c>
      <c r="AN32" s="215">
        <f t="shared" si="0"/>
        <v>8.3425457004075998E-3</v>
      </c>
    </row>
    <row r="33" spans="1:40" ht="12.75" customHeight="1">
      <c r="A33" s="211" t="s">
        <v>906</v>
      </c>
      <c r="B33" s="212">
        <v>11.022219541520784</v>
      </c>
      <c r="C33" s="212">
        <v>12.349089147802218</v>
      </c>
      <c r="D33" s="212">
        <v>2.0440230001040671</v>
      </c>
      <c r="E33" s="212">
        <v>9.7033823385665805</v>
      </c>
      <c r="F33" s="212">
        <v>5.2542759266900552</v>
      </c>
      <c r="G33" s="212">
        <v>4.4042108272428493</v>
      </c>
      <c r="H33" s="212">
        <v>-1.274313217917411</v>
      </c>
      <c r="I33" s="212">
        <v>1.5657304179149012</v>
      </c>
      <c r="J33" s="212">
        <v>5.262779752866753</v>
      </c>
      <c r="K33" s="212">
        <v>2.1551242082355593</v>
      </c>
      <c r="L33" s="212">
        <v>4.806171940536097</v>
      </c>
      <c r="M33" s="212">
        <v>3.9840155680185507</v>
      </c>
      <c r="N33" s="212">
        <v>2.4448423044501233</v>
      </c>
      <c r="O33" s="212">
        <v>2.8495064538436532</v>
      </c>
      <c r="P33" s="212">
        <v>3.7677706458029592</v>
      </c>
      <c r="Q33" s="212">
        <v>2.6049254909686681</v>
      </c>
      <c r="R33" s="213">
        <v>3.5870420394645386</v>
      </c>
      <c r="S33" s="212">
        <v>1.2551959809376623</v>
      </c>
      <c r="T33" s="212">
        <v>2.5631248672247864</v>
      </c>
      <c r="U33" s="212">
        <v>1.3272037945313064</v>
      </c>
      <c r="V33" s="212">
        <v>10.898261216043025</v>
      </c>
      <c r="W33" s="212">
        <v>-10.004913444731145</v>
      </c>
      <c r="AH33" s="197">
        <f>('PIB - IBGE SCN'!R126/'PIB - IBGE SCN'!R122)/(1+'Var. PIB - IBGE SCN'!R33/100)-1</f>
        <v>0.10753196156061651</v>
      </c>
      <c r="AI33" s="197">
        <f>IPCA!D281</f>
        <v>0.16572607925694083</v>
      </c>
      <c r="AK33" s="177" t="s">
        <v>1590</v>
      </c>
      <c r="AL33" s="215">
        <f>AH93</f>
        <v>2.9195182396481334E-2</v>
      </c>
      <c r="AM33" s="215">
        <f>AI93</f>
        <v>2.6806550453633449E-2</v>
      </c>
      <c r="AN33" s="215">
        <f t="shared" si="0"/>
        <v>2.3886319428478853E-3</v>
      </c>
    </row>
    <row r="34" spans="1:40" ht="12.75" customHeight="1">
      <c r="A34" s="211" t="s">
        <v>907</v>
      </c>
      <c r="B34" s="212">
        <v>12.678317917721627</v>
      </c>
      <c r="C34" s="212">
        <v>6.692140034537819</v>
      </c>
      <c r="D34" s="212">
        <v>2.4036375675558164</v>
      </c>
      <c r="E34" s="212">
        <v>9.6117407874573892</v>
      </c>
      <c r="F34" s="212">
        <v>1.3310691747526526</v>
      </c>
      <c r="G34" s="212">
        <v>3.2801962483397729</v>
      </c>
      <c r="H34" s="212">
        <v>-0.91604743283116852</v>
      </c>
      <c r="I34" s="212">
        <v>-0.22860922329581701</v>
      </c>
      <c r="J34" s="212">
        <v>5.391279991019382</v>
      </c>
      <c r="K34" s="212">
        <v>0.29310881838877645</v>
      </c>
      <c r="L34" s="212">
        <v>5.26957755089974</v>
      </c>
      <c r="M34" s="212">
        <v>3.0699973030120509</v>
      </c>
      <c r="N34" s="212">
        <v>2.5010963585021084</v>
      </c>
      <c r="O34" s="212">
        <v>2.4478881089670779</v>
      </c>
      <c r="P34" s="212">
        <v>3.3342363467872671</v>
      </c>
      <c r="Q34" s="212">
        <v>2.4535161675143247</v>
      </c>
      <c r="R34" s="213">
        <v>3.1941640197062249</v>
      </c>
      <c r="S34" s="212">
        <v>0.56368737441232497</v>
      </c>
      <c r="T34" s="212">
        <v>1.5984806026917875</v>
      </c>
      <c r="U34" s="212">
        <v>0.74484757864212714</v>
      </c>
      <c r="V34" s="212">
        <v>20.812196449870115</v>
      </c>
      <c r="W34" s="212">
        <v>-6.7297271683789734</v>
      </c>
      <c r="AH34" s="197">
        <f>('PIB - IBGE SCN'!R127/'PIB - IBGE SCN'!R123)/(1+'Var. PIB - IBGE SCN'!R34/100)-1</f>
        <v>0.11283596553657027</v>
      </c>
      <c r="AI34" s="197">
        <f>IPCA!D284</f>
        <v>0.16569860209742515</v>
      </c>
      <c r="AL34" s="215"/>
      <c r="AM34" s="215"/>
    </row>
    <row r="35" spans="1:40" ht="12.75" customHeight="1">
      <c r="A35" s="211" t="s">
        <v>908</v>
      </c>
      <c r="B35" s="212">
        <v>9.8615621658027628</v>
      </c>
      <c r="C35" s="212">
        <v>3.4888736425673805</v>
      </c>
      <c r="D35" s="212">
        <v>3.6913650283735278</v>
      </c>
      <c r="E35" s="212">
        <v>7.04434095359463</v>
      </c>
      <c r="F35" s="212">
        <v>-3.6636278900376462</v>
      </c>
      <c r="G35" s="212">
        <v>2.2908153708701473</v>
      </c>
      <c r="H35" s="212">
        <v>-1.402365313209053</v>
      </c>
      <c r="I35" s="212">
        <v>-2.0092151083885734</v>
      </c>
      <c r="J35" s="212">
        <v>4.2552537817386771</v>
      </c>
      <c r="K35" s="212">
        <v>-1.7943331319780875</v>
      </c>
      <c r="L35" s="212">
        <v>4.9002062513863187</v>
      </c>
      <c r="M35" s="212">
        <v>1.8583964790100049</v>
      </c>
      <c r="N35" s="212">
        <v>2.77714886588869</v>
      </c>
      <c r="O35" s="212">
        <v>1.7024434345230155</v>
      </c>
      <c r="P35" s="212">
        <v>2.419286985932434</v>
      </c>
      <c r="Q35" s="212">
        <v>1.5218960182349583</v>
      </c>
      <c r="R35" s="213">
        <v>2.2803673871021779</v>
      </c>
      <c r="S35" s="212">
        <v>-0.28797687759093415</v>
      </c>
      <c r="T35" s="212">
        <v>1.0773772841031315</v>
      </c>
      <c r="U35" s="212">
        <v>-0.94143854619398448</v>
      </c>
      <c r="V35" s="212">
        <v>15.025155766757337</v>
      </c>
      <c r="W35" s="212">
        <v>-5.4165285523196438</v>
      </c>
      <c r="AH35" s="197">
        <f>('PIB - IBGE SCN'!R128/'PIB - IBGE SCN'!R124)/(1+'Var. PIB - IBGE SCN'!R35/100)-1</f>
        <v>0.12636594721808869</v>
      </c>
      <c r="AI35" s="197">
        <f>IPCA!D287</f>
        <v>0.15142420715368865</v>
      </c>
      <c r="AL35" s="215"/>
      <c r="AM35" s="215"/>
    </row>
    <row r="36" spans="1:40" ht="12.75" customHeight="1">
      <c r="A36" s="211" t="s">
        <v>909</v>
      </c>
      <c r="B36" s="212">
        <v>8.3063421990176458</v>
      </c>
      <c r="C36" s="212">
        <v>4.5827637086671702</v>
      </c>
      <c r="D36" s="212">
        <v>2.6593694710495219</v>
      </c>
      <c r="E36" s="212">
        <v>3.7173800847507765</v>
      </c>
      <c r="F36" s="212">
        <v>-8.9432166961237023</v>
      </c>
      <c r="G36" s="212">
        <v>0.10361961572986633</v>
      </c>
      <c r="H36" s="212">
        <v>-0.39207965998565575</v>
      </c>
      <c r="I36" s="212">
        <v>-2.2434970347089966</v>
      </c>
      <c r="J36" s="212">
        <v>2.2605274120200525</v>
      </c>
      <c r="K36" s="212">
        <v>-3.2188205573851936</v>
      </c>
      <c r="L36" s="212">
        <v>3.8726976013102155</v>
      </c>
      <c r="M36" s="212">
        <v>-5.0518720896763902E-2</v>
      </c>
      <c r="N36" s="212">
        <v>3.2129907264881963</v>
      </c>
      <c r="O36" s="212">
        <v>0.9913197740495816</v>
      </c>
      <c r="P36" s="212">
        <v>1.2267035905738854</v>
      </c>
      <c r="Q36" s="212">
        <v>0.6417766857756968</v>
      </c>
      <c r="R36" s="213">
        <v>1.140828998770882</v>
      </c>
      <c r="S36" s="212">
        <v>-0.54599277769955545</v>
      </c>
      <c r="T36" s="212">
        <v>1.596562571916893</v>
      </c>
      <c r="U36" s="212">
        <v>-3.9845123668534876</v>
      </c>
      <c r="V36" s="212">
        <v>11.015939410796038</v>
      </c>
      <c r="W36" s="212">
        <v>-0.48349720717723033</v>
      </c>
      <c r="AH36" s="197">
        <f>('PIB - IBGE SCN'!R129/'PIB - IBGE SCN'!R125)/(1+'Var. PIB - IBGE SCN'!R36/100)-1</f>
        <v>0.14091021527267333</v>
      </c>
      <c r="AI36" s="197">
        <f>IPCA!D290</f>
        <v>9.2999493292351243E-2</v>
      </c>
      <c r="AL36" s="215"/>
      <c r="AM36" s="215"/>
    </row>
    <row r="37" spans="1:40" ht="12.75" customHeight="1">
      <c r="A37" s="211" t="s">
        <v>910</v>
      </c>
      <c r="B37" s="212">
        <v>4.0260183092222457</v>
      </c>
      <c r="C37" s="212">
        <v>4.4217938649201427</v>
      </c>
      <c r="D37" s="212">
        <v>6.3313976671284689</v>
      </c>
      <c r="E37" s="212">
        <v>1.3873645553264202</v>
      </c>
      <c r="F37" s="212">
        <v>-8.610044227947423</v>
      </c>
      <c r="G37" s="212">
        <v>1.7602788764422339</v>
      </c>
      <c r="H37" s="212">
        <v>1.3728423051154959</v>
      </c>
      <c r="I37" s="212">
        <v>1.2312671280115151</v>
      </c>
      <c r="J37" s="212">
        <v>1.8126404480301117</v>
      </c>
      <c r="K37" s="212">
        <v>-2.3271933243850018</v>
      </c>
      <c r="L37" s="212">
        <v>2.3501699709333357</v>
      </c>
      <c r="M37" s="212">
        <v>-0.9337579864545642</v>
      </c>
      <c r="N37" s="212">
        <v>4.5605758911677396</v>
      </c>
      <c r="O37" s="212">
        <v>1.3571438477355535</v>
      </c>
      <c r="P37" s="212">
        <v>1.6274318343247218</v>
      </c>
      <c r="Q37" s="212">
        <v>0.39132084111350718</v>
      </c>
      <c r="R37" s="213">
        <v>1.444529005655415</v>
      </c>
      <c r="S37" s="212">
        <v>-0.32095002261038896</v>
      </c>
      <c r="T37" s="212">
        <v>2.6678252112822376</v>
      </c>
      <c r="U37" s="212">
        <v>-4.4696059614787842</v>
      </c>
      <c r="V37" s="212">
        <v>11.952045598156346</v>
      </c>
      <c r="W37" s="212">
        <v>3.0104938162673456</v>
      </c>
      <c r="AH37" s="197">
        <f>('PIB - IBGE SCN'!R130/'PIB - IBGE SCN'!R126)/(1+'Var. PIB - IBGE SCN'!R37/100)-1</f>
        <v>0.12736672917720426</v>
      </c>
      <c r="AI37" s="197">
        <f>IPCA!D293</f>
        <v>5.8882241256726919E-2</v>
      </c>
      <c r="AL37" s="215"/>
      <c r="AM37" s="215"/>
    </row>
    <row r="38" spans="1:40" ht="12.75" customHeight="1">
      <c r="A38" s="211" t="s">
        <v>911</v>
      </c>
      <c r="B38" s="212">
        <v>1.0806153712131117</v>
      </c>
      <c r="C38" s="212">
        <v>5.9194693728630732</v>
      </c>
      <c r="D38" s="212">
        <v>7.7889558578521312</v>
      </c>
      <c r="E38" s="212">
        <v>3.6668820431440263</v>
      </c>
      <c r="F38" s="212">
        <v>-2.7832265756670305</v>
      </c>
      <c r="G38" s="212">
        <v>4.4492843342259114</v>
      </c>
      <c r="H38" s="212">
        <v>4.1216778862683157</v>
      </c>
      <c r="I38" s="212">
        <v>3.534276326274588</v>
      </c>
      <c r="J38" s="212">
        <v>1.2976986920932632</v>
      </c>
      <c r="K38" s="212">
        <v>1.6911779825960593</v>
      </c>
      <c r="L38" s="212">
        <v>2.1204959942787038</v>
      </c>
      <c r="M38" s="212">
        <v>0.11761458538797065</v>
      </c>
      <c r="N38" s="212">
        <v>4.5517604002853984</v>
      </c>
      <c r="O38" s="212">
        <v>2.5094091994446233</v>
      </c>
      <c r="P38" s="212">
        <v>2.9059804312379978</v>
      </c>
      <c r="Q38" s="212">
        <v>2.2962990293930341</v>
      </c>
      <c r="R38" s="213">
        <v>2.8150418471834193</v>
      </c>
      <c r="S38" s="212">
        <v>0.95396977576704955</v>
      </c>
      <c r="T38" s="212">
        <v>4.2181796692157159</v>
      </c>
      <c r="U38" s="212">
        <v>-3.2820351376461332E-2</v>
      </c>
      <c r="V38" s="212">
        <v>9.1491253019366567</v>
      </c>
      <c r="W38" s="212">
        <v>7.1054928439527432</v>
      </c>
      <c r="AH38" s="197">
        <f>('PIB - IBGE SCN'!R131/'PIB - IBGE SCN'!R127)/(1+'Var. PIB - IBGE SCN'!R38/100)-1</f>
        <v>0.11463572998323723</v>
      </c>
      <c r="AI38" s="197">
        <f>IPCA!D296</f>
        <v>6.0600636358019155E-2</v>
      </c>
      <c r="AL38" s="215"/>
      <c r="AM38" s="215"/>
    </row>
    <row r="39" spans="1:40" ht="12.75" customHeight="1">
      <c r="A39" s="211" t="s">
        <v>912</v>
      </c>
      <c r="B39" s="212">
        <v>1.8597850247574543</v>
      </c>
      <c r="C39" s="212">
        <v>5.6924738849219114</v>
      </c>
      <c r="D39" s="212">
        <v>7.4010819527505989</v>
      </c>
      <c r="E39" s="212">
        <v>4.653264922973932</v>
      </c>
      <c r="F39" s="212">
        <v>5.1221905045937932</v>
      </c>
      <c r="G39" s="212">
        <v>6.2773457000063537</v>
      </c>
      <c r="H39" s="212">
        <v>8.0792116655361124</v>
      </c>
      <c r="I39" s="212">
        <v>4.8077680541672052</v>
      </c>
      <c r="J39" s="212">
        <v>2.1053033076896321</v>
      </c>
      <c r="K39" s="212">
        <v>2.5625003467675933</v>
      </c>
      <c r="L39" s="212">
        <v>3.5944572834770261</v>
      </c>
      <c r="M39" s="212">
        <v>1.2499568999485344</v>
      </c>
      <c r="N39" s="212">
        <v>4.4706349018103442</v>
      </c>
      <c r="O39" s="212">
        <v>3.7131370634817751</v>
      </c>
      <c r="P39" s="212">
        <v>4.2569706987196421</v>
      </c>
      <c r="Q39" s="212">
        <v>4.7757742758614663</v>
      </c>
      <c r="R39" s="213">
        <v>4.3314099994919752</v>
      </c>
      <c r="S39" s="212">
        <v>2.3640584699611056</v>
      </c>
      <c r="T39" s="212">
        <v>4.7947315269998736</v>
      </c>
      <c r="U39" s="212">
        <v>5.2859757069069646</v>
      </c>
      <c r="V39" s="212">
        <v>12.4358407848977</v>
      </c>
      <c r="W39" s="212">
        <v>11.588658045672906</v>
      </c>
      <c r="AH39" s="197">
        <f>('PIB - IBGE SCN'!R132/'PIB - IBGE SCN'!R128)/(1+'Var. PIB - IBGE SCN'!R39/100)-1</f>
        <v>9.7075218361652338E-2</v>
      </c>
      <c r="AI39" s="197">
        <f>IPCA!D299</f>
        <v>6.7055651670006267E-2</v>
      </c>
      <c r="AL39" s="215"/>
      <c r="AM39" s="215"/>
    </row>
    <row r="40" spans="1:40" ht="12.75" customHeight="1">
      <c r="A40" s="211" t="s">
        <v>913</v>
      </c>
      <c r="B40" s="212">
        <v>1.9951235827591951</v>
      </c>
      <c r="C40" s="212">
        <v>-0.46934308345207842</v>
      </c>
      <c r="D40" s="212">
        <v>9.0828206396860178</v>
      </c>
      <c r="E40" s="212">
        <v>6.0013931659649522</v>
      </c>
      <c r="F40" s="212">
        <v>10.744950303970601</v>
      </c>
      <c r="G40" s="212">
        <v>8.2148895629893914</v>
      </c>
      <c r="H40" s="212">
        <v>9.2710435800086763</v>
      </c>
      <c r="I40" s="212">
        <v>5.4484958792547333</v>
      </c>
      <c r="J40" s="212">
        <v>4.3051648292965927</v>
      </c>
      <c r="K40" s="212">
        <v>3.8375760161949879</v>
      </c>
      <c r="L40" s="212">
        <v>5.4893950532835412</v>
      </c>
      <c r="M40" s="212">
        <v>3.6577785863637358</v>
      </c>
      <c r="N40" s="212">
        <v>4.1110602934459228</v>
      </c>
      <c r="O40" s="212">
        <v>5.0095557306962801</v>
      </c>
      <c r="P40" s="212">
        <v>5.6566943860290486</v>
      </c>
      <c r="Q40" s="212">
        <v>6.3742889477087283</v>
      </c>
      <c r="R40" s="213">
        <v>5.7599646368600155</v>
      </c>
      <c r="S40" s="212">
        <v>3.9234940878446256</v>
      </c>
      <c r="T40" s="212">
        <v>3.8760372110371977</v>
      </c>
      <c r="U40" s="212">
        <v>8.4869633982647805</v>
      </c>
      <c r="V40" s="212">
        <v>14.473779705747546</v>
      </c>
      <c r="W40" s="212">
        <v>10.364045249957687</v>
      </c>
      <c r="AH40" s="197">
        <f>('PIB - IBGE SCN'!R133/'PIB - IBGE SCN'!R129)/(1+'Var. PIB - IBGE SCN'!R40/100)-1</f>
        <v>7.7520607594627755E-2</v>
      </c>
      <c r="AI40" s="197">
        <f>IPCA!D302</f>
        <v>7.6006441380604084E-2</v>
      </c>
      <c r="AL40" s="215"/>
      <c r="AM40" s="215"/>
    </row>
    <row r="41" spans="1:40" ht="12.75" customHeight="1">
      <c r="A41" s="211" t="s">
        <v>914</v>
      </c>
      <c r="B41" s="212">
        <v>2.8981387222904109</v>
      </c>
      <c r="C41" s="212">
        <v>-0.5267994651464547</v>
      </c>
      <c r="D41" s="212">
        <v>6.9796125603375225</v>
      </c>
      <c r="E41" s="212">
        <v>7.5979370563955984</v>
      </c>
      <c r="F41" s="212">
        <v>11.087537962206095</v>
      </c>
      <c r="G41" s="212">
        <v>7.4416750419902922</v>
      </c>
      <c r="H41" s="212">
        <v>8.1086200923330622</v>
      </c>
      <c r="I41" s="212">
        <v>4.4014998723325149</v>
      </c>
      <c r="J41" s="212">
        <v>5.8689556124109865</v>
      </c>
      <c r="K41" s="212">
        <v>5.8174539511014034</v>
      </c>
      <c r="L41" s="212">
        <v>6.9656522132499399</v>
      </c>
      <c r="M41" s="212">
        <v>5.5270821498243805</v>
      </c>
      <c r="N41" s="212">
        <v>2.0602050985759846</v>
      </c>
      <c r="O41" s="212">
        <v>5.2968254801661896</v>
      </c>
      <c r="P41" s="212">
        <v>5.6796507167434562</v>
      </c>
      <c r="Q41" s="212">
        <v>6.6364732409095684</v>
      </c>
      <c r="R41" s="213">
        <v>5.818641346158504</v>
      </c>
      <c r="S41" s="212">
        <v>5.0048594181461903</v>
      </c>
      <c r="T41" s="212">
        <v>3.8886148848845226</v>
      </c>
      <c r="U41" s="212">
        <v>8.585970707511926</v>
      </c>
      <c r="V41" s="212">
        <v>12.573833307110572</v>
      </c>
      <c r="W41" s="212">
        <v>10.026388773388861</v>
      </c>
      <c r="AH41" s="197">
        <f>('PIB - IBGE SCN'!R134/'PIB - IBGE SCN'!R130)/(1+'Var. PIB - IBGE SCN'!R41/100)-1</f>
        <v>7.7323969149981853E-2</v>
      </c>
      <c r="AI41" s="197">
        <f>IPCA!D305</f>
        <v>7.5367110117561698E-2</v>
      </c>
      <c r="AL41" s="215"/>
      <c r="AM41" s="215"/>
    </row>
    <row r="42" spans="1:40" ht="12.75" customHeight="1">
      <c r="A42" s="211" t="s">
        <v>915</v>
      </c>
      <c r="B42" s="212">
        <v>3.0016454333602338</v>
      </c>
      <c r="C42" s="212">
        <v>1.3697164405375606</v>
      </c>
      <c r="D42" s="212">
        <v>6.5425976533465269</v>
      </c>
      <c r="E42" s="212">
        <v>5.8269766660553612</v>
      </c>
      <c r="F42" s="212">
        <v>7.9189290740546925</v>
      </c>
      <c r="G42" s="212">
        <v>6.532892944499924</v>
      </c>
      <c r="H42" s="212">
        <v>6.9694773426611123</v>
      </c>
      <c r="I42" s="212">
        <v>4.0421533057246384</v>
      </c>
      <c r="J42" s="212">
        <v>7.1079166538853267</v>
      </c>
      <c r="K42" s="212">
        <v>3.1215000152648775</v>
      </c>
      <c r="L42" s="212">
        <v>6.9711272173052397</v>
      </c>
      <c r="M42" s="212">
        <v>5.8968516759133838</v>
      </c>
      <c r="N42" s="212">
        <v>1.9289922661686054</v>
      </c>
      <c r="O42" s="212">
        <v>4.9592229909247942</v>
      </c>
      <c r="P42" s="212">
        <v>5.2021793908947789</v>
      </c>
      <c r="Q42" s="212">
        <v>6.2547629414468675</v>
      </c>
      <c r="R42" s="213">
        <v>5.3556217200084744</v>
      </c>
      <c r="S42" s="212">
        <v>5.4132340121688882</v>
      </c>
      <c r="T42" s="212">
        <v>2.4288324578053189</v>
      </c>
      <c r="U42" s="212">
        <v>6.3469832534140069</v>
      </c>
      <c r="V42" s="212">
        <v>12.087253576892</v>
      </c>
      <c r="W42" s="212">
        <v>9.0734020227329673</v>
      </c>
      <c r="AH42" s="197">
        <f>('PIB - IBGE SCN'!R135/'PIB - IBGE SCN'!R131)/(1+'Var. PIB - IBGE SCN'!R42/100)-1</f>
        <v>7.2797545591435364E-2</v>
      </c>
      <c r="AI42" s="197">
        <f>IPCA!D308</f>
        <v>7.2676968343838411E-2</v>
      </c>
      <c r="AL42" s="215"/>
      <c r="AM42" s="215"/>
    </row>
    <row r="43" spans="1:40" ht="12.75" customHeight="1">
      <c r="A43" s="211" t="s">
        <v>916</v>
      </c>
      <c r="B43" s="212">
        <v>1.322623083961072</v>
      </c>
      <c r="C43" s="212">
        <v>2.6390599938513004</v>
      </c>
      <c r="D43" s="212">
        <v>4.5101825256521844</v>
      </c>
      <c r="E43" s="212">
        <v>4.5625066334145981</v>
      </c>
      <c r="F43" s="212">
        <v>1.1871447100287869</v>
      </c>
      <c r="G43" s="212">
        <v>3.8781579915716291</v>
      </c>
      <c r="H43" s="212">
        <v>4.3204278858043343</v>
      </c>
      <c r="I43" s="212">
        <v>3.9180421653111974</v>
      </c>
      <c r="J43" s="212">
        <v>7.1800740981158073</v>
      </c>
      <c r="K43" s="212">
        <v>5.5076643106602541</v>
      </c>
      <c r="L43" s="212">
        <v>5.4040634744204619</v>
      </c>
      <c r="M43" s="212">
        <v>6.0699248196828703</v>
      </c>
      <c r="N43" s="212">
        <v>1.5258837555389482</v>
      </c>
      <c r="O43" s="212">
        <v>4.5295370070103758</v>
      </c>
      <c r="P43" s="212">
        <v>4.0708444522184362</v>
      </c>
      <c r="Q43" s="212">
        <v>5.028143852182998</v>
      </c>
      <c r="R43" s="213">
        <v>4.2122446231722899</v>
      </c>
      <c r="S43" s="212">
        <v>5.278195281091258</v>
      </c>
      <c r="T43" s="212">
        <v>1.7896672184544826</v>
      </c>
      <c r="U43" s="212">
        <v>3.0471048373496457</v>
      </c>
      <c r="V43" s="212">
        <v>11.36711890362314</v>
      </c>
      <c r="W43" s="212">
        <v>7.7958144756743897</v>
      </c>
      <c r="AH43" s="197">
        <f>('PIB - IBGE SCN'!R136/'PIB - IBGE SCN'!R132)/(1+'Var. PIB - IBGE SCN'!R43/100)-1</f>
        <v>7.0950953531119243E-2</v>
      </c>
      <c r="AI43" s="197">
        <f>IPCA!D311</f>
        <v>6.036901443583309E-2</v>
      </c>
      <c r="AL43" s="215"/>
      <c r="AM43" s="215"/>
    </row>
    <row r="44" spans="1:40" ht="12.75" customHeight="1">
      <c r="A44" s="211" t="s">
        <v>917</v>
      </c>
      <c r="B44" s="212">
        <v>1.1200589088798951</v>
      </c>
      <c r="C44" s="212">
        <v>6.8071368207429206</v>
      </c>
      <c r="D44" s="212">
        <v>2.2427064825766063</v>
      </c>
      <c r="E44" s="212">
        <v>3.1456313514939493</v>
      </c>
      <c r="F44" s="212">
        <v>-2.09961682556975</v>
      </c>
      <c r="G44" s="212">
        <v>1.9943845258795445</v>
      </c>
      <c r="H44" s="212">
        <v>3.1126876674725246</v>
      </c>
      <c r="I44" s="212">
        <v>3.6045708648568597</v>
      </c>
      <c r="J44" s="212">
        <v>5.7896133550293882</v>
      </c>
      <c r="K44" s="212">
        <v>5.8094203955165957</v>
      </c>
      <c r="L44" s="212">
        <v>4.1732685262153346</v>
      </c>
      <c r="M44" s="212">
        <v>4.8575282906192285</v>
      </c>
      <c r="N44" s="212">
        <v>1.0359510827428142</v>
      </c>
      <c r="O44" s="212">
        <v>3.6606298646433055</v>
      </c>
      <c r="P44" s="212">
        <v>3.0139993236138807</v>
      </c>
      <c r="Q44" s="212">
        <v>4.2592679348940621</v>
      </c>
      <c r="R44" s="213">
        <v>3.202130880186993</v>
      </c>
      <c r="S44" s="212">
        <v>4.421876813689396</v>
      </c>
      <c r="T44" s="212">
        <v>2.0109410967435348</v>
      </c>
      <c r="U44" s="212">
        <v>1.9563000854959656</v>
      </c>
      <c r="V44" s="212">
        <v>9.6441884617266105</v>
      </c>
      <c r="W44" s="212">
        <v>7.4613456752809837</v>
      </c>
      <c r="AH44" s="197">
        <f>('PIB - IBGE SCN'!R137/'PIB - IBGE SCN'!R133)/(1+'Var. PIB - IBGE SCN'!R44/100)-1</f>
        <v>7.4312258158207856E-2</v>
      </c>
      <c r="AI44" s="197">
        <f>IPCA!D314</f>
        <v>5.6897333458586496E-2</v>
      </c>
      <c r="AL44" s="215"/>
      <c r="AM44" s="215"/>
    </row>
    <row r="45" spans="1:40" ht="12.75" customHeight="1">
      <c r="A45" s="211" t="s">
        <v>918</v>
      </c>
      <c r="B45" s="212">
        <v>0.37280302698901036</v>
      </c>
      <c r="C45" s="212">
        <v>9.5725300094274157</v>
      </c>
      <c r="D45" s="212">
        <v>1.8092386051189902</v>
      </c>
      <c r="E45" s="212">
        <v>2.2201006826117364</v>
      </c>
      <c r="F45" s="212">
        <v>-2.4701626508609298</v>
      </c>
      <c r="G45" s="212">
        <v>1.8074086096882214</v>
      </c>
      <c r="H45" s="212">
        <v>3.667006359092384</v>
      </c>
      <c r="I45" s="212">
        <v>3.3040569985640644</v>
      </c>
      <c r="J45" s="212">
        <v>4.2041446699680129</v>
      </c>
      <c r="K45" s="212">
        <v>6.0335752901173212</v>
      </c>
      <c r="L45" s="212">
        <v>3.389444504603456</v>
      </c>
      <c r="M45" s="212">
        <v>4.4083796650562057</v>
      </c>
      <c r="N45" s="212">
        <v>2.0896990379660751</v>
      </c>
      <c r="O45" s="212">
        <v>3.6881784699018372</v>
      </c>
      <c r="P45" s="212">
        <v>2.9135563959178157</v>
      </c>
      <c r="Q45" s="212">
        <v>5.0533143576396711</v>
      </c>
      <c r="R45" s="213">
        <v>3.2349899718218111</v>
      </c>
      <c r="S45" s="212">
        <v>4.336474137825963</v>
      </c>
      <c r="T45" s="212">
        <v>1.8442865745252224</v>
      </c>
      <c r="U45" s="212">
        <v>3.7352606559086121</v>
      </c>
      <c r="V45" s="212">
        <v>9.3167775856328294</v>
      </c>
      <c r="W45" s="212">
        <v>8.9272755256820435</v>
      </c>
      <c r="AH45" s="197">
        <f>('PIB - IBGE SCN'!R138/'PIB - IBGE SCN'!R134)/(1+'Var. PIB - IBGE SCN'!R45/100)-1</f>
        <v>7.0919933284667058E-2</v>
      </c>
      <c r="AI45" s="197">
        <f>IPCA!D317</f>
        <v>5.3223284039765284E-2</v>
      </c>
      <c r="AL45" s="215"/>
      <c r="AM45" s="215"/>
    </row>
    <row r="46" spans="1:40" ht="12.75" customHeight="1">
      <c r="A46" s="211" t="s">
        <v>919</v>
      </c>
      <c r="B46" s="212">
        <v>-0.39118900197812057</v>
      </c>
      <c r="C46" s="212">
        <v>6.900813609423273</v>
      </c>
      <c r="D46" s="212">
        <v>-0.41981935964896522</v>
      </c>
      <c r="E46" s="212">
        <v>2.2952745577393241</v>
      </c>
      <c r="F46" s="212">
        <v>-3.5028441572464097</v>
      </c>
      <c r="G46" s="212">
        <v>6.1888218149563912E-2</v>
      </c>
      <c r="H46" s="212">
        <v>2.9795514282345614</v>
      </c>
      <c r="I46" s="212">
        <v>2.2760274521043788</v>
      </c>
      <c r="J46" s="212">
        <v>1.9730829293296059</v>
      </c>
      <c r="K46" s="212">
        <v>8.5719671661150123</v>
      </c>
      <c r="L46" s="212">
        <v>3.4823424140475678</v>
      </c>
      <c r="M46" s="212">
        <v>3.918859906513128</v>
      </c>
      <c r="N46" s="212">
        <v>2.3716837513692468</v>
      </c>
      <c r="O46" s="212">
        <v>3.6097710753642875</v>
      </c>
      <c r="P46" s="212">
        <v>2.2914284287007591</v>
      </c>
      <c r="Q46" s="212">
        <v>4.9419810809722797</v>
      </c>
      <c r="R46" s="213">
        <v>2.6907588045683717</v>
      </c>
      <c r="S46" s="212">
        <v>4.5924560080992549</v>
      </c>
      <c r="T46" s="212">
        <v>2.292543495695365</v>
      </c>
      <c r="U46" s="212">
        <v>3.8717908915086197</v>
      </c>
      <c r="V46" s="212">
        <v>6.0157183867668218</v>
      </c>
      <c r="W46" s="212">
        <v>10.131748574432908</v>
      </c>
      <c r="AH46" s="197">
        <f>('PIB - IBGE SCN'!R139/'PIB - IBGE SCN'!R135)/(1+'Var. PIB - IBGE SCN'!R46/100)-1</f>
        <v>7.046065824115022E-2</v>
      </c>
      <c r="AI46" s="197">
        <f>IPCA!D320</f>
        <v>4.0290456721725043E-2</v>
      </c>
      <c r="AL46" s="215"/>
      <c r="AM46" s="215"/>
    </row>
    <row r="47" spans="1:40" ht="12.75" customHeight="1">
      <c r="A47" s="211" t="s">
        <v>920</v>
      </c>
      <c r="B47" s="212">
        <v>2.8991819799817575</v>
      </c>
      <c r="C47" s="212">
        <v>6.5198051846274252</v>
      </c>
      <c r="D47" s="212">
        <v>0.28405414558134723</v>
      </c>
      <c r="E47" s="212">
        <v>3.2266314260451123</v>
      </c>
      <c r="F47" s="212">
        <v>-1.2560758331856103</v>
      </c>
      <c r="G47" s="212">
        <v>1.0116061143827793</v>
      </c>
      <c r="H47" s="212">
        <v>3.8338156940166845</v>
      </c>
      <c r="I47" s="212">
        <v>2.3266930189007828</v>
      </c>
      <c r="J47" s="212">
        <v>1.3362954633277857</v>
      </c>
      <c r="K47" s="212">
        <v>8.1446979542108888</v>
      </c>
      <c r="L47" s="212">
        <v>4.3136027286855949</v>
      </c>
      <c r="M47" s="212">
        <v>3.4654784171694208</v>
      </c>
      <c r="N47" s="212">
        <v>2.9268038106832428</v>
      </c>
      <c r="O47" s="212">
        <v>3.819508169893715</v>
      </c>
      <c r="P47" s="212">
        <v>2.8985153031346522</v>
      </c>
      <c r="Q47" s="212">
        <v>5.5350492183660283</v>
      </c>
      <c r="R47" s="213">
        <v>3.2973491645087893</v>
      </c>
      <c r="S47" s="212">
        <v>4.8205598308824094</v>
      </c>
      <c r="T47" s="212">
        <v>2.5055371827825468</v>
      </c>
      <c r="U47" s="212">
        <v>5.1449604165802354</v>
      </c>
      <c r="V47" s="212">
        <v>5.2536394534903996</v>
      </c>
      <c r="W47" s="212">
        <v>13.427444652226516</v>
      </c>
      <c r="AH47" s="197">
        <f>('PIB - IBGE SCN'!R140/'PIB - IBGE SCN'!R136)/(1+'Var. PIB - IBGE SCN'!R47/100)-1</f>
        <v>6.9970172854711521E-2</v>
      </c>
      <c r="AI47" s="197">
        <f>IPCA!D323</f>
        <v>3.6973634134006339E-2</v>
      </c>
      <c r="AL47" s="215"/>
      <c r="AM47" s="215"/>
    </row>
    <row r="48" spans="1:40" ht="12.75" customHeight="1">
      <c r="A48" s="211" t="s">
        <v>921</v>
      </c>
      <c r="B48" s="212">
        <v>4.6394224107062287</v>
      </c>
      <c r="C48" s="212">
        <v>6.5245573530962275</v>
      </c>
      <c r="D48" s="212">
        <v>1.2335985928403126</v>
      </c>
      <c r="E48" s="212">
        <v>4.137398018895877</v>
      </c>
      <c r="F48" s="212">
        <v>0.26322300124101972</v>
      </c>
      <c r="G48" s="212">
        <v>2.0064544536172901</v>
      </c>
      <c r="H48" s="212">
        <v>4.9778244560655827</v>
      </c>
      <c r="I48" s="212">
        <v>2.4829723708429841</v>
      </c>
      <c r="J48" s="212">
        <v>0.76408892165935605</v>
      </c>
      <c r="K48" s="212">
        <v>8.1691708636881355</v>
      </c>
      <c r="L48" s="212">
        <v>4.6898332796328601</v>
      </c>
      <c r="M48" s="212">
        <v>3.7781610116118802</v>
      </c>
      <c r="N48" s="212">
        <v>3.9060887796831922</v>
      </c>
      <c r="O48" s="212">
        <v>4.3312454167934833</v>
      </c>
      <c r="P48" s="212">
        <v>3.6862154805919367</v>
      </c>
      <c r="Q48" s="212">
        <v>5.5124856109282527</v>
      </c>
      <c r="R48" s="213">
        <v>3.9619888670540115</v>
      </c>
      <c r="S48" s="212">
        <v>5.2846996226464604</v>
      </c>
      <c r="T48" s="212">
        <v>3.5607997679350856</v>
      </c>
      <c r="U48" s="212">
        <v>6.6607897377033431</v>
      </c>
      <c r="V48" s="212">
        <v>4.8374265670775296</v>
      </c>
      <c r="W48" s="212">
        <v>17.762586147645855</v>
      </c>
      <c r="AH48" s="197">
        <f>('PIB - IBGE SCN'!R141/'PIB - IBGE SCN'!R137)/(1+'Var. PIB - IBGE SCN'!R48/100)-1</f>
        <v>6.7742749195756513E-2</v>
      </c>
      <c r="AI48" s="197">
        <f>IPCA!D326</f>
        <v>3.1417749683044116E-2</v>
      </c>
      <c r="AL48" s="215"/>
      <c r="AM48" s="215"/>
    </row>
    <row r="49" spans="1:39" ht="12.75" customHeight="1">
      <c r="A49" s="211" t="s">
        <v>922</v>
      </c>
      <c r="B49" s="212">
        <v>5.595477943289362</v>
      </c>
      <c r="C49" s="212">
        <v>4.5311647473428085</v>
      </c>
      <c r="D49" s="212">
        <v>1.3738737370690757</v>
      </c>
      <c r="E49" s="212">
        <v>4.9986153249236942</v>
      </c>
      <c r="F49" s="212">
        <v>1.5499888705458931</v>
      </c>
      <c r="G49" s="212">
        <v>2.2101352107697814</v>
      </c>
      <c r="H49" s="212">
        <v>5.2633895363352057</v>
      </c>
      <c r="I49" s="212">
        <v>2.2968981158821178</v>
      </c>
      <c r="J49" s="212">
        <v>1.8728413219878837</v>
      </c>
      <c r="K49" s="212">
        <v>8.5179120229969651</v>
      </c>
      <c r="L49" s="212">
        <v>5.6431655704030081</v>
      </c>
      <c r="M49" s="212">
        <v>3.8947666874725284</v>
      </c>
      <c r="N49" s="212">
        <v>3.7643406098970766</v>
      </c>
      <c r="O49" s="212">
        <v>4.5996197082161183</v>
      </c>
      <c r="P49" s="212">
        <v>4.0182371333280953</v>
      </c>
      <c r="Q49" s="212">
        <v>5.1680392033440103</v>
      </c>
      <c r="R49" s="213">
        <v>4.1916191493442057</v>
      </c>
      <c r="S49" s="212">
        <v>5.6359248304283405</v>
      </c>
      <c r="T49" s="212">
        <v>3.8959006824529352</v>
      </c>
      <c r="U49" s="212">
        <v>6.3027211774691061</v>
      </c>
      <c r="V49" s="212">
        <v>4.2055177977466496</v>
      </c>
      <c r="W49" s="212">
        <v>18.841244915949538</v>
      </c>
      <c r="AH49" s="197">
        <f>('PIB - IBGE SCN'!R142/'PIB - IBGE SCN'!R138)/(1+'Var. PIB - IBGE SCN'!R49/100)-1</f>
        <v>7.2544534722068565E-2</v>
      </c>
      <c r="AI49" s="197">
        <f>IPCA!D329</f>
        <v>2.9571933959317231E-2</v>
      </c>
      <c r="AL49" s="215"/>
      <c r="AM49" s="215"/>
    </row>
    <row r="50" spans="1:39" ht="12.75" customHeight="1">
      <c r="A50" s="211" t="s">
        <v>923</v>
      </c>
      <c r="B50" s="212">
        <v>5.8681051454300803</v>
      </c>
      <c r="C50" s="212">
        <v>5.6922590526941264</v>
      </c>
      <c r="D50" s="212">
        <v>4.2310707723608454</v>
      </c>
      <c r="E50" s="212">
        <v>6.3974601893613814</v>
      </c>
      <c r="F50" s="212">
        <v>5.4143497128229745</v>
      </c>
      <c r="G50" s="212">
        <v>4.8534756452646599</v>
      </c>
      <c r="H50" s="212">
        <v>7.128775572639956</v>
      </c>
      <c r="I50" s="212">
        <v>3.3228781882954861</v>
      </c>
      <c r="J50" s="212">
        <v>3.9231509749117599</v>
      </c>
      <c r="K50" s="212">
        <v>8.4514215360387723</v>
      </c>
      <c r="L50" s="212">
        <v>6.2457714407880394</v>
      </c>
      <c r="M50" s="212">
        <v>4.0480762382181013</v>
      </c>
      <c r="N50" s="212">
        <v>3.4599346699929923</v>
      </c>
      <c r="O50" s="212">
        <v>5.1228606925727282</v>
      </c>
      <c r="P50" s="212">
        <v>5.1681352931536306</v>
      </c>
      <c r="Q50" s="212">
        <v>5.7835150592821183</v>
      </c>
      <c r="R50" s="213">
        <v>5.2590932227863707</v>
      </c>
      <c r="S50" s="212">
        <v>5.7334231327368146</v>
      </c>
      <c r="T50" s="212">
        <v>4.9462694560886034</v>
      </c>
      <c r="U50" s="212">
        <v>8.5174770701634586</v>
      </c>
      <c r="V50" s="212">
        <v>7.7476066684123657</v>
      </c>
      <c r="W50" s="212">
        <v>19.849236822089146</v>
      </c>
      <c r="AH50" s="197">
        <f>('PIB - IBGE SCN'!R143/'PIB - IBGE SCN'!R139)/(1+'Var. PIB - IBGE SCN'!R50/100)-1</f>
        <v>7.7059998186985279E-2</v>
      </c>
      <c r="AI50" s="197">
        <f>IPCA!D332</f>
        <v>3.6901648315724955E-2</v>
      </c>
      <c r="AL50" s="215"/>
      <c r="AM50" s="215"/>
    </row>
    <row r="51" spans="1:39" ht="12.75" customHeight="1">
      <c r="A51" s="211" t="s">
        <v>924</v>
      </c>
      <c r="B51" s="212">
        <v>4.2715240396504983</v>
      </c>
      <c r="C51" s="212">
        <v>4.7735138238229835</v>
      </c>
      <c r="D51" s="212">
        <v>5.7787675643379499</v>
      </c>
      <c r="E51" s="212">
        <v>6.1193506113639495</v>
      </c>
      <c r="F51" s="212">
        <v>7.702885845339158</v>
      </c>
      <c r="G51" s="212">
        <v>5.9981993073415785</v>
      </c>
      <c r="H51" s="212">
        <v>8.1331047787770672</v>
      </c>
      <c r="I51" s="212">
        <v>3.9266827946341509</v>
      </c>
      <c r="J51" s="212">
        <v>4.2069101189079916</v>
      </c>
      <c r="K51" s="212">
        <v>10.200161438937183</v>
      </c>
      <c r="L51" s="212">
        <v>6.2063966729654529</v>
      </c>
      <c r="M51" s="212">
        <v>3.9093452331349976</v>
      </c>
      <c r="N51" s="212">
        <v>3.0278285190929122</v>
      </c>
      <c r="O51" s="212">
        <v>5.3746499371787326</v>
      </c>
      <c r="P51" s="212">
        <v>5.5566931354203541</v>
      </c>
      <c r="Q51" s="212">
        <v>5.9154035205808198</v>
      </c>
      <c r="R51" s="213">
        <v>5.6078027816674814</v>
      </c>
      <c r="S51" s="212">
        <v>5.8558904123824806</v>
      </c>
      <c r="T51" s="212">
        <v>5.5146573051434</v>
      </c>
      <c r="U51" s="212">
        <v>10.708741380813258</v>
      </c>
      <c r="V51" s="212">
        <v>5.9192103666562579</v>
      </c>
      <c r="W51" s="212">
        <v>19.608593462437707</v>
      </c>
      <c r="AH51" s="197">
        <f>('PIB - IBGE SCN'!R144/'PIB - IBGE SCN'!R140)/(1+'Var. PIB - IBGE SCN'!R51/100)-1</f>
        <v>7.363348551008797E-2</v>
      </c>
      <c r="AI51" s="197">
        <f>IPCA!D335</f>
        <v>4.1462221459652282E-2</v>
      </c>
      <c r="AL51" s="215"/>
      <c r="AM51" s="215"/>
    </row>
    <row r="52" spans="1:39" ht="12.75" customHeight="1">
      <c r="A52" s="211" t="s">
        <v>925</v>
      </c>
      <c r="B52" s="212">
        <v>3.2469975028021292</v>
      </c>
      <c r="C52" s="212">
        <v>2.8904162115960919</v>
      </c>
      <c r="D52" s="212">
        <v>6.1413079394877057</v>
      </c>
      <c r="E52" s="212">
        <v>6.124874503029587</v>
      </c>
      <c r="F52" s="212">
        <v>9.1969954002177232</v>
      </c>
      <c r="G52" s="212">
        <v>6.2066644771598956</v>
      </c>
      <c r="H52" s="212">
        <v>8.2590744050629272</v>
      </c>
      <c r="I52" s="212">
        <v>5.0747770058007902</v>
      </c>
      <c r="J52" s="212">
        <v>6.4211283530824836</v>
      </c>
      <c r="K52" s="212">
        <v>15.10919814476237</v>
      </c>
      <c r="L52" s="212">
        <v>6.0021961798223167</v>
      </c>
      <c r="M52" s="212">
        <v>3.5664981611028601</v>
      </c>
      <c r="N52" s="212">
        <v>2.1581946023048415</v>
      </c>
      <c r="O52" s="212">
        <v>5.8265113612220309</v>
      </c>
      <c r="P52" s="212">
        <v>5.7992074713643538</v>
      </c>
      <c r="Q52" s="212">
        <v>7.609929399975135</v>
      </c>
      <c r="R52" s="213">
        <v>6.0698706952166726</v>
      </c>
      <c r="S52" s="212">
        <v>6.3762705322024882</v>
      </c>
      <c r="T52" s="212">
        <v>4.0691465149554462</v>
      </c>
      <c r="U52" s="212">
        <v>11.952407767507367</v>
      </c>
      <c r="V52" s="212">
        <v>6.1761025483628718</v>
      </c>
      <c r="W52" s="212">
        <v>19.557600646784955</v>
      </c>
      <c r="AH52" s="197">
        <f>('PIB - IBGE SCN'!R145/'PIB - IBGE SCN'!R141)/(1+'Var. PIB - IBGE SCN'!R52/100)-1</f>
        <v>6.4390369023421767E-2</v>
      </c>
      <c r="AI52" s="197">
        <f>IPCA!D338</f>
        <v>4.4573304332378161E-2</v>
      </c>
      <c r="AL52" s="215"/>
      <c r="AM52" s="215"/>
    </row>
    <row r="53" spans="1:39" ht="12.75" customHeight="1">
      <c r="A53" s="211" t="s">
        <v>926</v>
      </c>
      <c r="B53" s="212">
        <v>3.5076151178826009</v>
      </c>
      <c r="C53" s="212">
        <v>2.7009114789684041</v>
      </c>
      <c r="D53" s="212">
        <v>7.6115326476625889</v>
      </c>
      <c r="E53" s="212">
        <v>5.3402907965510282</v>
      </c>
      <c r="F53" s="212">
        <v>8.9432137870220316</v>
      </c>
      <c r="G53" s="212">
        <v>6.9093136920356235</v>
      </c>
      <c r="H53" s="212">
        <v>8.456397628243284</v>
      </c>
      <c r="I53" s="212">
        <v>6.4490631121331576</v>
      </c>
      <c r="J53" s="212">
        <v>7.3048649828614032</v>
      </c>
      <c r="K53" s="212">
        <v>16.421189214042119</v>
      </c>
      <c r="L53" s="212">
        <v>4.9023231620451302</v>
      </c>
      <c r="M53" s="212">
        <v>3.3033549817545138</v>
      </c>
      <c r="N53" s="212">
        <v>1.313044595470636</v>
      </c>
      <c r="O53" s="212">
        <v>5.7267197384000212</v>
      </c>
      <c r="P53" s="212">
        <v>5.9626921368709507</v>
      </c>
      <c r="Q53" s="212">
        <v>8.2220114593805285</v>
      </c>
      <c r="R53" s="213">
        <v>6.2994361488144301</v>
      </c>
      <c r="S53" s="212">
        <v>6.5768673310477865</v>
      </c>
      <c r="T53" s="212">
        <v>3.7328692854013967</v>
      </c>
      <c r="U53" s="212">
        <v>13.094779622381081</v>
      </c>
      <c r="V53" s="212">
        <v>4.421134121201109</v>
      </c>
      <c r="W53" s="212">
        <v>18.5419276612635</v>
      </c>
      <c r="AH53" s="197">
        <f>('PIB - IBGE SCN'!R146/'PIB - IBGE SCN'!R142)/(1+'Var. PIB - IBGE SCN'!R53/100)-1</f>
        <v>5.9642903231899691E-2</v>
      </c>
      <c r="AI53" s="197">
        <f>IPCA!D341</f>
        <v>4.7280323158122917E-2</v>
      </c>
      <c r="AL53" s="215"/>
      <c r="AM53" s="215"/>
    </row>
    <row r="54" spans="1:39" ht="12.75" customHeight="1">
      <c r="A54" s="211" t="s">
        <v>927</v>
      </c>
      <c r="B54" s="212">
        <v>6.3520751738679992</v>
      </c>
      <c r="C54" s="212">
        <v>2.5131804279162617</v>
      </c>
      <c r="D54" s="212">
        <v>7.1012673571271945</v>
      </c>
      <c r="E54" s="212">
        <v>3.5026815543383716</v>
      </c>
      <c r="F54" s="212">
        <v>6.8492033056250623</v>
      </c>
      <c r="G54" s="212">
        <v>6.0460529883208158</v>
      </c>
      <c r="H54" s="212">
        <v>7.9233299356626929</v>
      </c>
      <c r="I54" s="212">
        <v>7.9079259933516388</v>
      </c>
      <c r="J54" s="212">
        <v>8.0601992429810032</v>
      </c>
      <c r="K54" s="212">
        <v>17.285916486403451</v>
      </c>
      <c r="L54" s="212">
        <v>3.5404391680573966</v>
      </c>
      <c r="M54" s="212">
        <v>3.6969000705645572</v>
      </c>
      <c r="N54" s="212">
        <v>0.84626947195269864</v>
      </c>
      <c r="O54" s="212">
        <v>5.677276172848722</v>
      </c>
      <c r="P54" s="212">
        <v>5.8519016764345011</v>
      </c>
      <c r="Q54" s="212">
        <v>8.540698311728212</v>
      </c>
      <c r="R54" s="213">
        <v>6.2515781378503776</v>
      </c>
      <c r="S54" s="212">
        <v>6.7894452645737458</v>
      </c>
      <c r="T54" s="212">
        <v>2.2117963679758157</v>
      </c>
      <c r="U54" s="212">
        <v>13.391015314493316</v>
      </c>
      <c r="V54" s="212">
        <v>2.9068134557472591</v>
      </c>
      <c r="W54" s="212">
        <v>20.049735923084633</v>
      </c>
      <c r="AH54" s="197">
        <f>('PIB - IBGE SCN'!R147/'PIB - IBGE SCN'!R143)/(1+'Var. PIB - IBGE SCN'!R54/100)-1</f>
        <v>5.974896821450737E-2</v>
      </c>
      <c r="AI54" s="197">
        <f>IPCA!D344</f>
        <v>6.0599403809158403E-2</v>
      </c>
      <c r="AL54" s="215"/>
      <c r="AM54" s="215"/>
    </row>
    <row r="55" spans="1:39" ht="12.75" customHeight="1">
      <c r="A55" s="211" t="s">
        <v>928</v>
      </c>
      <c r="B55" s="212">
        <v>6.4228598884752852</v>
      </c>
      <c r="C55" s="212">
        <v>3.9873078472620671</v>
      </c>
      <c r="D55" s="212">
        <v>6.9303502978638187</v>
      </c>
      <c r="E55" s="212">
        <v>3.2151968229177541</v>
      </c>
      <c r="F55" s="212">
        <v>6.0819327822203562</v>
      </c>
      <c r="G55" s="212">
        <v>6.0127225372797799</v>
      </c>
      <c r="H55" s="212">
        <v>8.0447140477133203</v>
      </c>
      <c r="I55" s="212">
        <v>9.483063914239608</v>
      </c>
      <c r="J55" s="212">
        <v>9.7930369154079155</v>
      </c>
      <c r="K55" s="212">
        <v>17.115165474938099</v>
      </c>
      <c r="L55" s="212">
        <v>2.5134870787034247</v>
      </c>
      <c r="M55" s="212">
        <v>4.5366536053609074</v>
      </c>
      <c r="N55" s="212">
        <v>0.56278360204624622</v>
      </c>
      <c r="O55" s="212">
        <v>5.8875085433584218</v>
      </c>
      <c r="P55" s="212">
        <v>5.9885101263134954</v>
      </c>
      <c r="Q55" s="212">
        <v>9.6767072561708467</v>
      </c>
      <c r="R55" s="213">
        <v>6.5348279866125347</v>
      </c>
      <c r="S55" s="212">
        <v>7.4307563729038462</v>
      </c>
      <c r="T55" s="212">
        <v>2.0068922192532979</v>
      </c>
      <c r="U55" s="212">
        <v>14.431045398337726</v>
      </c>
      <c r="V55" s="212">
        <v>3.4825121866083997</v>
      </c>
      <c r="W55" s="212">
        <v>20.603059111456723</v>
      </c>
      <c r="AH55" s="197">
        <f>('PIB - IBGE SCN'!R148/'PIB - IBGE SCN'!R144)/(1+'Var. PIB - IBGE SCN'!R55/100)-1</f>
        <v>7.0194757251010209E-2</v>
      </c>
      <c r="AI55" s="197">
        <f>IPCA!D347</f>
        <v>6.2504062295430485E-2</v>
      </c>
      <c r="AL55" s="215"/>
    </row>
    <row r="56" spans="1:39" ht="12.75" customHeight="1">
      <c r="A56" s="211" t="s">
        <v>929</v>
      </c>
      <c r="B56" s="212">
        <v>5.7709703840253201</v>
      </c>
      <c r="C56" s="212">
        <v>4.1136537005226348</v>
      </c>
      <c r="D56" s="212">
        <v>4.149549173964906</v>
      </c>
      <c r="E56" s="212">
        <v>2.5805043306669662</v>
      </c>
      <c r="F56" s="212">
        <v>4.9072611308547121</v>
      </c>
      <c r="G56" s="212">
        <v>4.0996118308713969</v>
      </c>
      <c r="H56" s="212">
        <v>5.3292418167851574</v>
      </c>
      <c r="I56" s="212">
        <v>7.5780029385844161</v>
      </c>
      <c r="J56" s="212">
        <v>9.7684285430559079</v>
      </c>
      <c r="K56" s="212">
        <v>13.235656269219053</v>
      </c>
      <c r="L56" s="212">
        <v>1.3851052264031161</v>
      </c>
      <c r="M56" s="212">
        <v>4.7378225950319708</v>
      </c>
      <c r="N56" s="212">
        <v>0.64034800121277602</v>
      </c>
      <c r="O56" s="212">
        <v>4.8240190836507324</v>
      </c>
      <c r="P56" s="212">
        <v>4.6766068116227633</v>
      </c>
      <c r="Q56" s="212">
        <v>7.5112772127071459</v>
      </c>
      <c r="R56" s="213">
        <v>5.094195369951926</v>
      </c>
      <c r="S56" s="212">
        <v>6.4642650190438244</v>
      </c>
      <c r="T56" s="212">
        <v>2.0450403296866426</v>
      </c>
      <c r="U56" s="212">
        <v>12.286957035272938</v>
      </c>
      <c r="V56" s="212">
        <v>0.40924994140774107</v>
      </c>
      <c r="W56" s="212">
        <v>17.025709132234713</v>
      </c>
      <c r="AH56" s="197">
        <f>('PIB - IBGE SCN'!R149/'PIB - IBGE SCN'!R145)/(1+'Var. PIB - IBGE SCN'!R56/100)-1</f>
        <v>8.7785534996777548E-2</v>
      </c>
      <c r="AI56" s="197">
        <f>IPCA!D350</f>
        <v>5.9023134175254732E-2</v>
      </c>
      <c r="AL56" s="215"/>
    </row>
    <row r="57" spans="1:39" ht="12.75" customHeight="1">
      <c r="A57" s="211" t="s">
        <v>930</v>
      </c>
      <c r="B57" s="212">
        <v>3.9996446155091903</v>
      </c>
      <c r="C57" s="212">
        <v>1.7481966965612106</v>
      </c>
      <c r="D57" s="212">
        <v>-1.8341055280802765</v>
      </c>
      <c r="E57" s="212">
        <v>1.2438270265949125</v>
      </c>
      <c r="F57" s="212">
        <v>3.5554267466712641</v>
      </c>
      <c r="G57" s="212">
        <v>-0.16345971286616523</v>
      </c>
      <c r="H57" s="212">
        <v>1.6523700578868095</v>
      </c>
      <c r="I57" s="212">
        <v>3.6245566645040528</v>
      </c>
      <c r="J57" s="212">
        <v>8.0237045520083594</v>
      </c>
      <c r="K57" s="212">
        <v>11.169639956125565</v>
      </c>
      <c r="L57" s="212">
        <v>1.1353912949999101</v>
      </c>
      <c r="M57" s="212">
        <v>4.6048923937315633</v>
      </c>
      <c r="N57" s="212">
        <v>1.5139125777483775</v>
      </c>
      <c r="O57" s="212">
        <v>3.7553481269901212</v>
      </c>
      <c r="P57" s="212">
        <v>2.6800788810811271</v>
      </c>
      <c r="Q57" s="212">
        <v>4.6553176086666648</v>
      </c>
      <c r="R57" s="213">
        <v>2.9694454594990871</v>
      </c>
      <c r="S57" s="212">
        <v>5.2464846666904874</v>
      </c>
      <c r="T57" s="212">
        <v>2.1026667532578536</v>
      </c>
      <c r="U57" s="212">
        <v>6.8790309879769307</v>
      </c>
      <c r="V57" s="212">
        <v>-2.3672538152391565</v>
      </c>
      <c r="W57" s="212">
        <v>9.7977251449744998</v>
      </c>
      <c r="AH57" s="197">
        <f>('PIB - IBGE SCN'!R150/'PIB - IBGE SCN'!R146)/(1+'Var. PIB - IBGE SCN'!R57/100)-1</f>
        <v>9.3551494178215178E-2</v>
      </c>
      <c r="AI57" s="197">
        <f>IPCA!D353</f>
        <v>5.6071971960474087E-2</v>
      </c>
      <c r="AL57" s="215"/>
    </row>
    <row r="58" spans="1:39" ht="12.75" customHeight="1">
      <c r="A58" s="211" t="s">
        <v>931</v>
      </c>
      <c r="B58" s="212">
        <v>-0.5132184104082782</v>
      </c>
      <c r="C58" s="212">
        <v>-0.70734038623864182</v>
      </c>
      <c r="D58" s="212">
        <v>-6.809759547508154</v>
      </c>
      <c r="E58" s="212">
        <v>1.3417836578672793</v>
      </c>
      <c r="F58" s="212">
        <v>3.8177842303772636</v>
      </c>
      <c r="G58" s="212">
        <v>-3.4582815988712379</v>
      </c>
      <c r="H58" s="212">
        <v>-1.5936443119952459</v>
      </c>
      <c r="I58" s="212">
        <v>-1.2367952029991525</v>
      </c>
      <c r="J58" s="212">
        <v>5.8011555503078238</v>
      </c>
      <c r="K58" s="212">
        <v>9.2234406077911437</v>
      </c>
      <c r="L58" s="212">
        <v>1.2948210188074016</v>
      </c>
      <c r="M58" s="212">
        <v>3.6400907573781893</v>
      </c>
      <c r="N58" s="212">
        <v>2.1448050513753758</v>
      </c>
      <c r="O58" s="212">
        <v>2.4848039313491777</v>
      </c>
      <c r="P58" s="212">
        <v>0.68537950686866633</v>
      </c>
      <c r="Q58" s="212">
        <v>1.680792711604151</v>
      </c>
      <c r="R58" s="213">
        <v>0.8284788949193711</v>
      </c>
      <c r="S58" s="212">
        <v>4.4969861764539543</v>
      </c>
      <c r="T58" s="212">
        <v>2.5273455417365476</v>
      </c>
      <c r="U58" s="212">
        <v>1.3217131569025709</v>
      </c>
      <c r="V58" s="212">
        <v>-6.3624477510589639</v>
      </c>
      <c r="W58" s="212">
        <v>0.90733946680543465</v>
      </c>
      <c r="AH58" s="197">
        <f>('PIB - IBGE SCN'!R151/'PIB - IBGE SCN'!R147)/(1+'Var. PIB - IBGE SCN'!R58/100)-1</f>
        <v>9.034088284061359E-2</v>
      </c>
      <c r="AI58" s="197">
        <f>IPCA!D356</f>
        <v>4.8017974525528695E-2</v>
      </c>
      <c r="AL58" s="215"/>
    </row>
    <row r="59" spans="1:39" ht="12.75" customHeight="1">
      <c r="A59" s="211" t="s">
        <v>932</v>
      </c>
      <c r="B59" s="212">
        <v>-3.7930397704156515</v>
      </c>
      <c r="C59" s="212">
        <v>-3.4902841177953725</v>
      </c>
      <c r="D59" s="212">
        <v>-11.247183733879929</v>
      </c>
      <c r="E59" s="212">
        <v>0.55053514356737665</v>
      </c>
      <c r="F59" s="212">
        <v>3.8331809659894578</v>
      </c>
      <c r="G59" s="212">
        <v>-6.6332071125354108</v>
      </c>
      <c r="H59" s="212">
        <v>-4.7636508370925812</v>
      </c>
      <c r="I59" s="212">
        <v>-5.209650199231497</v>
      </c>
      <c r="J59" s="212">
        <v>2.9348166561717459</v>
      </c>
      <c r="K59" s="212">
        <v>7.8423317248320412</v>
      </c>
      <c r="L59" s="212">
        <v>1.5614545111945599</v>
      </c>
      <c r="M59" s="212">
        <v>2.7736629307161476</v>
      </c>
      <c r="N59" s="212">
        <v>2.7413380469909043</v>
      </c>
      <c r="O59" s="212">
        <v>1.3058420960146977</v>
      </c>
      <c r="P59" s="212">
        <v>-1.148617894435866</v>
      </c>
      <c r="Q59" s="212">
        <v>-1.4065556993045014</v>
      </c>
      <c r="R59" s="213">
        <v>-1.1928809282629405</v>
      </c>
      <c r="S59" s="212">
        <v>3.5722109318597095</v>
      </c>
      <c r="T59" s="212">
        <v>1.6116051220589789</v>
      </c>
      <c r="U59" s="212">
        <v>-4.0759017172827043</v>
      </c>
      <c r="V59" s="212">
        <v>-9.7113406924447467</v>
      </c>
      <c r="W59" s="212">
        <v>-7.4106337674377016</v>
      </c>
      <c r="AH59" s="197">
        <f>('PIB - IBGE SCN'!R152/'PIB - IBGE SCN'!R148)/(1+'Var. PIB - IBGE SCN'!R59/100)-1</f>
        <v>8.1647731278899904E-2</v>
      </c>
      <c r="AI59" s="197">
        <f>IPCA!D359</f>
        <v>4.3431858780409227E-2</v>
      </c>
      <c r="AL59" s="215"/>
    </row>
    <row r="60" spans="1:39" ht="12.75" customHeight="1">
      <c r="A60" s="211" t="s">
        <v>933</v>
      </c>
      <c r="B60" s="212">
        <v>-3.7286818032768676</v>
      </c>
      <c r="C60" s="212">
        <v>-2.1205450954708271</v>
      </c>
      <c r="D60" s="212">
        <v>-9.263955736795193</v>
      </c>
      <c r="E60" s="212">
        <v>0.74335911635607932</v>
      </c>
      <c r="F60" s="212">
        <v>7.0211732447772679</v>
      </c>
      <c r="G60" s="212">
        <v>-4.7022890131838242</v>
      </c>
      <c r="H60" s="212">
        <v>-2.334836572071497</v>
      </c>
      <c r="I60" s="212">
        <v>-4.3692771662465653</v>
      </c>
      <c r="J60" s="212">
        <v>1.1888505233703661E-2</v>
      </c>
      <c r="K60" s="212">
        <v>8.849012769518815</v>
      </c>
      <c r="L60" s="212">
        <v>2.9932113697714646</v>
      </c>
      <c r="M60" s="212">
        <v>3.0045498613073596</v>
      </c>
      <c r="N60" s="212">
        <v>3.421927454365159</v>
      </c>
      <c r="O60" s="212">
        <v>2.066823553334074</v>
      </c>
      <c r="P60" s="212">
        <v>-9.6854389816458664E-2</v>
      </c>
      <c r="Q60" s="212">
        <v>-0.28317310207908175</v>
      </c>
      <c r="R60" s="213">
        <v>-0.12581203171930788</v>
      </c>
      <c r="S60" s="212">
        <v>4.4563962626007703</v>
      </c>
      <c r="T60" s="212">
        <v>2.9451681455496814</v>
      </c>
      <c r="U60" s="212">
        <v>-2.1338752620527979</v>
      </c>
      <c r="V60" s="212">
        <v>-9.2470673345327103</v>
      </c>
      <c r="W60" s="212">
        <v>-7.6019675381440273</v>
      </c>
      <c r="AH60" s="197">
        <f>('PIB - IBGE SCN'!R153/'PIB - IBGE SCN'!R149)/(1+'Var. PIB - IBGE SCN'!R60/100)-1</f>
        <v>7.3134822242360009E-2</v>
      </c>
      <c r="AI60" s="197">
        <f>IPCA!D362</f>
        <v>4.3120283296899764E-2</v>
      </c>
      <c r="AL60" s="215"/>
    </row>
    <row r="61" spans="1:39" ht="12.75" customHeight="1">
      <c r="A61" s="211" t="s">
        <v>934</v>
      </c>
      <c r="B61" s="212">
        <v>-1.5004658008260785</v>
      </c>
      <c r="C61" s="212">
        <v>2.7813101313051369</v>
      </c>
      <c r="D61" s="212">
        <v>-2.4947093943462395</v>
      </c>
      <c r="E61" s="212">
        <v>3.3560317396113204</v>
      </c>
      <c r="F61" s="212">
        <v>11.711597495829107</v>
      </c>
      <c r="G61" s="212">
        <v>1.0623816702464151</v>
      </c>
      <c r="H61" s="212">
        <v>2.9656966179622213</v>
      </c>
      <c r="I61" s="212">
        <v>0.21269243896835377</v>
      </c>
      <c r="J61" s="212">
        <v>0.15404651665833491</v>
      </c>
      <c r="K61" s="212">
        <v>8.7571149977662124</v>
      </c>
      <c r="L61" s="212">
        <v>3.7637523359068226</v>
      </c>
      <c r="M61" s="212">
        <v>2.8699476010025649</v>
      </c>
      <c r="N61" s="212">
        <v>3.2515172461396791</v>
      </c>
      <c r="O61" s="212">
        <v>3.334923714976612</v>
      </c>
      <c r="P61" s="212">
        <v>2.4620560377430989</v>
      </c>
      <c r="Q61" s="212">
        <v>3.6262599418082964</v>
      </c>
      <c r="R61" s="213">
        <v>2.6366920557207907</v>
      </c>
      <c r="S61" s="212">
        <v>5.7133924199950448</v>
      </c>
      <c r="T61" s="212">
        <v>2.8937824453308947</v>
      </c>
      <c r="U61" s="212">
        <v>6.2115784726447076</v>
      </c>
      <c r="V61" s="212">
        <v>-3.2235385633083813</v>
      </c>
      <c r="W61" s="212">
        <v>2.9367592571294399</v>
      </c>
      <c r="AH61" s="197">
        <f>('PIB - IBGE SCN'!R154/'PIB - IBGE SCN'!R150)/(1+'Var. PIB - IBGE SCN'!R61/100)-1</f>
        <v>6.9902485865746211E-2</v>
      </c>
      <c r="AI61" s="197">
        <f>IPCA!D365</f>
        <v>5.1663633201016079E-2</v>
      </c>
      <c r="AL61" s="215"/>
    </row>
    <row r="62" spans="1:39" ht="12.75" customHeight="1">
      <c r="A62" s="211" t="s">
        <v>935</v>
      </c>
      <c r="B62" s="212">
        <v>2.7667730979444194</v>
      </c>
      <c r="C62" s="212">
        <v>7.8638824233556726</v>
      </c>
      <c r="D62" s="212">
        <v>3.9849736534471214</v>
      </c>
      <c r="E62" s="212">
        <v>4.8529589921091132</v>
      </c>
      <c r="F62" s="212">
        <v>14.976427298780148</v>
      </c>
      <c r="G62" s="212">
        <v>6.3415909799592773</v>
      </c>
      <c r="H62" s="212">
        <v>7.4398475220631477</v>
      </c>
      <c r="I62" s="212">
        <v>5.7093413288301198</v>
      </c>
      <c r="J62" s="212">
        <v>1.1189046157793259</v>
      </c>
      <c r="K62" s="212">
        <v>8.7844082592055663</v>
      </c>
      <c r="L62" s="212">
        <v>4.5703647474236719</v>
      </c>
      <c r="M62" s="212">
        <v>3.29004094901999</v>
      </c>
      <c r="N62" s="212">
        <v>3.1065540317837037</v>
      </c>
      <c r="O62" s="212">
        <v>4.6675079165579003</v>
      </c>
      <c r="P62" s="212">
        <v>4.9928551477162353</v>
      </c>
      <c r="Q62" s="212">
        <v>7.260239442029115</v>
      </c>
      <c r="R62" s="213">
        <v>5.3336944474952519</v>
      </c>
      <c r="S62" s="212">
        <v>6.0580913043481344</v>
      </c>
      <c r="T62" s="212">
        <v>3.6339931128168024</v>
      </c>
      <c r="U62" s="212">
        <v>13.960485714011494</v>
      </c>
      <c r="V62" s="212">
        <v>1.2080658486643081</v>
      </c>
      <c r="W62" s="212">
        <v>14.631368424755786</v>
      </c>
      <c r="AH62" s="197">
        <f>('PIB - IBGE SCN'!R155/'PIB - IBGE SCN'!R151)/(1+'Var. PIB - IBGE SCN'!R62/100)-1</f>
        <v>7.3233530284182669E-2</v>
      </c>
      <c r="AI62" s="197">
        <f>IPCA!D368</f>
        <v>4.8412252276564427E-2</v>
      </c>
      <c r="AL62" s="215"/>
    </row>
    <row r="63" spans="1:39" ht="12.75" customHeight="1">
      <c r="A63" s="211" t="s">
        <v>936</v>
      </c>
      <c r="B63" s="212">
        <v>6.3372040926548134</v>
      </c>
      <c r="C63" s="212">
        <v>12.693840839916714</v>
      </c>
      <c r="D63" s="212">
        <v>9.2301106024951238</v>
      </c>
      <c r="E63" s="212">
        <v>6.2836640806268385</v>
      </c>
      <c r="F63" s="212">
        <v>15.467252648641683</v>
      </c>
      <c r="G63" s="212">
        <v>10.338818491650148</v>
      </c>
      <c r="H63" s="212">
        <v>11.165866726424166</v>
      </c>
      <c r="I63" s="212">
        <v>10.176095131977881</v>
      </c>
      <c r="J63" s="212">
        <v>2.9032485276412556</v>
      </c>
      <c r="K63" s="212">
        <v>9.2977055860303146</v>
      </c>
      <c r="L63" s="212">
        <v>5.183059416349356</v>
      </c>
      <c r="M63" s="212">
        <v>3.4101628960236718</v>
      </c>
      <c r="N63" s="212">
        <v>2.8297279010226939</v>
      </c>
      <c r="O63" s="212">
        <v>5.7674179685195393</v>
      </c>
      <c r="P63" s="212">
        <v>6.956093237041916</v>
      </c>
      <c r="Q63" s="212">
        <v>10.368027101273558</v>
      </c>
      <c r="R63" s="213">
        <v>7.4612432717108712</v>
      </c>
      <c r="S63" s="212">
        <v>6.2508397167369223</v>
      </c>
      <c r="T63" s="212">
        <v>4.7768613464997722</v>
      </c>
      <c r="U63" s="212">
        <v>19.525331540240366</v>
      </c>
      <c r="V63" s="212">
        <v>7.1588720124585059</v>
      </c>
      <c r="W63" s="212">
        <v>28.755806038502673</v>
      </c>
      <c r="AH63" s="197">
        <f>('PIB - IBGE SCN'!R156/'PIB - IBGE SCN'!R152)/(1+'Var. PIB - IBGE SCN'!R63/100)-1</f>
        <v>8.0696660504434137E-2</v>
      </c>
      <c r="AI63" s="197">
        <f>IPCA!D371</f>
        <v>4.704674134797493E-2</v>
      </c>
      <c r="AL63" s="215"/>
    </row>
    <row r="64" spans="1:39" ht="12.75" customHeight="1">
      <c r="A64" s="211" t="s">
        <v>937</v>
      </c>
      <c r="B64" s="212">
        <v>6.6969417604298753</v>
      </c>
      <c r="C64" s="212">
        <v>14.887905564215242</v>
      </c>
      <c r="D64" s="212">
        <v>9.1900357200116467</v>
      </c>
      <c r="E64" s="212">
        <v>6.2756993567411712</v>
      </c>
      <c r="F64" s="212">
        <v>13.101001944390189</v>
      </c>
      <c r="G64" s="212">
        <v>10.203071706136946</v>
      </c>
      <c r="H64" s="212">
        <v>11.149464286918098</v>
      </c>
      <c r="I64" s="212">
        <v>11.189294821867479</v>
      </c>
      <c r="J64" s="212">
        <v>5.3505108616892505</v>
      </c>
      <c r="K64" s="212">
        <v>9.3220401776674464</v>
      </c>
      <c r="L64" s="212">
        <v>4.8871211435393302</v>
      </c>
      <c r="M64" s="212">
        <v>3.2620964181587775</v>
      </c>
      <c r="N64" s="212">
        <v>2.2250062605349896</v>
      </c>
      <c r="O64" s="212">
        <v>5.8036528723960368</v>
      </c>
      <c r="P64" s="212">
        <v>6.976186736296941</v>
      </c>
      <c r="Q64" s="212">
        <v>10.783465846498697</v>
      </c>
      <c r="R64" s="213">
        <v>7.5282256690782479</v>
      </c>
      <c r="S64" s="212">
        <v>6.229372177791026</v>
      </c>
      <c r="T64" s="212">
        <v>3.9206648474199968</v>
      </c>
      <c r="U64" s="212">
        <v>17.853921237588089</v>
      </c>
      <c r="V64" s="212">
        <v>11.721721662217677</v>
      </c>
      <c r="W64" s="212">
        <v>33.63902331091564</v>
      </c>
      <c r="AH64" s="197">
        <f>('PIB - IBGE SCN'!R157/'PIB - IBGE SCN'!R153)/(1+'Var. PIB - IBGE SCN'!R64/100)-1</f>
        <v>8.4233386626564544E-2</v>
      </c>
      <c r="AI64" s="197">
        <f>IPCA!D374</f>
        <v>5.9090683472662109E-2</v>
      </c>
      <c r="AL64" s="215"/>
    </row>
    <row r="65" spans="1:38" ht="12.75" customHeight="1">
      <c r="A65" s="211" t="s">
        <v>938</v>
      </c>
      <c r="B65" s="212">
        <v>6.2602904846382534</v>
      </c>
      <c r="C65" s="212">
        <v>12.024510381930419</v>
      </c>
      <c r="D65" s="212">
        <v>6.7677024872306646</v>
      </c>
      <c r="E65" s="212">
        <v>5.3353155898223426</v>
      </c>
      <c r="F65" s="212">
        <v>10.643140237520932</v>
      </c>
      <c r="G65" s="212">
        <v>8.0267704771635593</v>
      </c>
      <c r="H65" s="212">
        <v>8.4357282334899253</v>
      </c>
      <c r="I65" s="212">
        <v>9.6108820432848407</v>
      </c>
      <c r="J65" s="212">
        <v>6.1210067874232443</v>
      </c>
      <c r="K65" s="212">
        <v>9.2749288290004053</v>
      </c>
      <c r="L65" s="212">
        <v>4.6103314704992515</v>
      </c>
      <c r="M65" s="212">
        <v>3.96441052000438</v>
      </c>
      <c r="N65" s="212">
        <v>2.2020130851479136</v>
      </c>
      <c r="O65" s="212">
        <v>5.4332567912978025</v>
      </c>
      <c r="P65" s="212">
        <v>6.1124767475422503</v>
      </c>
      <c r="Q65" s="212">
        <v>9.1640035380829552</v>
      </c>
      <c r="R65" s="213">
        <v>6.55479831749195</v>
      </c>
      <c r="S65" s="212">
        <v>5.9889409311439268</v>
      </c>
      <c r="T65" s="212">
        <v>3.8187729182020957</v>
      </c>
      <c r="U65" s="212">
        <v>13.137715908496684</v>
      </c>
      <c r="V65" s="212">
        <v>9.2052821208836288</v>
      </c>
      <c r="W65" s="212">
        <v>26.721364697249129</v>
      </c>
      <c r="AH65" s="197">
        <f>('PIB - IBGE SCN'!R158/'PIB - IBGE SCN'!R154)/(1+'Var. PIB - IBGE SCN'!R65/100)-1</f>
        <v>8.8246380685626624E-2</v>
      </c>
      <c r="AI65" s="197">
        <f>IPCA!D377</f>
        <v>6.2989570403219952E-2</v>
      </c>
      <c r="AL65" s="215"/>
    </row>
    <row r="66" spans="1:38" ht="12.75" customHeight="1">
      <c r="A66" s="211" t="s">
        <v>939</v>
      </c>
      <c r="B66" s="212">
        <v>3.6614802343434283</v>
      </c>
      <c r="C66" s="212">
        <v>8.9591344959599297</v>
      </c>
      <c r="D66" s="212">
        <v>4.9471267137830566</v>
      </c>
      <c r="E66" s="212">
        <v>5.0445163218939326</v>
      </c>
      <c r="F66" s="212">
        <v>8.1515507673871603</v>
      </c>
      <c r="G66" s="212">
        <v>6.1433378680412876</v>
      </c>
      <c r="H66" s="212">
        <v>6.5173884716358543</v>
      </c>
      <c r="I66" s="212">
        <v>7.4871280356170189</v>
      </c>
      <c r="J66" s="212">
        <v>6.6525142763919076</v>
      </c>
      <c r="K66" s="212">
        <v>9.1896317742941047</v>
      </c>
      <c r="L66" s="212">
        <v>3.6544379791823678</v>
      </c>
      <c r="M66" s="212">
        <v>4.6431756877170605</v>
      </c>
      <c r="N66" s="212">
        <v>2.1310788765762423</v>
      </c>
      <c r="O66" s="212">
        <v>5.0164695758698752</v>
      </c>
      <c r="P66" s="212">
        <v>5.1959987665898488</v>
      </c>
      <c r="Q66" s="212">
        <v>8.0922451864540399</v>
      </c>
      <c r="R66" s="213">
        <v>5.614992757560322</v>
      </c>
      <c r="S66" s="212">
        <v>6.2902876682025433</v>
      </c>
      <c r="T66" s="212">
        <v>3.3655915363353106</v>
      </c>
      <c r="U66" s="212">
        <v>9.8046422796854706</v>
      </c>
      <c r="V66" s="212">
        <v>9.0432862558631477</v>
      </c>
      <c r="W66" s="212">
        <v>21.435288462034375</v>
      </c>
      <c r="AH66" s="197">
        <f>('PIB - IBGE SCN'!R159/'PIB - IBGE SCN'!R155)/(1+'Var. PIB - IBGE SCN'!R66/100)-1</f>
        <v>9.2561913365039938E-2</v>
      </c>
      <c r="AI66" s="197">
        <f>IPCA!D380</f>
        <v>6.7126008986431618E-2</v>
      </c>
      <c r="AL66" s="215"/>
    </row>
    <row r="67" spans="1:38" ht="12.75" customHeight="1">
      <c r="A67" s="211" t="s">
        <v>940</v>
      </c>
      <c r="B67" s="212">
        <v>4.2319781699962755</v>
      </c>
      <c r="C67" s="212">
        <v>6.0308580724496519</v>
      </c>
      <c r="D67" s="212">
        <v>3.5769120607423321</v>
      </c>
      <c r="E67" s="212">
        <v>5.0503180986275709</v>
      </c>
      <c r="F67" s="212">
        <v>8.192798606186491</v>
      </c>
      <c r="G67" s="212">
        <v>5.0340757757865173</v>
      </c>
      <c r="H67" s="212">
        <v>4.1181019949485087</v>
      </c>
      <c r="I67" s="212">
        <v>5.5324488981919329</v>
      </c>
      <c r="J67" s="212">
        <v>6.592027012810453</v>
      </c>
      <c r="K67" s="212">
        <v>8.1764407288039909</v>
      </c>
      <c r="L67" s="212">
        <v>2.6944923770074958</v>
      </c>
      <c r="M67" s="212">
        <v>4.9929081486829618</v>
      </c>
      <c r="N67" s="212">
        <v>2.0073733626569057</v>
      </c>
      <c r="O67" s="212">
        <v>4.2773871401718733</v>
      </c>
      <c r="P67" s="212">
        <v>4.4419972684557107</v>
      </c>
      <c r="Q67" s="212">
        <v>6.6332424090631115</v>
      </c>
      <c r="R67" s="213">
        <v>4.7611297162274857</v>
      </c>
      <c r="S67" s="212">
        <v>5.9371879660524041</v>
      </c>
      <c r="T67" s="212">
        <v>2.6059535440092985</v>
      </c>
      <c r="U67" s="212">
        <v>7.4294222321327208</v>
      </c>
      <c r="V67" s="212">
        <v>7.1219039148181507</v>
      </c>
      <c r="W67" s="212">
        <v>13.651826684377056</v>
      </c>
      <c r="AH67" s="197">
        <f>('PIB - IBGE SCN'!R160/'PIB - IBGE SCN'!R156)/(1+'Var. PIB - IBGE SCN'!R67/100)-1</f>
        <v>8.7966219819402003E-2</v>
      </c>
      <c r="AI67" s="197">
        <f>IPCA!D383</f>
        <v>7.3105884093298767E-2</v>
      </c>
      <c r="AL67" s="215"/>
    </row>
    <row r="68" spans="1:38" ht="12.75" customHeight="1">
      <c r="A68" s="211" t="s">
        <v>941</v>
      </c>
      <c r="B68" s="212">
        <v>5.6386464247307311</v>
      </c>
      <c r="C68" s="212">
        <v>3.4701950620652733</v>
      </c>
      <c r="D68" s="212">
        <v>2.2471841926400504</v>
      </c>
      <c r="E68" s="212">
        <v>5.6062595518433733</v>
      </c>
      <c r="F68" s="212">
        <v>8.2473529312267591</v>
      </c>
      <c r="G68" s="212">
        <v>4.1143251511350343</v>
      </c>
      <c r="H68" s="212">
        <v>2.3410190063644531</v>
      </c>
      <c r="I68" s="212">
        <v>4.2785542849072877</v>
      </c>
      <c r="J68" s="212">
        <v>6.4927059790428787</v>
      </c>
      <c r="K68" s="212">
        <v>6.2081127177026296</v>
      </c>
      <c r="L68" s="212">
        <v>1.9313461117996589</v>
      </c>
      <c r="M68" s="212">
        <v>4.6226712245383661</v>
      </c>
      <c r="N68" s="212">
        <v>1.9016631185563071</v>
      </c>
      <c r="O68" s="212">
        <v>3.457822445560943</v>
      </c>
      <c r="P68" s="212">
        <v>3.7431422654445878</v>
      </c>
      <c r="Q68" s="212">
        <v>5.2846706814841715</v>
      </c>
      <c r="R68" s="213">
        <v>3.9744230794472424</v>
      </c>
      <c r="S68" s="212">
        <v>4.8184595372894989</v>
      </c>
      <c r="T68" s="212">
        <v>2.2042962734418081</v>
      </c>
      <c r="U68" s="212">
        <v>6.8340464141685819</v>
      </c>
      <c r="V68" s="212">
        <v>4.7892252019075876</v>
      </c>
      <c r="W68" s="212">
        <v>9.4220946338606772</v>
      </c>
      <c r="AH68" s="197">
        <f>('PIB - IBGE SCN'!R161/'PIB - IBGE SCN'!R157)/(1+'Var. PIB - IBGE SCN'!R68/100)-1</f>
        <v>8.318592218819898E-2</v>
      </c>
      <c r="AI68" s="197">
        <f>IPCA!D386</f>
        <v>6.5031090406288294E-2</v>
      </c>
      <c r="AL68" s="215"/>
    </row>
    <row r="69" spans="1:38" ht="12.75" customHeight="1">
      <c r="A69" s="211" t="s">
        <v>942</v>
      </c>
      <c r="B69" s="212">
        <v>0.8056673686021476</v>
      </c>
      <c r="C69" s="212">
        <v>3.177950377798755</v>
      </c>
      <c r="D69" s="212">
        <v>0.7477600885391178</v>
      </c>
      <c r="E69" s="212">
        <v>6.1387506638600264</v>
      </c>
      <c r="F69" s="212">
        <v>8.2815461492781637</v>
      </c>
      <c r="G69" s="212">
        <v>3.329658711978789</v>
      </c>
      <c r="H69" s="212">
        <v>1.4320628034215632</v>
      </c>
      <c r="I69" s="212">
        <v>2.6672607380071378</v>
      </c>
      <c r="J69" s="212">
        <v>6.6379300392073626</v>
      </c>
      <c r="K69" s="212">
        <v>5.0378340116989495</v>
      </c>
      <c r="L69" s="212">
        <v>1.697682732918171</v>
      </c>
      <c r="M69" s="212">
        <v>4.0073627112555021</v>
      </c>
      <c r="N69" s="212">
        <v>1.6528358170351032</v>
      </c>
      <c r="O69" s="212">
        <v>2.8426158530784562</v>
      </c>
      <c r="P69" s="212">
        <v>2.9057116092528368</v>
      </c>
      <c r="Q69" s="212">
        <v>4.355254799291508</v>
      </c>
      <c r="R69" s="213">
        <v>3.1235648783494163</v>
      </c>
      <c r="S69" s="212">
        <v>3.9857923228754588</v>
      </c>
      <c r="T69" s="212">
        <v>2.0837959403560813</v>
      </c>
      <c r="U69" s="212">
        <v>5.6059554470590856</v>
      </c>
      <c r="V69" s="212">
        <v>4.9056213010794103</v>
      </c>
      <c r="W69" s="212">
        <v>8.1280685184293553</v>
      </c>
      <c r="AH69" s="197">
        <f>('PIB - IBGE SCN'!R162/'PIB - IBGE SCN'!R158)/(1+'Var. PIB - IBGE SCN'!R69/100)-1</f>
        <v>8.4006947932595111E-2</v>
      </c>
      <c r="AI69" s="197">
        <f>IPCA!D389</f>
        <v>5.2399926989787238E-2</v>
      </c>
      <c r="AL69" s="215"/>
    </row>
    <row r="70" spans="1:38" ht="12.75" customHeight="1">
      <c r="A70" s="211" t="s">
        <v>943</v>
      </c>
      <c r="B70" s="212">
        <v>0.55808500614453749</v>
      </c>
      <c r="C70" s="212">
        <v>1.6695472351161422</v>
      </c>
      <c r="D70" s="212">
        <v>-1.8398229956407164</v>
      </c>
      <c r="E70" s="212">
        <v>4.3409005424491554</v>
      </c>
      <c r="F70" s="212">
        <v>6.8491307501337584</v>
      </c>
      <c r="G70" s="212">
        <v>1.2294034956813249</v>
      </c>
      <c r="H70" s="212">
        <v>0.65876417234593809</v>
      </c>
      <c r="I70" s="212">
        <v>1.5559652090724185</v>
      </c>
      <c r="J70" s="212">
        <v>6.0397038876539133</v>
      </c>
      <c r="K70" s="212">
        <v>3.667966373444731</v>
      </c>
      <c r="L70" s="212">
        <v>2.7384375825250773</v>
      </c>
      <c r="M70" s="212">
        <v>3.121128550303065</v>
      </c>
      <c r="N70" s="212">
        <v>1.5906510939706298</v>
      </c>
      <c r="O70" s="212">
        <v>2.3685331597389503</v>
      </c>
      <c r="P70" s="212">
        <v>2.0142021054652126</v>
      </c>
      <c r="Q70" s="212">
        <v>3.2239255871960193</v>
      </c>
      <c r="R70" s="213">
        <v>2.1967858486095837</v>
      </c>
      <c r="S70" s="212">
        <v>2.915807599336584</v>
      </c>
      <c r="T70" s="212">
        <v>1.7973768404799362</v>
      </c>
      <c r="U70" s="212">
        <v>3.8788545157157905</v>
      </c>
      <c r="V70" s="212">
        <v>2.8024588934265182</v>
      </c>
      <c r="W70" s="212">
        <v>5.1714334965152764</v>
      </c>
      <c r="AH70" s="197">
        <f>('PIB - IBGE SCN'!R163/'PIB - IBGE SCN'!R159)/(1+'Var. PIB - IBGE SCN'!R70/100)-1</f>
        <v>7.9024657619713112E-2</v>
      </c>
      <c r="AI70" s="197">
        <f>IPCA!D392</f>
        <v>4.9157699762254481E-2</v>
      </c>
      <c r="AL70" s="215"/>
    </row>
    <row r="71" spans="1:38" ht="12.75" customHeight="1">
      <c r="A71" s="211" t="s">
        <v>944</v>
      </c>
      <c r="B71" s="212">
        <v>-8.3344696696274756E-2</v>
      </c>
      <c r="C71" s="212">
        <v>2.7097247792928769E-2</v>
      </c>
      <c r="D71" s="212">
        <v>-2.6483221665249301</v>
      </c>
      <c r="E71" s="212">
        <v>3.3774901257215051</v>
      </c>
      <c r="F71" s="212">
        <v>5.1697612559606476</v>
      </c>
      <c r="G71" s="212">
        <v>9.6925988578488997E-2</v>
      </c>
      <c r="H71" s="212">
        <v>1.5346838481673508</v>
      </c>
      <c r="I71" s="212">
        <v>2.0701975284291185</v>
      </c>
      <c r="J71" s="212">
        <v>6.4156128535035384</v>
      </c>
      <c r="K71" s="212">
        <v>2.2316600729528568</v>
      </c>
      <c r="L71" s="212">
        <v>3.9944201727739603</v>
      </c>
      <c r="M71" s="212">
        <v>2.8041893711412857</v>
      </c>
      <c r="N71" s="212">
        <v>1.4251894273727306</v>
      </c>
      <c r="O71" s="212">
        <v>2.490729531578717</v>
      </c>
      <c r="P71" s="212">
        <v>1.7472492799397665</v>
      </c>
      <c r="Q71" s="212">
        <v>3.0147626272900796</v>
      </c>
      <c r="R71" s="213">
        <v>1.9384151395733795</v>
      </c>
      <c r="S71" s="212">
        <v>2.9173111234748195</v>
      </c>
      <c r="T71" s="212">
        <v>1.8408411760569843</v>
      </c>
      <c r="U71" s="212">
        <v>1.9757425697311426</v>
      </c>
      <c r="V71" s="212">
        <v>0.5064048455259762</v>
      </c>
      <c r="W71" s="212">
        <v>2.0079063182732559</v>
      </c>
      <c r="AH71" s="197">
        <f>('PIB - IBGE SCN'!R164/'PIB - IBGE SCN'!R160)/(1+'Var. PIB - IBGE SCN'!R71/100)-1</f>
        <v>7.9914531509013065E-2</v>
      </c>
      <c r="AI71" s="197">
        <f>IPCA!D395</f>
        <v>5.282388631203716E-2</v>
      </c>
      <c r="AL71" s="215"/>
    </row>
    <row r="72" spans="1:38" ht="12.75" customHeight="1">
      <c r="A72" s="211" t="s">
        <v>945</v>
      </c>
      <c r="B72" s="212">
        <v>-3.0822422430850649</v>
      </c>
      <c r="C72" s="212">
        <v>-1.940123149224493</v>
      </c>
      <c r="D72" s="212">
        <v>-2.3786901012981976</v>
      </c>
      <c r="E72" s="212">
        <v>0.68232898940745468</v>
      </c>
      <c r="F72" s="212">
        <v>3.1839824615489176</v>
      </c>
      <c r="G72" s="212">
        <v>-0.72282435605514062</v>
      </c>
      <c r="H72" s="212">
        <v>2.364493290008296</v>
      </c>
      <c r="I72" s="212">
        <v>2.0421969472748325</v>
      </c>
      <c r="J72" s="212">
        <v>6.9996934440823777</v>
      </c>
      <c r="K72" s="212">
        <v>1.5491216492779403</v>
      </c>
      <c r="L72" s="212">
        <v>5.0889588284410925</v>
      </c>
      <c r="M72" s="212">
        <v>3.6050212553814243</v>
      </c>
      <c r="N72" s="212">
        <v>1.3446833840806693</v>
      </c>
      <c r="O72" s="212">
        <v>2.9029099354093146</v>
      </c>
      <c r="P72" s="212">
        <v>1.6119238986780582</v>
      </c>
      <c r="Q72" s="212">
        <v>3.6752901645169089</v>
      </c>
      <c r="R72" s="213">
        <v>1.9211759850944921</v>
      </c>
      <c r="S72" s="212">
        <v>3.4994506815112958</v>
      </c>
      <c r="T72" s="212">
        <v>2.2770054758772362</v>
      </c>
      <c r="U72" s="212">
        <v>0.77877699636459408</v>
      </c>
      <c r="V72" s="212">
        <v>0.27102323227055081</v>
      </c>
      <c r="W72" s="212">
        <v>0.72571352803980638</v>
      </c>
      <c r="AH72" s="197">
        <f>('PIB - IBGE SCN'!R165/'PIB - IBGE SCN'!R161)/(1+'Var. PIB - IBGE SCN'!R72/100)-1</f>
        <v>7.9431269420643158E-2</v>
      </c>
      <c r="AI72" s="197">
        <f>IPCA!D398</f>
        <v>5.8385689976391708E-2</v>
      </c>
      <c r="AL72" s="215"/>
    </row>
    <row r="73" spans="1:38" ht="12.75" customHeight="1">
      <c r="A73" s="211" t="s">
        <v>946</v>
      </c>
      <c r="B73" s="212">
        <v>5.5662421451149191</v>
      </c>
      <c r="C73" s="212">
        <v>-4.6645617084279944</v>
      </c>
      <c r="D73" s="212">
        <v>-2.014902405569674</v>
      </c>
      <c r="E73" s="212">
        <v>-1.6589610129588483</v>
      </c>
      <c r="F73" s="212">
        <v>1.4458455914764246</v>
      </c>
      <c r="G73" s="212">
        <v>-1.6141122520873741</v>
      </c>
      <c r="H73" s="212">
        <v>3.0943854062925658</v>
      </c>
      <c r="I73" s="212">
        <v>2.2218954660824686</v>
      </c>
      <c r="J73" s="212">
        <v>6.6318864278080536</v>
      </c>
      <c r="K73" s="212">
        <v>0.86848154444552073</v>
      </c>
      <c r="L73" s="212">
        <v>6.2128300417970239</v>
      </c>
      <c r="M73" s="212">
        <v>3.3279103105833929</v>
      </c>
      <c r="N73" s="212">
        <v>1.3952716245929198</v>
      </c>
      <c r="O73" s="212">
        <v>3.0512394338101601</v>
      </c>
      <c r="P73" s="212">
        <v>1.9026837457869261</v>
      </c>
      <c r="Q73" s="212">
        <v>3.6733514566463121</v>
      </c>
      <c r="R73" s="213">
        <v>2.1690868635563021</v>
      </c>
      <c r="S73" s="212">
        <v>3.7095527282661633</v>
      </c>
      <c r="T73" s="212">
        <v>1.7329113928530759</v>
      </c>
      <c r="U73" s="212">
        <v>0.74373234229518914</v>
      </c>
      <c r="V73" s="212">
        <v>-1.8589037018177046</v>
      </c>
      <c r="W73" s="212">
        <v>1.0130132582497842</v>
      </c>
      <c r="AH73" s="197">
        <f>('PIB - IBGE SCN'!R166/'PIB - IBGE SCN'!R162)/(1+'Var. PIB - IBGE SCN'!R73/100)-1</f>
        <v>7.416515514476596E-2</v>
      </c>
      <c r="AI73" s="197">
        <f>IPCA!D401</f>
        <v>6.5886687801203214E-2</v>
      </c>
      <c r="AL73" s="215"/>
    </row>
    <row r="74" spans="1:38" ht="12.75" customHeight="1">
      <c r="A74" s="211" t="s">
        <v>947</v>
      </c>
      <c r="B74" s="212">
        <v>8.4437001666727962</v>
      </c>
      <c r="C74" s="212">
        <v>-4.9118290849386455</v>
      </c>
      <c r="D74" s="212">
        <v>0.94712514688042315</v>
      </c>
      <c r="E74" s="212">
        <v>-0.91144853311346807</v>
      </c>
      <c r="F74" s="212">
        <v>2.9352382385740894</v>
      </c>
      <c r="G74" s="212">
        <v>0.26273375030771984</v>
      </c>
      <c r="H74" s="212">
        <v>3.8580594053949868</v>
      </c>
      <c r="I74" s="212">
        <v>3.716864761124028</v>
      </c>
      <c r="J74" s="212">
        <v>6.8439712993207058</v>
      </c>
      <c r="K74" s="212">
        <v>1.2633403620153194</v>
      </c>
      <c r="L74" s="212">
        <v>5.9720144885906823</v>
      </c>
      <c r="M74" s="212">
        <v>3.0906930477768046</v>
      </c>
      <c r="N74" s="212">
        <v>1.2555708177632408</v>
      </c>
      <c r="O74" s="212">
        <v>3.2223343486686318</v>
      </c>
      <c r="P74" s="212">
        <v>2.6769894487881141</v>
      </c>
      <c r="Q74" s="212">
        <v>4.3529828695835882</v>
      </c>
      <c r="R74" s="213">
        <v>2.9296426022427768</v>
      </c>
      <c r="S74" s="212">
        <v>4.1771621146673654</v>
      </c>
      <c r="T74" s="212">
        <v>1.4951600866681458</v>
      </c>
      <c r="U74" s="212">
        <v>2.5553490402065115</v>
      </c>
      <c r="V74" s="212">
        <v>0.13619022959971971</v>
      </c>
      <c r="W74" s="212">
        <v>2.3173720721417101</v>
      </c>
      <c r="AH74" s="197">
        <f>('PIB - IBGE SCN'!R167/'PIB - IBGE SCN'!R163)/(1+'Var. PIB - IBGE SCN'!R74/100)-1</f>
        <v>7.3351280346448888E-2</v>
      </c>
      <c r="AI74" s="197">
        <f>IPCA!D404</f>
        <v>6.6955140446492534E-2</v>
      </c>
      <c r="AL74" s="215"/>
    </row>
    <row r="75" spans="1:38" ht="12.75" customHeight="1">
      <c r="A75" s="211" t="s">
        <v>948</v>
      </c>
      <c r="B75" s="212">
        <v>6.346840711339885</v>
      </c>
      <c r="C75" s="212">
        <v>-4.2016613534898273</v>
      </c>
      <c r="D75" s="212">
        <v>2.2324830292725029</v>
      </c>
      <c r="E75" s="212">
        <v>-1.4845976712631104</v>
      </c>
      <c r="F75" s="212">
        <v>3.6272113120549454</v>
      </c>
      <c r="G75" s="212">
        <v>1.130710056708284</v>
      </c>
      <c r="H75" s="212">
        <v>3.5931994376163567</v>
      </c>
      <c r="I75" s="212">
        <v>2.7943464688773734</v>
      </c>
      <c r="J75" s="212">
        <v>5.1726723895995974</v>
      </c>
      <c r="K75" s="212">
        <v>2.0307347749224602</v>
      </c>
      <c r="L75" s="212">
        <v>5.4680217079089655</v>
      </c>
      <c r="M75" s="212">
        <v>2.7491042601505367</v>
      </c>
      <c r="N75" s="212">
        <v>1.7775585291534002</v>
      </c>
      <c r="O75" s="212">
        <v>3.0833233549011352</v>
      </c>
      <c r="P75" s="212">
        <v>2.7152540385405599</v>
      </c>
      <c r="Q75" s="212">
        <v>4.587691272019212</v>
      </c>
      <c r="R75" s="213">
        <v>2.9975455414788854</v>
      </c>
      <c r="S75" s="212">
        <v>4.0596488738758651</v>
      </c>
      <c r="T75" s="212">
        <v>1.6327919772939792</v>
      </c>
      <c r="U75" s="212">
        <v>4.8448623409099945</v>
      </c>
      <c r="V75" s="212">
        <v>2.0741011203795789</v>
      </c>
      <c r="W75" s="212">
        <v>6.8682191305166285</v>
      </c>
      <c r="AH75" s="197">
        <f>('PIB - IBGE SCN'!R168/'PIB - IBGE SCN'!R164)/(1+'Var. PIB - IBGE SCN'!R75/100)-1</f>
        <v>7.1237282680246095E-2</v>
      </c>
      <c r="AI75" s="197">
        <f>IPCA!D407</f>
        <v>5.8585604593711871E-2</v>
      </c>
      <c r="AL75" s="215"/>
    </row>
    <row r="76" spans="1:38" ht="12.75" customHeight="1">
      <c r="A76" s="211" t="s">
        <v>949</v>
      </c>
      <c r="B76" s="212">
        <v>8.3614439821622089</v>
      </c>
      <c r="C76" s="212">
        <v>-3.1865127745165922</v>
      </c>
      <c r="D76" s="212">
        <v>3.0133010129937743</v>
      </c>
      <c r="E76" s="212">
        <v>1.6012690431292942</v>
      </c>
      <c r="F76" s="212">
        <v>4.4956020464713919</v>
      </c>
      <c r="G76" s="212">
        <v>2.1662184403977713</v>
      </c>
      <c r="H76" s="212">
        <v>3.4243415113642817</v>
      </c>
      <c r="I76" s="212">
        <v>2.6280570076971044</v>
      </c>
      <c r="J76" s="212">
        <v>4.0067092845452734</v>
      </c>
      <c r="K76" s="212">
        <v>1.8039890592828511</v>
      </c>
      <c r="L76" s="212">
        <v>5.1213688929004464</v>
      </c>
      <c r="M76" s="212">
        <v>1.6019649193327767</v>
      </c>
      <c r="N76" s="212">
        <v>2.2113138915597519</v>
      </c>
      <c r="O76" s="212">
        <v>2.7538277764066255</v>
      </c>
      <c r="P76" s="212">
        <v>2.875758470580414</v>
      </c>
      <c r="Q76" s="212">
        <v>3.7382321467978041</v>
      </c>
      <c r="R76" s="213">
        <v>3.0048226702886982</v>
      </c>
      <c r="S76" s="212">
        <v>3.4710436906500997</v>
      </c>
      <c r="T76" s="212">
        <v>1.5101212759759619</v>
      </c>
      <c r="U76" s="212">
        <v>5.8272010907708394</v>
      </c>
      <c r="V76" s="212">
        <v>2.3942542158111868</v>
      </c>
      <c r="W76" s="212">
        <v>7.239599564965693</v>
      </c>
      <c r="AH76" s="197">
        <f>('PIB - IBGE SCN'!R169/'PIB - IBGE SCN'!R165)/(1+'Var. PIB - IBGE SCN'!R76/100)-1</f>
        <v>7.5045645320486853E-2</v>
      </c>
      <c r="AI76" s="197">
        <f>IPCA!D410</f>
        <v>5.9108180800137466E-2</v>
      </c>
      <c r="AL76" s="215"/>
    </row>
    <row r="77" spans="1:38" ht="12.75" customHeight="1">
      <c r="A77" s="211" t="s">
        <v>950</v>
      </c>
      <c r="B77" s="212">
        <v>4.7600291318772303</v>
      </c>
      <c r="C77" s="212">
        <v>0.33467045218320557</v>
      </c>
      <c r="D77" s="212">
        <v>3.1425556792484821</v>
      </c>
      <c r="E77" s="212">
        <v>3.681722101350049</v>
      </c>
      <c r="F77" s="212">
        <v>6.2504422361427059</v>
      </c>
      <c r="G77" s="212">
        <v>3.4527754101206787</v>
      </c>
      <c r="H77" s="212">
        <v>3.6020085463779772</v>
      </c>
      <c r="I77" s="212">
        <v>3.6243003127755191</v>
      </c>
      <c r="J77" s="212">
        <v>4.3594451513166543</v>
      </c>
      <c r="K77" s="212">
        <v>2.0573535958041234</v>
      </c>
      <c r="L77" s="212">
        <v>3.7073207509597639</v>
      </c>
      <c r="M77" s="212">
        <v>2.0532623870479938</v>
      </c>
      <c r="N77" s="212">
        <v>1.8828235598131293</v>
      </c>
      <c r="O77" s="212">
        <v>2.7541778958994678</v>
      </c>
      <c r="P77" s="212">
        <v>3.0500352436028999</v>
      </c>
      <c r="Q77" s="212">
        <v>3.9471007533291358</v>
      </c>
      <c r="R77" s="213">
        <v>3.1848214435252098</v>
      </c>
      <c r="S77" s="212">
        <v>3.4016007564853901</v>
      </c>
      <c r="T77" s="212">
        <v>2.0288629536763914</v>
      </c>
      <c r="U77" s="212">
        <v>6.1360180516025098</v>
      </c>
      <c r="V77" s="212">
        <v>4.2013747125947187</v>
      </c>
      <c r="W77" s="212">
        <v>5.6194255372614688</v>
      </c>
      <c r="AH77" s="197">
        <f>('PIB - IBGE SCN'!R170/'PIB - IBGE SCN'!R166)/(1+'Var. PIB - IBGE SCN'!R77/100)-1</f>
        <v>7.7166658304926417E-2</v>
      </c>
      <c r="AI77" s="197">
        <f>IPCA!D413</f>
        <v>6.1530882776396734E-2</v>
      </c>
    </row>
    <row r="78" spans="1:38" ht="12.75" customHeight="1">
      <c r="A78" s="211" t="s">
        <v>951</v>
      </c>
      <c r="B78" s="212">
        <v>2.0899561661221755</v>
      </c>
      <c r="C78" s="212">
        <v>3.1114313425056661</v>
      </c>
      <c r="D78" s="212">
        <v>-0.31830551907565674</v>
      </c>
      <c r="E78" s="212">
        <v>2.2523099565812332</v>
      </c>
      <c r="F78" s="212">
        <v>3.5435982111911013</v>
      </c>
      <c r="G78" s="212">
        <v>1.437428883232994</v>
      </c>
      <c r="H78" s="212">
        <v>2.2054341450441273</v>
      </c>
      <c r="I78" s="212">
        <v>1.578849109956737</v>
      </c>
      <c r="J78" s="212">
        <v>4.3188610879354217</v>
      </c>
      <c r="K78" s="212">
        <v>0.71889434441747557</v>
      </c>
      <c r="L78" s="212">
        <v>2.6399594848960151</v>
      </c>
      <c r="M78" s="212">
        <v>2.4402306929065531</v>
      </c>
      <c r="N78" s="212">
        <v>1.6800837244985933</v>
      </c>
      <c r="O78" s="212">
        <v>2.1387361945036654</v>
      </c>
      <c r="P78" s="212">
        <v>1.9777087610941102</v>
      </c>
      <c r="Q78" s="212">
        <v>2.5089212403313077</v>
      </c>
      <c r="R78" s="213">
        <v>2.0585083276914551</v>
      </c>
      <c r="S78" s="212">
        <v>2.7575573789300201</v>
      </c>
      <c r="T78" s="212">
        <v>2.0399901024596101</v>
      </c>
      <c r="U78" s="212">
        <v>2.3309104832053062</v>
      </c>
      <c r="V78" s="212">
        <v>2.4441697527588957</v>
      </c>
      <c r="W78" s="212">
        <v>2.7967413558142695</v>
      </c>
      <c r="AH78" s="197">
        <f>('PIB - IBGE SCN'!R171/'PIB - IBGE SCN'!R167)/(1+'Var. PIB - IBGE SCN'!R78/100)-1</f>
        <v>7.8383410978167589E-2</v>
      </c>
      <c r="AI78" s="197">
        <f>IPCA!D416</f>
        <v>6.5236132991559836E-2</v>
      </c>
    </row>
    <row r="79" spans="1:38" ht="12.75" customHeight="1">
      <c r="A79" s="211" t="s">
        <v>952</v>
      </c>
      <c r="B79" s="212">
        <v>3.0609234939423136</v>
      </c>
      <c r="C79" s="212">
        <v>6.0312172031711242</v>
      </c>
      <c r="D79" s="212">
        <v>-2.601190601091663</v>
      </c>
      <c r="E79" s="212">
        <v>0.76699208628732141</v>
      </c>
      <c r="F79" s="212">
        <v>-0.29397860492298422</v>
      </c>
      <c r="G79" s="212">
        <v>-0.25479912540866678</v>
      </c>
      <c r="H79" s="212">
        <v>1.3003416514169697</v>
      </c>
      <c r="I79" s="212">
        <v>1.4782615711752101</v>
      </c>
      <c r="J79" s="212">
        <v>5.6477356376557042</v>
      </c>
      <c r="K79" s="212">
        <v>-0.53749758226471211</v>
      </c>
      <c r="L79" s="212">
        <v>1.6418964646823131</v>
      </c>
      <c r="M79" s="212">
        <v>2.2550198085923734</v>
      </c>
      <c r="N79" s="212">
        <v>0.85310948985943824</v>
      </c>
      <c r="O79" s="212">
        <v>1.5432225361879937</v>
      </c>
      <c r="P79" s="212">
        <v>1.1830953387618859</v>
      </c>
      <c r="Q79" s="212">
        <v>1.2106692629265003</v>
      </c>
      <c r="R79" s="213">
        <v>1.1877881177950078</v>
      </c>
      <c r="S79" s="212">
        <v>2.1628891740633538</v>
      </c>
      <c r="T79" s="212">
        <v>1.6770430848935147</v>
      </c>
      <c r="U79" s="212">
        <v>-1.4799102101473061</v>
      </c>
      <c r="V79" s="212">
        <v>2.7913623674082233</v>
      </c>
      <c r="W79" s="212">
        <v>0.18736490369732905</v>
      </c>
      <c r="AH79" s="197">
        <f>('PIB - IBGE SCN'!R172/'PIB - IBGE SCN'!R168)/(1+'Var. PIB - IBGE SCN'!R79/100)-1</f>
        <v>8.2305478730500869E-2</v>
      </c>
      <c r="AI79" s="197">
        <f>IPCA!D419</f>
        <v>6.7464508763476649E-2</v>
      </c>
    </row>
    <row r="80" spans="1:38" ht="12.75" customHeight="1">
      <c r="A80" s="211" t="s">
        <v>953</v>
      </c>
      <c r="B80" s="212">
        <v>2.7907944566982978</v>
      </c>
      <c r="C80" s="212">
        <v>9.0517013841234117</v>
      </c>
      <c r="D80" s="212">
        <v>-4.6870329835539515</v>
      </c>
      <c r="E80" s="212">
        <v>-1.9435885280871035</v>
      </c>
      <c r="F80" s="212">
        <v>-2.1407853675152411</v>
      </c>
      <c r="G80" s="212">
        <v>-1.5081837992410141</v>
      </c>
      <c r="H80" s="212">
        <v>0.55578444096711088</v>
      </c>
      <c r="I80" s="212">
        <v>1.4909965047854801</v>
      </c>
      <c r="J80" s="212">
        <v>5.2619215409916542</v>
      </c>
      <c r="K80" s="212">
        <v>-0.56499040616933005</v>
      </c>
      <c r="L80" s="212">
        <v>0.73449077055909306</v>
      </c>
      <c r="M80" s="212">
        <v>1.8669028583619962</v>
      </c>
      <c r="N80" s="212">
        <v>9.7428660644127696E-2</v>
      </c>
      <c r="O80" s="212">
        <v>0.98540343272635056</v>
      </c>
      <c r="P80" s="212">
        <v>0.46100365412324873</v>
      </c>
      <c r="Q80" s="212">
        <v>0.7554068282299653</v>
      </c>
      <c r="R80" s="213">
        <v>0.50395574027337631</v>
      </c>
      <c r="S80" s="212">
        <v>2.2503192599612198</v>
      </c>
      <c r="T80" s="212">
        <v>0.81308480802149141</v>
      </c>
      <c r="U80" s="212">
        <v>-4.2240686527753146</v>
      </c>
      <c r="V80" s="212">
        <v>-1.1338914360636165</v>
      </c>
      <c r="W80" s="212">
        <v>-1.9137461226951924</v>
      </c>
      <c r="AH80" s="197">
        <f>('PIB - IBGE SCN'!R173/'PIB - IBGE SCN'!R169)/(1+'Var. PIB - IBGE SCN'!R80/100)-1</f>
        <v>7.846709743494662E-2</v>
      </c>
      <c r="AI80" s="197">
        <f>IPCA!D422</f>
        <v>6.407616596391974E-2</v>
      </c>
    </row>
    <row r="81" spans="1:16384" ht="12.75" customHeight="1">
      <c r="A81" s="211" t="s">
        <v>954</v>
      </c>
      <c r="B81" s="212">
        <v>2.8384634900014971</v>
      </c>
      <c r="C81" s="212">
        <v>10.704689686594682</v>
      </c>
      <c r="D81" s="212">
        <v>-6.2123885936974705</v>
      </c>
      <c r="E81" s="212">
        <v>-4.4766622081237717</v>
      </c>
      <c r="F81" s="212">
        <v>-6.6436905707478839</v>
      </c>
      <c r="G81" s="212">
        <v>-3.4146006655257355</v>
      </c>
      <c r="H81" s="212">
        <v>-1.4736833070614686</v>
      </c>
      <c r="I81" s="212">
        <v>-0.14560997376680263</v>
      </c>
      <c r="J81" s="212">
        <v>4.3862261942456238</v>
      </c>
      <c r="K81" s="212">
        <v>-1.1422980714631104</v>
      </c>
      <c r="L81" s="212">
        <v>0.30617009953588514</v>
      </c>
      <c r="M81" s="212">
        <v>0.59354852018551618</v>
      </c>
      <c r="N81" s="212">
        <v>0.12148458882839108</v>
      </c>
      <c r="O81" s="212">
        <v>3.4146234190512992E-2</v>
      </c>
      <c r="P81" s="212">
        <v>-0.71178645116444228</v>
      </c>
      <c r="Q81" s="212">
        <v>-0.76775101052594108</v>
      </c>
      <c r="R81" s="213">
        <v>-0.7179961722406869</v>
      </c>
      <c r="S81" s="212">
        <v>1.2448299282825648</v>
      </c>
      <c r="T81" s="212">
        <v>0.25055770284985179</v>
      </c>
      <c r="U81" s="212">
        <v>-7.5482377567089749</v>
      </c>
      <c r="V81" s="212">
        <v>-0.89937016571448591</v>
      </c>
      <c r="W81" s="212">
        <v>-3.2982143897580252</v>
      </c>
      <c r="AH81" s="197">
        <f>('PIB - IBGE SCN'!R174/'PIB - IBGE SCN'!R170)/(1+'Var. PIB - IBGE SCN'!R81/100)-1</f>
        <v>7.5907548880180142E-2</v>
      </c>
      <c r="AI81" s="197">
        <f>IPCA!D425</f>
        <v>8.1286320147059721E-2</v>
      </c>
    </row>
    <row r="82" spans="1:16384" ht="12.75" customHeight="1">
      <c r="A82" s="211" t="s">
        <v>955</v>
      </c>
      <c r="B82" s="212">
        <v>3.9707148162458017</v>
      </c>
      <c r="C82" s="212">
        <v>10.937658804340789</v>
      </c>
      <c r="D82" s="212">
        <v>-5.8467217078574389</v>
      </c>
      <c r="E82" s="212">
        <v>-3.8682253135129629</v>
      </c>
      <c r="F82" s="212">
        <v>-8.7763587710922621</v>
      </c>
      <c r="G82" s="212">
        <v>-3.7358099353844154</v>
      </c>
      <c r="H82" s="212">
        <v>-2.4861168930340294</v>
      </c>
      <c r="I82" s="212">
        <v>-0.37096448796533066</v>
      </c>
      <c r="J82" s="212">
        <v>2.8534306537136622</v>
      </c>
      <c r="K82" s="212">
        <v>-1.0028655700416222</v>
      </c>
      <c r="L82" s="212">
        <v>6.3026034444235712E-2</v>
      </c>
      <c r="M82" s="212">
        <v>-0.80812895364593684</v>
      </c>
      <c r="N82" s="212">
        <v>-9.7808942245170005E-2</v>
      </c>
      <c r="O82" s="212">
        <v>-0.658408877724459</v>
      </c>
      <c r="P82" s="212">
        <v>-1.2218328108443144</v>
      </c>
      <c r="Q82" s="212">
        <v>-1.6610151080164948</v>
      </c>
      <c r="R82" s="213">
        <v>-1.2795124631224564</v>
      </c>
      <c r="S82" s="212">
        <v>0.34843753483733142</v>
      </c>
      <c r="T82" s="212">
        <v>-0.4534870838749816</v>
      </c>
      <c r="U82" s="212">
        <v>-9.0534036230336508</v>
      </c>
      <c r="V82" s="212">
        <v>1.4101842935054787</v>
      </c>
      <c r="W82" s="212">
        <v>-5.0989005662974485</v>
      </c>
      <c r="AH82" s="197">
        <f>('PIB - IBGE SCN'!R175/'PIB - IBGE SCN'!R171)/(1+'Var. PIB - IBGE SCN'!R82/100)-1</f>
        <v>7.3127097577784239E-2</v>
      </c>
      <c r="AI82" s="197">
        <f>IPCA!D428</f>
        <v>8.8944488180545234E-2</v>
      </c>
    </row>
    <row r="83" spans="1:16384" ht="12.75" customHeight="1">
      <c r="A83" s="211" t="s">
        <v>984</v>
      </c>
      <c r="B83" s="212">
        <v>3.6838193915842865</v>
      </c>
      <c r="C83" s="212">
        <v>9.4405139891614134</v>
      </c>
      <c r="D83" s="212">
        <v>-7.1000990494721865</v>
      </c>
      <c r="E83" s="212">
        <v>-1.7432597836454455</v>
      </c>
      <c r="F83" s="212">
        <v>-8.2125491372822879</v>
      </c>
      <c r="G83" s="212">
        <v>-4.2975464698986059</v>
      </c>
      <c r="H83" s="212">
        <v>-4.4746755314439168</v>
      </c>
      <c r="I83" s="212">
        <v>-1.9938408815701525</v>
      </c>
      <c r="J83" s="212">
        <v>0.76823800214729232</v>
      </c>
      <c r="K83" s="212">
        <v>-0.88336549673414533</v>
      </c>
      <c r="L83" s="212">
        <v>-4.3395186750705417E-2</v>
      </c>
      <c r="M83" s="212">
        <v>-2.4084725340393076</v>
      </c>
      <c r="N83" s="212">
        <v>3.3945546728708642E-2</v>
      </c>
      <c r="O83" s="212">
        <v>-1.6136748817248581</v>
      </c>
      <c r="P83" s="212">
        <v>-2.0289699858724974</v>
      </c>
      <c r="Q83" s="212">
        <v>-3.2616076597615229</v>
      </c>
      <c r="R83" s="213">
        <v>-2.1961355525204174</v>
      </c>
      <c r="S83" s="212">
        <v>-0.91155143356620449</v>
      </c>
      <c r="T83" s="212">
        <v>-1.1595102568583315</v>
      </c>
      <c r="U83" s="212">
        <v>-10.92033695978386</v>
      </c>
      <c r="V83" s="212">
        <v>0.79947731522596044</v>
      </c>
      <c r="W83" s="212">
        <v>-10.529235077479415</v>
      </c>
      <c r="AH83" s="197">
        <f>('PIB - IBGE SCN'!R176/'PIB - IBGE SCN'!R172)/(1+'Var. PIB - IBGE SCN'!R83/100)-1</f>
        <v>7.0894539180008431E-2</v>
      </c>
      <c r="AI83" s="197">
        <f>IPCA!D431</f>
        <v>9.4931813812181298E-2</v>
      </c>
    </row>
    <row r="84" spans="1:16384" ht="12.75" customHeight="1">
      <c r="A84" s="211" t="s">
        <v>1077</v>
      </c>
      <c r="B84" s="212">
        <v>3.3143314331436136</v>
      </c>
      <c r="C84" s="212">
        <v>5.6965210474194228</v>
      </c>
      <c r="D84" s="212">
        <v>-8.4842712127703219</v>
      </c>
      <c r="E84" s="212">
        <v>-0.39265762170790364</v>
      </c>
      <c r="F84" s="212">
        <v>-9.0045154522293451</v>
      </c>
      <c r="G84" s="212">
        <v>-5.7615033125009489</v>
      </c>
      <c r="H84" s="212">
        <v>-7.3035435037734242</v>
      </c>
      <c r="I84" s="212">
        <v>-4.3243456842159684</v>
      </c>
      <c r="J84" s="212">
        <v>-0.94478382065157351</v>
      </c>
      <c r="K84" s="212">
        <v>-1.208108447344991</v>
      </c>
      <c r="L84" s="212">
        <v>-0.38143002839680085</v>
      </c>
      <c r="M84" s="212">
        <v>-3.7201415154696549</v>
      </c>
      <c r="N84" s="212">
        <v>0.24228460054247503</v>
      </c>
      <c r="O84" s="212">
        <v>-2.7337615282800098</v>
      </c>
      <c r="P84" s="212">
        <v>-3.1500780053788535</v>
      </c>
      <c r="Q84" s="212">
        <v>-5.9863386995342216</v>
      </c>
      <c r="R84" s="213">
        <v>-3.5457633934727784</v>
      </c>
      <c r="S84" s="212">
        <v>-3.2164927259314857</v>
      </c>
      <c r="T84" s="212">
        <v>-1.4365682092088772</v>
      </c>
      <c r="U84" s="212">
        <v>-13.946500205058365</v>
      </c>
      <c r="V84" s="212">
        <v>6.8195639363582528</v>
      </c>
      <c r="W84" s="212">
        <v>-14.190636852475736</v>
      </c>
      <c r="AH84" s="197">
        <f>('PIB - IBGE SCN'!R177/'PIB - IBGE SCN'!R173)/(1+'Var. PIB - IBGE SCN'!R84/100)-1</f>
        <v>7.566175012939369E-2</v>
      </c>
      <c r="AI84" s="197">
        <f>IPCA!D434</f>
        <v>0.10673497995621717</v>
      </c>
    </row>
    <row r="85" spans="1:16384" ht="12.75" customHeight="1">
      <c r="A85" s="211" t="s">
        <v>1156</v>
      </c>
      <c r="B85" s="212">
        <v>-0.79082814573145921</v>
      </c>
      <c r="C85" s="212">
        <v>0.5198832028190159</v>
      </c>
      <c r="D85" s="212">
        <v>-9.416450445820324</v>
      </c>
      <c r="E85" s="212">
        <v>2.6660967697733184</v>
      </c>
      <c r="F85" s="212">
        <v>-7.8608900197751019</v>
      </c>
      <c r="G85" s="212">
        <v>-6.4013254411673826</v>
      </c>
      <c r="H85" s="212">
        <v>-8.7142755919479846</v>
      </c>
      <c r="I85" s="212">
        <v>-5.5328935022691539</v>
      </c>
      <c r="J85" s="212">
        <v>-2.8289026326684952</v>
      </c>
      <c r="K85" s="212">
        <v>-1.539224562973196</v>
      </c>
      <c r="L85" s="212">
        <v>-0.34635617828282506</v>
      </c>
      <c r="M85" s="212">
        <v>-4.3823245217512579</v>
      </c>
      <c r="N85" s="212">
        <v>0.34728842953872796</v>
      </c>
      <c r="O85" s="212">
        <v>-3.3213691730776151</v>
      </c>
      <c r="P85" s="212">
        <v>-3.9102389050221786</v>
      </c>
      <c r="Q85" s="212">
        <v>-7.7325575149768451</v>
      </c>
      <c r="R85" s="213">
        <v>-4.4487064184463021</v>
      </c>
      <c r="S85" s="212">
        <v>-4.5308654265564297</v>
      </c>
      <c r="T85" s="212">
        <v>-1.4441089938461604</v>
      </c>
      <c r="U85" s="212">
        <v>-15.820177309151696</v>
      </c>
      <c r="V85" s="212">
        <v>8.8405707547196464</v>
      </c>
      <c r="W85" s="212">
        <v>-17.981855303766402</v>
      </c>
      <c r="AH85" s="197">
        <f>('PIB - IBGE SCN'!R178/'PIB - IBGE SCN'!R174)/(1+'Var. PIB - IBGE SCN'!R85/100)-1</f>
        <v>8.0069146928531953E-2</v>
      </c>
      <c r="AI85" s="197">
        <f>IPCA!D437</f>
        <v>9.3869277812698382E-2</v>
      </c>
    </row>
    <row r="86" spans="1:16384" ht="12.75" customHeight="1">
      <c r="A86" s="211" t="s">
        <v>1244</v>
      </c>
      <c r="B86" s="212">
        <v>-3.0682432902284784</v>
      </c>
      <c r="C86" s="212">
        <v>-2.9192798540188303</v>
      </c>
      <c r="D86" s="212">
        <v>-9.215546580828871</v>
      </c>
      <c r="E86" s="212">
        <v>5.617914341352015</v>
      </c>
      <c r="F86" s="212">
        <v>-5.9162214076145752</v>
      </c>
      <c r="G86" s="212">
        <v>-6.0337994943810873</v>
      </c>
      <c r="H86" s="212">
        <v>-8.9668248243503506</v>
      </c>
      <c r="I86" s="212">
        <v>-6.1824903339243065</v>
      </c>
      <c r="J86" s="212">
        <v>-3.3817416617688889</v>
      </c>
      <c r="K86" s="212">
        <v>-1.9762362707828718</v>
      </c>
      <c r="L86" s="212">
        <v>-0.12822307067947847</v>
      </c>
      <c r="M86" s="212">
        <v>-4.7651580033298497</v>
      </c>
      <c r="N86" s="212">
        <v>0.76234379114938911</v>
      </c>
      <c r="O86" s="212">
        <v>-3.4306956898745966</v>
      </c>
      <c r="P86" s="212">
        <v>-4.0117870959061053</v>
      </c>
      <c r="Q86" s="212">
        <v>-8.3707891617655896</v>
      </c>
      <c r="R86" s="213">
        <v>-4.6296308146570713</v>
      </c>
      <c r="S86" s="212">
        <v>-5.2270830722629835</v>
      </c>
      <c r="T86" s="212">
        <v>-0.98879156023728987</v>
      </c>
      <c r="U86" s="212">
        <v>-15.033416511997167</v>
      </c>
      <c r="V86" s="212">
        <v>7.5087322678284441</v>
      </c>
      <c r="W86" s="212">
        <v>-17.945187940538521</v>
      </c>
      <c r="AH86" s="197">
        <f>('PIB - IBGE SCN'!R179/'PIB - IBGE SCN'!R175)/(1+'Var. PIB - IBGE SCN'!R86/100)-1</f>
        <v>8.5015661832688716E-2</v>
      </c>
      <c r="AI86" s="197">
        <f>IPCA!D440</f>
        <v>8.8444570099512898E-2</v>
      </c>
    </row>
    <row r="87" spans="1:16384" ht="12.75" customHeight="1">
      <c r="A87" s="211" t="s">
        <v>1372</v>
      </c>
      <c r="B87" s="212">
        <v>-3.8987902925065931</v>
      </c>
      <c r="C87" s="212">
        <v>-4.4100063961387992</v>
      </c>
      <c r="D87" s="212">
        <v>-7.6410057543535803</v>
      </c>
      <c r="E87" s="212">
        <v>6.5157769078517447</v>
      </c>
      <c r="F87" s="212">
        <v>-5.4819669440367091</v>
      </c>
      <c r="G87" s="212">
        <v>-5.2937253166103986</v>
      </c>
      <c r="H87" s="212">
        <v>-8.0332250686001139</v>
      </c>
      <c r="I87" s="212">
        <v>-6.8313969397806318</v>
      </c>
      <c r="J87" s="212">
        <v>-3.1949886951399109</v>
      </c>
      <c r="K87" s="212">
        <v>-2.6032831541413004</v>
      </c>
      <c r="L87" s="212">
        <v>-5.4917478375682283E-2</v>
      </c>
      <c r="M87" s="212">
        <v>-4.0126351758729246</v>
      </c>
      <c r="N87" s="212">
        <v>0.88164688338123742</v>
      </c>
      <c r="O87" s="212">
        <v>-3.0990387384347673</v>
      </c>
      <c r="P87" s="212">
        <v>-3.6395733878794023</v>
      </c>
      <c r="Q87" s="212">
        <v>-7.8871562721403503</v>
      </c>
      <c r="R87" s="213">
        <v>-4.2424253431835641</v>
      </c>
      <c r="S87" s="212">
        <v>-5.1237654352020101</v>
      </c>
      <c r="T87" s="212">
        <v>-0.62454648259540058</v>
      </c>
      <c r="U87" s="212">
        <v>-13.528182708495729</v>
      </c>
      <c r="V87" s="212">
        <v>6.9622178815802682</v>
      </c>
      <c r="W87" s="212">
        <v>-14.763292396068039</v>
      </c>
      <c r="AH87" s="197">
        <f>('PIB - IBGE SCN'!R180/'PIB - IBGE SCN'!R176)/(1+'Var. PIB - IBGE SCN'!R87/100)-1</f>
        <v>8.3891512009006908E-2</v>
      </c>
      <c r="AI87" s="197">
        <f>IPCA!D443</f>
        <v>8.4763854261917126E-2</v>
      </c>
    </row>
    <row r="88" spans="1:16384" ht="12.75" customHeight="1">
      <c r="A88" s="211" t="s">
        <v>1446</v>
      </c>
      <c r="B88" s="212">
        <v>-4.3114691642966658</v>
      </c>
      <c r="C88" s="212">
        <v>-2.6534977051746012</v>
      </c>
      <c r="D88" s="212">
        <v>-5.5727592349855248</v>
      </c>
      <c r="E88" s="212">
        <v>7.109861763897718</v>
      </c>
      <c r="F88" s="212">
        <v>-5.6185133609959355</v>
      </c>
      <c r="G88" s="212">
        <v>-3.960070929963655</v>
      </c>
      <c r="H88" s="212">
        <v>-6.1486401755025399</v>
      </c>
      <c r="I88" s="212">
        <v>-6.7549745437950222</v>
      </c>
      <c r="J88" s="212">
        <v>-3.2370587210130197</v>
      </c>
      <c r="K88" s="212">
        <v>-3.2770565870941959</v>
      </c>
      <c r="L88" s="212">
        <v>0.20293234678807615</v>
      </c>
      <c r="M88" s="212">
        <v>-3.2234198684322757</v>
      </c>
      <c r="N88" s="212">
        <v>0.64614080473186508</v>
      </c>
      <c r="O88" s="212">
        <v>-2.6055105169295656</v>
      </c>
      <c r="P88" s="212">
        <v>-2.9961774426265908</v>
      </c>
      <c r="Q88" s="212">
        <v>-6.3255165909804951</v>
      </c>
      <c r="R88" s="213">
        <v>-3.4627157205371684</v>
      </c>
      <c r="S88" s="212">
        <v>-4.340510854011292</v>
      </c>
      <c r="T88" s="212">
        <v>-5.6153776092648933E-2</v>
      </c>
      <c r="U88" s="212">
        <v>-10.271979734960258</v>
      </c>
      <c r="V88" s="212">
        <v>1.9157936721361013</v>
      </c>
      <c r="W88" s="212">
        <v>-10.161297699777183</v>
      </c>
      <c r="AH88" s="197">
        <f>('PIB - IBGE SCN'!R181/'PIB - IBGE SCN'!R177)/(1+'Var. PIB - IBGE SCN'!R88/100)-1</f>
        <v>8.1382864315158843E-2</v>
      </c>
      <c r="AI88" s="197">
        <f>IPCA!D446</f>
        <v>6.2880550542244729E-2</v>
      </c>
    </row>
    <row r="89" spans="1:16384">
      <c r="A89" s="192" t="s">
        <v>1515</v>
      </c>
      <c r="B89" s="212">
        <v>3.1150575201071895</v>
      </c>
      <c r="C89" s="212">
        <v>1.5636626096363182</v>
      </c>
      <c r="D89" s="212">
        <v>-3.3843010483031288</v>
      </c>
      <c r="E89" s="212">
        <v>6.4047611029121265</v>
      </c>
      <c r="F89" s="212">
        <v>-5.7453256585123906</v>
      </c>
      <c r="G89" s="212">
        <v>-2.5269343199635808</v>
      </c>
      <c r="H89" s="212">
        <v>-4.30264170307243</v>
      </c>
      <c r="I89" s="212">
        <v>-5.5918022334379369</v>
      </c>
      <c r="J89" s="212">
        <v>-2.2362351309352158</v>
      </c>
      <c r="K89" s="212">
        <v>-3.6775369223157495</v>
      </c>
      <c r="L89" s="212">
        <v>6.9801037284777934E-2</v>
      </c>
      <c r="M89" s="212">
        <v>-2.5649923287418663</v>
      </c>
      <c r="N89" s="212">
        <v>0.28061422343121922</v>
      </c>
      <c r="O89" s="212">
        <v>-2.1234226129234646</v>
      </c>
      <c r="P89" s="212">
        <v>-1.8487581385028928</v>
      </c>
      <c r="Q89" s="212">
        <v>-4.1407961119479308</v>
      </c>
      <c r="R89" s="213">
        <v>-2.1671378713861489</v>
      </c>
      <c r="S89" s="212">
        <v>-3.2986827989419099</v>
      </c>
      <c r="T89" s="212">
        <v>-9.2371579399352921E-2</v>
      </c>
      <c r="U89" s="212">
        <v>-6.7791569426643106</v>
      </c>
      <c r="V89" s="212">
        <v>-0.44875594796298657</v>
      </c>
      <c r="W89" s="212">
        <v>-2.5999636707189522</v>
      </c>
      <c r="AH89" s="197">
        <f>('PIB - IBGE SCN'!R182/'PIB - IBGE SCN'!R178)/(1+'Var. PIB - IBGE SCN'!R89/100)-1</f>
        <v>7.4629187906614103E-2</v>
      </c>
      <c r="AI89" s="197">
        <f>IPCA!D449</f>
        <v>4.5710348848857718E-2</v>
      </c>
    </row>
    <row r="90" spans="1:16384">
      <c r="A90" s="192" t="s">
        <v>1567</v>
      </c>
      <c r="B90" s="212">
        <v>8.4031521112795105</v>
      </c>
      <c r="C90" s="212">
        <v>4.4686291893553554</v>
      </c>
      <c r="D90" s="212">
        <v>-2.2877575152855156</v>
      </c>
      <c r="E90" s="212">
        <v>3.5249716915144669</v>
      </c>
      <c r="F90" s="212">
        <v>-6.6143779959434434</v>
      </c>
      <c r="G90" s="212">
        <v>-2.203604105044088</v>
      </c>
      <c r="H90" s="212">
        <v>-2.4438170060298359</v>
      </c>
      <c r="I90" s="212">
        <v>-4.357863545863438</v>
      </c>
      <c r="J90" s="212">
        <v>-2.1261816180865423</v>
      </c>
      <c r="K90" s="212">
        <v>-3.376091034117279</v>
      </c>
      <c r="L90" s="212">
        <v>0.16397271559611681</v>
      </c>
      <c r="M90" s="212">
        <v>-1.3579612030014565</v>
      </c>
      <c r="N90" s="212">
        <v>-0.36882141092591247</v>
      </c>
      <c r="O90" s="212">
        <v>-1.5300001659879547</v>
      </c>
      <c r="P90" s="212">
        <v>-1.019386132131006</v>
      </c>
      <c r="Q90" s="212">
        <v>-2.4225524139552146</v>
      </c>
      <c r="R90" s="213">
        <v>-1.2123796015678701</v>
      </c>
      <c r="S90" s="212">
        <v>-1.9307854633932364</v>
      </c>
      <c r="T90" s="212">
        <v>-0.34403625076624422</v>
      </c>
      <c r="U90" s="212">
        <v>-6.2616981175695363</v>
      </c>
      <c r="V90" s="212">
        <v>-0.75074322532787674</v>
      </c>
      <c r="W90" s="212">
        <v>-0.64012955180497988</v>
      </c>
      <c r="AH90" s="197">
        <f>('PIB - IBGE SCN'!R183/'PIB - IBGE SCN'!R179)/(1+'Var. PIB - IBGE SCN'!R90/100)-1</f>
        <v>6.3494128373888792E-2</v>
      </c>
      <c r="AI90" s="197">
        <f>IPCA!D452</f>
        <v>2.9983614716367901E-2</v>
      </c>
    </row>
    <row r="91" spans="1:16384">
      <c r="A91" s="192" t="s">
        <v>1573</v>
      </c>
      <c r="B91" s="212">
        <v>11.550783104892236</v>
      </c>
      <c r="C91" s="212">
        <v>5.4370650034349488</v>
      </c>
      <c r="D91" s="212">
        <v>-0.64118332431973846</v>
      </c>
      <c r="E91" s="212">
        <v>2.0059893287557085</v>
      </c>
      <c r="F91" s="212">
        <v>-6.5602383526066621</v>
      </c>
      <c r="G91" s="212">
        <v>-1.381701974891536</v>
      </c>
      <c r="H91" s="212">
        <v>-0.29437833942834724</v>
      </c>
      <c r="I91" s="212">
        <v>-1.9445556834309041</v>
      </c>
      <c r="J91" s="212">
        <v>-2.5474383209788232</v>
      </c>
      <c r="K91" s="212">
        <v>-2.390520551168962</v>
      </c>
      <c r="L91" s="212">
        <v>0.67969347274419167</v>
      </c>
      <c r="M91" s="212">
        <v>-0.507104080756271</v>
      </c>
      <c r="N91" s="212">
        <v>-0.79051305243221792</v>
      </c>
      <c r="O91" s="212">
        <v>-0.75628479049735242</v>
      </c>
      <c r="P91" s="212">
        <v>-0.11948064363817013</v>
      </c>
      <c r="Q91" s="212">
        <v>-0.5134661581611244</v>
      </c>
      <c r="R91" s="213">
        <v>-0.17252674110872501</v>
      </c>
      <c r="S91" s="212">
        <v>-0.5148284172190043</v>
      </c>
      <c r="T91" s="212">
        <v>-0.40725896278023255</v>
      </c>
      <c r="U91" s="212">
        <v>-4.2035375529906771</v>
      </c>
      <c r="V91" s="212">
        <v>1.1417822373540387</v>
      </c>
      <c r="W91" s="212">
        <v>2.6577733373861712</v>
      </c>
      <c r="AH91" s="197">
        <f>('PIB - IBGE SCN'!R184/'PIB - IBGE SCN'!R180)/(1+'Var. PIB - IBGE SCN'!R91/100)-1</f>
        <v>5.1972360069539869E-2</v>
      </c>
      <c r="AI91" s="197">
        <f>IPCA!D455</f>
        <v>2.5377033135266736E-2</v>
      </c>
    </row>
    <row r="92" spans="1:16384">
      <c r="A92" s="192" t="s">
        <v>1583</v>
      </c>
      <c r="B92" s="212">
        <v>13.001791140681561</v>
      </c>
      <c r="C92" s="212">
        <v>4.3023370462755173</v>
      </c>
      <c r="D92" s="212">
        <v>1.6758949625116148</v>
      </c>
      <c r="E92" s="212">
        <v>0.93726368021966877</v>
      </c>
      <c r="F92" s="212">
        <v>-4.9803456333644576</v>
      </c>
      <c r="G92" s="212">
        <v>1.6990434579167157E-2</v>
      </c>
      <c r="H92" s="212">
        <v>1.7604511879403484</v>
      </c>
      <c r="I92" s="212">
        <v>0.94638053556195256</v>
      </c>
      <c r="J92" s="212">
        <v>-1.1362889302836021</v>
      </c>
      <c r="K92" s="212">
        <v>-1.274796789537691</v>
      </c>
      <c r="L92" s="212">
        <v>1.1438774744327196</v>
      </c>
      <c r="M92" s="212">
        <v>0.36517380008596056</v>
      </c>
      <c r="N92" s="212">
        <v>-0.61693741016680681</v>
      </c>
      <c r="O92" s="212">
        <v>0.2637062234752019</v>
      </c>
      <c r="P92" s="212">
        <v>0.9326509925645432</v>
      </c>
      <c r="Q92" s="212">
        <v>1.3207961409815727</v>
      </c>
      <c r="R92" s="213">
        <v>0.985436430167419</v>
      </c>
      <c r="S92" s="212">
        <v>0.96366323277614629</v>
      </c>
      <c r="T92" s="212">
        <v>-0.55839118618808969</v>
      </c>
      <c r="U92" s="212">
        <v>-1.8390047454378888</v>
      </c>
      <c r="V92" s="212">
        <v>5.1792415315290441</v>
      </c>
      <c r="W92" s="212">
        <v>4.9934207954144272</v>
      </c>
      <c r="X92" s="192"/>
      <c r="Y92" s="212"/>
      <c r="Z92" s="212"/>
      <c r="AA92" s="212"/>
      <c r="AB92" s="212"/>
      <c r="AC92" s="212"/>
      <c r="AD92" s="212"/>
      <c r="AE92" s="212"/>
      <c r="AF92" s="212"/>
      <c r="AG92" s="212"/>
      <c r="AH92" s="197">
        <f>('PIB - IBGE SCN'!R185/'PIB - IBGE SCN'!R181)/(1+'Var. PIB - IBGE SCN'!R92/100)-1</f>
        <v>3.7816044783866687E-2</v>
      </c>
      <c r="AI92" s="197">
        <f>IPCA!D458</f>
        <v>2.9473499083459087E-2</v>
      </c>
      <c r="AJ92" s="212"/>
      <c r="AK92" s="212"/>
      <c r="AL92" s="212"/>
      <c r="AM92" s="212"/>
      <c r="AN92" s="212"/>
      <c r="AO92" s="213"/>
      <c r="AP92" s="212"/>
      <c r="AQ92" s="212"/>
      <c r="AR92" s="212"/>
      <c r="AS92" s="212"/>
      <c r="AT92" s="212"/>
      <c r="AU92" s="192"/>
      <c r="AV92" s="212"/>
      <c r="AW92" s="212"/>
      <c r="AX92" s="212"/>
      <c r="AY92" s="212"/>
      <c r="AZ92" s="212"/>
      <c r="BA92" s="212"/>
      <c r="BB92" s="212"/>
      <c r="BC92" s="212"/>
      <c r="BD92" s="212"/>
      <c r="BE92" s="212"/>
      <c r="BF92" s="212"/>
      <c r="BG92" s="212"/>
      <c r="BH92" s="212"/>
      <c r="BI92" s="212"/>
      <c r="BJ92" s="212"/>
      <c r="BK92" s="212"/>
      <c r="BL92" s="213"/>
      <c r="BM92" s="212"/>
      <c r="BN92" s="212"/>
      <c r="BO92" s="212"/>
      <c r="BP92" s="212"/>
      <c r="BQ92" s="212"/>
      <c r="BR92" s="192"/>
      <c r="BS92" s="212"/>
      <c r="BT92" s="212"/>
      <c r="BU92" s="212"/>
      <c r="BV92" s="212"/>
      <c r="BW92" s="212"/>
      <c r="BX92" s="212"/>
      <c r="BY92" s="212"/>
      <c r="BZ92" s="212"/>
      <c r="CA92" s="212"/>
      <c r="CB92" s="212"/>
      <c r="CC92" s="212"/>
      <c r="CD92" s="212"/>
      <c r="CE92" s="212"/>
      <c r="CF92" s="212"/>
      <c r="CG92" s="212"/>
      <c r="CH92" s="212"/>
      <c r="CI92" s="213"/>
      <c r="CJ92" s="212"/>
      <c r="CK92" s="212"/>
      <c r="CL92" s="212"/>
      <c r="CM92" s="212"/>
      <c r="CN92" s="212"/>
      <c r="CO92" s="192"/>
      <c r="CP92" s="212"/>
      <c r="CQ92" s="212"/>
      <c r="CR92" s="212"/>
      <c r="CS92" s="212"/>
      <c r="CT92" s="212"/>
      <c r="CU92" s="212"/>
      <c r="CV92" s="212"/>
      <c r="CW92" s="212"/>
      <c r="CX92" s="212"/>
      <c r="CY92" s="212"/>
      <c r="CZ92" s="212"/>
      <c r="DA92" s="212"/>
      <c r="DB92" s="212"/>
      <c r="DC92" s="212"/>
      <c r="DD92" s="212"/>
      <c r="DE92" s="212"/>
      <c r="DF92" s="213"/>
      <c r="DG92" s="212"/>
      <c r="DH92" s="212"/>
      <c r="DI92" s="212"/>
      <c r="DJ92" s="212"/>
      <c r="DK92" s="212"/>
      <c r="DL92" s="192"/>
      <c r="DM92" s="212"/>
      <c r="DN92" s="212"/>
      <c r="DO92" s="212"/>
      <c r="DP92" s="212"/>
      <c r="DQ92" s="212"/>
      <c r="DR92" s="212"/>
      <c r="DS92" s="212"/>
      <c r="DT92" s="212"/>
      <c r="DU92" s="212"/>
      <c r="DV92" s="212"/>
      <c r="DW92" s="212"/>
      <c r="DX92" s="212"/>
      <c r="DY92" s="212"/>
      <c r="DZ92" s="212"/>
      <c r="EA92" s="212"/>
      <c r="EB92" s="212"/>
      <c r="EC92" s="213"/>
      <c r="ED92" s="212"/>
      <c r="EE92" s="212"/>
      <c r="EF92" s="212"/>
      <c r="EG92" s="212"/>
      <c r="EH92" s="212"/>
      <c r="EI92" s="192"/>
      <c r="EJ92" s="212"/>
      <c r="EK92" s="212"/>
      <c r="EL92" s="212"/>
      <c r="EM92" s="212"/>
      <c r="EN92" s="212"/>
      <c r="EO92" s="212"/>
      <c r="EP92" s="212"/>
      <c r="EQ92" s="212"/>
      <c r="ER92" s="212"/>
      <c r="ES92" s="212"/>
      <c r="ET92" s="212"/>
      <c r="EU92" s="212"/>
      <c r="EV92" s="212"/>
      <c r="EW92" s="212"/>
      <c r="EX92" s="212"/>
      <c r="EY92" s="212"/>
      <c r="EZ92" s="213"/>
      <c r="FA92" s="212"/>
      <c r="FB92" s="212"/>
      <c r="FC92" s="212"/>
      <c r="FD92" s="212"/>
      <c r="FE92" s="212"/>
      <c r="FF92" s="192"/>
      <c r="FG92" s="212"/>
      <c r="FH92" s="212"/>
      <c r="FI92" s="212"/>
      <c r="FJ92" s="212"/>
      <c r="FK92" s="212"/>
      <c r="FL92" s="212"/>
      <c r="FM92" s="212"/>
      <c r="FN92" s="212"/>
      <c r="FO92" s="212"/>
      <c r="FP92" s="212"/>
      <c r="FQ92" s="212"/>
      <c r="FR92" s="212"/>
      <c r="FS92" s="212"/>
      <c r="FT92" s="212"/>
      <c r="FU92" s="212"/>
      <c r="FV92" s="212"/>
      <c r="FW92" s="213"/>
      <c r="FX92" s="212"/>
      <c r="FY92" s="212"/>
      <c r="FZ92" s="212"/>
      <c r="GA92" s="212"/>
      <c r="GB92" s="212"/>
      <c r="GC92" s="192"/>
      <c r="GD92" s="212"/>
      <c r="GE92" s="212"/>
      <c r="GF92" s="212"/>
      <c r="GG92" s="212"/>
      <c r="GH92" s="212"/>
      <c r="GI92" s="212"/>
      <c r="GJ92" s="212"/>
      <c r="GK92" s="212"/>
      <c r="GL92" s="212"/>
      <c r="GM92" s="212"/>
      <c r="GN92" s="212"/>
      <c r="GO92" s="212"/>
      <c r="GP92" s="212"/>
      <c r="GQ92" s="212"/>
      <c r="GR92" s="212"/>
      <c r="GS92" s="212"/>
      <c r="GT92" s="213"/>
      <c r="GU92" s="212"/>
      <c r="GV92" s="212"/>
      <c r="GW92" s="212"/>
      <c r="GX92" s="212"/>
      <c r="GY92" s="212"/>
      <c r="GZ92" s="192"/>
      <c r="HA92" s="212"/>
      <c r="HB92" s="212"/>
      <c r="HC92" s="212"/>
      <c r="HD92" s="212"/>
      <c r="HE92" s="212"/>
      <c r="HF92" s="212"/>
      <c r="HG92" s="212"/>
      <c r="HH92" s="212"/>
      <c r="HI92" s="212"/>
      <c r="HJ92" s="212"/>
      <c r="HK92" s="212"/>
      <c r="HL92" s="212"/>
      <c r="HM92" s="212"/>
      <c r="HN92" s="212"/>
      <c r="HO92" s="212"/>
      <c r="HP92" s="212"/>
      <c r="HQ92" s="213"/>
      <c r="HR92" s="212"/>
      <c r="HS92" s="212"/>
      <c r="HT92" s="212"/>
      <c r="HU92" s="212"/>
      <c r="HV92" s="212"/>
      <c r="HW92" s="192"/>
      <c r="HX92" s="212"/>
      <c r="HY92" s="212"/>
      <c r="HZ92" s="212"/>
      <c r="IA92" s="212"/>
      <c r="IB92" s="212"/>
      <c r="IC92" s="212"/>
      <c r="ID92" s="212"/>
      <c r="IE92" s="212"/>
      <c r="IF92" s="212"/>
      <c r="IG92" s="212"/>
      <c r="IH92" s="212"/>
      <c r="II92" s="212"/>
      <c r="IJ92" s="212"/>
      <c r="IK92" s="212"/>
      <c r="IL92" s="212"/>
      <c r="IM92" s="212"/>
      <c r="IN92" s="213"/>
      <c r="IO92" s="212"/>
      <c r="IP92" s="212"/>
      <c r="IQ92" s="212"/>
      <c r="IR92" s="212"/>
      <c r="IS92" s="212"/>
      <c r="IT92" s="192"/>
      <c r="IU92" s="212"/>
      <c r="IV92" s="212"/>
      <c r="IW92" s="212"/>
      <c r="IX92" s="212"/>
      <c r="IY92" s="212"/>
      <c r="IZ92" s="212"/>
      <c r="JA92" s="212"/>
      <c r="JB92" s="212"/>
      <c r="JC92" s="212"/>
      <c r="JD92" s="212"/>
      <c r="JE92" s="212"/>
      <c r="JF92" s="212"/>
      <c r="JG92" s="212"/>
      <c r="JH92" s="212"/>
      <c r="JI92" s="212"/>
      <c r="JJ92" s="212"/>
      <c r="JK92" s="213"/>
      <c r="JL92" s="212"/>
      <c r="JM92" s="212"/>
      <c r="JN92" s="212"/>
      <c r="JO92" s="212"/>
      <c r="JP92" s="212"/>
      <c r="JQ92" s="192"/>
      <c r="JR92" s="212"/>
      <c r="JS92" s="212"/>
      <c r="JT92" s="212"/>
      <c r="JU92" s="212"/>
      <c r="JV92" s="212"/>
      <c r="JW92" s="212"/>
      <c r="JX92" s="212"/>
      <c r="JY92" s="212"/>
      <c r="JZ92" s="212"/>
      <c r="KA92" s="212"/>
      <c r="KB92" s="212"/>
      <c r="KC92" s="212"/>
      <c r="KD92" s="212"/>
      <c r="KE92" s="212"/>
      <c r="KF92" s="212"/>
      <c r="KG92" s="212"/>
      <c r="KH92" s="213"/>
      <c r="KI92" s="212"/>
      <c r="KJ92" s="212"/>
      <c r="KK92" s="212"/>
      <c r="KL92" s="212"/>
      <c r="KM92" s="212"/>
      <c r="KN92" s="192"/>
      <c r="KO92" s="212"/>
      <c r="KP92" s="212"/>
      <c r="KQ92" s="212"/>
      <c r="KR92" s="212"/>
      <c r="KS92" s="212"/>
      <c r="KT92" s="212"/>
      <c r="KU92" s="212"/>
      <c r="KV92" s="212"/>
      <c r="KW92" s="212"/>
      <c r="KX92" s="212"/>
      <c r="KY92" s="212"/>
      <c r="KZ92" s="212"/>
      <c r="LA92" s="212"/>
      <c r="LB92" s="212"/>
      <c r="LC92" s="212"/>
      <c r="LD92" s="212"/>
      <c r="LE92" s="213"/>
      <c r="LF92" s="212"/>
      <c r="LG92" s="212"/>
      <c r="LH92" s="212"/>
      <c r="LI92" s="212"/>
      <c r="LJ92" s="212"/>
      <c r="LK92" s="192"/>
      <c r="LL92" s="212"/>
      <c r="LM92" s="212"/>
      <c r="LN92" s="212"/>
      <c r="LO92" s="212"/>
      <c r="LP92" s="212"/>
      <c r="LQ92" s="212"/>
      <c r="LR92" s="212"/>
      <c r="LS92" s="212"/>
      <c r="LT92" s="212"/>
      <c r="LU92" s="212"/>
      <c r="LV92" s="212"/>
      <c r="LW92" s="212"/>
      <c r="LX92" s="212"/>
      <c r="LY92" s="212"/>
      <c r="LZ92" s="212"/>
      <c r="MA92" s="212"/>
      <c r="MB92" s="213"/>
      <c r="MC92" s="212"/>
      <c r="MD92" s="212"/>
      <c r="ME92" s="212"/>
      <c r="MF92" s="212"/>
      <c r="MG92" s="212"/>
      <c r="MH92" s="192"/>
      <c r="MI92" s="212"/>
      <c r="MJ92" s="212"/>
      <c r="MK92" s="212"/>
      <c r="ML92" s="212"/>
      <c r="MM92" s="212"/>
      <c r="MN92" s="212"/>
      <c r="MO92" s="212"/>
      <c r="MP92" s="212"/>
      <c r="MQ92" s="212"/>
      <c r="MR92" s="212"/>
      <c r="MS92" s="212"/>
      <c r="MT92" s="212"/>
      <c r="MU92" s="212"/>
      <c r="MV92" s="212"/>
      <c r="MW92" s="212"/>
      <c r="MX92" s="212"/>
      <c r="MY92" s="213"/>
      <c r="MZ92" s="212"/>
      <c r="NA92" s="212"/>
      <c r="NB92" s="212"/>
      <c r="NC92" s="212"/>
      <c r="ND92" s="212"/>
      <c r="NE92" s="192"/>
      <c r="NF92" s="212"/>
      <c r="NG92" s="212"/>
      <c r="NH92" s="212"/>
      <c r="NI92" s="212"/>
      <c r="NJ92" s="212"/>
      <c r="NK92" s="212"/>
      <c r="NL92" s="212"/>
      <c r="NM92" s="212"/>
      <c r="NN92" s="212"/>
      <c r="NO92" s="212"/>
      <c r="NP92" s="212"/>
      <c r="NQ92" s="212"/>
      <c r="NR92" s="212"/>
      <c r="NS92" s="212"/>
      <c r="NT92" s="212"/>
      <c r="NU92" s="212"/>
      <c r="NV92" s="213"/>
      <c r="NW92" s="212"/>
      <c r="NX92" s="212"/>
      <c r="NY92" s="212"/>
      <c r="NZ92" s="212"/>
      <c r="OA92" s="212"/>
      <c r="OB92" s="192"/>
      <c r="OC92" s="212"/>
      <c r="OD92" s="212"/>
      <c r="OE92" s="212"/>
      <c r="OF92" s="212"/>
      <c r="OG92" s="212"/>
      <c r="OH92" s="212"/>
      <c r="OI92" s="212"/>
      <c r="OJ92" s="212"/>
      <c r="OK92" s="212"/>
      <c r="OL92" s="212"/>
      <c r="OM92" s="212"/>
      <c r="ON92" s="212"/>
      <c r="OO92" s="212"/>
      <c r="OP92" s="212"/>
      <c r="OQ92" s="212"/>
      <c r="OR92" s="212"/>
      <c r="OS92" s="213"/>
      <c r="OT92" s="212"/>
      <c r="OU92" s="212"/>
      <c r="OV92" s="212"/>
      <c r="OW92" s="212"/>
      <c r="OX92" s="212"/>
      <c r="OY92" s="192"/>
      <c r="OZ92" s="212"/>
      <c r="PA92" s="212"/>
      <c r="PB92" s="212"/>
      <c r="PC92" s="212"/>
      <c r="PD92" s="212"/>
      <c r="PE92" s="212"/>
      <c r="PF92" s="212"/>
      <c r="PG92" s="212"/>
      <c r="PH92" s="212"/>
      <c r="PI92" s="212"/>
      <c r="PJ92" s="212"/>
      <c r="PK92" s="212"/>
      <c r="PL92" s="212"/>
      <c r="PM92" s="212"/>
      <c r="PN92" s="212"/>
      <c r="PO92" s="212"/>
      <c r="PP92" s="213"/>
      <c r="PQ92" s="212"/>
      <c r="PR92" s="212"/>
      <c r="PS92" s="212"/>
      <c r="PT92" s="212"/>
      <c r="PU92" s="212"/>
      <c r="PV92" s="192"/>
      <c r="PW92" s="212"/>
      <c r="PX92" s="212"/>
      <c r="PY92" s="212"/>
      <c r="PZ92" s="212"/>
      <c r="QA92" s="212"/>
      <c r="QB92" s="212"/>
      <c r="QC92" s="212"/>
      <c r="QD92" s="212"/>
      <c r="QE92" s="212"/>
      <c r="QF92" s="212"/>
      <c r="QG92" s="212"/>
      <c r="QH92" s="212"/>
      <c r="QI92" s="212"/>
      <c r="QJ92" s="212"/>
      <c r="QK92" s="212"/>
      <c r="QL92" s="212"/>
      <c r="QM92" s="213"/>
      <c r="QN92" s="212"/>
      <c r="QO92" s="212"/>
      <c r="QP92" s="212"/>
      <c r="QQ92" s="212"/>
      <c r="QR92" s="212"/>
      <c r="QS92" s="192"/>
      <c r="QT92" s="212"/>
      <c r="QU92" s="212"/>
      <c r="QV92" s="212"/>
      <c r="QW92" s="212"/>
      <c r="QX92" s="212"/>
      <c r="QY92" s="212"/>
      <c r="QZ92" s="212"/>
      <c r="RA92" s="212"/>
      <c r="RB92" s="212"/>
      <c r="RC92" s="212"/>
      <c r="RD92" s="212"/>
      <c r="RE92" s="212"/>
      <c r="RF92" s="212"/>
      <c r="RG92" s="212"/>
      <c r="RH92" s="212"/>
      <c r="RI92" s="212"/>
      <c r="RJ92" s="213"/>
      <c r="RK92" s="212"/>
      <c r="RL92" s="212"/>
      <c r="RM92" s="212"/>
      <c r="RN92" s="212"/>
      <c r="RO92" s="212"/>
      <c r="RP92" s="192"/>
      <c r="RQ92" s="212"/>
      <c r="RR92" s="212"/>
      <c r="RS92" s="212"/>
      <c r="RT92" s="212"/>
      <c r="RU92" s="212"/>
      <c r="RV92" s="212"/>
      <c r="RW92" s="212"/>
      <c r="RX92" s="212"/>
      <c r="RY92" s="212"/>
      <c r="RZ92" s="212"/>
      <c r="SA92" s="212"/>
      <c r="SB92" s="212"/>
      <c r="SC92" s="212"/>
      <c r="SD92" s="212"/>
      <c r="SE92" s="212"/>
      <c r="SF92" s="212"/>
      <c r="SG92" s="213"/>
      <c r="SH92" s="212"/>
      <c r="SI92" s="212"/>
      <c r="SJ92" s="212"/>
      <c r="SK92" s="212"/>
      <c r="SL92" s="212"/>
      <c r="SM92" s="192"/>
      <c r="SN92" s="212"/>
      <c r="SO92" s="212"/>
      <c r="SP92" s="212"/>
      <c r="SQ92" s="212"/>
      <c r="SR92" s="212"/>
      <c r="SS92" s="212"/>
      <c r="ST92" s="212"/>
      <c r="SU92" s="212"/>
      <c r="SV92" s="212"/>
      <c r="SW92" s="212"/>
      <c r="SX92" s="212"/>
      <c r="SY92" s="212"/>
      <c r="SZ92" s="212"/>
      <c r="TA92" s="212"/>
      <c r="TB92" s="212"/>
      <c r="TC92" s="212"/>
      <c r="TD92" s="213"/>
      <c r="TE92" s="212"/>
      <c r="TF92" s="212"/>
      <c r="TG92" s="212"/>
      <c r="TH92" s="212"/>
      <c r="TI92" s="212"/>
      <c r="TJ92" s="192"/>
      <c r="TK92" s="212"/>
      <c r="TL92" s="212"/>
      <c r="TM92" s="212"/>
      <c r="TN92" s="212"/>
      <c r="TO92" s="212"/>
      <c r="TP92" s="212"/>
      <c r="TQ92" s="212"/>
      <c r="TR92" s="212"/>
      <c r="TS92" s="212"/>
      <c r="TT92" s="212"/>
      <c r="TU92" s="212"/>
      <c r="TV92" s="212"/>
      <c r="TW92" s="212"/>
      <c r="TX92" s="212"/>
      <c r="TY92" s="212"/>
      <c r="TZ92" s="212"/>
      <c r="UA92" s="213"/>
      <c r="UB92" s="212"/>
      <c r="UC92" s="212"/>
      <c r="UD92" s="212"/>
      <c r="UE92" s="212"/>
      <c r="UF92" s="212"/>
      <c r="UG92" s="192"/>
      <c r="UH92" s="212"/>
      <c r="UI92" s="212"/>
      <c r="UJ92" s="212"/>
      <c r="UK92" s="212"/>
      <c r="UL92" s="212"/>
      <c r="UM92" s="212"/>
      <c r="UN92" s="212"/>
      <c r="UO92" s="212"/>
      <c r="UP92" s="212"/>
      <c r="UQ92" s="212"/>
      <c r="UR92" s="212"/>
      <c r="US92" s="212"/>
      <c r="UT92" s="212"/>
      <c r="UU92" s="212"/>
      <c r="UV92" s="212"/>
      <c r="UW92" s="212"/>
      <c r="UX92" s="213"/>
      <c r="UY92" s="212"/>
      <c r="UZ92" s="212"/>
      <c r="VA92" s="212"/>
      <c r="VB92" s="212"/>
      <c r="VC92" s="212"/>
      <c r="VD92" s="192"/>
      <c r="VE92" s="212"/>
      <c r="VF92" s="212"/>
      <c r="VG92" s="212"/>
      <c r="VH92" s="212"/>
      <c r="VI92" s="212"/>
      <c r="VJ92" s="212"/>
      <c r="VK92" s="212"/>
      <c r="VL92" s="212"/>
      <c r="VM92" s="212"/>
      <c r="VN92" s="212"/>
      <c r="VO92" s="212"/>
      <c r="VP92" s="212"/>
      <c r="VQ92" s="212"/>
      <c r="VR92" s="212"/>
      <c r="VS92" s="212"/>
      <c r="VT92" s="212"/>
      <c r="VU92" s="213"/>
      <c r="VV92" s="212"/>
      <c r="VW92" s="212"/>
      <c r="VX92" s="212"/>
      <c r="VY92" s="212"/>
      <c r="VZ92" s="212"/>
      <c r="WA92" s="192"/>
      <c r="WB92" s="212"/>
      <c r="WC92" s="212"/>
      <c r="WD92" s="212"/>
      <c r="WE92" s="212"/>
      <c r="WF92" s="212"/>
      <c r="WG92" s="212"/>
      <c r="WH92" s="212"/>
      <c r="WI92" s="212"/>
      <c r="WJ92" s="212"/>
      <c r="WK92" s="212"/>
      <c r="WL92" s="212"/>
      <c r="WM92" s="212"/>
      <c r="WN92" s="212"/>
      <c r="WO92" s="212"/>
      <c r="WP92" s="212"/>
      <c r="WQ92" s="212"/>
      <c r="WR92" s="213"/>
      <c r="WS92" s="212"/>
      <c r="WT92" s="212"/>
      <c r="WU92" s="212"/>
      <c r="WV92" s="212"/>
      <c r="WW92" s="212"/>
      <c r="WX92" s="192"/>
      <c r="WY92" s="212"/>
      <c r="WZ92" s="212"/>
      <c r="XA92" s="212"/>
      <c r="XB92" s="212"/>
      <c r="XC92" s="212"/>
      <c r="XD92" s="212"/>
      <c r="XE92" s="212"/>
      <c r="XF92" s="212"/>
      <c r="XG92" s="212"/>
      <c r="XH92" s="212"/>
      <c r="XI92" s="212"/>
      <c r="XJ92" s="212"/>
      <c r="XK92" s="212"/>
      <c r="XL92" s="212"/>
      <c r="XM92" s="212"/>
      <c r="XN92" s="212"/>
      <c r="XO92" s="213"/>
      <c r="XP92" s="212"/>
      <c r="XQ92" s="212"/>
      <c r="XR92" s="212"/>
      <c r="XS92" s="212"/>
      <c r="XT92" s="212"/>
      <c r="XU92" s="192"/>
      <c r="XV92" s="212"/>
      <c r="XW92" s="212"/>
      <c r="XX92" s="212"/>
      <c r="XY92" s="212"/>
      <c r="XZ92" s="212"/>
      <c r="YA92" s="212"/>
      <c r="YB92" s="212"/>
      <c r="YC92" s="212"/>
      <c r="YD92" s="212"/>
      <c r="YE92" s="212"/>
      <c r="YF92" s="212"/>
      <c r="YG92" s="212"/>
      <c r="YH92" s="212"/>
      <c r="YI92" s="212"/>
      <c r="YJ92" s="212"/>
      <c r="YK92" s="212"/>
      <c r="YL92" s="213"/>
      <c r="YM92" s="212"/>
      <c r="YN92" s="212"/>
      <c r="YO92" s="212"/>
      <c r="YP92" s="212"/>
      <c r="YQ92" s="212"/>
      <c r="YR92" s="192"/>
      <c r="YS92" s="212"/>
      <c r="YT92" s="212"/>
      <c r="YU92" s="212"/>
      <c r="YV92" s="212"/>
      <c r="YW92" s="212"/>
      <c r="YX92" s="212"/>
      <c r="YY92" s="212"/>
      <c r="YZ92" s="212"/>
      <c r="ZA92" s="212"/>
      <c r="ZB92" s="212"/>
      <c r="ZC92" s="212"/>
      <c r="ZD92" s="212"/>
      <c r="ZE92" s="212"/>
      <c r="ZF92" s="212"/>
      <c r="ZG92" s="212"/>
      <c r="ZH92" s="212"/>
      <c r="ZI92" s="213"/>
      <c r="ZJ92" s="212"/>
      <c r="ZK92" s="212"/>
      <c r="ZL92" s="212"/>
      <c r="ZM92" s="212"/>
      <c r="ZN92" s="212"/>
      <c r="ZO92" s="192"/>
      <c r="ZP92" s="212"/>
      <c r="ZQ92" s="212"/>
      <c r="ZR92" s="212"/>
      <c r="ZS92" s="212"/>
      <c r="ZT92" s="212"/>
      <c r="ZU92" s="212"/>
      <c r="ZV92" s="212"/>
      <c r="ZW92" s="212"/>
      <c r="ZX92" s="212"/>
      <c r="ZY92" s="212"/>
      <c r="ZZ92" s="212"/>
      <c r="AAA92" s="212"/>
      <c r="AAB92" s="212"/>
      <c r="AAC92" s="212"/>
      <c r="AAD92" s="212"/>
      <c r="AAE92" s="212"/>
      <c r="AAF92" s="213"/>
      <c r="AAG92" s="212"/>
      <c r="AAH92" s="212"/>
      <c r="AAI92" s="212"/>
      <c r="AAJ92" s="212"/>
      <c r="AAK92" s="212"/>
      <c r="AAL92" s="192"/>
      <c r="AAM92" s="212"/>
      <c r="AAN92" s="212"/>
      <c r="AAO92" s="212"/>
      <c r="AAP92" s="212"/>
      <c r="AAQ92" s="212"/>
      <c r="AAR92" s="212"/>
      <c r="AAS92" s="212"/>
      <c r="AAT92" s="212"/>
      <c r="AAU92" s="212"/>
      <c r="AAV92" s="212"/>
      <c r="AAW92" s="212"/>
      <c r="AAX92" s="212"/>
      <c r="AAY92" s="212"/>
      <c r="AAZ92" s="212"/>
      <c r="ABA92" s="212"/>
      <c r="ABB92" s="212"/>
      <c r="ABC92" s="213"/>
      <c r="ABD92" s="212"/>
      <c r="ABE92" s="212"/>
      <c r="ABF92" s="212"/>
      <c r="ABG92" s="212"/>
      <c r="ABH92" s="212"/>
      <c r="ABI92" s="192"/>
      <c r="ABJ92" s="212"/>
      <c r="ABK92" s="212"/>
      <c r="ABL92" s="212"/>
      <c r="ABM92" s="212"/>
      <c r="ABN92" s="212"/>
      <c r="ABO92" s="212"/>
      <c r="ABP92" s="212"/>
      <c r="ABQ92" s="212"/>
      <c r="ABR92" s="212"/>
      <c r="ABS92" s="212"/>
      <c r="ABT92" s="212"/>
      <c r="ABU92" s="212"/>
      <c r="ABV92" s="212"/>
      <c r="ABW92" s="212"/>
      <c r="ABX92" s="212"/>
      <c r="ABY92" s="212"/>
      <c r="ABZ92" s="213"/>
      <c r="ACA92" s="212"/>
      <c r="ACB92" s="212"/>
      <c r="ACC92" s="212"/>
      <c r="ACD92" s="212"/>
      <c r="ACE92" s="212"/>
      <c r="ACF92" s="192"/>
      <c r="ACG92" s="212"/>
      <c r="ACH92" s="212"/>
      <c r="ACI92" s="212"/>
      <c r="ACJ92" s="212"/>
      <c r="ACK92" s="212"/>
      <c r="ACL92" s="212"/>
      <c r="ACM92" s="212"/>
      <c r="ACN92" s="212"/>
      <c r="ACO92" s="212"/>
      <c r="ACP92" s="212"/>
      <c r="ACQ92" s="212"/>
      <c r="ACR92" s="212"/>
      <c r="ACS92" s="212"/>
      <c r="ACT92" s="212"/>
      <c r="ACU92" s="212"/>
      <c r="ACV92" s="212"/>
      <c r="ACW92" s="213"/>
      <c r="ACX92" s="212"/>
      <c r="ACY92" s="212"/>
      <c r="ACZ92" s="212"/>
      <c r="ADA92" s="212"/>
      <c r="ADB92" s="212"/>
      <c r="ADC92" s="192"/>
      <c r="ADD92" s="212"/>
      <c r="ADE92" s="212"/>
      <c r="ADF92" s="212"/>
      <c r="ADG92" s="212"/>
      <c r="ADH92" s="212"/>
      <c r="ADI92" s="212"/>
      <c r="ADJ92" s="212"/>
      <c r="ADK92" s="212"/>
      <c r="ADL92" s="212"/>
      <c r="ADM92" s="212"/>
      <c r="ADN92" s="212"/>
      <c r="ADO92" s="212"/>
      <c r="ADP92" s="212"/>
      <c r="ADQ92" s="212"/>
      <c r="ADR92" s="212"/>
      <c r="ADS92" s="212"/>
      <c r="ADT92" s="213"/>
      <c r="ADU92" s="212"/>
      <c r="ADV92" s="212"/>
      <c r="ADW92" s="212"/>
      <c r="ADX92" s="212"/>
      <c r="ADY92" s="212"/>
      <c r="ADZ92" s="192"/>
      <c r="AEA92" s="212"/>
      <c r="AEB92" s="212"/>
      <c r="AEC92" s="212"/>
      <c r="AED92" s="212"/>
      <c r="AEE92" s="212"/>
      <c r="AEF92" s="212"/>
      <c r="AEG92" s="212"/>
      <c r="AEH92" s="212"/>
      <c r="AEI92" s="212"/>
      <c r="AEJ92" s="212"/>
      <c r="AEK92" s="212"/>
      <c r="AEL92" s="212"/>
      <c r="AEM92" s="212"/>
      <c r="AEN92" s="212"/>
      <c r="AEO92" s="212"/>
      <c r="AEP92" s="212"/>
      <c r="AEQ92" s="213"/>
      <c r="AER92" s="212"/>
      <c r="AES92" s="212"/>
      <c r="AET92" s="212"/>
      <c r="AEU92" s="212"/>
      <c r="AEV92" s="212"/>
      <c r="AEW92" s="192"/>
      <c r="AEX92" s="212"/>
      <c r="AEY92" s="212"/>
      <c r="AEZ92" s="212"/>
      <c r="AFA92" s="212"/>
      <c r="AFB92" s="212"/>
      <c r="AFC92" s="212"/>
      <c r="AFD92" s="212"/>
      <c r="AFE92" s="212"/>
      <c r="AFF92" s="212"/>
      <c r="AFG92" s="212"/>
      <c r="AFH92" s="212"/>
      <c r="AFI92" s="212"/>
      <c r="AFJ92" s="212"/>
      <c r="AFK92" s="212"/>
      <c r="AFL92" s="212"/>
      <c r="AFM92" s="212"/>
      <c r="AFN92" s="213"/>
      <c r="AFO92" s="212"/>
      <c r="AFP92" s="212"/>
      <c r="AFQ92" s="212"/>
      <c r="AFR92" s="212"/>
      <c r="AFS92" s="212"/>
      <c r="AFT92" s="192"/>
      <c r="AFU92" s="212"/>
      <c r="AFV92" s="212"/>
      <c r="AFW92" s="212"/>
      <c r="AFX92" s="212"/>
      <c r="AFY92" s="212"/>
      <c r="AFZ92" s="212"/>
      <c r="AGA92" s="212"/>
      <c r="AGB92" s="212"/>
      <c r="AGC92" s="212"/>
      <c r="AGD92" s="212"/>
      <c r="AGE92" s="212"/>
      <c r="AGF92" s="212"/>
      <c r="AGG92" s="212"/>
      <c r="AGH92" s="212"/>
      <c r="AGI92" s="212"/>
      <c r="AGJ92" s="212"/>
      <c r="AGK92" s="213"/>
      <c r="AGL92" s="212"/>
      <c r="AGM92" s="212"/>
      <c r="AGN92" s="212"/>
      <c r="AGO92" s="212"/>
      <c r="AGP92" s="212"/>
      <c r="AGQ92" s="192"/>
      <c r="AGR92" s="212"/>
      <c r="AGS92" s="212"/>
      <c r="AGT92" s="212"/>
      <c r="AGU92" s="212"/>
      <c r="AGV92" s="212"/>
      <c r="AGW92" s="212"/>
      <c r="AGX92" s="212"/>
      <c r="AGY92" s="212"/>
      <c r="AGZ92" s="212"/>
      <c r="AHA92" s="212"/>
      <c r="AHB92" s="212"/>
      <c r="AHC92" s="212"/>
      <c r="AHD92" s="212"/>
      <c r="AHE92" s="212"/>
      <c r="AHF92" s="212"/>
      <c r="AHG92" s="212"/>
      <c r="AHH92" s="213"/>
      <c r="AHI92" s="212"/>
      <c r="AHJ92" s="212"/>
      <c r="AHK92" s="212"/>
      <c r="AHL92" s="212"/>
      <c r="AHM92" s="212"/>
      <c r="AHN92" s="192"/>
      <c r="AHO92" s="212"/>
      <c r="AHP92" s="212"/>
      <c r="AHQ92" s="212"/>
      <c r="AHR92" s="212"/>
      <c r="AHS92" s="212"/>
      <c r="AHT92" s="212"/>
      <c r="AHU92" s="212"/>
      <c r="AHV92" s="212"/>
      <c r="AHW92" s="212"/>
      <c r="AHX92" s="212"/>
      <c r="AHY92" s="212"/>
      <c r="AHZ92" s="212"/>
      <c r="AIA92" s="212"/>
      <c r="AIB92" s="212"/>
      <c r="AIC92" s="212"/>
      <c r="AID92" s="212"/>
      <c r="AIE92" s="213"/>
      <c r="AIF92" s="212"/>
      <c r="AIG92" s="212"/>
      <c r="AIH92" s="212"/>
      <c r="AII92" s="212"/>
      <c r="AIJ92" s="212"/>
      <c r="AIK92" s="192"/>
      <c r="AIL92" s="212"/>
      <c r="AIM92" s="212"/>
      <c r="AIN92" s="212"/>
      <c r="AIO92" s="212"/>
      <c r="AIP92" s="212"/>
      <c r="AIQ92" s="212"/>
      <c r="AIR92" s="212"/>
      <c r="AIS92" s="212"/>
      <c r="AIT92" s="212"/>
      <c r="AIU92" s="212"/>
      <c r="AIV92" s="212"/>
      <c r="AIW92" s="212"/>
      <c r="AIX92" s="212"/>
      <c r="AIY92" s="212"/>
      <c r="AIZ92" s="212"/>
      <c r="AJA92" s="212"/>
      <c r="AJB92" s="213"/>
      <c r="AJC92" s="212"/>
      <c r="AJD92" s="212"/>
      <c r="AJE92" s="212"/>
      <c r="AJF92" s="212"/>
      <c r="AJG92" s="212"/>
      <c r="AJH92" s="192"/>
      <c r="AJI92" s="212"/>
      <c r="AJJ92" s="212"/>
      <c r="AJK92" s="212"/>
      <c r="AJL92" s="212"/>
      <c r="AJM92" s="212"/>
      <c r="AJN92" s="212"/>
      <c r="AJO92" s="212"/>
      <c r="AJP92" s="212"/>
      <c r="AJQ92" s="212"/>
      <c r="AJR92" s="212"/>
      <c r="AJS92" s="212"/>
      <c r="AJT92" s="212"/>
      <c r="AJU92" s="212"/>
      <c r="AJV92" s="212"/>
      <c r="AJW92" s="212"/>
      <c r="AJX92" s="212"/>
      <c r="AJY92" s="213"/>
      <c r="AJZ92" s="212"/>
      <c r="AKA92" s="212"/>
      <c r="AKB92" s="212"/>
      <c r="AKC92" s="212"/>
      <c r="AKD92" s="212"/>
      <c r="AKE92" s="192"/>
      <c r="AKF92" s="212"/>
      <c r="AKG92" s="212"/>
      <c r="AKH92" s="212"/>
      <c r="AKI92" s="212"/>
      <c r="AKJ92" s="212"/>
      <c r="AKK92" s="212"/>
      <c r="AKL92" s="212"/>
      <c r="AKM92" s="212"/>
      <c r="AKN92" s="212"/>
      <c r="AKO92" s="212"/>
      <c r="AKP92" s="212"/>
      <c r="AKQ92" s="212"/>
      <c r="AKR92" s="212"/>
      <c r="AKS92" s="212"/>
      <c r="AKT92" s="212"/>
      <c r="AKU92" s="212"/>
      <c r="AKV92" s="213"/>
      <c r="AKW92" s="212"/>
      <c r="AKX92" s="212"/>
      <c r="AKY92" s="212"/>
      <c r="AKZ92" s="212"/>
      <c r="ALA92" s="212"/>
      <c r="ALB92" s="192"/>
      <c r="ALC92" s="212"/>
      <c r="ALD92" s="212"/>
      <c r="ALE92" s="212"/>
      <c r="ALF92" s="212"/>
      <c r="ALG92" s="212"/>
      <c r="ALH92" s="212"/>
      <c r="ALI92" s="212"/>
      <c r="ALJ92" s="212"/>
      <c r="ALK92" s="212"/>
      <c r="ALL92" s="212"/>
      <c r="ALM92" s="212"/>
      <c r="ALN92" s="212"/>
      <c r="ALO92" s="212"/>
      <c r="ALP92" s="212"/>
      <c r="ALQ92" s="212"/>
      <c r="ALR92" s="212"/>
      <c r="ALS92" s="213"/>
      <c r="ALT92" s="212"/>
      <c r="ALU92" s="212"/>
      <c r="ALV92" s="212"/>
      <c r="ALW92" s="212"/>
      <c r="ALX92" s="212"/>
      <c r="ALY92" s="192"/>
      <c r="ALZ92" s="212"/>
      <c r="AMA92" s="212"/>
      <c r="AMB92" s="212"/>
      <c r="AMC92" s="212"/>
      <c r="AMD92" s="212"/>
      <c r="AME92" s="212"/>
      <c r="AMF92" s="212"/>
      <c r="AMG92" s="212"/>
      <c r="AMH92" s="212"/>
      <c r="AMI92" s="212"/>
      <c r="AMJ92" s="212"/>
      <c r="AMK92" s="212"/>
      <c r="AML92" s="212"/>
      <c r="AMM92" s="212"/>
      <c r="AMN92" s="212"/>
      <c r="AMO92" s="212"/>
      <c r="AMP92" s="213"/>
      <c r="AMQ92" s="212"/>
      <c r="AMR92" s="212"/>
      <c r="AMS92" s="212"/>
      <c r="AMT92" s="212"/>
      <c r="AMU92" s="212"/>
      <c r="AMV92" s="192"/>
      <c r="AMW92" s="212"/>
      <c r="AMX92" s="212"/>
      <c r="AMY92" s="212"/>
      <c r="AMZ92" s="212"/>
      <c r="ANA92" s="212"/>
      <c r="ANB92" s="212"/>
      <c r="ANC92" s="212"/>
      <c r="AND92" s="212"/>
      <c r="ANE92" s="212"/>
      <c r="ANF92" s="212"/>
      <c r="ANG92" s="212"/>
      <c r="ANH92" s="212"/>
      <c r="ANI92" s="212"/>
      <c r="ANJ92" s="212"/>
      <c r="ANK92" s="212"/>
      <c r="ANL92" s="212"/>
      <c r="ANM92" s="213"/>
      <c r="ANN92" s="212"/>
      <c r="ANO92" s="212"/>
      <c r="ANP92" s="212"/>
      <c r="ANQ92" s="212"/>
      <c r="ANR92" s="212"/>
      <c r="ANS92" s="192"/>
      <c r="ANT92" s="212"/>
      <c r="ANU92" s="212"/>
      <c r="ANV92" s="212"/>
      <c r="ANW92" s="212"/>
      <c r="ANX92" s="212"/>
      <c r="ANY92" s="212"/>
      <c r="ANZ92" s="212"/>
      <c r="AOA92" s="212"/>
      <c r="AOB92" s="212"/>
      <c r="AOC92" s="212"/>
      <c r="AOD92" s="212"/>
      <c r="AOE92" s="212"/>
      <c r="AOF92" s="212"/>
      <c r="AOG92" s="212"/>
      <c r="AOH92" s="212"/>
      <c r="AOI92" s="212"/>
      <c r="AOJ92" s="213"/>
      <c r="AOK92" s="212"/>
      <c r="AOL92" s="212"/>
      <c r="AOM92" s="212"/>
      <c r="AON92" s="212"/>
      <c r="AOO92" s="212"/>
      <c r="AOP92" s="192"/>
      <c r="AOQ92" s="212"/>
      <c r="AOR92" s="212"/>
      <c r="AOS92" s="212"/>
      <c r="AOT92" s="212"/>
      <c r="AOU92" s="212"/>
      <c r="AOV92" s="212"/>
      <c r="AOW92" s="212"/>
      <c r="AOX92" s="212"/>
      <c r="AOY92" s="212"/>
      <c r="AOZ92" s="212"/>
      <c r="APA92" s="212"/>
      <c r="APB92" s="212"/>
      <c r="APC92" s="212"/>
      <c r="APD92" s="212"/>
      <c r="APE92" s="212"/>
      <c r="APF92" s="212"/>
      <c r="APG92" s="213"/>
      <c r="APH92" s="212"/>
      <c r="API92" s="212"/>
      <c r="APJ92" s="212"/>
      <c r="APK92" s="212"/>
      <c r="APL92" s="212"/>
      <c r="APM92" s="192"/>
      <c r="APN92" s="212"/>
      <c r="APO92" s="212"/>
      <c r="APP92" s="212"/>
      <c r="APQ92" s="212"/>
      <c r="APR92" s="212"/>
      <c r="APS92" s="212"/>
      <c r="APT92" s="212"/>
      <c r="APU92" s="212"/>
      <c r="APV92" s="212"/>
      <c r="APW92" s="212"/>
      <c r="APX92" s="212"/>
      <c r="APY92" s="212"/>
      <c r="APZ92" s="212"/>
      <c r="AQA92" s="212"/>
      <c r="AQB92" s="212"/>
      <c r="AQC92" s="212"/>
      <c r="AQD92" s="213"/>
      <c r="AQE92" s="212"/>
      <c r="AQF92" s="212"/>
      <c r="AQG92" s="212"/>
      <c r="AQH92" s="212"/>
      <c r="AQI92" s="212"/>
      <c r="AQJ92" s="192"/>
      <c r="AQK92" s="212"/>
      <c r="AQL92" s="212"/>
      <c r="AQM92" s="212"/>
      <c r="AQN92" s="212"/>
      <c r="AQO92" s="212"/>
      <c r="AQP92" s="212"/>
      <c r="AQQ92" s="212"/>
      <c r="AQR92" s="212"/>
      <c r="AQS92" s="212"/>
      <c r="AQT92" s="212"/>
      <c r="AQU92" s="212"/>
      <c r="AQV92" s="212"/>
      <c r="AQW92" s="212"/>
      <c r="AQX92" s="212"/>
      <c r="AQY92" s="212"/>
      <c r="AQZ92" s="212"/>
      <c r="ARA92" s="213"/>
      <c r="ARB92" s="212"/>
      <c r="ARC92" s="212"/>
      <c r="ARD92" s="212"/>
      <c r="ARE92" s="212"/>
      <c r="ARF92" s="212"/>
      <c r="ARG92" s="192"/>
      <c r="ARH92" s="212"/>
      <c r="ARI92" s="212"/>
      <c r="ARJ92" s="212"/>
      <c r="ARK92" s="212"/>
      <c r="ARL92" s="212"/>
      <c r="ARM92" s="212"/>
      <c r="ARN92" s="212"/>
      <c r="ARO92" s="212"/>
      <c r="ARP92" s="212"/>
      <c r="ARQ92" s="212"/>
      <c r="ARR92" s="212"/>
      <c r="ARS92" s="212"/>
      <c r="ART92" s="212"/>
      <c r="ARU92" s="212"/>
      <c r="ARV92" s="212"/>
      <c r="ARW92" s="212"/>
      <c r="ARX92" s="213"/>
      <c r="ARY92" s="212"/>
      <c r="ARZ92" s="212"/>
      <c r="ASA92" s="212"/>
      <c r="ASB92" s="212"/>
      <c r="ASC92" s="212"/>
      <c r="ASD92" s="192"/>
      <c r="ASE92" s="212"/>
      <c r="ASF92" s="212"/>
      <c r="ASG92" s="212"/>
      <c r="ASH92" s="212"/>
      <c r="ASI92" s="212"/>
      <c r="ASJ92" s="212"/>
      <c r="ASK92" s="212"/>
      <c r="ASL92" s="212"/>
      <c r="ASM92" s="212"/>
      <c r="ASN92" s="212"/>
      <c r="ASO92" s="212"/>
      <c r="ASP92" s="212"/>
      <c r="ASQ92" s="212"/>
      <c r="ASR92" s="212"/>
      <c r="ASS92" s="212"/>
      <c r="AST92" s="212"/>
      <c r="ASU92" s="213"/>
      <c r="ASV92" s="212"/>
      <c r="ASW92" s="212"/>
      <c r="ASX92" s="212"/>
      <c r="ASY92" s="212"/>
      <c r="ASZ92" s="212"/>
      <c r="ATA92" s="192"/>
      <c r="ATB92" s="212"/>
      <c r="ATC92" s="212"/>
      <c r="ATD92" s="212"/>
      <c r="ATE92" s="212"/>
      <c r="ATF92" s="212"/>
      <c r="ATG92" s="212"/>
      <c r="ATH92" s="212"/>
      <c r="ATI92" s="212"/>
      <c r="ATJ92" s="212"/>
      <c r="ATK92" s="212"/>
      <c r="ATL92" s="212"/>
      <c r="ATM92" s="212"/>
      <c r="ATN92" s="212"/>
      <c r="ATO92" s="212"/>
      <c r="ATP92" s="212"/>
      <c r="ATQ92" s="212"/>
      <c r="ATR92" s="213"/>
      <c r="ATS92" s="212"/>
      <c r="ATT92" s="212"/>
      <c r="ATU92" s="212"/>
      <c r="ATV92" s="212"/>
      <c r="ATW92" s="212"/>
      <c r="ATX92" s="192"/>
      <c r="ATY92" s="212"/>
      <c r="ATZ92" s="212"/>
      <c r="AUA92" s="212"/>
      <c r="AUB92" s="212"/>
      <c r="AUC92" s="212"/>
      <c r="AUD92" s="212"/>
      <c r="AUE92" s="212"/>
      <c r="AUF92" s="212"/>
      <c r="AUG92" s="212"/>
      <c r="AUH92" s="212"/>
      <c r="AUI92" s="212"/>
      <c r="AUJ92" s="212"/>
      <c r="AUK92" s="212"/>
      <c r="AUL92" s="212"/>
      <c r="AUM92" s="212"/>
      <c r="AUN92" s="212"/>
      <c r="AUO92" s="213"/>
      <c r="AUP92" s="212"/>
      <c r="AUQ92" s="212"/>
      <c r="AUR92" s="212"/>
      <c r="AUS92" s="212"/>
      <c r="AUT92" s="212"/>
      <c r="AUU92" s="192"/>
      <c r="AUV92" s="212"/>
      <c r="AUW92" s="212"/>
      <c r="AUX92" s="212"/>
      <c r="AUY92" s="212"/>
      <c r="AUZ92" s="212"/>
      <c r="AVA92" s="212"/>
      <c r="AVB92" s="212"/>
      <c r="AVC92" s="212"/>
      <c r="AVD92" s="212"/>
      <c r="AVE92" s="212"/>
      <c r="AVF92" s="212"/>
      <c r="AVG92" s="212"/>
      <c r="AVH92" s="212"/>
      <c r="AVI92" s="212"/>
      <c r="AVJ92" s="212"/>
      <c r="AVK92" s="212"/>
      <c r="AVL92" s="213"/>
      <c r="AVM92" s="212"/>
      <c r="AVN92" s="212"/>
      <c r="AVO92" s="212"/>
      <c r="AVP92" s="212"/>
      <c r="AVQ92" s="212"/>
      <c r="AVR92" s="192"/>
      <c r="AVS92" s="212"/>
      <c r="AVT92" s="212"/>
      <c r="AVU92" s="212"/>
      <c r="AVV92" s="212"/>
      <c r="AVW92" s="212"/>
      <c r="AVX92" s="212"/>
      <c r="AVY92" s="212"/>
      <c r="AVZ92" s="212"/>
      <c r="AWA92" s="212"/>
      <c r="AWB92" s="212"/>
      <c r="AWC92" s="212"/>
      <c r="AWD92" s="212"/>
      <c r="AWE92" s="212"/>
      <c r="AWF92" s="212"/>
      <c r="AWG92" s="212"/>
      <c r="AWH92" s="212"/>
      <c r="AWI92" s="213"/>
      <c r="AWJ92" s="212"/>
      <c r="AWK92" s="212"/>
      <c r="AWL92" s="212"/>
      <c r="AWM92" s="212"/>
      <c r="AWN92" s="212"/>
      <c r="AWO92" s="192"/>
      <c r="AWP92" s="212"/>
      <c r="AWQ92" s="212"/>
      <c r="AWR92" s="212"/>
      <c r="AWS92" s="212"/>
      <c r="AWT92" s="212"/>
      <c r="AWU92" s="212"/>
      <c r="AWV92" s="212"/>
      <c r="AWW92" s="212"/>
      <c r="AWX92" s="212"/>
      <c r="AWY92" s="212"/>
      <c r="AWZ92" s="212"/>
      <c r="AXA92" s="212"/>
      <c r="AXB92" s="212"/>
      <c r="AXC92" s="212"/>
      <c r="AXD92" s="212"/>
      <c r="AXE92" s="212"/>
      <c r="AXF92" s="213"/>
      <c r="AXG92" s="212"/>
      <c r="AXH92" s="212"/>
      <c r="AXI92" s="212"/>
      <c r="AXJ92" s="212"/>
      <c r="AXK92" s="212"/>
      <c r="AXL92" s="192"/>
      <c r="AXM92" s="212"/>
      <c r="AXN92" s="212"/>
      <c r="AXO92" s="212"/>
      <c r="AXP92" s="212"/>
      <c r="AXQ92" s="212"/>
      <c r="AXR92" s="212"/>
      <c r="AXS92" s="212"/>
      <c r="AXT92" s="212"/>
      <c r="AXU92" s="212"/>
      <c r="AXV92" s="212"/>
      <c r="AXW92" s="212"/>
      <c r="AXX92" s="212"/>
      <c r="AXY92" s="212"/>
      <c r="AXZ92" s="212"/>
      <c r="AYA92" s="212"/>
      <c r="AYB92" s="212"/>
      <c r="AYC92" s="213"/>
      <c r="AYD92" s="212"/>
      <c r="AYE92" s="212"/>
      <c r="AYF92" s="212"/>
      <c r="AYG92" s="212"/>
      <c r="AYH92" s="212"/>
      <c r="AYI92" s="192"/>
      <c r="AYJ92" s="212"/>
      <c r="AYK92" s="212"/>
      <c r="AYL92" s="212"/>
      <c r="AYM92" s="212"/>
      <c r="AYN92" s="212"/>
      <c r="AYO92" s="212"/>
      <c r="AYP92" s="212"/>
      <c r="AYQ92" s="212"/>
      <c r="AYR92" s="212"/>
      <c r="AYS92" s="212"/>
      <c r="AYT92" s="212"/>
      <c r="AYU92" s="212"/>
      <c r="AYV92" s="212"/>
      <c r="AYW92" s="212"/>
      <c r="AYX92" s="212"/>
      <c r="AYY92" s="212"/>
      <c r="AYZ92" s="213"/>
      <c r="AZA92" s="212"/>
      <c r="AZB92" s="212"/>
      <c r="AZC92" s="212"/>
      <c r="AZD92" s="212"/>
      <c r="AZE92" s="212"/>
      <c r="AZF92" s="192"/>
      <c r="AZG92" s="212"/>
      <c r="AZH92" s="212"/>
      <c r="AZI92" s="212"/>
      <c r="AZJ92" s="212"/>
      <c r="AZK92" s="212"/>
      <c r="AZL92" s="212"/>
      <c r="AZM92" s="212"/>
      <c r="AZN92" s="212"/>
      <c r="AZO92" s="212"/>
      <c r="AZP92" s="212"/>
      <c r="AZQ92" s="212"/>
      <c r="AZR92" s="212"/>
      <c r="AZS92" s="212"/>
      <c r="AZT92" s="212"/>
      <c r="AZU92" s="212"/>
      <c r="AZV92" s="212"/>
      <c r="AZW92" s="213"/>
      <c r="AZX92" s="212"/>
      <c r="AZY92" s="212"/>
      <c r="AZZ92" s="212"/>
      <c r="BAA92" s="212"/>
      <c r="BAB92" s="212"/>
      <c r="BAC92" s="192"/>
      <c r="BAD92" s="212"/>
      <c r="BAE92" s="212"/>
      <c r="BAF92" s="212"/>
      <c r="BAG92" s="212"/>
      <c r="BAH92" s="212"/>
      <c r="BAI92" s="212"/>
      <c r="BAJ92" s="212"/>
      <c r="BAK92" s="212"/>
      <c r="BAL92" s="212"/>
      <c r="BAM92" s="212"/>
      <c r="BAN92" s="212"/>
      <c r="BAO92" s="212"/>
      <c r="BAP92" s="212"/>
      <c r="BAQ92" s="212"/>
      <c r="BAR92" s="212"/>
      <c r="BAS92" s="212"/>
      <c r="BAT92" s="213"/>
      <c r="BAU92" s="212"/>
      <c r="BAV92" s="212"/>
      <c r="BAW92" s="212"/>
      <c r="BAX92" s="212"/>
      <c r="BAY92" s="212"/>
      <c r="BAZ92" s="192"/>
      <c r="BBA92" s="212"/>
      <c r="BBB92" s="212"/>
      <c r="BBC92" s="212"/>
      <c r="BBD92" s="212"/>
      <c r="BBE92" s="212"/>
      <c r="BBF92" s="212"/>
      <c r="BBG92" s="212"/>
      <c r="BBH92" s="212"/>
      <c r="BBI92" s="212"/>
      <c r="BBJ92" s="212"/>
      <c r="BBK92" s="212"/>
      <c r="BBL92" s="212"/>
      <c r="BBM92" s="212"/>
      <c r="BBN92" s="212"/>
      <c r="BBO92" s="212"/>
      <c r="BBP92" s="212"/>
      <c r="BBQ92" s="213"/>
      <c r="BBR92" s="212"/>
      <c r="BBS92" s="212"/>
      <c r="BBT92" s="212"/>
      <c r="BBU92" s="212"/>
      <c r="BBV92" s="212"/>
      <c r="BBW92" s="192"/>
      <c r="BBX92" s="212"/>
      <c r="BBY92" s="212"/>
      <c r="BBZ92" s="212"/>
      <c r="BCA92" s="212"/>
      <c r="BCB92" s="212"/>
      <c r="BCC92" s="212"/>
      <c r="BCD92" s="212"/>
      <c r="BCE92" s="212"/>
      <c r="BCF92" s="212"/>
      <c r="BCG92" s="212"/>
      <c r="BCH92" s="212"/>
      <c r="BCI92" s="212"/>
      <c r="BCJ92" s="212"/>
      <c r="BCK92" s="212"/>
      <c r="BCL92" s="212"/>
      <c r="BCM92" s="212"/>
      <c r="BCN92" s="213"/>
      <c r="BCO92" s="212"/>
      <c r="BCP92" s="212"/>
      <c r="BCQ92" s="212"/>
      <c r="BCR92" s="212"/>
      <c r="BCS92" s="212"/>
      <c r="BCT92" s="192"/>
      <c r="BCU92" s="212"/>
      <c r="BCV92" s="212"/>
      <c r="BCW92" s="212"/>
      <c r="BCX92" s="212"/>
      <c r="BCY92" s="212"/>
      <c r="BCZ92" s="212"/>
      <c r="BDA92" s="212"/>
      <c r="BDB92" s="212"/>
      <c r="BDC92" s="212"/>
      <c r="BDD92" s="212"/>
      <c r="BDE92" s="212"/>
      <c r="BDF92" s="212"/>
      <c r="BDG92" s="212"/>
      <c r="BDH92" s="212"/>
      <c r="BDI92" s="212"/>
      <c r="BDJ92" s="212"/>
      <c r="BDK92" s="213"/>
      <c r="BDL92" s="212"/>
      <c r="BDM92" s="212"/>
      <c r="BDN92" s="212"/>
      <c r="BDO92" s="212"/>
      <c r="BDP92" s="212"/>
      <c r="BDQ92" s="192"/>
      <c r="BDR92" s="212"/>
      <c r="BDS92" s="212"/>
      <c r="BDT92" s="212"/>
      <c r="BDU92" s="212"/>
      <c r="BDV92" s="212"/>
      <c r="BDW92" s="212"/>
      <c r="BDX92" s="212"/>
      <c r="BDY92" s="212"/>
      <c r="BDZ92" s="212"/>
      <c r="BEA92" s="212"/>
      <c r="BEB92" s="212"/>
      <c r="BEC92" s="212"/>
      <c r="BED92" s="212"/>
      <c r="BEE92" s="212"/>
      <c r="BEF92" s="212"/>
      <c r="BEG92" s="212"/>
      <c r="BEH92" s="213"/>
      <c r="BEI92" s="212"/>
      <c r="BEJ92" s="212"/>
      <c r="BEK92" s="212"/>
      <c r="BEL92" s="212"/>
      <c r="BEM92" s="212"/>
      <c r="BEN92" s="192"/>
      <c r="BEO92" s="212"/>
      <c r="BEP92" s="212"/>
      <c r="BEQ92" s="212"/>
      <c r="BER92" s="212"/>
      <c r="BES92" s="212"/>
      <c r="BET92" s="212"/>
      <c r="BEU92" s="212"/>
      <c r="BEV92" s="212"/>
      <c r="BEW92" s="212"/>
      <c r="BEX92" s="212"/>
      <c r="BEY92" s="212"/>
      <c r="BEZ92" s="212"/>
      <c r="BFA92" s="212"/>
      <c r="BFB92" s="212"/>
      <c r="BFC92" s="212"/>
      <c r="BFD92" s="212"/>
      <c r="BFE92" s="213"/>
      <c r="BFF92" s="212"/>
      <c r="BFG92" s="212"/>
      <c r="BFH92" s="212"/>
      <c r="BFI92" s="212"/>
      <c r="BFJ92" s="212"/>
      <c r="BFK92" s="192"/>
      <c r="BFL92" s="212"/>
      <c r="BFM92" s="212"/>
      <c r="BFN92" s="212"/>
      <c r="BFO92" s="212"/>
      <c r="BFP92" s="212"/>
      <c r="BFQ92" s="212"/>
      <c r="BFR92" s="212"/>
      <c r="BFS92" s="212"/>
      <c r="BFT92" s="212"/>
      <c r="BFU92" s="212"/>
      <c r="BFV92" s="212"/>
      <c r="BFW92" s="212"/>
      <c r="BFX92" s="212"/>
      <c r="BFY92" s="212"/>
      <c r="BFZ92" s="212"/>
      <c r="BGA92" s="212"/>
      <c r="BGB92" s="213"/>
      <c r="BGC92" s="212"/>
      <c r="BGD92" s="212"/>
      <c r="BGE92" s="212"/>
      <c r="BGF92" s="212"/>
      <c r="BGG92" s="212"/>
      <c r="BGH92" s="192"/>
      <c r="BGI92" s="212"/>
      <c r="BGJ92" s="212"/>
      <c r="BGK92" s="212"/>
      <c r="BGL92" s="212"/>
      <c r="BGM92" s="212"/>
      <c r="BGN92" s="212"/>
      <c r="BGO92" s="212"/>
      <c r="BGP92" s="212"/>
      <c r="BGQ92" s="212"/>
      <c r="BGR92" s="212"/>
      <c r="BGS92" s="212"/>
      <c r="BGT92" s="212"/>
      <c r="BGU92" s="212"/>
      <c r="BGV92" s="212"/>
      <c r="BGW92" s="212"/>
      <c r="BGX92" s="212"/>
      <c r="BGY92" s="213"/>
      <c r="BGZ92" s="212"/>
      <c r="BHA92" s="212"/>
      <c r="BHB92" s="212"/>
      <c r="BHC92" s="212"/>
      <c r="BHD92" s="212"/>
      <c r="BHE92" s="192"/>
      <c r="BHF92" s="212"/>
      <c r="BHG92" s="212"/>
      <c r="BHH92" s="212"/>
      <c r="BHI92" s="212"/>
      <c r="BHJ92" s="212"/>
      <c r="BHK92" s="212"/>
      <c r="BHL92" s="212"/>
      <c r="BHM92" s="212"/>
      <c r="BHN92" s="212"/>
      <c r="BHO92" s="212"/>
      <c r="BHP92" s="212"/>
      <c r="BHQ92" s="212"/>
      <c r="BHR92" s="212"/>
      <c r="BHS92" s="212"/>
      <c r="BHT92" s="212"/>
      <c r="BHU92" s="212"/>
      <c r="BHV92" s="213"/>
      <c r="BHW92" s="212"/>
      <c r="BHX92" s="212"/>
      <c r="BHY92" s="212"/>
      <c r="BHZ92" s="212"/>
      <c r="BIA92" s="212"/>
      <c r="BIB92" s="192"/>
      <c r="BIC92" s="212"/>
      <c r="BID92" s="212"/>
      <c r="BIE92" s="212"/>
      <c r="BIF92" s="212"/>
      <c r="BIG92" s="212"/>
      <c r="BIH92" s="212"/>
      <c r="BII92" s="212"/>
      <c r="BIJ92" s="212"/>
      <c r="BIK92" s="212"/>
      <c r="BIL92" s="212"/>
      <c r="BIM92" s="212"/>
      <c r="BIN92" s="212"/>
      <c r="BIO92" s="212"/>
      <c r="BIP92" s="212"/>
      <c r="BIQ92" s="212"/>
      <c r="BIR92" s="212"/>
      <c r="BIS92" s="213"/>
      <c r="BIT92" s="212"/>
      <c r="BIU92" s="212"/>
      <c r="BIV92" s="212"/>
      <c r="BIW92" s="212"/>
      <c r="BIX92" s="212"/>
      <c r="BIY92" s="192"/>
      <c r="BIZ92" s="212"/>
      <c r="BJA92" s="212"/>
      <c r="BJB92" s="212"/>
      <c r="BJC92" s="212"/>
      <c r="BJD92" s="212"/>
      <c r="BJE92" s="212"/>
      <c r="BJF92" s="212"/>
      <c r="BJG92" s="212"/>
      <c r="BJH92" s="212"/>
      <c r="BJI92" s="212"/>
      <c r="BJJ92" s="212"/>
      <c r="BJK92" s="212"/>
      <c r="BJL92" s="212"/>
      <c r="BJM92" s="212"/>
      <c r="BJN92" s="212"/>
      <c r="BJO92" s="212"/>
      <c r="BJP92" s="213"/>
      <c r="BJQ92" s="212"/>
      <c r="BJR92" s="212"/>
      <c r="BJS92" s="212"/>
      <c r="BJT92" s="212"/>
      <c r="BJU92" s="212"/>
      <c r="BJV92" s="192"/>
      <c r="BJW92" s="212"/>
      <c r="BJX92" s="212"/>
      <c r="BJY92" s="212"/>
      <c r="BJZ92" s="212"/>
      <c r="BKA92" s="212"/>
      <c r="BKB92" s="212"/>
      <c r="BKC92" s="212"/>
      <c r="BKD92" s="212"/>
      <c r="BKE92" s="212"/>
      <c r="BKF92" s="212"/>
      <c r="BKG92" s="212"/>
      <c r="BKH92" s="212"/>
      <c r="BKI92" s="212"/>
      <c r="BKJ92" s="212"/>
      <c r="BKK92" s="212"/>
      <c r="BKL92" s="212"/>
      <c r="BKM92" s="213"/>
      <c r="BKN92" s="212"/>
      <c r="BKO92" s="212"/>
      <c r="BKP92" s="212"/>
      <c r="BKQ92" s="212"/>
      <c r="BKR92" s="212"/>
      <c r="BKS92" s="192"/>
      <c r="BKT92" s="212"/>
      <c r="BKU92" s="212"/>
      <c r="BKV92" s="212"/>
      <c r="BKW92" s="212"/>
      <c r="BKX92" s="212"/>
      <c r="BKY92" s="212"/>
      <c r="BKZ92" s="212"/>
      <c r="BLA92" s="212"/>
      <c r="BLB92" s="212"/>
      <c r="BLC92" s="212"/>
      <c r="BLD92" s="212"/>
      <c r="BLE92" s="212"/>
      <c r="BLF92" s="212"/>
      <c r="BLG92" s="212"/>
      <c r="BLH92" s="212"/>
      <c r="BLI92" s="212"/>
      <c r="BLJ92" s="213"/>
      <c r="BLK92" s="212"/>
      <c r="BLL92" s="212"/>
      <c r="BLM92" s="212"/>
      <c r="BLN92" s="212"/>
      <c r="BLO92" s="212"/>
      <c r="BLP92" s="192"/>
      <c r="BLQ92" s="212"/>
      <c r="BLR92" s="212"/>
      <c r="BLS92" s="212"/>
      <c r="BLT92" s="212"/>
      <c r="BLU92" s="212"/>
      <c r="BLV92" s="212"/>
      <c r="BLW92" s="212"/>
      <c r="BLX92" s="212"/>
      <c r="BLY92" s="212"/>
      <c r="BLZ92" s="212"/>
      <c r="BMA92" s="212"/>
      <c r="BMB92" s="212"/>
      <c r="BMC92" s="212"/>
      <c r="BMD92" s="212"/>
      <c r="BME92" s="212"/>
      <c r="BMF92" s="212"/>
      <c r="BMG92" s="213"/>
      <c r="BMH92" s="212"/>
      <c r="BMI92" s="212"/>
      <c r="BMJ92" s="212"/>
      <c r="BMK92" s="212"/>
      <c r="BML92" s="212"/>
      <c r="BMM92" s="192"/>
      <c r="BMN92" s="212"/>
      <c r="BMO92" s="212"/>
      <c r="BMP92" s="212"/>
      <c r="BMQ92" s="212"/>
      <c r="BMR92" s="212"/>
      <c r="BMS92" s="212"/>
      <c r="BMT92" s="212"/>
      <c r="BMU92" s="212"/>
      <c r="BMV92" s="212"/>
      <c r="BMW92" s="212"/>
      <c r="BMX92" s="212"/>
      <c r="BMY92" s="212"/>
      <c r="BMZ92" s="212"/>
      <c r="BNA92" s="212"/>
      <c r="BNB92" s="212"/>
      <c r="BNC92" s="212"/>
      <c r="BND92" s="213"/>
      <c r="BNE92" s="212"/>
      <c r="BNF92" s="212"/>
      <c r="BNG92" s="212"/>
      <c r="BNH92" s="212"/>
      <c r="BNI92" s="212"/>
      <c r="BNJ92" s="192"/>
      <c r="BNK92" s="212"/>
      <c r="BNL92" s="212"/>
      <c r="BNM92" s="212"/>
      <c r="BNN92" s="212"/>
      <c r="BNO92" s="212"/>
      <c r="BNP92" s="212"/>
      <c r="BNQ92" s="212"/>
      <c r="BNR92" s="212"/>
      <c r="BNS92" s="212"/>
      <c r="BNT92" s="212"/>
      <c r="BNU92" s="212"/>
      <c r="BNV92" s="212"/>
      <c r="BNW92" s="212"/>
      <c r="BNX92" s="212"/>
      <c r="BNY92" s="212"/>
      <c r="BNZ92" s="212"/>
      <c r="BOA92" s="213"/>
      <c r="BOB92" s="212"/>
      <c r="BOC92" s="212"/>
      <c r="BOD92" s="212"/>
      <c r="BOE92" s="212"/>
      <c r="BOF92" s="212"/>
      <c r="BOG92" s="192"/>
      <c r="BOH92" s="212"/>
      <c r="BOI92" s="212"/>
      <c r="BOJ92" s="212"/>
      <c r="BOK92" s="212"/>
      <c r="BOL92" s="212"/>
      <c r="BOM92" s="212"/>
      <c r="BON92" s="212"/>
      <c r="BOO92" s="212"/>
      <c r="BOP92" s="212"/>
      <c r="BOQ92" s="212"/>
      <c r="BOR92" s="212"/>
      <c r="BOS92" s="212"/>
      <c r="BOT92" s="212"/>
      <c r="BOU92" s="212"/>
      <c r="BOV92" s="212"/>
      <c r="BOW92" s="212"/>
      <c r="BOX92" s="213"/>
      <c r="BOY92" s="212"/>
      <c r="BOZ92" s="212"/>
      <c r="BPA92" s="212"/>
      <c r="BPB92" s="212"/>
      <c r="BPC92" s="212"/>
      <c r="BPD92" s="192"/>
      <c r="BPE92" s="212"/>
      <c r="BPF92" s="212"/>
      <c r="BPG92" s="212"/>
      <c r="BPH92" s="212"/>
      <c r="BPI92" s="212"/>
      <c r="BPJ92" s="212"/>
      <c r="BPK92" s="212"/>
      <c r="BPL92" s="212"/>
      <c r="BPM92" s="212"/>
      <c r="BPN92" s="212"/>
      <c r="BPO92" s="212"/>
      <c r="BPP92" s="212"/>
      <c r="BPQ92" s="212"/>
      <c r="BPR92" s="212"/>
      <c r="BPS92" s="212"/>
      <c r="BPT92" s="212"/>
      <c r="BPU92" s="213"/>
      <c r="BPV92" s="212"/>
      <c r="BPW92" s="212"/>
      <c r="BPX92" s="212"/>
      <c r="BPY92" s="212"/>
      <c r="BPZ92" s="212"/>
      <c r="BQA92" s="192"/>
      <c r="BQB92" s="212"/>
      <c r="BQC92" s="212"/>
      <c r="BQD92" s="212"/>
      <c r="BQE92" s="212"/>
      <c r="BQF92" s="212"/>
      <c r="BQG92" s="212"/>
      <c r="BQH92" s="212"/>
      <c r="BQI92" s="212"/>
      <c r="BQJ92" s="212"/>
      <c r="BQK92" s="212"/>
      <c r="BQL92" s="212"/>
      <c r="BQM92" s="212"/>
      <c r="BQN92" s="212"/>
      <c r="BQO92" s="212"/>
      <c r="BQP92" s="212"/>
      <c r="BQQ92" s="212"/>
      <c r="BQR92" s="213"/>
      <c r="BQS92" s="212"/>
      <c r="BQT92" s="212"/>
      <c r="BQU92" s="212"/>
      <c r="BQV92" s="212"/>
      <c r="BQW92" s="212"/>
      <c r="BQX92" s="192"/>
      <c r="BQY92" s="212"/>
      <c r="BQZ92" s="212"/>
      <c r="BRA92" s="212"/>
      <c r="BRB92" s="212"/>
      <c r="BRC92" s="212"/>
      <c r="BRD92" s="212"/>
      <c r="BRE92" s="212"/>
      <c r="BRF92" s="212"/>
      <c r="BRG92" s="212"/>
      <c r="BRH92" s="212"/>
      <c r="BRI92" s="212"/>
      <c r="BRJ92" s="212"/>
      <c r="BRK92" s="212"/>
      <c r="BRL92" s="212"/>
      <c r="BRM92" s="212"/>
      <c r="BRN92" s="212"/>
      <c r="BRO92" s="213"/>
      <c r="BRP92" s="212"/>
      <c r="BRQ92" s="212"/>
      <c r="BRR92" s="212"/>
      <c r="BRS92" s="212"/>
      <c r="BRT92" s="212"/>
      <c r="BRU92" s="192"/>
      <c r="BRV92" s="212"/>
      <c r="BRW92" s="212"/>
      <c r="BRX92" s="212"/>
      <c r="BRY92" s="212"/>
      <c r="BRZ92" s="212"/>
      <c r="BSA92" s="212"/>
      <c r="BSB92" s="212"/>
      <c r="BSC92" s="212"/>
      <c r="BSD92" s="212"/>
      <c r="BSE92" s="212"/>
      <c r="BSF92" s="212"/>
      <c r="BSG92" s="212"/>
      <c r="BSH92" s="212"/>
      <c r="BSI92" s="212"/>
      <c r="BSJ92" s="212"/>
      <c r="BSK92" s="212"/>
      <c r="BSL92" s="213"/>
      <c r="BSM92" s="212"/>
      <c r="BSN92" s="212"/>
      <c r="BSO92" s="212"/>
      <c r="BSP92" s="212"/>
      <c r="BSQ92" s="212"/>
      <c r="BSR92" s="192"/>
      <c r="BSS92" s="212"/>
      <c r="BST92" s="212"/>
      <c r="BSU92" s="212"/>
      <c r="BSV92" s="212"/>
      <c r="BSW92" s="212"/>
      <c r="BSX92" s="212"/>
      <c r="BSY92" s="212"/>
      <c r="BSZ92" s="212"/>
      <c r="BTA92" s="212"/>
      <c r="BTB92" s="212"/>
      <c r="BTC92" s="212"/>
      <c r="BTD92" s="212"/>
      <c r="BTE92" s="212"/>
      <c r="BTF92" s="212"/>
      <c r="BTG92" s="212"/>
      <c r="BTH92" s="212"/>
      <c r="BTI92" s="213"/>
      <c r="BTJ92" s="212"/>
      <c r="BTK92" s="212"/>
      <c r="BTL92" s="212"/>
      <c r="BTM92" s="212"/>
      <c r="BTN92" s="212"/>
      <c r="BTO92" s="192"/>
      <c r="BTP92" s="212"/>
      <c r="BTQ92" s="212"/>
      <c r="BTR92" s="212"/>
      <c r="BTS92" s="212"/>
      <c r="BTT92" s="212"/>
      <c r="BTU92" s="212"/>
      <c r="BTV92" s="212"/>
      <c r="BTW92" s="212"/>
      <c r="BTX92" s="212"/>
      <c r="BTY92" s="212"/>
      <c r="BTZ92" s="212"/>
      <c r="BUA92" s="212"/>
      <c r="BUB92" s="212"/>
      <c r="BUC92" s="212"/>
      <c r="BUD92" s="212"/>
      <c r="BUE92" s="212"/>
      <c r="BUF92" s="213"/>
      <c r="BUG92" s="212"/>
      <c r="BUH92" s="212"/>
      <c r="BUI92" s="212"/>
      <c r="BUJ92" s="212"/>
      <c r="BUK92" s="212"/>
      <c r="BUL92" s="192"/>
      <c r="BUM92" s="212"/>
      <c r="BUN92" s="212"/>
      <c r="BUO92" s="212"/>
      <c r="BUP92" s="212"/>
      <c r="BUQ92" s="212"/>
      <c r="BUR92" s="212"/>
      <c r="BUS92" s="212"/>
      <c r="BUT92" s="212"/>
      <c r="BUU92" s="212"/>
      <c r="BUV92" s="212"/>
      <c r="BUW92" s="212"/>
      <c r="BUX92" s="212"/>
      <c r="BUY92" s="212"/>
      <c r="BUZ92" s="212"/>
      <c r="BVA92" s="212"/>
      <c r="BVB92" s="212"/>
      <c r="BVC92" s="213"/>
      <c r="BVD92" s="212"/>
      <c r="BVE92" s="212"/>
      <c r="BVF92" s="212"/>
      <c r="BVG92" s="212"/>
      <c r="BVH92" s="212"/>
      <c r="BVI92" s="192"/>
      <c r="BVJ92" s="212"/>
      <c r="BVK92" s="212"/>
      <c r="BVL92" s="212"/>
      <c r="BVM92" s="212"/>
      <c r="BVN92" s="212"/>
      <c r="BVO92" s="212"/>
      <c r="BVP92" s="212"/>
      <c r="BVQ92" s="212"/>
      <c r="BVR92" s="212"/>
      <c r="BVS92" s="212"/>
      <c r="BVT92" s="212"/>
      <c r="BVU92" s="212"/>
      <c r="BVV92" s="212"/>
      <c r="BVW92" s="212"/>
      <c r="BVX92" s="212"/>
      <c r="BVY92" s="212"/>
      <c r="BVZ92" s="213"/>
      <c r="BWA92" s="212"/>
      <c r="BWB92" s="212"/>
      <c r="BWC92" s="212"/>
      <c r="BWD92" s="212"/>
      <c r="BWE92" s="212"/>
      <c r="BWF92" s="192"/>
      <c r="BWG92" s="212"/>
      <c r="BWH92" s="212"/>
      <c r="BWI92" s="212"/>
      <c r="BWJ92" s="212"/>
      <c r="BWK92" s="212"/>
      <c r="BWL92" s="212"/>
      <c r="BWM92" s="212"/>
      <c r="BWN92" s="212"/>
      <c r="BWO92" s="212"/>
      <c r="BWP92" s="212"/>
      <c r="BWQ92" s="212"/>
      <c r="BWR92" s="212"/>
      <c r="BWS92" s="212"/>
      <c r="BWT92" s="212"/>
      <c r="BWU92" s="212"/>
      <c r="BWV92" s="212"/>
      <c r="BWW92" s="213"/>
      <c r="BWX92" s="212"/>
      <c r="BWY92" s="212"/>
      <c r="BWZ92" s="212"/>
      <c r="BXA92" s="212"/>
      <c r="BXB92" s="212"/>
      <c r="BXC92" s="192"/>
      <c r="BXD92" s="212"/>
      <c r="BXE92" s="212"/>
      <c r="BXF92" s="212"/>
      <c r="BXG92" s="212"/>
      <c r="BXH92" s="212"/>
      <c r="BXI92" s="212"/>
      <c r="BXJ92" s="212"/>
      <c r="BXK92" s="212"/>
      <c r="BXL92" s="212"/>
      <c r="BXM92" s="212"/>
      <c r="BXN92" s="212"/>
      <c r="BXO92" s="212"/>
      <c r="BXP92" s="212"/>
      <c r="BXQ92" s="212"/>
      <c r="BXR92" s="212"/>
      <c r="BXS92" s="212"/>
      <c r="BXT92" s="213"/>
      <c r="BXU92" s="212"/>
      <c r="BXV92" s="212"/>
      <c r="BXW92" s="212"/>
      <c r="BXX92" s="212"/>
      <c r="BXY92" s="212"/>
      <c r="BXZ92" s="192"/>
      <c r="BYA92" s="212"/>
      <c r="BYB92" s="212"/>
      <c r="BYC92" s="212"/>
      <c r="BYD92" s="212"/>
      <c r="BYE92" s="212"/>
      <c r="BYF92" s="212"/>
      <c r="BYG92" s="212"/>
      <c r="BYH92" s="212"/>
      <c r="BYI92" s="212"/>
      <c r="BYJ92" s="212"/>
      <c r="BYK92" s="212"/>
      <c r="BYL92" s="212"/>
      <c r="BYM92" s="212"/>
      <c r="BYN92" s="212"/>
      <c r="BYO92" s="212"/>
      <c r="BYP92" s="212"/>
      <c r="BYQ92" s="213"/>
      <c r="BYR92" s="212"/>
      <c r="BYS92" s="212"/>
      <c r="BYT92" s="212"/>
      <c r="BYU92" s="212"/>
      <c r="BYV92" s="212"/>
      <c r="BYW92" s="192"/>
      <c r="BYX92" s="212"/>
      <c r="BYY92" s="212"/>
      <c r="BYZ92" s="212"/>
      <c r="BZA92" s="212"/>
      <c r="BZB92" s="212"/>
      <c r="BZC92" s="212"/>
      <c r="BZD92" s="212"/>
      <c r="BZE92" s="212"/>
      <c r="BZF92" s="212"/>
      <c r="BZG92" s="212"/>
      <c r="BZH92" s="212"/>
      <c r="BZI92" s="212"/>
      <c r="BZJ92" s="212"/>
      <c r="BZK92" s="212"/>
      <c r="BZL92" s="212"/>
      <c r="BZM92" s="212"/>
      <c r="BZN92" s="213"/>
      <c r="BZO92" s="212"/>
      <c r="BZP92" s="212"/>
      <c r="BZQ92" s="212"/>
      <c r="BZR92" s="212"/>
      <c r="BZS92" s="212"/>
      <c r="BZT92" s="192"/>
      <c r="BZU92" s="212"/>
      <c r="BZV92" s="212"/>
      <c r="BZW92" s="212"/>
      <c r="BZX92" s="212"/>
      <c r="BZY92" s="212"/>
      <c r="BZZ92" s="212"/>
      <c r="CAA92" s="212"/>
      <c r="CAB92" s="212"/>
      <c r="CAC92" s="212"/>
      <c r="CAD92" s="212"/>
      <c r="CAE92" s="212"/>
      <c r="CAF92" s="212"/>
      <c r="CAG92" s="212"/>
      <c r="CAH92" s="212"/>
      <c r="CAI92" s="212"/>
      <c r="CAJ92" s="212"/>
      <c r="CAK92" s="213"/>
      <c r="CAL92" s="212"/>
      <c r="CAM92" s="212"/>
      <c r="CAN92" s="212"/>
      <c r="CAO92" s="212"/>
      <c r="CAP92" s="212"/>
      <c r="CAQ92" s="192"/>
      <c r="CAR92" s="212"/>
      <c r="CAS92" s="212"/>
      <c r="CAT92" s="212"/>
      <c r="CAU92" s="212"/>
      <c r="CAV92" s="212"/>
      <c r="CAW92" s="212"/>
      <c r="CAX92" s="212"/>
      <c r="CAY92" s="212"/>
      <c r="CAZ92" s="212"/>
      <c r="CBA92" s="212"/>
      <c r="CBB92" s="212"/>
      <c r="CBC92" s="212"/>
      <c r="CBD92" s="212"/>
      <c r="CBE92" s="212"/>
      <c r="CBF92" s="212"/>
      <c r="CBG92" s="212"/>
      <c r="CBH92" s="213"/>
      <c r="CBI92" s="212"/>
      <c r="CBJ92" s="212"/>
      <c r="CBK92" s="212"/>
      <c r="CBL92" s="212"/>
      <c r="CBM92" s="212"/>
      <c r="CBN92" s="192"/>
      <c r="CBO92" s="212"/>
      <c r="CBP92" s="212"/>
      <c r="CBQ92" s="212"/>
      <c r="CBR92" s="212"/>
      <c r="CBS92" s="212"/>
      <c r="CBT92" s="212"/>
      <c r="CBU92" s="212"/>
      <c r="CBV92" s="212"/>
      <c r="CBW92" s="212"/>
      <c r="CBX92" s="212"/>
      <c r="CBY92" s="212"/>
      <c r="CBZ92" s="212"/>
      <c r="CCA92" s="212"/>
      <c r="CCB92" s="212"/>
      <c r="CCC92" s="212"/>
      <c r="CCD92" s="212"/>
      <c r="CCE92" s="213"/>
      <c r="CCF92" s="212"/>
      <c r="CCG92" s="212"/>
      <c r="CCH92" s="212"/>
      <c r="CCI92" s="212"/>
      <c r="CCJ92" s="212"/>
      <c r="CCK92" s="192"/>
      <c r="CCL92" s="212"/>
      <c r="CCM92" s="212"/>
      <c r="CCN92" s="212"/>
      <c r="CCO92" s="212"/>
      <c r="CCP92" s="212"/>
      <c r="CCQ92" s="212"/>
      <c r="CCR92" s="212"/>
      <c r="CCS92" s="212"/>
      <c r="CCT92" s="212"/>
      <c r="CCU92" s="212"/>
      <c r="CCV92" s="212"/>
      <c r="CCW92" s="212"/>
      <c r="CCX92" s="212"/>
      <c r="CCY92" s="212"/>
      <c r="CCZ92" s="212"/>
      <c r="CDA92" s="212"/>
      <c r="CDB92" s="213"/>
      <c r="CDC92" s="212"/>
      <c r="CDD92" s="212"/>
      <c r="CDE92" s="212"/>
      <c r="CDF92" s="212"/>
      <c r="CDG92" s="212"/>
      <c r="CDH92" s="192"/>
      <c r="CDI92" s="212"/>
      <c r="CDJ92" s="212"/>
      <c r="CDK92" s="212"/>
      <c r="CDL92" s="212"/>
      <c r="CDM92" s="212"/>
      <c r="CDN92" s="212"/>
      <c r="CDO92" s="212"/>
      <c r="CDP92" s="212"/>
      <c r="CDQ92" s="212"/>
      <c r="CDR92" s="212"/>
      <c r="CDS92" s="212"/>
      <c r="CDT92" s="212"/>
      <c r="CDU92" s="212"/>
      <c r="CDV92" s="212"/>
      <c r="CDW92" s="212"/>
      <c r="CDX92" s="212"/>
      <c r="CDY92" s="213"/>
      <c r="CDZ92" s="212"/>
      <c r="CEA92" s="212"/>
      <c r="CEB92" s="212"/>
      <c r="CEC92" s="212"/>
      <c r="CED92" s="212"/>
      <c r="CEE92" s="192"/>
      <c r="CEF92" s="212"/>
      <c r="CEG92" s="212"/>
      <c r="CEH92" s="212"/>
      <c r="CEI92" s="212"/>
      <c r="CEJ92" s="212"/>
      <c r="CEK92" s="212"/>
      <c r="CEL92" s="212"/>
      <c r="CEM92" s="212"/>
      <c r="CEN92" s="212"/>
      <c r="CEO92" s="212"/>
      <c r="CEP92" s="212"/>
      <c r="CEQ92" s="212"/>
      <c r="CER92" s="212"/>
      <c r="CES92" s="212"/>
      <c r="CET92" s="212"/>
      <c r="CEU92" s="212"/>
      <c r="CEV92" s="213"/>
      <c r="CEW92" s="212"/>
      <c r="CEX92" s="212"/>
      <c r="CEY92" s="212"/>
      <c r="CEZ92" s="212"/>
      <c r="CFA92" s="212"/>
      <c r="CFB92" s="192"/>
      <c r="CFC92" s="212"/>
      <c r="CFD92" s="212"/>
      <c r="CFE92" s="212"/>
      <c r="CFF92" s="212"/>
      <c r="CFG92" s="212"/>
      <c r="CFH92" s="212"/>
      <c r="CFI92" s="212"/>
      <c r="CFJ92" s="212"/>
      <c r="CFK92" s="212"/>
      <c r="CFL92" s="212"/>
      <c r="CFM92" s="212"/>
      <c r="CFN92" s="212"/>
      <c r="CFO92" s="212"/>
      <c r="CFP92" s="212"/>
      <c r="CFQ92" s="212"/>
      <c r="CFR92" s="212"/>
      <c r="CFS92" s="213"/>
      <c r="CFT92" s="212"/>
      <c r="CFU92" s="212"/>
      <c r="CFV92" s="212"/>
      <c r="CFW92" s="212"/>
      <c r="CFX92" s="212"/>
      <c r="CFY92" s="192"/>
      <c r="CFZ92" s="212"/>
      <c r="CGA92" s="212"/>
      <c r="CGB92" s="212"/>
      <c r="CGC92" s="212"/>
      <c r="CGD92" s="212"/>
      <c r="CGE92" s="212"/>
      <c r="CGF92" s="212"/>
      <c r="CGG92" s="212"/>
      <c r="CGH92" s="212"/>
      <c r="CGI92" s="212"/>
      <c r="CGJ92" s="212"/>
      <c r="CGK92" s="212"/>
      <c r="CGL92" s="212"/>
      <c r="CGM92" s="212"/>
      <c r="CGN92" s="212"/>
      <c r="CGO92" s="212"/>
      <c r="CGP92" s="213"/>
      <c r="CGQ92" s="212"/>
      <c r="CGR92" s="212"/>
      <c r="CGS92" s="212"/>
      <c r="CGT92" s="212"/>
      <c r="CGU92" s="212"/>
      <c r="CGV92" s="192"/>
      <c r="CGW92" s="212"/>
      <c r="CGX92" s="212"/>
      <c r="CGY92" s="212"/>
      <c r="CGZ92" s="212"/>
      <c r="CHA92" s="212"/>
      <c r="CHB92" s="212"/>
      <c r="CHC92" s="212"/>
      <c r="CHD92" s="212"/>
      <c r="CHE92" s="212"/>
      <c r="CHF92" s="212"/>
      <c r="CHG92" s="212"/>
      <c r="CHH92" s="212"/>
      <c r="CHI92" s="212"/>
      <c r="CHJ92" s="212"/>
      <c r="CHK92" s="212"/>
      <c r="CHL92" s="212"/>
      <c r="CHM92" s="213"/>
      <c r="CHN92" s="212"/>
      <c r="CHO92" s="212"/>
      <c r="CHP92" s="212"/>
      <c r="CHQ92" s="212"/>
      <c r="CHR92" s="212"/>
      <c r="CHS92" s="192"/>
      <c r="CHT92" s="212"/>
      <c r="CHU92" s="212"/>
      <c r="CHV92" s="212"/>
      <c r="CHW92" s="212"/>
      <c r="CHX92" s="212"/>
      <c r="CHY92" s="212"/>
      <c r="CHZ92" s="212"/>
      <c r="CIA92" s="212"/>
      <c r="CIB92" s="212"/>
      <c r="CIC92" s="212"/>
      <c r="CID92" s="212"/>
      <c r="CIE92" s="212"/>
      <c r="CIF92" s="212"/>
      <c r="CIG92" s="212"/>
      <c r="CIH92" s="212"/>
      <c r="CII92" s="212"/>
      <c r="CIJ92" s="213"/>
      <c r="CIK92" s="212"/>
      <c r="CIL92" s="212"/>
      <c r="CIM92" s="212"/>
      <c r="CIN92" s="212"/>
      <c r="CIO92" s="212"/>
      <c r="CIP92" s="192"/>
      <c r="CIQ92" s="212"/>
      <c r="CIR92" s="212"/>
      <c r="CIS92" s="212"/>
      <c r="CIT92" s="212"/>
      <c r="CIU92" s="212"/>
      <c r="CIV92" s="212"/>
      <c r="CIW92" s="212"/>
      <c r="CIX92" s="212"/>
      <c r="CIY92" s="212"/>
      <c r="CIZ92" s="212"/>
      <c r="CJA92" s="212"/>
      <c r="CJB92" s="212"/>
      <c r="CJC92" s="212"/>
      <c r="CJD92" s="212"/>
      <c r="CJE92" s="212"/>
      <c r="CJF92" s="212"/>
      <c r="CJG92" s="213"/>
      <c r="CJH92" s="212"/>
      <c r="CJI92" s="212"/>
      <c r="CJJ92" s="212"/>
      <c r="CJK92" s="212"/>
      <c r="CJL92" s="212"/>
      <c r="CJM92" s="192"/>
      <c r="CJN92" s="212"/>
      <c r="CJO92" s="212"/>
      <c r="CJP92" s="212"/>
      <c r="CJQ92" s="212"/>
      <c r="CJR92" s="212"/>
      <c r="CJS92" s="212"/>
      <c r="CJT92" s="212"/>
      <c r="CJU92" s="212"/>
      <c r="CJV92" s="212"/>
      <c r="CJW92" s="212"/>
      <c r="CJX92" s="212"/>
      <c r="CJY92" s="212"/>
      <c r="CJZ92" s="212"/>
      <c r="CKA92" s="212"/>
      <c r="CKB92" s="212"/>
      <c r="CKC92" s="212"/>
      <c r="CKD92" s="213"/>
      <c r="CKE92" s="212"/>
      <c r="CKF92" s="212"/>
      <c r="CKG92" s="212"/>
      <c r="CKH92" s="212"/>
      <c r="CKI92" s="212"/>
      <c r="CKJ92" s="192"/>
      <c r="CKK92" s="212"/>
      <c r="CKL92" s="212"/>
      <c r="CKM92" s="212"/>
      <c r="CKN92" s="212"/>
      <c r="CKO92" s="212"/>
      <c r="CKP92" s="212"/>
      <c r="CKQ92" s="212"/>
      <c r="CKR92" s="212"/>
      <c r="CKS92" s="212"/>
      <c r="CKT92" s="212"/>
      <c r="CKU92" s="212"/>
      <c r="CKV92" s="212"/>
      <c r="CKW92" s="212"/>
      <c r="CKX92" s="212"/>
      <c r="CKY92" s="212"/>
      <c r="CKZ92" s="212"/>
      <c r="CLA92" s="213"/>
      <c r="CLB92" s="212"/>
      <c r="CLC92" s="212"/>
      <c r="CLD92" s="212"/>
      <c r="CLE92" s="212"/>
      <c r="CLF92" s="212"/>
      <c r="CLG92" s="192"/>
      <c r="CLH92" s="212"/>
      <c r="CLI92" s="212"/>
      <c r="CLJ92" s="212"/>
      <c r="CLK92" s="212"/>
      <c r="CLL92" s="212"/>
      <c r="CLM92" s="212"/>
      <c r="CLN92" s="212"/>
      <c r="CLO92" s="212"/>
      <c r="CLP92" s="212"/>
      <c r="CLQ92" s="212"/>
      <c r="CLR92" s="212"/>
      <c r="CLS92" s="212"/>
      <c r="CLT92" s="212"/>
      <c r="CLU92" s="212"/>
      <c r="CLV92" s="212"/>
      <c r="CLW92" s="212"/>
      <c r="CLX92" s="213"/>
      <c r="CLY92" s="212"/>
      <c r="CLZ92" s="212"/>
      <c r="CMA92" s="212"/>
      <c r="CMB92" s="212"/>
      <c r="CMC92" s="212"/>
      <c r="CMD92" s="192"/>
      <c r="CME92" s="212"/>
      <c r="CMF92" s="212"/>
      <c r="CMG92" s="212"/>
      <c r="CMH92" s="212"/>
      <c r="CMI92" s="212"/>
      <c r="CMJ92" s="212"/>
      <c r="CMK92" s="212"/>
      <c r="CML92" s="212"/>
      <c r="CMM92" s="212"/>
      <c r="CMN92" s="212"/>
      <c r="CMO92" s="212"/>
      <c r="CMP92" s="212"/>
      <c r="CMQ92" s="212"/>
      <c r="CMR92" s="212"/>
      <c r="CMS92" s="212"/>
      <c r="CMT92" s="212"/>
      <c r="CMU92" s="213"/>
      <c r="CMV92" s="212"/>
      <c r="CMW92" s="212"/>
      <c r="CMX92" s="212"/>
      <c r="CMY92" s="212"/>
      <c r="CMZ92" s="212"/>
      <c r="CNA92" s="192"/>
      <c r="CNB92" s="212"/>
      <c r="CNC92" s="212"/>
      <c r="CND92" s="212"/>
      <c r="CNE92" s="212"/>
      <c r="CNF92" s="212"/>
      <c r="CNG92" s="212"/>
      <c r="CNH92" s="212"/>
      <c r="CNI92" s="212"/>
      <c r="CNJ92" s="212"/>
      <c r="CNK92" s="212"/>
      <c r="CNL92" s="212"/>
      <c r="CNM92" s="212"/>
      <c r="CNN92" s="212"/>
      <c r="CNO92" s="212"/>
      <c r="CNP92" s="212"/>
      <c r="CNQ92" s="212"/>
      <c r="CNR92" s="213"/>
      <c r="CNS92" s="212"/>
      <c r="CNT92" s="212"/>
      <c r="CNU92" s="212"/>
      <c r="CNV92" s="212"/>
      <c r="CNW92" s="212"/>
      <c r="CNX92" s="192"/>
      <c r="CNY92" s="212"/>
      <c r="CNZ92" s="212"/>
      <c r="COA92" s="212"/>
      <c r="COB92" s="212"/>
      <c r="COC92" s="212"/>
      <c r="COD92" s="212"/>
      <c r="COE92" s="212"/>
      <c r="COF92" s="212"/>
      <c r="COG92" s="212"/>
      <c r="COH92" s="212"/>
      <c r="COI92" s="212"/>
      <c r="COJ92" s="212"/>
      <c r="COK92" s="212"/>
      <c r="COL92" s="212"/>
      <c r="COM92" s="212"/>
      <c r="CON92" s="212"/>
      <c r="COO92" s="213"/>
      <c r="COP92" s="212"/>
      <c r="COQ92" s="212"/>
      <c r="COR92" s="212"/>
      <c r="COS92" s="212"/>
      <c r="COT92" s="212"/>
      <c r="COU92" s="192"/>
      <c r="COV92" s="212"/>
      <c r="COW92" s="212"/>
      <c r="COX92" s="212"/>
      <c r="COY92" s="212"/>
      <c r="COZ92" s="212"/>
      <c r="CPA92" s="212"/>
      <c r="CPB92" s="212"/>
      <c r="CPC92" s="212"/>
      <c r="CPD92" s="212"/>
      <c r="CPE92" s="212"/>
      <c r="CPF92" s="212"/>
      <c r="CPG92" s="212"/>
      <c r="CPH92" s="212"/>
      <c r="CPI92" s="212"/>
      <c r="CPJ92" s="212"/>
      <c r="CPK92" s="212"/>
      <c r="CPL92" s="213"/>
      <c r="CPM92" s="212"/>
      <c r="CPN92" s="212"/>
      <c r="CPO92" s="212"/>
      <c r="CPP92" s="212"/>
      <c r="CPQ92" s="212"/>
      <c r="CPR92" s="192"/>
      <c r="CPS92" s="212"/>
      <c r="CPT92" s="212"/>
      <c r="CPU92" s="212"/>
      <c r="CPV92" s="212"/>
      <c r="CPW92" s="212"/>
      <c r="CPX92" s="212"/>
      <c r="CPY92" s="212"/>
      <c r="CPZ92" s="212"/>
      <c r="CQA92" s="212"/>
      <c r="CQB92" s="212"/>
      <c r="CQC92" s="212"/>
      <c r="CQD92" s="212"/>
      <c r="CQE92" s="212"/>
      <c r="CQF92" s="212"/>
      <c r="CQG92" s="212"/>
      <c r="CQH92" s="212"/>
      <c r="CQI92" s="213"/>
      <c r="CQJ92" s="212"/>
      <c r="CQK92" s="212"/>
      <c r="CQL92" s="212"/>
      <c r="CQM92" s="212"/>
      <c r="CQN92" s="212"/>
      <c r="CQO92" s="192"/>
      <c r="CQP92" s="212"/>
      <c r="CQQ92" s="212"/>
      <c r="CQR92" s="212"/>
      <c r="CQS92" s="212"/>
      <c r="CQT92" s="212"/>
      <c r="CQU92" s="212"/>
      <c r="CQV92" s="212"/>
      <c r="CQW92" s="212"/>
      <c r="CQX92" s="212"/>
      <c r="CQY92" s="212"/>
      <c r="CQZ92" s="212"/>
      <c r="CRA92" s="212"/>
      <c r="CRB92" s="212"/>
      <c r="CRC92" s="212"/>
      <c r="CRD92" s="212"/>
      <c r="CRE92" s="212"/>
      <c r="CRF92" s="213"/>
      <c r="CRG92" s="212"/>
      <c r="CRH92" s="212"/>
      <c r="CRI92" s="212"/>
      <c r="CRJ92" s="212"/>
      <c r="CRK92" s="212"/>
      <c r="CRL92" s="192"/>
      <c r="CRM92" s="212"/>
      <c r="CRN92" s="212"/>
      <c r="CRO92" s="212"/>
      <c r="CRP92" s="212"/>
      <c r="CRQ92" s="212"/>
      <c r="CRR92" s="212"/>
      <c r="CRS92" s="212"/>
      <c r="CRT92" s="212"/>
      <c r="CRU92" s="212"/>
      <c r="CRV92" s="212"/>
      <c r="CRW92" s="212"/>
      <c r="CRX92" s="212"/>
      <c r="CRY92" s="212"/>
      <c r="CRZ92" s="212"/>
      <c r="CSA92" s="212"/>
      <c r="CSB92" s="212"/>
      <c r="CSC92" s="213"/>
      <c r="CSD92" s="212"/>
      <c r="CSE92" s="212"/>
      <c r="CSF92" s="212"/>
      <c r="CSG92" s="212"/>
      <c r="CSH92" s="212"/>
      <c r="CSI92" s="192"/>
      <c r="CSJ92" s="212"/>
      <c r="CSK92" s="212"/>
      <c r="CSL92" s="212"/>
      <c r="CSM92" s="212"/>
      <c r="CSN92" s="212"/>
      <c r="CSO92" s="212"/>
      <c r="CSP92" s="212"/>
      <c r="CSQ92" s="212"/>
      <c r="CSR92" s="212"/>
      <c r="CSS92" s="212"/>
      <c r="CST92" s="212"/>
      <c r="CSU92" s="212"/>
      <c r="CSV92" s="212"/>
      <c r="CSW92" s="212"/>
      <c r="CSX92" s="212"/>
      <c r="CSY92" s="212"/>
      <c r="CSZ92" s="213"/>
      <c r="CTA92" s="212"/>
      <c r="CTB92" s="212"/>
      <c r="CTC92" s="212"/>
      <c r="CTD92" s="212"/>
      <c r="CTE92" s="212"/>
      <c r="CTF92" s="192"/>
      <c r="CTG92" s="212"/>
      <c r="CTH92" s="212"/>
      <c r="CTI92" s="212"/>
      <c r="CTJ92" s="212"/>
      <c r="CTK92" s="212"/>
      <c r="CTL92" s="212"/>
      <c r="CTM92" s="212"/>
      <c r="CTN92" s="212"/>
      <c r="CTO92" s="212"/>
      <c r="CTP92" s="212"/>
      <c r="CTQ92" s="212"/>
      <c r="CTR92" s="212"/>
      <c r="CTS92" s="212"/>
      <c r="CTT92" s="212"/>
      <c r="CTU92" s="212"/>
      <c r="CTV92" s="212"/>
      <c r="CTW92" s="213"/>
      <c r="CTX92" s="212"/>
      <c r="CTY92" s="212"/>
      <c r="CTZ92" s="212"/>
      <c r="CUA92" s="212"/>
      <c r="CUB92" s="212"/>
      <c r="CUC92" s="192"/>
      <c r="CUD92" s="212"/>
      <c r="CUE92" s="212"/>
      <c r="CUF92" s="212"/>
      <c r="CUG92" s="212"/>
      <c r="CUH92" s="212"/>
      <c r="CUI92" s="212"/>
      <c r="CUJ92" s="212"/>
      <c r="CUK92" s="212"/>
      <c r="CUL92" s="212"/>
      <c r="CUM92" s="212"/>
      <c r="CUN92" s="212"/>
      <c r="CUO92" s="212"/>
      <c r="CUP92" s="212"/>
      <c r="CUQ92" s="212"/>
      <c r="CUR92" s="212"/>
      <c r="CUS92" s="212"/>
      <c r="CUT92" s="213"/>
      <c r="CUU92" s="212"/>
      <c r="CUV92" s="212"/>
      <c r="CUW92" s="212"/>
      <c r="CUX92" s="212"/>
      <c r="CUY92" s="212"/>
      <c r="CUZ92" s="192"/>
      <c r="CVA92" s="212"/>
      <c r="CVB92" s="212"/>
      <c r="CVC92" s="212"/>
      <c r="CVD92" s="212"/>
      <c r="CVE92" s="212"/>
      <c r="CVF92" s="212"/>
      <c r="CVG92" s="212"/>
      <c r="CVH92" s="212"/>
      <c r="CVI92" s="212"/>
      <c r="CVJ92" s="212"/>
      <c r="CVK92" s="212"/>
      <c r="CVL92" s="212"/>
      <c r="CVM92" s="212"/>
      <c r="CVN92" s="212"/>
      <c r="CVO92" s="212"/>
      <c r="CVP92" s="212"/>
      <c r="CVQ92" s="213"/>
      <c r="CVR92" s="212"/>
      <c r="CVS92" s="212"/>
      <c r="CVT92" s="212"/>
      <c r="CVU92" s="212"/>
      <c r="CVV92" s="212"/>
      <c r="CVW92" s="192"/>
      <c r="CVX92" s="212"/>
      <c r="CVY92" s="212"/>
      <c r="CVZ92" s="212"/>
      <c r="CWA92" s="212"/>
      <c r="CWB92" s="212"/>
      <c r="CWC92" s="212"/>
      <c r="CWD92" s="212"/>
      <c r="CWE92" s="212"/>
      <c r="CWF92" s="212"/>
      <c r="CWG92" s="212"/>
      <c r="CWH92" s="212"/>
      <c r="CWI92" s="212"/>
      <c r="CWJ92" s="212"/>
      <c r="CWK92" s="212"/>
      <c r="CWL92" s="212"/>
      <c r="CWM92" s="212"/>
      <c r="CWN92" s="213"/>
      <c r="CWO92" s="212"/>
      <c r="CWP92" s="212"/>
      <c r="CWQ92" s="212"/>
      <c r="CWR92" s="212"/>
      <c r="CWS92" s="212"/>
      <c r="CWT92" s="192"/>
      <c r="CWU92" s="212"/>
      <c r="CWV92" s="212"/>
      <c r="CWW92" s="212"/>
      <c r="CWX92" s="212"/>
      <c r="CWY92" s="212"/>
      <c r="CWZ92" s="212"/>
      <c r="CXA92" s="212"/>
      <c r="CXB92" s="212"/>
      <c r="CXC92" s="212"/>
      <c r="CXD92" s="212"/>
      <c r="CXE92" s="212"/>
      <c r="CXF92" s="212"/>
      <c r="CXG92" s="212"/>
      <c r="CXH92" s="212"/>
      <c r="CXI92" s="212"/>
      <c r="CXJ92" s="212"/>
      <c r="CXK92" s="213"/>
      <c r="CXL92" s="212"/>
      <c r="CXM92" s="212"/>
      <c r="CXN92" s="212"/>
      <c r="CXO92" s="212"/>
      <c r="CXP92" s="212"/>
      <c r="CXQ92" s="192"/>
      <c r="CXR92" s="212"/>
      <c r="CXS92" s="212"/>
      <c r="CXT92" s="212"/>
      <c r="CXU92" s="212"/>
      <c r="CXV92" s="212"/>
      <c r="CXW92" s="212"/>
      <c r="CXX92" s="212"/>
      <c r="CXY92" s="212"/>
      <c r="CXZ92" s="212"/>
      <c r="CYA92" s="212"/>
      <c r="CYB92" s="212"/>
      <c r="CYC92" s="212"/>
      <c r="CYD92" s="212"/>
      <c r="CYE92" s="212"/>
      <c r="CYF92" s="212"/>
      <c r="CYG92" s="212"/>
      <c r="CYH92" s="213"/>
      <c r="CYI92" s="212"/>
      <c r="CYJ92" s="212"/>
      <c r="CYK92" s="212"/>
      <c r="CYL92" s="212"/>
      <c r="CYM92" s="212"/>
      <c r="CYN92" s="192"/>
      <c r="CYO92" s="212"/>
      <c r="CYP92" s="212"/>
      <c r="CYQ92" s="212"/>
      <c r="CYR92" s="212"/>
      <c r="CYS92" s="212"/>
      <c r="CYT92" s="212"/>
      <c r="CYU92" s="212"/>
      <c r="CYV92" s="212"/>
      <c r="CYW92" s="212"/>
      <c r="CYX92" s="212"/>
      <c r="CYY92" s="212"/>
      <c r="CYZ92" s="212"/>
      <c r="CZA92" s="212"/>
      <c r="CZB92" s="212"/>
      <c r="CZC92" s="212"/>
      <c r="CZD92" s="212"/>
      <c r="CZE92" s="213"/>
      <c r="CZF92" s="212"/>
      <c r="CZG92" s="212"/>
      <c r="CZH92" s="212"/>
      <c r="CZI92" s="212"/>
      <c r="CZJ92" s="212"/>
      <c r="CZK92" s="192"/>
      <c r="CZL92" s="212"/>
      <c r="CZM92" s="212"/>
      <c r="CZN92" s="212"/>
      <c r="CZO92" s="212"/>
      <c r="CZP92" s="212"/>
      <c r="CZQ92" s="212"/>
      <c r="CZR92" s="212"/>
      <c r="CZS92" s="212"/>
      <c r="CZT92" s="212"/>
      <c r="CZU92" s="212"/>
      <c r="CZV92" s="212"/>
      <c r="CZW92" s="212"/>
      <c r="CZX92" s="212"/>
      <c r="CZY92" s="212"/>
      <c r="CZZ92" s="212"/>
      <c r="DAA92" s="212"/>
      <c r="DAB92" s="213"/>
      <c r="DAC92" s="212"/>
      <c r="DAD92" s="212"/>
      <c r="DAE92" s="212"/>
      <c r="DAF92" s="212"/>
      <c r="DAG92" s="212"/>
      <c r="DAH92" s="192"/>
      <c r="DAI92" s="212"/>
      <c r="DAJ92" s="212"/>
      <c r="DAK92" s="212"/>
      <c r="DAL92" s="212"/>
      <c r="DAM92" s="212"/>
      <c r="DAN92" s="212"/>
      <c r="DAO92" s="212"/>
      <c r="DAP92" s="212"/>
      <c r="DAQ92" s="212"/>
      <c r="DAR92" s="212"/>
      <c r="DAS92" s="212"/>
      <c r="DAT92" s="212"/>
      <c r="DAU92" s="212"/>
      <c r="DAV92" s="212"/>
      <c r="DAW92" s="212"/>
      <c r="DAX92" s="212"/>
      <c r="DAY92" s="213"/>
      <c r="DAZ92" s="212"/>
      <c r="DBA92" s="212"/>
      <c r="DBB92" s="212"/>
      <c r="DBC92" s="212"/>
      <c r="DBD92" s="212"/>
      <c r="DBE92" s="192"/>
      <c r="DBF92" s="212"/>
      <c r="DBG92" s="212"/>
      <c r="DBH92" s="212"/>
      <c r="DBI92" s="212"/>
      <c r="DBJ92" s="212"/>
      <c r="DBK92" s="212"/>
      <c r="DBL92" s="212"/>
      <c r="DBM92" s="212"/>
      <c r="DBN92" s="212"/>
      <c r="DBO92" s="212"/>
      <c r="DBP92" s="212"/>
      <c r="DBQ92" s="212"/>
      <c r="DBR92" s="212"/>
      <c r="DBS92" s="212"/>
      <c r="DBT92" s="212"/>
      <c r="DBU92" s="212"/>
      <c r="DBV92" s="213"/>
      <c r="DBW92" s="212"/>
      <c r="DBX92" s="212"/>
      <c r="DBY92" s="212"/>
      <c r="DBZ92" s="212"/>
      <c r="DCA92" s="212"/>
      <c r="DCB92" s="192"/>
      <c r="DCC92" s="212"/>
      <c r="DCD92" s="212"/>
      <c r="DCE92" s="212"/>
      <c r="DCF92" s="212"/>
      <c r="DCG92" s="212"/>
      <c r="DCH92" s="212"/>
      <c r="DCI92" s="212"/>
      <c r="DCJ92" s="212"/>
      <c r="DCK92" s="212"/>
      <c r="DCL92" s="212"/>
      <c r="DCM92" s="212"/>
      <c r="DCN92" s="212"/>
      <c r="DCO92" s="212"/>
      <c r="DCP92" s="212"/>
      <c r="DCQ92" s="212"/>
      <c r="DCR92" s="212"/>
      <c r="DCS92" s="213"/>
      <c r="DCT92" s="212"/>
      <c r="DCU92" s="212"/>
      <c r="DCV92" s="212"/>
      <c r="DCW92" s="212"/>
      <c r="DCX92" s="212"/>
      <c r="DCY92" s="192"/>
      <c r="DCZ92" s="212"/>
      <c r="DDA92" s="212"/>
      <c r="DDB92" s="212"/>
      <c r="DDC92" s="212"/>
      <c r="DDD92" s="212"/>
      <c r="DDE92" s="212"/>
      <c r="DDF92" s="212"/>
      <c r="DDG92" s="212"/>
      <c r="DDH92" s="212"/>
      <c r="DDI92" s="212"/>
      <c r="DDJ92" s="212"/>
      <c r="DDK92" s="212"/>
      <c r="DDL92" s="212"/>
      <c r="DDM92" s="212"/>
      <c r="DDN92" s="212"/>
      <c r="DDO92" s="212"/>
      <c r="DDP92" s="213"/>
      <c r="DDQ92" s="212"/>
      <c r="DDR92" s="212"/>
      <c r="DDS92" s="212"/>
      <c r="DDT92" s="212"/>
      <c r="DDU92" s="212"/>
      <c r="DDV92" s="192"/>
      <c r="DDW92" s="212"/>
      <c r="DDX92" s="212"/>
      <c r="DDY92" s="212"/>
      <c r="DDZ92" s="212"/>
      <c r="DEA92" s="212"/>
      <c r="DEB92" s="212"/>
      <c r="DEC92" s="212"/>
      <c r="DED92" s="212"/>
      <c r="DEE92" s="212"/>
      <c r="DEF92" s="212"/>
      <c r="DEG92" s="212"/>
      <c r="DEH92" s="212"/>
      <c r="DEI92" s="212"/>
      <c r="DEJ92" s="212"/>
      <c r="DEK92" s="212"/>
      <c r="DEL92" s="212"/>
      <c r="DEM92" s="213"/>
      <c r="DEN92" s="212"/>
      <c r="DEO92" s="212"/>
      <c r="DEP92" s="212"/>
      <c r="DEQ92" s="212"/>
      <c r="DER92" s="212"/>
      <c r="DES92" s="192"/>
      <c r="DET92" s="212"/>
      <c r="DEU92" s="212"/>
      <c r="DEV92" s="212"/>
      <c r="DEW92" s="212"/>
      <c r="DEX92" s="212"/>
      <c r="DEY92" s="212"/>
      <c r="DEZ92" s="212"/>
      <c r="DFA92" s="212"/>
      <c r="DFB92" s="212"/>
      <c r="DFC92" s="212"/>
      <c r="DFD92" s="212"/>
      <c r="DFE92" s="212"/>
      <c r="DFF92" s="212"/>
      <c r="DFG92" s="212"/>
      <c r="DFH92" s="212"/>
      <c r="DFI92" s="212"/>
      <c r="DFJ92" s="213"/>
      <c r="DFK92" s="212"/>
      <c r="DFL92" s="212"/>
      <c r="DFM92" s="212"/>
      <c r="DFN92" s="212"/>
      <c r="DFO92" s="212"/>
      <c r="DFP92" s="192"/>
      <c r="DFQ92" s="212"/>
      <c r="DFR92" s="212"/>
      <c r="DFS92" s="212"/>
      <c r="DFT92" s="212"/>
      <c r="DFU92" s="212"/>
      <c r="DFV92" s="212"/>
      <c r="DFW92" s="212"/>
      <c r="DFX92" s="212"/>
      <c r="DFY92" s="212"/>
      <c r="DFZ92" s="212"/>
      <c r="DGA92" s="212"/>
      <c r="DGB92" s="212"/>
      <c r="DGC92" s="212"/>
      <c r="DGD92" s="212"/>
      <c r="DGE92" s="212"/>
      <c r="DGF92" s="212"/>
      <c r="DGG92" s="213"/>
      <c r="DGH92" s="212"/>
      <c r="DGI92" s="212"/>
      <c r="DGJ92" s="212"/>
      <c r="DGK92" s="212"/>
      <c r="DGL92" s="212"/>
      <c r="DGM92" s="192"/>
      <c r="DGN92" s="212"/>
      <c r="DGO92" s="212"/>
      <c r="DGP92" s="212"/>
      <c r="DGQ92" s="212"/>
      <c r="DGR92" s="212"/>
      <c r="DGS92" s="212"/>
      <c r="DGT92" s="212"/>
      <c r="DGU92" s="212"/>
      <c r="DGV92" s="212"/>
      <c r="DGW92" s="212"/>
      <c r="DGX92" s="212"/>
      <c r="DGY92" s="212"/>
      <c r="DGZ92" s="212"/>
      <c r="DHA92" s="212"/>
      <c r="DHB92" s="212"/>
      <c r="DHC92" s="212"/>
      <c r="DHD92" s="213"/>
      <c r="DHE92" s="212"/>
      <c r="DHF92" s="212"/>
      <c r="DHG92" s="212"/>
      <c r="DHH92" s="212"/>
      <c r="DHI92" s="212"/>
      <c r="DHJ92" s="192"/>
      <c r="DHK92" s="212"/>
      <c r="DHL92" s="212"/>
      <c r="DHM92" s="212"/>
      <c r="DHN92" s="212"/>
      <c r="DHO92" s="212"/>
      <c r="DHP92" s="212"/>
      <c r="DHQ92" s="212"/>
      <c r="DHR92" s="212"/>
      <c r="DHS92" s="212"/>
      <c r="DHT92" s="212"/>
      <c r="DHU92" s="212"/>
      <c r="DHV92" s="212"/>
      <c r="DHW92" s="212"/>
      <c r="DHX92" s="212"/>
      <c r="DHY92" s="212"/>
      <c r="DHZ92" s="212"/>
      <c r="DIA92" s="213"/>
      <c r="DIB92" s="212"/>
      <c r="DIC92" s="212"/>
      <c r="DID92" s="212"/>
      <c r="DIE92" s="212"/>
      <c r="DIF92" s="212"/>
      <c r="DIG92" s="192"/>
      <c r="DIH92" s="212"/>
      <c r="DII92" s="212"/>
      <c r="DIJ92" s="212"/>
      <c r="DIK92" s="212"/>
      <c r="DIL92" s="212"/>
      <c r="DIM92" s="212"/>
      <c r="DIN92" s="212"/>
      <c r="DIO92" s="212"/>
      <c r="DIP92" s="212"/>
      <c r="DIQ92" s="212"/>
      <c r="DIR92" s="212"/>
      <c r="DIS92" s="212"/>
      <c r="DIT92" s="212"/>
      <c r="DIU92" s="212"/>
      <c r="DIV92" s="212"/>
      <c r="DIW92" s="212"/>
      <c r="DIX92" s="213"/>
      <c r="DIY92" s="212"/>
      <c r="DIZ92" s="212"/>
      <c r="DJA92" s="212"/>
      <c r="DJB92" s="212"/>
      <c r="DJC92" s="212"/>
      <c r="DJD92" s="192"/>
      <c r="DJE92" s="212"/>
      <c r="DJF92" s="212"/>
      <c r="DJG92" s="212"/>
      <c r="DJH92" s="212"/>
      <c r="DJI92" s="212"/>
      <c r="DJJ92" s="212"/>
      <c r="DJK92" s="212"/>
      <c r="DJL92" s="212"/>
      <c r="DJM92" s="212"/>
      <c r="DJN92" s="212"/>
      <c r="DJO92" s="212"/>
      <c r="DJP92" s="212"/>
      <c r="DJQ92" s="212"/>
      <c r="DJR92" s="212"/>
      <c r="DJS92" s="212"/>
      <c r="DJT92" s="212"/>
      <c r="DJU92" s="213"/>
      <c r="DJV92" s="212"/>
      <c r="DJW92" s="212"/>
      <c r="DJX92" s="212"/>
      <c r="DJY92" s="212"/>
      <c r="DJZ92" s="212"/>
      <c r="DKA92" s="192"/>
      <c r="DKB92" s="212"/>
      <c r="DKC92" s="212"/>
      <c r="DKD92" s="212"/>
      <c r="DKE92" s="212"/>
      <c r="DKF92" s="212"/>
      <c r="DKG92" s="212"/>
      <c r="DKH92" s="212"/>
      <c r="DKI92" s="212"/>
      <c r="DKJ92" s="212"/>
      <c r="DKK92" s="212"/>
      <c r="DKL92" s="212"/>
      <c r="DKM92" s="212"/>
      <c r="DKN92" s="212"/>
      <c r="DKO92" s="212"/>
      <c r="DKP92" s="212"/>
      <c r="DKQ92" s="212"/>
      <c r="DKR92" s="213"/>
      <c r="DKS92" s="212"/>
      <c r="DKT92" s="212"/>
      <c r="DKU92" s="212"/>
      <c r="DKV92" s="212"/>
      <c r="DKW92" s="212"/>
      <c r="DKX92" s="192"/>
      <c r="DKY92" s="212"/>
      <c r="DKZ92" s="212"/>
      <c r="DLA92" s="212"/>
      <c r="DLB92" s="212"/>
      <c r="DLC92" s="212"/>
      <c r="DLD92" s="212"/>
      <c r="DLE92" s="212"/>
      <c r="DLF92" s="212"/>
      <c r="DLG92" s="212"/>
      <c r="DLH92" s="212"/>
      <c r="DLI92" s="212"/>
      <c r="DLJ92" s="212"/>
      <c r="DLK92" s="212"/>
      <c r="DLL92" s="212"/>
      <c r="DLM92" s="212"/>
      <c r="DLN92" s="212"/>
      <c r="DLO92" s="213"/>
      <c r="DLP92" s="212"/>
      <c r="DLQ92" s="212"/>
      <c r="DLR92" s="212"/>
      <c r="DLS92" s="212"/>
      <c r="DLT92" s="212"/>
      <c r="DLU92" s="192"/>
      <c r="DLV92" s="212"/>
      <c r="DLW92" s="212"/>
      <c r="DLX92" s="212"/>
      <c r="DLY92" s="212"/>
      <c r="DLZ92" s="212"/>
      <c r="DMA92" s="212"/>
      <c r="DMB92" s="212"/>
      <c r="DMC92" s="212"/>
      <c r="DMD92" s="212"/>
      <c r="DME92" s="212"/>
      <c r="DMF92" s="212"/>
      <c r="DMG92" s="212"/>
      <c r="DMH92" s="212"/>
      <c r="DMI92" s="212"/>
      <c r="DMJ92" s="212"/>
      <c r="DMK92" s="212"/>
      <c r="DML92" s="213"/>
      <c r="DMM92" s="212"/>
      <c r="DMN92" s="212"/>
      <c r="DMO92" s="212"/>
      <c r="DMP92" s="212"/>
      <c r="DMQ92" s="212"/>
      <c r="DMR92" s="192"/>
      <c r="DMS92" s="212"/>
      <c r="DMT92" s="212"/>
      <c r="DMU92" s="212"/>
      <c r="DMV92" s="212"/>
      <c r="DMW92" s="212"/>
      <c r="DMX92" s="212"/>
      <c r="DMY92" s="212"/>
      <c r="DMZ92" s="212"/>
      <c r="DNA92" s="212"/>
      <c r="DNB92" s="212"/>
      <c r="DNC92" s="212"/>
      <c r="DND92" s="212"/>
      <c r="DNE92" s="212"/>
      <c r="DNF92" s="212"/>
      <c r="DNG92" s="212"/>
      <c r="DNH92" s="212"/>
      <c r="DNI92" s="213"/>
      <c r="DNJ92" s="212"/>
      <c r="DNK92" s="212"/>
      <c r="DNL92" s="212"/>
      <c r="DNM92" s="212"/>
      <c r="DNN92" s="212"/>
      <c r="DNO92" s="192"/>
      <c r="DNP92" s="212"/>
      <c r="DNQ92" s="212"/>
      <c r="DNR92" s="212"/>
      <c r="DNS92" s="212"/>
      <c r="DNT92" s="212"/>
      <c r="DNU92" s="212"/>
      <c r="DNV92" s="212"/>
      <c r="DNW92" s="212"/>
      <c r="DNX92" s="212"/>
      <c r="DNY92" s="212"/>
      <c r="DNZ92" s="212"/>
      <c r="DOA92" s="212"/>
      <c r="DOB92" s="212"/>
      <c r="DOC92" s="212"/>
      <c r="DOD92" s="212"/>
      <c r="DOE92" s="212"/>
      <c r="DOF92" s="213"/>
      <c r="DOG92" s="212"/>
      <c r="DOH92" s="212"/>
      <c r="DOI92" s="212"/>
      <c r="DOJ92" s="212"/>
      <c r="DOK92" s="212"/>
      <c r="DOL92" s="192"/>
      <c r="DOM92" s="212"/>
      <c r="DON92" s="212"/>
      <c r="DOO92" s="212"/>
      <c r="DOP92" s="212"/>
      <c r="DOQ92" s="212"/>
      <c r="DOR92" s="212"/>
      <c r="DOS92" s="212"/>
      <c r="DOT92" s="212"/>
      <c r="DOU92" s="212"/>
      <c r="DOV92" s="212"/>
      <c r="DOW92" s="212"/>
      <c r="DOX92" s="212"/>
      <c r="DOY92" s="212"/>
      <c r="DOZ92" s="212"/>
      <c r="DPA92" s="212"/>
      <c r="DPB92" s="212"/>
      <c r="DPC92" s="213"/>
      <c r="DPD92" s="212"/>
      <c r="DPE92" s="212"/>
      <c r="DPF92" s="212"/>
      <c r="DPG92" s="212"/>
      <c r="DPH92" s="212"/>
      <c r="DPI92" s="192"/>
      <c r="DPJ92" s="212"/>
      <c r="DPK92" s="212"/>
      <c r="DPL92" s="212"/>
      <c r="DPM92" s="212"/>
      <c r="DPN92" s="212"/>
      <c r="DPO92" s="212"/>
      <c r="DPP92" s="212"/>
      <c r="DPQ92" s="212"/>
      <c r="DPR92" s="212"/>
      <c r="DPS92" s="212"/>
      <c r="DPT92" s="212"/>
      <c r="DPU92" s="212"/>
      <c r="DPV92" s="212"/>
      <c r="DPW92" s="212"/>
      <c r="DPX92" s="212"/>
      <c r="DPY92" s="212"/>
      <c r="DPZ92" s="213"/>
      <c r="DQA92" s="212"/>
      <c r="DQB92" s="212"/>
      <c r="DQC92" s="212"/>
      <c r="DQD92" s="212"/>
      <c r="DQE92" s="212"/>
      <c r="DQF92" s="192"/>
      <c r="DQG92" s="212"/>
      <c r="DQH92" s="212"/>
      <c r="DQI92" s="212"/>
      <c r="DQJ92" s="212"/>
      <c r="DQK92" s="212"/>
      <c r="DQL92" s="212"/>
      <c r="DQM92" s="212"/>
      <c r="DQN92" s="212"/>
      <c r="DQO92" s="212"/>
      <c r="DQP92" s="212"/>
      <c r="DQQ92" s="212"/>
      <c r="DQR92" s="212"/>
      <c r="DQS92" s="212"/>
      <c r="DQT92" s="212"/>
      <c r="DQU92" s="212"/>
      <c r="DQV92" s="212"/>
      <c r="DQW92" s="213"/>
      <c r="DQX92" s="212"/>
      <c r="DQY92" s="212"/>
      <c r="DQZ92" s="212"/>
      <c r="DRA92" s="212"/>
      <c r="DRB92" s="212"/>
      <c r="DRC92" s="192"/>
      <c r="DRD92" s="212"/>
      <c r="DRE92" s="212"/>
      <c r="DRF92" s="212"/>
      <c r="DRG92" s="212"/>
      <c r="DRH92" s="212"/>
      <c r="DRI92" s="212"/>
      <c r="DRJ92" s="212"/>
      <c r="DRK92" s="212"/>
      <c r="DRL92" s="212"/>
      <c r="DRM92" s="212"/>
      <c r="DRN92" s="212"/>
      <c r="DRO92" s="212"/>
      <c r="DRP92" s="212"/>
      <c r="DRQ92" s="212"/>
      <c r="DRR92" s="212"/>
      <c r="DRS92" s="212"/>
      <c r="DRT92" s="213"/>
      <c r="DRU92" s="212"/>
      <c r="DRV92" s="212"/>
      <c r="DRW92" s="212"/>
      <c r="DRX92" s="212"/>
      <c r="DRY92" s="212"/>
      <c r="DRZ92" s="192"/>
      <c r="DSA92" s="212"/>
      <c r="DSB92" s="212"/>
      <c r="DSC92" s="212"/>
      <c r="DSD92" s="212"/>
      <c r="DSE92" s="212"/>
      <c r="DSF92" s="212"/>
      <c r="DSG92" s="212"/>
      <c r="DSH92" s="212"/>
      <c r="DSI92" s="212"/>
      <c r="DSJ92" s="212"/>
      <c r="DSK92" s="212"/>
      <c r="DSL92" s="212"/>
      <c r="DSM92" s="212"/>
      <c r="DSN92" s="212"/>
      <c r="DSO92" s="212"/>
      <c r="DSP92" s="212"/>
      <c r="DSQ92" s="213"/>
      <c r="DSR92" s="212"/>
      <c r="DSS92" s="212"/>
      <c r="DST92" s="212"/>
      <c r="DSU92" s="212"/>
      <c r="DSV92" s="212"/>
      <c r="DSW92" s="192"/>
      <c r="DSX92" s="212"/>
      <c r="DSY92" s="212"/>
      <c r="DSZ92" s="212"/>
      <c r="DTA92" s="212"/>
      <c r="DTB92" s="212"/>
      <c r="DTC92" s="212"/>
      <c r="DTD92" s="212"/>
      <c r="DTE92" s="212"/>
      <c r="DTF92" s="212"/>
      <c r="DTG92" s="212"/>
      <c r="DTH92" s="212"/>
      <c r="DTI92" s="212"/>
      <c r="DTJ92" s="212"/>
      <c r="DTK92" s="212"/>
      <c r="DTL92" s="212"/>
      <c r="DTM92" s="212"/>
      <c r="DTN92" s="213"/>
      <c r="DTO92" s="212"/>
      <c r="DTP92" s="212"/>
      <c r="DTQ92" s="212"/>
      <c r="DTR92" s="212"/>
      <c r="DTS92" s="212"/>
      <c r="DTT92" s="192"/>
      <c r="DTU92" s="212"/>
      <c r="DTV92" s="212"/>
      <c r="DTW92" s="212"/>
      <c r="DTX92" s="212"/>
      <c r="DTY92" s="212"/>
      <c r="DTZ92" s="212"/>
      <c r="DUA92" s="212"/>
      <c r="DUB92" s="212"/>
      <c r="DUC92" s="212"/>
      <c r="DUD92" s="212"/>
      <c r="DUE92" s="212"/>
      <c r="DUF92" s="212"/>
      <c r="DUG92" s="212"/>
      <c r="DUH92" s="212"/>
      <c r="DUI92" s="212"/>
      <c r="DUJ92" s="212"/>
      <c r="DUK92" s="213"/>
      <c r="DUL92" s="212"/>
      <c r="DUM92" s="212"/>
      <c r="DUN92" s="212"/>
      <c r="DUO92" s="212"/>
      <c r="DUP92" s="212"/>
      <c r="DUQ92" s="192"/>
      <c r="DUR92" s="212"/>
      <c r="DUS92" s="212"/>
      <c r="DUT92" s="212"/>
      <c r="DUU92" s="212"/>
      <c r="DUV92" s="212"/>
      <c r="DUW92" s="212"/>
      <c r="DUX92" s="212"/>
      <c r="DUY92" s="212"/>
      <c r="DUZ92" s="212"/>
      <c r="DVA92" s="212"/>
      <c r="DVB92" s="212"/>
      <c r="DVC92" s="212"/>
      <c r="DVD92" s="212"/>
      <c r="DVE92" s="212"/>
      <c r="DVF92" s="212"/>
      <c r="DVG92" s="212"/>
      <c r="DVH92" s="213"/>
      <c r="DVI92" s="212"/>
      <c r="DVJ92" s="212"/>
      <c r="DVK92" s="212"/>
      <c r="DVL92" s="212"/>
      <c r="DVM92" s="212"/>
      <c r="DVN92" s="192"/>
      <c r="DVO92" s="212"/>
      <c r="DVP92" s="212"/>
      <c r="DVQ92" s="212"/>
      <c r="DVR92" s="212"/>
      <c r="DVS92" s="212"/>
      <c r="DVT92" s="212"/>
      <c r="DVU92" s="212"/>
      <c r="DVV92" s="212"/>
      <c r="DVW92" s="212"/>
      <c r="DVX92" s="212"/>
      <c r="DVY92" s="212"/>
      <c r="DVZ92" s="212"/>
      <c r="DWA92" s="212"/>
      <c r="DWB92" s="212"/>
      <c r="DWC92" s="212"/>
      <c r="DWD92" s="212"/>
      <c r="DWE92" s="213"/>
      <c r="DWF92" s="212"/>
      <c r="DWG92" s="212"/>
      <c r="DWH92" s="212"/>
      <c r="DWI92" s="212"/>
      <c r="DWJ92" s="212"/>
      <c r="DWK92" s="192"/>
      <c r="DWL92" s="212"/>
      <c r="DWM92" s="212"/>
      <c r="DWN92" s="212"/>
      <c r="DWO92" s="212"/>
      <c r="DWP92" s="212"/>
      <c r="DWQ92" s="212"/>
      <c r="DWR92" s="212"/>
      <c r="DWS92" s="212"/>
      <c r="DWT92" s="212"/>
      <c r="DWU92" s="212"/>
      <c r="DWV92" s="212"/>
      <c r="DWW92" s="212"/>
      <c r="DWX92" s="212"/>
      <c r="DWY92" s="212"/>
      <c r="DWZ92" s="212"/>
      <c r="DXA92" s="212"/>
      <c r="DXB92" s="213"/>
      <c r="DXC92" s="212"/>
      <c r="DXD92" s="212"/>
      <c r="DXE92" s="212"/>
      <c r="DXF92" s="212"/>
      <c r="DXG92" s="212"/>
      <c r="DXH92" s="192"/>
      <c r="DXI92" s="212"/>
      <c r="DXJ92" s="212"/>
      <c r="DXK92" s="212"/>
      <c r="DXL92" s="212"/>
      <c r="DXM92" s="212"/>
      <c r="DXN92" s="212"/>
      <c r="DXO92" s="212"/>
      <c r="DXP92" s="212"/>
      <c r="DXQ92" s="212"/>
      <c r="DXR92" s="212"/>
      <c r="DXS92" s="212"/>
      <c r="DXT92" s="212"/>
      <c r="DXU92" s="212"/>
      <c r="DXV92" s="212"/>
      <c r="DXW92" s="212"/>
      <c r="DXX92" s="212"/>
      <c r="DXY92" s="213"/>
      <c r="DXZ92" s="212"/>
      <c r="DYA92" s="212"/>
      <c r="DYB92" s="212"/>
      <c r="DYC92" s="212"/>
      <c r="DYD92" s="212"/>
      <c r="DYE92" s="192"/>
      <c r="DYF92" s="212"/>
      <c r="DYG92" s="212"/>
      <c r="DYH92" s="212"/>
      <c r="DYI92" s="212"/>
      <c r="DYJ92" s="212"/>
      <c r="DYK92" s="212"/>
      <c r="DYL92" s="212"/>
      <c r="DYM92" s="212"/>
      <c r="DYN92" s="212"/>
      <c r="DYO92" s="212"/>
      <c r="DYP92" s="212"/>
      <c r="DYQ92" s="212"/>
      <c r="DYR92" s="212"/>
      <c r="DYS92" s="212"/>
      <c r="DYT92" s="212"/>
      <c r="DYU92" s="212"/>
      <c r="DYV92" s="213"/>
      <c r="DYW92" s="212"/>
      <c r="DYX92" s="212"/>
      <c r="DYY92" s="212"/>
      <c r="DYZ92" s="212"/>
      <c r="DZA92" s="212"/>
      <c r="DZB92" s="192"/>
      <c r="DZC92" s="212"/>
      <c r="DZD92" s="212"/>
      <c r="DZE92" s="212"/>
      <c r="DZF92" s="212"/>
      <c r="DZG92" s="212"/>
      <c r="DZH92" s="212"/>
      <c r="DZI92" s="212"/>
      <c r="DZJ92" s="212"/>
      <c r="DZK92" s="212"/>
      <c r="DZL92" s="212"/>
      <c r="DZM92" s="212"/>
      <c r="DZN92" s="212"/>
      <c r="DZO92" s="212"/>
      <c r="DZP92" s="212"/>
      <c r="DZQ92" s="212"/>
      <c r="DZR92" s="212"/>
      <c r="DZS92" s="213"/>
      <c r="DZT92" s="212"/>
      <c r="DZU92" s="212"/>
      <c r="DZV92" s="212"/>
      <c r="DZW92" s="212"/>
      <c r="DZX92" s="212"/>
      <c r="DZY92" s="192"/>
      <c r="DZZ92" s="212"/>
      <c r="EAA92" s="212"/>
      <c r="EAB92" s="212"/>
      <c r="EAC92" s="212"/>
      <c r="EAD92" s="212"/>
      <c r="EAE92" s="212"/>
      <c r="EAF92" s="212"/>
      <c r="EAG92" s="212"/>
      <c r="EAH92" s="212"/>
      <c r="EAI92" s="212"/>
      <c r="EAJ92" s="212"/>
      <c r="EAK92" s="212"/>
      <c r="EAL92" s="212"/>
      <c r="EAM92" s="212"/>
      <c r="EAN92" s="212"/>
      <c r="EAO92" s="212"/>
      <c r="EAP92" s="213"/>
      <c r="EAQ92" s="212"/>
      <c r="EAR92" s="212"/>
      <c r="EAS92" s="212"/>
      <c r="EAT92" s="212"/>
      <c r="EAU92" s="212"/>
      <c r="EAV92" s="192"/>
      <c r="EAW92" s="212"/>
      <c r="EAX92" s="212"/>
      <c r="EAY92" s="212"/>
      <c r="EAZ92" s="212"/>
      <c r="EBA92" s="212"/>
      <c r="EBB92" s="212"/>
      <c r="EBC92" s="212"/>
      <c r="EBD92" s="212"/>
      <c r="EBE92" s="212"/>
      <c r="EBF92" s="212"/>
      <c r="EBG92" s="212"/>
      <c r="EBH92" s="212"/>
      <c r="EBI92" s="212"/>
      <c r="EBJ92" s="212"/>
      <c r="EBK92" s="212"/>
      <c r="EBL92" s="212"/>
      <c r="EBM92" s="213"/>
      <c r="EBN92" s="212"/>
      <c r="EBO92" s="212"/>
      <c r="EBP92" s="212"/>
      <c r="EBQ92" s="212"/>
      <c r="EBR92" s="212"/>
      <c r="EBS92" s="192"/>
      <c r="EBT92" s="212"/>
      <c r="EBU92" s="212"/>
      <c r="EBV92" s="212"/>
      <c r="EBW92" s="212"/>
      <c r="EBX92" s="212"/>
      <c r="EBY92" s="212"/>
      <c r="EBZ92" s="212"/>
      <c r="ECA92" s="212"/>
      <c r="ECB92" s="212"/>
      <c r="ECC92" s="212"/>
      <c r="ECD92" s="212"/>
      <c r="ECE92" s="212"/>
      <c r="ECF92" s="212"/>
      <c r="ECG92" s="212"/>
      <c r="ECH92" s="212"/>
      <c r="ECI92" s="212"/>
      <c r="ECJ92" s="213"/>
      <c r="ECK92" s="212"/>
      <c r="ECL92" s="212"/>
      <c r="ECM92" s="212"/>
      <c r="ECN92" s="212"/>
      <c r="ECO92" s="212"/>
      <c r="ECP92" s="192"/>
      <c r="ECQ92" s="212"/>
      <c r="ECR92" s="212"/>
      <c r="ECS92" s="212"/>
      <c r="ECT92" s="212"/>
      <c r="ECU92" s="212"/>
      <c r="ECV92" s="212"/>
      <c r="ECW92" s="212"/>
      <c r="ECX92" s="212"/>
      <c r="ECY92" s="212"/>
      <c r="ECZ92" s="212"/>
      <c r="EDA92" s="212"/>
      <c r="EDB92" s="212"/>
      <c r="EDC92" s="212"/>
      <c r="EDD92" s="212"/>
      <c r="EDE92" s="212"/>
      <c r="EDF92" s="212"/>
      <c r="EDG92" s="213"/>
      <c r="EDH92" s="212"/>
      <c r="EDI92" s="212"/>
      <c r="EDJ92" s="212"/>
      <c r="EDK92" s="212"/>
      <c r="EDL92" s="212"/>
      <c r="EDM92" s="192"/>
      <c r="EDN92" s="212"/>
      <c r="EDO92" s="212"/>
      <c r="EDP92" s="212"/>
      <c r="EDQ92" s="212"/>
      <c r="EDR92" s="212"/>
      <c r="EDS92" s="212"/>
      <c r="EDT92" s="212"/>
      <c r="EDU92" s="212"/>
      <c r="EDV92" s="212"/>
      <c r="EDW92" s="212"/>
      <c r="EDX92" s="212"/>
      <c r="EDY92" s="212"/>
      <c r="EDZ92" s="212"/>
      <c r="EEA92" s="212"/>
      <c r="EEB92" s="212"/>
      <c r="EEC92" s="212"/>
      <c r="EED92" s="213"/>
      <c r="EEE92" s="212"/>
      <c r="EEF92" s="212"/>
      <c r="EEG92" s="212"/>
      <c r="EEH92" s="212"/>
      <c r="EEI92" s="212"/>
      <c r="EEJ92" s="192"/>
      <c r="EEK92" s="212"/>
      <c r="EEL92" s="212"/>
      <c r="EEM92" s="212"/>
      <c r="EEN92" s="212"/>
      <c r="EEO92" s="212"/>
      <c r="EEP92" s="212"/>
      <c r="EEQ92" s="212"/>
      <c r="EER92" s="212"/>
      <c r="EES92" s="212"/>
      <c r="EET92" s="212"/>
      <c r="EEU92" s="212"/>
      <c r="EEV92" s="212"/>
      <c r="EEW92" s="212"/>
      <c r="EEX92" s="212"/>
      <c r="EEY92" s="212"/>
      <c r="EEZ92" s="212"/>
      <c r="EFA92" s="213"/>
      <c r="EFB92" s="212"/>
      <c r="EFC92" s="212"/>
      <c r="EFD92" s="212"/>
      <c r="EFE92" s="212"/>
      <c r="EFF92" s="212"/>
      <c r="EFG92" s="192"/>
      <c r="EFH92" s="212"/>
      <c r="EFI92" s="212"/>
      <c r="EFJ92" s="212"/>
      <c r="EFK92" s="212"/>
      <c r="EFL92" s="212"/>
      <c r="EFM92" s="212"/>
      <c r="EFN92" s="212"/>
      <c r="EFO92" s="212"/>
      <c r="EFP92" s="212"/>
      <c r="EFQ92" s="212"/>
      <c r="EFR92" s="212"/>
      <c r="EFS92" s="212"/>
      <c r="EFT92" s="212"/>
      <c r="EFU92" s="212"/>
      <c r="EFV92" s="212"/>
      <c r="EFW92" s="212"/>
      <c r="EFX92" s="213"/>
      <c r="EFY92" s="212"/>
      <c r="EFZ92" s="212"/>
      <c r="EGA92" s="212"/>
      <c r="EGB92" s="212"/>
      <c r="EGC92" s="212"/>
      <c r="EGD92" s="192"/>
      <c r="EGE92" s="212"/>
      <c r="EGF92" s="212"/>
      <c r="EGG92" s="212"/>
      <c r="EGH92" s="212"/>
      <c r="EGI92" s="212"/>
      <c r="EGJ92" s="212"/>
      <c r="EGK92" s="212"/>
      <c r="EGL92" s="212"/>
      <c r="EGM92" s="212"/>
      <c r="EGN92" s="212"/>
      <c r="EGO92" s="212"/>
      <c r="EGP92" s="212"/>
      <c r="EGQ92" s="212"/>
      <c r="EGR92" s="212"/>
      <c r="EGS92" s="212"/>
      <c r="EGT92" s="212"/>
      <c r="EGU92" s="213"/>
      <c r="EGV92" s="212"/>
      <c r="EGW92" s="212"/>
      <c r="EGX92" s="212"/>
      <c r="EGY92" s="212"/>
      <c r="EGZ92" s="212"/>
      <c r="EHA92" s="192"/>
      <c r="EHB92" s="212"/>
      <c r="EHC92" s="212"/>
      <c r="EHD92" s="212"/>
      <c r="EHE92" s="212"/>
      <c r="EHF92" s="212"/>
      <c r="EHG92" s="212"/>
      <c r="EHH92" s="212"/>
      <c r="EHI92" s="212"/>
      <c r="EHJ92" s="212"/>
      <c r="EHK92" s="212"/>
      <c r="EHL92" s="212"/>
      <c r="EHM92" s="212"/>
      <c r="EHN92" s="212"/>
      <c r="EHO92" s="212"/>
      <c r="EHP92" s="212"/>
      <c r="EHQ92" s="212"/>
      <c r="EHR92" s="213"/>
      <c r="EHS92" s="212"/>
      <c r="EHT92" s="212"/>
      <c r="EHU92" s="212"/>
      <c r="EHV92" s="212"/>
      <c r="EHW92" s="212"/>
      <c r="EHX92" s="192"/>
      <c r="EHY92" s="212"/>
      <c r="EHZ92" s="212"/>
      <c r="EIA92" s="212"/>
      <c r="EIB92" s="212"/>
      <c r="EIC92" s="212"/>
      <c r="EID92" s="212"/>
      <c r="EIE92" s="212"/>
      <c r="EIF92" s="212"/>
      <c r="EIG92" s="212"/>
      <c r="EIH92" s="212"/>
      <c r="EII92" s="212"/>
      <c r="EIJ92" s="212"/>
      <c r="EIK92" s="212"/>
      <c r="EIL92" s="212"/>
      <c r="EIM92" s="212"/>
      <c r="EIN92" s="212"/>
      <c r="EIO92" s="213"/>
      <c r="EIP92" s="212"/>
      <c r="EIQ92" s="212"/>
      <c r="EIR92" s="212"/>
      <c r="EIS92" s="212"/>
      <c r="EIT92" s="212"/>
      <c r="EIU92" s="192"/>
      <c r="EIV92" s="212"/>
      <c r="EIW92" s="212"/>
      <c r="EIX92" s="212"/>
      <c r="EIY92" s="212"/>
      <c r="EIZ92" s="212"/>
      <c r="EJA92" s="212"/>
      <c r="EJB92" s="212"/>
      <c r="EJC92" s="212"/>
      <c r="EJD92" s="212"/>
      <c r="EJE92" s="212"/>
      <c r="EJF92" s="212"/>
      <c r="EJG92" s="212"/>
      <c r="EJH92" s="212"/>
      <c r="EJI92" s="212"/>
      <c r="EJJ92" s="212"/>
      <c r="EJK92" s="212"/>
      <c r="EJL92" s="213"/>
      <c r="EJM92" s="212"/>
      <c r="EJN92" s="212"/>
      <c r="EJO92" s="212"/>
      <c r="EJP92" s="212"/>
      <c r="EJQ92" s="212"/>
      <c r="EJR92" s="192"/>
      <c r="EJS92" s="212"/>
      <c r="EJT92" s="212"/>
      <c r="EJU92" s="212"/>
      <c r="EJV92" s="212"/>
      <c r="EJW92" s="212"/>
      <c r="EJX92" s="212"/>
      <c r="EJY92" s="212"/>
      <c r="EJZ92" s="212"/>
      <c r="EKA92" s="212"/>
      <c r="EKB92" s="212"/>
      <c r="EKC92" s="212"/>
      <c r="EKD92" s="212"/>
      <c r="EKE92" s="212"/>
      <c r="EKF92" s="212"/>
      <c r="EKG92" s="212"/>
      <c r="EKH92" s="212"/>
      <c r="EKI92" s="213"/>
      <c r="EKJ92" s="212"/>
      <c r="EKK92" s="212"/>
      <c r="EKL92" s="212"/>
      <c r="EKM92" s="212"/>
      <c r="EKN92" s="212"/>
      <c r="EKO92" s="192"/>
      <c r="EKP92" s="212"/>
      <c r="EKQ92" s="212"/>
      <c r="EKR92" s="212"/>
      <c r="EKS92" s="212"/>
      <c r="EKT92" s="212"/>
      <c r="EKU92" s="212"/>
      <c r="EKV92" s="212"/>
      <c r="EKW92" s="212"/>
      <c r="EKX92" s="212"/>
      <c r="EKY92" s="212"/>
      <c r="EKZ92" s="212"/>
      <c r="ELA92" s="212"/>
      <c r="ELB92" s="212"/>
      <c r="ELC92" s="212"/>
      <c r="ELD92" s="212"/>
      <c r="ELE92" s="212"/>
      <c r="ELF92" s="213"/>
      <c r="ELG92" s="212"/>
      <c r="ELH92" s="212"/>
      <c r="ELI92" s="212"/>
      <c r="ELJ92" s="212"/>
      <c r="ELK92" s="212"/>
      <c r="ELL92" s="192"/>
      <c r="ELM92" s="212"/>
      <c r="ELN92" s="212"/>
      <c r="ELO92" s="212"/>
      <c r="ELP92" s="212"/>
      <c r="ELQ92" s="212"/>
      <c r="ELR92" s="212"/>
      <c r="ELS92" s="212"/>
      <c r="ELT92" s="212"/>
      <c r="ELU92" s="212"/>
      <c r="ELV92" s="212"/>
      <c r="ELW92" s="212"/>
      <c r="ELX92" s="212"/>
      <c r="ELY92" s="212"/>
      <c r="ELZ92" s="212"/>
      <c r="EMA92" s="212"/>
      <c r="EMB92" s="212"/>
      <c r="EMC92" s="213"/>
      <c r="EMD92" s="212"/>
      <c r="EME92" s="212"/>
      <c r="EMF92" s="212"/>
      <c r="EMG92" s="212"/>
      <c r="EMH92" s="212"/>
      <c r="EMI92" s="192"/>
      <c r="EMJ92" s="212"/>
      <c r="EMK92" s="212"/>
      <c r="EML92" s="212"/>
      <c r="EMM92" s="212"/>
      <c r="EMN92" s="212"/>
      <c r="EMO92" s="212"/>
      <c r="EMP92" s="212"/>
      <c r="EMQ92" s="212"/>
      <c r="EMR92" s="212"/>
      <c r="EMS92" s="212"/>
      <c r="EMT92" s="212"/>
      <c r="EMU92" s="212"/>
      <c r="EMV92" s="212"/>
      <c r="EMW92" s="212"/>
      <c r="EMX92" s="212"/>
      <c r="EMY92" s="212"/>
      <c r="EMZ92" s="213"/>
      <c r="ENA92" s="212"/>
      <c r="ENB92" s="212"/>
      <c r="ENC92" s="212"/>
      <c r="END92" s="212"/>
      <c r="ENE92" s="212"/>
      <c r="ENF92" s="192"/>
      <c r="ENG92" s="212"/>
      <c r="ENH92" s="212"/>
      <c r="ENI92" s="212"/>
      <c r="ENJ92" s="212"/>
      <c r="ENK92" s="212"/>
      <c r="ENL92" s="212"/>
      <c r="ENM92" s="212"/>
      <c r="ENN92" s="212"/>
      <c r="ENO92" s="212"/>
      <c r="ENP92" s="212"/>
      <c r="ENQ92" s="212"/>
      <c r="ENR92" s="212"/>
      <c r="ENS92" s="212"/>
      <c r="ENT92" s="212"/>
      <c r="ENU92" s="212"/>
      <c r="ENV92" s="212"/>
      <c r="ENW92" s="213"/>
      <c r="ENX92" s="212"/>
      <c r="ENY92" s="212"/>
      <c r="ENZ92" s="212"/>
      <c r="EOA92" s="212"/>
      <c r="EOB92" s="212"/>
      <c r="EOC92" s="192"/>
      <c r="EOD92" s="212"/>
      <c r="EOE92" s="212"/>
      <c r="EOF92" s="212"/>
      <c r="EOG92" s="212"/>
      <c r="EOH92" s="212"/>
      <c r="EOI92" s="212"/>
      <c r="EOJ92" s="212"/>
      <c r="EOK92" s="212"/>
      <c r="EOL92" s="212"/>
      <c r="EOM92" s="212"/>
      <c r="EON92" s="212"/>
      <c r="EOO92" s="212"/>
      <c r="EOP92" s="212"/>
      <c r="EOQ92" s="212"/>
      <c r="EOR92" s="212"/>
      <c r="EOS92" s="212"/>
      <c r="EOT92" s="213"/>
      <c r="EOU92" s="212"/>
      <c r="EOV92" s="212"/>
      <c r="EOW92" s="212"/>
      <c r="EOX92" s="212"/>
      <c r="EOY92" s="212"/>
      <c r="EOZ92" s="192"/>
      <c r="EPA92" s="212"/>
      <c r="EPB92" s="212"/>
      <c r="EPC92" s="212"/>
      <c r="EPD92" s="212"/>
      <c r="EPE92" s="212"/>
      <c r="EPF92" s="212"/>
      <c r="EPG92" s="212"/>
      <c r="EPH92" s="212"/>
      <c r="EPI92" s="212"/>
      <c r="EPJ92" s="212"/>
      <c r="EPK92" s="212"/>
      <c r="EPL92" s="212"/>
      <c r="EPM92" s="212"/>
      <c r="EPN92" s="212"/>
      <c r="EPO92" s="212"/>
      <c r="EPP92" s="212"/>
      <c r="EPQ92" s="213"/>
      <c r="EPR92" s="212"/>
      <c r="EPS92" s="212"/>
      <c r="EPT92" s="212"/>
      <c r="EPU92" s="212"/>
      <c r="EPV92" s="212"/>
      <c r="EPW92" s="192"/>
      <c r="EPX92" s="212"/>
      <c r="EPY92" s="212"/>
      <c r="EPZ92" s="212"/>
      <c r="EQA92" s="212"/>
      <c r="EQB92" s="212"/>
      <c r="EQC92" s="212"/>
      <c r="EQD92" s="212"/>
      <c r="EQE92" s="212"/>
      <c r="EQF92" s="212"/>
      <c r="EQG92" s="212"/>
      <c r="EQH92" s="212"/>
      <c r="EQI92" s="212"/>
      <c r="EQJ92" s="212"/>
      <c r="EQK92" s="212"/>
      <c r="EQL92" s="212"/>
      <c r="EQM92" s="212"/>
      <c r="EQN92" s="213"/>
      <c r="EQO92" s="212"/>
      <c r="EQP92" s="212"/>
      <c r="EQQ92" s="212"/>
      <c r="EQR92" s="212"/>
      <c r="EQS92" s="212"/>
      <c r="EQT92" s="192"/>
      <c r="EQU92" s="212"/>
      <c r="EQV92" s="212"/>
      <c r="EQW92" s="212"/>
      <c r="EQX92" s="212"/>
      <c r="EQY92" s="212"/>
      <c r="EQZ92" s="212"/>
      <c r="ERA92" s="212"/>
      <c r="ERB92" s="212"/>
      <c r="ERC92" s="212"/>
      <c r="ERD92" s="212"/>
      <c r="ERE92" s="212"/>
      <c r="ERF92" s="212"/>
      <c r="ERG92" s="212"/>
      <c r="ERH92" s="212"/>
      <c r="ERI92" s="212"/>
      <c r="ERJ92" s="212"/>
      <c r="ERK92" s="213"/>
      <c r="ERL92" s="212"/>
      <c r="ERM92" s="212"/>
      <c r="ERN92" s="212"/>
      <c r="ERO92" s="212"/>
      <c r="ERP92" s="212"/>
      <c r="ERQ92" s="192"/>
      <c r="ERR92" s="212"/>
      <c r="ERS92" s="212"/>
      <c r="ERT92" s="212"/>
      <c r="ERU92" s="212"/>
      <c r="ERV92" s="212"/>
      <c r="ERW92" s="212"/>
      <c r="ERX92" s="212"/>
      <c r="ERY92" s="212"/>
      <c r="ERZ92" s="212"/>
      <c r="ESA92" s="212"/>
      <c r="ESB92" s="212"/>
      <c r="ESC92" s="212"/>
      <c r="ESD92" s="212"/>
      <c r="ESE92" s="212"/>
      <c r="ESF92" s="212"/>
      <c r="ESG92" s="212"/>
      <c r="ESH92" s="213"/>
      <c r="ESI92" s="212"/>
      <c r="ESJ92" s="212"/>
      <c r="ESK92" s="212"/>
      <c r="ESL92" s="212"/>
      <c r="ESM92" s="212"/>
      <c r="ESN92" s="192"/>
      <c r="ESO92" s="212"/>
      <c r="ESP92" s="212"/>
      <c r="ESQ92" s="212"/>
      <c r="ESR92" s="212"/>
      <c r="ESS92" s="212"/>
      <c r="EST92" s="212"/>
      <c r="ESU92" s="212"/>
      <c r="ESV92" s="212"/>
      <c r="ESW92" s="212"/>
      <c r="ESX92" s="212"/>
      <c r="ESY92" s="212"/>
      <c r="ESZ92" s="212"/>
      <c r="ETA92" s="212"/>
      <c r="ETB92" s="212"/>
      <c r="ETC92" s="212"/>
      <c r="ETD92" s="212"/>
      <c r="ETE92" s="213"/>
      <c r="ETF92" s="212"/>
      <c r="ETG92" s="212"/>
      <c r="ETH92" s="212"/>
      <c r="ETI92" s="212"/>
      <c r="ETJ92" s="212"/>
      <c r="ETK92" s="192"/>
      <c r="ETL92" s="212"/>
      <c r="ETM92" s="212"/>
      <c r="ETN92" s="212"/>
      <c r="ETO92" s="212"/>
      <c r="ETP92" s="212"/>
      <c r="ETQ92" s="212"/>
      <c r="ETR92" s="212"/>
      <c r="ETS92" s="212"/>
      <c r="ETT92" s="212"/>
      <c r="ETU92" s="212"/>
      <c r="ETV92" s="212"/>
      <c r="ETW92" s="212"/>
      <c r="ETX92" s="212"/>
      <c r="ETY92" s="212"/>
      <c r="ETZ92" s="212"/>
      <c r="EUA92" s="212"/>
      <c r="EUB92" s="213"/>
      <c r="EUC92" s="212"/>
      <c r="EUD92" s="212"/>
      <c r="EUE92" s="212"/>
      <c r="EUF92" s="212"/>
      <c r="EUG92" s="212"/>
      <c r="EUH92" s="192"/>
      <c r="EUI92" s="212"/>
      <c r="EUJ92" s="212"/>
      <c r="EUK92" s="212"/>
      <c r="EUL92" s="212"/>
      <c r="EUM92" s="212"/>
      <c r="EUN92" s="212"/>
      <c r="EUO92" s="212"/>
      <c r="EUP92" s="212"/>
      <c r="EUQ92" s="212"/>
      <c r="EUR92" s="212"/>
      <c r="EUS92" s="212"/>
      <c r="EUT92" s="212"/>
      <c r="EUU92" s="212"/>
      <c r="EUV92" s="212"/>
      <c r="EUW92" s="212"/>
      <c r="EUX92" s="212"/>
      <c r="EUY92" s="213"/>
      <c r="EUZ92" s="212"/>
      <c r="EVA92" s="212"/>
      <c r="EVB92" s="212"/>
      <c r="EVC92" s="212"/>
      <c r="EVD92" s="212"/>
      <c r="EVE92" s="192"/>
      <c r="EVF92" s="212"/>
      <c r="EVG92" s="212"/>
      <c r="EVH92" s="212"/>
      <c r="EVI92" s="212"/>
      <c r="EVJ92" s="212"/>
      <c r="EVK92" s="212"/>
      <c r="EVL92" s="212"/>
      <c r="EVM92" s="212"/>
      <c r="EVN92" s="212"/>
      <c r="EVO92" s="212"/>
      <c r="EVP92" s="212"/>
      <c r="EVQ92" s="212"/>
      <c r="EVR92" s="212"/>
      <c r="EVS92" s="212"/>
      <c r="EVT92" s="212"/>
      <c r="EVU92" s="212"/>
      <c r="EVV92" s="213"/>
      <c r="EVW92" s="212"/>
      <c r="EVX92" s="212"/>
      <c r="EVY92" s="212"/>
      <c r="EVZ92" s="212"/>
      <c r="EWA92" s="212"/>
      <c r="EWB92" s="192"/>
      <c r="EWC92" s="212"/>
      <c r="EWD92" s="212"/>
      <c r="EWE92" s="212"/>
      <c r="EWF92" s="212"/>
      <c r="EWG92" s="212"/>
      <c r="EWH92" s="212"/>
      <c r="EWI92" s="212"/>
      <c r="EWJ92" s="212"/>
      <c r="EWK92" s="212"/>
      <c r="EWL92" s="212"/>
      <c r="EWM92" s="212"/>
      <c r="EWN92" s="212"/>
      <c r="EWO92" s="212"/>
      <c r="EWP92" s="212"/>
      <c r="EWQ92" s="212"/>
      <c r="EWR92" s="212"/>
      <c r="EWS92" s="213"/>
      <c r="EWT92" s="212"/>
      <c r="EWU92" s="212"/>
      <c r="EWV92" s="212"/>
      <c r="EWW92" s="212"/>
      <c r="EWX92" s="212"/>
      <c r="EWY92" s="192"/>
      <c r="EWZ92" s="212"/>
      <c r="EXA92" s="212"/>
      <c r="EXB92" s="212"/>
      <c r="EXC92" s="212"/>
      <c r="EXD92" s="212"/>
      <c r="EXE92" s="212"/>
      <c r="EXF92" s="212"/>
      <c r="EXG92" s="212"/>
      <c r="EXH92" s="212"/>
      <c r="EXI92" s="212"/>
      <c r="EXJ92" s="212"/>
      <c r="EXK92" s="212"/>
      <c r="EXL92" s="212"/>
      <c r="EXM92" s="212"/>
      <c r="EXN92" s="212"/>
      <c r="EXO92" s="212"/>
      <c r="EXP92" s="213"/>
      <c r="EXQ92" s="212"/>
      <c r="EXR92" s="212"/>
      <c r="EXS92" s="212"/>
      <c r="EXT92" s="212"/>
      <c r="EXU92" s="212"/>
      <c r="EXV92" s="192"/>
      <c r="EXW92" s="212"/>
      <c r="EXX92" s="212"/>
      <c r="EXY92" s="212"/>
      <c r="EXZ92" s="212"/>
      <c r="EYA92" s="212"/>
      <c r="EYB92" s="212"/>
      <c r="EYC92" s="212"/>
      <c r="EYD92" s="212"/>
      <c r="EYE92" s="212"/>
      <c r="EYF92" s="212"/>
      <c r="EYG92" s="212"/>
      <c r="EYH92" s="212"/>
      <c r="EYI92" s="212"/>
      <c r="EYJ92" s="212"/>
      <c r="EYK92" s="212"/>
      <c r="EYL92" s="212"/>
      <c r="EYM92" s="213"/>
      <c r="EYN92" s="212"/>
      <c r="EYO92" s="212"/>
      <c r="EYP92" s="212"/>
      <c r="EYQ92" s="212"/>
      <c r="EYR92" s="212"/>
      <c r="EYS92" s="192"/>
      <c r="EYT92" s="212"/>
      <c r="EYU92" s="212"/>
      <c r="EYV92" s="212"/>
      <c r="EYW92" s="212"/>
      <c r="EYX92" s="212"/>
      <c r="EYY92" s="212"/>
      <c r="EYZ92" s="212"/>
      <c r="EZA92" s="212"/>
      <c r="EZB92" s="212"/>
      <c r="EZC92" s="212"/>
      <c r="EZD92" s="212"/>
      <c r="EZE92" s="212"/>
      <c r="EZF92" s="212"/>
      <c r="EZG92" s="212"/>
      <c r="EZH92" s="212"/>
      <c r="EZI92" s="212"/>
      <c r="EZJ92" s="213"/>
      <c r="EZK92" s="212"/>
      <c r="EZL92" s="212"/>
      <c r="EZM92" s="212"/>
      <c r="EZN92" s="212"/>
      <c r="EZO92" s="212"/>
      <c r="EZP92" s="192"/>
      <c r="EZQ92" s="212"/>
      <c r="EZR92" s="212"/>
      <c r="EZS92" s="212"/>
      <c r="EZT92" s="212"/>
      <c r="EZU92" s="212"/>
      <c r="EZV92" s="212"/>
      <c r="EZW92" s="212"/>
      <c r="EZX92" s="212"/>
      <c r="EZY92" s="212"/>
      <c r="EZZ92" s="212"/>
      <c r="FAA92" s="212"/>
      <c r="FAB92" s="212"/>
      <c r="FAC92" s="212"/>
      <c r="FAD92" s="212"/>
      <c r="FAE92" s="212"/>
      <c r="FAF92" s="212"/>
      <c r="FAG92" s="213"/>
      <c r="FAH92" s="212"/>
      <c r="FAI92" s="212"/>
      <c r="FAJ92" s="212"/>
      <c r="FAK92" s="212"/>
      <c r="FAL92" s="212"/>
      <c r="FAM92" s="192"/>
      <c r="FAN92" s="212"/>
      <c r="FAO92" s="212"/>
      <c r="FAP92" s="212"/>
      <c r="FAQ92" s="212"/>
      <c r="FAR92" s="212"/>
      <c r="FAS92" s="212"/>
      <c r="FAT92" s="212"/>
      <c r="FAU92" s="212"/>
      <c r="FAV92" s="212"/>
      <c r="FAW92" s="212"/>
      <c r="FAX92" s="212"/>
      <c r="FAY92" s="212"/>
      <c r="FAZ92" s="212"/>
      <c r="FBA92" s="212"/>
      <c r="FBB92" s="212"/>
      <c r="FBC92" s="212"/>
      <c r="FBD92" s="213"/>
      <c r="FBE92" s="212"/>
      <c r="FBF92" s="212"/>
      <c r="FBG92" s="212"/>
      <c r="FBH92" s="212"/>
      <c r="FBI92" s="212"/>
      <c r="FBJ92" s="192"/>
      <c r="FBK92" s="212"/>
      <c r="FBL92" s="212"/>
      <c r="FBM92" s="212"/>
      <c r="FBN92" s="212"/>
      <c r="FBO92" s="212"/>
      <c r="FBP92" s="212"/>
      <c r="FBQ92" s="212"/>
      <c r="FBR92" s="212"/>
      <c r="FBS92" s="212"/>
      <c r="FBT92" s="212"/>
      <c r="FBU92" s="212"/>
      <c r="FBV92" s="212"/>
      <c r="FBW92" s="212"/>
      <c r="FBX92" s="212"/>
      <c r="FBY92" s="212"/>
      <c r="FBZ92" s="212"/>
      <c r="FCA92" s="213"/>
      <c r="FCB92" s="212"/>
      <c r="FCC92" s="212"/>
      <c r="FCD92" s="212"/>
      <c r="FCE92" s="212"/>
      <c r="FCF92" s="212"/>
      <c r="FCG92" s="192"/>
      <c r="FCH92" s="212"/>
      <c r="FCI92" s="212"/>
      <c r="FCJ92" s="212"/>
      <c r="FCK92" s="212"/>
      <c r="FCL92" s="212"/>
      <c r="FCM92" s="212"/>
      <c r="FCN92" s="212"/>
      <c r="FCO92" s="212"/>
      <c r="FCP92" s="212"/>
      <c r="FCQ92" s="212"/>
      <c r="FCR92" s="212"/>
      <c r="FCS92" s="212"/>
      <c r="FCT92" s="212"/>
      <c r="FCU92" s="212"/>
      <c r="FCV92" s="212"/>
      <c r="FCW92" s="212"/>
      <c r="FCX92" s="213"/>
      <c r="FCY92" s="212"/>
      <c r="FCZ92" s="212"/>
      <c r="FDA92" s="212"/>
      <c r="FDB92" s="212"/>
      <c r="FDC92" s="212"/>
      <c r="FDD92" s="192"/>
      <c r="FDE92" s="212"/>
      <c r="FDF92" s="212"/>
      <c r="FDG92" s="212"/>
      <c r="FDH92" s="212"/>
      <c r="FDI92" s="212"/>
      <c r="FDJ92" s="212"/>
      <c r="FDK92" s="212"/>
      <c r="FDL92" s="212"/>
      <c r="FDM92" s="212"/>
      <c r="FDN92" s="212"/>
      <c r="FDO92" s="212"/>
      <c r="FDP92" s="212"/>
      <c r="FDQ92" s="212"/>
      <c r="FDR92" s="212"/>
      <c r="FDS92" s="212"/>
      <c r="FDT92" s="212"/>
      <c r="FDU92" s="213"/>
      <c r="FDV92" s="212"/>
      <c r="FDW92" s="212"/>
      <c r="FDX92" s="212"/>
      <c r="FDY92" s="212"/>
      <c r="FDZ92" s="212"/>
      <c r="FEA92" s="192"/>
      <c r="FEB92" s="212"/>
      <c r="FEC92" s="212"/>
      <c r="FED92" s="212"/>
      <c r="FEE92" s="212"/>
      <c r="FEF92" s="212"/>
      <c r="FEG92" s="212"/>
      <c r="FEH92" s="212"/>
      <c r="FEI92" s="212"/>
      <c r="FEJ92" s="212"/>
      <c r="FEK92" s="212"/>
      <c r="FEL92" s="212"/>
      <c r="FEM92" s="212"/>
      <c r="FEN92" s="212"/>
      <c r="FEO92" s="212"/>
      <c r="FEP92" s="212"/>
      <c r="FEQ92" s="212"/>
      <c r="FER92" s="213"/>
      <c r="FES92" s="212"/>
      <c r="FET92" s="212"/>
      <c r="FEU92" s="212"/>
      <c r="FEV92" s="212"/>
      <c r="FEW92" s="212"/>
      <c r="FEX92" s="192"/>
      <c r="FEY92" s="212"/>
      <c r="FEZ92" s="212"/>
      <c r="FFA92" s="212"/>
      <c r="FFB92" s="212"/>
      <c r="FFC92" s="212"/>
      <c r="FFD92" s="212"/>
      <c r="FFE92" s="212"/>
      <c r="FFF92" s="212"/>
      <c r="FFG92" s="212"/>
      <c r="FFH92" s="212"/>
      <c r="FFI92" s="212"/>
      <c r="FFJ92" s="212"/>
      <c r="FFK92" s="212"/>
      <c r="FFL92" s="212"/>
      <c r="FFM92" s="212"/>
      <c r="FFN92" s="212"/>
      <c r="FFO92" s="213"/>
      <c r="FFP92" s="212"/>
      <c r="FFQ92" s="212"/>
      <c r="FFR92" s="212"/>
      <c r="FFS92" s="212"/>
      <c r="FFT92" s="212"/>
      <c r="FFU92" s="192"/>
      <c r="FFV92" s="212"/>
      <c r="FFW92" s="212"/>
      <c r="FFX92" s="212"/>
      <c r="FFY92" s="212"/>
      <c r="FFZ92" s="212"/>
      <c r="FGA92" s="212"/>
      <c r="FGB92" s="212"/>
      <c r="FGC92" s="212"/>
      <c r="FGD92" s="212"/>
      <c r="FGE92" s="212"/>
      <c r="FGF92" s="212"/>
      <c r="FGG92" s="212"/>
      <c r="FGH92" s="212"/>
      <c r="FGI92" s="212"/>
      <c r="FGJ92" s="212"/>
      <c r="FGK92" s="212"/>
      <c r="FGL92" s="213"/>
      <c r="FGM92" s="212"/>
      <c r="FGN92" s="212"/>
      <c r="FGO92" s="212"/>
      <c r="FGP92" s="212"/>
      <c r="FGQ92" s="212"/>
      <c r="FGR92" s="192"/>
      <c r="FGS92" s="212"/>
      <c r="FGT92" s="212"/>
      <c r="FGU92" s="212"/>
      <c r="FGV92" s="212"/>
      <c r="FGW92" s="212"/>
      <c r="FGX92" s="212"/>
      <c r="FGY92" s="212"/>
      <c r="FGZ92" s="212"/>
      <c r="FHA92" s="212"/>
      <c r="FHB92" s="212"/>
      <c r="FHC92" s="212"/>
      <c r="FHD92" s="212"/>
      <c r="FHE92" s="212"/>
      <c r="FHF92" s="212"/>
      <c r="FHG92" s="212"/>
      <c r="FHH92" s="212"/>
      <c r="FHI92" s="213"/>
      <c r="FHJ92" s="212"/>
      <c r="FHK92" s="212"/>
      <c r="FHL92" s="212"/>
      <c r="FHM92" s="212"/>
      <c r="FHN92" s="212"/>
      <c r="FHO92" s="192"/>
      <c r="FHP92" s="212"/>
      <c r="FHQ92" s="212"/>
      <c r="FHR92" s="212"/>
      <c r="FHS92" s="212"/>
      <c r="FHT92" s="212"/>
      <c r="FHU92" s="212"/>
      <c r="FHV92" s="212"/>
      <c r="FHW92" s="212"/>
      <c r="FHX92" s="212"/>
      <c r="FHY92" s="212"/>
      <c r="FHZ92" s="212"/>
      <c r="FIA92" s="212"/>
      <c r="FIB92" s="212"/>
      <c r="FIC92" s="212"/>
      <c r="FID92" s="212"/>
      <c r="FIE92" s="212"/>
      <c r="FIF92" s="213"/>
      <c r="FIG92" s="212"/>
      <c r="FIH92" s="212"/>
      <c r="FII92" s="212"/>
      <c r="FIJ92" s="212"/>
      <c r="FIK92" s="212"/>
      <c r="FIL92" s="192"/>
      <c r="FIM92" s="212"/>
      <c r="FIN92" s="212"/>
      <c r="FIO92" s="212"/>
      <c r="FIP92" s="212"/>
      <c r="FIQ92" s="212"/>
      <c r="FIR92" s="212"/>
      <c r="FIS92" s="212"/>
      <c r="FIT92" s="212"/>
      <c r="FIU92" s="212"/>
      <c r="FIV92" s="212"/>
      <c r="FIW92" s="212"/>
      <c r="FIX92" s="212"/>
      <c r="FIY92" s="212"/>
      <c r="FIZ92" s="212"/>
      <c r="FJA92" s="212"/>
      <c r="FJB92" s="212"/>
      <c r="FJC92" s="213"/>
      <c r="FJD92" s="212"/>
      <c r="FJE92" s="212"/>
      <c r="FJF92" s="212"/>
      <c r="FJG92" s="212"/>
      <c r="FJH92" s="212"/>
      <c r="FJI92" s="192"/>
      <c r="FJJ92" s="212"/>
      <c r="FJK92" s="212"/>
      <c r="FJL92" s="212"/>
      <c r="FJM92" s="212"/>
      <c r="FJN92" s="212"/>
      <c r="FJO92" s="212"/>
      <c r="FJP92" s="212"/>
      <c r="FJQ92" s="212"/>
      <c r="FJR92" s="212"/>
      <c r="FJS92" s="212"/>
      <c r="FJT92" s="212"/>
      <c r="FJU92" s="212"/>
      <c r="FJV92" s="212"/>
      <c r="FJW92" s="212"/>
      <c r="FJX92" s="212"/>
      <c r="FJY92" s="212"/>
      <c r="FJZ92" s="213"/>
      <c r="FKA92" s="212"/>
      <c r="FKB92" s="212"/>
      <c r="FKC92" s="212"/>
      <c r="FKD92" s="212"/>
      <c r="FKE92" s="212"/>
      <c r="FKF92" s="192"/>
      <c r="FKG92" s="212"/>
      <c r="FKH92" s="212"/>
      <c r="FKI92" s="212"/>
      <c r="FKJ92" s="212"/>
      <c r="FKK92" s="212"/>
      <c r="FKL92" s="212"/>
      <c r="FKM92" s="212"/>
      <c r="FKN92" s="212"/>
      <c r="FKO92" s="212"/>
      <c r="FKP92" s="212"/>
      <c r="FKQ92" s="212"/>
      <c r="FKR92" s="212"/>
      <c r="FKS92" s="212"/>
      <c r="FKT92" s="212"/>
      <c r="FKU92" s="212"/>
      <c r="FKV92" s="212"/>
      <c r="FKW92" s="213"/>
      <c r="FKX92" s="212"/>
      <c r="FKY92" s="212"/>
      <c r="FKZ92" s="212"/>
      <c r="FLA92" s="212"/>
      <c r="FLB92" s="212"/>
      <c r="FLC92" s="192"/>
      <c r="FLD92" s="212"/>
      <c r="FLE92" s="212"/>
      <c r="FLF92" s="212"/>
      <c r="FLG92" s="212"/>
      <c r="FLH92" s="212"/>
      <c r="FLI92" s="212"/>
      <c r="FLJ92" s="212"/>
      <c r="FLK92" s="212"/>
      <c r="FLL92" s="212"/>
      <c r="FLM92" s="212"/>
      <c r="FLN92" s="212"/>
      <c r="FLO92" s="212"/>
      <c r="FLP92" s="212"/>
      <c r="FLQ92" s="212"/>
      <c r="FLR92" s="212"/>
      <c r="FLS92" s="212"/>
      <c r="FLT92" s="213"/>
      <c r="FLU92" s="212"/>
      <c r="FLV92" s="212"/>
      <c r="FLW92" s="212"/>
      <c r="FLX92" s="212"/>
      <c r="FLY92" s="212"/>
      <c r="FLZ92" s="192"/>
      <c r="FMA92" s="212"/>
      <c r="FMB92" s="212"/>
      <c r="FMC92" s="212"/>
      <c r="FMD92" s="212"/>
      <c r="FME92" s="212"/>
      <c r="FMF92" s="212"/>
      <c r="FMG92" s="212"/>
      <c r="FMH92" s="212"/>
      <c r="FMI92" s="212"/>
      <c r="FMJ92" s="212"/>
      <c r="FMK92" s="212"/>
      <c r="FML92" s="212"/>
      <c r="FMM92" s="212"/>
      <c r="FMN92" s="212"/>
      <c r="FMO92" s="212"/>
      <c r="FMP92" s="212"/>
      <c r="FMQ92" s="213"/>
      <c r="FMR92" s="212"/>
      <c r="FMS92" s="212"/>
      <c r="FMT92" s="212"/>
      <c r="FMU92" s="212"/>
      <c r="FMV92" s="212"/>
      <c r="FMW92" s="192"/>
      <c r="FMX92" s="212"/>
      <c r="FMY92" s="212"/>
      <c r="FMZ92" s="212"/>
      <c r="FNA92" s="212"/>
      <c r="FNB92" s="212"/>
      <c r="FNC92" s="212"/>
      <c r="FND92" s="212"/>
      <c r="FNE92" s="212"/>
      <c r="FNF92" s="212"/>
      <c r="FNG92" s="212"/>
      <c r="FNH92" s="212"/>
      <c r="FNI92" s="212"/>
      <c r="FNJ92" s="212"/>
      <c r="FNK92" s="212"/>
      <c r="FNL92" s="212"/>
      <c r="FNM92" s="212"/>
      <c r="FNN92" s="213"/>
      <c r="FNO92" s="212"/>
      <c r="FNP92" s="212"/>
      <c r="FNQ92" s="212"/>
      <c r="FNR92" s="212"/>
      <c r="FNS92" s="212"/>
      <c r="FNT92" s="192"/>
      <c r="FNU92" s="212"/>
      <c r="FNV92" s="212"/>
      <c r="FNW92" s="212"/>
      <c r="FNX92" s="212"/>
      <c r="FNY92" s="212"/>
      <c r="FNZ92" s="212"/>
      <c r="FOA92" s="212"/>
      <c r="FOB92" s="212"/>
      <c r="FOC92" s="212"/>
      <c r="FOD92" s="212"/>
      <c r="FOE92" s="212"/>
      <c r="FOF92" s="212"/>
      <c r="FOG92" s="212"/>
      <c r="FOH92" s="212"/>
      <c r="FOI92" s="212"/>
      <c r="FOJ92" s="212"/>
      <c r="FOK92" s="213"/>
      <c r="FOL92" s="212"/>
      <c r="FOM92" s="212"/>
      <c r="FON92" s="212"/>
      <c r="FOO92" s="212"/>
      <c r="FOP92" s="212"/>
      <c r="FOQ92" s="192"/>
      <c r="FOR92" s="212"/>
      <c r="FOS92" s="212"/>
      <c r="FOT92" s="212"/>
      <c r="FOU92" s="212"/>
      <c r="FOV92" s="212"/>
      <c r="FOW92" s="212"/>
      <c r="FOX92" s="212"/>
      <c r="FOY92" s="212"/>
      <c r="FOZ92" s="212"/>
      <c r="FPA92" s="212"/>
      <c r="FPB92" s="212"/>
      <c r="FPC92" s="212"/>
      <c r="FPD92" s="212"/>
      <c r="FPE92" s="212"/>
      <c r="FPF92" s="212"/>
      <c r="FPG92" s="212"/>
      <c r="FPH92" s="213"/>
      <c r="FPI92" s="212"/>
      <c r="FPJ92" s="212"/>
      <c r="FPK92" s="212"/>
      <c r="FPL92" s="212"/>
      <c r="FPM92" s="212"/>
      <c r="FPN92" s="192"/>
      <c r="FPO92" s="212"/>
      <c r="FPP92" s="212"/>
      <c r="FPQ92" s="212"/>
      <c r="FPR92" s="212"/>
      <c r="FPS92" s="212"/>
      <c r="FPT92" s="212"/>
      <c r="FPU92" s="212"/>
      <c r="FPV92" s="212"/>
      <c r="FPW92" s="212"/>
      <c r="FPX92" s="212"/>
      <c r="FPY92" s="212"/>
      <c r="FPZ92" s="212"/>
      <c r="FQA92" s="212"/>
      <c r="FQB92" s="212"/>
      <c r="FQC92" s="212"/>
      <c r="FQD92" s="212"/>
      <c r="FQE92" s="213"/>
      <c r="FQF92" s="212"/>
      <c r="FQG92" s="212"/>
      <c r="FQH92" s="212"/>
      <c r="FQI92" s="212"/>
      <c r="FQJ92" s="212"/>
      <c r="FQK92" s="192"/>
      <c r="FQL92" s="212"/>
      <c r="FQM92" s="212"/>
      <c r="FQN92" s="212"/>
      <c r="FQO92" s="212"/>
      <c r="FQP92" s="212"/>
      <c r="FQQ92" s="212"/>
      <c r="FQR92" s="212"/>
      <c r="FQS92" s="212"/>
      <c r="FQT92" s="212"/>
      <c r="FQU92" s="212"/>
      <c r="FQV92" s="212"/>
      <c r="FQW92" s="212"/>
      <c r="FQX92" s="212"/>
      <c r="FQY92" s="212"/>
      <c r="FQZ92" s="212"/>
      <c r="FRA92" s="212"/>
      <c r="FRB92" s="213"/>
      <c r="FRC92" s="212"/>
      <c r="FRD92" s="212"/>
      <c r="FRE92" s="212"/>
      <c r="FRF92" s="212"/>
      <c r="FRG92" s="212"/>
      <c r="FRH92" s="192"/>
      <c r="FRI92" s="212"/>
      <c r="FRJ92" s="212"/>
      <c r="FRK92" s="212"/>
      <c r="FRL92" s="212"/>
      <c r="FRM92" s="212"/>
      <c r="FRN92" s="212"/>
      <c r="FRO92" s="212"/>
      <c r="FRP92" s="212"/>
      <c r="FRQ92" s="212"/>
      <c r="FRR92" s="212"/>
      <c r="FRS92" s="212"/>
      <c r="FRT92" s="212"/>
      <c r="FRU92" s="212"/>
      <c r="FRV92" s="212"/>
      <c r="FRW92" s="212"/>
      <c r="FRX92" s="212"/>
      <c r="FRY92" s="213"/>
      <c r="FRZ92" s="212"/>
      <c r="FSA92" s="212"/>
      <c r="FSB92" s="212"/>
      <c r="FSC92" s="212"/>
      <c r="FSD92" s="212"/>
      <c r="FSE92" s="192"/>
      <c r="FSF92" s="212"/>
      <c r="FSG92" s="212"/>
      <c r="FSH92" s="212"/>
      <c r="FSI92" s="212"/>
      <c r="FSJ92" s="212"/>
      <c r="FSK92" s="212"/>
      <c r="FSL92" s="212"/>
      <c r="FSM92" s="212"/>
      <c r="FSN92" s="212"/>
      <c r="FSO92" s="212"/>
      <c r="FSP92" s="212"/>
      <c r="FSQ92" s="212"/>
      <c r="FSR92" s="212"/>
      <c r="FSS92" s="212"/>
      <c r="FST92" s="212"/>
      <c r="FSU92" s="212"/>
      <c r="FSV92" s="213"/>
      <c r="FSW92" s="212"/>
      <c r="FSX92" s="212"/>
      <c r="FSY92" s="212"/>
      <c r="FSZ92" s="212"/>
      <c r="FTA92" s="212"/>
      <c r="FTB92" s="192"/>
      <c r="FTC92" s="212"/>
      <c r="FTD92" s="212"/>
      <c r="FTE92" s="212"/>
      <c r="FTF92" s="212"/>
      <c r="FTG92" s="212"/>
      <c r="FTH92" s="212"/>
      <c r="FTI92" s="212"/>
      <c r="FTJ92" s="212"/>
      <c r="FTK92" s="212"/>
      <c r="FTL92" s="212"/>
      <c r="FTM92" s="212"/>
      <c r="FTN92" s="212"/>
      <c r="FTO92" s="212"/>
      <c r="FTP92" s="212"/>
      <c r="FTQ92" s="212"/>
      <c r="FTR92" s="212"/>
      <c r="FTS92" s="213"/>
      <c r="FTT92" s="212"/>
      <c r="FTU92" s="212"/>
      <c r="FTV92" s="212"/>
      <c r="FTW92" s="212"/>
      <c r="FTX92" s="212"/>
      <c r="FTY92" s="192"/>
      <c r="FTZ92" s="212"/>
      <c r="FUA92" s="212"/>
      <c r="FUB92" s="212"/>
      <c r="FUC92" s="212"/>
      <c r="FUD92" s="212"/>
      <c r="FUE92" s="212"/>
      <c r="FUF92" s="212"/>
      <c r="FUG92" s="212"/>
      <c r="FUH92" s="212"/>
      <c r="FUI92" s="212"/>
      <c r="FUJ92" s="212"/>
      <c r="FUK92" s="212"/>
      <c r="FUL92" s="212"/>
      <c r="FUM92" s="212"/>
      <c r="FUN92" s="212"/>
      <c r="FUO92" s="212"/>
      <c r="FUP92" s="213"/>
      <c r="FUQ92" s="212"/>
      <c r="FUR92" s="212"/>
      <c r="FUS92" s="212"/>
      <c r="FUT92" s="212"/>
      <c r="FUU92" s="212"/>
      <c r="FUV92" s="192"/>
      <c r="FUW92" s="212"/>
      <c r="FUX92" s="212"/>
      <c r="FUY92" s="212"/>
      <c r="FUZ92" s="212"/>
      <c r="FVA92" s="212"/>
      <c r="FVB92" s="212"/>
      <c r="FVC92" s="212"/>
      <c r="FVD92" s="212"/>
      <c r="FVE92" s="212"/>
      <c r="FVF92" s="212"/>
      <c r="FVG92" s="212"/>
      <c r="FVH92" s="212"/>
      <c r="FVI92" s="212"/>
      <c r="FVJ92" s="212"/>
      <c r="FVK92" s="212"/>
      <c r="FVL92" s="212"/>
      <c r="FVM92" s="213"/>
      <c r="FVN92" s="212"/>
      <c r="FVO92" s="212"/>
      <c r="FVP92" s="212"/>
      <c r="FVQ92" s="212"/>
      <c r="FVR92" s="212"/>
      <c r="FVS92" s="192"/>
      <c r="FVT92" s="212"/>
      <c r="FVU92" s="212"/>
      <c r="FVV92" s="212"/>
      <c r="FVW92" s="212"/>
      <c r="FVX92" s="212"/>
      <c r="FVY92" s="212"/>
      <c r="FVZ92" s="212"/>
      <c r="FWA92" s="212"/>
      <c r="FWB92" s="212"/>
      <c r="FWC92" s="212"/>
      <c r="FWD92" s="212"/>
      <c r="FWE92" s="212"/>
      <c r="FWF92" s="212"/>
      <c r="FWG92" s="212"/>
      <c r="FWH92" s="212"/>
      <c r="FWI92" s="212"/>
      <c r="FWJ92" s="213"/>
      <c r="FWK92" s="212"/>
      <c r="FWL92" s="212"/>
      <c r="FWM92" s="212"/>
      <c r="FWN92" s="212"/>
      <c r="FWO92" s="212"/>
      <c r="FWP92" s="192"/>
      <c r="FWQ92" s="212"/>
      <c r="FWR92" s="212"/>
      <c r="FWS92" s="212"/>
      <c r="FWT92" s="212"/>
      <c r="FWU92" s="212"/>
      <c r="FWV92" s="212"/>
      <c r="FWW92" s="212"/>
      <c r="FWX92" s="212"/>
      <c r="FWY92" s="212"/>
      <c r="FWZ92" s="212"/>
      <c r="FXA92" s="212"/>
      <c r="FXB92" s="212"/>
      <c r="FXC92" s="212"/>
      <c r="FXD92" s="212"/>
      <c r="FXE92" s="212"/>
      <c r="FXF92" s="212"/>
      <c r="FXG92" s="213"/>
      <c r="FXH92" s="212"/>
      <c r="FXI92" s="212"/>
      <c r="FXJ92" s="212"/>
      <c r="FXK92" s="212"/>
      <c r="FXL92" s="212"/>
      <c r="FXM92" s="192"/>
      <c r="FXN92" s="212"/>
      <c r="FXO92" s="212"/>
      <c r="FXP92" s="212"/>
      <c r="FXQ92" s="212"/>
      <c r="FXR92" s="212"/>
      <c r="FXS92" s="212"/>
      <c r="FXT92" s="212"/>
      <c r="FXU92" s="212"/>
      <c r="FXV92" s="212"/>
      <c r="FXW92" s="212"/>
      <c r="FXX92" s="212"/>
      <c r="FXY92" s="212"/>
      <c r="FXZ92" s="212"/>
      <c r="FYA92" s="212"/>
      <c r="FYB92" s="212"/>
      <c r="FYC92" s="212"/>
      <c r="FYD92" s="213"/>
      <c r="FYE92" s="212"/>
      <c r="FYF92" s="212"/>
      <c r="FYG92" s="212"/>
      <c r="FYH92" s="212"/>
      <c r="FYI92" s="212"/>
      <c r="FYJ92" s="192"/>
      <c r="FYK92" s="212"/>
      <c r="FYL92" s="212"/>
      <c r="FYM92" s="212"/>
      <c r="FYN92" s="212"/>
      <c r="FYO92" s="212"/>
      <c r="FYP92" s="212"/>
      <c r="FYQ92" s="212"/>
      <c r="FYR92" s="212"/>
      <c r="FYS92" s="212"/>
      <c r="FYT92" s="212"/>
      <c r="FYU92" s="212"/>
      <c r="FYV92" s="212"/>
      <c r="FYW92" s="212"/>
      <c r="FYX92" s="212"/>
      <c r="FYY92" s="212"/>
      <c r="FYZ92" s="212"/>
      <c r="FZA92" s="213"/>
      <c r="FZB92" s="212"/>
      <c r="FZC92" s="212"/>
      <c r="FZD92" s="212"/>
      <c r="FZE92" s="212"/>
      <c r="FZF92" s="212"/>
      <c r="FZG92" s="192"/>
      <c r="FZH92" s="212"/>
      <c r="FZI92" s="212"/>
      <c r="FZJ92" s="212"/>
      <c r="FZK92" s="212"/>
      <c r="FZL92" s="212"/>
      <c r="FZM92" s="212"/>
      <c r="FZN92" s="212"/>
      <c r="FZO92" s="212"/>
      <c r="FZP92" s="212"/>
      <c r="FZQ92" s="212"/>
      <c r="FZR92" s="212"/>
      <c r="FZS92" s="212"/>
      <c r="FZT92" s="212"/>
      <c r="FZU92" s="212"/>
      <c r="FZV92" s="212"/>
      <c r="FZW92" s="212"/>
      <c r="FZX92" s="213"/>
      <c r="FZY92" s="212"/>
      <c r="FZZ92" s="212"/>
      <c r="GAA92" s="212"/>
      <c r="GAB92" s="212"/>
      <c r="GAC92" s="212"/>
      <c r="GAD92" s="192"/>
      <c r="GAE92" s="212"/>
      <c r="GAF92" s="212"/>
      <c r="GAG92" s="212"/>
      <c r="GAH92" s="212"/>
      <c r="GAI92" s="212"/>
      <c r="GAJ92" s="212"/>
      <c r="GAK92" s="212"/>
      <c r="GAL92" s="212"/>
      <c r="GAM92" s="212"/>
      <c r="GAN92" s="212"/>
      <c r="GAO92" s="212"/>
      <c r="GAP92" s="212"/>
      <c r="GAQ92" s="212"/>
      <c r="GAR92" s="212"/>
      <c r="GAS92" s="212"/>
      <c r="GAT92" s="212"/>
      <c r="GAU92" s="213"/>
      <c r="GAV92" s="212"/>
      <c r="GAW92" s="212"/>
      <c r="GAX92" s="212"/>
      <c r="GAY92" s="212"/>
      <c r="GAZ92" s="212"/>
      <c r="GBA92" s="192"/>
      <c r="GBB92" s="212"/>
      <c r="GBC92" s="212"/>
      <c r="GBD92" s="212"/>
      <c r="GBE92" s="212"/>
      <c r="GBF92" s="212"/>
      <c r="GBG92" s="212"/>
      <c r="GBH92" s="212"/>
      <c r="GBI92" s="212"/>
      <c r="GBJ92" s="212"/>
      <c r="GBK92" s="212"/>
      <c r="GBL92" s="212"/>
      <c r="GBM92" s="212"/>
      <c r="GBN92" s="212"/>
      <c r="GBO92" s="212"/>
      <c r="GBP92" s="212"/>
      <c r="GBQ92" s="212"/>
      <c r="GBR92" s="213"/>
      <c r="GBS92" s="212"/>
      <c r="GBT92" s="212"/>
      <c r="GBU92" s="212"/>
      <c r="GBV92" s="212"/>
      <c r="GBW92" s="212"/>
      <c r="GBX92" s="192"/>
      <c r="GBY92" s="212"/>
      <c r="GBZ92" s="212"/>
      <c r="GCA92" s="212"/>
      <c r="GCB92" s="212"/>
      <c r="GCC92" s="212"/>
      <c r="GCD92" s="212"/>
      <c r="GCE92" s="212"/>
      <c r="GCF92" s="212"/>
      <c r="GCG92" s="212"/>
      <c r="GCH92" s="212"/>
      <c r="GCI92" s="212"/>
      <c r="GCJ92" s="212"/>
      <c r="GCK92" s="212"/>
      <c r="GCL92" s="212"/>
      <c r="GCM92" s="212"/>
      <c r="GCN92" s="212"/>
      <c r="GCO92" s="213"/>
      <c r="GCP92" s="212"/>
      <c r="GCQ92" s="212"/>
      <c r="GCR92" s="212"/>
      <c r="GCS92" s="212"/>
      <c r="GCT92" s="212"/>
      <c r="GCU92" s="192"/>
      <c r="GCV92" s="212"/>
      <c r="GCW92" s="212"/>
      <c r="GCX92" s="212"/>
      <c r="GCY92" s="212"/>
      <c r="GCZ92" s="212"/>
      <c r="GDA92" s="212"/>
      <c r="GDB92" s="212"/>
      <c r="GDC92" s="212"/>
      <c r="GDD92" s="212"/>
      <c r="GDE92" s="212"/>
      <c r="GDF92" s="212"/>
      <c r="GDG92" s="212"/>
      <c r="GDH92" s="212"/>
      <c r="GDI92" s="212"/>
      <c r="GDJ92" s="212"/>
      <c r="GDK92" s="212"/>
      <c r="GDL92" s="213"/>
      <c r="GDM92" s="212"/>
      <c r="GDN92" s="212"/>
      <c r="GDO92" s="212"/>
      <c r="GDP92" s="212"/>
      <c r="GDQ92" s="212"/>
      <c r="GDR92" s="192"/>
      <c r="GDS92" s="212"/>
      <c r="GDT92" s="212"/>
      <c r="GDU92" s="212"/>
      <c r="GDV92" s="212"/>
      <c r="GDW92" s="212"/>
      <c r="GDX92" s="212"/>
      <c r="GDY92" s="212"/>
      <c r="GDZ92" s="212"/>
      <c r="GEA92" s="212"/>
      <c r="GEB92" s="212"/>
      <c r="GEC92" s="212"/>
      <c r="GED92" s="212"/>
      <c r="GEE92" s="212"/>
      <c r="GEF92" s="212"/>
      <c r="GEG92" s="212"/>
      <c r="GEH92" s="212"/>
      <c r="GEI92" s="213"/>
      <c r="GEJ92" s="212"/>
      <c r="GEK92" s="212"/>
      <c r="GEL92" s="212"/>
      <c r="GEM92" s="212"/>
      <c r="GEN92" s="212"/>
      <c r="GEO92" s="192"/>
      <c r="GEP92" s="212"/>
      <c r="GEQ92" s="212"/>
      <c r="GER92" s="212"/>
      <c r="GES92" s="212"/>
      <c r="GET92" s="212"/>
      <c r="GEU92" s="212"/>
      <c r="GEV92" s="212"/>
      <c r="GEW92" s="212"/>
      <c r="GEX92" s="212"/>
      <c r="GEY92" s="212"/>
      <c r="GEZ92" s="212"/>
      <c r="GFA92" s="212"/>
      <c r="GFB92" s="212"/>
      <c r="GFC92" s="212"/>
      <c r="GFD92" s="212"/>
      <c r="GFE92" s="212"/>
      <c r="GFF92" s="213"/>
      <c r="GFG92" s="212"/>
      <c r="GFH92" s="212"/>
      <c r="GFI92" s="212"/>
      <c r="GFJ92" s="212"/>
      <c r="GFK92" s="212"/>
      <c r="GFL92" s="192"/>
      <c r="GFM92" s="212"/>
      <c r="GFN92" s="212"/>
      <c r="GFO92" s="212"/>
      <c r="GFP92" s="212"/>
      <c r="GFQ92" s="212"/>
      <c r="GFR92" s="212"/>
      <c r="GFS92" s="212"/>
      <c r="GFT92" s="212"/>
      <c r="GFU92" s="212"/>
      <c r="GFV92" s="212"/>
      <c r="GFW92" s="212"/>
      <c r="GFX92" s="212"/>
      <c r="GFY92" s="212"/>
      <c r="GFZ92" s="212"/>
      <c r="GGA92" s="212"/>
      <c r="GGB92" s="212"/>
      <c r="GGC92" s="213"/>
      <c r="GGD92" s="212"/>
      <c r="GGE92" s="212"/>
      <c r="GGF92" s="212"/>
      <c r="GGG92" s="212"/>
      <c r="GGH92" s="212"/>
      <c r="GGI92" s="192"/>
      <c r="GGJ92" s="212"/>
      <c r="GGK92" s="212"/>
      <c r="GGL92" s="212"/>
      <c r="GGM92" s="212"/>
      <c r="GGN92" s="212"/>
      <c r="GGO92" s="212"/>
      <c r="GGP92" s="212"/>
      <c r="GGQ92" s="212"/>
      <c r="GGR92" s="212"/>
      <c r="GGS92" s="212"/>
      <c r="GGT92" s="212"/>
      <c r="GGU92" s="212"/>
      <c r="GGV92" s="212"/>
      <c r="GGW92" s="212"/>
      <c r="GGX92" s="212"/>
      <c r="GGY92" s="212"/>
      <c r="GGZ92" s="213"/>
      <c r="GHA92" s="212"/>
      <c r="GHB92" s="212"/>
      <c r="GHC92" s="212"/>
      <c r="GHD92" s="212"/>
      <c r="GHE92" s="212"/>
      <c r="GHF92" s="192"/>
      <c r="GHG92" s="212"/>
      <c r="GHH92" s="212"/>
      <c r="GHI92" s="212"/>
      <c r="GHJ92" s="212"/>
      <c r="GHK92" s="212"/>
      <c r="GHL92" s="212"/>
      <c r="GHM92" s="212"/>
      <c r="GHN92" s="212"/>
      <c r="GHO92" s="212"/>
      <c r="GHP92" s="212"/>
      <c r="GHQ92" s="212"/>
      <c r="GHR92" s="212"/>
      <c r="GHS92" s="212"/>
      <c r="GHT92" s="212"/>
      <c r="GHU92" s="212"/>
      <c r="GHV92" s="212"/>
      <c r="GHW92" s="213"/>
      <c r="GHX92" s="212"/>
      <c r="GHY92" s="212"/>
      <c r="GHZ92" s="212"/>
      <c r="GIA92" s="212"/>
      <c r="GIB92" s="212"/>
      <c r="GIC92" s="192"/>
      <c r="GID92" s="212"/>
      <c r="GIE92" s="212"/>
      <c r="GIF92" s="212"/>
      <c r="GIG92" s="212"/>
      <c r="GIH92" s="212"/>
      <c r="GII92" s="212"/>
      <c r="GIJ92" s="212"/>
      <c r="GIK92" s="212"/>
      <c r="GIL92" s="212"/>
      <c r="GIM92" s="212"/>
      <c r="GIN92" s="212"/>
      <c r="GIO92" s="212"/>
      <c r="GIP92" s="212"/>
      <c r="GIQ92" s="212"/>
      <c r="GIR92" s="212"/>
      <c r="GIS92" s="212"/>
      <c r="GIT92" s="213"/>
      <c r="GIU92" s="212"/>
      <c r="GIV92" s="212"/>
      <c r="GIW92" s="212"/>
      <c r="GIX92" s="212"/>
      <c r="GIY92" s="212"/>
      <c r="GIZ92" s="192"/>
      <c r="GJA92" s="212"/>
      <c r="GJB92" s="212"/>
      <c r="GJC92" s="212"/>
      <c r="GJD92" s="212"/>
      <c r="GJE92" s="212"/>
      <c r="GJF92" s="212"/>
      <c r="GJG92" s="212"/>
      <c r="GJH92" s="212"/>
      <c r="GJI92" s="212"/>
      <c r="GJJ92" s="212"/>
      <c r="GJK92" s="212"/>
      <c r="GJL92" s="212"/>
      <c r="GJM92" s="212"/>
      <c r="GJN92" s="212"/>
      <c r="GJO92" s="212"/>
      <c r="GJP92" s="212"/>
      <c r="GJQ92" s="213"/>
      <c r="GJR92" s="212"/>
      <c r="GJS92" s="212"/>
      <c r="GJT92" s="212"/>
      <c r="GJU92" s="212"/>
      <c r="GJV92" s="212"/>
      <c r="GJW92" s="192"/>
      <c r="GJX92" s="212"/>
      <c r="GJY92" s="212"/>
      <c r="GJZ92" s="212"/>
      <c r="GKA92" s="212"/>
      <c r="GKB92" s="212"/>
      <c r="GKC92" s="212"/>
      <c r="GKD92" s="212"/>
      <c r="GKE92" s="212"/>
      <c r="GKF92" s="212"/>
      <c r="GKG92" s="212"/>
      <c r="GKH92" s="212"/>
      <c r="GKI92" s="212"/>
      <c r="GKJ92" s="212"/>
      <c r="GKK92" s="212"/>
      <c r="GKL92" s="212"/>
      <c r="GKM92" s="212"/>
      <c r="GKN92" s="213"/>
      <c r="GKO92" s="212"/>
      <c r="GKP92" s="212"/>
      <c r="GKQ92" s="212"/>
      <c r="GKR92" s="212"/>
      <c r="GKS92" s="212"/>
      <c r="GKT92" s="192"/>
      <c r="GKU92" s="212"/>
      <c r="GKV92" s="212"/>
      <c r="GKW92" s="212"/>
      <c r="GKX92" s="212"/>
      <c r="GKY92" s="212"/>
      <c r="GKZ92" s="212"/>
      <c r="GLA92" s="212"/>
      <c r="GLB92" s="212"/>
      <c r="GLC92" s="212"/>
      <c r="GLD92" s="212"/>
      <c r="GLE92" s="212"/>
      <c r="GLF92" s="212"/>
      <c r="GLG92" s="212"/>
      <c r="GLH92" s="212"/>
      <c r="GLI92" s="212"/>
      <c r="GLJ92" s="212"/>
      <c r="GLK92" s="213"/>
      <c r="GLL92" s="212"/>
      <c r="GLM92" s="212"/>
      <c r="GLN92" s="212"/>
      <c r="GLO92" s="212"/>
      <c r="GLP92" s="212"/>
      <c r="GLQ92" s="192"/>
      <c r="GLR92" s="212"/>
      <c r="GLS92" s="212"/>
      <c r="GLT92" s="212"/>
      <c r="GLU92" s="212"/>
      <c r="GLV92" s="212"/>
      <c r="GLW92" s="212"/>
      <c r="GLX92" s="212"/>
      <c r="GLY92" s="212"/>
      <c r="GLZ92" s="212"/>
      <c r="GMA92" s="212"/>
      <c r="GMB92" s="212"/>
      <c r="GMC92" s="212"/>
      <c r="GMD92" s="212"/>
      <c r="GME92" s="212"/>
      <c r="GMF92" s="212"/>
      <c r="GMG92" s="212"/>
      <c r="GMH92" s="213"/>
      <c r="GMI92" s="212"/>
      <c r="GMJ92" s="212"/>
      <c r="GMK92" s="212"/>
      <c r="GML92" s="212"/>
      <c r="GMM92" s="212"/>
      <c r="GMN92" s="192"/>
      <c r="GMO92" s="212"/>
      <c r="GMP92" s="212"/>
      <c r="GMQ92" s="212"/>
      <c r="GMR92" s="212"/>
      <c r="GMS92" s="212"/>
      <c r="GMT92" s="212"/>
      <c r="GMU92" s="212"/>
      <c r="GMV92" s="212"/>
      <c r="GMW92" s="212"/>
      <c r="GMX92" s="212"/>
      <c r="GMY92" s="212"/>
      <c r="GMZ92" s="212"/>
      <c r="GNA92" s="212"/>
      <c r="GNB92" s="212"/>
      <c r="GNC92" s="212"/>
      <c r="GND92" s="212"/>
      <c r="GNE92" s="213"/>
      <c r="GNF92" s="212"/>
      <c r="GNG92" s="212"/>
      <c r="GNH92" s="212"/>
      <c r="GNI92" s="212"/>
      <c r="GNJ92" s="212"/>
      <c r="GNK92" s="192"/>
      <c r="GNL92" s="212"/>
      <c r="GNM92" s="212"/>
      <c r="GNN92" s="212"/>
      <c r="GNO92" s="212"/>
      <c r="GNP92" s="212"/>
      <c r="GNQ92" s="212"/>
      <c r="GNR92" s="212"/>
      <c r="GNS92" s="212"/>
      <c r="GNT92" s="212"/>
      <c r="GNU92" s="212"/>
      <c r="GNV92" s="212"/>
      <c r="GNW92" s="212"/>
      <c r="GNX92" s="212"/>
      <c r="GNY92" s="212"/>
      <c r="GNZ92" s="212"/>
      <c r="GOA92" s="212"/>
      <c r="GOB92" s="213"/>
      <c r="GOC92" s="212"/>
      <c r="GOD92" s="212"/>
      <c r="GOE92" s="212"/>
      <c r="GOF92" s="212"/>
      <c r="GOG92" s="212"/>
      <c r="GOH92" s="192"/>
      <c r="GOI92" s="212"/>
      <c r="GOJ92" s="212"/>
      <c r="GOK92" s="212"/>
      <c r="GOL92" s="212"/>
      <c r="GOM92" s="212"/>
      <c r="GON92" s="212"/>
      <c r="GOO92" s="212"/>
      <c r="GOP92" s="212"/>
      <c r="GOQ92" s="212"/>
      <c r="GOR92" s="212"/>
      <c r="GOS92" s="212"/>
      <c r="GOT92" s="212"/>
      <c r="GOU92" s="212"/>
      <c r="GOV92" s="212"/>
      <c r="GOW92" s="212"/>
      <c r="GOX92" s="212"/>
      <c r="GOY92" s="213"/>
      <c r="GOZ92" s="212"/>
      <c r="GPA92" s="212"/>
      <c r="GPB92" s="212"/>
      <c r="GPC92" s="212"/>
      <c r="GPD92" s="212"/>
      <c r="GPE92" s="192"/>
      <c r="GPF92" s="212"/>
      <c r="GPG92" s="212"/>
      <c r="GPH92" s="212"/>
      <c r="GPI92" s="212"/>
      <c r="GPJ92" s="212"/>
      <c r="GPK92" s="212"/>
      <c r="GPL92" s="212"/>
      <c r="GPM92" s="212"/>
      <c r="GPN92" s="212"/>
      <c r="GPO92" s="212"/>
      <c r="GPP92" s="212"/>
      <c r="GPQ92" s="212"/>
      <c r="GPR92" s="212"/>
      <c r="GPS92" s="212"/>
      <c r="GPT92" s="212"/>
      <c r="GPU92" s="212"/>
      <c r="GPV92" s="213"/>
      <c r="GPW92" s="212"/>
      <c r="GPX92" s="212"/>
      <c r="GPY92" s="212"/>
      <c r="GPZ92" s="212"/>
      <c r="GQA92" s="212"/>
      <c r="GQB92" s="192"/>
      <c r="GQC92" s="212"/>
      <c r="GQD92" s="212"/>
      <c r="GQE92" s="212"/>
      <c r="GQF92" s="212"/>
      <c r="GQG92" s="212"/>
      <c r="GQH92" s="212"/>
      <c r="GQI92" s="212"/>
      <c r="GQJ92" s="212"/>
      <c r="GQK92" s="212"/>
      <c r="GQL92" s="212"/>
      <c r="GQM92" s="212"/>
      <c r="GQN92" s="212"/>
      <c r="GQO92" s="212"/>
      <c r="GQP92" s="212"/>
      <c r="GQQ92" s="212"/>
      <c r="GQR92" s="212"/>
      <c r="GQS92" s="213"/>
      <c r="GQT92" s="212"/>
      <c r="GQU92" s="212"/>
      <c r="GQV92" s="212"/>
      <c r="GQW92" s="212"/>
      <c r="GQX92" s="212"/>
      <c r="GQY92" s="192"/>
      <c r="GQZ92" s="212"/>
      <c r="GRA92" s="212"/>
      <c r="GRB92" s="212"/>
      <c r="GRC92" s="212"/>
      <c r="GRD92" s="212"/>
      <c r="GRE92" s="212"/>
      <c r="GRF92" s="212"/>
      <c r="GRG92" s="212"/>
      <c r="GRH92" s="212"/>
      <c r="GRI92" s="212"/>
      <c r="GRJ92" s="212"/>
      <c r="GRK92" s="212"/>
      <c r="GRL92" s="212"/>
      <c r="GRM92" s="212"/>
      <c r="GRN92" s="212"/>
      <c r="GRO92" s="212"/>
      <c r="GRP92" s="213"/>
      <c r="GRQ92" s="212"/>
      <c r="GRR92" s="212"/>
      <c r="GRS92" s="212"/>
      <c r="GRT92" s="212"/>
      <c r="GRU92" s="212"/>
      <c r="GRV92" s="192"/>
      <c r="GRW92" s="212"/>
      <c r="GRX92" s="212"/>
      <c r="GRY92" s="212"/>
      <c r="GRZ92" s="212"/>
      <c r="GSA92" s="212"/>
      <c r="GSB92" s="212"/>
      <c r="GSC92" s="212"/>
      <c r="GSD92" s="212"/>
      <c r="GSE92" s="212"/>
      <c r="GSF92" s="212"/>
      <c r="GSG92" s="212"/>
      <c r="GSH92" s="212"/>
      <c r="GSI92" s="212"/>
      <c r="GSJ92" s="212"/>
      <c r="GSK92" s="212"/>
      <c r="GSL92" s="212"/>
      <c r="GSM92" s="213"/>
      <c r="GSN92" s="212"/>
      <c r="GSO92" s="212"/>
      <c r="GSP92" s="212"/>
      <c r="GSQ92" s="212"/>
      <c r="GSR92" s="212"/>
      <c r="GSS92" s="192"/>
      <c r="GST92" s="212"/>
      <c r="GSU92" s="212"/>
      <c r="GSV92" s="212"/>
      <c r="GSW92" s="212"/>
      <c r="GSX92" s="212"/>
      <c r="GSY92" s="212"/>
      <c r="GSZ92" s="212"/>
      <c r="GTA92" s="212"/>
      <c r="GTB92" s="212"/>
      <c r="GTC92" s="212"/>
      <c r="GTD92" s="212"/>
      <c r="GTE92" s="212"/>
      <c r="GTF92" s="212"/>
      <c r="GTG92" s="212"/>
      <c r="GTH92" s="212"/>
      <c r="GTI92" s="212"/>
      <c r="GTJ92" s="213"/>
      <c r="GTK92" s="212"/>
      <c r="GTL92" s="212"/>
      <c r="GTM92" s="212"/>
      <c r="GTN92" s="212"/>
      <c r="GTO92" s="212"/>
      <c r="GTP92" s="192"/>
      <c r="GTQ92" s="212"/>
      <c r="GTR92" s="212"/>
      <c r="GTS92" s="212"/>
      <c r="GTT92" s="212"/>
      <c r="GTU92" s="212"/>
      <c r="GTV92" s="212"/>
      <c r="GTW92" s="212"/>
      <c r="GTX92" s="212"/>
      <c r="GTY92" s="212"/>
      <c r="GTZ92" s="212"/>
      <c r="GUA92" s="212"/>
      <c r="GUB92" s="212"/>
      <c r="GUC92" s="212"/>
      <c r="GUD92" s="212"/>
      <c r="GUE92" s="212"/>
      <c r="GUF92" s="212"/>
      <c r="GUG92" s="213"/>
      <c r="GUH92" s="212"/>
      <c r="GUI92" s="212"/>
      <c r="GUJ92" s="212"/>
      <c r="GUK92" s="212"/>
      <c r="GUL92" s="212"/>
      <c r="GUM92" s="192"/>
      <c r="GUN92" s="212"/>
      <c r="GUO92" s="212"/>
      <c r="GUP92" s="212"/>
      <c r="GUQ92" s="212"/>
      <c r="GUR92" s="212"/>
      <c r="GUS92" s="212"/>
      <c r="GUT92" s="212"/>
      <c r="GUU92" s="212"/>
      <c r="GUV92" s="212"/>
      <c r="GUW92" s="212"/>
      <c r="GUX92" s="212"/>
      <c r="GUY92" s="212"/>
      <c r="GUZ92" s="212"/>
      <c r="GVA92" s="212"/>
      <c r="GVB92" s="212"/>
      <c r="GVC92" s="212"/>
      <c r="GVD92" s="213"/>
      <c r="GVE92" s="212"/>
      <c r="GVF92" s="212"/>
      <c r="GVG92" s="212"/>
      <c r="GVH92" s="212"/>
      <c r="GVI92" s="212"/>
      <c r="GVJ92" s="192"/>
      <c r="GVK92" s="212"/>
      <c r="GVL92" s="212"/>
      <c r="GVM92" s="212"/>
      <c r="GVN92" s="212"/>
      <c r="GVO92" s="212"/>
      <c r="GVP92" s="212"/>
      <c r="GVQ92" s="212"/>
      <c r="GVR92" s="212"/>
      <c r="GVS92" s="212"/>
      <c r="GVT92" s="212"/>
      <c r="GVU92" s="212"/>
      <c r="GVV92" s="212"/>
      <c r="GVW92" s="212"/>
      <c r="GVX92" s="212"/>
      <c r="GVY92" s="212"/>
      <c r="GVZ92" s="212"/>
      <c r="GWA92" s="213"/>
      <c r="GWB92" s="212"/>
      <c r="GWC92" s="212"/>
      <c r="GWD92" s="212"/>
      <c r="GWE92" s="212"/>
      <c r="GWF92" s="212"/>
      <c r="GWG92" s="192"/>
      <c r="GWH92" s="212"/>
      <c r="GWI92" s="212"/>
      <c r="GWJ92" s="212"/>
      <c r="GWK92" s="212"/>
      <c r="GWL92" s="212"/>
      <c r="GWM92" s="212"/>
      <c r="GWN92" s="212"/>
      <c r="GWO92" s="212"/>
      <c r="GWP92" s="212"/>
      <c r="GWQ92" s="212"/>
      <c r="GWR92" s="212"/>
      <c r="GWS92" s="212"/>
      <c r="GWT92" s="212"/>
      <c r="GWU92" s="212"/>
      <c r="GWV92" s="212"/>
      <c r="GWW92" s="212"/>
      <c r="GWX92" s="213"/>
      <c r="GWY92" s="212"/>
      <c r="GWZ92" s="212"/>
      <c r="GXA92" s="212"/>
      <c r="GXB92" s="212"/>
      <c r="GXC92" s="212"/>
      <c r="GXD92" s="192"/>
      <c r="GXE92" s="212"/>
      <c r="GXF92" s="212"/>
      <c r="GXG92" s="212"/>
      <c r="GXH92" s="212"/>
      <c r="GXI92" s="212"/>
      <c r="GXJ92" s="212"/>
      <c r="GXK92" s="212"/>
      <c r="GXL92" s="212"/>
      <c r="GXM92" s="212"/>
      <c r="GXN92" s="212"/>
      <c r="GXO92" s="212"/>
      <c r="GXP92" s="212"/>
      <c r="GXQ92" s="212"/>
      <c r="GXR92" s="212"/>
      <c r="GXS92" s="212"/>
      <c r="GXT92" s="212"/>
      <c r="GXU92" s="213"/>
      <c r="GXV92" s="212"/>
      <c r="GXW92" s="212"/>
      <c r="GXX92" s="212"/>
      <c r="GXY92" s="212"/>
      <c r="GXZ92" s="212"/>
      <c r="GYA92" s="192"/>
      <c r="GYB92" s="212"/>
      <c r="GYC92" s="212"/>
      <c r="GYD92" s="212"/>
      <c r="GYE92" s="212"/>
      <c r="GYF92" s="212"/>
      <c r="GYG92" s="212"/>
      <c r="GYH92" s="212"/>
      <c r="GYI92" s="212"/>
      <c r="GYJ92" s="212"/>
      <c r="GYK92" s="212"/>
      <c r="GYL92" s="212"/>
      <c r="GYM92" s="212"/>
      <c r="GYN92" s="212"/>
      <c r="GYO92" s="212"/>
      <c r="GYP92" s="212"/>
      <c r="GYQ92" s="212"/>
      <c r="GYR92" s="213"/>
      <c r="GYS92" s="212"/>
      <c r="GYT92" s="212"/>
      <c r="GYU92" s="212"/>
      <c r="GYV92" s="212"/>
      <c r="GYW92" s="212"/>
      <c r="GYX92" s="192"/>
      <c r="GYY92" s="212"/>
      <c r="GYZ92" s="212"/>
      <c r="GZA92" s="212"/>
      <c r="GZB92" s="212"/>
      <c r="GZC92" s="212"/>
      <c r="GZD92" s="212"/>
      <c r="GZE92" s="212"/>
      <c r="GZF92" s="212"/>
      <c r="GZG92" s="212"/>
      <c r="GZH92" s="212"/>
      <c r="GZI92" s="212"/>
      <c r="GZJ92" s="212"/>
      <c r="GZK92" s="212"/>
      <c r="GZL92" s="212"/>
      <c r="GZM92" s="212"/>
      <c r="GZN92" s="212"/>
      <c r="GZO92" s="213"/>
      <c r="GZP92" s="212"/>
      <c r="GZQ92" s="212"/>
      <c r="GZR92" s="212"/>
      <c r="GZS92" s="212"/>
      <c r="GZT92" s="212"/>
      <c r="GZU92" s="192"/>
      <c r="GZV92" s="212"/>
      <c r="GZW92" s="212"/>
      <c r="GZX92" s="212"/>
      <c r="GZY92" s="212"/>
      <c r="GZZ92" s="212"/>
      <c r="HAA92" s="212"/>
      <c r="HAB92" s="212"/>
      <c r="HAC92" s="212"/>
      <c r="HAD92" s="212"/>
      <c r="HAE92" s="212"/>
      <c r="HAF92" s="212"/>
      <c r="HAG92" s="212"/>
      <c r="HAH92" s="212"/>
      <c r="HAI92" s="212"/>
      <c r="HAJ92" s="212"/>
      <c r="HAK92" s="212"/>
      <c r="HAL92" s="213"/>
      <c r="HAM92" s="212"/>
      <c r="HAN92" s="212"/>
      <c r="HAO92" s="212"/>
      <c r="HAP92" s="212"/>
      <c r="HAQ92" s="212"/>
      <c r="HAR92" s="192"/>
      <c r="HAS92" s="212"/>
      <c r="HAT92" s="212"/>
      <c r="HAU92" s="212"/>
      <c r="HAV92" s="212"/>
      <c r="HAW92" s="212"/>
      <c r="HAX92" s="212"/>
      <c r="HAY92" s="212"/>
      <c r="HAZ92" s="212"/>
      <c r="HBA92" s="212"/>
      <c r="HBB92" s="212"/>
      <c r="HBC92" s="212"/>
      <c r="HBD92" s="212"/>
      <c r="HBE92" s="212"/>
      <c r="HBF92" s="212"/>
      <c r="HBG92" s="212"/>
      <c r="HBH92" s="212"/>
      <c r="HBI92" s="213"/>
      <c r="HBJ92" s="212"/>
      <c r="HBK92" s="212"/>
      <c r="HBL92" s="212"/>
      <c r="HBM92" s="212"/>
      <c r="HBN92" s="212"/>
      <c r="HBO92" s="192"/>
      <c r="HBP92" s="212"/>
      <c r="HBQ92" s="212"/>
      <c r="HBR92" s="212"/>
      <c r="HBS92" s="212"/>
      <c r="HBT92" s="212"/>
      <c r="HBU92" s="212"/>
      <c r="HBV92" s="212"/>
      <c r="HBW92" s="212"/>
      <c r="HBX92" s="212"/>
      <c r="HBY92" s="212"/>
      <c r="HBZ92" s="212"/>
      <c r="HCA92" s="212"/>
      <c r="HCB92" s="212"/>
      <c r="HCC92" s="212"/>
      <c r="HCD92" s="212"/>
      <c r="HCE92" s="212"/>
      <c r="HCF92" s="213"/>
      <c r="HCG92" s="212"/>
      <c r="HCH92" s="212"/>
      <c r="HCI92" s="212"/>
      <c r="HCJ92" s="212"/>
      <c r="HCK92" s="212"/>
      <c r="HCL92" s="192"/>
      <c r="HCM92" s="212"/>
      <c r="HCN92" s="212"/>
      <c r="HCO92" s="212"/>
      <c r="HCP92" s="212"/>
      <c r="HCQ92" s="212"/>
      <c r="HCR92" s="212"/>
      <c r="HCS92" s="212"/>
      <c r="HCT92" s="212"/>
      <c r="HCU92" s="212"/>
      <c r="HCV92" s="212"/>
      <c r="HCW92" s="212"/>
      <c r="HCX92" s="212"/>
      <c r="HCY92" s="212"/>
      <c r="HCZ92" s="212"/>
      <c r="HDA92" s="212"/>
      <c r="HDB92" s="212"/>
      <c r="HDC92" s="213"/>
      <c r="HDD92" s="212"/>
      <c r="HDE92" s="212"/>
      <c r="HDF92" s="212"/>
      <c r="HDG92" s="212"/>
      <c r="HDH92" s="212"/>
      <c r="HDI92" s="192"/>
      <c r="HDJ92" s="212"/>
      <c r="HDK92" s="212"/>
      <c r="HDL92" s="212"/>
      <c r="HDM92" s="212"/>
      <c r="HDN92" s="212"/>
      <c r="HDO92" s="212"/>
      <c r="HDP92" s="212"/>
      <c r="HDQ92" s="212"/>
      <c r="HDR92" s="212"/>
      <c r="HDS92" s="212"/>
      <c r="HDT92" s="212"/>
      <c r="HDU92" s="212"/>
      <c r="HDV92" s="212"/>
      <c r="HDW92" s="212"/>
      <c r="HDX92" s="212"/>
      <c r="HDY92" s="212"/>
      <c r="HDZ92" s="213"/>
      <c r="HEA92" s="212"/>
      <c r="HEB92" s="212"/>
      <c r="HEC92" s="212"/>
      <c r="HED92" s="212"/>
      <c r="HEE92" s="212"/>
      <c r="HEF92" s="192"/>
      <c r="HEG92" s="212"/>
      <c r="HEH92" s="212"/>
      <c r="HEI92" s="212"/>
      <c r="HEJ92" s="212"/>
      <c r="HEK92" s="212"/>
      <c r="HEL92" s="212"/>
      <c r="HEM92" s="212"/>
      <c r="HEN92" s="212"/>
      <c r="HEO92" s="212"/>
      <c r="HEP92" s="212"/>
      <c r="HEQ92" s="212"/>
      <c r="HER92" s="212"/>
      <c r="HES92" s="212"/>
      <c r="HET92" s="212"/>
      <c r="HEU92" s="212"/>
      <c r="HEV92" s="212"/>
      <c r="HEW92" s="213"/>
      <c r="HEX92" s="212"/>
      <c r="HEY92" s="212"/>
      <c r="HEZ92" s="212"/>
      <c r="HFA92" s="212"/>
      <c r="HFB92" s="212"/>
      <c r="HFC92" s="192"/>
      <c r="HFD92" s="212"/>
      <c r="HFE92" s="212"/>
      <c r="HFF92" s="212"/>
      <c r="HFG92" s="212"/>
      <c r="HFH92" s="212"/>
      <c r="HFI92" s="212"/>
      <c r="HFJ92" s="212"/>
      <c r="HFK92" s="212"/>
      <c r="HFL92" s="212"/>
      <c r="HFM92" s="212"/>
      <c r="HFN92" s="212"/>
      <c r="HFO92" s="212"/>
      <c r="HFP92" s="212"/>
      <c r="HFQ92" s="212"/>
      <c r="HFR92" s="212"/>
      <c r="HFS92" s="212"/>
      <c r="HFT92" s="213"/>
      <c r="HFU92" s="212"/>
      <c r="HFV92" s="212"/>
      <c r="HFW92" s="212"/>
      <c r="HFX92" s="212"/>
      <c r="HFY92" s="212"/>
      <c r="HFZ92" s="192"/>
      <c r="HGA92" s="212"/>
      <c r="HGB92" s="212"/>
      <c r="HGC92" s="212"/>
      <c r="HGD92" s="212"/>
      <c r="HGE92" s="212"/>
      <c r="HGF92" s="212"/>
      <c r="HGG92" s="212"/>
      <c r="HGH92" s="212"/>
      <c r="HGI92" s="212"/>
      <c r="HGJ92" s="212"/>
      <c r="HGK92" s="212"/>
      <c r="HGL92" s="212"/>
      <c r="HGM92" s="212"/>
      <c r="HGN92" s="212"/>
      <c r="HGO92" s="212"/>
      <c r="HGP92" s="212"/>
      <c r="HGQ92" s="213"/>
      <c r="HGR92" s="212"/>
      <c r="HGS92" s="212"/>
      <c r="HGT92" s="212"/>
      <c r="HGU92" s="212"/>
      <c r="HGV92" s="212"/>
      <c r="HGW92" s="192"/>
      <c r="HGX92" s="212"/>
      <c r="HGY92" s="212"/>
      <c r="HGZ92" s="212"/>
      <c r="HHA92" s="212"/>
      <c r="HHB92" s="212"/>
      <c r="HHC92" s="212"/>
      <c r="HHD92" s="212"/>
      <c r="HHE92" s="212"/>
      <c r="HHF92" s="212"/>
      <c r="HHG92" s="212"/>
      <c r="HHH92" s="212"/>
      <c r="HHI92" s="212"/>
      <c r="HHJ92" s="212"/>
      <c r="HHK92" s="212"/>
      <c r="HHL92" s="212"/>
      <c r="HHM92" s="212"/>
      <c r="HHN92" s="213"/>
      <c r="HHO92" s="212"/>
      <c r="HHP92" s="212"/>
      <c r="HHQ92" s="212"/>
      <c r="HHR92" s="212"/>
      <c r="HHS92" s="212"/>
      <c r="HHT92" s="192"/>
      <c r="HHU92" s="212"/>
      <c r="HHV92" s="212"/>
      <c r="HHW92" s="212"/>
      <c r="HHX92" s="212"/>
      <c r="HHY92" s="212"/>
      <c r="HHZ92" s="212"/>
      <c r="HIA92" s="212"/>
      <c r="HIB92" s="212"/>
      <c r="HIC92" s="212"/>
      <c r="HID92" s="212"/>
      <c r="HIE92" s="212"/>
      <c r="HIF92" s="212"/>
      <c r="HIG92" s="212"/>
      <c r="HIH92" s="212"/>
      <c r="HII92" s="212"/>
      <c r="HIJ92" s="212"/>
      <c r="HIK92" s="213"/>
      <c r="HIL92" s="212"/>
      <c r="HIM92" s="212"/>
      <c r="HIN92" s="212"/>
      <c r="HIO92" s="212"/>
      <c r="HIP92" s="212"/>
      <c r="HIQ92" s="192"/>
      <c r="HIR92" s="212"/>
      <c r="HIS92" s="212"/>
      <c r="HIT92" s="212"/>
      <c r="HIU92" s="212"/>
      <c r="HIV92" s="212"/>
      <c r="HIW92" s="212"/>
      <c r="HIX92" s="212"/>
      <c r="HIY92" s="212"/>
      <c r="HIZ92" s="212"/>
      <c r="HJA92" s="212"/>
      <c r="HJB92" s="212"/>
      <c r="HJC92" s="212"/>
      <c r="HJD92" s="212"/>
      <c r="HJE92" s="212"/>
      <c r="HJF92" s="212"/>
      <c r="HJG92" s="212"/>
      <c r="HJH92" s="213"/>
      <c r="HJI92" s="212"/>
      <c r="HJJ92" s="212"/>
      <c r="HJK92" s="212"/>
      <c r="HJL92" s="212"/>
      <c r="HJM92" s="212"/>
      <c r="HJN92" s="192"/>
      <c r="HJO92" s="212"/>
      <c r="HJP92" s="212"/>
      <c r="HJQ92" s="212"/>
      <c r="HJR92" s="212"/>
      <c r="HJS92" s="212"/>
      <c r="HJT92" s="212"/>
      <c r="HJU92" s="212"/>
      <c r="HJV92" s="212"/>
      <c r="HJW92" s="212"/>
      <c r="HJX92" s="212"/>
      <c r="HJY92" s="212"/>
      <c r="HJZ92" s="212"/>
      <c r="HKA92" s="212"/>
      <c r="HKB92" s="212"/>
      <c r="HKC92" s="212"/>
      <c r="HKD92" s="212"/>
      <c r="HKE92" s="213"/>
      <c r="HKF92" s="212"/>
      <c r="HKG92" s="212"/>
      <c r="HKH92" s="212"/>
      <c r="HKI92" s="212"/>
      <c r="HKJ92" s="212"/>
      <c r="HKK92" s="192"/>
      <c r="HKL92" s="212"/>
      <c r="HKM92" s="212"/>
      <c r="HKN92" s="212"/>
      <c r="HKO92" s="212"/>
      <c r="HKP92" s="212"/>
      <c r="HKQ92" s="212"/>
      <c r="HKR92" s="212"/>
      <c r="HKS92" s="212"/>
      <c r="HKT92" s="212"/>
      <c r="HKU92" s="212"/>
      <c r="HKV92" s="212"/>
      <c r="HKW92" s="212"/>
      <c r="HKX92" s="212"/>
      <c r="HKY92" s="212"/>
      <c r="HKZ92" s="212"/>
      <c r="HLA92" s="212"/>
      <c r="HLB92" s="213"/>
      <c r="HLC92" s="212"/>
      <c r="HLD92" s="212"/>
      <c r="HLE92" s="212"/>
      <c r="HLF92" s="212"/>
      <c r="HLG92" s="212"/>
      <c r="HLH92" s="192"/>
      <c r="HLI92" s="212"/>
      <c r="HLJ92" s="212"/>
      <c r="HLK92" s="212"/>
      <c r="HLL92" s="212"/>
      <c r="HLM92" s="212"/>
      <c r="HLN92" s="212"/>
      <c r="HLO92" s="212"/>
      <c r="HLP92" s="212"/>
      <c r="HLQ92" s="212"/>
      <c r="HLR92" s="212"/>
      <c r="HLS92" s="212"/>
      <c r="HLT92" s="212"/>
      <c r="HLU92" s="212"/>
      <c r="HLV92" s="212"/>
      <c r="HLW92" s="212"/>
      <c r="HLX92" s="212"/>
      <c r="HLY92" s="213"/>
      <c r="HLZ92" s="212"/>
      <c r="HMA92" s="212"/>
      <c r="HMB92" s="212"/>
      <c r="HMC92" s="212"/>
      <c r="HMD92" s="212"/>
      <c r="HME92" s="192"/>
      <c r="HMF92" s="212"/>
      <c r="HMG92" s="212"/>
      <c r="HMH92" s="212"/>
      <c r="HMI92" s="212"/>
      <c r="HMJ92" s="212"/>
      <c r="HMK92" s="212"/>
      <c r="HML92" s="212"/>
      <c r="HMM92" s="212"/>
      <c r="HMN92" s="212"/>
      <c r="HMO92" s="212"/>
      <c r="HMP92" s="212"/>
      <c r="HMQ92" s="212"/>
      <c r="HMR92" s="212"/>
      <c r="HMS92" s="212"/>
      <c r="HMT92" s="212"/>
      <c r="HMU92" s="212"/>
      <c r="HMV92" s="213"/>
      <c r="HMW92" s="212"/>
      <c r="HMX92" s="212"/>
      <c r="HMY92" s="212"/>
      <c r="HMZ92" s="212"/>
      <c r="HNA92" s="212"/>
      <c r="HNB92" s="192"/>
      <c r="HNC92" s="212"/>
      <c r="HND92" s="212"/>
      <c r="HNE92" s="212"/>
      <c r="HNF92" s="212"/>
      <c r="HNG92" s="212"/>
      <c r="HNH92" s="212"/>
      <c r="HNI92" s="212"/>
      <c r="HNJ92" s="212"/>
      <c r="HNK92" s="212"/>
      <c r="HNL92" s="212"/>
      <c r="HNM92" s="212"/>
      <c r="HNN92" s="212"/>
      <c r="HNO92" s="212"/>
      <c r="HNP92" s="212"/>
      <c r="HNQ92" s="212"/>
      <c r="HNR92" s="212"/>
      <c r="HNS92" s="213"/>
      <c r="HNT92" s="212"/>
      <c r="HNU92" s="212"/>
      <c r="HNV92" s="212"/>
      <c r="HNW92" s="212"/>
      <c r="HNX92" s="212"/>
      <c r="HNY92" s="192"/>
      <c r="HNZ92" s="212"/>
      <c r="HOA92" s="212"/>
      <c r="HOB92" s="212"/>
      <c r="HOC92" s="212"/>
      <c r="HOD92" s="212"/>
      <c r="HOE92" s="212"/>
      <c r="HOF92" s="212"/>
      <c r="HOG92" s="212"/>
      <c r="HOH92" s="212"/>
      <c r="HOI92" s="212"/>
      <c r="HOJ92" s="212"/>
      <c r="HOK92" s="212"/>
      <c r="HOL92" s="212"/>
      <c r="HOM92" s="212"/>
      <c r="HON92" s="212"/>
      <c r="HOO92" s="212"/>
      <c r="HOP92" s="213"/>
      <c r="HOQ92" s="212"/>
      <c r="HOR92" s="212"/>
      <c r="HOS92" s="212"/>
      <c r="HOT92" s="212"/>
      <c r="HOU92" s="212"/>
      <c r="HOV92" s="192"/>
      <c r="HOW92" s="212"/>
      <c r="HOX92" s="212"/>
      <c r="HOY92" s="212"/>
      <c r="HOZ92" s="212"/>
      <c r="HPA92" s="212"/>
      <c r="HPB92" s="212"/>
      <c r="HPC92" s="212"/>
      <c r="HPD92" s="212"/>
      <c r="HPE92" s="212"/>
      <c r="HPF92" s="212"/>
      <c r="HPG92" s="212"/>
      <c r="HPH92" s="212"/>
      <c r="HPI92" s="212"/>
      <c r="HPJ92" s="212"/>
      <c r="HPK92" s="212"/>
      <c r="HPL92" s="212"/>
      <c r="HPM92" s="213"/>
      <c r="HPN92" s="212"/>
      <c r="HPO92" s="212"/>
      <c r="HPP92" s="212"/>
      <c r="HPQ92" s="212"/>
      <c r="HPR92" s="212"/>
      <c r="HPS92" s="192"/>
      <c r="HPT92" s="212"/>
      <c r="HPU92" s="212"/>
      <c r="HPV92" s="212"/>
      <c r="HPW92" s="212"/>
      <c r="HPX92" s="212"/>
      <c r="HPY92" s="212"/>
      <c r="HPZ92" s="212"/>
      <c r="HQA92" s="212"/>
      <c r="HQB92" s="212"/>
      <c r="HQC92" s="212"/>
      <c r="HQD92" s="212"/>
      <c r="HQE92" s="212"/>
      <c r="HQF92" s="212"/>
      <c r="HQG92" s="212"/>
      <c r="HQH92" s="212"/>
      <c r="HQI92" s="212"/>
      <c r="HQJ92" s="213"/>
      <c r="HQK92" s="212"/>
      <c r="HQL92" s="212"/>
      <c r="HQM92" s="212"/>
      <c r="HQN92" s="212"/>
      <c r="HQO92" s="212"/>
      <c r="HQP92" s="192"/>
      <c r="HQQ92" s="212"/>
      <c r="HQR92" s="212"/>
      <c r="HQS92" s="212"/>
      <c r="HQT92" s="212"/>
      <c r="HQU92" s="212"/>
      <c r="HQV92" s="212"/>
      <c r="HQW92" s="212"/>
      <c r="HQX92" s="212"/>
      <c r="HQY92" s="212"/>
      <c r="HQZ92" s="212"/>
      <c r="HRA92" s="212"/>
      <c r="HRB92" s="212"/>
      <c r="HRC92" s="212"/>
      <c r="HRD92" s="212"/>
      <c r="HRE92" s="212"/>
      <c r="HRF92" s="212"/>
      <c r="HRG92" s="213"/>
      <c r="HRH92" s="212"/>
      <c r="HRI92" s="212"/>
      <c r="HRJ92" s="212"/>
      <c r="HRK92" s="212"/>
      <c r="HRL92" s="212"/>
      <c r="HRM92" s="192"/>
      <c r="HRN92" s="212"/>
      <c r="HRO92" s="212"/>
      <c r="HRP92" s="212"/>
      <c r="HRQ92" s="212"/>
      <c r="HRR92" s="212"/>
      <c r="HRS92" s="212"/>
      <c r="HRT92" s="212"/>
      <c r="HRU92" s="212"/>
      <c r="HRV92" s="212"/>
      <c r="HRW92" s="212"/>
      <c r="HRX92" s="212"/>
      <c r="HRY92" s="212"/>
      <c r="HRZ92" s="212"/>
      <c r="HSA92" s="212"/>
      <c r="HSB92" s="212"/>
      <c r="HSC92" s="212"/>
      <c r="HSD92" s="213"/>
      <c r="HSE92" s="212"/>
      <c r="HSF92" s="212"/>
      <c r="HSG92" s="212"/>
      <c r="HSH92" s="212"/>
      <c r="HSI92" s="212"/>
      <c r="HSJ92" s="192"/>
      <c r="HSK92" s="212"/>
      <c r="HSL92" s="212"/>
      <c r="HSM92" s="212"/>
      <c r="HSN92" s="212"/>
      <c r="HSO92" s="212"/>
      <c r="HSP92" s="212"/>
      <c r="HSQ92" s="212"/>
      <c r="HSR92" s="212"/>
      <c r="HSS92" s="212"/>
      <c r="HST92" s="212"/>
      <c r="HSU92" s="212"/>
      <c r="HSV92" s="212"/>
      <c r="HSW92" s="212"/>
      <c r="HSX92" s="212"/>
      <c r="HSY92" s="212"/>
      <c r="HSZ92" s="212"/>
      <c r="HTA92" s="213"/>
      <c r="HTB92" s="212"/>
      <c r="HTC92" s="212"/>
      <c r="HTD92" s="212"/>
      <c r="HTE92" s="212"/>
      <c r="HTF92" s="212"/>
      <c r="HTG92" s="192"/>
      <c r="HTH92" s="212"/>
      <c r="HTI92" s="212"/>
      <c r="HTJ92" s="212"/>
      <c r="HTK92" s="212"/>
      <c r="HTL92" s="212"/>
      <c r="HTM92" s="212"/>
      <c r="HTN92" s="212"/>
      <c r="HTO92" s="212"/>
      <c r="HTP92" s="212"/>
      <c r="HTQ92" s="212"/>
      <c r="HTR92" s="212"/>
      <c r="HTS92" s="212"/>
      <c r="HTT92" s="212"/>
      <c r="HTU92" s="212"/>
      <c r="HTV92" s="212"/>
      <c r="HTW92" s="212"/>
      <c r="HTX92" s="213"/>
      <c r="HTY92" s="212"/>
      <c r="HTZ92" s="212"/>
      <c r="HUA92" s="212"/>
      <c r="HUB92" s="212"/>
      <c r="HUC92" s="212"/>
      <c r="HUD92" s="192"/>
      <c r="HUE92" s="212"/>
      <c r="HUF92" s="212"/>
      <c r="HUG92" s="212"/>
      <c r="HUH92" s="212"/>
      <c r="HUI92" s="212"/>
      <c r="HUJ92" s="212"/>
      <c r="HUK92" s="212"/>
      <c r="HUL92" s="212"/>
      <c r="HUM92" s="212"/>
      <c r="HUN92" s="212"/>
      <c r="HUO92" s="212"/>
      <c r="HUP92" s="212"/>
      <c r="HUQ92" s="212"/>
      <c r="HUR92" s="212"/>
      <c r="HUS92" s="212"/>
      <c r="HUT92" s="212"/>
      <c r="HUU92" s="213"/>
      <c r="HUV92" s="212"/>
      <c r="HUW92" s="212"/>
      <c r="HUX92" s="212"/>
      <c r="HUY92" s="212"/>
      <c r="HUZ92" s="212"/>
      <c r="HVA92" s="192"/>
      <c r="HVB92" s="212"/>
      <c r="HVC92" s="212"/>
      <c r="HVD92" s="212"/>
      <c r="HVE92" s="212"/>
      <c r="HVF92" s="212"/>
      <c r="HVG92" s="212"/>
      <c r="HVH92" s="212"/>
      <c r="HVI92" s="212"/>
      <c r="HVJ92" s="212"/>
      <c r="HVK92" s="212"/>
      <c r="HVL92" s="212"/>
      <c r="HVM92" s="212"/>
      <c r="HVN92" s="212"/>
      <c r="HVO92" s="212"/>
      <c r="HVP92" s="212"/>
      <c r="HVQ92" s="212"/>
      <c r="HVR92" s="213"/>
      <c r="HVS92" s="212"/>
      <c r="HVT92" s="212"/>
      <c r="HVU92" s="212"/>
      <c r="HVV92" s="212"/>
      <c r="HVW92" s="212"/>
      <c r="HVX92" s="192"/>
      <c r="HVY92" s="212"/>
      <c r="HVZ92" s="212"/>
      <c r="HWA92" s="212"/>
      <c r="HWB92" s="212"/>
      <c r="HWC92" s="212"/>
      <c r="HWD92" s="212"/>
      <c r="HWE92" s="212"/>
      <c r="HWF92" s="212"/>
      <c r="HWG92" s="212"/>
      <c r="HWH92" s="212"/>
      <c r="HWI92" s="212"/>
      <c r="HWJ92" s="212"/>
      <c r="HWK92" s="212"/>
      <c r="HWL92" s="212"/>
      <c r="HWM92" s="212"/>
      <c r="HWN92" s="212"/>
      <c r="HWO92" s="213"/>
      <c r="HWP92" s="212"/>
      <c r="HWQ92" s="212"/>
      <c r="HWR92" s="212"/>
      <c r="HWS92" s="212"/>
      <c r="HWT92" s="212"/>
      <c r="HWU92" s="192"/>
      <c r="HWV92" s="212"/>
      <c r="HWW92" s="212"/>
      <c r="HWX92" s="212"/>
      <c r="HWY92" s="212"/>
      <c r="HWZ92" s="212"/>
      <c r="HXA92" s="212"/>
      <c r="HXB92" s="212"/>
      <c r="HXC92" s="212"/>
      <c r="HXD92" s="212"/>
      <c r="HXE92" s="212"/>
      <c r="HXF92" s="212"/>
      <c r="HXG92" s="212"/>
      <c r="HXH92" s="212"/>
      <c r="HXI92" s="212"/>
      <c r="HXJ92" s="212"/>
      <c r="HXK92" s="212"/>
      <c r="HXL92" s="213"/>
      <c r="HXM92" s="212"/>
      <c r="HXN92" s="212"/>
      <c r="HXO92" s="212"/>
      <c r="HXP92" s="212"/>
      <c r="HXQ92" s="212"/>
      <c r="HXR92" s="192"/>
      <c r="HXS92" s="212"/>
      <c r="HXT92" s="212"/>
      <c r="HXU92" s="212"/>
      <c r="HXV92" s="212"/>
      <c r="HXW92" s="212"/>
      <c r="HXX92" s="212"/>
      <c r="HXY92" s="212"/>
      <c r="HXZ92" s="212"/>
      <c r="HYA92" s="212"/>
      <c r="HYB92" s="212"/>
      <c r="HYC92" s="212"/>
      <c r="HYD92" s="212"/>
      <c r="HYE92" s="212"/>
      <c r="HYF92" s="212"/>
      <c r="HYG92" s="212"/>
      <c r="HYH92" s="212"/>
      <c r="HYI92" s="213"/>
      <c r="HYJ92" s="212"/>
      <c r="HYK92" s="212"/>
      <c r="HYL92" s="212"/>
      <c r="HYM92" s="212"/>
      <c r="HYN92" s="212"/>
      <c r="HYO92" s="192"/>
      <c r="HYP92" s="212"/>
      <c r="HYQ92" s="212"/>
      <c r="HYR92" s="212"/>
      <c r="HYS92" s="212"/>
      <c r="HYT92" s="212"/>
      <c r="HYU92" s="212"/>
      <c r="HYV92" s="212"/>
      <c r="HYW92" s="212"/>
      <c r="HYX92" s="212"/>
      <c r="HYY92" s="212"/>
      <c r="HYZ92" s="212"/>
      <c r="HZA92" s="212"/>
      <c r="HZB92" s="212"/>
      <c r="HZC92" s="212"/>
      <c r="HZD92" s="212"/>
      <c r="HZE92" s="212"/>
      <c r="HZF92" s="213"/>
      <c r="HZG92" s="212"/>
      <c r="HZH92" s="212"/>
      <c r="HZI92" s="212"/>
      <c r="HZJ92" s="212"/>
      <c r="HZK92" s="212"/>
      <c r="HZL92" s="192"/>
      <c r="HZM92" s="212"/>
      <c r="HZN92" s="212"/>
      <c r="HZO92" s="212"/>
      <c r="HZP92" s="212"/>
      <c r="HZQ92" s="212"/>
      <c r="HZR92" s="212"/>
      <c r="HZS92" s="212"/>
      <c r="HZT92" s="212"/>
      <c r="HZU92" s="212"/>
      <c r="HZV92" s="212"/>
      <c r="HZW92" s="212"/>
      <c r="HZX92" s="212"/>
      <c r="HZY92" s="212"/>
      <c r="HZZ92" s="212"/>
      <c r="IAA92" s="212"/>
      <c r="IAB92" s="212"/>
      <c r="IAC92" s="213"/>
      <c r="IAD92" s="212"/>
      <c r="IAE92" s="212"/>
      <c r="IAF92" s="212"/>
      <c r="IAG92" s="212"/>
      <c r="IAH92" s="212"/>
      <c r="IAI92" s="192"/>
      <c r="IAJ92" s="212"/>
      <c r="IAK92" s="212"/>
      <c r="IAL92" s="212"/>
      <c r="IAM92" s="212"/>
      <c r="IAN92" s="212"/>
      <c r="IAO92" s="212"/>
      <c r="IAP92" s="212"/>
      <c r="IAQ92" s="212"/>
      <c r="IAR92" s="212"/>
      <c r="IAS92" s="212"/>
      <c r="IAT92" s="212"/>
      <c r="IAU92" s="212"/>
      <c r="IAV92" s="212"/>
      <c r="IAW92" s="212"/>
      <c r="IAX92" s="212"/>
      <c r="IAY92" s="212"/>
      <c r="IAZ92" s="213"/>
      <c r="IBA92" s="212"/>
      <c r="IBB92" s="212"/>
      <c r="IBC92" s="212"/>
      <c r="IBD92" s="212"/>
      <c r="IBE92" s="212"/>
      <c r="IBF92" s="192"/>
      <c r="IBG92" s="212"/>
      <c r="IBH92" s="212"/>
      <c r="IBI92" s="212"/>
      <c r="IBJ92" s="212"/>
      <c r="IBK92" s="212"/>
      <c r="IBL92" s="212"/>
      <c r="IBM92" s="212"/>
      <c r="IBN92" s="212"/>
      <c r="IBO92" s="212"/>
      <c r="IBP92" s="212"/>
      <c r="IBQ92" s="212"/>
      <c r="IBR92" s="212"/>
      <c r="IBS92" s="212"/>
      <c r="IBT92" s="212"/>
      <c r="IBU92" s="212"/>
      <c r="IBV92" s="212"/>
      <c r="IBW92" s="213"/>
      <c r="IBX92" s="212"/>
      <c r="IBY92" s="212"/>
      <c r="IBZ92" s="212"/>
      <c r="ICA92" s="212"/>
      <c r="ICB92" s="212"/>
      <c r="ICC92" s="192"/>
      <c r="ICD92" s="212"/>
      <c r="ICE92" s="212"/>
      <c r="ICF92" s="212"/>
      <c r="ICG92" s="212"/>
      <c r="ICH92" s="212"/>
      <c r="ICI92" s="212"/>
      <c r="ICJ92" s="212"/>
      <c r="ICK92" s="212"/>
      <c r="ICL92" s="212"/>
      <c r="ICM92" s="212"/>
      <c r="ICN92" s="212"/>
      <c r="ICO92" s="212"/>
      <c r="ICP92" s="212"/>
      <c r="ICQ92" s="212"/>
      <c r="ICR92" s="212"/>
      <c r="ICS92" s="212"/>
      <c r="ICT92" s="213"/>
      <c r="ICU92" s="212"/>
      <c r="ICV92" s="212"/>
      <c r="ICW92" s="212"/>
      <c r="ICX92" s="212"/>
      <c r="ICY92" s="212"/>
      <c r="ICZ92" s="192"/>
      <c r="IDA92" s="212"/>
      <c r="IDB92" s="212"/>
      <c r="IDC92" s="212"/>
      <c r="IDD92" s="212"/>
      <c r="IDE92" s="212"/>
      <c r="IDF92" s="212"/>
      <c r="IDG92" s="212"/>
      <c r="IDH92" s="212"/>
      <c r="IDI92" s="212"/>
      <c r="IDJ92" s="212"/>
      <c r="IDK92" s="212"/>
      <c r="IDL92" s="212"/>
      <c r="IDM92" s="212"/>
      <c r="IDN92" s="212"/>
      <c r="IDO92" s="212"/>
      <c r="IDP92" s="212"/>
      <c r="IDQ92" s="213"/>
      <c r="IDR92" s="212"/>
      <c r="IDS92" s="212"/>
      <c r="IDT92" s="212"/>
      <c r="IDU92" s="212"/>
      <c r="IDV92" s="212"/>
      <c r="IDW92" s="192"/>
      <c r="IDX92" s="212"/>
      <c r="IDY92" s="212"/>
      <c r="IDZ92" s="212"/>
      <c r="IEA92" s="212"/>
      <c r="IEB92" s="212"/>
      <c r="IEC92" s="212"/>
      <c r="IED92" s="212"/>
      <c r="IEE92" s="212"/>
      <c r="IEF92" s="212"/>
      <c r="IEG92" s="212"/>
      <c r="IEH92" s="212"/>
      <c r="IEI92" s="212"/>
      <c r="IEJ92" s="212"/>
      <c r="IEK92" s="212"/>
      <c r="IEL92" s="212"/>
      <c r="IEM92" s="212"/>
      <c r="IEN92" s="213"/>
      <c r="IEO92" s="212"/>
      <c r="IEP92" s="212"/>
      <c r="IEQ92" s="212"/>
      <c r="IER92" s="212"/>
      <c r="IES92" s="212"/>
      <c r="IET92" s="192"/>
      <c r="IEU92" s="212"/>
      <c r="IEV92" s="212"/>
      <c r="IEW92" s="212"/>
      <c r="IEX92" s="212"/>
      <c r="IEY92" s="212"/>
      <c r="IEZ92" s="212"/>
      <c r="IFA92" s="212"/>
      <c r="IFB92" s="212"/>
      <c r="IFC92" s="212"/>
      <c r="IFD92" s="212"/>
      <c r="IFE92" s="212"/>
      <c r="IFF92" s="212"/>
      <c r="IFG92" s="212"/>
      <c r="IFH92" s="212"/>
      <c r="IFI92" s="212"/>
      <c r="IFJ92" s="212"/>
      <c r="IFK92" s="213"/>
      <c r="IFL92" s="212"/>
      <c r="IFM92" s="212"/>
      <c r="IFN92" s="212"/>
      <c r="IFO92" s="212"/>
      <c r="IFP92" s="212"/>
      <c r="IFQ92" s="192"/>
      <c r="IFR92" s="212"/>
      <c r="IFS92" s="212"/>
      <c r="IFT92" s="212"/>
      <c r="IFU92" s="212"/>
      <c r="IFV92" s="212"/>
      <c r="IFW92" s="212"/>
      <c r="IFX92" s="212"/>
      <c r="IFY92" s="212"/>
      <c r="IFZ92" s="212"/>
      <c r="IGA92" s="212"/>
      <c r="IGB92" s="212"/>
      <c r="IGC92" s="212"/>
      <c r="IGD92" s="212"/>
      <c r="IGE92" s="212"/>
      <c r="IGF92" s="212"/>
      <c r="IGG92" s="212"/>
      <c r="IGH92" s="213"/>
      <c r="IGI92" s="212"/>
      <c r="IGJ92" s="212"/>
      <c r="IGK92" s="212"/>
      <c r="IGL92" s="212"/>
      <c r="IGM92" s="212"/>
      <c r="IGN92" s="192"/>
      <c r="IGO92" s="212"/>
      <c r="IGP92" s="212"/>
      <c r="IGQ92" s="212"/>
      <c r="IGR92" s="212"/>
      <c r="IGS92" s="212"/>
      <c r="IGT92" s="212"/>
      <c r="IGU92" s="212"/>
      <c r="IGV92" s="212"/>
      <c r="IGW92" s="212"/>
      <c r="IGX92" s="212"/>
      <c r="IGY92" s="212"/>
      <c r="IGZ92" s="212"/>
      <c r="IHA92" s="212"/>
      <c r="IHB92" s="212"/>
      <c r="IHC92" s="212"/>
      <c r="IHD92" s="212"/>
      <c r="IHE92" s="213"/>
      <c r="IHF92" s="212"/>
      <c r="IHG92" s="212"/>
      <c r="IHH92" s="212"/>
      <c r="IHI92" s="212"/>
      <c r="IHJ92" s="212"/>
      <c r="IHK92" s="192"/>
      <c r="IHL92" s="212"/>
      <c r="IHM92" s="212"/>
      <c r="IHN92" s="212"/>
      <c r="IHO92" s="212"/>
      <c r="IHP92" s="212"/>
      <c r="IHQ92" s="212"/>
      <c r="IHR92" s="212"/>
      <c r="IHS92" s="212"/>
      <c r="IHT92" s="212"/>
      <c r="IHU92" s="212"/>
      <c r="IHV92" s="212"/>
      <c r="IHW92" s="212"/>
      <c r="IHX92" s="212"/>
      <c r="IHY92" s="212"/>
      <c r="IHZ92" s="212"/>
      <c r="IIA92" s="212"/>
      <c r="IIB92" s="213"/>
      <c r="IIC92" s="212"/>
      <c r="IID92" s="212"/>
      <c r="IIE92" s="212"/>
      <c r="IIF92" s="212"/>
      <c r="IIG92" s="212"/>
      <c r="IIH92" s="192"/>
      <c r="III92" s="212"/>
      <c r="IIJ92" s="212"/>
      <c r="IIK92" s="212"/>
      <c r="IIL92" s="212"/>
      <c r="IIM92" s="212"/>
      <c r="IIN92" s="212"/>
      <c r="IIO92" s="212"/>
      <c r="IIP92" s="212"/>
      <c r="IIQ92" s="212"/>
      <c r="IIR92" s="212"/>
      <c r="IIS92" s="212"/>
      <c r="IIT92" s="212"/>
      <c r="IIU92" s="212"/>
      <c r="IIV92" s="212"/>
      <c r="IIW92" s="212"/>
      <c r="IIX92" s="212"/>
      <c r="IIY92" s="213"/>
      <c r="IIZ92" s="212"/>
      <c r="IJA92" s="212"/>
      <c r="IJB92" s="212"/>
      <c r="IJC92" s="212"/>
      <c r="IJD92" s="212"/>
      <c r="IJE92" s="192"/>
      <c r="IJF92" s="212"/>
      <c r="IJG92" s="212"/>
      <c r="IJH92" s="212"/>
      <c r="IJI92" s="212"/>
      <c r="IJJ92" s="212"/>
      <c r="IJK92" s="212"/>
      <c r="IJL92" s="212"/>
      <c r="IJM92" s="212"/>
      <c r="IJN92" s="212"/>
      <c r="IJO92" s="212"/>
      <c r="IJP92" s="212"/>
      <c r="IJQ92" s="212"/>
      <c r="IJR92" s="212"/>
      <c r="IJS92" s="212"/>
      <c r="IJT92" s="212"/>
      <c r="IJU92" s="212"/>
      <c r="IJV92" s="213"/>
      <c r="IJW92" s="212"/>
      <c r="IJX92" s="212"/>
      <c r="IJY92" s="212"/>
      <c r="IJZ92" s="212"/>
      <c r="IKA92" s="212"/>
      <c r="IKB92" s="192"/>
      <c r="IKC92" s="212"/>
      <c r="IKD92" s="212"/>
      <c r="IKE92" s="212"/>
      <c r="IKF92" s="212"/>
      <c r="IKG92" s="212"/>
      <c r="IKH92" s="212"/>
      <c r="IKI92" s="212"/>
      <c r="IKJ92" s="212"/>
      <c r="IKK92" s="212"/>
      <c r="IKL92" s="212"/>
      <c r="IKM92" s="212"/>
      <c r="IKN92" s="212"/>
      <c r="IKO92" s="212"/>
      <c r="IKP92" s="212"/>
      <c r="IKQ92" s="212"/>
      <c r="IKR92" s="212"/>
      <c r="IKS92" s="213"/>
      <c r="IKT92" s="212"/>
      <c r="IKU92" s="212"/>
      <c r="IKV92" s="212"/>
      <c r="IKW92" s="212"/>
      <c r="IKX92" s="212"/>
      <c r="IKY92" s="192"/>
      <c r="IKZ92" s="212"/>
      <c r="ILA92" s="212"/>
      <c r="ILB92" s="212"/>
      <c r="ILC92" s="212"/>
      <c r="ILD92" s="212"/>
      <c r="ILE92" s="212"/>
      <c r="ILF92" s="212"/>
      <c r="ILG92" s="212"/>
      <c r="ILH92" s="212"/>
      <c r="ILI92" s="212"/>
      <c r="ILJ92" s="212"/>
      <c r="ILK92" s="212"/>
      <c r="ILL92" s="212"/>
      <c r="ILM92" s="212"/>
      <c r="ILN92" s="212"/>
      <c r="ILO92" s="212"/>
      <c r="ILP92" s="213"/>
      <c r="ILQ92" s="212"/>
      <c r="ILR92" s="212"/>
      <c r="ILS92" s="212"/>
      <c r="ILT92" s="212"/>
      <c r="ILU92" s="212"/>
      <c r="ILV92" s="192"/>
      <c r="ILW92" s="212"/>
      <c r="ILX92" s="212"/>
      <c r="ILY92" s="212"/>
      <c r="ILZ92" s="212"/>
      <c r="IMA92" s="212"/>
      <c r="IMB92" s="212"/>
      <c r="IMC92" s="212"/>
      <c r="IMD92" s="212"/>
      <c r="IME92" s="212"/>
      <c r="IMF92" s="212"/>
      <c r="IMG92" s="212"/>
      <c r="IMH92" s="212"/>
      <c r="IMI92" s="212"/>
      <c r="IMJ92" s="212"/>
      <c r="IMK92" s="212"/>
      <c r="IML92" s="212"/>
      <c r="IMM92" s="213"/>
      <c r="IMN92" s="212"/>
      <c r="IMO92" s="212"/>
      <c r="IMP92" s="212"/>
      <c r="IMQ92" s="212"/>
      <c r="IMR92" s="212"/>
      <c r="IMS92" s="192"/>
      <c r="IMT92" s="212"/>
      <c r="IMU92" s="212"/>
      <c r="IMV92" s="212"/>
      <c r="IMW92" s="212"/>
      <c r="IMX92" s="212"/>
      <c r="IMY92" s="212"/>
      <c r="IMZ92" s="212"/>
      <c r="INA92" s="212"/>
      <c r="INB92" s="212"/>
      <c r="INC92" s="212"/>
      <c r="IND92" s="212"/>
      <c r="INE92" s="212"/>
      <c r="INF92" s="212"/>
      <c r="ING92" s="212"/>
      <c r="INH92" s="212"/>
      <c r="INI92" s="212"/>
      <c r="INJ92" s="213"/>
      <c r="INK92" s="212"/>
      <c r="INL92" s="212"/>
      <c r="INM92" s="212"/>
      <c r="INN92" s="212"/>
      <c r="INO92" s="212"/>
      <c r="INP92" s="192"/>
      <c r="INQ92" s="212"/>
      <c r="INR92" s="212"/>
      <c r="INS92" s="212"/>
      <c r="INT92" s="212"/>
      <c r="INU92" s="212"/>
      <c r="INV92" s="212"/>
      <c r="INW92" s="212"/>
      <c r="INX92" s="212"/>
      <c r="INY92" s="212"/>
      <c r="INZ92" s="212"/>
      <c r="IOA92" s="212"/>
      <c r="IOB92" s="212"/>
      <c r="IOC92" s="212"/>
      <c r="IOD92" s="212"/>
      <c r="IOE92" s="212"/>
      <c r="IOF92" s="212"/>
      <c r="IOG92" s="213"/>
      <c r="IOH92" s="212"/>
      <c r="IOI92" s="212"/>
      <c r="IOJ92" s="212"/>
      <c r="IOK92" s="212"/>
      <c r="IOL92" s="212"/>
      <c r="IOM92" s="192"/>
      <c r="ION92" s="212"/>
      <c r="IOO92" s="212"/>
      <c r="IOP92" s="212"/>
      <c r="IOQ92" s="212"/>
      <c r="IOR92" s="212"/>
      <c r="IOS92" s="212"/>
      <c r="IOT92" s="212"/>
      <c r="IOU92" s="212"/>
      <c r="IOV92" s="212"/>
      <c r="IOW92" s="212"/>
      <c r="IOX92" s="212"/>
      <c r="IOY92" s="212"/>
      <c r="IOZ92" s="212"/>
      <c r="IPA92" s="212"/>
      <c r="IPB92" s="212"/>
      <c r="IPC92" s="212"/>
      <c r="IPD92" s="213"/>
      <c r="IPE92" s="212"/>
      <c r="IPF92" s="212"/>
      <c r="IPG92" s="212"/>
      <c r="IPH92" s="212"/>
      <c r="IPI92" s="212"/>
      <c r="IPJ92" s="192"/>
      <c r="IPK92" s="212"/>
      <c r="IPL92" s="212"/>
      <c r="IPM92" s="212"/>
      <c r="IPN92" s="212"/>
      <c r="IPO92" s="212"/>
      <c r="IPP92" s="212"/>
      <c r="IPQ92" s="212"/>
      <c r="IPR92" s="212"/>
      <c r="IPS92" s="212"/>
      <c r="IPT92" s="212"/>
      <c r="IPU92" s="212"/>
      <c r="IPV92" s="212"/>
      <c r="IPW92" s="212"/>
      <c r="IPX92" s="212"/>
      <c r="IPY92" s="212"/>
      <c r="IPZ92" s="212"/>
      <c r="IQA92" s="213"/>
      <c r="IQB92" s="212"/>
      <c r="IQC92" s="212"/>
      <c r="IQD92" s="212"/>
      <c r="IQE92" s="212"/>
      <c r="IQF92" s="212"/>
      <c r="IQG92" s="192"/>
      <c r="IQH92" s="212"/>
      <c r="IQI92" s="212"/>
      <c r="IQJ92" s="212"/>
      <c r="IQK92" s="212"/>
      <c r="IQL92" s="212"/>
      <c r="IQM92" s="212"/>
      <c r="IQN92" s="212"/>
      <c r="IQO92" s="212"/>
      <c r="IQP92" s="212"/>
      <c r="IQQ92" s="212"/>
      <c r="IQR92" s="212"/>
      <c r="IQS92" s="212"/>
      <c r="IQT92" s="212"/>
      <c r="IQU92" s="212"/>
      <c r="IQV92" s="212"/>
      <c r="IQW92" s="212"/>
      <c r="IQX92" s="213"/>
      <c r="IQY92" s="212"/>
      <c r="IQZ92" s="212"/>
      <c r="IRA92" s="212"/>
      <c r="IRB92" s="212"/>
      <c r="IRC92" s="212"/>
      <c r="IRD92" s="192"/>
      <c r="IRE92" s="212"/>
      <c r="IRF92" s="212"/>
      <c r="IRG92" s="212"/>
      <c r="IRH92" s="212"/>
      <c r="IRI92" s="212"/>
      <c r="IRJ92" s="212"/>
      <c r="IRK92" s="212"/>
      <c r="IRL92" s="212"/>
      <c r="IRM92" s="212"/>
      <c r="IRN92" s="212"/>
      <c r="IRO92" s="212"/>
      <c r="IRP92" s="212"/>
      <c r="IRQ92" s="212"/>
      <c r="IRR92" s="212"/>
      <c r="IRS92" s="212"/>
      <c r="IRT92" s="212"/>
      <c r="IRU92" s="213"/>
      <c r="IRV92" s="212"/>
      <c r="IRW92" s="212"/>
      <c r="IRX92" s="212"/>
      <c r="IRY92" s="212"/>
      <c r="IRZ92" s="212"/>
      <c r="ISA92" s="192"/>
      <c r="ISB92" s="212"/>
      <c r="ISC92" s="212"/>
      <c r="ISD92" s="212"/>
      <c r="ISE92" s="212"/>
      <c r="ISF92" s="212"/>
      <c r="ISG92" s="212"/>
      <c r="ISH92" s="212"/>
      <c r="ISI92" s="212"/>
      <c r="ISJ92" s="212"/>
      <c r="ISK92" s="212"/>
      <c r="ISL92" s="212"/>
      <c r="ISM92" s="212"/>
      <c r="ISN92" s="212"/>
      <c r="ISO92" s="212"/>
      <c r="ISP92" s="212"/>
      <c r="ISQ92" s="212"/>
      <c r="ISR92" s="213"/>
      <c r="ISS92" s="212"/>
      <c r="IST92" s="212"/>
      <c r="ISU92" s="212"/>
      <c r="ISV92" s="212"/>
      <c r="ISW92" s="212"/>
      <c r="ISX92" s="192"/>
      <c r="ISY92" s="212"/>
      <c r="ISZ92" s="212"/>
      <c r="ITA92" s="212"/>
      <c r="ITB92" s="212"/>
      <c r="ITC92" s="212"/>
      <c r="ITD92" s="212"/>
      <c r="ITE92" s="212"/>
      <c r="ITF92" s="212"/>
      <c r="ITG92" s="212"/>
      <c r="ITH92" s="212"/>
      <c r="ITI92" s="212"/>
      <c r="ITJ92" s="212"/>
      <c r="ITK92" s="212"/>
      <c r="ITL92" s="212"/>
      <c r="ITM92" s="212"/>
      <c r="ITN92" s="212"/>
      <c r="ITO92" s="213"/>
      <c r="ITP92" s="212"/>
      <c r="ITQ92" s="212"/>
      <c r="ITR92" s="212"/>
      <c r="ITS92" s="212"/>
      <c r="ITT92" s="212"/>
      <c r="ITU92" s="192"/>
      <c r="ITV92" s="212"/>
      <c r="ITW92" s="212"/>
      <c r="ITX92" s="212"/>
      <c r="ITY92" s="212"/>
      <c r="ITZ92" s="212"/>
      <c r="IUA92" s="212"/>
      <c r="IUB92" s="212"/>
      <c r="IUC92" s="212"/>
      <c r="IUD92" s="212"/>
      <c r="IUE92" s="212"/>
      <c r="IUF92" s="212"/>
      <c r="IUG92" s="212"/>
      <c r="IUH92" s="212"/>
      <c r="IUI92" s="212"/>
      <c r="IUJ92" s="212"/>
      <c r="IUK92" s="212"/>
      <c r="IUL92" s="213"/>
      <c r="IUM92" s="212"/>
      <c r="IUN92" s="212"/>
      <c r="IUO92" s="212"/>
      <c r="IUP92" s="212"/>
      <c r="IUQ92" s="212"/>
      <c r="IUR92" s="192"/>
      <c r="IUS92" s="212"/>
      <c r="IUT92" s="212"/>
      <c r="IUU92" s="212"/>
      <c r="IUV92" s="212"/>
      <c r="IUW92" s="212"/>
      <c r="IUX92" s="212"/>
      <c r="IUY92" s="212"/>
      <c r="IUZ92" s="212"/>
      <c r="IVA92" s="212"/>
      <c r="IVB92" s="212"/>
      <c r="IVC92" s="212"/>
      <c r="IVD92" s="212"/>
      <c r="IVE92" s="212"/>
      <c r="IVF92" s="212"/>
      <c r="IVG92" s="212"/>
      <c r="IVH92" s="212"/>
      <c r="IVI92" s="213"/>
      <c r="IVJ92" s="212"/>
      <c r="IVK92" s="212"/>
      <c r="IVL92" s="212"/>
      <c r="IVM92" s="212"/>
      <c r="IVN92" s="212"/>
      <c r="IVO92" s="192"/>
      <c r="IVP92" s="212"/>
      <c r="IVQ92" s="212"/>
      <c r="IVR92" s="212"/>
      <c r="IVS92" s="212"/>
      <c r="IVT92" s="212"/>
      <c r="IVU92" s="212"/>
      <c r="IVV92" s="212"/>
      <c r="IVW92" s="212"/>
      <c r="IVX92" s="212"/>
      <c r="IVY92" s="212"/>
      <c r="IVZ92" s="212"/>
      <c r="IWA92" s="212"/>
      <c r="IWB92" s="212"/>
      <c r="IWC92" s="212"/>
      <c r="IWD92" s="212"/>
      <c r="IWE92" s="212"/>
      <c r="IWF92" s="213"/>
      <c r="IWG92" s="212"/>
      <c r="IWH92" s="212"/>
      <c r="IWI92" s="212"/>
      <c r="IWJ92" s="212"/>
      <c r="IWK92" s="212"/>
      <c r="IWL92" s="192"/>
      <c r="IWM92" s="212"/>
      <c r="IWN92" s="212"/>
      <c r="IWO92" s="212"/>
      <c r="IWP92" s="212"/>
      <c r="IWQ92" s="212"/>
      <c r="IWR92" s="212"/>
      <c r="IWS92" s="212"/>
      <c r="IWT92" s="212"/>
      <c r="IWU92" s="212"/>
      <c r="IWV92" s="212"/>
      <c r="IWW92" s="212"/>
      <c r="IWX92" s="212"/>
      <c r="IWY92" s="212"/>
      <c r="IWZ92" s="212"/>
      <c r="IXA92" s="212"/>
      <c r="IXB92" s="212"/>
      <c r="IXC92" s="213"/>
      <c r="IXD92" s="212"/>
      <c r="IXE92" s="212"/>
      <c r="IXF92" s="212"/>
      <c r="IXG92" s="212"/>
      <c r="IXH92" s="212"/>
      <c r="IXI92" s="192"/>
      <c r="IXJ92" s="212"/>
      <c r="IXK92" s="212"/>
      <c r="IXL92" s="212"/>
      <c r="IXM92" s="212"/>
      <c r="IXN92" s="212"/>
      <c r="IXO92" s="212"/>
      <c r="IXP92" s="212"/>
      <c r="IXQ92" s="212"/>
      <c r="IXR92" s="212"/>
      <c r="IXS92" s="212"/>
      <c r="IXT92" s="212"/>
      <c r="IXU92" s="212"/>
      <c r="IXV92" s="212"/>
      <c r="IXW92" s="212"/>
      <c r="IXX92" s="212"/>
      <c r="IXY92" s="212"/>
      <c r="IXZ92" s="213"/>
      <c r="IYA92" s="212"/>
      <c r="IYB92" s="212"/>
      <c r="IYC92" s="212"/>
      <c r="IYD92" s="212"/>
      <c r="IYE92" s="212"/>
      <c r="IYF92" s="192"/>
      <c r="IYG92" s="212"/>
      <c r="IYH92" s="212"/>
      <c r="IYI92" s="212"/>
      <c r="IYJ92" s="212"/>
      <c r="IYK92" s="212"/>
      <c r="IYL92" s="212"/>
      <c r="IYM92" s="212"/>
      <c r="IYN92" s="212"/>
      <c r="IYO92" s="212"/>
      <c r="IYP92" s="212"/>
      <c r="IYQ92" s="212"/>
      <c r="IYR92" s="212"/>
      <c r="IYS92" s="212"/>
      <c r="IYT92" s="212"/>
      <c r="IYU92" s="212"/>
      <c r="IYV92" s="212"/>
      <c r="IYW92" s="213"/>
      <c r="IYX92" s="212"/>
      <c r="IYY92" s="212"/>
      <c r="IYZ92" s="212"/>
      <c r="IZA92" s="212"/>
      <c r="IZB92" s="212"/>
      <c r="IZC92" s="192"/>
      <c r="IZD92" s="212"/>
      <c r="IZE92" s="212"/>
      <c r="IZF92" s="212"/>
      <c r="IZG92" s="212"/>
      <c r="IZH92" s="212"/>
      <c r="IZI92" s="212"/>
      <c r="IZJ92" s="212"/>
      <c r="IZK92" s="212"/>
      <c r="IZL92" s="212"/>
      <c r="IZM92" s="212"/>
      <c r="IZN92" s="212"/>
      <c r="IZO92" s="212"/>
      <c r="IZP92" s="212"/>
      <c r="IZQ92" s="212"/>
      <c r="IZR92" s="212"/>
      <c r="IZS92" s="212"/>
      <c r="IZT92" s="213"/>
      <c r="IZU92" s="212"/>
      <c r="IZV92" s="212"/>
      <c r="IZW92" s="212"/>
      <c r="IZX92" s="212"/>
      <c r="IZY92" s="212"/>
      <c r="IZZ92" s="192"/>
      <c r="JAA92" s="212"/>
      <c r="JAB92" s="212"/>
      <c r="JAC92" s="212"/>
      <c r="JAD92" s="212"/>
      <c r="JAE92" s="212"/>
      <c r="JAF92" s="212"/>
      <c r="JAG92" s="212"/>
      <c r="JAH92" s="212"/>
      <c r="JAI92" s="212"/>
      <c r="JAJ92" s="212"/>
      <c r="JAK92" s="212"/>
      <c r="JAL92" s="212"/>
      <c r="JAM92" s="212"/>
      <c r="JAN92" s="212"/>
      <c r="JAO92" s="212"/>
      <c r="JAP92" s="212"/>
      <c r="JAQ92" s="213"/>
      <c r="JAR92" s="212"/>
      <c r="JAS92" s="212"/>
      <c r="JAT92" s="212"/>
      <c r="JAU92" s="212"/>
      <c r="JAV92" s="212"/>
      <c r="JAW92" s="192"/>
      <c r="JAX92" s="212"/>
      <c r="JAY92" s="212"/>
      <c r="JAZ92" s="212"/>
      <c r="JBA92" s="212"/>
      <c r="JBB92" s="212"/>
      <c r="JBC92" s="212"/>
      <c r="JBD92" s="212"/>
      <c r="JBE92" s="212"/>
      <c r="JBF92" s="212"/>
      <c r="JBG92" s="212"/>
      <c r="JBH92" s="212"/>
      <c r="JBI92" s="212"/>
      <c r="JBJ92" s="212"/>
      <c r="JBK92" s="212"/>
      <c r="JBL92" s="212"/>
      <c r="JBM92" s="212"/>
      <c r="JBN92" s="213"/>
      <c r="JBO92" s="212"/>
      <c r="JBP92" s="212"/>
      <c r="JBQ92" s="212"/>
      <c r="JBR92" s="212"/>
      <c r="JBS92" s="212"/>
      <c r="JBT92" s="192"/>
      <c r="JBU92" s="212"/>
      <c r="JBV92" s="212"/>
      <c r="JBW92" s="212"/>
      <c r="JBX92" s="212"/>
      <c r="JBY92" s="212"/>
      <c r="JBZ92" s="212"/>
      <c r="JCA92" s="212"/>
      <c r="JCB92" s="212"/>
      <c r="JCC92" s="212"/>
      <c r="JCD92" s="212"/>
      <c r="JCE92" s="212"/>
      <c r="JCF92" s="212"/>
      <c r="JCG92" s="212"/>
      <c r="JCH92" s="212"/>
      <c r="JCI92" s="212"/>
      <c r="JCJ92" s="212"/>
      <c r="JCK92" s="213"/>
      <c r="JCL92" s="212"/>
      <c r="JCM92" s="212"/>
      <c r="JCN92" s="212"/>
      <c r="JCO92" s="212"/>
      <c r="JCP92" s="212"/>
      <c r="JCQ92" s="192"/>
      <c r="JCR92" s="212"/>
      <c r="JCS92" s="212"/>
      <c r="JCT92" s="212"/>
      <c r="JCU92" s="212"/>
      <c r="JCV92" s="212"/>
      <c r="JCW92" s="212"/>
      <c r="JCX92" s="212"/>
      <c r="JCY92" s="212"/>
      <c r="JCZ92" s="212"/>
      <c r="JDA92" s="212"/>
      <c r="JDB92" s="212"/>
      <c r="JDC92" s="212"/>
      <c r="JDD92" s="212"/>
      <c r="JDE92" s="212"/>
      <c r="JDF92" s="212"/>
      <c r="JDG92" s="212"/>
      <c r="JDH92" s="213"/>
      <c r="JDI92" s="212"/>
      <c r="JDJ92" s="212"/>
      <c r="JDK92" s="212"/>
      <c r="JDL92" s="212"/>
      <c r="JDM92" s="212"/>
      <c r="JDN92" s="192"/>
      <c r="JDO92" s="212"/>
      <c r="JDP92" s="212"/>
      <c r="JDQ92" s="212"/>
      <c r="JDR92" s="212"/>
      <c r="JDS92" s="212"/>
      <c r="JDT92" s="212"/>
      <c r="JDU92" s="212"/>
      <c r="JDV92" s="212"/>
      <c r="JDW92" s="212"/>
      <c r="JDX92" s="212"/>
      <c r="JDY92" s="212"/>
      <c r="JDZ92" s="212"/>
      <c r="JEA92" s="212"/>
      <c r="JEB92" s="212"/>
      <c r="JEC92" s="212"/>
      <c r="JED92" s="212"/>
      <c r="JEE92" s="213"/>
      <c r="JEF92" s="212"/>
      <c r="JEG92" s="212"/>
      <c r="JEH92" s="212"/>
      <c r="JEI92" s="212"/>
      <c r="JEJ92" s="212"/>
      <c r="JEK92" s="192"/>
      <c r="JEL92" s="212"/>
      <c r="JEM92" s="212"/>
      <c r="JEN92" s="212"/>
      <c r="JEO92" s="212"/>
      <c r="JEP92" s="212"/>
      <c r="JEQ92" s="212"/>
      <c r="JER92" s="212"/>
      <c r="JES92" s="212"/>
      <c r="JET92" s="212"/>
      <c r="JEU92" s="212"/>
      <c r="JEV92" s="212"/>
      <c r="JEW92" s="212"/>
      <c r="JEX92" s="212"/>
      <c r="JEY92" s="212"/>
      <c r="JEZ92" s="212"/>
      <c r="JFA92" s="212"/>
      <c r="JFB92" s="213"/>
      <c r="JFC92" s="212"/>
      <c r="JFD92" s="212"/>
      <c r="JFE92" s="212"/>
      <c r="JFF92" s="212"/>
      <c r="JFG92" s="212"/>
      <c r="JFH92" s="192"/>
      <c r="JFI92" s="212"/>
      <c r="JFJ92" s="212"/>
      <c r="JFK92" s="212"/>
      <c r="JFL92" s="212"/>
      <c r="JFM92" s="212"/>
      <c r="JFN92" s="212"/>
      <c r="JFO92" s="212"/>
      <c r="JFP92" s="212"/>
      <c r="JFQ92" s="212"/>
      <c r="JFR92" s="212"/>
      <c r="JFS92" s="212"/>
      <c r="JFT92" s="212"/>
      <c r="JFU92" s="212"/>
      <c r="JFV92" s="212"/>
      <c r="JFW92" s="212"/>
      <c r="JFX92" s="212"/>
      <c r="JFY92" s="213"/>
      <c r="JFZ92" s="212"/>
      <c r="JGA92" s="212"/>
      <c r="JGB92" s="212"/>
      <c r="JGC92" s="212"/>
      <c r="JGD92" s="212"/>
      <c r="JGE92" s="192"/>
      <c r="JGF92" s="212"/>
      <c r="JGG92" s="212"/>
      <c r="JGH92" s="212"/>
      <c r="JGI92" s="212"/>
      <c r="JGJ92" s="212"/>
      <c r="JGK92" s="212"/>
      <c r="JGL92" s="212"/>
      <c r="JGM92" s="212"/>
      <c r="JGN92" s="212"/>
      <c r="JGO92" s="212"/>
      <c r="JGP92" s="212"/>
      <c r="JGQ92" s="212"/>
      <c r="JGR92" s="212"/>
      <c r="JGS92" s="212"/>
      <c r="JGT92" s="212"/>
      <c r="JGU92" s="212"/>
      <c r="JGV92" s="213"/>
      <c r="JGW92" s="212"/>
      <c r="JGX92" s="212"/>
      <c r="JGY92" s="212"/>
      <c r="JGZ92" s="212"/>
      <c r="JHA92" s="212"/>
      <c r="JHB92" s="192"/>
      <c r="JHC92" s="212"/>
      <c r="JHD92" s="212"/>
      <c r="JHE92" s="212"/>
      <c r="JHF92" s="212"/>
      <c r="JHG92" s="212"/>
      <c r="JHH92" s="212"/>
      <c r="JHI92" s="212"/>
      <c r="JHJ92" s="212"/>
      <c r="JHK92" s="212"/>
      <c r="JHL92" s="212"/>
      <c r="JHM92" s="212"/>
      <c r="JHN92" s="212"/>
      <c r="JHO92" s="212"/>
      <c r="JHP92" s="212"/>
      <c r="JHQ92" s="212"/>
      <c r="JHR92" s="212"/>
      <c r="JHS92" s="213"/>
      <c r="JHT92" s="212"/>
      <c r="JHU92" s="212"/>
      <c r="JHV92" s="212"/>
      <c r="JHW92" s="212"/>
      <c r="JHX92" s="212"/>
      <c r="JHY92" s="192"/>
      <c r="JHZ92" s="212"/>
      <c r="JIA92" s="212"/>
      <c r="JIB92" s="212"/>
      <c r="JIC92" s="212"/>
      <c r="JID92" s="212"/>
      <c r="JIE92" s="212"/>
      <c r="JIF92" s="212"/>
      <c r="JIG92" s="212"/>
      <c r="JIH92" s="212"/>
      <c r="JII92" s="212"/>
      <c r="JIJ92" s="212"/>
      <c r="JIK92" s="212"/>
      <c r="JIL92" s="212"/>
      <c r="JIM92" s="212"/>
      <c r="JIN92" s="212"/>
      <c r="JIO92" s="212"/>
      <c r="JIP92" s="213"/>
      <c r="JIQ92" s="212"/>
      <c r="JIR92" s="212"/>
      <c r="JIS92" s="212"/>
      <c r="JIT92" s="212"/>
      <c r="JIU92" s="212"/>
      <c r="JIV92" s="192"/>
      <c r="JIW92" s="212"/>
      <c r="JIX92" s="212"/>
      <c r="JIY92" s="212"/>
      <c r="JIZ92" s="212"/>
      <c r="JJA92" s="212"/>
      <c r="JJB92" s="212"/>
      <c r="JJC92" s="212"/>
      <c r="JJD92" s="212"/>
      <c r="JJE92" s="212"/>
      <c r="JJF92" s="212"/>
      <c r="JJG92" s="212"/>
      <c r="JJH92" s="212"/>
      <c r="JJI92" s="212"/>
      <c r="JJJ92" s="212"/>
      <c r="JJK92" s="212"/>
      <c r="JJL92" s="212"/>
      <c r="JJM92" s="213"/>
      <c r="JJN92" s="212"/>
      <c r="JJO92" s="212"/>
      <c r="JJP92" s="212"/>
      <c r="JJQ92" s="212"/>
      <c r="JJR92" s="212"/>
      <c r="JJS92" s="192"/>
      <c r="JJT92" s="212"/>
      <c r="JJU92" s="212"/>
      <c r="JJV92" s="212"/>
      <c r="JJW92" s="212"/>
      <c r="JJX92" s="212"/>
      <c r="JJY92" s="212"/>
      <c r="JJZ92" s="212"/>
      <c r="JKA92" s="212"/>
      <c r="JKB92" s="212"/>
      <c r="JKC92" s="212"/>
      <c r="JKD92" s="212"/>
      <c r="JKE92" s="212"/>
      <c r="JKF92" s="212"/>
      <c r="JKG92" s="212"/>
      <c r="JKH92" s="212"/>
      <c r="JKI92" s="212"/>
      <c r="JKJ92" s="213"/>
      <c r="JKK92" s="212"/>
      <c r="JKL92" s="212"/>
      <c r="JKM92" s="212"/>
      <c r="JKN92" s="212"/>
      <c r="JKO92" s="212"/>
      <c r="JKP92" s="192"/>
      <c r="JKQ92" s="212"/>
      <c r="JKR92" s="212"/>
      <c r="JKS92" s="212"/>
      <c r="JKT92" s="212"/>
      <c r="JKU92" s="212"/>
      <c r="JKV92" s="212"/>
      <c r="JKW92" s="212"/>
      <c r="JKX92" s="212"/>
      <c r="JKY92" s="212"/>
      <c r="JKZ92" s="212"/>
      <c r="JLA92" s="212"/>
      <c r="JLB92" s="212"/>
      <c r="JLC92" s="212"/>
      <c r="JLD92" s="212"/>
      <c r="JLE92" s="212"/>
      <c r="JLF92" s="212"/>
      <c r="JLG92" s="213"/>
      <c r="JLH92" s="212"/>
      <c r="JLI92" s="212"/>
      <c r="JLJ92" s="212"/>
      <c r="JLK92" s="212"/>
      <c r="JLL92" s="212"/>
      <c r="JLM92" s="192"/>
      <c r="JLN92" s="212"/>
      <c r="JLO92" s="212"/>
      <c r="JLP92" s="212"/>
      <c r="JLQ92" s="212"/>
      <c r="JLR92" s="212"/>
      <c r="JLS92" s="212"/>
      <c r="JLT92" s="212"/>
      <c r="JLU92" s="212"/>
      <c r="JLV92" s="212"/>
      <c r="JLW92" s="212"/>
      <c r="JLX92" s="212"/>
      <c r="JLY92" s="212"/>
      <c r="JLZ92" s="212"/>
      <c r="JMA92" s="212"/>
      <c r="JMB92" s="212"/>
      <c r="JMC92" s="212"/>
      <c r="JMD92" s="213"/>
      <c r="JME92" s="212"/>
      <c r="JMF92" s="212"/>
      <c r="JMG92" s="212"/>
      <c r="JMH92" s="212"/>
      <c r="JMI92" s="212"/>
      <c r="JMJ92" s="192"/>
      <c r="JMK92" s="212"/>
      <c r="JML92" s="212"/>
      <c r="JMM92" s="212"/>
      <c r="JMN92" s="212"/>
      <c r="JMO92" s="212"/>
      <c r="JMP92" s="212"/>
      <c r="JMQ92" s="212"/>
      <c r="JMR92" s="212"/>
      <c r="JMS92" s="212"/>
      <c r="JMT92" s="212"/>
      <c r="JMU92" s="212"/>
      <c r="JMV92" s="212"/>
      <c r="JMW92" s="212"/>
      <c r="JMX92" s="212"/>
      <c r="JMY92" s="212"/>
      <c r="JMZ92" s="212"/>
      <c r="JNA92" s="213"/>
      <c r="JNB92" s="212"/>
      <c r="JNC92" s="212"/>
      <c r="JND92" s="212"/>
      <c r="JNE92" s="212"/>
      <c r="JNF92" s="212"/>
      <c r="JNG92" s="192"/>
      <c r="JNH92" s="212"/>
      <c r="JNI92" s="212"/>
      <c r="JNJ92" s="212"/>
      <c r="JNK92" s="212"/>
      <c r="JNL92" s="212"/>
      <c r="JNM92" s="212"/>
      <c r="JNN92" s="212"/>
      <c r="JNO92" s="212"/>
      <c r="JNP92" s="212"/>
      <c r="JNQ92" s="212"/>
      <c r="JNR92" s="212"/>
      <c r="JNS92" s="212"/>
      <c r="JNT92" s="212"/>
      <c r="JNU92" s="212"/>
      <c r="JNV92" s="212"/>
      <c r="JNW92" s="212"/>
      <c r="JNX92" s="213"/>
      <c r="JNY92" s="212"/>
      <c r="JNZ92" s="212"/>
      <c r="JOA92" s="212"/>
      <c r="JOB92" s="212"/>
      <c r="JOC92" s="212"/>
      <c r="JOD92" s="192"/>
      <c r="JOE92" s="212"/>
      <c r="JOF92" s="212"/>
      <c r="JOG92" s="212"/>
      <c r="JOH92" s="212"/>
      <c r="JOI92" s="212"/>
      <c r="JOJ92" s="212"/>
      <c r="JOK92" s="212"/>
      <c r="JOL92" s="212"/>
      <c r="JOM92" s="212"/>
      <c r="JON92" s="212"/>
      <c r="JOO92" s="212"/>
      <c r="JOP92" s="212"/>
      <c r="JOQ92" s="212"/>
      <c r="JOR92" s="212"/>
      <c r="JOS92" s="212"/>
      <c r="JOT92" s="212"/>
      <c r="JOU92" s="213"/>
      <c r="JOV92" s="212"/>
      <c r="JOW92" s="212"/>
      <c r="JOX92" s="212"/>
      <c r="JOY92" s="212"/>
      <c r="JOZ92" s="212"/>
      <c r="JPA92" s="192"/>
      <c r="JPB92" s="212"/>
      <c r="JPC92" s="212"/>
      <c r="JPD92" s="212"/>
      <c r="JPE92" s="212"/>
      <c r="JPF92" s="212"/>
      <c r="JPG92" s="212"/>
      <c r="JPH92" s="212"/>
      <c r="JPI92" s="212"/>
      <c r="JPJ92" s="212"/>
      <c r="JPK92" s="212"/>
      <c r="JPL92" s="212"/>
      <c r="JPM92" s="212"/>
      <c r="JPN92" s="212"/>
      <c r="JPO92" s="212"/>
      <c r="JPP92" s="212"/>
      <c r="JPQ92" s="212"/>
      <c r="JPR92" s="213"/>
      <c r="JPS92" s="212"/>
      <c r="JPT92" s="212"/>
      <c r="JPU92" s="212"/>
      <c r="JPV92" s="212"/>
      <c r="JPW92" s="212"/>
      <c r="JPX92" s="192"/>
      <c r="JPY92" s="212"/>
      <c r="JPZ92" s="212"/>
      <c r="JQA92" s="212"/>
      <c r="JQB92" s="212"/>
      <c r="JQC92" s="212"/>
      <c r="JQD92" s="212"/>
      <c r="JQE92" s="212"/>
      <c r="JQF92" s="212"/>
      <c r="JQG92" s="212"/>
      <c r="JQH92" s="212"/>
      <c r="JQI92" s="212"/>
      <c r="JQJ92" s="212"/>
      <c r="JQK92" s="212"/>
      <c r="JQL92" s="212"/>
      <c r="JQM92" s="212"/>
      <c r="JQN92" s="212"/>
      <c r="JQO92" s="213"/>
      <c r="JQP92" s="212"/>
      <c r="JQQ92" s="212"/>
      <c r="JQR92" s="212"/>
      <c r="JQS92" s="212"/>
      <c r="JQT92" s="212"/>
      <c r="JQU92" s="192"/>
      <c r="JQV92" s="212"/>
      <c r="JQW92" s="212"/>
      <c r="JQX92" s="212"/>
      <c r="JQY92" s="212"/>
      <c r="JQZ92" s="212"/>
      <c r="JRA92" s="212"/>
      <c r="JRB92" s="212"/>
      <c r="JRC92" s="212"/>
      <c r="JRD92" s="212"/>
      <c r="JRE92" s="212"/>
      <c r="JRF92" s="212"/>
      <c r="JRG92" s="212"/>
      <c r="JRH92" s="212"/>
      <c r="JRI92" s="212"/>
      <c r="JRJ92" s="212"/>
      <c r="JRK92" s="212"/>
      <c r="JRL92" s="213"/>
      <c r="JRM92" s="212"/>
      <c r="JRN92" s="212"/>
      <c r="JRO92" s="212"/>
      <c r="JRP92" s="212"/>
      <c r="JRQ92" s="212"/>
      <c r="JRR92" s="192"/>
      <c r="JRS92" s="212"/>
      <c r="JRT92" s="212"/>
      <c r="JRU92" s="212"/>
      <c r="JRV92" s="212"/>
      <c r="JRW92" s="212"/>
      <c r="JRX92" s="212"/>
      <c r="JRY92" s="212"/>
      <c r="JRZ92" s="212"/>
      <c r="JSA92" s="212"/>
      <c r="JSB92" s="212"/>
      <c r="JSC92" s="212"/>
      <c r="JSD92" s="212"/>
      <c r="JSE92" s="212"/>
      <c r="JSF92" s="212"/>
      <c r="JSG92" s="212"/>
      <c r="JSH92" s="212"/>
      <c r="JSI92" s="213"/>
      <c r="JSJ92" s="212"/>
      <c r="JSK92" s="212"/>
      <c r="JSL92" s="212"/>
      <c r="JSM92" s="212"/>
      <c r="JSN92" s="212"/>
      <c r="JSO92" s="192"/>
      <c r="JSP92" s="212"/>
      <c r="JSQ92" s="212"/>
      <c r="JSR92" s="212"/>
      <c r="JSS92" s="212"/>
      <c r="JST92" s="212"/>
      <c r="JSU92" s="212"/>
      <c r="JSV92" s="212"/>
      <c r="JSW92" s="212"/>
      <c r="JSX92" s="212"/>
      <c r="JSY92" s="212"/>
      <c r="JSZ92" s="212"/>
      <c r="JTA92" s="212"/>
      <c r="JTB92" s="212"/>
      <c r="JTC92" s="212"/>
      <c r="JTD92" s="212"/>
      <c r="JTE92" s="212"/>
      <c r="JTF92" s="213"/>
      <c r="JTG92" s="212"/>
      <c r="JTH92" s="212"/>
      <c r="JTI92" s="212"/>
      <c r="JTJ92" s="212"/>
      <c r="JTK92" s="212"/>
      <c r="JTL92" s="192"/>
      <c r="JTM92" s="212"/>
      <c r="JTN92" s="212"/>
      <c r="JTO92" s="212"/>
      <c r="JTP92" s="212"/>
      <c r="JTQ92" s="212"/>
      <c r="JTR92" s="212"/>
      <c r="JTS92" s="212"/>
      <c r="JTT92" s="212"/>
      <c r="JTU92" s="212"/>
      <c r="JTV92" s="212"/>
      <c r="JTW92" s="212"/>
      <c r="JTX92" s="212"/>
      <c r="JTY92" s="212"/>
      <c r="JTZ92" s="212"/>
      <c r="JUA92" s="212"/>
      <c r="JUB92" s="212"/>
      <c r="JUC92" s="213"/>
      <c r="JUD92" s="212"/>
      <c r="JUE92" s="212"/>
      <c r="JUF92" s="212"/>
      <c r="JUG92" s="212"/>
      <c r="JUH92" s="212"/>
      <c r="JUI92" s="192"/>
      <c r="JUJ92" s="212"/>
      <c r="JUK92" s="212"/>
      <c r="JUL92" s="212"/>
      <c r="JUM92" s="212"/>
      <c r="JUN92" s="212"/>
      <c r="JUO92" s="212"/>
      <c r="JUP92" s="212"/>
      <c r="JUQ92" s="212"/>
      <c r="JUR92" s="212"/>
      <c r="JUS92" s="212"/>
      <c r="JUT92" s="212"/>
      <c r="JUU92" s="212"/>
      <c r="JUV92" s="212"/>
      <c r="JUW92" s="212"/>
      <c r="JUX92" s="212"/>
      <c r="JUY92" s="212"/>
      <c r="JUZ92" s="213"/>
      <c r="JVA92" s="212"/>
      <c r="JVB92" s="212"/>
      <c r="JVC92" s="212"/>
      <c r="JVD92" s="212"/>
      <c r="JVE92" s="212"/>
      <c r="JVF92" s="192"/>
      <c r="JVG92" s="212"/>
      <c r="JVH92" s="212"/>
      <c r="JVI92" s="212"/>
      <c r="JVJ92" s="212"/>
      <c r="JVK92" s="212"/>
      <c r="JVL92" s="212"/>
      <c r="JVM92" s="212"/>
      <c r="JVN92" s="212"/>
      <c r="JVO92" s="212"/>
      <c r="JVP92" s="212"/>
      <c r="JVQ92" s="212"/>
      <c r="JVR92" s="212"/>
      <c r="JVS92" s="212"/>
      <c r="JVT92" s="212"/>
      <c r="JVU92" s="212"/>
      <c r="JVV92" s="212"/>
      <c r="JVW92" s="213"/>
      <c r="JVX92" s="212"/>
      <c r="JVY92" s="212"/>
      <c r="JVZ92" s="212"/>
      <c r="JWA92" s="212"/>
      <c r="JWB92" s="212"/>
      <c r="JWC92" s="192"/>
      <c r="JWD92" s="212"/>
      <c r="JWE92" s="212"/>
      <c r="JWF92" s="212"/>
      <c r="JWG92" s="212"/>
      <c r="JWH92" s="212"/>
      <c r="JWI92" s="212"/>
      <c r="JWJ92" s="212"/>
      <c r="JWK92" s="212"/>
      <c r="JWL92" s="212"/>
      <c r="JWM92" s="212"/>
      <c r="JWN92" s="212"/>
      <c r="JWO92" s="212"/>
      <c r="JWP92" s="212"/>
      <c r="JWQ92" s="212"/>
      <c r="JWR92" s="212"/>
      <c r="JWS92" s="212"/>
      <c r="JWT92" s="213"/>
      <c r="JWU92" s="212"/>
      <c r="JWV92" s="212"/>
      <c r="JWW92" s="212"/>
      <c r="JWX92" s="212"/>
      <c r="JWY92" s="212"/>
      <c r="JWZ92" s="192"/>
      <c r="JXA92" s="212"/>
      <c r="JXB92" s="212"/>
      <c r="JXC92" s="212"/>
      <c r="JXD92" s="212"/>
      <c r="JXE92" s="212"/>
      <c r="JXF92" s="212"/>
      <c r="JXG92" s="212"/>
      <c r="JXH92" s="212"/>
      <c r="JXI92" s="212"/>
      <c r="JXJ92" s="212"/>
      <c r="JXK92" s="212"/>
      <c r="JXL92" s="212"/>
      <c r="JXM92" s="212"/>
      <c r="JXN92" s="212"/>
      <c r="JXO92" s="212"/>
      <c r="JXP92" s="212"/>
      <c r="JXQ92" s="213"/>
      <c r="JXR92" s="212"/>
      <c r="JXS92" s="212"/>
      <c r="JXT92" s="212"/>
      <c r="JXU92" s="212"/>
      <c r="JXV92" s="212"/>
      <c r="JXW92" s="192"/>
      <c r="JXX92" s="212"/>
      <c r="JXY92" s="212"/>
      <c r="JXZ92" s="212"/>
      <c r="JYA92" s="212"/>
      <c r="JYB92" s="212"/>
      <c r="JYC92" s="212"/>
      <c r="JYD92" s="212"/>
      <c r="JYE92" s="212"/>
      <c r="JYF92" s="212"/>
      <c r="JYG92" s="212"/>
      <c r="JYH92" s="212"/>
      <c r="JYI92" s="212"/>
      <c r="JYJ92" s="212"/>
      <c r="JYK92" s="212"/>
      <c r="JYL92" s="212"/>
      <c r="JYM92" s="212"/>
      <c r="JYN92" s="213"/>
      <c r="JYO92" s="212"/>
      <c r="JYP92" s="212"/>
      <c r="JYQ92" s="212"/>
      <c r="JYR92" s="212"/>
      <c r="JYS92" s="212"/>
      <c r="JYT92" s="192"/>
      <c r="JYU92" s="212"/>
      <c r="JYV92" s="212"/>
      <c r="JYW92" s="212"/>
      <c r="JYX92" s="212"/>
      <c r="JYY92" s="212"/>
      <c r="JYZ92" s="212"/>
      <c r="JZA92" s="212"/>
      <c r="JZB92" s="212"/>
      <c r="JZC92" s="212"/>
      <c r="JZD92" s="212"/>
      <c r="JZE92" s="212"/>
      <c r="JZF92" s="212"/>
      <c r="JZG92" s="212"/>
      <c r="JZH92" s="212"/>
      <c r="JZI92" s="212"/>
      <c r="JZJ92" s="212"/>
      <c r="JZK92" s="213"/>
      <c r="JZL92" s="212"/>
      <c r="JZM92" s="212"/>
      <c r="JZN92" s="212"/>
      <c r="JZO92" s="212"/>
      <c r="JZP92" s="212"/>
      <c r="JZQ92" s="192"/>
      <c r="JZR92" s="212"/>
      <c r="JZS92" s="212"/>
      <c r="JZT92" s="212"/>
      <c r="JZU92" s="212"/>
      <c r="JZV92" s="212"/>
      <c r="JZW92" s="212"/>
      <c r="JZX92" s="212"/>
      <c r="JZY92" s="212"/>
      <c r="JZZ92" s="212"/>
      <c r="KAA92" s="212"/>
      <c r="KAB92" s="212"/>
      <c r="KAC92" s="212"/>
      <c r="KAD92" s="212"/>
      <c r="KAE92" s="212"/>
      <c r="KAF92" s="212"/>
      <c r="KAG92" s="212"/>
      <c r="KAH92" s="213"/>
      <c r="KAI92" s="212"/>
      <c r="KAJ92" s="212"/>
      <c r="KAK92" s="212"/>
      <c r="KAL92" s="212"/>
      <c r="KAM92" s="212"/>
      <c r="KAN92" s="192"/>
      <c r="KAO92" s="212"/>
      <c r="KAP92" s="212"/>
      <c r="KAQ92" s="212"/>
      <c r="KAR92" s="212"/>
      <c r="KAS92" s="212"/>
      <c r="KAT92" s="212"/>
      <c r="KAU92" s="212"/>
      <c r="KAV92" s="212"/>
      <c r="KAW92" s="212"/>
      <c r="KAX92" s="212"/>
      <c r="KAY92" s="212"/>
      <c r="KAZ92" s="212"/>
      <c r="KBA92" s="212"/>
      <c r="KBB92" s="212"/>
      <c r="KBC92" s="212"/>
      <c r="KBD92" s="212"/>
      <c r="KBE92" s="213"/>
      <c r="KBF92" s="212"/>
      <c r="KBG92" s="212"/>
      <c r="KBH92" s="212"/>
      <c r="KBI92" s="212"/>
      <c r="KBJ92" s="212"/>
      <c r="KBK92" s="192"/>
      <c r="KBL92" s="212"/>
      <c r="KBM92" s="212"/>
      <c r="KBN92" s="212"/>
      <c r="KBO92" s="212"/>
      <c r="KBP92" s="212"/>
      <c r="KBQ92" s="212"/>
      <c r="KBR92" s="212"/>
      <c r="KBS92" s="212"/>
      <c r="KBT92" s="212"/>
      <c r="KBU92" s="212"/>
      <c r="KBV92" s="212"/>
      <c r="KBW92" s="212"/>
      <c r="KBX92" s="212"/>
      <c r="KBY92" s="212"/>
      <c r="KBZ92" s="212"/>
      <c r="KCA92" s="212"/>
      <c r="KCB92" s="213"/>
      <c r="KCC92" s="212"/>
      <c r="KCD92" s="212"/>
      <c r="KCE92" s="212"/>
      <c r="KCF92" s="212"/>
      <c r="KCG92" s="212"/>
      <c r="KCH92" s="192"/>
      <c r="KCI92" s="212"/>
      <c r="KCJ92" s="212"/>
      <c r="KCK92" s="212"/>
      <c r="KCL92" s="212"/>
      <c r="KCM92" s="212"/>
      <c r="KCN92" s="212"/>
      <c r="KCO92" s="212"/>
      <c r="KCP92" s="212"/>
      <c r="KCQ92" s="212"/>
      <c r="KCR92" s="212"/>
      <c r="KCS92" s="212"/>
      <c r="KCT92" s="212"/>
      <c r="KCU92" s="212"/>
      <c r="KCV92" s="212"/>
      <c r="KCW92" s="212"/>
      <c r="KCX92" s="212"/>
      <c r="KCY92" s="213"/>
      <c r="KCZ92" s="212"/>
      <c r="KDA92" s="212"/>
      <c r="KDB92" s="212"/>
      <c r="KDC92" s="212"/>
      <c r="KDD92" s="212"/>
      <c r="KDE92" s="192"/>
      <c r="KDF92" s="212"/>
      <c r="KDG92" s="212"/>
      <c r="KDH92" s="212"/>
      <c r="KDI92" s="212"/>
      <c r="KDJ92" s="212"/>
      <c r="KDK92" s="212"/>
      <c r="KDL92" s="212"/>
      <c r="KDM92" s="212"/>
      <c r="KDN92" s="212"/>
      <c r="KDO92" s="212"/>
      <c r="KDP92" s="212"/>
      <c r="KDQ92" s="212"/>
      <c r="KDR92" s="212"/>
      <c r="KDS92" s="212"/>
      <c r="KDT92" s="212"/>
      <c r="KDU92" s="212"/>
      <c r="KDV92" s="213"/>
      <c r="KDW92" s="212"/>
      <c r="KDX92" s="212"/>
      <c r="KDY92" s="212"/>
      <c r="KDZ92" s="212"/>
      <c r="KEA92" s="212"/>
      <c r="KEB92" s="192"/>
      <c r="KEC92" s="212"/>
      <c r="KED92" s="212"/>
      <c r="KEE92" s="212"/>
      <c r="KEF92" s="212"/>
      <c r="KEG92" s="212"/>
      <c r="KEH92" s="212"/>
      <c r="KEI92" s="212"/>
      <c r="KEJ92" s="212"/>
      <c r="KEK92" s="212"/>
      <c r="KEL92" s="212"/>
      <c r="KEM92" s="212"/>
      <c r="KEN92" s="212"/>
      <c r="KEO92" s="212"/>
      <c r="KEP92" s="212"/>
      <c r="KEQ92" s="212"/>
      <c r="KER92" s="212"/>
      <c r="KES92" s="213"/>
      <c r="KET92" s="212"/>
      <c r="KEU92" s="212"/>
      <c r="KEV92" s="212"/>
      <c r="KEW92" s="212"/>
      <c r="KEX92" s="212"/>
      <c r="KEY92" s="192"/>
      <c r="KEZ92" s="212"/>
      <c r="KFA92" s="212"/>
      <c r="KFB92" s="212"/>
      <c r="KFC92" s="212"/>
      <c r="KFD92" s="212"/>
      <c r="KFE92" s="212"/>
      <c r="KFF92" s="212"/>
      <c r="KFG92" s="212"/>
      <c r="KFH92" s="212"/>
      <c r="KFI92" s="212"/>
      <c r="KFJ92" s="212"/>
      <c r="KFK92" s="212"/>
      <c r="KFL92" s="212"/>
      <c r="KFM92" s="212"/>
      <c r="KFN92" s="212"/>
      <c r="KFO92" s="212"/>
      <c r="KFP92" s="213"/>
      <c r="KFQ92" s="212"/>
      <c r="KFR92" s="212"/>
      <c r="KFS92" s="212"/>
      <c r="KFT92" s="212"/>
      <c r="KFU92" s="212"/>
      <c r="KFV92" s="192"/>
      <c r="KFW92" s="212"/>
      <c r="KFX92" s="212"/>
      <c r="KFY92" s="212"/>
      <c r="KFZ92" s="212"/>
      <c r="KGA92" s="212"/>
      <c r="KGB92" s="212"/>
      <c r="KGC92" s="212"/>
      <c r="KGD92" s="212"/>
      <c r="KGE92" s="212"/>
      <c r="KGF92" s="212"/>
      <c r="KGG92" s="212"/>
      <c r="KGH92" s="212"/>
      <c r="KGI92" s="212"/>
      <c r="KGJ92" s="212"/>
      <c r="KGK92" s="212"/>
      <c r="KGL92" s="212"/>
      <c r="KGM92" s="213"/>
      <c r="KGN92" s="212"/>
      <c r="KGO92" s="212"/>
      <c r="KGP92" s="212"/>
      <c r="KGQ92" s="212"/>
      <c r="KGR92" s="212"/>
      <c r="KGS92" s="192"/>
      <c r="KGT92" s="212"/>
      <c r="KGU92" s="212"/>
      <c r="KGV92" s="212"/>
      <c r="KGW92" s="212"/>
      <c r="KGX92" s="212"/>
      <c r="KGY92" s="212"/>
      <c r="KGZ92" s="212"/>
      <c r="KHA92" s="212"/>
      <c r="KHB92" s="212"/>
      <c r="KHC92" s="212"/>
      <c r="KHD92" s="212"/>
      <c r="KHE92" s="212"/>
      <c r="KHF92" s="212"/>
      <c r="KHG92" s="212"/>
      <c r="KHH92" s="212"/>
      <c r="KHI92" s="212"/>
      <c r="KHJ92" s="213"/>
      <c r="KHK92" s="212"/>
      <c r="KHL92" s="212"/>
      <c r="KHM92" s="212"/>
      <c r="KHN92" s="212"/>
      <c r="KHO92" s="212"/>
      <c r="KHP92" s="192"/>
      <c r="KHQ92" s="212"/>
      <c r="KHR92" s="212"/>
      <c r="KHS92" s="212"/>
      <c r="KHT92" s="212"/>
      <c r="KHU92" s="212"/>
      <c r="KHV92" s="212"/>
      <c r="KHW92" s="212"/>
      <c r="KHX92" s="212"/>
      <c r="KHY92" s="212"/>
      <c r="KHZ92" s="212"/>
      <c r="KIA92" s="212"/>
      <c r="KIB92" s="212"/>
      <c r="KIC92" s="212"/>
      <c r="KID92" s="212"/>
      <c r="KIE92" s="212"/>
      <c r="KIF92" s="212"/>
      <c r="KIG92" s="213"/>
      <c r="KIH92" s="212"/>
      <c r="KII92" s="212"/>
      <c r="KIJ92" s="212"/>
      <c r="KIK92" s="212"/>
      <c r="KIL92" s="212"/>
      <c r="KIM92" s="192"/>
      <c r="KIN92" s="212"/>
      <c r="KIO92" s="212"/>
      <c r="KIP92" s="212"/>
      <c r="KIQ92" s="212"/>
      <c r="KIR92" s="212"/>
      <c r="KIS92" s="212"/>
      <c r="KIT92" s="212"/>
      <c r="KIU92" s="212"/>
      <c r="KIV92" s="212"/>
      <c r="KIW92" s="212"/>
      <c r="KIX92" s="212"/>
      <c r="KIY92" s="212"/>
      <c r="KIZ92" s="212"/>
      <c r="KJA92" s="212"/>
      <c r="KJB92" s="212"/>
      <c r="KJC92" s="212"/>
      <c r="KJD92" s="213"/>
      <c r="KJE92" s="212"/>
      <c r="KJF92" s="212"/>
      <c r="KJG92" s="212"/>
      <c r="KJH92" s="212"/>
      <c r="KJI92" s="212"/>
      <c r="KJJ92" s="192"/>
      <c r="KJK92" s="212"/>
      <c r="KJL92" s="212"/>
      <c r="KJM92" s="212"/>
      <c r="KJN92" s="212"/>
      <c r="KJO92" s="212"/>
      <c r="KJP92" s="212"/>
      <c r="KJQ92" s="212"/>
      <c r="KJR92" s="212"/>
      <c r="KJS92" s="212"/>
      <c r="KJT92" s="212"/>
      <c r="KJU92" s="212"/>
      <c r="KJV92" s="212"/>
      <c r="KJW92" s="212"/>
      <c r="KJX92" s="212"/>
      <c r="KJY92" s="212"/>
      <c r="KJZ92" s="212"/>
      <c r="KKA92" s="213"/>
      <c r="KKB92" s="212"/>
      <c r="KKC92" s="212"/>
      <c r="KKD92" s="212"/>
      <c r="KKE92" s="212"/>
      <c r="KKF92" s="212"/>
      <c r="KKG92" s="192"/>
      <c r="KKH92" s="212"/>
      <c r="KKI92" s="212"/>
      <c r="KKJ92" s="212"/>
      <c r="KKK92" s="212"/>
      <c r="KKL92" s="212"/>
      <c r="KKM92" s="212"/>
      <c r="KKN92" s="212"/>
      <c r="KKO92" s="212"/>
      <c r="KKP92" s="212"/>
      <c r="KKQ92" s="212"/>
      <c r="KKR92" s="212"/>
      <c r="KKS92" s="212"/>
      <c r="KKT92" s="212"/>
      <c r="KKU92" s="212"/>
      <c r="KKV92" s="212"/>
      <c r="KKW92" s="212"/>
      <c r="KKX92" s="213"/>
      <c r="KKY92" s="212"/>
      <c r="KKZ92" s="212"/>
      <c r="KLA92" s="212"/>
      <c r="KLB92" s="212"/>
      <c r="KLC92" s="212"/>
      <c r="KLD92" s="192"/>
      <c r="KLE92" s="212"/>
      <c r="KLF92" s="212"/>
      <c r="KLG92" s="212"/>
      <c r="KLH92" s="212"/>
      <c r="KLI92" s="212"/>
      <c r="KLJ92" s="212"/>
      <c r="KLK92" s="212"/>
      <c r="KLL92" s="212"/>
      <c r="KLM92" s="212"/>
      <c r="KLN92" s="212"/>
      <c r="KLO92" s="212"/>
      <c r="KLP92" s="212"/>
      <c r="KLQ92" s="212"/>
      <c r="KLR92" s="212"/>
      <c r="KLS92" s="212"/>
      <c r="KLT92" s="212"/>
      <c r="KLU92" s="213"/>
      <c r="KLV92" s="212"/>
      <c r="KLW92" s="212"/>
      <c r="KLX92" s="212"/>
      <c r="KLY92" s="212"/>
      <c r="KLZ92" s="212"/>
      <c r="KMA92" s="192"/>
      <c r="KMB92" s="212"/>
      <c r="KMC92" s="212"/>
      <c r="KMD92" s="212"/>
      <c r="KME92" s="212"/>
      <c r="KMF92" s="212"/>
      <c r="KMG92" s="212"/>
      <c r="KMH92" s="212"/>
      <c r="KMI92" s="212"/>
      <c r="KMJ92" s="212"/>
      <c r="KMK92" s="212"/>
      <c r="KML92" s="212"/>
      <c r="KMM92" s="212"/>
      <c r="KMN92" s="212"/>
      <c r="KMO92" s="212"/>
      <c r="KMP92" s="212"/>
      <c r="KMQ92" s="212"/>
      <c r="KMR92" s="213"/>
      <c r="KMS92" s="212"/>
      <c r="KMT92" s="212"/>
      <c r="KMU92" s="212"/>
      <c r="KMV92" s="212"/>
      <c r="KMW92" s="212"/>
      <c r="KMX92" s="192"/>
      <c r="KMY92" s="212"/>
      <c r="KMZ92" s="212"/>
      <c r="KNA92" s="212"/>
      <c r="KNB92" s="212"/>
      <c r="KNC92" s="212"/>
      <c r="KND92" s="212"/>
      <c r="KNE92" s="212"/>
      <c r="KNF92" s="212"/>
      <c r="KNG92" s="212"/>
      <c r="KNH92" s="212"/>
      <c r="KNI92" s="212"/>
      <c r="KNJ92" s="212"/>
      <c r="KNK92" s="212"/>
      <c r="KNL92" s="212"/>
      <c r="KNM92" s="212"/>
      <c r="KNN92" s="212"/>
      <c r="KNO92" s="213"/>
      <c r="KNP92" s="212"/>
      <c r="KNQ92" s="212"/>
      <c r="KNR92" s="212"/>
      <c r="KNS92" s="212"/>
      <c r="KNT92" s="212"/>
      <c r="KNU92" s="192"/>
      <c r="KNV92" s="212"/>
      <c r="KNW92" s="212"/>
      <c r="KNX92" s="212"/>
      <c r="KNY92" s="212"/>
      <c r="KNZ92" s="212"/>
      <c r="KOA92" s="212"/>
      <c r="KOB92" s="212"/>
      <c r="KOC92" s="212"/>
      <c r="KOD92" s="212"/>
      <c r="KOE92" s="212"/>
      <c r="KOF92" s="212"/>
      <c r="KOG92" s="212"/>
      <c r="KOH92" s="212"/>
      <c r="KOI92" s="212"/>
      <c r="KOJ92" s="212"/>
      <c r="KOK92" s="212"/>
      <c r="KOL92" s="213"/>
      <c r="KOM92" s="212"/>
      <c r="KON92" s="212"/>
      <c r="KOO92" s="212"/>
      <c r="KOP92" s="212"/>
      <c r="KOQ92" s="212"/>
      <c r="KOR92" s="192"/>
      <c r="KOS92" s="212"/>
      <c r="KOT92" s="212"/>
      <c r="KOU92" s="212"/>
      <c r="KOV92" s="212"/>
      <c r="KOW92" s="212"/>
      <c r="KOX92" s="212"/>
      <c r="KOY92" s="212"/>
      <c r="KOZ92" s="212"/>
      <c r="KPA92" s="212"/>
      <c r="KPB92" s="212"/>
      <c r="KPC92" s="212"/>
      <c r="KPD92" s="212"/>
      <c r="KPE92" s="212"/>
      <c r="KPF92" s="212"/>
      <c r="KPG92" s="212"/>
      <c r="KPH92" s="212"/>
      <c r="KPI92" s="213"/>
      <c r="KPJ92" s="212"/>
      <c r="KPK92" s="212"/>
      <c r="KPL92" s="212"/>
      <c r="KPM92" s="212"/>
      <c r="KPN92" s="212"/>
      <c r="KPO92" s="192"/>
      <c r="KPP92" s="212"/>
      <c r="KPQ92" s="212"/>
      <c r="KPR92" s="212"/>
      <c r="KPS92" s="212"/>
      <c r="KPT92" s="212"/>
      <c r="KPU92" s="212"/>
      <c r="KPV92" s="212"/>
      <c r="KPW92" s="212"/>
      <c r="KPX92" s="212"/>
      <c r="KPY92" s="212"/>
      <c r="KPZ92" s="212"/>
      <c r="KQA92" s="212"/>
      <c r="KQB92" s="212"/>
      <c r="KQC92" s="212"/>
      <c r="KQD92" s="212"/>
      <c r="KQE92" s="212"/>
      <c r="KQF92" s="213"/>
      <c r="KQG92" s="212"/>
      <c r="KQH92" s="212"/>
      <c r="KQI92" s="212"/>
      <c r="KQJ92" s="212"/>
      <c r="KQK92" s="212"/>
      <c r="KQL92" s="192"/>
      <c r="KQM92" s="212"/>
      <c r="KQN92" s="212"/>
      <c r="KQO92" s="212"/>
      <c r="KQP92" s="212"/>
      <c r="KQQ92" s="212"/>
      <c r="KQR92" s="212"/>
      <c r="KQS92" s="212"/>
      <c r="KQT92" s="212"/>
      <c r="KQU92" s="212"/>
      <c r="KQV92" s="212"/>
      <c r="KQW92" s="212"/>
      <c r="KQX92" s="212"/>
      <c r="KQY92" s="212"/>
      <c r="KQZ92" s="212"/>
      <c r="KRA92" s="212"/>
      <c r="KRB92" s="212"/>
      <c r="KRC92" s="213"/>
      <c r="KRD92" s="212"/>
      <c r="KRE92" s="212"/>
      <c r="KRF92" s="212"/>
      <c r="KRG92" s="212"/>
      <c r="KRH92" s="212"/>
      <c r="KRI92" s="192"/>
      <c r="KRJ92" s="212"/>
      <c r="KRK92" s="212"/>
      <c r="KRL92" s="212"/>
      <c r="KRM92" s="212"/>
      <c r="KRN92" s="212"/>
      <c r="KRO92" s="212"/>
      <c r="KRP92" s="212"/>
      <c r="KRQ92" s="212"/>
      <c r="KRR92" s="212"/>
      <c r="KRS92" s="212"/>
      <c r="KRT92" s="212"/>
      <c r="KRU92" s="212"/>
      <c r="KRV92" s="212"/>
      <c r="KRW92" s="212"/>
      <c r="KRX92" s="212"/>
      <c r="KRY92" s="212"/>
      <c r="KRZ92" s="213"/>
      <c r="KSA92" s="212"/>
      <c r="KSB92" s="212"/>
      <c r="KSC92" s="212"/>
      <c r="KSD92" s="212"/>
      <c r="KSE92" s="212"/>
      <c r="KSF92" s="192"/>
      <c r="KSG92" s="212"/>
      <c r="KSH92" s="212"/>
      <c r="KSI92" s="212"/>
      <c r="KSJ92" s="212"/>
      <c r="KSK92" s="212"/>
      <c r="KSL92" s="212"/>
      <c r="KSM92" s="212"/>
      <c r="KSN92" s="212"/>
      <c r="KSO92" s="212"/>
      <c r="KSP92" s="212"/>
      <c r="KSQ92" s="212"/>
      <c r="KSR92" s="212"/>
      <c r="KSS92" s="212"/>
      <c r="KST92" s="212"/>
      <c r="KSU92" s="212"/>
      <c r="KSV92" s="212"/>
      <c r="KSW92" s="213"/>
      <c r="KSX92" s="212"/>
      <c r="KSY92" s="212"/>
      <c r="KSZ92" s="212"/>
      <c r="KTA92" s="212"/>
      <c r="KTB92" s="212"/>
      <c r="KTC92" s="192"/>
      <c r="KTD92" s="212"/>
      <c r="KTE92" s="212"/>
      <c r="KTF92" s="212"/>
      <c r="KTG92" s="212"/>
      <c r="KTH92" s="212"/>
      <c r="KTI92" s="212"/>
      <c r="KTJ92" s="212"/>
      <c r="KTK92" s="212"/>
      <c r="KTL92" s="212"/>
      <c r="KTM92" s="212"/>
      <c r="KTN92" s="212"/>
      <c r="KTO92" s="212"/>
      <c r="KTP92" s="212"/>
      <c r="KTQ92" s="212"/>
      <c r="KTR92" s="212"/>
      <c r="KTS92" s="212"/>
      <c r="KTT92" s="213"/>
      <c r="KTU92" s="212"/>
      <c r="KTV92" s="212"/>
      <c r="KTW92" s="212"/>
      <c r="KTX92" s="212"/>
      <c r="KTY92" s="212"/>
      <c r="KTZ92" s="192"/>
      <c r="KUA92" s="212"/>
      <c r="KUB92" s="212"/>
      <c r="KUC92" s="212"/>
      <c r="KUD92" s="212"/>
      <c r="KUE92" s="212"/>
      <c r="KUF92" s="212"/>
      <c r="KUG92" s="212"/>
      <c r="KUH92" s="212"/>
      <c r="KUI92" s="212"/>
      <c r="KUJ92" s="212"/>
      <c r="KUK92" s="212"/>
      <c r="KUL92" s="212"/>
      <c r="KUM92" s="212"/>
      <c r="KUN92" s="212"/>
      <c r="KUO92" s="212"/>
      <c r="KUP92" s="212"/>
      <c r="KUQ92" s="213"/>
      <c r="KUR92" s="212"/>
      <c r="KUS92" s="212"/>
      <c r="KUT92" s="212"/>
      <c r="KUU92" s="212"/>
      <c r="KUV92" s="212"/>
      <c r="KUW92" s="192"/>
      <c r="KUX92" s="212"/>
      <c r="KUY92" s="212"/>
      <c r="KUZ92" s="212"/>
      <c r="KVA92" s="212"/>
      <c r="KVB92" s="212"/>
      <c r="KVC92" s="212"/>
      <c r="KVD92" s="212"/>
      <c r="KVE92" s="212"/>
      <c r="KVF92" s="212"/>
      <c r="KVG92" s="212"/>
      <c r="KVH92" s="212"/>
      <c r="KVI92" s="212"/>
      <c r="KVJ92" s="212"/>
      <c r="KVK92" s="212"/>
      <c r="KVL92" s="212"/>
      <c r="KVM92" s="212"/>
      <c r="KVN92" s="213"/>
      <c r="KVO92" s="212"/>
      <c r="KVP92" s="212"/>
      <c r="KVQ92" s="212"/>
      <c r="KVR92" s="212"/>
      <c r="KVS92" s="212"/>
      <c r="KVT92" s="192"/>
      <c r="KVU92" s="212"/>
      <c r="KVV92" s="212"/>
      <c r="KVW92" s="212"/>
      <c r="KVX92" s="212"/>
      <c r="KVY92" s="212"/>
      <c r="KVZ92" s="212"/>
      <c r="KWA92" s="212"/>
      <c r="KWB92" s="212"/>
      <c r="KWC92" s="212"/>
      <c r="KWD92" s="212"/>
      <c r="KWE92" s="212"/>
      <c r="KWF92" s="212"/>
      <c r="KWG92" s="212"/>
      <c r="KWH92" s="212"/>
      <c r="KWI92" s="212"/>
      <c r="KWJ92" s="212"/>
      <c r="KWK92" s="213"/>
      <c r="KWL92" s="212"/>
      <c r="KWM92" s="212"/>
      <c r="KWN92" s="212"/>
      <c r="KWO92" s="212"/>
      <c r="KWP92" s="212"/>
      <c r="KWQ92" s="192"/>
      <c r="KWR92" s="212"/>
      <c r="KWS92" s="212"/>
      <c r="KWT92" s="212"/>
      <c r="KWU92" s="212"/>
      <c r="KWV92" s="212"/>
      <c r="KWW92" s="212"/>
      <c r="KWX92" s="212"/>
      <c r="KWY92" s="212"/>
      <c r="KWZ92" s="212"/>
      <c r="KXA92" s="212"/>
      <c r="KXB92" s="212"/>
      <c r="KXC92" s="212"/>
      <c r="KXD92" s="212"/>
      <c r="KXE92" s="212"/>
      <c r="KXF92" s="212"/>
      <c r="KXG92" s="212"/>
      <c r="KXH92" s="213"/>
      <c r="KXI92" s="212"/>
      <c r="KXJ92" s="212"/>
      <c r="KXK92" s="212"/>
      <c r="KXL92" s="212"/>
      <c r="KXM92" s="212"/>
      <c r="KXN92" s="192"/>
      <c r="KXO92" s="212"/>
      <c r="KXP92" s="212"/>
      <c r="KXQ92" s="212"/>
      <c r="KXR92" s="212"/>
      <c r="KXS92" s="212"/>
      <c r="KXT92" s="212"/>
      <c r="KXU92" s="212"/>
      <c r="KXV92" s="212"/>
      <c r="KXW92" s="212"/>
      <c r="KXX92" s="212"/>
      <c r="KXY92" s="212"/>
      <c r="KXZ92" s="212"/>
      <c r="KYA92" s="212"/>
      <c r="KYB92" s="212"/>
      <c r="KYC92" s="212"/>
      <c r="KYD92" s="212"/>
      <c r="KYE92" s="213"/>
      <c r="KYF92" s="212"/>
      <c r="KYG92" s="212"/>
      <c r="KYH92" s="212"/>
      <c r="KYI92" s="212"/>
      <c r="KYJ92" s="212"/>
      <c r="KYK92" s="192"/>
      <c r="KYL92" s="212"/>
      <c r="KYM92" s="212"/>
      <c r="KYN92" s="212"/>
      <c r="KYO92" s="212"/>
      <c r="KYP92" s="212"/>
      <c r="KYQ92" s="212"/>
      <c r="KYR92" s="212"/>
      <c r="KYS92" s="212"/>
      <c r="KYT92" s="212"/>
      <c r="KYU92" s="212"/>
      <c r="KYV92" s="212"/>
      <c r="KYW92" s="212"/>
      <c r="KYX92" s="212"/>
      <c r="KYY92" s="212"/>
      <c r="KYZ92" s="212"/>
      <c r="KZA92" s="212"/>
      <c r="KZB92" s="213"/>
      <c r="KZC92" s="212"/>
      <c r="KZD92" s="212"/>
      <c r="KZE92" s="212"/>
      <c r="KZF92" s="212"/>
      <c r="KZG92" s="212"/>
      <c r="KZH92" s="192"/>
      <c r="KZI92" s="212"/>
      <c r="KZJ92" s="212"/>
      <c r="KZK92" s="212"/>
      <c r="KZL92" s="212"/>
      <c r="KZM92" s="212"/>
      <c r="KZN92" s="212"/>
      <c r="KZO92" s="212"/>
      <c r="KZP92" s="212"/>
      <c r="KZQ92" s="212"/>
      <c r="KZR92" s="212"/>
      <c r="KZS92" s="212"/>
      <c r="KZT92" s="212"/>
      <c r="KZU92" s="212"/>
      <c r="KZV92" s="212"/>
      <c r="KZW92" s="212"/>
      <c r="KZX92" s="212"/>
      <c r="KZY92" s="213"/>
      <c r="KZZ92" s="212"/>
      <c r="LAA92" s="212"/>
      <c r="LAB92" s="212"/>
      <c r="LAC92" s="212"/>
      <c r="LAD92" s="212"/>
      <c r="LAE92" s="192"/>
      <c r="LAF92" s="212"/>
      <c r="LAG92" s="212"/>
      <c r="LAH92" s="212"/>
      <c r="LAI92" s="212"/>
      <c r="LAJ92" s="212"/>
      <c r="LAK92" s="212"/>
      <c r="LAL92" s="212"/>
      <c r="LAM92" s="212"/>
      <c r="LAN92" s="212"/>
      <c r="LAO92" s="212"/>
      <c r="LAP92" s="212"/>
      <c r="LAQ92" s="212"/>
      <c r="LAR92" s="212"/>
      <c r="LAS92" s="212"/>
      <c r="LAT92" s="212"/>
      <c r="LAU92" s="212"/>
      <c r="LAV92" s="213"/>
      <c r="LAW92" s="212"/>
      <c r="LAX92" s="212"/>
      <c r="LAY92" s="212"/>
      <c r="LAZ92" s="212"/>
      <c r="LBA92" s="212"/>
      <c r="LBB92" s="192"/>
      <c r="LBC92" s="212"/>
      <c r="LBD92" s="212"/>
      <c r="LBE92" s="212"/>
      <c r="LBF92" s="212"/>
      <c r="LBG92" s="212"/>
      <c r="LBH92" s="212"/>
      <c r="LBI92" s="212"/>
      <c r="LBJ92" s="212"/>
      <c r="LBK92" s="212"/>
      <c r="LBL92" s="212"/>
      <c r="LBM92" s="212"/>
      <c r="LBN92" s="212"/>
      <c r="LBO92" s="212"/>
      <c r="LBP92" s="212"/>
      <c r="LBQ92" s="212"/>
      <c r="LBR92" s="212"/>
      <c r="LBS92" s="213"/>
      <c r="LBT92" s="212"/>
      <c r="LBU92" s="212"/>
      <c r="LBV92" s="212"/>
      <c r="LBW92" s="212"/>
      <c r="LBX92" s="212"/>
      <c r="LBY92" s="192"/>
      <c r="LBZ92" s="212"/>
      <c r="LCA92" s="212"/>
      <c r="LCB92" s="212"/>
      <c r="LCC92" s="212"/>
      <c r="LCD92" s="212"/>
      <c r="LCE92" s="212"/>
      <c r="LCF92" s="212"/>
      <c r="LCG92" s="212"/>
      <c r="LCH92" s="212"/>
      <c r="LCI92" s="212"/>
      <c r="LCJ92" s="212"/>
      <c r="LCK92" s="212"/>
      <c r="LCL92" s="212"/>
      <c r="LCM92" s="212"/>
      <c r="LCN92" s="212"/>
      <c r="LCO92" s="212"/>
      <c r="LCP92" s="213"/>
      <c r="LCQ92" s="212"/>
      <c r="LCR92" s="212"/>
      <c r="LCS92" s="212"/>
      <c r="LCT92" s="212"/>
      <c r="LCU92" s="212"/>
      <c r="LCV92" s="192"/>
      <c r="LCW92" s="212"/>
      <c r="LCX92" s="212"/>
      <c r="LCY92" s="212"/>
      <c r="LCZ92" s="212"/>
      <c r="LDA92" s="212"/>
      <c r="LDB92" s="212"/>
      <c r="LDC92" s="212"/>
      <c r="LDD92" s="212"/>
      <c r="LDE92" s="212"/>
      <c r="LDF92" s="212"/>
      <c r="LDG92" s="212"/>
      <c r="LDH92" s="212"/>
      <c r="LDI92" s="212"/>
      <c r="LDJ92" s="212"/>
      <c r="LDK92" s="212"/>
      <c r="LDL92" s="212"/>
      <c r="LDM92" s="213"/>
      <c r="LDN92" s="212"/>
      <c r="LDO92" s="212"/>
      <c r="LDP92" s="212"/>
      <c r="LDQ92" s="212"/>
      <c r="LDR92" s="212"/>
      <c r="LDS92" s="192"/>
      <c r="LDT92" s="212"/>
      <c r="LDU92" s="212"/>
      <c r="LDV92" s="212"/>
      <c r="LDW92" s="212"/>
      <c r="LDX92" s="212"/>
      <c r="LDY92" s="212"/>
      <c r="LDZ92" s="212"/>
      <c r="LEA92" s="212"/>
      <c r="LEB92" s="212"/>
      <c r="LEC92" s="212"/>
      <c r="LED92" s="212"/>
      <c r="LEE92" s="212"/>
      <c r="LEF92" s="212"/>
      <c r="LEG92" s="212"/>
      <c r="LEH92" s="212"/>
      <c r="LEI92" s="212"/>
      <c r="LEJ92" s="213"/>
      <c r="LEK92" s="212"/>
      <c r="LEL92" s="212"/>
      <c r="LEM92" s="212"/>
      <c r="LEN92" s="212"/>
      <c r="LEO92" s="212"/>
      <c r="LEP92" s="192"/>
      <c r="LEQ92" s="212"/>
      <c r="LER92" s="212"/>
      <c r="LES92" s="212"/>
      <c r="LET92" s="212"/>
      <c r="LEU92" s="212"/>
      <c r="LEV92" s="212"/>
      <c r="LEW92" s="212"/>
      <c r="LEX92" s="212"/>
      <c r="LEY92" s="212"/>
      <c r="LEZ92" s="212"/>
      <c r="LFA92" s="212"/>
      <c r="LFB92" s="212"/>
      <c r="LFC92" s="212"/>
      <c r="LFD92" s="212"/>
      <c r="LFE92" s="212"/>
      <c r="LFF92" s="212"/>
      <c r="LFG92" s="213"/>
      <c r="LFH92" s="212"/>
      <c r="LFI92" s="212"/>
      <c r="LFJ92" s="212"/>
      <c r="LFK92" s="212"/>
      <c r="LFL92" s="212"/>
      <c r="LFM92" s="192"/>
      <c r="LFN92" s="212"/>
      <c r="LFO92" s="212"/>
      <c r="LFP92" s="212"/>
      <c r="LFQ92" s="212"/>
      <c r="LFR92" s="212"/>
      <c r="LFS92" s="212"/>
      <c r="LFT92" s="212"/>
      <c r="LFU92" s="212"/>
      <c r="LFV92" s="212"/>
      <c r="LFW92" s="212"/>
      <c r="LFX92" s="212"/>
      <c r="LFY92" s="212"/>
      <c r="LFZ92" s="212"/>
      <c r="LGA92" s="212"/>
      <c r="LGB92" s="212"/>
      <c r="LGC92" s="212"/>
      <c r="LGD92" s="213"/>
      <c r="LGE92" s="212"/>
      <c r="LGF92" s="212"/>
      <c r="LGG92" s="212"/>
      <c r="LGH92" s="212"/>
      <c r="LGI92" s="212"/>
      <c r="LGJ92" s="192"/>
      <c r="LGK92" s="212"/>
      <c r="LGL92" s="212"/>
      <c r="LGM92" s="212"/>
      <c r="LGN92" s="212"/>
      <c r="LGO92" s="212"/>
      <c r="LGP92" s="212"/>
      <c r="LGQ92" s="212"/>
      <c r="LGR92" s="212"/>
      <c r="LGS92" s="212"/>
      <c r="LGT92" s="212"/>
      <c r="LGU92" s="212"/>
      <c r="LGV92" s="212"/>
      <c r="LGW92" s="212"/>
      <c r="LGX92" s="212"/>
      <c r="LGY92" s="212"/>
      <c r="LGZ92" s="212"/>
      <c r="LHA92" s="213"/>
      <c r="LHB92" s="212"/>
      <c r="LHC92" s="212"/>
      <c r="LHD92" s="212"/>
      <c r="LHE92" s="212"/>
      <c r="LHF92" s="212"/>
      <c r="LHG92" s="192"/>
      <c r="LHH92" s="212"/>
      <c r="LHI92" s="212"/>
      <c r="LHJ92" s="212"/>
      <c r="LHK92" s="212"/>
      <c r="LHL92" s="212"/>
      <c r="LHM92" s="212"/>
      <c r="LHN92" s="212"/>
      <c r="LHO92" s="212"/>
      <c r="LHP92" s="212"/>
      <c r="LHQ92" s="212"/>
      <c r="LHR92" s="212"/>
      <c r="LHS92" s="212"/>
      <c r="LHT92" s="212"/>
      <c r="LHU92" s="212"/>
      <c r="LHV92" s="212"/>
      <c r="LHW92" s="212"/>
      <c r="LHX92" s="213"/>
      <c r="LHY92" s="212"/>
      <c r="LHZ92" s="212"/>
      <c r="LIA92" s="212"/>
      <c r="LIB92" s="212"/>
      <c r="LIC92" s="212"/>
      <c r="LID92" s="192"/>
      <c r="LIE92" s="212"/>
      <c r="LIF92" s="212"/>
      <c r="LIG92" s="212"/>
      <c r="LIH92" s="212"/>
      <c r="LII92" s="212"/>
      <c r="LIJ92" s="212"/>
      <c r="LIK92" s="212"/>
      <c r="LIL92" s="212"/>
      <c r="LIM92" s="212"/>
      <c r="LIN92" s="212"/>
      <c r="LIO92" s="212"/>
      <c r="LIP92" s="212"/>
      <c r="LIQ92" s="212"/>
      <c r="LIR92" s="212"/>
      <c r="LIS92" s="212"/>
      <c r="LIT92" s="212"/>
      <c r="LIU92" s="213"/>
      <c r="LIV92" s="212"/>
      <c r="LIW92" s="212"/>
      <c r="LIX92" s="212"/>
      <c r="LIY92" s="212"/>
      <c r="LIZ92" s="212"/>
      <c r="LJA92" s="192"/>
      <c r="LJB92" s="212"/>
      <c r="LJC92" s="212"/>
      <c r="LJD92" s="212"/>
      <c r="LJE92" s="212"/>
      <c r="LJF92" s="212"/>
      <c r="LJG92" s="212"/>
      <c r="LJH92" s="212"/>
      <c r="LJI92" s="212"/>
      <c r="LJJ92" s="212"/>
      <c r="LJK92" s="212"/>
      <c r="LJL92" s="212"/>
      <c r="LJM92" s="212"/>
      <c r="LJN92" s="212"/>
      <c r="LJO92" s="212"/>
      <c r="LJP92" s="212"/>
      <c r="LJQ92" s="212"/>
      <c r="LJR92" s="213"/>
      <c r="LJS92" s="212"/>
      <c r="LJT92" s="212"/>
      <c r="LJU92" s="212"/>
      <c r="LJV92" s="212"/>
      <c r="LJW92" s="212"/>
      <c r="LJX92" s="192"/>
      <c r="LJY92" s="212"/>
      <c r="LJZ92" s="212"/>
      <c r="LKA92" s="212"/>
      <c r="LKB92" s="212"/>
      <c r="LKC92" s="212"/>
      <c r="LKD92" s="212"/>
      <c r="LKE92" s="212"/>
      <c r="LKF92" s="212"/>
      <c r="LKG92" s="212"/>
      <c r="LKH92" s="212"/>
      <c r="LKI92" s="212"/>
      <c r="LKJ92" s="212"/>
      <c r="LKK92" s="212"/>
      <c r="LKL92" s="212"/>
      <c r="LKM92" s="212"/>
      <c r="LKN92" s="212"/>
      <c r="LKO92" s="213"/>
      <c r="LKP92" s="212"/>
      <c r="LKQ92" s="212"/>
      <c r="LKR92" s="212"/>
      <c r="LKS92" s="212"/>
      <c r="LKT92" s="212"/>
      <c r="LKU92" s="192"/>
      <c r="LKV92" s="212"/>
      <c r="LKW92" s="212"/>
      <c r="LKX92" s="212"/>
      <c r="LKY92" s="212"/>
      <c r="LKZ92" s="212"/>
      <c r="LLA92" s="212"/>
      <c r="LLB92" s="212"/>
      <c r="LLC92" s="212"/>
      <c r="LLD92" s="212"/>
      <c r="LLE92" s="212"/>
      <c r="LLF92" s="212"/>
      <c r="LLG92" s="212"/>
      <c r="LLH92" s="212"/>
      <c r="LLI92" s="212"/>
      <c r="LLJ92" s="212"/>
      <c r="LLK92" s="212"/>
      <c r="LLL92" s="213"/>
      <c r="LLM92" s="212"/>
      <c r="LLN92" s="212"/>
      <c r="LLO92" s="212"/>
      <c r="LLP92" s="212"/>
      <c r="LLQ92" s="212"/>
      <c r="LLR92" s="192"/>
      <c r="LLS92" s="212"/>
      <c r="LLT92" s="212"/>
      <c r="LLU92" s="212"/>
      <c r="LLV92" s="212"/>
      <c r="LLW92" s="212"/>
      <c r="LLX92" s="212"/>
      <c r="LLY92" s="212"/>
      <c r="LLZ92" s="212"/>
      <c r="LMA92" s="212"/>
      <c r="LMB92" s="212"/>
      <c r="LMC92" s="212"/>
      <c r="LMD92" s="212"/>
      <c r="LME92" s="212"/>
      <c r="LMF92" s="212"/>
      <c r="LMG92" s="212"/>
      <c r="LMH92" s="212"/>
      <c r="LMI92" s="213"/>
      <c r="LMJ92" s="212"/>
      <c r="LMK92" s="212"/>
      <c r="LML92" s="212"/>
      <c r="LMM92" s="212"/>
      <c r="LMN92" s="212"/>
      <c r="LMO92" s="192"/>
      <c r="LMP92" s="212"/>
      <c r="LMQ92" s="212"/>
      <c r="LMR92" s="212"/>
      <c r="LMS92" s="212"/>
      <c r="LMT92" s="212"/>
      <c r="LMU92" s="212"/>
      <c r="LMV92" s="212"/>
      <c r="LMW92" s="212"/>
      <c r="LMX92" s="212"/>
      <c r="LMY92" s="212"/>
      <c r="LMZ92" s="212"/>
      <c r="LNA92" s="212"/>
      <c r="LNB92" s="212"/>
      <c r="LNC92" s="212"/>
      <c r="LND92" s="212"/>
      <c r="LNE92" s="212"/>
      <c r="LNF92" s="213"/>
      <c r="LNG92" s="212"/>
      <c r="LNH92" s="212"/>
      <c r="LNI92" s="212"/>
      <c r="LNJ92" s="212"/>
      <c r="LNK92" s="212"/>
      <c r="LNL92" s="192"/>
      <c r="LNM92" s="212"/>
      <c r="LNN92" s="212"/>
      <c r="LNO92" s="212"/>
      <c r="LNP92" s="212"/>
      <c r="LNQ92" s="212"/>
      <c r="LNR92" s="212"/>
      <c r="LNS92" s="212"/>
      <c r="LNT92" s="212"/>
      <c r="LNU92" s="212"/>
      <c r="LNV92" s="212"/>
      <c r="LNW92" s="212"/>
      <c r="LNX92" s="212"/>
      <c r="LNY92" s="212"/>
      <c r="LNZ92" s="212"/>
      <c r="LOA92" s="212"/>
      <c r="LOB92" s="212"/>
      <c r="LOC92" s="213"/>
      <c r="LOD92" s="212"/>
      <c r="LOE92" s="212"/>
      <c r="LOF92" s="212"/>
      <c r="LOG92" s="212"/>
      <c r="LOH92" s="212"/>
      <c r="LOI92" s="192"/>
      <c r="LOJ92" s="212"/>
      <c r="LOK92" s="212"/>
      <c r="LOL92" s="212"/>
      <c r="LOM92" s="212"/>
      <c r="LON92" s="212"/>
      <c r="LOO92" s="212"/>
      <c r="LOP92" s="212"/>
      <c r="LOQ92" s="212"/>
      <c r="LOR92" s="212"/>
      <c r="LOS92" s="212"/>
      <c r="LOT92" s="212"/>
      <c r="LOU92" s="212"/>
      <c r="LOV92" s="212"/>
      <c r="LOW92" s="212"/>
      <c r="LOX92" s="212"/>
      <c r="LOY92" s="212"/>
      <c r="LOZ92" s="213"/>
      <c r="LPA92" s="212"/>
      <c r="LPB92" s="212"/>
      <c r="LPC92" s="212"/>
      <c r="LPD92" s="212"/>
      <c r="LPE92" s="212"/>
      <c r="LPF92" s="192"/>
      <c r="LPG92" s="212"/>
      <c r="LPH92" s="212"/>
      <c r="LPI92" s="212"/>
      <c r="LPJ92" s="212"/>
      <c r="LPK92" s="212"/>
      <c r="LPL92" s="212"/>
      <c r="LPM92" s="212"/>
      <c r="LPN92" s="212"/>
      <c r="LPO92" s="212"/>
      <c r="LPP92" s="212"/>
      <c r="LPQ92" s="212"/>
      <c r="LPR92" s="212"/>
      <c r="LPS92" s="212"/>
      <c r="LPT92" s="212"/>
      <c r="LPU92" s="212"/>
      <c r="LPV92" s="212"/>
      <c r="LPW92" s="213"/>
      <c r="LPX92" s="212"/>
      <c r="LPY92" s="212"/>
      <c r="LPZ92" s="212"/>
      <c r="LQA92" s="212"/>
      <c r="LQB92" s="212"/>
      <c r="LQC92" s="192"/>
      <c r="LQD92" s="212"/>
      <c r="LQE92" s="212"/>
      <c r="LQF92" s="212"/>
      <c r="LQG92" s="212"/>
      <c r="LQH92" s="212"/>
      <c r="LQI92" s="212"/>
      <c r="LQJ92" s="212"/>
      <c r="LQK92" s="212"/>
      <c r="LQL92" s="212"/>
      <c r="LQM92" s="212"/>
      <c r="LQN92" s="212"/>
      <c r="LQO92" s="212"/>
      <c r="LQP92" s="212"/>
      <c r="LQQ92" s="212"/>
      <c r="LQR92" s="212"/>
      <c r="LQS92" s="212"/>
      <c r="LQT92" s="213"/>
      <c r="LQU92" s="212"/>
      <c r="LQV92" s="212"/>
      <c r="LQW92" s="212"/>
      <c r="LQX92" s="212"/>
      <c r="LQY92" s="212"/>
      <c r="LQZ92" s="192"/>
      <c r="LRA92" s="212"/>
      <c r="LRB92" s="212"/>
      <c r="LRC92" s="212"/>
      <c r="LRD92" s="212"/>
      <c r="LRE92" s="212"/>
      <c r="LRF92" s="212"/>
      <c r="LRG92" s="212"/>
      <c r="LRH92" s="212"/>
      <c r="LRI92" s="212"/>
      <c r="LRJ92" s="212"/>
      <c r="LRK92" s="212"/>
      <c r="LRL92" s="212"/>
      <c r="LRM92" s="212"/>
      <c r="LRN92" s="212"/>
      <c r="LRO92" s="212"/>
      <c r="LRP92" s="212"/>
      <c r="LRQ92" s="213"/>
      <c r="LRR92" s="212"/>
      <c r="LRS92" s="212"/>
      <c r="LRT92" s="212"/>
      <c r="LRU92" s="212"/>
      <c r="LRV92" s="212"/>
      <c r="LRW92" s="192"/>
      <c r="LRX92" s="212"/>
      <c r="LRY92" s="212"/>
      <c r="LRZ92" s="212"/>
      <c r="LSA92" s="212"/>
      <c r="LSB92" s="212"/>
      <c r="LSC92" s="212"/>
      <c r="LSD92" s="212"/>
      <c r="LSE92" s="212"/>
      <c r="LSF92" s="212"/>
      <c r="LSG92" s="212"/>
      <c r="LSH92" s="212"/>
      <c r="LSI92" s="212"/>
      <c r="LSJ92" s="212"/>
      <c r="LSK92" s="212"/>
      <c r="LSL92" s="212"/>
      <c r="LSM92" s="212"/>
      <c r="LSN92" s="213"/>
      <c r="LSO92" s="212"/>
      <c r="LSP92" s="212"/>
      <c r="LSQ92" s="212"/>
      <c r="LSR92" s="212"/>
      <c r="LSS92" s="212"/>
      <c r="LST92" s="192"/>
      <c r="LSU92" s="212"/>
      <c r="LSV92" s="212"/>
      <c r="LSW92" s="212"/>
      <c r="LSX92" s="212"/>
      <c r="LSY92" s="212"/>
      <c r="LSZ92" s="212"/>
      <c r="LTA92" s="212"/>
      <c r="LTB92" s="212"/>
      <c r="LTC92" s="212"/>
      <c r="LTD92" s="212"/>
      <c r="LTE92" s="212"/>
      <c r="LTF92" s="212"/>
      <c r="LTG92" s="212"/>
      <c r="LTH92" s="212"/>
      <c r="LTI92" s="212"/>
      <c r="LTJ92" s="212"/>
      <c r="LTK92" s="213"/>
      <c r="LTL92" s="212"/>
      <c r="LTM92" s="212"/>
      <c r="LTN92" s="212"/>
      <c r="LTO92" s="212"/>
      <c r="LTP92" s="212"/>
      <c r="LTQ92" s="192"/>
      <c r="LTR92" s="212"/>
      <c r="LTS92" s="212"/>
      <c r="LTT92" s="212"/>
      <c r="LTU92" s="212"/>
      <c r="LTV92" s="212"/>
      <c r="LTW92" s="212"/>
      <c r="LTX92" s="212"/>
      <c r="LTY92" s="212"/>
      <c r="LTZ92" s="212"/>
      <c r="LUA92" s="212"/>
      <c r="LUB92" s="212"/>
      <c r="LUC92" s="212"/>
      <c r="LUD92" s="212"/>
      <c r="LUE92" s="212"/>
      <c r="LUF92" s="212"/>
      <c r="LUG92" s="212"/>
      <c r="LUH92" s="213"/>
      <c r="LUI92" s="212"/>
      <c r="LUJ92" s="212"/>
      <c r="LUK92" s="212"/>
      <c r="LUL92" s="212"/>
      <c r="LUM92" s="212"/>
      <c r="LUN92" s="192"/>
      <c r="LUO92" s="212"/>
      <c r="LUP92" s="212"/>
      <c r="LUQ92" s="212"/>
      <c r="LUR92" s="212"/>
      <c r="LUS92" s="212"/>
      <c r="LUT92" s="212"/>
      <c r="LUU92" s="212"/>
      <c r="LUV92" s="212"/>
      <c r="LUW92" s="212"/>
      <c r="LUX92" s="212"/>
      <c r="LUY92" s="212"/>
      <c r="LUZ92" s="212"/>
      <c r="LVA92" s="212"/>
      <c r="LVB92" s="212"/>
      <c r="LVC92" s="212"/>
      <c r="LVD92" s="212"/>
      <c r="LVE92" s="213"/>
      <c r="LVF92" s="212"/>
      <c r="LVG92" s="212"/>
      <c r="LVH92" s="212"/>
      <c r="LVI92" s="212"/>
      <c r="LVJ92" s="212"/>
      <c r="LVK92" s="192"/>
      <c r="LVL92" s="212"/>
      <c r="LVM92" s="212"/>
      <c r="LVN92" s="212"/>
      <c r="LVO92" s="212"/>
      <c r="LVP92" s="212"/>
      <c r="LVQ92" s="212"/>
      <c r="LVR92" s="212"/>
      <c r="LVS92" s="212"/>
      <c r="LVT92" s="212"/>
      <c r="LVU92" s="212"/>
      <c r="LVV92" s="212"/>
      <c r="LVW92" s="212"/>
      <c r="LVX92" s="212"/>
      <c r="LVY92" s="212"/>
      <c r="LVZ92" s="212"/>
      <c r="LWA92" s="212"/>
      <c r="LWB92" s="213"/>
      <c r="LWC92" s="212"/>
      <c r="LWD92" s="212"/>
      <c r="LWE92" s="212"/>
      <c r="LWF92" s="212"/>
      <c r="LWG92" s="212"/>
      <c r="LWH92" s="192"/>
      <c r="LWI92" s="212"/>
      <c r="LWJ92" s="212"/>
      <c r="LWK92" s="212"/>
      <c r="LWL92" s="212"/>
      <c r="LWM92" s="212"/>
      <c r="LWN92" s="212"/>
      <c r="LWO92" s="212"/>
      <c r="LWP92" s="212"/>
      <c r="LWQ92" s="212"/>
      <c r="LWR92" s="212"/>
      <c r="LWS92" s="212"/>
      <c r="LWT92" s="212"/>
      <c r="LWU92" s="212"/>
      <c r="LWV92" s="212"/>
      <c r="LWW92" s="212"/>
      <c r="LWX92" s="212"/>
      <c r="LWY92" s="213"/>
      <c r="LWZ92" s="212"/>
      <c r="LXA92" s="212"/>
      <c r="LXB92" s="212"/>
      <c r="LXC92" s="212"/>
      <c r="LXD92" s="212"/>
      <c r="LXE92" s="192"/>
      <c r="LXF92" s="212"/>
      <c r="LXG92" s="212"/>
      <c r="LXH92" s="212"/>
      <c r="LXI92" s="212"/>
      <c r="LXJ92" s="212"/>
      <c r="LXK92" s="212"/>
      <c r="LXL92" s="212"/>
      <c r="LXM92" s="212"/>
      <c r="LXN92" s="212"/>
      <c r="LXO92" s="212"/>
      <c r="LXP92" s="212"/>
      <c r="LXQ92" s="212"/>
      <c r="LXR92" s="212"/>
      <c r="LXS92" s="212"/>
      <c r="LXT92" s="212"/>
      <c r="LXU92" s="212"/>
      <c r="LXV92" s="213"/>
      <c r="LXW92" s="212"/>
      <c r="LXX92" s="212"/>
      <c r="LXY92" s="212"/>
      <c r="LXZ92" s="212"/>
      <c r="LYA92" s="212"/>
      <c r="LYB92" s="192"/>
      <c r="LYC92" s="212"/>
      <c r="LYD92" s="212"/>
      <c r="LYE92" s="212"/>
      <c r="LYF92" s="212"/>
      <c r="LYG92" s="212"/>
      <c r="LYH92" s="212"/>
      <c r="LYI92" s="212"/>
      <c r="LYJ92" s="212"/>
      <c r="LYK92" s="212"/>
      <c r="LYL92" s="212"/>
      <c r="LYM92" s="212"/>
      <c r="LYN92" s="212"/>
      <c r="LYO92" s="212"/>
      <c r="LYP92" s="212"/>
      <c r="LYQ92" s="212"/>
      <c r="LYR92" s="212"/>
      <c r="LYS92" s="213"/>
      <c r="LYT92" s="212"/>
      <c r="LYU92" s="212"/>
      <c r="LYV92" s="212"/>
      <c r="LYW92" s="212"/>
      <c r="LYX92" s="212"/>
      <c r="LYY92" s="192"/>
      <c r="LYZ92" s="212"/>
      <c r="LZA92" s="212"/>
      <c r="LZB92" s="212"/>
      <c r="LZC92" s="212"/>
      <c r="LZD92" s="212"/>
      <c r="LZE92" s="212"/>
      <c r="LZF92" s="212"/>
      <c r="LZG92" s="212"/>
      <c r="LZH92" s="212"/>
      <c r="LZI92" s="212"/>
      <c r="LZJ92" s="212"/>
      <c r="LZK92" s="212"/>
      <c r="LZL92" s="212"/>
      <c r="LZM92" s="212"/>
      <c r="LZN92" s="212"/>
      <c r="LZO92" s="212"/>
      <c r="LZP92" s="213"/>
      <c r="LZQ92" s="212"/>
      <c r="LZR92" s="212"/>
      <c r="LZS92" s="212"/>
      <c r="LZT92" s="212"/>
      <c r="LZU92" s="212"/>
      <c r="LZV92" s="192"/>
      <c r="LZW92" s="212"/>
      <c r="LZX92" s="212"/>
      <c r="LZY92" s="212"/>
      <c r="LZZ92" s="212"/>
      <c r="MAA92" s="212"/>
      <c r="MAB92" s="212"/>
      <c r="MAC92" s="212"/>
      <c r="MAD92" s="212"/>
      <c r="MAE92" s="212"/>
      <c r="MAF92" s="212"/>
      <c r="MAG92" s="212"/>
      <c r="MAH92" s="212"/>
      <c r="MAI92" s="212"/>
      <c r="MAJ92" s="212"/>
      <c r="MAK92" s="212"/>
      <c r="MAL92" s="212"/>
      <c r="MAM92" s="213"/>
      <c r="MAN92" s="212"/>
      <c r="MAO92" s="212"/>
      <c r="MAP92" s="212"/>
      <c r="MAQ92" s="212"/>
      <c r="MAR92" s="212"/>
      <c r="MAS92" s="192"/>
      <c r="MAT92" s="212"/>
      <c r="MAU92" s="212"/>
      <c r="MAV92" s="212"/>
      <c r="MAW92" s="212"/>
      <c r="MAX92" s="212"/>
      <c r="MAY92" s="212"/>
      <c r="MAZ92" s="212"/>
      <c r="MBA92" s="212"/>
      <c r="MBB92" s="212"/>
      <c r="MBC92" s="212"/>
      <c r="MBD92" s="212"/>
      <c r="MBE92" s="212"/>
      <c r="MBF92" s="212"/>
      <c r="MBG92" s="212"/>
      <c r="MBH92" s="212"/>
      <c r="MBI92" s="212"/>
      <c r="MBJ92" s="213"/>
      <c r="MBK92" s="212"/>
      <c r="MBL92" s="212"/>
      <c r="MBM92" s="212"/>
      <c r="MBN92" s="212"/>
      <c r="MBO92" s="212"/>
      <c r="MBP92" s="192"/>
      <c r="MBQ92" s="212"/>
      <c r="MBR92" s="212"/>
      <c r="MBS92" s="212"/>
      <c r="MBT92" s="212"/>
      <c r="MBU92" s="212"/>
      <c r="MBV92" s="212"/>
      <c r="MBW92" s="212"/>
      <c r="MBX92" s="212"/>
      <c r="MBY92" s="212"/>
      <c r="MBZ92" s="212"/>
      <c r="MCA92" s="212"/>
      <c r="MCB92" s="212"/>
      <c r="MCC92" s="212"/>
      <c r="MCD92" s="212"/>
      <c r="MCE92" s="212"/>
      <c r="MCF92" s="212"/>
      <c r="MCG92" s="213"/>
      <c r="MCH92" s="212"/>
      <c r="MCI92" s="212"/>
      <c r="MCJ92" s="212"/>
      <c r="MCK92" s="212"/>
      <c r="MCL92" s="212"/>
      <c r="MCM92" s="192"/>
      <c r="MCN92" s="212"/>
      <c r="MCO92" s="212"/>
      <c r="MCP92" s="212"/>
      <c r="MCQ92" s="212"/>
      <c r="MCR92" s="212"/>
      <c r="MCS92" s="212"/>
      <c r="MCT92" s="212"/>
      <c r="MCU92" s="212"/>
      <c r="MCV92" s="212"/>
      <c r="MCW92" s="212"/>
      <c r="MCX92" s="212"/>
      <c r="MCY92" s="212"/>
      <c r="MCZ92" s="212"/>
      <c r="MDA92" s="212"/>
      <c r="MDB92" s="212"/>
      <c r="MDC92" s="212"/>
      <c r="MDD92" s="213"/>
      <c r="MDE92" s="212"/>
      <c r="MDF92" s="212"/>
      <c r="MDG92" s="212"/>
      <c r="MDH92" s="212"/>
      <c r="MDI92" s="212"/>
      <c r="MDJ92" s="192"/>
      <c r="MDK92" s="212"/>
      <c r="MDL92" s="212"/>
      <c r="MDM92" s="212"/>
      <c r="MDN92" s="212"/>
      <c r="MDO92" s="212"/>
      <c r="MDP92" s="212"/>
      <c r="MDQ92" s="212"/>
      <c r="MDR92" s="212"/>
      <c r="MDS92" s="212"/>
      <c r="MDT92" s="212"/>
      <c r="MDU92" s="212"/>
      <c r="MDV92" s="212"/>
      <c r="MDW92" s="212"/>
      <c r="MDX92" s="212"/>
      <c r="MDY92" s="212"/>
      <c r="MDZ92" s="212"/>
      <c r="MEA92" s="213"/>
      <c r="MEB92" s="212"/>
      <c r="MEC92" s="212"/>
      <c r="MED92" s="212"/>
      <c r="MEE92" s="212"/>
      <c r="MEF92" s="212"/>
      <c r="MEG92" s="192"/>
      <c r="MEH92" s="212"/>
      <c r="MEI92" s="212"/>
      <c r="MEJ92" s="212"/>
      <c r="MEK92" s="212"/>
      <c r="MEL92" s="212"/>
      <c r="MEM92" s="212"/>
      <c r="MEN92" s="212"/>
      <c r="MEO92" s="212"/>
      <c r="MEP92" s="212"/>
      <c r="MEQ92" s="212"/>
      <c r="MER92" s="212"/>
      <c r="MES92" s="212"/>
      <c r="MET92" s="212"/>
      <c r="MEU92" s="212"/>
      <c r="MEV92" s="212"/>
      <c r="MEW92" s="212"/>
      <c r="MEX92" s="213"/>
      <c r="MEY92" s="212"/>
      <c r="MEZ92" s="212"/>
      <c r="MFA92" s="212"/>
      <c r="MFB92" s="212"/>
      <c r="MFC92" s="212"/>
      <c r="MFD92" s="192"/>
      <c r="MFE92" s="212"/>
      <c r="MFF92" s="212"/>
      <c r="MFG92" s="212"/>
      <c r="MFH92" s="212"/>
      <c r="MFI92" s="212"/>
      <c r="MFJ92" s="212"/>
      <c r="MFK92" s="212"/>
      <c r="MFL92" s="212"/>
      <c r="MFM92" s="212"/>
      <c r="MFN92" s="212"/>
      <c r="MFO92" s="212"/>
      <c r="MFP92" s="212"/>
      <c r="MFQ92" s="212"/>
      <c r="MFR92" s="212"/>
      <c r="MFS92" s="212"/>
      <c r="MFT92" s="212"/>
      <c r="MFU92" s="213"/>
      <c r="MFV92" s="212"/>
      <c r="MFW92" s="212"/>
      <c r="MFX92" s="212"/>
      <c r="MFY92" s="212"/>
      <c r="MFZ92" s="212"/>
      <c r="MGA92" s="192"/>
      <c r="MGB92" s="212"/>
      <c r="MGC92" s="212"/>
      <c r="MGD92" s="212"/>
      <c r="MGE92" s="212"/>
      <c r="MGF92" s="212"/>
      <c r="MGG92" s="212"/>
      <c r="MGH92" s="212"/>
      <c r="MGI92" s="212"/>
      <c r="MGJ92" s="212"/>
      <c r="MGK92" s="212"/>
      <c r="MGL92" s="212"/>
      <c r="MGM92" s="212"/>
      <c r="MGN92" s="212"/>
      <c r="MGO92" s="212"/>
      <c r="MGP92" s="212"/>
      <c r="MGQ92" s="212"/>
      <c r="MGR92" s="213"/>
      <c r="MGS92" s="212"/>
      <c r="MGT92" s="212"/>
      <c r="MGU92" s="212"/>
      <c r="MGV92" s="212"/>
      <c r="MGW92" s="212"/>
      <c r="MGX92" s="192"/>
      <c r="MGY92" s="212"/>
      <c r="MGZ92" s="212"/>
      <c r="MHA92" s="212"/>
      <c r="MHB92" s="212"/>
      <c r="MHC92" s="212"/>
      <c r="MHD92" s="212"/>
      <c r="MHE92" s="212"/>
      <c r="MHF92" s="212"/>
      <c r="MHG92" s="212"/>
      <c r="MHH92" s="212"/>
      <c r="MHI92" s="212"/>
      <c r="MHJ92" s="212"/>
      <c r="MHK92" s="212"/>
      <c r="MHL92" s="212"/>
      <c r="MHM92" s="212"/>
      <c r="MHN92" s="212"/>
      <c r="MHO92" s="213"/>
      <c r="MHP92" s="212"/>
      <c r="MHQ92" s="212"/>
      <c r="MHR92" s="212"/>
      <c r="MHS92" s="212"/>
      <c r="MHT92" s="212"/>
      <c r="MHU92" s="192"/>
      <c r="MHV92" s="212"/>
      <c r="MHW92" s="212"/>
      <c r="MHX92" s="212"/>
      <c r="MHY92" s="212"/>
      <c r="MHZ92" s="212"/>
      <c r="MIA92" s="212"/>
      <c r="MIB92" s="212"/>
      <c r="MIC92" s="212"/>
      <c r="MID92" s="212"/>
      <c r="MIE92" s="212"/>
      <c r="MIF92" s="212"/>
      <c r="MIG92" s="212"/>
      <c r="MIH92" s="212"/>
      <c r="MII92" s="212"/>
      <c r="MIJ92" s="212"/>
      <c r="MIK92" s="212"/>
      <c r="MIL92" s="213"/>
      <c r="MIM92" s="212"/>
      <c r="MIN92" s="212"/>
      <c r="MIO92" s="212"/>
      <c r="MIP92" s="212"/>
      <c r="MIQ92" s="212"/>
      <c r="MIR92" s="192"/>
      <c r="MIS92" s="212"/>
      <c r="MIT92" s="212"/>
      <c r="MIU92" s="212"/>
      <c r="MIV92" s="212"/>
      <c r="MIW92" s="212"/>
      <c r="MIX92" s="212"/>
      <c r="MIY92" s="212"/>
      <c r="MIZ92" s="212"/>
      <c r="MJA92" s="212"/>
      <c r="MJB92" s="212"/>
      <c r="MJC92" s="212"/>
      <c r="MJD92" s="212"/>
      <c r="MJE92" s="212"/>
      <c r="MJF92" s="212"/>
      <c r="MJG92" s="212"/>
      <c r="MJH92" s="212"/>
      <c r="MJI92" s="213"/>
      <c r="MJJ92" s="212"/>
      <c r="MJK92" s="212"/>
      <c r="MJL92" s="212"/>
      <c r="MJM92" s="212"/>
      <c r="MJN92" s="212"/>
      <c r="MJO92" s="192"/>
      <c r="MJP92" s="212"/>
      <c r="MJQ92" s="212"/>
      <c r="MJR92" s="212"/>
      <c r="MJS92" s="212"/>
      <c r="MJT92" s="212"/>
      <c r="MJU92" s="212"/>
      <c r="MJV92" s="212"/>
      <c r="MJW92" s="212"/>
      <c r="MJX92" s="212"/>
      <c r="MJY92" s="212"/>
      <c r="MJZ92" s="212"/>
      <c r="MKA92" s="212"/>
      <c r="MKB92" s="212"/>
      <c r="MKC92" s="212"/>
      <c r="MKD92" s="212"/>
      <c r="MKE92" s="212"/>
      <c r="MKF92" s="213"/>
      <c r="MKG92" s="212"/>
      <c r="MKH92" s="212"/>
      <c r="MKI92" s="212"/>
      <c r="MKJ92" s="212"/>
      <c r="MKK92" s="212"/>
      <c r="MKL92" s="192"/>
      <c r="MKM92" s="212"/>
      <c r="MKN92" s="212"/>
      <c r="MKO92" s="212"/>
      <c r="MKP92" s="212"/>
      <c r="MKQ92" s="212"/>
      <c r="MKR92" s="212"/>
      <c r="MKS92" s="212"/>
      <c r="MKT92" s="212"/>
      <c r="MKU92" s="212"/>
      <c r="MKV92" s="212"/>
      <c r="MKW92" s="212"/>
      <c r="MKX92" s="212"/>
      <c r="MKY92" s="212"/>
      <c r="MKZ92" s="212"/>
      <c r="MLA92" s="212"/>
      <c r="MLB92" s="212"/>
      <c r="MLC92" s="213"/>
      <c r="MLD92" s="212"/>
      <c r="MLE92" s="212"/>
      <c r="MLF92" s="212"/>
      <c r="MLG92" s="212"/>
      <c r="MLH92" s="212"/>
      <c r="MLI92" s="192"/>
      <c r="MLJ92" s="212"/>
      <c r="MLK92" s="212"/>
      <c r="MLL92" s="212"/>
      <c r="MLM92" s="212"/>
      <c r="MLN92" s="212"/>
      <c r="MLO92" s="212"/>
      <c r="MLP92" s="212"/>
      <c r="MLQ92" s="212"/>
      <c r="MLR92" s="212"/>
      <c r="MLS92" s="212"/>
      <c r="MLT92" s="212"/>
      <c r="MLU92" s="212"/>
      <c r="MLV92" s="212"/>
      <c r="MLW92" s="212"/>
      <c r="MLX92" s="212"/>
      <c r="MLY92" s="212"/>
      <c r="MLZ92" s="213"/>
      <c r="MMA92" s="212"/>
      <c r="MMB92" s="212"/>
      <c r="MMC92" s="212"/>
      <c r="MMD92" s="212"/>
      <c r="MME92" s="212"/>
      <c r="MMF92" s="192"/>
      <c r="MMG92" s="212"/>
      <c r="MMH92" s="212"/>
      <c r="MMI92" s="212"/>
      <c r="MMJ92" s="212"/>
      <c r="MMK92" s="212"/>
      <c r="MML92" s="212"/>
      <c r="MMM92" s="212"/>
      <c r="MMN92" s="212"/>
      <c r="MMO92" s="212"/>
      <c r="MMP92" s="212"/>
      <c r="MMQ92" s="212"/>
      <c r="MMR92" s="212"/>
      <c r="MMS92" s="212"/>
      <c r="MMT92" s="212"/>
      <c r="MMU92" s="212"/>
      <c r="MMV92" s="212"/>
      <c r="MMW92" s="213"/>
      <c r="MMX92" s="212"/>
      <c r="MMY92" s="212"/>
      <c r="MMZ92" s="212"/>
      <c r="MNA92" s="212"/>
      <c r="MNB92" s="212"/>
      <c r="MNC92" s="192"/>
      <c r="MND92" s="212"/>
      <c r="MNE92" s="212"/>
      <c r="MNF92" s="212"/>
      <c r="MNG92" s="212"/>
      <c r="MNH92" s="212"/>
      <c r="MNI92" s="212"/>
      <c r="MNJ92" s="212"/>
      <c r="MNK92" s="212"/>
      <c r="MNL92" s="212"/>
      <c r="MNM92" s="212"/>
      <c r="MNN92" s="212"/>
      <c r="MNO92" s="212"/>
      <c r="MNP92" s="212"/>
      <c r="MNQ92" s="212"/>
      <c r="MNR92" s="212"/>
      <c r="MNS92" s="212"/>
      <c r="MNT92" s="213"/>
      <c r="MNU92" s="212"/>
      <c r="MNV92" s="212"/>
      <c r="MNW92" s="212"/>
      <c r="MNX92" s="212"/>
      <c r="MNY92" s="212"/>
      <c r="MNZ92" s="192"/>
      <c r="MOA92" s="212"/>
      <c r="MOB92" s="212"/>
      <c r="MOC92" s="212"/>
      <c r="MOD92" s="212"/>
      <c r="MOE92" s="212"/>
      <c r="MOF92" s="212"/>
      <c r="MOG92" s="212"/>
      <c r="MOH92" s="212"/>
      <c r="MOI92" s="212"/>
      <c r="MOJ92" s="212"/>
      <c r="MOK92" s="212"/>
      <c r="MOL92" s="212"/>
      <c r="MOM92" s="212"/>
      <c r="MON92" s="212"/>
      <c r="MOO92" s="212"/>
      <c r="MOP92" s="212"/>
      <c r="MOQ92" s="213"/>
      <c r="MOR92" s="212"/>
      <c r="MOS92" s="212"/>
      <c r="MOT92" s="212"/>
      <c r="MOU92" s="212"/>
      <c r="MOV92" s="212"/>
      <c r="MOW92" s="192"/>
      <c r="MOX92" s="212"/>
      <c r="MOY92" s="212"/>
      <c r="MOZ92" s="212"/>
      <c r="MPA92" s="212"/>
      <c r="MPB92" s="212"/>
      <c r="MPC92" s="212"/>
      <c r="MPD92" s="212"/>
      <c r="MPE92" s="212"/>
      <c r="MPF92" s="212"/>
      <c r="MPG92" s="212"/>
      <c r="MPH92" s="212"/>
      <c r="MPI92" s="212"/>
      <c r="MPJ92" s="212"/>
      <c r="MPK92" s="212"/>
      <c r="MPL92" s="212"/>
      <c r="MPM92" s="212"/>
      <c r="MPN92" s="213"/>
      <c r="MPO92" s="212"/>
      <c r="MPP92" s="212"/>
      <c r="MPQ92" s="212"/>
      <c r="MPR92" s="212"/>
      <c r="MPS92" s="212"/>
      <c r="MPT92" s="192"/>
      <c r="MPU92" s="212"/>
      <c r="MPV92" s="212"/>
      <c r="MPW92" s="212"/>
      <c r="MPX92" s="212"/>
      <c r="MPY92" s="212"/>
      <c r="MPZ92" s="212"/>
      <c r="MQA92" s="212"/>
      <c r="MQB92" s="212"/>
      <c r="MQC92" s="212"/>
      <c r="MQD92" s="212"/>
      <c r="MQE92" s="212"/>
      <c r="MQF92" s="212"/>
      <c r="MQG92" s="212"/>
      <c r="MQH92" s="212"/>
      <c r="MQI92" s="212"/>
      <c r="MQJ92" s="212"/>
      <c r="MQK92" s="213"/>
      <c r="MQL92" s="212"/>
      <c r="MQM92" s="212"/>
      <c r="MQN92" s="212"/>
      <c r="MQO92" s="212"/>
      <c r="MQP92" s="212"/>
      <c r="MQQ92" s="192"/>
      <c r="MQR92" s="212"/>
      <c r="MQS92" s="212"/>
      <c r="MQT92" s="212"/>
      <c r="MQU92" s="212"/>
      <c r="MQV92" s="212"/>
      <c r="MQW92" s="212"/>
      <c r="MQX92" s="212"/>
      <c r="MQY92" s="212"/>
      <c r="MQZ92" s="212"/>
      <c r="MRA92" s="212"/>
      <c r="MRB92" s="212"/>
      <c r="MRC92" s="212"/>
      <c r="MRD92" s="212"/>
      <c r="MRE92" s="212"/>
      <c r="MRF92" s="212"/>
      <c r="MRG92" s="212"/>
      <c r="MRH92" s="213"/>
      <c r="MRI92" s="212"/>
      <c r="MRJ92" s="212"/>
      <c r="MRK92" s="212"/>
      <c r="MRL92" s="212"/>
      <c r="MRM92" s="212"/>
      <c r="MRN92" s="192"/>
      <c r="MRO92" s="212"/>
      <c r="MRP92" s="212"/>
      <c r="MRQ92" s="212"/>
      <c r="MRR92" s="212"/>
      <c r="MRS92" s="212"/>
      <c r="MRT92" s="212"/>
      <c r="MRU92" s="212"/>
      <c r="MRV92" s="212"/>
      <c r="MRW92" s="212"/>
      <c r="MRX92" s="212"/>
      <c r="MRY92" s="212"/>
      <c r="MRZ92" s="212"/>
      <c r="MSA92" s="212"/>
      <c r="MSB92" s="212"/>
      <c r="MSC92" s="212"/>
      <c r="MSD92" s="212"/>
      <c r="MSE92" s="213"/>
      <c r="MSF92" s="212"/>
      <c r="MSG92" s="212"/>
      <c r="MSH92" s="212"/>
      <c r="MSI92" s="212"/>
      <c r="MSJ92" s="212"/>
      <c r="MSK92" s="192"/>
      <c r="MSL92" s="212"/>
      <c r="MSM92" s="212"/>
      <c r="MSN92" s="212"/>
      <c r="MSO92" s="212"/>
      <c r="MSP92" s="212"/>
      <c r="MSQ92" s="212"/>
      <c r="MSR92" s="212"/>
      <c r="MSS92" s="212"/>
      <c r="MST92" s="212"/>
      <c r="MSU92" s="212"/>
      <c r="MSV92" s="212"/>
      <c r="MSW92" s="212"/>
      <c r="MSX92" s="212"/>
      <c r="MSY92" s="212"/>
      <c r="MSZ92" s="212"/>
      <c r="MTA92" s="212"/>
      <c r="MTB92" s="213"/>
      <c r="MTC92" s="212"/>
      <c r="MTD92" s="212"/>
      <c r="MTE92" s="212"/>
      <c r="MTF92" s="212"/>
      <c r="MTG92" s="212"/>
      <c r="MTH92" s="192"/>
      <c r="MTI92" s="212"/>
      <c r="MTJ92" s="212"/>
      <c r="MTK92" s="212"/>
      <c r="MTL92" s="212"/>
      <c r="MTM92" s="212"/>
      <c r="MTN92" s="212"/>
      <c r="MTO92" s="212"/>
      <c r="MTP92" s="212"/>
      <c r="MTQ92" s="212"/>
      <c r="MTR92" s="212"/>
      <c r="MTS92" s="212"/>
      <c r="MTT92" s="212"/>
      <c r="MTU92" s="212"/>
      <c r="MTV92" s="212"/>
      <c r="MTW92" s="212"/>
      <c r="MTX92" s="212"/>
      <c r="MTY92" s="213"/>
      <c r="MTZ92" s="212"/>
      <c r="MUA92" s="212"/>
      <c r="MUB92" s="212"/>
      <c r="MUC92" s="212"/>
      <c r="MUD92" s="212"/>
      <c r="MUE92" s="192"/>
      <c r="MUF92" s="212"/>
      <c r="MUG92" s="212"/>
      <c r="MUH92" s="212"/>
      <c r="MUI92" s="212"/>
      <c r="MUJ92" s="212"/>
      <c r="MUK92" s="212"/>
      <c r="MUL92" s="212"/>
      <c r="MUM92" s="212"/>
      <c r="MUN92" s="212"/>
      <c r="MUO92" s="212"/>
      <c r="MUP92" s="212"/>
      <c r="MUQ92" s="212"/>
      <c r="MUR92" s="212"/>
      <c r="MUS92" s="212"/>
      <c r="MUT92" s="212"/>
      <c r="MUU92" s="212"/>
      <c r="MUV92" s="213"/>
      <c r="MUW92" s="212"/>
      <c r="MUX92" s="212"/>
      <c r="MUY92" s="212"/>
      <c r="MUZ92" s="212"/>
      <c r="MVA92" s="212"/>
      <c r="MVB92" s="192"/>
      <c r="MVC92" s="212"/>
      <c r="MVD92" s="212"/>
      <c r="MVE92" s="212"/>
      <c r="MVF92" s="212"/>
      <c r="MVG92" s="212"/>
      <c r="MVH92" s="212"/>
      <c r="MVI92" s="212"/>
      <c r="MVJ92" s="212"/>
      <c r="MVK92" s="212"/>
      <c r="MVL92" s="212"/>
      <c r="MVM92" s="212"/>
      <c r="MVN92" s="212"/>
      <c r="MVO92" s="212"/>
      <c r="MVP92" s="212"/>
      <c r="MVQ92" s="212"/>
      <c r="MVR92" s="212"/>
      <c r="MVS92" s="213"/>
      <c r="MVT92" s="212"/>
      <c r="MVU92" s="212"/>
      <c r="MVV92" s="212"/>
      <c r="MVW92" s="212"/>
      <c r="MVX92" s="212"/>
      <c r="MVY92" s="192"/>
      <c r="MVZ92" s="212"/>
      <c r="MWA92" s="212"/>
      <c r="MWB92" s="212"/>
      <c r="MWC92" s="212"/>
      <c r="MWD92" s="212"/>
      <c r="MWE92" s="212"/>
      <c r="MWF92" s="212"/>
      <c r="MWG92" s="212"/>
      <c r="MWH92" s="212"/>
      <c r="MWI92" s="212"/>
      <c r="MWJ92" s="212"/>
      <c r="MWK92" s="212"/>
      <c r="MWL92" s="212"/>
      <c r="MWM92" s="212"/>
      <c r="MWN92" s="212"/>
      <c r="MWO92" s="212"/>
      <c r="MWP92" s="213"/>
      <c r="MWQ92" s="212"/>
      <c r="MWR92" s="212"/>
      <c r="MWS92" s="212"/>
      <c r="MWT92" s="212"/>
      <c r="MWU92" s="212"/>
      <c r="MWV92" s="192"/>
      <c r="MWW92" s="212"/>
      <c r="MWX92" s="212"/>
      <c r="MWY92" s="212"/>
      <c r="MWZ92" s="212"/>
      <c r="MXA92" s="212"/>
      <c r="MXB92" s="212"/>
      <c r="MXC92" s="212"/>
      <c r="MXD92" s="212"/>
      <c r="MXE92" s="212"/>
      <c r="MXF92" s="212"/>
      <c r="MXG92" s="212"/>
      <c r="MXH92" s="212"/>
      <c r="MXI92" s="212"/>
      <c r="MXJ92" s="212"/>
      <c r="MXK92" s="212"/>
      <c r="MXL92" s="212"/>
      <c r="MXM92" s="213"/>
      <c r="MXN92" s="212"/>
      <c r="MXO92" s="212"/>
      <c r="MXP92" s="212"/>
      <c r="MXQ92" s="212"/>
      <c r="MXR92" s="212"/>
      <c r="MXS92" s="192"/>
      <c r="MXT92" s="212"/>
      <c r="MXU92" s="212"/>
      <c r="MXV92" s="212"/>
      <c r="MXW92" s="212"/>
      <c r="MXX92" s="212"/>
      <c r="MXY92" s="212"/>
      <c r="MXZ92" s="212"/>
      <c r="MYA92" s="212"/>
      <c r="MYB92" s="212"/>
      <c r="MYC92" s="212"/>
      <c r="MYD92" s="212"/>
      <c r="MYE92" s="212"/>
      <c r="MYF92" s="212"/>
      <c r="MYG92" s="212"/>
      <c r="MYH92" s="212"/>
      <c r="MYI92" s="212"/>
      <c r="MYJ92" s="213"/>
      <c r="MYK92" s="212"/>
      <c r="MYL92" s="212"/>
      <c r="MYM92" s="212"/>
      <c r="MYN92" s="212"/>
      <c r="MYO92" s="212"/>
      <c r="MYP92" s="192"/>
      <c r="MYQ92" s="212"/>
      <c r="MYR92" s="212"/>
      <c r="MYS92" s="212"/>
      <c r="MYT92" s="212"/>
      <c r="MYU92" s="212"/>
      <c r="MYV92" s="212"/>
      <c r="MYW92" s="212"/>
      <c r="MYX92" s="212"/>
      <c r="MYY92" s="212"/>
      <c r="MYZ92" s="212"/>
      <c r="MZA92" s="212"/>
      <c r="MZB92" s="212"/>
      <c r="MZC92" s="212"/>
      <c r="MZD92" s="212"/>
      <c r="MZE92" s="212"/>
      <c r="MZF92" s="212"/>
      <c r="MZG92" s="213"/>
      <c r="MZH92" s="212"/>
      <c r="MZI92" s="212"/>
      <c r="MZJ92" s="212"/>
      <c r="MZK92" s="212"/>
      <c r="MZL92" s="212"/>
      <c r="MZM92" s="192"/>
      <c r="MZN92" s="212"/>
      <c r="MZO92" s="212"/>
      <c r="MZP92" s="212"/>
      <c r="MZQ92" s="212"/>
      <c r="MZR92" s="212"/>
      <c r="MZS92" s="212"/>
      <c r="MZT92" s="212"/>
      <c r="MZU92" s="212"/>
      <c r="MZV92" s="212"/>
      <c r="MZW92" s="212"/>
      <c r="MZX92" s="212"/>
      <c r="MZY92" s="212"/>
      <c r="MZZ92" s="212"/>
      <c r="NAA92" s="212"/>
      <c r="NAB92" s="212"/>
      <c r="NAC92" s="212"/>
      <c r="NAD92" s="213"/>
      <c r="NAE92" s="212"/>
      <c r="NAF92" s="212"/>
      <c r="NAG92" s="212"/>
      <c r="NAH92" s="212"/>
      <c r="NAI92" s="212"/>
      <c r="NAJ92" s="192"/>
      <c r="NAK92" s="212"/>
      <c r="NAL92" s="212"/>
      <c r="NAM92" s="212"/>
      <c r="NAN92" s="212"/>
      <c r="NAO92" s="212"/>
      <c r="NAP92" s="212"/>
      <c r="NAQ92" s="212"/>
      <c r="NAR92" s="212"/>
      <c r="NAS92" s="212"/>
      <c r="NAT92" s="212"/>
      <c r="NAU92" s="212"/>
      <c r="NAV92" s="212"/>
      <c r="NAW92" s="212"/>
      <c r="NAX92" s="212"/>
      <c r="NAY92" s="212"/>
      <c r="NAZ92" s="212"/>
      <c r="NBA92" s="213"/>
      <c r="NBB92" s="212"/>
      <c r="NBC92" s="212"/>
      <c r="NBD92" s="212"/>
      <c r="NBE92" s="212"/>
      <c r="NBF92" s="212"/>
      <c r="NBG92" s="192"/>
      <c r="NBH92" s="212"/>
      <c r="NBI92" s="212"/>
      <c r="NBJ92" s="212"/>
      <c r="NBK92" s="212"/>
      <c r="NBL92" s="212"/>
      <c r="NBM92" s="212"/>
      <c r="NBN92" s="212"/>
      <c r="NBO92" s="212"/>
      <c r="NBP92" s="212"/>
      <c r="NBQ92" s="212"/>
      <c r="NBR92" s="212"/>
      <c r="NBS92" s="212"/>
      <c r="NBT92" s="212"/>
      <c r="NBU92" s="212"/>
      <c r="NBV92" s="212"/>
      <c r="NBW92" s="212"/>
      <c r="NBX92" s="213"/>
      <c r="NBY92" s="212"/>
      <c r="NBZ92" s="212"/>
      <c r="NCA92" s="212"/>
      <c r="NCB92" s="212"/>
      <c r="NCC92" s="212"/>
      <c r="NCD92" s="192"/>
      <c r="NCE92" s="212"/>
      <c r="NCF92" s="212"/>
      <c r="NCG92" s="212"/>
      <c r="NCH92" s="212"/>
      <c r="NCI92" s="212"/>
      <c r="NCJ92" s="212"/>
      <c r="NCK92" s="212"/>
      <c r="NCL92" s="212"/>
      <c r="NCM92" s="212"/>
      <c r="NCN92" s="212"/>
      <c r="NCO92" s="212"/>
      <c r="NCP92" s="212"/>
      <c r="NCQ92" s="212"/>
      <c r="NCR92" s="212"/>
      <c r="NCS92" s="212"/>
      <c r="NCT92" s="212"/>
      <c r="NCU92" s="213"/>
      <c r="NCV92" s="212"/>
      <c r="NCW92" s="212"/>
      <c r="NCX92" s="212"/>
      <c r="NCY92" s="212"/>
      <c r="NCZ92" s="212"/>
      <c r="NDA92" s="192"/>
      <c r="NDB92" s="212"/>
      <c r="NDC92" s="212"/>
      <c r="NDD92" s="212"/>
      <c r="NDE92" s="212"/>
      <c r="NDF92" s="212"/>
      <c r="NDG92" s="212"/>
      <c r="NDH92" s="212"/>
      <c r="NDI92" s="212"/>
      <c r="NDJ92" s="212"/>
      <c r="NDK92" s="212"/>
      <c r="NDL92" s="212"/>
      <c r="NDM92" s="212"/>
      <c r="NDN92" s="212"/>
      <c r="NDO92" s="212"/>
      <c r="NDP92" s="212"/>
      <c r="NDQ92" s="212"/>
      <c r="NDR92" s="213"/>
      <c r="NDS92" s="212"/>
      <c r="NDT92" s="212"/>
      <c r="NDU92" s="212"/>
      <c r="NDV92" s="212"/>
      <c r="NDW92" s="212"/>
      <c r="NDX92" s="192"/>
      <c r="NDY92" s="212"/>
      <c r="NDZ92" s="212"/>
      <c r="NEA92" s="212"/>
      <c r="NEB92" s="212"/>
      <c r="NEC92" s="212"/>
      <c r="NED92" s="212"/>
      <c r="NEE92" s="212"/>
      <c r="NEF92" s="212"/>
      <c r="NEG92" s="212"/>
      <c r="NEH92" s="212"/>
      <c r="NEI92" s="212"/>
      <c r="NEJ92" s="212"/>
      <c r="NEK92" s="212"/>
      <c r="NEL92" s="212"/>
      <c r="NEM92" s="212"/>
      <c r="NEN92" s="212"/>
      <c r="NEO92" s="213"/>
      <c r="NEP92" s="212"/>
      <c r="NEQ92" s="212"/>
      <c r="NER92" s="212"/>
      <c r="NES92" s="212"/>
      <c r="NET92" s="212"/>
      <c r="NEU92" s="192"/>
      <c r="NEV92" s="212"/>
      <c r="NEW92" s="212"/>
      <c r="NEX92" s="212"/>
      <c r="NEY92" s="212"/>
      <c r="NEZ92" s="212"/>
      <c r="NFA92" s="212"/>
      <c r="NFB92" s="212"/>
      <c r="NFC92" s="212"/>
      <c r="NFD92" s="212"/>
      <c r="NFE92" s="212"/>
      <c r="NFF92" s="212"/>
      <c r="NFG92" s="212"/>
      <c r="NFH92" s="212"/>
      <c r="NFI92" s="212"/>
      <c r="NFJ92" s="212"/>
      <c r="NFK92" s="212"/>
      <c r="NFL92" s="213"/>
      <c r="NFM92" s="212"/>
      <c r="NFN92" s="212"/>
      <c r="NFO92" s="212"/>
      <c r="NFP92" s="212"/>
      <c r="NFQ92" s="212"/>
      <c r="NFR92" s="192"/>
      <c r="NFS92" s="212"/>
      <c r="NFT92" s="212"/>
      <c r="NFU92" s="212"/>
      <c r="NFV92" s="212"/>
      <c r="NFW92" s="212"/>
      <c r="NFX92" s="212"/>
      <c r="NFY92" s="212"/>
      <c r="NFZ92" s="212"/>
      <c r="NGA92" s="212"/>
      <c r="NGB92" s="212"/>
      <c r="NGC92" s="212"/>
      <c r="NGD92" s="212"/>
      <c r="NGE92" s="212"/>
      <c r="NGF92" s="212"/>
      <c r="NGG92" s="212"/>
      <c r="NGH92" s="212"/>
      <c r="NGI92" s="213"/>
      <c r="NGJ92" s="212"/>
      <c r="NGK92" s="212"/>
      <c r="NGL92" s="212"/>
      <c r="NGM92" s="212"/>
      <c r="NGN92" s="212"/>
      <c r="NGO92" s="192"/>
      <c r="NGP92" s="212"/>
      <c r="NGQ92" s="212"/>
      <c r="NGR92" s="212"/>
      <c r="NGS92" s="212"/>
      <c r="NGT92" s="212"/>
      <c r="NGU92" s="212"/>
      <c r="NGV92" s="212"/>
      <c r="NGW92" s="212"/>
      <c r="NGX92" s="212"/>
      <c r="NGY92" s="212"/>
      <c r="NGZ92" s="212"/>
      <c r="NHA92" s="212"/>
      <c r="NHB92" s="212"/>
      <c r="NHC92" s="212"/>
      <c r="NHD92" s="212"/>
      <c r="NHE92" s="212"/>
      <c r="NHF92" s="213"/>
      <c r="NHG92" s="212"/>
      <c r="NHH92" s="212"/>
      <c r="NHI92" s="212"/>
      <c r="NHJ92" s="212"/>
      <c r="NHK92" s="212"/>
      <c r="NHL92" s="192"/>
      <c r="NHM92" s="212"/>
      <c r="NHN92" s="212"/>
      <c r="NHO92" s="212"/>
      <c r="NHP92" s="212"/>
      <c r="NHQ92" s="212"/>
      <c r="NHR92" s="212"/>
      <c r="NHS92" s="212"/>
      <c r="NHT92" s="212"/>
      <c r="NHU92" s="212"/>
      <c r="NHV92" s="212"/>
      <c r="NHW92" s="212"/>
      <c r="NHX92" s="212"/>
      <c r="NHY92" s="212"/>
      <c r="NHZ92" s="212"/>
      <c r="NIA92" s="212"/>
      <c r="NIB92" s="212"/>
      <c r="NIC92" s="213"/>
      <c r="NID92" s="212"/>
      <c r="NIE92" s="212"/>
      <c r="NIF92" s="212"/>
      <c r="NIG92" s="212"/>
      <c r="NIH92" s="212"/>
      <c r="NII92" s="192"/>
      <c r="NIJ92" s="212"/>
      <c r="NIK92" s="212"/>
      <c r="NIL92" s="212"/>
      <c r="NIM92" s="212"/>
      <c r="NIN92" s="212"/>
      <c r="NIO92" s="212"/>
      <c r="NIP92" s="212"/>
      <c r="NIQ92" s="212"/>
      <c r="NIR92" s="212"/>
      <c r="NIS92" s="212"/>
      <c r="NIT92" s="212"/>
      <c r="NIU92" s="212"/>
      <c r="NIV92" s="212"/>
      <c r="NIW92" s="212"/>
      <c r="NIX92" s="212"/>
      <c r="NIY92" s="212"/>
      <c r="NIZ92" s="213"/>
      <c r="NJA92" s="212"/>
      <c r="NJB92" s="212"/>
      <c r="NJC92" s="212"/>
      <c r="NJD92" s="212"/>
      <c r="NJE92" s="212"/>
      <c r="NJF92" s="192"/>
      <c r="NJG92" s="212"/>
      <c r="NJH92" s="212"/>
      <c r="NJI92" s="212"/>
      <c r="NJJ92" s="212"/>
      <c r="NJK92" s="212"/>
      <c r="NJL92" s="212"/>
      <c r="NJM92" s="212"/>
      <c r="NJN92" s="212"/>
      <c r="NJO92" s="212"/>
      <c r="NJP92" s="212"/>
      <c r="NJQ92" s="212"/>
      <c r="NJR92" s="212"/>
      <c r="NJS92" s="212"/>
      <c r="NJT92" s="212"/>
      <c r="NJU92" s="212"/>
      <c r="NJV92" s="212"/>
      <c r="NJW92" s="213"/>
      <c r="NJX92" s="212"/>
      <c r="NJY92" s="212"/>
      <c r="NJZ92" s="212"/>
      <c r="NKA92" s="212"/>
      <c r="NKB92" s="212"/>
      <c r="NKC92" s="192"/>
      <c r="NKD92" s="212"/>
      <c r="NKE92" s="212"/>
      <c r="NKF92" s="212"/>
      <c r="NKG92" s="212"/>
      <c r="NKH92" s="212"/>
      <c r="NKI92" s="212"/>
      <c r="NKJ92" s="212"/>
      <c r="NKK92" s="212"/>
      <c r="NKL92" s="212"/>
      <c r="NKM92" s="212"/>
      <c r="NKN92" s="212"/>
      <c r="NKO92" s="212"/>
      <c r="NKP92" s="212"/>
      <c r="NKQ92" s="212"/>
      <c r="NKR92" s="212"/>
      <c r="NKS92" s="212"/>
      <c r="NKT92" s="213"/>
      <c r="NKU92" s="212"/>
      <c r="NKV92" s="212"/>
      <c r="NKW92" s="212"/>
      <c r="NKX92" s="212"/>
      <c r="NKY92" s="212"/>
      <c r="NKZ92" s="192"/>
      <c r="NLA92" s="212"/>
      <c r="NLB92" s="212"/>
      <c r="NLC92" s="212"/>
      <c r="NLD92" s="212"/>
      <c r="NLE92" s="212"/>
      <c r="NLF92" s="212"/>
      <c r="NLG92" s="212"/>
      <c r="NLH92" s="212"/>
      <c r="NLI92" s="212"/>
      <c r="NLJ92" s="212"/>
      <c r="NLK92" s="212"/>
      <c r="NLL92" s="212"/>
      <c r="NLM92" s="212"/>
      <c r="NLN92" s="212"/>
      <c r="NLO92" s="212"/>
      <c r="NLP92" s="212"/>
      <c r="NLQ92" s="213"/>
      <c r="NLR92" s="212"/>
      <c r="NLS92" s="212"/>
      <c r="NLT92" s="212"/>
      <c r="NLU92" s="212"/>
      <c r="NLV92" s="212"/>
      <c r="NLW92" s="192"/>
      <c r="NLX92" s="212"/>
      <c r="NLY92" s="212"/>
      <c r="NLZ92" s="212"/>
      <c r="NMA92" s="212"/>
      <c r="NMB92" s="212"/>
      <c r="NMC92" s="212"/>
      <c r="NMD92" s="212"/>
      <c r="NME92" s="212"/>
      <c r="NMF92" s="212"/>
      <c r="NMG92" s="212"/>
      <c r="NMH92" s="212"/>
      <c r="NMI92" s="212"/>
      <c r="NMJ92" s="212"/>
      <c r="NMK92" s="212"/>
      <c r="NML92" s="212"/>
      <c r="NMM92" s="212"/>
      <c r="NMN92" s="213"/>
      <c r="NMO92" s="212"/>
      <c r="NMP92" s="212"/>
      <c r="NMQ92" s="212"/>
      <c r="NMR92" s="212"/>
      <c r="NMS92" s="212"/>
      <c r="NMT92" s="192"/>
      <c r="NMU92" s="212"/>
      <c r="NMV92" s="212"/>
      <c r="NMW92" s="212"/>
      <c r="NMX92" s="212"/>
      <c r="NMY92" s="212"/>
      <c r="NMZ92" s="212"/>
      <c r="NNA92" s="212"/>
      <c r="NNB92" s="212"/>
      <c r="NNC92" s="212"/>
      <c r="NND92" s="212"/>
      <c r="NNE92" s="212"/>
      <c r="NNF92" s="212"/>
      <c r="NNG92" s="212"/>
      <c r="NNH92" s="212"/>
      <c r="NNI92" s="212"/>
      <c r="NNJ92" s="212"/>
      <c r="NNK92" s="213"/>
      <c r="NNL92" s="212"/>
      <c r="NNM92" s="212"/>
      <c r="NNN92" s="212"/>
      <c r="NNO92" s="212"/>
      <c r="NNP92" s="212"/>
      <c r="NNQ92" s="192"/>
      <c r="NNR92" s="212"/>
      <c r="NNS92" s="212"/>
      <c r="NNT92" s="212"/>
      <c r="NNU92" s="212"/>
      <c r="NNV92" s="212"/>
      <c r="NNW92" s="212"/>
      <c r="NNX92" s="212"/>
      <c r="NNY92" s="212"/>
      <c r="NNZ92" s="212"/>
      <c r="NOA92" s="212"/>
      <c r="NOB92" s="212"/>
      <c r="NOC92" s="212"/>
      <c r="NOD92" s="212"/>
      <c r="NOE92" s="212"/>
      <c r="NOF92" s="212"/>
      <c r="NOG92" s="212"/>
      <c r="NOH92" s="213"/>
      <c r="NOI92" s="212"/>
      <c r="NOJ92" s="212"/>
      <c r="NOK92" s="212"/>
      <c r="NOL92" s="212"/>
      <c r="NOM92" s="212"/>
      <c r="NON92" s="192"/>
      <c r="NOO92" s="212"/>
      <c r="NOP92" s="212"/>
      <c r="NOQ92" s="212"/>
      <c r="NOR92" s="212"/>
      <c r="NOS92" s="212"/>
      <c r="NOT92" s="212"/>
      <c r="NOU92" s="212"/>
      <c r="NOV92" s="212"/>
      <c r="NOW92" s="212"/>
      <c r="NOX92" s="212"/>
      <c r="NOY92" s="212"/>
      <c r="NOZ92" s="212"/>
      <c r="NPA92" s="212"/>
      <c r="NPB92" s="212"/>
      <c r="NPC92" s="212"/>
      <c r="NPD92" s="212"/>
      <c r="NPE92" s="213"/>
      <c r="NPF92" s="212"/>
      <c r="NPG92" s="212"/>
      <c r="NPH92" s="212"/>
      <c r="NPI92" s="212"/>
      <c r="NPJ92" s="212"/>
      <c r="NPK92" s="192"/>
      <c r="NPL92" s="212"/>
      <c r="NPM92" s="212"/>
      <c r="NPN92" s="212"/>
      <c r="NPO92" s="212"/>
      <c r="NPP92" s="212"/>
      <c r="NPQ92" s="212"/>
      <c r="NPR92" s="212"/>
      <c r="NPS92" s="212"/>
      <c r="NPT92" s="212"/>
      <c r="NPU92" s="212"/>
      <c r="NPV92" s="212"/>
      <c r="NPW92" s="212"/>
      <c r="NPX92" s="212"/>
      <c r="NPY92" s="212"/>
      <c r="NPZ92" s="212"/>
      <c r="NQA92" s="212"/>
      <c r="NQB92" s="213"/>
      <c r="NQC92" s="212"/>
      <c r="NQD92" s="212"/>
      <c r="NQE92" s="212"/>
      <c r="NQF92" s="212"/>
      <c r="NQG92" s="212"/>
      <c r="NQH92" s="192"/>
      <c r="NQI92" s="212"/>
      <c r="NQJ92" s="212"/>
      <c r="NQK92" s="212"/>
      <c r="NQL92" s="212"/>
      <c r="NQM92" s="212"/>
      <c r="NQN92" s="212"/>
      <c r="NQO92" s="212"/>
      <c r="NQP92" s="212"/>
      <c r="NQQ92" s="212"/>
      <c r="NQR92" s="212"/>
      <c r="NQS92" s="212"/>
      <c r="NQT92" s="212"/>
      <c r="NQU92" s="212"/>
      <c r="NQV92" s="212"/>
      <c r="NQW92" s="212"/>
      <c r="NQX92" s="212"/>
      <c r="NQY92" s="213"/>
      <c r="NQZ92" s="212"/>
      <c r="NRA92" s="212"/>
      <c r="NRB92" s="212"/>
      <c r="NRC92" s="212"/>
      <c r="NRD92" s="212"/>
      <c r="NRE92" s="192"/>
      <c r="NRF92" s="212"/>
      <c r="NRG92" s="212"/>
      <c r="NRH92" s="212"/>
      <c r="NRI92" s="212"/>
      <c r="NRJ92" s="212"/>
      <c r="NRK92" s="212"/>
      <c r="NRL92" s="212"/>
      <c r="NRM92" s="212"/>
      <c r="NRN92" s="212"/>
      <c r="NRO92" s="212"/>
      <c r="NRP92" s="212"/>
      <c r="NRQ92" s="212"/>
      <c r="NRR92" s="212"/>
      <c r="NRS92" s="212"/>
      <c r="NRT92" s="212"/>
      <c r="NRU92" s="212"/>
      <c r="NRV92" s="213"/>
      <c r="NRW92" s="212"/>
      <c r="NRX92" s="212"/>
      <c r="NRY92" s="212"/>
      <c r="NRZ92" s="212"/>
      <c r="NSA92" s="212"/>
      <c r="NSB92" s="192"/>
      <c r="NSC92" s="212"/>
      <c r="NSD92" s="212"/>
      <c r="NSE92" s="212"/>
      <c r="NSF92" s="212"/>
      <c r="NSG92" s="212"/>
      <c r="NSH92" s="212"/>
      <c r="NSI92" s="212"/>
      <c r="NSJ92" s="212"/>
      <c r="NSK92" s="212"/>
      <c r="NSL92" s="212"/>
      <c r="NSM92" s="212"/>
      <c r="NSN92" s="212"/>
      <c r="NSO92" s="212"/>
      <c r="NSP92" s="212"/>
      <c r="NSQ92" s="212"/>
      <c r="NSR92" s="212"/>
      <c r="NSS92" s="213"/>
      <c r="NST92" s="212"/>
      <c r="NSU92" s="212"/>
      <c r="NSV92" s="212"/>
      <c r="NSW92" s="212"/>
      <c r="NSX92" s="212"/>
      <c r="NSY92" s="192"/>
      <c r="NSZ92" s="212"/>
      <c r="NTA92" s="212"/>
      <c r="NTB92" s="212"/>
      <c r="NTC92" s="212"/>
      <c r="NTD92" s="212"/>
      <c r="NTE92" s="212"/>
      <c r="NTF92" s="212"/>
      <c r="NTG92" s="212"/>
      <c r="NTH92" s="212"/>
      <c r="NTI92" s="212"/>
      <c r="NTJ92" s="212"/>
      <c r="NTK92" s="212"/>
      <c r="NTL92" s="212"/>
      <c r="NTM92" s="212"/>
      <c r="NTN92" s="212"/>
      <c r="NTO92" s="212"/>
      <c r="NTP92" s="213"/>
      <c r="NTQ92" s="212"/>
      <c r="NTR92" s="212"/>
      <c r="NTS92" s="212"/>
      <c r="NTT92" s="212"/>
      <c r="NTU92" s="212"/>
      <c r="NTV92" s="192"/>
      <c r="NTW92" s="212"/>
      <c r="NTX92" s="212"/>
      <c r="NTY92" s="212"/>
      <c r="NTZ92" s="212"/>
      <c r="NUA92" s="212"/>
      <c r="NUB92" s="212"/>
      <c r="NUC92" s="212"/>
      <c r="NUD92" s="212"/>
      <c r="NUE92" s="212"/>
      <c r="NUF92" s="212"/>
      <c r="NUG92" s="212"/>
      <c r="NUH92" s="212"/>
      <c r="NUI92" s="212"/>
      <c r="NUJ92" s="212"/>
      <c r="NUK92" s="212"/>
      <c r="NUL92" s="212"/>
      <c r="NUM92" s="213"/>
      <c r="NUN92" s="212"/>
      <c r="NUO92" s="212"/>
      <c r="NUP92" s="212"/>
      <c r="NUQ92" s="212"/>
      <c r="NUR92" s="212"/>
      <c r="NUS92" s="192"/>
      <c r="NUT92" s="212"/>
      <c r="NUU92" s="212"/>
      <c r="NUV92" s="212"/>
      <c r="NUW92" s="212"/>
      <c r="NUX92" s="212"/>
      <c r="NUY92" s="212"/>
      <c r="NUZ92" s="212"/>
      <c r="NVA92" s="212"/>
      <c r="NVB92" s="212"/>
      <c r="NVC92" s="212"/>
      <c r="NVD92" s="212"/>
      <c r="NVE92" s="212"/>
      <c r="NVF92" s="212"/>
      <c r="NVG92" s="212"/>
      <c r="NVH92" s="212"/>
      <c r="NVI92" s="212"/>
      <c r="NVJ92" s="213"/>
      <c r="NVK92" s="212"/>
      <c r="NVL92" s="212"/>
      <c r="NVM92" s="212"/>
      <c r="NVN92" s="212"/>
      <c r="NVO92" s="212"/>
      <c r="NVP92" s="192"/>
      <c r="NVQ92" s="212"/>
      <c r="NVR92" s="212"/>
      <c r="NVS92" s="212"/>
      <c r="NVT92" s="212"/>
      <c r="NVU92" s="212"/>
      <c r="NVV92" s="212"/>
      <c r="NVW92" s="212"/>
      <c r="NVX92" s="212"/>
      <c r="NVY92" s="212"/>
      <c r="NVZ92" s="212"/>
      <c r="NWA92" s="212"/>
      <c r="NWB92" s="212"/>
      <c r="NWC92" s="212"/>
      <c r="NWD92" s="212"/>
      <c r="NWE92" s="212"/>
      <c r="NWF92" s="212"/>
      <c r="NWG92" s="213"/>
      <c r="NWH92" s="212"/>
      <c r="NWI92" s="212"/>
      <c r="NWJ92" s="212"/>
      <c r="NWK92" s="212"/>
      <c r="NWL92" s="212"/>
      <c r="NWM92" s="192"/>
      <c r="NWN92" s="212"/>
      <c r="NWO92" s="212"/>
      <c r="NWP92" s="212"/>
      <c r="NWQ92" s="212"/>
      <c r="NWR92" s="212"/>
      <c r="NWS92" s="212"/>
      <c r="NWT92" s="212"/>
      <c r="NWU92" s="212"/>
      <c r="NWV92" s="212"/>
      <c r="NWW92" s="212"/>
      <c r="NWX92" s="212"/>
      <c r="NWY92" s="212"/>
      <c r="NWZ92" s="212"/>
      <c r="NXA92" s="212"/>
      <c r="NXB92" s="212"/>
      <c r="NXC92" s="212"/>
      <c r="NXD92" s="213"/>
      <c r="NXE92" s="212"/>
      <c r="NXF92" s="212"/>
      <c r="NXG92" s="212"/>
      <c r="NXH92" s="212"/>
      <c r="NXI92" s="212"/>
      <c r="NXJ92" s="192"/>
      <c r="NXK92" s="212"/>
      <c r="NXL92" s="212"/>
      <c r="NXM92" s="212"/>
      <c r="NXN92" s="212"/>
      <c r="NXO92" s="212"/>
      <c r="NXP92" s="212"/>
      <c r="NXQ92" s="212"/>
      <c r="NXR92" s="212"/>
      <c r="NXS92" s="212"/>
      <c r="NXT92" s="212"/>
      <c r="NXU92" s="212"/>
      <c r="NXV92" s="212"/>
      <c r="NXW92" s="212"/>
      <c r="NXX92" s="212"/>
      <c r="NXY92" s="212"/>
      <c r="NXZ92" s="212"/>
      <c r="NYA92" s="213"/>
      <c r="NYB92" s="212"/>
      <c r="NYC92" s="212"/>
      <c r="NYD92" s="212"/>
      <c r="NYE92" s="212"/>
      <c r="NYF92" s="212"/>
      <c r="NYG92" s="192"/>
      <c r="NYH92" s="212"/>
      <c r="NYI92" s="212"/>
      <c r="NYJ92" s="212"/>
      <c r="NYK92" s="212"/>
      <c r="NYL92" s="212"/>
      <c r="NYM92" s="212"/>
      <c r="NYN92" s="212"/>
      <c r="NYO92" s="212"/>
      <c r="NYP92" s="212"/>
      <c r="NYQ92" s="212"/>
      <c r="NYR92" s="212"/>
      <c r="NYS92" s="212"/>
      <c r="NYT92" s="212"/>
      <c r="NYU92" s="212"/>
      <c r="NYV92" s="212"/>
      <c r="NYW92" s="212"/>
      <c r="NYX92" s="213"/>
      <c r="NYY92" s="212"/>
      <c r="NYZ92" s="212"/>
      <c r="NZA92" s="212"/>
      <c r="NZB92" s="212"/>
      <c r="NZC92" s="212"/>
      <c r="NZD92" s="192"/>
      <c r="NZE92" s="212"/>
      <c r="NZF92" s="212"/>
      <c r="NZG92" s="212"/>
      <c r="NZH92" s="212"/>
      <c r="NZI92" s="212"/>
      <c r="NZJ92" s="212"/>
      <c r="NZK92" s="212"/>
      <c r="NZL92" s="212"/>
      <c r="NZM92" s="212"/>
      <c r="NZN92" s="212"/>
      <c r="NZO92" s="212"/>
      <c r="NZP92" s="212"/>
      <c r="NZQ92" s="212"/>
      <c r="NZR92" s="212"/>
      <c r="NZS92" s="212"/>
      <c r="NZT92" s="212"/>
      <c r="NZU92" s="213"/>
      <c r="NZV92" s="212"/>
      <c r="NZW92" s="212"/>
      <c r="NZX92" s="212"/>
      <c r="NZY92" s="212"/>
      <c r="NZZ92" s="212"/>
      <c r="OAA92" s="192"/>
      <c r="OAB92" s="212"/>
      <c r="OAC92" s="212"/>
      <c r="OAD92" s="212"/>
      <c r="OAE92" s="212"/>
      <c r="OAF92" s="212"/>
      <c r="OAG92" s="212"/>
      <c r="OAH92" s="212"/>
      <c r="OAI92" s="212"/>
      <c r="OAJ92" s="212"/>
      <c r="OAK92" s="212"/>
      <c r="OAL92" s="212"/>
      <c r="OAM92" s="212"/>
      <c r="OAN92" s="212"/>
      <c r="OAO92" s="212"/>
      <c r="OAP92" s="212"/>
      <c r="OAQ92" s="212"/>
      <c r="OAR92" s="213"/>
      <c r="OAS92" s="212"/>
      <c r="OAT92" s="212"/>
      <c r="OAU92" s="212"/>
      <c r="OAV92" s="212"/>
      <c r="OAW92" s="212"/>
      <c r="OAX92" s="192"/>
      <c r="OAY92" s="212"/>
      <c r="OAZ92" s="212"/>
      <c r="OBA92" s="212"/>
      <c r="OBB92" s="212"/>
      <c r="OBC92" s="212"/>
      <c r="OBD92" s="212"/>
      <c r="OBE92" s="212"/>
      <c r="OBF92" s="212"/>
      <c r="OBG92" s="212"/>
      <c r="OBH92" s="212"/>
      <c r="OBI92" s="212"/>
      <c r="OBJ92" s="212"/>
      <c r="OBK92" s="212"/>
      <c r="OBL92" s="212"/>
      <c r="OBM92" s="212"/>
      <c r="OBN92" s="212"/>
      <c r="OBO92" s="213"/>
      <c r="OBP92" s="212"/>
      <c r="OBQ92" s="212"/>
      <c r="OBR92" s="212"/>
      <c r="OBS92" s="212"/>
      <c r="OBT92" s="212"/>
      <c r="OBU92" s="192"/>
      <c r="OBV92" s="212"/>
      <c r="OBW92" s="212"/>
      <c r="OBX92" s="212"/>
      <c r="OBY92" s="212"/>
      <c r="OBZ92" s="212"/>
      <c r="OCA92" s="212"/>
      <c r="OCB92" s="212"/>
      <c r="OCC92" s="212"/>
      <c r="OCD92" s="212"/>
      <c r="OCE92" s="212"/>
      <c r="OCF92" s="212"/>
      <c r="OCG92" s="212"/>
      <c r="OCH92" s="212"/>
      <c r="OCI92" s="212"/>
      <c r="OCJ92" s="212"/>
      <c r="OCK92" s="212"/>
      <c r="OCL92" s="213"/>
      <c r="OCM92" s="212"/>
      <c r="OCN92" s="212"/>
      <c r="OCO92" s="212"/>
      <c r="OCP92" s="212"/>
      <c r="OCQ92" s="212"/>
      <c r="OCR92" s="192"/>
      <c r="OCS92" s="212"/>
      <c r="OCT92" s="212"/>
      <c r="OCU92" s="212"/>
      <c r="OCV92" s="212"/>
      <c r="OCW92" s="212"/>
      <c r="OCX92" s="212"/>
      <c r="OCY92" s="212"/>
      <c r="OCZ92" s="212"/>
      <c r="ODA92" s="212"/>
      <c r="ODB92" s="212"/>
      <c r="ODC92" s="212"/>
      <c r="ODD92" s="212"/>
      <c r="ODE92" s="212"/>
      <c r="ODF92" s="212"/>
      <c r="ODG92" s="212"/>
      <c r="ODH92" s="212"/>
      <c r="ODI92" s="213"/>
      <c r="ODJ92" s="212"/>
      <c r="ODK92" s="212"/>
      <c r="ODL92" s="212"/>
      <c r="ODM92" s="212"/>
      <c r="ODN92" s="212"/>
      <c r="ODO92" s="192"/>
      <c r="ODP92" s="212"/>
      <c r="ODQ92" s="212"/>
      <c r="ODR92" s="212"/>
      <c r="ODS92" s="212"/>
      <c r="ODT92" s="212"/>
      <c r="ODU92" s="212"/>
      <c r="ODV92" s="212"/>
      <c r="ODW92" s="212"/>
      <c r="ODX92" s="212"/>
      <c r="ODY92" s="212"/>
      <c r="ODZ92" s="212"/>
      <c r="OEA92" s="212"/>
      <c r="OEB92" s="212"/>
      <c r="OEC92" s="212"/>
      <c r="OED92" s="212"/>
      <c r="OEE92" s="212"/>
      <c r="OEF92" s="213"/>
      <c r="OEG92" s="212"/>
      <c r="OEH92" s="212"/>
      <c r="OEI92" s="212"/>
      <c r="OEJ92" s="212"/>
      <c r="OEK92" s="212"/>
      <c r="OEL92" s="192"/>
      <c r="OEM92" s="212"/>
      <c r="OEN92" s="212"/>
      <c r="OEO92" s="212"/>
      <c r="OEP92" s="212"/>
      <c r="OEQ92" s="212"/>
      <c r="OER92" s="212"/>
      <c r="OES92" s="212"/>
      <c r="OET92" s="212"/>
      <c r="OEU92" s="212"/>
      <c r="OEV92" s="212"/>
      <c r="OEW92" s="212"/>
      <c r="OEX92" s="212"/>
      <c r="OEY92" s="212"/>
      <c r="OEZ92" s="212"/>
      <c r="OFA92" s="212"/>
      <c r="OFB92" s="212"/>
      <c r="OFC92" s="213"/>
      <c r="OFD92" s="212"/>
      <c r="OFE92" s="212"/>
      <c r="OFF92" s="212"/>
      <c r="OFG92" s="212"/>
      <c r="OFH92" s="212"/>
      <c r="OFI92" s="192"/>
      <c r="OFJ92" s="212"/>
      <c r="OFK92" s="212"/>
      <c r="OFL92" s="212"/>
      <c r="OFM92" s="212"/>
      <c r="OFN92" s="212"/>
      <c r="OFO92" s="212"/>
      <c r="OFP92" s="212"/>
      <c r="OFQ92" s="212"/>
      <c r="OFR92" s="212"/>
      <c r="OFS92" s="212"/>
      <c r="OFT92" s="212"/>
      <c r="OFU92" s="212"/>
      <c r="OFV92" s="212"/>
      <c r="OFW92" s="212"/>
      <c r="OFX92" s="212"/>
      <c r="OFY92" s="212"/>
      <c r="OFZ92" s="213"/>
      <c r="OGA92" s="212"/>
      <c r="OGB92" s="212"/>
      <c r="OGC92" s="212"/>
      <c r="OGD92" s="212"/>
      <c r="OGE92" s="212"/>
      <c r="OGF92" s="192"/>
      <c r="OGG92" s="212"/>
      <c r="OGH92" s="212"/>
      <c r="OGI92" s="212"/>
      <c r="OGJ92" s="212"/>
      <c r="OGK92" s="212"/>
      <c r="OGL92" s="212"/>
      <c r="OGM92" s="212"/>
      <c r="OGN92" s="212"/>
      <c r="OGO92" s="212"/>
      <c r="OGP92" s="212"/>
      <c r="OGQ92" s="212"/>
      <c r="OGR92" s="212"/>
      <c r="OGS92" s="212"/>
      <c r="OGT92" s="212"/>
      <c r="OGU92" s="212"/>
      <c r="OGV92" s="212"/>
      <c r="OGW92" s="213"/>
      <c r="OGX92" s="212"/>
      <c r="OGY92" s="212"/>
      <c r="OGZ92" s="212"/>
      <c r="OHA92" s="212"/>
      <c r="OHB92" s="212"/>
      <c r="OHC92" s="192"/>
      <c r="OHD92" s="212"/>
      <c r="OHE92" s="212"/>
      <c r="OHF92" s="212"/>
      <c r="OHG92" s="212"/>
      <c r="OHH92" s="212"/>
      <c r="OHI92" s="212"/>
      <c r="OHJ92" s="212"/>
      <c r="OHK92" s="212"/>
      <c r="OHL92" s="212"/>
      <c r="OHM92" s="212"/>
      <c r="OHN92" s="212"/>
      <c r="OHO92" s="212"/>
      <c r="OHP92" s="212"/>
      <c r="OHQ92" s="212"/>
      <c r="OHR92" s="212"/>
      <c r="OHS92" s="212"/>
      <c r="OHT92" s="213"/>
      <c r="OHU92" s="212"/>
      <c r="OHV92" s="212"/>
      <c r="OHW92" s="212"/>
      <c r="OHX92" s="212"/>
      <c r="OHY92" s="212"/>
      <c r="OHZ92" s="192"/>
      <c r="OIA92" s="212"/>
      <c r="OIB92" s="212"/>
      <c r="OIC92" s="212"/>
      <c r="OID92" s="212"/>
      <c r="OIE92" s="212"/>
      <c r="OIF92" s="212"/>
      <c r="OIG92" s="212"/>
      <c r="OIH92" s="212"/>
      <c r="OII92" s="212"/>
      <c r="OIJ92" s="212"/>
      <c r="OIK92" s="212"/>
      <c r="OIL92" s="212"/>
      <c r="OIM92" s="212"/>
      <c r="OIN92" s="212"/>
      <c r="OIO92" s="212"/>
      <c r="OIP92" s="212"/>
      <c r="OIQ92" s="213"/>
      <c r="OIR92" s="212"/>
      <c r="OIS92" s="212"/>
      <c r="OIT92" s="212"/>
      <c r="OIU92" s="212"/>
      <c r="OIV92" s="212"/>
      <c r="OIW92" s="192"/>
      <c r="OIX92" s="212"/>
      <c r="OIY92" s="212"/>
      <c r="OIZ92" s="212"/>
      <c r="OJA92" s="212"/>
      <c r="OJB92" s="212"/>
      <c r="OJC92" s="212"/>
      <c r="OJD92" s="212"/>
      <c r="OJE92" s="212"/>
      <c r="OJF92" s="212"/>
      <c r="OJG92" s="212"/>
      <c r="OJH92" s="212"/>
      <c r="OJI92" s="212"/>
      <c r="OJJ92" s="212"/>
      <c r="OJK92" s="212"/>
      <c r="OJL92" s="212"/>
      <c r="OJM92" s="212"/>
      <c r="OJN92" s="213"/>
      <c r="OJO92" s="212"/>
      <c r="OJP92" s="212"/>
      <c r="OJQ92" s="212"/>
      <c r="OJR92" s="212"/>
      <c r="OJS92" s="212"/>
      <c r="OJT92" s="192"/>
      <c r="OJU92" s="212"/>
      <c r="OJV92" s="212"/>
      <c r="OJW92" s="212"/>
      <c r="OJX92" s="212"/>
      <c r="OJY92" s="212"/>
      <c r="OJZ92" s="212"/>
      <c r="OKA92" s="212"/>
      <c r="OKB92" s="212"/>
      <c r="OKC92" s="212"/>
      <c r="OKD92" s="212"/>
      <c r="OKE92" s="212"/>
      <c r="OKF92" s="212"/>
      <c r="OKG92" s="212"/>
      <c r="OKH92" s="212"/>
      <c r="OKI92" s="212"/>
      <c r="OKJ92" s="212"/>
      <c r="OKK92" s="213"/>
      <c r="OKL92" s="212"/>
      <c r="OKM92" s="212"/>
      <c r="OKN92" s="212"/>
      <c r="OKO92" s="212"/>
      <c r="OKP92" s="212"/>
      <c r="OKQ92" s="192"/>
      <c r="OKR92" s="212"/>
      <c r="OKS92" s="212"/>
      <c r="OKT92" s="212"/>
      <c r="OKU92" s="212"/>
      <c r="OKV92" s="212"/>
      <c r="OKW92" s="212"/>
      <c r="OKX92" s="212"/>
      <c r="OKY92" s="212"/>
      <c r="OKZ92" s="212"/>
      <c r="OLA92" s="212"/>
      <c r="OLB92" s="212"/>
      <c r="OLC92" s="212"/>
      <c r="OLD92" s="212"/>
      <c r="OLE92" s="212"/>
      <c r="OLF92" s="212"/>
      <c r="OLG92" s="212"/>
      <c r="OLH92" s="213"/>
      <c r="OLI92" s="212"/>
      <c r="OLJ92" s="212"/>
      <c r="OLK92" s="212"/>
      <c r="OLL92" s="212"/>
      <c r="OLM92" s="212"/>
      <c r="OLN92" s="192"/>
      <c r="OLO92" s="212"/>
      <c r="OLP92" s="212"/>
      <c r="OLQ92" s="212"/>
      <c r="OLR92" s="212"/>
      <c r="OLS92" s="212"/>
      <c r="OLT92" s="212"/>
      <c r="OLU92" s="212"/>
      <c r="OLV92" s="212"/>
      <c r="OLW92" s="212"/>
      <c r="OLX92" s="212"/>
      <c r="OLY92" s="212"/>
      <c r="OLZ92" s="212"/>
      <c r="OMA92" s="212"/>
      <c r="OMB92" s="212"/>
      <c r="OMC92" s="212"/>
      <c r="OMD92" s="212"/>
      <c r="OME92" s="213"/>
      <c r="OMF92" s="212"/>
      <c r="OMG92" s="212"/>
      <c r="OMH92" s="212"/>
      <c r="OMI92" s="212"/>
      <c r="OMJ92" s="212"/>
      <c r="OMK92" s="192"/>
      <c r="OML92" s="212"/>
      <c r="OMM92" s="212"/>
      <c r="OMN92" s="212"/>
      <c r="OMO92" s="212"/>
      <c r="OMP92" s="212"/>
      <c r="OMQ92" s="212"/>
      <c r="OMR92" s="212"/>
      <c r="OMS92" s="212"/>
      <c r="OMT92" s="212"/>
      <c r="OMU92" s="212"/>
      <c r="OMV92" s="212"/>
      <c r="OMW92" s="212"/>
      <c r="OMX92" s="212"/>
      <c r="OMY92" s="212"/>
      <c r="OMZ92" s="212"/>
      <c r="ONA92" s="212"/>
      <c r="ONB92" s="213"/>
      <c r="ONC92" s="212"/>
      <c r="OND92" s="212"/>
      <c r="ONE92" s="212"/>
      <c r="ONF92" s="212"/>
      <c r="ONG92" s="212"/>
      <c r="ONH92" s="192"/>
      <c r="ONI92" s="212"/>
      <c r="ONJ92" s="212"/>
      <c r="ONK92" s="212"/>
      <c r="ONL92" s="212"/>
      <c r="ONM92" s="212"/>
      <c r="ONN92" s="212"/>
      <c r="ONO92" s="212"/>
      <c r="ONP92" s="212"/>
      <c r="ONQ92" s="212"/>
      <c r="ONR92" s="212"/>
      <c r="ONS92" s="212"/>
      <c r="ONT92" s="212"/>
      <c r="ONU92" s="212"/>
      <c r="ONV92" s="212"/>
      <c r="ONW92" s="212"/>
      <c r="ONX92" s="212"/>
      <c r="ONY92" s="213"/>
      <c r="ONZ92" s="212"/>
      <c r="OOA92" s="212"/>
      <c r="OOB92" s="212"/>
      <c r="OOC92" s="212"/>
      <c r="OOD92" s="212"/>
      <c r="OOE92" s="192"/>
      <c r="OOF92" s="212"/>
      <c r="OOG92" s="212"/>
      <c r="OOH92" s="212"/>
      <c r="OOI92" s="212"/>
      <c r="OOJ92" s="212"/>
      <c r="OOK92" s="212"/>
      <c r="OOL92" s="212"/>
      <c r="OOM92" s="212"/>
      <c r="OON92" s="212"/>
      <c r="OOO92" s="212"/>
      <c r="OOP92" s="212"/>
      <c r="OOQ92" s="212"/>
      <c r="OOR92" s="212"/>
      <c r="OOS92" s="212"/>
      <c r="OOT92" s="212"/>
      <c r="OOU92" s="212"/>
      <c r="OOV92" s="213"/>
      <c r="OOW92" s="212"/>
      <c r="OOX92" s="212"/>
      <c r="OOY92" s="212"/>
      <c r="OOZ92" s="212"/>
      <c r="OPA92" s="212"/>
      <c r="OPB92" s="192"/>
      <c r="OPC92" s="212"/>
      <c r="OPD92" s="212"/>
      <c r="OPE92" s="212"/>
      <c r="OPF92" s="212"/>
      <c r="OPG92" s="212"/>
      <c r="OPH92" s="212"/>
      <c r="OPI92" s="212"/>
      <c r="OPJ92" s="212"/>
      <c r="OPK92" s="212"/>
      <c r="OPL92" s="212"/>
      <c r="OPM92" s="212"/>
      <c r="OPN92" s="212"/>
      <c r="OPO92" s="212"/>
      <c r="OPP92" s="212"/>
      <c r="OPQ92" s="212"/>
      <c r="OPR92" s="212"/>
      <c r="OPS92" s="213"/>
      <c r="OPT92" s="212"/>
      <c r="OPU92" s="212"/>
      <c r="OPV92" s="212"/>
      <c r="OPW92" s="212"/>
      <c r="OPX92" s="212"/>
      <c r="OPY92" s="192"/>
      <c r="OPZ92" s="212"/>
      <c r="OQA92" s="212"/>
      <c r="OQB92" s="212"/>
      <c r="OQC92" s="212"/>
      <c r="OQD92" s="212"/>
      <c r="OQE92" s="212"/>
      <c r="OQF92" s="212"/>
      <c r="OQG92" s="212"/>
      <c r="OQH92" s="212"/>
      <c r="OQI92" s="212"/>
      <c r="OQJ92" s="212"/>
      <c r="OQK92" s="212"/>
      <c r="OQL92" s="212"/>
      <c r="OQM92" s="212"/>
      <c r="OQN92" s="212"/>
      <c r="OQO92" s="212"/>
      <c r="OQP92" s="213"/>
      <c r="OQQ92" s="212"/>
      <c r="OQR92" s="212"/>
      <c r="OQS92" s="212"/>
      <c r="OQT92" s="212"/>
      <c r="OQU92" s="212"/>
      <c r="OQV92" s="192"/>
      <c r="OQW92" s="212"/>
      <c r="OQX92" s="212"/>
      <c r="OQY92" s="212"/>
      <c r="OQZ92" s="212"/>
      <c r="ORA92" s="212"/>
      <c r="ORB92" s="212"/>
      <c r="ORC92" s="212"/>
      <c r="ORD92" s="212"/>
      <c r="ORE92" s="212"/>
      <c r="ORF92" s="212"/>
      <c r="ORG92" s="212"/>
      <c r="ORH92" s="212"/>
      <c r="ORI92" s="212"/>
      <c r="ORJ92" s="212"/>
      <c r="ORK92" s="212"/>
      <c r="ORL92" s="212"/>
      <c r="ORM92" s="213"/>
      <c r="ORN92" s="212"/>
      <c r="ORO92" s="212"/>
      <c r="ORP92" s="212"/>
      <c r="ORQ92" s="212"/>
      <c r="ORR92" s="212"/>
      <c r="ORS92" s="192"/>
      <c r="ORT92" s="212"/>
      <c r="ORU92" s="212"/>
      <c r="ORV92" s="212"/>
      <c r="ORW92" s="212"/>
      <c r="ORX92" s="212"/>
      <c r="ORY92" s="212"/>
      <c r="ORZ92" s="212"/>
      <c r="OSA92" s="212"/>
      <c r="OSB92" s="212"/>
      <c r="OSC92" s="212"/>
      <c r="OSD92" s="212"/>
      <c r="OSE92" s="212"/>
      <c r="OSF92" s="212"/>
      <c r="OSG92" s="212"/>
      <c r="OSH92" s="212"/>
      <c r="OSI92" s="212"/>
      <c r="OSJ92" s="213"/>
      <c r="OSK92" s="212"/>
      <c r="OSL92" s="212"/>
      <c r="OSM92" s="212"/>
      <c r="OSN92" s="212"/>
      <c r="OSO92" s="212"/>
      <c r="OSP92" s="192"/>
      <c r="OSQ92" s="212"/>
      <c r="OSR92" s="212"/>
      <c r="OSS92" s="212"/>
      <c r="OST92" s="212"/>
      <c r="OSU92" s="212"/>
      <c r="OSV92" s="212"/>
      <c r="OSW92" s="212"/>
      <c r="OSX92" s="212"/>
      <c r="OSY92" s="212"/>
      <c r="OSZ92" s="212"/>
      <c r="OTA92" s="212"/>
      <c r="OTB92" s="212"/>
      <c r="OTC92" s="212"/>
      <c r="OTD92" s="212"/>
      <c r="OTE92" s="212"/>
      <c r="OTF92" s="212"/>
      <c r="OTG92" s="213"/>
      <c r="OTH92" s="212"/>
      <c r="OTI92" s="212"/>
      <c r="OTJ92" s="212"/>
      <c r="OTK92" s="212"/>
      <c r="OTL92" s="212"/>
      <c r="OTM92" s="192"/>
      <c r="OTN92" s="212"/>
      <c r="OTO92" s="212"/>
      <c r="OTP92" s="212"/>
      <c r="OTQ92" s="212"/>
      <c r="OTR92" s="212"/>
      <c r="OTS92" s="212"/>
      <c r="OTT92" s="212"/>
      <c r="OTU92" s="212"/>
      <c r="OTV92" s="212"/>
      <c r="OTW92" s="212"/>
      <c r="OTX92" s="212"/>
      <c r="OTY92" s="212"/>
      <c r="OTZ92" s="212"/>
      <c r="OUA92" s="212"/>
      <c r="OUB92" s="212"/>
      <c r="OUC92" s="212"/>
      <c r="OUD92" s="213"/>
      <c r="OUE92" s="212"/>
      <c r="OUF92" s="212"/>
      <c r="OUG92" s="212"/>
      <c r="OUH92" s="212"/>
      <c r="OUI92" s="212"/>
      <c r="OUJ92" s="192"/>
      <c r="OUK92" s="212"/>
      <c r="OUL92" s="212"/>
      <c r="OUM92" s="212"/>
      <c r="OUN92" s="212"/>
      <c r="OUO92" s="212"/>
      <c r="OUP92" s="212"/>
      <c r="OUQ92" s="212"/>
      <c r="OUR92" s="212"/>
      <c r="OUS92" s="212"/>
      <c r="OUT92" s="212"/>
      <c r="OUU92" s="212"/>
      <c r="OUV92" s="212"/>
      <c r="OUW92" s="212"/>
      <c r="OUX92" s="212"/>
      <c r="OUY92" s="212"/>
      <c r="OUZ92" s="212"/>
      <c r="OVA92" s="213"/>
      <c r="OVB92" s="212"/>
      <c r="OVC92" s="212"/>
      <c r="OVD92" s="212"/>
      <c r="OVE92" s="212"/>
      <c r="OVF92" s="212"/>
      <c r="OVG92" s="192"/>
      <c r="OVH92" s="212"/>
      <c r="OVI92" s="212"/>
      <c r="OVJ92" s="212"/>
      <c r="OVK92" s="212"/>
      <c r="OVL92" s="212"/>
      <c r="OVM92" s="212"/>
      <c r="OVN92" s="212"/>
      <c r="OVO92" s="212"/>
      <c r="OVP92" s="212"/>
      <c r="OVQ92" s="212"/>
      <c r="OVR92" s="212"/>
      <c r="OVS92" s="212"/>
      <c r="OVT92" s="212"/>
      <c r="OVU92" s="212"/>
      <c r="OVV92" s="212"/>
      <c r="OVW92" s="212"/>
      <c r="OVX92" s="213"/>
      <c r="OVY92" s="212"/>
      <c r="OVZ92" s="212"/>
      <c r="OWA92" s="212"/>
      <c r="OWB92" s="212"/>
      <c r="OWC92" s="212"/>
      <c r="OWD92" s="192"/>
      <c r="OWE92" s="212"/>
      <c r="OWF92" s="212"/>
      <c r="OWG92" s="212"/>
      <c r="OWH92" s="212"/>
      <c r="OWI92" s="212"/>
      <c r="OWJ92" s="212"/>
      <c r="OWK92" s="212"/>
      <c r="OWL92" s="212"/>
      <c r="OWM92" s="212"/>
      <c r="OWN92" s="212"/>
      <c r="OWO92" s="212"/>
      <c r="OWP92" s="212"/>
      <c r="OWQ92" s="212"/>
      <c r="OWR92" s="212"/>
      <c r="OWS92" s="212"/>
      <c r="OWT92" s="212"/>
      <c r="OWU92" s="213"/>
      <c r="OWV92" s="212"/>
      <c r="OWW92" s="212"/>
      <c r="OWX92" s="212"/>
      <c r="OWY92" s="212"/>
      <c r="OWZ92" s="212"/>
      <c r="OXA92" s="192"/>
      <c r="OXB92" s="212"/>
      <c r="OXC92" s="212"/>
      <c r="OXD92" s="212"/>
      <c r="OXE92" s="212"/>
      <c r="OXF92" s="212"/>
      <c r="OXG92" s="212"/>
      <c r="OXH92" s="212"/>
      <c r="OXI92" s="212"/>
      <c r="OXJ92" s="212"/>
      <c r="OXK92" s="212"/>
      <c r="OXL92" s="212"/>
      <c r="OXM92" s="212"/>
      <c r="OXN92" s="212"/>
      <c r="OXO92" s="212"/>
      <c r="OXP92" s="212"/>
      <c r="OXQ92" s="212"/>
      <c r="OXR92" s="213"/>
      <c r="OXS92" s="212"/>
      <c r="OXT92" s="212"/>
      <c r="OXU92" s="212"/>
      <c r="OXV92" s="212"/>
      <c r="OXW92" s="212"/>
      <c r="OXX92" s="192"/>
      <c r="OXY92" s="212"/>
      <c r="OXZ92" s="212"/>
      <c r="OYA92" s="212"/>
      <c r="OYB92" s="212"/>
      <c r="OYC92" s="212"/>
      <c r="OYD92" s="212"/>
      <c r="OYE92" s="212"/>
      <c r="OYF92" s="212"/>
      <c r="OYG92" s="212"/>
      <c r="OYH92" s="212"/>
      <c r="OYI92" s="212"/>
      <c r="OYJ92" s="212"/>
      <c r="OYK92" s="212"/>
      <c r="OYL92" s="212"/>
      <c r="OYM92" s="212"/>
      <c r="OYN92" s="212"/>
      <c r="OYO92" s="213"/>
      <c r="OYP92" s="212"/>
      <c r="OYQ92" s="212"/>
      <c r="OYR92" s="212"/>
      <c r="OYS92" s="212"/>
      <c r="OYT92" s="212"/>
      <c r="OYU92" s="192"/>
      <c r="OYV92" s="212"/>
      <c r="OYW92" s="212"/>
      <c r="OYX92" s="212"/>
      <c r="OYY92" s="212"/>
      <c r="OYZ92" s="212"/>
      <c r="OZA92" s="212"/>
      <c r="OZB92" s="212"/>
      <c r="OZC92" s="212"/>
      <c r="OZD92" s="212"/>
      <c r="OZE92" s="212"/>
      <c r="OZF92" s="212"/>
      <c r="OZG92" s="212"/>
      <c r="OZH92" s="212"/>
      <c r="OZI92" s="212"/>
      <c r="OZJ92" s="212"/>
      <c r="OZK92" s="212"/>
      <c r="OZL92" s="213"/>
      <c r="OZM92" s="212"/>
      <c r="OZN92" s="212"/>
      <c r="OZO92" s="212"/>
      <c r="OZP92" s="212"/>
      <c r="OZQ92" s="212"/>
      <c r="OZR92" s="192"/>
      <c r="OZS92" s="212"/>
      <c r="OZT92" s="212"/>
      <c r="OZU92" s="212"/>
      <c r="OZV92" s="212"/>
      <c r="OZW92" s="212"/>
      <c r="OZX92" s="212"/>
      <c r="OZY92" s="212"/>
      <c r="OZZ92" s="212"/>
      <c r="PAA92" s="212"/>
      <c r="PAB92" s="212"/>
      <c r="PAC92" s="212"/>
      <c r="PAD92" s="212"/>
      <c r="PAE92" s="212"/>
      <c r="PAF92" s="212"/>
      <c r="PAG92" s="212"/>
      <c r="PAH92" s="212"/>
      <c r="PAI92" s="213"/>
      <c r="PAJ92" s="212"/>
      <c r="PAK92" s="212"/>
      <c r="PAL92" s="212"/>
      <c r="PAM92" s="212"/>
      <c r="PAN92" s="212"/>
      <c r="PAO92" s="192"/>
      <c r="PAP92" s="212"/>
      <c r="PAQ92" s="212"/>
      <c r="PAR92" s="212"/>
      <c r="PAS92" s="212"/>
      <c r="PAT92" s="212"/>
      <c r="PAU92" s="212"/>
      <c r="PAV92" s="212"/>
      <c r="PAW92" s="212"/>
      <c r="PAX92" s="212"/>
      <c r="PAY92" s="212"/>
      <c r="PAZ92" s="212"/>
      <c r="PBA92" s="212"/>
      <c r="PBB92" s="212"/>
      <c r="PBC92" s="212"/>
      <c r="PBD92" s="212"/>
      <c r="PBE92" s="212"/>
      <c r="PBF92" s="213"/>
      <c r="PBG92" s="212"/>
      <c r="PBH92" s="212"/>
      <c r="PBI92" s="212"/>
      <c r="PBJ92" s="212"/>
      <c r="PBK92" s="212"/>
      <c r="PBL92" s="192"/>
      <c r="PBM92" s="212"/>
      <c r="PBN92" s="212"/>
      <c r="PBO92" s="212"/>
      <c r="PBP92" s="212"/>
      <c r="PBQ92" s="212"/>
      <c r="PBR92" s="212"/>
      <c r="PBS92" s="212"/>
      <c r="PBT92" s="212"/>
      <c r="PBU92" s="212"/>
      <c r="PBV92" s="212"/>
      <c r="PBW92" s="212"/>
      <c r="PBX92" s="212"/>
      <c r="PBY92" s="212"/>
      <c r="PBZ92" s="212"/>
      <c r="PCA92" s="212"/>
      <c r="PCB92" s="212"/>
      <c r="PCC92" s="213"/>
      <c r="PCD92" s="212"/>
      <c r="PCE92" s="212"/>
      <c r="PCF92" s="212"/>
      <c r="PCG92" s="212"/>
      <c r="PCH92" s="212"/>
      <c r="PCI92" s="192"/>
      <c r="PCJ92" s="212"/>
      <c r="PCK92" s="212"/>
      <c r="PCL92" s="212"/>
      <c r="PCM92" s="212"/>
      <c r="PCN92" s="212"/>
      <c r="PCO92" s="212"/>
      <c r="PCP92" s="212"/>
      <c r="PCQ92" s="212"/>
      <c r="PCR92" s="212"/>
      <c r="PCS92" s="212"/>
      <c r="PCT92" s="212"/>
      <c r="PCU92" s="212"/>
      <c r="PCV92" s="212"/>
      <c r="PCW92" s="212"/>
      <c r="PCX92" s="212"/>
      <c r="PCY92" s="212"/>
      <c r="PCZ92" s="213"/>
      <c r="PDA92" s="212"/>
      <c r="PDB92" s="212"/>
      <c r="PDC92" s="212"/>
      <c r="PDD92" s="212"/>
      <c r="PDE92" s="212"/>
      <c r="PDF92" s="192"/>
      <c r="PDG92" s="212"/>
      <c r="PDH92" s="212"/>
      <c r="PDI92" s="212"/>
      <c r="PDJ92" s="212"/>
      <c r="PDK92" s="212"/>
      <c r="PDL92" s="212"/>
      <c r="PDM92" s="212"/>
      <c r="PDN92" s="212"/>
      <c r="PDO92" s="212"/>
      <c r="PDP92" s="212"/>
      <c r="PDQ92" s="212"/>
      <c r="PDR92" s="212"/>
      <c r="PDS92" s="212"/>
      <c r="PDT92" s="212"/>
      <c r="PDU92" s="212"/>
      <c r="PDV92" s="212"/>
      <c r="PDW92" s="213"/>
      <c r="PDX92" s="212"/>
      <c r="PDY92" s="212"/>
      <c r="PDZ92" s="212"/>
      <c r="PEA92" s="212"/>
      <c r="PEB92" s="212"/>
      <c r="PEC92" s="192"/>
      <c r="PED92" s="212"/>
      <c r="PEE92" s="212"/>
      <c r="PEF92" s="212"/>
      <c r="PEG92" s="212"/>
      <c r="PEH92" s="212"/>
      <c r="PEI92" s="212"/>
      <c r="PEJ92" s="212"/>
      <c r="PEK92" s="212"/>
      <c r="PEL92" s="212"/>
      <c r="PEM92" s="212"/>
      <c r="PEN92" s="212"/>
      <c r="PEO92" s="212"/>
      <c r="PEP92" s="212"/>
      <c r="PEQ92" s="212"/>
      <c r="PER92" s="212"/>
      <c r="PES92" s="212"/>
      <c r="PET92" s="213"/>
      <c r="PEU92" s="212"/>
      <c r="PEV92" s="212"/>
      <c r="PEW92" s="212"/>
      <c r="PEX92" s="212"/>
      <c r="PEY92" s="212"/>
      <c r="PEZ92" s="192"/>
      <c r="PFA92" s="212"/>
      <c r="PFB92" s="212"/>
      <c r="PFC92" s="212"/>
      <c r="PFD92" s="212"/>
      <c r="PFE92" s="212"/>
      <c r="PFF92" s="212"/>
      <c r="PFG92" s="212"/>
      <c r="PFH92" s="212"/>
      <c r="PFI92" s="212"/>
      <c r="PFJ92" s="212"/>
      <c r="PFK92" s="212"/>
      <c r="PFL92" s="212"/>
      <c r="PFM92" s="212"/>
      <c r="PFN92" s="212"/>
      <c r="PFO92" s="212"/>
      <c r="PFP92" s="212"/>
      <c r="PFQ92" s="213"/>
      <c r="PFR92" s="212"/>
      <c r="PFS92" s="212"/>
      <c r="PFT92" s="212"/>
      <c r="PFU92" s="212"/>
      <c r="PFV92" s="212"/>
      <c r="PFW92" s="192"/>
      <c r="PFX92" s="212"/>
      <c r="PFY92" s="212"/>
      <c r="PFZ92" s="212"/>
      <c r="PGA92" s="212"/>
      <c r="PGB92" s="212"/>
      <c r="PGC92" s="212"/>
      <c r="PGD92" s="212"/>
      <c r="PGE92" s="212"/>
      <c r="PGF92" s="212"/>
      <c r="PGG92" s="212"/>
      <c r="PGH92" s="212"/>
      <c r="PGI92" s="212"/>
      <c r="PGJ92" s="212"/>
      <c r="PGK92" s="212"/>
      <c r="PGL92" s="212"/>
      <c r="PGM92" s="212"/>
      <c r="PGN92" s="213"/>
      <c r="PGO92" s="212"/>
      <c r="PGP92" s="212"/>
      <c r="PGQ92" s="212"/>
      <c r="PGR92" s="212"/>
      <c r="PGS92" s="212"/>
      <c r="PGT92" s="192"/>
      <c r="PGU92" s="212"/>
      <c r="PGV92" s="212"/>
      <c r="PGW92" s="212"/>
      <c r="PGX92" s="212"/>
      <c r="PGY92" s="212"/>
      <c r="PGZ92" s="212"/>
      <c r="PHA92" s="212"/>
      <c r="PHB92" s="212"/>
      <c r="PHC92" s="212"/>
      <c r="PHD92" s="212"/>
      <c r="PHE92" s="212"/>
      <c r="PHF92" s="212"/>
      <c r="PHG92" s="212"/>
      <c r="PHH92" s="212"/>
      <c r="PHI92" s="212"/>
      <c r="PHJ92" s="212"/>
      <c r="PHK92" s="213"/>
      <c r="PHL92" s="212"/>
      <c r="PHM92" s="212"/>
      <c r="PHN92" s="212"/>
      <c r="PHO92" s="212"/>
      <c r="PHP92" s="212"/>
      <c r="PHQ92" s="192"/>
      <c r="PHR92" s="212"/>
      <c r="PHS92" s="212"/>
      <c r="PHT92" s="212"/>
      <c r="PHU92" s="212"/>
      <c r="PHV92" s="212"/>
      <c r="PHW92" s="212"/>
      <c r="PHX92" s="212"/>
      <c r="PHY92" s="212"/>
      <c r="PHZ92" s="212"/>
      <c r="PIA92" s="212"/>
      <c r="PIB92" s="212"/>
      <c r="PIC92" s="212"/>
      <c r="PID92" s="212"/>
      <c r="PIE92" s="212"/>
      <c r="PIF92" s="212"/>
      <c r="PIG92" s="212"/>
      <c r="PIH92" s="213"/>
      <c r="PII92" s="212"/>
      <c r="PIJ92" s="212"/>
      <c r="PIK92" s="212"/>
      <c r="PIL92" s="212"/>
      <c r="PIM92" s="212"/>
      <c r="PIN92" s="192"/>
      <c r="PIO92" s="212"/>
      <c r="PIP92" s="212"/>
      <c r="PIQ92" s="212"/>
      <c r="PIR92" s="212"/>
      <c r="PIS92" s="212"/>
      <c r="PIT92" s="212"/>
      <c r="PIU92" s="212"/>
      <c r="PIV92" s="212"/>
      <c r="PIW92" s="212"/>
      <c r="PIX92" s="212"/>
      <c r="PIY92" s="212"/>
      <c r="PIZ92" s="212"/>
      <c r="PJA92" s="212"/>
      <c r="PJB92" s="212"/>
      <c r="PJC92" s="212"/>
      <c r="PJD92" s="212"/>
      <c r="PJE92" s="213"/>
      <c r="PJF92" s="212"/>
      <c r="PJG92" s="212"/>
      <c r="PJH92" s="212"/>
      <c r="PJI92" s="212"/>
      <c r="PJJ92" s="212"/>
      <c r="PJK92" s="192"/>
      <c r="PJL92" s="212"/>
      <c r="PJM92" s="212"/>
      <c r="PJN92" s="212"/>
      <c r="PJO92" s="212"/>
      <c r="PJP92" s="212"/>
      <c r="PJQ92" s="212"/>
      <c r="PJR92" s="212"/>
      <c r="PJS92" s="212"/>
      <c r="PJT92" s="212"/>
      <c r="PJU92" s="212"/>
      <c r="PJV92" s="212"/>
      <c r="PJW92" s="212"/>
      <c r="PJX92" s="212"/>
      <c r="PJY92" s="212"/>
      <c r="PJZ92" s="212"/>
      <c r="PKA92" s="212"/>
      <c r="PKB92" s="213"/>
      <c r="PKC92" s="212"/>
      <c r="PKD92" s="212"/>
      <c r="PKE92" s="212"/>
      <c r="PKF92" s="212"/>
      <c r="PKG92" s="212"/>
      <c r="PKH92" s="192"/>
      <c r="PKI92" s="212"/>
      <c r="PKJ92" s="212"/>
      <c r="PKK92" s="212"/>
      <c r="PKL92" s="212"/>
      <c r="PKM92" s="212"/>
      <c r="PKN92" s="212"/>
      <c r="PKO92" s="212"/>
      <c r="PKP92" s="212"/>
      <c r="PKQ92" s="212"/>
      <c r="PKR92" s="212"/>
      <c r="PKS92" s="212"/>
      <c r="PKT92" s="212"/>
      <c r="PKU92" s="212"/>
      <c r="PKV92" s="212"/>
      <c r="PKW92" s="212"/>
      <c r="PKX92" s="212"/>
      <c r="PKY92" s="213"/>
      <c r="PKZ92" s="212"/>
      <c r="PLA92" s="212"/>
      <c r="PLB92" s="212"/>
      <c r="PLC92" s="212"/>
      <c r="PLD92" s="212"/>
      <c r="PLE92" s="192"/>
      <c r="PLF92" s="212"/>
      <c r="PLG92" s="212"/>
      <c r="PLH92" s="212"/>
      <c r="PLI92" s="212"/>
      <c r="PLJ92" s="212"/>
      <c r="PLK92" s="212"/>
      <c r="PLL92" s="212"/>
      <c r="PLM92" s="212"/>
      <c r="PLN92" s="212"/>
      <c r="PLO92" s="212"/>
      <c r="PLP92" s="212"/>
      <c r="PLQ92" s="212"/>
      <c r="PLR92" s="212"/>
      <c r="PLS92" s="212"/>
      <c r="PLT92" s="212"/>
      <c r="PLU92" s="212"/>
      <c r="PLV92" s="213"/>
      <c r="PLW92" s="212"/>
      <c r="PLX92" s="212"/>
      <c r="PLY92" s="212"/>
      <c r="PLZ92" s="212"/>
      <c r="PMA92" s="212"/>
      <c r="PMB92" s="192"/>
      <c r="PMC92" s="212"/>
      <c r="PMD92" s="212"/>
      <c r="PME92" s="212"/>
      <c r="PMF92" s="212"/>
      <c r="PMG92" s="212"/>
      <c r="PMH92" s="212"/>
      <c r="PMI92" s="212"/>
      <c r="PMJ92" s="212"/>
      <c r="PMK92" s="212"/>
      <c r="PML92" s="212"/>
      <c r="PMM92" s="212"/>
      <c r="PMN92" s="212"/>
      <c r="PMO92" s="212"/>
      <c r="PMP92" s="212"/>
      <c r="PMQ92" s="212"/>
      <c r="PMR92" s="212"/>
      <c r="PMS92" s="213"/>
      <c r="PMT92" s="212"/>
      <c r="PMU92" s="212"/>
      <c r="PMV92" s="212"/>
      <c r="PMW92" s="212"/>
      <c r="PMX92" s="212"/>
      <c r="PMY92" s="192"/>
      <c r="PMZ92" s="212"/>
      <c r="PNA92" s="212"/>
      <c r="PNB92" s="212"/>
      <c r="PNC92" s="212"/>
      <c r="PND92" s="212"/>
      <c r="PNE92" s="212"/>
      <c r="PNF92" s="212"/>
      <c r="PNG92" s="212"/>
      <c r="PNH92" s="212"/>
      <c r="PNI92" s="212"/>
      <c r="PNJ92" s="212"/>
      <c r="PNK92" s="212"/>
      <c r="PNL92" s="212"/>
      <c r="PNM92" s="212"/>
      <c r="PNN92" s="212"/>
      <c r="PNO92" s="212"/>
      <c r="PNP92" s="213"/>
      <c r="PNQ92" s="212"/>
      <c r="PNR92" s="212"/>
      <c r="PNS92" s="212"/>
      <c r="PNT92" s="212"/>
      <c r="PNU92" s="212"/>
      <c r="PNV92" s="192"/>
      <c r="PNW92" s="212"/>
      <c r="PNX92" s="212"/>
      <c r="PNY92" s="212"/>
      <c r="PNZ92" s="212"/>
      <c r="POA92" s="212"/>
      <c r="POB92" s="212"/>
      <c r="POC92" s="212"/>
      <c r="POD92" s="212"/>
      <c r="POE92" s="212"/>
      <c r="POF92" s="212"/>
      <c r="POG92" s="212"/>
      <c r="POH92" s="212"/>
      <c r="POI92" s="212"/>
      <c r="POJ92" s="212"/>
      <c r="POK92" s="212"/>
      <c r="POL92" s="212"/>
      <c r="POM92" s="213"/>
      <c r="PON92" s="212"/>
      <c r="POO92" s="212"/>
      <c r="POP92" s="212"/>
      <c r="POQ92" s="212"/>
      <c r="POR92" s="212"/>
      <c r="POS92" s="192"/>
      <c r="POT92" s="212"/>
      <c r="POU92" s="212"/>
      <c r="POV92" s="212"/>
      <c r="POW92" s="212"/>
      <c r="POX92" s="212"/>
      <c r="POY92" s="212"/>
      <c r="POZ92" s="212"/>
      <c r="PPA92" s="212"/>
      <c r="PPB92" s="212"/>
      <c r="PPC92" s="212"/>
      <c r="PPD92" s="212"/>
      <c r="PPE92" s="212"/>
      <c r="PPF92" s="212"/>
      <c r="PPG92" s="212"/>
      <c r="PPH92" s="212"/>
      <c r="PPI92" s="212"/>
      <c r="PPJ92" s="213"/>
      <c r="PPK92" s="212"/>
      <c r="PPL92" s="212"/>
      <c r="PPM92" s="212"/>
      <c r="PPN92" s="212"/>
      <c r="PPO92" s="212"/>
      <c r="PPP92" s="192"/>
      <c r="PPQ92" s="212"/>
      <c r="PPR92" s="212"/>
      <c r="PPS92" s="212"/>
      <c r="PPT92" s="212"/>
      <c r="PPU92" s="212"/>
      <c r="PPV92" s="212"/>
      <c r="PPW92" s="212"/>
      <c r="PPX92" s="212"/>
      <c r="PPY92" s="212"/>
      <c r="PPZ92" s="212"/>
      <c r="PQA92" s="212"/>
      <c r="PQB92" s="212"/>
      <c r="PQC92" s="212"/>
      <c r="PQD92" s="212"/>
      <c r="PQE92" s="212"/>
      <c r="PQF92" s="212"/>
      <c r="PQG92" s="213"/>
      <c r="PQH92" s="212"/>
      <c r="PQI92" s="212"/>
      <c r="PQJ92" s="212"/>
      <c r="PQK92" s="212"/>
      <c r="PQL92" s="212"/>
      <c r="PQM92" s="192"/>
      <c r="PQN92" s="212"/>
      <c r="PQO92" s="212"/>
      <c r="PQP92" s="212"/>
      <c r="PQQ92" s="212"/>
      <c r="PQR92" s="212"/>
      <c r="PQS92" s="212"/>
      <c r="PQT92" s="212"/>
      <c r="PQU92" s="212"/>
      <c r="PQV92" s="212"/>
      <c r="PQW92" s="212"/>
      <c r="PQX92" s="212"/>
      <c r="PQY92" s="212"/>
      <c r="PQZ92" s="212"/>
      <c r="PRA92" s="212"/>
      <c r="PRB92" s="212"/>
      <c r="PRC92" s="212"/>
      <c r="PRD92" s="213"/>
      <c r="PRE92" s="212"/>
      <c r="PRF92" s="212"/>
      <c r="PRG92" s="212"/>
      <c r="PRH92" s="212"/>
      <c r="PRI92" s="212"/>
      <c r="PRJ92" s="192"/>
      <c r="PRK92" s="212"/>
      <c r="PRL92" s="212"/>
      <c r="PRM92" s="212"/>
      <c r="PRN92" s="212"/>
      <c r="PRO92" s="212"/>
      <c r="PRP92" s="212"/>
      <c r="PRQ92" s="212"/>
      <c r="PRR92" s="212"/>
      <c r="PRS92" s="212"/>
      <c r="PRT92" s="212"/>
      <c r="PRU92" s="212"/>
      <c r="PRV92" s="212"/>
      <c r="PRW92" s="212"/>
      <c r="PRX92" s="212"/>
      <c r="PRY92" s="212"/>
      <c r="PRZ92" s="212"/>
      <c r="PSA92" s="213"/>
      <c r="PSB92" s="212"/>
      <c r="PSC92" s="212"/>
      <c r="PSD92" s="212"/>
      <c r="PSE92" s="212"/>
      <c r="PSF92" s="212"/>
      <c r="PSG92" s="192"/>
      <c r="PSH92" s="212"/>
      <c r="PSI92" s="212"/>
      <c r="PSJ92" s="212"/>
      <c r="PSK92" s="212"/>
      <c r="PSL92" s="212"/>
      <c r="PSM92" s="212"/>
      <c r="PSN92" s="212"/>
      <c r="PSO92" s="212"/>
      <c r="PSP92" s="212"/>
      <c r="PSQ92" s="212"/>
      <c r="PSR92" s="212"/>
      <c r="PSS92" s="212"/>
      <c r="PST92" s="212"/>
      <c r="PSU92" s="212"/>
      <c r="PSV92" s="212"/>
      <c r="PSW92" s="212"/>
      <c r="PSX92" s="213"/>
      <c r="PSY92" s="212"/>
      <c r="PSZ92" s="212"/>
      <c r="PTA92" s="212"/>
      <c r="PTB92" s="212"/>
      <c r="PTC92" s="212"/>
      <c r="PTD92" s="192"/>
      <c r="PTE92" s="212"/>
      <c r="PTF92" s="212"/>
      <c r="PTG92" s="212"/>
      <c r="PTH92" s="212"/>
      <c r="PTI92" s="212"/>
      <c r="PTJ92" s="212"/>
      <c r="PTK92" s="212"/>
      <c r="PTL92" s="212"/>
      <c r="PTM92" s="212"/>
      <c r="PTN92" s="212"/>
      <c r="PTO92" s="212"/>
      <c r="PTP92" s="212"/>
      <c r="PTQ92" s="212"/>
      <c r="PTR92" s="212"/>
      <c r="PTS92" s="212"/>
      <c r="PTT92" s="212"/>
      <c r="PTU92" s="213"/>
      <c r="PTV92" s="212"/>
      <c r="PTW92" s="212"/>
      <c r="PTX92" s="212"/>
      <c r="PTY92" s="212"/>
      <c r="PTZ92" s="212"/>
      <c r="PUA92" s="192"/>
      <c r="PUB92" s="212"/>
      <c r="PUC92" s="212"/>
      <c r="PUD92" s="212"/>
      <c r="PUE92" s="212"/>
      <c r="PUF92" s="212"/>
      <c r="PUG92" s="212"/>
      <c r="PUH92" s="212"/>
      <c r="PUI92" s="212"/>
      <c r="PUJ92" s="212"/>
      <c r="PUK92" s="212"/>
      <c r="PUL92" s="212"/>
      <c r="PUM92" s="212"/>
      <c r="PUN92" s="212"/>
      <c r="PUO92" s="212"/>
      <c r="PUP92" s="212"/>
      <c r="PUQ92" s="212"/>
      <c r="PUR92" s="213"/>
      <c r="PUS92" s="212"/>
      <c r="PUT92" s="212"/>
      <c r="PUU92" s="212"/>
      <c r="PUV92" s="212"/>
      <c r="PUW92" s="212"/>
      <c r="PUX92" s="192"/>
      <c r="PUY92" s="212"/>
      <c r="PUZ92" s="212"/>
      <c r="PVA92" s="212"/>
      <c r="PVB92" s="212"/>
      <c r="PVC92" s="212"/>
      <c r="PVD92" s="212"/>
      <c r="PVE92" s="212"/>
      <c r="PVF92" s="212"/>
      <c r="PVG92" s="212"/>
      <c r="PVH92" s="212"/>
      <c r="PVI92" s="212"/>
      <c r="PVJ92" s="212"/>
      <c r="PVK92" s="212"/>
      <c r="PVL92" s="212"/>
      <c r="PVM92" s="212"/>
      <c r="PVN92" s="212"/>
      <c r="PVO92" s="213"/>
      <c r="PVP92" s="212"/>
      <c r="PVQ92" s="212"/>
      <c r="PVR92" s="212"/>
      <c r="PVS92" s="212"/>
      <c r="PVT92" s="212"/>
      <c r="PVU92" s="192"/>
      <c r="PVV92" s="212"/>
      <c r="PVW92" s="212"/>
      <c r="PVX92" s="212"/>
      <c r="PVY92" s="212"/>
      <c r="PVZ92" s="212"/>
      <c r="PWA92" s="212"/>
      <c r="PWB92" s="212"/>
      <c r="PWC92" s="212"/>
      <c r="PWD92" s="212"/>
      <c r="PWE92" s="212"/>
      <c r="PWF92" s="212"/>
      <c r="PWG92" s="212"/>
      <c r="PWH92" s="212"/>
      <c r="PWI92" s="212"/>
      <c r="PWJ92" s="212"/>
      <c r="PWK92" s="212"/>
      <c r="PWL92" s="213"/>
      <c r="PWM92" s="212"/>
      <c r="PWN92" s="212"/>
      <c r="PWO92" s="212"/>
      <c r="PWP92" s="212"/>
      <c r="PWQ92" s="212"/>
      <c r="PWR92" s="192"/>
      <c r="PWS92" s="212"/>
      <c r="PWT92" s="212"/>
      <c r="PWU92" s="212"/>
      <c r="PWV92" s="212"/>
      <c r="PWW92" s="212"/>
      <c r="PWX92" s="212"/>
      <c r="PWY92" s="212"/>
      <c r="PWZ92" s="212"/>
      <c r="PXA92" s="212"/>
      <c r="PXB92" s="212"/>
      <c r="PXC92" s="212"/>
      <c r="PXD92" s="212"/>
      <c r="PXE92" s="212"/>
      <c r="PXF92" s="212"/>
      <c r="PXG92" s="212"/>
      <c r="PXH92" s="212"/>
      <c r="PXI92" s="213"/>
      <c r="PXJ92" s="212"/>
      <c r="PXK92" s="212"/>
      <c r="PXL92" s="212"/>
      <c r="PXM92" s="212"/>
      <c r="PXN92" s="212"/>
      <c r="PXO92" s="192"/>
      <c r="PXP92" s="212"/>
      <c r="PXQ92" s="212"/>
      <c r="PXR92" s="212"/>
      <c r="PXS92" s="212"/>
      <c r="PXT92" s="212"/>
      <c r="PXU92" s="212"/>
      <c r="PXV92" s="212"/>
      <c r="PXW92" s="212"/>
      <c r="PXX92" s="212"/>
      <c r="PXY92" s="212"/>
      <c r="PXZ92" s="212"/>
      <c r="PYA92" s="212"/>
      <c r="PYB92" s="212"/>
      <c r="PYC92" s="212"/>
      <c r="PYD92" s="212"/>
      <c r="PYE92" s="212"/>
      <c r="PYF92" s="213"/>
      <c r="PYG92" s="212"/>
      <c r="PYH92" s="212"/>
      <c r="PYI92" s="212"/>
      <c r="PYJ92" s="212"/>
      <c r="PYK92" s="212"/>
      <c r="PYL92" s="192"/>
      <c r="PYM92" s="212"/>
      <c r="PYN92" s="212"/>
      <c r="PYO92" s="212"/>
      <c r="PYP92" s="212"/>
      <c r="PYQ92" s="212"/>
      <c r="PYR92" s="212"/>
      <c r="PYS92" s="212"/>
      <c r="PYT92" s="212"/>
      <c r="PYU92" s="212"/>
      <c r="PYV92" s="212"/>
      <c r="PYW92" s="212"/>
      <c r="PYX92" s="212"/>
      <c r="PYY92" s="212"/>
      <c r="PYZ92" s="212"/>
      <c r="PZA92" s="212"/>
      <c r="PZB92" s="212"/>
      <c r="PZC92" s="213"/>
      <c r="PZD92" s="212"/>
      <c r="PZE92" s="212"/>
      <c r="PZF92" s="212"/>
      <c r="PZG92" s="212"/>
      <c r="PZH92" s="212"/>
      <c r="PZI92" s="192"/>
      <c r="PZJ92" s="212"/>
      <c r="PZK92" s="212"/>
      <c r="PZL92" s="212"/>
      <c r="PZM92" s="212"/>
      <c r="PZN92" s="212"/>
      <c r="PZO92" s="212"/>
      <c r="PZP92" s="212"/>
      <c r="PZQ92" s="212"/>
      <c r="PZR92" s="212"/>
      <c r="PZS92" s="212"/>
      <c r="PZT92" s="212"/>
      <c r="PZU92" s="212"/>
      <c r="PZV92" s="212"/>
      <c r="PZW92" s="212"/>
      <c r="PZX92" s="212"/>
      <c r="PZY92" s="212"/>
      <c r="PZZ92" s="213"/>
      <c r="QAA92" s="212"/>
      <c r="QAB92" s="212"/>
      <c r="QAC92" s="212"/>
      <c r="QAD92" s="212"/>
      <c r="QAE92" s="212"/>
      <c r="QAF92" s="192"/>
      <c r="QAG92" s="212"/>
      <c r="QAH92" s="212"/>
      <c r="QAI92" s="212"/>
      <c r="QAJ92" s="212"/>
      <c r="QAK92" s="212"/>
      <c r="QAL92" s="212"/>
      <c r="QAM92" s="212"/>
      <c r="QAN92" s="212"/>
      <c r="QAO92" s="212"/>
      <c r="QAP92" s="212"/>
      <c r="QAQ92" s="212"/>
      <c r="QAR92" s="212"/>
      <c r="QAS92" s="212"/>
      <c r="QAT92" s="212"/>
      <c r="QAU92" s="212"/>
      <c r="QAV92" s="212"/>
      <c r="QAW92" s="213"/>
      <c r="QAX92" s="212"/>
      <c r="QAY92" s="212"/>
      <c r="QAZ92" s="212"/>
      <c r="QBA92" s="212"/>
      <c r="QBB92" s="212"/>
      <c r="QBC92" s="192"/>
      <c r="QBD92" s="212"/>
      <c r="QBE92" s="212"/>
      <c r="QBF92" s="212"/>
      <c r="QBG92" s="212"/>
      <c r="QBH92" s="212"/>
      <c r="QBI92" s="212"/>
      <c r="QBJ92" s="212"/>
      <c r="QBK92" s="212"/>
      <c r="QBL92" s="212"/>
      <c r="QBM92" s="212"/>
      <c r="QBN92" s="212"/>
      <c r="QBO92" s="212"/>
      <c r="QBP92" s="212"/>
      <c r="QBQ92" s="212"/>
      <c r="QBR92" s="212"/>
      <c r="QBS92" s="212"/>
      <c r="QBT92" s="213"/>
      <c r="QBU92" s="212"/>
      <c r="QBV92" s="212"/>
      <c r="QBW92" s="212"/>
      <c r="QBX92" s="212"/>
      <c r="QBY92" s="212"/>
      <c r="QBZ92" s="192"/>
      <c r="QCA92" s="212"/>
      <c r="QCB92" s="212"/>
      <c r="QCC92" s="212"/>
      <c r="QCD92" s="212"/>
      <c r="QCE92" s="212"/>
      <c r="QCF92" s="212"/>
      <c r="QCG92" s="212"/>
      <c r="QCH92" s="212"/>
      <c r="QCI92" s="212"/>
      <c r="QCJ92" s="212"/>
      <c r="QCK92" s="212"/>
      <c r="QCL92" s="212"/>
      <c r="QCM92" s="212"/>
      <c r="QCN92" s="212"/>
      <c r="QCO92" s="212"/>
      <c r="QCP92" s="212"/>
      <c r="QCQ92" s="213"/>
      <c r="QCR92" s="212"/>
      <c r="QCS92" s="212"/>
      <c r="QCT92" s="212"/>
      <c r="QCU92" s="212"/>
      <c r="QCV92" s="212"/>
      <c r="QCW92" s="192"/>
      <c r="QCX92" s="212"/>
      <c r="QCY92" s="212"/>
      <c r="QCZ92" s="212"/>
      <c r="QDA92" s="212"/>
      <c r="QDB92" s="212"/>
      <c r="QDC92" s="212"/>
      <c r="QDD92" s="212"/>
      <c r="QDE92" s="212"/>
      <c r="QDF92" s="212"/>
      <c r="QDG92" s="212"/>
      <c r="QDH92" s="212"/>
      <c r="QDI92" s="212"/>
      <c r="QDJ92" s="212"/>
      <c r="QDK92" s="212"/>
      <c r="QDL92" s="212"/>
      <c r="QDM92" s="212"/>
      <c r="QDN92" s="213"/>
      <c r="QDO92" s="212"/>
      <c r="QDP92" s="212"/>
      <c r="QDQ92" s="212"/>
      <c r="QDR92" s="212"/>
      <c r="QDS92" s="212"/>
      <c r="QDT92" s="192"/>
      <c r="QDU92" s="212"/>
      <c r="QDV92" s="212"/>
      <c r="QDW92" s="212"/>
      <c r="QDX92" s="212"/>
      <c r="QDY92" s="212"/>
      <c r="QDZ92" s="212"/>
      <c r="QEA92" s="212"/>
      <c r="QEB92" s="212"/>
      <c r="QEC92" s="212"/>
      <c r="QED92" s="212"/>
      <c r="QEE92" s="212"/>
      <c r="QEF92" s="212"/>
      <c r="QEG92" s="212"/>
      <c r="QEH92" s="212"/>
      <c r="QEI92" s="212"/>
      <c r="QEJ92" s="212"/>
      <c r="QEK92" s="213"/>
      <c r="QEL92" s="212"/>
      <c r="QEM92" s="212"/>
      <c r="QEN92" s="212"/>
      <c r="QEO92" s="212"/>
      <c r="QEP92" s="212"/>
      <c r="QEQ92" s="192"/>
      <c r="QER92" s="212"/>
      <c r="QES92" s="212"/>
      <c r="QET92" s="212"/>
      <c r="QEU92" s="212"/>
      <c r="QEV92" s="212"/>
      <c r="QEW92" s="212"/>
      <c r="QEX92" s="212"/>
      <c r="QEY92" s="212"/>
      <c r="QEZ92" s="212"/>
      <c r="QFA92" s="212"/>
      <c r="QFB92" s="212"/>
      <c r="QFC92" s="212"/>
      <c r="QFD92" s="212"/>
      <c r="QFE92" s="212"/>
      <c r="QFF92" s="212"/>
      <c r="QFG92" s="212"/>
      <c r="QFH92" s="213"/>
      <c r="QFI92" s="212"/>
      <c r="QFJ92" s="212"/>
      <c r="QFK92" s="212"/>
      <c r="QFL92" s="212"/>
      <c r="QFM92" s="212"/>
      <c r="QFN92" s="192"/>
      <c r="QFO92" s="212"/>
      <c r="QFP92" s="212"/>
      <c r="QFQ92" s="212"/>
      <c r="QFR92" s="212"/>
      <c r="QFS92" s="212"/>
      <c r="QFT92" s="212"/>
      <c r="QFU92" s="212"/>
      <c r="QFV92" s="212"/>
      <c r="QFW92" s="212"/>
      <c r="QFX92" s="212"/>
      <c r="QFY92" s="212"/>
      <c r="QFZ92" s="212"/>
      <c r="QGA92" s="212"/>
      <c r="QGB92" s="212"/>
      <c r="QGC92" s="212"/>
      <c r="QGD92" s="212"/>
      <c r="QGE92" s="213"/>
      <c r="QGF92" s="212"/>
      <c r="QGG92" s="212"/>
      <c r="QGH92" s="212"/>
      <c r="QGI92" s="212"/>
      <c r="QGJ92" s="212"/>
      <c r="QGK92" s="192"/>
      <c r="QGL92" s="212"/>
      <c r="QGM92" s="212"/>
      <c r="QGN92" s="212"/>
      <c r="QGO92" s="212"/>
      <c r="QGP92" s="212"/>
      <c r="QGQ92" s="212"/>
      <c r="QGR92" s="212"/>
      <c r="QGS92" s="212"/>
      <c r="QGT92" s="212"/>
      <c r="QGU92" s="212"/>
      <c r="QGV92" s="212"/>
      <c r="QGW92" s="212"/>
      <c r="QGX92" s="212"/>
      <c r="QGY92" s="212"/>
      <c r="QGZ92" s="212"/>
      <c r="QHA92" s="212"/>
      <c r="QHB92" s="213"/>
      <c r="QHC92" s="212"/>
      <c r="QHD92" s="212"/>
      <c r="QHE92" s="212"/>
      <c r="QHF92" s="212"/>
      <c r="QHG92" s="212"/>
      <c r="QHH92" s="192"/>
      <c r="QHI92" s="212"/>
      <c r="QHJ92" s="212"/>
      <c r="QHK92" s="212"/>
      <c r="QHL92" s="212"/>
      <c r="QHM92" s="212"/>
      <c r="QHN92" s="212"/>
      <c r="QHO92" s="212"/>
      <c r="QHP92" s="212"/>
      <c r="QHQ92" s="212"/>
      <c r="QHR92" s="212"/>
      <c r="QHS92" s="212"/>
      <c r="QHT92" s="212"/>
      <c r="QHU92" s="212"/>
      <c r="QHV92" s="212"/>
      <c r="QHW92" s="212"/>
      <c r="QHX92" s="212"/>
      <c r="QHY92" s="213"/>
      <c r="QHZ92" s="212"/>
      <c r="QIA92" s="212"/>
      <c r="QIB92" s="212"/>
      <c r="QIC92" s="212"/>
      <c r="QID92" s="212"/>
      <c r="QIE92" s="192"/>
      <c r="QIF92" s="212"/>
      <c r="QIG92" s="212"/>
      <c r="QIH92" s="212"/>
      <c r="QII92" s="212"/>
      <c r="QIJ92" s="212"/>
      <c r="QIK92" s="212"/>
      <c r="QIL92" s="212"/>
      <c r="QIM92" s="212"/>
      <c r="QIN92" s="212"/>
      <c r="QIO92" s="212"/>
      <c r="QIP92" s="212"/>
      <c r="QIQ92" s="212"/>
      <c r="QIR92" s="212"/>
      <c r="QIS92" s="212"/>
      <c r="QIT92" s="212"/>
      <c r="QIU92" s="212"/>
      <c r="QIV92" s="213"/>
      <c r="QIW92" s="212"/>
      <c r="QIX92" s="212"/>
      <c r="QIY92" s="212"/>
      <c r="QIZ92" s="212"/>
      <c r="QJA92" s="212"/>
      <c r="QJB92" s="192"/>
      <c r="QJC92" s="212"/>
      <c r="QJD92" s="212"/>
      <c r="QJE92" s="212"/>
      <c r="QJF92" s="212"/>
      <c r="QJG92" s="212"/>
      <c r="QJH92" s="212"/>
      <c r="QJI92" s="212"/>
      <c r="QJJ92" s="212"/>
      <c r="QJK92" s="212"/>
      <c r="QJL92" s="212"/>
      <c r="QJM92" s="212"/>
      <c r="QJN92" s="212"/>
      <c r="QJO92" s="212"/>
      <c r="QJP92" s="212"/>
      <c r="QJQ92" s="212"/>
      <c r="QJR92" s="212"/>
      <c r="QJS92" s="213"/>
      <c r="QJT92" s="212"/>
      <c r="QJU92" s="212"/>
      <c r="QJV92" s="212"/>
      <c r="QJW92" s="212"/>
      <c r="QJX92" s="212"/>
      <c r="QJY92" s="192"/>
      <c r="QJZ92" s="212"/>
      <c r="QKA92" s="212"/>
      <c r="QKB92" s="212"/>
      <c r="QKC92" s="212"/>
      <c r="QKD92" s="212"/>
      <c r="QKE92" s="212"/>
      <c r="QKF92" s="212"/>
      <c r="QKG92" s="212"/>
      <c r="QKH92" s="212"/>
      <c r="QKI92" s="212"/>
      <c r="QKJ92" s="212"/>
      <c r="QKK92" s="212"/>
      <c r="QKL92" s="212"/>
      <c r="QKM92" s="212"/>
      <c r="QKN92" s="212"/>
      <c r="QKO92" s="212"/>
      <c r="QKP92" s="213"/>
      <c r="QKQ92" s="212"/>
      <c r="QKR92" s="212"/>
      <c r="QKS92" s="212"/>
      <c r="QKT92" s="212"/>
      <c r="QKU92" s="212"/>
      <c r="QKV92" s="192"/>
      <c r="QKW92" s="212"/>
      <c r="QKX92" s="212"/>
      <c r="QKY92" s="212"/>
      <c r="QKZ92" s="212"/>
      <c r="QLA92" s="212"/>
      <c r="QLB92" s="212"/>
      <c r="QLC92" s="212"/>
      <c r="QLD92" s="212"/>
      <c r="QLE92" s="212"/>
      <c r="QLF92" s="212"/>
      <c r="QLG92" s="212"/>
      <c r="QLH92" s="212"/>
      <c r="QLI92" s="212"/>
      <c r="QLJ92" s="212"/>
      <c r="QLK92" s="212"/>
      <c r="QLL92" s="212"/>
      <c r="QLM92" s="213"/>
      <c r="QLN92" s="212"/>
      <c r="QLO92" s="212"/>
      <c r="QLP92" s="212"/>
      <c r="QLQ92" s="212"/>
      <c r="QLR92" s="212"/>
      <c r="QLS92" s="192"/>
      <c r="QLT92" s="212"/>
      <c r="QLU92" s="212"/>
      <c r="QLV92" s="212"/>
      <c r="QLW92" s="212"/>
      <c r="QLX92" s="212"/>
      <c r="QLY92" s="212"/>
      <c r="QLZ92" s="212"/>
      <c r="QMA92" s="212"/>
      <c r="QMB92" s="212"/>
      <c r="QMC92" s="212"/>
      <c r="QMD92" s="212"/>
      <c r="QME92" s="212"/>
      <c r="QMF92" s="212"/>
      <c r="QMG92" s="212"/>
      <c r="QMH92" s="212"/>
      <c r="QMI92" s="212"/>
      <c r="QMJ92" s="213"/>
      <c r="QMK92" s="212"/>
      <c r="QML92" s="212"/>
      <c r="QMM92" s="212"/>
      <c r="QMN92" s="212"/>
      <c r="QMO92" s="212"/>
      <c r="QMP92" s="192"/>
      <c r="QMQ92" s="212"/>
      <c r="QMR92" s="212"/>
      <c r="QMS92" s="212"/>
      <c r="QMT92" s="212"/>
      <c r="QMU92" s="212"/>
      <c r="QMV92" s="212"/>
      <c r="QMW92" s="212"/>
      <c r="QMX92" s="212"/>
      <c r="QMY92" s="212"/>
      <c r="QMZ92" s="212"/>
      <c r="QNA92" s="212"/>
      <c r="QNB92" s="212"/>
      <c r="QNC92" s="212"/>
      <c r="QND92" s="212"/>
      <c r="QNE92" s="212"/>
      <c r="QNF92" s="212"/>
      <c r="QNG92" s="213"/>
      <c r="QNH92" s="212"/>
      <c r="QNI92" s="212"/>
      <c r="QNJ92" s="212"/>
      <c r="QNK92" s="212"/>
      <c r="QNL92" s="212"/>
      <c r="QNM92" s="192"/>
      <c r="QNN92" s="212"/>
      <c r="QNO92" s="212"/>
      <c r="QNP92" s="212"/>
      <c r="QNQ92" s="212"/>
      <c r="QNR92" s="212"/>
      <c r="QNS92" s="212"/>
      <c r="QNT92" s="212"/>
      <c r="QNU92" s="212"/>
      <c r="QNV92" s="212"/>
      <c r="QNW92" s="212"/>
      <c r="QNX92" s="212"/>
      <c r="QNY92" s="212"/>
      <c r="QNZ92" s="212"/>
      <c r="QOA92" s="212"/>
      <c r="QOB92" s="212"/>
      <c r="QOC92" s="212"/>
      <c r="QOD92" s="213"/>
      <c r="QOE92" s="212"/>
      <c r="QOF92" s="212"/>
      <c r="QOG92" s="212"/>
      <c r="QOH92" s="212"/>
      <c r="QOI92" s="212"/>
      <c r="QOJ92" s="192"/>
      <c r="QOK92" s="212"/>
      <c r="QOL92" s="212"/>
      <c r="QOM92" s="212"/>
      <c r="QON92" s="212"/>
      <c r="QOO92" s="212"/>
      <c r="QOP92" s="212"/>
      <c r="QOQ92" s="212"/>
      <c r="QOR92" s="212"/>
      <c r="QOS92" s="212"/>
      <c r="QOT92" s="212"/>
      <c r="QOU92" s="212"/>
      <c r="QOV92" s="212"/>
      <c r="QOW92" s="212"/>
      <c r="QOX92" s="212"/>
      <c r="QOY92" s="212"/>
      <c r="QOZ92" s="212"/>
      <c r="QPA92" s="213"/>
      <c r="QPB92" s="212"/>
      <c r="QPC92" s="212"/>
      <c r="QPD92" s="212"/>
      <c r="QPE92" s="212"/>
      <c r="QPF92" s="212"/>
      <c r="QPG92" s="192"/>
      <c r="QPH92" s="212"/>
      <c r="QPI92" s="212"/>
      <c r="QPJ92" s="212"/>
      <c r="QPK92" s="212"/>
      <c r="QPL92" s="212"/>
      <c r="QPM92" s="212"/>
      <c r="QPN92" s="212"/>
      <c r="QPO92" s="212"/>
      <c r="QPP92" s="212"/>
      <c r="QPQ92" s="212"/>
      <c r="QPR92" s="212"/>
      <c r="QPS92" s="212"/>
      <c r="QPT92" s="212"/>
      <c r="QPU92" s="212"/>
      <c r="QPV92" s="212"/>
      <c r="QPW92" s="212"/>
      <c r="QPX92" s="213"/>
      <c r="QPY92" s="212"/>
      <c r="QPZ92" s="212"/>
      <c r="QQA92" s="212"/>
      <c r="QQB92" s="212"/>
      <c r="QQC92" s="212"/>
      <c r="QQD92" s="192"/>
      <c r="QQE92" s="212"/>
      <c r="QQF92" s="212"/>
      <c r="QQG92" s="212"/>
      <c r="QQH92" s="212"/>
      <c r="QQI92" s="212"/>
      <c r="QQJ92" s="212"/>
      <c r="QQK92" s="212"/>
      <c r="QQL92" s="212"/>
      <c r="QQM92" s="212"/>
      <c r="QQN92" s="212"/>
      <c r="QQO92" s="212"/>
      <c r="QQP92" s="212"/>
      <c r="QQQ92" s="212"/>
      <c r="QQR92" s="212"/>
      <c r="QQS92" s="212"/>
      <c r="QQT92" s="212"/>
      <c r="QQU92" s="213"/>
      <c r="QQV92" s="212"/>
      <c r="QQW92" s="212"/>
      <c r="QQX92" s="212"/>
      <c r="QQY92" s="212"/>
      <c r="QQZ92" s="212"/>
      <c r="QRA92" s="192"/>
      <c r="QRB92" s="212"/>
      <c r="QRC92" s="212"/>
      <c r="QRD92" s="212"/>
      <c r="QRE92" s="212"/>
      <c r="QRF92" s="212"/>
      <c r="QRG92" s="212"/>
      <c r="QRH92" s="212"/>
      <c r="QRI92" s="212"/>
      <c r="QRJ92" s="212"/>
      <c r="QRK92" s="212"/>
      <c r="QRL92" s="212"/>
      <c r="QRM92" s="212"/>
      <c r="QRN92" s="212"/>
      <c r="QRO92" s="212"/>
      <c r="QRP92" s="212"/>
      <c r="QRQ92" s="212"/>
      <c r="QRR92" s="213"/>
      <c r="QRS92" s="212"/>
      <c r="QRT92" s="212"/>
      <c r="QRU92" s="212"/>
      <c r="QRV92" s="212"/>
      <c r="QRW92" s="212"/>
      <c r="QRX92" s="192"/>
      <c r="QRY92" s="212"/>
      <c r="QRZ92" s="212"/>
      <c r="QSA92" s="212"/>
      <c r="QSB92" s="212"/>
      <c r="QSC92" s="212"/>
      <c r="QSD92" s="212"/>
      <c r="QSE92" s="212"/>
      <c r="QSF92" s="212"/>
      <c r="QSG92" s="212"/>
      <c r="QSH92" s="212"/>
      <c r="QSI92" s="212"/>
      <c r="QSJ92" s="212"/>
      <c r="QSK92" s="212"/>
      <c r="QSL92" s="212"/>
      <c r="QSM92" s="212"/>
      <c r="QSN92" s="212"/>
      <c r="QSO92" s="213"/>
      <c r="QSP92" s="212"/>
      <c r="QSQ92" s="212"/>
      <c r="QSR92" s="212"/>
      <c r="QSS92" s="212"/>
      <c r="QST92" s="212"/>
      <c r="QSU92" s="192"/>
      <c r="QSV92" s="212"/>
      <c r="QSW92" s="212"/>
      <c r="QSX92" s="212"/>
      <c r="QSY92" s="212"/>
      <c r="QSZ92" s="212"/>
      <c r="QTA92" s="212"/>
      <c r="QTB92" s="212"/>
      <c r="QTC92" s="212"/>
      <c r="QTD92" s="212"/>
      <c r="QTE92" s="212"/>
      <c r="QTF92" s="212"/>
      <c r="QTG92" s="212"/>
      <c r="QTH92" s="212"/>
      <c r="QTI92" s="212"/>
      <c r="QTJ92" s="212"/>
      <c r="QTK92" s="212"/>
      <c r="QTL92" s="213"/>
      <c r="QTM92" s="212"/>
      <c r="QTN92" s="212"/>
      <c r="QTO92" s="212"/>
      <c r="QTP92" s="212"/>
      <c r="QTQ92" s="212"/>
      <c r="QTR92" s="192"/>
      <c r="QTS92" s="212"/>
      <c r="QTT92" s="212"/>
      <c r="QTU92" s="212"/>
      <c r="QTV92" s="212"/>
      <c r="QTW92" s="212"/>
      <c r="QTX92" s="212"/>
      <c r="QTY92" s="212"/>
      <c r="QTZ92" s="212"/>
      <c r="QUA92" s="212"/>
      <c r="QUB92" s="212"/>
      <c r="QUC92" s="212"/>
      <c r="QUD92" s="212"/>
      <c r="QUE92" s="212"/>
      <c r="QUF92" s="212"/>
      <c r="QUG92" s="212"/>
      <c r="QUH92" s="212"/>
      <c r="QUI92" s="213"/>
      <c r="QUJ92" s="212"/>
      <c r="QUK92" s="212"/>
      <c r="QUL92" s="212"/>
      <c r="QUM92" s="212"/>
      <c r="QUN92" s="212"/>
      <c r="QUO92" s="192"/>
      <c r="QUP92" s="212"/>
      <c r="QUQ92" s="212"/>
      <c r="QUR92" s="212"/>
      <c r="QUS92" s="212"/>
      <c r="QUT92" s="212"/>
      <c r="QUU92" s="212"/>
      <c r="QUV92" s="212"/>
      <c r="QUW92" s="212"/>
      <c r="QUX92" s="212"/>
      <c r="QUY92" s="212"/>
      <c r="QUZ92" s="212"/>
      <c r="QVA92" s="212"/>
      <c r="QVB92" s="212"/>
      <c r="QVC92" s="212"/>
      <c r="QVD92" s="212"/>
      <c r="QVE92" s="212"/>
      <c r="QVF92" s="213"/>
      <c r="QVG92" s="212"/>
      <c r="QVH92" s="212"/>
      <c r="QVI92" s="212"/>
      <c r="QVJ92" s="212"/>
      <c r="QVK92" s="212"/>
      <c r="QVL92" s="192"/>
      <c r="QVM92" s="212"/>
      <c r="QVN92" s="212"/>
      <c r="QVO92" s="212"/>
      <c r="QVP92" s="212"/>
      <c r="QVQ92" s="212"/>
      <c r="QVR92" s="212"/>
      <c r="QVS92" s="212"/>
      <c r="QVT92" s="212"/>
      <c r="QVU92" s="212"/>
      <c r="QVV92" s="212"/>
      <c r="QVW92" s="212"/>
      <c r="QVX92" s="212"/>
      <c r="QVY92" s="212"/>
      <c r="QVZ92" s="212"/>
      <c r="QWA92" s="212"/>
      <c r="QWB92" s="212"/>
      <c r="QWC92" s="213"/>
      <c r="QWD92" s="212"/>
      <c r="QWE92" s="212"/>
      <c r="QWF92" s="212"/>
      <c r="QWG92" s="212"/>
      <c r="QWH92" s="212"/>
      <c r="QWI92" s="192"/>
      <c r="QWJ92" s="212"/>
      <c r="QWK92" s="212"/>
      <c r="QWL92" s="212"/>
      <c r="QWM92" s="212"/>
      <c r="QWN92" s="212"/>
      <c r="QWO92" s="212"/>
      <c r="QWP92" s="212"/>
      <c r="QWQ92" s="212"/>
      <c r="QWR92" s="212"/>
      <c r="QWS92" s="212"/>
      <c r="QWT92" s="212"/>
      <c r="QWU92" s="212"/>
      <c r="QWV92" s="212"/>
      <c r="QWW92" s="212"/>
      <c r="QWX92" s="212"/>
      <c r="QWY92" s="212"/>
      <c r="QWZ92" s="213"/>
      <c r="QXA92" s="212"/>
      <c r="QXB92" s="212"/>
      <c r="QXC92" s="212"/>
      <c r="QXD92" s="212"/>
      <c r="QXE92" s="212"/>
      <c r="QXF92" s="192"/>
      <c r="QXG92" s="212"/>
      <c r="QXH92" s="212"/>
      <c r="QXI92" s="212"/>
      <c r="QXJ92" s="212"/>
      <c r="QXK92" s="212"/>
      <c r="QXL92" s="212"/>
      <c r="QXM92" s="212"/>
      <c r="QXN92" s="212"/>
      <c r="QXO92" s="212"/>
      <c r="QXP92" s="212"/>
      <c r="QXQ92" s="212"/>
      <c r="QXR92" s="212"/>
      <c r="QXS92" s="212"/>
      <c r="QXT92" s="212"/>
      <c r="QXU92" s="212"/>
      <c r="QXV92" s="212"/>
      <c r="QXW92" s="213"/>
      <c r="QXX92" s="212"/>
      <c r="QXY92" s="212"/>
      <c r="QXZ92" s="212"/>
      <c r="QYA92" s="212"/>
      <c r="QYB92" s="212"/>
      <c r="QYC92" s="192"/>
      <c r="QYD92" s="212"/>
      <c r="QYE92" s="212"/>
      <c r="QYF92" s="212"/>
      <c r="QYG92" s="212"/>
      <c r="QYH92" s="212"/>
      <c r="QYI92" s="212"/>
      <c r="QYJ92" s="212"/>
      <c r="QYK92" s="212"/>
      <c r="QYL92" s="212"/>
      <c r="QYM92" s="212"/>
      <c r="QYN92" s="212"/>
      <c r="QYO92" s="212"/>
      <c r="QYP92" s="212"/>
      <c r="QYQ92" s="212"/>
      <c r="QYR92" s="212"/>
      <c r="QYS92" s="212"/>
      <c r="QYT92" s="213"/>
      <c r="QYU92" s="212"/>
      <c r="QYV92" s="212"/>
      <c r="QYW92" s="212"/>
      <c r="QYX92" s="212"/>
      <c r="QYY92" s="212"/>
      <c r="QYZ92" s="192"/>
      <c r="QZA92" s="212"/>
      <c r="QZB92" s="212"/>
      <c r="QZC92" s="212"/>
      <c r="QZD92" s="212"/>
      <c r="QZE92" s="212"/>
      <c r="QZF92" s="212"/>
      <c r="QZG92" s="212"/>
      <c r="QZH92" s="212"/>
      <c r="QZI92" s="212"/>
      <c r="QZJ92" s="212"/>
      <c r="QZK92" s="212"/>
      <c r="QZL92" s="212"/>
      <c r="QZM92" s="212"/>
      <c r="QZN92" s="212"/>
      <c r="QZO92" s="212"/>
      <c r="QZP92" s="212"/>
      <c r="QZQ92" s="213"/>
      <c r="QZR92" s="212"/>
      <c r="QZS92" s="212"/>
      <c r="QZT92" s="212"/>
      <c r="QZU92" s="212"/>
      <c r="QZV92" s="212"/>
      <c r="QZW92" s="192"/>
      <c r="QZX92" s="212"/>
      <c r="QZY92" s="212"/>
      <c r="QZZ92" s="212"/>
      <c r="RAA92" s="212"/>
      <c r="RAB92" s="212"/>
      <c r="RAC92" s="212"/>
      <c r="RAD92" s="212"/>
      <c r="RAE92" s="212"/>
      <c r="RAF92" s="212"/>
      <c r="RAG92" s="212"/>
      <c r="RAH92" s="212"/>
      <c r="RAI92" s="212"/>
      <c r="RAJ92" s="212"/>
      <c r="RAK92" s="212"/>
      <c r="RAL92" s="212"/>
      <c r="RAM92" s="212"/>
      <c r="RAN92" s="213"/>
      <c r="RAO92" s="212"/>
      <c r="RAP92" s="212"/>
      <c r="RAQ92" s="212"/>
      <c r="RAR92" s="212"/>
      <c r="RAS92" s="212"/>
      <c r="RAT92" s="192"/>
      <c r="RAU92" s="212"/>
      <c r="RAV92" s="212"/>
      <c r="RAW92" s="212"/>
      <c r="RAX92" s="212"/>
      <c r="RAY92" s="212"/>
      <c r="RAZ92" s="212"/>
      <c r="RBA92" s="212"/>
      <c r="RBB92" s="212"/>
      <c r="RBC92" s="212"/>
      <c r="RBD92" s="212"/>
      <c r="RBE92" s="212"/>
      <c r="RBF92" s="212"/>
      <c r="RBG92" s="212"/>
      <c r="RBH92" s="212"/>
      <c r="RBI92" s="212"/>
      <c r="RBJ92" s="212"/>
      <c r="RBK92" s="213"/>
      <c r="RBL92" s="212"/>
      <c r="RBM92" s="212"/>
      <c r="RBN92" s="212"/>
      <c r="RBO92" s="212"/>
      <c r="RBP92" s="212"/>
      <c r="RBQ92" s="192"/>
      <c r="RBR92" s="212"/>
      <c r="RBS92" s="212"/>
      <c r="RBT92" s="212"/>
      <c r="RBU92" s="212"/>
      <c r="RBV92" s="212"/>
      <c r="RBW92" s="212"/>
      <c r="RBX92" s="212"/>
      <c r="RBY92" s="212"/>
      <c r="RBZ92" s="212"/>
      <c r="RCA92" s="212"/>
      <c r="RCB92" s="212"/>
      <c r="RCC92" s="212"/>
      <c r="RCD92" s="212"/>
      <c r="RCE92" s="212"/>
      <c r="RCF92" s="212"/>
      <c r="RCG92" s="212"/>
      <c r="RCH92" s="213"/>
      <c r="RCI92" s="212"/>
      <c r="RCJ92" s="212"/>
      <c r="RCK92" s="212"/>
      <c r="RCL92" s="212"/>
      <c r="RCM92" s="212"/>
      <c r="RCN92" s="192"/>
      <c r="RCO92" s="212"/>
      <c r="RCP92" s="212"/>
      <c r="RCQ92" s="212"/>
      <c r="RCR92" s="212"/>
      <c r="RCS92" s="212"/>
      <c r="RCT92" s="212"/>
      <c r="RCU92" s="212"/>
      <c r="RCV92" s="212"/>
      <c r="RCW92" s="212"/>
      <c r="RCX92" s="212"/>
      <c r="RCY92" s="212"/>
      <c r="RCZ92" s="212"/>
      <c r="RDA92" s="212"/>
      <c r="RDB92" s="212"/>
      <c r="RDC92" s="212"/>
      <c r="RDD92" s="212"/>
      <c r="RDE92" s="213"/>
      <c r="RDF92" s="212"/>
      <c r="RDG92" s="212"/>
      <c r="RDH92" s="212"/>
      <c r="RDI92" s="212"/>
      <c r="RDJ92" s="212"/>
      <c r="RDK92" s="192"/>
      <c r="RDL92" s="212"/>
      <c r="RDM92" s="212"/>
      <c r="RDN92" s="212"/>
      <c r="RDO92" s="212"/>
      <c r="RDP92" s="212"/>
      <c r="RDQ92" s="212"/>
      <c r="RDR92" s="212"/>
      <c r="RDS92" s="212"/>
      <c r="RDT92" s="212"/>
      <c r="RDU92" s="212"/>
      <c r="RDV92" s="212"/>
      <c r="RDW92" s="212"/>
      <c r="RDX92" s="212"/>
      <c r="RDY92" s="212"/>
      <c r="RDZ92" s="212"/>
      <c r="REA92" s="212"/>
      <c r="REB92" s="213"/>
      <c r="REC92" s="212"/>
      <c r="RED92" s="212"/>
      <c r="REE92" s="212"/>
      <c r="REF92" s="212"/>
      <c r="REG92" s="212"/>
      <c r="REH92" s="192"/>
      <c r="REI92" s="212"/>
      <c r="REJ92" s="212"/>
      <c r="REK92" s="212"/>
      <c r="REL92" s="212"/>
      <c r="REM92" s="212"/>
      <c r="REN92" s="212"/>
      <c r="REO92" s="212"/>
      <c r="REP92" s="212"/>
      <c r="REQ92" s="212"/>
      <c r="RER92" s="212"/>
      <c r="RES92" s="212"/>
      <c r="RET92" s="212"/>
      <c r="REU92" s="212"/>
      <c r="REV92" s="212"/>
      <c r="REW92" s="212"/>
      <c r="REX92" s="212"/>
      <c r="REY92" s="213"/>
      <c r="REZ92" s="212"/>
      <c r="RFA92" s="212"/>
      <c r="RFB92" s="212"/>
      <c r="RFC92" s="212"/>
      <c r="RFD92" s="212"/>
      <c r="RFE92" s="192"/>
      <c r="RFF92" s="212"/>
      <c r="RFG92" s="212"/>
      <c r="RFH92" s="212"/>
      <c r="RFI92" s="212"/>
      <c r="RFJ92" s="212"/>
      <c r="RFK92" s="212"/>
      <c r="RFL92" s="212"/>
      <c r="RFM92" s="212"/>
      <c r="RFN92" s="212"/>
      <c r="RFO92" s="212"/>
      <c r="RFP92" s="212"/>
      <c r="RFQ92" s="212"/>
      <c r="RFR92" s="212"/>
      <c r="RFS92" s="212"/>
      <c r="RFT92" s="212"/>
      <c r="RFU92" s="212"/>
      <c r="RFV92" s="213"/>
      <c r="RFW92" s="212"/>
      <c r="RFX92" s="212"/>
      <c r="RFY92" s="212"/>
      <c r="RFZ92" s="212"/>
      <c r="RGA92" s="212"/>
      <c r="RGB92" s="192"/>
      <c r="RGC92" s="212"/>
      <c r="RGD92" s="212"/>
      <c r="RGE92" s="212"/>
      <c r="RGF92" s="212"/>
      <c r="RGG92" s="212"/>
      <c r="RGH92" s="212"/>
      <c r="RGI92" s="212"/>
      <c r="RGJ92" s="212"/>
      <c r="RGK92" s="212"/>
      <c r="RGL92" s="212"/>
      <c r="RGM92" s="212"/>
      <c r="RGN92" s="212"/>
      <c r="RGO92" s="212"/>
      <c r="RGP92" s="212"/>
      <c r="RGQ92" s="212"/>
      <c r="RGR92" s="212"/>
      <c r="RGS92" s="213"/>
      <c r="RGT92" s="212"/>
      <c r="RGU92" s="212"/>
      <c r="RGV92" s="212"/>
      <c r="RGW92" s="212"/>
      <c r="RGX92" s="212"/>
      <c r="RGY92" s="192"/>
      <c r="RGZ92" s="212"/>
      <c r="RHA92" s="212"/>
      <c r="RHB92" s="212"/>
      <c r="RHC92" s="212"/>
      <c r="RHD92" s="212"/>
      <c r="RHE92" s="212"/>
      <c r="RHF92" s="212"/>
      <c r="RHG92" s="212"/>
      <c r="RHH92" s="212"/>
      <c r="RHI92" s="212"/>
      <c r="RHJ92" s="212"/>
      <c r="RHK92" s="212"/>
      <c r="RHL92" s="212"/>
      <c r="RHM92" s="212"/>
      <c r="RHN92" s="212"/>
      <c r="RHO92" s="212"/>
      <c r="RHP92" s="213"/>
      <c r="RHQ92" s="212"/>
      <c r="RHR92" s="212"/>
      <c r="RHS92" s="212"/>
      <c r="RHT92" s="212"/>
      <c r="RHU92" s="212"/>
      <c r="RHV92" s="192"/>
      <c r="RHW92" s="212"/>
      <c r="RHX92" s="212"/>
      <c r="RHY92" s="212"/>
      <c r="RHZ92" s="212"/>
      <c r="RIA92" s="212"/>
      <c r="RIB92" s="212"/>
      <c r="RIC92" s="212"/>
      <c r="RID92" s="212"/>
      <c r="RIE92" s="212"/>
      <c r="RIF92" s="212"/>
      <c r="RIG92" s="212"/>
      <c r="RIH92" s="212"/>
      <c r="RII92" s="212"/>
      <c r="RIJ92" s="212"/>
      <c r="RIK92" s="212"/>
      <c r="RIL92" s="212"/>
      <c r="RIM92" s="213"/>
      <c r="RIN92" s="212"/>
      <c r="RIO92" s="212"/>
      <c r="RIP92" s="212"/>
      <c r="RIQ92" s="212"/>
      <c r="RIR92" s="212"/>
      <c r="RIS92" s="192"/>
      <c r="RIT92" s="212"/>
      <c r="RIU92" s="212"/>
      <c r="RIV92" s="212"/>
      <c r="RIW92" s="212"/>
      <c r="RIX92" s="212"/>
      <c r="RIY92" s="212"/>
      <c r="RIZ92" s="212"/>
      <c r="RJA92" s="212"/>
      <c r="RJB92" s="212"/>
      <c r="RJC92" s="212"/>
      <c r="RJD92" s="212"/>
      <c r="RJE92" s="212"/>
      <c r="RJF92" s="212"/>
      <c r="RJG92" s="212"/>
      <c r="RJH92" s="212"/>
      <c r="RJI92" s="212"/>
      <c r="RJJ92" s="213"/>
      <c r="RJK92" s="212"/>
      <c r="RJL92" s="212"/>
      <c r="RJM92" s="212"/>
      <c r="RJN92" s="212"/>
      <c r="RJO92" s="212"/>
      <c r="RJP92" s="192"/>
      <c r="RJQ92" s="212"/>
      <c r="RJR92" s="212"/>
      <c r="RJS92" s="212"/>
      <c r="RJT92" s="212"/>
      <c r="RJU92" s="212"/>
      <c r="RJV92" s="212"/>
      <c r="RJW92" s="212"/>
      <c r="RJX92" s="212"/>
      <c r="RJY92" s="212"/>
      <c r="RJZ92" s="212"/>
      <c r="RKA92" s="212"/>
      <c r="RKB92" s="212"/>
      <c r="RKC92" s="212"/>
      <c r="RKD92" s="212"/>
      <c r="RKE92" s="212"/>
      <c r="RKF92" s="212"/>
      <c r="RKG92" s="213"/>
      <c r="RKH92" s="212"/>
      <c r="RKI92" s="212"/>
      <c r="RKJ92" s="212"/>
      <c r="RKK92" s="212"/>
      <c r="RKL92" s="212"/>
      <c r="RKM92" s="192"/>
      <c r="RKN92" s="212"/>
      <c r="RKO92" s="212"/>
      <c r="RKP92" s="212"/>
      <c r="RKQ92" s="212"/>
      <c r="RKR92" s="212"/>
      <c r="RKS92" s="212"/>
      <c r="RKT92" s="212"/>
      <c r="RKU92" s="212"/>
      <c r="RKV92" s="212"/>
      <c r="RKW92" s="212"/>
      <c r="RKX92" s="212"/>
      <c r="RKY92" s="212"/>
      <c r="RKZ92" s="212"/>
      <c r="RLA92" s="212"/>
      <c r="RLB92" s="212"/>
      <c r="RLC92" s="212"/>
      <c r="RLD92" s="213"/>
      <c r="RLE92" s="212"/>
      <c r="RLF92" s="212"/>
      <c r="RLG92" s="212"/>
      <c r="RLH92" s="212"/>
      <c r="RLI92" s="212"/>
      <c r="RLJ92" s="192"/>
      <c r="RLK92" s="212"/>
      <c r="RLL92" s="212"/>
      <c r="RLM92" s="212"/>
      <c r="RLN92" s="212"/>
      <c r="RLO92" s="212"/>
      <c r="RLP92" s="212"/>
      <c r="RLQ92" s="212"/>
      <c r="RLR92" s="212"/>
      <c r="RLS92" s="212"/>
      <c r="RLT92" s="212"/>
      <c r="RLU92" s="212"/>
      <c r="RLV92" s="212"/>
      <c r="RLW92" s="212"/>
      <c r="RLX92" s="212"/>
      <c r="RLY92" s="212"/>
      <c r="RLZ92" s="212"/>
      <c r="RMA92" s="213"/>
      <c r="RMB92" s="212"/>
      <c r="RMC92" s="212"/>
      <c r="RMD92" s="212"/>
      <c r="RME92" s="212"/>
      <c r="RMF92" s="212"/>
      <c r="RMG92" s="192"/>
      <c r="RMH92" s="212"/>
      <c r="RMI92" s="212"/>
      <c r="RMJ92" s="212"/>
      <c r="RMK92" s="212"/>
      <c r="RML92" s="212"/>
      <c r="RMM92" s="212"/>
      <c r="RMN92" s="212"/>
      <c r="RMO92" s="212"/>
      <c r="RMP92" s="212"/>
      <c r="RMQ92" s="212"/>
      <c r="RMR92" s="212"/>
      <c r="RMS92" s="212"/>
      <c r="RMT92" s="212"/>
      <c r="RMU92" s="212"/>
      <c r="RMV92" s="212"/>
      <c r="RMW92" s="212"/>
      <c r="RMX92" s="213"/>
      <c r="RMY92" s="212"/>
      <c r="RMZ92" s="212"/>
      <c r="RNA92" s="212"/>
      <c r="RNB92" s="212"/>
      <c r="RNC92" s="212"/>
      <c r="RND92" s="192"/>
      <c r="RNE92" s="212"/>
      <c r="RNF92" s="212"/>
      <c r="RNG92" s="212"/>
      <c r="RNH92" s="212"/>
      <c r="RNI92" s="212"/>
      <c r="RNJ92" s="212"/>
      <c r="RNK92" s="212"/>
      <c r="RNL92" s="212"/>
      <c r="RNM92" s="212"/>
      <c r="RNN92" s="212"/>
      <c r="RNO92" s="212"/>
      <c r="RNP92" s="212"/>
      <c r="RNQ92" s="212"/>
      <c r="RNR92" s="212"/>
      <c r="RNS92" s="212"/>
      <c r="RNT92" s="212"/>
      <c r="RNU92" s="213"/>
      <c r="RNV92" s="212"/>
      <c r="RNW92" s="212"/>
      <c r="RNX92" s="212"/>
      <c r="RNY92" s="212"/>
      <c r="RNZ92" s="212"/>
      <c r="ROA92" s="192"/>
      <c r="ROB92" s="212"/>
      <c r="ROC92" s="212"/>
      <c r="ROD92" s="212"/>
      <c r="ROE92" s="212"/>
      <c r="ROF92" s="212"/>
      <c r="ROG92" s="212"/>
      <c r="ROH92" s="212"/>
      <c r="ROI92" s="212"/>
      <c r="ROJ92" s="212"/>
      <c r="ROK92" s="212"/>
      <c r="ROL92" s="212"/>
      <c r="ROM92" s="212"/>
      <c r="RON92" s="212"/>
      <c r="ROO92" s="212"/>
      <c r="ROP92" s="212"/>
      <c r="ROQ92" s="212"/>
      <c r="ROR92" s="213"/>
      <c r="ROS92" s="212"/>
      <c r="ROT92" s="212"/>
      <c r="ROU92" s="212"/>
      <c r="ROV92" s="212"/>
      <c r="ROW92" s="212"/>
      <c r="ROX92" s="192"/>
      <c r="ROY92" s="212"/>
      <c r="ROZ92" s="212"/>
      <c r="RPA92" s="212"/>
      <c r="RPB92" s="212"/>
      <c r="RPC92" s="212"/>
      <c r="RPD92" s="212"/>
      <c r="RPE92" s="212"/>
      <c r="RPF92" s="212"/>
      <c r="RPG92" s="212"/>
      <c r="RPH92" s="212"/>
      <c r="RPI92" s="212"/>
      <c r="RPJ92" s="212"/>
      <c r="RPK92" s="212"/>
      <c r="RPL92" s="212"/>
      <c r="RPM92" s="212"/>
      <c r="RPN92" s="212"/>
      <c r="RPO92" s="213"/>
      <c r="RPP92" s="212"/>
      <c r="RPQ92" s="212"/>
      <c r="RPR92" s="212"/>
      <c r="RPS92" s="212"/>
      <c r="RPT92" s="212"/>
      <c r="RPU92" s="192"/>
      <c r="RPV92" s="212"/>
      <c r="RPW92" s="212"/>
      <c r="RPX92" s="212"/>
      <c r="RPY92" s="212"/>
      <c r="RPZ92" s="212"/>
      <c r="RQA92" s="212"/>
      <c r="RQB92" s="212"/>
      <c r="RQC92" s="212"/>
      <c r="RQD92" s="212"/>
      <c r="RQE92" s="212"/>
      <c r="RQF92" s="212"/>
      <c r="RQG92" s="212"/>
      <c r="RQH92" s="212"/>
      <c r="RQI92" s="212"/>
      <c r="RQJ92" s="212"/>
      <c r="RQK92" s="212"/>
      <c r="RQL92" s="213"/>
      <c r="RQM92" s="212"/>
      <c r="RQN92" s="212"/>
      <c r="RQO92" s="212"/>
      <c r="RQP92" s="212"/>
      <c r="RQQ92" s="212"/>
      <c r="RQR92" s="192"/>
      <c r="RQS92" s="212"/>
      <c r="RQT92" s="212"/>
      <c r="RQU92" s="212"/>
      <c r="RQV92" s="212"/>
      <c r="RQW92" s="212"/>
      <c r="RQX92" s="212"/>
      <c r="RQY92" s="212"/>
      <c r="RQZ92" s="212"/>
      <c r="RRA92" s="212"/>
      <c r="RRB92" s="212"/>
      <c r="RRC92" s="212"/>
      <c r="RRD92" s="212"/>
      <c r="RRE92" s="212"/>
      <c r="RRF92" s="212"/>
      <c r="RRG92" s="212"/>
      <c r="RRH92" s="212"/>
      <c r="RRI92" s="213"/>
      <c r="RRJ92" s="212"/>
      <c r="RRK92" s="212"/>
      <c r="RRL92" s="212"/>
      <c r="RRM92" s="212"/>
      <c r="RRN92" s="212"/>
      <c r="RRO92" s="192"/>
      <c r="RRP92" s="212"/>
      <c r="RRQ92" s="212"/>
      <c r="RRR92" s="212"/>
      <c r="RRS92" s="212"/>
      <c r="RRT92" s="212"/>
      <c r="RRU92" s="212"/>
      <c r="RRV92" s="212"/>
      <c r="RRW92" s="212"/>
      <c r="RRX92" s="212"/>
      <c r="RRY92" s="212"/>
      <c r="RRZ92" s="212"/>
      <c r="RSA92" s="212"/>
      <c r="RSB92" s="212"/>
      <c r="RSC92" s="212"/>
      <c r="RSD92" s="212"/>
      <c r="RSE92" s="212"/>
      <c r="RSF92" s="213"/>
      <c r="RSG92" s="212"/>
      <c r="RSH92" s="212"/>
      <c r="RSI92" s="212"/>
      <c r="RSJ92" s="212"/>
      <c r="RSK92" s="212"/>
      <c r="RSL92" s="192"/>
      <c r="RSM92" s="212"/>
      <c r="RSN92" s="212"/>
      <c r="RSO92" s="212"/>
      <c r="RSP92" s="212"/>
      <c r="RSQ92" s="212"/>
      <c r="RSR92" s="212"/>
      <c r="RSS92" s="212"/>
      <c r="RST92" s="212"/>
      <c r="RSU92" s="212"/>
      <c r="RSV92" s="212"/>
      <c r="RSW92" s="212"/>
      <c r="RSX92" s="212"/>
      <c r="RSY92" s="212"/>
      <c r="RSZ92" s="212"/>
      <c r="RTA92" s="212"/>
      <c r="RTB92" s="212"/>
      <c r="RTC92" s="213"/>
      <c r="RTD92" s="212"/>
      <c r="RTE92" s="212"/>
      <c r="RTF92" s="212"/>
      <c r="RTG92" s="212"/>
      <c r="RTH92" s="212"/>
      <c r="RTI92" s="192"/>
      <c r="RTJ92" s="212"/>
      <c r="RTK92" s="212"/>
      <c r="RTL92" s="212"/>
      <c r="RTM92" s="212"/>
      <c r="RTN92" s="212"/>
      <c r="RTO92" s="212"/>
      <c r="RTP92" s="212"/>
      <c r="RTQ92" s="212"/>
      <c r="RTR92" s="212"/>
      <c r="RTS92" s="212"/>
      <c r="RTT92" s="212"/>
      <c r="RTU92" s="212"/>
      <c r="RTV92" s="212"/>
      <c r="RTW92" s="212"/>
      <c r="RTX92" s="212"/>
      <c r="RTY92" s="212"/>
      <c r="RTZ92" s="213"/>
      <c r="RUA92" s="212"/>
      <c r="RUB92" s="212"/>
      <c r="RUC92" s="212"/>
      <c r="RUD92" s="212"/>
      <c r="RUE92" s="212"/>
      <c r="RUF92" s="192"/>
      <c r="RUG92" s="212"/>
      <c r="RUH92" s="212"/>
      <c r="RUI92" s="212"/>
      <c r="RUJ92" s="212"/>
      <c r="RUK92" s="212"/>
      <c r="RUL92" s="212"/>
      <c r="RUM92" s="212"/>
      <c r="RUN92" s="212"/>
      <c r="RUO92" s="212"/>
      <c r="RUP92" s="212"/>
      <c r="RUQ92" s="212"/>
      <c r="RUR92" s="212"/>
      <c r="RUS92" s="212"/>
      <c r="RUT92" s="212"/>
      <c r="RUU92" s="212"/>
      <c r="RUV92" s="212"/>
      <c r="RUW92" s="213"/>
      <c r="RUX92" s="212"/>
      <c r="RUY92" s="212"/>
      <c r="RUZ92" s="212"/>
      <c r="RVA92" s="212"/>
      <c r="RVB92" s="212"/>
      <c r="RVC92" s="192"/>
      <c r="RVD92" s="212"/>
      <c r="RVE92" s="212"/>
      <c r="RVF92" s="212"/>
      <c r="RVG92" s="212"/>
      <c r="RVH92" s="212"/>
      <c r="RVI92" s="212"/>
      <c r="RVJ92" s="212"/>
      <c r="RVK92" s="212"/>
      <c r="RVL92" s="212"/>
      <c r="RVM92" s="212"/>
      <c r="RVN92" s="212"/>
      <c r="RVO92" s="212"/>
      <c r="RVP92" s="212"/>
      <c r="RVQ92" s="212"/>
      <c r="RVR92" s="212"/>
      <c r="RVS92" s="212"/>
      <c r="RVT92" s="213"/>
      <c r="RVU92" s="212"/>
      <c r="RVV92" s="212"/>
      <c r="RVW92" s="212"/>
      <c r="RVX92" s="212"/>
      <c r="RVY92" s="212"/>
      <c r="RVZ92" s="192"/>
      <c r="RWA92" s="212"/>
      <c r="RWB92" s="212"/>
      <c r="RWC92" s="212"/>
      <c r="RWD92" s="212"/>
      <c r="RWE92" s="212"/>
      <c r="RWF92" s="212"/>
      <c r="RWG92" s="212"/>
      <c r="RWH92" s="212"/>
      <c r="RWI92" s="212"/>
      <c r="RWJ92" s="212"/>
      <c r="RWK92" s="212"/>
      <c r="RWL92" s="212"/>
      <c r="RWM92" s="212"/>
      <c r="RWN92" s="212"/>
      <c r="RWO92" s="212"/>
      <c r="RWP92" s="212"/>
      <c r="RWQ92" s="213"/>
      <c r="RWR92" s="212"/>
      <c r="RWS92" s="212"/>
      <c r="RWT92" s="212"/>
      <c r="RWU92" s="212"/>
      <c r="RWV92" s="212"/>
      <c r="RWW92" s="192"/>
      <c r="RWX92" s="212"/>
      <c r="RWY92" s="212"/>
      <c r="RWZ92" s="212"/>
      <c r="RXA92" s="212"/>
      <c r="RXB92" s="212"/>
      <c r="RXC92" s="212"/>
      <c r="RXD92" s="212"/>
      <c r="RXE92" s="212"/>
      <c r="RXF92" s="212"/>
      <c r="RXG92" s="212"/>
      <c r="RXH92" s="212"/>
      <c r="RXI92" s="212"/>
      <c r="RXJ92" s="212"/>
      <c r="RXK92" s="212"/>
      <c r="RXL92" s="212"/>
      <c r="RXM92" s="212"/>
      <c r="RXN92" s="213"/>
      <c r="RXO92" s="212"/>
      <c r="RXP92" s="212"/>
      <c r="RXQ92" s="212"/>
      <c r="RXR92" s="212"/>
      <c r="RXS92" s="212"/>
      <c r="RXT92" s="192"/>
      <c r="RXU92" s="212"/>
      <c r="RXV92" s="212"/>
      <c r="RXW92" s="212"/>
      <c r="RXX92" s="212"/>
      <c r="RXY92" s="212"/>
      <c r="RXZ92" s="212"/>
      <c r="RYA92" s="212"/>
      <c r="RYB92" s="212"/>
      <c r="RYC92" s="212"/>
      <c r="RYD92" s="212"/>
      <c r="RYE92" s="212"/>
      <c r="RYF92" s="212"/>
      <c r="RYG92" s="212"/>
      <c r="RYH92" s="212"/>
      <c r="RYI92" s="212"/>
      <c r="RYJ92" s="212"/>
      <c r="RYK92" s="213"/>
      <c r="RYL92" s="212"/>
      <c r="RYM92" s="212"/>
      <c r="RYN92" s="212"/>
      <c r="RYO92" s="212"/>
      <c r="RYP92" s="212"/>
      <c r="RYQ92" s="192"/>
      <c r="RYR92" s="212"/>
      <c r="RYS92" s="212"/>
      <c r="RYT92" s="212"/>
      <c r="RYU92" s="212"/>
      <c r="RYV92" s="212"/>
      <c r="RYW92" s="212"/>
      <c r="RYX92" s="212"/>
      <c r="RYY92" s="212"/>
      <c r="RYZ92" s="212"/>
      <c r="RZA92" s="212"/>
      <c r="RZB92" s="212"/>
      <c r="RZC92" s="212"/>
      <c r="RZD92" s="212"/>
      <c r="RZE92" s="212"/>
      <c r="RZF92" s="212"/>
      <c r="RZG92" s="212"/>
      <c r="RZH92" s="213"/>
      <c r="RZI92" s="212"/>
      <c r="RZJ92" s="212"/>
      <c r="RZK92" s="212"/>
      <c r="RZL92" s="212"/>
      <c r="RZM92" s="212"/>
      <c r="RZN92" s="192"/>
      <c r="RZO92" s="212"/>
      <c r="RZP92" s="212"/>
      <c r="RZQ92" s="212"/>
      <c r="RZR92" s="212"/>
      <c r="RZS92" s="212"/>
      <c r="RZT92" s="212"/>
      <c r="RZU92" s="212"/>
      <c r="RZV92" s="212"/>
      <c r="RZW92" s="212"/>
      <c r="RZX92" s="212"/>
      <c r="RZY92" s="212"/>
      <c r="RZZ92" s="212"/>
      <c r="SAA92" s="212"/>
      <c r="SAB92" s="212"/>
      <c r="SAC92" s="212"/>
      <c r="SAD92" s="212"/>
      <c r="SAE92" s="213"/>
      <c r="SAF92" s="212"/>
      <c r="SAG92" s="212"/>
      <c r="SAH92" s="212"/>
      <c r="SAI92" s="212"/>
      <c r="SAJ92" s="212"/>
      <c r="SAK92" s="192"/>
      <c r="SAL92" s="212"/>
      <c r="SAM92" s="212"/>
      <c r="SAN92" s="212"/>
      <c r="SAO92" s="212"/>
      <c r="SAP92" s="212"/>
      <c r="SAQ92" s="212"/>
      <c r="SAR92" s="212"/>
      <c r="SAS92" s="212"/>
      <c r="SAT92" s="212"/>
      <c r="SAU92" s="212"/>
      <c r="SAV92" s="212"/>
      <c r="SAW92" s="212"/>
      <c r="SAX92" s="212"/>
      <c r="SAY92" s="212"/>
      <c r="SAZ92" s="212"/>
      <c r="SBA92" s="212"/>
      <c r="SBB92" s="213"/>
      <c r="SBC92" s="212"/>
      <c r="SBD92" s="212"/>
      <c r="SBE92" s="212"/>
      <c r="SBF92" s="212"/>
      <c r="SBG92" s="212"/>
      <c r="SBH92" s="192"/>
      <c r="SBI92" s="212"/>
      <c r="SBJ92" s="212"/>
      <c r="SBK92" s="212"/>
      <c r="SBL92" s="212"/>
      <c r="SBM92" s="212"/>
      <c r="SBN92" s="212"/>
      <c r="SBO92" s="212"/>
      <c r="SBP92" s="212"/>
      <c r="SBQ92" s="212"/>
      <c r="SBR92" s="212"/>
      <c r="SBS92" s="212"/>
      <c r="SBT92" s="212"/>
      <c r="SBU92" s="212"/>
      <c r="SBV92" s="212"/>
      <c r="SBW92" s="212"/>
      <c r="SBX92" s="212"/>
      <c r="SBY92" s="213"/>
      <c r="SBZ92" s="212"/>
      <c r="SCA92" s="212"/>
      <c r="SCB92" s="212"/>
      <c r="SCC92" s="212"/>
      <c r="SCD92" s="212"/>
      <c r="SCE92" s="192"/>
      <c r="SCF92" s="212"/>
      <c r="SCG92" s="212"/>
      <c r="SCH92" s="212"/>
      <c r="SCI92" s="212"/>
      <c r="SCJ92" s="212"/>
      <c r="SCK92" s="212"/>
      <c r="SCL92" s="212"/>
      <c r="SCM92" s="212"/>
      <c r="SCN92" s="212"/>
      <c r="SCO92" s="212"/>
      <c r="SCP92" s="212"/>
      <c r="SCQ92" s="212"/>
      <c r="SCR92" s="212"/>
      <c r="SCS92" s="212"/>
      <c r="SCT92" s="212"/>
      <c r="SCU92" s="212"/>
      <c r="SCV92" s="213"/>
      <c r="SCW92" s="212"/>
      <c r="SCX92" s="212"/>
      <c r="SCY92" s="212"/>
      <c r="SCZ92" s="212"/>
      <c r="SDA92" s="212"/>
      <c r="SDB92" s="192"/>
      <c r="SDC92" s="212"/>
      <c r="SDD92" s="212"/>
      <c r="SDE92" s="212"/>
      <c r="SDF92" s="212"/>
      <c r="SDG92" s="212"/>
      <c r="SDH92" s="212"/>
      <c r="SDI92" s="212"/>
      <c r="SDJ92" s="212"/>
      <c r="SDK92" s="212"/>
      <c r="SDL92" s="212"/>
      <c r="SDM92" s="212"/>
      <c r="SDN92" s="212"/>
      <c r="SDO92" s="212"/>
      <c r="SDP92" s="212"/>
      <c r="SDQ92" s="212"/>
      <c r="SDR92" s="212"/>
      <c r="SDS92" s="213"/>
      <c r="SDT92" s="212"/>
      <c r="SDU92" s="212"/>
      <c r="SDV92" s="212"/>
      <c r="SDW92" s="212"/>
      <c r="SDX92" s="212"/>
      <c r="SDY92" s="192"/>
      <c r="SDZ92" s="212"/>
      <c r="SEA92" s="212"/>
      <c r="SEB92" s="212"/>
      <c r="SEC92" s="212"/>
      <c r="SED92" s="212"/>
      <c r="SEE92" s="212"/>
      <c r="SEF92" s="212"/>
      <c r="SEG92" s="212"/>
      <c r="SEH92" s="212"/>
      <c r="SEI92" s="212"/>
      <c r="SEJ92" s="212"/>
      <c r="SEK92" s="212"/>
      <c r="SEL92" s="212"/>
      <c r="SEM92" s="212"/>
      <c r="SEN92" s="212"/>
      <c r="SEO92" s="212"/>
      <c r="SEP92" s="213"/>
      <c r="SEQ92" s="212"/>
      <c r="SER92" s="212"/>
      <c r="SES92" s="212"/>
      <c r="SET92" s="212"/>
      <c r="SEU92" s="212"/>
      <c r="SEV92" s="192"/>
      <c r="SEW92" s="212"/>
      <c r="SEX92" s="212"/>
      <c r="SEY92" s="212"/>
      <c r="SEZ92" s="212"/>
      <c r="SFA92" s="212"/>
      <c r="SFB92" s="212"/>
      <c r="SFC92" s="212"/>
      <c r="SFD92" s="212"/>
      <c r="SFE92" s="212"/>
      <c r="SFF92" s="212"/>
      <c r="SFG92" s="212"/>
      <c r="SFH92" s="212"/>
      <c r="SFI92" s="212"/>
      <c r="SFJ92" s="212"/>
      <c r="SFK92" s="212"/>
      <c r="SFL92" s="212"/>
      <c r="SFM92" s="213"/>
      <c r="SFN92" s="212"/>
      <c r="SFO92" s="212"/>
      <c r="SFP92" s="212"/>
      <c r="SFQ92" s="212"/>
      <c r="SFR92" s="212"/>
      <c r="SFS92" s="192"/>
      <c r="SFT92" s="212"/>
      <c r="SFU92" s="212"/>
      <c r="SFV92" s="212"/>
      <c r="SFW92" s="212"/>
      <c r="SFX92" s="212"/>
      <c r="SFY92" s="212"/>
      <c r="SFZ92" s="212"/>
      <c r="SGA92" s="212"/>
      <c r="SGB92" s="212"/>
      <c r="SGC92" s="212"/>
      <c r="SGD92" s="212"/>
      <c r="SGE92" s="212"/>
      <c r="SGF92" s="212"/>
      <c r="SGG92" s="212"/>
      <c r="SGH92" s="212"/>
      <c r="SGI92" s="212"/>
      <c r="SGJ92" s="213"/>
      <c r="SGK92" s="212"/>
      <c r="SGL92" s="212"/>
      <c r="SGM92" s="212"/>
      <c r="SGN92" s="212"/>
      <c r="SGO92" s="212"/>
      <c r="SGP92" s="192"/>
      <c r="SGQ92" s="212"/>
      <c r="SGR92" s="212"/>
      <c r="SGS92" s="212"/>
      <c r="SGT92" s="212"/>
      <c r="SGU92" s="212"/>
      <c r="SGV92" s="212"/>
      <c r="SGW92" s="212"/>
      <c r="SGX92" s="212"/>
      <c r="SGY92" s="212"/>
      <c r="SGZ92" s="212"/>
      <c r="SHA92" s="212"/>
      <c r="SHB92" s="212"/>
      <c r="SHC92" s="212"/>
      <c r="SHD92" s="212"/>
      <c r="SHE92" s="212"/>
      <c r="SHF92" s="212"/>
      <c r="SHG92" s="213"/>
      <c r="SHH92" s="212"/>
      <c r="SHI92" s="212"/>
      <c r="SHJ92" s="212"/>
      <c r="SHK92" s="212"/>
      <c r="SHL92" s="212"/>
      <c r="SHM92" s="192"/>
      <c r="SHN92" s="212"/>
      <c r="SHO92" s="212"/>
      <c r="SHP92" s="212"/>
      <c r="SHQ92" s="212"/>
      <c r="SHR92" s="212"/>
      <c r="SHS92" s="212"/>
      <c r="SHT92" s="212"/>
      <c r="SHU92" s="212"/>
      <c r="SHV92" s="212"/>
      <c r="SHW92" s="212"/>
      <c r="SHX92" s="212"/>
      <c r="SHY92" s="212"/>
      <c r="SHZ92" s="212"/>
      <c r="SIA92" s="212"/>
      <c r="SIB92" s="212"/>
      <c r="SIC92" s="212"/>
      <c r="SID92" s="213"/>
      <c r="SIE92" s="212"/>
      <c r="SIF92" s="212"/>
      <c r="SIG92" s="212"/>
      <c r="SIH92" s="212"/>
      <c r="SII92" s="212"/>
      <c r="SIJ92" s="192"/>
      <c r="SIK92" s="212"/>
      <c r="SIL92" s="212"/>
      <c r="SIM92" s="212"/>
      <c r="SIN92" s="212"/>
      <c r="SIO92" s="212"/>
      <c r="SIP92" s="212"/>
      <c r="SIQ92" s="212"/>
      <c r="SIR92" s="212"/>
      <c r="SIS92" s="212"/>
      <c r="SIT92" s="212"/>
      <c r="SIU92" s="212"/>
      <c r="SIV92" s="212"/>
      <c r="SIW92" s="212"/>
      <c r="SIX92" s="212"/>
      <c r="SIY92" s="212"/>
      <c r="SIZ92" s="212"/>
      <c r="SJA92" s="213"/>
      <c r="SJB92" s="212"/>
      <c r="SJC92" s="212"/>
      <c r="SJD92" s="212"/>
      <c r="SJE92" s="212"/>
      <c r="SJF92" s="212"/>
      <c r="SJG92" s="192"/>
      <c r="SJH92" s="212"/>
      <c r="SJI92" s="212"/>
      <c r="SJJ92" s="212"/>
      <c r="SJK92" s="212"/>
      <c r="SJL92" s="212"/>
      <c r="SJM92" s="212"/>
      <c r="SJN92" s="212"/>
      <c r="SJO92" s="212"/>
      <c r="SJP92" s="212"/>
      <c r="SJQ92" s="212"/>
      <c r="SJR92" s="212"/>
      <c r="SJS92" s="212"/>
      <c r="SJT92" s="212"/>
      <c r="SJU92" s="212"/>
      <c r="SJV92" s="212"/>
      <c r="SJW92" s="212"/>
      <c r="SJX92" s="213"/>
      <c r="SJY92" s="212"/>
      <c r="SJZ92" s="212"/>
      <c r="SKA92" s="212"/>
      <c r="SKB92" s="212"/>
      <c r="SKC92" s="212"/>
      <c r="SKD92" s="192"/>
      <c r="SKE92" s="212"/>
      <c r="SKF92" s="212"/>
      <c r="SKG92" s="212"/>
      <c r="SKH92" s="212"/>
      <c r="SKI92" s="212"/>
      <c r="SKJ92" s="212"/>
      <c r="SKK92" s="212"/>
      <c r="SKL92" s="212"/>
      <c r="SKM92" s="212"/>
      <c r="SKN92" s="212"/>
      <c r="SKO92" s="212"/>
      <c r="SKP92" s="212"/>
      <c r="SKQ92" s="212"/>
      <c r="SKR92" s="212"/>
      <c r="SKS92" s="212"/>
      <c r="SKT92" s="212"/>
      <c r="SKU92" s="213"/>
      <c r="SKV92" s="212"/>
      <c r="SKW92" s="212"/>
      <c r="SKX92" s="212"/>
      <c r="SKY92" s="212"/>
      <c r="SKZ92" s="212"/>
      <c r="SLA92" s="192"/>
      <c r="SLB92" s="212"/>
      <c r="SLC92" s="212"/>
      <c r="SLD92" s="212"/>
      <c r="SLE92" s="212"/>
      <c r="SLF92" s="212"/>
      <c r="SLG92" s="212"/>
      <c r="SLH92" s="212"/>
      <c r="SLI92" s="212"/>
      <c r="SLJ92" s="212"/>
      <c r="SLK92" s="212"/>
      <c r="SLL92" s="212"/>
      <c r="SLM92" s="212"/>
      <c r="SLN92" s="212"/>
      <c r="SLO92" s="212"/>
      <c r="SLP92" s="212"/>
      <c r="SLQ92" s="212"/>
      <c r="SLR92" s="213"/>
      <c r="SLS92" s="212"/>
      <c r="SLT92" s="212"/>
      <c r="SLU92" s="212"/>
      <c r="SLV92" s="212"/>
      <c r="SLW92" s="212"/>
      <c r="SLX92" s="192"/>
      <c r="SLY92" s="212"/>
      <c r="SLZ92" s="212"/>
      <c r="SMA92" s="212"/>
      <c r="SMB92" s="212"/>
      <c r="SMC92" s="212"/>
      <c r="SMD92" s="212"/>
      <c r="SME92" s="212"/>
      <c r="SMF92" s="212"/>
      <c r="SMG92" s="212"/>
      <c r="SMH92" s="212"/>
      <c r="SMI92" s="212"/>
      <c r="SMJ92" s="212"/>
      <c r="SMK92" s="212"/>
      <c r="SML92" s="212"/>
      <c r="SMM92" s="212"/>
      <c r="SMN92" s="212"/>
      <c r="SMO92" s="213"/>
      <c r="SMP92" s="212"/>
      <c r="SMQ92" s="212"/>
      <c r="SMR92" s="212"/>
      <c r="SMS92" s="212"/>
      <c r="SMT92" s="212"/>
      <c r="SMU92" s="192"/>
      <c r="SMV92" s="212"/>
      <c r="SMW92" s="212"/>
      <c r="SMX92" s="212"/>
      <c r="SMY92" s="212"/>
      <c r="SMZ92" s="212"/>
      <c r="SNA92" s="212"/>
      <c r="SNB92" s="212"/>
      <c r="SNC92" s="212"/>
      <c r="SND92" s="212"/>
      <c r="SNE92" s="212"/>
      <c r="SNF92" s="212"/>
      <c r="SNG92" s="212"/>
      <c r="SNH92" s="212"/>
      <c r="SNI92" s="212"/>
      <c r="SNJ92" s="212"/>
      <c r="SNK92" s="212"/>
      <c r="SNL92" s="213"/>
      <c r="SNM92" s="212"/>
      <c r="SNN92" s="212"/>
      <c r="SNO92" s="212"/>
      <c r="SNP92" s="212"/>
      <c r="SNQ92" s="212"/>
      <c r="SNR92" s="192"/>
      <c r="SNS92" s="212"/>
      <c r="SNT92" s="212"/>
      <c r="SNU92" s="212"/>
      <c r="SNV92" s="212"/>
      <c r="SNW92" s="212"/>
      <c r="SNX92" s="212"/>
      <c r="SNY92" s="212"/>
      <c r="SNZ92" s="212"/>
      <c r="SOA92" s="212"/>
      <c r="SOB92" s="212"/>
      <c r="SOC92" s="212"/>
      <c r="SOD92" s="212"/>
      <c r="SOE92" s="212"/>
      <c r="SOF92" s="212"/>
      <c r="SOG92" s="212"/>
      <c r="SOH92" s="212"/>
      <c r="SOI92" s="213"/>
      <c r="SOJ92" s="212"/>
      <c r="SOK92" s="212"/>
      <c r="SOL92" s="212"/>
      <c r="SOM92" s="212"/>
      <c r="SON92" s="212"/>
      <c r="SOO92" s="192"/>
      <c r="SOP92" s="212"/>
      <c r="SOQ92" s="212"/>
      <c r="SOR92" s="212"/>
      <c r="SOS92" s="212"/>
      <c r="SOT92" s="212"/>
      <c r="SOU92" s="212"/>
      <c r="SOV92" s="212"/>
      <c r="SOW92" s="212"/>
      <c r="SOX92" s="212"/>
      <c r="SOY92" s="212"/>
      <c r="SOZ92" s="212"/>
      <c r="SPA92" s="212"/>
      <c r="SPB92" s="212"/>
      <c r="SPC92" s="212"/>
      <c r="SPD92" s="212"/>
      <c r="SPE92" s="212"/>
      <c r="SPF92" s="213"/>
      <c r="SPG92" s="212"/>
      <c r="SPH92" s="212"/>
      <c r="SPI92" s="212"/>
      <c r="SPJ92" s="212"/>
      <c r="SPK92" s="212"/>
      <c r="SPL92" s="192"/>
      <c r="SPM92" s="212"/>
      <c r="SPN92" s="212"/>
      <c r="SPO92" s="212"/>
      <c r="SPP92" s="212"/>
      <c r="SPQ92" s="212"/>
      <c r="SPR92" s="212"/>
      <c r="SPS92" s="212"/>
      <c r="SPT92" s="212"/>
      <c r="SPU92" s="212"/>
      <c r="SPV92" s="212"/>
      <c r="SPW92" s="212"/>
      <c r="SPX92" s="212"/>
      <c r="SPY92" s="212"/>
      <c r="SPZ92" s="212"/>
      <c r="SQA92" s="212"/>
      <c r="SQB92" s="212"/>
      <c r="SQC92" s="213"/>
      <c r="SQD92" s="212"/>
      <c r="SQE92" s="212"/>
      <c r="SQF92" s="212"/>
      <c r="SQG92" s="212"/>
      <c r="SQH92" s="212"/>
      <c r="SQI92" s="192"/>
      <c r="SQJ92" s="212"/>
      <c r="SQK92" s="212"/>
      <c r="SQL92" s="212"/>
      <c r="SQM92" s="212"/>
      <c r="SQN92" s="212"/>
      <c r="SQO92" s="212"/>
      <c r="SQP92" s="212"/>
      <c r="SQQ92" s="212"/>
      <c r="SQR92" s="212"/>
      <c r="SQS92" s="212"/>
      <c r="SQT92" s="212"/>
      <c r="SQU92" s="212"/>
      <c r="SQV92" s="212"/>
      <c r="SQW92" s="212"/>
      <c r="SQX92" s="212"/>
      <c r="SQY92" s="212"/>
      <c r="SQZ92" s="213"/>
      <c r="SRA92" s="212"/>
      <c r="SRB92" s="212"/>
      <c r="SRC92" s="212"/>
      <c r="SRD92" s="212"/>
      <c r="SRE92" s="212"/>
      <c r="SRF92" s="192"/>
      <c r="SRG92" s="212"/>
      <c r="SRH92" s="212"/>
      <c r="SRI92" s="212"/>
      <c r="SRJ92" s="212"/>
      <c r="SRK92" s="212"/>
      <c r="SRL92" s="212"/>
      <c r="SRM92" s="212"/>
      <c r="SRN92" s="212"/>
      <c r="SRO92" s="212"/>
      <c r="SRP92" s="212"/>
      <c r="SRQ92" s="212"/>
      <c r="SRR92" s="212"/>
      <c r="SRS92" s="212"/>
      <c r="SRT92" s="212"/>
      <c r="SRU92" s="212"/>
      <c r="SRV92" s="212"/>
      <c r="SRW92" s="213"/>
      <c r="SRX92" s="212"/>
      <c r="SRY92" s="212"/>
      <c r="SRZ92" s="212"/>
      <c r="SSA92" s="212"/>
      <c r="SSB92" s="212"/>
      <c r="SSC92" s="192"/>
      <c r="SSD92" s="212"/>
      <c r="SSE92" s="212"/>
      <c r="SSF92" s="212"/>
      <c r="SSG92" s="212"/>
      <c r="SSH92" s="212"/>
      <c r="SSI92" s="212"/>
      <c r="SSJ92" s="212"/>
      <c r="SSK92" s="212"/>
      <c r="SSL92" s="212"/>
      <c r="SSM92" s="212"/>
      <c r="SSN92" s="212"/>
      <c r="SSO92" s="212"/>
      <c r="SSP92" s="212"/>
      <c r="SSQ92" s="212"/>
      <c r="SSR92" s="212"/>
      <c r="SSS92" s="212"/>
      <c r="SST92" s="213"/>
      <c r="SSU92" s="212"/>
      <c r="SSV92" s="212"/>
      <c r="SSW92" s="212"/>
      <c r="SSX92" s="212"/>
      <c r="SSY92" s="212"/>
      <c r="SSZ92" s="192"/>
      <c r="STA92" s="212"/>
      <c r="STB92" s="212"/>
      <c r="STC92" s="212"/>
      <c r="STD92" s="212"/>
      <c r="STE92" s="212"/>
      <c r="STF92" s="212"/>
      <c r="STG92" s="212"/>
      <c r="STH92" s="212"/>
      <c r="STI92" s="212"/>
      <c r="STJ92" s="212"/>
      <c r="STK92" s="212"/>
      <c r="STL92" s="212"/>
      <c r="STM92" s="212"/>
      <c r="STN92" s="212"/>
      <c r="STO92" s="212"/>
      <c r="STP92" s="212"/>
      <c r="STQ92" s="213"/>
      <c r="STR92" s="212"/>
      <c r="STS92" s="212"/>
      <c r="STT92" s="212"/>
      <c r="STU92" s="212"/>
      <c r="STV92" s="212"/>
      <c r="STW92" s="192"/>
      <c r="STX92" s="212"/>
      <c r="STY92" s="212"/>
      <c r="STZ92" s="212"/>
      <c r="SUA92" s="212"/>
      <c r="SUB92" s="212"/>
      <c r="SUC92" s="212"/>
      <c r="SUD92" s="212"/>
      <c r="SUE92" s="212"/>
      <c r="SUF92" s="212"/>
      <c r="SUG92" s="212"/>
      <c r="SUH92" s="212"/>
      <c r="SUI92" s="212"/>
      <c r="SUJ92" s="212"/>
      <c r="SUK92" s="212"/>
      <c r="SUL92" s="212"/>
      <c r="SUM92" s="212"/>
      <c r="SUN92" s="213"/>
      <c r="SUO92" s="212"/>
      <c r="SUP92" s="212"/>
      <c r="SUQ92" s="212"/>
      <c r="SUR92" s="212"/>
      <c r="SUS92" s="212"/>
      <c r="SUT92" s="192"/>
      <c r="SUU92" s="212"/>
      <c r="SUV92" s="212"/>
      <c r="SUW92" s="212"/>
      <c r="SUX92" s="212"/>
      <c r="SUY92" s="212"/>
      <c r="SUZ92" s="212"/>
      <c r="SVA92" s="212"/>
      <c r="SVB92" s="212"/>
      <c r="SVC92" s="212"/>
      <c r="SVD92" s="212"/>
      <c r="SVE92" s="212"/>
      <c r="SVF92" s="212"/>
      <c r="SVG92" s="212"/>
      <c r="SVH92" s="212"/>
      <c r="SVI92" s="212"/>
      <c r="SVJ92" s="212"/>
      <c r="SVK92" s="213"/>
      <c r="SVL92" s="212"/>
      <c r="SVM92" s="212"/>
      <c r="SVN92" s="212"/>
      <c r="SVO92" s="212"/>
      <c r="SVP92" s="212"/>
      <c r="SVQ92" s="192"/>
      <c r="SVR92" s="212"/>
      <c r="SVS92" s="212"/>
      <c r="SVT92" s="212"/>
      <c r="SVU92" s="212"/>
      <c r="SVV92" s="212"/>
      <c r="SVW92" s="212"/>
      <c r="SVX92" s="212"/>
      <c r="SVY92" s="212"/>
      <c r="SVZ92" s="212"/>
      <c r="SWA92" s="212"/>
      <c r="SWB92" s="212"/>
      <c r="SWC92" s="212"/>
      <c r="SWD92" s="212"/>
      <c r="SWE92" s="212"/>
      <c r="SWF92" s="212"/>
      <c r="SWG92" s="212"/>
      <c r="SWH92" s="213"/>
      <c r="SWI92" s="212"/>
      <c r="SWJ92" s="212"/>
      <c r="SWK92" s="212"/>
      <c r="SWL92" s="212"/>
      <c r="SWM92" s="212"/>
      <c r="SWN92" s="192"/>
      <c r="SWO92" s="212"/>
      <c r="SWP92" s="212"/>
      <c r="SWQ92" s="212"/>
      <c r="SWR92" s="212"/>
      <c r="SWS92" s="212"/>
      <c r="SWT92" s="212"/>
      <c r="SWU92" s="212"/>
      <c r="SWV92" s="212"/>
      <c r="SWW92" s="212"/>
      <c r="SWX92" s="212"/>
      <c r="SWY92" s="212"/>
      <c r="SWZ92" s="212"/>
      <c r="SXA92" s="212"/>
      <c r="SXB92" s="212"/>
      <c r="SXC92" s="212"/>
      <c r="SXD92" s="212"/>
      <c r="SXE92" s="213"/>
      <c r="SXF92" s="212"/>
      <c r="SXG92" s="212"/>
      <c r="SXH92" s="212"/>
      <c r="SXI92" s="212"/>
      <c r="SXJ92" s="212"/>
      <c r="SXK92" s="192"/>
      <c r="SXL92" s="212"/>
      <c r="SXM92" s="212"/>
      <c r="SXN92" s="212"/>
      <c r="SXO92" s="212"/>
      <c r="SXP92" s="212"/>
      <c r="SXQ92" s="212"/>
      <c r="SXR92" s="212"/>
      <c r="SXS92" s="212"/>
      <c r="SXT92" s="212"/>
      <c r="SXU92" s="212"/>
      <c r="SXV92" s="212"/>
      <c r="SXW92" s="212"/>
      <c r="SXX92" s="212"/>
      <c r="SXY92" s="212"/>
      <c r="SXZ92" s="212"/>
      <c r="SYA92" s="212"/>
      <c r="SYB92" s="213"/>
      <c r="SYC92" s="212"/>
      <c r="SYD92" s="212"/>
      <c r="SYE92" s="212"/>
      <c r="SYF92" s="212"/>
      <c r="SYG92" s="212"/>
      <c r="SYH92" s="192"/>
      <c r="SYI92" s="212"/>
      <c r="SYJ92" s="212"/>
      <c r="SYK92" s="212"/>
      <c r="SYL92" s="212"/>
      <c r="SYM92" s="212"/>
      <c r="SYN92" s="212"/>
      <c r="SYO92" s="212"/>
      <c r="SYP92" s="212"/>
      <c r="SYQ92" s="212"/>
      <c r="SYR92" s="212"/>
      <c r="SYS92" s="212"/>
      <c r="SYT92" s="212"/>
      <c r="SYU92" s="212"/>
      <c r="SYV92" s="212"/>
      <c r="SYW92" s="212"/>
      <c r="SYX92" s="212"/>
      <c r="SYY92" s="213"/>
      <c r="SYZ92" s="212"/>
      <c r="SZA92" s="212"/>
      <c r="SZB92" s="212"/>
      <c r="SZC92" s="212"/>
      <c r="SZD92" s="212"/>
      <c r="SZE92" s="192"/>
      <c r="SZF92" s="212"/>
      <c r="SZG92" s="212"/>
      <c r="SZH92" s="212"/>
      <c r="SZI92" s="212"/>
      <c r="SZJ92" s="212"/>
      <c r="SZK92" s="212"/>
      <c r="SZL92" s="212"/>
      <c r="SZM92" s="212"/>
      <c r="SZN92" s="212"/>
      <c r="SZO92" s="212"/>
      <c r="SZP92" s="212"/>
      <c r="SZQ92" s="212"/>
      <c r="SZR92" s="212"/>
      <c r="SZS92" s="212"/>
      <c r="SZT92" s="212"/>
      <c r="SZU92" s="212"/>
      <c r="SZV92" s="213"/>
      <c r="SZW92" s="212"/>
      <c r="SZX92" s="212"/>
      <c r="SZY92" s="212"/>
      <c r="SZZ92" s="212"/>
      <c r="TAA92" s="212"/>
      <c r="TAB92" s="192"/>
      <c r="TAC92" s="212"/>
      <c r="TAD92" s="212"/>
      <c r="TAE92" s="212"/>
      <c r="TAF92" s="212"/>
      <c r="TAG92" s="212"/>
      <c r="TAH92" s="212"/>
      <c r="TAI92" s="212"/>
      <c r="TAJ92" s="212"/>
      <c r="TAK92" s="212"/>
      <c r="TAL92" s="212"/>
      <c r="TAM92" s="212"/>
      <c r="TAN92" s="212"/>
      <c r="TAO92" s="212"/>
      <c r="TAP92" s="212"/>
      <c r="TAQ92" s="212"/>
      <c r="TAR92" s="212"/>
      <c r="TAS92" s="213"/>
      <c r="TAT92" s="212"/>
      <c r="TAU92" s="212"/>
      <c r="TAV92" s="212"/>
      <c r="TAW92" s="212"/>
      <c r="TAX92" s="212"/>
      <c r="TAY92" s="192"/>
      <c r="TAZ92" s="212"/>
      <c r="TBA92" s="212"/>
      <c r="TBB92" s="212"/>
      <c r="TBC92" s="212"/>
      <c r="TBD92" s="212"/>
      <c r="TBE92" s="212"/>
      <c r="TBF92" s="212"/>
      <c r="TBG92" s="212"/>
      <c r="TBH92" s="212"/>
      <c r="TBI92" s="212"/>
      <c r="TBJ92" s="212"/>
      <c r="TBK92" s="212"/>
      <c r="TBL92" s="212"/>
      <c r="TBM92" s="212"/>
      <c r="TBN92" s="212"/>
      <c r="TBO92" s="212"/>
      <c r="TBP92" s="213"/>
      <c r="TBQ92" s="212"/>
      <c r="TBR92" s="212"/>
      <c r="TBS92" s="212"/>
      <c r="TBT92" s="212"/>
      <c r="TBU92" s="212"/>
      <c r="TBV92" s="192"/>
      <c r="TBW92" s="212"/>
      <c r="TBX92" s="212"/>
      <c r="TBY92" s="212"/>
      <c r="TBZ92" s="212"/>
      <c r="TCA92" s="212"/>
      <c r="TCB92" s="212"/>
      <c r="TCC92" s="212"/>
      <c r="TCD92" s="212"/>
      <c r="TCE92" s="212"/>
      <c r="TCF92" s="212"/>
      <c r="TCG92" s="212"/>
      <c r="TCH92" s="212"/>
      <c r="TCI92" s="212"/>
      <c r="TCJ92" s="212"/>
      <c r="TCK92" s="212"/>
      <c r="TCL92" s="212"/>
      <c r="TCM92" s="213"/>
      <c r="TCN92" s="212"/>
      <c r="TCO92" s="212"/>
      <c r="TCP92" s="212"/>
      <c r="TCQ92" s="212"/>
      <c r="TCR92" s="212"/>
      <c r="TCS92" s="192"/>
      <c r="TCT92" s="212"/>
      <c r="TCU92" s="212"/>
      <c r="TCV92" s="212"/>
      <c r="TCW92" s="212"/>
      <c r="TCX92" s="212"/>
      <c r="TCY92" s="212"/>
      <c r="TCZ92" s="212"/>
      <c r="TDA92" s="212"/>
      <c r="TDB92" s="212"/>
      <c r="TDC92" s="212"/>
      <c r="TDD92" s="212"/>
      <c r="TDE92" s="212"/>
      <c r="TDF92" s="212"/>
      <c r="TDG92" s="212"/>
      <c r="TDH92" s="212"/>
      <c r="TDI92" s="212"/>
      <c r="TDJ92" s="213"/>
      <c r="TDK92" s="212"/>
      <c r="TDL92" s="212"/>
      <c r="TDM92" s="212"/>
      <c r="TDN92" s="212"/>
      <c r="TDO92" s="212"/>
      <c r="TDP92" s="192"/>
      <c r="TDQ92" s="212"/>
      <c r="TDR92" s="212"/>
      <c r="TDS92" s="212"/>
      <c r="TDT92" s="212"/>
      <c r="TDU92" s="212"/>
      <c r="TDV92" s="212"/>
      <c r="TDW92" s="212"/>
      <c r="TDX92" s="212"/>
      <c r="TDY92" s="212"/>
      <c r="TDZ92" s="212"/>
      <c r="TEA92" s="212"/>
      <c r="TEB92" s="212"/>
      <c r="TEC92" s="212"/>
      <c r="TED92" s="212"/>
      <c r="TEE92" s="212"/>
      <c r="TEF92" s="212"/>
      <c r="TEG92" s="213"/>
      <c r="TEH92" s="212"/>
      <c r="TEI92" s="212"/>
      <c r="TEJ92" s="212"/>
      <c r="TEK92" s="212"/>
      <c r="TEL92" s="212"/>
      <c r="TEM92" s="192"/>
      <c r="TEN92" s="212"/>
      <c r="TEO92" s="212"/>
      <c r="TEP92" s="212"/>
      <c r="TEQ92" s="212"/>
      <c r="TER92" s="212"/>
      <c r="TES92" s="212"/>
      <c r="TET92" s="212"/>
      <c r="TEU92" s="212"/>
      <c r="TEV92" s="212"/>
      <c r="TEW92" s="212"/>
      <c r="TEX92" s="212"/>
      <c r="TEY92" s="212"/>
      <c r="TEZ92" s="212"/>
      <c r="TFA92" s="212"/>
      <c r="TFB92" s="212"/>
      <c r="TFC92" s="212"/>
      <c r="TFD92" s="213"/>
      <c r="TFE92" s="212"/>
      <c r="TFF92" s="212"/>
      <c r="TFG92" s="212"/>
      <c r="TFH92" s="212"/>
      <c r="TFI92" s="212"/>
      <c r="TFJ92" s="192"/>
      <c r="TFK92" s="212"/>
      <c r="TFL92" s="212"/>
      <c r="TFM92" s="212"/>
      <c r="TFN92" s="212"/>
      <c r="TFO92" s="212"/>
      <c r="TFP92" s="212"/>
      <c r="TFQ92" s="212"/>
      <c r="TFR92" s="212"/>
      <c r="TFS92" s="212"/>
      <c r="TFT92" s="212"/>
      <c r="TFU92" s="212"/>
      <c r="TFV92" s="212"/>
      <c r="TFW92" s="212"/>
      <c r="TFX92" s="212"/>
      <c r="TFY92" s="212"/>
      <c r="TFZ92" s="212"/>
      <c r="TGA92" s="213"/>
      <c r="TGB92" s="212"/>
      <c r="TGC92" s="212"/>
      <c r="TGD92" s="212"/>
      <c r="TGE92" s="212"/>
      <c r="TGF92" s="212"/>
      <c r="TGG92" s="192"/>
      <c r="TGH92" s="212"/>
      <c r="TGI92" s="212"/>
      <c r="TGJ92" s="212"/>
      <c r="TGK92" s="212"/>
      <c r="TGL92" s="212"/>
      <c r="TGM92" s="212"/>
      <c r="TGN92" s="212"/>
      <c r="TGO92" s="212"/>
      <c r="TGP92" s="212"/>
      <c r="TGQ92" s="212"/>
      <c r="TGR92" s="212"/>
      <c r="TGS92" s="212"/>
      <c r="TGT92" s="212"/>
      <c r="TGU92" s="212"/>
      <c r="TGV92" s="212"/>
      <c r="TGW92" s="212"/>
      <c r="TGX92" s="213"/>
      <c r="TGY92" s="212"/>
      <c r="TGZ92" s="212"/>
      <c r="THA92" s="212"/>
      <c r="THB92" s="212"/>
      <c r="THC92" s="212"/>
      <c r="THD92" s="192"/>
      <c r="THE92" s="212"/>
      <c r="THF92" s="212"/>
      <c r="THG92" s="212"/>
      <c r="THH92" s="212"/>
      <c r="THI92" s="212"/>
      <c r="THJ92" s="212"/>
      <c r="THK92" s="212"/>
      <c r="THL92" s="212"/>
      <c r="THM92" s="212"/>
      <c r="THN92" s="212"/>
      <c r="THO92" s="212"/>
      <c r="THP92" s="212"/>
      <c r="THQ92" s="212"/>
      <c r="THR92" s="212"/>
      <c r="THS92" s="212"/>
      <c r="THT92" s="212"/>
      <c r="THU92" s="213"/>
      <c r="THV92" s="212"/>
      <c r="THW92" s="212"/>
      <c r="THX92" s="212"/>
      <c r="THY92" s="212"/>
      <c r="THZ92" s="212"/>
      <c r="TIA92" s="192"/>
      <c r="TIB92" s="212"/>
      <c r="TIC92" s="212"/>
      <c r="TID92" s="212"/>
      <c r="TIE92" s="212"/>
      <c r="TIF92" s="212"/>
      <c r="TIG92" s="212"/>
      <c r="TIH92" s="212"/>
      <c r="TII92" s="212"/>
      <c r="TIJ92" s="212"/>
      <c r="TIK92" s="212"/>
      <c r="TIL92" s="212"/>
      <c r="TIM92" s="212"/>
      <c r="TIN92" s="212"/>
      <c r="TIO92" s="212"/>
      <c r="TIP92" s="212"/>
      <c r="TIQ92" s="212"/>
      <c r="TIR92" s="213"/>
      <c r="TIS92" s="212"/>
      <c r="TIT92" s="212"/>
      <c r="TIU92" s="212"/>
      <c r="TIV92" s="212"/>
      <c r="TIW92" s="212"/>
      <c r="TIX92" s="192"/>
      <c r="TIY92" s="212"/>
      <c r="TIZ92" s="212"/>
      <c r="TJA92" s="212"/>
      <c r="TJB92" s="212"/>
      <c r="TJC92" s="212"/>
      <c r="TJD92" s="212"/>
      <c r="TJE92" s="212"/>
      <c r="TJF92" s="212"/>
      <c r="TJG92" s="212"/>
      <c r="TJH92" s="212"/>
      <c r="TJI92" s="212"/>
      <c r="TJJ92" s="212"/>
      <c r="TJK92" s="212"/>
      <c r="TJL92" s="212"/>
      <c r="TJM92" s="212"/>
      <c r="TJN92" s="212"/>
      <c r="TJO92" s="213"/>
      <c r="TJP92" s="212"/>
      <c r="TJQ92" s="212"/>
      <c r="TJR92" s="212"/>
      <c r="TJS92" s="212"/>
      <c r="TJT92" s="212"/>
      <c r="TJU92" s="192"/>
      <c r="TJV92" s="212"/>
      <c r="TJW92" s="212"/>
      <c r="TJX92" s="212"/>
      <c r="TJY92" s="212"/>
      <c r="TJZ92" s="212"/>
      <c r="TKA92" s="212"/>
      <c r="TKB92" s="212"/>
      <c r="TKC92" s="212"/>
      <c r="TKD92" s="212"/>
      <c r="TKE92" s="212"/>
      <c r="TKF92" s="212"/>
      <c r="TKG92" s="212"/>
      <c r="TKH92" s="212"/>
      <c r="TKI92" s="212"/>
      <c r="TKJ92" s="212"/>
      <c r="TKK92" s="212"/>
      <c r="TKL92" s="213"/>
      <c r="TKM92" s="212"/>
      <c r="TKN92" s="212"/>
      <c r="TKO92" s="212"/>
      <c r="TKP92" s="212"/>
      <c r="TKQ92" s="212"/>
      <c r="TKR92" s="192"/>
      <c r="TKS92" s="212"/>
      <c r="TKT92" s="212"/>
      <c r="TKU92" s="212"/>
      <c r="TKV92" s="212"/>
      <c r="TKW92" s="212"/>
      <c r="TKX92" s="212"/>
      <c r="TKY92" s="212"/>
      <c r="TKZ92" s="212"/>
      <c r="TLA92" s="212"/>
      <c r="TLB92" s="212"/>
      <c r="TLC92" s="212"/>
      <c r="TLD92" s="212"/>
      <c r="TLE92" s="212"/>
      <c r="TLF92" s="212"/>
      <c r="TLG92" s="212"/>
      <c r="TLH92" s="212"/>
      <c r="TLI92" s="213"/>
      <c r="TLJ92" s="212"/>
      <c r="TLK92" s="212"/>
      <c r="TLL92" s="212"/>
      <c r="TLM92" s="212"/>
      <c r="TLN92" s="212"/>
      <c r="TLO92" s="192"/>
      <c r="TLP92" s="212"/>
      <c r="TLQ92" s="212"/>
      <c r="TLR92" s="212"/>
      <c r="TLS92" s="212"/>
      <c r="TLT92" s="212"/>
      <c r="TLU92" s="212"/>
      <c r="TLV92" s="212"/>
      <c r="TLW92" s="212"/>
      <c r="TLX92" s="212"/>
      <c r="TLY92" s="212"/>
      <c r="TLZ92" s="212"/>
      <c r="TMA92" s="212"/>
      <c r="TMB92" s="212"/>
      <c r="TMC92" s="212"/>
      <c r="TMD92" s="212"/>
      <c r="TME92" s="212"/>
      <c r="TMF92" s="213"/>
      <c r="TMG92" s="212"/>
      <c r="TMH92" s="212"/>
      <c r="TMI92" s="212"/>
      <c r="TMJ92" s="212"/>
      <c r="TMK92" s="212"/>
      <c r="TML92" s="192"/>
      <c r="TMM92" s="212"/>
      <c r="TMN92" s="212"/>
      <c r="TMO92" s="212"/>
      <c r="TMP92" s="212"/>
      <c r="TMQ92" s="212"/>
      <c r="TMR92" s="212"/>
      <c r="TMS92" s="212"/>
      <c r="TMT92" s="212"/>
      <c r="TMU92" s="212"/>
      <c r="TMV92" s="212"/>
      <c r="TMW92" s="212"/>
      <c r="TMX92" s="212"/>
      <c r="TMY92" s="212"/>
      <c r="TMZ92" s="212"/>
      <c r="TNA92" s="212"/>
      <c r="TNB92" s="212"/>
      <c r="TNC92" s="213"/>
      <c r="TND92" s="212"/>
      <c r="TNE92" s="212"/>
      <c r="TNF92" s="212"/>
      <c r="TNG92" s="212"/>
      <c r="TNH92" s="212"/>
      <c r="TNI92" s="192"/>
      <c r="TNJ92" s="212"/>
      <c r="TNK92" s="212"/>
      <c r="TNL92" s="212"/>
      <c r="TNM92" s="212"/>
      <c r="TNN92" s="212"/>
      <c r="TNO92" s="212"/>
      <c r="TNP92" s="212"/>
      <c r="TNQ92" s="212"/>
      <c r="TNR92" s="212"/>
      <c r="TNS92" s="212"/>
      <c r="TNT92" s="212"/>
      <c r="TNU92" s="212"/>
      <c r="TNV92" s="212"/>
      <c r="TNW92" s="212"/>
      <c r="TNX92" s="212"/>
      <c r="TNY92" s="212"/>
      <c r="TNZ92" s="213"/>
      <c r="TOA92" s="212"/>
      <c r="TOB92" s="212"/>
      <c r="TOC92" s="212"/>
      <c r="TOD92" s="212"/>
      <c r="TOE92" s="212"/>
      <c r="TOF92" s="192"/>
      <c r="TOG92" s="212"/>
      <c r="TOH92" s="212"/>
      <c r="TOI92" s="212"/>
      <c r="TOJ92" s="212"/>
      <c r="TOK92" s="212"/>
      <c r="TOL92" s="212"/>
      <c r="TOM92" s="212"/>
      <c r="TON92" s="212"/>
      <c r="TOO92" s="212"/>
      <c r="TOP92" s="212"/>
      <c r="TOQ92" s="212"/>
      <c r="TOR92" s="212"/>
      <c r="TOS92" s="212"/>
      <c r="TOT92" s="212"/>
      <c r="TOU92" s="212"/>
      <c r="TOV92" s="212"/>
      <c r="TOW92" s="213"/>
      <c r="TOX92" s="212"/>
      <c r="TOY92" s="212"/>
      <c r="TOZ92" s="212"/>
      <c r="TPA92" s="212"/>
      <c r="TPB92" s="212"/>
      <c r="TPC92" s="192"/>
      <c r="TPD92" s="212"/>
      <c r="TPE92" s="212"/>
      <c r="TPF92" s="212"/>
      <c r="TPG92" s="212"/>
      <c r="TPH92" s="212"/>
      <c r="TPI92" s="212"/>
      <c r="TPJ92" s="212"/>
      <c r="TPK92" s="212"/>
      <c r="TPL92" s="212"/>
      <c r="TPM92" s="212"/>
      <c r="TPN92" s="212"/>
      <c r="TPO92" s="212"/>
      <c r="TPP92" s="212"/>
      <c r="TPQ92" s="212"/>
      <c r="TPR92" s="212"/>
      <c r="TPS92" s="212"/>
      <c r="TPT92" s="213"/>
      <c r="TPU92" s="212"/>
      <c r="TPV92" s="212"/>
      <c r="TPW92" s="212"/>
      <c r="TPX92" s="212"/>
      <c r="TPY92" s="212"/>
      <c r="TPZ92" s="192"/>
      <c r="TQA92" s="212"/>
      <c r="TQB92" s="212"/>
      <c r="TQC92" s="212"/>
      <c r="TQD92" s="212"/>
      <c r="TQE92" s="212"/>
      <c r="TQF92" s="212"/>
      <c r="TQG92" s="212"/>
      <c r="TQH92" s="212"/>
      <c r="TQI92" s="212"/>
      <c r="TQJ92" s="212"/>
      <c r="TQK92" s="212"/>
      <c r="TQL92" s="212"/>
      <c r="TQM92" s="212"/>
      <c r="TQN92" s="212"/>
      <c r="TQO92" s="212"/>
      <c r="TQP92" s="212"/>
      <c r="TQQ92" s="213"/>
      <c r="TQR92" s="212"/>
      <c r="TQS92" s="212"/>
      <c r="TQT92" s="212"/>
      <c r="TQU92" s="212"/>
      <c r="TQV92" s="212"/>
      <c r="TQW92" s="192"/>
      <c r="TQX92" s="212"/>
      <c r="TQY92" s="212"/>
      <c r="TQZ92" s="212"/>
      <c r="TRA92" s="212"/>
      <c r="TRB92" s="212"/>
      <c r="TRC92" s="212"/>
      <c r="TRD92" s="212"/>
      <c r="TRE92" s="212"/>
      <c r="TRF92" s="212"/>
      <c r="TRG92" s="212"/>
      <c r="TRH92" s="212"/>
      <c r="TRI92" s="212"/>
      <c r="TRJ92" s="212"/>
      <c r="TRK92" s="212"/>
      <c r="TRL92" s="212"/>
      <c r="TRM92" s="212"/>
      <c r="TRN92" s="213"/>
      <c r="TRO92" s="212"/>
      <c r="TRP92" s="212"/>
      <c r="TRQ92" s="212"/>
      <c r="TRR92" s="212"/>
      <c r="TRS92" s="212"/>
      <c r="TRT92" s="192"/>
      <c r="TRU92" s="212"/>
      <c r="TRV92" s="212"/>
      <c r="TRW92" s="212"/>
      <c r="TRX92" s="212"/>
      <c r="TRY92" s="212"/>
      <c r="TRZ92" s="212"/>
      <c r="TSA92" s="212"/>
      <c r="TSB92" s="212"/>
      <c r="TSC92" s="212"/>
      <c r="TSD92" s="212"/>
      <c r="TSE92" s="212"/>
      <c r="TSF92" s="212"/>
      <c r="TSG92" s="212"/>
      <c r="TSH92" s="212"/>
      <c r="TSI92" s="212"/>
      <c r="TSJ92" s="212"/>
      <c r="TSK92" s="213"/>
      <c r="TSL92" s="212"/>
      <c r="TSM92" s="212"/>
      <c r="TSN92" s="212"/>
      <c r="TSO92" s="212"/>
      <c r="TSP92" s="212"/>
      <c r="TSQ92" s="192"/>
      <c r="TSR92" s="212"/>
      <c r="TSS92" s="212"/>
      <c r="TST92" s="212"/>
      <c r="TSU92" s="212"/>
      <c r="TSV92" s="212"/>
      <c r="TSW92" s="212"/>
      <c r="TSX92" s="212"/>
      <c r="TSY92" s="212"/>
      <c r="TSZ92" s="212"/>
      <c r="TTA92" s="212"/>
      <c r="TTB92" s="212"/>
      <c r="TTC92" s="212"/>
      <c r="TTD92" s="212"/>
      <c r="TTE92" s="212"/>
      <c r="TTF92" s="212"/>
      <c r="TTG92" s="212"/>
      <c r="TTH92" s="213"/>
      <c r="TTI92" s="212"/>
      <c r="TTJ92" s="212"/>
      <c r="TTK92" s="212"/>
      <c r="TTL92" s="212"/>
      <c r="TTM92" s="212"/>
      <c r="TTN92" s="192"/>
      <c r="TTO92" s="212"/>
      <c r="TTP92" s="212"/>
      <c r="TTQ92" s="212"/>
      <c r="TTR92" s="212"/>
      <c r="TTS92" s="212"/>
      <c r="TTT92" s="212"/>
      <c r="TTU92" s="212"/>
      <c r="TTV92" s="212"/>
      <c r="TTW92" s="212"/>
      <c r="TTX92" s="212"/>
      <c r="TTY92" s="212"/>
      <c r="TTZ92" s="212"/>
      <c r="TUA92" s="212"/>
      <c r="TUB92" s="212"/>
      <c r="TUC92" s="212"/>
      <c r="TUD92" s="212"/>
      <c r="TUE92" s="213"/>
      <c r="TUF92" s="212"/>
      <c r="TUG92" s="212"/>
      <c r="TUH92" s="212"/>
      <c r="TUI92" s="212"/>
      <c r="TUJ92" s="212"/>
      <c r="TUK92" s="192"/>
      <c r="TUL92" s="212"/>
      <c r="TUM92" s="212"/>
      <c r="TUN92" s="212"/>
      <c r="TUO92" s="212"/>
      <c r="TUP92" s="212"/>
      <c r="TUQ92" s="212"/>
      <c r="TUR92" s="212"/>
      <c r="TUS92" s="212"/>
      <c r="TUT92" s="212"/>
      <c r="TUU92" s="212"/>
      <c r="TUV92" s="212"/>
      <c r="TUW92" s="212"/>
      <c r="TUX92" s="212"/>
      <c r="TUY92" s="212"/>
      <c r="TUZ92" s="212"/>
      <c r="TVA92" s="212"/>
      <c r="TVB92" s="213"/>
      <c r="TVC92" s="212"/>
      <c r="TVD92" s="212"/>
      <c r="TVE92" s="212"/>
      <c r="TVF92" s="212"/>
      <c r="TVG92" s="212"/>
      <c r="TVH92" s="192"/>
      <c r="TVI92" s="212"/>
      <c r="TVJ92" s="212"/>
      <c r="TVK92" s="212"/>
      <c r="TVL92" s="212"/>
      <c r="TVM92" s="212"/>
      <c r="TVN92" s="212"/>
      <c r="TVO92" s="212"/>
      <c r="TVP92" s="212"/>
      <c r="TVQ92" s="212"/>
      <c r="TVR92" s="212"/>
      <c r="TVS92" s="212"/>
      <c r="TVT92" s="212"/>
      <c r="TVU92" s="212"/>
      <c r="TVV92" s="212"/>
      <c r="TVW92" s="212"/>
      <c r="TVX92" s="212"/>
      <c r="TVY92" s="213"/>
      <c r="TVZ92" s="212"/>
      <c r="TWA92" s="212"/>
      <c r="TWB92" s="212"/>
      <c r="TWC92" s="212"/>
      <c r="TWD92" s="212"/>
      <c r="TWE92" s="192"/>
      <c r="TWF92" s="212"/>
      <c r="TWG92" s="212"/>
      <c r="TWH92" s="212"/>
      <c r="TWI92" s="212"/>
      <c r="TWJ92" s="212"/>
      <c r="TWK92" s="212"/>
      <c r="TWL92" s="212"/>
      <c r="TWM92" s="212"/>
      <c r="TWN92" s="212"/>
      <c r="TWO92" s="212"/>
      <c r="TWP92" s="212"/>
      <c r="TWQ92" s="212"/>
      <c r="TWR92" s="212"/>
      <c r="TWS92" s="212"/>
      <c r="TWT92" s="212"/>
      <c r="TWU92" s="212"/>
      <c r="TWV92" s="213"/>
      <c r="TWW92" s="212"/>
      <c r="TWX92" s="212"/>
      <c r="TWY92" s="212"/>
      <c r="TWZ92" s="212"/>
      <c r="TXA92" s="212"/>
      <c r="TXB92" s="192"/>
      <c r="TXC92" s="212"/>
      <c r="TXD92" s="212"/>
      <c r="TXE92" s="212"/>
      <c r="TXF92" s="212"/>
      <c r="TXG92" s="212"/>
      <c r="TXH92" s="212"/>
      <c r="TXI92" s="212"/>
      <c r="TXJ92" s="212"/>
      <c r="TXK92" s="212"/>
      <c r="TXL92" s="212"/>
      <c r="TXM92" s="212"/>
      <c r="TXN92" s="212"/>
      <c r="TXO92" s="212"/>
      <c r="TXP92" s="212"/>
      <c r="TXQ92" s="212"/>
      <c r="TXR92" s="212"/>
      <c r="TXS92" s="213"/>
      <c r="TXT92" s="212"/>
      <c r="TXU92" s="212"/>
      <c r="TXV92" s="212"/>
      <c r="TXW92" s="212"/>
      <c r="TXX92" s="212"/>
      <c r="TXY92" s="192"/>
      <c r="TXZ92" s="212"/>
      <c r="TYA92" s="212"/>
      <c r="TYB92" s="212"/>
      <c r="TYC92" s="212"/>
      <c r="TYD92" s="212"/>
      <c r="TYE92" s="212"/>
      <c r="TYF92" s="212"/>
      <c r="TYG92" s="212"/>
      <c r="TYH92" s="212"/>
      <c r="TYI92" s="212"/>
      <c r="TYJ92" s="212"/>
      <c r="TYK92" s="212"/>
      <c r="TYL92" s="212"/>
      <c r="TYM92" s="212"/>
      <c r="TYN92" s="212"/>
      <c r="TYO92" s="212"/>
      <c r="TYP92" s="213"/>
      <c r="TYQ92" s="212"/>
      <c r="TYR92" s="212"/>
      <c r="TYS92" s="212"/>
      <c r="TYT92" s="212"/>
      <c r="TYU92" s="212"/>
      <c r="TYV92" s="192"/>
      <c r="TYW92" s="212"/>
      <c r="TYX92" s="212"/>
      <c r="TYY92" s="212"/>
      <c r="TYZ92" s="212"/>
      <c r="TZA92" s="212"/>
      <c r="TZB92" s="212"/>
      <c r="TZC92" s="212"/>
      <c r="TZD92" s="212"/>
      <c r="TZE92" s="212"/>
      <c r="TZF92" s="212"/>
      <c r="TZG92" s="212"/>
      <c r="TZH92" s="212"/>
      <c r="TZI92" s="212"/>
      <c r="TZJ92" s="212"/>
      <c r="TZK92" s="212"/>
      <c r="TZL92" s="212"/>
      <c r="TZM92" s="213"/>
      <c r="TZN92" s="212"/>
      <c r="TZO92" s="212"/>
      <c r="TZP92" s="212"/>
      <c r="TZQ92" s="212"/>
      <c r="TZR92" s="212"/>
      <c r="TZS92" s="192"/>
      <c r="TZT92" s="212"/>
      <c r="TZU92" s="212"/>
      <c r="TZV92" s="212"/>
      <c r="TZW92" s="212"/>
      <c r="TZX92" s="212"/>
      <c r="TZY92" s="212"/>
      <c r="TZZ92" s="212"/>
      <c r="UAA92" s="212"/>
      <c r="UAB92" s="212"/>
      <c r="UAC92" s="212"/>
      <c r="UAD92" s="212"/>
      <c r="UAE92" s="212"/>
      <c r="UAF92" s="212"/>
      <c r="UAG92" s="212"/>
      <c r="UAH92" s="212"/>
      <c r="UAI92" s="212"/>
      <c r="UAJ92" s="213"/>
      <c r="UAK92" s="212"/>
      <c r="UAL92" s="212"/>
      <c r="UAM92" s="212"/>
      <c r="UAN92" s="212"/>
      <c r="UAO92" s="212"/>
      <c r="UAP92" s="192"/>
      <c r="UAQ92" s="212"/>
      <c r="UAR92" s="212"/>
      <c r="UAS92" s="212"/>
      <c r="UAT92" s="212"/>
      <c r="UAU92" s="212"/>
      <c r="UAV92" s="212"/>
      <c r="UAW92" s="212"/>
      <c r="UAX92" s="212"/>
      <c r="UAY92" s="212"/>
      <c r="UAZ92" s="212"/>
      <c r="UBA92" s="212"/>
      <c r="UBB92" s="212"/>
      <c r="UBC92" s="212"/>
      <c r="UBD92" s="212"/>
      <c r="UBE92" s="212"/>
      <c r="UBF92" s="212"/>
      <c r="UBG92" s="213"/>
      <c r="UBH92" s="212"/>
      <c r="UBI92" s="212"/>
      <c r="UBJ92" s="212"/>
      <c r="UBK92" s="212"/>
      <c r="UBL92" s="212"/>
      <c r="UBM92" s="192"/>
      <c r="UBN92" s="212"/>
      <c r="UBO92" s="212"/>
      <c r="UBP92" s="212"/>
      <c r="UBQ92" s="212"/>
      <c r="UBR92" s="212"/>
      <c r="UBS92" s="212"/>
      <c r="UBT92" s="212"/>
      <c r="UBU92" s="212"/>
      <c r="UBV92" s="212"/>
      <c r="UBW92" s="212"/>
      <c r="UBX92" s="212"/>
      <c r="UBY92" s="212"/>
      <c r="UBZ92" s="212"/>
      <c r="UCA92" s="212"/>
      <c r="UCB92" s="212"/>
      <c r="UCC92" s="212"/>
      <c r="UCD92" s="213"/>
      <c r="UCE92" s="212"/>
      <c r="UCF92" s="212"/>
      <c r="UCG92" s="212"/>
      <c r="UCH92" s="212"/>
      <c r="UCI92" s="212"/>
      <c r="UCJ92" s="192"/>
      <c r="UCK92" s="212"/>
      <c r="UCL92" s="212"/>
      <c r="UCM92" s="212"/>
      <c r="UCN92" s="212"/>
      <c r="UCO92" s="212"/>
      <c r="UCP92" s="212"/>
      <c r="UCQ92" s="212"/>
      <c r="UCR92" s="212"/>
      <c r="UCS92" s="212"/>
      <c r="UCT92" s="212"/>
      <c r="UCU92" s="212"/>
      <c r="UCV92" s="212"/>
      <c r="UCW92" s="212"/>
      <c r="UCX92" s="212"/>
      <c r="UCY92" s="212"/>
      <c r="UCZ92" s="212"/>
      <c r="UDA92" s="213"/>
      <c r="UDB92" s="212"/>
      <c r="UDC92" s="212"/>
      <c r="UDD92" s="212"/>
      <c r="UDE92" s="212"/>
      <c r="UDF92" s="212"/>
      <c r="UDG92" s="192"/>
      <c r="UDH92" s="212"/>
      <c r="UDI92" s="212"/>
      <c r="UDJ92" s="212"/>
      <c r="UDK92" s="212"/>
      <c r="UDL92" s="212"/>
      <c r="UDM92" s="212"/>
      <c r="UDN92" s="212"/>
      <c r="UDO92" s="212"/>
      <c r="UDP92" s="212"/>
      <c r="UDQ92" s="212"/>
      <c r="UDR92" s="212"/>
      <c r="UDS92" s="212"/>
      <c r="UDT92" s="212"/>
      <c r="UDU92" s="212"/>
      <c r="UDV92" s="212"/>
      <c r="UDW92" s="212"/>
      <c r="UDX92" s="213"/>
      <c r="UDY92" s="212"/>
      <c r="UDZ92" s="212"/>
      <c r="UEA92" s="212"/>
      <c r="UEB92" s="212"/>
      <c r="UEC92" s="212"/>
      <c r="UED92" s="192"/>
      <c r="UEE92" s="212"/>
      <c r="UEF92" s="212"/>
      <c r="UEG92" s="212"/>
      <c r="UEH92" s="212"/>
      <c r="UEI92" s="212"/>
      <c r="UEJ92" s="212"/>
      <c r="UEK92" s="212"/>
      <c r="UEL92" s="212"/>
      <c r="UEM92" s="212"/>
      <c r="UEN92" s="212"/>
      <c r="UEO92" s="212"/>
      <c r="UEP92" s="212"/>
      <c r="UEQ92" s="212"/>
      <c r="UER92" s="212"/>
      <c r="UES92" s="212"/>
      <c r="UET92" s="212"/>
      <c r="UEU92" s="213"/>
      <c r="UEV92" s="212"/>
      <c r="UEW92" s="212"/>
      <c r="UEX92" s="212"/>
      <c r="UEY92" s="212"/>
      <c r="UEZ92" s="212"/>
      <c r="UFA92" s="192"/>
      <c r="UFB92" s="212"/>
      <c r="UFC92" s="212"/>
      <c r="UFD92" s="212"/>
      <c r="UFE92" s="212"/>
      <c r="UFF92" s="212"/>
      <c r="UFG92" s="212"/>
      <c r="UFH92" s="212"/>
      <c r="UFI92" s="212"/>
      <c r="UFJ92" s="212"/>
      <c r="UFK92" s="212"/>
      <c r="UFL92" s="212"/>
      <c r="UFM92" s="212"/>
      <c r="UFN92" s="212"/>
      <c r="UFO92" s="212"/>
      <c r="UFP92" s="212"/>
      <c r="UFQ92" s="212"/>
      <c r="UFR92" s="213"/>
      <c r="UFS92" s="212"/>
      <c r="UFT92" s="212"/>
      <c r="UFU92" s="212"/>
      <c r="UFV92" s="212"/>
      <c r="UFW92" s="212"/>
      <c r="UFX92" s="192"/>
      <c r="UFY92" s="212"/>
      <c r="UFZ92" s="212"/>
      <c r="UGA92" s="212"/>
      <c r="UGB92" s="212"/>
      <c r="UGC92" s="212"/>
      <c r="UGD92" s="212"/>
      <c r="UGE92" s="212"/>
      <c r="UGF92" s="212"/>
      <c r="UGG92" s="212"/>
      <c r="UGH92" s="212"/>
      <c r="UGI92" s="212"/>
      <c r="UGJ92" s="212"/>
      <c r="UGK92" s="212"/>
      <c r="UGL92" s="212"/>
      <c r="UGM92" s="212"/>
      <c r="UGN92" s="212"/>
      <c r="UGO92" s="213"/>
      <c r="UGP92" s="212"/>
      <c r="UGQ92" s="212"/>
      <c r="UGR92" s="212"/>
      <c r="UGS92" s="212"/>
      <c r="UGT92" s="212"/>
      <c r="UGU92" s="192"/>
      <c r="UGV92" s="212"/>
      <c r="UGW92" s="212"/>
      <c r="UGX92" s="212"/>
      <c r="UGY92" s="212"/>
      <c r="UGZ92" s="212"/>
      <c r="UHA92" s="212"/>
      <c r="UHB92" s="212"/>
      <c r="UHC92" s="212"/>
      <c r="UHD92" s="212"/>
      <c r="UHE92" s="212"/>
      <c r="UHF92" s="212"/>
      <c r="UHG92" s="212"/>
      <c r="UHH92" s="212"/>
      <c r="UHI92" s="212"/>
      <c r="UHJ92" s="212"/>
      <c r="UHK92" s="212"/>
      <c r="UHL92" s="213"/>
      <c r="UHM92" s="212"/>
      <c r="UHN92" s="212"/>
      <c r="UHO92" s="212"/>
      <c r="UHP92" s="212"/>
      <c r="UHQ92" s="212"/>
      <c r="UHR92" s="192"/>
      <c r="UHS92" s="212"/>
      <c r="UHT92" s="212"/>
      <c r="UHU92" s="212"/>
      <c r="UHV92" s="212"/>
      <c r="UHW92" s="212"/>
      <c r="UHX92" s="212"/>
      <c r="UHY92" s="212"/>
      <c r="UHZ92" s="212"/>
      <c r="UIA92" s="212"/>
      <c r="UIB92" s="212"/>
      <c r="UIC92" s="212"/>
      <c r="UID92" s="212"/>
      <c r="UIE92" s="212"/>
      <c r="UIF92" s="212"/>
      <c r="UIG92" s="212"/>
      <c r="UIH92" s="212"/>
      <c r="UII92" s="213"/>
      <c r="UIJ92" s="212"/>
      <c r="UIK92" s="212"/>
      <c r="UIL92" s="212"/>
      <c r="UIM92" s="212"/>
      <c r="UIN92" s="212"/>
      <c r="UIO92" s="192"/>
      <c r="UIP92" s="212"/>
      <c r="UIQ92" s="212"/>
      <c r="UIR92" s="212"/>
      <c r="UIS92" s="212"/>
      <c r="UIT92" s="212"/>
      <c r="UIU92" s="212"/>
      <c r="UIV92" s="212"/>
      <c r="UIW92" s="212"/>
      <c r="UIX92" s="212"/>
      <c r="UIY92" s="212"/>
      <c r="UIZ92" s="212"/>
      <c r="UJA92" s="212"/>
      <c r="UJB92" s="212"/>
      <c r="UJC92" s="212"/>
      <c r="UJD92" s="212"/>
      <c r="UJE92" s="212"/>
      <c r="UJF92" s="213"/>
      <c r="UJG92" s="212"/>
      <c r="UJH92" s="212"/>
      <c r="UJI92" s="212"/>
      <c r="UJJ92" s="212"/>
      <c r="UJK92" s="212"/>
      <c r="UJL92" s="192"/>
      <c r="UJM92" s="212"/>
      <c r="UJN92" s="212"/>
      <c r="UJO92" s="212"/>
      <c r="UJP92" s="212"/>
      <c r="UJQ92" s="212"/>
      <c r="UJR92" s="212"/>
      <c r="UJS92" s="212"/>
      <c r="UJT92" s="212"/>
      <c r="UJU92" s="212"/>
      <c r="UJV92" s="212"/>
      <c r="UJW92" s="212"/>
      <c r="UJX92" s="212"/>
      <c r="UJY92" s="212"/>
      <c r="UJZ92" s="212"/>
      <c r="UKA92" s="212"/>
      <c r="UKB92" s="212"/>
      <c r="UKC92" s="213"/>
      <c r="UKD92" s="212"/>
      <c r="UKE92" s="212"/>
      <c r="UKF92" s="212"/>
      <c r="UKG92" s="212"/>
      <c r="UKH92" s="212"/>
      <c r="UKI92" s="192"/>
      <c r="UKJ92" s="212"/>
      <c r="UKK92" s="212"/>
      <c r="UKL92" s="212"/>
      <c r="UKM92" s="212"/>
      <c r="UKN92" s="212"/>
      <c r="UKO92" s="212"/>
      <c r="UKP92" s="212"/>
      <c r="UKQ92" s="212"/>
      <c r="UKR92" s="212"/>
      <c r="UKS92" s="212"/>
      <c r="UKT92" s="212"/>
      <c r="UKU92" s="212"/>
      <c r="UKV92" s="212"/>
      <c r="UKW92" s="212"/>
      <c r="UKX92" s="212"/>
      <c r="UKY92" s="212"/>
      <c r="UKZ92" s="213"/>
      <c r="ULA92" s="212"/>
      <c r="ULB92" s="212"/>
      <c r="ULC92" s="212"/>
      <c r="ULD92" s="212"/>
      <c r="ULE92" s="212"/>
      <c r="ULF92" s="192"/>
      <c r="ULG92" s="212"/>
      <c r="ULH92" s="212"/>
      <c r="ULI92" s="212"/>
      <c r="ULJ92" s="212"/>
      <c r="ULK92" s="212"/>
      <c r="ULL92" s="212"/>
      <c r="ULM92" s="212"/>
      <c r="ULN92" s="212"/>
      <c r="ULO92" s="212"/>
      <c r="ULP92" s="212"/>
      <c r="ULQ92" s="212"/>
      <c r="ULR92" s="212"/>
      <c r="ULS92" s="212"/>
      <c r="ULT92" s="212"/>
      <c r="ULU92" s="212"/>
      <c r="ULV92" s="212"/>
      <c r="ULW92" s="213"/>
      <c r="ULX92" s="212"/>
      <c r="ULY92" s="212"/>
      <c r="ULZ92" s="212"/>
      <c r="UMA92" s="212"/>
      <c r="UMB92" s="212"/>
      <c r="UMC92" s="192"/>
      <c r="UMD92" s="212"/>
      <c r="UME92" s="212"/>
      <c r="UMF92" s="212"/>
      <c r="UMG92" s="212"/>
      <c r="UMH92" s="212"/>
      <c r="UMI92" s="212"/>
      <c r="UMJ92" s="212"/>
      <c r="UMK92" s="212"/>
      <c r="UML92" s="212"/>
      <c r="UMM92" s="212"/>
      <c r="UMN92" s="212"/>
      <c r="UMO92" s="212"/>
      <c r="UMP92" s="212"/>
      <c r="UMQ92" s="212"/>
      <c r="UMR92" s="212"/>
      <c r="UMS92" s="212"/>
      <c r="UMT92" s="213"/>
      <c r="UMU92" s="212"/>
      <c r="UMV92" s="212"/>
      <c r="UMW92" s="212"/>
      <c r="UMX92" s="212"/>
      <c r="UMY92" s="212"/>
      <c r="UMZ92" s="192"/>
      <c r="UNA92" s="212"/>
      <c r="UNB92" s="212"/>
      <c r="UNC92" s="212"/>
      <c r="UND92" s="212"/>
      <c r="UNE92" s="212"/>
      <c r="UNF92" s="212"/>
      <c r="UNG92" s="212"/>
      <c r="UNH92" s="212"/>
      <c r="UNI92" s="212"/>
      <c r="UNJ92" s="212"/>
      <c r="UNK92" s="212"/>
      <c r="UNL92" s="212"/>
      <c r="UNM92" s="212"/>
      <c r="UNN92" s="212"/>
      <c r="UNO92" s="212"/>
      <c r="UNP92" s="212"/>
      <c r="UNQ92" s="213"/>
      <c r="UNR92" s="212"/>
      <c r="UNS92" s="212"/>
      <c r="UNT92" s="212"/>
      <c r="UNU92" s="212"/>
      <c r="UNV92" s="212"/>
      <c r="UNW92" s="192"/>
      <c r="UNX92" s="212"/>
      <c r="UNY92" s="212"/>
      <c r="UNZ92" s="212"/>
      <c r="UOA92" s="212"/>
      <c r="UOB92" s="212"/>
      <c r="UOC92" s="212"/>
      <c r="UOD92" s="212"/>
      <c r="UOE92" s="212"/>
      <c r="UOF92" s="212"/>
      <c r="UOG92" s="212"/>
      <c r="UOH92" s="212"/>
      <c r="UOI92" s="212"/>
      <c r="UOJ92" s="212"/>
      <c r="UOK92" s="212"/>
      <c r="UOL92" s="212"/>
      <c r="UOM92" s="212"/>
      <c r="UON92" s="213"/>
      <c r="UOO92" s="212"/>
      <c r="UOP92" s="212"/>
      <c r="UOQ92" s="212"/>
      <c r="UOR92" s="212"/>
      <c r="UOS92" s="212"/>
      <c r="UOT92" s="192"/>
      <c r="UOU92" s="212"/>
      <c r="UOV92" s="212"/>
      <c r="UOW92" s="212"/>
      <c r="UOX92" s="212"/>
      <c r="UOY92" s="212"/>
      <c r="UOZ92" s="212"/>
      <c r="UPA92" s="212"/>
      <c r="UPB92" s="212"/>
      <c r="UPC92" s="212"/>
      <c r="UPD92" s="212"/>
      <c r="UPE92" s="212"/>
      <c r="UPF92" s="212"/>
      <c r="UPG92" s="212"/>
      <c r="UPH92" s="212"/>
      <c r="UPI92" s="212"/>
      <c r="UPJ92" s="212"/>
      <c r="UPK92" s="213"/>
      <c r="UPL92" s="212"/>
      <c r="UPM92" s="212"/>
      <c r="UPN92" s="212"/>
      <c r="UPO92" s="212"/>
      <c r="UPP92" s="212"/>
      <c r="UPQ92" s="192"/>
      <c r="UPR92" s="212"/>
      <c r="UPS92" s="212"/>
      <c r="UPT92" s="212"/>
      <c r="UPU92" s="212"/>
      <c r="UPV92" s="212"/>
      <c r="UPW92" s="212"/>
      <c r="UPX92" s="212"/>
      <c r="UPY92" s="212"/>
      <c r="UPZ92" s="212"/>
      <c r="UQA92" s="212"/>
      <c r="UQB92" s="212"/>
      <c r="UQC92" s="212"/>
      <c r="UQD92" s="212"/>
      <c r="UQE92" s="212"/>
      <c r="UQF92" s="212"/>
      <c r="UQG92" s="212"/>
      <c r="UQH92" s="213"/>
      <c r="UQI92" s="212"/>
      <c r="UQJ92" s="212"/>
      <c r="UQK92" s="212"/>
      <c r="UQL92" s="212"/>
      <c r="UQM92" s="212"/>
      <c r="UQN92" s="192"/>
      <c r="UQO92" s="212"/>
      <c r="UQP92" s="212"/>
      <c r="UQQ92" s="212"/>
      <c r="UQR92" s="212"/>
      <c r="UQS92" s="212"/>
      <c r="UQT92" s="212"/>
      <c r="UQU92" s="212"/>
      <c r="UQV92" s="212"/>
      <c r="UQW92" s="212"/>
      <c r="UQX92" s="212"/>
      <c r="UQY92" s="212"/>
      <c r="UQZ92" s="212"/>
      <c r="URA92" s="212"/>
      <c r="URB92" s="212"/>
      <c r="URC92" s="212"/>
      <c r="URD92" s="212"/>
      <c r="URE92" s="213"/>
      <c r="URF92" s="212"/>
      <c r="URG92" s="212"/>
      <c r="URH92" s="212"/>
      <c r="URI92" s="212"/>
      <c r="URJ92" s="212"/>
      <c r="URK92" s="192"/>
      <c r="URL92" s="212"/>
      <c r="URM92" s="212"/>
      <c r="URN92" s="212"/>
      <c r="URO92" s="212"/>
      <c r="URP92" s="212"/>
      <c r="URQ92" s="212"/>
      <c r="URR92" s="212"/>
      <c r="URS92" s="212"/>
      <c r="URT92" s="212"/>
      <c r="URU92" s="212"/>
      <c r="URV92" s="212"/>
      <c r="URW92" s="212"/>
      <c r="URX92" s="212"/>
      <c r="URY92" s="212"/>
      <c r="URZ92" s="212"/>
      <c r="USA92" s="212"/>
      <c r="USB92" s="213"/>
      <c r="USC92" s="212"/>
      <c r="USD92" s="212"/>
      <c r="USE92" s="212"/>
      <c r="USF92" s="212"/>
      <c r="USG92" s="212"/>
      <c r="USH92" s="192"/>
      <c r="USI92" s="212"/>
      <c r="USJ92" s="212"/>
      <c r="USK92" s="212"/>
      <c r="USL92" s="212"/>
      <c r="USM92" s="212"/>
      <c r="USN92" s="212"/>
      <c r="USO92" s="212"/>
      <c r="USP92" s="212"/>
      <c r="USQ92" s="212"/>
      <c r="USR92" s="212"/>
      <c r="USS92" s="212"/>
      <c r="UST92" s="212"/>
      <c r="USU92" s="212"/>
      <c r="USV92" s="212"/>
      <c r="USW92" s="212"/>
      <c r="USX92" s="212"/>
      <c r="USY92" s="213"/>
      <c r="USZ92" s="212"/>
      <c r="UTA92" s="212"/>
      <c r="UTB92" s="212"/>
      <c r="UTC92" s="212"/>
      <c r="UTD92" s="212"/>
      <c r="UTE92" s="192"/>
      <c r="UTF92" s="212"/>
      <c r="UTG92" s="212"/>
      <c r="UTH92" s="212"/>
      <c r="UTI92" s="212"/>
      <c r="UTJ92" s="212"/>
      <c r="UTK92" s="212"/>
      <c r="UTL92" s="212"/>
      <c r="UTM92" s="212"/>
      <c r="UTN92" s="212"/>
      <c r="UTO92" s="212"/>
      <c r="UTP92" s="212"/>
      <c r="UTQ92" s="212"/>
      <c r="UTR92" s="212"/>
      <c r="UTS92" s="212"/>
      <c r="UTT92" s="212"/>
      <c r="UTU92" s="212"/>
      <c r="UTV92" s="213"/>
      <c r="UTW92" s="212"/>
      <c r="UTX92" s="212"/>
      <c r="UTY92" s="212"/>
      <c r="UTZ92" s="212"/>
      <c r="UUA92" s="212"/>
      <c r="UUB92" s="192"/>
      <c r="UUC92" s="212"/>
      <c r="UUD92" s="212"/>
      <c r="UUE92" s="212"/>
      <c r="UUF92" s="212"/>
      <c r="UUG92" s="212"/>
      <c r="UUH92" s="212"/>
      <c r="UUI92" s="212"/>
      <c r="UUJ92" s="212"/>
      <c r="UUK92" s="212"/>
      <c r="UUL92" s="212"/>
      <c r="UUM92" s="212"/>
      <c r="UUN92" s="212"/>
      <c r="UUO92" s="212"/>
      <c r="UUP92" s="212"/>
      <c r="UUQ92" s="212"/>
      <c r="UUR92" s="212"/>
      <c r="UUS92" s="213"/>
      <c r="UUT92" s="212"/>
      <c r="UUU92" s="212"/>
      <c r="UUV92" s="212"/>
      <c r="UUW92" s="212"/>
      <c r="UUX92" s="212"/>
      <c r="UUY92" s="192"/>
      <c r="UUZ92" s="212"/>
      <c r="UVA92" s="212"/>
      <c r="UVB92" s="212"/>
      <c r="UVC92" s="212"/>
      <c r="UVD92" s="212"/>
      <c r="UVE92" s="212"/>
      <c r="UVF92" s="212"/>
      <c r="UVG92" s="212"/>
      <c r="UVH92" s="212"/>
      <c r="UVI92" s="212"/>
      <c r="UVJ92" s="212"/>
      <c r="UVK92" s="212"/>
      <c r="UVL92" s="212"/>
      <c r="UVM92" s="212"/>
      <c r="UVN92" s="212"/>
      <c r="UVO92" s="212"/>
      <c r="UVP92" s="213"/>
      <c r="UVQ92" s="212"/>
      <c r="UVR92" s="212"/>
      <c r="UVS92" s="212"/>
      <c r="UVT92" s="212"/>
      <c r="UVU92" s="212"/>
      <c r="UVV92" s="192"/>
      <c r="UVW92" s="212"/>
      <c r="UVX92" s="212"/>
      <c r="UVY92" s="212"/>
      <c r="UVZ92" s="212"/>
      <c r="UWA92" s="212"/>
      <c r="UWB92" s="212"/>
      <c r="UWC92" s="212"/>
      <c r="UWD92" s="212"/>
      <c r="UWE92" s="212"/>
      <c r="UWF92" s="212"/>
      <c r="UWG92" s="212"/>
      <c r="UWH92" s="212"/>
      <c r="UWI92" s="212"/>
      <c r="UWJ92" s="212"/>
      <c r="UWK92" s="212"/>
      <c r="UWL92" s="212"/>
      <c r="UWM92" s="213"/>
      <c r="UWN92" s="212"/>
      <c r="UWO92" s="212"/>
      <c r="UWP92" s="212"/>
      <c r="UWQ92" s="212"/>
      <c r="UWR92" s="212"/>
      <c r="UWS92" s="192"/>
      <c r="UWT92" s="212"/>
      <c r="UWU92" s="212"/>
      <c r="UWV92" s="212"/>
      <c r="UWW92" s="212"/>
      <c r="UWX92" s="212"/>
      <c r="UWY92" s="212"/>
      <c r="UWZ92" s="212"/>
      <c r="UXA92" s="212"/>
      <c r="UXB92" s="212"/>
      <c r="UXC92" s="212"/>
      <c r="UXD92" s="212"/>
      <c r="UXE92" s="212"/>
      <c r="UXF92" s="212"/>
      <c r="UXG92" s="212"/>
      <c r="UXH92" s="212"/>
      <c r="UXI92" s="212"/>
      <c r="UXJ92" s="213"/>
      <c r="UXK92" s="212"/>
      <c r="UXL92" s="212"/>
      <c r="UXM92" s="212"/>
      <c r="UXN92" s="212"/>
      <c r="UXO92" s="212"/>
      <c r="UXP92" s="192"/>
      <c r="UXQ92" s="212"/>
      <c r="UXR92" s="212"/>
      <c r="UXS92" s="212"/>
      <c r="UXT92" s="212"/>
      <c r="UXU92" s="212"/>
      <c r="UXV92" s="212"/>
      <c r="UXW92" s="212"/>
      <c r="UXX92" s="212"/>
      <c r="UXY92" s="212"/>
      <c r="UXZ92" s="212"/>
      <c r="UYA92" s="212"/>
      <c r="UYB92" s="212"/>
      <c r="UYC92" s="212"/>
      <c r="UYD92" s="212"/>
      <c r="UYE92" s="212"/>
      <c r="UYF92" s="212"/>
      <c r="UYG92" s="213"/>
      <c r="UYH92" s="212"/>
      <c r="UYI92" s="212"/>
      <c r="UYJ92" s="212"/>
      <c r="UYK92" s="212"/>
      <c r="UYL92" s="212"/>
      <c r="UYM92" s="192"/>
      <c r="UYN92" s="212"/>
      <c r="UYO92" s="212"/>
      <c r="UYP92" s="212"/>
      <c r="UYQ92" s="212"/>
      <c r="UYR92" s="212"/>
      <c r="UYS92" s="212"/>
      <c r="UYT92" s="212"/>
      <c r="UYU92" s="212"/>
      <c r="UYV92" s="212"/>
      <c r="UYW92" s="212"/>
      <c r="UYX92" s="212"/>
      <c r="UYY92" s="212"/>
      <c r="UYZ92" s="212"/>
      <c r="UZA92" s="212"/>
      <c r="UZB92" s="212"/>
      <c r="UZC92" s="212"/>
      <c r="UZD92" s="213"/>
      <c r="UZE92" s="212"/>
      <c r="UZF92" s="212"/>
      <c r="UZG92" s="212"/>
      <c r="UZH92" s="212"/>
      <c r="UZI92" s="212"/>
      <c r="UZJ92" s="192"/>
      <c r="UZK92" s="212"/>
      <c r="UZL92" s="212"/>
      <c r="UZM92" s="212"/>
      <c r="UZN92" s="212"/>
      <c r="UZO92" s="212"/>
      <c r="UZP92" s="212"/>
      <c r="UZQ92" s="212"/>
      <c r="UZR92" s="212"/>
      <c r="UZS92" s="212"/>
      <c r="UZT92" s="212"/>
      <c r="UZU92" s="212"/>
      <c r="UZV92" s="212"/>
      <c r="UZW92" s="212"/>
      <c r="UZX92" s="212"/>
      <c r="UZY92" s="212"/>
      <c r="UZZ92" s="212"/>
      <c r="VAA92" s="213"/>
      <c r="VAB92" s="212"/>
      <c r="VAC92" s="212"/>
      <c r="VAD92" s="212"/>
      <c r="VAE92" s="212"/>
      <c r="VAF92" s="212"/>
      <c r="VAG92" s="192"/>
      <c r="VAH92" s="212"/>
      <c r="VAI92" s="212"/>
      <c r="VAJ92" s="212"/>
      <c r="VAK92" s="212"/>
      <c r="VAL92" s="212"/>
      <c r="VAM92" s="212"/>
      <c r="VAN92" s="212"/>
      <c r="VAO92" s="212"/>
      <c r="VAP92" s="212"/>
      <c r="VAQ92" s="212"/>
      <c r="VAR92" s="212"/>
      <c r="VAS92" s="212"/>
      <c r="VAT92" s="212"/>
      <c r="VAU92" s="212"/>
      <c r="VAV92" s="212"/>
      <c r="VAW92" s="212"/>
      <c r="VAX92" s="213"/>
      <c r="VAY92" s="212"/>
      <c r="VAZ92" s="212"/>
      <c r="VBA92" s="212"/>
      <c r="VBB92" s="212"/>
      <c r="VBC92" s="212"/>
      <c r="VBD92" s="192"/>
      <c r="VBE92" s="212"/>
      <c r="VBF92" s="212"/>
      <c r="VBG92" s="212"/>
      <c r="VBH92" s="212"/>
      <c r="VBI92" s="212"/>
      <c r="VBJ92" s="212"/>
      <c r="VBK92" s="212"/>
      <c r="VBL92" s="212"/>
      <c r="VBM92" s="212"/>
      <c r="VBN92" s="212"/>
      <c r="VBO92" s="212"/>
      <c r="VBP92" s="212"/>
      <c r="VBQ92" s="212"/>
      <c r="VBR92" s="212"/>
      <c r="VBS92" s="212"/>
      <c r="VBT92" s="212"/>
      <c r="VBU92" s="213"/>
      <c r="VBV92" s="212"/>
      <c r="VBW92" s="212"/>
      <c r="VBX92" s="212"/>
      <c r="VBY92" s="212"/>
      <c r="VBZ92" s="212"/>
      <c r="VCA92" s="192"/>
      <c r="VCB92" s="212"/>
      <c r="VCC92" s="212"/>
      <c r="VCD92" s="212"/>
      <c r="VCE92" s="212"/>
      <c r="VCF92" s="212"/>
      <c r="VCG92" s="212"/>
      <c r="VCH92" s="212"/>
      <c r="VCI92" s="212"/>
      <c r="VCJ92" s="212"/>
      <c r="VCK92" s="212"/>
      <c r="VCL92" s="212"/>
      <c r="VCM92" s="212"/>
      <c r="VCN92" s="212"/>
      <c r="VCO92" s="212"/>
      <c r="VCP92" s="212"/>
      <c r="VCQ92" s="212"/>
      <c r="VCR92" s="213"/>
      <c r="VCS92" s="212"/>
      <c r="VCT92" s="212"/>
      <c r="VCU92" s="212"/>
      <c r="VCV92" s="212"/>
      <c r="VCW92" s="212"/>
      <c r="VCX92" s="192"/>
      <c r="VCY92" s="212"/>
      <c r="VCZ92" s="212"/>
      <c r="VDA92" s="212"/>
      <c r="VDB92" s="212"/>
      <c r="VDC92" s="212"/>
      <c r="VDD92" s="212"/>
      <c r="VDE92" s="212"/>
      <c r="VDF92" s="212"/>
      <c r="VDG92" s="212"/>
      <c r="VDH92" s="212"/>
      <c r="VDI92" s="212"/>
      <c r="VDJ92" s="212"/>
      <c r="VDK92" s="212"/>
      <c r="VDL92" s="212"/>
      <c r="VDM92" s="212"/>
      <c r="VDN92" s="212"/>
      <c r="VDO92" s="213"/>
      <c r="VDP92" s="212"/>
      <c r="VDQ92" s="212"/>
      <c r="VDR92" s="212"/>
      <c r="VDS92" s="212"/>
      <c r="VDT92" s="212"/>
      <c r="VDU92" s="192"/>
      <c r="VDV92" s="212"/>
      <c r="VDW92" s="212"/>
      <c r="VDX92" s="212"/>
      <c r="VDY92" s="212"/>
      <c r="VDZ92" s="212"/>
      <c r="VEA92" s="212"/>
      <c r="VEB92" s="212"/>
      <c r="VEC92" s="212"/>
      <c r="VED92" s="212"/>
      <c r="VEE92" s="212"/>
      <c r="VEF92" s="212"/>
      <c r="VEG92" s="212"/>
      <c r="VEH92" s="212"/>
      <c r="VEI92" s="212"/>
      <c r="VEJ92" s="212"/>
      <c r="VEK92" s="212"/>
      <c r="VEL92" s="213"/>
      <c r="VEM92" s="212"/>
      <c r="VEN92" s="212"/>
      <c r="VEO92" s="212"/>
      <c r="VEP92" s="212"/>
      <c r="VEQ92" s="212"/>
      <c r="VER92" s="192"/>
      <c r="VES92" s="212"/>
      <c r="VET92" s="212"/>
      <c r="VEU92" s="212"/>
      <c r="VEV92" s="212"/>
      <c r="VEW92" s="212"/>
      <c r="VEX92" s="212"/>
      <c r="VEY92" s="212"/>
      <c r="VEZ92" s="212"/>
      <c r="VFA92" s="212"/>
      <c r="VFB92" s="212"/>
      <c r="VFC92" s="212"/>
      <c r="VFD92" s="212"/>
      <c r="VFE92" s="212"/>
      <c r="VFF92" s="212"/>
      <c r="VFG92" s="212"/>
      <c r="VFH92" s="212"/>
      <c r="VFI92" s="213"/>
      <c r="VFJ92" s="212"/>
      <c r="VFK92" s="212"/>
      <c r="VFL92" s="212"/>
      <c r="VFM92" s="212"/>
      <c r="VFN92" s="212"/>
      <c r="VFO92" s="192"/>
      <c r="VFP92" s="212"/>
      <c r="VFQ92" s="212"/>
      <c r="VFR92" s="212"/>
      <c r="VFS92" s="212"/>
      <c r="VFT92" s="212"/>
      <c r="VFU92" s="212"/>
      <c r="VFV92" s="212"/>
      <c r="VFW92" s="212"/>
      <c r="VFX92" s="212"/>
      <c r="VFY92" s="212"/>
      <c r="VFZ92" s="212"/>
      <c r="VGA92" s="212"/>
      <c r="VGB92" s="212"/>
      <c r="VGC92" s="212"/>
      <c r="VGD92" s="212"/>
      <c r="VGE92" s="212"/>
      <c r="VGF92" s="213"/>
      <c r="VGG92" s="212"/>
      <c r="VGH92" s="212"/>
      <c r="VGI92" s="212"/>
      <c r="VGJ92" s="212"/>
      <c r="VGK92" s="212"/>
      <c r="VGL92" s="192"/>
      <c r="VGM92" s="212"/>
      <c r="VGN92" s="212"/>
      <c r="VGO92" s="212"/>
      <c r="VGP92" s="212"/>
      <c r="VGQ92" s="212"/>
      <c r="VGR92" s="212"/>
      <c r="VGS92" s="212"/>
      <c r="VGT92" s="212"/>
      <c r="VGU92" s="212"/>
      <c r="VGV92" s="212"/>
      <c r="VGW92" s="212"/>
      <c r="VGX92" s="212"/>
      <c r="VGY92" s="212"/>
      <c r="VGZ92" s="212"/>
      <c r="VHA92" s="212"/>
      <c r="VHB92" s="212"/>
      <c r="VHC92" s="213"/>
      <c r="VHD92" s="212"/>
      <c r="VHE92" s="212"/>
      <c r="VHF92" s="212"/>
      <c r="VHG92" s="212"/>
      <c r="VHH92" s="212"/>
      <c r="VHI92" s="192"/>
      <c r="VHJ92" s="212"/>
      <c r="VHK92" s="212"/>
      <c r="VHL92" s="212"/>
      <c r="VHM92" s="212"/>
      <c r="VHN92" s="212"/>
      <c r="VHO92" s="212"/>
      <c r="VHP92" s="212"/>
      <c r="VHQ92" s="212"/>
      <c r="VHR92" s="212"/>
      <c r="VHS92" s="212"/>
      <c r="VHT92" s="212"/>
      <c r="VHU92" s="212"/>
      <c r="VHV92" s="212"/>
      <c r="VHW92" s="212"/>
      <c r="VHX92" s="212"/>
      <c r="VHY92" s="212"/>
      <c r="VHZ92" s="213"/>
      <c r="VIA92" s="212"/>
      <c r="VIB92" s="212"/>
      <c r="VIC92" s="212"/>
      <c r="VID92" s="212"/>
      <c r="VIE92" s="212"/>
      <c r="VIF92" s="192"/>
      <c r="VIG92" s="212"/>
      <c r="VIH92" s="212"/>
      <c r="VII92" s="212"/>
      <c r="VIJ92" s="212"/>
      <c r="VIK92" s="212"/>
      <c r="VIL92" s="212"/>
      <c r="VIM92" s="212"/>
      <c r="VIN92" s="212"/>
      <c r="VIO92" s="212"/>
      <c r="VIP92" s="212"/>
      <c r="VIQ92" s="212"/>
      <c r="VIR92" s="212"/>
      <c r="VIS92" s="212"/>
      <c r="VIT92" s="212"/>
      <c r="VIU92" s="212"/>
      <c r="VIV92" s="212"/>
      <c r="VIW92" s="213"/>
      <c r="VIX92" s="212"/>
      <c r="VIY92" s="212"/>
      <c r="VIZ92" s="212"/>
      <c r="VJA92" s="212"/>
      <c r="VJB92" s="212"/>
      <c r="VJC92" s="192"/>
      <c r="VJD92" s="212"/>
      <c r="VJE92" s="212"/>
      <c r="VJF92" s="212"/>
      <c r="VJG92" s="212"/>
      <c r="VJH92" s="212"/>
      <c r="VJI92" s="212"/>
      <c r="VJJ92" s="212"/>
      <c r="VJK92" s="212"/>
      <c r="VJL92" s="212"/>
      <c r="VJM92" s="212"/>
      <c r="VJN92" s="212"/>
      <c r="VJO92" s="212"/>
      <c r="VJP92" s="212"/>
      <c r="VJQ92" s="212"/>
      <c r="VJR92" s="212"/>
      <c r="VJS92" s="212"/>
      <c r="VJT92" s="213"/>
      <c r="VJU92" s="212"/>
      <c r="VJV92" s="212"/>
      <c r="VJW92" s="212"/>
      <c r="VJX92" s="212"/>
      <c r="VJY92" s="212"/>
      <c r="VJZ92" s="192"/>
      <c r="VKA92" s="212"/>
      <c r="VKB92" s="212"/>
      <c r="VKC92" s="212"/>
      <c r="VKD92" s="212"/>
      <c r="VKE92" s="212"/>
      <c r="VKF92" s="212"/>
      <c r="VKG92" s="212"/>
      <c r="VKH92" s="212"/>
      <c r="VKI92" s="212"/>
      <c r="VKJ92" s="212"/>
      <c r="VKK92" s="212"/>
      <c r="VKL92" s="212"/>
      <c r="VKM92" s="212"/>
      <c r="VKN92" s="212"/>
      <c r="VKO92" s="212"/>
      <c r="VKP92" s="212"/>
      <c r="VKQ92" s="213"/>
      <c r="VKR92" s="212"/>
      <c r="VKS92" s="212"/>
      <c r="VKT92" s="212"/>
      <c r="VKU92" s="212"/>
      <c r="VKV92" s="212"/>
      <c r="VKW92" s="192"/>
      <c r="VKX92" s="212"/>
      <c r="VKY92" s="212"/>
      <c r="VKZ92" s="212"/>
      <c r="VLA92" s="212"/>
      <c r="VLB92" s="212"/>
      <c r="VLC92" s="212"/>
      <c r="VLD92" s="212"/>
      <c r="VLE92" s="212"/>
      <c r="VLF92" s="212"/>
      <c r="VLG92" s="212"/>
      <c r="VLH92" s="212"/>
      <c r="VLI92" s="212"/>
      <c r="VLJ92" s="212"/>
      <c r="VLK92" s="212"/>
      <c r="VLL92" s="212"/>
      <c r="VLM92" s="212"/>
      <c r="VLN92" s="213"/>
      <c r="VLO92" s="212"/>
      <c r="VLP92" s="212"/>
      <c r="VLQ92" s="212"/>
      <c r="VLR92" s="212"/>
      <c r="VLS92" s="212"/>
      <c r="VLT92" s="192"/>
      <c r="VLU92" s="212"/>
      <c r="VLV92" s="212"/>
      <c r="VLW92" s="212"/>
      <c r="VLX92" s="212"/>
      <c r="VLY92" s="212"/>
      <c r="VLZ92" s="212"/>
      <c r="VMA92" s="212"/>
      <c r="VMB92" s="212"/>
      <c r="VMC92" s="212"/>
      <c r="VMD92" s="212"/>
      <c r="VME92" s="212"/>
      <c r="VMF92" s="212"/>
      <c r="VMG92" s="212"/>
      <c r="VMH92" s="212"/>
      <c r="VMI92" s="212"/>
      <c r="VMJ92" s="212"/>
      <c r="VMK92" s="213"/>
      <c r="VML92" s="212"/>
      <c r="VMM92" s="212"/>
      <c r="VMN92" s="212"/>
      <c r="VMO92" s="212"/>
      <c r="VMP92" s="212"/>
      <c r="VMQ92" s="192"/>
      <c r="VMR92" s="212"/>
      <c r="VMS92" s="212"/>
      <c r="VMT92" s="212"/>
      <c r="VMU92" s="212"/>
      <c r="VMV92" s="212"/>
      <c r="VMW92" s="212"/>
      <c r="VMX92" s="212"/>
      <c r="VMY92" s="212"/>
      <c r="VMZ92" s="212"/>
      <c r="VNA92" s="212"/>
      <c r="VNB92" s="212"/>
      <c r="VNC92" s="212"/>
      <c r="VND92" s="212"/>
      <c r="VNE92" s="212"/>
      <c r="VNF92" s="212"/>
      <c r="VNG92" s="212"/>
      <c r="VNH92" s="213"/>
      <c r="VNI92" s="212"/>
      <c r="VNJ92" s="212"/>
      <c r="VNK92" s="212"/>
      <c r="VNL92" s="212"/>
      <c r="VNM92" s="212"/>
      <c r="VNN92" s="192"/>
      <c r="VNO92" s="212"/>
      <c r="VNP92" s="212"/>
      <c r="VNQ92" s="212"/>
      <c r="VNR92" s="212"/>
      <c r="VNS92" s="212"/>
      <c r="VNT92" s="212"/>
      <c r="VNU92" s="212"/>
      <c r="VNV92" s="212"/>
      <c r="VNW92" s="212"/>
      <c r="VNX92" s="212"/>
      <c r="VNY92" s="212"/>
      <c r="VNZ92" s="212"/>
      <c r="VOA92" s="212"/>
      <c r="VOB92" s="212"/>
      <c r="VOC92" s="212"/>
      <c r="VOD92" s="212"/>
      <c r="VOE92" s="213"/>
      <c r="VOF92" s="212"/>
      <c r="VOG92" s="212"/>
      <c r="VOH92" s="212"/>
      <c r="VOI92" s="212"/>
      <c r="VOJ92" s="212"/>
      <c r="VOK92" s="192"/>
      <c r="VOL92" s="212"/>
      <c r="VOM92" s="212"/>
      <c r="VON92" s="212"/>
      <c r="VOO92" s="212"/>
      <c r="VOP92" s="212"/>
      <c r="VOQ92" s="212"/>
      <c r="VOR92" s="212"/>
      <c r="VOS92" s="212"/>
      <c r="VOT92" s="212"/>
      <c r="VOU92" s="212"/>
      <c r="VOV92" s="212"/>
      <c r="VOW92" s="212"/>
      <c r="VOX92" s="212"/>
      <c r="VOY92" s="212"/>
      <c r="VOZ92" s="212"/>
      <c r="VPA92" s="212"/>
      <c r="VPB92" s="213"/>
      <c r="VPC92" s="212"/>
      <c r="VPD92" s="212"/>
      <c r="VPE92" s="212"/>
      <c r="VPF92" s="212"/>
      <c r="VPG92" s="212"/>
      <c r="VPH92" s="192"/>
      <c r="VPI92" s="212"/>
      <c r="VPJ92" s="212"/>
      <c r="VPK92" s="212"/>
      <c r="VPL92" s="212"/>
      <c r="VPM92" s="212"/>
      <c r="VPN92" s="212"/>
      <c r="VPO92" s="212"/>
      <c r="VPP92" s="212"/>
      <c r="VPQ92" s="212"/>
      <c r="VPR92" s="212"/>
      <c r="VPS92" s="212"/>
      <c r="VPT92" s="212"/>
      <c r="VPU92" s="212"/>
      <c r="VPV92" s="212"/>
      <c r="VPW92" s="212"/>
      <c r="VPX92" s="212"/>
      <c r="VPY92" s="213"/>
      <c r="VPZ92" s="212"/>
      <c r="VQA92" s="212"/>
      <c r="VQB92" s="212"/>
      <c r="VQC92" s="212"/>
      <c r="VQD92" s="212"/>
      <c r="VQE92" s="192"/>
      <c r="VQF92" s="212"/>
      <c r="VQG92" s="212"/>
      <c r="VQH92" s="212"/>
      <c r="VQI92" s="212"/>
      <c r="VQJ92" s="212"/>
      <c r="VQK92" s="212"/>
      <c r="VQL92" s="212"/>
      <c r="VQM92" s="212"/>
      <c r="VQN92" s="212"/>
      <c r="VQO92" s="212"/>
      <c r="VQP92" s="212"/>
      <c r="VQQ92" s="212"/>
      <c r="VQR92" s="212"/>
      <c r="VQS92" s="212"/>
      <c r="VQT92" s="212"/>
      <c r="VQU92" s="212"/>
      <c r="VQV92" s="213"/>
      <c r="VQW92" s="212"/>
      <c r="VQX92" s="212"/>
      <c r="VQY92" s="212"/>
      <c r="VQZ92" s="212"/>
      <c r="VRA92" s="212"/>
      <c r="VRB92" s="192"/>
      <c r="VRC92" s="212"/>
      <c r="VRD92" s="212"/>
      <c r="VRE92" s="212"/>
      <c r="VRF92" s="212"/>
      <c r="VRG92" s="212"/>
      <c r="VRH92" s="212"/>
      <c r="VRI92" s="212"/>
      <c r="VRJ92" s="212"/>
      <c r="VRK92" s="212"/>
      <c r="VRL92" s="212"/>
      <c r="VRM92" s="212"/>
      <c r="VRN92" s="212"/>
      <c r="VRO92" s="212"/>
      <c r="VRP92" s="212"/>
      <c r="VRQ92" s="212"/>
      <c r="VRR92" s="212"/>
      <c r="VRS92" s="213"/>
      <c r="VRT92" s="212"/>
      <c r="VRU92" s="212"/>
      <c r="VRV92" s="212"/>
      <c r="VRW92" s="212"/>
      <c r="VRX92" s="212"/>
      <c r="VRY92" s="192"/>
      <c r="VRZ92" s="212"/>
      <c r="VSA92" s="212"/>
      <c r="VSB92" s="212"/>
      <c r="VSC92" s="212"/>
      <c r="VSD92" s="212"/>
      <c r="VSE92" s="212"/>
      <c r="VSF92" s="212"/>
      <c r="VSG92" s="212"/>
      <c r="VSH92" s="212"/>
      <c r="VSI92" s="212"/>
      <c r="VSJ92" s="212"/>
      <c r="VSK92" s="212"/>
      <c r="VSL92" s="212"/>
      <c r="VSM92" s="212"/>
      <c r="VSN92" s="212"/>
      <c r="VSO92" s="212"/>
      <c r="VSP92" s="213"/>
      <c r="VSQ92" s="212"/>
      <c r="VSR92" s="212"/>
      <c r="VSS92" s="212"/>
      <c r="VST92" s="212"/>
      <c r="VSU92" s="212"/>
      <c r="VSV92" s="192"/>
      <c r="VSW92" s="212"/>
      <c r="VSX92" s="212"/>
      <c r="VSY92" s="212"/>
      <c r="VSZ92" s="212"/>
      <c r="VTA92" s="212"/>
      <c r="VTB92" s="212"/>
      <c r="VTC92" s="212"/>
      <c r="VTD92" s="212"/>
      <c r="VTE92" s="212"/>
      <c r="VTF92" s="212"/>
      <c r="VTG92" s="212"/>
      <c r="VTH92" s="212"/>
      <c r="VTI92" s="212"/>
      <c r="VTJ92" s="212"/>
      <c r="VTK92" s="212"/>
      <c r="VTL92" s="212"/>
      <c r="VTM92" s="213"/>
      <c r="VTN92" s="212"/>
      <c r="VTO92" s="212"/>
      <c r="VTP92" s="212"/>
      <c r="VTQ92" s="212"/>
      <c r="VTR92" s="212"/>
      <c r="VTS92" s="192"/>
      <c r="VTT92" s="212"/>
      <c r="VTU92" s="212"/>
      <c r="VTV92" s="212"/>
      <c r="VTW92" s="212"/>
      <c r="VTX92" s="212"/>
      <c r="VTY92" s="212"/>
      <c r="VTZ92" s="212"/>
      <c r="VUA92" s="212"/>
      <c r="VUB92" s="212"/>
      <c r="VUC92" s="212"/>
      <c r="VUD92" s="212"/>
      <c r="VUE92" s="212"/>
      <c r="VUF92" s="212"/>
      <c r="VUG92" s="212"/>
      <c r="VUH92" s="212"/>
      <c r="VUI92" s="212"/>
      <c r="VUJ92" s="213"/>
      <c r="VUK92" s="212"/>
      <c r="VUL92" s="212"/>
      <c r="VUM92" s="212"/>
      <c r="VUN92" s="212"/>
      <c r="VUO92" s="212"/>
      <c r="VUP92" s="192"/>
      <c r="VUQ92" s="212"/>
      <c r="VUR92" s="212"/>
      <c r="VUS92" s="212"/>
      <c r="VUT92" s="212"/>
      <c r="VUU92" s="212"/>
      <c r="VUV92" s="212"/>
      <c r="VUW92" s="212"/>
      <c r="VUX92" s="212"/>
      <c r="VUY92" s="212"/>
      <c r="VUZ92" s="212"/>
      <c r="VVA92" s="212"/>
      <c r="VVB92" s="212"/>
      <c r="VVC92" s="212"/>
      <c r="VVD92" s="212"/>
      <c r="VVE92" s="212"/>
      <c r="VVF92" s="212"/>
      <c r="VVG92" s="213"/>
      <c r="VVH92" s="212"/>
      <c r="VVI92" s="212"/>
      <c r="VVJ92" s="212"/>
      <c r="VVK92" s="212"/>
      <c r="VVL92" s="212"/>
      <c r="VVM92" s="192"/>
      <c r="VVN92" s="212"/>
      <c r="VVO92" s="212"/>
      <c r="VVP92" s="212"/>
      <c r="VVQ92" s="212"/>
      <c r="VVR92" s="212"/>
      <c r="VVS92" s="212"/>
      <c r="VVT92" s="212"/>
      <c r="VVU92" s="212"/>
      <c r="VVV92" s="212"/>
      <c r="VVW92" s="212"/>
      <c r="VVX92" s="212"/>
      <c r="VVY92" s="212"/>
      <c r="VVZ92" s="212"/>
      <c r="VWA92" s="212"/>
      <c r="VWB92" s="212"/>
      <c r="VWC92" s="212"/>
      <c r="VWD92" s="213"/>
      <c r="VWE92" s="212"/>
      <c r="VWF92" s="212"/>
      <c r="VWG92" s="212"/>
      <c r="VWH92" s="212"/>
      <c r="VWI92" s="212"/>
      <c r="VWJ92" s="192"/>
      <c r="VWK92" s="212"/>
      <c r="VWL92" s="212"/>
      <c r="VWM92" s="212"/>
      <c r="VWN92" s="212"/>
      <c r="VWO92" s="212"/>
      <c r="VWP92" s="212"/>
      <c r="VWQ92" s="212"/>
      <c r="VWR92" s="212"/>
      <c r="VWS92" s="212"/>
      <c r="VWT92" s="212"/>
      <c r="VWU92" s="212"/>
      <c r="VWV92" s="212"/>
      <c r="VWW92" s="212"/>
      <c r="VWX92" s="212"/>
      <c r="VWY92" s="212"/>
      <c r="VWZ92" s="212"/>
      <c r="VXA92" s="213"/>
      <c r="VXB92" s="212"/>
      <c r="VXC92" s="212"/>
      <c r="VXD92" s="212"/>
      <c r="VXE92" s="212"/>
      <c r="VXF92" s="212"/>
      <c r="VXG92" s="192"/>
      <c r="VXH92" s="212"/>
      <c r="VXI92" s="212"/>
      <c r="VXJ92" s="212"/>
      <c r="VXK92" s="212"/>
      <c r="VXL92" s="212"/>
      <c r="VXM92" s="212"/>
      <c r="VXN92" s="212"/>
      <c r="VXO92" s="212"/>
      <c r="VXP92" s="212"/>
      <c r="VXQ92" s="212"/>
      <c r="VXR92" s="212"/>
      <c r="VXS92" s="212"/>
      <c r="VXT92" s="212"/>
      <c r="VXU92" s="212"/>
      <c r="VXV92" s="212"/>
      <c r="VXW92" s="212"/>
      <c r="VXX92" s="213"/>
      <c r="VXY92" s="212"/>
      <c r="VXZ92" s="212"/>
      <c r="VYA92" s="212"/>
      <c r="VYB92" s="212"/>
      <c r="VYC92" s="212"/>
      <c r="VYD92" s="192"/>
      <c r="VYE92" s="212"/>
      <c r="VYF92" s="212"/>
      <c r="VYG92" s="212"/>
      <c r="VYH92" s="212"/>
      <c r="VYI92" s="212"/>
      <c r="VYJ92" s="212"/>
      <c r="VYK92" s="212"/>
      <c r="VYL92" s="212"/>
      <c r="VYM92" s="212"/>
      <c r="VYN92" s="212"/>
      <c r="VYO92" s="212"/>
      <c r="VYP92" s="212"/>
      <c r="VYQ92" s="212"/>
      <c r="VYR92" s="212"/>
      <c r="VYS92" s="212"/>
      <c r="VYT92" s="212"/>
      <c r="VYU92" s="213"/>
      <c r="VYV92" s="212"/>
      <c r="VYW92" s="212"/>
      <c r="VYX92" s="212"/>
      <c r="VYY92" s="212"/>
      <c r="VYZ92" s="212"/>
      <c r="VZA92" s="192"/>
      <c r="VZB92" s="212"/>
      <c r="VZC92" s="212"/>
      <c r="VZD92" s="212"/>
      <c r="VZE92" s="212"/>
      <c r="VZF92" s="212"/>
      <c r="VZG92" s="212"/>
      <c r="VZH92" s="212"/>
      <c r="VZI92" s="212"/>
      <c r="VZJ92" s="212"/>
      <c r="VZK92" s="212"/>
      <c r="VZL92" s="212"/>
      <c r="VZM92" s="212"/>
      <c r="VZN92" s="212"/>
      <c r="VZO92" s="212"/>
      <c r="VZP92" s="212"/>
      <c r="VZQ92" s="212"/>
      <c r="VZR92" s="213"/>
      <c r="VZS92" s="212"/>
      <c r="VZT92" s="212"/>
      <c r="VZU92" s="212"/>
      <c r="VZV92" s="212"/>
      <c r="VZW92" s="212"/>
      <c r="VZX92" s="192"/>
      <c r="VZY92" s="212"/>
      <c r="VZZ92" s="212"/>
      <c r="WAA92" s="212"/>
      <c r="WAB92" s="212"/>
      <c r="WAC92" s="212"/>
      <c r="WAD92" s="212"/>
      <c r="WAE92" s="212"/>
      <c r="WAF92" s="212"/>
      <c r="WAG92" s="212"/>
      <c r="WAH92" s="212"/>
      <c r="WAI92" s="212"/>
      <c r="WAJ92" s="212"/>
      <c r="WAK92" s="212"/>
      <c r="WAL92" s="212"/>
      <c r="WAM92" s="212"/>
      <c r="WAN92" s="212"/>
      <c r="WAO92" s="213"/>
      <c r="WAP92" s="212"/>
      <c r="WAQ92" s="212"/>
      <c r="WAR92" s="212"/>
      <c r="WAS92" s="212"/>
      <c r="WAT92" s="212"/>
      <c r="WAU92" s="192"/>
      <c r="WAV92" s="212"/>
      <c r="WAW92" s="212"/>
      <c r="WAX92" s="212"/>
      <c r="WAY92" s="212"/>
      <c r="WAZ92" s="212"/>
      <c r="WBA92" s="212"/>
      <c r="WBB92" s="212"/>
      <c r="WBC92" s="212"/>
      <c r="WBD92" s="212"/>
      <c r="WBE92" s="212"/>
      <c r="WBF92" s="212"/>
      <c r="WBG92" s="212"/>
      <c r="WBH92" s="212"/>
      <c r="WBI92" s="212"/>
      <c r="WBJ92" s="212"/>
      <c r="WBK92" s="212"/>
      <c r="WBL92" s="213"/>
      <c r="WBM92" s="212"/>
      <c r="WBN92" s="212"/>
      <c r="WBO92" s="212"/>
      <c r="WBP92" s="212"/>
      <c r="WBQ92" s="212"/>
      <c r="WBR92" s="192"/>
      <c r="WBS92" s="212"/>
      <c r="WBT92" s="212"/>
      <c r="WBU92" s="212"/>
      <c r="WBV92" s="212"/>
      <c r="WBW92" s="212"/>
      <c r="WBX92" s="212"/>
      <c r="WBY92" s="212"/>
      <c r="WBZ92" s="212"/>
      <c r="WCA92" s="212"/>
      <c r="WCB92" s="212"/>
      <c r="WCC92" s="212"/>
      <c r="WCD92" s="212"/>
      <c r="WCE92" s="212"/>
      <c r="WCF92" s="212"/>
      <c r="WCG92" s="212"/>
      <c r="WCH92" s="212"/>
      <c r="WCI92" s="213"/>
      <c r="WCJ92" s="212"/>
      <c r="WCK92" s="212"/>
      <c r="WCL92" s="212"/>
      <c r="WCM92" s="212"/>
      <c r="WCN92" s="212"/>
      <c r="WCO92" s="192"/>
      <c r="WCP92" s="212"/>
      <c r="WCQ92" s="212"/>
      <c r="WCR92" s="212"/>
      <c r="WCS92" s="212"/>
      <c r="WCT92" s="212"/>
      <c r="WCU92" s="212"/>
      <c r="WCV92" s="212"/>
      <c r="WCW92" s="212"/>
      <c r="WCX92" s="212"/>
      <c r="WCY92" s="212"/>
      <c r="WCZ92" s="212"/>
      <c r="WDA92" s="212"/>
      <c r="WDB92" s="212"/>
      <c r="WDC92" s="212"/>
      <c r="WDD92" s="212"/>
      <c r="WDE92" s="212"/>
      <c r="WDF92" s="213"/>
      <c r="WDG92" s="212"/>
      <c r="WDH92" s="212"/>
      <c r="WDI92" s="212"/>
      <c r="WDJ92" s="212"/>
      <c r="WDK92" s="212"/>
      <c r="WDL92" s="192"/>
      <c r="WDM92" s="212"/>
      <c r="WDN92" s="212"/>
      <c r="WDO92" s="212"/>
      <c r="WDP92" s="212"/>
      <c r="WDQ92" s="212"/>
      <c r="WDR92" s="212"/>
      <c r="WDS92" s="212"/>
      <c r="WDT92" s="212"/>
      <c r="WDU92" s="212"/>
      <c r="WDV92" s="212"/>
      <c r="WDW92" s="212"/>
      <c r="WDX92" s="212"/>
      <c r="WDY92" s="212"/>
      <c r="WDZ92" s="212"/>
      <c r="WEA92" s="212"/>
      <c r="WEB92" s="212"/>
      <c r="WEC92" s="213"/>
      <c r="WED92" s="212"/>
      <c r="WEE92" s="212"/>
      <c r="WEF92" s="212"/>
      <c r="WEG92" s="212"/>
      <c r="WEH92" s="212"/>
      <c r="WEI92" s="192"/>
      <c r="WEJ92" s="212"/>
      <c r="WEK92" s="212"/>
      <c r="WEL92" s="212"/>
      <c r="WEM92" s="212"/>
      <c r="WEN92" s="212"/>
      <c r="WEO92" s="212"/>
      <c r="WEP92" s="212"/>
      <c r="WEQ92" s="212"/>
      <c r="WER92" s="212"/>
      <c r="WES92" s="212"/>
      <c r="WET92" s="212"/>
      <c r="WEU92" s="212"/>
      <c r="WEV92" s="212"/>
      <c r="WEW92" s="212"/>
      <c r="WEX92" s="212"/>
      <c r="WEY92" s="212"/>
      <c r="WEZ92" s="213"/>
      <c r="WFA92" s="212"/>
      <c r="WFB92" s="212"/>
      <c r="WFC92" s="212"/>
      <c r="WFD92" s="212"/>
      <c r="WFE92" s="212"/>
      <c r="WFF92" s="192"/>
      <c r="WFG92" s="212"/>
      <c r="WFH92" s="212"/>
      <c r="WFI92" s="212"/>
      <c r="WFJ92" s="212"/>
      <c r="WFK92" s="212"/>
      <c r="WFL92" s="212"/>
      <c r="WFM92" s="212"/>
      <c r="WFN92" s="212"/>
      <c r="WFO92" s="212"/>
      <c r="WFP92" s="212"/>
      <c r="WFQ92" s="212"/>
      <c r="WFR92" s="212"/>
      <c r="WFS92" s="212"/>
      <c r="WFT92" s="212"/>
      <c r="WFU92" s="212"/>
      <c r="WFV92" s="212"/>
      <c r="WFW92" s="213"/>
      <c r="WFX92" s="212"/>
      <c r="WFY92" s="212"/>
      <c r="WFZ92" s="212"/>
      <c r="WGA92" s="212"/>
      <c r="WGB92" s="212"/>
      <c r="WGC92" s="192"/>
      <c r="WGD92" s="212"/>
      <c r="WGE92" s="212"/>
      <c r="WGF92" s="212"/>
      <c r="WGG92" s="212"/>
      <c r="WGH92" s="212"/>
      <c r="WGI92" s="212"/>
      <c r="WGJ92" s="212"/>
      <c r="WGK92" s="212"/>
      <c r="WGL92" s="212"/>
      <c r="WGM92" s="212"/>
      <c r="WGN92" s="212"/>
      <c r="WGO92" s="212"/>
      <c r="WGP92" s="212"/>
      <c r="WGQ92" s="212"/>
      <c r="WGR92" s="212"/>
      <c r="WGS92" s="212"/>
      <c r="WGT92" s="213"/>
      <c r="WGU92" s="212"/>
      <c r="WGV92" s="212"/>
      <c r="WGW92" s="212"/>
      <c r="WGX92" s="212"/>
      <c r="WGY92" s="212"/>
      <c r="WGZ92" s="192"/>
      <c r="WHA92" s="212"/>
      <c r="WHB92" s="212"/>
      <c r="WHC92" s="212"/>
      <c r="WHD92" s="212"/>
      <c r="WHE92" s="212"/>
      <c r="WHF92" s="212"/>
      <c r="WHG92" s="212"/>
      <c r="WHH92" s="212"/>
      <c r="WHI92" s="212"/>
      <c r="WHJ92" s="212"/>
      <c r="WHK92" s="212"/>
      <c r="WHL92" s="212"/>
      <c r="WHM92" s="212"/>
      <c r="WHN92" s="212"/>
      <c r="WHO92" s="212"/>
      <c r="WHP92" s="212"/>
      <c r="WHQ92" s="213"/>
      <c r="WHR92" s="212"/>
      <c r="WHS92" s="212"/>
      <c r="WHT92" s="212"/>
      <c r="WHU92" s="212"/>
      <c r="WHV92" s="212"/>
      <c r="WHW92" s="192"/>
      <c r="WHX92" s="212"/>
      <c r="WHY92" s="212"/>
      <c r="WHZ92" s="212"/>
      <c r="WIA92" s="212"/>
      <c r="WIB92" s="212"/>
      <c r="WIC92" s="212"/>
      <c r="WID92" s="212"/>
      <c r="WIE92" s="212"/>
      <c r="WIF92" s="212"/>
      <c r="WIG92" s="212"/>
      <c r="WIH92" s="212"/>
      <c r="WII92" s="212"/>
      <c r="WIJ92" s="212"/>
      <c r="WIK92" s="212"/>
      <c r="WIL92" s="212"/>
      <c r="WIM92" s="212"/>
      <c r="WIN92" s="213"/>
      <c r="WIO92" s="212"/>
      <c r="WIP92" s="212"/>
      <c r="WIQ92" s="212"/>
      <c r="WIR92" s="212"/>
      <c r="WIS92" s="212"/>
      <c r="WIT92" s="192"/>
      <c r="WIU92" s="212"/>
      <c r="WIV92" s="212"/>
      <c r="WIW92" s="212"/>
      <c r="WIX92" s="212"/>
      <c r="WIY92" s="212"/>
      <c r="WIZ92" s="212"/>
      <c r="WJA92" s="212"/>
      <c r="WJB92" s="212"/>
      <c r="WJC92" s="212"/>
      <c r="WJD92" s="212"/>
      <c r="WJE92" s="212"/>
      <c r="WJF92" s="212"/>
      <c r="WJG92" s="212"/>
      <c r="WJH92" s="212"/>
      <c r="WJI92" s="212"/>
      <c r="WJJ92" s="212"/>
      <c r="WJK92" s="213"/>
      <c r="WJL92" s="212"/>
      <c r="WJM92" s="212"/>
      <c r="WJN92" s="212"/>
      <c r="WJO92" s="212"/>
      <c r="WJP92" s="212"/>
      <c r="WJQ92" s="192"/>
      <c r="WJR92" s="212"/>
      <c r="WJS92" s="212"/>
      <c r="WJT92" s="212"/>
      <c r="WJU92" s="212"/>
      <c r="WJV92" s="212"/>
      <c r="WJW92" s="212"/>
      <c r="WJX92" s="212"/>
      <c r="WJY92" s="212"/>
      <c r="WJZ92" s="212"/>
      <c r="WKA92" s="212"/>
      <c r="WKB92" s="212"/>
      <c r="WKC92" s="212"/>
      <c r="WKD92" s="212"/>
      <c r="WKE92" s="212"/>
      <c r="WKF92" s="212"/>
      <c r="WKG92" s="212"/>
      <c r="WKH92" s="213"/>
      <c r="WKI92" s="212"/>
      <c r="WKJ92" s="212"/>
      <c r="WKK92" s="212"/>
      <c r="WKL92" s="212"/>
      <c r="WKM92" s="212"/>
      <c r="WKN92" s="192"/>
      <c r="WKO92" s="212"/>
      <c r="WKP92" s="212"/>
      <c r="WKQ92" s="212"/>
      <c r="WKR92" s="212"/>
      <c r="WKS92" s="212"/>
      <c r="WKT92" s="212"/>
      <c r="WKU92" s="212"/>
      <c r="WKV92" s="212"/>
      <c r="WKW92" s="212"/>
      <c r="WKX92" s="212"/>
      <c r="WKY92" s="212"/>
      <c r="WKZ92" s="212"/>
      <c r="WLA92" s="212"/>
      <c r="WLB92" s="212"/>
      <c r="WLC92" s="212"/>
      <c r="WLD92" s="212"/>
      <c r="WLE92" s="213"/>
      <c r="WLF92" s="212"/>
      <c r="WLG92" s="212"/>
      <c r="WLH92" s="212"/>
      <c r="WLI92" s="212"/>
      <c r="WLJ92" s="212"/>
      <c r="WLK92" s="192"/>
      <c r="WLL92" s="212"/>
      <c r="WLM92" s="212"/>
      <c r="WLN92" s="212"/>
      <c r="WLO92" s="212"/>
      <c r="WLP92" s="212"/>
      <c r="WLQ92" s="212"/>
      <c r="WLR92" s="212"/>
      <c r="WLS92" s="212"/>
      <c r="WLT92" s="212"/>
      <c r="WLU92" s="212"/>
      <c r="WLV92" s="212"/>
      <c r="WLW92" s="212"/>
      <c r="WLX92" s="212"/>
      <c r="WLY92" s="212"/>
      <c r="WLZ92" s="212"/>
      <c r="WMA92" s="212"/>
      <c r="WMB92" s="213"/>
      <c r="WMC92" s="212"/>
      <c r="WMD92" s="212"/>
      <c r="WME92" s="212"/>
      <c r="WMF92" s="212"/>
      <c r="WMG92" s="212"/>
      <c r="WMH92" s="192"/>
      <c r="WMI92" s="212"/>
      <c r="WMJ92" s="212"/>
      <c r="WMK92" s="212"/>
      <c r="WML92" s="212"/>
      <c r="WMM92" s="212"/>
      <c r="WMN92" s="212"/>
      <c r="WMO92" s="212"/>
      <c r="WMP92" s="212"/>
      <c r="WMQ92" s="212"/>
      <c r="WMR92" s="212"/>
      <c r="WMS92" s="212"/>
      <c r="WMT92" s="212"/>
      <c r="WMU92" s="212"/>
      <c r="WMV92" s="212"/>
      <c r="WMW92" s="212"/>
      <c r="WMX92" s="212"/>
      <c r="WMY92" s="213"/>
      <c r="WMZ92" s="212"/>
      <c r="WNA92" s="212"/>
      <c r="WNB92" s="212"/>
      <c r="WNC92" s="212"/>
      <c r="WND92" s="212"/>
      <c r="WNE92" s="192"/>
      <c r="WNF92" s="212"/>
      <c r="WNG92" s="212"/>
      <c r="WNH92" s="212"/>
      <c r="WNI92" s="212"/>
      <c r="WNJ92" s="212"/>
      <c r="WNK92" s="212"/>
      <c r="WNL92" s="212"/>
      <c r="WNM92" s="212"/>
      <c r="WNN92" s="212"/>
      <c r="WNO92" s="212"/>
      <c r="WNP92" s="212"/>
      <c r="WNQ92" s="212"/>
      <c r="WNR92" s="212"/>
      <c r="WNS92" s="212"/>
      <c r="WNT92" s="212"/>
      <c r="WNU92" s="212"/>
      <c r="WNV92" s="213"/>
      <c r="WNW92" s="212"/>
      <c r="WNX92" s="212"/>
      <c r="WNY92" s="212"/>
      <c r="WNZ92" s="212"/>
      <c r="WOA92" s="212"/>
      <c r="WOB92" s="192"/>
      <c r="WOC92" s="212"/>
      <c r="WOD92" s="212"/>
      <c r="WOE92" s="212"/>
      <c r="WOF92" s="212"/>
      <c r="WOG92" s="212"/>
      <c r="WOH92" s="212"/>
      <c r="WOI92" s="212"/>
      <c r="WOJ92" s="212"/>
      <c r="WOK92" s="212"/>
      <c r="WOL92" s="212"/>
      <c r="WOM92" s="212"/>
      <c r="WON92" s="212"/>
      <c r="WOO92" s="212"/>
      <c r="WOP92" s="212"/>
      <c r="WOQ92" s="212"/>
      <c r="WOR92" s="212"/>
      <c r="WOS92" s="213"/>
      <c r="WOT92" s="212"/>
      <c r="WOU92" s="212"/>
      <c r="WOV92" s="212"/>
      <c r="WOW92" s="212"/>
      <c r="WOX92" s="212"/>
      <c r="WOY92" s="192"/>
      <c r="WOZ92" s="212"/>
      <c r="WPA92" s="212"/>
      <c r="WPB92" s="212"/>
      <c r="WPC92" s="212"/>
      <c r="WPD92" s="212"/>
      <c r="WPE92" s="212"/>
      <c r="WPF92" s="212"/>
      <c r="WPG92" s="212"/>
      <c r="WPH92" s="212"/>
      <c r="WPI92" s="212"/>
      <c r="WPJ92" s="212"/>
      <c r="WPK92" s="212"/>
      <c r="WPL92" s="212"/>
      <c r="WPM92" s="212"/>
      <c r="WPN92" s="212"/>
      <c r="WPO92" s="212"/>
      <c r="WPP92" s="213"/>
      <c r="WPQ92" s="212"/>
      <c r="WPR92" s="212"/>
      <c r="WPS92" s="212"/>
      <c r="WPT92" s="212"/>
      <c r="WPU92" s="212"/>
      <c r="WPV92" s="192"/>
      <c r="WPW92" s="212"/>
      <c r="WPX92" s="212"/>
      <c r="WPY92" s="212"/>
      <c r="WPZ92" s="212"/>
      <c r="WQA92" s="212"/>
      <c r="WQB92" s="212"/>
      <c r="WQC92" s="212"/>
      <c r="WQD92" s="212"/>
      <c r="WQE92" s="212"/>
      <c r="WQF92" s="212"/>
      <c r="WQG92" s="212"/>
      <c r="WQH92" s="212"/>
      <c r="WQI92" s="212"/>
      <c r="WQJ92" s="212"/>
      <c r="WQK92" s="212"/>
      <c r="WQL92" s="212"/>
      <c r="WQM92" s="213"/>
      <c r="WQN92" s="212"/>
      <c r="WQO92" s="212"/>
      <c r="WQP92" s="212"/>
      <c r="WQQ92" s="212"/>
      <c r="WQR92" s="212"/>
      <c r="WQS92" s="192"/>
      <c r="WQT92" s="212"/>
      <c r="WQU92" s="212"/>
      <c r="WQV92" s="212"/>
      <c r="WQW92" s="212"/>
      <c r="WQX92" s="212"/>
      <c r="WQY92" s="212"/>
      <c r="WQZ92" s="212"/>
      <c r="WRA92" s="212"/>
      <c r="WRB92" s="212"/>
      <c r="WRC92" s="212"/>
      <c r="WRD92" s="212"/>
      <c r="WRE92" s="212"/>
      <c r="WRF92" s="212"/>
      <c r="WRG92" s="212"/>
      <c r="WRH92" s="212"/>
      <c r="WRI92" s="212"/>
      <c r="WRJ92" s="213"/>
      <c r="WRK92" s="212"/>
      <c r="WRL92" s="212"/>
      <c r="WRM92" s="212"/>
      <c r="WRN92" s="212"/>
      <c r="WRO92" s="212"/>
      <c r="WRP92" s="192"/>
      <c r="WRQ92" s="212"/>
      <c r="WRR92" s="212"/>
      <c r="WRS92" s="212"/>
      <c r="WRT92" s="212"/>
      <c r="WRU92" s="212"/>
      <c r="WRV92" s="212"/>
      <c r="WRW92" s="212"/>
      <c r="WRX92" s="212"/>
      <c r="WRY92" s="212"/>
      <c r="WRZ92" s="212"/>
      <c r="WSA92" s="212"/>
      <c r="WSB92" s="212"/>
      <c r="WSC92" s="212"/>
      <c r="WSD92" s="212"/>
      <c r="WSE92" s="212"/>
      <c r="WSF92" s="212"/>
      <c r="WSG92" s="213"/>
      <c r="WSH92" s="212"/>
      <c r="WSI92" s="212"/>
      <c r="WSJ92" s="212"/>
      <c r="WSK92" s="212"/>
      <c r="WSL92" s="212"/>
      <c r="WSM92" s="192"/>
      <c r="WSN92" s="212"/>
      <c r="WSO92" s="212"/>
      <c r="WSP92" s="212"/>
      <c r="WSQ92" s="212"/>
      <c r="WSR92" s="212"/>
      <c r="WSS92" s="212"/>
      <c r="WST92" s="212"/>
      <c r="WSU92" s="212"/>
      <c r="WSV92" s="212"/>
      <c r="WSW92" s="212"/>
      <c r="WSX92" s="212"/>
      <c r="WSY92" s="212"/>
      <c r="WSZ92" s="212"/>
      <c r="WTA92" s="212"/>
      <c r="WTB92" s="212"/>
      <c r="WTC92" s="212"/>
      <c r="WTD92" s="213"/>
      <c r="WTE92" s="212"/>
      <c r="WTF92" s="212"/>
      <c r="WTG92" s="212"/>
      <c r="WTH92" s="212"/>
      <c r="WTI92" s="212"/>
      <c r="WTJ92" s="192"/>
      <c r="WTK92" s="212"/>
      <c r="WTL92" s="212"/>
      <c r="WTM92" s="212"/>
      <c r="WTN92" s="212"/>
      <c r="WTO92" s="212"/>
      <c r="WTP92" s="212"/>
      <c r="WTQ92" s="212"/>
      <c r="WTR92" s="212"/>
      <c r="WTS92" s="212"/>
      <c r="WTT92" s="212"/>
      <c r="WTU92" s="212"/>
      <c r="WTV92" s="212"/>
      <c r="WTW92" s="212"/>
      <c r="WTX92" s="212"/>
      <c r="WTY92" s="212"/>
      <c r="WTZ92" s="212"/>
      <c r="WUA92" s="213"/>
      <c r="WUB92" s="212"/>
      <c r="WUC92" s="212"/>
      <c r="WUD92" s="212"/>
      <c r="WUE92" s="212"/>
      <c r="WUF92" s="212"/>
      <c r="WUG92" s="192"/>
      <c r="WUH92" s="212"/>
      <c r="WUI92" s="212"/>
      <c r="WUJ92" s="212"/>
      <c r="WUK92" s="212"/>
      <c r="WUL92" s="212"/>
      <c r="WUM92" s="212"/>
      <c r="WUN92" s="212"/>
      <c r="WUO92" s="212"/>
      <c r="WUP92" s="212"/>
      <c r="WUQ92" s="212"/>
      <c r="WUR92" s="212"/>
      <c r="WUS92" s="212"/>
      <c r="WUT92" s="212"/>
      <c r="WUU92" s="212"/>
      <c r="WUV92" s="212"/>
      <c r="WUW92" s="212"/>
      <c r="WUX92" s="213"/>
      <c r="WUY92" s="212"/>
      <c r="WUZ92" s="212"/>
      <c r="WVA92" s="212"/>
      <c r="WVB92" s="212"/>
      <c r="WVC92" s="212"/>
      <c r="WVD92" s="192"/>
      <c r="WVE92" s="212"/>
      <c r="WVF92" s="212"/>
      <c r="WVG92" s="212"/>
      <c r="WVH92" s="212"/>
      <c r="WVI92" s="212"/>
      <c r="WVJ92" s="212"/>
      <c r="WVK92" s="212"/>
      <c r="WVL92" s="212"/>
      <c r="WVM92" s="212"/>
      <c r="WVN92" s="212"/>
      <c r="WVO92" s="212"/>
      <c r="WVP92" s="212"/>
      <c r="WVQ92" s="212"/>
      <c r="WVR92" s="212"/>
      <c r="WVS92" s="212"/>
      <c r="WVT92" s="212"/>
      <c r="WVU92" s="213"/>
      <c r="WVV92" s="212"/>
      <c r="WVW92" s="212"/>
      <c r="WVX92" s="212"/>
      <c r="WVY92" s="212"/>
      <c r="WVZ92" s="212"/>
      <c r="WWA92" s="192"/>
      <c r="WWB92" s="212"/>
      <c r="WWC92" s="212"/>
      <c r="WWD92" s="212"/>
      <c r="WWE92" s="212"/>
      <c r="WWF92" s="212"/>
      <c r="WWG92" s="212"/>
      <c r="WWH92" s="212"/>
      <c r="WWI92" s="212"/>
      <c r="WWJ92" s="212"/>
      <c r="WWK92" s="212"/>
      <c r="WWL92" s="212"/>
      <c r="WWM92" s="212"/>
      <c r="WWN92" s="212"/>
      <c r="WWO92" s="212"/>
      <c r="WWP92" s="212"/>
      <c r="WWQ92" s="212"/>
      <c r="WWR92" s="213"/>
      <c r="WWS92" s="212"/>
      <c r="WWT92" s="212"/>
      <c r="WWU92" s="212"/>
      <c r="WWV92" s="212"/>
      <c r="WWW92" s="212"/>
      <c r="WWX92" s="192"/>
      <c r="WWY92" s="212"/>
      <c r="WWZ92" s="212"/>
      <c r="WXA92" s="212"/>
      <c r="WXB92" s="212"/>
      <c r="WXC92" s="212"/>
      <c r="WXD92" s="212"/>
      <c r="WXE92" s="212"/>
      <c r="WXF92" s="212"/>
      <c r="WXG92" s="212"/>
      <c r="WXH92" s="212"/>
      <c r="WXI92" s="212"/>
      <c r="WXJ92" s="212"/>
      <c r="WXK92" s="212"/>
      <c r="WXL92" s="212"/>
      <c r="WXM92" s="212"/>
      <c r="WXN92" s="212"/>
      <c r="WXO92" s="213"/>
      <c r="WXP92" s="212"/>
      <c r="WXQ92" s="212"/>
      <c r="WXR92" s="212"/>
      <c r="WXS92" s="212"/>
      <c r="WXT92" s="212"/>
      <c r="WXU92" s="192"/>
      <c r="WXV92" s="212"/>
      <c r="WXW92" s="212"/>
      <c r="WXX92" s="212"/>
      <c r="WXY92" s="212"/>
      <c r="WXZ92" s="212"/>
      <c r="WYA92" s="212"/>
      <c r="WYB92" s="212"/>
      <c r="WYC92" s="212"/>
      <c r="WYD92" s="212"/>
      <c r="WYE92" s="212"/>
      <c r="WYF92" s="212"/>
      <c r="WYG92" s="212"/>
      <c r="WYH92" s="212"/>
      <c r="WYI92" s="212"/>
      <c r="WYJ92" s="212"/>
      <c r="WYK92" s="212"/>
      <c r="WYL92" s="213"/>
      <c r="WYM92" s="212"/>
      <c r="WYN92" s="212"/>
      <c r="WYO92" s="212"/>
      <c r="WYP92" s="212"/>
      <c r="WYQ92" s="212"/>
      <c r="WYR92" s="192"/>
      <c r="WYS92" s="212"/>
      <c r="WYT92" s="212"/>
      <c r="WYU92" s="212"/>
      <c r="WYV92" s="212"/>
      <c r="WYW92" s="212"/>
      <c r="WYX92" s="212"/>
      <c r="WYY92" s="212"/>
      <c r="WYZ92" s="212"/>
      <c r="WZA92" s="212"/>
      <c r="WZB92" s="212"/>
      <c r="WZC92" s="212"/>
      <c r="WZD92" s="212"/>
      <c r="WZE92" s="212"/>
      <c r="WZF92" s="212"/>
      <c r="WZG92" s="212"/>
      <c r="WZH92" s="212"/>
      <c r="WZI92" s="213"/>
      <c r="WZJ92" s="212"/>
      <c r="WZK92" s="212"/>
      <c r="WZL92" s="212"/>
      <c r="WZM92" s="212"/>
      <c r="WZN92" s="212"/>
      <c r="WZO92" s="192"/>
      <c r="WZP92" s="212"/>
      <c r="WZQ92" s="212"/>
      <c r="WZR92" s="212"/>
      <c r="WZS92" s="212"/>
      <c r="WZT92" s="212"/>
      <c r="WZU92" s="212"/>
      <c r="WZV92" s="212"/>
      <c r="WZW92" s="212"/>
      <c r="WZX92" s="212"/>
      <c r="WZY92" s="212"/>
      <c r="WZZ92" s="212"/>
      <c r="XAA92" s="212"/>
      <c r="XAB92" s="212"/>
      <c r="XAC92" s="212"/>
      <c r="XAD92" s="212"/>
      <c r="XAE92" s="212"/>
      <c r="XAF92" s="213"/>
      <c r="XAG92" s="212"/>
      <c r="XAH92" s="212"/>
      <c r="XAI92" s="212"/>
      <c r="XAJ92" s="212"/>
      <c r="XAK92" s="212"/>
      <c r="XAL92" s="192"/>
      <c r="XAM92" s="212"/>
      <c r="XAN92" s="212"/>
      <c r="XAO92" s="212"/>
      <c r="XAP92" s="212"/>
      <c r="XAQ92" s="212"/>
      <c r="XAR92" s="212"/>
      <c r="XAS92" s="212"/>
      <c r="XAT92" s="212"/>
      <c r="XAU92" s="212"/>
      <c r="XAV92" s="212"/>
      <c r="XAW92" s="212"/>
      <c r="XAX92" s="212"/>
      <c r="XAY92" s="212"/>
      <c r="XAZ92" s="212"/>
      <c r="XBA92" s="212"/>
      <c r="XBB92" s="212"/>
      <c r="XBC92" s="213"/>
      <c r="XBD92" s="212"/>
      <c r="XBE92" s="212"/>
      <c r="XBF92" s="212"/>
      <c r="XBG92" s="212"/>
      <c r="XBH92" s="212"/>
      <c r="XBI92" s="192"/>
      <c r="XBJ92" s="212"/>
      <c r="XBK92" s="212"/>
      <c r="XBL92" s="212"/>
      <c r="XBM92" s="212"/>
      <c r="XBN92" s="212"/>
      <c r="XBO92" s="212"/>
      <c r="XBP92" s="212"/>
      <c r="XBQ92" s="212"/>
      <c r="XBR92" s="212"/>
      <c r="XBS92" s="212"/>
      <c r="XBT92" s="212"/>
      <c r="XBU92" s="212"/>
      <c r="XBV92" s="212"/>
      <c r="XBW92" s="212"/>
      <c r="XBX92" s="212"/>
      <c r="XBY92" s="212"/>
      <c r="XBZ92" s="213"/>
      <c r="XCA92" s="212"/>
      <c r="XCB92" s="212"/>
      <c r="XCC92" s="212"/>
      <c r="XCD92" s="212"/>
      <c r="XCE92" s="212"/>
      <c r="XCF92" s="192"/>
      <c r="XCG92" s="212"/>
      <c r="XCH92" s="212"/>
      <c r="XCI92" s="212"/>
      <c r="XCJ92" s="212"/>
      <c r="XCK92" s="212"/>
      <c r="XCL92" s="212"/>
      <c r="XCM92" s="212"/>
      <c r="XCN92" s="212"/>
      <c r="XCO92" s="212"/>
      <c r="XCP92" s="212"/>
      <c r="XCQ92" s="212"/>
      <c r="XCR92" s="212"/>
      <c r="XCS92" s="212"/>
      <c r="XCT92" s="212"/>
      <c r="XCU92" s="212"/>
      <c r="XCV92" s="212"/>
      <c r="XCW92" s="213"/>
      <c r="XCX92" s="212"/>
      <c r="XCY92" s="212"/>
      <c r="XCZ92" s="212"/>
      <c r="XDA92" s="212"/>
      <c r="XDB92" s="212"/>
      <c r="XDC92" s="192"/>
      <c r="XDD92" s="212"/>
      <c r="XDE92" s="212"/>
      <c r="XDF92" s="212"/>
      <c r="XDG92" s="212"/>
      <c r="XDH92" s="212"/>
      <c r="XDI92" s="212"/>
      <c r="XDJ92" s="212"/>
      <c r="XDK92" s="212"/>
      <c r="XDL92" s="212"/>
      <c r="XDM92" s="212"/>
      <c r="XDN92" s="212"/>
      <c r="XDO92" s="212"/>
      <c r="XDP92" s="212"/>
      <c r="XDQ92" s="212"/>
      <c r="XDR92" s="212"/>
      <c r="XDS92" s="212"/>
      <c r="XDT92" s="213"/>
      <c r="XDU92" s="212"/>
      <c r="XDV92" s="212"/>
      <c r="XDW92" s="212"/>
      <c r="XDX92" s="212"/>
      <c r="XDY92" s="212"/>
      <c r="XDZ92" s="192"/>
      <c r="XEA92" s="212"/>
      <c r="XEB92" s="212"/>
      <c r="XEC92" s="212"/>
      <c r="XED92" s="212"/>
      <c r="XEE92" s="212"/>
      <c r="XEF92" s="212"/>
      <c r="XEG92" s="212"/>
      <c r="XEH92" s="212"/>
      <c r="XEI92" s="212"/>
      <c r="XEJ92" s="212"/>
      <c r="XEK92" s="212"/>
      <c r="XEL92" s="212"/>
      <c r="XEM92" s="212"/>
      <c r="XEN92" s="212"/>
      <c r="XEO92" s="212"/>
      <c r="XEP92" s="212"/>
      <c r="XEQ92" s="213"/>
      <c r="XER92" s="212"/>
      <c r="XES92" s="212"/>
      <c r="XET92" s="212"/>
      <c r="XEU92" s="212"/>
      <c r="XEV92" s="212"/>
      <c r="XEW92" s="192"/>
      <c r="XEX92" s="212"/>
      <c r="XEY92" s="212"/>
      <c r="XEZ92" s="212"/>
      <c r="XFA92" s="212"/>
      <c r="XFB92" s="212"/>
      <c r="XFC92" s="212"/>
      <c r="XFD92" s="212"/>
    </row>
    <row r="93" spans="1:16384">
      <c r="A93" s="192" t="s">
        <v>1590</v>
      </c>
      <c r="B93" s="212">
        <v>6.1336764172005731</v>
      </c>
      <c r="C93" s="212">
        <v>1.5642189716187138</v>
      </c>
      <c r="D93" s="212">
        <v>2.8297787531652796</v>
      </c>
      <c r="E93" s="212">
        <v>7.1290672157431345E-2</v>
      </c>
      <c r="F93" s="212">
        <v>-3.9412785577991327</v>
      </c>
      <c r="G93" s="212">
        <v>0.64107243162574434</v>
      </c>
      <c r="H93" s="212">
        <v>3.4398192076532164</v>
      </c>
      <c r="I93" s="212">
        <v>2.1494945676699961</v>
      </c>
      <c r="J93" s="212">
        <v>-1.7996203701581726</v>
      </c>
      <c r="K93" s="212">
        <v>-0.31221673500009262</v>
      </c>
      <c r="L93" s="212">
        <v>1.987093089062042</v>
      </c>
      <c r="M93" s="212">
        <v>0.96070846064775228</v>
      </c>
      <c r="N93" s="212">
        <v>-0.29834787696230158</v>
      </c>
      <c r="O93" s="212">
        <v>1.0315753198463229</v>
      </c>
      <c r="P93" s="212">
        <v>1.1415302314517817</v>
      </c>
      <c r="Q93" s="212">
        <v>2.2095119515669115</v>
      </c>
      <c r="R93" s="213">
        <v>1.2862863956106363</v>
      </c>
      <c r="S93" s="212">
        <v>2.0758549287734018</v>
      </c>
      <c r="T93" s="212">
        <v>-0.61982507589185554</v>
      </c>
      <c r="U93" s="212">
        <v>-8.8691022966025379E-2</v>
      </c>
      <c r="V93" s="212">
        <v>6.1976521468704915</v>
      </c>
      <c r="W93" s="212">
        <v>4.5600115145835618</v>
      </c>
      <c r="X93" s="192"/>
      <c r="Y93" s="212"/>
      <c r="Z93" s="212"/>
      <c r="AA93" s="212"/>
      <c r="AB93" s="212"/>
      <c r="AC93" s="212"/>
      <c r="AD93" s="212"/>
      <c r="AE93" s="212"/>
      <c r="AF93" s="212"/>
      <c r="AG93" s="212"/>
      <c r="AH93" s="197">
        <f>('PIB - IBGE SCN'!R186/'PIB - IBGE SCN'!R182)/(1+'Var. PIB - IBGE SCN'!R93/100)-1</f>
        <v>2.9195182396481334E-2</v>
      </c>
      <c r="AI93" s="197">
        <f>IPCA!D461</f>
        <v>2.6806550453633449E-2</v>
      </c>
      <c r="AJ93" s="212"/>
      <c r="AK93" s="212"/>
      <c r="AL93" s="212"/>
      <c r="AM93" s="212"/>
      <c r="AN93" s="212"/>
      <c r="AO93" s="213"/>
      <c r="AP93" s="212"/>
      <c r="AQ93" s="212"/>
      <c r="AR93" s="212"/>
      <c r="AS93" s="212"/>
      <c r="AT93" s="212"/>
      <c r="AU93" s="192"/>
      <c r="AV93" s="212"/>
      <c r="AW93" s="212"/>
      <c r="AX93" s="212"/>
      <c r="AY93" s="212"/>
      <c r="AZ93" s="212"/>
      <c r="BA93" s="212"/>
      <c r="BB93" s="212"/>
      <c r="BC93" s="212"/>
      <c r="BD93" s="212"/>
      <c r="BE93" s="212"/>
      <c r="BF93" s="212"/>
      <c r="BG93" s="212"/>
      <c r="BH93" s="212"/>
      <c r="BI93" s="212"/>
      <c r="BJ93" s="212"/>
      <c r="BK93" s="212"/>
      <c r="BL93" s="213"/>
      <c r="BM93" s="212"/>
      <c r="BN93" s="212"/>
      <c r="BO93" s="212"/>
      <c r="BP93" s="212"/>
      <c r="BQ93" s="212"/>
      <c r="BR93" s="192"/>
      <c r="BS93" s="212"/>
      <c r="BT93" s="212"/>
      <c r="BU93" s="212"/>
      <c r="BV93" s="212"/>
      <c r="BW93" s="212"/>
      <c r="BX93" s="212"/>
      <c r="BY93" s="212"/>
      <c r="BZ93" s="212"/>
      <c r="CA93" s="212"/>
      <c r="CB93" s="212"/>
      <c r="CC93" s="212"/>
      <c r="CD93" s="212"/>
      <c r="CE93" s="212"/>
      <c r="CF93" s="212"/>
      <c r="CG93" s="212"/>
      <c r="CH93" s="212"/>
      <c r="CI93" s="213"/>
      <c r="CJ93" s="212"/>
      <c r="CK93" s="212"/>
      <c r="CL93" s="212"/>
      <c r="CM93" s="212"/>
      <c r="CN93" s="212"/>
      <c r="CO93" s="192"/>
      <c r="CP93" s="212"/>
      <c r="CQ93" s="212"/>
      <c r="CR93" s="212"/>
      <c r="CS93" s="212"/>
      <c r="CT93" s="212"/>
      <c r="CU93" s="212"/>
      <c r="CV93" s="212"/>
      <c r="CW93" s="212"/>
      <c r="CX93" s="212"/>
      <c r="CY93" s="212"/>
      <c r="CZ93" s="212"/>
      <c r="DA93" s="212"/>
      <c r="DB93" s="212"/>
      <c r="DC93" s="212"/>
      <c r="DD93" s="212"/>
      <c r="DE93" s="212"/>
      <c r="DF93" s="213"/>
      <c r="DG93" s="212"/>
      <c r="DH93" s="212"/>
      <c r="DI93" s="212"/>
      <c r="DJ93" s="212"/>
      <c r="DK93" s="212"/>
      <c r="DL93" s="192"/>
      <c r="DM93" s="212"/>
      <c r="DN93" s="212"/>
      <c r="DO93" s="212"/>
      <c r="DP93" s="212"/>
      <c r="DQ93" s="212"/>
      <c r="DR93" s="212"/>
      <c r="DS93" s="212"/>
      <c r="DT93" s="212"/>
      <c r="DU93" s="212"/>
      <c r="DV93" s="212"/>
      <c r="DW93" s="212"/>
      <c r="DX93" s="212"/>
      <c r="DY93" s="212"/>
      <c r="DZ93" s="212"/>
      <c r="EA93" s="212"/>
      <c r="EB93" s="212"/>
      <c r="EC93" s="213"/>
      <c r="ED93" s="212"/>
      <c r="EE93" s="212"/>
      <c r="EF93" s="212"/>
      <c r="EG93" s="212"/>
      <c r="EH93" s="212"/>
      <c r="EI93" s="192"/>
      <c r="EJ93" s="212"/>
      <c r="EK93" s="212"/>
      <c r="EL93" s="212"/>
      <c r="EM93" s="212"/>
      <c r="EN93" s="212"/>
      <c r="EO93" s="212"/>
      <c r="EP93" s="212"/>
      <c r="EQ93" s="212"/>
      <c r="ER93" s="212"/>
      <c r="ES93" s="212"/>
      <c r="ET93" s="212"/>
      <c r="EU93" s="212"/>
      <c r="EV93" s="212"/>
      <c r="EW93" s="212"/>
      <c r="EX93" s="212"/>
      <c r="EY93" s="212"/>
      <c r="EZ93" s="213"/>
      <c r="FA93" s="212"/>
      <c r="FB93" s="212"/>
      <c r="FC93" s="212"/>
      <c r="FD93" s="212"/>
      <c r="FE93" s="212"/>
      <c r="FF93" s="192"/>
      <c r="FG93" s="212"/>
      <c r="FH93" s="212"/>
      <c r="FI93" s="212"/>
      <c r="FJ93" s="212"/>
      <c r="FK93" s="212"/>
      <c r="FL93" s="212"/>
      <c r="FM93" s="212"/>
      <c r="FN93" s="212"/>
      <c r="FO93" s="212"/>
      <c r="FP93" s="212"/>
      <c r="FQ93" s="212"/>
      <c r="FR93" s="212"/>
      <c r="FS93" s="212"/>
      <c r="FT93" s="212"/>
      <c r="FU93" s="212"/>
      <c r="FV93" s="212"/>
      <c r="FW93" s="213"/>
      <c r="FX93" s="212"/>
      <c r="FY93" s="212"/>
      <c r="FZ93" s="212"/>
      <c r="GA93" s="212"/>
      <c r="GB93" s="212"/>
      <c r="GC93" s="192"/>
      <c r="GD93" s="212"/>
      <c r="GE93" s="212"/>
      <c r="GF93" s="212"/>
      <c r="GG93" s="212"/>
      <c r="GH93" s="212"/>
      <c r="GI93" s="212"/>
      <c r="GJ93" s="212"/>
      <c r="GK93" s="212"/>
      <c r="GL93" s="212"/>
      <c r="GM93" s="212"/>
      <c r="GN93" s="212"/>
      <c r="GO93" s="212"/>
      <c r="GP93" s="212"/>
      <c r="GQ93" s="212"/>
      <c r="GR93" s="212"/>
      <c r="GS93" s="212"/>
      <c r="GT93" s="213"/>
      <c r="GU93" s="212"/>
      <c r="GV93" s="212"/>
      <c r="GW93" s="212"/>
      <c r="GX93" s="212"/>
      <c r="GY93" s="212"/>
      <c r="GZ93" s="192"/>
      <c r="HA93" s="212"/>
      <c r="HB93" s="212"/>
      <c r="HC93" s="212"/>
      <c r="HD93" s="212"/>
      <c r="HE93" s="212"/>
      <c r="HF93" s="212"/>
      <c r="HG93" s="212"/>
      <c r="HH93" s="212"/>
      <c r="HI93" s="212"/>
      <c r="HJ93" s="212"/>
      <c r="HK93" s="212"/>
      <c r="HL93" s="212"/>
      <c r="HM93" s="212"/>
      <c r="HN93" s="212"/>
      <c r="HO93" s="212"/>
      <c r="HP93" s="212"/>
      <c r="HQ93" s="213"/>
      <c r="HR93" s="212"/>
      <c r="HS93" s="212"/>
      <c r="HT93" s="212"/>
      <c r="HU93" s="212"/>
      <c r="HV93" s="212"/>
      <c r="HW93" s="192"/>
      <c r="HX93" s="212"/>
      <c r="HY93" s="212"/>
      <c r="HZ93" s="212"/>
      <c r="IA93" s="212"/>
      <c r="IB93" s="212"/>
      <c r="IC93" s="212"/>
      <c r="ID93" s="212"/>
      <c r="IE93" s="212"/>
      <c r="IF93" s="212"/>
      <c r="IG93" s="212"/>
      <c r="IH93" s="212"/>
      <c r="II93" s="212"/>
      <c r="IJ93" s="212"/>
      <c r="IK93" s="212"/>
      <c r="IL93" s="212"/>
      <c r="IM93" s="212"/>
      <c r="IN93" s="213"/>
      <c r="IO93" s="212"/>
      <c r="IP93" s="212"/>
      <c r="IQ93" s="212"/>
      <c r="IR93" s="212"/>
      <c r="IS93" s="212"/>
      <c r="IT93" s="192"/>
      <c r="IU93" s="212"/>
      <c r="IV93" s="212"/>
      <c r="IW93" s="212"/>
      <c r="IX93" s="212"/>
      <c r="IY93" s="212"/>
      <c r="IZ93" s="212"/>
      <c r="JA93" s="212"/>
      <c r="JB93" s="212"/>
      <c r="JC93" s="212"/>
      <c r="JD93" s="212"/>
      <c r="JE93" s="212"/>
      <c r="JF93" s="212"/>
      <c r="JG93" s="212"/>
      <c r="JH93" s="212"/>
      <c r="JI93" s="212"/>
      <c r="JJ93" s="212"/>
      <c r="JK93" s="213"/>
      <c r="JL93" s="212"/>
      <c r="JM93" s="212"/>
      <c r="JN93" s="212"/>
      <c r="JO93" s="212"/>
      <c r="JP93" s="212"/>
      <c r="JQ93" s="192"/>
      <c r="JR93" s="212"/>
      <c r="JS93" s="212"/>
      <c r="JT93" s="212"/>
      <c r="JU93" s="212"/>
      <c r="JV93" s="212"/>
      <c r="JW93" s="212"/>
      <c r="JX93" s="212"/>
      <c r="JY93" s="212"/>
      <c r="JZ93" s="212"/>
      <c r="KA93" s="212"/>
      <c r="KB93" s="212"/>
      <c r="KC93" s="212"/>
      <c r="KD93" s="212"/>
      <c r="KE93" s="212"/>
      <c r="KF93" s="212"/>
      <c r="KG93" s="212"/>
      <c r="KH93" s="213"/>
      <c r="KI93" s="212"/>
      <c r="KJ93" s="212"/>
      <c r="KK93" s="212"/>
      <c r="KL93" s="212"/>
      <c r="KM93" s="212"/>
      <c r="KN93" s="192"/>
      <c r="KO93" s="212"/>
      <c r="KP93" s="212"/>
      <c r="KQ93" s="212"/>
      <c r="KR93" s="212"/>
      <c r="KS93" s="212"/>
      <c r="KT93" s="212"/>
      <c r="KU93" s="212"/>
      <c r="KV93" s="212"/>
      <c r="KW93" s="212"/>
      <c r="KX93" s="212"/>
      <c r="KY93" s="212"/>
      <c r="KZ93" s="212"/>
      <c r="LA93" s="212"/>
      <c r="LB93" s="212"/>
      <c r="LC93" s="212"/>
      <c r="LD93" s="212"/>
      <c r="LE93" s="213"/>
      <c r="LF93" s="212"/>
      <c r="LG93" s="212"/>
      <c r="LH93" s="212"/>
      <c r="LI93" s="212"/>
      <c r="LJ93" s="212"/>
      <c r="LK93" s="192"/>
      <c r="LL93" s="212"/>
      <c r="LM93" s="212"/>
      <c r="LN93" s="212"/>
      <c r="LO93" s="212"/>
      <c r="LP93" s="212"/>
      <c r="LQ93" s="212"/>
      <c r="LR93" s="212"/>
      <c r="LS93" s="212"/>
      <c r="LT93" s="212"/>
      <c r="LU93" s="212"/>
      <c r="LV93" s="212"/>
      <c r="LW93" s="212"/>
      <c r="LX93" s="212"/>
      <c r="LY93" s="212"/>
      <c r="LZ93" s="212"/>
      <c r="MA93" s="212"/>
      <c r="MB93" s="213"/>
      <c r="MC93" s="212"/>
      <c r="MD93" s="212"/>
      <c r="ME93" s="212"/>
      <c r="MF93" s="212"/>
      <c r="MG93" s="212"/>
      <c r="MH93" s="192"/>
      <c r="MI93" s="212"/>
      <c r="MJ93" s="212"/>
      <c r="MK93" s="212"/>
      <c r="ML93" s="212"/>
      <c r="MM93" s="212"/>
      <c r="MN93" s="212"/>
      <c r="MO93" s="212"/>
      <c r="MP93" s="212"/>
      <c r="MQ93" s="212"/>
      <c r="MR93" s="212"/>
      <c r="MS93" s="212"/>
      <c r="MT93" s="212"/>
      <c r="MU93" s="212"/>
      <c r="MV93" s="212"/>
      <c r="MW93" s="212"/>
      <c r="MX93" s="212"/>
      <c r="MY93" s="213"/>
      <c r="MZ93" s="212"/>
      <c r="NA93" s="212"/>
      <c r="NB93" s="212"/>
      <c r="NC93" s="212"/>
      <c r="ND93" s="212"/>
      <c r="NE93" s="192"/>
      <c r="NF93" s="212"/>
      <c r="NG93" s="212"/>
      <c r="NH93" s="212"/>
      <c r="NI93" s="212"/>
      <c r="NJ93" s="212"/>
      <c r="NK93" s="212"/>
      <c r="NL93" s="212"/>
      <c r="NM93" s="212"/>
      <c r="NN93" s="212"/>
      <c r="NO93" s="212"/>
      <c r="NP93" s="212"/>
      <c r="NQ93" s="212"/>
      <c r="NR93" s="212"/>
      <c r="NS93" s="212"/>
      <c r="NT93" s="212"/>
      <c r="NU93" s="212"/>
      <c r="NV93" s="213"/>
      <c r="NW93" s="212"/>
      <c r="NX93" s="212"/>
      <c r="NY93" s="212"/>
      <c r="NZ93" s="212"/>
      <c r="OA93" s="212"/>
      <c r="OB93" s="192"/>
      <c r="OC93" s="212"/>
      <c r="OD93" s="212"/>
      <c r="OE93" s="212"/>
      <c r="OF93" s="212"/>
      <c r="OG93" s="212"/>
      <c r="OH93" s="212"/>
      <c r="OI93" s="212"/>
      <c r="OJ93" s="212"/>
      <c r="OK93" s="212"/>
      <c r="OL93" s="212"/>
      <c r="OM93" s="212"/>
      <c r="ON93" s="212"/>
      <c r="OO93" s="212"/>
      <c r="OP93" s="212"/>
      <c r="OQ93" s="212"/>
      <c r="OR93" s="212"/>
      <c r="OS93" s="213"/>
      <c r="OT93" s="212"/>
      <c r="OU93" s="212"/>
      <c r="OV93" s="212"/>
      <c r="OW93" s="212"/>
      <c r="OX93" s="212"/>
      <c r="OY93" s="192"/>
      <c r="OZ93" s="212"/>
      <c r="PA93" s="212"/>
      <c r="PB93" s="212"/>
      <c r="PC93" s="212"/>
      <c r="PD93" s="212"/>
      <c r="PE93" s="212"/>
      <c r="PF93" s="212"/>
      <c r="PG93" s="212"/>
      <c r="PH93" s="212"/>
      <c r="PI93" s="212"/>
      <c r="PJ93" s="212"/>
      <c r="PK93" s="212"/>
      <c r="PL93" s="212"/>
      <c r="PM93" s="212"/>
      <c r="PN93" s="212"/>
      <c r="PO93" s="212"/>
      <c r="PP93" s="213"/>
      <c r="PQ93" s="212"/>
      <c r="PR93" s="212"/>
      <c r="PS93" s="212"/>
      <c r="PT93" s="212"/>
      <c r="PU93" s="212"/>
      <c r="PV93" s="192"/>
      <c r="PW93" s="212"/>
      <c r="PX93" s="212"/>
      <c r="PY93" s="212"/>
      <c r="PZ93" s="212"/>
      <c r="QA93" s="212"/>
      <c r="QB93" s="212"/>
      <c r="QC93" s="212"/>
      <c r="QD93" s="212"/>
      <c r="QE93" s="212"/>
      <c r="QF93" s="212"/>
      <c r="QG93" s="212"/>
      <c r="QH93" s="212"/>
      <c r="QI93" s="212"/>
      <c r="QJ93" s="212"/>
      <c r="QK93" s="212"/>
      <c r="QL93" s="212"/>
      <c r="QM93" s="213"/>
      <c r="QN93" s="212"/>
      <c r="QO93" s="212"/>
      <c r="QP93" s="212"/>
      <c r="QQ93" s="212"/>
      <c r="QR93" s="212"/>
      <c r="QS93" s="192"/>
      <c r="QT93" s="212"/>
      <c r="QU93" s="212"/>
      <c r="QV93" s="212"/>
      <c r="QW93" s="212"/>
      <c r="QX93" s="212"/>
      <c r="QY93" s="212"/>
      <c r="QZ93" s="212"/>
      <c r="RA93" s="212"/>
      <c r="RB93" s="212"/>
      <c r="RC93" s="212"/>
      <c r="RD93" s="212"/>
      <c r="RE93" s="212"/>
      <c r="RF93" s="212"/>
      <c r="RG93" s="212"/>
      <c r="RH93" s="212"/>
      <c r="RI93" s="212"/>
      <c r="RJ93" s="213"/>
      <c r="RK93" s="212"/>
      <c r="RL93" s="212"/>
      <c r="RM93" s="212"/>
      <c r="RN93" s="212"/>
      <c r="RO93" s="212"/>
      <c r="RP93" s="192"/>
      <c r="RQ93" s="212"/>
      <c r="RR93" s="212"/>
      <c r="RS93" s="212"/>
      <c r="RT93" s="212"/>
      <c r="RU93" s="212"/>
      <c r="RV93" s="212"/>
      <c r="RW93" s="212"/>
      <c r="RX93" s="212"/>
      <c r="RY93" s="212"/>
      <c r="RZ93" s="212"/>
      <c r="SA93" s="212"/>
      <c r="SB93" s="212"/>
      <c r="SC93" s="212"/>
      <c r="SD93" s="212"/>
      <c r="SE93" s="212"/>
      <c r="SF93" s="212"/>
      <c r="SG93" s="213"/>
      <c r="SH93" s="212"/>
      <c r="SI93" s="212"/>
      <c r="SJ93" s="212"/>
      <c r="SK93" s="212"/>
      <c r="SL93" s="212"/>
      <c r="SM93" s="192"/>
      <c r="SN93" s="212"/>
      <c r="SO93" s="212"/>
      <c r="SP93" s="212"/>
      <c r="SQ93" s="212"/>
      <c r="SR93" s="212"/>
      <c r="SS93" s="212"/>
      <c r="ST93" s="212"/>
      <c r="SU93" s="212"/>
      <c r="SV93" s="212"/>
      <c r="SW93" s="212"/>
      <c r="SX93" s="212"/>
      <c r="SY93" s="212"/>
      <c r="SZ93" s="212"/>
      <c r="TA93" s="212"/>
      <c r="TB93" s="212"/>
      <c r="TC93" s="212"/>
      <c r="TD93" s="213"/>
      <c r="TE93" s="212"/>
      <c r="TF93" s="212"/>
      <c r="TG93" s="212"/>
      <c r="TH93" s="212"/>
      <c r="TI93" s="212"/>
      <c r="TJ93" s="192"/>
      <c r="TK93" s="212"/>
      <c r="TL93" s="212"/>
      <c r="TM93" s="212"/>
      <c r="TN93" s="212"/>
      <c r="TO93" s="212"/>
      <c r="TP93" s="212"/>
      <c r="TQ93" s="212"/>
      <c r="TR93" s="212"/>
      <c r="TS93" s="212"/>
      <c r="TT93" s="212"/>
      <c r="TU93" s="212"/>
      <c r="TV93" s="212"/>
      <c r="TW93" s="212"/>
      <c r="TX93" s="212"/>
      <c r="TY93" s="212"/>
      <c r="TZ93" s="212"/>
      <c r="UA93" s="213"/>
      <c r="UB93" s="212"/>
      <c r="UC93" s="212"/>
      <c r="UD93" s="212"/>
      <c r="UE93" s="212"/>
      <c r="UF93" s="212"/>
      <c r="UG93" s="192"/>
      <c r="UH93" s="212"/>
      <c r="UI93" s="212"/>
      <c r="UJ93" s="212"/>
      <c r="UK93" s="212"/>
      <c r="UL93" s="212"/>
      <c r="UM93" s="212"/>
      <c r="UN93" s="212"/>
      <c r="UO93" s="212"/>
      <c r="UP93" s="212"/>
      <c r="UQ93" s="212"/>
      <c r="UR93" s="212"/>
      <c r="US93" s="212"/>
      <c r="UT93" s="212"/>
      <c r="UU93" s="212"/>
      <c r="UV93" s="212"/>
      <c r="UW93" s="212"/>
      <c r="UX93" s="213"/>
      <c r="UY93" s="212"/>
      <c r="UZ93" s="212"/>
      <c r="VA93" s="212"/>
      <c r="VB93" s="212"/>
      <c r="VC93" s="212"/>
      <c r="VD93" s="192"/>
      <c r="VE93" s="212"/>
      <c r="VF93" s="212"/>
      <c r="VG93" s="212"/>
      <c r="VH93" s="212"/>
      <c r="VI93" s="212"/>
      <c r="VJ93" s="212"/>
      <c r="VK93" s="212"/>
      <c r="VL93" s="212"/>
      <c r="VM93" s="212"/>
      <c r="VN93" s="212"/>
      <c r="VO93" s="212"/>
      <c r="VP93" s="212"/>
      <c r="VQ93" s="212"/>
      <c r="VR93" s="212"/>
      <c r="VS93" s="212"/>
      <c r="VT93" s="212"/>
      <c r="VU93" s="213"/>
      <c r="VV93" s="212"/>
      <c r="VW93" s="212"/>
      <c r="VX93" s="212"/>
      <c r="VY93" s="212"/>
      <c r="VZ93" s="212"/>
      <c r="WA93" s="192"/>
      <c r="WB93" s="212"/>
      <c r="WC93" s="212"/>
      <c r="WD93" s="212"/>
      <c r="WE93" s="212"/>
      <c r="WF93" s="212"/>
      <c r="WG93" s="212"/>
      <c r="WH93" s="212"/>
      <c r="WI93" s="212"/>
      <c r="WJ93" s="212"/>
      <c r="WK93" s="212"/>
      <c r="WL93" s="212"/>
      <c r="WM93" s="212"/>
      <c r="WN93" s="212"/>
      <c r="WO93" s="212"/>
      <c r="WP93" s="212"/>
      <c r="WQ93" s="212"/>
      <c r="WR93" s="213"/>
      <c r="WS93" s="212"/>
      <c r="WT93" s="212"/>
      <c r="WU93" s="212"/>
      <c r="WV93" s="212"/>
      <c r="WW93" s="212"/>
      <c r="WX93" s="192"/>
      <c r="WY93" s="212"/>
      <c r="WZ93" s="212"/>
      <c r="XA93" s="212"/>
      <c r="XB93" s="212"/>
      <c r="XC93" s="212"/>
      <c r="XD93" s="212"/>
      <c r="XE93" s="212"/>
      <c r="XF93" s="212"/>
      <c r="XG93" s="212"/>
      <c r="XH93" s="212"/>
      <c r="XI93" s="212"/>
      <c r="XJ93" s="212"/>
      <c r="XK93" s="212"/>
      <c r="XL93" s="212"/>
      <c r="XM93" s="212"/>
      <c r="XN93" s="212"/>
      <c r="XO93" s="213"/>
      <c r="XP93" s="212"/>
      <c r="XQ93" s="212"/>
      <c r="XR93" s="212"/>
      <c r="XS93" s="212"/>
      <c r="XT93" s="212"/>
      <c r="XU93" s="192"/>
      <c r="XV93" s="212"/>
      <c r="XW93" s="212"/>
      <c r="XX93" s="212"/>
      <c r="XY93" s="212"/>
      <c r="XZ93" s="212"/>
      <c r="YA93" s="212"/>
      <c r="YB93" s="212"/>
      <c r="YC93" s="212"/>
      <c r="YD93" s="212"/>
      <c r="YE93" s="212"/>
      <c r="YF93" s="212"/>
      <c r="YG93" s="212"/>
      <c r="YH93" s="212"/>
      <c r="YI93" s="212"/>
      <c r="YJ93" s="212"/>
      <c r="YK93" s="212"/>
      <c r="YL93" s="213"/>
      <c r="YM93" s="212"/>
      <c r="YN93" s="212"/>
      <c r="YO93" s="212"/>
      <c r="YP93" s="212"/>
      <c r="YQ93" s="212"/>
      <c r="YR93" s="192"/>
      <c r="YS93" s="212"/>
      <c r="YT93" s="212"/>
      <c r="YU93" s="212"/>
      <c r="YV93" s="212"/>
      <c r="YW93" s="212"/>
      <c r="YX93" s="212"/>
      <c r="YY93" s="212"/>
      <c r="YZ93" s="212"/>
      <c r="ZA93" s="212"/>
      <c r="ZB93" s="212"/>
      <c r="ZC93" s="212"/>
      <c r="ZD93" s="212"/>
      <c r="ZE93" s="212"/>
      <c r="ZF93" s="212"/>
      <c r="ZG93" s="212"/>
      <c r="ZH93" s="212"/>
      <c r="ZI93" s="213"/>
      <c r="ZJ93" s="212"/>
      <c r="ZK93" s="212"/>
      <c r="ZL93" s="212"/>
      <c r="ZM93" s="212"/>
      <c r="ZN93" s="212"/>
      <c r="ZO93" s="192"/>
      <c r="ZP93" s="212"/>
      <c r="ZQ93" s="212"/>
      <c r="ZR93" s="212"/>
      <c r="ZS93" s="212"/>
      <c r="ZT93" s="212"/>
      <c r="ZU93" s="212"/>
      <c r="ZV93" s="212"/>
      <c r="ZW93" s="212"/>
      <c r="ZX93" s="212"/>
      <c r="ZY93" s="212"/>
      <c r="ZZ93" s="212"/>
      <c r="AAA93" s="212"/>
      <c r="AAB93" s="212"/>
      <c r="AAC93" s="212"/>
      <c r="AAD93" s="212"/>
      <c r="AAE93" s="212"/>
      <c r="AAF93" s="213"/>
      <c r="AAG93" s="212"/>
      <c r="AAH93" s="212"/>
      <c r="AAI93" s="212"/>
      <c r="AAJ93" s="212"/>
      <c r="AAK93" s="212"/>
      <c r="AAL93" s="192"/>
      <c r="AAM93" s="212"/>
      <c r="AAN93" s="212"/>
      <c r="AAO93" s="212"/>
      <c r="AAP93" s="212"/>
      <c r="AAQ93" s="212"/>
      <c r="AAR93" s="212"/>
      <c r="AAS93" s="212"/>
      <c r="AAT93" s="212"/>
      <c r="AAU93" s="212"/>
      <c r="AAV93" s="212"/>
      <c r="AAW93" s="212"/>
      <c r="AAX93" s="212"/>
      <c r="AAY93" s="212"/>
      <c r="AAZ93" s="212"/>
      <c r="ABA93" s="212"/>
      <c r="ABB93" s="212"/>
      <c r="ABC93" s="213"/>
      <c r="ABD93" s="212"/>
      <c r="ABE93" s="212"/>
      <c r="ABF93" s="212"/>
      <c r="ABG93" s="212"/>
      <c r="ABH93" s="212"/>
      <c r="ABI93" s="192"/>
      <c r="ABJ93" s="212"/>
      <c r="ABK93" s="212"/>
      <c r="ABL93" s="212"/>
      <c r="ABM93" s="212"/>
      <c r="ABN93" s="212"/>
      <c r="ABO93" s="212"/>
      <c r="ABP93" s="212"/>
      <c r="ABQ93" s="212"/>
      <c r="ABR93" s="212"/>
      <c r="ABS93" s="212"/>
      <c r="ABT93" s="212"/>
      <c r="ABU93" s="212"/>
      <c r="ABV93" s="212"/>
      <c r="ABW93" s="212"/>
      <c r="ABX93" s="212"/>
      <c r="ABY93" s="212"/>
      <c r="ABZ93" s="213"/>
      <c r="ACA93" s="212"/>
      <c r="ACB93" s="212"/>
      <c r="ACC93" s="212"/>
      <c r="ACD93" s="212"/>
      <c r="ACE93" s="212"/>
      <c r="ACF93" s="192"/>
      <c r="ACG93" s="212"/>
      <c r="ACH93" s="212"/>
      <c r="ACI93" s="212"/>
      <c r="ACJ93" s="212"/>
      <c r="ACK93" s="212"/>
      <c r="ACL93" s="212"/>
      <c r="ACM93" s="212"/>
      <c r="ACN93" s="212"/>
      <c r="ACO93" s="212"/>
      <c r="ACP93" s="212"/>
      <c r="ACQ93" s="212"/>
      <c r="ACR93" s="212"/>
      <c r="ACS93" s="212"/>
      <c r="ACT93" s="212"/>
      <c r="ACU93" s="212"/>
      <c r="ACV93" s="212"/>
      <c r="ACW93" s="213"/>
      <c r="ACX93" s="212"/>
      <c r="ACY93" s="212"/>
      <c r="ACZ93" s="212"/>
      <c r="ADA93" s="212"/>
      <c r="ADB93" s="212"/>
      <c r="ADC93" s="192"/>
      <c r="ADD93" s="212"/>
      <c r="ADE93" s="212"/>
      <c r="ADF93" s="212"/>
      <c r="ADG93" s="212"/>
      <c r="ADH93" s="212"/>
      <c r="ADI93" s="212"/>
      <c r="ADJ93" s="212"/>
      <c r="ADK93" s="212"/>
      <c r="ADL93" s="212"/>
      <c r="ADM93" s="212"/>
      <c r="ADN93" s="212"/>
      <c r="ADO93" s="212"/>
      <c r="ADP93" s="212"/>
      <c r="ADQ93" s="212"/>
      <c r="ADR93" s="212"/>
      <c r="ADS93" s="212"/>
      <c r="ADT93" s="213"/>
      <c r="ADU93" s="212"/>
      <c r="ADV93" s="212"/>
      <c r="ADW93" s="212"/>
      <c r="ADX93" s="212"/>
      <c r="ADY93" s="212"/>
      <c r="ADZ93" s="192"/>
      <c r="AEA93" s="212"/>
      <c r="AEB93" s="212"/>
      <c r="AEC93" s="212"/>
      <c r="AED93" s="212"/>
      <c r="AEE93" s="212"/>
      <c r="AEF93" s="212"/>
      <c r="AEG93" s="212"/>
      <c r="AEH93" s="212"/>
      <c r="AEI93" s="212"/>
      <c r="AEJ93" s="212"/>
      <c r="AEK93" s="212"/>
      <c r="AEL93" s="212"/>
      <c r="AEM93" s="212"/>
      <c r="AEN93" s="212"/>
      <c r="AEO93" s="212"/>
      <c r="AEP93" s="212"/>
      <c r="AEQ93" s="213"/>
      <c r="AER93" s="212"/>
      <c r="AES93" s="212"/>
      <c r="AET93" s="212"/>
      <c r="AEU93" s="212"/>
      <c r="AEV93" s="212"/>
      <c r="AEW93" s="192"/>
      <c r="AEX93" s="212"/>
      <c r="AEY93" s="212"/>
      <c r="AEZ93" s="212"/>
      <c r="AFA93" s="212"/>
      <c r="AFB93" s="212"/>
      <c r="AFC93" s="212"/>
      <c r="AFD93" s="212"/>
      <c r="AFE93" s="212"/>
      <c r="AFF93" s="212"/>
      <c r="AFG93" s="212"/>
      <c r="AFH93" s="212"/>
      <c r="AFI93" s="212"/>
      <c r="AFJ93" s="212"/>
      <c r="AFK93" s="212"/>
      <c r="AFL93" s="212"/>
      <c r="AFM93" s="212"/>
      <c r="AFN93" s="213"/>
      <c r="AFO93" s="212"/>
      <c r="AFP93" s="212"/>
      <c r="AFQ93" s="212"/>
      <c r="AFR93" s="212"/>
      <c r="AFS93" s="212"/>
      <c r="AFT93" s="192"/>
      <c r="AFU93" s="212"/>
      <c r="AFV93" s="212"/>
      <c r="AFW93" s="212"/>
      <c r="AFX93" s="212"/>
      <c r="AFY93" s="212"/>
      <c r="AFZ93" s="212"/>
      <c r="AGA93" s="212"/>
      <c r="AGB93" s="212"/>
      <c r="AGC93" s="212"/>
      <c r="AGD93" s="212"/>
      <c r="AGE93" s="212"/>
      <c r="AGF93" s="212"/>
      <c r="AGG93" s="212"/>
      <c r="AGH93" s="212"/>
      <c r="AGI93" s="212"/>
      <c r="AGJ93" s="212"/>
      <c r="AGK93" s="213"/>
      <c r="AGL93" s="212"/>
      <c r="AGM93" s="212"/>
      <c r="AGN93" s="212"/>
      <c r="AGO93" s="212"/>
      <c r="AGP93" s="212"/>
      <c r="AGQ93" s="192"/>
      <c r="AGR93" s="212"/>
      <c r="AGS93" s="212"/>
      <c r="AGT93" s="212"/>
      <c r="AGU93" s="212"/>
      <c r="AGV93" s="212"/>
      <c r="AGW93" s="212"/>
      <c r="AGX93" s="212"/>
      <c r="AGY93" s="212"/>
      <c r="AGZ93" s="212"/>
      <c r="AHA93" s="212"/>
      <c r="AHB93" s="212"/>
      <c r="AHC93" s="212"/>
      <c r="AHD93" s="212"/>
      <c r="AHE93" s="212"/>
      <c r="AHF93" s="212"/>
      <c r="AHG93" s="212"/>
      <c r="AHH93" s="213"/>
      <c r="AHI93" s="212"/>
      <c r="AHJ93" s="212"/>
      <c r="AHK93" s="212"/>
      <c r="AHL93" s="212"/>
      <c r="AHM93" s="212"/>
      <c r="AHN93" s="192"/>
      <c r="AHO93" s="212"/>
      <c r="AHP93" s="212"/>
      <c r="AHQ93" s="212"/>
      <c r="AHR93" s="212"/>
      <c r="AHS93" s="212"/>
      <c r="AHT93" s="212"/>
      <c r="AHU93" s="212"/>
      <c r="AHV93" s="212"/>
      <c r="AHW93" s="212"/>
      <c r="AHX93" s="212"/>
      <c r="AHY93" s="212"/>
      <c r="AHZ93" s="212"/>
      <c r="AIA93" s="212"/>
      <c r="AIB93" s="212"/>
      <c r="AIC93" s="212"/>
      <c r="AID93" s="212"/>
      <c r="AIE93" s="213"/>
      <c r="AIF93" s="212"/>
      <c r="AIG93" s="212"/>
      <c r="AIH93" s="212"/>
      <c r="AII93" s="212"/>
      <c r="AIJ93" s="212"/>
      <c r="AIK93" s="192"/>
      <c r="AIL93" s="212"/>
      <c r="AIM93" s="212"/>
      <c r="AIN93" s="212"/>
      <c r="AIO93" s="212"/>
      <c r="AIP93" s="212"/>
      <c r="AIQ93" s="212"/>
      <c r="AIR93" s="212"/>
      <c r="AIS93" s="212"/>
      <c r="AIT93" s="212"/>
      <c r="AIU93" s="212"/>
      <c r="AIV93" s="212"/>
      <c r="AIW93" s="212"/>
      <c r="AIX93" s="212"/>
      <c r="AIY93" s="212"/>
      <c r="AIZ93" s="212"/>
      <c r="AJA93" s="212"/>
      <c r="AJB93" s="213"/>
      <c r="AJC93" s="212"/>
      <c r="AJD93" s="212"/>
      <c r="AJE93" s="212"/>
      <c r="AJF93" s="212"/>
      <c r="AJG93" s="212"/>
      <c r="AJH93" s="192"/>
      <c r="AJI93" s="212"/>
      <c r="AJJ93" s="212"/>
      <c r="AJK93" s="212"/>
      <c r="AJL93" s="212"/>
      <c r="AJM93" s="212"/>
      <c r="AJN93" s="212"/>
      <c r="AJO93" s="212"/>
      <c r="AJP93" s="212"/>
      <c r="AJQ93" s="212"/>
      <c r="AJR93" s="212"/>
      <c r="AJS93" s="212"/>
      <c r="AJT93" s="212"/>
      <c r="AJU93" s="212"/>
      <c r="AJV93" s="212"/>
      <c r="AJW93" s="212"/>
      <c r="AJX93" s="212"/>
      <c r="AJY93" s="213"/>
      <c r="AJZ93" s="212"/>
      <c r="AKA93" s="212"/>
      <c r="AKB93" s="212"/>
      <c r="AKC93" s="212"/>
      <c r="AKD93" s="212"/>
      <c r="AKE93" s="192"/>
      <c r="AKF93" s="212"/>
      <c r="AKG93" s="212"/>
      <c r="AKH93" s="212"/>
      <c r="AKI93" s="212"/>
      <c r="AKJ93" s="212"/>
      <c r="AKK93" s="212"/>
      <c r="AKL93" s="212"/>
      <c r="AKM93" s="212"/>
      <c r="AKN93" s="212"/>
      <c r="AKO93" s="212"/>
      <c r="AKP93" s="212"/>
      <c r="AKQ93" s="212"/>
      <c r="AKR93" s="212"/>
      <c r="AKS93" s="212"/>
      <c r="AKT93" s="212"/>
      <c r="AKU93" s="212"/>
      <c r="AKV93" s="213"/>
      <c r="AKW93" s="212"/>
      <c r="AKX93" s="212"/>
      <c r="AKY93" s="212"/>
      <c r="AKZ93" s="212"/>
      <c r="ALA93" s="212"/>
      <c r="ALB93" s="192"/>
      <c r="ALC93" s="212"/>
      <c r="ALD93" s="212"/>
      <c r="ALE93" s="212"/>
      <c r="ALF93" s="212"/>
      <c r="ALG93" s="212"/>
      <c r="ALH93" s="212"/>
      <c r="ALI93" s="212"/>
      <c r="ALJ93" s="212"/>
      <c r="ALK93" s="212"/>
      <c r="ALL93" s="212"/>
      <c r="ALM93" s="212"/>
      <c r="ALN93" s="212"/>
      <c r="ALO93" s="212"/>
      <c r="ALP93" s="212"/>
      <c r="ALQ93" s="212"/>
      <c r="ALR93" s="212"/>
      <c r="ALS93" s="213"/>
      <c r="ALT93" s="212"/>
      <c r="ALU93" s="212"/>
      <c r="ALV93" s="212"/>
      <c r="ALW93" s="212"/>
      <c r="ALX93" s="212"/>
      <c r="ALY93" s="192"/>
      <c r="ALZ93" s="212"/>
      <c r="AMA93" s="212"/>
      <c r="AMB93" s="212"/>
      <c r="AMC93" s="212"/>
      <c r="AMD93" s="212"/>
      <c r="AME93" s="212"/>
      <c r="AMF93" s="212"/>
      <c r="AMG93" s="212"/>
      <c r="AMH93" s="212"/>
      <c r="AMI93" s="212"/>
      <c r="AMJ93" s="212"/>
      <c r="AMK93" s="212"/>
      <c r="AML93" s="212"/>
      <c r="AMM93" s="212"/>
      <c r="AMN93" s="212"/>
      <c r="AMO93" s="212"/>
      <c r="AMP93" s="213"/>
      <c r="AMQ93" s="212"/>
      <c r="AMR93" s="212"/>
      <c r="AMS93" s="212"/>
      <c r="AMT93" s="212"/>
      <c r="AMU93" s="212"/>
      <c r="AMV93" s="192"/>
      <c r="AMW93" s="212"/>
      <c r="AMX93" s="212"/>
      <c r="AMY93" s="212"/>
      <c r="AMZ93" s="212"/>
      <c r="ANA93" s="212"/>
      <c r="ANB93" s="212"/>
      <c r="ANC93" s="212"/>
      <c r="AND93" s="212"/>
      <c r="ANE93" s="212"/>
      <c r="ANF93" s="212"/>
      <c r="ANG93" s="212"/>
      <c r="ANH93" s="212"/>
      <c r="ANI93" s="212"/>
      <c r="ANJ93" s="212"/>
      <c r="ANK93" s="212"/>
      <c r="ANL93" s="212"/>
      <c r="ANM93" s="213"/>
      <c r="ANN93" s="212"/>
      <c r="ANO93" s="212"/>
      <c r="ANP93" s="212"/>
      <c r="ANQ93" s="212"/>
      <c r="ANR93" s="212"/>
      <c r="ANS93" s="192"/>
      <c r="ANT93" s="212"/>
      <c r="ANU93" s="212"/>
      <c r="ANV93" s="212"/>
      <c r="ANW93" s="212"/>
      <c r="ANX93" s="212"/>
      <c r="ANY93" s="212"/>
      <c r="ANZ93" s="212"/>
      <c r="AOA93" s="212"/>
      <c r="AOB93" s="212"/>
      <c r="AOC93" s="212"/>
      <c r="AOD93" s="212"/>
      <c r="AOE93" s="212"/>
      <c r="AOF93" s="212"/>
      <c r="AOG93" s="212"/>
      <c r="AOH93" s="212"/>
      <c r="AOI93" s="212"/>
      <c r="AOJ93" s="213"/>
      <c r="AOK93" s="212"/>
      <c r="AOL93" s="212"/>
      <c r="AOM93" s="212"/>
      <c r="AON93" s="212"/>
      <c r="AOO93" s="212"/>
      <c r="AOP93" s="192"/>
      <c r="AOQ93" s="212"/>
      <c r="AOR93" s="212"/>
      <c r="AOS93" s="212"/>
      <c r="AOT93" s="212"/>
      <c r="AOU93" s="212"/>
      <c r="AOV93" s="212"/>
      <c r="AOW93" s="212"/>
      <c r="AOX93" s="212"/>
      <c r="AOY93" s="212"/>
      <c r="AOZ93" s="212"/>
      <c r="APA93" s="212"/>
      <c r="APB93" s="212"/>
      <c r="APC93" s="212"/>
      <c r="APD93" s="212"/>
      <c r="APE93" s="212"/>
      <c r="APF93" s="212"/>
      <c r="APG93" s="213"/>
      <c r="APH93" s="212"/>
      <c r="API93" s="212"/>
      <c r="APJ93" s="212"/>
      <c r="APK93" s="212"/>
      <c r="APL93" s="212"/>
      <c r="APM93" s="192"/>
      <c r="APN93" s="212"/>
      <c r="APO93" s="212"/>
      <c r="APP93" s="212"/>
      <c r="APQ93" s="212"/>
      <c r="APR93" s="212"/>
      <c r="APS93" s="212"/>
      <c r="APT93" s="212"/>
      <c r="APU93" s="212"/>
      <c r="APV93" s="212"/>
      <c r="APW93" s="212"/>
      <c r="APX93" s="212"/>
      <c r="APY93" s="212"/>
      <c r="APZ93" s="212"/>
      <c r="AQA93" s="212"/>
      <c r="AQB93" s="212"/>
      <c r="AQC93" s="212"/>
      <c r="AQD93" s="213"/>
      <c r="AQE93" s="212"/>
      <c r="AQF93" s="212"/>
      <c r="AQG93" s="212"/>
      <c r="AQH93" s="212"/>
      <c r="AQI93" s="212"/>
      <c r="AQJ93" s="192"/>
      <c r="AQK93" s="212"/>
      <c r="AQL93" s="212"/>
      <c r="AQM93" s="212"/>
      <c r="AQN93" s="212"/>
      <c r="AQO93" s="212"/>
      <c r="AQP93" s="212"/>
      <c r="AQQ93" s="212"/>
      <c r="AQR93" s="212"/>
      <c r="AQS93" s="212"/>
      <c r="AQT93" s="212"/>
      <c r="AQU93" s="212"/>
      <c r="AQV93" s="212"/>
      <c r="AQW93" s="212"/>
      <c r="AQX93" s="212"/>
      <c r="AQY93" s="212"/>
      <c r="AQZ93" s="212"/>
      <c r="ARA93" s="213"/>
      <c r="ARB93" s="212"/>
      <c r="ARC93" s="212"/>
      <c r="ARD93" s="212"/>
      <c r="ARE93" s="212"/>
      <c r="ARF93" s="212"/>
      <c r="ARG93" s="192"/>
      <c r="ARH93" s="212"/>
      <c r="ARI93" s="212"/>
      <c r="ARJ93" s="212"/>
      <c r="ARK93" s="212"/>
      <c r="ARL93" s="212"/>
      <c r="ARM93" s="212"/>
      <c r="ARN93" s="212"/>
      <c r="ARO93" s="212"/>
      <c r="ARP93" s="212"/>
      <c r="ARQ93" s="212"/>
      <c r="ARR93" s="212"/>
      <c r="ARS93" s="212"/>
      <c r="ART93" s="212"/>
      <c r="ARU93" s="212"/>
      <c r="ARV93" s="212"/>
      <c r="ARW93" s="212"/>
      <c r="ARX93" s="213"/>
      <c r="ARY93" s="212"/>
      <c r="ARZ93" s="212"/>
      <c r="ASA93" s="212"/>
      <c r="ASB93" s="212"/>
      <c r="ASC93" s="212"/>
      <c r="ASD93" s="192"/>
      <c r="ASE93" s="212"/>
      <c r="ASF93" s="212"/>
      <c r="ASG93" s="212"/>
      <c r="ASH93" s="212"/>
      <c r="ASI93" s="212"/>
      <c r="ASJ93" s="212"/>
      <c r="ASK93" s="212"/>
      <c r="ASL93" s="212"/>
      <c r="ASM93" s="212"/>
      <c r="ASN93" s="212"/>
      <c r="ASO93" s="212"/>
      <c r="ASP93" s="212"/>
      <c r="ASQ93" s="212"/>
      <c r="ASR93" s="212"/>
      <c r="ASS93" s="212"/>
      <c r="AST93" s="212"/>
      <c r="ASU93" s="213"/>
      <c r="ASV93" s="212"/>
      <c r="ASW93" s="212"/>
      <c r="ASX93" s="212"/>
      <c r="ASY93" s="212"/>
      <c r="ASZ93" s="212"/>
      <c r="ATA93" s="192"/>
      <c r="ATB93" s="212"/>
      <c r="ATC93" s="212"/>
      <c r="ATD93" s="212"/>
      <c r="ATE93" s="212"/>
      <c r="ATF93" s="212"/>
      <c r="ATG93" s="212"/>
      <c r="ATH93" s="212"/>
      <c r="ATI93" s="212"/>
      <c r="ATJ93" s="212"/>
      <c r="ATK93" s="212"/>
      <c r="ATL93" s="212"/>
      <c r="ATM93" s="212"/>
      <c r="ATN93" s="212"/>
      <c r="ATO93" s="212"/>
      <c r="ATP93" s="212"/>
      <c r="ATQ93" s="212"/>
      <c r="ATR93" s="213"/>
      <c r="ATS93" s="212"/>
      <c r="ATT93" s="212"/>
      <c r="ATU93" s="212"/>
      <c r="ATV93" s="212"/>
      <c r="ATW93" s="212"/>
      <c r="ATX93" s="192"/>
      <c r="ATY93" s="212"/>
      <c r="ATZ93" s="212"/>
      <c r="AUA93" s="212"/>
      <c r="AUB93" s="212"/>
      <c r="AUC93" s="212"/>
      <c r="AUD93" s="212"/>
      <c r="AUE93" s="212"/>
      <c r="AUF93" s="212"/>
      <c r="AUG93" s="212"/>
      <c r="AUH93" s="212"/>
      <c r="AUI93" s="212"/>
      <c r="AUJ93" s="212"/>
      <c r="AUK93" s="212"/>
      <c r="AUL93" s="212"/>
      <c r="AUM93" s="212"/>
      <c r="AUN93" s="212"/>
      <c r="AUO93" s="213"/>
      <c r="AUP93" s="212"/>
      <c r="AUQ93" s="212"/>
      <c r="AUR93" s="212"/>
      <c r="AUS93" s="212"/>
      <c r="AUT93" s="212"/>
      <c r="AUU93" s="192"/>
      <c r="AUV93" s="212"/>
      <c r="AUW93" s="212"/>
      <c r="AUX93" s="212"/>
      <c r="AUY93" s="212"/>
      <c r="AUZ93" s="212"/>
      <c r="AVA93" s="212"/>
      <c r="AVB93" s="212"/>
      <c r="AVC93" s="212"/>
      <c r="AVD93" s="212"/>
      <c r="AVE93" s="212"/>
      <c r="AVF93" s="212"/>
      <c r="AVG93" s="212"/>
      <c r="AVH93" s="212"/>
      <c r="AVI93" s="212"/>
      <c r="AVJ93" s="212"/>
      <c r="AVK93" s="212"/>
      <c r="AVL93" s="213"/>
      <c r="AVM93" s="212"/>
      <c r="AVN93" s="212"/>
      <c r="AVO93" s="212"/>
      <c r="AVP93" s="212"/>
      <c r="AVQ93" s="212"/>
      <c r="AVR93" s="192"/>
      <c r="AVS93" s="212"/>
      <c r="AVT93" s="212"/>
      <c r="AVU93" s="212"/>
      <c r="AVV93" s="212"/>
      <c r="AVW93" s="212"/>
      <c r="AVX93" s="212"/>
      <c r="AVY93" s="212"/>
      <c r="AVZ93" s="212"/>
      <c r="AWA93" s="212"/>
      <c r="AWB93" s="212"/>
      <c r="AWC93" s="212"/>
      <c r="AWD93" s="212"/>
      <c r="AWE93" s="212"/>
      <c r="AWF93" s="212"/>
      <c r="AWG93" s="212"/>
      <c r="AWH93" s="212"/>
      <c r="AWI93" s="213"/>
      <c r="AWJ93" s="212"/>
      <c r="AWK93" s="212"/>
      <c r="AWL93" s="212"/>
      <c r="AWM93" s="212"/>
      <c r="AWN93" s="212"/>
      <c r="AWO93" s="192"/>
      <c r="AWP93" s="212"/>
      <c r="AWQ93" s="212"/>
      <c r="AWR93" s="212"/>
      <c r="AWS93" s="212"/>
      <c r="AWT93" s="212"/>
      <c r="AWU93" s="212"/>
      <c r="AWV93" s="212"/>
      <c r="AWW93" s="212"/>
      <c r="AWX93" s="212"/>
      <c r="AWY93" s="212"/>
      <c r="AWZ93" s="212"/>
      <c r="AXA93" s="212"/>
      <c r="AXB93" s="212"/>
      <c r="AXC93" s="212"/>
      <c r="AXD93" s="212"/>
      <c r="AXE93" s="212"/>
      <c r="AXF93" s="213"/>
      <c r="AXG93" s="212"/>
      <c r="AXH93" s="212"/>
      <c r="AXI93" s="212"/>
      <c r="AXJ93" s="212"/>
      <c r="AXK93" s="212"/>
      <c r="AXL93" s="192"/>
      <c r="AXM93" s="212"/>
      <c r="AXN93" s="212"/>
      <c r="AXO93" s="212"/>
      <c r="AXP93" s="212"/>
      <c r="AXQ93" s="212"/>
      <c r="AXR93" s="212"/>
      <c r="AXS93" s="212"/>
      <c r="AXT93" s="212"/>
      <c r="AXU93" s="212"/>
      <c r="AXV93" s="212"/>
      <c r="AXW93" s="212"/>
      <c r="AXX93" s="212"/>
      <c r="AXY93" s="212"/>
      <c r="AXZ93" s="212"/>
      <c r="AYA93" s="212"/>
      <c r="AYB93" s="212"/>
      <c r="AYC93" s="213"/>
      <c r="AYD93" s="212"/>
      <c r="AYE93" s="212"/>
      <c r="AYF93" s="212"/>
      <c r="AYG93" s="212"/>
      <c r="AYH93" s="212"/>
      <c r="AYI93" s="192"/>
      <c r="AYJ93" s="212"/>
      <c r="AYK93" s="212"/>
      <c r="AYL93" s="212"/>
      <c r="AYM93" s="212"/>
      <c r="AYN93" s="212"/>
      <c r="AYO93" s="212"/>
      <c r="AYP93" s="212"/>
      <c r="AYQ93" s="212"/>
      <c r="AYR93" s="212"/>
      <c r="AYS93" s="212"/>
      <c r="AYT93" s="212"/>
      <c r="AYU93" s="212"/>
      <c r="AYV93" s="212"/>
      <c r="AYW93" s="212"/>
      <c r="AYX93" s="212"/>
      <c r="AYY93" s="212"/>
      <c r="AYZ93" s="213"/>
      <c r="AZA93" s="212"/>
      <c r="AZB93" s="212"/>
      <c r="AZC93" s="212"/>
      <c r="AZD93" s="212"/>
      <c r="AZE93" s="212"/>
      <c r="AZF93" s="192"/>
      <c r="AZG93" s="212"/>
      <c r="AZH93" s="212"/>
      <c r="AZI93" s="212"/>
      <c r="AZJ93" s="212"/>
      <c r="AZK93" s="212"/>
      <c r="AZL93" s="212"/>
      <c r="AZM93" s="212"/>
      <c r="AZN93" s="212"/>
      <c r="AZO93" s="212"/>
      <c r="AZP93" s="212"/>
      <c r="AZQ93" s="212"/>
      <c r="AZR93" s="212"/>
      <c r="AZS93" s="212"/>
      <c r="AZT93" s="212"/>
      <c r="AZU93" s="212"/>
      <c r="AZV93" s="212"/>
      <c r="AZW93" s="213"/>
      <c r="AZX93" s="212"/>
      <c r="AZY93" s="212"/>
      <c r="AZZ93" s="212"/>
      <c r="BAA93" s="212"/>
      <c r="BAB93" s="212"/>
      <c r="BAC93" s="192"/>
      <c r="BAD93" s="212"/>
      <c r="BAE93" s="212"/>
      <c r="BAF93" s="212"/>
      <c r="BAG93" s="212"/>
      <c r="BAH93" s="212"/>
      <c r="BAI93" s="212"/>
      <c r="BAJ93" s="212"/>
      <c r="BAK93" s="212"/>
      <c r="BAL93" s="212"/>
      <c r="BAM93" s="212"/>
      <c r="BAN93" s="212"/>
      <c r="BAO93" s="212"/>
      <c r="BAP93" s="212"/>
      <c r="BAQ93" s="212"/>
      <c r="BAR93" s="212"/>
      <c r="BAS93" s="212"/>
      <c r="BAT93" s="213"/>
      <c r="BAU93" s="212"/>
      <c r="BAV93" s="212"/>
      <c r="BAW93" s="212"/>
      <c r="BAX93" s="212"/>
      <c r="BAY93" s="212"/>
      <c r="BAZ93" s="192"/>
      <c r="BBA93" s="212"/>
      <c r="BBB93" s="212"/>
      <c r="BBC93" s="212"/>
      <c r="BBD93" s="212"/>
      <c r="BBE93" s="212"/>
      <c r="BBF93" s="212"/>
      <c r="BBG93" s="212"/>
      <c r="BBH93" s="212"/>
      <c r="BBI93" s="212"/>
      <c r="BBJ93" s="212"/>
      <c r="BBK93" s="212"/>
      <c r="BBL93" s="212"/>
      <c r="BBM93" s="212"/>
      <c r="BBN93" s="212"/>
      <c r="BBO93" s="212"/>
      <c r="BBP93" s="212"/>
      <c r="BBQ93" s="213"/>
      <c r="BBR93" s="212"/>
      <c r="BBS93" s="212"/>
      <c r="BBT93" s="212"/>
      <c r="BBU93" s="212"/>
      <c r="BBV93" s="212"/>
      <c r="BBW93" s="192"/>
      <c r="BBX93" s="212"/>
      <c r="BBY93" s="212"/>
      <c r="BBZ93" s="212"/>
      <c r="BCA93" s="212"/>
      <c r="BCB93" s="212"/>
      <c r="BCC93" s="212"/>
      <c r="BCD93" s="212"/>
      <c r="BCE93" s="212"/>
      <c r="BCF93" s="212"/>
      <c r="BCG93" s="212"/>
      <c r="BCH93" s="212"/>
      <c r="BCI93" s="212"/>
      <c r="BCJ93" s="212"/>
      <c r="BCK93" s="212"/>
      <c r="BCL93" s="212"/>
      <c r="BCM93" s="212"/>
      <c r="BCN93" s="213"/>
      <c r="BCO93" s="212"/>
      <c r="BCP93" s="212"/>
      <c r="BCQ93" s="212"/>
      <c r="BCR93" s="212"/>
      <c r="BCS93" s="212"/>
      <c r="BCT93" s="192"/>
      <c r="BCU93" s="212"/>
      <c r="BCV93" s="212"/>
      <c r="BCW93" s="212"/>
      <c r="BCX93" s="212"/>
      <c r="BCY93" s="212"/>
      <c r="BCZ93" s="212"/>
      <c r="BDA93" s="212"/>
      <c r="BDB93" s="212"/>
      <c r="BDC93" s="212"/>
      <c r="BDD93" s="212"/>
      <c r="BDE93" s="212"/>
      <c r="BDF93" s="212"/>
      <c r="BDG93" s="212"/>
      <c r="BDH93" s="212"/>
      <c r="BDI93" s="212"/>
      <c r="BDJ93" s="212"/>
      <c r="BDK93" s="213"/>
      <c r="BDL93" s="212"/>
      <c r="BDM93" s="212"/>
      <c r="BDN93" s="212"/>
      <c r="BDO93" s="212"/>
      <c r="BDP93" s="212"/>
      <c r="BDQ93" s="192"/>
      <c r="BDR93" s="212"/>
      <c r="BDS93" s="212"/>
      <c r="BDT93" s="212"/>
      <c r="BDU93" s="212"/>
      <c r="BDV93" s="212"/>
      <c r="BDW93" s="212"/>
      <c r="BDX93" s="212"/>
      <c r="BDY93" s="212"/>
      <c r="BDZ93" s="212"/>
      <c r="BEA93" s="212"/>
      <c r="BEB93" s="212"/>
      <c r="BEC93" s="212"/>
      <c r="BED93" s="212"/>
      <c r="BEE93" s="212"/>
      <c r="BEF93" s="212"/>
      <c r="BEG93" s="212"/>
      <c r="BEH93" s="213"/>
      <c r="BEI93" s="212"/>
      <c r="BEJ93" s="212"/>
      <c r="BEK93" s="212"/>
      <c r="BEL93" s="212"/>
      <c r="BEM93" s="212"/>
      <c r="BEN93" s="192"/>
      <c r="BEO93" s="212"/>
      <c r="BEP93" s="212"/>
      <c r="BEQ93" s="212"/>
      <c r="BER93" s="212"/>
      <c r="BES93" s="212"/>
      <c r="BET93" s="212"/>
      <c r="BEU93" s="212"/>
      <c r="BEV93" s="212"/>
      <c r="BEW93" s="212"/>
      <c r="BEX93" s="212"/>
      <c r="BEY93" s="212"/>
      <c r="BEZ93" s="212"/>
      <c r="BFA93" s="212"/>
      <c r="BFB93" s="212"/>
      <c r="BFC93" s="212"/>
      <c r="BFD93" s="212"/>
      <c r="BFE93" s="213"/>
      <c r="BFF93" s="212"/>
      <c r="BFG93" s="212"/>
      <c r="BFH93" s="212"/>
      <c r="BFI93" s="212"/>
      <c r="BFJ93" s="212"/>
      <c r="BFK93" s="192"/>
      <c r="BFL93" s="212"/>
      <c r="BFM93" s="212"/>
      <c r="BFN93" s="212"/>
      <c r="BFO93" s="212"/>
      <c r="BFP93" s="212"/>
      <c r="BFQ93" s="212"/>
      <c r="BFR93" s="212"/>
      <c r="BFS93" s="212"/>
      <c r="BFT93" s="212"/>
      <c r="BFU93" s="212"/>
      <c r="BFV93" s="212"/>
      <c r="BFW93" s="212"/>
      <c r="BFX93" s="212"/>
      <c r="BFY93" s="212"/>
      <c r="BFZ93" s="212"/>
      <c r="BGA93" s="212"/>
      <c r="BGB93" s="213"/>
      <c r="BGC93" s="212"/>
      <c r="BGD93" s="212"/>
      <c r="BGE93" s="212"/>
      <c r="BGF93" s="212"/>
      <c r="BGG93" s="212"/>
      <c r="BGH93" s="192"/>
      <c r="BGI93" s="212"/>
      <c r="BGJ93" s="212"/>
      <c r="BGK93" s="212"/>
      <c r="BGL93" s="212"/>
      <c r="BGM93" s="212"/>
      <c r="BGN93" s="212"/>
      <c r="BGO93" s="212"/>
      <c r="BGP93" s="212"/>
      <c r="BGQ93" s="212"/>
      <c r="BGR93" s="212"/>
      <c r="BGS93" s="212"/>
      <c r="BGT93" s="212"/>
      <c r="BGU93" s="212"/>
      <c r="BGV93" s="212"/>
      <c r="BGW93" s="212"/>
      <c r="BGX93" s="212"/>
      <c r="BGY93" s="213"/>
      <c r="BGZ93" s="212"/>
      <c r="BHA93" s="212"/>
      <c r="BHB93" s="212"/>
      <c r="BHC93" s="212"/>
      <c r="BHD93" s="212"/>
      <c r="BHE93" s="192"/>
      <c r="BHF93" s="212"/>
      <c r="BHG93" s="212"/>
      <c r="BHH93" s="212"/>
      <c r="BHI93" s="212"/>
      <c r="BHJ93" s="212"/>
      <c r="BHK93" s="212"/>
      <c r="BHL93" s="212"/>
      <c r="BHM93" s="212"/>
      <c r="BHN93" s="212"/>
      <c r="BHO93" s="212"/>
      <c r="BHP93" s="212"/>
      <c r="BHQ93" s="212"/>
      <c r="BHR93" s="212"/>
      <c r="BHS93" s="212"/>
      <c r="BHT93" s="212"/>
      <c r="BHU93" s="212"/>
      <c r="BHV93" s="213"/>
      <c r="BHW93" s="212"/>
      <c r="BHX93" s="212"/>
      <c r="BHY93" s="212"/>
      <c r="BHZ93" s="212"/>
      <c r="BIA93" s="212"/>
      <c r="BIB93" s="192"/>
      <c r="BIC93" s="212"/>
      <c r="BID93" s="212"/>
      <c r="BIE93" s="212"/>
      <c r="BIF93" s="212"/>
      <c r="BIG93" s="212"/>
      <c r="BIH93" s="212"/>
      <c r="BII93" s="212"/>
      <c r="BIJ93" s="212"/>
      <c r="BIK93" s="212"/>
      <c r="BIL93" s="212"/>
      <c r="BIM93" s="212"/>
      <c r="BIN93" s="212"/>
      <c r="BIO93" s="212"/>
      <c r="BIP93" s="212"/>
      <c r="BIQ93" s="212"/>
      <c r="BIR93" s="212"/>
      <c r="BIS93" s="213"/>
      <c r="BIT93" s="212"/>
      <c r="BIU93" s="212"/>
      <c r="BIV93" s="212"/>
      <c r="BIW93" s="212"/>
      <c r="BIX93" s="212"/>
      <c r="BIY93" s="192"/>
      <c r="BIZ93" s="212"/>
      <c r="BJA93" s="212"/>
      <c r="BJB93" s="212"/>
      <c r="BJC93" s="212"/>
      <c r="BJD93" s="212"/>
      <c r="BJE93" s="212"/>
      <c r="BJF93" s="212"/>
      <c r="BJG93" s="212"/>
      <c r="BJH93" s="212"/>
      <c r="BJI93" s="212"/>
      <c r="BJJ93" s="212"/>
      <c r="BJK93" s="212"/>
      <c r="BJL93" s="212"/>
      <c r="BJM93" s="212"/>
      <c r="BJN93" s="212"/>
      <c r="BJO93" s="212"/>
      <c r="BJP93" s="213"/>
      <c r="BJQ93" s="212"/>
      <c r="BJR93" s="212"/>
      <c r="BJS93" s="212"/>
      <c r="BJT93" s="212"/>
      <c r="BJU93" s="212"/>
      <c r="BJV93" s="192"/>
      <c r="BJW93" s="212"/>
      <c r="BJX93" s="212"/>
      <c r="BJY93" s="212"/>
      <c r="BJZ93" s="212"/>
      <c r="BKA93" s="212"/>
      <c r="BKB93" s="212"/>
      <c r="BKC93" s="212"/>
      <c r="BKD93" s="212"/>
      <c r="BKE93" s="212"/>
      <c r="BKF93" s="212"/>
      <c r="BKG93" s="212"/>
      <c r="BKH93" s="212"/>
      <c r="BKI93" s="212"/>
      <c r="BKJ93" s="212"/>
      <c r="BKK93" s="212"/>
      <c r="BKL93" s="212"/>
      <c r="BKM93" s="213"/>
      <c r="BKN93" s="212"/>
      <c r="BKO93" s="212"/>
      <c r="BKP93" s="212"/>
      <c r="BKQ93" s="212"/>
      <c r="BKR93" s="212"/>
      <c r="BKS93" s="192"/>
      <c r="BKT93" s="212"/>
      <c r="BKU93" s="212"/>
      <c r="BKV93" s="212"/>
      <c r="BKW93" s="212"/>
      <c r="BKX93" s="212"/>
      <c r="BKY93" s="212"/>
      <c r="BKZ93" s="212"/>
      <c r="BLA93" s="212"/>
      <c r="BLB93" s="212"/>
      <c r="BLC93" s="212"/>
      <c r="BLD93" s="212"/>
      <c r="BLE93" s="212"/>
      <c r="BLF93" s="212"/>
      <c r="BLG93" s="212"/>
      <c r="BLH93" s="212"/>
      <c r="BLI93" s="212"/>
      <c r="BLJ93" s="213"/>
      <c r="BLK93" s="212"/>
      <c r="BLL93" s="212"/>
      <c r="BLM93" s="212"/>
      <c r="BLN93" s="212"/>
      <c r="BLO93" s="212"/>
      <c r="BLP93" s="192"/>
      <c r="BLQ93" s="212"/>
      <c r="BLR93" s="212"/>
      <c r="BLS93" s="212"/>
      <c r="BLT93" s="212"/>
      <c r="BLU93" s="212"/>
      <c r="BLV93" s="212"/>
      <c r="BLW93" s="212"/>
      <c r="BLX93" s="212"/>
      <c r="BLY93" s="212"/>
      <c r="BLZ93" s="212"/>
      <c r="BMA93" s="212"/>
      <c r="BMB93" s="212"/>
      <c r="BMC93" s="212"/>
      <c r="BMD93" s="212"/>
      <c r="BME93" s="212"/>
      <c r="BMF93" s="212"/>
      <c r="BMG93" s="213"/>
      <c r="BMH93" s="212"/>
      <c r="BMI93" s="212"/>
      <c r="BMJ93" s="212"/>
      <c r="BMK93" s="212"/>
      <c r="BML93" s="212"/>
      <c r="BMM93" s="192"/>
      <c r="BMN93" s="212"/>
      <c r="BMO93" s="212"/>
      <c r="BMP93" s="212"/>
      <c r="BMQ93" s="212"/>
      <c r="BMR93" s="212"/>
      <c r="BMS93" s="212"/>
      <c r="BMT93" s="212"/>
      <c r="BMU93" s="212"/>
      <c r="BMV93" s="212"/>
      <c r="BMW93" s="212"/>
      <c r="BMX93" s="212"/>
      <c r="BMY93" s="212"/>
      <c r="BMZ93" s="212"/>
      <c r="BNA93" s="212"/>
      <c r="BNB93" s="212"/>
      <c r="BNC93" s="212"/>
      <c r="BND93" s="213"/>
      <c r="BNE93" s="212"/>
      <c r="BNF93" s="212"/>
      <c r="BNG93" s="212"/>
      <c r="BNH93" s="212"/>
      <c r="BNI93" s="212"/>
      <c r="BNJ93" s="192"/>
      <c r="BNK93" s="212"/>
      <c r="BNL93" s="212"/>
      <c r="BNM93" s="212"/>
      <c r="BNN93" s="212"/>
      <c r="BNO93" s="212"/>
      <c r="BNP93" s="212"/>
      <c r="BNQ93" s="212"/>
      <c r="BNR93" s="212"/>
      <c r="BNS93" s="212"/>
      <c r="BNT93" s="212"/>
      <c r="BNU93" s="212"/>
      <c r="BNV93" s="212"/>
      <c r="BNW93" s="212"/>
      <c r="BNX93" s="212"/>
      <c r="BNY93" s="212"/>
      <c r="BNZ93" s="212"/>
      <c r="BOA93" s="213"/>
      <c r="BOB93" s="212"/>
      <c r="BOC93" s="212"/>
      <c r="BOD93" s="212"/>
      <c r="BOE93" s="212"/>
      <c r="BOF93" s="212"/>
      <c r="BOG93" s="192"/>
      <c r="BOH93" s="212"/>
      <c r="BOI93" s="212"/>
      <c r="BOJ93" s="212"/>
      <c r="BOK93" s="212"/>
      <c r="BOL93" s="212"/>
      <c r="BOM93" s="212"/>
      <c r="BON93" s="212"/>
      <c r="BOO93" s="212"/>
      <c r="BOP93" s="212"/>
      <c r="BOQ93" s="212"/>
      <c r="BOR93" s="212"/>
      <c r="BOS93" s="212"/>
      <c r="BOT93" s="212"/>
      <c r="BOU93" s="212"/>
      <c r="BOV93" s="212"/>
      <c r="BOW93" s="212"/>
      <c r="BOX93" s="213"/>
      <c r="BOY93" s="212"/>
      <c r="BOZ93" s="212"/>
      <c r="BPA93" s="212"/>
      <c r="BPB93" s="212"/>
      <c r="BPC93" s="212"/>
      <c r="BPD93" s="192"/>
      <c r="BPE93" s="212"/>
      <c r="BPF93" s="212"/>
      <c r="BPG93" s="212"/>
      <c r="BPH93" s="212"/>
      <c r="BPI93" s="212"/>
      <c r="BPJ93" s="212"/>
      <c r="BPK93" s="212"/>
      <c r="BPL93" s="212"/>
      <c r="BPM93" s="212"/>
      <c r="BPN93" s="212"/>
      <c r="BPO93" s="212"/>
      <c r="BPP93" s="212"/>
      <c r="BPQ93" s="212"/>
      <c r="BPR93" s="212"/>
      <c r="BPS93" s="212"/>
      <c r="BPT93" s="212"/>
      <c r="BPU93" s="213"/>
      <c r="BPV93" s="212"/>
      <c r="BPW93" s="212"/>
      <c r="BPX93" s="212"/>
      <c r="BPY93" s="212"/>
      <c r="BPZ93" s="212"/>
      <c r="BQA93" s="192"/>
      <c r="BQB93" s="212"/>
      <c r="BQC93" s="212"/>
      <c r="BQD93" s="212"/>
      <c r="BQE93" s="212"/>
      <c r="BQF93" s="212"/>
      <c r="BQG93" s="212"/>
      <c r="BQH93" s="212"/>
      <c r="BQI93" s="212"/>
      <c r="BQJ93" s="212"/>
      <c r="BQK93" s="212"/>
      <c r="BQL93" s="212"/>
      <c r="BQM93" s="212"/>
      <c r="BQN93" s="212"/>
      <c r="BQO93" s="212"/>
      <c r="BQP93" s="212"/>
      <c r="BQQ93" s="212"/>
      <c r="BQR93" s="213"/>
      <c r="BQS93" s="212"/>
      <c r="BQT93" s="212"/>
      <c r="BQU93" s="212"/>
      <c r="BQV93" s="212"/>
      <c r="BQW93" s="212"/>
      <c r="BQX93" s="192"/>
      <c r="BQY93" s="212"/>
      <c r="BQZ93" s="212"/>
      <c r="BRA93" s="212"/>
      <c r="BRB93" s="212"/>
      <c r="BRC93" s="212"/>
      <c r="BRD93" s="212"/>
      <c r="BRE93" s="212"/>
      <c r="BRF93" s="212"/>
      <c r="BRG93" s="212"/>
      <c r="BRH93" s="212"/>
      <c r="BRI93" s="212"/>
      <c r="BRJ93" s="212"/>
      <c r="BRK93" s="212"/>
      <c r="BRL93" s="212"/>
      <c r="BRM93" s="212"/>
      <c r="BRN93" s="212"/>
      <c r="BRO93" s="213"/>
      <c r="BRP93" s="212"/>
      <c r="BRQ93" s="212"/>
      <c r="BRR93" s="212"/>
      <c r="BRS93" s="212"/>
      <c r="BRT93" s="212"/>
      <c r="BRU93" s="192"/>
      <c r="BRV93" s="212"/>
      <c r="BRW93" s="212"/>
      <c r="BRX93" s="212"/>
      <c r="BRY93" s="212"/>
      <c r="BRZ93" s="212"/>
      <c r="BSA93" s="212"/>
      <c r="BSB93" s="212"/>
      <c r="BSC93" s="212"/>
      <c r="BSD93" s="212"/>
      <c r="BSE93" s="212"/>
      <c r="BSF93" s="212"/>
      <c r="BSG93" s="212"/>
      <c r="BSH93" s="212"/>
      <c r="BSI93" s="212"/>
      <c r="BSJ93" s="212"/>
      <c r="BSK93" s="212"/>
      <c r="BSL93" s="213"/>
      <c r="BSM93" s="212"/>
      <c r="BSN93" s="212"/>
      <c r="BSO93" s="212"/>
      <c r="BSP93" s="212"/>
      <c r="BSQ93" s="212"/>
      <c r="BSR93" s="192"/>
      <c r="BSS93" s="212"/>
      <c r="BST93" s="212"/>
      <c r="BSU93" s="212"/>
      <c r="BSV93" s="212"/>
      <c r="BSW93" s="212"/>
      <c r="BSX93" s="212"/>
      <c r="BSY93" s="212"/>
      <c r="BSZ93" s="212"/>
      <c r="BTA93" s="212"/>
      <c r="BTB93" s="212"/>
      <c r="BTC93" s="212"/>
      <c r="BTD93" s="212"/>
      <c r="BTE93" s="212"/>
      <c r="BTF93" s="212"/>
      <c r="BTG93" s="212"/>
      <c r="BTH93" s="212"/>
      <c r="BTI93" s="213"/>
      <c r="BTJ93" s="212"/>
      <c r="BTK93" s="212"/>
      <c r="BTL93" s="212"/>
      <c r="BTM93" s="212"/>
      <c r="BTN93" s="212"/>
      <c r="BTO93" s="192"/>
      <c r="BTP93" s="212"/>
      <c r="BTQ93" s="212"/>
      <c r="BTR93" s="212"/>
      <c r="BTS93" s="212"/>
      <c r="BTT93" s="212"/>
      <c r="BTU93" s="212"/>
      <c r="BTV93" s="212"/>
      <c r="BTW93" s="212"/>
      <c r="BTX93" s="212"/>
      <c r="BTY93" s="212"/>
      <c r="BTZ93" s="212"/>
      <c r="BUA93" s="212"/>
      <c r="BUB93" s="212"/>
      <c r="BUC93" s="212"/>
      <c r="BUD93" s="212"/>
      <c r="BUE93" s="212"/>
      <c r="BUF93" s="213"/>
      <c r="BUG93" s="212"/>
      <c r="BUH93" s="212"/>
      <c r="BUI93" s="212"/>
      <c r="BUJ93" s="212"/>
      <c r="BUK93" s="212"/>
      <c r="BUL93" s="192"/>
      <c r="BUM93" s="212"/>
      <c r="BUN93" s="212"/>
      <c r="BUO93" s="212"/>
      <c r="BUP93" s="212"/>
      <c r="BUQ93" s="212"/>
      <c r="BUR93" s="212"/>
      <c r="BUS93" s="212"/>
      <c r="BUT93" s="212"/>
      <c r="BUU93" s="212"/>
      <c r="BUV93" s="212"/>
      <c r="BUW93" s="212"/>
      <c r="BUX93" s="212"/>
      <c r="BUY93" s="212"/>
      <c r="BUZ93" s="212"/>
      <c r="BVA93" s="212"/>
      <c r="BVB93" s="212"/>
      <c r="BVC93" s="213"/>
      <c r="BVD93" s="212"/>
      <c r="BVE93" s="212"/>
      <c r="BVF93" s="212"/>
      <c r="BVG93" s="212"/>
      <c r="BVH93" s="212"/>
      <c r="BVI93" s="192"/>
      <c r="BVJ93" s="212"/>
      <c r="BVK93" s="212"/>
      <c r="BVL93" s="212"/>
      <c r="BVM93" s="212"/>
      <c r="BVN93" s="212"/>
      <c r="BVO93" s="212"/>
      <c r="BVP93" s="212"/>
      <c r="BVQ93" s="212"/>
      <c r="BVR93" s="212"/>
      <c r="BVS93" s="212"/>
      <c r="BVT93" s="212"/>
      <c r="BVU93" s="212"/>
      <c r="BVV93" s="212"/>
      <c r="BVW93" s="212"/>
      <c r="BVX93" s="212"/>
      <c r="BVY93" s="212"/>
      <c r="BVZ93" s="213"/>
      <c r="BWA93" s="212"/>
      <c r="BWB93" s="212"/>
      <c r="BWC93" s="212"/>
      <c r="BWD93" s="212"/>
      <c r="BWE93" s="212"/>
      <c r="BWF93" s="192"/>
      <c r="BWG93" s="212"/>
      <c r="BWH93" s="212"/>
      <c r="BWI93" s="212"/>
      <c r="BWJ93" s="212"/>
      <c r="BWK93" s="212"/>
      <c r="BWL93" s="212"/>
      <c r="BWM93" s="212"/>
      <c r="BWN93" s="212"/>
      <c r="BWO93" s="212"/>
      <c r="BWP93" s="212"/>
      <c r="BWQ93" s="212"/>
      <c r="BWR93" s="212"/>
      <c r="BWS93" s="212"/>
      <c r="BWT93" s="212"/>
      <c r="BWU93" s="212"/>
      <c r="BWV93" s="212"/>
      <c r="BWW93" s="213"/>
      <c r="BWX93" s="212"/>
      <c r="BWY93" s="212"/>
      <c r="BWZ93" s="212"/>
      <c r="BXA93" s="212"/>
      <c r="BXB93" s="212"/>
      <c r="BXC93" s="192"/>
      <c r="BXD93" s="212"/>
      <c r="BXE93" s="212"/>
      <c r="BXF93" s="212"/>
      <c r="BXG93" s="212"/>
      <c r="BXH93" s="212"/>
      <c r="BXI93" s="212"/>
      <c r="BXJ93" s="212"/>
      <c r="BXK93" s="212"/>
      <c r="BXL93" s="212"/>
      <c r="BXM93" s="212"/>
      <c r="BXN93" s="212"/>
      <c r="BXO93" s="212"/>
      <c r="BXP93" s="212"/>
      <c r="BXQ93" s="212"/>
      <c r="BXR93" s="212"/>
      <c r="BXS93" s="212"/>
      <c r="BXT93" s="213"/>
      <c r="BXU93" s="212"/>
      <c r="BXV93" s="212"/>
      <c r="BXW93" s="212"/>
      <c r="BXX93" s="212"/>
      <c r="BXY93" s="212"/>
      <c r="BXZ93" s="192"/>
      <c r="BYA93" s="212"/>
      <c r="BYB93" s="212"/>
      <c r="BYC93" s="212"/>
      <c r="BYD93" s="212"/>
      <c r="BYE93" s="212"/>
      <c r="BYF93" s="212"/>
      <c r="BYG93" s="212"/>
      <c r="BYH93" s="212"/>
      <c r="BYI93" s="212"/>
      <c r="BYJ93" s="212"/>
      <c r="BYK93" s="212"/>
      <c r="BYL93" s="212"/>
      <c r="BYM93" s="212"/>
      <c r="BYN93" s="212"/>
      <c r="BYO93" s="212"/>
      <c r="BYP93" s="212"/>
      <c r="BYQ93" s="213"/>
      <c r="BYR93" s="212"/>
      <c r="BYS93" s="212"/>
      <c r="BYT93" s="212"/>
      <c r="BYU93" s="212"/>
      <c r="BYV93" s="212"/>
      <c r="BYW93" s="192"/>
      <c r="BYX93" s="212"/>
      <c r="BYY93" s="212"/>
      <c r="BYZ93" s="212"/>
      <c r="BZA93" s="212"/>
      <c r="BZB93" s="212"/>
      <c r="BZC93" s="212"/>
      <c r="BZD93" s="212"/>
      <c r="BZE93" s="212"/>
      <c r="BZF93" s="212"/>
      <c r="BZG93" s="212"/>
      <c r="BZH93" s="212"/>
      <c r="BZI93" s="212"/>
      <c r="BZJ93" s="212"/>
      <c r="BZK93" s="212"/>
      <c r="BZL93" s="212"/>
      <c r="BZM93" s="212"/>
      <c r="BZN93" s="213"/>
      <c r="BZO93" s="212"/>
      <c r="BZP93" s="212"/>
      <c r="BZQ93" s="212"/>
      <c r="BZR93" s="212"/>
      <c r="BZS93" s="212"/>
      <c r="BZT93" s="192"/>
      <c r="BZU93" s="212"/>
      <c r="BZV93" s="212"/>
      <c r="BZW93" s="212"/>
      <c r="BZX93" s="212"/>
      <c r="BZY93" s="212"/>
      <c r="BZZ93" s="212"/>
      <c r="CAA93" s="212"/>
      <c r="CAB93" s="212"/>
      <c r="CAC93" s="212"/>
      <c r="CAD93" s="212"/>
      <c r="CAE93" s="212"/>
      <c r="CAF93" s="212"/>
      <c r="CAG93" s="212"/>
      <c r="CAH93" s="212"/>
      <c r="CAI93" s="212"/>
      <c r="CAJ93" s="212"/>
      <c r="CAK93" s="213"/>
      <c r="CAL93" s="212"/>
      <c r="CAM93" s="212"/>
      <c r="CAN93" s="212"/>
      <c r="CAO93" s="212"/>
      <c r="CAP93" s="212"/>
      <c r="CAQ93" s="192"/>
      <c r="CAR93" s="212"/>
      <c r="CAS93" s="212"/>
      <c r="CAT93" s="212"/>
      <c r="CAU93" s="212"/>
      <c r="CAV93" s="212"/>
      <c r="CAW93" s="212"/>
      <c r="CAX93" s="212"/>
      <c r="CAY93" s="212"/>
      <c r="CAZ93" s="212"/>
      <c r="CBA93" s="212"/>
      <c r="CBB93" s="212"/>
      <c r="CBC93" s="212"/>
      <c r="CBD93" s="212"/>
      <c r="CBE93" s="212"/>
      <c r="CBF93" s="212"/>
      <c r="CBG93" s="212"/>
      <c r="CBH93" s="213"/>
      <c r="CBI93" s="212"/>
      <c r="CBJ93" s="212"/>
      <c r="CBK93" s="212"/>
      <c r="CBL93" s="212"/>
      <c r="CBM93" s="212"/>
      <c r="CBN93" s="192"/>
      <c r="CBO93" s="212"/>
      <c r="CBP93" s="212"/>
      <c r="CBQ93" s="212"/>
      <c r="CBR93" s="212"/>
      <c r="CBS93" s="212"/>
      <c r="CBT93" s="212"/>
      <c r="CBU93" s="212"/>
      <c r="CBV93" s="212"/>
      <c r="CBW93" s="212"/>
      <c r="CBX93" s="212"/>
      <c r="CBY93" s="212"/>
      <c r="CBZ93" s="212"/>
      <c r="CCA93" s="212"/>
      <c r="CCB93" s="212"/>
      <c r="CCC93" s="212"/>
      <c r="CCD93" s="212"/>
      <c r="CCE93" s="213"/>
      <c r="CCF93" s="212"/>
      <c r="CCG93" s="212"/>
      <c r="CCH93" s="212"/>
      <c r="CCI93" s="212"/>
      <c r="CCJ93" s="212"/>
      <c r="CCK93" s="192"/>
      <c r="CCL93" s="212"/>
      <c r="CCM93" s="212"/>
      <c r="CCN93" s="212"/>
      <c r="CCO93" s="212"/>
      <c r="CCP93" s="212"/>
      <c r="CCQ93" s="212"/>
      <c r="CCR93" s="212"/>
      <c r="CCS93" s="212"/>
      <c r="CCT93" s="212"/>
      <c r="CCU93" s="212"/>
      <c r="CCV93" s="212"/>
      <c r="CCW93" s="212"/>
      <c r="CCX93" s="212"/>
      <c r="CCY93" s="212"/>
      <c r="CCZ93" s="212"/>
      <c r="CDA93" s="212"/>
      <c r="CDB93" s="213"/>
      <c r="CDC93" s="212"/>
      <c r="CDD93" s="212"/>
      <c r="CDE93" s="212"/>
      <c r="CDF93" s="212"/>
      <c r="CDG93" s="212"/>
      <c r="CDH93" s="192"/>
      <c r="CDI93" s="212"/>
      <c r="CDJ93" s="212"/>
      <c r="CDK93" s="212"/>
      <c r="CDL93" s="212"/>
      <c r="CDM93" s="212"/>
      <c r="CDN93" s="212"/>
      <c r="CDO93" s="212"/>
      <c r="CDP93" s="212"/>
      <c r="CDQ93" s="212"/>
      <c r="CDR93" s="212"/>
      <c r="CDS93" s="212"/>
      <c r="CDT93" s="212"/>
      <c r="CDU93" s="212"/>
      <c r="CDV93" s="212"/>
      <c r="CDW93" s="212"/>
      <c r="CDX93" s="212"/>
      <c r="CDY93" s="213"/>
      <c r="CDZ93" s="212"/>
      <c r="CEA93" s="212"/>
      <c r="CEB93" s="212"/>
      <c r="CEC93" s="212"/>
      <c r="CED93" s="212"/>
      <c r="CEE93" s="192"/>
      <c r="CEF93" s="212"/>
      <c r="CEG93" s="212"/>
      <c r="CEH93" s="212"/>
      <c r="CEI93" s="212"/>
      <c r="CEJ93" s="212"/>
      <c r="CEK93" s="212"/>
      <c r="CEL93" s="212"/>
      <c r="CEM93" s="212"/>
      <c r="CEN93" s="212"/>
      <c r="CEO93" s="212"/>
      <c r="CEP93" s="212"/>
      <c r="CEQ93" s="212"/>
      <c r="CER93" s="212"/>
      <c r="CES93" s="212"/>
      <c r="CET93" s="212"/>
      <c r="CEU93" s="212"/>
      <c r="CEV93" s="213"/>
      <c r="CEW93" s="212"/>
      <c r="CEX93" s="212"/>
      <c r="CEY93" s="212"/>
      <c r="CEZ93" s="212"/>
      <c r="CFA93" s="212"/>
      <c r="CFB93" s="192"/>
      <c r="CFC93" s="212"/>
      <c r="CFD93" s="212"/>
      <c r="CFE93" s="212"/>
      <c r="CFF93" s="212"/>
      <c r="CFG93" s="212"/>
      <c r="CFH93" s="212"/>
      <c r="CFI93" s="212"/>
      <c r="CFJ93" s="212"/>
      <c r="CFK93" s="212"/>
      <c r="CFL93" s="212"/>
      <c r="CFM93" s="212"/>
      <c r="CFN93" s="212"/>
      <c r="CFO93" s="212"/>
      <c r="CFP93" s="212"/>
      <c r="CFQ93" s="212"/>
      <c r="CFR93" s="212"/>
      <c r="CFS93" s="213"/>
      <c r="CFT93" s="212"/>
      <c r="CFU93" s="212"/>
      <c r="CFV93" s="212"/>
      <c r="CFW93" s="212"/>
      <c r="CFX93" s="212"/>
      <c r="CFY93" s="192"/>
      <c r="CFZ93" s="212"/>
      <c r="CGA93" s="212"/>
      <c r="CGB93" s="212"/>
      <c r="CGC93" s="212"/>
      <c r="CGD93" s="212"/>
      <c r="CGE93" s="212"/>
      <c r="CGF93" s="212"/>
      <c r="CGG93" s="212"/>
      <c r="CGH93" s="212"/>
      <c r="CGI93" s="212"/>
      <c r="CGJ93" s="212"/>
      <c r="CGK93" s="212"/>
      <c r="CGL93" s="212"/>
      <c r="CGM93" s="212"/>
      <c r="CGN93" s="212"/>
      <c r="CGO93" s="212"/>
      <c r="CGP93" s="213"/>
      <c r="CGQ93" s="212"/>
      <c r="CGR93" s="212"/>
      <c r="CGS93" s="212"/>
      <c r="CGT93" s="212"/>
      <c r="CGU93" s="212"/>
      <c r="CGV93" s="192"/>
      <c r="CGW93" s="212"/>
      <c r="CGX93" s="212"/>
      <c r="CGY93" s="212"/>
      <c r="CGZ93" s="212"/>
      <c r="CHA93" s="212"/>
      <c r="CHB93" s="212"/>
      <c r="CHC93" s="212"/>
      <c r="CHD93" s="212"/>
      <c r="CHE93" s="212"/>
      <c r="CHF93" s="212"/>
      <c r="CHG93" s="212"/>
      <c r="CHH93" s="212"/>
      <c r="CHI93" s="212"/>
      <c r="CHJ93" s="212"/>
      <c r="CHK93" s="212"/>
      <c r="CHL93" s="212"/>
      <c r="CHM93" s="213"/>
      <c r="CHN93" s="212"/>
      <c r="CHO93" s="212"/>
      <c r="CHP93" s="212"/>
      <c r="CHQ93" s="212"/>
      <c r="CHR93" s="212"/>
      <c r="CHS93" s="192"/>
      <c r="CHT93" s="212"/>
      <c r="CHU93" s="212"/>
      <c r="CHV93" s="212"/>
      <c r="CHW93" s="212"/>
      <c r="CHX93" s="212"/>
      <c r="CHY93" s="212"/>
      <c r="CHZ93" s="212"/>
      <c r="CIA93" s="212"/>
      <c r="CIB93" s="212"/>
      <c r="CIC93" s="212"/>
      <c r="CID93" s="212"/>
      <c r="CIE93" s="212"/>
      <c r="CIF93" s="212"/>
      <c r="CIG93" s="212"/>
      <c r="CIH93" s="212"/>
      <c r="CII93" s="212"/>
      <c r="CIJ93" s="213"/>
      <c r="CIK93" s="212"/>
      <c r="CIL93" s="212"/>
      <c r="CIM93" s="212"/>
      <c r="CIN93" s="212"/>
      <c r="CIO93" s="212"/>
      <c r="CIP93" s="192"/>
      <c r="CIQ93" s="212"/>
      <c r="CIR93" s="212"/>
      <c r="CIS93" s="212"/>
      <c r="CIT93" s="212"/>
      <c r="CIU93" s="212"/>
      <c r="CIV93" s="212"/>
      <c r="CIW93" s="212"/>
      <c r="CIX93" s="212"/>
      <c r="CIY93" s="212"/>
      <c r="CIZ93" s="212"/>
      <c r="CJA93" s="212"/>
      <c r="CJB93" s="212"/>
      <c r="CJC93" s="212"/>
      <c r="CJD93" s="212"/>
      <c r="CJE93" s="212"/>
      <c r="CJF93" s="212"/>
      <c r="CJG93" s="213"/>
      <c r="CJH93" s="212"/>
      <c r="CJI93" s="212"/>
      <c r="CJJ93" s="212"/>
      <c r="CJK93" s="212"/>
      <c r="CJL93" s="212"/>
      <c r="CJM93" s="192"/>
      <c r="CJN93" s="212"/>
      <c r="CJO93" s="212"/>
      <c r="CJP93" s="212"/>
      <c r="CJQ93" s="212"/>
      <c r="CJR93" s="212"/>
      <c r="CJS93" s="212"/>
      <c r="CJT93" s="212"/>
      <c r="CJU93" s="212"/>
      <c r="CJV93" s="212"/>
      <c r="CJW93" s="212"/>
      <c r="CJX93" s="212"/>
      <c r="CJY93" s="212"/>
      <c r="CJZ93" s="212"/>
      <c r="CKA93" s="212"/>
      <c r="CKB93" s="212"/>
      <c r="CKC93" s="212"/>
      <c r="CKD93" s="213"/>
      <c r="CKE93" s="212"/>
      <c r="CKF93" s="212"/>
      <c r="CKG93" s="212"/>
      <c r="CKH93" s="212"/>
      <c r="CKI93" s="212"/>
      <c r="CKJ93" s="192"/>
      <c r="CKK93" s="212"/>
      <c r="CKL93" s="212"/>
      <c r="CKM93" s="212"/>
      <c r="CKN93" s="212"/>
      <c r="CKO93" s="212"/>
      <c r="CKP93" s="212"/>
      <c r="CKQ93" s="212"/>
      <c r="CKR93" s="212"/>
      <c r="CKS93" s="212"/>
      <c r="CKT93" s="212"/>
      <c r="CKU93" s="212"/>
      <c r="CKV93" s="212"/>
      <c r="CKW93" s="212"/>
      <c r="CKX93" s="212"/>
      <c r="CKY93" s="212"/>
      <c r="CKZ93" s="212"/>
      <c r="CLA93" s="213"/>
      <c r="CLB93" s="212"/>
      <c r="CLC93" s="212"/>
      <c r="CLD93" s="212"/>
      <c r="CLE93" s="212"/>
      <c r="CLF93" s="212"/>
      <c r="CLG93" s="192"/>
      <c r="CLH93" s="212"/>
      <c r="CLI93" s="212"/>
      <c r="CLJ93" s="212"/>
      <c r="CLK93" s="212"/>
      <c r="CLL93" s="212"/>
      <c r="CLM93" s="212"/>
      <c r="CLN93" s="212"/>
      <c r="CLO93" s="212"/>
      <c r="CLP93" s="212"/>
      <c r="CLQ93" s="212"/>
      <c r="CLR93" s="212"/>
      <c r="CLS93" s="212"/>
      <c r="CLT93" s="212"/>
      <c r="CLU93" s="212"/>
      <c r="CLV93" s="212"/>
      <c r="CLW93" s="212"/>
      <c r="CLX93" s="213"/>
      <c r="CLY93" s="212"/>
      <c r="CLZ93" s="212"/>
      <c r="CMA93" s="212"/>
      <c r="CMB93" s="212"/>
      <c r="CMC93" s="212"/>
      <c r="CMD93" s="192"/>
      <c r="CME93" s="212"/>
      <c r="CMF93" s="212"/>
      <c r="CMG93" s="212"/>
      <c r="CMH93" s="212"/>
      <c r="CMI93" s="212"/>
      <c r="CMJ93" s="212"/>
      <c r="CMK93" s="212"/>
      <c r="CML93" s="212"/>
      <c r="CMM93" s="212"/>
      <c r="CMN93" s="212"/>
      <c r="CMO93" s="212"/>
      <c r="CMP93" s="212"/>
      <c r="CMQ93" s="212"/>
      <c r="CMR93" s="212"/>
      <c r="CMS93" s="212"/>
      <c r="CMT93" s="212"/>
      <c r="CMU93" s="213"/>
      <c r="CMV93" s="212"/>
      <c r="CMW93" s="212"/>
      <c r="CMX93" s="212"/>
      <c r="CMY93" s="212"/>
      <c r="CMZ93" s="212"/>
      <c r="CNA93" s="192"/>
      <c r="CNB93" s="212"/>
      <c r="CNC93" s="212"/>
      <c r="CND93" s="212"/>
      <c r="CNE93" s="212"/>
      <c r="CNF93" s="212"/>
      <c r="CNG93" s="212"/>
      <c r="CNH93" s="212"/>
      <c r="CNI93" s="212"/>
      <c r="CNJ93" s="212"/>
      <c r="CNK93" s="212"/>
      <c r="CNL93" s="212"/>
      <c r="CNM93" s="212"/>
      <c r="CNN93" s="212"/>
      <c r="CNO93" s="212"/>
      <c r="CNP93" s="212"/>
      <c r="CNQ93" s="212"/>
      <c r="CNR93" s="213"/>
      <c r="CNS93" s="212"/>
      <c r="CNT93" s="212"/>
      <c r="CNU93" s="212"/>
      <c r="CNV93" s="212"/>
      <c r="CNW93" s="212"/>
      <c r="CNX93" s="192"/>
      <c r="CNY93" s="212"/>
      <c r="CNZ93" s="212"/>
      <c r="COA93" s="212"/>
      <c r="COB93" s="212"/>
      <c r="COC93" s="212"/>
      <c r="COD93" s="212"/>
      <c r="COE93" s="212"/>
      <c r="COF93" s="212"/>
      <c r="COG93" s="212"/>
      <c r="COH93" s="212"/>
      <c r="COI93" s="212"/>
      <c r="COJ93" s="212"/>
      <c r="COK93" s="212"/>
      <c r="COL93" s="212"/>
      <c r="COM93" s="212"/>
      <c r="CON93" s="212"/>
      <c r="COO93" s="213"/>
      <c r="COP93" s="212"/>
      <c r="COQ93" s="212"/>
      <c r="COR93" s="212"/>
      <c r="COS93" s="212"/>
      <c r="COT93" s="212"/>
      <c r="COU93" s="192"/>
      <c r="COV93" s="212"/>
      <c r="COW93" s="212"/>
      <c r="COX93" s="212"/>
      <c r="COY93" s="212"/>
      <c r="COZ93" s="212"/>
      <c r="CPA93" s="212"/>
      <c r="CPB93" s="212"/>
      <c r="CPC93" s="212"/>
      <c r="CPD93" s="212"/>
      <c r="CPE93" s="212"/>
      <c r="CPF93" s="212"/>
      <c r="CPG93" s="212"/>
      <c r="CPH93" s="212"/>
      <c r="CPI93" s="212"/>
      <c r="CPJ93" s="212"/>
      <c r="CPK93" s="212"/>
      <c r="CPL93" s="213"/>
      <c r="CPM93" s="212"/>
      <c r="CPN93" s="212"/>
      <c r="CPO93" s="212"/>
      <c r="CPP93" s="212"/>
      <c r="CPQ93" s="212"/>
      <c r="CPR93" s="192"/>
      <c r="CPS93" s="212"/>
      <c r="CPT93" s="212"/>
      <c r="CPU93" s="212"/>
      <c r="CPV93" s="212"/>
      <c r="CPW93" s="212"/>
      <c r="CPX93" s="212"/>
      <c r="CPY93" s="212"/>
      <c r="CPZ93" s="212"/>
      <c r="CQA93" s="212"/>
      <c r="CQB93" s="212"/>
      <c r="CQC93" s="212"/>
      <c r="CQD93" s="212"/>
      <c r="CQE93" s="212"/>
      <c r="CQF93" s="212"/>
      <c r="CQG93" s="212"/>
      <c r="CQH93" s="212"/>
      <c r="CQI93" s="213"/>
      <c r="CQJ93" s="212"/>
      <c r="CQK93" s="212"/>
      <c r="CQL93" s="212"/>
      <c r="CQM93" s="212"/>
      <c r="CQN93" s="212"/>
      <c r="CQO93" s="192"/>
      <c r="CQP93" s="212"/>
      <c r="CQQ93" s="212"/>
      <c r="CQR93" s="212"/>
      <c r="CQS93" s="212"/>
      <c r="CQT93" s="212"/>
      <c r="CQU93" s="212"/>
      <c r="CQV93" s="212"/>
      <c r="CQW93" s="212"/>
      <c r="CQX93" s="212"/>
      <c r="CQY93" s="212"/>
      <c r="CQZ93" s="212"/>
      <c r="CRA93" s="212"/>
      <c r="CRB93" s="212"/>
      <c r="CRC93" s="212"/>
      <c r="CRD93" s="212"/>
      <c r="CRE93" s="212"/>
      <c r="CRF93" s="213"/>
      <c r="CRG93" s="212"/>
      <c r="CRH93" s="212"/>
      <c r="CRI93" s="212"/>
      <c r="CRJ93" s="212"/>
      <c r="CRK93" s="212"/>
      <c r="CRL93" s="192"/>
      <c r="CRM93" s="212"/>
      <c r="CRN93" s="212"/>
      <c r="CRO93" s="212"/>
      <c r="CRP93" s="212"/>
      <c r="CRQ93" s="212"/>
      <c r="CRR93" s="212"/>
      <c r="CRS93" s="212"/>
      <c r="CRT93" s="212"/>
      <c r="CRU93" s="212"/>
      <c r="CRV93" s="212"/>
      <c r="CRW93" s="212"/>
      <c r="CRX93" s="212"/>
      <c r="CRY93" s="212"/>
      <c r="CRZ93" s="212"/>
      <c r="CSA93" s="212"/>
      <c r="CSB93" s="212"/>
      <c r="CSC93" s="213"/>
      <c r="CSD93" s="212"/>
      <c r="CSE93" s="212"/>
      <c r="CSF93" s="212"/>
      <c r="CSG93" s="212"/>
      <c r="CSH93" s="212"/>
      <c r="CSI93" s="192"/>
      <c r="CSJ93" s="212"/>
      <c r="CSK93" s="212"/>
      <c r="CSL93" s="212"/>
      <c r="CSM93" s="212"/>
      <c r="CSN93" s="212"/>
      <c r="CSO93" s="212"/>
      <c r="CSP93" s="212"/>
      <c r="CSQ93" s="212"/>
      <c r="CSR93" s="212"/>
      <c r="CSS93" s="212"/>
      <c r="CST93" s="212"/>
      <c r="CSU93" s="212"/>
      <c r="CSV93" s="212"/>
      <c r="CSW93" s="212"/>
      <c r="CSX93" s="212"/>
      <c r="CSY93" s="212"/>
      <c r="CSZ93" s="213"/>
      <c r="CTA93" s="212"/>
      <c r="CTB93" s="212"/>
      <c r="CTC93" s="212"/>
      <c r="CTD93" s="212"/>
      <c r="CTE93" s="212"/>
      <c r="CTF93" s="192"/>
      <c r="CTG93" s="212"/>
      <c r="CTH93" s="212"/>
      <c r="CTI93" s="212"/>
      <c r="CTJ93" s="212"/>
      <c r="CTK93" s="212"/>
      <c r="CTL93" s="212"/>
      <c r="CTM93" s="212"/>
      <c r="CTN93" s="212"/>
      <c r="CTO93" s="212"/>
      <c r="CTP93" s="212"/>
      <c r="CTQ93" s="212"/>
      <c r="CTR93" s="212"/>
      <c r="CTS93" s="212"/>
      <c r="CTT93" s="212"/>
      <c r="CTU93" s="212"/>
      <c r="CTV93" s="212"/>
      <c r="CTW93" s="213"/>
      <c r="CTX93" s="212"/>
      <c r="CTY93" s="212"/>
      <c r="CTZ93" s="212"/>
      <c r="CUA93" s="212"/>
      <c r="CUB93" s="212"/>
      <c r="CUC93" s="192"/>
      <c r="CUD93" s="212"/>
      <c r="CUE93" s="212"/>
      <c r="CUF93" s="212"/>
      <c r="CUG93" s="212"/>
      <c r="CUH93" s="212"/>
      <c r="CUI93" s="212"/>
      <c r="CUJ93" s="212"/>
      <c r="CUK93" s="212"/>
      <c r="CUL93" s="212"/>
      <c r="CUM93" s="212"/>
      <c r="CUN93" s="212"/>
      <c r="CUO93" s="212"/>
      <c r="CUP93" s="212"/>
      <c r="CUQ93" s="212"/>
      <c r="CUR93" s="212"/>
      <c r="CUS93" s="212"/>
      <c r="CUT93" s="213"/>
      <c r="CUU93" s="212"/>
      <c r="CUV93" s="212"/>
      <c r="CUW93" s="212"/>
      <c r="CUX93" s="212"/>
      <c r="CUY93" s="212"/>
      <c r="CUZ93" s="192"/>
      <c r="CVA93" s="212"/>
      <c r="CVB93" s="212"/>
      <c r="CVC93" s="212"/>
      <c r="CVD93" s="212"/>
      <c r="CVE93" s="212"/>
      <c r="CVF93" s="212"/>
      <c r="CVG93" s="212"/>
      <c r="CVH93" s="212"/>
      <c r="CVI93" s="212"/>
      <c r="CVJ93" s="212"/>
      <c r="CVK93" s="212"/>
      <c r="CVL93" s="212"/>
      <c r="CVM93" s="212"/>
      <c r="CVN93" s="212"/>
      <c r="CVO93" s="212"/>
      <c r="CVP93" s="212"/>
      <c r="CVQ93" s="213"/>
      <c r="CVR93" s="212"/>
      <c r="CVS93" s="212"/>
      <c r="CVT93" s="212"/>
      <c r="CVU93" s="212"/>
      <c r="CVV93" s="212"/>
      <c r="CVW93" s="192"/>
      <c r="CVX93" s="212"/>
      <c r="CVY93" s="212"/>
      <c r="CVZ93" s="212"/>
      <c r="CWA93" s="212"/>
      <c r="CWB93" s="212"/>
      <c r="CWC93" s="212"/>
      <c r="CWD93" s="212"/>
      <c r="CWE93" s="212"/>
      <c r="CWF93" s="212"/>
      <c r="CWG93" s="212"/>
      <c r="CWH93" s="212"/>
      <c r="CWI93" s="212"/>
      <c r="CWJ93" s="212"/>
      <c r="CWK93" s="212"/>
      <c r="CWL93" s="212"/>
      <c r="CWM93" s="212"/>
      <c r="CWN93" s="213"/>
      <c r="CWO93" s="212"/>
      <c r="CWP93" s="212"/>
      <c r="CWQ93" s="212"/>
      <c r="CWR93" s="212"/>
      <c r="CWS93" s="212"/>
      <c r="CWT93" s="192"/>
      <c r="CWU93" s="212"/>
      <c r="CWV93" s="212"/>
      <c r="CWW93" s="212"/>
      <c r="CWX93" s="212"/>
      <c r="CWY93" s="212"/>
      <c r="CWZ93" s="212"/>
      <c r="CXA93" s="212"/>
      <c r="CXB93" s="212"/>
      <c r="CXC93" s="212"/>
      <c r="CXD93" s="212"/>
      <c r="CXE93" s="212"/>
      <c r="CXF93" s="212"/>
      <c r="CXG93" s="212"/>
      <c r="CXH93" s="212"/>
      <c r="CXI93" s="212"/>
      <c r="CXJ93" s="212"/>
      <c r="CXK93" s="213"/>
      <c r="CXL93" s="212"/>
      <c r="CXM93" s="212"/>
      <c r="CXN93" s="212"/>
      <c r="CXO93" s="212"/>
      <c r="CXP93" s="212"/>
      <c r="CXQ93" s="192"/>
      <c r="CXR93" s="212"/>
      <c r="CXS93" s="212"/>
      <c r="CXT93" s="212"/>
      <c r="CXU93" s="212"/>
      <c r="CXV93" s="212"/>
      <c r="CXW93" s="212"/>
      <c r="CXX93" s="212"/>
      <c r="CXY93" s="212"/>
      <c r="CXZ93" s="212"/>
      <c r="CYA93" s="212"/>
      <c r="CYB93" s="212"/>
      <c r="CYC93" s="212"/>
      <c r="CYD93" s="212"/>
      <c r="CYE93" s="212"/>
      <c r="CYF93" s="212"/>
      <c r="CYG93" s="212"/>
      <c r="CYH93" s="213"/>
      <c r="CYI93" s="212"/>
      <c r="CYJ93" s="212"/>
      <c r="CYK93" s="212"/>
      <c r="CYL93" s="212"/>
      <c r="CYM93" s="212"/>
      <c r="CYN93" s="192"/>
      <c r="CYO93" s="212"/>
      <c r="CYP93" s="212"/>
      <c r="CYQ93" s="212"/>
      <c r="CYR93" s="212"/>
      <c r="CYS93" s="212"/>
      <c r="CYT93" s="212"/>
      <c r="CYU93" s="212"/>
      <c r="CYV93" s="212"/>
      <c r="CYW93" s="212"/>
      <c r="CYX93" s="212"/>
      <c r="CYY93" s="212"/>
      <c r="CYZ93" s="212"/>
      <c r="CZA93" s="212"/>
      <c r="CZB93" s="212"/>
      <c r="CZC93" s="212"/>
      <c r="CZD93" s="212"/>
      <c r="CZE93" s="213"/>
      <c r="CZF93" s="212"/>
      <c r="CZG93" s="212"/>
      <c r="CZH93" s="212"/>
      <c r="CZI93" s="212"/>
      <c r="CZJ93" s="212"/>
      <c r="CZK93" s="192"/>
      <c r="CZL93" s="212"/>
      <c r="CZM93" s="212"/>
      <c r="CZN93" s="212"/>
      <c r="CZO93" s="212"/>
      <c r="CZP93" s="212"/>
      <c r="CZQ93" s="212"/>
      <c r="CZR93" s="212"/>
      <c r="CZS93" s="212"/>
      <c r="CZT93" s="212"/>
      <c r="CZU93" s="212"/>
      <c r="CZV93" s="212"/>
      <c r="CZW93" s="212"/>
      <c r="CZX93" s="212"/>
      <c r="CZY93" s="212"/>
      <c r="CZZ93" s="212"/>
      <c r="DAA93" s="212"/>
      <c r="DAB93" s="213"/>
      <c r="DAC93" s="212"/>
      <c r="DAD93" s="212"/>
      <c r="DAE93" s="212"/>
      <c r="DAF93" s="212"/>
      <c r="DAG93" s="212"/>
      <c r="DAH93" s="192"/>
      <c r="DAI93" s="212"/>
      <c r="DAJ93" s="212"/>
      <c r="DAK93" s="212"/>
      <c r="DAL93" s="212"/>
      <c r="DAM93" s="212"/>
      <c r="DAN93" s="212"/>
      <c r="DAO93" s="212"/>
      <c r="DAP93" s="212"/>
      <c r="DAQ93" s="212"/>
      <c r="DAR93" s="212"/>
      <c r="DAS93" s="212"/>
      <c r="DAT93" s="212"/>
      <c r="DAU93" s="212"/>
      <c r="DAV93" s="212"/>
      <c r="DAW93" s="212"/>
      <c r="DAX93" s="212"/>
      <c r="DAY93" s="213"/>
      <c r="DAZ93" s="212"/>
      <c r="DBA93" s="212"/>
      <c r="DBB93" s="212"/>
      <c r="DBC93" s="212"/>
      <c r="DBD93" s="212"/>
      <c r="DBE93" s="192"/>
      <c r="DBF93" s="212"/>
      <c r="DBG93" s="212"/>
      <c r="DBH93" s="212"/>
      <c r="DBI93" s="212"/>
      <c r="DBJ93" s="212"/>
      <c r="DBK93" s="212"/>
      <c r="DBL93" s="212"/>
      <c r="DBM93" s="212"/>
      <c r="DBN93" s="212"/>
      <c r="DBO93" s="212"/>
      <c r="DBP93" s="212"/>
      <c r="DBQ93" s="212"/>
      <c r="DBR93" s="212"/>
      <c r="DBS93" s="212"/>
      <c r="DBT93" s="212"/>
      <c r="DBU93" s="212"/>
      <c r="DBV93" s="213"/>
      <c r="DBW93" s="212"/>
      <c r="DBX93" s="212"/>
      <c r="DBY93" s="212"/>
      <c r="DBZ93" s="212"/>
      <c r="DCA93" s="212"/>
      <c r="DCB93" s="192"/>
      <c r="DCC93" s="212"/>
      <c r="DCD93" s="212"/>
      <c r="DCE93" s="212"/>
      <c r="DCF93" s="212"/>
      <c r="DCG93" s="212"/>
      <c r="DCH93" s="212"/>
      <c r="DCI93" s="212"/>
      <c r="DCJ93" s="212"/>
      <c r="DCK93" s="212"/>
      <c r="DCL93" s="212"/>
      <c r="DCM93" s="212"/>
      <c r="DCN93" s="212"/>
      <c r="DCO93" s="212"/>
      <c r="DCP93" s="212"/>
      <c r="DCQ93" s="212"/>
      <c r="DCR93" s="212"/>
      <c r="DCS93" s="213"/>
      <c r="DCT93" s="212"/>
      <c r="DCU93" s="212"/>
      <c r="DCV93" s="212"/>
      <c r="DCW93" s="212"/>
      <c r="DCX93" s="212"/>
      <c r="DCY93" s="192"/>
      <c r="DCZ93" s="212"/>
      <c r="DDA93" s="212"/>
      <c r="DDB93" s="212"/>
      <c r="DDC93" s="212"/>
      <c r="DDD93" s="212"/>
      <c r="DDE93" s="212"/>
      <c r="DDF93" s="212"/>
      <c r="DDG93" s="212"/>
      <c r="DDH93" s="212"/>
      <c r="DDI93" s="212"/>
      <c r="DDJ93" s="212"/>
      <c r="DDK93" s="212"/>
      <c r="DDL93" s="212"/>
      <c r="DDM93" s="212"/>
      <c r="DDN93" s="212"/>
      <c r="DDO93" s="212"/>
      <c r="DDP93" s="213"/>
      <c r="DDQ93" s="212"/>
      <c r="DDR93" s="212"/>
      <c r="DDS93" s="212"/>
      <c r="DDT93" s="212"/>
      <c r="DDU93" s="212"/>
      <c r="DDV93" s="192"/>
      <c r="DDW93" s="212"/>
      <c r="DDX93" s="212"/>
      <c r="DDY93" s="212"/>
      <c r="DDZ93" s="212"/>
      <c r="DEA93" s="212"/>
      <c r="DEB93" s="212"/>
      <c r="DEC93" s="212"/>
      <c r="DED93" s="212"/>
      <c r="DEE93" s="212"/>
      <c r="DEF93" s="212"/>
      <c r="DEG93" s="212"/>
      <c r="DEH93" s="212"/>
      <c r="DEI93" s="212"/>
      <c r="DEJ93" s="212"/>
      <c r="DEK93" s="212"/>
      <c r="DEL93" s="212"/>
      <c r="DEM93" s="213"/>
      <c r="DEN93" s="212"/>
      <c r="DEO93" s="212"/>
      <c r="DEP93" s="212"/>
      <c r="DEQ93" s="212"/>
      <c r="DER93" s="212"/>
      <c r="DES93" s="192"/>
      <c r="DET93" s="212"/>
      <c r="DEU93" s="212"/>
      <c r="DEV93" s="212"/>
      <c r="DEW93" s="212"/>
      <c r="DEX93" s="212"/>
      <c r="DEY93" s="212"/>
      <c r="DEZ93" s="212"/>
      <c r="DFA93" s="212"/>
      <c r="DFB93" s="212"/>
      <c r="DFC93" s="212"/>
      <c r="DFD93" s="212"/>
      <c r="DFE93" s="212"/>
      <c r="DFF93" s="212"/>
      <c r="DFG93" s="212"/>
      <c r="DFH93" s="212"/>
      <c r="DFI93" s="212"/>
      <c r="DFJ93" s="213"/>
      <c r="DFK93" s="212"/>
      <c r="DFL93" s="212"/>
      <c r="DFM93" s="212"/>
      <c r="DFN93" s="212"/>
      <c r="DFO93" s="212"/>
      <c r="DFP93" s="192"/>
      <c r="DFQ93" s="212"/>
      <c r="DFR93" s="212"/>
      <c r="DFS93" s="212"/>
      <c r="DFT93" s="212"/>
      <c r="DFU93" s="212"/>
      <c r="DFV93" s="212"/>
      <c r="DFW93" s="212"/>
      <c r="DFX93" s="212"/>
      <c r="DFY93" s="212"/>
      <c r="DFZ93" s="212"/>
      <c r="DGA93" s="212"/>
      <c r="DGB93" s="212"/>
      <c r="DGC93" s="212"/>
      <c r="DGD93" s="212"/>
      <c r="DGE93" s="212"/>
      <c r="DGF93" s="212"/>
      <c r="DGG93" s="213"/>
      <c r="DGH93" s="212"/>
      <c r="DGI93" s="212"/>
      <c r="DGJ93" s="212"/>
      <c r="DGK93" s="212"/>
      <c r="DGL93" s="212"/>
      <c r="DGM93" s="192"/>
      <c r="DGN93" s="212"/>
      <c r="DGO93" s="212"/>
      <c r="DGP93" s="212"/>
      <c r="DGQ93" s="212"/>
      <c r="DGR93" s="212"/>
      <c r="DGS93" s="212"/>
      <c r="DGT93" s="212"/>
      <c r="DGU93" s="212"/>
      <c r="DGV93" s="212"/>
      <c r="DGW93" s="212"/>
      <c r="DGX93" s="212"/>
      <c r="DGY93" s="212"/>
      <c r="DGZ93" s="212"/>
      <c r="DHA93" s="212"/>
      <c r="DHB93" s="212"/>
      <c r="DHC93" s="212"/>
      <c r="DHD93" s="213"/>
      <c r="DHE93" s="212"/>
      <c r="DHF93" s="212"/>
      <c r="DHG93" s="212"/>
      <c r="DHH93" s="212"/>
      <c r="DHI93" s="212"/>
      <c r="DHJ93" s="192"/>
      <c r="DHK93" s="212"/>
      <c r="DHL93" s="212"/>
      <c r="DHM93" s="212"/>
      <c r="DHN93" s="212"/>
      <c r="DHO93" s="212"/>
      <c r="DHP93" s="212"/>
      <c r="DHQ93" s="212"/>
      <c r="DHR93" s="212"/>
      <c r="DHS93" s="212"/>
      <c r="DHT93" s="212"/>
      <c r="DHU93" s="212"/>
      <c r="DHV93" s="212"/>
      <c r="DHW93" s="212"/>
      <c r="DHX93" s="212"/>
      <c r="DHY93" s="212"/>
      <c r="DHZ93" s="212"/>
      <c r="DIA93" s="213"/>
      <c r="DIB93" s="212"/>
      <c r="DIC93" s="212"/>
      <c r="DID93" s="212"/>
      <c r="DIE93" s="212"/>
      <c r="DIF93" s="212"/>
      <c r="DIG93" s="192"/>
      <c r="DIH93" s="212"/>
      <c r="DII93" s="212"/>
      <c r="DIJ93" s="212"/>
      <c r="DIK93" s="212"/>
      <c r="DIL93" s="212"/>
      <c r="DIM93" s="212"/>
      <c r="DIN93" s="212"/>
      <c r="DIO93" s="212"/>
      <c r="DIP93" s="212"/>
      <c r="DIQ93" s="212"/>
      <c r="DIR93" s="212"/>
      <c r="DIS93" s="212"/>
      <c r="DIT93" s="212"/>
      <c r="DIU93" s="212"/>
      <c r="DIV93" s="212"/>
      <c r="DIW93" s="212"/>
      <c r="DIX93" s="213"/>
      <c r="DIY93" s="212"/>
      <c r="DIZ93" s="212"/>
      <c r="DJA93" s="212"/>
      <c r="DJB93" s="212"/>
      <c r="DJC93" s="212"/>
      <c r="DJD93" s="192"/>
      <c r="DJE93" s="212"/>
      <c r="DJF93" s="212"/>
      <c r="DJG93" s="212"/>
      <c r="DJH93" s="212"/>
      <c r="DJI93" s="212"/>
      <c r="DJJ93" s="212"/>
      <c r="DJK93" s="212"/>
      <c r="DJL93" s="212"/>
      <c r="DJM93" s="212"/>
      <c r="DJN93" s="212"/>
      <c r="DJO93" s="212"/>
      <c r="DJP93" s="212"/>
      <c r="DJQ93" s="212"/>
      <c r="DJR93" s="212"/>
      <c r="DJS93" s="212"/>
      <c r="DJT93" s="212"/>
      <c r="DJU93" s="213"/>
      <c r="DJV93" s="212"/>
      <c r="DJW93" s="212"/>
      <c r="DJX93" s="212"/>
      <c r="DJY93" s="212"/>
      <c r="DJZ93" s="212"/>
      <c r="DKA93" s="192"/>
      <c r="DKB93" s="212"/>
      <c r="DKC93" s="212"/>
      <c r="DKD93" s="212"/>
      <c r="DKE93" s="212"/>
      <c r="DKF93" s="212"/>
      <c r="DKG93" s="212"/>
      <c r="DKH93" s="212"/>
      <c r="DKI93" s="212"/>
      <c r="DKJ93" s="212"/>
      <c r="DKK93" s="212"/>
      <c r="DKL93" s="212"/>
      <c r="DKM93" s="212"/>
      <c r="DKN93" s="212"/>
      <c r="DKO93" s="212"/>
      <c r="DKP93" s="212"/>
      <c r="DKQ93" s="212"/>
      <c r="DKR93" s="213"/>
      <c r="DKS93" s="212"/>
      <c r="DKT93" s="212"/>
      <c r="DKU93" s="212"/>
      <c r="DKV93" s="212"/>
      <c r="DKW93" s="212"/>
      <c r="DKX93" s="192"/>
      <c r="DKY93" s="212"/>
      <c r="DKZ93" s="212"/>
      <c r="DLA93" s="212"/>
      <c r="DLB93" s="212"/>
      <c r="DLC93" s="212"/>
      <c r="DLD93" s="212"/>
      <c r="DLE93" s="212"/>
      <c r="DLF93" s="212"/>
      <c r="DLG93" s="212"/>
      <c r="DLH93" s="212"/>
      <c r="DLI93" s="212"/>
      <c r="DLJ93" s="212"/>
      <c r="DLK93" s="212"/>
      <c r="DLL93" s="212"/>
      <c r="DLM93" s="212"/>
      <c r="DLN93" s="212"/>
      <c r="DLO93" s="213"/>
      <c r="DLP93" s="212"/>
      <c r="DLQ93" s="212"/>
      <c r="DLR93" s="212"/>
      <c r="DLS93" s="212"/>
      <c r="DLT93" s="212"/>
      <c r="DLU93" s="192"/>
      <c r="DLV93" s="212"/>
      <c r="DLW93" s="212"/>
      <c r="DLX93" s="212"/>
      <c r="DLY93" s="212"/>
      <c r="DLZ93" s="212"/>
      <c r="DMA93" s="212"/>
      <c r="DMB93" s="212"/>
      <c r="DMC93" s="212"/>
      <c r="DMD93" s="212"/>
      <c r="DME93" s="212"/>
      <c r="DMF93" s="212"/>
      <c r="DMG93" s="212"/>
      <c r="DMH93" s="212"/>
      <c r="DMI93" s="212"/>
      <c r="DMJ93" s="212"/>
      <c r="DMK93" s="212"/>
      <c r="DML93" s="213"/>
      <c r="DMM93" s="212"/>
      <c r="DMN93" s="212"/>
      <c r="DMO93" s="212"/>
      <c r="DMP93" s="212"/>
      <c r="DMQ93" s="212"/>
      <c r="DMR93" s="192"/>
      <c r="DMS93" s="212"/>
      <c r="DMT93" s="212"/>
      <c r="DMU93" s="212"/>
      <c r="DMV93" s="212"/>
      <c r="DMW93" s="212"/>
      <c r="DMX93" s="212"/>
      <c r="DMY93" s="212"/>
      <c r="DMZ93" s="212"/>
      <c r="DNA93" s="212"/>
      <c r="DNB93" s="212"/>
      <c r="DNC93" s="212"/>
      <c r="DND93" s="212"/>
      <c r="DNE93" s="212"/>
      <c r="DNF93" s="212"/>
      <c r="DNG93" s="212"/>
      <c r="DNH93" s="212"/>
      <c r="DNI93" s="213"/>
      <c r="DNJ93" s="212"/>
      <c r="DNK93" s="212"/>
      <c r="DNL93" s="212"/>
      <c r="DNM93" s="212"/>
      <c r="DNN93" s="212"/>
      <c r="DNO93" s="192"/>
      <c r="DNP93" s="212"/>
      <c r="DNQ93" s="212"/>
      <c r="DNR93" s="212"/>
      <c r="DNS93" s="212"/>
      <c r="DNT93" s="212"/>
      <c r="DNU93" s="212"/>
      <c r="DNV93" s="212"/>
      <c r="DNW93" s="212"/>
      <c r="DNX93" s="212"/>
      <c r="DNY93" s="212"/>
      <c r="DNZ93" s="212"/>
      <c r="DOA93" s="212"/>
      <c r="DOB93" s="212"/>
      <c r="DOC93" s="212"/>
      <c r="DOD93" s="212"/>
      <c r="DOE93" s="212"/>
      <c r="DOF93" s="213"/>
      <c r="DOG93" s="212"/>
      <c r="DOH93" s="212"/>
      <c r="DOI93" s="212"/>
      <c r="DOJ93" s="212"/>
      <c r="DOK93" s="212"/>
      <c r="DOL93" s="192"/>
      <c r="DOM93" s="212"/>
      <c r="DON93" s="212"/>
      <c r="DOO93" s="212"/>
      <c r="DOP93" s="212"/>
      <c r="DOQ93" s="212"/>
      <c r="DOR93" s="212"/>
      <c r="DOS93" s="212"/>
      <c r="DOT93" s="212"/>
      <c r="DOU93" s="212"/>
      <c r="DOV93" s="212"/>
      <c r="DOW93" s="212"/>
      <c r="DOX93" s="212"/>
      <c r="DOY93" s="212"/>
      <c r="DOZ93" s="212"/>
      <c r="DPA93" s="212"/>
      <c r="DPB93" s="212"/>
      <c r="DPC93" s="213"/>
      <c r="DPD93" s="212"/>
      <c r="DPE93" s="212"/>
      <c r="DPF93" s="212"/>
      <c r="DPG93" s="212"/>
      <c r="DPH93" s="212"/>
      <c r="DPI93" s="192"/>
      <c r="DPJ93" s="212"/>
      <c r="DPK93" s="212"/>
      <c r="DPL93" s="212"/>
      <c r="DPM93" s="212"/>
      <c r="DPN93" s="212"/>
      <c r="DPO93" s="212"/>
      <c r="DPP93" s="212"/>
      <c r="DPQ93" s="212"/>
      <c r="DPR93" s="212"/>
      <c r="DPS93" s="212"/>
      <c r="DPT93" s="212"/>
      <c r="DPU93" s="212"/>
      <c r="DPV93" s="212"/>
      <c r="DPW93" s="212"/>
      <c r="DPX93" s="212"/>
      <c r="DPY93" s="212"/>
      <c r="DPZ93" s="213"/>
      <c r="DQA93" s="212"/>
      <c r="DQB93" s="212"/>
      <c r="DQC93" s="212"/>
      <c r="DQD93" s="212"/>
      <c r="DQE93" s="212"/>
      <c r="DQF93" s="192"/>
      <c r="DQG93" s="212"/>
      <c r="DQH93" s="212"/>
      <c r="DQI93" s="212"/>
      <c r="DQJ93" s="212"/>
      <c r="DQK93" s="212"/>
      <c r="DQL93" s="212"/>
      <c r="DQM93" s="212"/>
      <c r="DQN93" s="212"/>
      <c r="DQO93" s="212"/>
      <c r="DQP93" s="212"/>
      <c r="DQQ93" s="212"/>
      <c r="DQR93" s="212"/>
      <c r="DQS93" s="212"/>
      <c r="DQT93" s="212"/>
      <c r="DQU93" s="212"/>
      <c r="DQV93" s="212"/>
      <c r="DQW93" s="213"/>
      <c r="DQX93" s="212"/>
      <c r="DQY93" s="212"/>
      <c r="DQZ93" s="212"/>
      <c r="DRA93" s="212"/>
      <c r="DRB93" s="212"/>
      <c r="DRC93" s="192"/>
      <c r="DRD93" s="212"/>
      <c r="DRE93" s="212"/>
      <c r="DRF93" s="212"/>
      <c r="DRG93" s="212"/>
      <c r="DRH93" s="212"/>
      <c r="DRI93" s="212"/>
      <c r="DRJ93" s="212"/>
      <c r="DRK93" s="212"/>
      <c r="DRL93" s="212"/>
      <c r="DRM93" s="212"/>
      <c r="DRN93" s="212"/>
      <c r="DRO93" s="212"/>
      <c r="DRP93" s="212"/>
      <c r="DRQ93" s="212"/>
      <c r="DRR93" s="212"/>
      <c r="DRS93" s="212"/>
      <c r="DRT93" s="213"/>
      <c r="DRU93" s="212"/>
      <c r="DRV93" s="212"/>
      <c r="DRW93" s="212"/>
      <c r="DRX93" s="212"/>
      <c r="DRY93" s="212"/>
      <c r="DRZ93" s="192"/>
      <c r="DSA93" s="212"/>
      <c r="DSB93" s="212"/>
      <c r="DSC93" s="212"/>
      <c r="DSD93" s="212"/>
      <c r="DSE93" s="212"/>
      <c r="DSF93" s="212"/>
      <c r="DSG93" s="212"/>
      <c r="DSH93" s="212"/>
      <c r="DSI93" s="212"/>
      <c r="DSJ93" s="212"/>
      <c r="DSK93" s="212"/>
      <c r="DSL93" s="212"/>
      <c r="DSM93" s="212"/>
      <c r="DSN93" s="212"/>
      <c r="DSO93" s="212"/>
      <c r="DSP93" s="212"/>
      <c r="DSQ93" s="213"/>
      <c r="DSR93" s="212"/>
      <c r="DSS93" s="212"/>
      <c r="DST93" s="212"/>
      <c r="DSU93" s="212"/>
      <c r="DSV93" s="212"/>
      <c r="DSW93" s="192"/>
      <c r="DSX93" s="212"/>
      <c r="DSY93" s="212"/>
      <c r="DSZ93" s="212"/>
      <c r="DTA93" s="212"/>
      <c r="DTB93" s="212"/>
      <c r="DTC93" s="212"/>
      <c r="DTD93" s="212"/>
      <c r="DTE93" s="212"/>
      <c r="DTF93" s="212"/>
      <c r="DTG93" s="212"/>
      <c r="DTH93" s="212"/>
      <c r="DTI93" s="212"/>
      <c r="DTJ93" s="212"/>
      <c r="DTK93" s="212"/>
      <c r="DTL93" s="212"/>
      <c r="DTM93" s="212"/>
      <c r="DTN93" s="213"/>
      <c r="DTO93" s="212"/>
      <c r="DTP93" s="212"/>
      <c r="DTQ93" s="212"/>
      <c r="DTR93" s="212"/>
      <c r="DTS93" s="212"/>
      <c r="DTT93" s="192"/>
      <c r="DTU93" s="212"/>
      <c r="DTV93" s="212"/>
      <c r="DTW93" s="212"/>
      <c r="DTX93" s="212"/>
      <c r="DTY93" s="212"/>
      <c r="DTZ93" s="212"/>
      <c r="DUA93" s="212"/>
      <c r="DUB93" s="212"/>
      <c r="DUC93" s="212"/>
      <c r="DUD93" s="212"/>
      <c r="DUE93" s="212"/>
      <c r="DUF93" s="212"/>
      <c r="DUG93" s="212"/>
      <c r="DUH93" s="212"/>
      <c r="DUI93" s="212"/>
      <c r="DUJ93" s="212"/>
      <c r="DUK93" s="213"/>
      <c r="DUL93" s="212"/>
      <c r="DUM93" s="212"/>
      <c r="DUN93" s="212"/>
      <c r="DUO93" s="212"/>
      <c r="DUP93" s="212"/>
      <c r="DUQ93" s="192"/>
      <c r="DUR93" s="212"/>
      <c r="DUS93" s="212"/>
      <c r="DUT93" s="212"/>
      <c r="DUU93" s="212"/>
      <c r="DUV93" s="212"/>
      <c r="DUW93" s="212"/>
      <c r="DUX93" s="212"/>
      <c r="DUY93" s="212"/>
      <c r="DUZ93" s="212"/>
      <c r="DVA93" s="212"/>
      <c r="DVB93" s="212"/>
      <c r="DVC93" s="212"/>
      <c r="DVD93" s="212"/>
      <c r="DVE93" s="212"/>
      <c r="DVF93" s="212"/>
      <c r="DVG93" s="212"/>
      <c r="DVH93" s="213"/>
      <c r="DVI93" s="212"/>
      <c r="DVJ93" s="212"/>
      <c r="DVK93" s="212"/>
      <c r="DVL93" s="212"/>
      <c r="DVM93" s="212"/>
      <c r="DVN93" s="192"/>
      <c r="DVO93" s="212"/>
      <c r="DVP93" s="212"/>
      <c r="DVQ93" s="212"/>
      <c r="DVR93" s="212"/>
      <c r="DVS93" s="212"/>
      <c r="DVT93" s="212"/>
      <c r="DVU93" s="212"/>
      <c r="DVV93" s="212"/>
      <c r="DVW93" s="212"/>
      <c r="DVX93" s="212"/>
      <c r="DVY93" s="212"/>
      <c r="DVZ93" s="212"/>
      <c r="DWA93" s="212"/>
      <c r="DWB93" s="212"/>
      <c r="DWC93" s="212"/>
      <c r="DWD93" s="212"/>
      <c r="DWE93" s="213"/>
      <c r="DWF93" s="212"/>
      <c r="DWG93" s="212"/>
      <c r="DWH93" s="212"/>
      <c r="DWI93" s="212"/>
      <c r="DWJ93" s="212"/>
      <c r="DWK93" s="192"/>
      <c r="DWL93" s="212"/>
      <c r="DWM93" s="212"/>
      <c r="DWN93" s="212"/>
      <c r="DWO93" s="212"/>
      <c r="DWP93" s="212"/>
      <c r="DWQ93" s="212"/>
      <c r="DWR93" s="212"/>
      <c r="DWS93" s="212"/>
      <c r="DWT93" s="212"/>
      <c r="DWU93" s="212"/>
      <c r="DWV93" s="212"/>
      <c r="DWW93" s="212"/>
      <c r="DWX93" s="212"/>
      <c r="DWY93" s="212"/>
      <c r="DWZ93" s="212"/>
      <c r="DXA93" s="212"/>
      <c r="DXB93" s="213"/>
      <c r="DXC93" s="212"/>
      <c r="DXD93" s="212"/>
      <c r="DXE93" s="212"/>
      <c r="DXF93" s="212"/>
      <c r="DXG93" s="212"/>
      <c r="DXH93" s="192"/>
      <c r="DXI93" s="212"/>
      <c r="DXJ93" s="212"/>
      <c r="DXK93" s="212"/>
      <c r="DXL93" s="212"/>
      <c r="DXM93" s="212"/>
      <c r="DXN93" s="212"/>
      <c r="DXO93" s="212"/>
      <c r="DXP93" s="212"/>
      <c r="DXQ93" s="212"/>
      <c r="DXR93" s="212"/>
      <c r="DXS93" s="212"/>
      <c r="DXT93" s="212"/>
      <c r="DXU93" s="212"/>
      <c r="DXV93" s="212"/>
      <c r="DXW93" s="212"/>
      <c r="DXX93" s="212"/>
      <c r="DXY93" s="213"/>
      <c r="DXZ93" s="212"/>
      <c r="DYA93" s="212"/>
      <c r="DYB93" s="212"/>
      <c r="DYC93" s="212"/>
      <c r="DYD93" s="212"/>
      <c r="DYE93" s="192"/>
      <c r="DYF93" s="212"/>
      <c r="DYG93" s="212"/>
      <c r="DYH93" s="212"/>
      <c r="DYI93" s="212"/>
      <c r="DYJ93" s="212"/>
      <c r="DYK93" s="212"/>
      <c r="DYL93" s="212"/>
      <c r="DYM93" s="212"/>
      <c r="DYN93" s="212"/>
      <c r="DYO93" s="212"/>
      <c r="DYP93" s="212"/>
      <c r="DYQ93" s="212"/>
      <c r="DYR93" s="212"/>
      <c r="DYS93" s="212"/>
      <c r="DYT93" s="212"/>
      <c r="DYU93" s="212"/>
      <c r="DYV93" s="213"/>
      <c r="DYW93" s="212"/>
      <c r="DYX93" s="212"/>
      <c r="DYY93" s="212"/>
      <c r="DYZ93" s="212"/>
      <c r="DZA93" s="212"/>
      <c r="DZB93" s="192"/>
      <c r="DZC93" s="212"/>
      <c r="DZD93" s="212"/>
      <c r="DZE93" s="212"/>
      <c r="DZF93" s="212"/>
      <c r="DZG93" s="212"/>
      <c r="DZH93" s="212"/>
      <c r="DZI93" s="212"/>
      <c r="DZJ93" s="212"/>
      <c r="DZK93" s="212"/>
      <c r="DZL93" s="212"/>
      <c r="DZM93" s="212"/>
      <c r="DZN93" s="212"/>
      <c r="DZO93" s="212"/>
      <c r="DZP93" s="212"/>
      <c r="DZQ93" s="212"/>
      <c r="DZR93" s="212"/>
      <c r="DZS93" s="213"/>
      <c r="DZT93" s="212"/>
      <c r="DZU93" s="212"/>
      <c r="DZV93" s="212"/>
      <c r="DZW93" s="212"/>
      <c r="DZX93" s="212"/>
      <c r="DZY93" s="192"/>
      <c r="DZZ93" s="212"/>
      <c r="EAA93" s="212"/>
      <c r="EAB93" s="212"/>
      <c r="EAC93" s="212"/>
      <c r="EAD93" s="212"/>
      <c r="EAE93" s="212"/>
      <c r="EAF93" s="212"/>
      <c r="EAG93" s="212"/>
      <c r="EAH93" s="212"/>
      <c r="EAI93" s="212"/>
      <c r="EAJ93" s="212"/>
      <c r="EAK93" s="212"/>
      <c r="EAL93" s="212"/>
      <c r="EAM93" s="212"/>
      <c r="EAN93" s="212"/>
      <c r="EAO93" s="212"/>
      <c r="EAP93" s="213"/>
      <c r="EAQ93" s="212"/>
      <c r="EAR93" s="212"/>
      <c r="EAS93" s="212"/>
      <c r="EAT93" s="212"/>
      <c r="EAU93" s="212"/>
      <c r="EAV93" s="192"/>
      <c r="EAW93" s="212"/>
      <c r="EAX93" s="212"/>
      <c r="EAY93" s="212"/>
      <c r="EAZ93" s="212"/>
      <c r="EBA93" s="212"/>
      <c r="EBB93" s="212"/>
      <c r="EBC93" s="212"/>
      <c r="EBD93" s="212"/>
      <c r="EBE93" s="212"/>
      <c r="EBF93" s="212"/>
      <c r="EBG93" s="212"/>
      <c r="EBH93" s="212"/>
      <c r="EBI93" s="212"/>
      <c r="EBJ93" s="212"/>
      <c r="EBK93" s="212"/>
      <c r="EBL93" s="212"/>
      <c r="EBM93" s="213"/>
      <c r="EBN93" s="212"/>
      <c r="EBO93" s="212"/>
      <c r="EBP93" s="212"/>
      <c r="EBQ93" s="212"/>
      <c r="EBR93" s="212"/>
      <c r="EBS93" s="192"/>
      <c r="EBT93" s="212"/>
      <c r="EBU93" s="212"/>
      <c r="EBV93" s="212"/>
      <c r="EBW93" s="212"/>
      <c r="EBX93" s="212"/>
      <c r="EBY93" s="212"/>
      <c r="EBZ93" s="212"/>
      <c r="ECA93" s="212"/>
      <c r="ECB93" s="212"/>
      <c r="ECC93" s="212"/>
      <c r="ECD93" s="212"/>
      <c r="ECE93" s="212"/>
      <c r="ECF93" s="212"/>
      <c r="ECG93" s="212"/>
      <c r="ECH93" s="212"/>
      <c r="ECI93" s="212"/>
      <c r="ECJ93" s="213"/>
      <c r="ECK93" s="212"/>
      <c r="ECL93" s="212"/>
      <c r="ECM93" s="212"/>
      <c r="ECN93" s="212"/>
      <c r="ECO93" s="212"/>
      <c r="ECP93" s="192"/>
      <c r="ECQ93" s="212"/>
      <c r="ECR93" s="212"/>
      <c r="ECS93" s="212"/>
      <c r="ECT93" s="212"/>
      <c r="ECU93" s="212"/>
      <c r="ECV93" s="212"/>
      <c r="ECW93" s="212"/>
      <c r="ECX93" s="212"/>
      <c r="ECY93" s="212"/>
      <c r="ECZ93" s="212"/>
      <c r="EDA93" s="212"/>
      <c r="EDB93" s="212"/>
      <c r="EDC93" s="212"/>
      <c r="EDD93" s="212"/>
      <c r="EDE93" s="212"/>
      <c r="EDF93" s="212"/>
      <c r="EDG93" s="213"/>
      <c r="EDH93" s="212"/>
      <c r="EDI93" s="212"/>
      <c r="EDJ93" s="212"/>
      <c r="EDK93" s="212"/>
      <c r="EDL93" s="212"/>
      <c r="EDM93" s="192"/>
      <c r="EDN93" s="212"/>
      <c r="EDO93" s="212"/>
      <c r="EDP93" s="212"/>
      <c r="EDQ93" s="212"/>
      <c r="EDR93" s="212"/>
      <c r="EDS93" s="212"/>
      <c r="EDT93" s="212"/>
      <c r="EDU93" s="212"/>
      <c r="EDV93" s="212"/>
      <c r="EDW93" s="212"/>
      <c r="EDX93" s="212"/>
      <c r="EDY93" s="212"/>
      <c r="EDZ93" s="212"/>
      <c r="EEA93" s="212"/>
      <c r="EEB93" s="212"/>
      <c r="EEC93" s="212"/>
      <c r="EED93" s="213"/>
      <c r="EEE93" s="212"/>
      <c r="EEF93" s="212"/>
      <c r="EEG93" s="212"/>
      <c r="EEH93" s="212"/>
      <c r="EEI93" s="212"/>
      <c r="EEJ93" s="192"/>
      <c r="EEK93" s="212"/>
      <c r="EEL93" s="212"/>
      <c r="EEM93" s="212"/>
      <c r="EEN93" s="212"/>
      <c r="EEO93" s="212"/>
      <c r="EEP93" s="212"/>
      <c r="EEQ93" s="212"/>
      <c r="EER93" s="212"/>
      <c r="EES93" s="212"/>
      <c r="EET93" s="212"/>
      <c r="EEU93" s="212"/>
      <c r="EEV93" s="212"/>
      <c r="EEW93" s="212"/>
      <c r="EEX93" s="212"/>
      <c r="EEY93" s="212"/>
      <c r="EEZ93" s="212"/>
      <c r="EFA93" s="213"/>
      <c r="EFB93" s="212"/>
      <c r="EFC93" s="212"/>
      <c r="EFD93" s="212"/>
      <c r="EFE93" s="212"/>
      <c r="EFF93" s="212"/>
      <c r="EFG93" s="192"/>
      <c r="EFH93" s="212"/>
      <c r="EFI93" s="212"/>
      <c r="EFJ93" s="212"/>
      <c r="EFK93" s="212"/>
      <c r="EFL93" s="212"/>
      <c r="EFM93" s="212"/>
      <c r="EFN93" s="212"/>
      <c r="EFO93" s="212"/>
      <c r="EFP93" s="212"/>
      <c r="EFQ93" s="212"/>
      <c r="EFR93" s="212"/>
      <c r="EFS93" s="212"/>
      <c r="EFT93" s="212"/>
      <c r="EFU93" s="212"/>
      <c r="EFV93" s="212"/>
      <c r="EFW93" s="212"/>
      <c r="EFX93" s="213"/>
      <c r="EFY93" s="212"/>
      <c r="EFZ93" s="212"/>
      <c r="EGA93" s="212"/>
      <c r="EGB93" s="212"/>
      <c r="EGC93" s="212"/>
      <c r="EGD93" s="192"/>
      <c r="EGE93" s="212"/>
      <c r="EGF93" s="212"/>
      <c r="EGG93" s="212"/>
      <c r="EGH93" s="212"/>
      <c r="EGI93" s="212"/>
      <c r="EGJ93" s="212"/>
      <c r="EGK93" s="212"/>
      <c r="EGL93" s="212"/>
      <c r="EGM93" s="212"/>
      <c r="EGN93" s="212"/>
      <c r="EGO93" s="212"/>
      <c r="EGP93" s="212"/>
      <c r="EGQ93" s="212"/>
      <c r="EGR93" s="212"/>
      <c r="EGS93" s="212"/>
      <c r="EGT93" s="212"/>
      <c r="EGU93" s="213"/>
      <c r="EGV93" s="212"/>
      <c r="EGW93" s="212"/>
      <c r="EGX93" s="212"/>
      <c r="EGY93" s="212"/>
      <c r="EGZ93" s="212"/>
      <c r="EHA93" s="192"/>
      <c r="EHB93" s="212"/>
      <c r="EHC93" s="212"/>
      <c r="EHD93" s="212"/>
      <c r="EHE93" s="212"/>
      <c r="EHF93" s="212"/>
      <c r="EHG93" s="212"/>
      <c r="EHH93" s="212"/>
      <c r="EHI93" s="212"/>
      <c r="EHJ93" s="212"/>
      <c r="EHK93" s="212"/>
      <c r="EHL93" s="212"/>
      <c r="EHM93" s="212"/>
      <c r="EHN93" s="212"/>
      <c r="EHO93" s="212"/>
      <c r="EHP93" s="212"/>
      <c r="EHQ93" s="212"/>
      <c r="EHR93" s="213"/>
      <c r="EHS93" s="212"/>
      <c r="EHT93" s="212"/>
      <c r="EHU93" s="212"/>
      <c r="EHV93" s="212"/>
      <c r="EHW93" s="212"/>
      <c r="EHX93" s="192"/>
      <c r="EHY93" s="212"/>
      <c r="EHZ93" s="212"/>
      <c r="EIA93" s="212"/>
      <c r="EIB93" s="212"/>
      <c r="EIC93" s="212"/>
      <c r="EID93" s="212"/>
      <c r="EIE93" s="212"/>
      <c r="EIF93" s="212"/>
      <c r="EIG93" s="212"/>
      <c r="EIH93" s="212"/>
      <c r="EII93" s="212"/>
      <c r="EIJ93" s="212"/>
      <c r="EIK93" s="212"/>
      <c r="EIL93" s="212"/>
      <c r="EIM93" s="212"/>
      <c r="EIN93" s="212"/>
      <c r="EIO93" s="213"/>
      <c r="EIP93" s="212"/>
      <c r="EIQ93" s="212"/>
      <c r="EIR93" s="212"/>
      <c r="EIS93" s="212"/>
      <c r="EIT93" s="212"/>
      <c r="EIU93" s="192"/>
      <c r="EIV93" s="212"/>
      <c r="EIW93" s="212"/>
      <c r="EIX93" s="212"/>
      <c r="EIY93" s="212"/>
      <c r="EIZ93" s="212"/>
      <c r="EJA93" s="212"/>
      <c r="EJB93" s="212"/>
      <c r="EJC93" s="212"/>
      <c r="EJD93" s="212"/>
      <c r="EJE93" s="212"/>
      <c r="EJF93" s="212"/>
      <c r="EJG93" s="212"/>
      <c r="EJH93" s="212"/>
      <c r="EJI93" s="212"/>
      <c r="EJJ93" s="212"/>
      <c r="EJK93" s="212"/>
      <c r="EJL93" s="213"/>
      <c r="EJM93" s="212"/>
      <c r="EJN93" s="212"/>
      <c r="EJO93" s="212"/>
      <c r="EJP93" s="212"/>
      <c r="EJQ93" s="212"/>
      <c r="EJR93" s="192"/>
      <c r="EJS93" s="212"/>
      <c r="EJT93" s="212"/>
      <c r="EJU93" s="212"/>
      <c r="EJV93" s="212"/>
      <c r="EJW93" s="212"/>
      <c r="EJX93" s="212"/>
      <c r="EJY93" s="212"/>
      <c r="EJZ93" s="212"/>
      <c r="EKA93" s="212"/>
      <c r="EKB93" s="212"/>
      <c r="EKC93" s="212"/>
      <c r="EKD93" s="212"/>
      <c r="EKE93" s="212"/>
      <c r="EKF93" s="212"/>
      <c r="EKG93" s="212"/>
      <c r="EKH93" s="212"/>
      <c r="EKI93" s="213"/>
      <c r="EKJ93" s="212"/>
      <c r="EKK93" s="212"/>
      <c r="EKL93" s="212"/>
      <c r="EKM93" s="212"/>
      <c r="EKN93" s="212"/>
      <c r="EKO93" s="192"/>
      <c r="EKP93" s="212"/>
      <c r="EKQ93" s="212"/>
      <c r="EKR93" s="212"/>
      <c r="EKS93" s="212"/>
      <c r="EKT93" s="212"/>
      <c r="EKU93" s="212"/>
      <c r="EKV93" s="212"/>
      <c r="EKW93" s="212"/>
      <c r="EKX93" s="212"/>
      <c r="EKY93" s="212"/>
      <c r="EKZ93" s="212"/>
      <c r="ELA93" s="212"/>
      <c r="ELB93" s="212"/>
      <c r="ELC93" s="212"/>
      <c r="ELD93" s="212"/>
      <c r="ELE93" s="212"/>
      <c r="ELF93" s="213"/>
      <c r="ELG93" s="212"/>
      <c r="ELH93" s="212"/>
      <c r="ELI93" s="212"/>
      <c r="ELJ93" s="212"/>
      <c r="ELK93" s="212"/>
      <c r="ELL93" s="192"/>
      <c r="ELM93" s="212"/>
      <c r="ELN93" s="212"/>
      <c r="ELO93" s="212"/>
      <c r="ELP93" s="212"/>
      <c r="ELQ93" s="212"/>
      <c r="ELR93" s="212"/>
      <c r="ELS93" s="212"/>
      <c r="ELT93" s="212"/>
      <c r="ELU93" s="212"/>
      <c r="ELV93" s="212"/>
      <c r="ELW93" s="212"/>
      <c r="ELX93" s="212"/>
      <c r="ELY93" s="212"/>
      <c r="ELZ93" s="212"/>
      <c r="EMA93" s="212"/>
      <c r="EMB93" s="212"/>
      <c r="EMC93" s="213"/>
      <c r="EMD93" s="212"/>
      <c r="EME93" s="212"/>
      <c r="EMF93" s="212"/>
      <c r="EMG93" s="212"/>
      <c r="EMH93" s="212"/>
      <c r="EMI93" s="192"/>
      <c r="EMJ93" s="212"/>
      <c r="EMK93" s="212"/>
      <c r="EML93" s="212"/>
      <c r="EMM93" s="212"/>
      <c r="EMN93" s="212"/>
      <c r="EMO93" s="212"/>
      <c r="EMP93" s="212"/>
      <c r="EMQ93" s="212"/>
      <c r="EMR93" s="212"/>
      <c r="EMS93" s="212"/>
      <c r="EMT93" s="212"/>
      <c r="EMU93" s="212"/>
      <c r="EMV93" s="212"/>
      <c r="EMW93" s="212"/>
      <c r="EMX93" s="212"/>
      <c r="EMY93" s="212"/>
      <c r="EMZ93" s="213"/>
      <c r="ENA93" s="212"/>
      <c r="ENB93" s="212"/>
      <c r="ENC93" s="212"/>
      <c r="END93" s="212"/>
      <c r="ENE93" s="212"/>
      <c r="ENF93" s="192"/>
      <c r="ENG93" s="212"/>
      <c r="ENH93" s="212"/>
      <c r="ENI93" s="212"/>
      <c r="ENJ93" s="212"/>
      <c r="ENK93" s="212"/>
      <c r="ENL93" s="212"/>
      <c r="ENM93" s="212"/>
      <c r="ENN93" s="212"/>
      <c r="ENO93" s="212"/>
      <c r="ENP93" s="212"/>
      <c r="ENQ93" s="212"/>
      <c r="ENR93" s="212"/>
      <c r="ENS93" s="212"/>
      <c r="ENT93" s="212"/>
      <c r="ENU93" s="212"/>
      <c r="ENV93" s="212"/>
      <c r="ENW93" s="213"/>
      <c r="ENX93" s="212"/>
      <c r="ENY93" s="212"/>
      <c r="ENZ93" s="212"/>
      <c r="EOA93" s="212"/>
      <c r="EOB93" s="212"/>
      <c r="EOC93" s="192"/>
      <c r="EOD93" s="212"/>
      <c r="EOE93" s="212"/>
      <c r="EOF93" s="212"/>
      <c r="EOG93" s="212"/>
      <c r="EOH93" s="212"/>
      <c r="EOI93" s="212"/>
      <c r="EOJ93" s="212"/>
      <c r="EOK93" s="212"/>
      <c r="EOL93" s="212"/>
      <c r="EOM93" s="212"/>
      <c r="EON93" s="212"/>
      <c r="EOO93" s="212"/>
      <c r="EOP93" s="212"/>
      <c r="EOQ93" s="212"/>
      <c r="EOR93" s="212"/>
      <c r="EOS93" s="212"/>
      <c r="EOT93" s="213"/>
      <c r="EOU93" s="212"/>
      <c r="EOV93" s="212"/>
      <c r="EOW93" s="212"/>
      <c r="EOX93" s="212"/>
      <c r="EOY93" s="212"/>
      <c r="EOZ93" s="192"/>
      <c r="EPA93" s="212"/>
      <c r="EPB93" s="212"/>
      <c r="EPC93" s="212"/>
      <c r="EPD93" s="212"/>
      <c r="EPE93" s="212"/>
      <c r="EPF93" s="212"/>
      <c r="EPG93" s="212"/>
      <c r="EPH93" s="212"/>
      <c r="EPI93" s="212"/>
      <c r="EPJ93" s="212"/>
      <c r="EPK93" s="212"/>
      <c r="EPL93" s="212"/>
      <c r="EPM93" s="212"/>
      <c r="EPN93" s="212"/>
      <c r="EPO93" s="212"/>
      <c r="EPP93" s="212"/>
      <c r="EPQ93" s="213"/>
      <c r="EPR93" s="212"/>
      <c r="EPS93" s="212"/>
      <c r="EPT93" s="212"/>
      <c r="EPU93" s="212"/>
      <c r="EPV93" s="212"/>
      <c r="EPW93" s="192"/>
      <c r="EPX93" s="212"/>
      <c r="EPY93" s="212"/>
      <c r="EPZ93" s="212"/>
      <c r="EQA93" s="212"/>
      <c r="EQB93" s="212"/>
      <c r="EQC93" s="212"/>
      <c r="EQD93" s="212"/>
      <c r="EQE93" s="212"/>
      <c r="EQF93" s="212"/>
      <c r="EQG93" s="212"/>
      <c r="EQH93" s="212"/>
      <c r="EQI93" s="212"/>
      <c r="EQJ93" s="212"/>
      <c r="EQK93" s="212"/>
      <c r="EQL93" s="212"/>
      <c r="EQM93" s="212"/>
      <c r="EQN93" s="213"/>
      <c r="EQO93" s="212"/>
      <c r="EQP93" s="212"/>
      <c r="EQQ93" s="212"/>
      <c r="EQR93" s="212"/>
      <c r="EQS93" s="212"/>
      <c r="EQT93" s="192"/>
      <c r="EQU93" s="212"/>
      <c r="EQV93" s="212"/>
      <c r="EQW93" s="212"/>
      <c r="EQX93" s="212"/>
      <c r="EQY93" s="212"/>
      <c r="EQZ93" s="212"/>
      <c r="ERA93" s="212"/>
      <c r="ERB93" s="212"/>
      <c r="ERC93" s="212"/>
      <c r="ERD93" s="212"/>
      <c r="ERE93" s="212"/>
      <c r="ERF93" s="212"/>
      <c r="ERG93" s="212"/>
      <c r="ERH93" s="212"/>
      <c r="ERI93" s="212"/>
      <c r="ERJ93" s="212"/>
      <c r="ERK93" s="213"/>
      <c r="ERL93" s="212"/>
      <c r="ERM93" s="212"/>
      <c r="ERN93" s="212"/>
      <c r="ERO93" s="212"/>
      <c r="ERP93" s="212"/>
      <c r="ERQ93" s="192"/>
      <c r="ERR93" s="212"/>
      <c r="ERS93" s="212"/>
      <c r="ERT93" s="212"/>
      <c r="ERU93" s="212"/>
      <c r="ERV93" s="212"/>
      <c r="ERW93" s="212"/>
      <c r="ERX93" s="212"/>
      <c r="ERY93" s="212"/>
      <c r="ERZ93" s="212"/>
      <c r="ESA93" s="212"/>
      <c r="ESB93" s="212"/>
      <c r="ESC93" s="212"/>
      <c r="ESD93" s="212"/>
      <c r="ESE93" s="212"/>
      <c r="ESF93" s="212"/>
      <c r="ESG93" s="212"/>
      <c r="ESH93" s="213"/>
      <c r="ESI93" s="212"/>
      <c r="ESJ93" s="212"/>
      <c r="ESK93" s="212"/>
      <c r="ESL93" s="212"/>
      <c r="ESM93" s="212"/>
      <c r="ESN93" s="192"/>
      <c r="ESO93" s="212"/>
      <c r="ESP93" s="212"/>
      <c r="ESQ93" s="212"/>
      <c r="ESR93" s="212"/>
      <c r="ESS93" s="212"/>
      <c r="EST93" s="212"/>
      <c r="ESU93" s="212"/>
      <c r="ESV93" s="212"/>
      <c r="ESW93" s="212"/>
      <c r="ESX93" s="212"/>
      <c r="ESY93" s="212"/>
      <c r="ESZ93" s="212"/>
      <c r="ETA93" s="212"/>
      <c r="ETB93" s="212"/>
      <c r="ETC93" s="212"/>
      <c r="ETD93" s="212"/>
      <c r="ETE93" s="213"/>
      <c r="ETF93" s="212"/>
      <c r="ETG93" s="212"/>
      <c r="ETH93" s="212"/>
      <c r="ETI93" s="212"/>
      <c r="ETJ93" s="212"/>
      <c r="ETK93" s="192"/>
      <c r="ETL93" s="212"/>
      <c r="ETM93" s="212"/>
      <c r="ETN93" s="212"/>
      <c r="ETO93" s="212"/>
      <c r="ETP93" s="212"/>
      <c r="ETQ93" s="212"/>
      <c r="ETR93" s="212"/>
      <c r="ETS93" s="212"/>
      <c r="ETT93" s="212"/>
      <c r="ETU93" s="212"/>
      <c r="ETV93" s="212"/>
      <c r="ETW93" s="212"/>
      <c r="ETX93" s="212"/>
      <c r="ETY93" s="212"/>
      <c r="ETZ93" s="212"/>
      <c r="EUA93" s="212"/>
      <c r="EUB93" s="213"/>
      <c r="EUC93" s="212"/>
      <c r="EUD93" s="212"/>
      <c r="EUE93" s="212"/>
      <c r="EUF93" s="212"/>
      <c r="EUG93" s="212"/>
      <c r="EUH93" s="192"/>
      <c r="EUI93" s="212"/>
      <c r="EUJ93" s="212"/>
      <c r="EUK93" s="212"/>
      <c r="EUL93" s="212"/>
      <c r="EUM93" s="212"/>
      <c r="EUN93" s="212"/>
      <c r="EUO93" s="212"/>
      <c r="EUP93" s="212"/>
      <c r="EUQ93" s="212"/>
      <c r="EUR93" s="212"/>
      <c r="EUS93" s="212"/>
      <c r="EUT93" s="212"/>
      <c r="EUU93" s="212"/>
      <c r="EUV93" s="212"/>
      <c r="EUW93" s="212"/>
      <c r="EUX93" s="212"/>
      <c r="EUY93" s="213"/>
      <c r="EUZ93" s="212"/>
      <c r="EVA93" s="212"/>
      <c r="EVB93" s="212"/>
      <c r="EVC93" s="212"/>
      <c r="EVD93" s="212"/>
      <c r="EVE93" s="192"/>
      <c r="EVF93" s="212"/>
      <c r="EVG93" s="212"/>
      <c r="EVH93" s="212"/>
      <c r="EVI93" s="212"/>
      <c r="EVJ93" s="212"/>
      <c r="EVK93" s="212"/>
      <c r="EVL93" s="212"/>
      <c r="EVM93" s="212"/>
      <c r="EVN93" s="212"/>
      <c r="EVO93" s="212"/>
      <c r="EVP93" s="212"/>
      <c r="EVQ93" s="212"/>
      <c r="EVR93" s="212"/>
      <c r="EVS93" s="212"/>
      <c r="EVT93" s="212"/>
      <c r="EVU93" s="212"/>
      <c r="EVV93" s="213"/>
      <c r="EVW93" s="212"/>
      <c r="EVX93" s="212"/>
      <c r="EVY93" s="212"/>
      <c r="EVZ93" s="212"/>
      <c r="EWA93" s="212"/>
      <c r="EWB93" s="192"/>
      <c r="EWC93" s="212"/>
      <c r="EWD93" s="212"/>
      <c r="EWE93" s="212"/>
      <c r="EWF93" s="212"/>
      <c r="EWG93" s="212"/>
      <c r="EWH93" s="212"/>
      <c r="EWI93" s="212"/>
      <c r="EWJ93" s="212"/>
      <c r="EWK93" s="212"/>
      <c r="EWL93" s="212"/>
      <c r="EWM93" s="212"/>
      <c r="EWN93" s="212"/>
      <c r="EWO93" s="212"/>
      <c r="EWP93" s="212"/>
      <c r="EWQ93" s="212"/>
      <c r="EWR93" s="212"/>
      <c r="EWS93" s="213"/>
      <c r="EWT93" s="212"/>
      <c r="EWU93" s="212"/>
      <c r="EWV93" s="212"/>
      <c r="EWW93" s="212"/>
      <c r="EWX93" s="212"/>
      <c r="EWY93" s="192"/>
      <c r="EWZ93" s="212"/>
      <c r="EXA93" s="212"/>
      <c r="EXB93" s="212"/>
      <c r="EXC93" s="212"/>
      <c r="EXD93" s="212"/>
      <c r="EXE93" s="212"/>
      <c r="EXF93" s="212"/>
      <c r="EXG93" s="212"/>
      <c r="EXH93" s="212"/>
      <c r="EXI93" s="212"/>
      <c r="EXJ93" s="212"/>
      <c r="EXK93" s="212"/>
      <c r="EXL93" s="212"/>
      <c r="EXM93" s="212"/>
      <c r="EXN93" s="212"/>
      <c r="EXO93" s="212"/>
      <c r="EXP93" s="213"/>
      <c r="EXQ93" s="212"/>
      <c r="EXR93" s="212"/>
      <c r="EXS93" s="212"/>
      <c r="EXT93" s="212"/>
      <c r="EXU93" s="212"/>
      <c r="EXV93" s="192"/>
      <c r="EXW93" s="212"/>
      <c r="EXX93" s="212"/>
      <c r="EXY93" s="212"/>
      <c r="EXZ93" s="212"/>
      <c r="EYA93" s="212"/>
      <c r="EYB93" s="212"/>
      <c r="EYC93" s="212"/>
      <c r="EYD93" s="212"/>
      <c r="EYE93" s="212"/>
      <c r="EYF93" s="212"/>
      <c r="EYG93" s="212"/>
      <c r="EYH93" s="212"/>
      <c r="EYI93" s="212"/>
      <c r="EYJ93" s="212"/>
      <c r="EYK93" s="212"/>
      <c r="EYL93" s="212"/>
      <c r="EYM93" s="213"/>
      <c r="EYN93" s="212"/>
      <c r="EYO93" s="212"/>
      <c r="EYP93" s="212"/>
      <c r="EYQ93" s="212"/>
      <c r="EYR93" s="212"/>
      <c r="EYS93" s="192"/>
      <c r="EYT93" s="212"/>
      <c r="EYU93" s="212"/>
      <c r="EYV93" s="212"/>
      <c r="EYW93" s="212"/>
      <c r="EYX93" s="212"/>
      <c r="EYY93" s="212"/>
      <c r="EYZ93" s="212"/>
      <c r="EZA93" s="212"/>
      <c r="EZB93" s="212"/>
      <c r="EZC93" s="212"/>
      <c r="EZD93" s="212"/>
      <c r="EZE93" s="212"/>
      <c r="EZF93" s="212"/>
      <c r="EZG93" s="212"/>
      <c r="EZH93" s="212"/>
      <c r="EZI93" s="212"/>
      <c r="EZJ93" s="213"/>
      <c r="EZK93" s="212"/>
      <c r="EZL93" s="212"/>
      <c r="EZM93" s="212"/>
      <c r="EZN93" s="212"/>
      <c r="EZO93" s="212"/>
      <c r="EZP93" s="192"/>
      <c r="EZQ93" s="212"/>
      <c r="EZR93" s="212"/>
      <c r="EZS93" s="212"/>
      <c r="EZT93" s="212"/>
      <c r="EZU93" s="212"/>
      <c r="EZV93" s="212"/>
      <c r="EZW93" s="212"/>
      <c r="EZX93" s="212"/>
      <c r="EZY93" s="212"/>
      <c r="EZZ93" s="212"/>
      <c r="FAA93" s="212"/>
      <c r="FAB93" s="212"/>
      <c r="FAC93" s="212"/>
      <c r="FAD93" s="212"/>
      <c r="FAE93" s="212"/>
      <c r="FAF93" s="212"/>
      <c r="FAG93" s="213"/>
      <c r="FAH93" s="212"/>
      <c r="FAI93" s="212"/>
      <c r="FAJ93" s="212"/>
      <c r="FAK93" s="212"/>
      <c r="FAL93" s="212"/>
      <c r="FAM93" s="192"/>
      <c r="FAN93" s="212"/>
      <c r="FAO93" s="212"/>
      <c r="FAP93" s="212"/>
      <c r="FAQ93" s="212"/>
      <c r="FAR93" s="212"/>
      <c r="FAS93" s="212"/>
      <c r="FAT93" s="212"/>
      <c r="FAU93" s="212"/>
      <c r="FAV93" s="212"/>
      <c r="FAW93" s="212"/>
      <c r="FAX93" s="212"/>
      <c r="FAY93" s="212"/>
      <c r="FAZ93" s="212"/>
      <c r="FBA93" s="212"/>
      <c r="FBB93" s="212"/>
      <c r="FBC93" s="212"/>
      <c r="FBD93" s="213"/>
      <c r="FBE93" s="212"/>
      <c r="FBF93" s="212"/>
      <c r="FBG93" s="212"/>
      <c r="FBH93" s="212"/>
      <c r="FBI93" s="212"/>
      <c r="FBJ93" s="192"/>
      <c r="FBK93" s="212"/>
      <c r="FBL93" s="212"/>
      <c r="FBM93" s="212"/>
      <c r="FBN93" s="212"/>
      <c r="FBO93" s="212"/>
      <c r="FBP93" s="212"/>
      <c r="FBQ93" s="212"/>
      <c r="FBR93" s="212"/>
      <c r="FBS93" s="212"/>
      <c r="FBT93" s="212"/>
      <c r="FBU93" s="212"/>
      <c r="FBV93" s="212"/>
      <c r="FBW93" s="212"/>
      <c r="FBX93" s="212"/>
      <c r="FBY93" s="212"/>
      <c r="FBZ93" s="212"/>
      <c r="FCA93" s="213"/>
      <c r="FCB93" s="212"/>
      <c r="FCC93" s="212"/>
      <c r="FCD93" s="212"/>
      <c r="FCE93" s="212"/>
      <c r="FCF93" s="212"/>
      <c r="FCG93" s="192"/>
      <c r="FCH93" s="212"/>
      <c r="FCI93" s="212"/>
      <c r="FCJ93" s="212"/>
      <c r="FCK93" s="212"/>
      <c r="FCL93" s="212"/>
      <c r="FCM93" s="212"/>
      <c r="FCN93" s="212"/>
      <c r="FCO93" s="212"/>
      <c r="FCP93" s="212"/>
      <c r="FCQ93" s="212"/>
      <c r="FCR93" s="212"/>
      <c r="FCS93" s="212"/>
      <c r="FCT93" s="212"/>
      <c r="FCU93" s="212"/>
      <c r="FCV93" s="212"/>
      <c r="FCW93" s="212"/>
      <c r="FCX93" s="213"/>
      <c r="FCY93" s="212"/>
      <c r="FCZ93" s="212"/>
      <c r="FDA93" s="212"/>
      <c r="FDB93" s="212"/>
      <c r="FDC93" s="212"/>
      <c r="FDD93" s="192"/>
      <c r="FDE93" s="212"/>
      <c r="FDF93" s="212"/>
      <c r="FDG93" s="212"/>
      <c r="FDH93" s="212"/>
      <c r="FDI93" s="212"/>
      <c r="FDJ93" s="212"/>
      <c r="FDK93" s="212"/>
      <c r="FDL93" s="212"/>
      <c r="FDM93" s="212"/>
      <c r="FDN93" s="212"/>
      <c r="FDO93" s="212"/>
      <c r="FDP93" s="212"/>
      <c r="FDQ93" s="212"/>
      <c r="FDR93" s="212"/>
      <c r="FDS93" s="212"/>
      <c r="FDT93" s="212"/>
      <c r="FDU93" s="213"/>
      <c r="FDV93" s="212"/>
      <c r="FDW93" s="212"/>
      <c r="FDX93" s="212"/>
      <c r="FDY93" s="212"/>
      <c r="FDZ93" s="212"/>
      <c r="FEA93" s="192"/>
      <c r="FEB93" s="212"/>
      <c r="FEC93" s="212"/>
      <c r="FED93" s="212"/>
      <c r="FEE93" s="212"/>
      <c r="FEF93" s="212"/>
      <c r="FEG93" s="212"/>
      <c r="FEH93" s="212"/>
      <c r="FEI93" s="212"/>
      <c r="FEJ93" s="212"/>
      <c r="FEK93" s="212"/>
      <c r="FEL93" s="212"/>
      <c r="FEM93" s="212"/>
      <c r="FEN93" s="212"/>
      <c r="FEO93" s="212"/>
      <c r="FEP93" s="212"/>
      <c r="FEQ93" s="212"/>
      <c r="FER93" s="213"/>
      <c r="FES93" s="212"/>
      <c r="FET93" s="212"/>
      <c r="FEU93" s="212"/>
      <c r="FEV93" s="212"/>
      <c r="FEW93" s="212"/>
      <c r="FEX93" s="192"/>
      <c r="FEY93" s="212"/>
      <c r="FEZ93" s="212"/>
      <c r="FFA93" s="212"/>
      <c r="FFB93" s="212"/>
      <c r="FFC93" s="212"/>
      <c r="FFD93" s="212"/>
      <c r="FFE93" s="212"/>
      <c r="FFF93" s="212"/>
      <c r="FFG93" s="212"/>
      <c r="FFH93" s="212"/>
      <c r="FFI93" s="212"/>
      <c r="FFJ93" s="212"/>
      <c r="FFK93" s="212"/>
      <c r="FFL93" s="212"/>
      <c r="FFM93" s="212"/>
      <c r="FFN93" s="212"/>
      <c r="FFO93" s="213"/>
      <c r="FFP93" s="212"/>
      <c r="FFQ93" s="212"/>
      <c r="FFR93" s="212"/>
      <c r="FFS93" s="212"/>
      <c r="FFT93" s="212"/>
      <c r="FFU93" s="192"/>
      <c r="FFV93" s="212"/>
      <c r="FFW93" s="212"/>
      <c r="FFX93" s="212"/>
      <c r="FFY93" s="212"/>
      <c r="FFZ93" s="212"/>
      <c r="FGA93" s="212"/>
      <c r="FGB93" s="212"/>
      <c r="FGC93" s="212"/>
      <c r="FGD93" s="212"/>
      <c r="FGE93" s="212"/>
      <c r="FGF93" s="212"/>
      <c r="FGG93" s="212"/>
      <c r="FGH93" s="212"/>
      <c r="FGI93" s="212"/>
      <c r="FGJ93" s="212"/>
      <c r="FGK93" s="212"/>
      <c r="FGL93" s="213"/>
      <c r="FGM93" s="212"/>
      <c r="FGN93" s="212"/>
      <c r="FGO93" s="212"/>
      <c r="FGP93" s="212"/>
      <c r="FGQ93" s="212"/>
      <c r="FGR93" s="192"/>
      <c r="FGS93" s="212"/>
      <c r="FGT93" s="212"/>
      <c r="FGU93" s="212"/>
      <c r="FGV93" s="212"/>
      <c r="FGW93" s="212"/>
      <c r="FGX93" s="212"/>
      <c r="FGY93" s="212"/>
      <c r="FGZ93" s="212"/>
      <c r="FHA93" s="212"/>
      <c r="FHB93" s="212"/>
      <c r="FHC93" s="212"/>
      <c r="FHD93" s="212"/>
      <c r="FHE93" s="212"/>
      <c r="FHF93" s="212"/>
      <c r="FHG93" s="212"/>
      <c r="FHH93" s="212"/>
      <c r="FHI93" s="213"/>
      <c r="FHJ93" s="212"/>
      <c r="FHK93" s="212"/>
      <c r="FHL93" s="212"/>
      <c r="FHM93" s="212"/>
      <c r="FHN93" s="212"/>
      <c r="FHO93" s="192"/>
      <c r="FHP93" s="212"/>
      <c r="FHQ93" s="212"/>
      <c r="FHR93" s="212"/>
      <c r="FHS93" s="212"/>
      <c r="FHT93" s="212"/>
      <c r="FHU93" s="212"/>
      <c r="FHV93" s="212"/>
      <c r="FHW93" s="212"/>
      <c r="FHX93" s="212"/>
      <c r="FHY93" s="212"/>
      <c r="FHZ93" s="212"/>
      <c r="FIA93" s="212"/>
      <c r="FIB93" s="212"/>
      <c r="FIC93" s="212"/>
      <c r="FID93" s="212"/>
      <c r="FIE93" s="212"/>
      <c r="FIF93" s="213"/>
      <c r="FIG93" s="212"/>
      <c r="FIH93" s="212"/>
      <c r="FII93" s="212"/>
      <c r="FIJ93" s="212"/>
      <c r="FIK93" s="212"/>
      <c r="FIL93" s="192"/>
      <c r="FIM93" s="212"/>
      <c r="FIN93" s="212"/>
      <c r="FIO93" s="212"/>
      <c r="FIP93" s="212"/>
      <c r="FIQ93" s="212"/>
      <c r="FIR93" s="212"/>
      <c r="FIS93" s="212"/>
      <c r="FIT93" s="212"/>
      <c r="FIU93" s="212"/>
      <c r="FIV93" s="212"/>
      <c r="FIW93" s="212"/>
      <c r="FIX93" s="212"/>
      <c r="FIY93" s="212"/>
      <c r="FIZ93" s="212"/>
      <c r="FJA93" s="212"/>
      <c r="FJB93" s="212"/>
      <c r="FJC93" s="213"/>
      <c r="FJD93" s="212"/>
      <c r="FJE93" s="212"/>
      <c r="FJF93" s="212"/>
      <c r="FJG93" s="212"/>
      <c r="FJH93" s="212"/>
      <c r="FJI93" s="192"/>
      <c r="FJJ93" s="212"/>
      <c r="FJK93" s="212"/>
      <c r="FJL93" s="212"/>
      <c r="FJM93" s="212"/>
      <c r="FJN93" s="212"/>
      <c r="FJO93" s="212"/>
      <c r="FJP93" s="212"/>
      <c r="FJQ93" s="212"/>
      <c r="FJR93" s="212"/>
      <c r="FJS93" s="212"/>
      <c r="FJT93" s="212"/>
      <c r="FJU93" s="212"/>
      <c r="FJV93" s="212"/>
      <c r="FJW93" s="212"/>
      <c r="FJX93" s="212"/>
      <c r="FJY93" s="212"/>
      <c r="FJZ93" s="213"/>
      <c r="FKA93" s="212"/>
      <c r="FKB93" s="212"/>
      <c r="FKC93" s="212"/>
      <c r="FKD93" s="212"/>
      <c r="FKE93" s="212"/>
      <c r="FKF93" s="192"/>
      <c r="FKG93" s="212"/>
      <c r="FKH93" s="212"/>
      <c r="FKI93" s="212"/>
      <c r="FKJ93" s="212"/>
      <c r="FKK93" s="212"/>
      <c r="FKL93" s="212"/>
      <c r="FKM93" s="212"/>
      <c r="FKN93" s="212"/>
      <c r="FKO93" s="212"/>
      <c r="FKP93" s="212"/>
      <c r="FKQ93" s="212"/>
      <c r="FKR93" s="212"/>
      <c r="FKS93" s="212"/>
      <c r="FKT93" s="212"/>
      <c r="FKU93" s="212"/>
      <c r="FKV93" s="212"/>
      <c r="FKW93" s="213"/>
      <c r="FKX93" s="212"/>
      <c r="FKY93" s="212"/>
      <c r="FKZ93" s="212"/>
      <c r="FLA93" s="212"/>
      <c r="FLB93" s="212"/>
      <c r="FLC93" s="192"/>
      <c r="FLD93" s="212"/>
      <c r="FLE93" s="212"/>
      <c r="FLF93" s="212"/>
      <c r="FLG93" s="212"/>
      <c r="FLH93" s="212"/>
      <c r="FLI93" s="212"/>
      <c r="FLJ93" s="212"/>
      <c r="FLK93" s="212"/>
      <c r="FLL93" s="212"/>
      <c r="FLM93" s="212"/>
      <c r="FLN93" s="212"/>
      <c r="FLO93" s="212"/>
      <c r="FLP93" s="212"/>
      <c r="FLQ93" s="212"/>
      <c r="FLR93" s="212"/>
      <c r="FLS93" s="212"/>
      <c r="FLT93" s="213"/>
      <c r="FLU93" s="212"/>
      <c r="FLV93" s="212"/>
      <c r="FLW93" s="212"/>
      <c r="FLX93" s="212"/>
      <c r="FLY93" s="212"/>
      <c r="FLZ93" s="192"/>
      <c r="FMA93" s="212"/>
      <c r="FMB93" s="212"/>
      <c r="FMC93" s="212"/>
      <c r="FMD93" s="212"/>
      <c r="FME93" s="212"/>
      <c r="FMF93" s="212"/>
      <c r="FMG93" s="212"/>
      <c r="FMH93" s="212"/>
      <c r="FMI93" s="212"/>
      <c r="FMJ93" s="212"/>
      <c r="FMK93" s="212"/>
      <c r="FML93" s="212"/>
      <c r="FMM93" s="212"/>
      <c r="FMN93" s="212"/>
      <c r="FMO93" s="212"/>
      <c r="FMP93" s="212"/>
      <c r="FMQ93" s="213"/>
      <c r="FMR93" s="212"/>
      <c r="FMS93" s="212"/>
      <c r="FMT93" s="212"/>
      <c r="FMU93" s="212"/>
      <c r="FMV93" s="212"/>
      <c r="FMW93" s="192"/>
      <c r="FMX93" s="212"/>
      <c r="FMY93" s="212"/>
      <c r="FMZ93" s="212"/>
      <c r="FNA93" s="212"/>
      <c r="FNB93" s="212"/>
      <c r="FNC93" s="212"/>
      <c r="FND93" s="212"/>
      <c r="FNE93" s="212"/>
      <c r="FNF93" s="212"/>
      <c r="FNG93" s="212"/>
      <c r="FNH93" s="212"/>
      <c r="FNI93" s="212"/>
      <c r="FNJ93" s="212"/>
      <c r="FNK93" s="212"/>
      <c r="FNL93" s="212"/>
      <c r="FNM93" s="212"/>
      <c r="FNN93" s="213"/>
      <c r="FNO93" s="212"/>
      <c r="FNP93" s="212"/>
      <c r="FNQ93" s="212"/>
      <c r="FNR93" s="212"/>
      <c r="FNS93" s="212"/>
      <c r="FNT93" s="192"/>
      <c r="FNU93" s="212"/>
      <c r="FNV93" s="212"/>
      <c r="FNW93" s="212"/>
      <c r="FNX93" s="212"/>
      <c r="FNY93" s="212"/>
      <c r="FNZ93" s="212"/>
      <c r="FOA93" s="212"/>
      <c r="FOB93" s="212"/>
      <c r="FOC93" s="212"/>
      <c r="FOD93" s="212"/>
      <c r="FOE93" s="212"/>
      <c r="FOF93" s="212"/>
      <c r="FOG93" s="212"/>
      <c r="FOH93" s="212"/>
      <c r="FOI93" s="212"/>
      <c r="FOJ93" s="212"/>
      <c r="FOK93" s="213"/>
      <c r="FOL93" s="212"/>
      <c r="FOM93" s="212"/>
      <c r="FON93" s="212"/>
      <c r="FOO93" s="212"/>
      <c r="FOP93" s="212"/>
      <c r="FOQ93" s="192"/>
      <c r="FOR93" s="212"/>
      <c r="FOS93" s="212"/>
      <c r="FOT93" s="212"/>
      <c r="FOU93" s="212"/>
      <c r="FOV93" s="212"/>
      <c r="FOW93" s="212"/>
      <c r="FOX93" s="212"/>
      <c r="FOY93" s="212"/>
      <c r="FOZ93" s="212"/>
      <c r="FPA93" s="212"/>
      <c r="FPB93" s="212"/>
      <c r="FPC93" s="212"/>
      <c r="FPD93" s="212"/>
      <c r="FPE93" s="212"/>
      <c r="FPF93" s="212"/>
      <c r="FPG93" s="212"/>
      <c r="FPH93" s="213"/>
      <c r="FPI93" s="212"/>
      <c r="FPJ93" s="212"/>
      <c r="FPK93" s="212"/>
      <c r="FPL93" s="212"/>
      <c r="FPM93" s="212"/>
      <c r="FPN93" s="192"/>
      <c r="FPO93" s="212"/>
      <c r="FPP93" s="212"/>
      <c r="FPQ93" s="212"/>
      <c r="FPR93" s="212"/>
      <c r="FPS93" s="212"/>
      <c r="FPT93" s="212"/>
      <c r="FPU93" s="212"/>
      <c r="FPV93" s="212"/>
      <c r="FPW93" s="212"/>
      <c r="FPX93" s="212"/>
      <c r="FPY93" s="212"/>
      <c r="FPZ93" s="212"/>
      <c r="FQA93" s="212"/>
      <c r="FQB93" s="212"/>
      <c r="FQC93" s="212"/>
      <c r="FQD93" s="212"/>
      <c r="FQE93" s="213"/>
      <c r="FQF93" s="212"/>
      <c r="FQG93" s="212"/>
      <c r="FQH93" s="212"/>
      <c r="FQI93" s="212"/>
      <c r="FQJ93" s="212"/>
      <c r="FQK93" s="192"/>
      <c r="FQL93" s="212"/>
      <c r="FQM93" s="212"/>
      <c r="FQN93" s="212"/>
      <c r="FQO93" s="212"/>
      <c r="FQP93" s="212"/>
      <c r="FQQ93" s="212"/>
      <c r="FQR93" s="212"/>
      <c r="FQS93" s="212"/>
      <c r="FQT93" s="212"/>
      <c r="FQU93" s="212"/>
      <c r="FQV93" s="212"/>
      <c r="FQW93" s="212"/>
      <c r="FQX93" s="212"/>
      <c r="FQY93" s="212"/>
      <c r="FQZ93" s="212"/>
      <c r="FRA93" s="212"/>
      <c r="FRB93" s="213"/>
      <c r="FRC93" s="212"/>
      <c r="FRD93" s="212"/>
      <c r="FRE93" s="212"/>
      <c r="FRF93" s="212"/>
      <c r="FRG93" s="212"/>
      <c r="FRH93" s="192"/>
      <c r="FRI93" s="212"/>
      <c r="FRJ93" s="212"/>
      <c r="FRK93" s="212"/>
      <c r="FRL93" s="212"/>
      <c r="FRM93" s="212"/>
      <c r="FRN93" s="212"/>
      <c r="FRO93" s="212"/>
      <c r="FRP93" s="212"/>
      <c r="FRQ93" s="212"/>
      <c r="FRR93" s="212"/>
      <c r="FRS93" s="212"/>
      <c r="FRT93" s="212"/>
      <c r="FRU93" s="212"/>
      <c r="FRV93" s="212"/>
      <c r="FRW93" s="212"/>
      <c r="FRX93" s="212"/>
      <c r="FRY93" s="213"/>
      <c r="FRZ93" s="212"/>
      <c r="FSA93" s="212"/>
      <c r="FSB93" s="212"/>
      <c r="FSC93" s="212"/>
      <c r="FSD93" s="212"/>
      <c r="FSE93" s="192"/>
      <c r="FSF93" s="212"/>
      <c r="FSG93" s="212"/>
      <c r="FSH93" s="212"/>
      <c r="FSI93" s="212"/>
      <c r="FSJ93" s="212"/>
      <c r="FSK93" s="212"/>
      <c r="FSL93" s="212"/>
      <c r="FSM93" s="212"/>
      <c r="FSN93" s="212"/>
      <c r="FSO93" s="212"/>
      <c r="FSP93" s="212"/>
      <c r="FSQ93" s="212"/>
      <c r="FSR93" s="212"/>
      <c r="FSS93" s="212"/>
      <c r="FST93" s="212"/>
      <c r="FSU93" s="212"/>
      <c r="FSV93" s="213"/>
      <c r="FSW93" s="212"/>
      <c r="FSX93" s="212"/>
      <c r="FSY93" s="212"/>
      <c r="FSZ93" s="212"/>
      <c r="FTA93" s="212"/>
      <c r="FTB93" s="192"/>
      <c r="FTC93" s="212"/>
      <c r="FTD93" s="212"/>
      <c r="FTE93" s="212"/>
      <c r="FTF93" s="212"/>
      <c r="FTG93" s="212"/>
      <c r="FTH93" s="212"/>
      <c r="FTI93" s="212"/>
      <c r="FTJ93" s="212"/>
      <c r="FTK93" s="212"/>
      <c r="FTL93" s="212"/>
      <c r="FTM93" s="212"/>
      <c r="FTN93" s="212"/>
      <c r="FTO93" s="212"/>
      <c r="FTP93" s="212"/>
      <c r="FTQ93" s="212"/>
      <c r="FTR93" s="212"/>
      <c r="FTS93" s="213"/>
      <c r="FTT93" s="212"/>
      <c r="FTU93" s="212"/>
      <c r="FTV93" s="212"/>
      <c r="FTW93" s="212"/>
      <c r="FTX93" s="212"/>
      <c r="FTY93" s="192"/>
      <c r="FTZ93" s="212"/>
      <c r="FUA93" s="212"/>
      <c r="FUB93" s="212"/>
      <c r="FUC93" s="212"/>
      <c r="FUD93" s="212"/>
      <c r="FUE93" s="212"/>
      <c r="FUF93" s="212"/>
      <c r="FUG93" s="212"/>
      <c r="FUH93" s="212"/>
      <c r="FUI93" s="212"/>
      <c r="FUJ93" s="212"/>
      <c r="FUK93" s="212"/>
      <c r="FUL93" s="212"/>
      <c r="FUM93" s="212"/>
      <c r="FUN93" s="212"/>
      <c r="FUO93" s="212"/>
      <c r="FUP93" s="213"/>
      <c r="FUQ93" s="212"/>
      <c r="FUR93" s="212"/>
      <c r="FUS93" s="212"/>
      <c r="FUT93" s="212"/>
      <c r="FUU93" s="212"/>
      <c r="FUV93" s="192"/>
      <c r="FUW93" s="212"/>
      <c r="FUX93" s="212"/>
      <c r="FUY93" s="212"/>
      <c r="FUZ93" s="212"/>
      <c r="FVA93" s="212"/>
      <c r="FVB93" s="212"/>
      <c r="FVC93" s="212"/>
      <c r="FVD93" s="212"/>
      <c r="FVE93" s="212"/>
      <c r="FVF93" s="212"/>
      <c r="FVG93" s="212"/>
      <c r="FVH93" s="212"/>
      <c r="FVI93" s="212"/>
      <c r="FVJ93" s="212"/>
      <c r="FVK93" s="212"/>
      <c r="FVL93" s="212"/>
      <c r="FVM93" s="213"/>
      <c r="FVN93" s="212"/>
      <c r="FVO93" s="212"/>
      <c r="FVP93" s="212"/>
      <c r="FVQ93" s="212"/>
      <c r="FVR93" s="212"/>
      <c r="FVS93" s="192"/>
      <c r="FVT93" s="212"/>
      <c r="FVU93" s="212"/>
      <c r="FVV93" s="212"/>
      <c r="FVW93" s="212"/>
      <c r="FVX93" s="212"/>
      <c r="FVY93" s="212"/>
      <c r="FVZ93" s="212"/>
      <c r="FWA93" s="212"/>
      <c r="FWB93" s="212"/>
      <c r="FWC93" s="212"/>
      <c r="FWD93" s="212"/>
      <c r="FWE93" s="212"/>
      <c r="FWF93" s="212"/>
      <c r="FWG93" s="212"/>
      <c r="FWH93" s="212"/>
      <c r="FWI93" s="212"/>
      <c r="FWJ93" s="213"/>
      <c r="FWK93" s="212"/>
      <c r="FWL93" s="212"/>
      <c r="FWM93" s="212"/>
      <c r="FWN93" s="212"/>
      <c r="FWO93" s="212"/>
      <c r="FWP93" s="192"/>
      <c r="FWQ93" s="212"/>
      <c r="FWR93" s="212"/>
      <c r="FWS93" s="212"/>
      <c r="FWT93" s="212"/>
      <c r="FWU93" s="212"/>
      <c r="FWV93" s="212"/>
      <c r="FWW93" s="212"/>
      <c r="FWX93" s="212"/>
      <c r="FWY93" s="212"/>
      <c r="FWZ93" s="212"/>
      <c r="FXA93" s="212"/>
      <c r="FXB93" s="212"/>
      <c r="FXC93" s="212"/>
      <c r="FXD93" s="212"/>
      <c r="FXE93" s="212"/>
      <c r="FXF93" s="212"/>
      <c r="FXG93" s="213"/>
      <c r="FXH93" s="212"/>
      <c r="FXI93" s="212"/>
      <c r="FXJ93" s="212"/>
      <c r="FXK93" s="212"/>
      <c r="FXL93" s="212"/>
      <c r="FXM93" s="192"/>
      <c r="FXN93" s="212"/>
      <c r="FXO93" s="212"/>
      <c r="FXP93" s="212"/>
      <c r="FXQ93" s="212"/>
      <c r="FXR93" s="212"/>
      <c r="FXS93" s="212"/>
      <c r="FXT93" s="212"/>
      <c r="FXU93" s="212"/>
      <c r="FXV93" s="212"/>
      <c r="FXW93" s="212"/>
      <c r="FXX93" s="212"/>
      <c r="FXY93" s="212"/>
      <c r="FXZ93" s="212"/>
      <c r="FYA93" s="212"/>
      <c r="FYB93" s="212"/>
      <c r="FYC93" s="212"/>
      <c r="FYD93" s="213"/>
      <c r="FYE93" s="212"/>
      <c r="FYF93" s="212"/>
      <c r="FYG93" s="212"/>
      <c r="FYH93" s="212"/>
      <c r="FYI93" s="212"/>
      <c r="FYJ93" s="192"/>
      <c r="FYK93" s="212"/>
      <c r="FYL93" s="212"/>
      <c r="FYM93" s="212"/>
      <c r="FYN93" s="212"/>
      <c r="FYO93" s="212"/>
      <c r="FYP93" s="212"/>
      <c r="FYQ93" s="212"/>
      <c r="FYR93" s="212"/>
      <c r="FYS93" s="212"/>
      <c r="FYT93" s="212"/>
      <c r="FYU93" s="212"/>
      <c r="FYV93" s="212"/>
      <c r="FYW93" s="212"/>
      <c r="FYX93" s="212"/>
      <c r="FYY93" s="212"/>
      <c r="FYZ93" s="212"/>
      <c r="FZA93" s="213"/>
      <c r="FZB93" s="212"/>
      <c r="FZC93" s="212"/>
      <c r="FZD93" s="212"/>
      <c r="FZE93" s="212"/>
      <c r="FZF93" s="212"/>
      <c r="FZG93" s="192"/>
      <c r="FZH93" s="212"/>
      <c r="FZI93" s="212"/>
      <c r="FZJ93" s="212"/>
      <c r="FZK93" s="212"/>
      <c r="FZL93" s="212"/>
      <c r="FZM93" s="212"/>
      <c r="FZN93" s="212"/>
      <c r="FZO93" s="212"/>
      <c r="FZP93" s="212"/>
      <c r="FZQ93" s="212"/>
      <c r="FZR93" s="212"/>
      <c r="FZS93" s="212"/>
      <c r="FZT93" s="212"/>
      <c r="FZU93" s="212"/>
      <c r="FZV93" s="212"/>
      <c r="FZW93" s="212"/>
      <c r="FZX93" s="213"/>
      <c r="FZY93" s="212"/>
      <c r="FZZ93" s="212"/>
      <c r="GAA93" s="212"/>
      <c r="GAB93" s="212"/>
      <c r="GAC93" s="212"/>
      <c r="GAD93" s="192"/>
      <c r="GAE93" s="212"/>
      <c r="GAF93" s="212"/>
      <c r="GAG93" s="212"/>
      <c r="GAH93" s="212"/>
      <c r="GAI93" s="212"/>
      <c r="GAJ93" s="212"/>
      <c r="GAK93" s="212"/>
      <c r="GAL93" s="212"/>
      <c r="GAM93" s="212"/>
      <c r="GAN93" s="212"/>
      <c r="GAO93" s="212"/>
      <c r="GAP93" s="212"/>
      <c r="GAQ93" s="212"/>
      <c r="GAR93" s="212"/>
      <c r="GAS93" s="212"/>
      <c r="GAT93" s="212"/>
      <c r="GAU93" s="213"/>
      <c r="GAV93" s="212"/>
      <c r="GAW93" s="212"/>
      <c r="GAX93" s="212"/>
      <c r="GAY93" s="212"/>
      <c r="GAZ93" s="212"/>
      <c r="GBA93" s="192"/>
      <c r="GBB93" s="212"/>
      <c r="GBC93" s="212"/>
      <c r="GBD93" s="212"/>
      <c r="GBE93" s="212"/>
      <c r="GBF93" s="212"/>
      <c r="GBG93" s="212"/>
      <c r="GBH93" s="212"/>
      <c r="GBI93" s="212"/>
      <c r="GBJ93" s="212"/>
      <c r="GBK93" s="212"/>
      <c r="GBL93" s="212"/>
      <c r="GBM93" s="212"/>
      <c r="GBN93" s="212"/>
      <c r="GBO93" s="212"/>
      <c r="GBP93" s="212"/>
      <c r="GBQ93" s="212"/>
      <c r="GBR93" s="213"/>
      <c r="GBS93" s="212"/>
      <c r="GBT93" s="212"/>
      <c r="GBU93" s="212"/>
      <c r="GBV93" s="212"/>
      <c r="GBW93" s="212"/>
      <c r="GBX93" s="192"/>
      <c r="GBY93" s="212"/>
      <c r="GBZ93" s="212"/>
      <c r="GCA93" s="212"/>
      <c r="GCB93" s="212"/>
      <c r="GCC93" s="212"/>
      <c r="GCD93" s="212"/>
      <c r="GCE93" s="212"/>
      <c r="GCF93" s="212"/>
      <c r="GCG93" s="212"/>
      <c r="GCH93" s="212"/>
      <c r="GCI93" s="212"/>
      <c r="GCJ93" s="212"/>
      <c r="GCK93" s="212"/>
      <c r="GCL93" s="212"/>
      <c r="GCM93" s="212"/>
      <c r="GCN93" s="212"/>
      <c r="GCO93" s="213"/>
      <c r="GCP93" s="212"/>
      <c r="GCQ93" s="212"/>
      <c r="GCR93" s="212"/>
      <c r="GCS93" s="212"/>
      <c r="GCT93" s="212"/>
      <c r="GCU93" s="192"/>
      <c r="GCV93" s="212"/>
      <c r="GCW93" s="212"/>
      <c r="GCX93" s="212"/>
      <c r="GCY93" s="212"/>
      <c r="GCZ93" s="212"/>
      <c r="GDA93" s="212"/>
      <c r="GDB93" s="212"/>
      <c r="GDC93" s="212"/>
      <c r="GDD93" s="212"/>
      <c r="GDE93" s="212"/>
      <c r="GDF93" s="212"/>
      <c r="GDG93" s="212"/>
      <c r="GDH93" s="212"/>
      <c r="GDI93" s="212"/>
      <c r="GDJ93" s="212"/>
      <c r="GDK93" s="212"/>
      <c r="GDL93" s="213"/>
      <c r="GDM93" s="212"/>
      <c r="GDN93" s="212"/>
      <c r="GDO93" s="212"/>
      <c r="GDP93" s="212"/>
      <c r="GDQ93" s="212"/>
      <c r="GDR93" s="192"/>
      <c r="GDS93" s="212"/>
      <c r="GDT93" s="212"/>
      <c r="GDU93" s="212"/>
      <c r="GDV93" s="212"/>
      <c r="GDW93" s="212"/>
      <c r="GDX93" s="212"/>
      <c r="GDY93" s="212"/>
      <c r="GDZ93" s="212"/>
      <c r="GEA93" s="212"/>
      <c r="GEB93" s="212"/>
      <c r="GEC93" s="212"/>
      <c r="GED93" s="212"/>
      <c r="GEE93" s="212"/>
      <c r="GEF93" s="212"/>
      <c r="GEG93" s="212"/>
      <c r="GEH93" s="212"/>
      <c r="GEI93" s="213"/>
      <c r="GEJ93" s="212"/>
      <c r="GEK93" s="212"/>
      <c r="GEL93" s="212"/>
      <c r="GEM93" s="212"/>
      <c r="GEN93" s="212"/>
      <c r="GEO93" s="192"/>
      <c r="GEP93" s="212"/>
      <c r="GEQ93" s="212"/>
      <c r="GER93" s="212"/>
      <c r="GES93" s="212"/>
      <c r="GET93" s="212"/>
      <c r="GEU93" s="212"/>
      <c r="GEV93" s="212"/>
      <c r="GEW93" s="212"/>
      <c r="GEX93" s="212"/>
      <c r="GEY93" s="212"/>
      <c r="GEZ93" s="212"/>
      <c r="GFA93" s="212"/>
      <c r="GFB93" s="212"/>
      <c r="GFC93" s="212"/>
      <c r="GFD93" s="212"/>
      <c r="GFE93" s="212"/>
      <c r="GFF93" s="213"/>
      <c r="GFG93" s="212"/>
      <c r="GFH93" s="212"/>
      <c r="GFI93" s="212"/>
      <c r="GFJ93" s="212"/>
      <c r="GFK93" s="212"/>
      <c r="GFL93" s="192"/>
      <c r="GFM93" s="212"/>
      <c r="GFN93" s="212"/>
      <c r="GFO93" s="212"/>
      <c r="GFP93" s="212"/>
      <c r="GFQ93" s="212"/>
      <c r="GFR93" s="212"/>
      <c r="GFS93" s="212"/>
      <c r="GFT93" s="212"/>
      <c r="GFU93" s="212"/>
      <c r="GFV93" s="212"/>
      <c r="GFW93" s="212"/>
      <c r="GFX93" s="212"/>
      <c r="GFY93" s="212"/>
      <c r="GFZ93" s="212"/>
      <c r="GGA93" s="212"/>
      <c r="GGB93" s="212"/>
      <c r="GGC93" s="213"/>
      <c r="GGD93" s="212"/>
      <c r="GGE93" s="212"/>
      <c r="GGF93" s="212"/>
      <c r="GGG93" s="212"/>
      <c r="GGH93" s="212"/>
      <c r="GGI93" s="192"/>
      <c r="GGJ93" s="212"/>
      <c r="GGK93" s="212"/>
      <c r="GGL93" s="212"/>
      <c r="GGM93" s="212"/>
      <c r="GGN93" s="212"/>
      <c r="GGO93" s="212"/>
      <c r="GGP93" s="212"/>
      <c r="GGQ93" s="212"/>
      <c r="GGR93" s="212"/>
      <c r="GGS93" s="212"/>
      <c r="GGT93" s="212"/>
      <c r="GGU93" s="212"/>
      <c r="GGV93" s="212"/>
      <c r="GGW93" s="212"/>
      <c r="GGX93" s="212"/>
      <c r="GGY93" s="212"/>
      <c r="GGZ93" s="213"/>
      <c r="GHA93" s="212"/>
      <c r="GHB93" s="212"/>
      <c r="GHC93" s="212"/>
      <c r="GHD93" s="212"/>
      <c r="GHE93" s="212"/>
      <c r="GHF93" s="192"/>
      <c r="GHG93" s="212"/>
      <c r="GHH93" s="212"/>
      <c r="GHI93" s="212"/>
      <c r="GHJ93" s="212"/>
      <c r="GHK93" s="212"/>
      <c r="GHL93" s="212"/>
      <c r="GHM93" s="212"/>
      <c r="GHN93" s="212"/>
      <c r="GHO93" s="212"/>
      <c r="GHP93" s="212"/>
      <c r="GHQ93" s="212"/>
      <c r="GHR93" s="212"/>
      <c r="GHS93" s="212"/>
      <c r="GHT93" s="212"/>
      <c r="GHU93" s="212"/>
      <c r="GHV93" s="212"/>
      <c r="GHW93" s="213"/>
      <c r="GHX93" s="212"/>
      <c r="GHY93" s="212"/>
      <c r="GHZ93" s="212"/>
      <c r="GIA93" s="212"/>
      <c r="GIB93" s="212"/>
      <c r="GIC93" s="192"/>
      <c r="GID93" s="212"/>
      <c r="GIE93" s="212"/>
      <c r="GIF93" s="212"/>
      <c r="GIG93" s="212"/>
      <c r="GIH93" s="212"/>
      <c r="GII93" s="212"/>
      <c r="GIJ93" s="212"/>
      <c r="GIK93" s="212"/>
      <c r="GIL93" s="212"/>
      <c r="GIM93" s="212"/>
      <c r="GIN93" s="212"/>
      <c r="GIO93" s="212"/>
      <c r="GIP93" s="212"/>
      <c r="GIQ93" s="212"/>
      <c r="GIR93" s="212"/>
      <c r="GIS93" s="212"/>
      <c r="GIT93" s="213"/>
      <c r="GIU93" s="212"/>
      <c r="GIV93" s="212"/>
      <c r="GIW93" s="212"/>
      <c r="GIX93" s="212"/>
      <c r="GIY93" s="212"/>
      <c r="GIZ93" s="192"/>
      <c r="GJA93" s="212"/>
      <c r="GJB93" s="212"/>
      <c r="GJC93" s="212"/>
      <c r="GJD93" s="212"/>
      <c r="GJE93" s="212"/>
      <c r="GJF93" s="212"/>
      <c r="GJG93" s="212"/>
      <c r="GJH93" s="212"/>
      <c r="GJI93" s="212"/>
      <c r="GJJ93" s="212"/>
      <c r="GJK93" s="212"/>
      <c r="GJL93" s="212"/>
      <c r="GJM93" s="212"/>
      <c r="GJN93" s="212"/>
      <c r="GJO93" s="212"/>
      <c r="GJP93" s="212"/>
      <c r="GJQ93" s="213"/>
      <c r="GJR93" s="212"/>
      <c r="GJS93" s="212"/>
      <c r="GJT93" s="212"/>
      <c r="GJU93" s="212"/>
      <c r="GJV93" s="212"/>
      <c r="GJW93" s="192"/>
      <c r="GJX93" s="212"/>
      <c r="GJY93" s="212"/>
      <c r="GJZ93" s="212"/>
      <c r="GKA93" s="212"/>
      <c r="GKB93" s="212"/>
      <c r="GKC93" s="212"/>
      <c r="GKD93" s="212"/>
      <c r="GKE93" s="212"/>
      <c r="GKF93" s="212"/>
      <c r="GKG93" s="212"/>
      <c r="GKH93" s="212"/>
      <c r="GKI93" s="212"/>
      <c r="GKJ93" s="212"/>
      <c r="GKK93" s="212"/>
      <c r="GKL93" s="212"/>
      <c r="GKM93" s="212"/>
      <c r="GKN93" s="213"/>
      <c r="GKO93" s="212"/>
      <c r="GKP93" s="212"/>
      <c r="GKQ93" s="212"/>
      <c r="GKR93" s="212"/>
      <c r="GKS93" s="212"/>
      <c r="GKT93" s="192"/>
      <c r="GKU93" s="212"/>
      <c r="GKV93" s="212"/>
      <c r="GKW93" s="212"/>
      <c r="GKX93" s="212"/>
      <c r="GKY93" s="212"/>
      <c r="GKZ93" s="212"/>
      <c r="GLA93" s="212"/>
      <c r="GLB93" s="212"/>
      <c r="GLC93" s="212"/>
      <c r="GLD93" s="212"/>
      <c r="GLE93" s="212"/>
      <c r="GLF93" s="212"/>
      <c r="GLG93" s="212"/>
      <c r="GLH93" s="212"/>
      <c r="GLI93" s="212"/>
      <c r="GLJ93" s="212"/>
      <c r="GLK93" s="213"/>
      <c r="GLL93" s="212"/>
      <c r="GLM93" s="212"/>
      <c r="GLN93" s="212"/>
      <c r="GLO93" s="212"/>
      <c r="GLP93" s="212"/>
      <c r="GLQ93" s="192"/>
      <c r="GLR93" s="212"/>
      <c r="GLS93" s="212"/>
      <c r="GLT93" s="212"/>
      <c r="GLU93" s="212"/>
      <c r="GLV93" s="212"/>
      <c r="GLW93" s="212"/>
      <c r="GLX93" s="212"/>
      <c r="GLY93" s="212"/>
      <c r="GLZ93" s="212"/>
      <c r="GMA93" s="212"/>
      <c r="GMB93" s="212"/>
      <c r="GMC93" s="212"/>
      <c r="GMD93" s="212"/>
      <c r="GME93" s="212"/>
      <c r="GMF93" s="212"/>
      <c r="GMG93" s="212"/>
      <c r="GMH93" s="213"/>
      <c r="GMI93" s="212"/>
      <c r="GMJ93" s="212"/>
      <c r="GMK93" s="212"/>
      <c r="GML93" s="212"/>
      <c r="GMM93" s="212"/>
      <c r="GMN93" s="192"/>
      <c r="GMO93" s="212"/>
      <c r="GMP93" s="212"/>
      <c r="GMQ93" s="212"/>
      <c r="GMR93" s="212"/>
      <c r="GMS93" s="212"/>
      <c r="GMT93" s="212"/>
      <c r="GMU93" s="212"/>
      <c r="GMV93" s="212"/>
      <c r="GMW93" s="212"/>
      <c r="GMX93" s="212"/>
      <c r="GMY93" s="212"/>
      <c r="GMZ93" s="212"/>
      <c r="GNA93" s="212"/>
      <c r="GNB93" s="212"/>
      <c r="GNC93" s="212"/>
      <c r="GND93" s="212"/>
      <c r="GNE93" s="213"/>
      <c r="GNF93" s="212"/>
      <c r="GNG93" s="212"/>
      <c r="GNH93" s="212"/>
      <c r="GNI93" s="212"/>
      <c r="GNJ93" s="212"/>
      <c r="GNK93" s="192"/>
      <c r="GNL93" s="212"/>
      <c r="GNM93" s="212"/>
      <c r="GNN93" s="212"/>
      <c r="GNO93" s="212"/>
      <c r="GNP93" s="212"/>
      <c r="GNQ93" s="212"/>
      <c r="GNR93" s="212"/>
      <c r="GNS93" s="212"/>
      <c r="GNT93" s="212"/>
      <c r="GNU93" s="212"/>
      <c r="GNV93" s="212"/>
      <c r="GNW93" s="212"/>
      <c r="GNX93" s="212"/>
      <c r="GNY93" s="212"/>
      <c r="GNZ93" s="212"/>
      <c r="GOA93" s="212"/>
      <c r="GOB93" s="213"/>
      <c r="GOC93" s="212"/>
      <c r="GOD93" s="212"/>
      <c r="GOE93" s="212"/>
      <c r="GOF93" s="212"/>
      <c r="GOG93" s="212"/>
      <c r="GOH93" s="192"/>
      <c r="GOI93" s="212"/>
      <c r="GOJ93" s="212"/>
      <c r="GOK93" s="212"/>
      <c r="GOL93" s="212"/>
      <c r="GOM93" s="212"/>
      <c r="GON93" s="212"/>
      <c r="GOO93" s="212"/>
      <c r="GOP93" s="212"/>
      <c r="GOQ93" s="212"/>
      <c r="GOR93" s="212"/>
      <c r="GOS93" s="212"/>
      <c r="GOT93" s="212"/>
      <c r="GOU93" s="212"/>
      <c r="GOV93" s="212"/>
      <c r="GOW93" s="212"/>
      <c r="GOX93" s="212"/>
      <c r="GOY93" s="213"/>
      <c r="GOZ93" s="212"/>
      <c r="GPA93" s="212"/>
      <c r="GPB93" s="212"/>
      <c r="GPC93" s="212"/>
      <c r="GPD93" s="212"/>
      <c r="GPE93" s="192"/>
      <c r="GPF93" s="212"/>
      <c r="GPG93" s="212"/>
      <c r="GPH93" s="212"/>
      <c r="GPI93" s="212"/>
      <c r="GPJ93" s="212"/>
      <c r="GPK93" s="212"/>
      <c r="GPL93" s="212"/>
      <c r="GPM93" s="212"/>
      <c r="GPN93" s="212"/>
      <c r="GPO93" s="212"/>
      <c r="GPP93" s="212"/>
      <c r="GPQ93" s="212"/>
      <c r="GPR93" s="212"/>
      <c r="GPS93" s="212"/>
      <c r="GPT93" s="212"/>
      <c r="GPU93" s="212"/>
      <c r="GPV93" s="213"/>
      <c r="GPW93" s="212"/>
      <c r="GPX93" s="212"/>
      <c r="GPY93" s="212"/>
      <c r="GPZ93" s="212"/>
      <c r="GQA93" s="212"/>
      <c r="GQB93" s="192"/>
      <c r="GQC93" s="212"/>
      <c r="GQD93" s="212"/>
      <c r="GQE93" s="212"/>
      <c r="GQF93" s="212"/>
      <c r="GQG93" s="212"/>
      <c r="GQH93" s="212"/>
      <c r="GQI93" s="212"/>
      <c r="GQJ93" s="212"/>
      <c r="GQK93" s="212"/>
      <c r="GQL93" s="212"/>
      <c r="GQM93" s="212"/>
      <c r="GQN93" s="212"/>
      <c r="GQO93" s="212"/>
      <c r="GQP93" s="212"/>
      <c r="GQQ93" s="212"/>
      <c r="GQR93" s="212"/>
      <c r="GQS93" s="213"/>
      <c r="GQT93" s="212"/>
      <c r="GQU93" s="212"/>
      <c r="GQV93" s="212"/>
      <c r="GQW93" s="212"/>
      <c r="GQX93" s="212"/>
      <c r="GQY93" s="192"/>
      <c r="GQZ93" s="212"/>
      <c r="GRA93" s="212"/>
      <c r="GRB93" s="212"/>
      <c r="GRC93" s="212"/>
      <c r="GRD93" s="212"/>
      <c r="GRE93" s="212"/>
      <c r="GRF93" s="212"/>
      <c r="GRG93" s="212"/>
      <c r="GRH93" s="212"/>
      <c r="GRI93" s="212"/>
      <c r="GRJ93" s="212"/>
      <c r="GRK93" s="212"/>
      <c r="GRL93" s="212"/>
      <c r="GRM93" s="212"/>
      <c r="GRN93" s="212"/>
      <c r="GRO93" s="212"/>
      <c r="GRP93" s="213"/>
      <c r="GRQ93" s="212"/>
      <c r="GRR93" s="212"/>
      <c r="GRS93" s="212"/>
      <c r="GRT93" s="212"/>
      <c r="GRU93" s="212"/>
      <c r="GRV93" s="192"/>
      <c r="GRW93" s="212"/>
      <c r="GRX93" s="212"/>
      <c r="GRY93" s="212"/>
      <c r="GRZ93" s="212"/>
      <c r="GSA93" s="212"/>
      <c r="GSB93" s="212"/>
      <c r="GSC93" s="212"/>
      <c r="GSD93" s="212"/>
      <c r="GSE93" s="212"/>
      <c r="GSF93" s="212"/>
      <c r="GSG93" s="212"/>
      <c r="GSH93" s="212"/>
      <c r="GSI93" s="212"/>
      <c r="GSJ93" s="212"/>
      <c r="GSK93" s="212"/>
      <c r="GSL93" s="212"/>
      <c r="GSM93" s="213"/>
      <c r="GSN93" s="212"/>
      <c r="GSO93" s="212"/>
      <c r="GSP93" s="212"/>
      <c r="GSQ93" s="212"/>
      <c r="GSR93" s="212"/>
      <c r="GSS93" s="192"/>
      <c r="GST93" s="212"/>
      <c r="GSU93" s="212"/>
      <c r="GSV93" s="212"/>
      <c r="GSW93" s="212"/>
      <c r="GSX93" s="212"/>
      <c r="GSY93" s="212"/>
      <c r="GSZ93" s="212"/>
      <c r="GTA93" s="212"/>
      <c r="GTB93" s="212"/>
      <c r="GTC93" s="212"/>
      <c r="GTD93" s="212"/>
      <c r="GTE93" s="212"/>
      <c r="GTF93" s="212"/>
      <c r="GTG93" s="212"/>
      <c r="GTH93" s="212"/>
      <c r="GTI93" s="212"/>
      <c r="GTJ93" s="213"/>
      <c r="GTK93" s="212"/>
      <c r="GTL93" s="212"/>
      <c r="GTM93" s="212"/>
      <c r="GTN93" s="212"/>
      <c r="GTO93" s="212"/>
      <c r="GTP93" s="192"/>
      <c r="GTQ93" s="212"/>
      <c r="GTR93" s="212"/>
      <c r="GTS93" s="212"/>
      <c r="GTT93" s="212"/>
      <c r="GTU93" s="212"/>
      <c r="GTV93" s="212"/>
      <c r="GTW93" s="212"/>
      <c r="GTX93" s="212"/>
      <c r="GTY93" s="212"/>
      <c r="GTZ93" s="212"/>
      <c r="GUA93" s="212"/>
      <c r="GUB93" s="212"/>
      <c r="GUC93" s="212"/>
      <c r="GUD93" s="212"/>
      <c r="GUE93" s="212"/>
      <c r="GUF93" s="212"/>
      <c r="GUG93" s="213"/>
      <c r="GUH93" s="212"/>
      <c r="GUI93" s="212"/>
      <c r="GUJ93" s="212"/>
      <c r="GUK93" s="212"/>
      <c r="GUL93" s="212"/>
      <c r="GUM93" s="192"/>
      <c r="GUN93" s="212"/>
      <c r="GUO93" s="212"/>
      <c r="GUP93" s="212"/>
      <c r="GUQ93" s="212"/>
      <c r="GUR93" s="212"/>
      <c r="GUS93" s="212"/>
      <c r="GUT93" s="212"/>
      <c r="GUU93" s="212"/>
      <c r="GUV93" s="212"/>
      <c r="GUW93" s="212"/>
      <c r="GUX93" s="212"/>
      <c r="GUY93" s="212"/>
      <c r="GUZ93" s="212"/>
      <c r="GVA93" s="212"/>
      <c r="GVB93" s="212"/>
      <c r="GVC93" s="212"/>
      <c r="GVD93" s="213"/>
      <c r="GVE93" s="212"/>
      <c r="GVF93" s="212"/>
      <c r="GVG93" s="212"/>
      <c r="GVH93" s="212"/>
      <c r="GVI93" s="212"/>
      <c r="GVJ93" s="192"/>
      <c r="GVK93" s="212"/>
      <c r="GVL93" s="212"/>
      <c r="GVM93" s="212"/>
      <c r="GVN93" s="212"/>
      <c r="GVO93" s="212"/>
      <c r="GVP93" s="212"/>
      <c r="GVQ93" s="212"/>
      <c r="GVR93" s="212"/>
      <c r="GVS93" s="212"/>
      <c r="GVT93" s="212"/>
      <c r="GVU93" s="212"/>
      <c r="GVV93" s="212"/>
      <c r="GVW93" s="212"/>
      <c r="GVX93" s="212"/>
      <c r="GVY93" s="212"/>
      <c r="GVZ93" s="212"/>
      <c r="GWA93" s="213"/>
      <c r="GWB93" s="212"/>
      <c r="GWC93" s="212"/>
      <c r="GWD93" s="212"/>
      <c r="GWE93" s="212"/>
      <c r="GWF93" s="212"/>
      <c r="GWG93" s="192"/>
      <c r="GWH93" s="212"/>
      <c r="GWI93" s="212"/>
      <c r="GWJ93" s="212"/>
      <c r="GWK93" s="212"/>
      <c r="GWL93" s="212"/>
      <c r="GWM93" s="212"/>
      <c r="GWN93" s="212"/>
      <c r="GWO93" s="212"/>
      <c r="GWP93" s="212"/>
      <c r="GWQ93" s="212"/>
      <c r="GWR93" s="212"/>
      <c r="GWS93" s="212"/>
      <c r="GWT93" s="212"/>
      <c r="GWU93" s="212"/>
      <c r="GWV93" s="212"/>
      <c r="GWW93" s="212"/>
      <c r="GWX93" s="213"/>
      <c r="GWY93" s="212"/>
      <c r="GWZ93" s="212"/>
      <c r="GXA93" s="212"/>
      <c r="GXB93" s="212"/>
      <c r="GXC93" s="212"/>
      <c r="GXD93" s="192"/>
      <c r="GXE93" s="212"/>
      <c r="GXF93" s="212"/>
      <c r="GXG93" s="212"/>
      <c r="GXH93" s="212"/>
      <c r="GXI93" s="212"/>
      <c r="GXJ93" s="212"/>
      <c r="GXK93" s="212"/>
      <c r="GXL93" s="212"/>
      <c r="GXM93" s="212"/>
      <c r="GXN93" s="212"/>
      <c r="GXO93" s="212"/>
      <c r="GXP93" s="212"/>
      <c r="GXQ93" s="212"/>
      <c r="GXR93" s="212"/>
      <c r="GXS93" s="212"/>
      <c r="GXT93" s="212"/>
      <c r="GXU93" s="213"/>
      <c r="GXV93" s="212"/>
      <c r="GXW93" s="212"/>
      <c r="GXX93" s="212"/>
      <c r="GXY93" s="212"/>
      <c r="GXZ93" s="212"/>
      <c r="GYA93" s="192"/>
      <c r="GYB93" s="212"/>
      <c r="GYC93" s="212"/>
      <c r="GYD93" s="212"/>
      <c r="GYE93" s="212"/>
      <c r="GYF93" s="212"/>
      <c r="GYG93" s="212"/>
      <c r="GYH93" s="212"/>
      <c r="GYI93" s="212"/>
      <c r="GYJ93" s="212"/>
      <c r="GYK93" s="212"/>
      <c r="GYL93" s="212"/>
      <c r="GYM93" s="212"/>
      <c r="GYN93" s="212"/>
      <c r="GYO93" s="212"/>
      <c r="GYP93" s="212"/>
      <c r="GYQ93" s="212"/>
      <c r="GYR93" s="213"/>
      <c r="GYS93" s="212"/>
      <c r="GYT93" s="212"/>
      <c r="GYU93" s="212"/>
      <c r="GYV93" s="212"/>
      <c r="GYW93" s="212"/>
      <c r="GYX93" s="192"/>
      <c r="GYY93" s="212"/>
      <c r="GYZ93" s="212"/>
      <c r="GZA93" s="212"/>
      <c r="GZB93" s="212"/>
      <c r="GZC93" s="212"/>
      <c r="GZD93" s="212"/>
      <c r="GZE93" s="212"/>
      <c r="GZF93" s="212"/>
      <c r="GZG93" s="212"/>
      <c r="GZH93" s="212"/>
      <c r="GZI93" s="212"/>
      <c r="GZJ93" s="212"/>
      <c r="GZK93" s="212"/>
      <c r="GZL93" s="212"/>
      <c r="GZM93" s="212"/>
      <c r="GZN93" s="212"/>
      <c r="GZO93" s="213"/>
      <c r="GZP93" s="212"/>
      <c r="GZQ93" s="212"/>
      <c r="GZR93" s="212"/>
      <c r="GZS93" s="212"/>
      <c r="GZT93" s="212"/>
      <c r="GZU93" s="192"/>
      <c r="GZV93" s="212"/>
      <c r="GZW93" s="212"/>
      <c r="GZX93" s="212"/>
      <c r="GZY93" s="212"/>
      <c r="GZZ93" s="212"/>
      <c r="HAA93" s="212"/>
      <c r="HAB93" s="212"/>
      <c r="HAC93" s="212"/>
      <c r="HAD93" s="212"/>
      <c r="HAE93" s="212"/>
      <c r="HAF93" s="212"/>
      <c r="HAG93" s="212"/>
      <c r="HAH93" s="212"/>
      <c r="HAI93" s="212"/>
      <c r="HAJ93" s="212"/>
      <c r="HAK93" s="212"/>
      <c r="HAL93" s="213"/>
      <c r="HAM93" s="212"/>
      <c r="HAN93" s="212"/>
      <c r="HAO93" s="212"/>
      <c r="HAP93" s="212"/>
      <c r="HAQ93" s="212"/>
      <c r="HAR93" s="192"/>
      <c r="HAS93" s="212"/>
      <c r="HAT93" s="212"/>
      <c r="HAU93" s="212"/>
      <c r="HAV93" s="212"/>
      <c r="HAW93" s="212"/>
      <c r="HAX93" s="212"/>
      <c r="HAY93" s="212"/>
      <c r="HAZ93" s="212"/>
      <c r="HBA93" s="212"/>
      <c r="HBB93" s="212"/>
      <c r="HBC93" s="212"/>
      <c r="HBD93" s="212"/>
      <c r="HBE93" s="212"/>
      <c r="HBF93" s="212"/>
      <c r="HBG93" s="212"/>
      <c r="HBH93" s="212"/>
      <c r="HBI93" s="213"/>
      <c r="HBJ93" s="212"/>
      <c r="HBK93" s="212"/>
      <c r="HBL93" s="212"/>
      <c r="HBM93" s="212"/>
      <c r="HBN93" s="212"/>
      <c r="HBO93" s="192"/>
      <c r="HBP93" s="212"/>
      <c r="HBQ93" s="212"/>
      <c r="HBR93" s="212"/>
      <c r="HBS93" s="212"/>
      <c r="HBT93" s="212"/>
      <c r="HBU93" s="212"/>
      <c r="HBV93" s="212"/>
      <c r="HBW93" s="212"/>
      <c r="HBX93" s="212"/>
      <c r="HBY93" s="212"/>
      <c r="HBZ93" s="212"/>
      <c r="HCA93" s="212"/>
      <c r="HCB93" s="212"/>
      <c r="HCC93" s="212"/>
      <c r="HCD93" s="212"/>
      <c r="HCE93" s="212"/>
      <c r="HCF93" s="213"/>
      <c r="HCG93" s="212"/>
      <c r="HCH93" s="212"/>
      <c r="HCI93" s="212"/>
      <c r="HCJ93" s="212"/>
      <c r="HCK93" s="212"/>
      <c r="HCL93" s="192"/>
      <c r="HCM93" s="212"/>
      <c r="HCN93" s="212"/>
      <c r="HCO93" s="212"/>
      <c r="HCP93" s="212"/>
      <c r="HCQ93" s="212"/>
      <c r="HCR93" s="212"/>
      <c r="HCS93" s="212"/>
      <c r="HCT93" s="212"/>
      <c r="HCU93" s="212"/>
      <c r="HCV93" s="212"/>
      <c r="HCW93" s="212"/>
      <c r="HCX93" s="212"/>
      <c r="HCY93" s="212"/>
      <c r="HCZ93" s="212"/>
      <c r="HDA93" s="212"/>
      <c r="HDB93" s="212"/>
      <c r="HDC93" s="213"/>
      <c r="HDD93" s="212"/>
      <c r="HDE93" s="212"/>
      <c r="HDF93" s="212"/>
      <c r="HDG93" s="212"/>
      <c r="HDH93" s="212"/>
      <c r="HDI93" s="192"/>
      <c r="HDJ93" s="212"/>
      <c r="HDK93" s="212"/>
      <c r="HDL93" s="212"/>
      <c r="HDM93" s="212"/>
      <c r="HDN93" s="212"/>
      <c r="HDO93" s="212"/>
      <c r="HDP93" s="212"/>
      <c r="HDQ93" s="212"/>
      <c r="HDR93" s="212"/>
      <c r="HDS93" s="212"/>
      <c r="HDT93" s="212"/>
      <c r="HDU93" s="212"/>
      <c r="HDV93" s="212"/>
      <c r="HDW93" s="212"/>
      <c r="HDX93" s="212"/>
      <c r="HDY93" s="212"/>
      <c r="HDZ93" s="213"/>
      <c r="HEA93" s="212"/>
      <c r="HEB93" s="212"/>
      <c r="HEC93" s="212"/>
      <c r="HED93" s="212"/>
      <c r="HEE93" s="212"/>
      <c r="HEF93" s="192"/>
      <c r="HEG93" s="212"/>
      <c r="HEH93" s="212"/>
      <c r="HEI93" s="212"/>
      <c r="HEJ93" s="212"/>
      <c r="HEK93" s="212"/>
      <c r="HEL93" s="212"/>
      <c r="HEM93" s="212"/>
      <c r="HEN93" s="212"/>
      <c r="HEO93" s="212"/>
      <c r="HEP93" s="212"/>
      <c r="HEQ93" s="212"/>
      <c r="HER93" s="212"/>
      <c r="HES93" s="212"/>
      <c r="HET93" s="212"/>
      <c r="HEU93" s="212"/>
      <c r="HEV93" s="212"/>
      <c r="HEW93" s="213"/>
      <c r="HEX93" s="212"/>
      <c r="HEY93" s="212"/>
      <c r="HEZ93" s="212"/>
      <c r="HFA93" s="212"/>
      <c r="HFB93" s="212"/>
      <c r="HFC93" s="192"/>
      <c r="HFD93" s="212"/>
      <c r="HFE93" s="212"/>
      <c r="HFF93" s="212"/>
      <c r="HFG93" s="212"/>
      <c r="HFH93" s="212"/>
      <c r="HFI93" s="212"/>
      <c r="HFJ93" s="212"/>
      <c r="HFK93" s="212"/>
      <c r="HFL93" s="212"/>
      <c r="HFM93" s="212"/>
      <c r="HFN93" s="212"/>
      <c r="HFO93" s="212"/>
      <c r="HFP93" s="212"/>
      <c r="HFQ93" s="212"/>
      <c r="HFR93" s="212"/>
      <c r="HFS93" s="212"/>
      <c r="HFT93" s="213"/>
      <c r="HFU93" s="212"/>
      <c r="HFV93" s="212"/>
      <c r="HFW93" s="212"/>
      <c r="HFX93" s="212"/>
      <c r="HFY93" s="212"/>
      <c r="HFZ93" s="192"/>
      <c r="HGA93" s="212"/>
      <c r="HGB93" s="212"/>
      <c r="HGC93" s="212"/>
      <c r="HGD93" s="212"/>
      <c r="HGE93" s="212"/>
      <c r="HGF93" s="212"/>
      <c r="HGG93" s="212"/>
      <c r="HGH93" s="212"/>
      <c r="HGI93" s="212"/>
      <c r="HGJ93" s="212"/>
      <c r="HGK93" s="212"/>
      <c r="HGL93" s="212"/>
      <c r="HGM93" s="212"/>
      <c r="HGN93" s="212"/>
      <c r="HGO93" s="212"/>
      <c r="HGP93" s="212"/>
      <c r="HGQ93" s="213"/>
      <c r="HGR93" s="212"/>
      <c r="HGS93" s="212"/>
      <c r="HGT93" s="212"/>
      <c r="HGU93" s="212"/>
      <c r="HGV93" s="212"/>
      <c r="HGW93" s="192"/>
      <c r="HGX93" s="212"/>
      <c r="HGY93" s="212"/>
      <c r="HGZ93" s="212"/>
      <c r="HHA93" s="212"/>
      <c r="HHB93" s="212"/>
      <c r="HHC93" s="212"/>
      <c r="HHD93" s="212"/>
      <c r="HHE93" s="212"/>
      <c r="HHF93" s="212"/>
      <c r="HHG93" s="212"/>
      <c r="HHH93" s="212"/>
      <c r="HHI93" s="212"/>
      <c r="HHJ93" s="212"/>
      <c r="HHK93" s="212"/>
      <c r="HHL93" s="212"/>
      <c r="HHM93" s="212"/>
      <c r="HHN93" s="213"/>
      <c r="HHO93" s="212"/>
      <c r="HHP93" s="212"/>
      <c r="HHQ93" s="212"/>
      <c r="HHR93" s="212"/>
      <c r="HHS93" s="212"/>
      <c r="HHT93" s="192"/>
      <c r="HHU93" s="212"/>
      <c r="HHV93" s="212"/>
      <c r="HHW93" s="212"/>
      <c r="HHX93" s="212"/>
      <c r="HHY93" s="212"/>
      <c r="HHZ93" s="212"/>
      <c r="HIA93" s="212"/>
      <c r="HIB93" s="212"/>
      <c r="HIC93" s="212"/>
      <c r="HID93" s="212"/>
      <c r="HIE93" s="212"/>
      <c r="HIF93" s="212"/>
      <c r="HIG93" s="212"/>
      <c r="HIH93" s="212"/>
      <c r="HII93" s="212"/>
      <c r="HIJ93" s="212"/>
      <c r="HIK93" s="213"/>
      <c r="HIL93" s="212"/>
      <c r="HIM93" s="212"/>
      <c r="HIN93" s="212"/>
      <c r="HIO93" s="212"/>
      <c r="HIP93" s="212"/>
      <c r="HIQ93" s="192"/>
      <c r="HIR93" s="212"/>
      <c r="HIS93" s="212"/>
      <c r="HIT93" s="212"/>
      <c r="HIU93" s="212"/>
      <c r="HIV93" s="212"/>
      <c r="HIW93" s="212"/>
      <c r="HIX93" s="212"/>
      <c r="HIY93" s="212"/>
      <c r="HIZ93" s="212"/>
      <c r="HJA93" s="212"/>
      <c r="HJB93" s="212"/>
      <c r="HJC93" s="212"/>
      <c r="HJD93" s="212"/>
      <c r="HJE93" s="212"/>
      <c r="HJF93" s="212"/>
      <c r="HJG93" s="212"/>
      <c r="HJH93" s="213"/>
      <c r="HJI93" s="212"/>
      <c r="HJJ93" s="212"/>
      <c r="HJK93" s="212"/>
      <c r="HJL93" s="212"/>
      <c r="HJM93" s="212"/>
      <c r="HJN93" s="192"/>
      <c r="HJO93" s="212"/>
      <c r="HJP93" s="212"/>
      <c r="HJQ93" s="212"/>
      <c r="HJR93" s="212"/>
      <c r="HJS93" s="212"/>
      <c r="HJT93" s="212"/>
      <c r="HJU93" s="212"/>
      <c r="HJV93" s="212"/>
      <c r="HJW93" s="212"/>
      <c r="HJX93" s="212"/>
      <c r="HJY93" s="212"/>
      <c r="HJZ93" s="212"/>
      <c r="HKA93" s="212"/>
      <c r="HKB93" s="212"/>
      <c r="HKC93" s="212"/>
      <c r="HKD93" s="212"/>
      <c r="HKE93" s="213"/>
      <c r="HKF93" s="212"/>
      <c r="HKG93" s="212"/>
      <c r="HKH93" s="212"/>
      <c r="HKI93" s="212"/>
      <c r="HKJ93" s="212"/>
      <c r="HKK93" s="192"/>
      <c r="HKL93" s="212"/>
      <c r="HKM93" s="212"/>
      <c r="HKN93" s="212"/>
      <c r="HKO93" s="212"/>
      <c r="HKP93" s="212"/>
      <c r="HKQ93" s="212"/>
      <c r="HKR93" s="212"/>
      <c r="HKS93" s="212"/>
      <c r="HKT93" s="212"/>
      <c r="HKU93" s="212"/>
      <c r="HKV93" s="212"/>
      <c r="HKW93" s="212"/>
      <c r="HKX93" s="212"/>
      <c r="HKY93" s="212"/>
      <c r="HKZ93" s="212"/>
      <c r="HLA93" s="212"/>
      <c r="HLB93" s="213"/>
      <c r="HLC93" s="212"/>
      <c r="HLD93" s="212"/>
      <c r="HLE93" s="212"/>
      <c r="HLF93" s="212"/>
      <c r="HLG93" s="212"/>
      <c r="HLH93" s="192"/>
      <c r="HLI93" s="212"/>
      <c r="HLJ93" s="212"/>
      <c r="HLK93" s="212"/>
      <c r="HLL93" s="212"/>
      <c r="HLM93" s="212"/>
      <c r="HLN93" s="212"/>
      <c r="HLO93" s="212"/>
      <c r="HLP93" s="212"/>
      <c r="HLQ93" s="212"/>
      <c r="HLR93" s="212"/>
      <c r="HLS93" s="212"/>
      <c r="HLT93" s="212"/>
      <c r="HLU93" s="212"/>
      <c r="HLV93" s="212"/>
      <c r="HLW93" s="212"/>
      <c r="HLX93" s="212"/>
      <c r="HLY93" s="213"/>
      <c r="HLZ93" s="212"/>
      <c r="HMA93" s="212"/>
      <c r="HMB93" s="212"/>
      <c r="HMC93" s="212"/>
      <c r="HMD93" s="212"/>
      <c r="HME93" s="192"/>
      <c r="HMF93" s="212"/>
      <c r="HMG93" s="212"/>
      <c r="HMH93" s="212"/>
      <c r="HMI93" s="212"/>
      <c r="HMJ93" s="212"/>
      <c r="HMK93" s="212"/>
      <c r="HML93" s="212"/>
      <c r="HMM93" s="212"/>
      <c r="HMN93" s="212"/>
      <c r="HMO93" s="212"/>
      <c r="HMP93" s="212"/>
      <c r="HMQ93" s="212"/>
      <c r="HMR93" s="212"/>
      <c r="HMS93" s="212"/>
      <c r="HMT93" s="212"/>
      <c r="HMU93" s="212"/>
      <c r="HMV93" s="213"/>
      <c r="HMW93" s="212"/>
      <c r="HMX93" s="212"/>
      <c r="HMY93" s="212"/>
      <c r="HMZ93" s="212"/>
      <c r="HNA93" s="212"/>
      <c r="HNB93" s="192"/>
      <c r="HNC93" s="212"/>
      <c r="HND93" s="212"/>
      <c r="HNE93" s="212"/>
      <c r="HNF93" s="212"/>
      <c r="HNG93" s="212"/>
      <c r="HNH93" s="212"/>
      <c r="HNI93" s="212"/>
      <c r="HNJ93" s="212"/>
      <c r="HNK93" s="212"/>
      <c r="HNL93" s="212"/>
      <c r="HNM93" s="212"/>
      <c r="HNN93" s="212"/>
      <c r="HNO93" s="212"/>
      <c r="HNP93" s="212"/>
      <c r="HNQ93" s="212"/>
      <c r="HNR93" s="212"/>
      <c r="HNS93" s="213"/>
      <c r="HNT93" s="212"/>
      <c r="HNU93" s="212"/>
      <c r="HNV93" s="212"/>
      <c r="HNW93" s="212"/>
      <c r="HNX93" s="212"/>
      <c r="HNY93" s="192"/>
      <c r="HNZ93" s="212"/>
      <c r="HOA93" s="212"/>
      <c r="HOB93" s="212"/>
      <c r="HOC93" s="212"/>
      <c r="HOD93" s="212"/>
      <c r="HOE93" s="212"/>
      <c r="HOF93" s="212"/>
      <c r="HOG93" s="212"/>
      <c r="HOH93" s="212"/>
      <c r="HOI93" s="212"/>
      <c r="HOJ93" s="212"/>
      <c r="HOK93" s="212"/>
      <c r="HOL93" s="212"/>
      <c r="HOM93" s="212"/>
      <c r="HON93" s="212"/>
      <c r="HOO93" s="212"/>
      <c r="HOP93" s="213"/>
      <c r="HOQ93" s="212"/>
      <c r="HOR93" s="212"/>
      <c r="HOS93" s="212"/>
      <c r="HOT93" s="212"/>
      <c r="HOU93" s="212"/>
      <c r="HOV93" s="192"/>
      <c r="HOW93" s="212"/>
      <c r="HOX93" s="212"/>
      <c r="HOY93" s="212"/>
      <c r="HOZ93" s="212"/>
      <c r="HPA93" s="212"/>
      <c r="HPB93" s="212"/>
      <c r="HPC93" s="212"/>
      <c r="HPD93" s="212"/>
      <c r="HPE93" s="212"/>
      <c r="HPF93" s="212"/>
      <c r="HPG93" s="212"/>
      <c r="HPH93" s="212"/>
      <c r="HPI93" s="212"/>
      <c r="HPJ93" s="212"/>
      <c r="HPK93" s="212"/>
      <c r="HPL93" s="212"/>
      <c r="HPM93" s="213"/>
      <c r="HPN93" s="212"/>
      <c r="HPO93" s="212"/>
      <c r="HPP93" s="212"/>
      <c r="HPQ93" s="212"/>
      <c r="HPR93" s="212"/>
      <c r="HPS93" s="192"/>
      <c r="HPT93" s="212"/>
      <c r="HPU93" s="212"/>
      <c r="HPV93" s="212"/>
      <c r="HPW93" s="212"/>
      <c r="HPX93" s="212"/>
      <c r="HPY93" s="212"/>
      <c r="HPZ93" s="212"/>
      <c r="HQA93" s="212"/>
      <c r="HQB93" s="212"/>
      <c r="HQC93" s="212"/>
      <c r="HQD93" s="212"/>
      <c r="HQE93" s="212"/>
      <c r="HQF93" s="212"/>
      <c r="HQG93" s="212"/>
      <c r="HQH93" s="212"/>
      <c r="HQI93" s="212"/>
      <c r="HQJ93" s="213"/>
      <c r="HQK93" s="212"/>
      <c r="HQL93" s="212"/>
      <c r="HQM93" s="212"/>
      <c r="HQN93" s="212"/>
      <c r="HQO93" s="212"/>
      <c r="HQP93" s="192"/>
      <c r="HQQ93" s="212"/>
      <c r="HQR93" s="212"/>
      <c r="HQS93" s="212"/>
      <c r="HQT93" s="212"/>
      <c r="HQU93" s="212"/>
      <c r="HQV93" s="212"/>
      <c r="HQW93" s="212"/>
      <c r="HQX93" s="212"/>
      <c r="HQY93" s="212"/>
      <c r="HQZ93" s="212"/>
      <c r="HRA93" s="212"/>
      <c r="HRB93" s="212"/>
      <c r="HRC93" s="212"/>
      <c r="HRD93" s="212"/>
      <c r="HRE93" s="212"/>
      <c r="HRF93" s="212"/>
      <c r="HRG93" s="213"/>
      <c r="HRH93" s="212"/>
      <c r="HRI93" s="212"/>
      <c r="HRJ93" s="212"/>
      <c r="HRK93" s="212"/>
      <c r="HRL93" s="212"/>
      <c r="HRM93" s="192"/>
      <c r="HRN93" s="212"/>
      <c r="HRO93" s="212"/>
      <c r="HRP93" s="212"/>
      <c r="HRQ93" s="212"/>
      <c r="HRR93" s="212"/>
      <c r="HRS93" s="212"/>
      <c r="HRT93" s="212"/>
      <c r="HRU93" s="212"/>
      <c r="HRV93" s="212"/>
      <c r="HRW93" s="212"/>
      <c r="HRX93" s="212"/>
      <c r="HRY93" s="212"/>
      <c r="HRZ93" s="212"/>
      <c r="HSA93" s="212"/>
      <c r="HSB93" s="212"/>
      <c r="HSC93" s="212"/>
      <c r="HSD93" s="213"/>
      <c r="HSE93" s="212"/>
      <c r="HSF93" s="212"/>
      <c r="HSG93" s="212"/>
      <c r="HSH93" s="212"/>
      <c r="HSI93" s="212"/>
      <c r="HSJ93" s="192"/>
      <c r="HSK93" s="212"/>
      <c r="HSL93" s="212"/>
      <c r="HSM93" s="212"/>
      <c r="HSN93" s="212"/>
      <c r="HSO93" s="212"/>
      <c r="HSP93" s="212"/>
      <c r="HSQ93" s="212"/>
      <c r="HSR93" s="212"/>
      <c r="HSS93" s="212"/>
      <c r="HST93" s="212"/>
      <c r="HSU93" s="212"/>
      <c r="HSV93" s="212"/>
      <c r="HSW93" s="212"/>
      <c r="HSX93" s="212"/>
      <c r="HSY93" s="212"/>
      <c r="HSZ93" s="212"/>
      <c r="HTA93" s="213"/>
      <c r="HTB93" s="212"/>
      <c r="HTC93" s="212"/>
      <c r="HTD93" s="212"/>
      <c r="HTE93" s="212"/>
      <c r="HTF93" s="212"/>
      <c r="HTG93" s="192"/>
      <c r="HTH93" s="212"/>
      <c r="HTI93" s="212"/>
      <c r="HTJ93" s="212"/>
      <c r="HTK93" s="212"/>
      <c r="HTL93" s="212"/>
      <c r="HTM93" s="212"/>
      <c r="HTN93" s="212"/>
      <c r="HTO93" s="212"/>
      <c r="HTP93" s="212"/>
      <c r="HTQ93" s="212"/>
      <c r="HTR93" s="212"/>
      <c r="HTS93" s="212"/>
      <c r="HTT93" s="212"/>
      <c r="HTU93" s="212"/>
      <c r="HTV93" s="212"/>
      <c r="HTW93" s="212"/>
      <c r="HTX93" s="213"/>
      <c r="HTY93" s="212"/>
      <c r="HTZ93" s="212"/>
      <c r="HUA93" s="212"/>
      <c r="HUB93" s="212"/>
      <c r="HUC93" s="212"/>
      <c r="HUD93" s="192"/>
      <c r="HUE93" s="212"/>
      <c r="HUF93" s="212"/>
      <c r="HUG93" s="212"/>
      <c r="HUH93" s="212"/>
      <c r="HUI93" s="212"/>
      <c r="HUJ93" s="212"/>
      <c r="HUK93" s="212"/>
      <c r="HUL93" s="212"/>
      <c r="HUM93" s="212"/>
      <c r="HUN93" s="212"/>
      <c r="HUO93" s="212"/>
      <c r="HUP93" s="212"/>
      <c r="HUQ93" s="212"/>
      <c r="HUR93" s="212"/>
      <c r="HUS93" s="212"/>
      <c r="HUT93" s="212"/>
      <c r="HUU93" s="213"/>
      <c r="HUV93" s="212"/>
      <c r="HUW93" s="212"/>
      <c r="HUX93" s="212"/>
      <c r="HUY93" s="212"/>
      <c r="HUZ93" s="212"/>
      <c r="HVA93" s="192"/>
      <c r="HVB93" s="212"/>
      <c r="HVC93" s="212"/>
      <c r="HVD93" s="212"/>
      <c r="HVE93" s="212"/>
      <c r="HVF93" s="212"/>
      <c r="HVG93" s="212"/>
      <c r="HVH93" s="212"/>
      <c r="HVI93" s="212"/>
      <c r="HVJ93" s="212"/>
      <c r="HVK93" s="212"/>
      <c r="HVL93" s="212"/>
      <c r="HVM93" s="212"/>
      <c r="HVN93" s="212"/>
      <c r="HVO93" s="212"/>
      <c r="HVP93" s="212"/>
      <c r="HVQ93" s="212"/>
      <c r="HVR93" s="213"/>
      <c r="HVS93" s="212"/>
      <c r="HVT93" s="212"/>
      <c r="HVU93" s="212"/>
      <c r="HVV93" s="212"/>
      <c r="HVW93" s="212"/>
      <c r="HVX93" s="192"/>
      <c r="HVY93" s="212"/>
      <c r="HVZ93" s="212"/>
      <c r="HWA93" s="212"/>
      <c r="HWB93" s="212"/>
      <c r="HWC93" s="212"/>
      <c r="HWD93" s="212"/>
      <c r="HWE93" s="212"/>
      <c r="HWF93" s="212"/>
      <c r="HWG93" s="212"/>
      <c r="HWH93" s="212"/>
      <c r="HWI93" s="212"/>
      <c r="HWJ93" s="212"/>
      <c r="HWK93" s="212"/>
      <c r="HWL93" s="212"/>
      <c r="HWM93" s="212"/>
      <c r="HWN93" s="212"/>
      <c r="HWO93" s="213"/>
      <c r="HWP93" s="212"/>
      <c r="HWQ93" s="212"/>
      <c r="HWR93" s="212"/>
      <c r="HWS93" s="212"/>
      <c r="HWT93" s="212"/>
      <c r="HWU93" s="192"/>
      <c r="HWV93" s="212"/>
      <c r="HWW93" s="212"/>
      <c r="HWX93" s="212"/>
      <c r="HWY93" s="212"/>
      <c r="HWZ93" s="212"/>
      <c r="HXA93" s="212"/>
      <c r="HXB93" s="212"/>
      <c r="HXC93" s="212"/>
      <c r="HXD93" s="212"/>
      <c r="HXE93" s="212"/>
      <c r="HXF93" s="212"/>
      <c r="HXG93" s="212"/>
      <c r="HXH93" s="212"/>
      <c r="HXI93" s="212"/>
      <c r="HXJ93" s="212"/>
      <c r="HXK93" s="212"/>
      <c r="HXL93" s="213"/>
      <c r="HXM93" s="212"/>
      <c r="HXN93" s="212"/>
      <c r="HXO93" s="212"/>
      <c r="HXP93" s="212"/>
      <c r="HXQ93" s="212"/>
      <c r="HXR93" s="192"/>
      <c r="HXS93" s="212"/>
      <c r="HXT93" s="212"/>
      <c r="HXU93" s="212"/>
      <c r="HXV93" s="212"/>
      <c r="HXW93" s="212"/>
      <c r="HXX93" s="212"/>
      <c r="HXY93" s="212"/>
      <c r="HXZ93" s="212"/>
      <c r="HYA93" s="212"/>
      <c r="HYB93" s="212"/>
      <c r="HYC93" s="212"/>
      <c r="HYD93" s="212"/>
      <c r="HYE93" s="212"/>
      <c r="HYF93" s="212"/>
      <c r="HYG93" s="212"/>
      <c r="HYH93" s="212"/>
      <c r="HYI93" s="213"/>
      <c r="HYJ93" s="212"/>
      <c r="HYK93" s="212"/>
      <c r="HYL93" s="212"/>
      <c r="HYM93" s="212"/>
      <c r="HYN93" s="212"/>
      <c r="HYO93" s="192"/>
      <c r="HYP93" s="212"/>
      <c r="HYQ93" s="212"/>
      <c r="HYR93" s="212"/>
      <c r="HYS93" s="212"/>
      <c r="HYT93" s="212"/>
      <c r="HYU93" s="212"/>
      <c r="HYV93" s="212"/>
      <c r="HYW93" s="212"/>
      <c r="HYX93" s="212"/>
      <c r="HYY93" s="212"/>
      <c r="HYZ93" s="212"/>
      <c r="HZA93" s="212"/>
      <c r="HZB93" s="212"/>
      <c r="HZC93" s="212"/>
      <c r="HZD93" s="212"/>
      <c r="HZE93" s="212"/>
      <c r="HZF93" s="213"/>
      <c r="HZG93" s="212"/>
      <c r="HZH93" s="212"/>
      <c r="HZI93" s="212"/>
      <c r="HZJ93" s="212"/>
      <c r="HZK93" s="212"/>
      <c r="HZL93" s="192"/>
      <c r="HZM93" s="212"/>
      <c r="HZN93" s="212"/>
      <c r="HZO93" s="212"/>
      <c r="HZP93" s="212"/>
      <c r="HZQ93" s="212"/>
      <c r="HZR93" s="212"/>
      <c r="HZS93" s="212"/>
      <c r="HZT93" s="212"/>
      <c r="HZU93" s="212"/>
      <c r="HZV93" s="212"/>
      <c r="HZW93" s="212"/>
      <c r="HZX93" s="212"/>
      <c r="HZY93" s="212"/>
      <c r="HZZ93" s="212"/>
      <c r="IAA93" s="212"/>
      <c r="IAB93" s="212"/>
      <c r="IAC93" s="213"/>
      <c r="IAD93" s="212"/>
      <c r="IAE93" s="212"/>
      <c r="IAF93" s="212"/>
      <c r="IAG93" s="212"/>
      <c r="IAH93" s="212"/>
      <c r="IAI93" s="192"/>
      <c r="IAJ93" s="212"/>
      <c r="IAK93" s="212"/>
      <c r="IAL93" s="212"/>
      <c r="IAM93" s="212"/>
      <c r="IAN93" s="212"/>
      <c r="IAO93" s="212"/>
      <c r="IAP93" s="212"/>
      <c r="IAQ93" s="212"/>
      <c r="IAR93" s="212"/>
      <c r="IAS93" s="212"/>
      <c r="IAT93" s="212"/>
      <c r="IAU93" s="212"/>
      <c r="IAV93" s="212"/>
      <c r="IAW93" s="212"/>
      <c r="IAX93" s="212"/>
      <c r="IAY93" s="212"/>
      <c r="IAZ93" s="213"/>
      <c r="IBA93" s="212"/>
      <c r="IBB93" s="212"/>
      <c r="IBC93" s="212"/>
      <c r="IBD93" s="212"/>
      <c r="IBE93" s="212"/>
      <c r="IBF93" s="192"/>
      <c r="IBG93" s="212"/>
      <c r="IBH93" s="212"/>
      <c r="IBI93" s="212"/>
      <c r="IBJ93" s="212"/>
      <c r="IBK93" s="212"/>
      <c r="IBL93" s="212"/>
      <c r="IBM93" s="212"/>
      <c r="IBN93" s="212"/>
      <c r="IBO93" s="212"/>
      <c r="IBP93" s="212"/>
      <c r="IBQ93" s="212"/>
      <c r="IBR93" s="212"/>
      <c r="IBS93" s="212"/>
      <c r="IBT93" s="212"/>
      <c r="IBU93" s="212"/>
      <c r="IBV93" s="212"/>
      <c r="IBW93" s="213"/>
      <c r="IBX93" s="212"/>
      <c r="IBY93" s="212"/>
      <c r="IBZ93" s="212"/>
      <c r="ICA93" s="212"/>
      <c r="ICB93" s="212"/>
      <c r="ICC93" s="192"/>
      <c r="ICD93" s="212"/>
      <c r="ICE93" s="212"/>
      <c r="ICF93" s="212"/>
      <c r="ICG93" s="212"/>
      <c r="ICH93" s="212"/>
      <c r="ICI93" s="212"/>
      <c r="ICJ93" s="212"/>
      <c r="ICK93" s="212"/>
      <c r="ICL93" s="212"/>
      <c r="ICM93" s="212"/>
      <c r="ICN93" s="212"/>
      <c r="ICO93" s="212"/>
      <c r="ICP93" s="212"/>
      <c r="ICQ93" s="212"/>
      <c r="ICR93" s="212"/>
      <c r="ICS93" s="212"/>
      <c r="ICT93" s="213"/>
      <c r="ICU93" s="212"/>
      <c r="ICV93" s="212"/>
      <c r="ICW93" s="212"/>
      <c r="ICX93" s="212"/>
      <c r="ICY93" s="212"/>
      <c r="ICZ93" s="192"/>
      <c r="IDA93" s="212"/>
      <c r="IDB93" s="212"/>
      <c r="IDC93" s="212"/>
      <c r="IDD93" s="212"/>
      <c r="IDE93" s="212"/>
      <c r="IDF93" s="212"/>
      <c r="IDG93" s="212"/>
      <c r="IDH93" s="212"/>
      <c r="IDI93" s="212"/>
      <c r="IDJ93" s="212"/>
      <c r="IDK93" s="212"/>
      <c r="IDL93" s="212"/>
      <c r="IDM93" s="212"/>
      <c r="IDN93" s="212"/>
      <c r="IDO93" s="212"/>
      <c r="IDP93" s="212"/>
      <c r="IDQ93" s="213"/>
      <c r="IDR93" s="212"/>
      <c r="IDS93" s="212"/>
      <c r="IDT93" s="212"/>
      <c r="IDU93" s="212"/>
      <c r="IDV93" s="212"/>
      <c r="IDW93" s="192"/>
      <c r="IDX93" s="212"/>
      <c r="IDY93" s="212"/>
      <c r="IDZ93" s="212"/>
      <c r="IEA93" s="212"/>
      <c r="IEB93" s="212"/>
      <c r="IEC93" s="212"/>
      <c r="IED93" s="212"/>
      <c r="IEE93" s="212"/>
      <c r="IEF93" s="212"/>
      <c r="IEG93" s="212"/>
      <c r="IEH93" s="212"/>
      <c r="IEI93" s="212"/>
      <c r="IEJ93" s="212"/>
      <c r="IEK93" s="212"/>
      <c r="IEL93" s="212"/>
      <c r="IEM93" s="212"/>
      <c r="IEN93" s="213"/>
      <c r="IEO93" s="212"/>
      <c r="IEP93" s="212"/>
      <c r="IEQ93" s="212"/>
      <c r="IER93" s="212"/>
      <c r="IES93" s="212"/>
      <c r="IET93" s="192"/>
      <c r="IEU93" s="212"/>
      <c r="IEV93" s="212"/>
      <c r="IEW93" s="212"/>
      <c r="IEX93" s="212"/>
      <c r="IEY93" s="212"/>
      <c r="IEZ93" s="212"/>
      <c r="IFA93" s="212"/>
      <c r="IFB93" s="212"/>
      <c r="IFC93" s="212"/>
      <c r="IFD93" s="212"/>
      <c r="IFE93" s="212"/>
      <c r="IFF93" s="212"/>
      <c r="IFG93" s="212"/>
      <c r="IFH93" s="212"/>
      <c r="IFI93" s="212"/>
      <c r="IFJ93" s="212"/>
      <c r="IFK93" s="213"/>
      <c r="IFL93" s="212"/>
      <c r="IFM93" s="212"/>
      <c r="IFN93" s="212"/>
      <c r="IFO93" s="212"/>
      <c r="IFP93" s="212"/>
      <c r="IFQ93" s="192"/>
      <c r="IFR93" s="212"/>
      <c r="IFS93" s="212"/>
      <c r="IFT93" s="212"/>
      <c r="IFU93" s="212"/>
      <c r="IFV93" s="212"/>
      <c r="IFW93" s="212"/>
      <c r="IFX93" s="212"/>
      <c r="IFY93" s="212"/>
      <c r="IFZ93" s="212"/>
      <c r="IGA93" s="212"/>
      <c r="IGB93" s="212"/>
      <c r="IGC93" s="212"/>
      <c r="IGD93" s="212"/>
      <c r="IGE93" s="212"/>
      <c r="IGF93" s="212"/>
      <c r="IGG93" s="212"/>
      <c r="IGH93" s="213"/>
      <c r="IGI93" s="212"/>
      <c r="IGJ93" s="212"/>
      <c r="IGK93" s="212"/>
      <c r="IGL93" s="212"/>
      <c r="IGM93" s="212"/>
      <c r="IGN93" s="192"/>
      <c r="IGO93" s="212"/>
      <c r="IGP93" s="212"/>
      <c r="IGQ93" s="212"/>
      <c r="IGR93" s="212"/>
      <c r="IGS93" s="212"/>
      <c r="IGT93" s="212"/>
      <c r="IGU93" s="212"/>
      <c r="IGV93" s="212"/>
      <c r="IGW93" s="212"/>
      <c r="IGX93" s="212"/>
      <c r="IGY93" s="212"/>
      <c r="IGZ93" s="212"/>
      <c r="IHA93" s="212"/>
      <c r="IHB93" s="212"/>
      <c r="IHC93" s="212"/>
      <c r="IHD93" s="212"/>
      <c r="IHE93" s="213"/>
      <c r="IHF93" s="212"/>
      <c r="IHG93" s="212"/>
      <c r="IHH93" s="212"/>
      <c r="IHI93" s="212"/>
      <c r="IHJ93" s="212"/>
      <c r="IHK93" s="192"/>
      <c r="IHL93" s="212"/>
      <c r="IHM93" s="212"/>
      <c r="IHN93" s="212"/>
      <c r="IHO93" s="212"/>
      <c r="IHP93" s="212"/>
      <c r="IHQ93" s="212"/>
      <c r="IHR93" s="212"/>
      <c r="IHS93" s="212"/>
      <c r="IHT93" s="212"/>
      <c r="IHU93" s="212"/>
      <c r="IHV93" s="212"/>
      <c r="IHW93" s="212"/>
      <c r="IHX93" s="212"/>
      <c r="IHY93" s="212"/>
      <c r="IHZ93" s="212"/>
      <c r="IIA93" s="212"/>
      <c r="IIB93" s="213"/>
      <c r="IIC93" s="212"/>
      <c r="IID93" s="212"/>
      <c r="IIE93" s="212"/>
      <c r="IIF93" s="212"/>
      <c r="IIG93" s="212"/>
      <c r="IIH93" s="192"/>
      <c r="III93" s="212"/>
      <c r="IIJ93" s="212"/>
      <c r="IIK93" s="212"/>
      <c r="IIL93" s="212"/>
      <c r="IIM93" s="212"/>
      <c r="IIN93" s="212"/>
      <c r="IIO93" s="212"/>
      <c r="IIP93" s="212"/>
      <c r="IIQ93" s="212"/>
      <c r="IIR93" s="212"/>
      <c r="IIS93" s="212"/>
      <c r="IIT93" s="212"/>
      <c r="IIU93" s="212"/>
      <c r="IIV93" s="212"/>
      <c r="IIW93" s="212"/>
      <c r="IIX93" s="212"/>
      <c r="IIY93" s="213"/>
      <c r="IIZ93" s="212"/>
      <c r="IJA93" s="212"/>
      <c r="IJB93" s="212"/>
      <c r="IJC93" s="212"/>
      <c r="IJD93" s="212"/>
      <c r="IJE93" s="192"/>
      <c r="IJF93" s="212"/>
      <c r="IJG93" s="212"/>
      <c r="IJH93" s="212"/>
      <c r="IJI93" s="212"/>
      <c r="IJJ93" s="212"/>
      <c r="IJK93" s="212"/>
      <c r="IJL93" s="212"/>
      <c r="IJM93" s="212"/>
      <c r="IJN93" s="212"/>
      <c r="IJO93" s="212"/>
      <c r="IJP93" s="212"/>
      <c r="IJQ93" s="212"/>
      <c r="IJR93" s="212"/>
      <c r="IJS93" s="212"/>
      <c r="IJT93" s="212"/>
      <c r="IJU93" s="212"/>
      <c r="IJV93" s="213"/>
      <c r="IJW93" s="212"/>
      <c r="IJX93" s="212"/>
      <c r="IJY93" s="212"/>
      <c r="IJZ93" s="212"/>
      <c r="IKA93" s="212"/>
      <c r="IKB93" s="192"/>
      <c r="IKC93" s="212"/>
      <c r="IKD93" s="212"/>
      <c r="IKE93" s="212"/>
      <c r="IKF93" s="212"/>
      <c r="IKG93" s="212"/>
      <c r="IKH93" s="212"/>
      <c r="IKI93" s="212"/>
      <c r="IKJ93" s="212"/>
      <c r="IKK93" s="212"/>
      <c r="IKL93" s="212"/>
      <c r="IKM93" s="212"/>
      <c r="IKN93" s="212"/>
      <c r="IKO93" s="212"/>
      <c r="IKP93" s="212"/>
      <c r="IKQ93" s="212"/>
      <c r="IKR93" s="212"/>
      <c r="IKS93" s="213"/>
      <c r="IKT93" s="212"/>
      <c r="IKU93" s="212"/>
      <c r="IKV93" s="212"/>
      <c r="IKW93" s="212"/>
      <c r="IKX93" s="212"/>
      <c r="IKY93" s="192"/>
      <c r="IKZ93" s="212"/>
      <c r="ILA93" s="212"/>
      <c r="ILB93" s="212"/>
      <c r="ILC93" s="212"/>
      <c r="ILD93" s="212"/>
      <c r="ILE93" s="212"/>
      <c r="ILF93" s="212"/>
      <c r="ILG93" s="212"/>
      <c r="ILH93" s="212"/>
      <c r="ILI93" s="212"/>
      <c r="ILJ93" s="212"/>
      <c r="ILK93" s="212"/>
      <c r="ILL93" s="212"/>
      <c r="ILM93" s="212"/>
      <c r="ILN93" s="212"/>
      <c r="ILO93" s="212"/>
      <c r="ILP93" s="213"/>
      <c r="ILQ93" s="212"/>
      <c r="ILR93" s="212"/>
      <c r="ILS93" s="212"/>
      <c r="ILT93" s="212"/>
      <c r="ILU93" s="212"/>
      <c r="ILV93" s="192"/>
      <c r="ILW93" s="212"/>
      <c r="ILX93" s="212"/>
      <c r="ILY93" s="212"/>
      <c r="ILZ93" s="212"/>
      <c r="IMA93" s="212"/>
      <c r="IMB93" s="212"/>
      <c r="IMC93" s="212"/>
      <c r="IMD93" s="212"/>
      <c r="IME93" s="212"/>
      <c r="IMF93" s="212"/>
      <c r="IMG93" s="212"/>
      <c r="IMH93" s="212"/>
      <c r="IMI93" s="212"/>
      <c r="IMJ93" s="212"/>
      <c r="IMK93" s="212"/>
      <c r="IML93" s="212"/>
      <c r="IMM93" s="213"/>
      <c r="IMN93" s="212"/>
      <c r="IMO93" s="212"/>
      <c r="IMP93" s="212"/>
      <c r="IMQ93" s="212"/>
      <c r="IMR93" s="212"/>
      <c r="IMS93" s="192"/>
      <c r="IMT93" s="212"/>
      <c r="IMU93" s="212"/>
      <c r="IMV93" s="212"/>
      <c r="IMW93" s="212"/>
      <c r="IMX93" s="212"/>
      <c r="IMY93" s="212"/>
      <c r="IMZ93" s="212"/>
      <c r="INA93" s="212"/>
      <c r="INB93" s="212"/>
      <c r="INC93" s="212"/>
      <c r="IND93" s="212"/>
      <c r="INE93" s="212"/>
      <c r="INF93" s="212"/>
      <c r="ING93" s="212"/>
      <c r="INH93" s="212"/>
      <c r="INI93" s="212"/>
      <c r="INJ93" s="213"/>
      <c r="INK93" s="212"/>
      <c r="INL93" s="212"/>
      <c r="INM93" s="212"/>
      <c r="INN93" s="212"/>
      <c r="INO93" s="212"/>
      <c r="INP93" s="192"/>
      <c r="INQ93" s="212"/>
      <c r="INR93" s="212"/>
      <c r="INS93" s="212"/>
      <c r="INT93" s="212"/>
      <c r="INU93" s="212"/>
      <c r="INV93" s="212"/>
      <c r="INW93" s="212"/>
      <c r="INX93" s="212"/>
      <c r="INY93" s="212"/>
      <c r="INZ93" s="212"/>
      <c r="IOA93" s="212"/>
      <c r="IOB93" s="212"/>
      <c r="IOC93" s="212"/>
      <c r="IOD93" s="212"/>
      <c r="IOE93" s="212"/>
      <c r="IOF93" s="212"/>
      <c r="IOG93" s="213"/>
      <c r="IOH93" s="212"/>
      <c r="IOI93" s="212"/>
      <c r="IOJ93" s="212"/>
      <c r="IOK93" s="212"/>
      <c r="IOL93" s="212"/>
      <c r="IOM93" s="192"/>
      <c r="ION93" s="212"/>
      <c r="IOO93" s="212"/>
      <c r="IOP93" s="212"/>
      <c r="IOQ93" s="212"/>
      <c r="IOR93" s="212"/>
      <c r="IOS93" s="212"/>
      <c r="IOT93" s="212"/>
      <c r="IOU93" s="212"/>
      <c r="IOV93" s="212"/>
      <c r="IOW93" s="212"/>
      <c r="IOX93" s="212"/>
      <c r="IOY93" s="212"/>
      <c r="IOZ93" s="212"/>
      <c r="IPA93" s="212"/>
      <c r="IPB93" s="212"/>
      <c r="IPC93" s="212"/>
      <c r="IPD93" s="213"/>
      <c r="IPE93" s="212"/>
      <c r="IPF93" s="212"/>
      <c r="IPG93" s="212"/>
      <c r="IPH93" s="212"/>
      <c r="IPI93" s="212"/>
      <c r="IPJ93" s="192"/>
      <c r="IPK93" s="212"/>
      <c r="IPL93" s="212"/>
      <c r="IPM93" s="212"/>
      <c r="IPN93" s="212"/>
      <c r="IPO93" s="212"/>
      <c r="IPP93" s="212"/>
      <c r="IPQ93" s="212"/>
      <c r="IPR93" s="212"/>
      <c r="IPS93" s="212"/>
      <c r="IPT93" s="212"/>
      <c r="IPU93" s="212"/>
      <c r="IPV93" s="212"/>
      <c r="IPW93" s="212"/>
      <c r="IPX93" s="212"/>
      <c r="IPY93" s="212"/>
      <c r="IPZ93" s="212"/>
      <c r="IQA93" s="213"/>
      <c r="IQB93" s="212"/>
      <c r="IQC93" s="212"/>
      <c r="IQD93" s="212"/>
      <c r="IQE93" s="212"/>
      <c r="IQF93" s="212"/>
      <c r="IQG93" s="192"/>
      <c r="IQH93" s="212"/>
      <c r="IQI93" s="212"/>
      <c r="IQJ93" s="212"/>
      <c r="IQK93" s="212"/>
      <c r="IQL93" s="212"/>
      <c r="IQM93" s="212"/>
      <c r="IQN93" s="212"/>
      <c r="IQO93" s="212"/>
      <c r="IQP93" s="212"/>
      <c r="IQQ93" s="212"/>
      <c r="IQR93" s="212"/>
      <c r="IQS93" s="212"/>
      <c r="IQT93" s="212"/>
      <c r="IQU93" s="212"/>
      <c r="IQV93" s="212"/>
      <c r="IQW93" s="212"/>
      <c r="IQX93" s="213"/>
      <c r="IQY93" s="212"/>
      <c r="IQZ93" s="212"/>
      <c r="IRA93" s="212"/>
      <c r="IRB93" s="212"/>
      <c r="IRC93" s="212"/>
      <c r="IRD93" s="192"/>
      <c r="IRE93" s="212"/>
      <c r="IRF93" s="212"/>
      <c r="IRG93" s="212"/>
      <c r="IRH93" s="212"/>
      <c r="IRI93" s="212"/>
      <c r="IRJ93" s="212"/>
      <c r="IRK93" s="212"/>
      <c r="IRL93" s="212"/>
      <c r="IRM93" s="212"/>
      <c r="IRN93" s="212"/>
      <c r="IRO93" s="212"/>
      <c r="IRP93" s="212"/>
      <c r="IRQ93" s="212"/>
      <c r="IRR93" s="212"/>
      <c r="IRS93" s="212"/>
      <c r="IRT93" s="212"/>
      <c r="IRU93" s="213"/>
      <c r="IRV93" s="212"/>
      <c r="IRW93" s="212"/>
      <c r="IRX93" s="212"/>
      <c r="IRY93" s="212"/>
      <c r="IRZ93" s="212"/>
      <c r="ISA93" s="192"/>
      <c r="ISB93" s="212"/>
      <c r="ISC93" s="212"/>
      <c r="ISD93" s="212"/>
      <c r="ISE93" s="212"/>
      <c r="ISF93" s="212"/>
      <c r="ISG93" s="212"/>
      <c r="ISH93" s="212"/>
      <c r="ISI93" s="212"/>
      <c r="ISJ93" s="212"/>
      <c r="ISK93" s="212"/>
      <c r="ISL93" s="212"/>
      <c r="ISM93" s="212"/>
      <c r="ISN93" s="212"/>
      <c r="ISO93" s="212"/>
      <c r="ISP93" s="212"/>
      <c r="ISQ93" s="212"/>
      <c r="ISR93" s="213"/>
      <c r="ISS93" s="212"/>
      <c r="IST93" s="212"/>
      <c r="ISU93" s="212"/>
      <c r="ISV93" s="212"/>
      <c r="ISW93" s="212"/>
      <c r="ISX93" s="192"/>
      <c r="ISY93" s="212"/>
      <c r="ISZ93" s="212"/>
      <c r="ITA93" s="212"/>
      <c r="ITB93" s="212"/>
      <c r="ITC93" s="212"/>
      <c r="ITD93" s="212"/>
      <c r="ITE93" s="212"/>
      <c r="ITF93" s="212"/>
      <c r="ITG93" s="212"/>
      <c r="ITH93" s="212"/>
      <c r="ITI93" s="212"/>
      <c r="ITJ93" s="212"/>
      <c r="ITK93" s="212"/>
      <c r="ITL93" s="212"/>
      <c r="ITM93" s="212"/>
      <c r="ITN93" s="212"/>
      <c r="ITO93" s="213"/>
      <c r="ITP93" s="212"/>
      <c r="ITQ93" s="212"/>
      <c r="ITR93" s="212"/>
      <c r="ITS93" s="212"/>
      <c r="ITT93" s="212"/>
      <c r="ITU93" s="192"/>
      <c r="ITV93" s="212"/>
      <c r="ITW93" s="212"/>
      <c r="ITX93" s="212"/>
      <c r="ITY93" s="212"/>
      <c r="ITZ93" s="212"/>
      <c r="IUA93" s="212"/>
      <c r="IUB93" s="212"/>
      <c r="IUC93" s="212"/>
      <c r="IUD93" s="212"/>
      <c r="IUE93" s="212"/>
      <c r="IUF93" s="212"/>
      <c r="IUG93" s="212"/>
      <c r="IUH93" s="212"/>
      <c r="IUI93" s="212"/>
      <c r="IUJ93" s="212"/>
      <c r="IUK93" s="212"/>
      <c r="IUL93" s="213"/>
      <c r="IUM93" s="212"/>
      <c r="IUN93" s="212"/>
      <c r="IUO93" s="212"/>
      <c r="IUP93" s="212"/>
      <c r="IUQ93" s="212"/>
      <c r="IUR93" s="192"/>
      <c r="IUS93" s="212"/>
      <c r="IUT93" s="212"/>
      <c r="IUU93" s="212"/>
      <c r="IUV93" s="212"/>
      <c r="IUW93" s="212"/>
      <c r="IUX93" s="212"/>
      <c r="IUY93" s="212"/>
      <c r="IUZ93" s="212"/>
      <c r="IVA93" s="212"/>
      <c r="IVB93" s="212"/>
      <c r="IVC93" s="212"/>
      <c r="IVD93" s="212"/>
      <c r="IVE93" s="212"/>
      <c r="IVF93" s="212"/>
      <c r="IVG93" s="212"/>
      <c r="IVH93" s="212"/>
      <c r="IVI93" s="213"/>
      <c r="IVJ93" s="212"/>
      <c r="IVK93" s="212"/>
      <c r="IVL93" s="212"/>
      <c r="IVM93" s="212"/>
      <c r="IVN93" s="212"/>
      <c r="IVO93" s="192"/>
      <c r="IVP93" s="212"/>
      <c r="IVQ93" s="212"/>
      <c r="IVR93" s="212"/>
      <c r="IVS93" s="212"/>
      <c r="IVT93" s="212"/>
      <c r="IVU93" s="212"/>
      <c r="IVV93" s="212"/>
      <c r="IVW93" s="212"/>
      <c r="IVX93" s="212"/>
      <c r="IVY93" s="212"/>
      <c r="IVZ93" s="212"/>
      <c r="IWA93" s="212"/>
      <c r="IWB93" s="212"/>
      <c r="IWC93" s="212"/>
      <c r="IWD93" s="212"/>
      <c r="IWE93" s="212"/>
      <c r="IWF93" s="213"/>
      <c r="IWG93" s="212"/>
      <c r="IWH93" s="212"/>
      <c r="IWI93" s="212"/>
      <c r="IWJ93" s="212"/>
      <c r="IWK93" s="212"/>
      <c r="IWL93" s="192"/>
      <c r="IWM93" s="212"/>
      <c r="IWN93" s="212"/>
      <c r="IWO93" s="212"/>
      <c r="IWP93" s="212"/>
      <c r="IWQ93" s="212"/>
      <c r="IWR93" s="212"/>
      <c r="IWS93" s="212"/>
      <c r="IWT93" s="212"/>
      <c r="IWU93" s="212"/>
      <c r="IWV93" s="212"/>
      <c r="IWW93" s="212"/>
      <c r="IWX93" s="212"/>
      <c r="IWY93" s="212"/>
      <c r="IWZ93" s="212"/>
      <c r="IXA93" s="212"/>
      <c r="IXB93" s="212"/>
      <c r="IXC93" s="213"/>
      <c r="IXD93" s="212"/>
      <c r="IXE93" s="212"/>
      <c r="IXF93" s="212"/>
      <c r="IXG93" s="212"/>
      <c r="IXH93" s="212"/>
      <c r="IXI93" s="192"/>
      <c r="IXJ93" s="212"/>
      <c r="IXK93" s="212"/>
      <c r="IXL93" s="212"/>
      <c r="IXM93" s="212"/>
      <c r="IXN93" s="212"/>
      <c r="IXO93" s="212"/>
      <c r="IXP93" s="212"/>
      <c r="IXQ93" s="212"/>
      <c r="IXR93" s="212"/>
      <c r="IXS93" s="212"/>
      <c r="IXT93" s="212"/>
      <c r="IXU93" s="212"/>
      <c r="IXV93" s="212"/>
      <c r="IXW93" s="212"/>
      <c r="IXX93" s="212"/>
      <c r="IXY93" s="212"/>
      <c r="IXZ93" s="213"/>
      <c r="IYA93" s="212"/>
      <c r="IYB93" s="212"/>
      <c r="IYC93" s="212"/>
      <c r="IYD93" s="212"/>
      <c r="IYE93" s="212"/>
      <c r="IYF93" s="192"/>
      <c r="IYG93" s="212"/>
      <c r="IYH93" s="212"/>
      <c r="IYI93" s="212"/>
      <c r="IYJ93" s="212"/>
      <c r="IYK93" s="212"/>
      <c r="IYL93" s="212"/>
      <c r="IYM93" s="212"/>
      <c r="IYN93" s="212"/>
      <c r="IYO93" s="212"/>
      <c r="IYP93" s="212"/>
      <c r="IYQ93" s="212"/>
      <c r="IYR93" s="212"/>
      <c r="IYS93" s="212"/>
      <c r="IYT93" s="212"/>
      <c r="IYU93" s="212"/>
      <c r="IYV93" s="212"/>
      <c r="IYW93" s="213"/>
      <c r="IYX93" s="212"/>
      <c r="IYY93" s="212"/>
      <c r="IYZ93" s="212"/>
      <c r="IZA93" s="212"/>
      <c r="IZB93" s="212"/>
      <c r="IZC93" s="192"/>
      <c r="IZD93" s="212"/>
      <c r="IZE93" s="212"/>
      <c r="IZF93" s="212"/>
      <c r="IZG93" s="212"/>
      <c r="IZH93" s="212"/>
      <c r="IZI93" s="212"/>
      <c r="IZJ93" s="212"/>
      <c r="IZK93" s="212"/>
      <c r="IZL93" s="212"/>
      <c r="IZM93" s="212"/>
      <c r="IZN93" s="212"/>
      <c r="IZO93" s="212"/>
      <c r="IZP93" s="212"/>
      <c r="IZQ93" s="212"/>
      <c r="IZR93" s="212"/>
      <c r="IZS93" s="212"/>
      <c r="IZT93" s="213"/>
      <c r="IZU93" s="212"/>
      <c r="IZV93" s="212"/>
      <c r="IZW93" s="212"/>
      <c r="IZX93" s="212"/>
      <c r="IZY93" s="212"/>
      <c r="IZZ93" s="192"/>
      <c r="JAA93" s="212"/>
      <c r="JAB93" s="212"/>
      <c r="JAC93" s="212"/>
      <c r="JAD93" s="212"/>
      <c r="JAE93" s="212"/>
      <c r="JAF93" s="212"/>
      <c r="JAG93" s="212"/>
      <c r="JAH93" s="212"/>
      <c r="JAI93" s="212"/>
      <c r="JAJ93" s="212"/>
      <c r="JAK93" s="212"/>
      <c r="JAL93" s="212"/>
      <c r="JAM93" s="212"/>
      <c r="JAN93" s="212"/>
      <c r="JAO93" s="212"/>
      <c r="JAP93" s="212"/>
      <c r="JAQ93" s="213"/>
      <c r="JAR93" s="212"/>
      <c r="JAS93" s="212"/>
      <c r="JAT93" s="212"/>
      <c r="JAU93" s="212"/>
      <c r="JAV93" s="212"/>
      <c r="JAW93" s="192"/>
      <c r="JAX93" s="212"/>
      <c r="JAY93" s="212"/>
      <c r="JAZ93" s="212"/>
      <c r="JBA93" s="212"/>
      <c r="JBB93" s="212"/>
      <c r="JBC93" s="212"/>
      <c r="JBD93" s="212"/>
      <c r="JBE93" s="212"/>
      <c r="JBF93" s="212"/>
      <c r="JBG93" s="212"/>
      <c r="JBH93" s="212"/>
      <c r="JBI93" s="212"/>
      <c r="JBJ93" s="212"/>
      <c r="JBK93" s="212"/>
      <c r="JBL93" s="212"/>
      <c r="JBM93" s="212"/>
      <c r="JBN93" s="213"/>
      <c r="JBO93" s="212"/>
      <c r="JBP93" s="212"/>
      <c r="JBQ93" s="212"/>
      <c r="JBR93" s="212"/>
      <c r="JBS93" s="212"/>
      <c r="JBT93" s="192"/>
      <c r="JBU93" s="212"/>
      <c r="JBV93" s="212"/>
      <c r="JBW93" s="212"/>
      <c r="JBX93" s="212"/>
      <c r="JBY93" s="212"/>
      <c r="JBZ93" s="212"/>
      <c r="JCA93" s="212"/>
      <c r="JCB93" s="212"/>
      <c r="JCC93" s="212"/>
      <c r="JCD93" s="212"/>
      <c r="JCE93" s="212"/>
      <c r="JCF93" s="212"/>
      <c r="JCG93" s="212"/>
      <c r="JCH93" s="212"/>
      <c r="JCI93" s="212"/>
      <c r="JCJ93" s="212"/>
      <c r="JCK93" s="213"/>
      <c r="JCL93" s="212"/>
      <c r="JCM93" s="212"/>
      <c r="JCN93" s="212"/>
      <c r="JCO93" s="212"/>
      <c r="JCP93" s="212"/>
      <c r="JCQ93" s="192"/>
      <c r="JCR93" s="212"/>
      <c r="JCS93" s="212"/>
      <c r="JCT93" s="212"/>
      <c r="JCU93" s="212"/>
      <c r="JCV93" s="212"/>
      <c r="JCW93" s="212"/>
      <c r="JCX93" s="212"/>
      <c r="JCY93" s="212"/>
      <c r="JCZ93" s="212"/>
      <c r="JDA93" s="212"/>
      <c r="JDB93" s="212"/>
      <c r="JDC93" s="212"/>
      <c r="JDD93" s="212"/>
      <c r="JDE93" s="212"/>
      <c r="JDF93" s="212"/>
      <c r="JDG93" s="212"/>
      <c r="JDH93" s="213"/>
      <c r="JDI93" s="212"/>
      <c r="JDJ93" s="212"/>
      <c r="JDK93" s="212"/>
      <c r="JDL93" s="212"/>
      <c r="JDM93" s="212"/>
      <c r="JDN93" s="192"/>
      <c r="JDO93" s="212"/>
      <c r="JDP93" s="212"/>
      <c r="JDQ93" s="212"/>
      <c r="JDR93" s="212"/>
      <c r="JDS93" s="212"/>
      <c r="JDT93" s="212"/>
      <c r="JDU93" s="212"/>
      <c r="JDV93" s="212"/>
      <c r="JDW93" s="212"/>
      <c r="JDX93" s="212"/>
      <c r="JDY93" s="212"/>
      <c r="JDZ93" s="212"/>
      <c r="JEA93" s="212"/>
      <c r="JEB93" s="212"/>
      <c r="JEC93" s="212"/>
      <c r="JED93" s="212"/>
      <c r="JEE93" s="213"/>
      <c r="JEF93" s="212"/>
      <c r="JEG93" s="212"/>
      <c r="JEH93" s="212"/>
      <c r="JEI93" s="212"/>
      <c r="JEJ93" s="212"/>
      <c r="JEK93" s="192"/>
      <c r="JEL93" s="212"/>
      <c r="JEM93" s="212"/>
      <c r="JEN93" s="212"/>
      <c r="JEO93" s="212"/>
      <c r="JEP93" s="212"/>
      <c r="JEQ93" s="212"/>
      <c r="JER93" s="212"/>
      <c r="JES93" s="212"/>
      <c r="JET93" s="212"/>
      <c r="JEU93" s="212"/>
      <c r="JEV93" s="212"/>
      <c r="JEW93" s="212"/>
      <c r="JEX93" s="212"/>
      <c r="JEY93" s="212"/>
      <c r="JEZ93" s="212"/>
      <c r="JFA93" s="212"/>
      <c r="JFB93" s="213"/>
      <c r="JFC93" s="212"/>
      <c r="JFD93" s="212"/>
      <c r="JFE93" s="212"/>
      <c r="JFF93" s="212"/>
      <c r="JFG93" s="212"/>
      <c r="JFH93" s="192"/>
      <c r="JFI93" s="212"/>
      <c r="JFJ93" s="212"/>
      <c r="JFK93" s="212"/>
      <c r="JFL93" s="212"/>
      <c r="JFM93" s="212"/>
      <c r="JFN93" s="212"/>
      <c r="JFO93" s="212"/>
      <c r="JFP93" s="212"/>
      <c r="JFQ93" s="212"/>
      <c r="JFR93" s="212"/>
      <c r="JFS93" s="212"/>
      <c r="JFT93" s="212"/>
      <c r="JFU93" s="212"/>
      <c r="JFV93" s="212"/>
      <c r="JFW93" s="212"/>
      <c r="JFX93" s="212"/>
      <c r="JFY93" s="213"/>
      <c r="JFZ93" s="212"/>
      <c r="JGA93" s="212"/>
      <c r="JGB93" s="212"/>
      <c r="JGC93" s="212"/>
      <c r="JGD93" s="212"/>
      <c r="JGE93" s="192"/>
      <c r="JGF93" s="212"/>
      <c r="JGG93" s="212"/>
      <c r="JGH93" s="212"/>
      <c r="JGI93" s="212"/>
      <c r="JGJ93" s="212"/>
      <c r="JGK93" s="212"/>
      <c r="JGL93" s="212"/>
      <c r="JGM93" s="212"/>
      <c r="JGN93" s="212"/>
      <c r="JGO93" s="212"/>
      <c r="JGP93" s="212"/>
      <c r="JGQ93" s="212"/>
      <c r="JGR93" s="212"/>
      <c r="JGS93" s="212"/>
      <c r="JGT93" s="212"/>
      <c r="JGU93" s="212"/>
      <c r="JGV93" s="213"/>
      <c r="JGW93" s="212"/>
      <c r="JGX93" s="212"/>
      <c r="JGY93" s="212"/>
      <c r="JGZ93" s="212"/>
      <c r="JHA93" s="212"/>
      <c r="JHB93" s="192"/>
      <c r="JHC93" s="212"/>
      <c r="JHD93" s="212"/>
      <c r="JHE93" s="212"/>
      <c r="JHF93" s="212"/>
      <c r="JHG93" s="212"/>
      <c r="JHH93" s="212"/>
      <c r="JHI93" s="212"/>
      <c r="JHJ93" s="212"/>
      <c r="JHK93" s="212"/>
      <c r="JHL93" s="212"/>
      <c r="JHM93" s="212"/>
      <c r="JHN93" s="212"/>
      <c r="JHO93" s="212"/>
      <c r="JHP93" s="212"/>
      <c r="JHQ93" s="212"/>
      <c r="JHR93" s="212"/>
      <c r="JHS93" s="213"/>
      <c r="JHT93" s="212"/>
      <c r="JHU93" s="212"/>
      <c r="JHV93" s="212"/>
      <c r="JHW93" s="212"/>
      <c r="JHX93" s="212"/>
      <c r="JHY93" s="192"/>
      <c r="JHZ93" s="212"/>
      <c r="JIA93" s="212"/>
      <c r="JIB93" s="212"/>
      <c r="JIC93" s="212"/>
      <c r="JID93" s="212"/>
      <c r="JIE93" s="212"/>
      <c r="JIF93" s="212"/>
      <c r="JIG93" s="212"/>
      <c r="JIH93" s="212"/>
      <c r="JII93" s="212"/>
      <c r="JIJ93" s="212"/>
      <c r="JIK93" s="212"/>
      <c r="JIL93" s="212"/>
      <c r="JIM93" s="212"/>
      <c r="JIN93" s="212"/>
      <c r="JIO93" s="212"/>
      <c r="JIP93" s="213"/>
      <c r="JIQ93" s="212"/>
      <c r="JIR93" s="212"/>
      <c r="JIS93" s="212"/>
      <c r="JIT93" s="212"/>
      <c r="JIU93" s="212"/>
      <c r="JIV93" s="192"/>
      <c r="JIW93" s="212"/>
      <c r="JIX93" s="212"/>
      <c r="JIY93" s="212"/>
      <c r="JIZ93" s="212"/>
      <c r="JJA93" s="212"/>
      <c r="JJB93" s="212"/>
      <c r="JJC93" s="212"/>
      <c r="JJD93" s="212"/>
      <c r="JJE93" s="212"/>
      <c r="JJF93" s="212"/>
      <c r="JJG93" s="212"/>
      <c r="JJH93" s="212"/>
      <c r="JJI93" s="212"/>
      <c r="JJJ93" s="212"/>
      <c r="JJK93" s="212"/>
      <c r="JJL93" s="212"/>
      <c r="JJM93" s="213"/>
      <c r="JJN93" s="212"/>
      <c r="JJO93" s="212"/>
      <c r="JJP93" s="212"/>
      <c r="JJQ93" s="212"/>
      <c r="JJR93" s="212"/>
      <c r="JJS93" s="192"/>
      <c r="JJT93" s="212"/>
      <c r="JJU93" s="212"/>
      <c r="JJV93" s="212"/>
      <c r="JJW93" s="212"/>
      <c r="JJX93" s="212"/>
      <c r="JJY93" s="212"/>
      <c r="JJZ93" s="212"/>
      <c r="JKA93" s="212"/>
      <c r="JKB93" s="212"/>
      <c r="JKC93" s="212"/>
      <c r="JKD93" s="212"/>
      <c r="JKE93" s="212"/>
      <c r="JKF93" s="212"/>
      <c r="JKG93" s="212"/>
      <c r="JKH93" s="212"/>
      <c r="JKI93" s="212"/>
      <c r="JKJ93" s="213"/>
      <c r="JKK93" s="212"/>
      <c r="JKL93" s="212"/>
      <c r="JKM93" s="212"/>
      <c r="JKN93" s="212"/>
      <c r="JKO93" s="212"/>
      <c r="JKP93" s="192"/>
      <c r="JKQ93" s="212"/>
      <c r="JKR93" s="212"/>
      <c r="JKS93" s="212"/>
      <c r="JKT93" s="212"/>
      <c r="JKU93" s="212"/>
      <c r="JKV93" s="212"/>
      <c r="JKW93" s="212"/>
      <c r="JKX93" s="212"/>
      <c r="JKY93" s="212"/>
      <c r="JKZ93" s="212"/>
      <c r="JLA93" s="212"/>
      <c r="JLB93" s="212"/>
      <c r="JLC93" s="212"/>
      <c r="JLD93" s="212"/>
      <c r="JLE93" s="212"/>
      <c r="JLF93" s="212"/>
      <c r="JLG93" s="213"/>
      <c r="JLH93" s="212"/>
      <c r="JLI93" s="212"/>
      <c r="JLJ93" s="212"/>
      <c r="JLK93" s="212"/>
      <c r="JLL93" s="212"/>
      <c r="JLM93" s="192"/>
      <c r="JLN93" s="212"/>
      <c r="JLO93" s="212"/>
      <c r="JLP93" s="212"/>
      <c r="JLQ93" s="212"/>
      <c r="JLR93" s="212"/>
      <c r="JLS93" s="212"/>
      <c r="JLT93" s="212"/>
      <c r="JLU93" s="212"/>
      <c r="JLV93" s="212"/>
      <c r="JLW93" s="212"/>
      <c r="JLX93" s="212"/>
      <c r="JLY93" s="212"/>
      <c r="JLZ93" s="212"/>
      <c r="JMA93" s="212"/>
      <c r="JMB93" s="212"/>
      <c r="JMC93" s="212"/>
      <c r="JMD93" s="213"/>
      <c r="JME93" s="212"/>
      <c r="JMF93" s="212"/>
      <c r="JMG93" s="212"/>
      <c r="JMH93" s="212"/>
      <c r="JMI93" s="212"/>
      <c r="JMJ93" s="192"/>
      <c r="JMK93" s="212"/>
      <c r="JML93" s="212"/>
      <c r="JMM93" s="212"/>
      <c r="JMN93" s="212"/>
      <c r="JMO93" s="212"/>
      <c r="JMP93" s="212"/>
      <c r="JMQ93" s="212"/>
      <c r="JMR93" s="212"/>
      <c r="JMS93" s="212"/>
      <c r="JMT93" s="212"/>
      <c r="JMU93" s="212"/>
      <c r="JMV93" s="212"/>
      <c r="JMW93" s="212"/>
      <c r="JMX93" s="212"/>
      <c r="JMY93" s="212"/>
      <c r="JMZ93" s="212"/>
      <c r="JNA93" s="213"/>
      <c r="JNB93" s="212"/>
      <c r="JNC93" s="212"/>
      <c r="JND93" s="212"/>
      <c r="JNE93" s="212"/>
      <c r="JNF93" s="212"/>
      <c r="JNG93" s="192"/>
      <c r="JNH93" s="212"/>
      <c r="JNI93" s="212"/>
      <c r="JNJ93" s="212"/>
      <c r="JNK93" s="212"/>
      <c r="JNL93" s="212"/>
      <c r="JNM93" s="212"/>
      <c r="JNN93" s="212"/>
      <c r="JNO93" s="212"/>
      <c r="JNP93" s="212"/>
      <c r="JNQ93" s="212"/>
      <c r="JNR93" s="212"/>
      <c r="JNS93" s="212"/>
      <c r="JNT93" s="212"/>
      <c r="JNU93" s="212"/>
      <c r="JNV93" s="212"/>
      <c r="JNW93" s="212"/>
      <c r="JNX93" s="213"/>
      <c r="JNY93" s="212"/>
      <c r="JNZ93" s="212"/>
      <c r="JOA93" s="212"/>
      <c r="JOB93" s="212"/>
      <c r="JOC93" s="212"/>
      <c r="JOD93" s="192"/>
      <c r="JOE93" s="212"/>
      <c r="JOF93" s="212"/>
      <c r="JOG93" s="212"/>
      <c r="JOH93" s="212"/>
      <c r="JOI93" s="212"/>
      <c r="JOJ93" s="212"/>
      <c r="JOK93" s="212"/>
      <c r="JOL93" s="212"/>
      <c r="JOM93" s="212"/>
      <c r="JON93" s="212"/>
      <c r="JOO93" s="212"/>
      <c r="JOP93" s="212"/>
      <c r="JOQ93" s="212"/>
      <c r="JOR93" s="212"/>
      <c r="JOS93" s="212"/>
      <c r="JOT93" s="212"/>
      <c r="JOU93" s="213"/>
      <c r="JOV93" s="212"/>
      <c r="JOW93" s="212"/>
      <c r="JOX93" s="212"/>
      <c r="JOY93" s="212"/>
      <c r="JOZ93" s="212"/>
      <c r="JPA93" s="192"/>
      <c r="JPB93" s="212"/>
      <c r="JPC93" s="212"/>
      <c r="JPD93" s="212"/>
      <c r="JPE93" s="212"/>
      <c r="JPF93" s="212"/>
      <c r="JPG93" s="212"/>
      <c r="JPH93" s="212"/>
      <c r="JPI93" s="212"/>
      <c r="JPJ93" s="212"/>
      <c r="JPK93" s="212"/>
      <c r="JPL93" s="212"/>
      <c r="JPM93" s="212"/>
      <c r="JPN93" s="212"/>
      <c r="JPO93" s="212"/>
      <c r="JPP93" s="212"/>
      <c r="JPQ93" s="212"/>
      <c r="JPR93" s="213"/>
      <c r="JPS93" s="212"/>
      <c r="JPT93" s="212"/>
      <c r="JPU93" s="212"/>
      <c r="JPV93" s="212"/>
      <c r="JPW93" s="212"/>
      <c r="JPX93" s="192"/>
      <c r="JPY93" s="212"/>
      <c r="JPZ93" s="212"/>
      <c r="JQA93" s="212"/>
      <c r="JQB93" s="212"/>
      <c r="JQC93" s="212"/>
      <c r="JQD93" s="212"/>
      <c r="JQE93" s="212"/>
      <c r="JQF93" s="212"/>
      <c r="JQG93" s="212"/>
      <c r="JQH93" s="212"/>
      <c r="JQI93" s="212"/>
      <c r="JQJ93" s="212"/>
      <c r="JQK93" s="212"/>
      <c r="JQL93" s="212"/>
      <c r="JQM93" s="212"/>
      <c r="JQN93" s="212"/>
      <c r="JQO93" s="213"/>
      <c r="JQP93" s="212"/>
      <c r="JQQ93" s="212"/>
      <c r="JQR93" s="212"/>
      <c r="JQS93" s="212"/>
      <c r="JQT93" s="212"/>
      <c r="JQU93" s="192"/>
      <c r="JQV93" s="212"/>
      <c r="JQW93" s="212"/>
      <c r="JQX93" s="212"/>
      <c r="JQY93" s="212"/>
      <c r="JQZ93" s="212"/>
      <c r="JRA93" s="212"/>
      <c r="JRB93" s="212"/>
      <c r="JRC93" s="212"/>
      <c r="JRD93" s="212"/>
      <c r="JRE93" s="212"/>
      <c r="JRF93" s="212"/>
      <c r="JRG93" s="212"/>
      <c r="JRH93" s="212"/>
      <c r="JRI93" s="212"/>
      <c r="JRJ93" s="212"/>
      <c r="JRK93" s="212"/>
      <c r="JRL93" s="213"/>
      <c r="JRM93" s="212"/>
      <c r="JRN93" s="212"/>
      <c r="JRO93" s="212"/>
      <c r="JRP93" s="212"/>
      <c r="JRQ93" s="212"/>
      <c r="JRR93" s="192"/>
      <c r="JRS93" s="212"/>
      <c r="JRT93" s="212"/>
      <c r="JRU93" s="212"/>
      <c r="JRV93" s="212"/>
      <c r="JRW93" s="212"/>
      <c r="JRX93" s="212"/>
      <c r="JRY93" s="212"/>
      <c r="JRZ93" s="212"/>
      <c r="JSA93" s="212"/>
      <c r="JSB93" s="212"/>
      <c r="JSC93" s="212"/>
      <c r="JSD93" s="212"/>
      <c r="JSE93" s="212"/>
      <c r="JSF93" s="212"/>
      <c r="JSG93" s="212"/>
      <c r="JSH93" s="212"/>
      <c r="JSI93" s="213"/>
      <c r="JSJ93" s="212"/>
      <c r="JSK93" s="212"/>
      <c r="JSL93" s="212"/>
      <c r="JSM93" s="212"/>
      <c r="JSN93" s="212"/>
      <c r="JSO93" s="192"/>
      <c r="JSP93" s="212"/>
      <c r="JSQ93" s="212"/>
      <c r="JSR93" s="212"/>
      <c r="JSS93" s="212"/>
      <c r="JST93" s="212"/>
      <c r="JSU93" s="212"/>
      <c r="JSV93" s="212"/>
      <c r="JSW93" s="212"/>
      <c r="JSX93" s="212"/>
      <c r="JSY93" s="212"/>
      <c r="JSZ93" s="212"/>
      <c r="JTA93" s="212"/>
      <c r="JTB93" s="212"/>
      <c r="JTC93" s="212"/>
      <c r="JTD93" s="212"/>
      <c r="JTE93" s="212"/>
      <c r="JTF93" s="213"/>
      <c r="JTG93" s="212"/>
      <c r="JTH93" s="212"/>
      <c r="JTI93" s="212"/>
      <c r="JTJ93" s="212"/>
      <c r="JTK93" s="212"/>
      <c r="JTL93" s="192"/>
      <c r="JTM93" s="212"/>
      <c r="JTN93" s="212"/>
      <c r="JTO93" s="212"/>
      <c r="JTP93" s="212"/>
      <c r="JTQ93" s="212"/>
      <c r="JTR93" s="212"/>
      <c r="JTS93" s="212"/>
      <c r="JTT93" s="212"/>
      <c r="JTU93" s="212"/>
      <c r="JTV93" s="212"/>
      <c r="JTW93" s="212"/>
      <c r="JTX93" s="212"/>
      <c r="JTY93" s="212"/>
      <c r="JTZ93" s="212"/>
      <c r="JUA93" s="212"/>
      <c r="JUB93" s="212"/>
      <c r="JUC93" s="213"/>
      <c r="JUD93" s="212"/>
      <c r="JUE93" s="212"/>
      <c r="JUF93" s="212"/>
      <c r="JUG93" s="212"/>
      <c r="JUH93" s="212"/>
      <c r="JUI93" s="192"/>
      <c r="JUJ93" s="212"/>
      <c r="JUK93" s="212"/>
      <c r="JUL93" s="212"/>
      <c r="JUM93" s="212"/>
      <c r="JUN93" s="212"/>
      <c r="JUO93" s="212"/>
      <c r="JUP93" s="212"/>
      <c r="JUQ93" s="212"/>
      <c r="JUR93" s="212"/>
      <c r="JUS93" s="212"/>
      <c r="JUT93" s="212"/>
      <c r="JUU93" s="212"/>
      <c r="JUV93" s="212"/>
      <c r="JUW93" s="212"/>
      <c r="JUX93" s="212"/>
      <c r="JUY93" s="212"/>
      <c r="JUZ93" s="213"/>
      <c r="JVA93" s="212"/>
      <c r="JVB93" s="212"/>
      <c r="JVC93" s="212"/>
      <c r="JVD93" s="212"/>
      <c r="JVE93" s="212"/>
      <c r="JVF93" s="192"/>
      <c r="JVG93" s="212"/>
      <c r="JVH93" s="212"/>
      <c r="JVI93" s="212"/>
      <c r="JVJ93" s="212"/>
      <c r="JVK93" s="212"/>
      <c r="JVL93" s="212"/>
      <c r="JVM93" s="212"/>
      <c r="JVN93" s="212"/>
      <c r="JVO93" s="212"/>
      <c r="JVP93" s="212"/>
      <c r="JVQ93" s="212"/>
      <c r="JVR93" s="212"/>
      <c r="JVS93" s="212"/>
      <c r="JVT93" s="212"/>
      <c r="JVU93" s="212"/>
      <c r="JVV93" s="212"/>
      <c r="JVW93" s="213"/>
      <c r="JVX93" s="212"/>
      <c r="JVY93" s="212"/>
      <c r="JVZ93" s="212"/>
      <c r="JWA93" s="212"/>
      <c r="JWB93" s="212"/>
      <c r="JWC93" s="192"/>
      <c r="JWD93" s="212"/>
      <c r="JWE93" s="212"/>
      <c r="JWF93" s="212"/>
      <c r="JWG93" s="212"/>
      <c r="JWH93" s="212"/>
      <c r="JWI93" s="212"/>
      <c r="JWJ93" s="212"/>
      <c r="JWK93" s="212"/>
      <c r="JWL93" s="212"/>
      <c r="JWM93" s="212"/>
      <c r="JWN93" s="212"/>
      <c r="JWO93" s="212"/>
      <c r="JWP93" s="212"/>
      <c r="JWQ93" s="212"/>
      <c r="JWR93" s="212"/>
      <c r="JWS93" s="212"/>
      <c r="JWT93" s="213"/>
      <c r="JWU93" s="212"/>
      <c r="JWV93" s="212"/>
      <c r="JWW93" s="212"/>
      <c r="JWX93" s="212"/>
      <c r="JWY93" s="212"/>
      <c r="JWZ93" s="192"/>
      <c r="JXA93" s="212"/>
      <c r="JXB93" s="212"/>
      <c r="JXC93" s="212"/>
      <c r="JXD93" s="212"/>
      <c r="JXE93" s="212"/>
      <c r="JXF93" s="212"/>
      <c r="JXG93" s="212"/>
      <c r="JXH93" s="212"/>
      <c r="JXI93" s="212"/>
      <c r="JXJ93" s="212"/>
      <c r="JXK93" s="212"/>
      <c r="JXL93" s="212"/>
      <c r="JXM93" s="212"/>
      <c r="JXN93" s="212"/>
      <c r="JXO93" s="212"/>
      <c r="JXP93" s="212"/>
      <c r="JXQ93" s="213"/>
      <c r="JXR93" s="212"/>
      <c r="JXS93" s="212"/>
      <c r="JXT93" s="212"/>
      <c r="JXU93" s="212"/>
      <c r="JXV93" s="212"/>
      <c r="JXW93" s="192"/>
      <c r="JXX93" s="212"/>
      <c r="JXY93" s="212"/>
      <c r="JXZ93" s="212"/>
      <c r="JYA93" s="212"/>
      <c r="JYB93" s="212"/>
      <c r="JYC93" s="212"/>
      <c r="JYD93" s="212"/>
      <c r="JYE93" s="212"/>
      <c r="JYF93" s="212"/>
      <c r="JYG93" s="212"/>
      <c r="JYH93" s="212"/>
      <c r="JYI93" s="212"/>
      <c r="JYJ93" s="212"/>
      <c r="JYK93" s="212"/>
      <c r="JYL93" s="212"/>
      <c r="JYM93" s="212"/>
      <c r="JYN93" s="213"/>
      <c r="JYO93" s="212"/>
      <c r="JYP93" s="212"/>
      <c r="JYQ93" s="212"/>
      <c r="JYR93" s="212"/>
      <c r="JYS93" s="212"/>
      <c r="JYT93" s="192"/>
      <c r="JYU93" s="212"/>
      <c r="JYV93" s="212"/>
      <c r="JYW93" s="212"/>
      <c r="JYX93" s="212"/>
      <c r="JYY93" s="212"/>
      <c r="JYZ93" s="212"/>
      <c r="JZA93" s="212"/>
      <c r="JZB93" s="212"/>
      <c r="JZC93" s="212"/>
      <c r="JZD93" s="212"/>
      <c r="JZE93" s="212"/>
      <c r="JZF93" s="212"/>
      <c r="JZG93" s="212"/>
      <c r="JZH93" s="212"/>
      <c r="JZI93" s="212"/>
      <c r="JZJ93" s="212"/>
      <c r="JZK93" s="213"/>
      <c r="JZL93" s="212"/>
      <c r="JZM93" s="212"/>
      <c r="JZN93" s="212"/>
      <c r="JZO93" s="212"/>
      <c r="JZP93" s="212"/>
      <c r="JZQ93" s="192"/>
      <c r="JZR93" s="212"/>
      <c r="JZS93" s="212"/>
      <c r="JZT93" s="212"/>
      <c r="JZU93" s="212"/>
      <c r="JZV93" s="212"/>
      <c r="JZW93" s="212"/>
      <c r="JZX93" s="212"/>
      <c r="JZY93" s="212"/>
      <c r="JZZ93" s="212"/>
      <c r="KAA93" s="212"/>
      <c r="KAB93" s="212"/>
      <c r="KAC93" s="212"/>
      <c r="KAD93" s="212"/>
      <c r="KAE93" s="212"/>
      <c r="KAF93" s="212"/>
      <c r="KAG93" s="212"/>
      <c r="KAH93" s="213"/>
      <c r="KAI93" s="212"/>
      <c r="KAJ93" s="212"/>
      <c r="KAK93" s="212"/>
      <c r="KAL93" s="212"/>
      <c r="KAM93" s="212"/>
      <c r="KAN93" s="192"/>
      <c r="KAO93" s="212"/>
      <c r="KAP93" s="212"/>
      <c r="KAQ93" s="212"/>
      <c r="KAR93" s="212"/>
      <c r="KAS93" s="212"/>
      <c r="KAT93" s="212"/>
      <c r="KAU93" s="212"/>
      <c r="KAV93" s="212"/>
      <c r="KAW93" s="212"/>
      <c r="KAX93" s="212"/>
      <c r="KAY93" s="212"/>
      <c r="KAZ93" s="212"/>
      <c r="KBA93" s="212"/>
      <c r="KBB93" s="212"/>
      <c r="KBC93" s="212"/>
      <c r="KBD93" s="212"/>
      <c r="KBE93" s="213"/>
      <c r="KBF93" s="212"/>
      <c r="KBG93" s="212"/>
      <c r="KBH93" s="212"/>
      <c r="KBI93" s="212"/>
      <c r="KBJ93" s="212"/>
      <c r="KBK93" s="192"/>
      <c r="KBL93" s="212"/>
      <c r="KBM93" s="212"/>
      <c r="KBN93" s="212"/>
      <c r="KBO93" s="212"/>
      <c r="KBP93" s="212"/>
      <c r="KBQ93" s="212"/>
      <c r="KBR93" s="212"/>
      <c r="KBS93" s="212"/>
      <c r="KBT93" s="212"/>
      <c r="KBU93" s="212"/>
      <c r="KBV93" s="212"/>
      <c r="KBW93" s="212"/>
      <c r="KBX93" s="212"/>
      <c r="KBY93" s="212"/>
      <c r="KBZ93" s="212"/>
      <c r="KCA93" s="212"/>
      <c r="KCB93" s="213"/>
      <c r="KCC93" s="212"/>
      <c r="KCD93" s="212"/>
      <c r="KCE93" s="212"/>
      <c r="KCF93" s="212"/>
      <c r="KCG93" s="212"/>
      <c r="KCH93" s="192"/>
      <c r="KCI93" s="212"/>
      <c r="KCJ93" s="212"/>
      <c r="KCK93" s="212"/>
      <c r="KCL93" s="212"/>
      <c r="KCM93" s="212"/>
      <c r="KCN93" s="212"/>
      <c r="KCO93" s="212"/>
      <c r="KCP93" s="212"/>
      <c r="KCQ93" s="212"/>
      <c r="KCR93" s="212"/>
      <c r="KCS93" s="212"/>
      <c r="KCT93" s="212"/>
      <c r="KCU93" s="212"/>
      <c r="KCV93" s="212"/>
      <c r="KCW93" s="212"/>
      <c r="KCX93" s="212"/>
      <c r="KCY93" s="213"/>
      <c r="KCZ93" s="212"/>
      <c r="KDA93" s="212"/>
      <c r="KDB93" s="212"/>
      <c r="KDC93" s="212"/>
      <c r="KDD93" s="212"/>
      <c r="KDE93" s="192"/>
      <c r="KDF93" s="212"/>
      <c r="KDG93" s="212"/>
      <c r="KDH93" s="212"/>
      <c r="KDI93" s="212"/>
      <c r="KDJ93" s="212"/>
      <c r="KDK93" s="212"/>
      <c r="KDL93" s="212"/>
      <c r="KDM93" s="212"/>
      <c r="KDN93" s="212"/>
      <c r="KDO93" s="212"/>
      <c r="KDP93" s="212"/>
      <c r="KDQ93" s="212"/>
      <c r="KDR93" s="212"/>
      <c r="KDS93" s="212"/>
      <c r="KDT93" s="212"/>
      <c r="KDU93" s="212"/>
      <c r="KDV93" s="213"/>
      <c r="KDW93" s="212"/>
      <c r="KDX93" s="212"/>
      <c r="KDY93" s="212"/>
      <c r="KDZ93" s="212"/>
      <c r="KEA93" s="212"/>
      <c r="KEB93" s="192"/>
      <c r="KEC93" s="212"/>
      <c r="KED93" s="212"/>
      <c r="KEE93" s="212"/>
      <c r="KEF93" s="212"/>
      <c r="KEG93" s="212"/>
      <c r="KEH93" s="212"/>
      <c r="KEI93" s="212"/>
      <c r="KEJ93" s="212"/>
      <c r="KEK93" s="212"/>
      <c r="KEL93" s="212"/>
      <c r="KEM93" s="212"/>
      <c r="KEN93" s="212"/>
      <c r="KEO93" s="212"/>
      <c r="KEP93" s="212"/>
      <c r="KEQ93" s="212"/>
      <c r="KER93" s="212"/>
      <c r="KES93" s="213"/>
      <c r="KET93" s="212"/>
      <c r="KEU93" s="212"/>
      <c r="KEV93" s="212"/>
      <c r="KEW93" s="212"/>
      <c r="KEX93" s="212"/>
      <c r="KEY93" s="192"/>
      <c r="KEZ93" s="212"/>
      <c r="KFA93" s="212"/>
      <c r="KFB93" s="212"/>
      <c r="KFC93" s="212"/>
      <c r="KFD93" s="212"/>
      <c r="KFE93" s="212"/>
      <c r="KFF93" s="212"/>
      <c r="KFG93" s="212"/>
      <c r="KFH93" s="212"/>
      <c r="KFI93" s="212"/>
      <c r="KFJ93" s="212"/>
      <c r="KFK93" s="212"/>
      <c r="KFL93" s="212"/>
      <c r="KFM93" s="212"/>
      <c r="KFN93" s="212"/>
      <c r="KFO93" s="212"/>
      <c r="KFP93" s="213"/>
      <c r="KFQ93" s="212"/>
      <c r="KFR93" s="212"/>
      <c r="KFS93" s="212"/>
      <c r="KFT93" s="212"/>
      <c r="KFU93" s="212"/>
      <c r="KFV93" s="192"/>
      <c r="KFW93" s="212"/>
      <c r="KFX93" s="212"/>
      <c r="KFY93" s="212"/>
      <c r="KFZ93" s="212"/>
      <c r="KGA93" s="212"/>
      <c r="KGB93" s="212"/>
      <c r="KGC93" s="212"/>
      <c r="KGD93" s="212"/>
      <c r="KGE93" s="212"/>
      <c r="KGF93" s="212"/>
      <c r="KGG93" s="212"/>
      <c r="KGH93" s="212"/>
      <c r="KGI93" s="212"/>
      <c r="KGJ93" s="212"/>
      <c r="KGK93" s="212"/>
      <c r="KGL93" s="212"/>
      <c r="KGM93" s="213"/>
      <c r="KGN93" s="212"/>
      <c r="KGO93" s="212"/>
      <c r="KGP93" s="212"/>
      <c r="KGQ93" s="212"/>
      <c r="KGR93" s="212"/>
      <c r="KGS93" s="192"/>
      <c r="KGT93" s="212"/>
      <c r="KGU93" s="212"/>
      <c r="KGV93" s="212"/>
      <c r="KGW93" s="212"/>
      <c r="KGX93" s="212"/>
      <c r="KGY93" s="212"/>
      <c r="KGZ93" s="212"/>
      <c r="KHA93" s="212"/>
      <c r="KHB93" s="212"/>
      <c r="KHC93" s="212"/>
      <c r="KHD93" s="212"/>
      <c r="KHE93" s="212"/>
      <c r="KHF93" s="212"/>
      <c r="KHG93" s="212"/>
      <c r="KHH93" s="212"/>
      <c r="KHI93" s="212"/>
      <c r="KHJ93" s="213"/>
      <c r="KHK93" s="212"/>
      <c r="KHL93" s="212"/>
      <c r="KHM93" s="212"/>
      <c r="KHN93" s="212"/>
      <c r="KHO93" s="212"/>
      <c r="KHP93" s="192"/>
      <c r="KHQ93" s="212"/>
      <c r="KHR93" s="212"/>
      <c r="KHS93" s="212"/>
      <c r="KHT93" s="212"/>
      <c r="KHU93" s="212"/>
      <c r="KHV93" s="212"/>
      <c r="KHW93" s="212"/>
      <c r="KHX93" s="212"/>
      <c r="KHY93" s="212"/>
      <c r="KHZ93" s="212"/>
      <c r="KIA93" s="212"/>
      <c r="KIB93" s="212"/>
      <c r="KIC93" s="212"/>
      <c r="KID93" s="212"/>
      <c r="KIE93" s="212"/>
      <c r="KIF93" s="212"/>
      <c r="KIG93" s="213"/>
      <c r="KIH93" s="212"/>
      <c r="KII93" s="212"/>
      <c r="KIJ93" s="212"/>
      <c r="KIK93" s="212"/>
      <c r="KIL93" s="212"/>
      <c r="KIM93" s="192"/>
      <c r="KIN93" s="212"/>
      <c r="KIO93" s="212"/>
      <c r="KIP93" s="212"/>
      <c r="KIQ93" s="212"/>
      <c r="KIR93" s="212"/>
      <c r="KIS93" s="212"/>
      <c r="KIT93" s="212"/>
      <c r="KIU93" s="212"/>
      <c r="KIV93" s="212"/>
      <c r="KIW93" s="212"/>
      <c r="KIX93" s="212"/>
      <c r="KIY93" s="212"/>
      <c r="KIZ93" s="212"/>
      <c r="KJA93" s="212"/>
      <c r="KJB93" s="212"/>
      <c r="KJC93" s="212"/>
      <c r="KJD93" s="213"/>
      <c r="KJE93" s="212"/>
      <c r="KJF93" s="212"/>
      <c r="KJG93" s="212"/>
      <c r="KJH93" s="212"/>
      <c r="KJI93" s="212"/>
      <c r="KJJ93" s="192"/>
      <c r="KJK93" s="212"/>
      <c r="KJL93" s="212"/>
      <c r="KJM93" s="212"/>
      <c r="KJN93" s="212"/>
      <c r="KJO93" s="212"/>
      <c r="KJP93" s="212"/>
      <c r="KJQ93" s="212"/>
      <c r="KJR93" s="212"/>
      <c r="KJS93" s="212"/>
      <c r="KJT93" s="212"/>
      <c r="KJU93" s="212"/>
      <c r="KJV93" s="212"/>
      <c r="KJW93" s="212"/>
      <c r="KJX93" s="212"/>
      <c r="KJY93" s="212"/>
      <c r="KJZ93" s="212"/>
      <c r="KKA93" s="213"/>
      <c r="KKB93" s="212"/>
      <c r="KKC93" s="212"/>
      <c r="KKD93" s="212"/>
      <c r="KKE93" s="212"/>
      <c r="KKF93" s="212"/>
      <c r="KKG93" s="192"/>
      <c r="KKH93" s="212"/>
      <c r="KKI93" s="212"/>
      <c r="KKJ93" s="212"/>
      <c r="KKK93" s="212"/>
      <c r="KKL93" s="212"/>
      <c r="KKM93" s="212"/>
      <c r="KKN93" s="212"/>
      <c r="KKO93" s="212"/>
      <c r="KKP93" s="212"/>
      <c r="KKQ93" s="212"/>
      <c r="KKR93" s="212"/>
      <c r="KKS93" s="212"/>
      <c r="KKT93" s="212"/>
      <c r="KKU93" s="212"/>
      <c r="KKV93" s="212"/>
      <c r="KKW93" s="212"/>
      <c r="KKX93" s="213"/>
      <c r="KKY93" s="212"/>
      <c r="KKZ93" s="212"/>
      <c r="KLA93" s="212"/>
      <c r="KLB93" s="212"/>
      <c r="KLC93" s="212"/>
      <c r="KLD93" s="192"/>
      <c r="KLE93" s="212"/>
      <c r="KLF93" s="212"/>
      <c r="KLG93" s="212"/>
      <c r="KLH93" s="212"/>
      <c r="KLI93" s="212"/>
      <c r="KLJ93" s="212"/>
      <c r="KLK93" s="212"/>
      <c r="KLL93" s="212"/>
      <c r="KLM93" s="212"/>
      <c r="KLN93" s="212"/>
      <c r="KLO93" s="212"/>
      <c r="KLP93" s="212"/>
      <c r="KLQ93" s="212"/>
      <c r="KLR93" s="212"/>
      <c r="KLS93" s="212"/>
      <c r="KLT93" s="212"/>
      <c r="KLU93" s="213"/>
      <c r="KLV93" s="212"/>
      <c r="KLW93" s="212"/>
      <c r="KLX93" s="212"/>
      <c r="KLY93" s="212"/>
      <c r="KLZ93" s="212"/>
      <c r="KMA93" s="192"/>
      <c r="KMB93" s="212"/>
      <c r="KMC93" s="212"/>
      <c r="KMD93" s="212"/>
      <c r="KME93" s="212"/>
      <c r="KMF93" s="212"/>
      <c r="KMG93" s="212"/>
      <c r="KMH93" s="212"/>
      <c r="KMI93" s="212"/>
      <c r="KMJ93" s="212"/>
      <c r="KMK93" s="212"/>
      <c r="KML93" s="212"/>
      <c r="KMM93" s="212"/>
      <c r="KMN93" s="212"/>
      <c r="KMO93" s="212"/>
      <c r="KMP93" s="212"/>
      <c r="KMQ93" s="212"/>
      <c r="KMR93" s="213"/>
      <c r="KMS93" s="212"/>
      <c r="KMT93" s="212"/>
      <c r="KMU93" s="212"/>
      <c r="KMV93" s="212"/>
      <c r="KMW93" s="212"/>
      <c r="KMX93" s="192"/>
      <c r="KMY93" s="212"/>
      <c r="KMZ93" s="212"/>
      <c r="KNA93" s="212"/>
      <c r="KNB93" s="212"/>
      <c r="KNC93" s="212"/>
      <c r="KND93" s="212"/>
      <c r="KNE93" s="212"/>
      <c r="KNF93" s="212"/>
      <c r="KNG93" s="212"/>
      <c r="KNH93" s="212"/>
      <c r="KNI93" s="212"/>
      <c r="KNJ93" s="212"/>
      <c r="KNK93" s="212"/>
      <c r="KNL93" s="212"/>
      <c r="KNM93" s="212"/>
      <c r="KNN93" s="212"/>
      <c r="KNO93" s="213"/>
      <c r="KNP93" s="212"/>
      <c r="KNQ93" s="212"/>
      <c r="KNR93" s="212"/>
      <c r="KNS93" s="212"/>
      <c r="KNT93" s="212"/>
      <c r="KNU93" s="192"/>
      <c r="KNV93" s="212"/>
      <c r="KNW93" s="212"/>
      <c r="KNX93" s="212"/>
      <c r="KNY93" s="212"/>
      <c r="KNZ93" s="212"/>
      <c r="KOA93" s="212"/>
      <c r="KOB93" s="212"/>
      <c r="KOC93" s="212"/>
      <c r="KOD93" s="212"/>
      <c r="KOE93" s="212"/>
      <c r="KOF93" s="212"/>
      <c r="KOG93" s="212"/>
      <c r="KOH93" s="212"/>
      <c r="KOI93" s="212"/>
      <c r="KOJ93" s="212"/>
      <c r="KOK93" s="212"/>
      <c r="KOL93" s="213"/>
      <c r="KOM93" s="212"/>
      <c r="KON93" s="212"/>
      <c r="KOO93" s="212"/>
      <c r="KOP93" s="212"/>
      <c r="KOQ93" s="212"/>
      <c r="KOR93" s="192"/>
      <c r="KOS93" s="212"/>
      <c r="KOT93" s="212"/>
      <c r="KOU93" s="212"/>
      <c r="KOV93" s="212"/>
      <c r="KOW93" s="212"/>
      <c r="KOX93" s="212"/>
      <c r="KOY93" s="212"/>
      <c r="KOZ93" s="212"/>
      <c r="KPA93" s="212"/>
      <c r="KPB93" s="212"/>
      <c r="KPC93" s="212"/>
      <c r="KPD93" s="212"/>
      <c r="KPE93" s="212"/>
      <c r="KPF93" s="212"/>
      <c r="KPG93" s="212"/>
      <c r="KPH93" s="212"/>
      <c r="KPI93" s="213"/>
      <c r="KPJ93" s="212"/>
      <c r="KPK93" s="212"/>
      <c r="KPL93" s="212"/>
      <c r="KPM93" s="212"/>
      <c r="KPN93" s="212"/>
      <c r="KPO93" s="192"/>
      <c r="KPP93" s="212"/>
      <c r="KPQ93" s="212"/>
      <c r="KPR93" s="212"/>
      <c r="KPS93" s="212"/>
      <c r="KPT93" s="212"/>
      <c r="KPU93" s="212"/>
      <c r="KPV93" s="212"/>
      <c r="KPW93" s="212"/>
      <c r="KPX93" s="212"/>
      <c r="KPY93" s="212"/>
      <c r="KPZ93" s="212"/>
      <c r="KQA93" s="212"/>
      <c r="KQB93" s="212"/>
      <c r="KQC93" s="212"/>
      <c r="KQD93" s="212"/>
      <c r="KQE93" s="212"/>
      <c r="KQF93" s="213"/>
      <c r="KQG93" s="212"/>
      <c r="KQH93" s="212"/>
      <c r="KQI93" s="212"/>
      <c r="KQJ93" s="212"/>
      <c r="KQK93" s="212"/>
      <c r="KQL93" s="192"/>
      <c r="KQM93" s="212"/>
      <c r="KQN93" s="212"/>
      <c r="KQO93" s="212"/>
      <c r="KQP93" s="212"/>
      <c r="KQQ93" s="212"/>
      <c r="KQR93" s="212"/>
      <c r="KQS93" s="212"/>
      <c r="KQT93" s="212"/>
      <c r="KQU93" s="212"/>
      <c r="KQV93" s="212"/>
      <c r="KQW93" s="212"/>
      <c r="KQX93" s="212"/>
      <c r="KQY93" s="212"/>
      <c r="KQZ93" s="212"/>
      <c r="KRA93" s="212"/>
      <c r="KRB93" s="212"/>
      <c r="KRC93" s="213"/>
      <c r="KRD93" s="212"/>
      <c r="KRE93" s="212"/>
      <c r="KRF93" s="212"/>
      <c r="KRG93" s="212"/>
      <c r="KRH93" s="212"/>
      <c r="KRI93" s="192"/>
      <c r="KRJ93" s="212"/>
      <c r="KRK93" s="212"/>
      <c r="KRL93" s="212"/>
      <c r="KRM93" s="212"/>
      <c r="KRN93" s="212"/>
      <c r="KRO93" s="212"/>
      <c r="KRP93" s="212"/>
      <c r="KRQ93" s="212"/>
      <c r="KRR93" s="212"/>
      <c r="KRS93" s="212"/>
      <c r="KRT93" s="212"/>
      <c r="KRU93" s="212"/>
      <c r="KRV93" s="212"/>
      <c r="KRW93" s="212"/>
      <c r="KRX93" s="212"/>
      <c r="KRY93" s="212"/>
      <c r="KRZ93" s="213"/>
      <c r="KSA93" s="212"/>
      <c r="KSB93" s="212"/>
      <c r="KSC93" s="212"/>
      <c r="KSD93" s="212"/>
      <c r="KSE93" s="212"/>
      <c r="KSF93" s="192"/>
      <c r="KSG93" s="212"/>
      <c r="KSH93" s="212"/>
      <c r="KSI93" s="212"/>
      <c r="KSJ93" s="212"/>
      <c r="KSK93" s="212"/>
      <c r="KSL93" s="212"/>
      <c r="KSM93" s="212"/>
      <c r="KSN93" s="212"/>
      <c r="KSO93" s="212"/>
      <c r="KSP93" s="212"/>
      <c r="KSQ93" s="212"/>
      <c r="KSR93" s="212"/>
      <c r="KSS93" s="212"/>
      <c r="KST93" s="212"/>
      <c r="KSU93" s="212"/>
      <c r="KSV93" s="212"/>
      <c r="KSW93" s="213"/>
      <c r="KSX93" s="212"/>
      <c r="KSY93" s="212"/>
      <c r="KSZ93" s="212"/>
      <c r="KTA93" s="212"/>
      <c r="KTB93" s="212"/>
      <c r="KTC93" s="192"/>
      <c r="KTD93" s="212"/>
      <c r="KTE93" s="212"/>
      <c r="KTF93" s="212"/>
      <c r="KTG93" s="212"/>
      <c r="KTH93" s="212"/>
      <c r="KTI93" s="212"/>
      <c r="KTJ93" s="212"/>
      <c r="KTK93" s="212"/>
      <c r="KTL93" s="212"/>
      <c r="KTM93" s="212"/>
      <c r="KTN93" s="212"/>
      <c r="KTO93" s="212"/>
      <c r="KTP93" s="212"/>
      <c r="KTQ93" s="212"/>
      <c r="KTR93" s="212"/>
      <c r="KTS93" s="212"/>
      <c r="KTT93" s="213"/>
      <c r="KTU93" s="212"/>
      <c r="KTV93" s="212"/>
      <c r="KTW93" s="212"/>
      <c r="KTX93" s="212"/>
      <c r="KTY93" s="212"/>
      <c r="KTZ93" s="192"/>
      <c r="KUA93" s="212"/>
      <c r="KUB93" s="212"/>
      <c r="KUC93" s="212"/>
      <c r="KUD93" s="212"/>
      <c r="KUE93" s="212"/>
      <c r="KUF93" s="212"/>
      <c r="KUG93" s="212"/>
      <c r="KUH93" s="212"/>
      <c r="KUI93" s="212"/>
      <c r="KUJ93" s="212"/>
      <c r="KUK93" s="212"/>
      <c r="KUL93" s="212"/>
      <c r="KUM93" s="212"/>
      <c r="KUN93" s="212"/>
      <c r="KUO93" s="212"/>
      <c r="KUP93" s="212"/>
      <c r="KUQ93" s="213"/>
      <c r="KUR93" s="212"/>
      <c r="KUS93" s="212"/>
      <c r="KUT93" s="212"/>
      <c r="KUU93" s="212"/>
      <c r="KUV93" s="212"/>
      <c r="KUW93" s="192"/>
      <c r="KUX93" s="212"/>
      <c r="KUY93" s="212"/>
      <c r="KUZ93" s="212"/>
      <c r="KVA93" s="212"/>
      <c r="KVB93" s="212"/>
      <c r="KVC93" s="212"/>
      <c r="KVD93" s="212"/>
      <c r="KVE93" s="212"/>
      <c r="KVF93" s="212"/>
      <c r="KVG93" s="212"/>
      <c r="KVH93" s="212"/>
      <c r="KVI93" s="212"/>
      <c r="KVJ93" s="212"/>
      <c r="KVK93" s="212"/>
      <c r="KVL93" s="212"/>
      <c r="KVM93" s="212"/>
      <c r="KVN93" s="213"/>
      <c r="KVO93" s="212"/>
      <c r="KVP93" s="212"/>
      <c r="KVQ93" s="212"/>
      <c r="KVR93" s="212"/>
      <c r="KVS93" s="212"/>
      <c r="KVT93" s="192"/>
      <c r="KVU93" s="212"/>
      <c r="KVV93" s="212"/>
      <c r="KVW93" s="212"/>
      <c r="KVX93" s="212"/>
      <c r="KVY93" s="212"/>
      <c r="KVZ93" s="212"/>
      <c r="KWA93" s="212"/>
      <c r="KWB93" s="212"/>
      <c r="KWC93" s="212"/>
      <c r="KWD93" s="212"/>
      <c r="KWE93" s="212"/>
      <c r="KWF93" s="212"/>
      <c r="KWG93" s="212"/>
      <c r="KWH93" s="212"/>
      <c r="KWI93" s="212"/>
      <c r="KWJ93" s="212"/>
      <c r="KWK93" s="213"/>
      <c r="KWL93" s="212"/>
      <c r="KWM93" s="212"/>
      <c r="KWN93" s="212"/>
      <c r="KWO93" s="212"/>
      <c r="KWP93" s="212"/>
      <c r="KWQ93" s="192"/>
      <c r="KWR93" s="212"/>
      <c r="KWS93" s="212"/>
      <c r="KWT93" s="212"/>
      <c r="KWU93" s="212"/>
      <c r="KWV93" s="212"/>
      <c r="KWW93" s="212"/>
      <c r="KWX93" s="212"/>
      <c r="KWY93" s="212"/>
      <c r="KWZ93" s="212"/>
      <c r="KXA93" s="212"/>
      <c r="KXB93" s="212"/>
      <c r="KXC93" s="212"/>
      <c r="KXD93" s="212"/>
      <c r="KXE93" s="212"/>
      <c r="KXF93" s="212"/>
      <c r="KXG93" s="212"/>
      <c r="KXH93" s="213"/>
      <c r="KXI93" s="212"/>
      <c r="KXJ93" s="212"/>
      <c r="KXK93" s="212"/>
      <c r="KXL93" s="212"/>
      <c r="KXM93" s="212"/>
      <c r="KXN93" s="192"/>
      <c r="KXO93" s="212"/>
      <c r="KXP93" s="212"/>
      <c r="KXQ93" s="212"/>
      <c r="KXR93" s="212"/>
      <c r="KXS93" s="212"/>
      <c r="KXT93" s="212"/>
      <c r="KXU93" s="212"/>
      <c r="KXV93" s="212"/>
      <c r="KXW93" s="212"/>
      <c r="KXX93" s="212"/>
      <c r="KXY93" s="212"/>
      <c r="KXZ93" s="212"/>
      <c r="KYA93" s="212"/>
      <c r="KYB93" s="212"/>
      <c r="KYC93" s="212"/>
      <c r="KYD93" s="212"/>
      <c r="KYE93" s="213"/>
      <c r="KYF93" s="212"/>
      <c r="KYG93" s="212"/>
      <c r="KYH93" s="212"/>
      <c r="KYI93" s="212"/>
      <c r="KYJ93" s="212"/>
      <c r="KYK93" s="192"/>
      <c r="KYL93" s="212"/>
      <c r="KYM93" s="212"/>
      <c r="KYN93" s="212"/>
      <c r="KYO93" s="212"/>
      <c r="KYP93" s="212"/>
      <c r="KYQ93" s="212"/>
      <c r="KYR93" s="212"/>
      <c r="KYS93" s="212"/>
      <c r="KYT93" s="212"/>
      <c r="KYU93" s="212"/>
      <c r="KYV93" s="212"/>
      <c r="KYW93" s="212"/>
      <c r="KYX93" s="212"/>
      <c r="KYY93" s="212"/>
      <c r="KYZ93" s="212"/>
      <c r="KZA93" s="212"/>
      <c r="KZB93" s="213"/>
      <c r="KZC93" s="212"/>
      <c r="KZD93" s="212"/>
      <c r="KZE93" s="212"/>
      <c r="KZF93" s="212"/>
      <c r="KZG93" s="212"/>
      <c r="KZH93" s="192"/>
      <c r="KZI93" s="212"/>
      <c r="KZJ93" s="212"/>
      <c r="KZK93" s="212"/>
      <c r="KZL93" s="212"/>
      <c r="KZM93" s="212"/>
      <c r="KZN93" s="212"/>
      <c r="KZO93" s="212"/>
      <c r="KZP93" s="212"/>
      <c r="KZQ93" s="212"/>
      <c r="KZR93" s="212"/>
      <c r="KZS93" s="212"/>
      <c r="KZT93" s="212"/>
      <c r="KZU93" s="212"/>
      <c r="KZV93" s="212"/>
      <c r="KZW93" s="212"/>
      <c r="KZX93" s="212"/>
      <c r="KZY93" s="213"/>
      <c r="KZZ93" s="212"/>
      <c r="LAA93" s="212"/>
      <c r="LAB93" s="212"/>
      <c r="LAC93" s="212"/>
      <c r="LAD93" s="212"/>
      <c r="LAE93" s="192"/>
      <c r="LAF93" s="212"/>
      <c r="LAG93" s="212"/>
      <c r="LAH93" s="212"/>
      <c r="LAI93" s="212"/>
      <c r="LAJ93" s="212"/>
      <c r="LAK93" s="212"/>
      <c r="LAL93" s="212"/>
      <c r="LAM93" s="212"/>
      <c r="LAN93" s="212"/>
      <c r="LAO93" s="212"/>
      <c r="LAP93" s="212"/>
      <c r="LAQ93" s="212"/>
      <c r="LAR93" s="212"/>
      <c r="LAS93" s="212"/>
      <c r="LAT93" s="212"/>
      <c r="LAU93" s="212"/>
      <c r="LAV93" s="213"/>
      <c r="LAW93" s="212"/>
      <c r="LAX93" s="212"/>
      <c r="LAY93" s="212"/>
      <c r="LAZ93" s="212"/>
      <c r="LBA93" s="212"/>
      <c r="LBB93" s="192"/>
      <c r="LBC93" s="212"/>
      <c r="LBD93" s="212"/>
      <c r="LBE93" s="212"/>
      <c r="LBF93" s="212"/>
      <c r="LBG93" s="212"/>
      <c r="LBH93" s="212"/>
      <c r="LBI93" s="212"/>
      <c r="LBJ93" s="212"/>
      <c r="LBK93" s="212"/>
      <c r="LBL93" s="212"/>
      <c r="LBM93" s="212"/>
      <c r="LBN93" s="212"/>
      <c r="LBO93" s="212"/>
      <c r="LBP93" s="212"/>
      <c r="LBQ93" s="212"/>
      <c r="LBR93" s="212"/>
      <c r="LBS93" s="213"/>
      <c r="LBT93" s="212"/>
      <c r="LBU93" s="212"/>
      <c r="LBV93" s="212"/>
      <c r="LBW93" s="212"/>
      <c r="LBX93" s="212"/>
      <c r="LBY93" s="192"/>
      <c r="LBZ93" s="212"/>
      <c r="LCA93" s="212"/>
      <c r="LCB93" s="212"/>
      <c r="LCC93" s="212"/>
      <c r="LCD93" s="212"/>
      <c r="LCE93" s="212"/>
      <c r="LCF93" s="212"/>
      <c r="LCG93" s="212"/>
      <c r="LCH93" s="212"/>
      <c r="LCI93" s="212"/>
      <c r="LCJ93" s="212"/>
      <c r="LCK93" s="212"/>
      <c r="LCL93" s="212"/>
      <c r="LCM93" s="212"/>
      <c r="LCN93" s="212"/>
      <c r="LCO93" s="212"/>
      <c r="LCP93" s="213"/>
      <c r="LCQ93" s="212"/>
      <c r="LCR93" s="212"/>
      <c r="LCS93" s="212"/>
      <c r="LCT93" s="212"/>
      <c r="LCU93" s="212"/>
      <c r="LCV93" s="192"/>
      <c r="LCW93" s="212"/>
      <c r="LCX93" s="212"/>
      <c r="LCY93" s="212"/>
      <c r="LCZ93" s="212"/>
      <c r="LDA93" s="212"/>
      <c r="LDB93" s="212"/>
      <c r="LDC93" s="212"/>
      <c r="LDD93" s="212"/>
      <c r="LDE93" s="212"/>
      <c r="LDF93" s="212"/>
      <c r="LDG93" s="212"/>
      <c r="LDH93" s="212"/>
      <c r="LDI93" s="212"/>
      <c r="LDJ93" s="212"/>
      <c r="LDK93" s="212"/>
      <c r="LDL93" s="212"/>
      <c r="LDM93" s="213"/>
      <c r="LDN93" s="212"/>
      <c r="LDO93" s="212"/>
      <c r="LDP93" s="212"/>
      <c r="LDQ93" s="212"/>
      <c r="LDR93" s="212"/>
      <c r="LDS93" s="192"/>
      <c r="LDT93" s="212"/>
      <c r="LDU93" s="212"/>
      <c r="LDV93" s="212"/>
      <c r="LDW93" s="212"/>
      <c r="LDX93" s="212"/>
      <c r="LDY93" s="212"/>
      <c r="LDZ93" s="212"/>
      <c r="LEA93" s="212"/>
      <c r="LEB93" s="212"/>
      <c r="LEC93" s="212"/>
      <c r="LED93" s="212"/>
      <c r="LEE93" s="212"/>
      <c r="LEF93" s="212"/>
      <c r="LEG93" s="212"/>
      <c r="LEH93" s="212"/>
      <c r="LEI93" s="212"/>
      <c r="LEJ93" s="213"/>
      <c r="LEK93" s="212"/>
      <c r="LEL93" s="212"/>
      <c r="LEM93" s="212"/>
      <c r="LEN93" s="212"/>
      <c r="LEO93" s="212"/>
      <c r="LEP93" s="192"/>
      <c r="LEQ93" s="212"/>
      <c r="LER93" s="212"/>
      <c r="LES93" s="212"/>
      <c r="LET93" s="212"/>
      <c r="LEU93" s="212"/>
      <c r="LEV93" s="212"/>
      <c r="LEW93" s="212"/>
      <c r="LEX93" s="212"/>
      <c r="LEY93" s="212"/>
      <c r="LEZ93" s="212"/>
      <c r="LFA93" s="212"/>
      <c r="LFB93" s="212"/>
      <c r="LFC93" s="212"/>
      <c r="LFD93" s="212"/>
      <c r="LFE93" s="212"/>
      <c r="LFF93" s="212"/>
      <c r="LFG93" s="213"/>
      <c r="LFH93" s="212"/>
      <c r="LFI93" s="212"/>
      <c r="LFJ93" s="212"/>
      <c r="LFK93" s="212"/>
      <c r="LFL93" s="212"/>
      <c r="LFM93" s="192"/>
      <c r="LFN93" s="212"/>
      <c r="LFO93" s="212"/>
      <c r="LFP93" s="212"/>
      <c r="LFQ93" s="212"/>
      <c r="LFR93" s="212"/>
      <c r="LFS93" s="212"/>
      <c r="LFT93" s="212"/>
      <c r="LFU93" s="212"/>
      <c r="LFV93" s="212"/>
      <c r="LFW93" s="212"/>
      <c r="LFX93" s="212"/>
      <c r="LFY93" s="212"/>
      <c r="LFZ93" s="212"/>
      <c r="LGA93" s="212"/>
      <c r="LGB93" s="212"/>
      <c r="LGC93" s="212"/>
      <c r="LGD93" s="213"/>
      <c r="LGE93" s="212"/>
      <c r="LGF93" s="212"/>
      <c r="LGG93" s="212"/>
      <c r="LGH93" s="212"/>
      <c r="LGI93" s="212"/>
      <c r="LGJ93" s="192"/>
      <c r="LGK93" s="212"/>
      <c r="LGL93" s="212"/>
      <c r="LGM93" s="212"/>
      <c r="LGN93" s="212"/>
      <c r="LGO93" s="212"/>
      <c r="LGP93" s="212"/>
      <c r="LGQ93" s="212"/>
      <c r="LGR93" s="212"/>
      <c r="LGS93" s="212"/>
      <c r="LGT93" s="212"/>
      <c r="LGU93" s="212"/>
      <c r="LGV93" s="212"/>
      <c r="LGW93" s="212"/>
      <c r="LGX93" s="212"/>
      <c r="LGY93" s="212"/>
      <c r="LGZ93" s="212"/>
      <c r="LHA93" s="213"/>
      <c r="LHB93" s="212"/>
      <c r="LHC93" s="212"/>
      <c r="LHD93" s="212"/>
      <c r="LHE93" s="212"/>
      <c r="LHF93" s="212"/>
      <c r="LHG93" s="192"/>
      <c r="LHH93" s="212"/>
      <c r="LHI93" s="212"/>
      <c r="LHJ93" s="212"/>
      <c r="LHK93" s="212"/>
      <c r="LHL93" s="212"/>
      <c r="LHM93" s="212"/>
      <c r="LHN93" s="212"/>
      <c r="LHO93" s="212"/>
      <c r="LHP93" s="212"/>
      <c r="LHQ93" s="212"/>
      <c r="LHR93" s="212"/>
      <c r="LHS93" s="212"/>
      <c r="LHT93" s="212"/>
      <c r="LHU93" s="212"/>
      <c r="LHV93" s="212"/>
      <c r="LHW93" s="212"/>
      <c r="LHX93" s="213"/>
      <c r="LHY93" s="212"/>
      <c r="LHZ93" s="212"/>
      <c r="LIA93" s="212"/>
      <c r="LIB93" s="212"/>
      <c r="LIC93" s="212"/>
      <c r="LID93" s="192"/>
      <c r="LIE93" s="212"/>
      <c r="LIF93" s="212"/>
      <c r="LIG93" s="212"/>
      <c r="LIH93" s="212"/>
      <c r="LII93" s="212"/>
      <c r="LIJ93" s="212"/>
      <c r="LIK93" s="212"/>
      <c r="LIL93" s="212"/>
      <c r="LIM93" s="212"/>
      <c r="LIN93" s="212"/>
      <c r="LIO93" s="212"/>
      <c r="LIP93" s="212"/>
      <c r="LIQ93" s="212"/>
      <c r="LIR93" s="212"/>
      <c r="LIS93" s="212"/>
      <c r="LIT93" s="212"/>
      <c r="LIU93" s="213"/>
      <c r="LIV93" s="212"/>
      <c r="LIW93" s="212"/>
      <c r="LIX93" s="212"/>
      <c r="LIY93" s="212"/>
      <c r="LIZ93" s="212"/>
      <c r="LJA93" s="192"/>
      <c r="LJB93" s="212"/>
      <c r="LJC93" s="212"/>
      <c r="LJD93" s="212"/>
      <c r="LJE93" s="212"/>
      <c r="LJF93" s="212"/>
      <c r="LJG93" s="212"/>
      <c r="LJH93" s="212"/>
      <c r="LJI93" s="212"/>
      <c r="LJJ93" s="212"/>
      <c r="LJK93" s="212"/>
      <c r="LJL93" s="212"/>
      <c r="LJM93" s="212"/>
      <c r="LJN93" s="212"/>
      <c r="LJO93" s="212"/>
      <c r="LJP93" s="212"/>
      <c r="LJQ93" s="212"/>
      <c r="LJR93" s="213"/>
      <c r="LJS93" s="212"/>
      <c r="LJT93" s="212"/>
      <c r="LJU93" s="212"/>
      <c r="LJV93" s="212"/>
      <c r="LJW93" s="212"/>
      <c r="LJX93" s="192"/>
      <c r="LJY93" s="212"/>
      <c r="LJZ93" s="212"/>
      <c r="LKA93" s="212"/>
      <c r="LKB93" s="212"/>
      <c r="LKC93" s="212"/>
      <c r="LKD93" s="212"/>
      <c r="LKE93" s="212"/>
      <c r="LKF93" s="212"/>
      <c r="LKG93" s="212"/>
      <c r="LKH93" s="212"/>
      <c r="LKI93" s="212"/>
      <c r="LKJ93" s="212"/>
      <c r="LKK93" s="212"/>
      <c r="LKL93" s="212"/>
      <c r="LKM93" s="212"/>
      <c r="LKN93" s="212"/>
      <c r="LKO93" s="213"/>
      <c r="LKP93" s="212"/>
      <c r="LKQ93" s="212"/>
      <c r="LKR93" s="212"/>
      <c r="LKS93" s="212"/>
      <c r="LKT93" s="212"/>
      <c r="LKU93" s="192"/>
      <c r="LKV93" s="212"/>
      <c r="LKW93" s="212"/>
      <c r="LKX93" s="212"/>
      <c r="LKY93" s="212"/>
      <c r="LKZ93" s="212"/>
      <c r="LLA93" s="212"/>
      <c r="LLB93" s="212"/>
      <c r="LLC93" s="212"/>
      <c r="LLD93" s="212"/>
      <c r="LLE93" s="212"/>
      <c r="LLF93" s="212"/>
      <c r="LLG93" s="212"/>
      <c r="LLH93" s="212"/>
      <c r="LLI93" s="212"/>
      <c r="LLJ93" s="212"/>
      <c r="LLK93" s="212"/>
      <c r="LLL93" s="213"/>
      <c r="LLM93" s="212"/>
      <c r="LLN93" s="212"/>
      <c r="LLO93" s="212"/>
      <c r="LLP93" s="212"/>
      <c r="LLQ93" s="212"/>
      <c r="LLR93" s="192"/>
      <c r="LLS93" s="212"/>
      <c r="LLT93" s="212"/>
      <c r="LLU93" s="212"/>
      <c r="LLV93" s="212"/>
      <c r="LLW93" s="212"/>
      <c r="LLX93" s="212"/>
      <c r="LLY93" s="212"/>
      <c r="LLZ93" s="212"/>
      <c r="LMA93" s="212"/>
      <c r="LMB93" s="212"/>
      <c r="LMC93" s="212"/>
      <c r="LMD93" s="212"/>
      <c r="LME93" s="212"/>
      <c r="LMF93" s="212"/>
      <c r="LMG93" s="212"/>
      <c r="LMH93" s="212"/>
      <c r="LMI93" s="213"/>
      <c r="LMJ93" s="212"/>
      <c r="LMK93" s="212"/>
      <c r="LML93" s="212"/>
      <c r="LMM93" s="212"/>
      <c r="LMN93" s="212"/>
      <c r="LMO93" s="192"/>
      <c r="LMP93" s="212"/>
      <c r="LMQ93" s="212"/>
      <c r="LMR93" s="212"/>
      <c r="LMS93" s="212"/>
      <c r="LMT93" s="212"/>
      <c r="LMU93" s="212"/>
      <c r="LMV93" s="212"/>
      <c r="LMW93" s="212"/>
      <c r="LMX93" s="212"/>
      <c r="LMY93" s="212"/>
      <c r="LMZ93" s="212"/>
      <c r="LNA93" s="212"/>
      <c r="LNB93" s="212"/>
      <c r="LNC93" s="212"/>
      <c r="LND93" s="212"/>
      <c r="LNE93" s="212"/>
      <c r="LNF93" s="213"/>
      <c r="LNG93" s="212"/>
      <c r="LNH93" s="212"/>
      <c r="LNI93" s="212"/>
      <c r="LNJ93" s="212"/>
      <c r="LNK93" s="212"/>
      <c r="LNL93" s="192"/>
      <c r="LNM93" s="212"/>
      <c r="LNN93" s="212"/>
      <c r="LNO93" s="212"/>
      <c r="LNP93" s="212"/>
      <c r="LNQ93" s="212"/>
      <c r="LNR93" s="212"/>
      <c r="LNS93" s="212"/>
      <c r="LNT93" s="212"/>
      <c r="LNU93" s="212"/>
      <c r="LNV93" s="212"/>
      <c r="LNW93" s="212"/>
      <c r="LNX93" s="212"/>
      <c r="LNY93" s="212"/>
      <c r="LNZ93" s="212"/>
      <c r="LOA93" s="212"/>
      <c r="LOB93" s="212"/>
      <c r="LOC93" s="213"/>
      <c r="LOD93" s="212"/>
      <c r="LOE93" s="212"/>
      <c r="LOF93" s="212"/>
      <c r="LOG93" s="212"/>
      <c r="LOH93" s="212"/>
      <c r="LOI93" s="192"/>
      <c r="LOJ93" s="212"/>
      <c r="LOK93" s="212"/>
      <c r="LOL93" s="212"/>
      <c r="LOM93" s="212"/>
      <c r="LON93" s="212"/>
      <c r="LOO93" s="212"/>
      <c r="LOP93" s="212"/>
      <c r="LOQ93" s="212"/>
      <c r="LOR93" s="212"/>
      <c r="LOS93" s="212"/>
      <c r="LOT93" s="212"/>
      <c r="LOU93" s="212"/>
      <c r="LOV93" s="212"/>
      <c r="LOW93" s="212"/>
      <c r="LOX93" s="212"/>
      <c r="LOY93" s="212"/>
      <c r="LOZ93" s="213"/>
      <c r="LPA93" s="212"/>
      <c r="LPB93" s="212"/>
      <c r="LPC93" s="212"/>
      <c r="LPD93" s="212"/>
      <c r="LPE93" s="212"/>
      <c r="LPF93" s="192"/>
      <c r="LPG93" s="212"/>
      <c r="LPH93" s="212"/>
      <c r="LPI93" s="212"/>
      <c r="LPJ93" s="212"/>
      <c r="LPK93" s="212"/>
      <c r="LPL93" s="212"/>
      <c r="LPM93" s="212"/>
      <c r="LPN93" s="212"/>
      <c r="LPO93" s="212"/>
      <c r="LPP93" s="212"/>
      <c r="LPQ93" s="212"/>
      <c r="LPR93" s="212"/>
      <c r="LPS93" s="212"/>
      <c r="LPT93" s="212"/>
      <c r="LPU93" s="212"/>
      <c r="LPV93" s="212"/>
      <c r="LPW93" s="213"/>
      <c r="LPX93" s="212"/>
      <c r="LPY93" s="212"/>
      <c r="LPZ93" s="212"/>
      <c r="LQA93" s="212"/>
      <c r="LQB93" s="212"/>
      <c r="LQC93" s="192"/>
      <c r="LQD93" s="212"/>
      <c r="LQE93" s="212"/>
      <c r="LQF93" s="212"/>
      <c r="LQG93" s="212"/>
      <c r="LQH93" s="212"/>
      <c r="LQI93" s="212"/>
      <c r="LQJ93" s="212"/>
      <c r="LQK93" s="212"/>
      <c r="LQL93" s="212"/>
      <c r="LQM93" s="212"/>
      <c r="LQN93" s="212"/>
      <c r="LQO93" s="212"/>
      <c r="LQP93" s="212"/>
      <c r="LQQ93" s="212"/>
      <c r="LQR93" s="212"/>
      <c r="LQS93" s="212"/>
      <c r="LQT93" s="213"/>
      <c r="LQU93" s="212"/>
      <c r="LQV93" s="212"/>
      <c r="LQW93" s="212"/>
      <c r="LQX93" s="212"/>
      <c r="LQY93" s="212"/>
      <c r="LQZ93" s="192"/>
      <c r="LRA93" s="212"/>
      <c r="LRB93" s="212"/>
      <c r="LRC93" s="212"/>
      <c r="LRD93" s="212"/>
      <c r="LRE93" s="212"/>
      <c r="LRF93" s="212"/>
      <c r="LRG93" s="212"/>
      <c r="LRH93" s="212"/>
      <c r="LRI93" s="212"/>
      <c r="LRJ93" s="212"/>
      <c r="LRK93" s="212"/>
      <c r="LRL93" s="212"/>
      <c r="LRM93" s="212"/>
      <c r="LRN93" s="212"/>
      <c r="LRO93" s="212"/>
      <c r="LRP93" s="212"/>
      <c r="LRQ93" s="213"/>
      <c r="LRR93" s="212"/>
      <c r="LRS93" s="212"/>
      <c r="LRT93" s="212"/>
      <c r="LRU93" s="212"/>
      <c r="LRV93" s="212"/>
      <c r="LRW93" s="192"/>
      <c r="LRX93" s="212"/>
      <c r="LRY93" s="212"/>
      <c r="LRZ93" s="212"/>
      <c r="LSA93" s="212"/>
      <c r="LSB93" s="212"/>
      <c r="LSC93" s="212"/>
      <c r="LSD93" s="212"/>
      <c r="LSE93" s="212"/>
      <c r="LSF93" s="212"/>
      <c r="LSG93" s="212"/>
      <c r="LSH93" s="212"/>
      <c r="LSI93" s="212"/>
      <c r="LSJ93" s="212"/>
      <c r="LSK93" s="212"/>
      <c r="LSL93" s="212"/>
      <c r="LSM93" s="212"/>
      <c r="LSN93" s="213"/>
      <c r="LSO93" s="212"/>
      <c r="LSP93" s="212"/>
      <c r="LSQ93" s="212"/>
      <c r="LSR93" s="212"/>
      <c r="LSS93" s="212"/>
      <c r="LST93" s="192"/>
      <c r="LSU93" s="212"/>
      <c r="LSV93" s="212"/>
      <c r="LSW93" s="212"/>
      <c r="LSX93" s="212"/>
      <c r="LSY93" s="212"/>
      <c r="LSZ93" s="212"/>
      <c r="LTA93" s="212"/>
      <c r="LTB93" s="212"/>
      <c r="LTC93" s="212"/>
      <c r="LTD93" s="212"/>
      <c r="LTE93" s="212"/>
      <c r="LTF93" s="212"/>
      <c r="LTG93" s="212"/>
      <c r="LTH93" s="212"/>
      <c r="LTI93" s="212"/>
      <c r="LTJ93" s="212"/>
      <c r="LTK93" s="213"/>
      <c r="LTL93" s="212"/>
      <c r="LTM93" s="212"/>
      <c r="LTN93" s="212"/>
      <c r="LTO93" s="212"/>
      <c r="LTP93" s="212"/>
      <c r="LTQ93" s="192"/>
      <c r="LTR93" s="212"/>
      <c r="LTS93" s="212"/>
      <c r="LTT93" s="212"/>
      <c r="LTU93" s="212"/>
      <c r="LTV93" s="212"/>
      <c r="LTW93" s="212"/>
      <c r="LTX93" s="212"/>
      <c r="LTY93" s="212"/>
      <c r="LTZ93" s="212"/>
      <c r="LUA93" s="212"/>
      <c r="LUB93" s="212"/>
      <c r="LUC93" s="212"/>
      <c r="LUD93" s="212"/>
      <c r="LUE93" s="212"/>
      <c r="LUF93" s="212"/>
      <c r="LUG93" s="212"/>
      <c r="LUH93" s="213"/>
      <c r="LUI93" s="212"/>
      <c r="LUJ93" s="212"/>
      <c r="LUK93" s="212"/>
      <c r="LUL93" s="212"/>
      <c r="LUM93" s="212"/>
      <c r="LUN93" s="192"/>
      <c r="LUO93" s="212"/>
      <c r="LUP93" s="212"/>
      <c r="LUQ93" s="212"/>
      <c r="LUR93" s="212"/>
      <c r="LUS93" s="212"/>
      <c r="LUT93" s="212"/>
      <c r="LUU93" s="212"/>
      <c r="LUV93" s="212"/>
      <c r="LUW93" s="212"/>
      <c r="LUX93" s="212"/>
      <c r="LUY93" s="212"/>
      <c r="LUZ93" s="212"/>
      <c r="LVA93" s="212"/>
      <c r="LVB93" s="212"/>
      <c r="LVC93" s="212"/>
      <c r="LVD93" s="212"/>
      <c r="LVE93" s="213"/>
      <c r="LVF93" s="212"/>
      <c r="LVG93" s="212"/>
      <c r="LVH93" s="212"/>
      <c r="LVI93" s="212"/>
      <c r="LVJ93" s="212"/>
      <c r="LVK93" s="192"/>
      <c r="LVL93" s="212"/>
      <c r="LVM93" s="212"/>
      <c r="LVN93" s="212"/>
      <c r="LVO93" s="212"/>
      <c r="LVP93" s="212"/>
      <c r="LVQ93" s="212"/>
      <c r="LVR93" s="212"/>
      <c r="LVS93" s="212"/>
      <c r="LVT93" s="212"/>
      <c r="LVU93" s="212"/>
      <c r="LVV93" s="212"/>
      <c r="LVW93" s="212"/>
      <c r="LVX93" s="212"/>
      <c r="LVY93" s="212"/>
      <c r="LVZ93" s="212"/>
      <c r="LWA93" s="212"/>
      <c r="LWB93" s="213"/>
      <c r="LWC93" s="212"/>
      <c r="LWD93" s="212"/>
      <c r="LWE93" s="212"/>
      <c r="LWF93" s="212"/>
      <c r="LWG93" s="212"/>
      <c r="LWH93" s="192"/>
      <c r="LWI93" s="212"/>
      <c r="LWJ93" s="212"/>
      <c r="LWK93" s="212"/>
      <c r="LWL93" s="212"/>
      <c r="LWM93" s="212"/>
      <c r="LWN93" s="212"/>
      <c r="LWO93" s="212"/>
      <c r="LWP93" s="212"/>
      <c r="LWQ93" s="212"/>
      <c r="LWR93" s="212"/>
      <c r="LWS93" s="212"/>
      <c r="LWT93" s="212"/>
      <c r="LWU93" s="212"/>
      <c r="LWV93" s="212"/>
      <c r="LWW93" s="212"/>
      <c r="LWX93" s="212"/>
      <c r="LWY93" s="213"/>
      <c r="LWZ93" s="212"/>
      <c r="LXA93" s="212"/>
      <c r="LXB93" s="212"/>
      <c r="LXC93" s="212"/>
      <c r="LXD93" s="212"/>
      <c r="LXE93" s="192"/>
      <c r="LXF93" s="212"/>
      <c r="LXG93" s="212"/>
      <c r="LXH93" s="212"/>
      <c r="LXI93" s="212"/>
      <c r="LXJ93" s="212"/>
      <c r="LXK93" s="212"/>
      <c r="LXL93" s="212"/>
      <c r="LXM93" s="212"/>
      <c r="LXN93" s="212"/>
      <c r="LXO93" s="212"/>
      <c r="LXP93" s="212"/>
      <c r="LXQ93" s="212"/>
      <c r="LXR93" s="212"/>
      <c r="LXS93" s="212"/>
      <c r="LXT93" s="212"/>
      <c r="LXU93" s="212"/>
      <c r="LXV93" s="213"/>
      <c r="LXW93" s="212"/>
      <c r="LXX93" s="212"/>
      <c r="LXY93" s="212"/>
      <c r="LXZ93" s="212"/>
      <c r="LYA93" s="212"/>
      <c r="LYB93" s="192"/>
      <c r="LYC93" s="212"/>
      <c r="LYD93" s="212"/>
      <c r="LYE93" s="212"/>
      <c r="LYF93" s="212"/>
      <c r="LYG93" s="212"/>
      <c r="LYH93" s="212"/>
      <c r="LYI93" s="212"/>
      <c r="LYJ93" s="212"/>
      <c r="LYK93" s="212"/>
      <c r="LYL93" s="212"/>
      <c r="LYM93" s="212"/>
      <c r="LYN93" s="212"/>
      <c r="LYO93" s="212"/>
      <c r="LYP93" s="212"/>
      <c r="LYQ93" s="212"/>
      <c r="LYR93" s="212"/>
      <c r="LYS93" s="213"/>
      <c r="LYT93" s="212"/>
      <c r="LYU93" s="212"/>
      <c r="LYV93" s="212"/>
      <c r="LYW93" s="212"/>
      <c r="LYX93" s="212"/>
      <c r="LYY93" s="192"/>
      <c r="LYZ93" s="212"/>
      <c r="LZA93" s="212"/>
      <c r="LZB93" s="212"/>
      <c r="LZC93" s="212"/>
      <c r="LZD93" s="212"/>
      <c r="LZE93" s="212"/>
      <c r="LZF93" s="212"/>
      <c r="LZG93" s="212"/>
      <c r="LZH93" s="212"/>
      <c r="LZI93" s="212"/>
      <c r="LZJ93" s="212"/>
      <c r="LZK93" s="212"/>
      <c r="LZL93" s="212"/>
      <c r="LZM93" s="212"/>
      <c r="LZN93" s="212"/>
      <c r="LZO93" s="212"/>
      <c r="LZP93" s="213"/>
      <c r="LZQ93" s="212"/>
      <c r="LZR93" s="212"/>
      <c r="LZS93" s="212"/>
      <c r="LZT93" s="212"/>
      <c r="LZU93" s="212"/>
      <c r="LZV93" s="192"/>
      <c r="LZW93" s="212"/>
      <c r="LZX93" s="212"/>
      <c r="LZY93" s="212"/>
      <c r="LZZ93" s="212"/>
      <c r="MAA93" s="212"/>
      <c r="MAB93" s="212"/>
      <c r="MAC93" s="212"/>
      <c r="MAD93" s="212"/>
      <c r="MAE93" s="212"/>
      <c r="MAF93" s="212"/>
      <c r="MAG93" s="212"/>
      <c r="MAH93" s="212"/>
      <c r="MAI93" s="212"/>
      <c r="MAJ93" s="212"/>
      <c r="MAK93" s="212"/>
      <c r="MAL93" s="212"/>
      <c r="MAM93" s="213"/>
      <c r="MAN93" s="212"/>
      <c r="MAO93" s="212"/>
      <c r="MAP93" s="212"/>
      <c r="MAQ93" s="212"/>
      <c r="MAR93" s="212"/>
      <c r="MAS93" s="192"/>
      <c r="MAT93" s="212"/>
      <c r="MAU93" s="212"/>
      <c r="MAV93" s="212"/>
      <c r="MAW93" s="212"/>
      <c r="MAX93" s="212"/>
      <c r="MAY93" s="212"/>
      <c r="MAZ93" s="212"/>
      <c r="MBA93" s="212"/>
      <c r="MBB93" s="212"/>
      <c r="MBC93" s="212"/>
      <c r="MBD93" s="212"/>
      <c r="MBE93" s="212"/>
      <c r="MBF93" s="212"/>
      <c r="MBG93" s="212"/>
      <c r="MBH93" s="212"/>
      <c r="MBI93" s="212"/>
      <c r="MBJ93" s="213"/>
      <c r="MBK93" s="212"/>
      <c r="MBL93" s="212"/>
      <c r="MBM93" s="212"/>
      <c r="MBN93" s="212"/>
      <c r="MBO93" s="212"/>
      <c r="MBP93" s="192"/>
      <c r="MBQ93" s="212"/>
      <c r="MBR93" s="212"/>
      <c r="MBS93" s="212"/>
      <c r="MBT93" s="212"/>
      <c r="MBU93" s="212"/>
      <c r="MBV93" s="212"/>
      <c r="MBW93" s="212"/>
      <c r="MBX93" s="212"/>
      <c r="MBY93" s="212"/>
      <c r="MBZ93" s="212"/>
      <c r="MCA93" s="212"/>
      <c r="MCB93" s="212"/>
      <c r="MCC93" s="212"/>
      <c r="MCD93" s="212"/>
      <c r="MCE93" s="212"/>
      <c r="MCF93" s="212"/>
      <c r="MCG93" s="213"/>
      <c r="MCH93" s="212"/>
      <c r="MCI93" s="212"/>
      <c r="MCJ93" s="212"/>
      <c r="MCK93" s="212"/>
      <c r="MCL93" s="212"/>
      <c r="MCM93" s="192"/>
      <c r="MCN93" s="212"/>
      <c r="MCO93" s="212"/>
      <c r="MCP93" s="212"/>
      <c r="MCQ93" s="212"/>
      <c r="MCR93" s="212"/>
      <c r="MCS93" s="212"/>
      <c r="MCT93" s="212"/>
      <c r="MCU93" s="212"/>
      <c r="MCV93" s="212"/>
      <c r="MCW93" s="212"/>
      <c r="MCX93" s="212"/>
      <c r="MCY93" s="212"/>
      <c r="MCZ93" s="212"/>
      <c r="MDA93" s="212"/>
      <c r="MDB93" s="212"/>
      <c r="MDC93" s="212"/>
      <c r="MDD93" s="213"/>
      <c r="MDE93" s="212"/>
      <c r="MDF93" s="212"/>
      <c r="MDG93" s="212"/>
      <c r="MDH93" s="212"/>
      <c r="MDI93" s="212"/>
      <c r="MDJ93" s="192"/>
      <c r="MDK93" s="212"/>
      <c r="MDL93" s="212"/>
      <c r="MDM93" s="212"/>
      <c r="MDN93" s="212"/>
      <c r="MDO93" s="212"/>
      <c r="MDP93" s="212"/>
      <c r="MDQ93" s="212"/>
      <c r="MDR93" s="212"/>
      <c r="MDS93" s="212"/>
      <c r="MDT93" s="212"/>
      <c r="MDU93" s="212"/>
      <c r="MDV93" s="212"/>
      <c r="MDW93" s="212"/>
      <c r="MDX93" s="212"/>
      <c r="MDY93" s="212"/>
      <c r="MDZ93" s="212"/>
      <c r="MEA93" s="213"/>
      <c r="MEB93" s="212"/>
      <c r="MEC93" s="212"/>
      <c r="MED93" s="212"/>
      <c r="MEE93" s="212"/>
      <c r="MEF93" s="212"/>
      <c r="MEG93" s="192"/>
      <c r="MEH93" s="212"/>
      <c r="MEI93" s="212"/>
      <c r="MEJ93" s="212"/>
      <c r="MEK93" s="212"/>
      <c r="MEL93" s="212"/>
      <c r="MEM93" s="212"/>
      <c r="MEN93" s="212"/>
      <c r="MEO93" s="212"/>
      <c r="MEP93" s="212"/>
      <c r="MEQ93" s="212"/>
      <c r="MER93" s="212"/>
      <c r="MES93" s="212"/>
      <c r="MET93" s="212"/>
      <c r="MEU93" s="212"/>
      <c r="MEV93" s="212"/>
      <c r="MEW93" s="212"/>
      <c r="MEX93" s="213"/>
      <c r="MEY93" s="212"/>
      <c r="MEZ93" s="212"/>
      <c r="MFA93" s="212"/>
      <c r="MFB93" s="212"/>
      <c r="MFC93" s="212"/>
      <c r="MFD93" s="192"/>
      <c r="MFE93" s="212"/>
      <c r="MFF93" s="212"/>
      <c r="MFG93" s="212"/>
      <c r="MFH93" s="212"/>
      <c r="MFI93" s="212"/>
      <c r="MFJ93" s="212"/>
      <c r="MFK93" s="212"/>
      <c r="MFL93" s="212"/>
      <c r="MFM93" s="212"/>
      <c r="MFN93" s="212"/>
      <c r="MFO93" s="212"/>
      <c r="MFP93" s="212"/>
      <c r="MFQ93" s="212"/>
      <c r="MFR93" s="212"/>
      <c r="MFS93" s="212"/>
      <c r="MFT93" s="212"/>
      <c r="MFU93" s="213"/>
      <c r="MFV93" s="212"/>
      <c r="MFW93" s="212"/>
      <c r="MFX93" s="212"/>
      <c r="MFY93" s="212"/>
      <c r="MFZ93" s="212"/>
      <c r="MGA93" s="192"/>
      <c r="MGB93" s="212"/>
      <c r="MGC93" s="212"/>
      <c r="MGD93" s="212"/>
      <c r="MGE93" s="212"/>
      <c r="MGF93" s="212"/>
      <c r="MGG93" s="212"/>
      <c r="MGH93" s="212"/>
      <c r="MGI93" s="212"/>
      <c r="MGJ93" s="212"/>
      <c r="MGK93" s="212"/>
      <c r="MGL93" s="212"/>
      <c r="MGM93" s="212"/>
      <c r="MGN93" s="212"/>
      <c r="MGO93" s="212"/>
      <c r="MGP93" s="212"/>
      <c r="MGQ93" s="212"/>
      <c r="MGR93" s="213"/>
      <c r="MGS93" s="212"/>
      <c r="MGT93" s="212"/>
      <c r="MGU93" s="212"/>
      <c r="MGV93" s="212"/>
      <c r="MGW93" s="212"/>
      <c r="MGX93" s="192"/>
      <c r="MGY93" s="212"/>
      <c r="MGZ93" s="212"/>
      <c r="MHA93" s="212"/>
      <c r="MHB93" s="212"/>
      <c r="MHC93" s="212"/>
      <c r="MHD93" s="212"/>
      <c r="MHE93" s="212"/>
      <c r="MHF93" s="212"/>
      <c r="MHG93" s="212"/>
      <c r="MHH93" s="212"/>
      <c r="MHI93" s="212"/>
      <c r="MHJ93" s="212"/>
      <c r="MHK93" s="212"/>
      <c r="MHL93" s="212"/>
      <c r="MHM93" s="212"/>
      <c r="MHN93" s="212"/>
      <c r="MHO93" s="213"/>
      <c r="MHP93" s="212"/>
      <c r="MHQ93" s="212"/>
      <c r="MHR93" s="212"/>
      <c r="MHS93" s="212"/>
      <c r="MHT93" s="212"/>
      <c r="MHU93" s="192"/>
      <c r="MHV93" s="212"/>
      <c r="MHW93" s="212"/>
      <c r="MHX93" s="212"/>
      <c r="MHY93" s="212"/>
      <c r="MHZ93" s="212"/>
      <c r="MIA93" s="212"/>
      <c r="MIB93" s="212"/>
      <c r="MIC93" s="212"/>
      <c r="MID93" s="212"/>
      <c r="MIE93" s="212"/>
      <c r="MIF93" s="212"/>
      <c r="MIG93" s="212"/>
      <c r="MIH93" s="212"/>
      <c r="MII93" s="212"/>
      <c r="MIJ93" s="212"/>
      <c r="MIK93" s="212"/>
      <c r="MIL93" s="213"/>
      <c r="MIM93" s="212"/>
      <c r="MIN93" s="212"/>
      <c r="MIO93" s="212"/>
      <c r="MIP93" s="212"/>
      <c r="MIQ93" s="212"/>
      <c r="MIR93" s="192"/>
      <c r="MIS93" s="212"/>
      <c r="MIT93" s="212"/>
      <c r="MIU93" s="212"/>
      <c r="MIV93" s="212"/>
      <c r="MIW93" s="212"/>
      <c r="MIX93" s="212"/>
      <c r="MIY93" s="212"/>
      <c r="MIZ93" s="212"/>
      <c r="MJA93" s="212"/>
      <c r="MJB93" s="212"/>
      <c r="MJC93" s="212"/>
      <c r="MJD93" s="212"/>
      <c r="MJE93" s="212"/>
      <c r="MJF93" s="212"/>
      <c r="MJG93" s="212"/>
      <c r="MJH93" s="212"/>
      <c r="MJI93" s="213"/>
      <c r="MJJ93" s="212"/>
      <c r="MJK93" s="212"/>
      <c r="MJL93" s="212"/>
      <c r="MJM93" s="212"/>
      <c r="MJN93" s="212"/>
      <c r="MJO93" s="192"/>
      <c r="MJP93" s="212"/>
      <c r="MJQ93" s="212"/>
      <c r="MJR93" s="212"/>
      <c r="MJS93" s="212"/>
      <c r="MJT93" s="212"/>
      <c r="MJU93" s="212"/>
      <c r="MJV93" s="212"/>
      <c r="MJW93" s="212"/>
      <c r="MJX93" s="212"/>
      <c r="MJY93" s="212"/>
      <c r="MJZ93" s="212"/>
      <c r="MKA93" s="212"/>
      <c r="MKB93" s="212"/>
      <c r="MKC93" s="212"/>
      <c r="MKD93" s="212"/>
      <c r="MKE93" s="212"/>
      <c r="MKF93" s="213"/>
      <c r="MKG93" s="212"/>
      <c r="MKH93" s="212"/>
      <c r="MKI93" s="212"/>
      <c r="MKJ93" s="212"/>
      <c r="MKK93" s="212"/>
      <c r="MKL93" s="192"/>
      <c r="MKM93" s="212"/>
      <c r="MKN93" s="212"/>
      <c r="MKO93" s="212"/>
      <c r="MKP93" s="212"/>
      <c r="MKQ93" s="212"/>
      <c r="MKR93" s="212"/>
      <c r="MKS93" s="212"/>
      <c r="MKT93" s="212"/>
      <c r="MKU93" s="212"/>
      <c r="MKV93" s="212"/>
      <c r="MKW93" s="212"/>
      <c r="MKX93" s="212"/>
      <c r="MKY93" s="212"/>
      <c r="MKZ93" s="212"/>
      <c r="MLA93" s="212"/>
      <c r="MLB93" s="212"/>
      <c r="MLC93" s="213"/>
      <c r="MLD93" s="212"/>
      <c r="MLE93" s="212"/>
      <c r="MLF93" s="212"/>
      <c r="MLG93" s="212"/>
      <c r="MLH93" s="212"/>
      <c r="MLI93" s="192"/>
      <c r="MLJ93" s="212"/>
      <c r="MLK93" s="212"/>
      <c r="MLL93" s="212"/>
      <c r="MLM93" s="212"/>
      <c r="MLN93" s="212"/>
      <c r="MLO93" s="212"/>
      <c r="MLP93" s="212"/>
      <c r="MLQ93" s="212"/>
      <c r="MLR93" s="212"/>
      <c r="MLS93" s="212"/>
      <c r="MLT93" s="212"/>
      <c r="MLU93" s="212"/>
      <c r="MLV93" s="212"/>
      <c r="MLW93" s="212"/>
      <c r="MLX93" s="212"/>
      <c r="MLY93" s="212"/>
      <c r="MLZ93" s="213"/>
      <c r="MMA93" s="212"/>
      <c r="MMB93" s="212"/>
      <c r="MMC93" s="212"/>
      <c r="MMD93" s="212"/>
      <c r="MME93" s="212"/>
      <c r="MMF93" s="192"/>
      <c r="MMG93" s="212"/>
      <c r="MMH93" s="212"/>
      <c r="MMI93" s="212"/>
      <c r="MMJ93" s="212"/>
      <c r="MMK93" s="212"/>
      <c r="MML93" s="212"/>
      <c r="MMM93" s="212"/>
      <c r="MMN93" s="212"/>
      <c r="MMO93" s="212"/>
      <c r="MMP93" s="212"/>
      <c r="MMQ93" s="212"/>
      <c r="MMR93" s="212"/>
      <c r="MMS93" s="212"/>
      <c r="MMT93" s="212"/>
      <c r="MMU93" s="212"/>
      <c r="MMV93" s="212"/>
      <c r="MMW93" s="213"/>
      <c r="MMX93" s="212"/>
      <c r="MMY93" s="212"/>
      <c r="MMZ93" s="212"/>
      <c r="MNA93" s="212"/>
      <c r="MNB93" s="212"/>
      <c r="MNC93" s="192"/>
      <c r="MND93" s="212"/>
      <c r="MNE93" s="212"/>
      <c r="MNF93" s="212"/>
      <c r="MNG93" s="212"/>
      <c r="MNH93" s="212"/>
      <c r="MNI93" s="212"/>
      <c r="MNJ93" s="212"/>
      <c r="MNK93" s="212"/>
      <c r="MNL93" s="212"/>
      <c r="MNM93" s="212"/>
      <c r="MNN93" s="212"/>
      <c r="MNO93" s="212"/>
      <c r="MNP93" s="212"/>
      <c r="MNQ93" s="212"/>
      <c r="MNR93" s="212"/>
      <c r="MNS93" s="212"/>
      <c r="MNT93" s="213"/>
      <c r="MNU93" s="212"/>
      <c r="MNV93" s="212"/>
      <c r="MNW93" s="212"/>
      <c r="MNX93" s="212"/>
      <c r="MNY93" s="212"/>
      <c r="MNZ93" s="192"/>
      <c r="MOA93" s="212"/>
      <c r="MOB93" s="212"/>
      <c r="MOC93" s="212"/>
      <c r="MOD93" s="212"/>
      <c r="MOE93" s="212"/>
      <c r="MOF93" s="212"/>
      <c r="MOG93" s="212"/>
      <c r="MOH93" s="212"/>
      <c r="MOI93" s="212"/>
      <c r="MOJ93" s="212"/>
      <c r="MOK93" s="212"/>
      <c r="MOL93" s="212"/>
      <c r="MOM93" s="212"/>
      <c r="MON93" s="212"/>
      <c r="MOO93" s="212"/>
      <c r="MOP93" s="212"/>
      <c r="MOQ93" s="213"/>
      <c r="MOR93" s="212"/>
      <c r="MOS93" s="212"/>
      <c r="MOT93" s="212"/>
      <c r="MOU93" s="212"/>
      <c r="MOV93" s="212"/>
      <c r="MOW93" s="192"/>
      <c r="MOX93" s="212"/>
      <c r="MOY93" s="212"/>
      <c r="MOZ93" s="212"/>
      <c r="MPA93" s="212"/>
      <c r="MPB93" s="212"/>
      <c r="MPC93" s="212"/>
      <c r="MPD93" s="212"/>
      <c r="MPE93" s="212"/>
      <c r="MPF93" s="212"/>
      <c r="MPG93" s="212"/>
      <c r="MPH93" s="212"/>
      <c r="MPI93" s="212"/>
      <c r="MPJ93" s="212"/>
      <c r="MPK93" s="212"/>
      <c r="MPL93" s="212"/>
      <c r="MPM93" s="212"/>
      <c r="MPN93" s="213"/>
      <c r="MPO93" s="212"/>
      <c r="MPP93" s="212"/>
      <c r="MPQ93" s="212"/>
      <c r="MPR93" s="212"/>
      <c r="MPS93" s="212"/>
      <c r="MPT93" s="192"/>
      <c r="MPU93" s="212"/>
      <c r="MPV93" s="212"/>
      <c r="MPW93" s="212"/>
      <c r="MPX93" s="212"/>
      <c r="MPY93" s="212"/>
      <c r="MPZ93" s="212"/>
      <c r="MQA93" s="212"/>
      <c r="MQB93" s="212"/>
      <c r="MQC93" s="212"/>
      <c r="MQD93" s="212"/>
      <c r="MQE93" s="212"/>
      <c r="MQF93" s="212"/>
      <c r="MQG93" s="212"/>
      <c r="MQH93" s="212"/>
      <c r="MQI93" s="212"/>
      <c r="MQJ93" s="212"/>
      <c r="MQK93" s="213"/>
      <c r="MQL93" s="212"/>
      <c r="MQM93" s="212"/>
      <c r="MQN93" s="212"/>
      <c r="MQO93" s="212"/>
      <c r="MQP93" s="212"/>
      <c r="MQQ93" s="192"/>
      <c r="MQR93" s="212"/>
      <c r="MQS93" s="212"/>
      <c r="MQT93" s="212"/>
      <c r="MQU93" s="212"/>
      <c r="MQV93" s="212"/>
      <c r="MQW93" s="212"/>
      <c r="MQX93" s="212"/>
      <c r="MQY93" s="212"/>
      <c r="MQZ93" s="212"/>
      <c r="MRA93" s="212"/>
      <c r="MRB93" s="212"/>
      <c r="MRC93" s="212"/>
      <c r="MRD93" s="212"/>
      <c r="MRE93" s="212"/>
      <c r="MRF93" s="212"/>
      <c r="MRG93" s="212"/>
      <c r="MRH93" s="213"/>
      <c r="MRI93" s="212"/>
      <c r="MRJ93" s="212"/>
      <c r="MRK93" s="212"/>
      <c r="MRL93" s="212"/>
      <c r="MRM93" s="212"/>
      <c r="MRN93" s="192"/>
      <c r="MRO93" s="212"/>
      <c r="MRP93" s="212"/>
      <c r="MRQ93" s="212"/>
      <c r="MRR93" s="212"/>
      <c r="MRS93" s="212"/>
      <c r="MRT93" s="212"/>
      <c r="MRU93" s="212"/>
      <c r="MRV93" s="212"/>
      <c r="MRW93" s="212"/>
      <c r="MRX93" s="212"/>
      <c r="MRY93" s="212"/>
      <c r="MRZ93" s="212"/>
      <c r="MSA93" s="212"/>
      <c r="MSB93" s="212"/>
      <c r="MSC93" s="212"/>
      <c r="MSD93" s="212"/>
      <c r="MSE93" s="213"/>
      <c r="MSF93" s="212"/>
      <c r="MSG93" s="212"/>
      <c r="MSH93" s="212"/>
      <c r="MSI93" s="212"/>
      <c r="MSJ93" s="212"/>
      <c r="MSK93" s="192"/>
      <c r="MSL93" s="212"/>
      <c r="MSM93" s="212"/>
      <c r="MSN93" s="212"/>
      <c r="MSO93" s="212"/>
      <c r="MSP93" s="212"/>
      <c r="MSQ93" s="212"/>
      <c r="MSR93" s="212"/>
      <c r="MSS93" s="212"/>
      <c r="MST93" s="212"/>
      <c r="MSU93" s="212"/>
      <c r="MSV93" s="212"/>
      <c r="MSW93" s="212"/>
      <c r="MSX93" s="212"/>
      <c r="MSY93" s="212"/>
      <c r="MSZ93" s="212"/>
      <c r="MTA93" s="212"/>
      <c r="MTB93" s="213"/>
      <c r="MTC93" s="212"/>
      <c r="MTD93" s="212"/>
      <c r="MTE93" s="212"/>
      <c r="MTF93" s="212"/>
      <c r="MTG93" s="212"/>
      <c r="MTH93" s="192"/>
      <c r="MTI93" s="212"/>
      <c r="MTJ93" s="212"/>
      <c r="MTK93" s="212"/>
      <c r="MTL93" s="212"/>
      <c r="MTM93" s="212"/>
      <c r="MTN93" s="212"/>
      <c r="MTO93" s="212"/>
      <c r="MTP93" s="212"/>
      <c r="MTQ93" s="212"/>
      <c r="MTR93" s="212"/>
      <c r="MTS93" s="212"/>
      <c r="MTT93" s="212"/>
      <c r="MTU93" s="212"/>
      <c r="MTV93" s="212"/>
      <c r="MTW93" s="212"/>
      <c r="MTX93" s="212"/>
      <c r="MTY93" s="213"/>
      <c r="MTZ93" s="212"/>
      <c r="MUA93" s="212"/>
      <c r="MUB93" s="212"/>
      <c r="MUC93" s="212"/>
      <c r="MUD93" s="212"/>
      <c r="MUE93" s="192"/>
      <c r="MUF93" s="212"/>
      <c r="MUG93" s="212"/>
      <c r="MUH93" s="212"/>
      <c r="MUI93" s="212"/>
      <c r="MUJ93" s="212"/>
      <c r="MUK93" s="212"/>
      <c r="MUL93" s="212"/>
      <c r="MUM93" s="212"/>
      <c r="MUN93" s="212"/>
      <c r="MUO93" s="212"/>
      <c r="MUP93" s="212"/>
      <c r="MUQ93" s="212"/>
      <c r="MUR93" s="212"/>
      <c r="MUS93" s="212"/>
      <c r="MUT93" s="212"/>
      <c r="MUU93" s="212"/>
      <c r="MUV93" s="213"/>
      <c r="MUW93" s="212"/>
      <c r="MUX93" s="212"/>
      <c r="MUY93" s="212"/>
      <c r="MUZ93" s="212"/>
      <c r="MVA93" s="212"/>
      <c r="MVB93" s="192"/>
      <c r="MVC93" s="212"/>
      <c r="MVD93" s="212"/>
      <c r="MVE93" s="212"/>
      <c r="MVF93" s="212"/>
      <c r="MVG93" s="212"/>
      <c r="MVH93" s="212"/>
      <c r="MVI93" s="212"/>
      <c r="MVJ93" s="212"/>
      <c r="MVK93" s="212"/>
      <c r="MVL93" s="212"/>
      <c r="MVM93" s="212"/>
      <c r="MVN93" s="212"/>
      <c r="MVO93" s="212"/>
      <c r="MVP93" s="212"/>
      <c r="MVQ93" s="212"/>
      <c r="MVR93" s="212"/>
      <c r="MVS93" s="213"/>
      <c r="MVT93" s="212"/>
      <c r="MVU93" s="212"/>
      <c r="MVV93" s="212"/>
      <c r="MVW93" s="212"/>
      <c r="MVX93" s="212"/>
      <c r="MVY93" s="192"/>
      <c r="MVZ93" s="212"/>
      <c r="MWA93" s="212"/>
      <c r="MWB93" s="212"/>
      <c r="MWC93" s="212"/>
      <c r="MWD93" s="212"/>
      <c r="MWE93" s="212"/>
      <c r="MWF93" s="212"/>
      <c r="MWG93" s="212"/>
      <c r="MWH93" s="212"/>
      <c r="MWI93" s="212"/>
      <c r="MWJ93" s="212"/>
      <c r="MWK93" s="212"/>
      <c r="MWL93" s="212"/>
      <c r="MWM93" s="212"/>
      <c r="MWN93" s="212"/>
      <c r="MWO93" s="212"/>
      <c r="MWP93" s="213"/>
      <c r="MWQ93" s="212"/>
      <c r="MWR93" s="212"/>
      <c r="MWS93" s="212"/>
      <c r="MWT93" s="212"/>
      <c r="MWU93" s="212"/>
      <c r="MWV93" s="192"/>
      <c r="MWW93" s="212"/>
      <c r="MWX93" s="212"/>
      <c r="MWY93" s="212"/>
      <c r="MWZ93" s="212"/>
      <c r="MXA93" s="212"/>
      <c r="MXB93" s="212"/>
      <c r="MXC93" s="212"/>
      <c r="MXD93" s="212"/>
      <c r="MXE93" s="212"/>
      <c r="MXF93" s="212"/>
      <c r="MXG93" s="212"/>
      <c r="MXH93" s="212"/>
      <c r="MXI93" s="212"/>
      <c r="MXJ93" s="212"/>
      <c r="MXK93" s="212"/>
      <c r="MXL93" s="212"/>
      <c r="MXM93" s="213"/>
      <c r="MXN93" s="212"/>
      <c r="MXO93" s="212"/>
      <c r="MXP93" s="212"/>
      <c r="MXQ93" s="212"/>
      <c r="MXR93" s="212"/>
      <c r="MXS93" s="192"/>
      <c r="MXT93" s="212"/>
      <c r="MXU93" s="212"/>
      <c r="MXV93" s="212"/>
      <c r="MXW93" s="212"/>
      <c r="MXX93" s="212"/>
      <c r="MXY93" s="212"/>
      <c r="MXZ93" s="212"/>
      <c r="MYA93" s="212"/>
      <c r="MYB93" s="212"/>
      <c r="MYC93" s="212"/>
      <c r="MYD93" s="212"/>
      <c r="MYE93" s="212"/>
      <c r="MYF93" s="212"/>
      <c r="MYG93" s="212"/>
      <c r="MYH93" s="212"/>
      <c r="MYI93" s="212"/>
      <c r="MYJ93" s="213"/>
      <c r="MYK93" s="212"/>
      <c r="MYL93" s="212"/>
      <c r="MYM93" s="212"/>
      <c r="MYN93" s="212"/>
      <c r="MYO93" s="212"/>
      <c r="MYP93" s="192"/>
      <c r="MYQ93" s="212"/>
      <c r="MYR93" s="212"/>
      <c r="MYS93" s="212"/>
      <c r="MYT93" s="212"/>
      <c r="MYU93" s="212"/>
      <c r="MYV93" s="212"/>
      <c r="MYW93" s="212"/>
      <c r="MYX93" s="212"/>
      <c r="MYY93" s="212"/>
      <c r="MYZ93" s="212"/>
      <c r="MZA93" s="212"/>
      <c r="MZB93" s="212"/>
      <c r="MZC93" s="212"/>
      <c r="MZD93" s="212"/>
      <c r="MZE93" s="212"/>
      <c r="MZF93" s="212"/>
      <c r="MZG93" s="213"/>
      <c r="MZH93" s="212"/>
      <c r="MZI93" s="212"/>
      <c r="MZJ93" s="212"/>
      <c r="MZK93" s="212"/>
      <c r="MZL93" s="212"/>
      <c r="MZM93" s="192"/>
      <c r="MZN93" s="212"/>
      <c r="MZO93" s="212"/>
      <c r="MZP93" s="212"/>
      <c r="MZQ93" s="212"/>
      <c r="MZR93" s="212"/>
      <c r="MZS93" s="212"/>
      <c r="MZT93" s="212"/>
      <c r="MZU93" s="212"/>
      <c r="MZV93" s="212"/>
      <c r="MZW93" s="212"/>
      <c r="MZX93" s="212"/>
      <c r="MZY93" s="212"/>
      <c r="MZZ93" s="212"/>
      <c r="NAA93" s="212"/>
      <c r="NAB93" s="212"/>
      <c r="NAC93" s="212"/>
      <c r="NAD93" s="213"/>
      <c r="NAE93" s="212"/>
      <c r="NAF93" s="212"/>
      <c r="NAG93" s="212"/>
      <c r="NAH93" s="212"/>
      <c r="NAI93" s="212"/>
      <c r="NAJ93" s="192"/>
      <c r="NAK93" s="212"/>
      <c r="NAL93" s="212"/>
      <c r="NAM93" s="212"/>
      <c r="NAN93" s="212"/>
      <c r="NAO93" s="212"/>
      <c r="NAP93" s="212"/>
      <c r="NAQ93" s="212"/>
      <c r="NAR93" s="212"/>
      <c r="NAS93" s="212"/>
      <c r="NAT93" s="212"/>
      <c r="NAU93" s="212"/>
      <c r="NAV93" s="212"/>
      <c r="NAW93" s="212"/>
      <c r="NAX93" s="212"/>
      <c r="NAY93" s="212"/>
      <c r="NAZ93" s="212"/>
      <c r="NBA93" s="213"/>
      <c r="NBB93" s="212"/>
      <c r="NBC93" s="212"/>
      <c r="NBD93" s="212"/>
      <c r="NBE93" s="212"/>
      <c r="NBF93" s="212"/>
      <c r="NBG93" s="192"/>
      <c r="NBH93" s="212"/>
      <c r="NBI93" s="212"/>
      <c r="NBJ93" s="212"/>
      <c r="NBK93" s="212"/>
      <c r="NBL93" s="212"/>
      <c r="NBM93" s="212"/>
      <c r="NBN93" s="212"/>
      <c r="NBO93" s="212"/>
      <c r="NBP93" s="212"/>
      <c r="NBQ93" s="212"/>
      <c r="NBR93" s="212"/>
      <c r="NBS93" s="212"/>
      <c r="NBT93" s="212"/>
      <c r="NBU93" s="212"/>
      <c r="NBV93" s="212"/>
      <c r="NBW93" s="212"/>
      <c r="NBX93" s="213"/>
      <c r="NBY93" s="212"/>
      <c r="NBZ93" s="212"/>
      <c r="NCA93" s="212"/>
      <c r="NCB93" s="212"/>
      <c r="NCC93" s="212"/>
      <c r="NCD93" s="192"/>
      <c r="NCE93" s="212"/>
      <c r="NCF93" s="212"/>
      <c r="NCG93" s="212"/>
      <c r="NCH93" s="212"/>
      <c r="NCI93" s="212"/>
      <c r="NCJ93" s="212"/>
      <c r="NCK93" s="212"/>
      <c r="NCL93" s="212"/>
      <c r="NCM93" s="212"/>
      <c r="NCN93" s="212"/>
      <c r="NCO93" s="212"/>
      <c r="NCP93" s="212"/>
      <c r="NCQ93" s="212"/>
      <c r="NCR93" s="212"/>
      <c r="NCS93" s="212"/>
      <c r="NCT93" s="212"/>
      <c r="NCU93" s="213"/>
      <c r="NCV93" s="212"/>
      <c r="NCW93" s="212"/>
      <c r="NCX93" s="212"/>
      <c r="NCY93" s="212"/>
      <c r="NCZ93" s="212"/>
      <c r="NDA93" s="192"/>
      <c r="NDB93" s="212"/>
      <c r="NDC93" s="212"/>
      <c r="NDD93" s="212"/>
      <c r="NDE93" s="212"/>
      <c r="NDF93" s="212"/>
      <c r="NDG93" s="212"/>
      <c r="NDH93" s="212"/>
      <c r="NDI93" s="212"/>
      <c r="NDJ93" s="212"/>
      <c r="NDK93" s="212"/>
      <c r="NDL93" s="212"/>
      <c r="NDM93" s="212"/>
      <c r="NDN93" s="212"/>
      <c r="NDO93" s="212"/>
      <c r="NDP93" s="212"/>
      <c r="NDQ93" s="212"/>
      <c r="NDR93" s="213"/>
      <c r="NDS93" s="212"/>
      <c r="NDT93" s="212"/>
      <c r="NDU93" s="212"/>
      <c r="NDV93" s="212"/>
      <c r="NDW93" s="212"/>
      <c r="NDX93" s="192"/>
      <c r="NDY93" s="212"/>
      <c r="NDZ93" s="212"/>
      <c r="NEA93" s="212"/>
      <c r="NEB93" s="212"/>
      <c r="NEC93" s="212"/>
      <c r="NED93" s="212"/>
      <c r="NEE93" s="212"/>
      <c r="NEF93" s="212"/>
      <c r="NEG93" s="212"/>
      <c r="NEH93" s="212"/>
      <c r="NEI93" s="212"/>
      <c r="NEJ93" s="212"/>
      <c r="NEK93" s="212"/>
      <c r="NEL93" s="212"/>
      <c r="NEM93" s="212"/>
      <c r="NEN93" s="212"/>
      <c r="NEO93" s="213"/>
      <c r="NEP93" s="212"/>
      <c r="NEQ93" s="212"/>
      <c r="NER93" s="212"/>
      <c r="NES93" s="212"/>
      <c r="NET93" s="212"/>
      <c r="NEU93" s="192"/>
      <c r="NEV93" s="212"/>
      <c r="NEW93" s="212"/>
      <c r="NEX93" s="212"/>
      <c r="NEY93" s="212"/>
      <c r="NEZ93" s="212"/>
      <c r="NFA93" s="212"/>
      <c r="NFB93" s="212"/>
      <c r="NFC93" s="212"/>
      <c r="NFD93" s="212"/>
      <c r="NFE93" s="212"/>
      <c r="NFF93" s="212"/>
      <c r="NFG93" s="212"/>
      <c r="NFH93" s="212"/>
      <c r="NFI93" s="212"/>
      <c r="NFJ93" s="212"/>
      <c r="NFK93" s="212"/>
      <c r="NFL93" s="213"/>
      <c r="NFM93" s="212"/>
      <c r="NFN93" s="212"/>
      <c r="NFO93" s="212"/>
      <c r="NFP93" s="212"/>
      <c r="NFQ93" s="212"/>
      <c r="NFR93" s="192"/>
      <c r="NFS93" s="212"/>
      <c r="NFT93" s="212"/>
      <c r="NFU93" s="212"/>
      <c r="NFV93" s="212"/>
      <c r="NFW93" s="212"/>
      <c r="NFX93" s="212"/>
      <c r="NFY93" s="212"/>
      <c r="NFZ93" s="212"/>
      <c r="NGA93" s="212"/>
      <c r="NGB93" s="212"/>
      <c r="NGC93" s="212"/>
      <c r="NGD93" s="212"/>
      <c r="NGE93" s="212"/>
      <c r="NGF93" s="212"/>
      <c r="NGG93" s="212"/>
      <c r="NGH93" s="212"/>
      <c r="NGI93" s="213"/>
      <c r="NGJ93" s="212"/>
      <c r="NGK93" s="212"/>
      <c r="NGL93" s="212"/>
      <c r="NGM93" s="212"/>
      <c r="NGN93" s="212"/>
      <c r="NGO93" s="192"/>
      <c r="NGP93" s="212"/>
      <c r="NGQ93" s="212"/>
      <c r="NGR93" s="212"/>
      <c r="NGS93" s="212"/>
      <c r="NGT93" s="212"/>
      <c r="NGU93" s="212"/>
      <c r="NGV93" s="212"/>
      <c r="NGW93" s="212"/>
      <c r="NGX93" s="212"/>
      <c r="NGY93" s="212"/>
      <c r="NGZ93" s="212"/>
      <c r="NHA93" s="212"/>
      <c r="NHB93" s="212"/>
      <c r="NHC93" s="212"/>
      <c r="NHD93" s="212"/>
      <c r="NHE93" s="212"/>
      <c r="NHF93" s="213"/>
      <c r="NHG93" s="212"/>
      <c r="NHH93" s="212"/>
      <c r="NHI93" s="212"/>
      <c r="NHJ93" s="212"/>
      <c r="NHK93" s="212"/>
      <c r="NHL93" s="192"/>
      <c r="NHM93" s="212"/>
      <c r="NHN93" s="212"/>
      <c r="NHO93" s="212"/>
      <c r="NHP93" s="212"/>
      <c r="NHQ93" s="212"/>
      <c r="NHR93" s="212"/>
      <c r="NHS93" s="212"/>
      <c r="NHT93" s="212"/>
      <c r="NHU93" s="212"/>
      <c r="NHV93" s="212"/>
      <c r="NHW93" s="212"/>
      <c r="NHX93" s="212"/>
      <c r="NHY93" s="212"/>
      <c r="NHZ93" s="212"/>
      <c r="NIA93" s="212"/>
      <c r="NIB93" s="212"/>
      <c r="NIC93" s="213"/>
      <c r="NID93" s="212"/>
      <c r="NIE93" s="212"/>
      <c r="NIF93" s="212"/>
      <c r="NIG93" s="212"/>
      <c r="NIH93" s="212"/>
      <c r="NII93" s="192"/>
      <c r="NIJ93" s="212"/>
      <c r="NIK93" s="212"/>
      <c r="NIL93" s="212"/>
      <c r="NIM93" s="212"/>
      <c r="NIN93" s="212"/>
      <c r="NIO93" s="212"/>
      <c r="NIP93" s="212"/>
      <c r="NIQ93" s="212"/>
      <c r="NIR93" s="212"/>
      <c r="NIS93" s="212"/>
      <c r="NIT93" s="212"/>
      <c r="NIU93" s="212"/>
      <c r="NIV93" s="212"/>
      <c r="NIW93" s="212"/>
      <c r="NIX93" s="212"/>
      <c r="NIY93" s="212"/>
      <c r="NIZ93" s="213"/>
      <c r="NJA93" s="212"/>
      <c r="NJB93" s="212"/>
      <c r="NJC93" s="212"/>
      <c r="NJD93" s="212"/>
      <c r="NJE93" s="212"/>
      <c r="NJF93" s="192"/>
      <c r="NJG93" s="212"/>
      <c r="NJH93" s="212"/>
      <c r="NJI93" s="212"/>
      <c r="NJJ93" s="212"/>
      <c r="NJK93" s="212"/>
      <c r="NJL93" s="212"/>
      <c r="NJM93" s="212"/>
      <c r="NJN93" s="212"/>
      <c r="NJO93" s="212"/>
      <c r="NJP93" s="212"/>
      <c r="NJQ93" s="212"/>
      <c r="NJR93" s="212"/>
      <c r="NJS93" s="212"/>
      <c r="NJT93" s="212"/>
      <c r="NJU93" s="212"/>
      <c r="NJV93" s="212"/>
      <c r="NJW93" s="213"/>
      <c r="NJX93" s="212"/>
      <c r="NJY93" s="212"/>
      <c r="NJZ93" s="212"/>
      <c r="NKA93" s="212"/>
      <c r="NKB93" s="212"/>
      <c r="NKC93" s="192"/>
      <c r="NKD93" s="212"/>
      <c r="NKE93" s="212"/>
      <c r="NKF93" s="212"/>
      <c r="NKG93" s="212"/>
      <c r="NKH93" s="212"/>
      <c r="NKI93" s="212"/>
      <c r="NKJ93" s="212"/>
      <c r="NKK93" s="212"/>
      <c r="NKL93" s="212"/>
      <c r="NKM93" s="212"/>
      <c r="NKN93" s="212"/>
      <c r="NKO93" s="212"/>
      <c r="NKP93" s="212"/>
      <c r="NKQ93" s="212"/>
      <c r="NKR93" s="212"/>
      <c r="NKS93" s="212"/>
      <c r="NKT93" s="213"/>
      <c r="NKU93" s="212"/>
      <c r="NKV93" s="212"/>
      <c r="NKW93" s="212"/>
      <c r="NKX93" s="212"/>
      <c r="NKY93" s="212"/>
      <c r="NKZ93" s="192"/>
      <c r="NLA93" s="212"/>
      <c r="NLB93" s="212"/>
      <c r="NLC93" s="212"/>
      <c r="NLD93" s="212"/>
      <c r="NLE93" s="212"/>
      <c r="NLF93" s="212"/>
      <c r="NLG93" s="212"/>
      <c r="NLH93" s="212"/>
      <c r="NLI93" s="212"/>
      <c r="NLJ93" s="212"/>
      <c r="NLK93" s="212"/>
      <c r="NLL93" s="212"/>
      <c r="NLM93" s="212"/>
      <c r="NLN93" s="212"/>
      <c r="NLO93" s="212"/>
      <c r="NLP93" s="212"/>
      <c r="NLQ93" s="213"/>
      <c r="NLR93" s="212"/>
      <c r="NLS93" s="212"/>
      <c r="NLT93" s="212"/>
      <c r="NLU93" s="212"/>
      <c r="NLV93" s="212"/>
      <c r="NLW93" s="192"/>
      <c r="NLX93" s="212"/>
      <c r="NLY93" s="212"/>
      <c r="NLZ93" s="212"/>
      <c r="NMA93" s="212"/>
      <c r="NMB93" s="212"/>
      <c r="NMC93" s="212"/>
      <c r="NMD93" s="212"/>
      <c r="NME93" s="212"/>
      <c r="NMF93" s="212"/>
      <c r="NMG93" s="212"/>
      <c r="NMH93" s="212"/>
      <c r="NMI93" s="212"/>
      <c r="NMJ93" s="212"/>
      <c r="NMK93" s="212"/>
      <c r="NML93" s="212"/>
      <c r="NMM93" s="212"/>
      <c r="NMN93" s="213"/>
      <c r="NMO93" s="212"/>
      <c r="NMP93" s="212"/>
      <c r="NMQ93" s="212"/>
      <c r="NMR93" s="212"/>
      <c r="NMS93" s="212"/>
      <c r="NMT93" s="192"/>
      <c r="NMU93" s="212"/>
      <c r="NMV93" s="212"/>
      <c r="NMW93" s="212"/>
      <c r="NMX93" s="212"/>
      <c r="NMY93" s="212"/>
      <c r="NMZ93" s="212"/>
      <c r="NNA93" s="212"/>
      <c r="NNB93" s="212"/>
      <c r="NNC93" s="212"/>
      <c r="NND93" s="212"/>
      <c r="NNE93" s="212"/>
      <c r="NNF93" s="212"/>
      <c r="NNG93" s="212"/>
      <c r="NNH93" s="212"/>
      <c r="NNI93" s="212"/>
      <c r="NNJ93" s="212"/>
      <c r="NNK93" s="213"/>
      <c r="NNL93" s="212"/>
      <c r="NNM93" s="212"/>
      <c r="NNN93" s="212"/>
      <c r="NNO93" s="212"/>
      <c r="NNP93" s="212"/>
      <c r="NNQ93" s="192"/>
      <c r="NNR93" s="212"/>
      <c r="NNS93" s="212"/>
      <c r="NNT93" s="212"/>
      <c r="NNU93" s="212"/>
      <c r="NNV93" s="212"/>
      <c r="NNW93" s="212"/>
      <c r="NNX93" s="212"/>
      <c r="NNY93" s="212"/>
      <c r="NNZ93" s="212"/>
      <c r="NOA93" s="212"/>
      <c r="NOB93" s="212"/>
      <c r="NOC93" s="212"/>
      <c r="NOD93" s="212"/>
      <c r="NOE93" s="212"/>
      <c r="NOF93" s="212"/>
      <c r="NOG93" s="212"/>
      <c r="NOH93" s="213"/>
      <c r="NOI93" s="212"/>
      <c r="NOJ93" s="212"/>
      <c r="NOK93" s="212"/>
      <c r="NOL93" s="212"/>
      <c r="NOM93" s="212"/>
      <c r="NON93" s="192"/>
      <c r="NOO93" s="212"/>
      <c r="NOP93" s="212"/>
      <c r="NOQ93" s="212"/>
      <c r="NOR93" s="212"/>
      <c r="NOS93" s="212"/>
      <c r="NOT93" s="212"/>
      <c r="NOU93" s="212"/>
      <c r="NOV93" s="212"/>
      <c r="NOW93" s="212"/>
      <c r="NOX93" s="212"/>
      <c r="NOY93" s="212"/>
      <c r="NOZ93" s="212"/>
      <c r="NPA93" s="212"/>
      <c r="NPB93" s="212"/>
      <c r="NPC93" s="212"/>
      <c r="NPD93" s="212"/>
      <c r="NPE93" s="213"/>
      <c r="NPF93" s="212"/>
      <c r="NPG93" s="212"/>
      <c r="NPH93" s="212"/>
      <c r="NPI93" s="212"/>
      <c r="NPJ93" s="212"/>
      <c r="NPK93" s="192"/>
      <c r="NPL93" s="212"/>
      <c r="NPM93" s="212"/>
      <c r="NPN93" s="212"/>
      <c r="NPO93" s="212"/>
      <c r="NPP93" s="212"/>
      <c r="NPQ93" s="212"/>
      <c r="NPR93" s="212"/>
      <c r="NPS93" s="212"/>
      <c r="NPT93" s="212"/>
      <c r="NPU93" s="212"/>
      <c r="NPV93" s="212"/>
      <c r="NPW93" s="212"/>
      <c r="NPX93" s="212"/>
      <c r="NPY93" s="212"/>
      <c r="NPZ93" s="212"/>
      <c r="NQA93" s="212"/>
      <c r="NQB93" s="213"/>
      <c r="NQC93" s="212"/>
      <c r="NQD93" s="212"/>
      <c r="NQE93" s="212"/>
      <c r="NQF93" s="212"/>
      <c r="NQG93" s="212"/>
      <c r="NQH93" s="192"/>
      <c r="NQI93" s="212"/>
      <c r="NQJ93" s="212"/>
      <c r="NQK93" s="212"/>
      <c r="NQL93" s="212"/>
      <c r="NQM93" s="212"/>
      <c r="NQN93" s="212"/>
      <c r="NQO93" s="212"/>
      <c r="NQP93" s="212"/>
      <c r="NQQ93" s="212"/>
      <c r="NQR93" s="212"/>
      <c r="NQS93" s="212"/>
      <c r="NQT93" s="212"/>
      <c r="NQU93" s="212"/>
      <c r="NQV93" s="212"/>
      <c r="NQW93" s="212"/>
      <c r="NQX93" s="212"/>
      <c r="NQY93" s="213"/>
      <c r="NQZ93" s="212"/>
      <c r="NRA93" s="212"/>
      <c r="NRB93" s="212"/>
      <c r="NRC93" s="212"/>
      <c r="NRD93" s="212"/>
      <c r="NRE93" s="192"/>
      <c r="NRF93" s="212"/>
      <c r="NRG93" s="212"/>
      <c r="NRH93" s="212"/>
      <c r="NRI93" s="212"/>
      <c r="NRJ93" s="212"/>
      <c r="NRK93" s="212"/>
      <c r="NRL93" s="212"/>
      <c r="NRM93" s="212"/>
      <c r="NRN93" s="212"/>
      <c r="NRO93" s="212"/>
      <c r="NRP93" s="212"/>
      <c r="NRQ93" s="212"/>
      <c r="NRR93" s="212"/>
      <c r="NRS93" s="212"/>
      <c r="NRT93" s="212"/>
      <c r="NRU93" s="212"/>
      <c r="NRV93" s="213"/>
      <c r="NRW93" s="212"/>
      <c r="NRX93" s="212"/>
      <c r="NRY93" s="212"/>
      <c r="NRZ93" s="212"/>
      <c r="NSA93" s="212"/>
      <c r="NSB93" s="192"/>
      <c r="NSC93" s="212"/>
      <c r="NSD93" s="212"/>
      <c r="NSE93" s="212"/>
      <c r="NSF93" s="212"/>
      <c r="NSG93" s="212"/>
      <c r="NSH93" s="212"/>
      <c r="NSI93" s="212"/>
      <c r="NSJ93" s="212"/>
      <c r="NSK93" s="212"/>
      <c r="NSL93" s="212"/>
      <c r="NSM93" s="212"/>
      <c r="NSN93" s="212"/>
      <c r="NSO93" s="212"/>
      <c r="NSP93" s="212"/>
      <c r="NSQ93" s="212"/>
      <c r="NSR93" s="212"/>
      <c r="NSS93" s="213"/>
      <c r="NST93" s="212"/>
      <c r="NSU93" s="212"/>
      <c r="NSV93" s="212"/>
      <c r="NSW93" s="212"/>
      <c r="NSX93" s="212"/>
      <c r="NSY93" s="192"/>
      <c r="NSZ93" s="212"/>
      <c r="NTA93" s="212"/>
      <c r="NTB93" s="212"/>
      <c r="NTC93" s="212"/>
      <c r="NTD93" s="212"/>
      <c r="NTE93" s="212"/>
      <c r="NTF93" s="212"/>
      <c r="NTG93" s="212"/>
      <c r="NTH93" s="212"/>
      <c r="NTI93" s="212"/>
      <c r="NTJ93" s="212"/>
      <c r="NTK93" s="212"/>
      <c r="NTL93" s="212"/>
      <c r="NTM93" s="212"/>
      <c r="NTN93" s="212"/>
      <c r="NTO93" s="212"/>
      <c r="NTP93" s="213"/>
      <c r="NTQ93" s="212"/>
      <c r="NTR93" s="212"/>
      <c r="NTS93" s="212"/>
      <c r="NTT93" s="212"/>
      <c r="NTU93" s="212"/>
      <c r="NTV93" s="192"/>
      <c r="NTW93" s="212"/>
      <c r="NTX93" s="212"/>
      <c r="NTY93" s="212"/>
      <c r="NTZ93" s="212"/>
      <c r="NUA93" s="212"/>
      <c r="NUB93" s="212"/>
      <c r="NUC93" s="212"/>
      <c r="NUD93" s="212"/>
      <c r="NUE93" s="212"/>
      <c r="NUF93" s="212"/>
      <c r="NUG93" s="212"/>
      <c r="NUH93" s="212"/>
      <c r="NUI93" s="212"/>
      <c r="NUJ93" s="212"/>
      <c r="NUK93" s="212"/>
      <c r="NUL93" s="212"/>
      <c r="NUM93" s="213"/>
      <c r="NUN93" s="212"/>
      <c r="NUO93" s="212"/>
      <c r="NUP93" s="212"/>
      <c r="NUQ93" s="212"/>
      <c r="NUR93" s="212"/>
      <c r="NUS93" s="192"/>
      <c r="NUT93" s="212"/>
      <c r="NUU93" s="212"/>
      <c r="NUV93" s="212"/>
      <c r="NUW93" s="212"/>
      <c r="NUX93" s="212"/>
      <c r="NUY93" s="212"/>
      <c r="NUZ93" s="212"/>
      <c r="NVA93" s="212"/>
      <c r="NVB93" s="212"/>
      <c r="NVC93" s="212"/>
      <c r="NVD93" s="212"/>
      <c r="NVE93" s="212"/>
      <c r="NVF93" s="212"/>
      <c r="NVG93" s="212"/>
      <c r="NVH93" s="212"/>
      <c r="NVI93" s="212"/>
      <c r="NVJ93" s="213"/>
      <c r="NVK93" s="212"/>
      <c r="NVL93" s="212"/>
      <c r="NVM93" s="212"/>
      <c r="NVN93" s="212"/>
      <c r="NVO93" s="212"/>
      <c r="NVP93" s="192"/>
      <c r="NVQ93" s="212"/>
      <c r="NVR93" s="212"/>
      <c r="NVS93" s="212"/>
      <c r="NVT93" s="212"/>
      <c r="NVU93" s="212"/>
      <c r="NVV93" s="212"/>
      <c r="NVW93" s="212"/>
      <c r="NVX93" s="212"/>
      <c r="NVY93" s="212"/>
      <c r="NVZ93" s="212"/>
      <c r="NWA93" s="212"/>
      <c r="NWB93" s="212"/>
      <c r="NWC93" s="212"/>
      <c r="NWD93" s="212"/>
      <c r="NWE93" s="212"/>
      <c r="NWF93" s="212"/>
      <c r="NWG93" s="213"/>
      <c r="NWH93" s="212"/>
      <c r="NWI93" s="212"/>
      <c r="NWJ93" s="212"/>
      <c r="NWK93" s="212"/>
      <c r="NWL93" s="212"/>
      <c r="NWM93" s="192"/>
      <c r="NWN93" s="212"/>
      <c r="NWO93" s="212"/>
      <c r="NWP93" s="212"/>
      <c r="NWQ93" s="212"/>
      <c r="NWR93" s="212"/>
      <c r="NWS93" s="212"/>
      <c r="NWT93" s="212"/>
      <c r="NWU93" s="212"/>
      <c r="NWV93" s="212"/>
      <c r="NWW93" s="212"/>
      <c r="NWX93" s="212"/>
      <c r="NWY93" s="212"/>
      <c r="NWZ93" s="212"/>
      <c r="NXA93" s="212"/>
      <c r="NXB93" s="212"/>
      <c r="NXC93" s="212"/>
      <c r="NXD93" s="213"/>
      <c r="NXE93" s="212"/>
      <c r="NXF93" s="212"/>
      <c r="NXG93" s="212"/>
      <c r="NXH93" s="212"/>
      <c r="NXI93" s="212"/>
      <c r="NXJ93" s="192"/>
      <c r="NXK93" s="212"/>
      <c r="NXL93" s="212"/>
      <c r="NXM93" s="212"/>
      <c r="NXN93" s="212"/>
      <c r="NXO93" s="212"/>
      <c r="NXP93" s="212"/>
      <c r="NXQ93" s="212"/>
      <c r="NXR93" s="212"/>
      <c r="NXS93" s="212"/>
      <c r="NXT93" s="212"/>
      <c r="NXU93" s="212"/>
      <c r="NXV93" s="212"/>
      <c r="NXW93" s="212"/>
      <c r="NXX93" s="212"/>
      <c r="NXY93" s="212"/>
      <c r="NXZ93" s="212"/>
      <c r="NYA93" s="213"/>
      <c r="NYB93" s="212"/>
      <c r="NYC93" s="212"/>
      <c r="NYD93" s="212"/>
      <c r="NYE93" s="212"/>
      <c r="NYF93" s="212"/>
      <c r="NYG93" s="192"/>
      <c r="NYH93" s="212"/>
      <c r="NYI93" s="212"/>
      <c r="NYJ93" s="212"/>
      <c r="NYK93" s="212"/>
      <c r="NYL93" s="212"/>
      <c r="NYM93" s="212"/>
      <c r="NYN93" s="212"/>
      <c r="NYO93" s="212"/>
      <c r="NYP93" s="212"/>
      <c r="NYQ93" s="212"/>
      <c r="NYR93" s="212"/>
      <c r="NYS93" s="212"/>
      <c r="NYT93" s="212"/>
      <c r="NYU93" s="212"/>
      <c r="NYV93" s="212"/>
      <c r="NYW93" s="212"/>
      <c r="NYX93" s="213"/>
      <c r="NYY93" s="212"/>
      <c r="NYZ93" s="212"/>
      <c r="NZA93" s="212"/>
      <c r="NZB93" s="212"/>
      <c r="NZC93" s="212"/>
      <c r="NZD93" s="192"/>
      <c r="NZE93" s="212"/>
      <c r="NZF93" s="212"/>
      <c r="NZG93" s="212"/>
      <c r="NZH93" s="212"/>
      <c r="NZI93" s="212"/>
      <c r="NZJ93" s="212"/>
      <c r="NZK93" s="212"/>
      <c r="NZL93" s="212"/>
      <c r="NZM93" s="212"/>
      <c r="NZN93" s="212"/>
      <c r="NZO93" s="212"/>
      <c r="NZP93" s="212"/>
      <c r="NZQ93" s="212"/>
      <c r="NZR93" s="212"/>
      <c r="NZS93" s="212"/>
      <c r="NZT93" s="212"/>
      <c r="NZU93" s="213"/>
      <c r="NZV93" s="212"/>
      <c r="NZW93" s="212"/>
      <c r="NZX93" s="212"/>
      <c r="NZY93" s="212"/>
      <c r="NZZ93" s="212"/>
      <c r="OAA93" s="192"/>
      <c r="OAB93" s="212"/>
      <c r="OAC93" s="212"/>
      <c r="OAD93" s="212"/>
      <c r="OAE93" s="212"/>
      <c r="OAF93" s="212"/>
      <c r="OAG93" s="212"/>
      <c r="OAH93" s="212"/>
      <c r="OAI93" s="212"/>
      <c r="OAJ93" s="212"/>
      <c r="OAK93" s="212"/>
      <c r="OAL93" s="212"/>
      <c r="OAM93" s="212"/>
      <c r="OAN93" s="212"/>
      <c r="OAO93" s="212"/>
      <c r="OAP93" s="212"/>
      <c r="OAQ93" s="212"/>
      <c r="OAR93" s="213"/>
      <c r="OAS93" s="212"/>
      <c r="OAT93" s="212"/>
      <c r="OAU93" s="212"/>
      <c r="OAV93" s="212"/>
      <c r="OAW93" s="212"/>
      <c r="OAX93" s="192"/>
      <c r="OAY93" s="212"/>
      <c r="OAZ93" s="212"/>
      <c r="OBA93" s="212"/>
      <c r="OBB93" s="212"/>
      <c r="OBC93" s="212"/>
      <c r="OBD93" s="212"/>
      <c r="OBE93" s="212"/>
      <c r="OBF93" s="212"/>
      <c r="OBG93" s="212"/>
      <c r="OBH93" s="212"/>
      <c r="OBI93" s="212"/>
      <c r="OBJ93" s="212"/>
      <c r="OBK93" s="212"/>
      <c r="OBL93" s="212"/>
      <c r="OBM93" s="212"/>
      <c r="OBN93" s="212"/>
      <c r="OBO93" s="213"/>
      <c r="OBP93" s="212"/>
      <c r="OBQ93" s="212"/>
      <c r="OBR93" s="212"/>
      <c r="OBS93" s="212"/>
      <c r="OBT93" s="212"/>
      <c r="OBU93" s="192"/>
      <c r="OBV93" s="212"/>
      <c r="OBW93" s="212"/>
      <c r="OBX93" s="212"/>
      <c r="OBY93" s="212"/>
      <c r="OBZ93" s="212"/>
      <c r="OCA93" s="212"/>
      <c r="OCB93" s="212"/>
      <c r="OCC93" s="212"/>
      <c r="OCD93" s="212"/>
      <c r="OCE93" s="212"/>
      <c r="OCF93" s="212"/>
      <c r="OCG93" s="212"/>
      <c r="OCH93" s="212"/>
      <c r="OCI93" s="212"/>
      <c r="OCJ93" s="212"/>
      <c r="OCK93" s="212"/>
      <c r="OCL93" s="213"/>
      <c r="OCM93" s="212"/>
      <c r="OCN93" s="212"/>
      <c r="OCO93" s="212"/>
      <c r="OCP93" s="212"/>
      <c r="OCQ93" s="212"/>
      <c r="OCR93" s="192"/>
      <c r="OCS93" s="212"/>
      <c r="OCT93" s="212"/>
      <c r="OCU93" s="212"/>
      <c r="OCV93" s="212"/>
      <c r="OCW93" s="212"/>
      <c r="OCX93" s="212"/>
      <c r="OCY93" s="212"/>
      <c r="OCZ93" s="212"/>
      <c r="ODA93" s="212"/>
      <c r="ODB93" s="212"/>
      <c r="ODC93" s="212"/>
      <c r="ODD93" s="212"/>
      <c r="ODE93" s="212"/>
      <c r="ODF93" s="212"/>
      <c r="ODG93" s="212"/>
      <c r="ODH93" s="212"/>
      <c r="ODI93" s="213"/>
      <c r="ODJ93" s="212"/>
      <c r="ODK93" s="212"/>
      <c r="ODL93" s="212"/>
      <c r="ODM93" s="212"/>
      <c r="ODN93" s="212"/>
      <c r="ODO93" s="192"/>
      <c r="ODP93" s="212"/>
      <c r="ODQ93" s="212"/>
      <c r="ODR93" s="212"/>
      <c r="ODS93" s="212"/>
      <c r="ODT93" s="212"/>
      <c r="ODU93" s="212"/>
      <c r="ODV93" s="212"/>
      <c r="ODW93" s="212"/>
      <c r="ODX93" s="212"/>
      <c r="ODY93" s="212"/>
      <c r="ODZ93" s="212"/>
      <c r="OEA93" s="212"/>
      <c r="OEB93" s="212"/>
      <c r="OEC93" s="212"/>
      <c r="OED93" s="212"/>
      <c r="OEE93" s="212"/>
      <c r="OEF93" s="213"/>
      <c r="OEG93" s="212"/>
      <c r="OEH93" s="212"/>
      <c r="OEI93" s="212"/>
      <c r="OEJ93" s="212"/>
      <c r="OEK93" s="212"/>
      <c r="OEL93" s="192"/>
      <c r="OEM93" s="212"/>
      <c r="OEN93" s="212"/>
      <c r="OEO93" s="212"/>
      <c r="OEP93" s="212"/>
      <c r="OEQ93" s="212"/>
      <c r="OER93" s="212"/>
      <c r="OES93" s="212"/>
      <c r="OET93" s="212"/>
      <c r="OEU93" s="212"/>
      <c r="OEV93" s="212"/>
      <c r="OEW93" s="212"/>
      <c r="OEX93" s="212"/>
      <c r="OEY93" s="212"/>
      <c r="OEZ93" s="212"/>
      <c r="OFA93" s="212"/>
      <c r="OFB93" s="212"/>
      <c r="OFC93" s="213"/>
      <c r="OFD93" s="212"/>
      <c r="OFE93" s="212"/>
      <c r="OFF93" s="212"/>
      <c r="OFG93" s="212"/>
      <c r="OFH93" s="212"/>
      <c r="OFI93" s="192"/>
      <c r="OFJ93" s="212"/>
      <c r="OFK93" s="212"/>
      <c r="OFL93" s="212"/>
      <c r="OFM93" s="212"/>
      <c r="OFN93" s="212"/>
      <c r="OFO93" s="212"/>
      <c r="OFP93" s="212"/>
      <c r="OFQ93" s="212"/>
      <c r="OFR93" s="212"/>
      <c r="OFS93" s="212"/>
      <c r="OFT93" s="212"/>
      <c r="OFU93" s="212"/>
      <c r="OFV93" s="212"/>
      <c r="OFW93" s="212"/>
      <c r="OFX93" s="212"/>
      <c r="OFY93" s="212"/>
      <c r="OFZ93" s="213"/>
      <c r="OGA93" s="212"/>
      <c r="OGB93" s="212"/>
      <c r="OGC93" s="212"/>
      <c r="OGD93" s="212"/>
      <c r="OGE93" s="212"/>
      <c r="OGF93" s="192"/>
      <c r="OGG93" s="212"/>
      <c r="OGH93" s="212"/>
      <c r="OGI93" s="212"/>
      <c r="OGJ93" s="212"/>
      <c r="OGK93" s="212"/>
      <c r="OGL93" s="212"/>
      <c r="OGM93" s="212"/>
      <c r="OGN93" s="212"/>
      <c r="OGO93" s="212"/>
      <c r="OGP93" s="212"/>
      <c r="OGQ93" s="212"/>
      <c r="OGR93" s="212"/>
      <c r="OGS93" s="212"/>
      <c r="OGT93" s="212"/>
      <c r="OGU93" s="212"/>
      <c r="OGV93" s="212"/>
      <c r="OGW93" s="213"/>
      <c r="OGX93" s="212"/>
      <c r="OGY93" s="212"/>
      <c r="OGZ93" s="212"/>
      <c r="OHA93" s="212"/>
      <c r="OHB93" s="212"/>
      <c r="OHC93" s="192"/>
      <c r="OHD93" s="212"/>
      <c r="OHE93" s="212"/>
      <c r="OHF93" s="212"/>
      <c r="OHG93" s="212"/>
      <c r="OHH93" s="212"/>
      <c r="OHI93" s="212"/>
      <c r="OHJ93" s="212"/>
      <c r="OHK93" s="212"/>
      <c r="OHL93" s="212"/>
      <c r="OHM93" s="212"/>
      <c r="OHN93" s="212"/>
      <c r="OHO93" s="212"/>
      <c r="OHP93" s="212"/>
      <c r="OHQ93" s="212"/>
      <c r="OHR93" s="212"/>
      <c r="OHS93" s="212"/>
      <c r="OHT93" s="213"/>
      <c r="OHU93" s="212"/>
      <c r="OHV93" s="212"/>
      <c r="OHW93" s="212"/>
      <c r="OHX93" s="212"/>
      <c r="OHY93" s="212"/>
      <c r="OHZ93" s="192"/>
      <c r="OIA93" s="212"/>
      <c r="OIB93" s="212"/>
      <c r="OIC93" s="212"/>
      <c r="OID93" s="212"/>
      <c r="OIE93" s="212"/>
      <c r="OIF93" s="212"/>
      <c r="OIG93" s="212"/>
      <c r="OIH93" s="212"/>
      <c r="OII93" s="212"/>
      <c r="OIJ93" s="212"/>
      <c r="OIK93" s="212"/>
      <c r="OIL93" s="212"/>
      <c r="OIM93" s="212"/>
      <c r="OIN93" s="212"/>
      <c r="OIO93" s="212"/>
      <c r="OIP93" s="212"/>
      <c r="OIQ93" s="213"/>
      <c r="OIR93" s="212"/>
      <c r="OIS93" s="212"/>
      <c r="OIT93" s="212"/>
      <c r="OIU93" s="212"/>
      <c r="OIV93" s="212"/>
      <c r="OIW93" s="192"/>
      <c r="OIX93" s="212"/>
      <c r="OIY93" s="212"/>
      <c r="OIZ93" s="212"/>
      <c r="OJA93" s="212"/>
      <c r="OJB93" s="212"/>
      <c r="OJC93" s="212"/>
      <c r="OJD93" s="212"/>
      <c r="OJE93" s="212"/>
      <c r="OJF93" s="212"/>
      <c r="OJG93" s="212"/>
      <c r="OJH93" s="212"/>
      <c r="OJI93" s="212"/>
      <c r="OJJ93" s="212"/>
      <c r="OJK93" s="212"/>
      <c r="OJL93" s="212"/>
      <c r="OJM93" s="212"/>
      <c r="OJN93" s="213"/>
      <c r="OJO93" s="212"/>
      <c r="OJP93" s="212"/>
      <c r="OJQ93" s="212"/>
      <c r="OJR93" s="212"/>
      <c r="OJS93" s="212"/>
      <c r="OJT93" s="192"/>
      <c r="OJU93" s="212"/>
      <c r="OJV93" s="212"/>
      <c r="OJW93" s="212"/>
      <c r="OJX93" s="212"/>
      <c r="OJY93" s="212"/>
      <c r="OJZ93" s="212"/>
      <c r="OKA93" s="212"/>
      <c r="OKB93" s="212"/>
      <c r="OKC93" s="212"/>
      <c r="OKD93" s="212"/>
      <c r="OKE93" s="212"/>
      <c r="OKF93" s="212"/>
      <c r="OKG93" s="212"/>
      <c r="OKH93" s="212"/>
      <c r="OKI93" s="212"/>
      <c r="OKJ93" s="212"/>
      <c r="OKK93" s="213"/>
      <c r="OKL93" s="212"/>
      <c r="OKM93" s="212"/>
      <c r="OKN93" s="212"/>
      <c r="OKO93" s="212"/>
      <c r="OKP93" s="212"/>
      <c r="OKQ93" s="192"/>
      <c r="OKR93" s="212"/>
      <c r="OKS93" s="212"/>
      <c r="OKT93" s="212"/>
      <c r="OKU93" s="212"/>
      <c r="OKV93" s="212"/>
      <c r="OKW93" s="212"/>
      <c r="OKX93" s="212"/>
      <c r="OKY93" s="212"/>
      <c r="OKZ93" s="212"/>
      <c r="OLA93" s="212"/>
      <c r="OLB93" s="212"/>
      <c r="OLC93" s="212"/>
      <c r="OLD93" s="212"/>
      <c r="OLE93" s="212"/>
      <c r="OLF93" s="212"/>
      <c r="OLG93" s="212"/>
      <c r="OLH93" s="213"/>
      <c r="OLI93" s="212"/>
      <c r="OLJ93" s="212"/>
      <c r="OLK93" s="212"/>
      <c r="OLL93" s="212"/>
      <c r="OLM93" s="212"/>
      <c r="OLN93" s="192"/>
      <c r="OLO93" s="212"/>
      <c r="OLP93" s="212"/>
      <c r="OLQ93" s="212"/>
      <c r="OLR93" s="212"/>
      <c r="OLS93" s="212"/>
      <c r="OLT93" s="212"/>
      <c r="OLU93" s="212"/>
      <c r="OLV93" s="212"/>
      <c r="OLW93" s="212"/>
      <c r="OLX93" s="212"/>
      <c r="OLY93" s="212"/>
      <c r="OLZ93" s="212"/>
      <c r="OMA93" s="212"/>
      <c r="OMB93" s="212"/>
      <c r="OMC93" s="212"/>
      <c r="OMD93" s="212"/>
      <c r="OME93" s="213"/>
      <c r="OMF93" s="212"/>
      <c r="OMG93" s="212"/>
      <c r="OMH93" s="212"/>
      <c r="OMI93" s="212"/>
      <c r="OMJ93" s="212"/>
      <c r="OMK93" s="192"/>
      <c r="OML93" s="212"/>
      <c r="OMM93" s="212"/>
      <c r="OMN93" s="212"/>
      <c r="OMO93" s="212"/>
      <c r="OMP93" s="212"/>
      <c r="OMQ93" s="212"/>
      <c r="OMR93" s="212"/>
      <c r="OMS93" s="212"/>
      <c r="OMT93" s="212"/>
      <c r="OMU93" s="212"/>
      <c r="OMV93" s="212"/>
      <c r="OMW93" s="212"/>
      <c r="OMX93" s="212"/>
      <c r="OMY93" s="212"/>
      <c r="OMZ93" s="212"/>
      <c r="ONA93" s="212"/>
      <c r="ONB93" s="213"/>
      <c r="ONC93" s="212"/>
      <c r="OND93" s="212"/>
      <c r="ONE93" s="212"/>
      <c r="ONF93" s="212"/>
      <c r="ONG93" s="212"/>
      <c r="ONH93" s="192"/>
      <c r="ONI93" s="212"/>
      <c r="ONJ93" s="212"/>
      <c r="ONK93" s="212"/>
      <c r="ONL93" s="212"/>
      <c r="ONM93" s="212"/>
      <c r="ONN93" s="212"/>
      <c r="ONO93" s="212"/>
      <c r="ONP93" s="212"/>
      <c r="ONQ93" s="212"/>
      <c r="ONR93" s="212"/>
      <c r="ONS93" s="212"/>
      <c r="ONT93" s="212"/>
      <c r="ONU93" s="212"/>
      <c r="ONV93" s="212"/>
      <c r="ONW93" s="212"/>
      <c r="ONX93" s="212"/>
      <c r="ONY93" s="213"/>
      <c r="ONZ93" s="212"/>
      <c r="OOA93" s="212"/>
      <c r="OOB93" s="212"/>
      <c r="OOC93" s="212"/>
      <c r="OOD93" s="212"/>
      <c r="OOE93" s="192"/>
      <c r="OOF93" s="212"/>
      <c r="OOG93" s="212"/>
      <c r="OOH93" s="212"/>
      <c r="OOI93" s="212"/>
      <c r="OOJ93" s="212"/>
      <c r="OOK93" s="212"/>
      <c r="OOL93" s="212"/>
      <c r="OOM93" s="212"/>
      <c r="OON93" s="212"/>
      <c r="OOO93" s="212"/>
      <c r="OOP93" s="212"/>
      <c r="OOQ93" s="212"/>
      <c r="OOR93" s="212"/>
      <c r="OOS93" s="212"/>
      <c r="OOT93" s="212"/>
      <c r="OOU93" s="212"/>
      <c r="OOV93" s="213"/>
      <c r="OOW93" s="212"/>
      <c r="OOX93" s="212"/>
      <c r="OOY93" s="212"/>
      <c r="OOZ93" s="212"/>
      <c r="OPA93" s="212"/>
      <c r="OPB93" s="192"/>
      <c r="OPC93" s="212"/>
      <c r="OPD93" s="212"/>
      <c r="OPE93" s="212"/>
      <c r="OPF93" s="212"/>
      <c r="OPG93" s="212"/>
      <c r="OPH93" s="212"/>
      <c r="OPI93" s="212"/>
      <c r="OPJ93" s="212"/>
      <c r="OPK93" s="212"/>
      <c r="OPL93" s="212"/>
      <c r="OPM93" s="212"/>
      <c r="OPN93" s="212"/>
      <c r="OPO93" s="212"/>
      <c r="OPP93" s="212"/>
      <c r="OPQ93" s="212"/>
      <c r="OPR93" s="212"/>
      <c r="OPS93" s="213"/>
      <c r="OPT93" s="212"/>
      <c r="OPU93" s="212"/>
      <c r="OPV93" s="212"/>
      <c r="OPW93" s="212"/>
      <c r="OPX93" s="212"/>
      <c r="OPY93" s="192"/>
      <c r="OPZ93" s="212"/>
      <c r="OQA93" s="212"/>
      <c r="OQB93" s="212"/>
      <c r="OQC93" s="212"/>
      <c r="OQD93" s="212"/>
      <c r="OQE93" s="212"/>
      <c r="OQF93" s="212"/>
      <c r="OQG93" s="212"/>
      <c r="OQH93" s="212"/>
      <c r="OQI93" s="212"/>
      <c r="OQJ93" s="212"/>
      <c r="OQK93" s="212"/>
      <c r="OQL93" s="212"/>
      <c r="OQM93" s="212"/>
      <c r="OQN93" s="212"/>
      <c r="OQO93" s="212"/>
      <c r="OQP93" s="213"/>
      <c r="OQQ93" s="212"/>
      <c r="OQR93" s="212"/>
      <c r="OQS93" s="212"/>
      <c r="OQT93" s="212"/>
      <c r="OQU93" s="212"/>
      <c r="OQV93" s="192"/>
      <c r="OQW93" s="212"/>
      <c r="OQX93" s="212"/>
      <c r="OQY93" s="212"/>
      <c r="OQZ93" s="212"/>
      <c r="ORA93" s="212"/>
      <c r="ORB93" s="212"/>
      <c r="ORC93" s="212"/>
      <c r="ORD93" s="212"/>
      <c r="ORE93" s="212"/>
      <c r="ORF93" s="212"/>
      <c r="ORG93" s="212"/>
      <c r="ORH93" s="212"/>
      <c r="ORI93" s="212"/>
      <c r="ORJ93" s="212"/>
      <c r="ORK93" s="212"/>
      <c r="ORL93" s="212"/>
      <c r="ORM93" s="213"/>
      <c r="ORN93" s="212"/>
      <c r="ORO93" s="212"/>
      <c r="ORP93" s="212"/>
      <c r="ORQ93" s="212"/>
      <c r="ORR93" s="212"/>
      <c r="ORS93" s="192"/>
      <c r="ORT93" s="212"/>
      <c r="ORU93" s="212"/>
      <c r="ORV93" s="212"/>
      <c r="ORW93" s="212"/>
      <c r="ORX93" s="212"/>
      <c r="ORY93" s="212"/>
      <c r="ORZ93" s="212"/>
      <c r="OSA93" s="212"/>
      <c r="OSB93" s="212"/>
      <c r="OSC93" s="212"/>
      <c r="OSD93" s="212"/>
      <c r="OSE93" s="212"/>
      <c r="OSF93" s="212"/>
      <c r="OSG93" s="212"/>
      <c r="OSH93" s="212"/>
      <c r="OSI93" s="212"/>
      <c r="OSJ93" s="213"/>
      <c r="OSK93" s="212"/>
      <c r="OSL93" s="212"/>
      <c r="OSM93" s="212"/>
      <c r="OSN93" s="212"/>
      <c r="OSO93" s="212"/>
      <c r="OSP93" s="192"/>
      <c r="OSQ93" s="212"/>
      <c r="OSR93" s="212"/>
      <c r="OSS93" s="212"/>
      <c r="OST93" s="212"/>
      <c r="OSU93" s="212"/>
      <c r="OSV93" s="212"/>
      <c r="OSW93" s="212"/>
      <c r="OSX93" s="212"/>
      <c r="OSY93" s="212"/>
      <c r="OSZ93" s="212"/>
      <c r="OTA93" s="212"/>
      <c r="OTB93" s="212"/>
      <c r="OTC93" s="212"/>
      <c r="OTD93" s="212"/>
      <c r="OTE93" s="212"/>
      <c r="OTF93" s="212"/>
      <c r="OTG93" s="213"/>
      <c r="OTH93" s="212"/>
      <c r="OTI93" s="212"/>
      <c r="OTJ93" s="212"/>
      <c r="OTK93" s="212"/>
      <c r="OTL93" s="212"/>
      <c r="OTM93" s="192"/>
      <c r="OTN93" s="212"/>
      <c r="OTO93" s="212"/>
      <c r="OTP93" s="212"/>
      <c r="OTQ93" s="212"/>
      <c r="OTR93" s="212"/>
      <c r="OTS93" s="212"/>
      <c r="OTT93" s="212"/>
      <c r="OTU93" s="212"/>
      <c r="OTV93" s="212"/>
      <c r="OTW93" s="212"/>
      <c r="OTX93" s="212"/>
      <c r="OTY93" s="212"/>
      <c r="OTZ93" s="212"/>
      <c r="OUA93" s="212"/>
      <c r="OUB93" s="212"/>
      <c r="OUC93" s="212"/>
      <c r="OUD93" s="213"/>
      <c r="OUE93" s="212"/>
      <c r="OUF93" s="212"/>
      <c r="OUG93" s="212"/>
      <c r="OUH93" s="212"/>
      <c r="OUI93" s="212"/>
      <c r="OUJ93" s="192"/>
      <c r="OUK93" s="212"/>
      <c r="OUL93" s="212"/>
      <c r="OUM93" s="212"/>
      <c r="OUN93" s="212"/>
      <c r="OUO93" s="212"/>
      <c r="OUP93" s="212"/>
      <c r="OUQ93" s="212"/>
      <c r="OUR93" s="212"/>
      <c r="OUS93" s="212"/>
      <c r="OUT93" s="212"/>
      <c r="OUU93" s="212"/>
      <c r="OUV93" s="212"/>
      <c r="OUW93" s="212"/>
      <c r="OUX93" s="212"/>
      <c r="OUY93" s="212"/>
      <c r="OUZ93" s="212"/>
      <c r="OVA93" s="213"/>
      <c r="OVB93" s="212"/>
      <c r="OVC93" s="212"/>
      <c r="OVD93" s="212"/>
      <c r="OVE93" s="212"/>
      <c r="OVF93" s="212"/>
      <c r="OVG93" s="192"/>
      <c r="OVH93" s="212"/>
      <c r="OVI93" s="212"/>
      <c r="OVJ93" s="212"/>
      <c r="OVK93" s="212"/>
      <c r="OVL93" s="212"/>
      <c r="OVM93" s="212"/>
      <c r="OVN93" s="212"/>
      <c r="OVO93" s="212"/>
      <c r="OVP93" s="212"/>
      <c r="OVQ93" s="212"/>
      <c r="OVR93" s="212"/>
      <c r="OVS93" s="212"/>
      <c r="OVT93" s="212"/>
      <c r="OVU93" s="212"/>
      <c r="OVV93" s="212"/>
      <c r="OVW93" s="212"/>
      <c r="OVX93" s="213"/>
      <c r="OVY93" s="212"/>
      <c r="OVZ93" s="212"/>
      <c r="OWA93" s="212"/>
      <c r="OWB93" s="212"/>
      <c r="OWC93" s="212"/>
      <c r="OWD93" s="192"/>
      <c r="OWE93" s="212"/>
      <c r="OWF93" s="212"/>
      <c r="OWG93" s="212"/>
      <c r="OWH93" s="212"/>
      <c r="OWI93" s="212"/>
      <c r="OWJ93" s="212"/>
      <c r="OWK93" s="212"/>
      <c r="OWL93" s="212"/>
      <c r="OWM93" s="212"/>
      <c r="OWN93" s="212"/>
      <c r="OWO93" s="212"/>
      <c r="OWP93" s="212"/>
      <c r="OWQ93" s="212"/>
      <c r="OWR93" s="212"/>
      <c r="OWS93" s="212"/>
      <c r="OWT93" s="212"/>
      <c r="OWU93" s="213"/>
      <c r="OWV93" s="212"/>
      <c r="OWW93" s="212"/>
      <c r="OWX93" s="212"/>
      <c r="OWY93" s="212"/>
      <c r="OWZ93" s="212"/>
      <c r="OXA93" s="192"/>
      <c r="OXB93" s="212"/>
      <c r="OXC93" s="212"/>
      <c r="OXD93" s="212"/>
      <c r="OXE93" s="212"/>
      <c r="OXF93" s="212"/>
      <c r="OXG93" s="212"/>
      <c r="OXH93" s="212"/>
      <c r="OXI93" s="212"/>
      <c r="OXJ93" s="212"/>
      <c r="OXK93" s="212"/>
      <c r="OXL93" s="212"/>
      <c r="OXM93" s="212"/>
      <c r="OXN93" s="212"/>
      <c r="OXO93" s="212"/>
      <c r="OXP93" s="212"/>
      <c r="OXQ93" s="212"/>
      <c r="OXR93" s="213"/>
      <c r="OXS93" s="212"/>
      <c r="OXT93" s="212"/>
      <c r="OXU93" s="212"/>
      <c r="OXV93" s="212"/>
      <c r="OXW93" s="212"/>
      <c r="OXX93" s="192"/>
      <c r="OXY93" s="212"/>
      <c r="OXZ93" s="212"/>
      <c r="OYA93" s="212"/>
      <c r="OYB93" s="212"/>
      <c r="OYC93" s="212"/>
      <c r="OYD93" s="212"/>
      <c r="OYE93" s="212"/>
      <c r="OYF93" s="212"/>
      <c r="OYG93" s="212"/>
      <c r="OYH93" s="212"/>
      <c r="OYI93" s="212"/>
      <c r="OYJ93" s="212"/>
      <c r="OYK93" s="212"/>
      <c r="OYL93" s="212"/>
      <c r="OYM93" s="212"/>
      <c r="OYN93" s="212"/>
      <c r="OYO93" s="213"/>
      <c r="OYP93" s="212"/>
      <c r="OYQ93" s="212"/>
      <c r="OYR93" s="212"/>
      <c r="OYS93" s="212"/>
      <c r="OYT93" s="212"/>
      <c r="OYU93" s="192"/>
      <c r="OYV93" s="212"/>
      <c r="OYW93" s="212"/>
      <c r="OYX93" s="212"/>
      <c r="OYY93" s="212"/>
      <c r="OYZ93" s="212"/>
      <c r="OZA93" s="212"/>
      <c r="OZB93" s="212"/>
      <c r="OZC93" s="212"/>
      <c r="OZD93" s="212"/>
      <c r="OZE93" s="212"/>
      <c r="OZF93" s="212"/>
      <c r="OZG93" s="212"/>
      <c r="OZH93" s="212"/>
      <c r="OZI93" s="212"/>
      <c r="OZJ93" s="212"/>
      <c r="OZK93" s="212"/>
      <c r="OZL93" s="213"/>
      <c r="OZM93" s="212"/>
      <c r="OZN93" s="212"/>
      <c r="OZO93" s="212"/>
      <c r="OZP93" s="212"/>
      <c r="OZQ93" s="212"/>
      <c r="OZR93" s="192"/>
      <c r="OZS93" s="212"/>
      <c r="OZT93" s="212"/>
      <c r="OZU93" s="212"/>
      <c r="OZV93" s="212"/>
      <c r="OZW93" s="212"/>
      <c r="OZX93" s="212"/>
      <c r="OZY93" s="212"/>
      <c r="OZZ93" s="212"/>
      <c r="PAA93" s="212"/>
      <c r="PAB93" s="212"/>
      <c r="PAC93" s="212"/>
      <c r="PAD93" s="212"/>
      <c r="PAE93" s="212"/>
      <c r="PAF93" s="212"/>
      <c r="PAG93" s="212"/>
      <c r="PAH93" s="212"/>
      <c r="PAI93" s="213"/>
      <c r="PAJ93" s="212"/>
      <c r="PAK93" s="212"/>
      <c r="PAL93" s="212"/>
      <c r="PAM93" s="212"/>
      <c r="PAN93" s="212"/>
      <c r="PAO93" s="192"/>
      <c r="PAP93" s="212"/>
      <c r="PAQ93" s="212"/>
      <c r="PAR93" s="212"/>
      <c r="PAS93" s="212"/>
      <c r="PAT93" s="212"/>
      <c r="PAU93" s="212"/>
      <c r="PAV93" s="212"/>
      <c r="PAW93" s="212"/>
      <c r="PAX93" s="212"/>
      <c r="PAY93" s="212"/>
      <c r="PAZ93" s="212"/>
      <c r="PBA93" s="212"/>
      <c r="PBB93" s="212"/>
      <c r="PBC93" s="212"/>
      <c r="PBD93" s="212"/>
      <c r="PBE93" s="212"/>
      <c r="PBF93" s="213"/>
      <c r="PBG93" s="212"/>
      <c r="PBH93" s="212"/>
      <c r="PBI93" s="212"/>
      <c r="PBJ93" s="212"/>
      <c r="PBK93" s="212"/>
      <c r="PBL93" s="192"/>
      <c r="PBM93" s="212"/>
      <c r="PBN93" s="212"/>
      <c r="PBO93" s="212"/>
      <c r="PBP93" s="212"/>
      <c r="PBQ93" s="212"/>
      <c r="PBR93" s="212"/>
      <c r="PBS93" s="212"/>
      <c r="PBT93" s="212"/>
      <c r="PBU93" s="212"/>
      <c r="PBV93" s="212"/>
      <c r="PBW93" s="212"/>
      <c r="PBX93" s="212"/>
      <c r="PBY93" s="212"/>
      <c r="PBZ93" s="212"/>
      <c r="PCA93" s="212"/>
      <c r="PCB93" s="212"/>
      <c r="PCC93" s="213"/>
      <c r="PCD93" s="212"/>
      <c r="PCE93" s="212"/>
      <c r="PCF93" s="212"/>
      <c r="PCG93" s="212"/>
      <c r="PCH93" s="212"/>
      <c r="PCI93" s="192"/>
      <c r="PCJ93" s="212"/>
      <c r="PCK93" s="212"/>
      <c r="PCL93" s="212"/>
      <c r="PCM93" s="212"/>
      <c r="PCN93" s="212"/>
      <c r="PCO93" s="212"/>
      <c r="PCP93" s="212"/>
      <c r="PCQ93" s="212"/>
      <c r="PCR93" s="212"/>
      <c r="PCS93" s="212"/>
      <c r="PCT93" s="212"/>
      <c r="PCU93" s="212"/>
      <c r="PCV93" s="212"/>
      <c r="PCW93" s="212"/>
      <c r="PCX93" s="212"/>
      <c r="PCY93" s="212"/>
      <c r="PCZ93" s="213"/>
      <c r="PDA93" s="212"/>
      <c r="PDB93" s="212"/>
      <c r="PDC93" s="212"/>
      <c r="PDD93" s="212"/>
      <c r="PDE93" s="212"/>
      <c r="PDF93" s="192"/>
      <c r="PDG93" s="212"/>
      <c r="PDH93" s="212"/>
      <c r="PDI93" s="212"/>
      <c r="PDJ93" s="212"/>
      <c r="PDK93" s="212"/>
      <c r="PDL93" s="212"/>
      <c r="PDM93" s="212"/>
      <c r="PDN93" s="212"/>
      <c r="PDO93" s="212"/>
      <c r="PDP93" s="212"/>
      <c r="PDQ93" s="212"/>
      <c r="PDR93" s="212"/>
      <c r="PDS93" s="212"/>
      <c r="PDT93" s="212"/>
      <c r="PDU93" s="212"/>
      <c r="PDV93" s="212"/>
      <c r="PDW93" s="213"/>
      <c r="PDX93" s="212"/>
      <c r="PDY93" s="212"/>
      <c r="PDZ93" s="212"/>
      <c r="PEA93" s="212"/>
      <c r="PEB93" s="212"/>
      <c r="PEC93" s="192"/>
      <c r="PED93" s="212"/>
      <c r="PEE93" s="212"/>
      <c r="PEF93" s="212"/>
      <c r="PEG93" s="212"/>
      <c r="PEH93" s="212"/>
      <c r="PEI93" s="212"/>
      <c r="PEJ93" s="212"/>
      <c r="PEK93" s="212"/>
      <c r="PEL93" s="212"/>
      <c r="PEM93" s="212"/>
      <c r="PEN93" s="212"/>
      <c r="PEO93" s="212"/>
      <c r="PEP93" s="212"/>
      <c r="PEQ93" s="212"/>
      <c r="PER93" s="212"/>
      <c r="PES93" s="212"/>
      <c r="PET93" s="213"/>
      <c r="PEU93" s="212"/>
      <c r="PEV93" s="212"/>
      <c r="PEW93" s="212"/>
      <c r="PEX93" s="212"/>
      <c r="PEY93" s="212"/>
      <c r="PEZ93" s="192"/>
      <c r="PFA93" s="212"/>
      <c r="PFB93" s="212"/>
      <c r="PFC93" s="212"/>
      <c r="PFD93" s="212"/>
      <c r="PFE93" s="212"/>
      <c r="PFF93" s="212"/>
      <c r="PFG93" s="212"/>
      <c r="PFH93" s="212"/>
      <c r="PFI93" s="212"/>
      <c r="PFJ93" s="212"/>
      <c r="PFK93" s="212"/>
      <c r="PFL93" s="212"/>
      <c r="PFM93" s="212"/>
      <c r="PFN93" s="212"/>
      <c r="PFO93" s="212"/>
      <c r="PFP93" s="212"/>
      <c r="PFQ93" s="213"/>
      <c r="PFR93" s="212"/>
      <c r="PFS93" s="212"/>
      <c r="PFT93" s="212"/>
      <c r="PFU93" s="212"/>
      <c r="PFV93" s="212"/>
      <c r="PFW93" s="192"/>
      <c r="PFX93" s="212"/>
      <c r="PFY93" s="212"/>
      <c r="PFZ93" s="212"/>
      <c r="PGA93" s="212"/>
      <c r="PGB93" s="212"/>
      <c r="PGC93" s="212"/>
      <c r="PGD93" s="212"/>
      <c r="PGE93" s="212"/>
      <c r="PGF93" s="212"/>
      <c r="PGG93" s="212"/>
      <c r="PGH93" s="212"/>
      <c r="PGI93" s="212"/>
      <c r="PGJ93" s="212"/>
      <c r="PGK93" s="212"/>
      <c r="PGL93" s="212"/>
      <c r="PGM93" s="212"/>
      <c r="PGN93" s="213"/>
      <c r="PGO93" s="212"/>
      <c r="PGP93" s="212"/>
      <c r="PGQ93" s="212"/>
      <c r="PGR93" s="212"/>
      <c r="PGS93" s="212"/>
      <c r="PGT93" s="192"/>
      <c r="PGU93" s="212"/>
      <c r="PGV93" s="212"/>
      <c r="PGW93" s="212"/>
      <c r="PGX93" s="212"/>
      <c r="PGY93" s="212"/>
      <c r="PGZ93" s="212"/>
      <c r="PHA93" s="212"/>
      <c r="PHB93" s="212"/>
      <c r="PHC93" s="212"/>
      <c r="PHD93" s="212"/>
      <c r="PHE93" s="212"/>
      <c r="PHF93" s="212"/>
      <c r="PHG93" s="212"/>
      <c r="PHH93" s="212"/>
      <c r="PHI93" s="212"/>
      <c r="PHJ93" s="212"/>
      <c r="PHK93" s="213"/>
      <c r="PHL93" s="212"/>
      <c r="PHM93" s="212"/>
      <c r="PHN93" s="212"/>
      <c r="PHO93" s="212"/>
      <c r="PHP93" s="212"/>
      <c r="PHQ93" s="192"/>
      <c r="PHR93" s="212"/>
      <c r="PHS93" s="212"/>
      <c r="PHT93" s="212"/>
      <c r="PHU93" s="212"/>
      <c r="PHV93" s="212"/>
      <c r="PHW93" s="212"/>
      <c r="PHX93" s="212"/>
      <c r="PHY93" s="212"/>
      <c r="PHZ93" s="212"/>
      <c r="PIA93" s="212"/>
      <c r="PIB93" s="212"/>
      <c r="PIC93" s="212"/>
      <c r="PID93" s="212"/>
      <c r="PIE93" s="212"/>
      <c r="PIF93" s="212"/>
      <c r="PIG93" s="212"/>
      <c r="PIH93" s="213"/>
      <c r="PII93" s="212"/>
      <c r="PIJ93" s="212"/>
      <c r="PIK93" s="212"/>
      <c r="PIL93" s="212"/>
      <c r="PIM93" s="212"/>
      <c r="PIN93" s="192"/>
      <c r="PIO93" s="212"/>
      <c r="PIP93" s="212"/>
      <c r="PIQ93" s="212"/>
      <c r="PIR93" s="212"/>
      <c r="PIS93" s="212"/>
      <c r="PIT93" s="212"/>
      <c r="PIU93" s="212"/>
      <c r="PIV93" s="212"/>
      <c r="PIW93" s="212"/>
      <c r="PIX93" s="212"/>
      <c r="PIY93" s="212"/>
      <c r="PIZ93" s="212"/>
      <c r="PJA93" s="212"/>
      <c r="PJB93" s="212"/>
      <c r="PJC93" s="212"/>
      <c r="PJD93" s="212"/>
      <c r="PJE93" s="213"/>
      <c r="PJF93" s="212"/>
      <c r="PJG93" s="212"/>
      <c r="PJH93" s="212"/>
      <c r="PJI93" s="212"/>
      <c r="PJJ93" s="212"/>
      <c r="PJK93" s="192"/>
      <c r="PJL93" s="212"/>
      <c r="PJM93" s="212"/>
      <c r="PJN93" s="212"/>
      <c r="PJO93" s="212"/>
      <c r="PJP93" s="212"/>
      <c r="PJQ93" s="212"/>
      <c r="PJR93" s="212"/>
      <c r="PJS93" s="212"/>
      <c r="PJT93" s="212"/>
      <c r="PJU93" s="212"/>
      <c r="PJV93" s="212"/>
      <c r="PJW93" s="212"/>
      <c r="PJX93" s="212"/>
      <c r="PJY93" s="212"/>
      <c r="PJZ93" s="212"/>
      <c r="PKA93" s="212"/>
      <c r="PKB93" s="213"/>
      <c r="PKC93" s="212"/>
      <c r="PKD93" s="212"/>
      <c r="PKE93" s="212"/>
      <c r="PKF93" s="212"/>
      <c r="PKG93" s="212"/>
      <c r="PKH93" s="192"/>
      <c r="PKI93" s="212"/>
      <c r="PKJ93" s="212"/>
      <c r="PKK93" s="212"/>
      <c r="PKL93" s="212"/>
      <c r="PKM93" s="212"/>
      <c r="PKN93" s="212"/>
      <c r="PKO93" s="212"/>
      <c r="PKP93" s="212"/>
      <c r="PKQ93" s="212"/>
      <c r="PKR93" s="212"/>
      <c r="PKS93" s="212"/>
      <c r="PKT93" s="212"/>
      <c r="PKU93" s="212"/>
      <c r="PKV93" s="212"/>
      <c r="PKW93" s="212"/>
      <c r="PKX93" s="212"/>
      <c r="PKY93" s="213"/>
      <c r="PKZ93" s="212"/>
      <c r="PLA93" s="212"/>
      <c r="PLB93" s="212"/>
      <c r="PLC93" s="212"/>
      <c r="PLD93" s="212"/>
      <c r="PLE93" s="192"/>
      <c r="PLF93" s="212"/>
      <c r="PLG93" s="212"/>
      <c r="PLH93" s="212"/>
      <c r="PLI93" s="212"/>
      <c r="PLJ93" s="212"/>
      <c r="PLK93" s="212"/>
      <c r="PLL93" s="212"/>
      <c r="PLM93" s="212"/>
      <c r="PLN93" s="212"/>
      <c r="PLO93" s="212"/>
      <c r="PLP93" s="212"/>
      <c r="PLQ93" s="212"/>
      <c r="PLR93" s="212"/>
      <c r="PLS93" s="212"/>
      <c r="PLT93" s="212"/>
      <c r="PLU93" s="212"/>
      <c r="PLV93" s="213"/>
      <c r="PLW93" s="212"/>
      <c r="PLX93" s="212"/>
      <c r="PLY93" s="212"/>
      <c r="PLZ93" s="212"/>
      <c r="PMA93" s="212"/>
      <c r="PMB93" s="192"/>
      <c r="PMC93" s="212"/>
      <c r="PMD93" s="212"/>
      <c r="PME93" s="212"/>
      <c r="PMF93" s="212"/>
      <c r="PMG93" s="212"/>
      <c r="PMH93" s="212"/>
      <c r="PMI93" s="212"/>
      <c r="PMJ93" s="212"/>
      <c r="PMK93" s="212"/>
      <c r="PML93" s="212"/>
      <c r="PMM93" s="212"/>
      <c r="PMN93" s="212"/>
      <c r="PMO93" s="212"/>
      <c r="PMP93" s="212"/>
      <c r="PMQ93" s="212"/>
      <c r="PMR93" s="212"/>
      <c r="PMS93" s="213"/>
      <c r="PMT93" s="212"/>
      <c r="PMU93" s="212"/>
      <c r="PMV93" s="212"/>
      <c r="PMW93" s="212"/>
      <c r="PMX93" s="212"/>
      <c r="PMY93" s="192"/>
      <c r="PMZ93" s="212"/>
      <c r="PNA93" s="212"/>
      <c r="PNB93" s="212"/>
      <c r="PNC93" s="212"/>
      <c r="PND93" s="212"/>
      <c r="PNE93" s="212"/>
      <c r="PNF93" s="212"/>
      <c r="PNG93" s="212"/>
      <c r="PNH93" s="212"/>
      <c r="PNI93" s="212"/>
      <c r="PNJ93" s="212"/>
      <c r="PNK93" s="212"/>
      <c r="PNL93" s="212"/>
      <c r="PNM93" s="212"/>
      <c r="PNN93" s="212"/>
      <c r="PNO93" s="212"/>
      <c r="PNP93" s="213"/>
      <c r="PNQ93" s="212"/>
      <c r="PNR93" s="212"/>
      <c r="PNS93" s="212"/>
      <c r="PNT93" s="212"/>
      <c r="PNU93" s="212"/>
      <c r="PNV93" s="192"/>
      <c r="PNW93" s="212"/>
      <c r="PNX93" s="212"/>
      <c r="PNY93" s="212"/>
      <c r="PNZ93" s="212"/>
      <c r="POA93" s="212"/>
      <c r="POB93" s="212"/>
      <c r="POC93" s="212"/>
      <c r="POD93" s="212"/>
      <c r="POE93" s="212"/>
      <c r="POF93" s="212"/>
      <c r="POG93" s="212"/>
      <c r="POH93" s="212"/>
      <c r="POI93" s="212"/>
      <c r="POJ93" s="212"/>
      <c r="POK93" s="212"/>
      <c r="POL93" s="212"/>
      <c r="POM93" s="213"/>
      <c r="PON93" s="212"/>
      <c r="POO93" s="212"/>
      <c r="POP93" s="212"/>
      <c r="POQ93" s="212"/>
      <c r="POR93" s="212"/>
      <c r="POS93" s="192"/>
      <c r="POT93" s="212"/>
      <c r="POU93" s="212"/>
      <c r="POV93" s="212"/>
      <c r="POW93" s="212"/>
      <c r="POX93" s="212"/>
      <c r="POY93" s="212"/>
      <c r="POZ93" s="212"/>
      <c r="PPA93" s="212"/>
      <c r="PPB93" s="212"/>
      <c r="PPC93" s="212"/>
      <c r="PPD93" s="212"/>
      <c r="PPE93" s="212"/>
      <c r="PPF93" s="212"/>
      <c r="PPG93" s="212"/>
      <c r="PPH93" s="212"/>
      <c r="PPI93" s="212"/>
      <c r="PPJ93" s="213"/>
      <c r="PPK93" s="212"/>
      <c r="PPL93" s="212"/>
      <c r="PPM93" s="212"/>
      <c r="PPN93" s="212"/>
      <c r="PPO93" s="212"/>
      <c r="PPP93" s="192"/>
      <c r="PPQ93" s="212"/>
      <c r="PPR93" s="212"/>
      <c r="PPS93" s="212"/>
      <c r="PPT93" s="212"/>
      <c r="PPU93" s="212"/>
      <c r="PPV93" s="212"/>
      <c r="PPW93" s="212"/>
      <c r="PPX93" s="212"/>
      <c r="PPY93" s="212"/>
      <c r="PPZ93" s="212"/>
      <c r="PQA93" s="212"/>
      <c r="PQB93" s="212"/>
      <c r="PQC93" s="212"/>
      <c r="PQD93" s="212"/>
      <c r="PQE93" s="212"/>
      <c r="PQF93" s="212"/>
      <c r="PQG93" s="213"/>
      <c r="PQH93" s="212"/>
      <c r="PQI93" s="212"/>
      <c r="PQJ93" s="212"/>
      <c r="PQK93" s="212"/>
      <c r="PQL93" s="212"/>
      <c r="PQM93" s="192"/>
      <c r="PQN93" s="212"/>
      <c r="PQO93" s="212"/>
      <c r="PQP93" s="212"/>
      <c r="PQQ93" s="212"/>
      <c r="PQR93" s="212"/>
      <c r="PQS93" s="212"/>
      <c r="PQT93" s="212"/>
      <c r="PQU93" s="212"/>
      <c r="PQV93" s="212"/>
      <c r="PQW93" s="212"/>
      <c r="PQX93" s="212"/>
      <c r="PQY93" s="212"/>
      <c r="PQZ93" s="212"/>
      <c r="PRA93" s="212"/>
      <c r="PRB93" s="212"/>
      <c r="PRC93" s="212"/>
      <c r="PRD93" s="213"/>
      <c r="PRE93" s="212"/>
      <c r="PRF93" s="212"/>
      <c r="PRG93" s="212"/>
      <c r="PRH93" s="212"/>
      <c r="PRI93" s="212"/>
      <c r="PRJ93" s="192"/>
      <c r="PRK93" s="212"/>
      <c r="PRL93" s="212"/>
      <c r="PRM93" s="212"/>
      <c r="PRN93" s="212"/>
      <c r="PRO93" s="212"/>
      <c r="PRP93" s="212"/>
      <c r="PRQ93" s="212"/>
      <c r="PRR93" s="212"/>
      <c r="PRS93" s="212"/>
      <c r="PRT93" s="212"/>
      <c r="PRU93" s="212"/>
      <c r="PRV93" s="212"/>
      <c r="PRW93" s="212"/>
      <c r="PRX93" s="212"/>
      <c r="PRY93" s="212"/>
      <c r="PRZ93" s="212"/>
      <c r="PSA93" s="213"/>
      <c r="PSB93" s="212"/>
      <c r="PSC93" s="212"/>
      <c r="PSD93" s="212"/>
      <c r="PSE93" s="212"/>
      <c r="PSF93" s="212"/>
      <c r="PSG93" s="192"/>
      <c r="PSH93" s="212"/>
      <c r="PSI93" s="212"/>
      <c r="PSJ93" s="212"/>
      <c r="PSK93" s="212"/>
      <c r="PSL93" s="212"/>
      <c r="PSM93" s="212"/>
      <c r="PSN93" s="212"/>
      <c r="PSO93" s="212"/>
      <c r="PSP93" s="212"/>
      <c r="PSQ93" s="212"/>
      <c r="PSR93" s="212"/>
      <c r="PSS93" s="212"/>
      <c r="PST93" s="212"/>
      <c r="PSU93" s="212"/>
      <c r="PSV93" s="212"/>
      <c r="PSW93" s="212"/>
      <c r="PSX93" s="213"/>
      <c r="PSY93" s="212"/>
      <c r="PSZ93" s="212"/>
      <c r="PTA93" s="212"/>
      <c r="PTB93" s="212"/>
      <c r="PTC93" s="212"/>
      <c r="PTD93" s="192"/>
      <c r="PTE93" s="212"/>
      <c r="PTF93" s="212"/>
      <c r="PTG93" s="212"/>
      <c r="PTH93" s="212"/>
      <c r="PTI93" s="212"/>
      <c r="PTJ93" s="212"/>
      <c r="PTK93" s="212"/>
      <c r="PTL93" s="212"/>
      <c r="PTM93" s="212"/>
      <c r="PTN93" s="212"/>
      <c r="PTO93" s="212"/>
      <c r="PTP93" s="212"/>
      <c r="PTQ93" s="212"/>
      <c r="PTR93" s="212"/>
      <c r="PTS93" s="212"/>
      <c r="PTT93" s="212"/>
      <c r="PTU93" s="213"/>
      <c r="PTV93" s="212"/>
      <c r="PTW93" s="212"/>
      <c r="PTX93" s="212"/>
      <c r="PTY93" s="212"/>
      <c r="PTZ93" s="212"/>
      <c r="PUA93" s="192"/>
      <c r="PUB93" s="212"/>
      <c r="PUC93" s="212"/>
      <c r="PUD93" s="212"/>
      <c r="PUE93" s="212"/>
      <c r="PUF93" s="212"/>
      <c r="PUG93" s="212"/>
      <c r="PUH93" s="212"/>
      <c r="PUI93" s="212"/>
      <c r="PUJ93" s="212"/>
      <c r="PUK93" s="212"/>
      <c r="PUL93" s="212"/>
      <c r="PUM93" s="212"/>
      <c r="PUN93" s="212"/>
      <c r="PUO93" s="212"/>
      <c r="PUP93" s="212"/>
      <c r="PUQ93" s="212"/>
      <c r="PUR93" s="213"/>
      <c r="PUS93" s="212"/>
      <c r="PUT93" s="212"/>
      <c r="PUU93" s="212"/>
      <c r="PUV93" s="212"/>
      <c r="PUW93" s="212"/>
      <c r="PUX93" s="192"/>
      <c r="PUY93" s="212"/>
      <c r="PUZ93" s="212"/>
      <c r="PVA93" s="212"/>
      <c r="PVB93" s="212"/>
      <c r="PVC93" s="212"/>
      <c r="PVD93" s="212"/>
      <c r="PVE93" s="212"/>
      <c r="PVF93" s="212"/>
      <c r="PVG93" s="212"/>
      <c r="PVH93" s="212"/>
      <c r="PVI93" s="212"/>
      <c r="PVJ93" s="212"/>
      <c r="PVK93" s="212"/>
      <c r="PVL93" s="212"/>
      <c r="PVM93" s="212"/>
      <c r="PVN93" s="212"/>
      <c r="PVO93" s="213"/>
      <c r="PVP93" s="212"/>
      <c r="PVQ93" s="212"/>
      <c r="PVR93" s="212"/>
      <c r="PVS93" s="212"/>
      <c r="PVT93" s="212"/>
      <c r="PVU93" s="192"/>
      <c r="PVV93" s="212"/>
      <c r="PVW93" s="212"/>
      <c r="PVX93" s="212"/>
      <c r="PVY93" s="212"/>
      <c r="PVZ93" s="212"/>
      <c r="PWA93" s="212"/>
      <c r="PWB93" s="212"/>
      <c r="PWC93" s="212"/>
      <c r="PWD93" s="212"/>
      <c r="PWE93" s="212"/>
      <c r="PWF93" s="212"/>
      <c r="PWG93" s="212"/>
      <c r="PWH93" s="212"/>
      <c r="PWI93" s="212"/>
      <c r="PWJ93" s="212"/>
      <c r="PWK93" s="212"/>
      <c r="PWL93" s="213"/>
      <c r="PWM93" s="212"/>
      <c r="PWN93" s="212"/>
      <c r="PWO93" s="212"/>
      <c r="PWP93" s="212"/>
      <c r="PWQ93" s="212"/>
      <c r="PWR93" s="192"/>
      <c r="PWS93" s="212"/>
      <c r="PWT93" s="212"/>
      <c r="PWU93" s="212"/>
      <c r="PWV93" s="212"/>
      <c r="PWW93" s="212"/>
      <c r="PWX93" s="212"/>
      <c r="PWY93" s="212"/>
      <c r="PWZ93" s="212"/>
      <c r="PXA93" s="212"/>
      <c r="PXB93" s="212"/>
      <c r="PXC93" s="212"/>
      <c r="PXD93" s="212"/>
      <c r="PXE93" s="212"/>
      <c r="PXF93" s="212"/>
      <c r="PXG93" s="212"/>
      <c r="PXH93" s="212"/>
      <c r="PXI93" s="213"/>
      <c r="PXJ93" s="212"/>
      <c r="PXK93" s="212"/>
      <c r="PXL93" s="212"/>
      <c r="PXM93" s="212"/>
      <c r="PXN93" s="212"/>
      <c r="PXO93" s="192"/>
      <c r="PXP93" s="212"/>
      <c r="PXQ93" s="212"/>
      <c r="PXR93" s="212"/>
      <c r="PXS93" s="212"/>
      <c r="PXT93" s="212"/>
      <c r="PXU93" s="212"/>
      <c r="PXV93" s="212"/>
      <c r="PXW93" s="212"/>
      <c r="PXX93" s="212"/>
      <c r="PXY93" s="212"/>
      <c r="PXZ93" s="212"/>
      <c r="PYA93" s="212"/>
      <c r="PYB93" s="212"/>
      <c r="PYC93" s="212"/>
      <c r="PYD93" s="212"/>
      <c r="PYE93" s="212"/>
      <c r="PYF93" s="213"/>
      <c r="PYG93" s="212"/>
      <c r="PYH93" s="212"/>
      <c r="PYI93" s="212"/>
      <c r="PYJ93" s="212"/>
      <c r="PYK93" s="212"/>
      <c r="PYL93" s="192"/>
      <c r="PYM93" s="212"/>
      <c r="PYN93" s="212"/>
      <c r="PYO93" s="212"/>
      <c r="PYP93" s="212"/>
      <c r="PYQ93" s="212"/>
      <c r="PYR93" s="212"/>
      <c r="PYS93" s="212"/>
      <c r="PYT93" s="212"/>
      <c r="PYU93" s="212"/>
      <c r="PYV93" s="212"/>
      <c r="PYW93" s="212"/>
      <c r="PYX93" s="212"/>
      <c r="PYY93" s="212"/>
      <c r="PYZ93" s="212"/>
      <c r="PZA93" s="212"/>
      <c r="PZB93" s="212"/>
      <c r="PZC93" s="213"/>
      <c r="PZD93" s="212"/>
      <c r="PZE93" s="212"/>
      <c r="PZF93" s="212"/>
      <c r="PZG93" s="212"/>
      <c r="PZH93" s="212"/>
      <c r="PZI93" s="192"/>
      <c r="PZJ93" s="212"/>
      <c r="PZK93" s="212"/>
      <c r="PZL93" s="212"/>
      <c r="PZM93" s="212"/>
      <c r="PZN93" s="212"/>
      <c r="PZO93" s="212"/>
      <c r="PZP93" s="212"/>
      <c r="PZQ93" s="212"/>
      <c r="PZR93" s="212"/>
      <c r="PZS93" s="212"/>
      <c r="PZT93" s="212"/>
      <c r="PZU93" s="212"/>
      <c r="PZV93" s="212"/>
      <c r="PZW93" s="212"/>
      <c r="PZX93" s="212"/>
      <c r="PZY93" s="212"/>
      <c r="PZZ93" s="213"/>
      <c r="QAA93" s="212"/>
      <c r="QAB93" s="212"/>
      <c r="QAC93" s="212"/>
      <c r="QAD93" s="212"/>
      <c r="QAE93" s="212"/>
      <c r="QAF93" s="192"/>
      <c r="QAG93" s="212"/>
      <c r="QAH93" s="212"/>
      <c r="QAI93" s="212"/>
      <c r="QAJ93" s="212"/>
      <c r="QAK93" s="212"/>
      <c r="QAL93" s="212"/>
      <c r="QAM93" s="212"/>
      <c r="QAN93" s="212"/>
      <c r="QAO93" s="212"/>
      <c r="QAP93" s="212"/>
      <c r="QAQ93" s="212"/>
      <c r="QAR93" s="212"/>
      <c r="QAS93" s="212"/>
      <c r="QAT93" s="212"/>
      <c r="QAU93" s="212"/>
      <c r="QAV93" s="212"/>
      <c r="QAW93" s="213"/>
      <c r="QAX93" s="212"/>
      <c r="QAY93" s="212"/>
      <c r="QAZ93" s="212"/>
      <c r="QBA93" s="212"/>
      <c r="QBB93" s="212"/>
      <c r="QBC93" s="192"/>
      <c r="QBD93" s="212"/>
      <c r="QBE93" s="212"/>
      <c r="QBF93" s="212"/>
      <c r="QBG93" s="212"/>
      <c r="QBH93" s="212"/>
      <c r="QBI93" s="212"/>
      <c r="QBJ93" s="212"/>
      <c r="QBK93" s="212"/>
      <c r="QBL93" s="212"/>
      <c r="QBM93" s="212"/>
      <c r="QBN93" s="212"/>
      <c r="QBO93" s="212"/>
      <c r="QBP93" s="212"/>
      <c r="QBQ93" s="212"/>
      <c r="QBR93" s="212"/>
      <c r="QBS93" s="212"/>
      <c r="QBT93" s="213"/>
      <c r="QBU93" s="212"/>
      <c r="QBV93" s="212"/>
      <c r="QBW93" s="212"/>
      <c r="QBX93" s="212"/>
      <c r="QBY93" s="212"/>
      <c r="QBZ93" s="192"/>
      <c r="QCA93" s="212"/>
      <c r="QCB93" s="212"/>
      <c r="QCC93" s="212"/>
      <c r="QCD93" s="212"/>
      <c r="QCE93" s="212"/>
      <c r="QCF93" s="212"/>
      <c r="QCG93" s="212"/>
      <c r="QCH93" s="212"/>
      <c r="QCI93" s="212"/>
      <c r="QCJ93" s="212"/>
      <c r="QCK93" s="212"/>
      <c r="QCL93" s="212"/>
      <c r="QCM93" s="212"/>
      <c r="QCN93" s="212"/>
      <c r="QCO93" s="212"/>
      <c r="QCP93" s="212"/>
      <c r="QCQ93" s="213"/>
      <c r="QCR93" s="212"/>
      <c r="QCS93" s="212"/>
      <c r="QCT93" s="212"/>
      <c r="QCU93" s="212"/>
      <c r="QCV93" s="212"/>
      <c r="QCW93" s="192"/>
      <c r="QCX93" s="212"/>
      <c r="QCY93" s="212"/>
      <c r="QCZ93" s="212"/>
      <c r="QDA93" s="212"/>
      <c r="QDB93" s="212"/>
      <c r="QDC93" s="212"/>
      <c r="QDD93" s="212"/>
      <c r="QDE93" s="212"/>
      <c r="QDF93" s="212"/>
      <c r="QDG93" s="212"/>
      <c r="QDH93" s="212"/>
      <c r="QDI93" s="212"/>
      <c r="QDJ93" s="212"/>
      <c r="QDK93" s="212"/>
      <c r="QDL93" s="212"/>
      <c r="QDM93" s="212"/>
      <c r="QDN93" s="213"/>
      <c r="QDO93" s="212"/>
      <c r="QDP93" s="212"/>
      <c r="QDQ93" s="212"/>
      <c r="QDR93" s="212"/>
      <c r="QDS93" s="212"/>
      <c r="QDT93" s="192"/>
      <c r="QDU93" s="212"/>
      <c r="QDV93" s="212"/>
      <c r="QDW93" s="212"/>
      <c r="QDX93" s="212"/>
      <c r="QDY93" s="212"/>
      <c r="QDZ93" s="212"/>
      <c r="QEA93" s="212"/>
      <c r="QEB93" s="212"/>
      <c r="QEC93" s="212"/>
      <c r="QED93" s="212"/>
      <c r="QEE93" s="212"/>
      <c r="QEF93" s="212"/>
      <c r="QEG93" s="212"/>
      <c r="QEH93" s="212"/>
      <c r="QEI93" s="212"/>
      <c r="QEJ93" s="212"/>
      <c r="QEK93" s="213"/>
      <c r="QEL93" s="212"/>
      <c r="QEM93" s="212"/>
      <c r="QEN93" s="212"/>
      <c r="QEO93" s="212"/>
      <c r="QEP93" s="212"/>
      <c r="QEQ93" s="192"/>
      <c r="QER93" s="212"/>
      <c r="QES93" s="212"/>
      <c r="QET93" s="212"/>
      <c r="QEU93" s="212"/>
      <c r="QEV93" s="212"/>
      <c r="QEW93" s="212"/>
      <c r="QEX93" s="212"/>
      <c r="QEY93" s="212"/>
      <c r="QEZ93" s="212"/>
      <c r="QFA93" s="212"/>
      <c r="QFB93" s="212"/>
      <c r="QFC93" s="212"/>
      <c r="QFD93" s="212"/>
      <c r="QFE93" s="212"/>
      <c r="QFF93" s="212"/>
      <c r="QFG93" s="212"/>
      <c r="QFH93" s="213"/>
      <c r="QFI93" s="212"/>
      <c r="QFJ93" s="212"/>
      <c r="QFK93" s="212"/>
      <c r="QFL93" s="212"/>
      <c r="QFM93" s="212"/>
      <c r="QFN93" s="192"/>
      <c r="QFO93" s="212"/>
      <c r="QFP93" s="212"/>
      <c r="QFQ93" s="212"/>
      <c r="QFR93" s="212"/>
      <c r="QFS93" s="212"/>
      <c r="QFT93" s="212"/>
      <c r="QFU93" s="212"/>
      <c r="QFV93" s="212"/>
      <c r="QFW93" s="212"/>
      <c r="QFX93" s="212"/>
      <c r="QFY93" s="212"/>
      <c r="QFZ93" s="212"/>
      <c r="QGA93" s="212"/>
      <c r="QGB93" s="212"/>
      <c r="QGC93" s="212"/>
      <c r="QGD93" s="212"/>
      <c r="QGE93" s="213"/>
      <c r="QGF93" s="212"/>
      <c r="QGG93" s="212"/>
      <c r="QGH93" s="212"/>
      <c r="QGI93" s="212"/>
      <c r="QGJ93" s="212"/>
      <c r="QGK93" s="192"/>
      <c r="QGL93" s="212"/>
      <c r="QGM93" s="212"/>
      <c r="QGN93" s="212"/>
      <c r="QGO93" s="212"/>
      <c r="QGP93" s="212"/>
      <c r="QGQ93" s="212"/>
      <c r="QGR93" s="212"/>
      <c r="QGS93" s="212"/>
      <c r="QGT93" s="212"/>
      <c r="QGU93" s="212"/>
      <c r="QGV93" s="212"/>
      <c r="QGW93" s="212"/>
      <c r="QGX93" s="212"/>
      <c r="QGY93" s="212"/>
      <c r="QGZ93" s="212"/>
      <c r="QHA93" s="212"/>
      <c r="QHB93" s="213"/>
      <c r="QHC93" s="212"/>
      <c r="QHD93" s="212"/>
      <c r="QHE93" s="212"/>
      <c r="QHF93" s="212"/>
      <c r="QHG93" s="212"/>
      <c r="QHH93" s="192"/>
      <c r="QHI93" s="212"/>
      <c r="QHJ93" s="212"/>
      <c r="QHK93" s="212"/>
      <c r="QHL93" s="212"/>
      <c r="QHM93" s="212"/>
      <c r="QHN93" s="212"/>
      <c r="QHO93" s="212"/>
      <c r="QHP93" s="212"/>
      <c r="QHQ93" s="212"/>
      <c r="QHR93" s="212"/>
      <c r="QHS93" s="212"/>
      <c r="QHT93" s="212"/>
      <c r="QHU93" s="212"/>
      <c r="QHV93" s="212"/>
      <c r="QHW93" s="212"/>
      <c r="QHX93" s="212"/>
      <c r="QHY93" s="213"/>
      <c r="QHZ93" s="212"/>
      <c r="QIA93" s="212"/>
      <c r="QIB93" s="212"/>
      <c r="QIC93" s="212"/>
      <c r="QID93" s="212"/>
      <c r="QIE93" s="192"/>
      <c r="QIF93" s="212"/>
      <c r="QIG93" s="212"/>
      <c r="QIH93" s="212"/>
      <c r="QII93" s="212"/>
      <c r="QIJ93" s="212"/>
      <c r="QIK93" s="212"/>
      <c r="QIL93" s="212"/>
      <c r="QIM93" s="212"/>
      <c r="QIN93" s="212"/>
      <c r="QIO93" s="212"/>
      <c r="QIP93" s="212"/>
      <c r="QIQ93" s="212"/>
      <c r="QIR93" s="212"/>
      <c r="QIS93" s="212"/>
      <c r="QIT93" s="212"/>
      <c r="QIU93" s="212"/>
      <c r="QIV93" s="213"/>
      <c r="QIW93" s="212"/>
      <c r="QIX93" s="212"/>
      <c r="QIY93" s="212"/>
      <c r="QIZ93" s="212"/>
      <c r="QJA93" s="212"/>
      <c r="QJB93" s="192"/>
      <c r="QJC93" s="212"/>
      <c r="QJD93" s="212"/>
      <c r="QJE93" s="212"/>
      <c r="QJF93" s="212"/>
      <c r="QJG93" s="212"/>
      <c r="QJH93" s="212"/>
      <c r="QJI93" s="212"/>
      <c r="QJJ93" s="212"/>
      <c r="QJK93" s="212"/>
      <c r="QJL93" s="212"/>
      <c r="QJM93" s="212"/>
      <c r="QJN93" s="212"/>
      <c r="QJO93" s="212"/>
      <c r="QJP93" s="212"/>
      <c r="QJQ93" s="212"/>
      <c r="QJR93" s="212"/>
      <c r="QJS93" s="213"/>
      <c r="QJT93" s="212"/>
      <c r="QJU93" s="212"/>
      <c r="QJV93" s="212"/>
      <c r="QJW93" s="212"/>
      <c r="QJX93" s="212"/>
      <c r="QJY93" s="192"/>
      <c r="QJZ93" s="212"/>
      <c r="QKA93" s="212"/>
      <c r="QKB93" s="212"/>
      <c r="QKC93" s="212"/>
      <c r="QKD93" s="212"/>
      <c r="QKE93" s="212"/>
      <c r="QKF93" s="212"/>
      <c r="QKG93" s="212"/>
      <c r="QKH93" s="212"/>
      <c r="QKI93" s="212"/>
      <c r="QKJ93" s="212"/>
      <c r="QKK93" s="212"/>
      <c r="QKL93" s="212"/>
      <c r="QKM93" s="212"/>
      <c r="QKN93" s="212"/>
      <c r="QKO93" s="212"/>
      <c r="QKP93" s="213"/>
      <c r="QKQ93" s="212"/>
      <c r="QKR93" s="212"/>
      <c r="QKS93" s="212"/>
      <c r="QKT93" s="212"/>
      <c r="QKU93" s="212"/>
      <c r="QKV93" s="192"/>
      <c r="QKW93" s="212"/>
      <c r="QKX93" s="212"/>
      <c r="QKY93" s="212"/>
      <c r="QKZ93" s="212"/>
      <c r="QLA93" s="212"/>
      <c r="QLB93" s="212"/>
      <c r="QLC93" s="212"/>
      <c r="QLD93" s="212"/>
      <c r="QLE93" s="212"/>
      <c r="QLF93" s="212"/>
      <c r="QLG93" s="212"/>
      <c r="QLH93" s="212"/>
      <c r="QLI93" s="212"/>
      <c r="QLJ93" s="212"/>
      <c r="QLK93" s="212"/>
      <c r="QLL93" s="212"/>
      <c r="QLM93" s="213"/>
      <c r="QLN93" s="212"/>
      <c r="QLO93" s="212"/>
      <c r="QLP93" s="212"/>
      <c r="QLQ93" s="212"/>
      <c r="QLR93" s="212"/>
      <c r="QLS93" s="192"/>
      <c r="QLT93" s="212"/>
      <c r="QLU93" s="212"/>
      <c r="QLV93" s="212"/>
      <c r="QLW93" s="212"/>
      <c r="QLX93" s="212"/>
      <c r="QLY93" s="212"/>
      <c r="QLZ93" s="212"/>
      <c r="QMA93" s="212"/>
      <c r="QMB93" s="212"/>
      <c r="QMC93" s="212"/>
      <c r="QMD93" s="212"/>
      <c r="QME93" s="212"/>
      <c r="QMF93" s="212"/>
      <c r="QMG93" s="212"/>
      <c r="QMH93" s="212"/>
      <c r="QMI93" s="212"/>
      <c r="QMJ93" s="213"/>
      <c r="QMK93" s="212"/>
      <c r="QML93" s="212"/>
      <c r="QMM93" s="212"/>
      <c r="QMN93" s="212"/>
      <c r="QMO93" s="212"/>
      <c r="QMP93" s="192"/>
      <c r="QMQ93" s="212"/>
      <c r="QMR93" s="212"/>
      <c r="QMS93" s="212"/>
      <c r="QMT93" s="212"/>
      <c r="QMU93" s="212"/>
      <c r="QMV93" s="212"/>
      <c r="QMW93" s="212"/>
      <c r="QMX93" s="212"/>
      <c r="QMY93" s="212"/>
      <c r="QMZ93" s="212"/>
      <c r="QNA93" s="212"/>
      <c r="QNB93" s="212"/>
      <c r="QNC93" s="212"/>
      <c r="QND93" s="212"/>
      <c r="QNE93" s="212"/>
      <c r="QNF93" s="212"/>
      <c r="QNG93" s="213"/>
      <c r="QNH93" s="212"/>
      <c r="QNI93" s="212"/>
      <c r="QNJ93" s="212"/>
      <c r="QNK93" s="212"/>
      <c r="QNL93" s="212"/>
      <c r="QNM93" s="192"/>
      <c r="QNN93" s="212"/>
      <c r="QNO93" s="212"/>
      <c r="QNP93" s="212"/>
      <c r="QNQ93" s="212"/>
      <c r="QNR93" s="212"/>
      <c r="QNS93" s="212"/>
      <c r="QNT93" s="212"/>
      <c r="QNU93" s="212"/>
      <c r="QNV93" s="212"/>
      <c r="QNW93" s="212"/>
      <c r="QNX93" s="212"/>
      <c r="QNY93" s="212"/>
      <c r="QNZ93" s="212"/>
      <c r="QOA93" s="212"/>
      <c r="QOB93" s="212"/>
      <c r="QOC93" s="212"/>
      <c r="QOD93" s="213"/>
      <c r="QOE93" s="212"/>
      <c r="QOF93" s="212"/>
      <c r="QOG93" s="212"/>
      <c r="QOH93" s="212"/>
      <c r="QOI93" s="212"/>
      <c r="QOJ93" s="192"/>
      <c r="QOK93" s="212"/>
      <c r="QOL93" s="212"/>
      <c r="QOM93" s="212"/>
      <c r="QON93" s="212"/>
      <c r="QOO93" s="212"/>
      <c r="QOP93" s="212"/>
      <c r="QOQ93" s="212"/>
      <c r="QOR93" s="212"/>
      <c r="QOS93" s="212"/>
      <c r="QOT93" s="212"/>
      <c r="QOU93" s="212"/>
      <c r="QOV93" s="212"/>
      <c r="QOW93" s="212"/>
      <c r="QOX93" s="212"/>
      <c r="QOY93" s="212"/>
      <c r="QOZ93" s="212"/>
      <c r="QPA93" s="213"/>
      <c r="QPB93" s="212"/>
      <c r="QPC93" s="212"/>
      <c r="QPD93" s="212"/>
      <c r="QPE93" s="212"/>
      <c r="QPF93" s="212"/>
      <c r="QPG93" s="192"/>
      <c r="QPH93" s="212"/>
      <c r="QPI93" s="212"/>
      <c r="QPJ93" s="212"/>
      <c r="QPK93" s="212"/>
      <c r="QPL93" s="212"/>
      <c r="QPM93" s="212"/>
      <c r="QPN93" s="212"/>
      <c r="QPO93" s="212"/>
      <c r="QPP93" s="212"/>
      <c r="QPQ93" s="212"/>
      <c r="QPR93" s="212"/>
      <c r="QPS93" s="212"/>
      <c r="QPT93" s="212"/>
      <c r="QPU93" s="212"/>
      <c r="QPV93" s="212"/>
      <c r="QPW93" s="212"/>
      <c r="QPX93" s="213"/>
      <c r="QPY93" s="212"/>
      <c r="QPZ93" s="212"/>
      <c r="QQA93" s="212"/>
      <c r="QQB93" s="212"/>
      <c r="QQC93" s="212"/>
      <c r="QQD93" s="192"/>
      <c r="QQE93" s="212"/>
      <c r="QQF93" s="212"/>
      <c r="QQG93" s="212"/>
      <c r="QQH93" s="212"/>
      <c r="QQI93" s="212"/>
      <c r="QQJ93" s="212"/>
      <c r="QQK93" s="212"/>
      <c r="QQL93" s="212"/>
      <c r="QQM93" s="212"/>
      <c r="QQN93" s="212"/>
      <c r="QQO93" s="212"/>
      <c r="QQP93" s="212"/>
      <c r="QQQ93" s="212"/>
      <c r="QQR93" s="212"/>
      <c r="QQS93" s="212"/>
      <c r="QQT93" s="212"/>
      <c r="QQU93" s="213"/>
      <c r="QQV93" s="212"/>
      <c r="QQW93" s="212"/>
      <c r="QQX93" s="212"/>
      <c r="QQY93" s="212"/>
      <c r="QQZ93" s="212"/>
      <c r="QRA93" s="192"/>
      <c r="QRB93" s="212"/>
      <c r="QRC93" s="212"/>
      <c r="QRD93" s="212"/>
      <c r="QRE93" s="212"/>
      <c r="QRF93" s="212"/>
      <c r="QRG93" s="212"/>
      <c r="QRH93" s="212"/>
      <c r="QRI93" s="212"/>
      <c r="QRJ93" s="212"/>
      <c r="QRK93" s="212"/>
      <c r="QRL93" s="212"/>
      <c r="QRM93" s="212"/>
      <c r="QRN93" s="212"/>
      <c r="QRO93" s="212"/>
      <c r="QRP93" s="212"/>
      <c r="QRQ93" s="212"/>
      <c r="QRR93" s="213"/>
      <c r="QRS93" s="212"/>
      <c r="QRT93" s="212"/>
      <c r="QRU93" s="212"/>
      <c r="QRV93" s="212"/>
      <c r="QRW93" s="212"/>
      <c r="QRX93" s="192"/>
      <c r="QRY93" s="212"/>
      <c r="QRZ93" s="212"/>
      <c r="QSA93" s="212"/>
      <c r="QSB93" s="212"/>
      <c r="QSC93" s="212"/>
      <c r="QSD93" s="212"/>
      <c r="QSE93" s="212"/>
      <c r="QSF93" s="212"/>
      <c r="QSG93" s="212"/>
      <c r="QSH93" s="212"/>
      <c r="QSI93" s="212"/>
      <c r="QSJ93" s="212"/>
      <c r="QSK93" s="212"/>
      <c r="QSL93" s="212"/>
      <c r="QSM93" s="212"/>
      <c r="QSN93" s="212"/>
      <c r="QSO93" s="213"/>
      <c r="QSP93" s="212"/>
      <c r="QSQ93" s="212"/>
      <c r="QSR93" s="212"/>
      <c r="QSS93" s="212"/>
      <c r="QST93" s="212"/>
      <c r="QSU93" s="192"/>
      <c r="QSV93" s="212"/>
      <c r="QSW93" s="212"/>
      <c r="QSX93" s="212"/>
      <c r="QSY93" s="212"/>
      <c r="QSZ93" s="212"/>
      <c r="QTA93" s="212"/>
      <c r="QTB93" s="212"/>
      <c r="QTC93" s="212"/>
      <c r="QTD93" s="212"/>
      <c r="QTE93" s="212"/>
      <c r="QTF93" s="212"/>
      <c r="QTG93" s="212"/>
      <c r="QTH93" s="212"/>
      <c r="QTI93" s="212"/>
      <c r="QTJ93" s="212"/>
      <c r="QTK93" s="212"/>
      <c r="QTL93" s="213"/>
      <c r="QTM93" s="212"/>
      <c r="QTN93" s="212"/>
      <c r="QTO93" s="212"/>
      <c r="QTP93" s="212"/>
      <c r="QTQ93" s="212"/>
      <c r="QTR93" s="192"/>
      <c r="QTS93" s="212"/>
      <c r="QTT93" s="212"/>
      <c r="QTU93" s="212"/>
      <c r="QTV93" s="212"/>
      <c r="QTW93" s="212"/>
      <c r="QTX93" s="212"/>
      <c r="QTY93" s="212"/>
      <c r="QTZ93" s="212"/>
      <c r="QUA93" s="212"/>
      <c r="QUB93" s="212"/>
      <c r="QUC93" s="212"/>
      <c r="QUD93" s="212"/>
      <c r="QUE93" s="212"/>
      <c r="QUF93" s="212"/>
      <c r="QUG93" s="212"/>
      <c r="QUH93" s="212"/>
      <c r="QUI93" s="213"/>
      <c r="QUJ93" s="212"/>
      <c r="QUK93" s="212"/>
      <c r="QUL93" s="212"/>
      <c r="QUM93" s="212"/>
      <c r="QUN93" s="212"/>
      <c r="QUO93" s="192"/>
      <c r="QUP93" s="212"/>
      <c r="QUQ93" s="212"/>
      <c r="QUR93" s="212"/>
      <c r="QUS93" s="212"/>
      <c r="QUT93" s="212"/>
      <c r="QUU93" s="212"/>
      <c r="QUV93" s="212"/>
      <c r="QUW93" s="212"/>
      <c r="QUX93" s="212"/>
      <c r="QUY93" s="212"/>
      <c r="QUZ93" s="212"/>
      <c r="QVA93" s="212"/>
      <c r="QVB93" s="212"/>
      <c r="QVC93" s="212"/>
      <c r="QVD93" s="212"/>
      <c r="QVE93" s="212"/>
      <c r="QVF93" s="213"/>
      <c r="QVG93" s="212"/>
      <c r="QVH93" s="212"/>
      <c r="QVI93" s="212"/>
      <c r="QVJ93" s="212"/>
      <c r="QVK93" s="212"/>
      <c r="QVL93" s="192"/>
      <c r="QVM93" s="212"/>
      <c r="QVN93" s="212"/>
      <c r="QVO93" s="212"/>
      <c r="QVP93" s="212"/>
      <c r="QVQ93" s="212"/>
      <c r="QVR93" s="212"/>
      <c r="QVS93" s="212"/>
      <c r="QVT93" s="212"/>
      <c r="QVU93" s="212"/>
      <c r="QVV93" s="212"/>
      <c r="QVW93" s="212"/>
      <c r="QVX93" s="212"/>
      <c r="QVY93" s="212"/>
      <c r="QVZ93" s="212"/>
      <c r="QWA93" s="212"/>
      <c r="QWB93" s="212"/>
      <c r="QWC93" s="213"/>
      <c r="QWD93" s="212"/>
      <c r="QWE93" s="212"/>
      <c r="QWF93" s="212"/>
      <c r="QWG93" s="212"/>
      <c r="QWH93" s="212"/>
      <c r="QWI93" s="192"/>
      <c r="QWJ93" s="212"/>
      <c r="QWK93" s="212"/>
      <c r="QWL93" s="212"/>
      <c r="QWM93" s="212"/>
      <c r="QWN93" s="212"/>
      <c r="QWO93" s="212"/>
      <c r="QWP93" s="212"/>
      <c r="QWQ93" s="212"/>
      <c r="QWR93" s="212"/>
      <c r="QWS93" s="212"/>
      <c r="QWT93" s="212"/>
      <c r="QWU93" s="212"/>
      <c r="QWV93" s="212"/>
      <c r="QWW93" s="212"/>
      <c r="QWX93" s="212"/>
      <c r="QWY93" s="212"/>
      <c r="QWZ93" s="213"/>
      <c r="QXA93" s="212"/>
      <c r="QXB93" s="212"/>
      <c r="QXC93" s="212"/>
      <c r="QXD93" s="212"/>
      <c r="QXE93" s="212"/>
      <c r="QXF93" s="192"/>
      <c r="QXG93" s="212"/>
      <c r="QXH93" s="212"/>
      <c r="QXI93" s="212"/>
      <c r="QXJ93" s="212"/>
      <c r="QXK93" s="212"/>
      <c r="QXL93" s="212"/>
      <c r="QXM93" s="212"/>
      <c r="QXN93" s="212"/>
      <c r="QXO93" s="212"/>
      <c r="QXP93" s="212"/>
      <c r="QXQ93" s="212"/>
      <c r="QXR93" s="212"/>
      <c r="QXS93" s="212"/>
      <c r="QXT93" s="212"/>
      <c r="QXU93" s="212"/>
      <c r="QXV93" s="212"/>
      <c r="QXW93" s="213"/>
      <c r="QXX93" s="212"/>
      <c r="QXY93" s="212"/>
      <c r="QXZ93" s="212"/>
      <c r="QYA93" s="212"/>
      <c r="QYB93" s="212"/>
      <c r="QYC93" s="192"/>
      <c r="QYD93" s="212"/>
      <c r="QYE93" s="212"/>
      <c r="QYF93" s="212"/>
      <c r="QYG93" s="212"/>
      <c r="QYH93" s="212"/>
      <c r="QYI93" s="212"/>
      <c r="QYJ93" s="212"/>
      <c r="QYK93" s="212"/>
      <c r="QYL93" s="212"/>
      <c r="QYM93" s="212"/>
      <c r="QYN93" s="212"/>
      <c r="QYO93" s="212"/>
      <c r="QYP93" s="212"/>
      <c r="QYQ93" s="212"/>
      <c r="QYR93" s="212"/>
      <c r="QYS93" s="212"/>
      <c r="QYT93" s="213"/>
      <c r="QYU93" s="212"/>
      <c r="QYV93" s="212"/>
      <c r="QYW93" s="212"/>
      <c r="QYX93" s="212"/>
      <c r="QYY93" s="212"/>
      <c r="QYZ93" s="192"/>
      <c r="QZA93" s="212"/>
      <c r="QZB93" s="212"/>
      <c r="QZC93" s="212"/>
      <c r="QZD93" s="212"/>
      <c r="QZE93" s="212"/>
      <c r="QZF93" s="212"/>
      <c r="QZG93" s="212"/>
      <c r="QZH93" s="212"/>
      <c r="QZI93" s="212"/>
      <c r="QZJ93" s="212"/>
      <c r="QZK93" s="212"/>
      <c r="QZL93" s="212"/>
      <c r="QZM93" s="212"/>
      <c r="QZN93" s="212"/>
      <c r="QZO93" s="212"/>
      <c r="QZP93" s="212"/>
      <c r="QZQ93" s="213"/>
      <c r="QZR93" s="212"/>
      <c r="QZS93" s="212"/>
      <c r="QZT93" s="212"/>
      <c r="QZU93" s="212"/>
      <c r="QZV93" s="212"/>
      <c r="QZW93" s="192"/>
      <c r="QZX93" s="212"/>
      <c r="QZY93" s="212"/>
      <c r="QZZ93" s="212"/>
      <c r="RAA93" s="212"/>
      <c r="RAB93" s="212"/>
      <c r="RAC93" s="212"/>
      <c r="RAD93" s="212"/>
      <c r="RAE93" s="212"/>
      <c r="RAF93" s="212"/>
      <c r="RAG93" s="212"/>
      <c r="RAH93" s="212"/>
      <c r="RAI93" s="212"/>
      <c r="RAJ93" s="212"/>
      <c r="RAK93" s="212"/>
      <c r="RAL93" s="212"/>
      <c r="RAM93" s="212"/>
      <c r="RAN93" s="213"/>
      <c r="RAO93" s="212"/>
      <c r="RAP93" s="212"/>
      <c r="RAQ93" s="212"/>
      <c r="RAR93" s="212"/>
      <c r="RAS93" s="212"/>
      <c r="RAT93" s="192"/>
      <c r="RAU93" s="212"/>
      <c r="RAV93" s="212"/>
      <c r="RAW93" s="212"/>
      <c r="RAX93" s="212"/>
      <c r="RAY93" s="212"/>
      <c r="RAZ93" s="212"/>
      <c r="RBA93" s="212"/>
      <c r="RBB93" s="212"/>
      <c r="RBC93" s="212"/>
      <c r="RBD93" s="212"/>
      <c r="RBE93" s="212"/>
      <c r="RBF93" s="212"/>
      <c r="RBG93" s="212"/>
      <c r="RBH93" s="212"/>
      <c r="RBI93" s="212"/>
      <c r="RBJ93" s="212"/>
      <c r="RBK93" s="213"/>
      <c r="RBL93" s="212"/>
      <c r="RBM93" s="212"/>
      <c r="RBN93" s="212"/>
      <c r="RBO93" s="212"/>
      <c r="RBP93" s="212"/>
      <c r="RBQ93" s="192"/>
      <c r="RBR93" s="212"/>
      <c r="RBS93" s="212"/>
      <c r="RBT93" s="212"/>
      <c r="RBU93" s="212"/>
      <c r="RBV93" s="212"/>
      <c r="RBW93" s="212"/>
      <c r="RBX93" s="212"/>
      <c r="RBY93" s="212"/>
      <c r="RBZ93" s="212"/>
      <c r="RCA93" s="212"/>
      <c r="RCB93" s="212"/>
      <c r="RCC93" s="212"/>
      <c r="RCD93" s="212"/>
      <c r="RCE93" s="212"/>
      <c r="RCF93" s="212"/>
      <c r="RCG93" s="212"/>
      <c r="RCH93" s="213"/>
      <c r="RCI93" s="212"/>
      <c r="RCJ93" s="212"/>
      <c r="RCK93" s="212"/>
      <c r="RCL93" s="212"/>
      <c r="RCM93" s="212"/>
      <c r="RCN93" s="192"/>
      <c r="RCO93" s="212"/>
      <c r="RCP93" s="212"/>
      <c r="RCQ93" s="212"/>
      <c r="RCR93" s="212"/>
      <c r="RCS93" s="212"/>
      <c r="RCT93" s="212"/>
      <c r="RCU93" s="212"/>
      <c r="RCV93" s="212"/>
      <c r="RCW93" s="212"/>
      <c r="RCX93" s="212"/>
      <c r="RCY93" s="212"/>
      <c r="RCZ93" s="212"/>
      <c r="RDA93" s="212"/>
      <c r="RDB93" s="212"/>
      <c r="RDC93" s="212"/>
      <c r="RDD93" s="212"/>
      <c r="RDE93" s="213"/>
      <c r="RDF93" s="212"/>
      <c r="RDG93" s="212"/>
      <c r="RDH93" s="212"/>
      <c r="RDI93" s="212"/>
      <c r="RDJ93" s="212"/>
      <c r="RDK93" s="192"/>
      <c r="RDL93" s="212"/>
      <c r="RDM93" s="212"/>
      <c r="RDN93" s="212"/>
      <c r="RDO93" s="212"/>
      <c r="RDP93" s="212"/>
      <c r="RDQ93" s="212"/>
      <c r="RDR93" s="212"/>
      <c r="RDS93" s="212"/>
      <c r="RDT93" s="212"/>
      <c r="RDU93" s="212"/>
      <c r="RDV93" s="212"/>
      <c r="RDW93" s="212"/>
      <c r="RDX93" s="212"/>
      <c r="RDY93" s="212"/>
      <c r="RDZ93" s="212"/>
      <c r="REA93" s="212"/>
      <c r="REB93" s="213"/>
      <c r="REC93" s="212"/>
      <c r="RED93" s="212"/>
      <c r="REE93" s="212"/>
      <c r="REF93" s="212"/>
      <c r="REG93" s="212"/>
      <c r="REH93" s="192"/>
      <c r="REI93" s="212"/>
      <c r="REJ93" s="212"/>
      <c r="REK93" s="212"/>
      <c r="REL93" s="212"/>
      <c r="REM93" s="212"/>
      <c r="REN93" s="212"/>
      <c r="REO93" s="212"/>
      <c r="REP93" s="212"/>
      <c r="REQ93" s="212"/>
      <c r="RER93" s="212"/>
      <c r="RES93" s="212"/>
      <c r="RET93" s="212"/>
      <c r="REU93" s="212"/>
      <c r="REV93" s="212"/>
      <c r="REW93" s="212"/>
      <c r="REX93" s="212"/>
      <c r="REY93" s="213"/>
      <c r="REZ93" s="212"/>
      <c r="RFA93" s="212"/>
      <c r="RFB93" s="212"/>
      <c r="RFC93" s="212"/>
      <c r="RFD93" s="212"/>
      <c r="RFE93" s="192"/>
      <c r="RFF93" s="212"/>
      <c r="RFG93" s="212"/>
      <c r="RFH93" s="212"/>
      <c r="RFI93" s="212"/>
      <c r="RFJ93" s="212"/>
      <c r="RFK93" s="212"/>
      <c r="RFL93" s="212"/>
      <c r="RFM93" s="212"/>
      <c r="RFN93" s="212"/>
      <c r="RFO93" s="212"/>
      <c r="RFP93" s="212"/>
      <c r="RFQ93" s="212"/>
      <c r="RFR93" s="212"/>
      <c r="RFS93" s="212"/>
      <c r="RFT93" s="212"/>
      <c r="RFU93" s="212"/>
      <c r="RFV93" s="213"/>
      <c r="RFW93" s="212"/>
      <c r="RFX93" s="212"/>
      <c r="RFY93" s="212"/>
      <c r="RFZ93" s="212"/>
      <c r="RGA93" s="212"/>
      <c r="RGB93" s="192"/>
      <c r="RGC93" s="212"/>
      <c r="RGD93" s="212"/>
      <c r="RGE93" s="212"/>
      <c r="RGF93" s="212"/>
      <c r="RGG93" s="212"/>
      <c r="RGH93" s="212"/>
      <c r="RGI93" s="212"/>
      <c r="RGJ93" s="212"/>
      <c r="RGK93" s="212"/>
      <c r="RGL93" s="212"/>
      <c r="RGM93" s="212"/>
      <c r="RGN93" s="212"/>
      <c r="RGO93" s="212"/>
      <c r="RGP93" s="212"/>
      <c r="RGQ93" s="212"/>
      <c r="RGR93" s="212"/>
      <c r="RGS93" s="213"/>
      <c r="RGT93" s="212"/>
      <c r="RGU93" s="212"/>
      <c r="RGV93" s="212"/>
      <c r="RGW93" s="212"/>
      <c r="RGX93" s="212"/>
      <c r="RGY93" s="192"/>
      <c r="RGZ93" s="212"/>
      <c r="RHA93" s="212"/>
      <c r="RHB93" s="212"/>
      <c r="RHC93" s="212"/>
      <c r="RHD93" s="212"/>
      <c r="RHE93" s="212"/>
      <c r="RHF93" s="212"/>
      <c r="RHG93" s="212"/>
      <c r="RHH93" s="212"/>
      <c r="RHI93" s="212"/>
      <c r="RHJ93" s="212"/>
      <c r="RHK93" s="212"/>
      <c r="RHL93" s="212"/>
      <c r="RHM93" s="212"/>
      <c r="RHN93" s="212"/>
      <c r="RHO93" s="212"/>
      <c r="RHP93" s="213"/>
      <c r="RHQ93" s="212"/>
      <c r="RHR93" s="212"/>
      <c r="RHS93" s="212"/>
      <c r="RHT93" s="212"/>
      <c r="RHU93" s="212"/>
      <c r="RHV93" s="192"/>
      <c r="RHW93" s="212"/>
      <c r="RHX93" s="212"/>
      <c r="RHY93" s="212"/>
      <c r="RHZ93" s="212"/>
      <c r="RIA93" s="212"/>
      <c r="RIB93" s="212"/>
      <c r="RIC93" s="212"/>
      <c r="RID93" s="212"/>
      <c r="RIE93" s="212"/>
      <c r="RIF93" s="212"/>
      <c r="RIG93" s="212"/>
      <c r="RIH93" s="212"/>
      <c r="RII93" s="212"/>
      <c r="RIJ93" s="212"/>
      <c r="RIK93" s="212"/>
      <c r="RIL93" s="212"/>
      <c r="RIM93" s="213"/>
      <c r="RIN93" s="212"/>
      <c r="RIO93" s="212"/>
      <c r="RIP93" s="212"/>
      <c r="RIQ93" s="212"/>
      <c r="RIR93" s="212"/>
      <c r="RIS93" s="192"/>
      <c r="RIT93" s="212"/>
      <c r="RIU93" s="212"/>
      <c r="RIV93" s="212"/>
      <c r="RIW93" s="212"/>
      <c r="RIX93" s="212"/>
      <c r="RIY93" s="212"/>
      <c r="RIZ93" s="212"/>
      <c r="RJA93" s="212"/>
      <c r="RJB93" s="212"/>
      <c r="RJC93" s="212"/>
      <c r="RJD93" s="212"/>
      <c r="RJE93" s="212"/>
      <c r="RJF93" s="212"/>
      <c r="RJG93" s="212"/>
      <c r="RJH93" s="212"/>
      <c r="RJI93" s="212"/>
      <c r="RJJ93" s="213"/>
      <c r="RJK93" s="212"/>
      <c r="RJL93" s="212"/>
      <c r="RJM93" s="212"/>
      <c r="RJN93" s="212"/>
      <c r="RJO93" s="212"/>
      <c r="RJP93" s="192"/>
      <c r="RJQ93" s="212"/>
      <c r="RJR93" s="212"/>
      <c r="RJS93" s="212"/>
      <c r="RJT93" s="212"/>
      <c r="RJU93" s="212"/>
      <c r="RJV93" s="212"/>
      <c r="RJW93" s="212"/>
      <c r="RJX93" s="212"/>
      <c r="RJY93" s="212"/>
      <c r="RJZ93" s="212"/>
      <c r="RKA93" s="212"/>
      <c r="RKB93" s="212"/>
      <c r="RKC93" s="212"/>
      <c r="RKD93" s="212"/>
      <c r="RKE93" s="212"/>
      <c r="RKF93" s="212"/>
      <c r="RKG93" s="213"/>
      <c r="RKH93" s="212"/>
      <c r="RKI93" s="212"/>
      <c r="RKJ93" s="212"/>
      <c r="RKK93" s="212"/>
      <c r="RKL93" s="212"/>
      <c r="RKM93" s="192"/>
      <c r="RKN93" s="212"/>
      <c r="RKO93" s="212"/>
      <c r="RKP93" s="212"/>
      <c r="RKQ93" s="212"/>
      <c r="RKR93" s="212"/>
      <c r="RKS93" s="212"/>
      <c r="RKT93" s="212"/>
      <c r="RKU93" s="212"/>
      <c r="RKV93" s="212"/>
      <c r="RKW93" s="212"/>
      <c r="RKX93" s="212"/>
      <c r="RKY93" s="212"/>
      <c r="RKZ93" s="212"/>
      <c r="RLA93" s="212"/>
      <c r="RLB93" s="212"/>
      <c r="RLC93" s="212"/>
      <c r="RLD93" s="213"/>
      <c r="RLE93" s="212"/>
      <c r="RLF93" s="212"/>
      <c r="RLG93" s="212"/>
      <c r="RLH93" s="212"/>
      <c r="RLI93" s="212"/>
      <c r="RLJ93" s="192"/>
      <c r="RLK93" s="212"/>
      <c r="RLL93" s="212"/>
      <c r="RLM93" s="212"/>
      <c r="RLN93" s="212"/>
      <c r="RLO93" s="212"/>
      <c r="RLP93" s="212"/>
      <c r="RLQ93" s="212"/>
      <c r="RLR93" s="212"/>
      <c r="RLS93" s="212"/>
      <c r="RLT93" s="212"/>
      <c r="RLU93" s="212"/>
      <c r="RLV93" s="212"/>
      <c r="RLW93" s="212"/>
      <c r="RLX93" s="212"/>
      <c r="RLY93" s="212"/>
      <c r="RLZ93" s="212"/>
      <c r="RMA93" s="213"/>
      <c r="RMB93" s="212"/>
      <c r="RMC93" s="212"/>
      <c r="RMD93" s="212"/>
      <c r="RME93" s="212"/>
      <c r="RMF93" s="212"/>
      <c r="RMG93" s="192"/>
      <c r="RMH93" s="212"/>
      <c r="RMI93" s="212"/>
      <c r="RMJ93" s="212"/>
      <c r="RMK93" s="212"/>
      <c r="RML93" s="212"/>
      <c r="RMM93" s="212"/>
      <c r="RMN93" s="212"/>
      <c r="RMO93" s="212"/>
      <c r="RMP93" s="212"/>
      <c r="RMQ93" s="212"/>
      <c r="RMR93" s="212"/>
      <c r="RMS93" s="212"/>
      <c r="RMT93" s="212"/>
      <c r="RMU93" s="212"/>
      <c r="RMV93" s="212"/>
      <c r="RMW93" s="212"/>
      <c r="RMX93" s="213"/>
      <c r="RMY93" s="212"/>
      <c r="RMZ93" s="212"/>
      <c r="RNA93" s="212"/>
      <c r="RNB93" s="212"/>
      <c r="RNC93" s="212"/>
      <c r="RND93" s="192"/>
      <c r="RNE93" s="212"/>
      <c r="RNF93" s="212"/>
      <c r="RNG93" s="212"/>
      <c r="RNH93" s="212"/>
      <c r="RNI93" s="212"/>
      <c r="RNJ93" s="212"/>
      <c r="RNK93" s="212"/>
      <c r="RNL93" s="212"/>
      <c r="RNM93" s="212"/>
      <c r="RNN93" s="212"/>
      <c r="RNO93" s="212"/>
      <c r="RNP93" s="212"/>
      <c r="RNQ93" s="212"/>
      <c r="RNR93" s="212"/>
      <c r="RNS93" s="212"/>
      <c r="RNT93" s="212"/>
      <c r="RNU93" s="213"/>
      <c r="RNV93" s="212"/>
      <c r="RNW93" s="212"/>
      <c r="RNX93" s="212"/>
      <c r="RNY93" s="212"/>
      <c r="RNZ93" s="212"/>
      <c r="ROA93" s="192"/>
      <c r="ROB93" s="212"/>
      <c r="ROC93" s="212"/>
      <c r="ROD93" s="212"/>
      <c r="ROE93" s="212"/>
      <c r="ROF93" s="212"/>
      <c r="ROG93" s="212"/>
      <c r="ROH93" s="212"/>
      <c r="ROI93" s="212"/>
      <c r="ROJ93" s="212"/>
      <c r="ROK93" s="212"/>
      <c r="ROL93" s="212"/>
      <c r="ROM93" s="212"/>
      <c r="RON93" s="212"/>
      <c r="ROO93" s="212"/>
      <c r="ROP93" s="212"/>
      <c r="ROQ93" s="212"/>
      <c r="ROR93" s="213"/>
      <c r="ROS93" s="212"/>
      <c r="ROT93" s="212"/>
      <c r="ROU93" s="212"/>
      <c r="ROV93" s="212"/>
      <c r="ROW93" s="212"/>
      <c r="ROX93" s="192"/>
      <c r="ROY93" s="212"/>
      <c r="ROZ93" s="212"/>
      <c r="RPA93" s="212"/>
      <c r="RPB93" s="212"/>
      <c r="RPC93" s="212"/>
      <c r="RPD93" s="212"/>
      <c r="RPE93" s="212"/>
      <c r="RPF93" s="212"/>
      <c r="RPG93" s="212"/>
      <c r="RPH93" s="212"/>
      <c r="RPI93" s="212"/>
      <c r="RPJ93" s="212"/>
      <c r="RPK93" s="212"/>
      <c r="RPL93" s="212"/>
      <c r="RPM93" s="212"/>
      <c r="RPN93" s="212"/>
      <c r="RPO93" s="213"/>
      <c r="RPP93" s="212"/>
      <c r="RPQ93" s="212"/>
      <c r="RPR93" s="212"/>
      <c r="RPS93" s="212"/>
      <c r="RPT93" s="212"/>
      <c r="RPU93" s="192"/>
      <c r="RPV93" s="212"/>
      <c r="RPW93" s="212"/>
      <c r="RPX93" s="212"/>
      <c r="RPY93" s="212"/>
      <c r="RPZ93" s="212"/>
      <c r="RQA93" s="212"/>
      <c r="RQB93" s="212"/>
      <c r="RQC93" s="212"/>
      <c r="RQD93" s="212"/>
      <c r="RQE93" s="212"/>
      <c r="RQF93" s="212"/>
      <c r="RQG93" s="212"/>
      <c r="RQH93" s="212"/>
      <c r="RQI93" s="212"/>
      <c r="RQJ93" s="212"/>
      <c r="RQK93" s="212"/>
      <c r="RQL93" s="213"/>
      <c r="RQM93" s="212"/>
      <c r="RQN93" s="212"/>
      <c r="RQO93" s="212"/>
      <c r="RQP93" s="212"/>
      <c r="RQQ93" s="212"/>
      <c r="RQR93" s="192"/>
      <c r="RQS93" s="212"/>
      <c r="RQT93" s="212"/>
      <c r="RQU93" s="212"/>
      <c r="RQV93" s="212"/>
      <c r="RQW93" s="212"/>
      <c r="RQX93" s="212"/>
      <c r="RQY93" s="212"/>
      <c r="RQZ93" s="212"/>
      <c r="RRA93" s="212"/>
      <c r="RRB93" s="212"/>
      <c r="RRC93" s="212"/>
      <c r="RRD93" s="212"/>
      <c r="RRE93" s="212"/>
      <c r="RRF93" s="212"/>
      <c r="RRG93" s="212"/>
      <c r="RRH93" s="212"/>
      <c r="RRI93" s="213"/>
      <c r="RRJ93" s="212"/>
      <c r="RRK93" s="212"/>
      <c r="RRL93" s="212"/>
      <c r="RRM93" s="212"/>
      <c r="RRN93" s="212"/>
      <c r="RRO93" s="192"/>
      <c r="RRP93" s="212"/>
      <c r="RRQ93" s="212"/>
      <c r="RRR93" s="212"/>
      <c r="RRS93" s="212"/>
      <c r="RRT93" s="212"/>
      <c r="RRU93" s="212"/>
      <c r="RRV93" s="212"/>
      <c r="RRW93" s="212"/>
      <c r="RRX93" s="212"/>
      <c r="RRY93" s="212"/>
      <c r="RRZ93" s="212"/>
      <c r="RSA93" s="212"/>
      <c r="RSB93" s="212"/>
      <c r="RSC93" s="212"/>
      <c r="RSD93" s="212"/>
      <c r="RSE93" s="212"/>
      <c r="RSF93" s="213"/>
      <c r="RSG93" s="212"/>
      <c r="RSH93" s="212"/>
      <c r="RSI93" s="212"/>
      <c r="RSJ93" s="212"/>
      <c r="RSK93" s="212"/>
      <c r="RSL93" s="192"/>
      <c r="RSM93" s="212"/>
      <c r="RSN93" s="212"/>
      <c r="RSO93" s="212"/>
      <c r="RSP93" s="212"/>
      <c r="RSQ93" s="212"/>
      <c r="RSR93" s="212"/>
      <c r="RSS93" s="212"/>
      <c r="RST93" s="212"/>
      <c r="RSU93" s="212"/>
      <c r="RSV93" s="212"/>
      <c r="RSW93" s="212"/>
      <c r="RSX93" s="212"/>
      <c r="RSY93" s="212"/>
      <c r="RSZ93" s="212"/>
      <c r="RTA93" s="212"/>
      <c r="RTB93" s="212"/>
      <c r="RTC93" s="213"/>
      <c r="RTD93" s="212"/>
      <c r="RTE93" s="212"/>
      <c r="RTF93" s="212"/>
      <c r="RTG93" s="212"/>
      <c r="RTH93" s="212"/>
      <c r="RTI93" s="192"/>
      <c r="RTJ93" s="212"/>
      <c r="RTK93" s="212"/>
      <c r="RTL93" s="212"/>
      <c r="RTM93" s="212"/>
      <c r="RTN93" s="212"/>
      <c r="RTO93" s="212"/>
      <c r="RTP93" s="212"/>
      <c r="RTQ93" s="212"/>
      <c r="RTR93" s="212"/>
      <c r="RTS93" s="212"/>
      <c r="RTT93" s="212"/>
      <c r="RTU93" s="212"/>
      <c r="RTV93" s="212"/>
      <c r="RTW93" s="212"/>
      <c r="RTX93" s="212"/>
      <c r="RTY93" s="212"/>
      <c r="RTZ93" s="213"/>
      <c r="RUA93" s="212"/>
      <c r="RUB93" s="212"/>
      <c r="RUC93" s="212"/>
      <c r="RUD93" s="212"/>
      <c r="RUE93" s="212"/>
      <c r="RUF93" s="192"/>
      <c r="RUG93" s="212"/>
      <c r="RUH93" s="212"/>
      <c r="RUI93" s="212"/>
      <c r="RUJ93" s="212"/>
      <c r="RUK93" s="212"/>
      <c r="RUL93" s="212"/>
      <c r="RUM93" s="212"/>
      <c r="RUN93" s="212"/>
      <c r="RUO93" s="212"/>
      <c r="RUP93" s="212"/>
      <c r="RUQ93" s="212"/>
      <c r="RUR93" s="212"/>
      <c r="RUS93" s="212"/>
      <c r="RUT93" s="212"/>
      <c r="RUU93" s="212"/>
      <c r="RUV93" s="212"/>
      <c r="RUW93" s="213"/>
      <c r="RUX93" s="212"/>
      <c r="RUY93" s="212"/>
      <c r="RUZ93" s="212"/>
      <c r="RVA93" s="212"/>
      <c r="RVB93" s="212"/>
      <c r="RVC93" s="192"/>
      <c r="RVD93" s="212"/>
      <c r="RVE93" s="212"/>
      <c r="RVF93" s="212"/>
      <c r="RVG93" s="212"/>
      <c r="RVH93" s="212"/>
      <c r="RVI93" s="212"/>
      <c r="RVJ93" s="212"/>
      <c r="RVK93" s="212"/>
      <c r="RVL93" s="212"/>
      <c r="RVM93" s="212"/>
      <c r="RVN93" s="212"/>
      <c r="RVO93" s="212"/>
      <c r="RVP93" s="212"/>
      <c r="RVQ93" s="212"/>
      <c r="RVR93" s="212"/>
      <c r="RVS93" s="212"/>
      <c r="RVT93" s="213"/>
      <c r="RVU93" s="212"/>
      <c r="RVV93" s="212"/>
      <c r="RVW93" s="212"/>
      <c r="RVX93" s="212"/>
      <c r="RVY93" s="212"/>
      <c r="RVZ93" s="192"/>
      <c r="RWA93" s="212"/>
      <c r="RWB93" s="212"/>
      <c r="RWC93" s="212"/>
      <c r="RWD93" s="212"/>
      <c r="RWE93" s="212"/>
      <c r="RWF93" s="212"/>
      <c r="RWG93" s="212"/>
      <c r="RWH93" s="212"/>
      <c r="RWI93" s="212"/>
      <c r="RWJ93" s="212"/>
      <c r="RWK93" s="212"/>
      <c r="RWL93" s="212"/>
      <c r="RWM93" s="212"/>
      <c r="RWN93" s="212"/>
      <c r="RWO93" s="212"/>
      <c r="RWP93" s="212"/>
      <c r="RWQ93" s="213"/>
      <c r="RWR93" s="212"/>
      <c r="RWS93" s="212"/>
      <c r="RWT93" s="212"/>
      <c r="RWU93" s="212"/>
      <c r="RWV93" s="212"/>
      <c r="RWW93" s="192"/>
      <c r="RWX93" s="212"/>
      <c r="RWY93" s="212"/>
      <c r="RWZ93" s="212"/>
      <c r="RXA93" s="212"/>
      <c r="RXB93" s="212"/>
      <c r="RXC93" s="212"/>
      <c r="RXD93" s="212"/>
      <c r="RXE93" s="212"/>
      <c r="RXF93" s="212"/>
      <c r="RXG93" s="212"/>
      <c r="RXH93" s="212"/>
      <c r="RXI93" s="212"/>
      <c r="RXJ93" s="212"/>
      <c r="RXK93" s="212"/>
      <c r="RXL93" s="212"/>
      <c r="RXM93" s="212"/>
      <c r="RXN93" s="213"/>
      <c r="RXO93" s="212"/>
      <c r="RXP93" s="212"/>
      <c r="RXQ93" s="212"/>
      <c r="RXR93" s="212"/>
      <c r="RXS93" s="212"/>
      <c r="RXT93" s="192"/>
      <c r="RXU93" s="212"/>
      <c r="RXV93" s="212"/>
      <c r="RXW93" s="212"/>
      <c r="RXX93" s="212"/>
      <c r="RXY93" s="212"/>
      <c r="RXZ93" s="212"/>
      <c r="RYA93" s="212"/>
      <c r="RYB93" s="212"/>
      <c r="RYC93" s="212"/>
      <c r="RYD93" s="212"/>
      <c r="RYE93" s="212"/>
      <c r="RYF93" s="212"/>
      <c r="RYG93" s="212"/>
      <c r="RYH93" s="212"/>
      <c r="RYI93" s="212"/>
      <c r="RYJ93" s="212"/>
      <c r="RYK93" s="213"/>
      <c r="RYL93" s="212"/>
      <c r="RYM93" s="212"/>
      <c r="RYN93" s="212"/>
      <c r="RYO93" s="212"/>
      <c r="RYP93" s="212"/>
      <c r="RYQ93" s="192"/>
      <c r="RYR93" s="212"/>
      <c r="RYS93" s="212"/>
      <c r="RYT93" s="212"/>
      <c r="RYU93" s="212"/>
      <c r="RYV93" s="212"/>
      <c r="RYW93" s="212"/>
      <c r="RYX93" s="212"/>
      <c r="RYY93" s="212"/>
      <c r="RYZ93" s="212"/>
      <c r="RZA93" s="212"/>
      <c r="RZB93" s="212"/>
      <c r="RZC93" s="212"/>
      <c r="RZD93" s="212"/>
      <c r="RZE93" s="212"/>
      <c r="RZF93" s="212"/>
      <c r="RZG93" s="212"/>
      <c r="RZH93" s="213"/>
      <c r="RZI93" s="212"/>
      <c r="RZJ93" s="212"/>
      <c r="RZK93" s="212"/>
      <c r="RZL93" s="212"/>
      <c r="RZM93" s="212"/>
      <c r="RZN93" s="192"/>
      <c r="RZO93" s="212"/>
      <c r="RZP93" s="212"/>
      <c r="RZQ93" s="212"/>
      <c r="RZR93" s="212"/>
      <c r="RZS93" s="212"/>
      <c r="RZT93" s="212"/>
      <c r="RZU93" s="212"/>
      <c r="RZV93" s="212"/>
      <c r="RZW93" s="212"/>
      <c r="RZX93" s="212"/>
      <c r="RZY93" s="212"/>
      <c r="RZZ93" s="212"/>
      <c r="SAA93" s="212"/>
      <c r="SAB93" s="212"/>
      <c r="SAC93" s="212"/>
      <c r="SAD93" s="212"/>
      <c r="SAE93" s="213"/>
      <c r="SAF93" s="212"/>
      <c r="SAG93" s="212"/>
      <c r="SAH93" s="212"/>
      <c r="SAI93" s="212"/>
      <c r="SAJ93" s="212"/>
      <c r="SAK93" s="192"/>
      <c r="SAL93" s="212"/>
      <c r="SAM93" s="212"/>
      <c r="SAN93" s="212"/>
      <c r="SAO93" s="212"/>
      <c r="SAP93" s="212"/>
      <c r="SAQ93" s="212"/>
      <c r="SAR93" s="212"/>
      <c r="SAS93" s="212"/>
      <c r="SAT93" s="212"/>
      <c r="SAU93" s="212"/>
      <c r="SAV93" s="212"/>
      <c r="SAW93" s="212"/>
      <c r="SAX93" s="212"/>
      <c r="SAY93" s="212"/>
      <c r="SAZ93" s="212"/>
      <c r="SBA93" s="212"/>
      <c r="SBB93" s="213"/>
      <c r="SBC93" s="212"/>
      <c r="SBD93" s="212"/>
      <c r="SBE93" s="212"/>
      <c r="SBF93" s="212"/>
      <c r="SBG93" s="212"/>
      <c r="SBH93" s="192"/>
      <c r="SBI93" s="212"/>
      <c r="SBJ93" s="212"/>
      <c r="SBK93" s="212"/>
      <c r="SBL93" s="212"/>
      <c r="SBM93" s="212"/>
      <c r="SBN93" s="212"/>
      <c r="SBO93" s="212"/>
      <c r="SBP93" s="212"/>
      <c r="SBQ93" s="212"/>
      <c r="SBR93" s="212"/>
      <c r="SBS93" s="212"/>
      <c r="SBT93" s="212"/>
      <c r="SBU93" s="212"/>
      <c r="SBV93" s="212"/>
      <c r="SBW93" s="212"/>
      <c r="SBX93" s="212"/>
      <c r="SBY93" s="213"/>
      <c r="SBZ93" s="212"/>
      <c r="SCA93" s="212"/>
      <c r="SCB93" s="212"/>
      <c r="SCC93" s="212"/>
      <c r="SCD93" s="212"/>
      <c r="SCE93" s="192"/>
      <c r="SCF93" s="212"/>
      <c r="SCG93" s="212"/>
      <c r="SCH93" s="212"/>
      <c r="SCI93" s="212"/>
      <c r="SCJ93" s="212"/>
      <c r="SCK93" s="212"/>
      <c r="SCL93" s="212"/>
      <c r="SCM93" s="212"/>
      <c r="SCN93" s="212"/>
      <c r="SCO93" s="212"/>
      <c r="SCP93" s="212"/>
      <c r="SCQ93" s="212"/>
      <c r="SCR93" s="212"/>
      <c r="SCS93" s="212"/>
      <c r="SCT93" s="212"/>
      <c r="SCU93" s="212"/>
      <c r="SCV93" s="213"/>
      <c r="SCW93" s="212"/>
      <c r="SCX93" s="212"/>
      <c r="SCY93" s="212"/>
      <c r="SCZ93" s="212"/>
      <c r="SDA93" s="212"/>
      <c r="SDB93" s="192"/>
      <c r="SDC93" s="212"/>
      <c r="SDD93" s="212"/>
      <c r="SDE93" s="212"/>
      <c r="SDF93" s="212"/>
      <c r="SDG93" s="212"/>
      <c r="SDH93" s="212"/>
      <c r="SDI93" s="212"/>
      <c r="SDJ93" s="212"/>
      <c r="SDK93" s="212"/>
      <c r="SDL93" s="212"/>
      <c r="SDM93" s="212"/>
      <c r="SDN93" s="212"/>
      <c r="SDO93" s="212"/>
      <c r="SDP93" s="212"/>
      <c r="SDQ93" s="212"/>
      <c r="SDR93" s="212"/>
      <c r="SDS93" s="213"/>
      <c r="SDT93" s="212"/>
      <c r="SDU93" s="212"/>
      <c r="SDV93" s="212"/>
      <c r="SDW93" s="212"/>
      <c r="SDX93" s="212"/>
      <c r="SDY93" s="192"/>
      <c r="SDZ93" s="212"/>
      <c r="SEA93" s="212"/>
      <c r="SEB93" s="212"/>
      <c r="SEC93" s="212"/>
      <c r="SED93" s="212"/>
      <c r="SEE93" s="212"/>
      <c r="SEF93" s="212"/>
      <c r="SEG93" s="212"/>
      <c r="SEH93" s="212"/>
      <c r="SEI93" s="212"/>
      <c r="SEJ93" s="212"/>
      <c r="SEK93" s="212"/>
      <c r="SEL93" s="212"/>
      <c r="SEM93" s="212"/>
      <c r="SEN93" s="212"/>
      <c r="SEO93" s="212"/>
      <c r="SEP93" s="213"/>
      <c r="SEQ93" s="212"/>
      <c r="SER93" s="212"/>
      <c r="SES93" s="212"/>
      <c r="SET93" s="212"/>
      <c r="SEU93" s="212"/>
      <c r="SEV93" s="192"/>
      <c r="SEW93" s="212"/>
      <c r="SEX93" s="212"/>
      <c r="SEY93" s="212"/>
      <c r="SEZ93" s="212"/>
      <c r="SFA93" s="212"/>
      <c r="SFB93" s="212"/>
      <c r="SFC93" s="212"/>
      <c r="SFD93" s="212"/>
      <c r="SFE93" s="212"/>
      <c r="SFF93" s="212"/>
      <c r="SFG93" s="212"/>
      <c r="SFH93" s="212"/>
      <c r="SFI93" s="212"/>
      <c r="SFJ93" s="212"/>
      <c r="SFK93" s="212"/>
      <c r="SFL93" s="212"/>
      <c r="SFM93" s="213"/>
      <c r="SFN93" s="212"/>
      <c r="SFO93" s="212"/>
      <c r="SFP93" s="212"/>
      <c r="SFQ93" s="212"/>
      <c r="SFR93" s="212"/>
      <c r="SFS93" s="192"/>
      <c r="SFT93" s="212"/>
      <c r="SFU93" s="212"/>
      <c r="SFV93" s="212"/>
      <c r="SFW93" s="212"/>
      <c r="SFX93" s="212"/>
      <c r="SFY93" s="212"/>
      <c r="SFZ93" s="212"/>
      <c r="SGA93" s="212"/>
      <c r="SGB93" s="212"/>
      <c r="SGC93" s="212"/>
      <c r="SGD93" s="212"/>
      <c r="SGE93" s="212"/>
      <c r="SGF93" s="212"/>
      <c r="SGG93" s="212"/>
      <c r="SGH93" s="212"/>
      <c r="SGI93" s="212"/>
      <c r="SGJ93" s="213"/>
      <c r="SGK93" s="212"/>
      <c r="SGL93" s="212"/>
      <c r="SGM93" s="212"/>
      <c r="SGN93" s="212"/>
      <c r="SGO93" s="212"/>
      <c r="SGP93" s="192"/>
      <c r="SGQ93" s="212"/>
      <c r="SGR93" s="212"/>
      <c r="SGS93" s="212"/>
      <c r="SGT93" s="212"/>
      <c r="SGU93" s="212"/>
      <c r="SGV93" s="212"/>
      <c r="SGW93" s="212"/>
      <c r="SGX93" s="212"/>
      <c r="SGY93" s="212"/>
      <c r="SGZ93" s="212"/>
      <c r="SHA93" s="212"/>
      <c r="SHB93" s="212"/>
      <c r="SHC93" s="212"/>
      <c r="SHD93" s="212"/>
      <c r="SHE93" s="212"/>
      <c r="SHF93" s="212"/>
      <c r="SHG93" s="213"/>
      <c r="SHH93" s="212"/>
      <c r="SHI93" s="212"/>
      <c r="SHJ93" s="212"/>
      <c r="SHK93" s="212"/>
      <c r="SHL93" s="212"/>
      <c r="SHM93" s="192"/>
      <c r="SHN93" s="212"/>
      <c r="SHO93" s="212"/>
      <c r="SHP93" s="212"/>
      <c r="SHQ93" s="212"/>
      <c r="SHR93" s="212"/>
      <c r="SHS93" s="212"/>
      <c r="SHT93" s="212"/>
      <c r="SHU93" s="212"/>
      <c r="SHV93" s="212"/>
      <c r="SHW93" s="212"/>
      <c r="SHX93" s="212"/>
      <c r="SHY93" s="212"/>
      <c r="SHZ93" s="212"/>
      <c r="SIA93" s="212"/>
      <c r="SIB93" s="212"/>
      <c r="SIC93" s="212"/>
      <c r="SID93" s="213"/>
      <c r="SIE93" s="212"/>
      <c r="SIF93" s="212"/>
      <c r="SIG93" s="212"/>
      <c r="SIH93" s="212"/>
      <c r="SII93" s="212"/>
      <c r="SIJ93" s="192"/>
      <c r="SIK93" s="212"/>
      <c r="SIL93" s="212"/>
      <c r="SIM93" s="212"/>
      <c r="SIN93" s="212"/>
      <c r="SIO93" s="212"/>
      <c r="SIP93" s="212"/>
      <c r="SIQ93" s="212"/>
      <c r="SIR93" s="212"/>
      <c r="SIS93" s="212"/>
      <c r="SIT93" s="212"/>
      <c r="SIU93" s="212"/>
      <c r="SIV93" s="212"/>
      <c r="SIW93" s="212"/>
      <c r="SIX93" s="212"/>
      <c r="SIY93" s="212"/>
      <c r="SIZ93" s="212"/>
      <c r="SJA93" s="213"/>
      <c r="SJB93" s="212"/>
      <c r="SJC93" s="212"/>
      <c r="SJD93" s="212"/>
      <c r="SJE93" s="212"/>
      <c r="SJF93" s="212"/>
      <c r="SJG93" s="192"/>
      <c r="SJH93" s="212"/>
      <c r="SJI93" s="212"/>
      <c r="SJJ93" s="212"/>
      <c r="SJK93" s="212"/>
      <c r="SJL93" s="212"/>
      <c r="SJM93" s="212"/>
      <c r="SJN93" s="212"/>
      <c r="SJO93" s="212"/>
      <c r="SJP93" s="212"/>
      <c r="SJQ93" s="212"/>
      <c r="SJR93" s="212"/>
      <c r="SJS93" s="212"/>
      <c r="SJT93" s="212"/>
      <c r="SJU93" s="212"/>
      <c r="SJV93" s="212"/>
      <c r="SJW93" s="212"/>
      <c r="SJX93" s="213"/>
      <c r="SJY93" s="212"/>
      <c r="SJZ93" s="212"/>
      <c r="SKA93" s="212"/>
      <c r="SKB93" s="212"/>
      <c r="SKC93" s="212"/>
      <c r="SKD93" s="192"/>
      <c r="SKE93" s="212"/>
      <c r="SKF93" s="212"/>
      <c r="SKG93" s="212"/>
      <c r="SKH93" s="212"/>
      <c r="SKI93" s="212"/>
      <c r="SKJ93" s="212"/>
      <c r="SKK93" s="212"/>
      <c r="SKL93" s="212"/>
      <c r="SKM93" s="212"/>
      <c r="SKN93" s="212"/>
      <c r="SKO93" s="212"/>
      <c r="SKP93" s="212"/>
      <c r="SKQ93" s="212"/>
      <c r="SKR93" s="212"/>
      <c r="SKS93" s="212"/>
      <c r="SKT93" s="212"/>
      <c r="SKU93" s="213"/>
      <c r="SKV93" s="212"/>
      <c r="SKW93" s="212"/>
      <c r="SKX93" s="212"/>
      <c r="SKY93" s="212"/>
      <c r="SKZ93" s="212"/>
      <c r="SLA93" s="192"/>
      <c r="SLB93" s="212"/>
      <c r="SLC93" s="212"/>
      <c r="SLD93" s="212"/>
      <c r="SLE93" s="212"/>
      <c r="SLF93" s="212"/>
      <c r="SLG93" s="212"/>
      <c r="SLH93" s="212"/>
      <c r="SLI93" s="212"/>
      <c r="SLJ93" s="212"/>
      <c r="SLK93" s="212"/>
      <c r="SLL93" s="212"/>
      <c r="SLM93" s="212"/>
      <c r="SLN93" s="212"/>
      <c r="SLO93" s="212"/>
      <c r="SLP93" s="212"/>
      <c r="SLQ93" s="212"/>
      <c r="SLR93" s="213"/>
      <c r="SLS93" s="212"/>
      <c r="SLT93" s="212"/>
      <c r="SLU93" s="212"/>
      <c r="SLV93" s="212"/>
      <c r="SLW93" s="212"/>
      <c r="SLX93" s="192"/>
      <c r="SLY93" s="212"/>
      <c r="SLZ93" s="212"/>
      <c r="SMA93" s="212"/>
      <c r="SMB93" s="212"/>
      <c r="SMC93" s="212"/>
      <c r="SMD93" s="212"/>
      <c r="SME93" s="212"/>
      <c r="SMF93" s="212"/>
      <c r="SMG93" s="212"/>
      <c r="SMH93" s="212"/>
      <c r="SMI93" s="212"/>
      <c r="SMJ93" s="212"/>
      <c r="SMK93" s="212"/>
      <c r="SML93" s="212"/>
      <c r="SMM93" s="212"/>
      <c r="SMN93" s="212"/>
      <c r="SMO93" s="213"/>
      <c r="SMP93" s="212"/>
      <c r="SMQ93" s="212"/>
      <c r="SMR93" s="212"/>
      <c r="SMS93" s="212"/>
      <c r="SMT93" s="212"/>
      <c r="SMU93" s="192"/>
      <c r="SMV93" s="212"/>
      <c r="SMW93" s="212"/>
      <c r="SMX93" s="212"/>
      <c r="SMY93" s="212"/>
      <c r="SMZ93" s="212"/>
      <c r="SNA93" s="212"/>
      <c r="SNB93" s="212"/>
      <c r="SNC93" s="212"/>
      <c r="SND93" s="212"/>
      <c r="SNE93" s="212"/>
      <c r="SNF93" s="212"/>
      <c r="SNG93" s="212"/>
      <c r="SNH93" s="212"/>
      <c r="SNI93" s="212"/>
      <c r="SNJ93" s="212"/>
      <c r="SNK93" s="212"/>
      <c r="SNL93" s="213"/>
      <c r="SNM93" s="212"/>
      <c r="SNN93" s="212"/>
      <c r="SNO93" s="212"/>
      <c r="SNP93" s="212"/>
      <c r="SNQ93" s="212"/>
      <c r="SNR93" s="192"/>
      <c r="SNS93" s="212"/>
      <c r="SNT93" s="212"/>
      <c r="SNU93" s="212"/>
      <c r="SNV93" s="212"/>
      <c r="SNW93" s="212"/>
      <c r="SNX93" s="212"/>
      <c r="SNY93" s="212"/>
      <c r="SNZ93" s="212"/>
      <c r="SOA93" s="212"/>
      <c r="SOB93" s="212"/>
      <c r="SOC93" s="212"/>
      <c r="SOD93" s="212"/>
      <c r="SOE93" s="212"/>
      <c r="SOF93" s="212"/>
      <c r="SOG93" s="212"/>
      <c r="SOH93" s="212"/>
      <c r="SOI93" s="213"/>
      <c r="SOJ93" s="212"/>
      <c r="SOK93" s="212"/>
      <c r="SOL93" s="212"/>
      <c r="SOM93" s="212"/>
      <c r="SON93" s="212"/>
      <c r="SOO93" s="192"/>
      <c r="SOP93" s="212"/>
      <c r="SOQ93" s="212"/>
      <c r="SOR93" s="212"/>
      <c r="SOS93" s="212"/>
      <c r="SOT93" s="212"/>
      <c r="SOU93" s="212"/>
      <c r="SOV93" s="212"/>
      <c r="SOW93" s="212"/>
      <c r="SOX93" s="212"/>
      <c r="SOY93" s="212"/>
      <c r="SOZ93" s="212"/>
      <c r="SPA93" s="212"/>
      <c r="SPB93" s="212"/>
      <c r="SPC93" s="212"/>
      <c r="SPD93" s="212"/>
      <c r="SPE93" s="212"/>
      <c r="SPF93" s="213"/>
      <c r="SPG93" s="212"/>
      <c r="SPH93" s="212"/>
      <c r="SPI93" s="212"/>
      <c r="SPJ93" s="212"/>
      <c r="SPK93" s="212"/>
      <c r="SPL93" s="192"/>
      <c r="SPM93" s="212"/>
      <c r="SPN93" s="212"/>
      <c r="SPO93" s="212"/>
      <c r="SPP93" s="212"/>
      <c r="SPQ93" s="212"/>
      <c r="SPR93" s="212"/>
      <c r="SPS93" s="212"/>
      <c r="SPT93" s="212"/>
      <c r="SPU93" s="212"/>
      <c r="SPV93" s="212"/>
      <c r="SPW93" s="212"/>
      <c r="SPX93" s="212"/>
      <c r="SPY93" s="212"/>
      <c r="SPZ93" s="212"/>
      <c r="SQA93" s="212"/>
      <c r="SQB93" s="212"/>
      <c r="SQC93" s="213"/>
      <c r="SQD93" s="212"/>
      <c r="SQE93" s="212"/>
      <c r="SQF93" s="212"/>
      <c r="SQG93" s="212"/>
      <c r="SQH93" s="212"/>
      <c r="SQI93" s="192"/>
      <c r="SQJ93" s="212"/>
      <c r="SQK93" s="212"/>
      <c r="SQL93" s="212"/>
      <c r="SQM93" s="212"/>
      <c r="SQN93" s="212"/>
      <c r="SQO93" s="212"/>
      <c r="SQP93" s="212"/>
      <c r="SQQ93" s="212"/>
      <c r="SQR93" s="212"/>
      <c r="SQS93" s="212"/>
      <c r="SQT93" s="212"/>
      <c r="SQU93" s="212"/>
      <c r="SQV93" s="212"/>
      <c r="SQW93" s="212"/>
      <c r="SQX93" s="212"/>
      <c r="SQY93" s="212"/>
      <c r="SQZ93" s="213"/>
      <c r="SRA93" s="212"/>
      <c r="SRB93" s="212"/>
      <c r="SRC93" s="212"/>
      <c r="SRD93" s="212"/>
      <c r="SRE93" s="212"/>
      <c r="SRF93" s="192"/>
      <c r="SRG93" s="212"/>
      <c r="SRH93" s="212"/>
      <c r="SRI93" s="212"/>
      <c r="SRJ93" s="212"/>
      <c r="SRK93" s="212"/>
      <c r="SRL93" s="212"/>
      <c r="SRM93" s="212"/>
      <c r="SRN93" s="212"/>
      <c r="SRO93" s="212"/>
      <c r="SRP93" s="212"/>
      <c r="SRQ93" s="212"/>
      <c r="SRR93" s="212"/>
      <c r="SRS93" s="212"/>
      <c r="SRT93" s="212"/>
      <c r="SRU93" s="212"/>
      <c r="SRV93" s="212"/>
      <c r="SRW93" s="213"/>
      <c r="SRX93" s="212"/>
      <c r="SRY93" s="212"/>
      <c r="SRZ93" s="212"/>
      <c r="SSA93" s="212"/>
      <c r="SSB93" s="212"/>
      <c r="SSC93" s="192"/>
      <c r="SSD93" s="212"/>
      <c r="SSE93" s="212"/>
      <c r="SSF93" s="212"/>
      <c r="SSG93" s="212"/>
      <c r="SSH93" s="212"/>
      <c r="SSI93" s="212"/>
      <c r="SSJ93" s="212"/>
      <c r="SSK93" s="212"/>
      <c r="SSL93" s="212"/>
      <c r="SSM93" s="212"/>
      <c r="SSN93" s="212"/>
      <c r="SSO93" s="212"/>
      <c r="SSP93" s="212"/>
      <c r="SSQ93" s="212"/>
      <c r="SSR93" s="212"/>
      <c r="SSS93" s="212"/>
      <c r="SST93" s="213"/>
      <c r="SSU93" s="212"/>
      <c r="SSV93" s="212"/>
      <c r="SSW93" s="212"/>
      <c r="SSX93" s="212"/>
      <c r="SSY93" s="212"/>
      <c r="SSZ93" s="192"/>
      <c r="STA93" s="212"/>
      <c r="STB93" s="212"/>
      <c r="STC93" s="212"/>
      <c r="STD93" s="212"/>
      <c r="STE93" s="212"/>
      <c r="STF93" s="212"/>
      <c r="STG93" s="212"/>
      <c r="STH93" s="212"/>
      <c r="STI93" s="212"/>
      <c r="STJ93" s="212"/>
      <c r="STK93" s="212"/>
      <c r="STL93" s="212"/>
      <c r="STM93" s="212"/>
      <c r="STN93" s="212"/>
      <c r="STO93" s="212"/>
      <c r="STP93" s="212"/>
      <c r="STQ93" s="213"/>
      <c r="STR93" s="212"/>
      <c r="STS93" s="212"/>
      <c r="STT93" s="212"/>
      <c r="STU93" s="212"/>
      <c r="STV93" s="212"/>
      <c r="STW93" s="192"/>
      <c r="STX93" s="212"/>
      <c r="STY93" s="212"/>
      <c r="STZ93" s="212"/>
      <c r="SUA93" s="212"/>
      <c r="SUB93" s="212"/>
      <c r="SUC93" s="212"/>
      <c r="SUD93" s="212"/>
      <c r="SUE93" s="212"/>
      <c r="SUF93" s="212"/>
      <c r="SUG93" s="212"/>
      <c r="SUH93" s="212"/>
      <c r="SUI93" s="212"/>
      <c r="SUJ93" s="212"/>
      <c r="SUK93" s="212"/>
      <c r="SUL93" s="212"/>
      <c r="SUM93" s="212"/>
      <c r="SUN93" s="213"/>
      <c r="SUO93" s="212"/>
      <c r="SUP93" s="212"/>
      <c r="SUQ93" s="212"/>
      <c r="SUR93" s="212"/>
      <c r="SUS93" s="212"/>
      <c r="SUT93" s="192"/>
      <c r="SUU93" s="212"/>
      <c r="SUV93" s="212"/>
      <c r="SUW93" s="212"/>
      <c r="SUX93" s="212"/>
      <c r="SUY93" s="212"/>
      <c r="SUZ93" s="212"/>
      <c r="SVA93" s="212"/>
      <c r="SVB93" s="212"/>
      <c r="SVC93" s="212"/>
      <c r="SVD93" s="212"/>
      <c r="SVE93" s="212"/>
      <c r="SVF93" s="212"/>
      <c r="SVG93" s="212"/>
      <c r="SVH93" s="212"/>
      <c r="SVI93" s="212"/>
      <c r="SVJ93" s="212"/>
      <c r="SVK93" s="213"/>
      <c r="SVL93" s="212"/>
      <c r="SVM93" s="212"/>
      <c r="SVN93" s="212"/>
      <c r="SVO93" s="212"/>
      <c r="SVP93" s="212"/>
      <c r="SVQ93" s="192"/>
      <c r="SVR93" s="212"/>
      <c r="SVS93" s="212"/>
      <c r="SVT93" s="212"/>
      <c r="SVU93" s="212"/>
      <c r="SVV93" s="212"/>
      <c r="SVW93" s="212"/>
      <c r="SVX93" s="212"/>
      <c r="SVY93" s="212"/>
      <c r="SVZ93" s="212"/>
      <c r="SWA93" s="212"/>
      <c r="SWB93" s="212"/>
      <c r="SWC93" s="212"/>
      <c r="SWD93" s="212"/>
      <c r="SWE93" s="212"/>
      <c r="SWF93" s="212"/>
      <c r="SWG93" s="212"/>
      <c r="SWH93" s="213"/>
      <c r="SWI93" s="212"/>
      <c r="SWJ93" s="212"/>
      <c r="SWK93" s="212"/>
      <c r="SWL93" s="212"/>
      <c r="SWM93" s="212"/>
      <c r="SWN93" s="192"/>
      <c r="SWO93" s="212"/>
      <c r="SWP93" s="212"/>
      <c r="SWQ93" s="212"/>
      <c r="SWR93" s="212"/>
      <c r="SWS93" s="212"/>
      <c r="SWT93" s="212"/>
      <c r="SWU93" s="212"/>
      <c r="SWV93" s="212"/>
      <c r="SWW93" s="212"/>
      <c r="SWX93" s="212"/>
      <c r="SWY93" s="212"/>
      <c r="SWZ93" s="212"/>
      <c r="SXA93" s="212"/>
      <c r="SXB93" s="212"/>
      <c r="SXC93" s="212"/>
      <c r="SXD93" s="212"/>
      <c r="SXE93" s="213"/>
      <c r="SXF93" s="212"/>
      <c r="SXG93" s="212"/>
      <c r="SXH93" s="212"/>
      <c r="SXI93" s="212"/>
      <c r="SXJ93" s="212"/>
      <c r="SXK93" s="192"/>
      <c r="SXL93" s="212"/>
      <c r="SXM93" s="212"/>
      <c r="SXN93" s="212"/>
      <c r="SXO93" s="212"/>
      <c r="SXP93" s="212"/>
      <c r="SXQ93" s="212"/>
      <c r="SXR93" s="212"/>
      <c r="SXS93" s="212"/>
      <c r="SXT93" s="212"/>
      <c r="SXU93" s="212"/>
      <c r="SXV93" s="212"/>
      <c r="SXW93" s="212"/>
      <c r="SXX93" s="212"/>
      <c r="SXY93" s="212"/>
      <c r="SXZ93" s="212"/>
      <c r="SYA93" s="212"/>
      <c r="SYB93" s="213"/>
      <c r="SYC93" s="212"/>
      <c r="SYD93" s="212"/>
      <c r="SYE93" s="212"/>
      <c r="SYF93" s="212"/>
      <c r="SYG93" s="212"/>
      <c r="SYH93" s="192"/>
      <c r="SYI93" s="212"/>
      <c r="SYJ93" s="212"/>
      <c r="SYK93" s="212"/>
      <c r="SYL93" s="212"/>
      <c r="SYM93" s="212"/>
      <c r="SYN93" s="212"/>
      <c r="SYO93" s="212"/>
      <c r="SYP93" s="212"/>
      <c r="SYQ93" s="212"/>
      <c r="SYR93" s="212"/>
      <c r="SYS93" s="212"/>
      <c r="SYT93" s="212"/>
      <c r="SYU93" s="212"/>
      <c r="SYV93" s="212"/>
      <c r="SYW93" s="212"/>
      <c r="SYX93" s="212"/>
      <c r="SYY93" s="213"/>
      <c r="SYZ93" s="212"/>
      <c r="SZA93" s="212"/>
      <c r="SZB93" s="212"/>
      <c r="SZC93" s="212"/>
      <c r="SZD93" s="212"/>
      <c r="SZE93" s="192"/>
      <c r="SZF93" s="212"/>
      <c r="SZG93" s="212"/>
      <c r="SZH93" s="212"/>
      <c r="SZI93" s="212"/>
      <c r="SZJ93" s="212"/>
      <c r="SZK93" s="212"/>
      <c r="SZL93" s="212"/>
      <c r="SZM93" s="212"/>
      <c r="SZN93" s="212"/>
      <c r="SZO93" s="212"/>
      <c r="SZP93" s="212"/>
      <c r="SZQ93" s="212"/>
      <c r="SZR93" s="212"/>
      <c r="SZS93" s="212"/>
      <c r="SZT93" s="212"/>
      <c r="SZU93" s="212"/>
      <c r="SZV93" s="213"/>
      <c r="SZW93" s="212"/>
      <c r="SZX93" s="212"/>
      <c r="SZY93" s="212"/>
      <c r="SZZ93" s="212"/>
      <c r="TAA93" s="212"/>
      <c r="TAB93" s="192"/>
      <c r="TAC93" s="212"/>
      <c r="TAD93" s="212"/>
      <c r="TAE93" s="212"/>
      <c r="TAF93" s="212"/>
      <c r="TAG93" s="212"/>
      <c r="TAH93" s="212"/>
      <c r="TAI93" s="212"/>
      <c r="TAJ93" s="212"/>
      <c r="TAK93" s="212"/>
      <c r="TAL93" s="212"/>
      <c r="TAM93" s="212"/>
      <c r="TAN93" s="212"/>
      <c r="TAO93" s="212"/>
      <c r="TAP93" s="212"/>
      <c r="TAQ93" s="212"/>
      <c r="TAR93" s="212"/>
      <c r="TAS93" s="213"/>
      <c r="TAT93" s="212"/>
      <c r="TAU93" s="212"/>
      <c r="TAV93" s="212"/>
      <c r="TAW93" s="212"/>
      <c r="TAX93" s="212"/>
      <c r="TAY93" s="192"/>
      <c r="TAZ93" s="212"/>
      <c r="TBA93" s="212"/>
      <c r="TBB93" s="212"/>
      <c r="TBC93" s="212"/>
      <c r="TBD93" s="212"/>
      <c r="TBE93" s="212"/>
      <c r="TBF93" s="212"/>
      <c r="TBG93" s="212"/>
      <c r="TBH93" s="212"/>
      <c r="TBI93" s="212"/>
      <c r="TBJ93" s="212"/>
      <c r="TBK93" s="212"/>
      <c r="TBL93" s="212"/>
      <c r="TBM93" s="212"/>
      <c r="TBN93" s="212"/>
      <c r="TBO93" s="212"/>
      <c r="TBP93" s="213"/>
      <c r="TBQ93" s="212"/>
      <c r="TBR93" s="212"/>
      <c r="TBS93" s="212"/>
      <c r="TBT93" s="212"/>
      <c r="TBU93" s="212"/>
      <c r="TBV93" s="192"/>
      <c r="TBW93" s="212"/>
      <c r="TBX93" s="212"/>
      <c r="TBY93" s="212"/>
      <c r="TBZ93" s="212"/>
      <c r="TCA93" s="212"/>
      <c r="TCB93" s="212"/>
      <c r="TCC93" s="212"/>
      <c r="TCD93" s="212"/>
      <c r="TCE93" s="212"/>
      <c r="TCF93" s="212"/>
      <c r="TCG93" s="212"/>
      <c r="TCH93" s="212"/>
      <c r="TCI93" s="212"/>
      <c r="TCJ93" s="212"/>
      <c r="TCK93" s="212"/>
      <c r="TCL93" s="212"/>
      <c r="TCM93" s="213"/>
      <c r="TCN93" s="212"/>
      <c r="TCO93" s="212"/>
      <c r="TCP93" s="212"/>
      <c r="TCQ93" s="212"/>
      <c r="TCR93" s="212"/>
      <c r="TCS93" s="192"/>
      <c r="TCT93" s="212"/>
      <c r="TCU93" s="212"/>
      <c r="TCV93" s="212"/>
      <c r="TCW93" s="212"/>
      <c r="TCX93" s="212"/>
      <c r="TCY93" s="212"/>
      <c r="TCZ93" s="212"/>
      <c r="TDA93" s="212"/>
      <c r="TDB93" s="212"/>
      <c r="TDC93" s="212"/>
      <c r="TDD93" s="212"/>
      <c r="TDE93" s="212"/>
      <c r="TDF93" s="212"/>
      <c r="TDG93" s="212"/>
      <c r="TDH93" s="212"/>
      <c r="TDI93" s="212"/>
      <c r="TDJ93" s="213"/>
      <c r="TDK93" s="212"/>
      <c r="TDL93" s="212"/>
      <c r="TDM93" s="212"/>
      <c r="TDN93" s="212"/>
      <c r="TDO93" s="212"/>
      <c r="TDP93" s="192"/>
      <c r="TDQ93" s="212"/>
      <c r="TDR93" s="212"/>
      <c r="TDS93" s="212"/>
      <c r="TDT93" s="212"/>
      <c r="TDU93" s="212"/>
      <c r="TDV93" s="212"/>
      <c r="TDW93" s="212"/>
      <c r="TDX93" s="212"/>
      <c r="TDY93" s="212"/>
      <c r="TDZ93" s="212"/>
      <c r="TEA93" s="212"/>
      <c r="TEB93" s="212"/>
      <c r="TEC93" s="212"/>
      <c r="TED93" s="212"/>
      <c r="TEE93" s="212"/>
      <c r="TEF93" s="212"/>
      <c r="TEG93" s="213"/>
      <c r="TEH93" s="212"/>
      <c r="TEI93" s="212"/>
      <c r="TEJ93" s="212"/>
      <c r="TEK93" s="212"/>
      <c r="TEL93" s="212"/>
      <c r="TEM93" s="192"/>
      <c r="TEN93" s="212"/>
      <c r="TEO93" s="212"/>
      <c r="TEP93" s="212"/>
      <c r="TEQ93" s="212"/>
      <c r="TER93" s="212"/>
      <c r="TES93" s="212"/>
      <c r="TET93" s="212"/>
      <c r="TEU93" s="212"/>
      <c r="TEV93" s="212"/>
      <c r="TEW93" s="212"/>
      <c r="TEX93" s="212"/>
      <c r="TEY93" s="212"/>
      <c r="TEZ93" s="212"/>
      <c r="TFA93" s="212"/>
      <c r="TFB93" s="212"/>
      <c r="TFC93" s="212"/>
      <c r="TFD93" s="213"/>
      <c r="TFE93" s="212"/>
      <c r="TFF93" s="212"/>
      <c r="TFG93" s="212"/>
      <c r="TFH93" s="212"/>
      <c r="TFI93" s="212"/>
      <c r="TFJ93" s="192"/>
      <c r="TFK93" s="212"/>
      <c r="TFL93" s="212"/>
      <c r="TFM93" s="212"/>
      <c r="TFN93" s="212"/>
      <c r="TFO93" s="212"/>
      <c r="TFP93" s="212"/>
      <c r="TFQ93" s="212"/>
      <c r="TFR93" s="212"/>
      <c r="TFS93" s="212"/>
      <c r="TFT93" s="212"/>
      <c r="TFU93" s="212"/>
      <c r="TFV93" s="212"/>
      <c r="TFW93" s="212"/>
      <c r="TFX93" s="212"/>
      <c r="TFY93" s="212"/>
      <c r="TFZ93" s="212"/>
      <c r="TGA93" s="213"/>
      <c r="TGB93" s="212"/>
      <c r="TGC93" s="212"/>
      <c r="TGD93" s="212"/>
      <c r="TGE93" s="212"/>
      <c r="TGF93" s="212"/>
      <c r="TGG93" s="192"/>
      <c r="TGH93" s="212"/>
      <c r="TGI93" s="212"/>
      <c r="TGJ93" s="212"/>
      <c r="TGK93" s="212"/>
      <c r="TGL93" s="212"/>
      <c r="TGM93" s="212"/>
      <c r="TGN93" s="212"/>
      <c r="TGO93" s="212"/>
      <c r="TGP93" s="212"/>
      <c r="TGQ93" s="212"/>
      <c r="TGR93" s="212"/>
      <c r="TGS93" s="212"/>
      <c r="TGT93" s="212"/>
      <c r="TGU93" s="212"/>
      <c r="TGV93" s="212"/>
      <c r="TGW93" s="212"/>
      <c r="TGX93" s="213"/>
      <c r="TGY93" s="212"/>
      <c r="TGZ93" s="212"/>
      <c r="THA93" s="212"/>
      <c r="THB93" s="212"/>
      <c r="THC93" s="212"/>
      <c r="THD93" s="192"/>
      <c r="THE93" s="212"/>
      <c r="THF93" s="212"/>
      <c r="THG93" s="212"/>
      <c r="THH93" s="212"/>
      <c r="THI93" s="212"/>
      <c r="THJ93" s="212"/>
      <c r="THK93" s="212"/>
      <c r="THL93" s="212"/>
      <c r="THM93" s="212"/>
      <c r="THN93" s="212"/>
      <c r="THO93" s="212"/>
      <c r="THP93" s="212"/>
      <c r="THQ93" s="212"/>
      <c r="THR93" s="212"/>
      <c r="THS93" s="212"/>
      <c r="THT93" s="212"/>
      <c r="THU93" s="213"/>
      <c r="THV93" s="212"/>
      <c r="THW93" s="212"/>
      <c r="THX93" s="212"/>
      <c r="THY93" s="212"/>
      <c r="THZ93" s="212"/>
      <c r="TIA93" s="192"/>
      <c r="TIB93" s="212"/>
      <c r="TIC93" s="212"/>
      <c r="TID93" s="212"/>
      <c r="TIE93" s="212"/>
      <c r="TIF93" s="212"/>
      <c r="TIG93" s="212"/>
      <c r="TIH93" s="212"/>
      <c r="TII93" s="212"/>
      <c r="TIJ93" s="212"/>
      <c r="TIK93" s="212"/>
      <c r="TIL93" s="212"/>
      <c r="TIM93" s="212"/>
      <c r="TIN93" s="212"/>
      <c r="TIO93" s="212"/>
      <c r="TIP93" s="212"/>
      <c r="TIQ93" s="212"/>
      <c r="TIR93" s="213"/>
      <c r="TIS93" s="212"/>
      <c r="TIT93" s="212"/>
      <c r="TIU93" s="212"/>
      <c r="TIV93" s="212"/>
      <c r="TIW93" s="212"/>
      <c r="TIX93" s="192"/>
      <c r="TIY93" s="212"/>
      <c r="TIZ93" s="212"/>
      <c r="TJA93" s="212"/>
      <c r="TJB93" s="212"/>
      <c r="TJC93" s="212"/>
      <c r="TJD93" s="212"/>
      <c r="TJE93" s="212"/>
      <c r="TJF93" s="212"/>
      <c r="TJG93" s="212"/>
      <c r="TJH93" s="212"/>
      <c r="TJI93" s="212"/>
      <c r="TJJ93" s="212"/>
      <c r="TJK93" s="212"/>
      <c r="TJL93" s="212"/>
      <c r="TJM93" s="212"/>
      <c r="TJN93" s="212"/>
      <c r="TJO93" s="213"/>
      <c r="TJP93" s="212"/>
      <c r="TJQ93" s="212"/>
      <c r="TJR93" s="212"/>
      <c r="TJS93" s="212"/>
      <c r="TJT93" s="212"/>
      <c r="TJU93" s="192"/>
      <c r="TJV93" s="212"/>
      <c r="TJW93" s="212"/>
      <c r="TJX93" s="212"/>
      <c r="TJY93" s="212"/>
      <c r="TJZ93" s="212"/>
      <c r="TKA93" s="212"/>
      <c r="TKB93" s="212"/>
      <c r="TKC93" s="212"/>
      <c r="TKD93" s="212"/>
      <c r="TKE93" s="212"/>
      <c r="TKF93" s="212"/>
      <c r="TKG93" s="212"/>
      <c r="TKH93" s="212"/>
      <c r="TKI93" s="212"/>
      <c r="TKJ93" s="212"/>
      <c r="TKK93" s="212"/>
      <c r="TKL93" s="213"/>
      <c r="TKM93" s="212"/>
      <c r="TKN93" s="212"/>
      <c r="TKO93" s="212"/>
      <c r="TKP93" s="212"/>
      <c r="TKQ93" s="212"/>
      <c r="TKR93" s="192"/>
      <c r="TKS93" s="212"/>
      <c r="TKT93" s="212"/>
      <c r="TKU93" s="212"/>
      <c r="TKV93" s="212"/>
      <c r="TKW93" s="212"/>
      <c r="TKX93" s="212"/>
      <c r="TKY93" s="212"/>
      <c r="TKZ93" s="212"/>
      <c r="TLA93" s="212"/>
      <c r="TLB93" s="212"/>
      <c r="TLC93" s="212"/>
      <c r="TLD93" s="212"/>
      <c r="TLE93" s="212"/>
      <c r="TLF93" s="212"/>
      <c r="TLG93" s="212"/>
      <c r="TLH93" s="212"/>
      <c r="TLI93" s="213"/>
      <c r="TLJ93" s="212"/>
      <c r="TLK93" s="212"/>
      <c r="TLL93" s="212"/>
      <c r="TLM93" s="212"/>
      <c r="TLN93" s="212"/>
      <c r="TLO93" s="192"/>
      <c r="TLP93" s="212"/>
      <c r="TLQ93" s="212"/>
      <c r="TLR93" s="212"/>
      <c r="TLS93" s="212"/>
      <c r="TLT93" s="212"/>
      <c r="TLU93" s="212"/>
      <c r="TLV93" s="212"/>
      <c r="TLW93" s="212"/>
      <c r="TLX93" s="212"/>
      <c r="TLY93" s="212"/>
      <c r="TLZ93" s="212"/>
      <c r="TMA93" s="212"/>
      <c r="TMB93" s="212"/>
      <c r="TMC93" s="212"/>
      <c r="TMD93" s="212"/>
      <c r="TME93" s="212"/>
      <c r="TMF93" s="213"/>
      <c r="TMG93" s="212"/>
      <c r="TMH93" s="212"/>
      <c r="TMI93" s="212"/>
      <c r="TMJ93" s="212"/>
      <c r="TMK93" s="212"/>
      <c r="TML93" s="192"/>
      <c r="TMM93" s="212"/>
      <c r="TMN93" s="212"/>
      <c r="TMO93" s="212"/>
      <c r="TMP93" s="212"/>
      <c r="TMQ93" s="212"/>
      <c r="TMR93" s="212"/>
      <c r="TMS93" s="212"/>
      <c r="TMT93" s="212"/>
      <c r="TMU93" s="212"/>
      <c r="TMV93" s="212"/>
      <c r="TMW93" s="212"/>
      <c r="TMX93" s="212"/>
      <c r="TMY93" s="212"/>
      <c r="TMZ93" s="212"/>
      <c r="TNA93" s="212"/>
      <c r="TNB93" s="212"/>
      <c r="TNC93" s="213"/>
      <c r="TND93" s="212"/>
      <c r="TNE93" s="212"/>
      <c r="TNF93" s="212"/>
      <c r="TNG93" s="212"/>
      <c r="TNH93" s="212"/>
      <c r="TNI93" s="192"/>
      <c r="TNJ93" s="212"/>
      <c r="TNK93" s="212"/>
      <c r="TNL93" s="212"/>
      <c r="TNM93" s="212"/>
      <c r="TNN93" s="212"/>
      <c r="TNO93" s="212"/>
      <c r="TNP93" s="212"/>
      <c r="TNQ93" s="212"/>
      <c r="TNR93" s="212"/>
      <c r="TNS93" s="212"/>
      <c r="TNT93" s="212"/>
      <c r="TNU93" s="212"/>
      <c r="TNV93" s="212"/>
      <c r="TNW93" s="212"/>
      <c r="TNX93" s="212"/>
      <c r="TNY93" s="212"/>
      <c r="TNZ93" s="213"/>
      <c r="TOA93" s="212"/>
      <c r="TOB93" s="212"/>
      <c r="TOC93" s="212"/>
      <c r="TOD93" s="212"/>
      <c r="TOE93" s="212"/>
      <c r="TOF93" s="192"/>
      <c r="TOG93" s="212"/>
      <c r="TOH93" s="212"/>
      <c r="TOI93" s="212"/>
      <c r="TOJ93" s="212"/>
      <c r="TOK93" s="212"/>
      <c r="TOL93" s="212"/>
      <c r="TOM93" s="212"/>
      <c r="TON93" s="212"/>
      <c r="TOO93" s="212"/>
      <c r="TOP93" s="212"/>
      <c r="TOQ93" s="212"/>
      <c r="TOR93" s="212"/>
      <c r="TOS93" s="212"/>
      <c r="TOT93" s="212"/>
      <c r="TOU93" s="212"/>
      <c r="TOV93" s="212"/>
      <c r="TOW93" s="213"/>
      <c r="TOX93" s="212"/>
      <c r="TOY93" s="212"/>
      <c r="TOZ93" s="212"/>
      <c r="TPA93" s="212"/>
      <c r="TPB93" s="212"/>
      <c r="TPC93" s="192"/>
      <c r="TPD93" s="212"/>
      <c r="TPE93" s="212"/>
      <c r="TPF93" s="212"/>
      <c r="TPG93" s="212"/>
      <c r="TPH93" s="212"/>
      <c r="TPI93" s="212"/>
      <c r="TPJ93" s="212"/>
      <c r="TPK93" s="212"/>
      <c r="TPL93" s="212"/>
      <c r="TPM93" s="212"/>
      <c r="TPN93" s="212"/>
      <c r="TPO93" s="212"/>
      <c r="TPP93" s="212"/>
      <c r="TPQ93" s="212"/>
      <c r="TPR93" s="212"/>
      <c r="TPS93" s="212"/>
      <c r="TPT93" s="213"/>
      <c r="TPU93" s="212"/>
      <c r="TPV93" s="212"/>
      <c r="TPW93" s="212"/>
      <c r="TPX93" s="212"/>
      <c r="TPY93" s="212"/>
      <c r="TPZ93" s="192"/>
      <c r="TQA93" s="212"/>
      <c r="TQB93" s="212"/>
      <c r="TQC93" s="212"/>
      <c r="TQD93" s="212"/>
      <c r="TQE93" s="212"/>
      <c r="TQF93" s="212"/>
      <c r="TQG93" s="212"/>
      <c r="TQH93" s="212"/>
      <c r="TQI93" s="212"/>
      <c r="TQJ93" s="212"/>
      <c r="TQK93" s="212"/>
      <c r="TQL93" s="212"/>
      <c r="TQM93" s="212"/>
      <c r="TQN93" s="212"/>
      <c r="TQO93" s="212"/>
      <c r="TQP93" s="212"/>
      <c r="TQQ93" s="213"/>
      <c r="TQR93" s="212"/>
      <c r="TQS93" s="212"/>
      <c r="TQT93" s="212"/>
      <c r="TQU93" s="212"/>
      <c r="TQV93" s="212"/>
      <c r="TQW93" s="192"/>
      <c r="TQX93" s="212"/>
      <c r="TQY93" s="212"/>
      <c r="TQZ93" s="212"/>
      <c r="TRA93" s="212"/>
      <c r="TRB93" s="212"/>
      <c r="TRC93" s="212"/>
      <c r="TRD93" s="212"/>
      <c r="TRE93" s="212"/>
      <c r="TRF93" s="212"/>
      <c r="TRG93" s="212"/>
      <c r="TRH93" s="212"/>
      <c r="TRI93" s="212"/>
      <c r="TRJ93" s="212"/>
      <c r="TRK93" s="212"/>
      <c r="TRL93" s="212"/>
      <c r="TRM93" s="212"/>
      <c r="TRN93" s="213"/>
      <c r="TRO93" s="212"/>
      <c r="TRP93" s="212"/>
      <c r="TRQ93" s="212"/>
      <c r="TRR93" s="212"/>
      <c r="TRS93" s="212"/>
      <c r="TRT93" s="192"/>
      <c r="TRU93" s="212"/>
      <c r="TRV93" s="212"/>
      <c r="TRW93" s="212"/>
      <c r="TRX93" s="212"/>
      <c r="TRY93" s="212"/>
      <c r="TRZ93" s="212"/>
      <c r="TSA93" s="212"/>
      <c r="TSB93" s="212"/>
      <c r="TSC93" s="212"/>
      <c r="TSD93" s="212"/>
      <c r="TSE93" s="212"/>
      <c r="TSF93" s="212"/>
      <c r="TSG93" s="212"/>
      <c r="TSH93" s="212"/>
      <c r="TSI93" s="212"/>
      <c r="TSJ93" s="212"/>
      <c r="TSK93" s="213"/>
      <c r="TSL93" s="212"/>
      <c r="TSM93" s="212"/>
      <c r="TSN93" s="212"/>
      <c r="TSO93" s="212"/>
      <c r="TSP93" s="212"/>
      <c r="TSQ93" s="192"/>
      <c r="TSR93" s="212"/>
      <c r="TSS93" s="212"/>
      <c r="TST93" s="212"/>
      <c r="TSU93" s="212"/>
      <c r="TSV93" s="212"/>
      <c r="TSW93" s="212"/>
      <c r="TSX93" s="212"/>
      <c r="TSY93" s="212"/>
      <c r="TSZ93" s="212"/>
      <c r="TTA93" s="212"/>
      <c r="TTB93" s="212"/>
      <c r="TTC93" s="212"/>
      <c r="TTD93" s="212"/>
      <c r="TTE93" s="212"/>
      <c r="TTF93" s="212"/>
      <c r="TTG93" s="212"/>
      <c r="TTH93" s="213"/>
      <c r="TTI93" s="212"/>
      <c r="TTJ93" s="212"/>
      <c r="TTK93" s="212"/>
      <c r="TTL93" s="212"/>
      <c r="TTM93" s="212"/>
      <c r="TTN93" s="192"/>
      <c r="TTO93" s="212"/>
      <c r="TTP93" s="212"/>
      <c r="TTQ93" s="212"/>
      <c r="TTR93" s="212"/>
      <c r="TTS93" s="212"/>
      <c r="TTT93" s="212"/>
      <c r="TTU93" s="212"/>
      <c r="TTV93" s="212"/>
      <c r="TTW93" s="212"/>
      <c r="TTX93" s="212"/>
      <c r="TTY93" s="212"/>
      <c r="TTZ93" s="212"/>
      <c r="TUA93" s="212"/>
      <c r="TUB93" s="212"/>
      <c r="TUC93" s="212"/>
      <c r="TUD93" s="212"/>
      <c r="TUE93" s="213"/>
      <c r="TUF93" s="212"/>
      <c r="TUG93" s="212"/>
      <c r="TUH93" s="212"/>
      <c r="TUI93" s="212"/>
      <c r="TUJ93" s="212"/>
      <c r="TUK93" s="192"/>
      <c r="TUL93" s="212"/>
      <c r="TUM93" s="212"/>
      <c r="TUN93" s="212"/>
      <c r="TUO93" s="212"/>
      <c r="TUP93" s="212"/>
      <c r="TUQ93" s="212"/>
      <c r="TUR93" s="212"/>
      <c r="TUS93" s="212"/>
      <c r="TUT93" s="212"/>
      <c r="TUU93" s="212"/>
      <c r="TUV93" s="212"/>
      <c r="TUW93" s="212"/>
      <c r="TUX93" s="212"/>
      <c r="TUY93" s="212"/>
      <c r="TUZ93" s="212"/>
      <c r="TVA93" s="212"/>
      <c r="TVB93" s="213"/>
      <c r="TVC93" s="212"/>
      <c r="TVD93" s="212"/>
      <c r="TVE93" s="212"/>
      <c r="TVF93" s="212"/>
      <c r="TVG93" s="212"/>
      <c r="TVH93" s="192"/>
      <c r="TVI93" s="212"/>
      <c r="TVJ93" s="212"/>
      <c r="TVK93" s="212"/>
      <c r="TVL93" s="212"/>
      <c r="TVM93" s="212"/>
      <c r="TVN93" s="212"/>
      <c r="TVO93" s="212"/>
      <c r="TVP93" s="212"/>
      <c r="TVQ93" s="212"/>
      <c r="TVR93" s="212"/>
      <c r="TVS93" s="212"/>
      <c r="TVT93" s="212"/>
      <c r="TVU93" s="212"/>
      <c r="TVV93" s="212"/>
      <c r="TVW93" s="212"/>
      <c r="TVX93" s="212"/>
      <c r="TVY93" s="213"/>
      <c r="TVZ93" s="212"/>
      <c r="TWA93" s="212"/>
      <c r="TWB93" s="212"/>
      <c r="TWC93" s="212"/>
      <c r="TWD93" s="212"/>
      <c r="TWE93" s="192"/>
      <c r="TWF93" s="212"/>
      <c r="TWG93" s="212"/>
      <c r="TWH93" s="212"/>
      <c r="TWI93" s="212"/>
      <c r="TWJ93" s="212"/>
      <c r="TWK93" s="212"/>
      <c r="TWL93" s="212"/>
      <c r="TWM93" s="212"/>
      <c r="TWN93" s="212"/>
      <c r="TWO93" s="212"/>
      <c r="TWP93" s="212"/>
      <c r="TWQ93" s="212"/>
      <c r="TWR93" s="212"/>
      <c r="TWS93" s="212"/>
      <c r="TWT93" s="212"/>
      <c r="TWU93" s="212"/>
      <c r="TWV93" s="213"/>
      <c r="TWW93" s="212"/>
      <c r="TWX93" s="212"/>
      <c r="TWY93" s="212"/>
      <c r="TWZ93" s="212"/>
      <c r="TXA93" s="212"/>
      <c r="TXB93" s="192"/>
      <c r="TXC93" s="212"/>
      <c r="TXD93" s="212"/>
      <c r="TXE93" s="212"/>
      <c r="TXF93" s="212"/>
      <c r="TXG93" s="212"/>
      <c r="TXH93" s="212"/>
      <c r="TXI93" s="212"/>
      <c r="TXJ93" s="212"/>
      <c r="TXK93" s="212"/>
      <c r="TXL93" s="212"/>
      <c r="TXM93" s="212"/>
      <c r="TXN93" s="212"/>
      <c r="TXO93" s="212"/>
      <c r="TXP93" s="212"/>
      <c r="TXQ93" s="212"/>
      <c r="TXR93" s="212"/>
      <c r="TXS93" s="213"/>
      <c r="TXT93" s="212"/>
      <c r="TXU93" s="212"/>
      <c r="TXV93" s="212"/>
      <c r="TXW93" s="212"/>
      <c r="TXX93" s="212"/>
      <c r="TXY93" s="192"/>
      <c r="TXZ93" s="212"/>
      <c r="TYA93" s="212"/>
      <c r="TYB93" s="212"/>
      <c r="TYC93" s="212"/>
      <c r="TYD93" s="212"/>
      <c r="TYE93" s="212"/>
      <c r="TYF93" s="212"/>
      <c r="TYG93" s="212"/>
      <c r="TYH93" s="212"/>
      <c r="TYI93" s="212"/>
      <c r="TYJ93" s="212"/>
      <c r="TYK93" s="212"/>
      <c r="TYL93" s="212"/>
      <c r="TYM93" s="212"/>
      <c r="TYN93" s="212"/>
      <c r="TYO93" s="212"/>
      <c r="TYP93" s="213"/>
      <c r="TYQ93" s="212"/>
      <c r="TYR93" s="212"/>
      <c r="TYS93" s="212"/>
      <c r="TYT93" s="212"/>
      <c r="TYU93" s="212"/>
      <c r="TYV93" s="192"/>
      <c r="TYW93" s="212"/>
      <c r="TYX93" s="212"/>
      <c r="TYY93" s="212"/>
      <c r="TYZ93" s="212"/>
      <c r="TZA93" s="212"/>
      <c r="TZB93" s="212"/>
      <c r="TZC93" s="212"/>
      <c r="TZD93" s="212"/>
      <c r="TZE93" s="212"/>
      <c r="TZF93" s="212"/>
      <c r="TZG93" s="212"/>
      <c r="TZH93" s="212"/>
      <c r="TZI93" s="212"/>
      <c r="TZJ93" s="212"/>
      <c r="TZK93" s="212"/>
      <c r="TZL93" s="212"/>
      <c r="TZM93" s="213"/>
      <c r="TZN93" s="212"/>
      <c r="TZO93" s="212"/>
      <c r="TZP93" s="212"/>
      <c r="TZQ93" s="212"/>
      <c r="TZR93" s="212"/>
      <c r="TZS93" s="192"/>
      <c r="TZT93" s="212"/>
      <c r="TZU93" s="212"/>
      <c r="TZV93" s="212"/>
      <c r="TZW93" s="212"/>
      <c r="TZX93" s="212"/>
      <c r="TZY93" s="212"/>
      <c r="TZZ93" s="212"/>
      <c r="UAA93" s="212"/>
      <c r="UAB93" s="212"/>
      <c r="UAC93" s="212"/>
      <c r="UAD93" s="212"/>
      <c r="UAE93" s="212"/>
      <c r="UAF93" s="212"/>
      <c r="UAG93" s="212"/>
      <c r="UAH93" s="212"/>
      <c r="UAI93" s="212"/>
      <c r="UAJ93" s="213"/>
      <c r="UAK93" s="212"/>
      <c r="UAL93" s="212"/>
      <c r="UAM93" s="212"/>
      <c r="UAN93" s="212"/>
      <c r="UAO93" s="212"/>
      <c r="UAP93" s="192"/>
      <c r="UAQ93" s="212"/>
      <c r="UAR93" s="212"/>
      <c r="UAS93" s="212"/>
      <c r="UAT93" s="212"/>
      <c r="UAU93" s="212"/>
      <c r="UAV93" s="212"/>
      <c r="UAW93" s="212"/>
      <c r="UAX93" s="212"/>
      <c r="UAY93" s="212"/>
      <c r="UAZ93" s="212"/>
      <c r="UBA93" s="212"/>
      <c r="UBB93" s="212"/>
      <c r="UBC93" s="212"/>
      <c r="UBD93" s="212"/>
      <c r="UBE93" s="212"/>
      <c r="UBF93" s="212"/>
      <c r="UBG93" s="213"/>
      <c r="UBH93" s="212"/>
      <c r="UBI93" s="212"/>
      <c r="UBJ93" s="212"/>
      <c r="UBK93" s="212"/>
      <c r="UBL93" s="212"/>
      <c r="UBM93" s="192"/>
      <c r="UBN93" s="212"/>
      <c r="UBO93" s="212"/>
      <c r="UBP93" s="212"/>
      <c r="UBQ93" s="212"/>
      <c r="UBR93" s="212"/>
      <c r="UBS93" s="212"/>
      <c r="UBT93" s="212"/>
      <c r="UBU93" s="212"/>
      <c r="UBV93" s="212"/>
      <c r="UBW93" s="212"/>
      <c r="UBX93" s="212"/>
      <c r="UBY93" s="212"/>
      <c r="UBZ93" s="212"/>
      <c r="UCA93" s="212"/>
      <c r="UCB93" s="212"/>
      <c r="UCC93" s="212"/>
      <c r="UCD93" s="213"/>
      <c r="UCE93" s="212"/>
      <c r="UCF93" s="212"/>
      <c r="UCG93" s="212"/>
      <c r="UCH93" s="212"/>
      <c r="UCI93" s="212"/>
      <c r="UCJ93" s="192"/>
      <c r="UCK93" s="212"/>
      <c r="UCL93" s="212"/>
      <c r="UCM93" s="212"/>
      <c r="UCN93" s="212"/>
      <c r="UCO93" s="212"/>
      <c r="UCP93" s="212"/>
      <c r="UCQ93" s="212"/>
      <c r="UCR93" s="212"/>
      <c r="UCS93" s="212"/>
      <c r="UCT93" s="212"/>
      <c r="UCU93" s="212"/>
      <c r="UCV93" s="212"/>
      <c r="UCW93" s="212"/>
      <c r="UCX93" s="212"/>
      <c r="UCY93" s="212"/>
      <c r="UCZ93" s="212"/>
      <c r="UDA93" s="213"/>
      <c r="UDB93" s="212"/>
      <c r="UDC93" s="212"/>
      <c r="UDD93" s="212"/>
      <c r="UDE93" s="212"/>
      <c r="UDF93" s="212"/>
      <c r="UDG93" s="192"/>
      <c r="UDH93" s="212"/>
      <c r="UDI93" s="212"/>
      <c r="UDJ93" s="212"/>
      <c r="UDK93" s="212"/>
      <c r="UDL93" s="212"/>
      <c r="UDM93" s="212"/>
      <c r="UDN93" s="212"/>
      <c r="UDO93" s="212"/>
      <c r="UDP93" s="212"/>
      <c r="UDQ93" s="212"/>
      <c r="UDR93" s="212"/>
      <c r="UDS93" s="212"/>
      <c r="UDT93" s="212"/>
      <c r="UDU93" s="212"/>
      <c r="UDV93" s="212"/>
      <c r="UDW93" s="212"/>
      <c r="UDX93" s="213"/>
      <c r="UDY93" s="212"/>
      <c r="UDZ93" s="212"/>
      <c r="UEA93" s="212"/>
      <c r="UEB93" s="212"/>
      <c r="UEC93" s="212"/>
      <c r="UED93" s="192"/>
      <c r="UEE93" s="212"/>
      <c r="UEF93" s="212"/>
      <c r="UEG93" s="212"/>
      <c r="UEH93" s="212"/>
      <c r="UEI93" s="212"/>
      <c r="UEJ93" s="212"/>
      <c r="UEK93" s="212"/>
      <c r="UEL93" s="212"/>
      <c r="UEM93" s="212"/>
      <c r="UEN93" s="212"/>
      <c r="UEO93" s="212"/>
      <c r="UEP93" s="212"/>
      <c r="UEQ93" s="212"/>
      <c r="UER93" s="212"/>
      <c r="UES93" s="212"/>
      <c r="UET93" s="212"/>
      <c r="UEU93" s="213"/>
      <c r="UEV93" s="212"/>
      <c r="UEW93" s="212"/>
      <c r="UEX93" s="212"/>
      <c r="UEY93" s="212"/>
      <c r="UEZ93" s="212"/>
      <c r="UFA93" s="192"/>
      <c r="UFB93" s="212"/>
      <c r="UFC93" s="212"/>
      <c r="UFD93" s="212"/>
      <c r="UFE93" s="212"/>
      <c r="UFF93" s="212"/>
      <c r="UFG93" s="212"/>
      <c r="UFH93" s="212"/>
      <c r="UFI93" s="212"/>
      <c r="UFJ93" s="212"/>
      <c r="UFK93" s="212"/>
      <c r="UFL93" s="212"/>
      <c r="UFM93" s="212"/>
      <c r="UFN93" s="212"/>
      <c r="UFO93" s="212"/>
      <c r="UFP93" s="212"/>
      <c r="UFQ93" s="212"/>
      <c r="UFR93" s="213"/>
      <c r="UFS93" s="212"/>
      <c r="UFT93" s="212"/>
      <c r="UFU93" s="212"/>
      <c r="UFV93" s="212"/>
      <c r="UFW93" s="212"/>
      <c r="UFX93" s="192"/>
      <c r="UFY93" s="212"/>
      <c r="UFZ93" s="212"/>
      <c r="UGA93" s="212"/>
      <c r="UGB93" s="212"/>
      <c r="UGC93" s="212"/>
      <c r="UGD93" s="212"/>
      <c r="UGE93" s="212"/>
      <c r="UGF93" s="212"/>
      <c r="UGG93" s="212"/>
      <c r="UGH93" s="212"/>
      <c r="UGI93" s="212"/>
      <c r="UGJ93" s="212"/>
      <c r="UGK93" s="212"/>
      <c r="UGL93" s="212"/>
      <c r="UGM93" s="212"/>
      <c r="UGN93" s="212"/>
      <c r="UGO93" s="213"/>
      <c r="UGP93" s="212"/>
      <c r="UGQ93" s="212"/>
      <c r="UGR93" s="212"/>
      <c r="UGS93" s="212"/>
      <c r="UGT93" s="212"/>
      <c r="UGU93" s="192"/>
      <c r="UGV93" s="212"/>
      <c r="UGW93" s="212"/>
      <c r="UGX93" s="212"/>
      <c r="UGY93" s="212"/>
      <c r="UGZ93" s="212"/>
      <c r="UHA93" s="212"/>
      <c r="UHB93" s="212"/>
      <c r="UHC93" s="212"/>
      <c r="UHD93" s="212"/>
      <c r="UHE93" s="212"/>
      <c r="UHF93" s="212"/>
      <c r="UHG93" s="212"/>
      <c r="UHH93" s="212"/>
      <c r="UHI93" s="212"/>
      <c r="UHJ93" s="212"/>
      <c r="UHK93" s="212"/>
      <c r="UHL93" s="213"/>
      <c r="UHM93" s="212"/>
      <c r="UHN93" s="212"/>
      <c r="UHO93" s="212"/>
      <c r="UHP93" s="212"/>
      <c r="UHQ93" s="212"/>
      <c r="UHR93" s="192"/>
      <c r="UHS93" s="212"/>
      <c r="UHT93" s="212"/>
      <c r="UHU93" s="212"/>
      <c r="UHV93" s="212"/>
      <c r="UHW93" s="212"/>
      <c r="UHX93" s="212"/>
      <c r="UHY93" s="212"/>
      <c r="UHZ93" s="212"/>
      <c r="UIA93" s="212"/>
      <c r="UIB93" s="212"/>
      <c r="UIC93" s="212"/>
      <c r="UID93" s="212"/>
      <c r="UIE93" s="212"/>
      <c r="UIF93" s="212"/>
      <c r="UIG93" s="212"/>
      <c r="UIH93" s="212"/>
      <c r="UII93" s="213"/>
      <c r="UIJ93" s="212"/>
      <c r="UIK93" s="212"/>
      <c r="UIL93" s="212"/>
      <c r="UIM93" s="212"/>
      <c r="UIN93" s="212"/>
      <c r="UIO93" s="192"/>
      <c r="UIP93" s="212"/>
      <c r="UIQ93" s="212"/>
      <c r="UIR93" s="212"/>
      <c r="UIS93" s="212"/>
      <c r="UIT93" s="212"/>
      <c r="UIU93" s="212"/>
      <c r="UIV93" s="212"/>
      <c r="UIW93" s="212"/>
      <c r="UIX93" s="212"/>
      <c r="UIY93" s="212"/>
      <c r="UIZ93" s="212"/>
      <c r="UJA93" s="212"/>
      <c r="UJB93" s="212"/>
      <c r="UJC93" s="212"/>
      <c r="UJD93" s="212"/>
      <c r="UJE93" s="212"/>
      <c r="UJF93" s="213"/>
      <c r="UJG93" s="212"/>
      <c r="UJH93" s="212"/>
      <c r="UJI93" s="212"/>
      <c r="UJJ93" s="212"/>
      <c r="UJK93" s="212"/>
      <c r="UJL93" s="192"/>
      <c r="UJM93" s="212"/>
      <c r="UJN93" s="212"/>
      <c r="UJO93" s="212"/>
      <c r="UJP93" s="212"/>
      <c r="UJQ93" s="212"/>
      <c r="UJR93" s="212"/>
      <c r="UJS93" s="212"/>
      <c r="UJT93" s="212"/>
      <c r="UJU93" s="212"/>
      <c r="UJV93" s="212"/>
      <c r="UJW93" s="212"/>
      <c r="UJX93" s="212"/>
      <c r="UJY93" s="212"/>
      <c r="UJZ93" s="212"/>
      <c r="UKA93" s="212"/>
      <c r="UKB93" s="212"/>
      <c r="UKC93" s="213"/>
      <c r="UKD93" s="212"/>
      <c r="UKE93" s="212"/>
      <c r="UKF93" s="212"/>
      <c r="UKG93" s="212"/>
      <c r="UKH93" s="212"/>
      <c r="UKI93" s="192"/>
      <c r="UKJ93" s="212"/>
      <c r="UKK93" s="212"/>
      <c r="UKL93" s="212"/>
      <c r="UKM93" s="212"/>
      <c r="UKN93" s="212"/>
      <c r="UKO93" s="212"/>
      <c r="UKP93" s="212"/>
      <c r="UKQ93" s="212"/>
      <c r="UKR93" s="212"/>
      <c r="UKS93" s="212"/>
      <c r="UKT93" s="212"/>
      <c r="UKU93" s="212"/>
      <c r="UKV93" s="212"/>
      <c r="UKW93" s="212"/>
      <c r="UKX93" s="212"/>
      <c r="UKY93" s="212"/>
      <c r="UKZ93" s="213"/>
      <c r="ULA93" s="212"/>
      <c r="ULB93" s="212"/>
      <c r="ULC93" s="212"/>
      <c r="ULD93" s="212"/>
      <c r="ULE93" s="212"/>
      <c r="ULF93" s="192"/>
      <c r="ULG93" s="212"/>
      <c r="ULH93" s="212"/>
      <c r="ULI93" s="212"/>
      <c r="ULJ93" s="212"/>
      <c r="ULK93" s="212"/>
      <c r="ULL93" s="212"/>
      <c r="ULM93" s="212"/>
      <c r="ULN93" s="212"/>
      <c r="ULO93" s="212"/>
      <c r="ULP93" s="212"/>
      <c r="ULQ93" s="212"/>
      <c r="ULR93" s="212"/>
      <c r="ULS93" s="212"/>
      <c r="ULT93" s="212"/>
      <c r="ULU93" s="212"/>
      <c r="ULV93" s="212"/>
      <c r="ULW93" s="213"/>
      <c r="ULX93" s="212"/>
      <c r="ULY93" s="212"/>
      <c r="ULZ93" s="212"/>
      <c r="UMA93" s="212"/>
      <c r="UMB93" s="212"/>
      <c r="UMC93" s="192"/>
      <c r="UMD93" s="212"/>
      <c r="UME93" s="212"/>
      <c r="UMF93" s="212"/>
      <c r="UMG93" s="212"/>
      <c r="UMH93" s="212"/>
      <c r="UMI93" s="212"/>
      <c r="UMJ93" s="212"/>
      <c r="UMK93" s="212"/>
      <c r="UML93" s="212"/>
      <c r="UMM93" s="212"/>
      <c r="UMN93" s="212"/>
      <c r="UMO93" s="212"/>
      <c r="UMP93" s="212"/>
      <c r="UMQ93" s="212"/>
      <c r="UMR93" s="212"/>
      <c r="UMS93" s="212"/>
      <c r="UMT93" s="213"/>
      <c r="UMU93" s="212"/>
      <c r="UMV93" s="212"/>
      <c r="UMW93" s="212"/>
      <c r="UMX93" s="212"/>
      <c r="UMY93" s="212"/>
      <c r="UMZ93" s="192"/>
      <c r="UNA93" s="212"/>
      <c r="UNB93" s="212"/>
      <c r="UNC93" s="212"/>
      <c r="UND93" s="212"/>
      <c r="UNE93" s="212"/>
      <c r="UNF93" s="212"/>
      <c r="UNG93" s="212"/>
      <c r="UNH93" s="212"/>
      <c r="UNI93" s="212"/>
      <c r="UNJ93" s="212"/>
      <c r="UNK93" s="212"/>
      <c r="UNL93" s="212"/>
      <c r="UNM93" s="212"/>
      <c r="UNN93" s="212"/>
      <c r="UNO93" s="212"/>
      <c r="UNP93" s="212"/>
      <c r="UNQ93" s="213"/>
      <c r="UNR93" s="212"/>
      <c r="UNS93" s="212"/>
      <c r="UNT93" s="212"/>
      <c r="UNU93" s="212"/>
      <c r="UNV93" s="212"/>
      <c r="UNW93" s="192"/>
      <c r="UNX93" s="212"/>
      <c r="UNY93" s="212"/>
      <c r="UNZ93" s="212"/>
      <c r="UOA93" s="212"/>
      <c r="UOB93" s="212"/>
      <c r="UOC93" s="212"/>
      <c r="UOD93" s="212"/>
      <c r="UOE93" s="212"/>
      <c r="UOF93" s="212"/>
      <c r="UOG93" s="212"/>
      <c r="UOH93" s="212"/>
      <c r="UOI93" s="212"/>
      <c r="UOJ93" s="212"/>
      <c r="UOK93" s="212"/>
      <c r="UOL93" s="212"/>
      <c r="UOM93" s="212"/>
      <c r="UON93" s="213"/>
      <c r="UOO93" s="212"/>
      <c r="UOP93" s="212"/>
      <c r="UOQ93" s="212"/>
      <c r="UOR93" s="212"/>
      <c r="UOS93" s="212"/>
      <c r="UOT93" s="192"/>
      <c r="UOU93" s="212"/>
      <c r="UOV93" s="212"/>
      <c r="UOW93" s="212"/>
      <c r="UOX93" s="212"/>
      <c r="UOY93" s="212"/>
      <c r="UOZ93" s="212"/>
      <c r="UPA93" s="212"/>
      <c r="UPB93" s="212"/>
      <c r="UPC93" s="212"/>
      <c r="UPD93" s="212"/>
      <c r="UPE93" s="212"/>
      <c r="UPF93" s="212"/>
      <c r="UPG93" s="212"/>
      <c r="UPH93" s="212"/>
      <c r="UPI93" s="212"/>
      <c r="UPJ93" s="212"/>
      <c r="UPK93" s="213"/>
      <c r="UPL93" s="212"/>
      <c r="UPM93" s="212"/>
      <c r="UPN93" s="212"/>
      <c r="UPO93" s="212"/>
      <c r="UPP93" s="212"/>
      <c r="UPQ93" s="192"/>
      <c r="UPR93" s="212"/>
      <c r="UPS93" s="212"/>
      <c r="UPT93" s="212"/>
      <c r="UPU93" s="212"/>
      <c r="UPV93" s="212"/>
      <c r="UPW93" s="212"/>
      <c r="UPX93" s="212"/>
      <c r="UPY93" s="212"/>
      <c r="UPZ93" s="212"/>
      <c r="UQA93" s="212"/>
      <c r="UQB93" s="212"/>
      <c r="UQC93" s="212"/>
      <c r="UQD93" s="212"/>
      <c r="UQE93" s="212"/>
      <c r="UQF93" s="212"/>
      <c r="UQG93" s="212"/>
      <c r="UQH93" s="213"/>
      <c r="UQI93" s="212"/>
      <c r="UQJ93" s="212"/>
      <c r="UQK93" s="212"/>
      <c r="UQL93" s="212"/>
      <c r="UQM93" s="212"/>
      <c r="UQN93" s="192"/>
      <c r="UQO93" s="212"/>
      <c r="UQP93" s="212"/>
      <c r="UQQ93" s="212"/>
      <c r="UQR93" s="212"/>
      <c r="UQS93" s="212"/>
      <c r="UQT93" s="212"/>
      <c r="UQU93" s="212"/>
      <c r="UQV93" s="212"/>
      <c r="UQW93" s="212"/>
      <c r="UQX93" s="212"/>
      <c r="UQY93" s="212"/>
      <c r="UQZ93" s="212"/>
      <c r="URA93" s="212"/>
      <c r="URB93" s="212"/>
      <c r="URC93" s="212"/>
      <c r="URD93" s="212"/>
      <c r="URE93" s="213"/>
      <c r="URF93" s="212"/>
      <c r="URG93" s="212"/>
      <c r="URH93" s="212"/>
      <c r="URI93" s="212"/>
      <c r="URJ93" s="212"/>
      <c r="URK93" s="192"/>
      <c r="URL93" s="212"/>
      <c r="URM93" s="212"/>
      <c r="URN93" s="212"/>
      <c r="URO93" s="212"/>
      <c r="URP93" s="212"/>
      <c r="URQ93" s="212"/>
      <c r="URR93" s="212"/>
      <c r="URS93" s="212"/>
      <c r="URT93" s="212"/>
      <c r="URU93" s="212"/>
      <c r="URV93" s="212"/>
      <c r="URW93" s="212"/>
      <c r="URX93" s="212"/>
      <c r="URY93" s="212"/>
      <c r="URZ93" s="212"/>
      <c r="USA93" s="212"/>
      <c r="USB93" s="213"/>
      <c r="USC93" s="212"/>
      <c r="USD93" s="212"/>
      <c r="USE93" s="212"/>
      <c r="USF93" s="212"/>
      <c r="USG93" s="212"/>
      <c r="USH93" s="192"/>
      <c r="USI93" s="212"/>
      <c r="USJ93" s="212"/>
      <c r="USK93" s="212"/>
      <c r="USL93" s="212"/>
      <c r="USM93" s="212"/>
      <c r="USN93" s="212"/>
      <c r="USO93" s="212"/>
      <c r="USP93" s="212"/>
      <c r="USQ93" s="212"/>
      <c r="USR93" s="212"/>
      <c r="USS93" s="212"/>
      <c r="UST93" s="212"/>
      <c r="USU93" s="212"/>
      <c r="USV93" s="212"/>
      <c r="USW93" s="212"/>
      <c r="USX93" s="212"/>
      <c r="USY93" s="213"/>
      <c r="USZ93" s="212"/>
      <c r="UTA93" s="212"/>
      <c r="UTB93" s="212"/>
      <c r="UTC93" s="212"/>
      <c r="UTD93" s="212"/>
      <c r="UTE93" s="192"/>
      <c r="UTF93" s="212"/>
      <c r="UTG93" s="212"/>
      <c r="UTH93" s="212"/>
      <c r="UTI93" s="212"/>
      <c r="UTJ93" s="212"/>
      <c r="UTK93" s="212"/>
      <c r="UTL93" s="212"/>
      <c r="UTM93" s="212"/>
      <c r="UTN93" s="212"/>
      <c r="UTO93" s="212"/>
      <c r="UTP93" s="212"/>
      <c r="UTQ93" s="212"/>
      <c r="UTR93" s="212"/>
      <c r="UTS93" s="212"/>
      <c r="UTT93" s="212"/>
      <c r="UTU93" s="212"/>
      <c r="UTV93" s="213"/>
      <c r="UTW93" s="212"/>
      <c r="UTX93" s="212"/>
      <c r="UTY93" s="212"/>
      <c r="UTZ93" s="212"/>
      <c r="UUA93" s="212"/>
      <c r="UUB93" s="192"/>
      <c r="UUC93" s="212"/>
      <c r="UUD93" s="212"/>
      <c r="UUE93" s="212"/>
      <c r="UUF93" s="212"/>
      <c r="UUG93" s="212"/>
      <c r="UUH93" s="212"/>
      <c r="UUI93" s="212"/>
      <c r="UUJ93" s="212"/>
      <c r="UUK93" s="212"/>
      <c r="UUL93" s="212"/>
      <c r="UUM93" s="212"/>
      <c r="UUN93" s="212"/>
      <c r="UUO93" s="212"/>
      <c r="UUP93" s="212"/>
      <c r="UUQ93" s="212"/>
      <c r="UUR93" s="212"/>
      <c r="UUS93" s="213"/>
      <c r="UUT93" s="212"/>
      <c r="UUU93" s="212"/>
      <c r="UUV93" s="212"/>
      <c r="UUW93" s="212"/>
      <c r="UUX93" s="212"/>
      <c r="UUY93" s="192"/>
      <c r="UUZ93" s="212"/>
      <c r="UVA93" s="212"/>
      <c r="UVB93" s="212"/>
      <c r="UVC93" s="212"/>
      <c r="UVD93" s="212"/>
      <c r="UVE93" s="212"/>
      <c r="UVF93" s="212"/>
      <c r="UVG93" s="212"/>
      <c r="UVH93" s="212"/>
      <c r="UVI93" s="212"/>
      <c r="UVJ93" s="212"/>
      <c r="UVK93" s="212"/>
      <c r="UVL93" s="212"/>
      <c r="UVM93" s="212"/>
      <c r="UVN93" s="212"/>
      <c r="UVO93" s="212"/>
      <c r="UVP93" s="213"/>
      <c r="UVQ93" s="212"/>
      <c r="UVR93" s="212"/>
      <c r="UVS93" s="212"/>
      <c r="UVT93" s="212"/>
      <c r="UVU93" s="212"/>
      <c r="UVV93" s="192"/>
      <c r="UVW93" s="212"/>
      <c r="UVX93" s="212"/>
      <c r="UVY93" s="212"/>
      <c r="UVZ93" s="212"/>
      <c r="UWA93" s="212"/>
      <c r="UWB93" s="212"/>
      <c r="UWC93" s="212"/>
      <c r="UWD93" s="212"/>
      <c r="UWE93" s="212"/>
      <c r="UWF93" s="212"/>
      <c r="UWG93" s="212"/>
      <c r="UWH93" s="212"/>
      <c r="UWI93" s="212"/>
      <c r="UWJ93" s="212"/>
      <c r="UWK93" s="212"/>
      <c r="UWL93" s="212"/>
      <c r="UWM93" s="213"/>
      <c r="UWN93" s="212"/>
      <c r="UWO93" s="212"/>
      <c r="UWP93" s="212"/>
      <c r="UWQ93" s="212"/>
      <c r="UWR93" s="212"/>
      <c r="UWS93" s="192"/>
      <c r="UWT93" s="212"/>
      <c r="UWU93" s="212"/>
      <c r="UWV93" s="212"/>
      <c r="UWW93" s="212"/>
      <c r="UWX93" s="212"/>
      <c r="UWY93" s="212"/>
      <c r="UWZ93" s="212"/>
      <c r="UXA93" s="212"/>
      <c r="UXB93" s="212"/>
      <c r="UXC93" s="212"/>
      <c r="UXD93" s="212"/>
      <c r="UXE93" s="212"/>
      <c r="UXF93" s="212"/>
      <c r="UXG93" s="212"/>
      <c r="UXH93" s="212"/>
      <c r="UXI93" s="212"/>
      <c r="UXJ93" s="213"/>
      <c r="UXK93" s="212"/>
      <c r="UXL93" s="212"/>
      <c r="UXM93" s="212"/>
      <c r="UXN93" s="212"/>
      <c r="UXO93" s="212"/>
      <c r="UXP93" s="192"/>
      <c r="UXQ93" s="212"/>
      <c r="UXR93" s="212"/>
      <c r="UXS93" s="212"/>
      <c r="UXT93" s="212"/>
      <c r="UXU93" s="212"/>
      <c r="UXV93" s="212"/>
      <c r="UXW93" s="212"/>
      <c r="UXX93" s="212"/>
      <c r="UXY93" s="212"/>
      <c r="UXZ93" s="212"/>
      <c r="UYA93" s="212"/>
      <c r="UYB93" s="212"/>
      <c r="UYC93" s="212"/>
      <c r="UYD93" s="212"/>
      <c r="UYE93" s="212"/>
      <c r="UYF93" s="212"/>
      <c r="UYG93" s="213"/>
      <c r="UYH93" s="212"/>
      <c r="UYI93" s="212"/>
      <c r="UYJ93" s="212"/>
      <c r="UYK93" s="212"/>
      <c r="UYL93" s="212"/>
      <c r="UYM93" s="192"/>
      <c r="UYN93" s="212"/>
      <c r="UYO93" s="212"/>
      <c r="UYP93" s="212"/>
      <c r="UYQ93" s="212"/>
      <c r="UYR93" s="212"/>
      <c r="UYS93" s="212"/>
      <c r="UYT93" s="212"/>
      <c r="UYU93" s="212"/>
      <c r="UYV93" s="212"/>
      <c r="UYW93" s="212"/>
      <c r="UYX93" s="212"/>
      <c r="UYY93" s="212"/>
      <c r="UYZ93" s="212"/>
      <c r="UZA93" s="212"/>
      <c r="UZB93" s="212"/>
      <c r="UZC93" s="212"/>
      <c r="UZD93" s="213"/>
      <c r="UZE93" s="212"/>
      <c r="UZF93" s="212"/>
      <c r="UZG93" s="212"/>
      <c r="UZH93" s="212"/>
      <c r="UZI93" s="212"/>
      <c r="UZJ93" s="192"/>
      <c r="UZK93" s="212"/>
      <c r="UZL93" s="212"/>
      <c r="UZM93" s="212"/>
      <c r="UZN93" s="212"/>
      <c r="UZO93" s="212"/>
      <c r="UZP93" s="212"/>
      <c r="UZQ93" s="212"/>
      <c r="UZR93" s="212"/>
      <c r="UZS93" s="212"/>
      <c r="UZT93" s="212"/>
      <c r="UZU93" s="212"/>
      <c r="UZV93" s="212"/>
      <c r="UZW93" s="212"/>
      <c r="UZX93" s="212"/>
      <c r="UZY93" s="212"/>
      <c r="UZZ93" s="212"/>
      <c r="VAA93" s="213"/>
      <c r="VAB93" s="212"/>
      <c r="VAC93" s="212"/>
      <c r="VAD93" s="212"/>
      <c r="VAE93" s="212"/>
      <c r="VAF93" s="212"/>
      <c r="VAG93" s="192"/>
      <c r="VAH93" s="212"/>
      <c r="VAI93" s="212"/>
      <c r="VAJ93" s="212"/>
      <c r="VAK93" s="212"/>
      <c r="VAL93" s="212"/>
      <c r="VAM93" s="212"/>
      <c r="VAN93" s="212"/>
      <c r="VAO93" s="212"/>
      <c r="VAP93" s="212"/>
      <c r="VAQ93" s="212"/>
      <c r="VAR93" s="212"/>
      <c r="VAS93" s="212"/>
      <c r="VAT93" s="212"/>
      <c r="VAU93" s="212"/>
      <c r="VAV93" s="212"/>
      <c r="VAW93" s="212"/>
      <c r="VAX93" s="213"/>
      <c r="VAY93" s="212"/>
      <c r="VAZ93" s="212"/>
      <c r="VBA93" s="212"/>
      <c r="VBB93" s="212"/>
      <c r="VBC93" s="212"/>
      <c r="VBD93" s="192"/>
      <c r="VBE93" s="212"/>
      <c r="VBF93" s="212"/>
      <c r="VBG93" s="212"/>
      <c r="VBH93" s="212"/>
      <c r="VBI93" s="212"/>
      <c r="VBJ93" s="212"/>
      <c r="VBK93" s="212"/>
      <c r="VBL93" s="212"/>
      <c r="VBM93" s="212"/>
      <c r="VBN93" s="212"/>
      <c r="VBO93" s="212"/>
      <c r="VBP93" s="212"/>
      <c r="VBQ93" s="212"/>
      <c r="VBR93" s="212"/>
      <c r="VBS93" s="212"/>
      <c r="VBT93" s="212"/>
      <c r="VBU93" s="213"/>
      <c r="VBV93" s="212"/>
      <c r="VBW93" s="212"/>
      <c r="VBX93" s="212"/>
      <c r="VBY93" s="212"/>
      <c r="VBZ93" s="212"/>
      <c r="VCA93" s="192"/>
      <c r="VCB93" s="212"/>
      <c r="VCC93" s="212"/>
      <c r="VCD93" s="212"/>
      <c r="VCE93" s="212"/>
      <c r="VCF93" s="212"/>
      <c r="VCG93" s="212"/>
      <c r="VCH93" s="212"/>
      <c r="VCI93" s="212"/>
      <c r="VCJ93" s="212"/>
      <c r="VCK93" s="212"/>
      <c r="VCL93" s="212"/>
      <c r="VCM93" s="212"/>
      <c r="VCN93" s="212"/>
      <c r="VCO93" s="212"/>
      <c r="VCP93" s="212"/>
      <c r="VCQ93" s="212"/>
      <c r="VCR93" s="213"/>
      <c r="VCS93" s="212"/>
      <c r="VCT93" s="212"/>
      <c r="VCU93" s="212"/>
      <c r="VCV93" s="212"/>
      <c r="VCW93" s="212"/>
      <c r="VCX93" s="192"/>
      <c r="VCY93" s="212"/>
      <c r="VCZ93" s="212"/>
      <c r="VDA93" s="212"/>
      <c r="VDB93" s="212"/>
      <c r="VDC93" s="212"/>
      <c r="VDD93" s="212"/>
      <c r="VDE93" s="212"/>
      <c r="VDF93" s="212"/>
      <c r="VDG93" s="212"/>
      <c r="VDH93" s="212"/>
      <c r="VDI93" s="212"/>
      <c r="VDJ93" s="212"/>
      <c r="VDK93" s="212"/>
      <c r="VDL93" s="212"/>
      <c r="VDM93" s="212"/>
      <c r="VDN93" s="212"/>
      <c r="VDO93" s="213"/>
      <c r="VDP93" s="212"/>
      <c r="VDQ93" s="212"/>
      <c r="VDR93" s="212"/>
      <c r="VDS93" s="212"/>
      <c r="VDT93" s="212"/>
      <c r="VDU93" s="192"/>
      <c r="VDV93" s="212"/>
      <c r="VDW93" s="212"/>
      <c r="VDX93" s="212"/>
      <c r="VDY93" s="212"/>
      <c r="VDZ93" s="212"/>
      <c r="VEA93" s="212"/>
      <c r="VEB93" s="212"/>
      <c r="VEC93" s="212"/>
      <c r="VED93" s="212"/>
      <c r="VEE93" s="212"/>
      <c r="VEF93" s="212"/>
      <c r="VEG93" s="212"/>
      <c r="VEH93" s="212"/>
      <c r="VEI93" s="212"/>
      <c r="VEJ93" s="212"/>
      <c r="VEK93" s="212"/>
      <c r="VEL93" s="213"/>
      <c r="VEM93" s="212"/>
      <c r="VEN93" s="212"/>
      <c r="VEO93" s="212"/>
      <c r="VEP93" s="212"/>
      <c r="VEQ93" s="212"/>
      <c r="VER93" s="192"/>
      <c r="VES93" s="212"/>
      <c r="VET93" s="212"/>
      <c r="VEU93" s="212"/>
      <c r="VEV93" s="212"/>
      <c r="VEW93" s="212"/>
      <c r="VEX93" s="212"/>
      <c r="VEY93" s="212"/>
      <c r="VEZ93" s="212"/>
      <c r="VFA93" s="212"/>
      <c r="VFB93" s="212"/>
      <c r="VFC93" s="212"/>
      <c r="VFD93" s="212"/>
      <c r="VFE93" s="212"/>
      <c r="VFF93" s="212"/>
      <c r="VFG93" s="212"/>
      <c r="VFH93" s="212"/>
      <c r="VFI93" s="213"/>
      <c r="VFJ93" s="212"/>
      <c r="VFK93" s="212"/>
      <c r="VFL93" s="212"/>
      <c r="VFM93" s="212"/>
      <c r="VFN93" s="212"/>
      <c r="VFO93" s="192"/>
      <c r="VFP93" s="212"/>
      <c r="VFQ93" s="212"/>
      <c r="VFR93" s="212"/>
      <c r="VFS93" s="212"/>
      <c r="VFT93" s="212"/>
      <c r="VFU93" s="212"/>
      <c r="VFV93" s="212"/>
      <c r="VFW93" s="212"/>
      <c r="VFX93" s="212"/>
      <c r="VFY93" s="212"/>
      <c r="VFZ93" s="212"/>
      <c r="VGA93" s="212"/>
      <c r="VGB93" s="212"/>
      <c r="VGC93" s="212"/>
      <c r="VGD93" s="212"/>
      <c r="VGE93" s="212"/>
      <c r="VGF93" s="213"/>
      <c r="VGG93" s="212"/>
      <c r="VGH93" s="212"/>
      <c r="VGI93" s="212"/>
      <c r="VGJ93" s="212"/>
      <c r="VGK93" s="212"/>
      <c r="VGL93" s="192"/>
      <c r="VGM93" s="212"/>
      <c r="VGN93" s="212"/>
      <c r="VGO93" s="212"/>
      <c r="VGP93" s="212"/>
      <c r="VGQ93" s="212"/>
      <c r="VGR93" s="212"/>
      <c r="VGS93" s="212"/>
      <c r="VGT93" s="212"/>
      <c r="VGU93" s="212"/>
      <c r="VGV93" s="212"/>
      <c r="VGW93" s="212"/>
      <c r="VGX93" s="212"/>
      <c r="VGY93" s="212"/>
      <c r="VGZ93" s="212"/>
      <c r="VHA93" s="212"/>
      <c r="VHB93" s="212"/>
      <c r="VHC93" s="213"/>
      <c r="VHD93" s="212"/>
      <c r="VHE93" s="212"/>
      <c r="VHF93" s="212"/>
      <c r="VHG93" s="212"/>
      <c r="VHH93" s="212"/>
      <c r="VHI93" s="192"/>
      <c r="VHJ93" s="212"/>
      <c r="VHK93" s="212"/>
      <c r="VHL93" s="212"/>
      <c r="VHM93" s="212"/>
      <c r="VHN93" s="212"/>
      <c r="VHO93" s="212"/>
      <c r="VHP93" s="212"/>
      <c r="VHQ93" s="212"/>
      <c r="VHR93" s="212"/>
      <c r="VHS93" s="212"/>
      <c r="VHT93" s="212"/>
      <c r="VHU93" s="212"/>
      <c r="VHV93" s="212"/>
      <c r="VHW93" s="212"/>
      <c r="VHX93" s="212"/>
      <c r="VHY93" s="212"/>
      <c r="VHZ93" s="213"/>
      <c r="VIA93" s="212"/>
      <c r="VIB93" s="212"/>
      <c r="VIC93" s="212"/>
      <c r="VID93" s="212"/>
      <c r="VIE93" s="212"/>
      <c r="VIF93" s="192"/>
      <c r="VIG93" s="212"/>
      <c r="VIH93" s="212"/>
      <c r="VII93" s="212"/>
      <c r="VIJ93" s="212"/>
      <c r="VIK93" s="212"/>
      <c r="VIL93" s="212"/>
      <c r="VIM93" s="212"/>
      <c r="VIN93" s="212"/>
      <c r="VIO93" s="212"/>
      <c r="VIP93" s="212"/>
      <c r="VIQ93" s="212"/>
      <c r="VIR93" s="212"/>
      <c r="VIS93" s="212"/>
      <c r="VIT93" s="212"/>
      <c r="VIU93" s="212"/>
      <c r="VIV93" s="212"/>
      <c r="VIW93" s="213"/>
      <c r="VIX93" s="212"/>
      <c r="VIY93" s="212"/>
      <c r="VIZ93" s="212"/>
      <c r="VJA93" s="212"/>
      <c r="VJB93" s="212"/>
      <c r="VJC93" s="192"/>
      <c r="VJD93" s="212"/>
      <c r="VJE93" s="212"/>
      <c r="VJF93" s="212"/>
      <c r="VJG93" s="212"/>
      <c r="VJH93" s="212"/>
      <c r="VJI93" s="212"/>
      <c r="VJJ93" s="212"/>
      <c r="VJK93" s="212"/>
      <c r="VJL93" s="212"/>
      <c r="VJM93" s="212"/>
      <c r="VJN93" s="212"/>
      <c r="VJO93" s="212"/>
      <c r="VJP93" s="212"/>
      <c r="VJQ93" s="212"/>
      <c r="VJR93" s="212"/>
      <c r="VJS93" s="212"/>
      <c r="VJT93" s="213"/>
      <c r="VJU93" s="212"/>
      <c r="VJV93" s="212"/>
      <c r="VJW93" s="212"/>
      <c r="VJX93" s="212"/>
      <c r="VJY93" s="212"/>
      <c r="VJZ93" s="192"/>
      <c r="VKA93" s="212"/>
      <c r="VKB93" s="212"/>
      <c r="VKC93" s="212"/>
      <c r="VKD93" s="212"/>
      <c r="VKE93" s="212"/>
      <c r="VKF93" s="212"/>
      <c r="VKG93" s="212"/>
      <c r="VKH93" s="212"/>
      <c r="VKI93" s="212"/>
      <c r="VKJ93" s="212"/>
      <c r="VKK93" s="212"/>
      <c r="VKL93" s="212"/>
      <c r="VKM93" s="212"/>
      <c r="VKN93" s="212"/>
      <c r="VKO93" s="212"/>
      <c r="VKP93" s="212"/>
      <c r="VKQ93" s="213"/>
      <c r="VKR93" s="212"/>
      <c r="VKS93" s="212"/>
      <c r="VKT93" s="212"/>
      <c r="VKU93" s="212"/>
      <c r="VKV93" s="212"/>
      <c r="VKW93" s="192"/>
      <c r="VKX93" s="212"/>
      <c r="VKY93" s="212"/>
      <c r="VKZ93" s="212"/>
      <c r="VLA93" s="212"/>
      <c r="VLB93" s="212"/>
      <c r="VLC93" s="212"/>
      <c r="VLD93" s="212"/>
      <c r="VLE93" s="212"/>
      <c r="VLF93" s="212"/>
      <c r="VLG93" s="212"/>
      <c r="VLH93" s="212"/>
      <c r="VLI93" s="212"/>
      <c r="VLJ93" s="212"/>
      <c r="VLK93" s="212"/>
      <c r="VLL93" s="212"/>
      <c r="VLM93" s="212"/>
      <c r="VLN93" s="213"/>
      <c r="VLO93" s="212"/>
      <c r="VLP93" s="212"/>
      <c r="VLQ93" s="212"/>
      <c r="VLR93" s="212"/>
      <c r="VLS93" s="212"/>
      <c r="VLT93" s="192"/>
      <c r="VLU93" s="212"/>
      <c r="VLV93" s="212"/>
      <c r="VLW93" s="212"/>
      <c r="VLX93" s="212"/>
      <c r="VLY93" s="212"/>
      <c r="VLZ93" s="212"/>
      <c r="VMA93" s="212"/>
      <c r="VMB93" s="212"/>
      <c r="VMC93" s="212"/>
      <c r="VMD93" s="212"/>
      <c r="VME93" s="212"/>
      <c r="VMF93" s="212"/>
      <c r="VMG93" s="212"/>
      <c r="VMH93" s="212"/>
      <c r="VMI93" s="212"/>
      <c r="VMJ93" s="212"/>
      <c r="VMK93" s="213"/>
      <c r="VML93" s="212"/>
      <c r="VMM93" s="212"/>
      <c r="VMN93" s="212"/>
      <c r="VMO93" s="212"/>
      <c r="VMP93" s="212"/>
      <c r="VMQ93" s="192"/>
      <c r="VMR93" s="212"/>
      <c r="VMS93" s="212"/>
      <c r="VMT93" s="212"/>
      <c r="VMU93" s="212"/>
      <c r="VMV93" s="212"/>
      <c r="VMW93" s="212"/>
      <c r="VMX93" s="212"/>
      <c r="VMY93" s="212"/>
      <c r="VMZ93" s="212"/>
      <c r="VNA93" s="212"/>
      <c r="VNB93" s="212"/>
      <c r="VNC93" s="212"/>
      <c r="VND93" s="212"/>
      <c r="VNE93" s="212"/>
      <c r="VNF93" s="212"/>
      <c r="VNG93" s="212"/>
      <c r="VNH93" s="213"/>
      <c r="VNI93" s="212"/>
      <c r="VNJ93" s="212"/>
      <c r="VNK93" s="212"/>
      <c r="VNL93" s="212"/>
      <c r="VNM93" s="212"/>
      <c r="VNN93" s="192"/>
      <c r="VNO93" s="212"/>
      <c r="VNP93" s="212"/>
      <c r="VNQ93" s="212"/>
      <c r="VNR93" s="212"/>
      <c r="VNS93" s="212"/>
      <c r="VNT93" s="212"/>
      <c r="VNU93" s="212"/>
      <c r="VNV93" s="212"/>
      <c r="VNW93" s="212"/>
      <c r="VNX93" s="212"/>
      <c r="VNY93" s="212"/>
      <c r="VNZ93" s="212"/>
      <c r="VOA93" s="212"/>
      <c r="VOB93" s="212"/>
      <c r="VOC93" s="212"/>
      <c r="VOD93" s="212"/>
      <c r="VOE93" s="213"/>
      <c r="VOF93" s="212"/>
      <c r="VOG93" s="212"/>
      <c r="VOH93" s="212"/>
      <c r="VOI93" s="212"/>
      <c r="VOJ93" s="212"/>
      <c r="VOK93" s="192"/>
      <c r="VOL93" s="212"/>
      <c r="VOM93" s="212"/>
      <c r="VON93" s="212"/>
      <c r="VOO93" s="212"/>
      <c r="VOP93" s="212"/>
      <c r="VOQ93" s="212"/>
      <c r="VOR93" s="212"/>
      <c r="VOS93" s="212"/>
      <c r="VOT93" s="212"/>
      <c r="VOU93" s="212"/>
      <c r="VOV93" s="212"/>
      <c r="VOW93" s="212"/>
      <c r="VOX93" s="212"/>
      <c r="VOY93" s="212"/>
      <c r="VOZ93" s="212"/>
      <c r="VPA93" s="212"/>
      <c r="VPB93" s="213"/>
      <c r="VPC93" s="212"/>
      <c r="VPD93" s="212"/>
      <c r="VPE93" s="212"/>
      <c r="VPF93" s="212"/>
      <c r="VPG93" s="212"/>
      <c r="VPH93" s="192"/>
      <c r="VPI93" s="212"/>
      <c r="VPJ93" s="212"/>
      <c r="VPK93" s="212"/>
      <c r="VPL93" s="212"/>
      <c r="VPM93" s="212"/>
      <c r="VPN93" s="212"/>
      <c r="VPO93" s="212"/>
      <c r="VPP93" s="212"/>
      <c r="VPQ93" s="212"/>
      <c r="VPR93" s="212"/>
      <c r="VPS93" s="212"/>
      <c r="VPT93" s="212"/>
      <c r="VPU93" s="212"/>
      <c r="VPV93" s="212"/>
      <c r="VPW93" s="212"/>
      <c r="VPX93" s="212"/>
      <c r="VPY93" s="213"/>
      <c r="VPZ93" s="212"/>
      <c r="VQA93" s="212"/>
      <c r="VQB93" s="212"/>
      <c r="VQC93" s="212"/>
      <c r="VQD93" s="212"/>
      <c r="VQE93" s="192"/>
      <c r="VQF93" s="212"/>
      <c r="VQG93" s="212"/>
      <c r="VQH93" s="212"/>
      <c r="VQI93" s="212"/>
      <c r="VQJ93" s="212"/>
      <c r="VQK93" s="212"/>
      <c r="VQL93" s="212"/>
      <c r="VQM93" s="212"/>
      <c r="VQN93" s="212"/>
      <c r="VQO93" s="212"/>
      <c r="VQP93" s="212"/>
      <c r="VQQ93" s="212"/>
      <c r="VQR93" s="212"/>
      <c r="VQS93" s="212"/>
      <c r="VQT93" s="212"/>
      <c r="VQU93" s="212"/>
      <c r="VQV93" s="213"/>
      <c r="VQW93" s="212"/>
      <c r="VQX93" s="212"/>
      <c r="VQY93" s="212"/>
      <c r="VQZ93" s="212"/>
      <c r="VRA93" s="212"/>
      <c r="VRB93" s="192"/>
      <c r="VRC93" s="212"/>
      <c r="VRD93" s="212"/>
      <c r="VRE93" s="212"/>
      <c r="VRF93" s="212"/>
      <c r="VRG93" s="212"/>
      <c r="VRH93" s="212"/>
      <c r="VRI93" s="212"/>
      <c r="VRJ93" s="212"/>
      <c r="VRK93" s="212"/>
      <c r="VRL93" s="212"/>
      <c r="VRM93" s="212"/>
      <c r="VRN93" s="212"/>
      <c r="VRO93" s="212"/>
      <c r="VRP93" s="212"/>
      <c r="VRQ93" s="212"/>
      <c r="VRR93" s="212"/>
      <c r="VRS93" s="213"/>
      <c r="VRT93" s="212"/>
      <c r="VRU93" s="212"/>
      <c r="VRV93" s="212"/>
      <c r="VRW93" s="212"/>
      <c r="VRX93" s="212"/>
      <c r="VRY93" s="192"/>
      <c r="VRZ93" s="212"/>
      <c r="VSA93" s="212"/>
      <c r="VSB93" s="212"/>
      <c r="VSC93" s="212"/>
      <c r="VSD93" s="212"/>
      <c r="VSE93" s="212"/>
      <c r="VSF93" s="212"/>
      <c r="VSG93" s="212"/>
      <c r="VSH93" s="212"/>
      <c r="VSI93" s="212"/>
      <c r="VSJ93" s="212"/>
      <c r="VSK93" s="212"/>
      <c r="VSL93" s="212"/>
      <c r="VSM93" s="212"/>
      <c r="VSN93" s="212"/>
      <c r="VSO93" s="212"/>
      <c r="VSP93" s="213"/>
      <c r="VSQ93" s="212"/>
      <c r="VSR93" s="212"/>
      <c r="VSS93" s="212"/>
      <c r="VST93" s="212"/>
      <c r="VSU93" s="212"/>
      <c r="VSV93" s="192"/>
      <c r="VSW93" s="212"/>
      <c r="VSX93" s="212"/>
      <c r="VSY93" s="212"/>
      <c r="VSZ93" s="212"/>
      <c r="VTA93" s="212"/>
      <c r="VTB93" s="212"/>
      <c r="VTC93" s="212"/>
      <c r="VTD93" s="212"/>
      <c r="VTE93" s="212"/>
      <c r="VTF93" s="212"/>
      <c r="VTG93" s="212"/>
      <c r="VTH93" s="212"/>
      <c r="VTI93" s="212"/>
      <c r="VTJ93" s="212"/>
      <c r="VTK93" s="212"/>
      <c r="VTL93" s="212"/>
      <c r="VTM93" s="213"/>
      <c r="VTN93" s="212"/>
      <c r="VTO93" s="212"/>
      <c r="VTP93" s="212"/>
      <c r="VTQ93" s="212"/>
      <c r="VTR93" s="212"/>
      <c r="VTS93" s="192"/>
      <c r="VTT93" s="212"/>
      <c r="VTU93" s="212"/>
      <c r="VTV93" s="212"/>
      <c r="VTW93" s="212"/>
      <c r="VTX93" s="212"/>
      <c r="VTY93" s="212"/>
      <c r="VTZ93" s="212"/>
      <c r="VUA93" s="212"/>
      <c r="VUB93" s="212"/>
      <c r="VUC93" s="212"/>
      <c r="VUD93" s="212"/>
      <c r="VUE93" s="212"/>
      <c r="VUF93" s="212"/>
      <c r="VUG93" s="212"/>
      <c r="VUH93" s="212"/>
      <c r="VUI93" s="212"/>
      <c r="VUJ93" s="213"/>
      <c r="VUK93" s="212"/>
      <c r="VUL93" s="212"/>
      <c r="VUM93" s="212"/>
      <c r="VUN93" s="212"/>
      <c r="VUO93" s="212"/>
      <c r="VUP93" s="192"/>
      <c r="VUQ93" s="212"/>
      <c r="VUR93" s="212"/>
      <c r="VUS93" s="212"/>
      <c r="VUT93" s="212"/>
      <c r="VUU93" s="212"/>
      <c r="VUV93" s="212"/>
      <c r="VUW93" s="212"/>
      <c r="VUX93" s="212"/>
      <c r="VUY93" s="212"/>
      <c r="VUZ93" s="212"/>
      <c r="VVA93" s="212"/>
      <c r="VVB93" s="212"/>
      <c r="VVC93" s="212"/>
      <c r="VVD93" s="212"/>
      <c r="VVE93" s="212"/>
      <c r="VVF93" s="212"/>
      <c r="VVG93" s="213"/>
      <c r="VVH93" s="212"/>
      <c r="VVI93" s="212"/>
      <c r="VVJ93" s="212"/>
      <c r="VVK93" s="212"/>
      <c r="VVL93" s="212"/>
      <c r="VVM93" s="192"/>
      <c r="VVN93" s="212"/>
      <c r="VVO93" s="212"/>
      <c r="VVP93" s="212"/>
      <c r="VVQ93" s="212"/>
      <c r="VVR93" s="212"/>
      <c r="VVS93" s="212"/>
      <c r="VVT93" s="212"/>
      <c r="VVU93" s="212"/>
      <c r="VVV93" s="212"/>
      <c r="VVW93" s="212"/>
      <c r="VVX93" s="212"/>
      <c r="VVY93" s="212"/>
      <c r="VVZ93" s="212"/>
      <c r="VWA93" s="212"/>
      <c r="VWB93" s="212"/>
      <c r="VWC93" s="212"/>
      <c r="VWD93" s="213"/>
      <c r="VWE93" s="212"/>
      <c r="VWF93" s="212"/>
      <c r="VWG93" s="212"/>
      <c r="VWH93" s="212"/>
      <c r="VWI93" s="212"/>
      <c r="VWJ93" s="192"/>
      <c r="VWK93" s="212"/>
      <c r="VWL93" s="212"/>
      <c r="VWM93" s="212"/>
      <c r="VWN93" s="212"/>
      <c r="VWO93" s="212"/>
      <c r="VWP93" s="212"/>
      <c r="VWQ93" s="212"/>
      <c r="VWR93" s="212"/>
      <c r="VWS93" s="212"/>
      <c r="VWT93" s="212"/>
      <c r="VWU93" s="212"/>
      <c r="VWV93" s="212"/>
      <c r="VWW93" s="212"/>
      <c r="VWX93" s="212"/>
      <c r="VWY93" s="212"/>
      <c r="VWZ93" s="212"/>
      <c r="VXA93" s="213"/>
      <c r="VXB93" s="212"/>
      <c r="VXC93" s="212"/>
      <c r="VXD93" s="212"/>
      <c r="VXE93" s="212"/>
      <c r="VXF93" s="212"/>
      <c r="VXG93" s="192"/>
      <c r="VXH93" s="212"/>
      <c r="VXI93" s="212"/>
      <c r="VXJ93" s="212"/>
      <c r="VXK93" s="212"/>
      <c r="VXL93" s="212"/>
      <c r="VXM93" s="212"/>
      <c r="VXN93" s="212"/>
      <c r="VXO93" s="212"/>
      <c r="VXP93" s="212"/>
      <c r="VXQ93" s="212"/>
      <c r="VXR93" s="212"/>
      <c r="VXS93" s="212"/>
      <c r="VXT93" s="212"/>
      <c r="VXU93" s="212"/>
      <c r="VXV93" s="212"/>
      <c r="VXW93" s="212"/>
      <c r="VXX93" s="213"/>
      <c r="VXY93" s="212"/>
      <c r="VXZ93" s="212"/>
      <c r="VYA93" s="212"/>
      <c r="VYB93" s="212"/>
      <c r="VYC93" s="212"/>
      <c r="VYD93" s="192"/>
      <c r="VYE93" s="212"/>
      <c r="VYF93" s="212"/>
      <c r="VYG93" s="212"/>
      <c r="VYH93" s="212"/>
      <c r="VYI93" s="212"/>
      <c r="VYJ93" s="212"/>
      <c r="VYK93" s="212"/>
      <c r="VYL93" s="212"/>
      <c r="VYM93" s="212"/>
      <c r="VYN93" s="212"/>
      <c r="VYO93" s="212"/>
      <c r="VYP93" s="212"/>
      <c r="VYQ93" s="212"/>
      <c r="VYR93" s="212"/>
      <c r="VYS93" s="212"/>
      <c r="VYT93" s="212"/>
      <c r="VYU93" s="213"/>
      <c r="VYV93" s="212"/>
      <c r="VYW93" s="212"/>
      <c r="VYX93" s="212"/>
      <c r="VYY93" s="212"/>
      <c r="VYZ93" s="212"/>
      <c r="VZA93" s="192"/>
      <c r="VZB93" s="212"/>
      <c r="VZC93" s="212"/>
      <c r="VZD93" s="212"/>
      <c r="VZE93" s="212"/>
      <c r="VZF93" s="212"/>
      <c r="VZG93" s="212"/>
      <c r="VZH93" s="212"/>
      <c r="VZI93" s="212"/>
      <c r="VZJ93" s="212"/>
      <c r="VZK93" s="212"/>
      <c r="VZL93" s="212"/>
      <c r="VZM93" s="212"/>
      <c r="VZN93" s="212"/>
      <c r="VZO93" s="212"/>
      <c r="VZP93" s="212"/>
      <c r="VZQ93" s="212"/>
      <c r="VZR93" s="213"/>
      <c r="VZS93" s="212"/>
      <c r="VZT93" s="212"/>
      <c r="VZU93" s="212"/>
      <c r="VZV93" s="212"/>
      <c r="VZW93" s="212"/>
      <c r="VZX93" s="192"/>
      <c r="VZY93" s="212"/>
      <c r="VZZ93" s="212"/>
      <c r="WAA93" s="212"/>
      <c r="WAB93" s="212"/>
      <c r="WAC93" s="212"/>
      <c r="WAD93" s="212"/>
      <c r="WAE93" s="212"/>
      <c r="WAF93" s="212"/>
      <c r="WAG93" s="212"/>
      <c r="WAH93" s="212"/>
      <c r="WAI93" s="212"/>
      <c r="WAJ93" s="212"/>
      <c r="WAK93" s="212"/>
      <c r="WAL93" s="212"/>
      <c r="WAM93" s="212"/>
      <c r="WAN93" s="212"/>
      <c r="WAO93" s="213"/>
      <c r="WAP93" s="212"/>
      <c r="WAQ93" s="212"/>
      <c r="WAR93" s="212"/>
      <c r="WAS93" s="212"/>
      <c r="WAT93" s="212"/>
      <c r="WAU93" s="192"/>
      <c r="WAV93" s="212"/>
      <c r="WAW93" s="212"/>
      <c r="WAX93" s="212"/>
      <c r="WAY93" s="212"/>
      <c r="WAZ93" s="212"/>
      <c r="WBA93" s="212"/>
      <c r="WBB93" s="212"/>
      <c r="WBC93" s="212"/>
      <c r="WBD93" s="212"/>
      <c r="WBE93" s="212"/>
      <c r="WBF93" s="212"/>
      <c r="WBG93" s="212"/>
      <c r="WBH93" s="212"/>
      <c r="WBI93" s="212"/>
      <c r="WBJ93" s="212"/>
      <c r="WBK93" s="212"/>
      <c r="WBL93" s="213"/>
      <c r="WBM93" s="212"/>
      <c r="WBN93" s="212"/>
      <c r="WBO93" s="212"/>
      <c r="WBP93" s="212"/>
      <c r="WBQ93" s="212"/>
      <c r="WBR93" s="192"/>
      <c r="WBS93" s="212"/>
      <c r="WBT93" s="212"/>
      <c r="WBU93" s="212"/>
      <c r="WBV93" s="212"/>
      <c r="WBW93" s="212"/>
      <c r="WBX93" s="212"/>
      <c r="WBY93" s="212"/>
      <c r="WBZ93" s="212"/>
      <c r="WCA93" s="212"/>
      <c r="WCB93" s="212"/>
      <c r="WCC93" s="212"/>
      <c r="WCD93" s="212"/>
      <c r="WCE93" s="212"/>
      <c r="WCF93" s="212"/>
      <c r="WCG93" s="212"/>
      <c r="WCH93" s="212"/>
      <c r="WCI93" s="213"/>
      <c r="WCJ93" s="212"/>
      <c r="WCK93" s="212"/>
      <c r="WCL93" s="212"/>
      <c r="WCM93" s="212"/>
      <c r="WCN93" s="212"/>
      <c r="WCO93" s="192"/>
      <c r="WCP93" s="212"/>
      <c r="WCQ93" s="212"/>
      <c r="WCR93" s="212"/>
      <c r="WCS93" s="212"/>
      <c r="WCT93" s="212"/>
      <c r="WCU93" s="212"/>
      <c r="WCV93" s="212"/>
      <c r="WCW93" s="212"/>
      <c r="WCX93" s="212"/>
      <c r="WCY93" s="212"/>
      <c r="WCZ93" s="212"/>
      <c r="WDA93" s="212"/>
      <c r="WDB93" s="212"/>
      <c r="WDC93" s="212"/>
      <c r="WDD93" s="212"/>
      <c r="WDE93" s="212"/>
      <c r="WDF93" s="213"/>
      <c r="WDG93" s="212"/>
      <c r="WDH93" s="212"/>
      <c r="WDI93" s="212"/>
      <c r="WDJ93" s="212"/>
      <c r="WDK93" s="212"/>
      <c r="WDL93" s="192"/>
      <c r="WDM93" s="212"/>
      <c r="WDN93" s="212"/>
      <c r="WDO93" s="212"/>
      <c r="WDP93" s="212"/>
      <c r="WDQ93" s="212"/>
      <c r="WDR93" s="212"/>
      <c r="WDS93" s="212"/>
      <c r="WDT93" s="212"/>
      <c r="WDU93" s="212"/>
      <c r="WDV93" s="212"/>
      <c r="WDW93" s="212"/>
      <c r="WDX93" s="212"/>
      <c r="WDY93" s="212"/>
      <c r="WDZ93" s="212"/>
      <c r="WEA93" s="212"/>
      <c r="WEB93" s="212"/>
      <c r="WEC93" s="213"/>
      <c r="WED93" s="212"/>
      <c r="WEE93" s="212"/>
      <c r="WEF93" s="212"/>
      <c r="WEG93" s="212"/>
      <c r="WEH93" s="212"/>
      <c r="WEI93" s="192"/>
      <c r="WEJ93" s="212"/>
      <c r="WEK93" s="212"/>
      <c r="WEL93" s="212"/>
      <c r="WEM93" s="212"/>
      <c r="WEN93" s="212"/>
      <c r="WEO93" s="212"/>
      <c r="WEP93" s="212"/>
      <c r="WEQ93" s="212"/>
      <c r="WER93" s="212"/>
      <c r="WES93" s="212"/>
      <c r="WET93" s="212"/>
      <c r="WEU93" s="212"/>
      <c r="WEV93" s="212"/>
      <c r="WEW93" s="212"/>
      <c r="WEX93" s="212"/>
      <c r="WEY93" s="212"/>
      <c r="WEZ93" s="213"/>
      <c r="WFA93" s="212"/>
      <c r="WFB93" s="212"/>
      <c r="WFC93" s="212"/>
      <c r="WFD93" s="212"/>
      <c r="WFE93" s="212"/>
      <c r="WFF93" s="192"/>
      <c r="WFG93" s="212"/>
      <c r="WFH93" s="212"/>
      <c r="WFI93" s="212"/>
      <c r="WFJ93" s="212"/>
      <c r="WFK93" s="212"/>
      <c r="WFL93" s="212"/>
      <c r="WFM93" s="212"/>
      <c r="WFN93" s="212"/>
      <c r="WFO93" s="212"/>
      <c r="WFP93" s="212"/>
      <c r="WFQ93" s="212"/>
      <c r="WFR93" s="212"/>
      <c r="WFS93" s="212"/>
      <c r="WFT93" s="212"/>
      <c r="WFU93" s="212"/>
      <c r="WFV93" s="212"/>
      <c r="WFW93" s="213"/>
      <c r="WFX93" s="212"/>
      <c r="WFY93" s="212"/>
      <c r="WFZ93" s="212"/>
      <c r="WGA93" s="212"/>
      <c r="WGB93" s="212"/>
      <c r="WGC93" s="192"/>
      <c r="WGD93" s="212"/>
      <c r="WGE93" s="212"/>
      <c r="WGF93" s="212"/>
      <c r="WGG93" s="212"/>
      <c r="WGH93" s="212"/>
      <c r="WGI93" s="212"/>
      <c r="WGJ93" s="212"/>
      <c r="WGK93" s="212"/>
      <c r="WGL93" s="212"/>
      <c r="WGM93" s="212"/>
      <c r="WGN93" s="212"/>
      <c r="WGO93" s="212"/>
      <c r="WGP93" s="212"/>
      <c r="WGQ93" s="212"/>
      <c r="WGR93" s="212"/>
      <c r="WGS93" s="212"/>
      <c r="WGT93" s="213"/>
      <c r="WGU93" s="212"/>
      <c r="WGV93" s="212"/>
      <c r="WGW93" s="212"/>
      <c r="WGX93" s="212"/>
      <c r="WGY93" s="212"/>
      <c r="WGZ93" s="192"/>
      <c r="WHA93" s="212"/>
      <c r="WHB93" s="212"/>
      <c r="WHC93" s="212"/>
      <c r="WHD93" s="212"/>
      <c r="WHE93" s="212"/>
      <c r="WHF93" s="212"/>
      <c r="WHG93" s="212"/>
      <c r="WHH93" s="212"/>
      <c r="WHI93" s="212"/>
      <c r="WHJ93" s="212"/>
      <c r="WHK93" s="212"/>
      <c r="WHL93" s="212"/>
      <c r="WHM93" s="212"/>
      <c r="WHN93" s="212"/>
      <c r="WHO93" s="212"/>
      <c r="WHP93" s="212"/>
      <c r="WHQ93" s="213"/>
      <c r="WHR93" s="212"/>
      <c r="WHS93" s="212"/>
      <c r="WHT93" s="212"/>
      <c r="WHU93" s="212"/>
      <c r="WHV93" s="212"/>
      <c r="WHW93" s="192"/>
      <c r="WHX93" s="212"/>
      <c r="WHY93" s="212"/>
      <c r="WHZ93" s="212"/>
      <c r="WIA93" s="212"/>
      <c r="WIB93" s="212"/>
      <c r="WIC93" s="212"/>
      <c r="WID93" s="212"/>
      <c r="WIE93" s="212"/>
      <c r="WIF93" s="212"/>
      <c r="WIG93" s="212"/>
      <c r="WIH93" s="212"/>
      <c r="WII93" s="212"/>
      <c r="WIJ93" s="212"/>
      <c r="WIK93" s="212"/>
      <c r="WIL93" s="212"/>
      <c r="WIM93" s="212"/>
      <c r="WIN93" s="213"/>
      <c r="WIO93" s="212"/>
      <c r="WIP93" s="212"/>
      <c r="WIQ93" s="212"/>
      <c r="WIR93" s="212"/>
      <c r="WIS93" s="212"/>
      <c r="WIT93" s="192"/>
      <c r="WIU93" s="212"/>
      <c r="WIV93" s="212"/>
      <c r="WIW93" s="212"/>
      <c r="WIX93" s="212"/>
      <c r="WIY93" s="212"/>
      <c r="WIZ93" s="212"/>
      <c r="WJA93" s="212"/>
      <c r="WJB93" s="212"/>
      <c r="WJC93" s="212"/>
      <c r="WJD93" s="212"/>
      <c r="WJE93" s="212"/>
      <c r="WJF93" s="212"/>
      <c r="WJG93" s="212"/>
      <c r="WJH93" s="212"/>
      <c r="WJI93" s="212"/>
      <c r="WJJ93" s="212"/>
      <c r="WJK93" s="213"/>
      <c r="WJL93" s="212"/>
      <c r="WJM93" s="212"/>
      <c r="WJN93" s="212"/>
      <c r="WJO93" s="212"/>
      <c r="WJP93" s="212"/>
      <c r="WJQ93" s="192"/>
      <c r="WJR93" s="212"/>
      <c r="WJS93" s="212"/>
      <c r="WJT93" s="212"/>
      <c r="WJU93" s="212"/>
      <c r="WJV93" s="212"/>
      <c r="WJW93" s="212"/>
      <c r="WJX93" s="212"/>
      <c r="WJY93" s="212"/>
      <c r="WJZ93" s="212"/>
      <c r="WKA93" s="212"/>
      <c r="WKB93" s="212"/>
      <c r="WKC93" s="212"/>
      <c r="WKD93" s="212"/>
      <c r="WKE93" s="212"/>
      <c r="WKF93" s="212"/>
      <c r="WKG93" s="212"/>
      <c r="WKH93" s="213"/>
      <c r="WKI93" s="212"/>
      <c r="WKJ93" s="212"/>
      <c r="WKK93" s="212"/>
      <c r="WKL93" s="212"/>
      <c r="WKM93" s="212"/>
      <c r="WKN93" s="192"/>
      <c r="WKO93" s="212"/>
      <c r="WKP93" s="212"/>
      <c r="WKQ93" s="212"/>
      <c r="WKR93" s="212"/>
      <c r="WKS93" s="212"/>
      <c r="WKT93" s="212"/>
      <c r="WKU93" s="212"/>
      <c r="WKV93" s="212"/>
      <c r="WKW93" s="212"/>
      <c r="WKX93" s="212"/>
      <c r="WKY93" s="212"/>
      <c r="WKZ93" s="212"/>
      <c r="WLA93" s="212"/>
      <c r="WLB93" s="212"/>
      <c r="WLC93" s="212"/>
      <c r="WLD93" s="212"/>
      <c r="WLE93" s="213"/>
      <c r="WLF93" s="212"/>
      <c r="WLG93" s="212"/>
      <c r="WLH93" s="212"/>
      <c r="WLI93" s="212"/>
      <c r="WLJ93" s="212"/>
      <c r="WLK93" s="192"/>
      <c r="WLL93" s="212"/>
      <c r="WLM93" s="212"/>
      <c r="WLN93" s="212"/>
      <c r="WLO93" s="212"/>
      <c r="WLP93" s="212"/>
      <c r="WLQ93" s="212"/>
      <c r="WLR93" s="212"/>
      <c r="WLS93" s="212"/>
      <c r="WLT93" s="212"/>
      <c r="WLU93" s="212"/>
      <c r="WLV93" s="212"/>
      <c r="WLW93" s="212"/>
      <c r="WLX93" s="212"/>
      <c r="WLY93" s="212"/>
      <c r="WLZ93" s="212"/>
      <c r="WMA93" s="212"/>
      <c r="WMB93" s="213"/>
      <c r="WMC93" s="212"/>
      <c r="WMD93" s="212"/>
      <c r="WME93" s="212"/>
      <c r="WMF93" s="212"/>
      <c r="WMG93" s="212"/>
      <c r="WMH93" s="192"/>
      <c r="WMI93" s="212"/>
      <c r="WMJ93" s="212"/>
      <c r="WMK93" s="212"/>
      <c r="WML93" s="212"/>
      <c r="WMM93" s="212"/>
      <c r="WMN93" s="212"/>
      <c r="WMO93" s="212"/>
      <c r="WMP93" s="212"/>
      <c r="WMQ93" s="212"/>
      <c r="WMR93" s="212"/>
      <c r="WMS93" s="212"/>
      <c r="WMT93" s="212"/>
      <c r="WMU93" s="212"/>
      <c r="WMV93" s="212"/>
      <c r="WMW93" s="212"/>
      <c r="WMX93" s="212"/>
      <c r="WMY93" s="213"/>
      <c r="WMZ93" s="212"/>
      <c r="WNA93" s="212"/>
      <c r="WNB93" s="212"/>
      <c r="WNC93" s="212"/>
      <c r="WND93" s="212"/>
      <c r="WNE93" s="192"/>
      <c r="WNF93" s="212"/>
      <c r="WNG93" s="212"/>
      <c r="WNH93" s="212"/>
      <c r="WNI93" s="212"/>
      <c r="WNJ93" s="212"/>
      <c r="WNK93" s="212"/>
      <c r="WNL93" s="212"/>
      <c r="WNM93" s="212"/>
      <c r="WNN93" s="212"/>
      <c r="WNO93" s="212"/>
      <c r="WNP93" s="212"/>
      <c r="WNQ93" s="212"/>
      <c r="WNR93" s="212"/>
      <c r="WNS93" s="212"/>
      <c r="WNT93" s="212"/>
      <c r="WNU93" s="212"/>
      <c r="WNV93" s="213"/>
      <c r="WNW93" s="212"/>
      <c r="WNX93" s="212"/>
      <c r="WNY93" s="212"/>
      <c r="WNZ93" s="212"/>
      <c r="WOA93" s="212"/>
      <c r="WOB93" s="192"/>
      <c r="WOC93" s="212"/>
      <c r="WOD93" s="212"/>
      <c r="WOE93" s="212"/>
      <c r="WOF93" s="212"/>
      <c r="WOG93" s="212"/>
      <c r="WOH93" s="212"/>
      <c r="WOI93" s="212"/>
      <c r="WOJ93" s="212"/>
      <c r="WOK93" s="212"/>
      <c r="WOL93" s="212"/>
      <c r="WOM93" s="212"/>
      <c r="WON93" s="212"/>
      <c r="WOO93" s="212"/>
      <c r="WOP93" s="212"/>
      <c r="WOQ93" s="212"/>
      <c r="WOR93" s="212"/>
      <c r="WOS93" s="213"/>
      <c r="WOT93" s="212"/>
      <c r="WOU93" s="212"/>
      <c r="WOV93" s="212"/>
      <c r="WOW93" s="212"/>
      <c r="WOX93" s="212"/>
      <c r="WOY93" s="192"/>
      <c r="WOZ93" s="212"/>
      <c r="WPA93" s="212"/>
      <c r="WPB93" s="212"/>
      <c r="WPC93" s="212"/>
      <c r="WPD93" s="212"/>
      <c r="WPE93" s="212"/>
      <c r="WPF93" s="212"/>
      <c r="WPG93" s="212"/>
      <c r="WPH93" s="212"/>
      <c r="WPI93" s="212"/>
      <c r="WPJ93" s="212"/>
      <c r="WPK93" s="212"/>
      <c r="WPL93" s="212"/>
      <c r="WPM93" s="212"/>
      <c r="WPN93" s="212"/>
      <c r="WPO93" s="212"/>
      <c r="WPP93" s="213"/>
      <c r="WPQ93" s="212"/>
      <c r="WPR93" s="212"/>
      <c r="WPS93" s="212"/>
      <c r="WPT93" s="212"/>
      <c r="WPU93" s="212"/>
      <c r="WPV93" s="192"/>
      <c r="WPW93" s="212"/>
      <c r="WPX93" s="212"/>
      <c r="WPY93" s="212"/>
      <c r="WPZ93" s="212"/>
      <c r="WQA93" s="212"/>
      <c r="WQB93" s="212"/>
      <c r="WQC93" s="212"/>
      <c r="WQD93" s="212"/>
      <c r="WQE93" s="212"/>
      <c r="WQF93" s="212"/>
      <c r="WQG93" s="212"/>
      <c r="WQH93" s="212"/>
      <c r="WQI93" s="212"/>
      <c r="WQJ93" s="212"/>
      <c r="WQK93" s="212"/>
      <c r="WQL93" s="212"/>
      <c r="WQM93" s="213"/>
      <c r="WQN93" s="212"/>
      <c r="WQO93" s="212"/>
      <c r="WQP93" s="212"/>
      <c r="WQQ93" s="212"/>
      <c r="WQR93" s="212"/>
      <c r="WQS93" s="192"/>
      <c r="WQT93" s="212"/>
      <c r="WQU93" s="212"/>
      <c r="WQV93" s="212"/>
      <c r="WQW93" s="212"/>
      <c r="WQX93" s="212"/>
      <c r="WQY93" s="212"/>
      <c r="WQZ93" s="212"/>
      <c r="WRA93" s="212"/>
      <c r="WRB93" s="212"/>
      <c r="WRC93" s="212"/>
      <c r="WRD93" s="212"/>
      <c r="WRE93" s="212"/>
      <c r="WRF93" s="212"/>
      <c r="WRG93" s="212"/>
      <c r="WRH93" s="212"/>
      <c r="WRI93" s="212"/>
      <c r="WRJ93" s="213"/>
      <c r="WRK93" s="212"/>
      <c r="WRL93" s="212"/>
      <c r="WRM93" s="212"/>
      <c r="WRN93" s="212"/>
      <c r="WRO93" s="212"/>
      <c r="WRP93" s="192"/>
      <c r="WRQ93" s="212"/>
      <c r="WRR93" s="212"/>
      <c r="WRS93" s="212"/>
      <c r="WRT93" s="212"/>
      <c r="WRU93" s="212"/>
      <c r="WRV93" s="212"/>
      <c r="WRW93" s="212"/>
      <c r="WRX93" s="212"/>
      <c r="WRY93" s="212"/>
      <c r="WRZ93" s="212"/>
      <c r="WSA93" s="212"/>
      <c r="WSB93" s="212"/>
      <c r="WSC93" s="212"/>
      <c r="WSD93" s="212"/>
      <c r="WSE93" s="212"/>
      <c r="WSF93" s="212"/>
      <c r="WSG93" s="213"/>
      <c r="WSH93" s="212"/>
      <c r="WSI93" s="212"/>
      <c r="WSJ93" s="212"/>
      <c r="WSK93" s="212"/>
      <c r="WSL93" s="212"/>
      <c r="WSM93" s="192"/>
      <c r="WSN93" s="212"/>
      <c r="WSO93" s="212"/>
      <c r="WSP93" s="212"/>
      <c r="WSQ93" s="212"/>
      <c r="WSR93" s="212"/>
      <c r="WSS93" s="212"/>
      <c r="WST93" s="212"/>
      <c r="WSU93" s="212"/>
      <c r="WSV93" s="212"/>
      <c r="WSW93" s="212"/>
      <c r="WSX93" s="212"/>
      <c r="WSY93" s="212"/>
      <c r="WSZ93" s="212"/>
      <c r="WTA93" s="212"/>
      <c r="WTB93" s="212"/>
      <c r="WTC93" s="212"/>
      <c r="WTD93" s="213"/>
      <c r="WTE93" s="212"/>
      <c r="WTF93" s="212"/>
      <c r="WTG93" s="212"/>
      <c r="WTH93" s="212"/>
      <c r="WTI93" s="212"/>
      <c r="WTJ93" s="192"/>
      <c r="WTK93" s="212"/>
      <c r="WTL93" s="212"/>
      <c r="WTM93" s="212"/>
      <c r="WTN93" s="212"/>
      <c r="WTO93" s="212"/>
      <c r="WTP93" s="212"/>
      <c r="WTQ93" s="212"/>
      <c r="WTR93" s="212"/>
      <c r="WTS93" s="212"/>
      <c r="WTT93" s="212"/>
      <c r="WTU93" s="212"/>
      <c r="WTV93" s="212"/>
      <c r="WTW93" s="212"/>
      <c r="WTX93" s="212"/>
      <c r="WTY93" s="212"/>
      <c r="WTZ93" s="212"/>
      <c r="WUA93" s="213"/>
      <c r="WUB93" s="212"/>
      <c r="WUC93" s="212"/>
      <c r="WUD93" s="212"/>
      <c r="WUE93" s="212"/>
      <c r="WUF93" s="212"/>
      <c r="WUG93" s="192"/>
      <c r="WUH93" s="212"/>
      <c r="WUI93" s="212"/>
      <c r="WUJ93" s="212"/>
      <c r="WUK93" s="212"/>
      <c r="WUL93" s="212"/>
      <c r="WUM93" s="212"/>
      <c r="WUN93" s="212"/>
      <c r="WUO93" s="212"/>
      <c r="WUP93" s="212"/>
      <c r="WUQ93" s="212"/>
      <c r="WUR93" s="212"/>
      <c r="WUS93" s="212"/>
      <c r="WUT93" s="212"/>
      <c r="WUU93" s="212"/>
      <c r="WUV93" s="212"/>
      <c r="WUW93" s="212"/>
      <c r="WUX93" s="213"/>
      <c r="WUY93" s="212"/>
      <c r="WUZ93" s="212"/>
      <c r="WVA93" s="212"/>
      <c r="WVB93" s="212"/>
      <c r="WVC93" s="212"/>
      <c r="WVD93" s="192"/>
      <c r="WVE93" s="212"/>
      <c r="WVF93" s="212"/>
      <c r="WVG93" s="212"/>
      <c r="WVH93" s="212"/>
      <c r="WVI93" s="212"/>
      <c r="WVJ93" s="212"/>
      <c r="WVK93" s="212"/>
      <c r="WVL93" s="212"/>
      <c r="WVM93" s="212"/>
      <c r="WVN93" s="212"/>
      <c r="WVO93" s="212"/>
      <c r="WVP93" s="212"/>
      <c r="WVQ93" s="212"/>
      <c r="WVR93" s="212"/>
      <c r="WVS93" s="212"/>
      <c r="WVT93" s="212"/>
      <c r="WVU93" s="213"/>
      <c r="WVV93" s="212"/>
      <c r="WVW93" s="212"/>
      <c r="WVX93" s="212"/>
      <c r="WVY93" s="212"/>
      <c r="WVZ93" s="212"/>
      <c r="WWA93" s="192"/>
      <c r="WWB93" s="212"/>
      <c r="WWC93" s="212"/>
      <c r="WWD93" s="212"/>
      <c r="WWE93" s="212"/>
      <c r="WWF93" s="212"/>
      <c r="WWG93" s="212"/>
      <c r="WWH93" s="212"/>
      <c r="WWI93" s="212"/>
      <c r="WWJ93" s="212"/>
      <c r="WWK93" s="212"/>
      <c r="WWL93" s="212"/>
      <c r="WWM93" s="212"/>
      <c r="WWN93" s="212"/>
      <c r="WWO93" s="212"/>
      <c r="WWP93" s="212"/>
      <c r="WWQ93" s="212"/>
      <c r="WWR93" s="213"/>
      <c r="WWS93" s="212"/>
      <c r="WWT93" s="212"/>
      <c r="WWU93" s="212"/>
      <c r="WWV93" s="212"/>
      <c r="WWW93" s="212"/>
      <c r="WWX93" s="192"/>
      <c r="WWY93" s="212"/>
      <c r="WWZ93" s="212"/>
      <c r="WXA93" s="212"/>
      <c r="WXB93" s="212"/>
      <c r="WXC93" s="212"/>
      <c r="WXD93" s="212"/>
      <c r="WXE93" s="212"/>
      <c r="WXF93" s="212"/>
      <c r="WXG93" s="212"/>
      <c r="WXH93" s="212"/>
      <c r="WXI93" s="212"/>
      <c r="WXJ93" s="212"/>
      <c r="WXK93" s="212"/>
      <c r="WXL93" s="212"/>
      <c r="WXM93" s="212"/>
      <c r="WXN93" s="212"/>
      <c r="WXO93" s="213"/>
      <c r="WXP93" s="212"/>
      <c r="WXQ93" s="212"/>
      <c r="WXR93" s="212"/>
      <c r="WXS93" s="212"/>
      <c r="WXT93" s="212"/>
      <c r="WXU93" s="192"/>
      <c r="WXV93" s="212"/>
      <c r="WXW93" s="212"/>
      <c r="WXX93" s="212"/>
      <c r="WXY93" s="212"/>
      <c r="WXZ93" s="212"/>
      <c r="WYA93" s="212"/>
      <c r="WYB93" s="212"/>
      <c r="WYC93" s="212"/>
      <c r="WYD93" s="212"/>
      <c r="WYE93" s="212"/>
      <c r="WYF93" s="212"/>
      <c r="WYG93" s="212"/>
      <c r="WYH93" s="212"/>
      <c r="WYI93" s="212"/>
      <c r="WYJ93" s="212"/>
      <c r="WYK93" s="212"/>
      <c r="WYL93" s="213"/>
      <c r="WYM93" s="212"/>
      <c r="WYN93" s="212"/>
      <c r="WYO93" s="212"/>
      <c r="WYP93" s="212"/>
      <c r="WYQ93" s="212"/>
      <c r="WYR93" s="192"/>
      <c r="WYS93" s="212"/>
      <c r="WYT93" s="212"/>
      <c r="WYU93" s="212"/>
      <c r="WYV93" s="212"/>
      <c r="WYW93" s="212"/>
      <c r="WYX93" s="212"/>
      <c r="WYY93" s="212"/>
      <c r="WYZ93" s="212"/>
      <c r="WZA93" s="212"/>
      <c r="WZB93" s="212"/>
      <c r="WZC93" s="212"/>
      <c r="WZD93" s="212"/>
      <c r="WZE93" s="212"/>
      <c r="WZF93" s="212"/>
      <c r="WZG93" s="212"/>
      <c r="WZH93" s="212"/>
      <c r="WZI93" s="213"/>
      <c r="WZJ93" s="212"/>
      <c r="WZK93" s="212"/>
      <c r="WZL93" s="212"/>
      <c r="WZM93" s="212"/>
      <c r="WZN93" s="212"/>
      <c r="WZO93" s="192"/>
      <c r="WZP93" s="212"/>
      <c r="WZQ93" s="212"/>
      <c r="WZR93" s="212"/>
      <c r="WZS93" s="212"/>
      <c r="WZT93" s="212"/>
      <c r="WZU93" s="212"/>
      <c r="WZV93" s="212"/>
      <c r="WZW93" s="212"/>
      <c r="WZX93" s="212"/>
      <c r="WZY93" s="212"/>
      <c r="WZZ93" s="212"/>
      <c r="XAA93" s="212"/>
      <c r="XAB93" s="212"/>
      <c r="XAC93" s="212"/>
      <c r="XAD93" s="212"/>
      <c r="XAE93" s="212"/>
      <c r="XAF93" s="213"/>
      <c r="XAG93" s="212"/>
      <c r="XAH93" s="212"/>
      <c r="XAI93" s="212"/>
      <c r="XAJ93" s="212"/>
      <c r="XAK93" s="212"/>
      <c r="XAL93" s="192"/>
      <c r="XAM93" s="212"/>
      <c r="XAN93" s="212"/>
      <c r="XAO93" s="212"/>
      <c r="XAP93" s="212"/>
      <c r="XAQ93" s="212"/>
      <c r="XAR93" s="212"/>
      <c r="XAS93" s="212"/>
      <c r="XAT93" s="212"/>
      <c r="XAU93" s="212"/>
      <c r="XAV93" s="212"/>
      <c r="XAW93" s="212"/>
      <c r="XAX93" s="212"/>
      <c r="XAY93" s="212"/>
      <c r="XAZ93" s="212"/>
      <c r="XBA93" s="212"/>
      <c r="XBB93" s="212"/>
      <c r="XBC93" s="213"/>
      <c r="XBD93" s="212"/>
      <c r="XBE93" s="212"/>
      <c r="XBF93" s="212"/>
      <c r="XBG93" s="212"/>
      <c r="XBH93" s="212"/>
      <c r="XBI93" s="192"/>
      <c r="XBJ93" s="212"/>
      <c r="XBK93" s="212"/>
      <c r="XBL93" s="212"/>
      <c r="XBM93" s="212"/>
      <c r="XBN93" s="212"/>
      <c r="XBO93" s="212"/>
      <c r="XBP93" s="212"/>
      <c r="XBQ93" s="212"/>
      <c r="XBR93" s="212"/>
      <c r="XBS93" s="212"/>
      <c r="XBT93" s="212"/>
      <c r="XBU93" s="212"/>
      <c r="XBV93" s="212"/>
      <c r="XBW93" s="212"/>
      <c r="XBX93" s="212"/>
      <c r="XBY93" s="212"/>
      <c r="XBZ93" s="213"/>
      <c r="XCA93" s="212"/>
      <c r="XCB93" s="212"/>
      <c r="XCC93" s="212"/>
      <c r="XCD93" s="212"/>
      <c r="XCE93" s="212"/>
      <c r="XCF93" s="192"/>
      <c r="XCG93" s="212"/>
      <c r="XCH93" s="212"/>
      <c r="XCI93" s="212"/>
      <c r="XCJ93" s="212"/>
      <c r="XCK93" s="212"/>
      <c r="XCL93" s="212"/>
      <c r="XCM93" s="212"/>
      <c r="XCN93" s="212"/>
      <c r="XCO93" s="212"/>
      <c r="XCP93" s="212"/>
      <c r="XCQ93" s="212"/>
      <c r="XCR93" s="212"/>
      <c r="XCS93" s="212"/>
      <c r="XCT93" s="212"/>
      <c r="XCU93" s="212"/>
      <c r="XCV93" s="212"/>
      <c r="XCW93" s="213"/>
      <c r="XCX93" s="212"/>
      <c r="XCY93" s="212"/>
      <c r="XCZ93" s="212"/>
      <c r="XDA93" s="212"/>
      <c r="XDB93" s="212"/>
      <c r="XDC93" s="192"/>
      <c r="XDD93" s="212"/>
      <c r="XDE93" s="212"/>
      <c r="XDF93" s="212"/>
      <c r="XDG93" s="212"/>
      <c r="XDH93" s="212"/>
      <c r="XDI93" s="212"/>
      <c r="XDJ93" s="212"/>
      <c r="XDK93" s="212"/>
      <c r="XDL93" s="212"/>
      <c r="XDM93" s="212"/>
      <c r="XDN93" s="212"/>
      <c r="XDO93" s="212"/>
      <c r="XDP93" s="212"/>
      <c r="XDQ93" s="212"/>
      <c r="XDR93" s="212"/>
      <c r="XDS93" s="212"/>
      <c r="XDT93" s="213"/>
      <c r="XDU93" s="212"/>
      <c r="XDV93" s="212"/>
      <c r="XDW93" s="212"/>
      <c r="XDX93" s="212"/>
      <c r="XDY93" s="212"/>
      <c r="XDZ93" s="192"/>
      <c r="XEA93" s="212"/>
      <c r="XEB93" s="212"/>
      <c r="XEC93" s="212"/>
      <c r="XED93" s="212"/>
      <c r="XEE93" s="212"/>
      <c r="XEF93" s="212"/>
      <c r="XEG93" s="212"/>
      <c r="XEH93" s="212"/>
      <c r="XEI93" s="212"/>
      <c r="XEJ93" s="212"/>
      <c r="XEK93" s="212"/>
      <c r="XEL93" s="212"/>
      <c r="XEM93" s="212"/>
      <c r="XEN93" s="212"/>
      <c r="XEO93" s="212"/>
      <c r="XEP93" s="212"/>
      <c r="XEQ93" s="213"/>
      <c r="XER93" s="212"/>
      <c r="XES93" s="212"/>
      <c r="XET93" s="212"/>
      <c r="XEU93" s="212"/>
      <c r="XEV93" s="212"/>
      <c r="XEW93" s="192"/>
      <c r="XEX93" s="212"/>
      <c r="XEY93" s="212"/>
      <c r="XEZ93" s="212"/>
      <c r="XFA93" s="212"/>
      <c r="XFB93" s="212"/>
      <c r="XFC93" s="212"/>
      <c r="XFD93" s="212"/>
    </row>
    <row r="94" spans="1:16384">
      <c r="A94" s="192" t="s">
        <v>1592</v>
      </c>
      <c r="B94" s="212">
        <v>2.007922033292342</v>
      </c>
      <c r="C94" s="212">
        <v>0.28572039011476313</v>
      </c>
      <c r="D94" s="212">
        <v>3.5022837259467643</v>
      </c>
      <c r="E94" s="212">
        <v>0.98314208945498027</v>
      </c>
      <c r="F94" s="212">
        <v>-2.4363588289350258</v>
      </c>
      <c r="G94" s="212">
        <v>1.4263101911507592</v>
      </c>
      <c r="H94" s="212">
        <v>3.6645216725117447</v>
      </c>
      <c r="I94" s="212">
        <v>2.5460491027407661</v>
      </c>
      <c r="J94" s="212">
        <v>-1.0748665850592087</v>
      </c>
      <c r="K94" s="212">
        <v>0.25645573994155235</v>
      </c>
      <c r="L94" s="212">
        <v>2.5243024207788567</v>
      </c>
      <c r="M94" s="212">
        <v>0.99617944107563972</v>
      </c>
      <c r="N94" s="212">
        <v>0.13306058841409119</v>
      </c>
      <c r="O94" s="212">
        <v>1.3796115242509233</v>
      </c>
      <c r="P94" s="212">
        <v>1.2605640573212673</v>
      </c>
      <c r="Q94" s="212">
        <v>2.5916841547603431</v>
      </c>
      <c r="R94" s="213">
        <v>1.439980377061767</v>
      </c>
      <c r="S94" s="212">
        <v>2.3487503541896881</v>
      </c>
      <c r="T94" s="212">
        <v>-0.40814108244049407</v>
      </c>
      <c r="U94" s="212">
        <v>2.5779785237479924</v>
      </c>
      <c r="V94" s="212">
        <v>4.6960840817722005</v>
      </c>
      <c r="W94" s="212">
        <v>7.0582350022737605</v>
      </c>
    </row>
    <row r="95" spans="1:16384">
      <c r="V95" s="197"/>
    </row>
  </sheetData>
  <mergeCells count="11">
    <mergeCell ref="S3:S4"/>
    <mergeCell ref="T3:T4"/>
    <mergeCell ref="U3:U4"/>
    <mergeCell ref="V3:V4"/>
    <mergeCell ref="W3:W4"/>
    <mergeCell ref="R3:R4"/>
    <mergeCell ref="A3:A4"/>
    <mergeCell ref="C3:G3"/>
    <mergeCell ref="H3:O3"/>
    <mergeCell ref="P3:P4"/>
    <mergeCell ref="Q3:Q4"/>
  </mergeCells>
  <pageMargins left="0.511811024" right="0.511811024" top="0.78740157499999996" bottom="0.78740157499999996" header="0.31496062000000002" footer="0.31496062000000002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38"/>
  <sheetViews>
    <sheetView topLeftCell="A6" zoomScale="99" workbookViewId="0">
      <selection activeCell="O3" sqref="O3"/>
    </sheetView>
  </sheetViews>
  <sheetFormatPr defaultRowHeight="12.75"/>
  <cols>
    <col min="1" max="1" width="9.140625" style="107"/>
    <col min="2" max="2" width="5.28515625" style="107" bestFit="1" customWidth="1"/>
    <col min="3" max="3" width="12.85546875" style="107" bestFit="1" customWidth="1"/>
    <col min="4" max="4" width="15.28515625" style="107" bestFit="1" customWidth="1"/>
    <col min="5" max="5" width="23" style="162" bestFit="1" customWidth="1"/>
    <col min="6" max="9" width="17" style="162" customWidth="1"/>
    <col min="10" max="10" width="8.5703125" style="162" customWidth="1"/>
    <col min="11" max="11" width="15.85546875" bestFit="1" customWidth="1"/>
    <col min="12" max="12" width="26.85546875" customWidth="1"/>
    <col min="13" max="13" width="7.5703125" bestFit="1" customWidth="1"/>
    <col min="14" max="15" width="9.5703125" bestFit="1" customWidth="1"/>
    <col min="17" max="17" width="15.85546875" bestFit="1" customWidth="1"/>
    <col min="18" max="18" width="27" bestFit="1" customWidth="1"/>
    <col min="19" max="19" width="7.5703125" bestFit="1" customWidth="1"/>
    <col min="20" max="23" width="9.5703125" bestFit="1" customWidth="1"/>
  </cols>
  <sheetData>
    <row r="1" spans="1:23">
      <c r="B1" s="107" t="s">
        <v>51</v>
      </c>
      <c r="C1" s="107" t="s">
        <v>715</v>
      </c>
      <c r="D1" s="107" t="s">
        <v>716</v>
      </c>
      <c r="E1" s="162" t="s">
        <v>717</v>
      </c>
      <c r="K1" s="361" t="s">
        <v>974</v>
      </c>
      <c r="L1" s="361"/>
      <c r="M1" s="361"/>
      <c r="N1" s="361"/>
      <c r="O1" s="361"/>
      <c r="P1" s="107"/>
      <c r="Q1" s="354" t="s">
        <v>975</v>
      </c>
      <c r="R1" s="355"/>
      <c r="S1" s="355"/>
      <c r="T1" s="355"/>
      <c r="U1" s="355"/>
      <c r="V1" s="355"/>
      <c r="W1" s="355"/>
    </row>
    <row r="2" spans="1:23">
      <c r="A2" s="164">
        <v>1990</v>
      </c>
      <c r="B2" s="166">
        <v>-4.2999999999999972</v>
      </c>
      <c r="F2" s="163"/>
      <c r="G2" s="163"/>
      <c r="H2" s="163"/>
      <c r="I2" s="163"/>
      <c r="J2" s="163"/>
      <c r="K2" s="357"/>
      <c r="L2" s="96"/>
      <c r="M2" s="97" t="s">
        <v>122</v>
      </c>
      <c r="N2" s="97" t="s">
        <v>123</v>
      </c>
      <c r="O2" s="98" t="s">
        <v>124</v>
      </c>
      <c r="Q2" s="357"/>
      <c r="R2" s="96"/>
      <c r="S2" s="97" t="s">
        <v>122</v>
      </c>
      <c r="T2" s="97" t="s">
        <v>123</v>
      </c>
      <c r="U2" s="98" t="s">
        <v>124</v>
      </c>
      <c r="V2" s="98" t="s">
        <v>1176</v>
      </c>
      <c r="W2" s="98" t="s">
        <v>1539</v>
      </c>
    </row>
    <row r="3" spans="1:23">
      <c r="A3" s="164">
        <v>1991</v>
      </c>
      <c r="B3" s="166">
        <v>1.0300000000000011</v>
      </c>
      <c r="F3" s="163"/>
      <c r="G3" s="163"/>
      <c r="H3" s="163"/>
      <c r="I3" s="163"/>
      <c r="J3" s="163"/>
      <c r="K3" s="357"/>
      <c r="L3" s="99" t="s">
        <v>125</v>
      </c>
      <c r="M3" s="100">
        <f>PRODUCT('Var. PIB Banco Mundial'!$AN301:$AU301)^0.125-1</f>
        <v>2.411333483356537E-2</v>
      </c>
      <c r="N3" s="100">
        <f>PRODUCT('Var. PIB Banco Mundial'!$AV301:$BC301)^0.125-1</f>
        <v>4.0510511291614204E-2</v>
      </c>
      <c r="O3" s="101">
        <f>PRODUCT('Var. PIB Banco Mundial'!$BD301:$BG301)^0.25-1</f>
        <v>2.3429461559485221E-2</v>
      </c>
      <c r="Q3" s="357"/>
      <c r="R3" s="99" t="s">
        <v>125</v>
      </c>
      <c r="S3" s="100">
        <f>'Var. PIB per Capita'!BQ300</f>
        <v>8.8074621097060657E-3</v>
      </c>
      <c r="T3" s="100">
        <f>'Var. PIB per Capita'!BR300</f>
        <v>2.9067354527702038E-2</v>
      </c>
      <c r="U3" s="100">
        <f>'Var. PIB per Capita'!BS300</f>
        <v>1.4087973366490703E-2</v>
      </c>
      <c r="V3" s="100">
        <f>'Var. PIB per Capita'!BT300</f>
        <v>3.0001220270789331E-2</v>
      </c>
      <c r="W3" s="100">
        <f>'Var. PIB per Capita'!BU300</f>
        <v>2.46279154438378E-3</v>
      </c>
    </row>
    <row r="4" spans="1:23">
      <c r="A4" s="164">
        <v>1992</v>
      </c>
      <c r="B4" s="166">
        <v>-0.53999999999999204</v>
      </c>
      <c r="F4" s="163"/>
      <c r="G4" s="163"/>
      <c r="H4" s="163"/>
      <c r="I4" s="163"/>
      <c r="J4" s="163"/>
      <c r="K4" s="357"/>
      <c r="L4" s="96" t="s">
        <v>126</v>
      </c>
      <c r="M4" s="115">
        <f>PRODUCT('Var. PIB Banco Mundial'!$AN531:$AU531)^0.125-1</f>
        <v>3.0433077301375011E-2</v>
      </c>
      <c r="N4" s="115">
        <f>PRODUCT('Var. PIB Banco Mundial'!$AV531:$BC531)^0.125-1</f>
        <v>2.9945909939875337E-2</v>
      </c>
      <c r="O4" s="116">
        <f>PRODUCT('Var. PIB Banco Mundial'!$BD531:$BG531)^0.25-1</f>
        <v>2.7895698165889993E-2</v>
      </c>
      <c r="Q4" s="357"/>
      <c r="R4" s="96" t="s">
        <v>126</v>
      </c>
      <c r="S4" s="115">
        <f>'Var. PIB per Capita'!BQ530</f>
        <v>1.6417528501691869E-2</v>
      </c>
      <c r="T4" s="115">
        <f>'Var. PIB per Capita'!BR530</f>
        <v>1.7301827294739169E-2</v>
      </c>
      <c r="U4" s="115">
        <f>'Var. PIB per Capita'!BS530</f>
        <v>1.5719878630600537E-2</v>
      </c>
      <c r="V4" s="115">
        <f>'Var. PIB per Capita'!BT530</f>
        <v>2.3067397608417473E-2</v>
      </c>
      <c r="W4" s="115">
        <f>'Var. PIB per Capita'!BU530</f>
        <v>1.1593596701893416E-2</v>
      </c>
    </row>
    <row r="5" spans="1:23">
      <c r="A5" s="164">
        <v>1993</v>
      </c>
      <c r="B5" s="166">
        <v>4.9199999999999875</v>
      </c>
      <c r="C5" s="166"/>
      <c r="D5" s="166"/>
      <c r="E5" s="163"/>
      <c r="F5" s="163"/>
      <c r="G5" s="163"/>
      <c r="H5" s="163"/>
      <c r="I5" s="163"/>
      <c r="J5" s="163"/>
      <c r="K5" s="357"/>
      <c r="L5" s="96" t="s">
        <v>664</v>
      </c>
      <c r="M5" s="115">
        <f>PRODUCT('Var. PIB Banco Mundial'!$AN400:$AU400)^0.125-1</f>
        <v>2.2551782290038513E-2</v>
      </c>
      <c r="N5" s="115">
        <f>PRODUCT('Var. PIB Banco Mundial'!$AV400:$BC400)^0.125-1</f>
        <v>3.6518941890461454E-2</v>
      </c>
      <c r="O5" s="116">
        <f>PRODUCT('Var. PIB Banco Mundial'!$BD400:$BG400)^0.25-1</f>
        <v>2.8351627057923157E-2</v>
      </c>
      <c r="Q5" s="357"/>
      <c r="R5" s="96" t="s">
        <v>664</v>
      </c>
      <c r="S5" s="115">
        <f>'Var. PIB per Capita'!BQ399</f>
        <v>6.6444706685859778E-3</v>
      </c>
      <c r="T5" s="115">
        <f>'Var. PIB per Capita'!BR399</f>
        <v>2.3147940761548913E-2</v>
      </c>
      <c r="U5" s="115">
        <f>'Var. PIB per Capita'!BS399</f>
        <v>1.6329385087777926E-2</v>
      </c>
      <c r="V5" s="115">
        <f>'Var. PIB per Capita'!BT399</f>
        <v>2.8548992233440318E-2</v>
      </c>
      <c r="W5" s="115">
        <f>'Var. PIB per Capita'!BU399</f>
        <v>6.186487951513886E-3</v>
      </c>
    </row>
    <row r="6" spans="1:23">
      <c r="A6" s="164">
        <v>1994</v>
      </c>
      <c r="B6" s="166">
        <v>5.8499999999999943</v>
      </c>
      <c r="C6" s="166"/>
      <c r="D6" s="166"/>
      <c r="E6" s="163"/>
      <c r="F6" s="163"/>
      <c r="G6" s="163"/>
      <c r="H6" s="163"/>
      <c r="I6" s="163"/>
      <c r="J6" s="163"/>
      <c r="K6" s="358"/>
      <c r="L6" s="358"/>
      <c r="M6" s="358"/>
      <c r="N6" s="358"/>
      <c r="O6" s="358"/>
      <c r="Q6" s="358"/>
      <c r="R6" s="358"/>
      <c r="S6" s="358"/>
      <c r="T6" s="358"/>
      <c r="U6" s="358"/>
    </row>
    <row r="7" spans="1:23">
      <c r="A7" s="164">
        <v>1995</v>
      </c>
      <c r="B7" s="166">
        <v>4.2199999999999989</v>
      </c>
      <c r="C7" s="166"/>
      <c r="D7" s="166">
        <v>100</v>
      </c>
      <c r="E7" s="298">
        <v>100</v>
      </c>
      <c r="F7" s="163"/>
      <c r="G7" s="163"/>
      <c r="H7" s="163"/>
      <c r="I7" s="163"/>
      <c r="J7" s="163"/>
      <c r="K7" s="353" t="s">
        <v>127</v>
      </c>
      <c r="L7" s="96" t="s">
        <v>128</v>
      </c>
      <c r="M7" s="115">
        <f>PRODUCT('Var. PIB Banco Mundial'!$AN281:$AU281)^0.125-1</f>
        <v>-7.7329644663158836E-3</v>
      </c>
      <c r="N7" s="115">
        <f>PRODUCT('Var. PIB Banco Mundial'!$AV281:$BC281)^0.125-1</f>
        <v>6.3803181567644085E-2</v>
      </c>
      <c r="O7" s="116">
        <f>PRODUCT('Var. PIB Banco Mundial'!$BD281:$BG281)^0.25-1</f>
        <v>1.1644842844341641E-2</v>
      </c>
      <c r="Q7" s="353" t="s">
        <v>127</v>
      </c>
      <c r="R7" s="96" t="s">
        <v>128</v>
      </c>
      <c r="S7" s="115">
        <f>'Var. PIB per Capita'!BQ280</f>
        <v>-1.9082130034399292E-2</v>
      </c>
      <c r="T7" s="115">
        <f>'Var. PIB per Capita'!BR280</f>
        <v>5.2645983904999305E-2</v>
      </c>
      <c r="U7" s="115">
        <f>'Var. PIB per Capita'!BS280</f>
        <v>1.1401576669962665E-3</v>
      </c>
      <c r="V7" s="115">
        <f>'Var. PIB per Capita'!BT280</f>
        <v>6.8162534198887181E-2</v>
      </c>
      <c r="W7" s="115">
        <f>'Var. PIB per Capita'!BU280</f>
        <v>9.9801636899199409E-4</v>
      </c>
    </row>
    <row r="8" spans="1:23">
      <c r="A8" s="164">
        <v>1996</v>
      </c>
      <c r="B8" s="166">
        <v>2.1898055604603854</v>
      </c>
      <c r="C8" s="166">
        <v>0.98588959213214999</v>
      </c>
      <c r="D8" s="166">
        <f>D7*(1+B8/100)</f>
        <v>102.18980556046037</v>
      </c>
      <c r="E8" s="166">
        <f>E7*(1+C8/100)</f>
        <v>100.98588959213215</v>
      </c>
      <c r="F8" s="163"/>
      <c r="G8" s="163"/>
      <c r="H8" s="163"/>
      <c r="I8" s="163"/>
      <c r="J8" s="163"/>
      <c r="K8" s="353"/>
      <c r="L8" s="96" t="s">
        <v>129</v>
      </c>
      <c r="M8" s="115">
        <f>PRODUCT('Var. PIB Banco Mundial'!$AN526:$AU526)^0.125-1</f>
        <v>2.0987131275189697E-3</v>
      </c>
      <c r="N8" s="115">
        <f>PRODUCT('Var. PIB Banco Mundial'!$AV526:$BC526)^0.125-1</f>
        <v>4.6990494847605646E-2</v>
      </c>
      <c r="O8" s="116">
        <f>PRODUCT('Var. PIB Banco Mundial'!$BD526:$BG526)^0.25-1</f>
        <v>1.7467991608008715E-2</v>
      </c>
      <c r="Q8" s="353"/>
      <c r="R8" s="96" t="s">
        <v>129</v>
      </c>
      <c r="S8" s="115">
        <f>'Var. PIB per Capita'!BQ525</f>
        <v>-1.732241430123016E-2</v>
      </c>
      <c r="T8" s="115">
        <f>'Var. PIB per Capita'!BR525</f>
        <v>2.9706237739531627E-2</v>
      </c>
      <c r="U8" s="115">
        <f>'Var. PIB per Capita'!BS525</f>
        <v>3.0092102354197792E-3</v>
      </c>
      <c r="V8" s="115">
        <f>'Var. PIB per Capita'!BT525</f>
        <v>5.3506508644811435E-2</v>
      </c>
      <c r="W8" s="115">
        <f>'Var. PIB per Capita'!BU525</f>
        <v>-4.1289410106640001E-2</v>
      </c>
    </row>
    <row r="9" spans="1:23">
      <c r="A9" s="164">
        <v>1997</v>
      </c>
      <c r="B9" s="166">
        <v>3.389257585589931</v>
      </c>
      <c r="C9" s="166">
        <v>4.3760191916593527</v>
      </c>
      <c r="D9" s="166">
        <f t="shared" ref="D9:D28" si="0">D8*(1+B9/100)</f>
        <v>105.65328129711787</v>
      </c>
      <c r="E9" s="166">
        <f t="shared" ref="E9:E29" si="1">E8*(1+C9/100)</f>
        <v>105.40505150155178</v>
      </c>
      <c r="F9" s="163"/>
      <c r="G9" s="163"/>
      <c r="H9" s="163"/>
      <c r="I9" s="163"/>
      <c r="J9" s="163"/>
      <c r="K9" s="353"/>
      <c r="L9" s="96" t="s">
        <v>130</v>
      </c>
      <c r="M9" s="115">
        <f>PRODUCT('Var. PIB Banco Mundial'!$AN522:$AU522)^0.125-1</f>
        <v>8.9684138537116098E-4</v>
      </c>
      <c r="N9" s="115">
        <f>PRODUCT('Var. PIB Banco Mundial'!$AV522:$BC522)^0.125-1</f>
        <v>5.3683188438734097E-2</v>
      </c>
      <c r="O9" s="116">
        <f>PRODUCT('Var. PIB Banco Mundial'!$BD522:$BG522)^0.25-1</f>
        <v>4.1412013923070257E-2</v>
      </c>
      <c r="Q9" s="353"/>
      <c r="R9" s="96" t="s">
        <v>130</v>
      </c>
      <c r="S9" s="115">
        <f>'Var. PIB per Capita'!BQ521</f>
        <v>-3.9271341278903638E-3</v>
      </c>
      <c r="T9" s="115">
        <f>'Var. PIB per Capita'!BR521</f>
        <v>5.1851549429227983E-2</v>
      </c>
      <c r="U9" s="115">
        <f>'Var. PIB per Capita'!BS521</f>
        <v>3.7958749471213915E-2</v>
      </c>
      <c r="V9" s="115">
        <f>'Var. PIB per Capita'!BT521</f>
        <v>5.0348705149555473E-2</v>
      </c>
      <c r="W9" s="115">
        <f>'Var. PIB per Capita'!BU521</f>
        <v>3.4589349467449848E-2</v>
      </c>
    </row>
    <row r="10" spans="1:23">
      <c r="A10" s="164">
        <v>1998</v>
      </c>
      <c r="B10" s="166">
        <v>0.35528329351758714</v>
      </c>
      <c r="C10" s="166">
        <f>'Var. PIB - IBGE SCN'!G16</f>
        <v>-2.0900043512756983</v>
      </c>
      <c r="D10" s="166">
        <f t="shared" si="0"/>
        <v>106.02864975461968</v>
      </c>
      <c r="E10" s="166">
        <f t="shared" si="1"/>
        <v>103.20208133870496</v>
      </c>
      <c r="F10" s="163"/>
      <c r="G10" s="163"/>
      <c r="H10" s="163"/>
      <c r="I10" s="163"/>
      <c r="J10" s="163"/>
      <c r="K10" s="359"/>
      <c r="L10" s="359"/>
      <c r="M10" s="359"/>
      <c r="N10" s="359"/>
      <c r="O10" s="359"/>
      <c r="Q10" s="359"/>
      <c r="R10" s="359"/>
      <c r="S10" s="359"/>
      <c r="T10" s="359"/>
      <c r="U10" s="359"/>
    </row>
    <row r="11" spans="1:23">
      <c r="A11" s="164">
        <v>1999</v>
      </c>
      <c r="B11" s="166">
        <v>0.48940948484407443</v>
      </c>
      <c r="C11" s="166">
        <f>'Var. PIB - IBGE SCN'!G20</f>
        <v>-2.6079155029859025</v>
      </c>
      <c r="D11" s="166">
        <f t="shared" si="0"/>
        <v>106.54756402317091</v>
      </c>
      <c r="E11" s="166">
        <f t="shared" si="1"/>
        <v>100.51065826006875</v>
      </c>
      <c r="F11" s="163"/>
      <c r="G11" s="163"/>
      <c r="H11" s="163"/>
      <c r="I11" s="163"/>
      <c r="J11" s="163"/>
      <c r="K11" s="353" t="s">
        <v>131</v>
      </c>
      <c r="L11" s="96" t="s">
        <v>132</v>
      </c>
      <c r="M11" s="115">
        <f>PRODUCT('Var. PIB Banco Mundial'!$AN311:$AU311)^0.125-1</f>
        <v>4.8152155923622431E-2</v>
      </c>
      <c r="N11" s="115">
        <f>PRODUCT('Var. PIB Banco Mundial'!$AV311:$BC311)^0.125-1</f>
        <v>4.477519523966067E-2</v>
      </c>
      <c r="O11" s="116">
        <f>PRODUCT('Var. PIB Banco Mundial'!$BD311:$BG311)^0.25-1</f>
        <v>4.297305948614949E-2</v>
      </c>
      <c r="Q11" s="353" t="s">
        <v>131</v>
      </c>
      <c r="R11" s="96" t="s">
        <v>132</v>
      </c>
      <c r="S11" s="115">
        <f>'Var. PIB per Capita'!BQ310</f>
        <v>3.4715123706211104E-2</v>
      </c>
      <c r="T11" s="115">
        <f>'Var. PIB per Capita'!BR310</f>
        <v>3.3857602348336346E-2</v>
      </c>
      <c r="U11" s="115">
        <f>'Var. PIB per Capita'!BS310</f>
        <v>3.3664530051461306E-2</v>
      </c>
      <c r="V11" s="115">
        <f>'Var. PIB per Capita'!BT310</f>
        <v>4.1685382028801676E-2</v>
      </c>
      <c r="W11" s="115">
        <f>'Var. PIB per Capita'!BU310</f>
        <v>2.1794731268904854E-2</v>
      </c>
    </row>
    <row r="12" spans="1:23">
      <c r="A12" s="164">
        <v>2000</v>
      </c>
      <c r="B12" s="166">
        <v>4.3821432826514553</v>
      </c>
      <c r="C12" s="166">
        <f>'Var. PIB - IBGE SCN'!G24</f>
        <v>4.4118362753294171</v>
      </c>
      <c r="D12" s="166">
        <f t="shared" si="0"/>
        <v>111.21663094284105</v>
      </c>
      <c r="E12" s="166">
        <f t="shared" si="1"/>
        <v>104.94502394175885</v>
      </c>
      <c r="F12" s="163"/>
      <c r="G12" s="163"/>
      <c r="H12" s="163"/>
      <c r="I12" s="163"/>
      <c r="J12" s="163"/>
      <c r="K12" s="353"/>
      <c r="L12" s="96" t="s">
        <v>133</v>
      </c>
      <c r="M12" s="115">
        <f>PRODUCT('Var. PIB Banco Mundial'!$AN317:$AU317)^0.125-1</f>
        <v>1.920056901504541E-2</v>
      </c>
      <c r="N12" s="115">
        <f>PRODUCT('Var. PIB Banco Mundial'!$AV317:$BC317)^0.125-1</f>
        <v>4.5782561864608384E-2</v>
      </c>
      <c r="O12" s="116">
        <f>PRODUCT('Var. PIB Banco Mundial'!$BD317:$BG317)^0.25-1</f>
        <v>4.9707554674198073E-2</v>
      </c>
      <c r="Q12" s="353"/>
      <c r="R12" s="96" t="s">
        <v>133</v>
      </c>
      <c r="S12" s="115">
        <f>'Var. PIB per Capita'!BQ316</f>
        <v>3.8633274438606424E-3</v>
      </c>
      <c r="T12" s="115">
        <f>'Var. PIB per Capita'!BR316</f>
        <v>3.2866440362624649E-2</v>
      </c>
      <c r="U12" s="115">
        <f>'Var. PIB per Capita'!BS316</f>
        <v>3.9263546126954152E-2</v>
      </c>
      <c r="V12" s="115">
        <f>'Var. PIB per Capita'!BT316</f>
        <v>3.8343531999230462E-2</v>
      </c>
      <c r="W12" s="115">
        <f>'Var. PIB per Capita'!BU316</f>
        <v>2.7806457720714217E-2</v>
      </c>
    </row>
    <row r="13" spans="1:23">
      <c r="A13" s="164">
        <v>2001</v>
      </c>
      <c r="B13" s="166">
        <v>1.389896404458014</v>
      </c>
      <c r="C13" s="166">
        <f>'Var. PIB - IBGE SCN'!G28</f>
        <v>-0.64239997988806419</v>
      </c>
      <c r="D13" s="166">
        <f t="shared" si="0"/>
        <v>112.76242689747494</v>
      </c>
      <c r="E13" s="166">
        <f t="shared" si="1"/>
        <v>104.27085712906346</v>
      </c>
      <c r="F13" s="163"/>
      <c r="G13" s="163"/>
      <c r="H13" s="163"/>
      <c r="I13" s="163"/>
      <c r="J13" s="163"/>
      <c r="K13" s="353"/>
      <c r="L13" s="96" t="s">
        <v>134</v>
      </c>
      <c r="M13" s="115">
        <f>PRODUCT('Var. PIB Banco Mundial'!$AN426:$AU426)^0.125-1</f>
        <v>2.3789814731942194E-2</v>
      </c>
      <c r="N13" s="115">
        <f>PRODUCT('Var. PIB Banco Mundial'!$AV426:$BC426)^0.125-1</f>
        <v>1.8829874927488888E-2</v>
      </c>
      <c r="O13" s="116">
        <f>PRODUCT('Var. PIB Banco Mundial'!$BD426:$BG426)^0.25-1</f>
        <v>2.8718743477851083E-2</v>
      </c>
      <c r="Q13" s="353"/>
      <c r="R13" s="96" t="s">
        <v>134</v>
      </c>
      <c r="S13" s="115">
        <f>'Var. PIB per Capita'!BQ425</f>
        <v>8.2667408097711892E-3</v>
      </c>
      <c r="T13" s="115">
        <f>'Var. PIB per Capita'!BR425</f>
        <v>4.0263911585116663E-3</v>
      </c>
      <c r="U13" s="115">
        <f>'Var. PIB per Capita'!BS425</f>
        <v>1.4120137603854443E-2</v>
      </c>
      <c r="V13" s="115">
        <f>'Var. PIB per Capita'!BT425</f>
        <v>1.1432594035477361E-2</v>
      </c>
      <c r="W13" s="115">
        <f>'Var. PIB per Capita'!BU425</f>
        <v>6.8429992163274722E-3</v>
      </c>
    </row>
    <row r="14" spans="1:23">
      <c r="A14" s="164">
        <v>2002</v>
      </c>
      <c r="B14" s="166">
        <v>3.0534618568361793</v>
      </c>
      <c r="C14" s="166">
        <f>'Var. PIB - IBGE SCN'!G32</f>
        <v>3.8032193885014332</v>
      </c>
      <c r="D14" s="166">
        <f t="shared" si="0"/>
        <v>116.2055845916321</v>
      </c>
      <c r="E14" s="166">
        <f t="shared" si="1"/>
        <v>108.23650658395263</v>
      </c>
      <c r="F14" s="163"/>
      <c r="G14" s="163"/>
      <c r="H14" s="163"/>
      <c r="I14" s="163"/>
      <c r="J14" s="163"/>
      <c r="K14" s="353"/>
      <c r="L14" s="96" t="s">
        <v>135</v>
      </c>
      <c r="M14" s="115">
        <f>PRODUCT('Var. PIB Banco Mundial'!$AN458:$AU458)^0.125-1</f>
        <v>3.2855847230051083E-2</v>
      </c>
      <c r="N14" s="115">
        <f>PRODUCT('Var. PIB Banco Mundial'!$AV458:$BC458)^0.125-1</f>
        <v>6.2203361633836218E-2</v>
      </c>
      <c r="O14" s="116">
        <f>PRODUCT('Var. PIB Banco Mundial'!$BD458:$BG458)^0.25-1</f>
        <v>5.1611769106149064E-2</v>
      </c>
      <c r="Q14" s="353"/>
      <c r="R14" s="96" t="s">
        <v>135</v>
      </c>
      <c r="S14" s="115">
        <f>'Var. PIB per Capita'!BQ457</f>
        <v>1.761856291380659E-2</v>
      </c>
      <c r="T14" s="115">
        <f>'Var. PIB per Capita'!BR457</f>
        <v>4.9122346998918376E-2</v>
      </c>
      <c r="U14" s="115">
        <f>'Var. PIB per Capita'!BS457</f>
        <v>3.7762188763080351E-2</v>
      </c>
      <c r="V14" s="115">
        <f>'Var. PIB per Capita'!BT457</f>
        <v>5.4416073485362704E-2</v>
      </c>
      <c r="W14" s="115">
        <f>'Var. PIB per Capita'!BU457</f>
        <v>3.2931656114795205E-2</v>
      </c>
    </row>
    <row r="15" spans="1:23">
      <c r="A15" s="164">
        <v>2003</v>
      </c>
      <c r="B15" s="166">
        <v>1.1408289987710702</v>
      </c>
      <c r="C15" s="166">
        <f>'Var. PIB - IBGE SCN'!G36</f>
        <v>0.10361961572986633</v>
      </c>
      <c r="D15" s="166">
        <f t="shared" si="0"/>
        <v>117.53129159884487</v>
      </c>
      <c r="E15" s="166">
        <f t="shared" si="1"/>
        <v>108.34866083615435</v>
      </c>
      <c r="F15" s="163"/>
      <c r="G15" s="163"/>
      <c r="H15" s="163"/>
      <c r="I15" s="163"/>
      <c r="J15" s="163"/>
      <c r="K15" s="359"/>
      <c r="L15" s="359"/>
      <c r="M15" s="359"/>
      <c r="N15" s="359"/>
      <c r="O15" s="359"/>
      <c r="Q15" s="359"/>
      <c r="R15" s="359"/>
      <c r="S15" s="359"/>
      <c r="T15" s="359"/>
      <c r="U15" s="359"/>
    </row>
    <row r="16" spans="1:23">
      <c r="A16" s="164">
        <v>2004</v>
      </c>
      <c r="B16" s="166">
        <v>5.7599646368599906</v>
      </c>
      <c r="C16" s="166">
        <f>'Var. PIB - IBGE SCN'!G40</f>
        <v>8.2148895629893914</v>
      </c>
      <c r="D16" s="166">
        <f t="shared" si="0"/>
        <v>124.30105243218314</v>
      </c>
      <c r="E16" s="166">
        <f t="shared" si="1"/>
        <v>117.24938366682237</v>
      </c>
      <c r="F16" s="163"/>
      <c r="G16" s="163"/>
      <c r="H16" s="163"/>
      <c r="I16" s="163"/>
      <c r="J16" s="163"/>
      <c r="K16" s="360" t="s">
        <v>136</v>
      </c>
      <c r="L16" s="96" t="s">
        <v>137</v>
      </c>
      <c r="M16" s="115">
        <f>PRODUCT('Var. PIB Banco Mundial'!$AN523:$AU523)^0.125-1</f>
        <v>3.3656909730582107E-2</v>
      </c>
      <c r="N16" s="115">
        <f>PRODUCT('Var. PIB Banco Mundial'!$AV523:$BC523)^0.125-1</f>
        <v>1.7097818591264913E-2</v>
      </c>
      <c r="O16" s="116">
        <f>PRODUCT('Var. PIB Banco Mundial'!$BD523:$BG523)^0.25-1</f>
        <v>2.0172241094490895E-2</v>
      </c>
      <c r="Q16" s="360" t="s">
        <v>136</v>
      </c>
      <c r="R16" s="96" t="s">
        <v>137</v>
      </c>
      <c r="S16" s="115">
        <f>'Var. PIB per Capita'!BQ522</f>
        <v>2.2217983819249332E-2</v>
      </c>
      <c r="T16" s="115">
        <f>'Var. PIB per Capita'!BR522</f>
        <v>7.8870269570794349E-3</v>
      </c>
      <c r="U16" s="115">
        <f>'Var. PIB per Capita'!BS522</f>
        <v>1.2658120221093139E-2</v>
      </c>
      <c r="V16" s="115">
        <f>'Var. PIB per Capita'!BT522</f>
        <v>1.3944936466932623E-2</v>
      </c>
      <c r="W16" s="115">
        <f>'Var. PIB per Capita'!BU522</f>
        <v>7.2924923302384315E-3</v>
      </c>
    </row>
    <row r="17" spans="1:23">
      <c r="A17" s="164">
        <v>2005</v>
      </c>
      <c r="B17" s="166">
        <v>3.2021320621623914</v>
      </c>
      <c r="C17" s="166">
        <f>'Var. PIB - IBGE SCN'!G44</f>
        <v>1.9943845258795445</v>
      </c>
      <c r="D17" s="166">
        <f t="shared" si="0"/>
        <v>128.28133628571936</v>
      </c>
      <c r="E17" s="166">
        <f t="shared" si="1"/>
        <v>119.58778723136261</v>
      </c>
      <c r="F17" s="163"/>
      <c r="G17" s="163"/>
      <c r="H17" s="163"/>
      <c r="I17" s="163"/>
      <c r="J17" s="163"/>
      <c r="K17" s="360"/>
      <c r="L17" s="96" t="s">
        <v>138</v>
      </c>
      <c r="M17" s="115">
        <f>PRODUCT('Var. PIB Banco Mundial'!$AN345:$AU345)^0.125-1</f>
        <v>2.619216074707964E-2</v>
      </c>
      <c r="N17" s="115">
        <f>PRODUCT('Var. PIB Banco Mundial'!$AV345:$BC345)^0.125-1</f>
        <v>1.3047905558249084E-2</v>
      </c>
      <c r="O17" s="116">
        <f>PRODUCT('Var. PIB Banco Mundial'!$BD345:$BG345)^0.25-1</f>
        <v>8.1627830456367789E-3</v>
      </c>
      <c r="Q17" s="360"/>
      <c r="R17" s="96" t="s">
        <v>138</v>
      </c>
      <c r="S17" s="115">
        <f>'Var. PIB per Capita'!BQ344</f>
        <v>2.4315843081894384E-2</v>
      </c>
      <c r="T17" s="115">
        <f>'Var. PIB per Capita'!BR344</f>
        <v>9.4819386091444802E-3</v>
      </c>
      <c r="U17" s="115">
        <f>'Var. PIB per Capita'!BS344</f>
        <v>6.286443507711903E-3</v>
      </c>
      <c r="V17" s="115">
        <f>'Var. PIB per Capita'!BT344</f>
        <v>1.7546166116891859E-2</v>
      </c>
      <c r="W17" s="115">
        <f>'Var. PIB per Capita'!BU344</f>
        <v>4.0763873523064209E-3</v>
      </c>
    </row>
    <row r="18" spans="1:23">
      <c r="A18" s="164">
        <v>2006</v>
      </c>
      <c r="B18" s="166">
        <v>3.9619887089948378</v>
      </c>
      <c r="C18" s="166">
        <f>'Var. PIB - IBGE SCN'!G48</f>
        <v>2.0064544536172901</v>
      </c>
      <c r="D18" s="166">
        <f t="shared" si="0"/>
        <v>133.36382834510727</v>
      </c>
      <c r="E18" s="166">
        <f t="shared" si="1"/>
        <v>121.98726171424866</v>
      </c>
      <c r="F18" s="163"/>
      <c r="G18" s="163"/>
      <c r="H18" s="163"/>
      <c r="I18" s="163"/>
      <c r="J18" s="163"/>
      <c r="K18" s="360"/>
      <c r="L18" s="175" t="s">
        <v>722</v>
      </c>
      <c r="M18" s="115">
        <f>PRODUCT('Var. PIB Banco Mundial'!$AN391:$AU391)^0.125-1</f>
        <v>1.094253034155579E-2</v>
      </c>
      <c r="N18" s="115">
        <f>PRODUCT('Var. PIB Banco Mundial'!$AV391:$BC391)^0.125-1</f>
        <v>7.3205985870088419E-3</v>
      </c>
      <c r="O18" s="116">
        <f>PRODUCT('Var. PIB Banco Mundial'!$BD391:$BG391)^0.25-1</f>
        <v>9.3511507274604E-3</v>
      </c>
      <c r="Q18" s="360"/>
      <c r="R18" s="175" t="s">
        <v>722</v>
      </c>
      <c r="S18" s="115">
        <f>'Var. PIB per Capita'!BQ390</f>
        <v>8.458263430545232E-3</v>
      </c>
      <c r="T18" s="115">
        <f>'Var. PIB per Capita'!BR390</f>
        <v>6.7047989545543363E-3</v>
      </c>
      <c r="U18" s="115">
        <f>'Var. PIB per Capita'!BS390</f>
        <v>1.0921668246028027E-2</v>
      </c>
      <c r="V18" s="115">
        <f>'Var. PIB per Capita'!BT390</f>
        <v>1.1420992586220091E-2</v>
      </c>
      <c r="W18" s="115">
        <f>'Var. PIB per Capita'!BU390</f>
        <v>6.7440535751195352E-3</v>
      </c>
    </row>
    <row r="19" spans="1:23">
      <c r="A19" s="164">
        <v>2007</v>
      </c>
      <c r="B19" s="166">
        <v>6.0698706073315236</v>
      </c>
      <c r="C19" s="166">
        <f>'Var. PIB - IBGE SCN'!G52</f>
        <v>6.2066644771598956</v>
      </c>
      <c r="D19" s="166">
        <f t="shared" si="0"/>
        <v>141.45884016263901</v>
      </c>
      <c r="E19" s="166">
        <f t="shared" si="1"/>
        <v>129.558601753727</v>
      </c>
      <c r="F19" s="163"/>
      <c r="G19" s="163"/>
      <c r="H19" s="163"/>
      <c r="I19" s="163"/>
      <c r="J19" s="163"/>
      <c r="K19" s="358"/>
      <c r="L19" s="358"/>
      <c r="M19" s="358"/>
      <c r="N19" s="358"/>
      <c r="O19" s="358"/>
      <c r="Q19" s="358"/>
      <c r="R19" s="358"/>
      <c r="S19" s="358"/>
      <c r="T19" s="358"/>
      <c r="U19" s="358"/>
    </row>
    <row r="20" spans="1:23">
      <c r="A20" s="164">
        <v>2008</v>
      </c>
      <c r="B20" s="166">
        <v>5.094195448119919</v>
      </c>
      <c r="C20" s="166">
        <f>'Var. PIB - IBGE SCN'!G56</f>
        <v>4.0996118308713969</v>
      </c>
      <c r="D20" s="166">
        <f t="shared" si="0"/>
        <v>148.66502995916738</v>
      </c>
      <c r="E20" s="166">
        <f t="shared" si="1"/>
        <v>134.87000151913435</v>
      </c>
      <c r="F20" s="163"/>
      <c r="G20" s="163"/>
      <c r="H20" s="163"/>
      <c r="I20" s="163"/>
      <c r="J20" s="163"/>
      <c r="K20" s="353" t="s">
        <v>139</v>
      </c>
      <c r="L20" s="96" t="s">
        <v>140</v>
      </c>
      <c r="M20" s="115">
        <f>PRODUCT('Var. PIB Banco Mundial'!$AN474:$AU474)^0.125-1</f>
        <v>1.6868425203847792E-2</v>
      </c>
      <c r="N20" s="115">
        <f>PRODUCT('Var. PIB Banco Mundial'!$AV474:$BC474)^0.125-1</f>
        <v>4.8067220289661261E-2</v>
      </c>
      <c r="O20" s="116">
        <f>PRODUCT('Var. PIB Banco Mundial'!$BD474:$BG474)^0.25-1</f>
        <v>2.8514260248073908E-2</v>
      </c>
      <c r="Q20" s="353" t="s">
        <v>139</v>
      </c>
      <c r="R20" s="96" t="s">
        <v>140</v>
      </c>
      <c r="S20" s="115">
        <f>'Var. PIB per Capita'!BQ473</f>
        <v>1.9495051447540934E-2</v>
      </c>
      <c r="T20" s="115">
        <f>'Var. PIB per Capita'!BR473</f>
        <v>5.030341482487799E-2</v>
      </c>
      <c r="U20" s="115">
        <f>'Var. PIB per Capita'!BS473</f>
        <v>2.2761525030333241E-2</v>
      </c>
      <c r="V20" s="115">
        <f>'Var. PIB per Capita'!BT473</f>
        <v>7.4434487313133513E-2</v>
      </c>
      <c r="W20" s="115">
        <f>'Var. PIB per Capita'!BU473</f>
        <v>2.1223171600073254E-3</v>
      </c>
    </row>
    <row r="21" spans="1:23">
      <c r="A21" s="164">
        <v>2009</v>
      </c>
      <c r="B21" s="166">
        <v>-0.12581200299163697</v>
      </c>
      <c r="C21" s="166">
        <f>'Var. PIB - IBGE SCN'!G60</f>
        <v>-4.7022890131838242</v>
      </c>
      <c r="D21" s="166">
        <f t="shared" si="0"/>
        <v>148.47799150722764</v>
      </c>
      <c r="E21" s="166">
        <f t="shared" si="1"/>
        <v>128.52802425561924</v>
      </c>
      <c r="F21" s="163"/>
      <c r="G21" s="163"/>
      <c r="H21" s="163"/>
      <c r="I21" s="163"/>
      <c r="J21" s="163"/>
      <c r="K21" s="353"/>
      <c r="L21" s="96" t="s">
        <v>141</v>
      </c>
      <c r="M21" s="115">
        <f>PRODUCT('Var. PIB Banco Mundial'!$AN381:$AU381)^0.125-1</f>
        <v>5.8179516738009918E-2</v>
      </c>
      <c r="N21" s="115">
        <f>PRODUCT('Var. PIB Banco Mundial'!$AV381:$BC381)^0.125-1</f>
        <v>8.3292119300877321E-2</v>
      </c>
      <c r="O21" s="116">
        <f>PRODUCT('Var. PIB Banco Mundial'!$BD381:$BG381)^0.25-1</f>
        <v>6.4704840837054745E-2</v>
      </c>
      <c r="Q21" s="353"/>
      <c r="R21" s="96" t="s">
        <v>141</v>
      </c>
      <c r="S21" s="115">
        <f>'Var. PIB per Capita'!BQ380</f>
        <v>3.9103429502662657E-2</v>
      </c>
      <c r="T21" s="115">
        <f>'Var. PIB per Capita'!BR380</f>
        <v>6.6922523264143496E-2</v>
      </c>
      <c r="U21" s="115">
        <f>'Var. PIB per Capita'!BS380</f>
        <v>5.1526631646417131E-2</v>
      </c>
      <c r="V21" s="115">
        <f>'Var. PIB per Capita'!BT380</f>
        <v>6.3081844043686441E-2</v>
      </c>
      <c r="W21" s="115">
        <f>'Var. PIB per Capita'!BU380</f>
        <v>6.1320380016124831E-2</v>
      </c>
    </row>
    <row r="22" spans="1:23">
      <c r="A22" s="164">
        <v>2010</v>
      </c>
      <c r="B22" s="166">
        <v>7.5282258181216264</v>
      </c>
      <c r="C22" s="166">
        <f>'Var. PIB - IBGE SCN'!G64</f>
        <v>10.203071706136946</v>
      </c>
      <c r="D22" s="166">
        <f t="shared" si="0"/>
        <v>159.65574999810318</v>
      </c>
      <c r="E22" s="166">
        <f t="shared" si="1"/>
        <v>141.64183073290116</v>
      </c>
      <c r="F22" s="163"/>
      <c r="G22" s="163"/>
      <c r="H22" s="163"/>
      <c r="I22" s="163"/>
      <c r="J22" s="163"/>
      <c r="K22" s="353"/>
      <c r="L22" s="96" t="s">
        <v>142</v>
      </c>
      <c r="M22" s="115">
        <f>PRODUCT('Var. PIB Banco Mundial'!$AN312:$AU312)^0.125-1</f>
        <v>8.9420661632228393E-2</v>
      </c>
      <c r="N22" s="115">
        <f>PRODUCT('Var. PIB Banco Mundial'!$AV312:$BC312)^0.125-1</f>
        <v>0.11011928806850046</v>
      </c>
      <c r="O22" s="116">
        <f>PRODUCT('Var. PIB Banco Mundial'!$BD312:$BG312)^0.25-1</f>
        <v>8.1086841753984951E-2</v>
      </c>
      <c r="Q22" s="353"/>
      <c r="R22" s="96" t="s">
        <v>142</v>
      </c>
      <c r="S22" s="115">
        <f>'Var. PIB per Capita'!BQ311</f>
        <v>7.9703269308200708E-2</v>
      </c>
      <c r="T22" s="115">
        <f>'Var. PIB per Capita'!BR311</f>
        <v>0.10406034869485503</v>
      </c>
      <c r="U22" s="115">
        <f>'Var. PIB per Capita'!BS311</f>
        <v>7.5785253279056386E-2</v>
      </c>
      <c r="V22" s="115">
        <f>'Var. PIB per Capita'!BT311</f>
        <v>0.10717026148987041</v>
      </c>
      <c r="W22" s="115">
        <f>'Var. PIB per Capita'!BU311</f>
        <v>7.712936045522234E-2</v>
      </c>
    </row>
    <row r="23" spans="1:23">
      <c r="A23" s="164">
        <v>2011</v>
      </c>
      <c r="B23" s="169">
        <v>3.9744230794469315</v>
      </c>
      <c r="C23" s="166">
        <f>'Var. PIB - IBGE SCN'!G68</f>
        <v>4.1143251511350343</v>
      </c>
      <c r="D23" s="166">
        <f t="shared" si="0"/>
        <v>166.00114497369188</v>
      </c>
      <c r="E23" s="166">
        <f t="shared" si="1"/>
        <v>147.46943619927302</v>
      </c>
      <c r="F23" s="163"/>
      <c r="G23" s="163"/>
      <c r="H23" s="163"/>
      <c r="I23" s="163"/>
      <c r="J23" s="163"/>
      <c r="K23" s="353"/>
      <c r="L23" s="96" t="s">
        <v>143</v>
      </c>
      <c r="M23" s="115">
        <f>PRODUCT('Var. PIB Banco Mundial'!$AN535:$AU535)^0.125-1</f>
        <v>2.9315562049981869E-2</v>
      </c>
      <c r="N23" s="115">
        <f>PRODUCT('Var. PIB Banco Mundial'!$AV535:$BC535)^0.125-1</f>
        <v>3.5312383584954254E-2</v>
      </c>
      <c r="O23" s="116">
        <f>PRODUCT('Var. PIB Banco Mundial'!$BD535:$BG535)^0.25-1</f>
        <v>2.4560686954207434E-2</v>
      </c>
      <c r="Q23" s="353"/>
      <c r="R23" s="96" t="s">
        <v>143</v>
      </c>
      <c r="S23" s="115">
        <f>'Var. PIB per Capita'!BQ534</f>
        <v>1.2495578198098212E-2</v>
      </c>
      <c r="T23" s="115">
        <f>'Var. PIB per Capita'!BR534</f>
        <v>2.3407955541013381E-2</v>
      </c>
      <c r="U23" s="115">
        <f>'Var. PIB per Capita'!BS534</f>
        <v>1.0392020472693275E-2</v>
      </c>
      <c r="V23" s="115">
        <f>'Var. PIB per Capita'!BT534</f>
        <v>3.2802129994382367E-2</v>
      </c>
      <c r="W23" s="115">
        <f>'Var. PIB per Capita'!BU534</f>
        <v>3.0616580154416706E-3</v>
      </c>
    </row>
    <row r="24" spans="1:23">
      <c r="A24" s="164">
        <v>2012</v>
      </c>
      <c r="B24" s="169">
        <v>1.9211759850947807</v>
      </c>
      <c r="C24" s="166">
        <f>'Var. PIB - IBGE SCN'!G72</f>
        <v>-0.72282435605514062</v>
      </c>
      <c r="D24" s="166">
        <f t="shared" si="0"/>
        <v>169.19031910590883</v>
      </c>
      <c r="E24" s="166">
        <f t="shared" si="1"/>
        <v>146.40349119668747</v>
      </c>
      <c r="K24" s="359"/>
      <c r="L24" s="359"/>
      <c r="M24" s="359"/>
      <c r="N24" s="359"/>
      <c r="O24" s="359"/>
      <c r="Q24" s="359"/>
      <c r="R24" s="359"/>
      <c r="S24" s="359"/>
      <c r="T24" s="359"/>
      <c r="U24" s="359"/>
    </row>
    <row r="25" spans="1:23">
      <c r="A25" s="164">
        <v>2013</v>
      </c>
      <c r="B25" s="169">
        <v>3.0048226702887204</v>
      </c>
      <c r="C25" s="166">
        <f>'Var. PIB - IBGE SCN'!G76</f>
        <v>2.1662184403977713</v>
      </c>
      <c r="D25" s="166">
        <f t="shared" si="0"/>
        <v>174.274188170337</v>
      </c>
      <c r="E25" s="166">
        <f t="shared" si="1"/>
        <v>149.57491062037624</v>
      </c>
      <c r="K25" s="356" t="s">
        <v>144</v>
      </c>
      <c r="L25" s="96" t="s">
        <v>145</v>
      </c>
      <c r="M25" s="115">
        <f>PRODUCT('Var. PIB Banco Mundial'!$AN441:$AU441)^0.125-1</f>
        <v>4.9359020478171534E-2</v>
      </c>
      <c r="N25" s="115">
        <f>PRODUCT('Var. PIB Banco Mundial'!$AV441:$BC441)^0.125-1</f>
        <v>5.0330374093679131E-2</v>
      </c>
      <c r="O25" s="116">
        <f>PRODUCT('Var. PIB Banco Mundial'!$BD441:$BG441)^0.25-1</f>
        <v>5.3659094958360187E-2</v>
      </c>
      <c r="Q25" s="356" t="s">
        <v>144</v>
      </c>
      <c r="R25" s="96" t="s">
        <v>145</v>
      </c>
      <c r="S25" s="115">
        <f>'Var. PIB per Capita'!BQ440</f>
        <v>2.4573243876129025E-2</v>
      </c>
      <c r="T25" s="115">
        <f>'Var. PIB per Capita'!BR440</f>
        <v>3.0832617997845757E-2</v>
      </c>
      <c r="U25" s="115">
        <f>'Var. PIB per Capita'!BS440</f>
        <v>3.4717413517698636E-2</v>
      </c>
      <c r="V25" s="115">
        <f>'Var. PIB per Capita'!BT440</f>
        <v>3.7836427829612163E-2</v>
      </c>
      <c r="W25" s="115">
        <f>'Var. PIB per Capita'!BU440</f>
        <v>2.733797243995606E-2</v>
      </c>
    </row>
    <row r="26" spans="1:23">
      <c r="A26" s="164">
        <v>2014</v>
      </c>
      <c r="B26" s="169">
        <v>0.50395574027337631</v>
      </c>
      <c r="C26" s="166">
        <f>'Var. PIB - IBGE SCN'!H80</f>
        <v>0.55578444096711088</v>
      </c>
      <c r="D26" s="166">
        <f t="shared" si="0"/>
        <v>175.15245294543624</v>
      </c>
      <c r="E26" s="166">
        <f t="shared" si="1"/>
        <v>150.40622470119476</v>
      </c>
      <c r="K26" s="356"/>
      <c r="L26" s="96" t="s">
        <v>146</v>
      </c>
      <c r="M26" s="115">
        <f>PRODUCT('Var. PIB Banco Mundial'!$AN505:$AU505)^0.125-1</f>
        <v>2.6284971508671706E-2</v>
      </c>
      <c r="N26" s="115">
        <f>PRODUCT('Var. PIB Banco Mundial'!$AV505:$BC505)^0.125-1</f>
        <v>4.5437177673158136E-2</v>
      </c>
      <c r="O26" s="116">
        <f>PRODUCT('Var. PIB Banco Mundial'!$BD505:$BG505)^0.25-1</f>
        <v>2.9065560191410711E-2</v>
      </c>
      <c r="Q26" s="356"/>
      <c r="R26" s="96" t="s">
        <v>146</v>
      </c>
      <c r="S26" s="115">
        <f>'Var. PIB per Capita'!BQ504</f>
        <v>1.554552167030443E-2</v>
      </c>
      <c r="T26" s="115">
        <f>'Var. PIB per Capita'!BR504</f>
        <v>3.9212082684305871E-2</v>
      </c>
      <c r="U26" s="115">
        <f>'Var. PIB per Capita'!BS504</f>
        <v>2.4492886340814923E-2</v>
      </c>
      <c r="V26" s="115">
        <f>'Var. PIB per Capita'!BT504</f>
        <v>4.2912070092311128E-2</v>
      </c>
      <c r="W26" s="115">
        <f>'Var. PIB per Capita'!BU504</f>
        <v>2.6332991509676829E-2</v>
      </c>
    </row>
    <row r="27" spans="1:23">
      <c r="A27" s="164">
        <v>2015</v>
      </c>
      <c r="B27" s="252">
        <f>'Var. PIB - IBGE SCN'!R84</f>
        <v>-3.5457633934727784</v>
      </c>
      <c r="C27" s="166">
        <f>'Var. PIB - IBGE SCN'!G84</f>
        <v>-5.7615033125009489</v>
      </c>
      <c r="D27" s="166">
        <f t="shared" si="0"/>
        <v>168.94196138612733</v>
      </c>
      <c r="E27" s="166">
        <f t="shared" si="1"/>
        <v>141.7405650828278</v>
      </c>
      <c r="K27" s="356"/>
      <c r="L27" s="96" t="s">
        <v>147</v>
      </c>
      <c r="M27" s="115">
        <f>PRODUCT('Var. PIB Banco Mundial'!$AN516:$AU516)^0.125-1</f>
        <v>3.4785105829319818E-2</v>
      </c>
      <c r="N27" s="115">
        <f>PRODUCT('Var. PIB Banco Mundial'!$AV516:$BC516)^0.125-1</f>
        <v>5.0267990698539045E-2</v>
      </c>
      <c r="O27" s="116">
        <f>PRODUCT('Var. PIB Banco Mundial'!$BD516:$BG516)^0.25-1</f>
        <v>7.3593542105802046E-2</v>
      </c>
      <c r="Q27" s="356"/>
      <c r="R27" s="96" t="s">
        <v>147</v>
      </c>
      <c r="S27" s="115">
        <f>'Var. PIB per Capita'!BQ515</f>
        <v>1.8909589749819489E-2</v>
      </c>
      <c r="T27" s="115">
        <f>'Var. PIB per Capita'!BR515</f>
        <v>3.6623743663829034E-2</v>
      </c>
      <c r="U27" s="115">
        <f>'Var. PIB per Capita'!BS515</f>
        <v>5.6815111462213963E-2</v>
      </c>
      <c r="V27" s="115">
        <f>'Var. PIB per Capita'!BT515</f>
        <v>4.7931700524132204E-2</v>
      </c>
      <c r="W27" s="115">
        <f>'Var. PIB per Capita'!BU515</f>
        <v>3.6473344497836235E-2</v>
      </c>
    </row>
    <row r="28" spans="1:23">
      <c r="A28" s="164">
        <v>2016</v>
      </c>
      <c r="B28" s="252">
        <f>'Var. PIB - IBGE SCN'!R88</f>
        <v>-3.4627157205371684</v>
      </c>
      <c r="C28" s="166">
        <f>'Var. PIB - IBGE SCN'!G88</f>
        <v>-3.960070929963655</v>
      </c>
      <c r="D28" s="166">
        <f t="shared" si="0"/>
        <v>163.09198153062607</v>
      </c>
      <c r="E28" s="166">
        <f t="shared" si="1"/>
        <v>136.12753816901653</v>
      </c>
      <c r="F28" s="249"/>
      <c r="K28" s="356"/>
      <c r="L28" s="176" t="s">
        <v>853</v>
      </c>
      <c r="M28" s="115">
        <f>PRODUCT('Var. PIB Banco Mundial'!$AN378:$AU378)^0.125-1</f>
        <v>2.4698515112407282E-2</v>
      </c>
      <c r="N28" s="115">
        <f>PRODUCT('Var. PIB Banco Mundial'!$AV378:$BC378)^0.125-1</f>
        <v>5.5252316253370237E-2</v>
      </c>
      <c r="O28" s="116">
        <f>PRODUCT('Var. PIB Banco Mundial'!$BD378:$BG378)^0.25-1</f>
        <v>5.6899583445205515E-2</v>
      </c>
      <c r="Q28" s="356"/>
      <c r="R28" s="176" t="s">
        <v>853</v>
      </c>
      <c r="S28" s="115">
        <f>'Var. PIB per Capita'!BQ377</f>
        <v>1.0116784018164404E-2</v>
      </c>
      <c r="T28" s="115">
        <f>'Var. PIB per Capita'!BR377</f>
        <v>4.0989539200287695E-2</v>
      </c>
      <c r="U28" s="115">
        <f>'Var. PIB per Capita'!BS377</f>
        <v>4.3594076232421175E-2</v>
      </c>
      <c r="V28" s="115">
        <f>'Var. PIB per Capita'!BT377</f>
        <v>4.1216904287428857E-2</v>
      </c>
      <c r="W28" s="115">
        <f>'Var. PIB per Capita'!BU377</f>
        <v>4.1233574291129171E-2</v>
      </c>
    </row>
    <row r="29" spans="1:23">
      <c r="A29" s="164">
        <v>2017</v>
      </c>
      <c r="B29" s="252">
        <f>'Var. PIB - IBGE SCN'!R92</f>
        <v>0.985436430167419</v>
      </c>
      <c r="C29" s="166">
        <f>'Var. PIB - IBGE SCN'!G92</f>
        <v>1.6990434579167157E-2</v>
      </c>
      <c r="D29" s="166">
        <f>D28*(1+B29/100)</f>
        <v>164.69914933131079</v>
      </c>
      <c r="E29" s="166">
        <f t="shared" si="1"/>
        <v>136.15066682933337</v>
      </c>
    </row>
    <row r="30" spans="1:23">
      <c r="A30" s="275" t="s">
        <v>1592</v>
      </c>
      <c r="B30" s="252">
        <f>'Var. PIB - IBGE SCN'!R94</f>
        <v>1.439980377061767</v>
      </c>
      <c r="C30" s="166">
        <f>'Var. PIB - IBGE SCN'!G94</f>
        <v>1.4263101911507592</v>
      </c>
      <c r="D30" s="166"/>
      <c r="S30" s="5">
        <f>S3-S4</f>
        <v>-7.6100663919858036E-3</v>
      </c>
      <c r="T30" s="5">
        <f>T3-T4</f>
        <v>1.1765527232962869E-2</v>
      </c>
      <c r="U30" s="5">
        <f t="shared" ref="U30:W30" si="2">U3-U4</f>
        <v>-1.6319052641098342E-3</v>
      </c>
      <c r="V30" s="5">
        <f t="shared" si="2"/>
        <v>6.933822662371858E-3</v>
      </c>
      <c r="W30" s="5">
        <f t="shared" si="2"/>
        <v>-9.1308051575096361E-3</v>
      </c>
    </row>
    <row r="31" spans="1:23">
      <c r="B31" s="256"/>
      <c r="D31" s="256"/>
    </row>
    <row r="32" spans="1:23">
      <c r="B32" s="257"/>
    </row>
    <row r="33" spans="2:5">
      <c r="B33" s="257"/>
      <c r="D33" s="256"/>
    </row>
    <row r="34" spans="2:5">
      <c r="B34" s="258"/>
      <c r="D34" s="256"/>
    </row>
    <row r="35" spans="2:5">
      <c r="B35" s="259"/>
      <c r="D35" s="256"/>
    </row>
    <row r="36" spans="2:5">
      <c r="B36" s="258"/>
    </row>
    <row r="37" spans="2:5">
      <c r="D37" s="256"/>
      <c r="E37" s="260"/>
    </row>
    <row r="38" spans="2:5">
      <c r="D38" s="256"/>
    </row>
  </sheetData>
  <mergeCells count="24">
    <mergeCell ref="K7:K9"/>
    <mergeCell ref="K11:K14"/>
    <mergeCell ref="Q19:U19"/>
    <mergeCell ref="Q10:U10"/>
    <mergeCell ref="Q11:Q14"/>
    <mergeCell ref="Q15:U15"/>
    <mergeCell ref="Q16:Q18"/>
    <mergeCell ref="Q7:Q9"/>
    <mergeCell ref="K20:K23"/>
    <mergeCell ref="Q1:W1"/>
    <mergeCell ref="Q20:Q23"/>
    <mergeCell ref="K25:K28"/>
    <mergeCell ref="K2:K5"/>
    <mergeCell ref="K6:O6"/>
    <mergeCell ref="K10:O10"/>
    <mergeCell ref="K15:O15"/>
    <mergeCell ref="K19:O19"/>
    <mergeCell ref="K24:O24"/>
    <mergeCell ref="Q24:U24"/>
    <mergeCell ref="Q25:Q28"/>
    <mergeCell ref="K16:K18"/>
    <mergeCell ref="K1:O1"/>
    <mergeCell ref="Q2:Q5"/>
    <mergeCell ref="Q6:U6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345"/>
  <sheetViews>
    <sheetView topLeftCell="A336" workbookViewId="0">
      <selection activeCell="A345" sqref="A345"/>
    </sheetView>
  </sheetViews>
  <sheetFormatPr defaultRowHeight="12.75"/>
  <cols>
    <col min="1" max="1" width="6.7109375" bestFit="1" customWidth="1"/>
    <col min="2" max="3" width="16" customWidth="1"/>
  </cols>
  <sheetData>
    <row r="1" spans="1:3">
      <c r="A1" t="s">
        <v>0</v>
      </c>
      <c r="B1" t="s">
        <v>1403</v>
      </c>
      <c r="C1" t="s">
        <v>1404</v>
      </c>
    </row>
    <row r="2" spans="1:3">
      <c r="A2" s="2">
        <v>32874</v>
      </c>
      <c r="B2" s="14">
        <v>422967</v>
      </c>
      <c r="C2">
        <v>0.7</v>
      </c>
    </row>
    <row r="3" spans="1:3">
      <c r="A3" s="2">
        <v>32905</v>
      </c>
      <c r="B3" s="14">
        <v>430216</v>
      </c>
      <c r="C3">
        <v>1.1000000000000001</v>
      </c>
    </row>
    <row r="4" spans="1:3">
      <c r="A4" s="2">
        <v>32933</v>
      </c>
      <c r="B4" s="14">
        <v>435954</v>
      </c>
      <c r="C4">
        <v>1.8</v>
      </c>
    </row>
    <row r="5" spans="1:3">
      <c r="A5" s="2">
        <v>32964</v>
      </c>
      <c r="B5" s="14">
        <v>436197</v>
      </c>
      <c r="C5">
        <v>2.5</v>
      </c>
    </row>
    <row r="6" spans="1:3">
      <c r="A6" s="2">
        <v>32994</v>
      </c>
      <c r="B6" s="14">
        <v>438825</v>
      </c>
      <c r="C6">
        <v>3.3</v>
      </c>
    </row>
    <row r="7" spans="1:3">
      <c r="A7" s="2">
        <v>33025</v>
      </c>
      <c r="B7" s="14">
        <v>439963</v>
      </c>
      <c r="C7">
        <v>4</v>
      </c>
    </row>
    <row r="8" spans="1:3">
      <c r="A8" s="2">
        <v>33055</v>
      </c>
      <c r="B8" s="14">
        <v>444061</v>
      </c>
      <c r="C8">
        <v>4.9000000000000004</v>
      </c>
    </row>
    <row r="9" spans="1:3">
      <c r="A9" s="2">
        <v>33086</v>
      </c>
      <c r="B9" s="14">
        <v>449573</v>
      </c>
      <c r="C9">
        <v>5.9</v>
      </c>
    </row>
    <row r="10" spans="1:3">
      <c r="A10" s="2">
        <v>33117</v>
      </c>
      <c r="B10" s="14">
        <v>454900</v>
      </c>
      <c r="C10">
        <v>7</v>
      </c>
    </row>
    <row r="11" spans="1:3">
      <c r="A11" s="2">
        <v>33147</v>
      </c>
      <c r="B11" s="14">
        <v>460221</v>
      </c>
      <c r="C11">
        <v>8.3000000000000007</v>
      </c>
    </row>
    <row r="12" spans="1:3">
      <c r="A12" s="2">
        <v>33178</v>
      </c>
      <c r="B12" s="14">
        <v>465811</v>
      </c>
      <c r="C12">
        <v>9.9</v>
      </c>
    </row>
    <row r="13" spans="1:3">
      <c r="A13" s="2">
        <v>33208</v>
      </c>
      <c r="B13" s="14">
        <v>469318</v>
      </c>
      <c r="C13">
        <v>11.5</v>
      </c>
    </row>
    <row r="14" spans="1:3">
      <c r="A14" s="2">
        <v>33239</v>
      </c>
      <c r="B14" s="14">
        <v>461808</v>
      </c>
      <c r="C14">
        <v>13.4</v>
      </c>
    </row>
    <row r="15" spans="1:3">
      <c r="A15" s="2">
        <v>33270</v>
      </c>
      <c r="B15" s="14">
        <v>454114</v>
      </c>
      <c r="C15">
        <v>15.4</v>
      </c>
    </row>
    <row r="16" spans="1:3">
      <c r="A16" s="2">
        <v>33298</v>
      </c>
      <c r="B16" s="14">
        <v>446584</v>
      </c>
      <c r="C16">
        <v>17.100000000000001</v>
      </c>
    </row>
    <row r="17" spans="1:3">
      <c r="A17" s="2">
        <v>33329</v>
      </c>
      <c r="B17" s="14">
        <v>445579</v>
      </c>
      <c r="C17">
        <v>19.5</v>
      </c>
    </row>
    <row r="18" spans="1:3">
      <c r="A18" s="2">
        <v>33359</v>
      </c>
      <c r="B18" s="14">
        <v>441822</v>
      </c>
      <c r="C18">
        <v>22.3</v>
      </c>
    </row>
    <row r="19" spans="1:3">
      <c r="A19" s="2">
        <v>33390</v>
      </c>
      <c r="B19" s="14">
        <v>437374</v>
      </c>
      <c r="C19">
        <v>25.6</v>
      </c>
    </row>
    <row r="20" spans="1:3">
      <c r="A20" s="2">
        <v>33420</v>
      </c>
      <c r="B20" s="14">
        <v>433691</v>
      </c>
      <c r="C20">
        <v>29.3</v>
      </c>
    </row>
    <row r="21" spans="1:3">
      <c r="A21" s="2">
        <v>33451</v>
      </c>
      <c r="B21" s="14">
        <v>428626</v>
      </c>
      <c r="C21">
        <v>33.5</v>
      </c>
    </row>
    <row r="22" spans="1:3">
      <c r="A22" s="2">
        <v>33482</v>
      </c>
      <c r="B22" s="14">
        <v>422212</v>
      </c>
      <c r="C22">
        <v>37.9</v>
      </c>
    </row>
    <row r="23" spans="1:3">
      <c r="A23" s="2">
        <v>33512</v>
      </c>
      <c r="B23" s="14">
        <v>416659</v>
      </c>
      <c r="C23">
        <v>44</v>
      </c>
    </row>
    <row r="24" spans="1:3">
      <c r="A24" s="2">
        <v>33543</v>
      </c>
      <c r="B24" s="14">
        <v>410404</v>
      </c>
      <c r="C24">
        <v>51.6</v>
      </c>
    </row>
    <row r="25" spans="1:3">
      <c r="A25" s="2">
        <v>33573</v>
      </c>
      <c r="B25" s="14">
        <v>405679</v>
      </c>
      <c r="C25">
        <v>60.3</v>
      </c>
    </row>
    <row r="26" spans="1:3">
      <c r="A26" s="2">
        <v>33604</v>
      </c>
      <c r="B26" s="14">
        <v>404863</v>
      </c>
      <c r="C26">
        <v>71.3</v>
      </c>
    </row>
    <row r="27" spans="1:3">
      <c r="A27" s="2">
        <v>33635</v>
      </c>
      <c r="B27" s="14">
        <v>405937</v>
      </c>
      <c r="C27">
        <v>85.2</v>
      </c>
    </row>
    <row r="28" spans="1:3">
      <c r="A28" s="2">
        <v>33664</v>
      </c>
      <c r="B28" s="14">
        <v>407185</v>
      </c>
      <c r="C28">
        <v>102.3</v>
      </c>
    </row>
    <row r="29" spans="1:3">
      <c r="A29" s="2">
        <v>33695</v>
      </c>
      <c r="B29" s="14">
        <v>405493</v>
      </c>
      <c r="C29">
        <v>122.8</v>
      </c>
    </row>
    <row r="30" spans="1:3">
      <c r="A30" s="2">
        <v>33725</v>
      </c>
      <c r="B30" s="14">
        <v>403118</v>
      </c>
      <c r="C30">
        <v>149.30000000000001</v>
      </c>
    </row>
    <row r="31" spans="1:3">
      <c r="A31" s="2">
        <v>33756</v>
      </c>
      <c r="B31" s="14">
        <v>400905</v>
      </c>
      <c r="C31">
        <v>182.8</v>
      </c>
    </row>
    <row r="32" spans="1:3">
      <c r="A32" s="2">
        <v>33786</v>
      </c>
      <c r="B32" s="14">
        <v>398092</v>
      </c>
      <c r="C32">
        <v>224.3</v>
      </c>
    </row>
    <row r="33" spans="1:3">
      <c r="A33" s="2">
        <v>33817</v>
      </c>
      <c r="B33" s="14">
        <v>393916</v>
      </c>
      <c r="C33">
        <v>275.7</v>
      </c>
    </row>
    <row r="34" spans="1:3">
      <c r="A34" s="2">
        <v>33848</v>
      </c>
      <c r="B34" s="14">
        <v>391568</v>
      </c>
      <c r="C34">
        <v>341</v>
      </c>
    </row>
    <row r="35" spans="1:3">
      <c r="A35" s="2">
        <v>33878</v>
      </c>
      <c r="B35" s="14">
        <v>388523</v>
      </c>
      <c r="C35">
        <v>422.5</v>
      </c>
    </row>
    <row r="36" spans="1:3">
      <c r="A36" s="2">
        <v>33909</v>
      </c>
      <c r="B36" s="14">
        <v>387285</v>
      </c>
      <c r="C36">
        <v>523.79999999999995</v>
      </c>
    </row>
    <row r="37" spans="1:3">
      <c r="A37" s="2">
        <v>33939</v>
      </c>
      <c r="B37" s="14">
        <v>387295</v>
      </c>
      <c r="C37">
        <v>641</v>
      </c>
    </row>
    <row r="38" spans="1:3">
      <c r="A38" s="2">
        <v>33970</v>
      </c>
      <c r="B38" s="14">
        <v>389882</v>
      </c>
      <c r="C38">
        <v>791.9</v>
      </c>
    </row>
    <row r="39" spans="1:3">
      <c r="A39" s="2">
        <v>34001</v>
      </c>
      <c r="B39" s="14">
        <v>391463</v>
      </c>
      <c r="C39">
        <v>982.5</v>
      </c>
    </row>
    <row r="40" spans="1:3">
      <c r="A40" s="2">
        <v>34029</v>
      </c>
      <c r="B40" s="14">
        <v>395814</v>
      </c>
      <c r="C40" s="8">
        <v>1257.5</v>
      </c>
    </row>
    <row r="41" spans="1:3">
      <c r="A41" s="2">
        <v>34060</v>
      </c>
      <c r="B41" s="14">
        <v>400087</v>
      </c>
      <c r="C41" s="8">
        <v>1602.1</v>
      </c>
    </row>
    <row r="42" spans="1:3">
      <c r="A42" s="2">
        <v>34090</v>
      </c>
      <c r="B42" s="14">
        <v>403957</v>
      </c>
      <c r="C42" s="8">
        <v>2053.6</v>
      </c>
    </row>
    <row r="43" spans="1:3">
      <c r="A43" s="2">
        <v>34121</v>
      </c>
      <c r="B43" s="14">
        <v>407229</v>
      </c>
      <c r="C43" s="8">
        <v>2629.5</v>
      </c>
    </row>
    <row r="44" spans="1:3">
      <c r="A44" s="2">
        <v>34151</v>
      </c>
      <c r="B44" s="14">
        <v>410781</v>
      </c>
      <c r="C44" s="8">
        <v>3424.9</v>
      </c>
    </row>
    <row r="45" spans="1:3">
      <c r="A45" s="2">
        <v>34182</v>
      </c>
      <c r="B45" s="14">
        <v>415045</v>
      </c>
      <c r="C45" s="8">
        <v>4517.7</v>
      </c>
    </row>
    <row r="46" spans="1:3">
      <c r="A46" s="2">
        <v>34213</v>
      </c>
      <c r="B46" s="14">
        <v>419187</v>
      </c>
      <c r="C46" s="8">
        <v>6025.3</v>
      </c>
    </row>
    <row r="47" spans="1:3">
      <c r="A47" s="2">
        <v>34243</v>
      </c>
      <c r="B47" s="14">
        <v>422617</v>
      </c>
      <c r="C47" s="8">
        <v>8007.5</v>
      </c>
    </row>
    <row r="48" spans="1:3">
      <c r="A48" s="2">
        <v>34274</v>
      </c>
      <c r="B48" s="14">
        <v>426087</v>
      </c>
      <c r="C48" s="8">
        <v>10689.9</v>
      </c>
    </row>
    <row r="49" spans="1:3">
      <c r="A49" s="2">
        <v>34304</v>
      </c>
      <c r="B49" s="14">
        <v>429685</v>
      </c>
      <c r="C49" s="8">
        <v>14097.1</v>
      </c>
    </row>
    <row r="50" spans="1:3">
      <c r="A50" s="2">
        <v>34335</v>
      </c>
      <c r="B50" s="14">
        <v>437921</v>
      </c>
      <c r="C50" s="8">
        <v>18495.900000000001</v>
      </c>
    </row>
    <row r="51" spans="1:3">
      <c r="A51" s="2">
        <v>34366</v>
      </c>
      <c r="B51" s="14">
        <v>445346</v>
      </c>
      <c r="C51" s="8">
        <v>24082</v>
      </c>
    </row>
    <row r="52" spans="1:3">
      <c r="A52" s="2">
        <v>34394</v>
      </c>
      <c r="B52" s="14">
        <v>453636</v>
      </c>
      <c r="C52" s="8">
        <v>32307.8</v>
      </c>
    </row>
    <row r="53" spans="1:3">
      <c r="A53" s="2">
        <v>34425</v>
      </c>
      <c r="B53" s="14">
        <v>460559</v>
      </c>
      <c r="C53" s="8">
        <v>44768.5</v>
      </c>
    </row>
    <row r="54" spans="1:3">
      <c r="A54" s="2">
        <v>34455</v>
      </c>
      <c r="B54" s="14">
        <v>468700</v>
      </c>
      <c r="C54" s="8">
        <v>64791</v>
      </c>
    </row>
    <row r="55" spans="1:3">
      <c r="A55" s="2">
        <v>34486</v>
      </c>
      <c r="B55" s="14">
        <v>477493</v>
      </c>
      <c r="C55" s="8">
        <v>97304.2</v>
      </c>
    </row>
    <row r="56" spans="1:3">
      <c r="A56" s="2">
        <v>34516</v>
      </c>
      <c r="B56" s="14">
        <v>485687</v>
      </c>
      <c r="C56" s="8">
        <v>137250.79999999999</v>
      </c>
    </row>
    <row r="57" spans="1:3">
      <c r="A57" s="2">
        <v>34547</v>
      </c>
      <c r="B57" s="14">
        <v>496352</v>
      </c>
      <c r="C57" s="8">
        <v>179974.6</v>
      </c>
    </row>
    <row r="58" spans="1:3">
      <c r="A58" s="2">
        <v>34578</v>
      </c>
      <c r="B58" s="14">
        <v>507560</v>
      </c>
      <c r="C58" s="8">
        <v>222232.5</v>
      </c>
    </row>
    <row r="59" spans="1:3">
      <c r="A59" s="2">
        <v>34608</v>
      </c>
      <c r="B59" s="14">
        <v>519575</v>
      </c>
      <c r="C59" s="8">
        <v>265396.09999999998</v>
      </c>
    </row>
    <row r="60" spans="1:3">
      <c r="A60" s="2">
        <v>34639</v>
      </c>
      <c r="B60" s="14">
        <v>531271</v>
      </c>
      <c r="C60" s="8">
        <v>308529.40000000002</v>
      </c>
    </row>
    <row r="61" spans="1:3">
      <c r="A61" s="2">
        <v>34669</v>
      </c>
      <c r="B61" s="14">
        <v>543087</v>
      </c>
      <c r="C61" s="8">
        <v>349204.7</v>
      </c>
    </row>
    <row r="62" spans="1:3">
      <c r="A62" s="2">
        <v>34700</v>
      </c>
      <c r="B62" s="14">
        <v>563586</v>
      </c>
      <c r="C62" s="8">
        <v>391670.5</v>
      </c>
    </row>
    <row r="63" spans="1:3">
      <c r="A63" s="2">
        <v>34731</v>
      </c>
      <c r="B63" s="14">
        <v>583908</v>
      </c>
      <c r="C63" s="8">
        <v>435832</v>
      </c>
    </row>
    <row r="64" spans="1:3">
      <c r="A64" s="2">
        <v>34759</v>
      </c>
      <c r="B64" s="14">
        <v>605916</v>
      </c>
      <c r="C64" s="8">
        <v>487335.9</v>
      </c>
    </row>
    <row r="65" spans="1:3">
      <c r="A65" s="2">
        <v>34790</v>
      </c>
      <c r="B65" s="14">
        <v>627387</v>
      </c>
      <c r="C65" s="8">
        <v>532296.6</v>
      </c>
    </row>
    <row r="66" spans="1:3">
      <c r="A66" s="2">
        <v>34820</v>
      </c>
      <c r="B66" s="14">
        <v>647133</v>
      </c>
      <c r="C66" s="8">
        <v>568142.9</v>
      </c>
    </row>
    <row r="67" spans="1:3">
      <c r="A67" s="2">
        <v>34851</v>
      </c>
      <c r="B67" s="14">
        <v>666974</v>
      </c>
      <c r="C67" s="8">
        <v>591742.5</v>
      </c>
    </row>
    <row r="68" spans="1:3">
      <c r="A68" s="2">
        <v>34881</v>
      </c>
      <c r="B68" s="14">
        <v>686709</v>
      </c>
      <c r="C68" s="8">
        <v>609742.5</v>
      </c>
    </row>
    <row r="69" spans="1:3">
      <c r="A69" s="2">
        <v>34912</v>
      </c>
      <c r="B69" s="14">
        <v>704492</v>
      </c>
      <c r="C69" s="8">
        <v>626819.5</v>
      </c>
    </row>
    <row r="70" spans="1:3">
      <c r="A70" s="2">
        <v>34943</v>
      </c>
      <c r="B70" s="14">
        <v>721820</v>
      </c>
      <c r="C70" s="8">
        <v>643594.1</v>
      </c>
    </row>
    <row r="71" spans="1:3">
      <c r="A71" s="2">
        <v>34973</v>
      </c>
      <c r="B71" s="14">
        <v>738530</v>
      </c>
      <c r="C71" s="8">
        <v>661787.30000000005</v>
      </c>
    </row>
    <row r="72" spans="1:3">
      <c r="A72" s="2">
        <v>35004</v>
      </c>
      <c r="B72" s="14">
        <v>755841</v>
      </c>
      <c r="C72" s="8">
        <v>683624.1</v>
      </c>
    </row>
    <row r="73" spans="1:3">
      <c r="A73" s="2">
        <v>35034</v>
      </c>
      <c r="B73" s="14">
        <v>770733</v>
      </c>
      <c r="C73" s="8">
        <v>705991.6</v>
      </c>
    </row>
    <row r="74" spans="1:3">
      <c r="A74" s="2">
        <v>35065</v>
      </c>
      <c r="B74" s="14">
        <v>774470</v>
      </c>
      <c r="C74" s="8">
        <v>723096.2</v>
      </c>
    </row>
    <row r="75" spans="1:3">
      <c r="A75" s="2">
        <v>35096</v>
      </c>
      <c r="B75" s="14">
        <v>780115</v>
      </c>
      <c r="C75" s="8">
        <v>735343.8</v>
      </c>
    </row>
    <row r="76" spans="1:3">
      <c r="A76" s="2">
        <v>35125</v>
      </c>
      <c r="B76" s="14">
        <v>783824</v>
      </c>
      <c r="C76" s="8">
        <v>738307.4</v>
      </c>
    </row>
    <row r="77" spans="1:3">
      <c r="A77" s="2">
        <v>35156</v>
      </c>
      <c r="B77" s="14">
        <v>788033</v>
      </c>
      <c r="C77" s="8">
        <v>744537</v>
      </c>
    </row>
    <row r="78" spans="1:3">
      <c r="A78" s="2">
        <v>35186</v>
      </c>
      <c r="B78" s="14">
        <v>794574</v>
      </c>
      <c r="C78" s="8">
        <v>757675.1</v>
      </c>
    </row>
    <row r="79" spans="1:3">
      <c r="A79" s="2">
        <v>35217</v>
      </c>
      <c r="B79" s="14">
        <v>799019</v>
      </c>
      <c r="C79" s="8">
        <v>772051.9</v>
      </c>
    </row>
    <row r="80" spans="1:3">
      <c r="A80" s="2">
        <v>35247</v>
      </c>
      <c r="B80" s="14">
        <v>807889</v>
      </c>
      <c r="C80" s="8">
        <v>788233.8</v>
      </c>
    </row>
    <row r="81" spans="1:3">
      <c r="A81" s="2">
        <v>35278</v>
      </c>
      <c r="B81" s="14">
        <v>817346</v>
      </c>
      <c r="C81" s="8">
        <v>802082.2</v>
      </c>
    </row>
    <row r="82" spans="1:3">
      <c r="A82" s="2">
        <v>35309</v>
      </c>
      <c r="B82" s="14">
        <v>825706</v>
      </c>
      <c r="C82" s="8">
        <v>813215.9</v>
      </c>
    </row>
    <row r="83" spans="1:3">
      <c r="A83" s="2">
        <v>35339</v>
      </c>
      <c r="B83" s="14">
        <v>835208</v>
      </c>
      <c r="C83" s="8">
        <v>826987.9</v>
      </c>
    </row>
    <row r="84" spans="1:3">
      <c r="A84" s="2">
        <v>35370</v>
      </c>
      <c r="B84" s="14">
        <v>842846</v>
      </c>
      <c r="C84" s="8">
        <v>839674.2</v>
      </c>
    </row>
    <row r="85" spans="1:3">
      <c r="A85" s="2">
        <v>35400</v>
      </c>
      <c r="B85" s="14">
        <v>851019</v>
      </c>
      <c r="C85" s="8">
        <v>854763.6</v>
      </c>
    </row>
    <row r="86" spans="1:3">
      <c r="A86" s="2">
        <v>35431</v>
      </c>
      <c r="B86" s="14">
        <v>855429</v>
      </c>
      <c r="C86" s="8">
        <v>868213</v>
      </c>
    </row>
    <row r="87" spans="1:3">
      <c r="A87" s="2">
        <v>35462</v>
      </c>
      <c r="B87" s="14">
        <v>857865</v>
      </c>
      <c r="C87" s="8">
        <v>877083.6</v>
      </c>
    </row>
    <row r="88" spans="1:3">
      <c r="A88" s="2">
        <v>35490</v>
      </c>
      <c r="B88" s="14">
        <v>859826</v>
      </c>
      <c r="C88" s="8">
        <v>884557.4</v>
      </c>
    </row>
    <row r="89" spans="1:3">
      <c r="A89" s="2">
        <v>35521</v>
      </c>
      <c r="B89" s="14">
        <v>863415</v>
      </c>
      <c r="C89" s="8">
        <v>894114.7</v>
      </c>
    </row>
    <row r="90" spans="1:3">
      <c r="A90" s="2">
        <v>35551</v>
      </c>
      <c r="B90" s="14">
        <v>866265</v>
      </c>
      <c r="C90" s="8">
        <v>902736.7</v>
      </c>
    </row>
    <row r="91" spans="1:3">
      <c r="A91" s="2">
        <v>35582</v>
      </c>
      <c r="B91" s="14">
        <v>870486</v>
      </c>
      <c r="C91" s="8">
        <v>912836.2</v>
      </c>
    </row>
    <row r="92" spans="1:3">
      <c r="A92" s="2">
        <v>35612</v>
      </c>
      <c r="B92" s="14">
        <v>871675</v>
      </c>
      <c r="C92" s="8">
        <v>919924.9</v>
      </c>
    </row>
    <row r="93" spans="1:3">
      <c r="A93" s="2">
        <v>35643</v>
      </c>
      <c r="B93" s="14">
        <v>872487</v>
      </c>
      <c r="C93" s="8">
        <v>927258.7</v>
      </c>
    </row>
    <row r="94" spans="1:3">
      <c r="A94" s="2">
        <v>35674</v>
      </c>
      <c r="B94" s="14">
        <v>875163</v>
      </c>
      <c r="C94" s="8">
        <v>937501.4</v>
      </c>
    </row>
    <row r="95" spans="1:3">
      <c r="A95" s="2">
        <v>35704</v>
      </c>
      <c r="B95" s="14">
        <v>880091</v>
      </c>
      <c r="C95" s="8">
        <v>947598.5</v>
      </c>
    </row>
    <row r="96" spans="1:3">
      <c r="A96" s="2">
        <v>35735</v>
      </c>
      <c r="B96" s="14">
        <v>882615</v>
      </c>
      <c r="C96" s="8">
        <v>952539.5</v>
      </c>
    </row>
    <row r="97" spans="1:3">
      <c r="A97" s="2">
        <v>35765</v>
      </c>
      <c r="B97" s="14">
        <v>883282</v>
      </c>
      <c r="C97" s="8">
        <v>952089.2</v>
      </c>
    </row>
    <row r="98" spans="1:3">
      <c r="A98" s="2">
        <v>35796</v>
      </c>
      <c r="B98" s="14">
        <v>881593</v>
      </c>
      <c r="C98" s="8">
        <v>953870.4</v>
      </c>
    </row>
    <row r="99" spans="1:3">
      <c r="A99" s="2">
        <v>35827</v>
      </c>
      <c r="B99" s="14">
        <v>879755</v>
      </c>
      <c r="C99" s="8">
        <v>958625.8</v>
      </c>
    </row>
    <row r="100" spans="1:3">
      <c r="A100" s="2">
        <v>35855</v>
      </c>
      <c r="B100" s="14">
        <v>879946</v>
      </c>
      <c r="C100" s="8">
        <v>968672.8</v>
      </c>
    </row>
    <row r="101" spans="1:3">
      <c r="A101" s="2">
        <v>35886</v>
      </c>
      <c r="B101" s="14">
        <v>879264</v>
      </c>
      <c r="C101" s="8">
        <v>976262.5</v>
      </c>
    </row>
    <row r="102" spans="1:3">
      <c r="A102" s="2">
        <v>35916</v>
      </c>
      <c r="B102" s="14">
        <v>879079</v>
      </c>
      <c r="C102" s="8">
        <v>983359.2</v>
      </c>
    </row>
    <row r="103" spans="1:3">
      <c r="A103" s="2">
        <v>35947</v>
      </c>
      <c r="B103" s="14">
        <v>877729</v>
      </c>
      <c r="C103" s="8">
        <v>987719.2</v>
      </c>
    </row>
    <row r="104" spans="1:3">
      <c r="A104" s="2">
        <v>35977</v>
      </c>
      <c r="B104" s="14">
        <v>877005</v>
      </c>
      <c r="C104" s="8">
        <v>992599</v>
      </c>
    </row>
    <row r="105" spans="1:3">
      <c r="A105" s="2">
        <v>36008</v>
      </c>
      <c r="B105" s="14">
        <v>875521</v>
      </c>
      <c r="C105" s="8">
        <v>996837.8</v>
      </c>
    </row>
    <row r="106" spans="1:3">
      <c r="A106" s="2">
        <v>36039</v>
      </c>
      <c r="B106" s="14">
        <v>872847</v>
      </c>
      <c r="C106" s="8">
        <v>999584</v>
      </c>
    </row>
    <row r="107" spans="1:3">
      <c r="A107" s="2">
        <v>36069</v>
      </c>
      <c r="B107" s="14">
        <v>868144</v>
      </c>
      <c r="C107" s="8">
        <v>999589.6</v>
      </c>
    </row>
    <row r="108" spans="1:3">
      <c r="A108" s="2">
        <v>36100</v>
      </c>
      <c r="B108" s="14">
        <v>865446</v>
      </c>
      <c r="C108" s="8">
        <v>1000516</v>
      </c>
    </row>
    <row r="109" spans="1:3">
      <c r="A109" s="2">
        <v>36130</v>
      </c>
      <c r="B109" s="14">
        <v>863872</v>
      </c>
      <c r="C109" s="8">
        <v>1002351</v>
      </c>
    </row>
    <row r="110" spans="1:3">
      <c r="A110" s="2">
        <v>36161</v>
      </c>
      <c r="B110" s="14">
        <v>842708</v>
      </c>
      <c r="C110" s="8">
        <v>1003923.4</v>
      </c>
    </row>
    <row r="111" spans="1:3">
      <c r="A111" s="2">
        <v>36192</v>
      </c>
      <c r="B111" s="14">
        <v>822205</v>
      </c>
      <c r="C111" s="8">
        <v>1009024.4</v>
      </c>
    </row>
    <row r="112" spans="1:3">
      <c r="A112" s="2">
        <v>36220</v>
      </c>
      <c r="B112" s="14">
        <v>800879</v>
      </c>
      <c r="C112" s="8">
        <v>1017318.3</v>
      </c>
    </row>
    <row r="113" spans="1:3">
      <c r="A113" s="2">
        <v>36251</v>
      </c>
      <c r="B113" s="14">
        <v>779123</v>
      </c>
      <c r="C113" s="8">
        <v>1023891.3</v>
      </c>
    </row>
    <row r="114" spans="1:3">
      <c r="A114" s="2">
        <v>36281</v>
      </c>
      <c r="B114" s="14">
        <v>755512</v>
      </c>
      <c r="C114" s="8">
        <v>1027906.8</v>
      </c>
    </row>
    <row r="115" spans="1:3">
      <c r="A115" s="2">
        <v>36312</v>
      </c>
      <c r="B115" s="14">
        <v>733232</v>
      </c>
      <c r="C115" s="8">
        <v>1034091.4</v>
      </c>
    </row>
    <row r="116" spans="1:3">
      <c r="A116" s="2">
        <v>36342</v>
      </c>
      <c r="B116" s="14">
        <v>709083</v>
      </c>
      <c r="C116" s="8">
        <v>1038383.3</v>
      </c>
    </row>
    <row r="117" spans="1:3">
      <c r="A117" s="2">
        <v>36373</v>
      </c>
      <c r="B117" s="14">
        <v>685813</v>
      </c>
      <c r="C117" s="8">
        <v>1044295.4</v>
      </c>
    </row>
    <row r="118" spans="1:3">
      <c r="A118" s="2">
        <v>36404</v>
      </c>
      <c r="B118" s="14">
        <v>663082</v>
      </c>
      <c r="C118" s="8">
        <v>1050173.6000000001</v>
      </c>
    </row>
    <row r="119" spans="1:3">
      <c r="A119" s="2">
        <v>36434</v>
      </c>
      <c r="B119" s="14">
        <v>640037</v>
      </c>
      <c r="C119" s="8">
        <v>1058743.2</v>
      </c>
    </row>
    <row r="120" spans="1:3">
      <c r="A120" s="2">
        <v>36465</v>
      </c>
      <c r="B120" s="14">
        <v>618440</v>
      </c>
      <c r="C120" s="8">
        <v>1071989.7</v>
      </c>
    </row>
    <row r="121" spans="1:3">
      <c r="A121" s="2">
        <v>36495</v>
      </c>
      <c r="B121" s="14">
        <v>599290</v>
      </c>
      <c r="C121" s="8">
        <v>1087710.5</v>
      </c>
    </row>
    <row r="122" spans="1:3">
      <c r="A122" s="2">
        <v>36526</v>
      </c>
      <c r="B122" s="14">
        <v>602406</v>
      </c>
      <c r="C122" s="8">
        <v>1099350.8</v>
      </c>
    </row>
    <row r="123" spans="1:3">
      <c r="A123" s="2">
        <v>36557</v>
      </c>
      <c r="B123" s="14">
        <v>608291</v>
      </c>
      <c r="C123" s="8">
        <v>1110192.1000000001</v>
      </c>
    </row>
    <row r="124" spans="1:3">
      <c r="A124" s="2">
        <v>36586</v>
      </c>
      <c r="B124" s="14">
        <v>612496</v>
      </c>
      <c r="C124" s="8">
        <v>1113969.3999999999</v>
      </c>
    </row>
    <row r="125" spans="1:3">
      <c r="A125" s="2">
        <v>36617</v>
      </c>
      <c r="B125" s="14">
        <v>615430</v>
      </c>
      <c r="C125" s="8">
        <v>1117606.6000000001</v>
      </c>
    </row>
    <row r="126" spans="1:3">
      <c r="A126" s="2">
        <v>36647</v>
      </c>
      <c r="B126" s="14">
        <v>620436</v>
      </c>
      <c r="C126" s="8">
        <v>1127110.5</v>
      </c>
    </row>
    <row r="127" spans="1:3">
      <c r="A127" s="2">
        <v>36678</v>
      </c>
      <c r="B127" s="14">
        <v>625726</v>
      </c>
      <c r="C127" s="8">
        <v>1138049</v>
      </c>
    </row>
    <row r="128" spans="1:3">
      <c r="A128" s="2">
        <v>36708</v>
      </c>
      <c r="B128" s="14">
        <v>631179</v>
      </c>
      <c r="C128" s="8">
        <v>1150228.8999999999</v>
      </c>
    </row>
    <row r="129" spans="1:3">
      <c r="A129" s="2">
        <v>36739</v>
      </c>
      <c r="B129" s="14">
        <v>636585</v>
      </c>
      <c r="C129" s="8">
        <v>1163123.3999999999</v>
      </c>
    </row>
    <row r="130" spans="1:3">
      <c r="A130" s="2">
        <v>36770</v>
      </c>
      <c r="B130" s="14">
        <v>640669</v>
      </c>
      <c r="C130" s="8">
        <v>1172819.2</v>
      </c>
    </row>
    <row r="131" spans="1:3">
      <c r="A131" s="2">
        <v>36800</v>
      </c>
      <c r="B131" s="14">
        <v>646185</v>
      </c>
      <c r="C131" s="8">
        <v>1183898</v>
      </c>
    </row>
    <row r="132" spans="1:3">
      <c r="A132" s="2">
        <v>36831</v>
      </c>
      <c r="B132" s="14">
        <v>651141</v>
      </c>
      <c r="C132" s="8">
        <v>1192012.8999999999</v>
      </c>
    </row>
    <row r="133" spans="1:3">
      <c r="A133" s="2">
        <v>36861</v>
      </c>
      <c r="B133" s="14">
        <v>655707</v>
      </c>
      <c r="C133" s="8">
        <v>1199092.1000000001</v>
      </c>
    </row>
    <row r="134" spans="1:3">
      <c r="A134" s="2">
        <v>36892</v>
      </c>
      <c r="B134" s="14">
        <v>650346</v>
      </c>
      <c r="C134" s="8">
        <v>1209046.1000000001</v>
      </c>
    </row>
    <row r="135" spans="1:3">
      <c r="A135" s="2">
        <v>36923</v>
      </c>
      <c r="B135" s="14">
        <v>643305</v>
      </c>
      <c r="C135" s="8">
        <v>1218911</v>
      </c>
    </row>
    <row r="136" spans="1:3">
      <c r="A136" s="2">
        <v>36951</v>
      </c>
      <c r="B136" s="14">
        <v>636504</v>
      </c>
      <c r="C136" s="8">
        <v>1234635</v>
      </c>
    </row>
    <row r="137" spans="1:3">
      <c r="A137" s="2">
        <v>36982</v>
      </c>
      <c r="B137" s="14">
        <v>631110</v>
      </c>
      <c r="C137" s="8">
        <v>1250830.7</v>
      </c>
    </row>
    <row r="138" spans="1:3">
      <c r="A138" s="2">
        <v>37012</v>
      </c>
      <c r="B138" s="14">
        <v>624846</v>
      </c>
      <c r="C138" s="8">
        <v>1263306</v>
      </c>
    </row>
    <row r="139" spans="1:3">
      <c r="A139" s="2">
        <v>37043</v>
      </c>
      <c r="B139" s="14">
        <v>614766</v>
      </c>
      <c r="C139" s="8">
        <v>1265570</v>
      </c>
    </row>
    <row r="140" spans="1:3">
      <c r="A140" s="2">
        <v>37073</v>
      </c>
      <c r="B140" s="14">
        <v>606172</v>
      </c>
      <c r="C140" s="8">
        <v>1272918.6000000001</v>
      </c>
    </row>
    <row r="141" spans="1:3">
      <c r="A141" s="2">
        <v>37104</v>
      </c>
      <c r="B141" s="14">
        <v>597320</v>
      </c>
      <c r="C141" s="8">
        <v>1280805.3999999999</v>
      </c>
    </row>
    <row r="142" spans="1:3">
      <c r="A142" s="2">
        <v>37135</v>
      </c>
      <c r="B142" s="14">
        <v>588496</v>
      </c>
      <c r="C142" s="8">
        <v>1289198.6000000001</v>
      </c>
    </row>
    <row r="143" spans="1:3">
      <c r="A143" s="2">
        <v>37165</v>
      </c>
      <c r="B143" s="14">
        <v>578770</v>
      </c>
      <c r="C143" s="8">
        <v>1298386.5</v>
      </c>
    </row>
    <row r="144" spans="1:3">
      <c r="A144" s="2">
        <v>37196</v>
      </c>
      <c r="B144" s="14">
        <v>569415</v>
      </c>
      <c r="C144" s="8">
        <v>1308590.3999999999</v>
      </c>
    </row>
    <row r="145" spans="1:3">
      <c r="A145" s="2">
        <v>37226</v>
      </c>
      <c r="B145" s="14">
        <v>559563</v>
      </c>
      <c r="C145" s="8">
        <v>1315755.5</v>
      </c>
    </row>
    <row r="146" spans="1:3">
      <c r="A146" s="2">
        <v>37257</v>
      </c>
      <c r="B146" s="14">
        <v>554487</v>
      </c>
      <c r="C146" s="8">
        <v>1325599.6000000001</v>
      </c>
    </row>
    <row r="147" spans="1:3">
      <c r="A147" s="2">
        <v>37288</v>
      </c>
      <c r="B147" s="14">
        <v>549214</v>
      </c>
      <c r="C147" s="8">
        <v>1335441.3999999999</v>
      </c>
    </row>
    <row r="148" spans="1:3">
      <c r="A148" s="2">
        <v>37316</v>
      </c>
      <c r="B148" s="14">
        <v>543554</v>
      </c>
      <c r="C148" s="8">
        <v>1345582.3</v>
      </c>
    </row>
    <row r="149" spans="1:3">
      <c r="A149" s="2">
        <v>37347</v>
      </c>
      <c r="B149" s="14">
        <v>538925</v>
      </c>
      <c r="C149" s="8">
        <v>1358396.3</v>
      </c>
    </row>
    <row r="150" spans="1:3">
      <c r="A150" s="2">
        <v>37377</v>
      </c>
      <c r="B150" s="14">
        <v>533047</v>
      </c>
      <c r="C150" s="8">
        <v>1370746.6</v>
      </c>
    </row>
    <row r="151" spans="1:3">
      <c r="A151" s="2">
        <v>37408</v>
      </c>
      <c r="B151" s="14">
        <v>529383</v>
      </c>
      <c r="C151" s="8">
        <v>1389221.6</v>
      </c>
    </row>
    <row r="152" spans="1:3">
      <c r="A152" s="2">
        <v>37438</v>
      </c>
      <c r="B152" s="14">
        <v>525337</v>
      </c>
      <c r="C152" s="8">
        <v>1405319.2</v>
      </c>
    </row>
    <row r="153" spans="1:3">
      <c r="A153" s="2">
        <v>37469</v>
      </c>
      <c r="B153" s="14">
        <v>521077</v>
      </c>
      <c r="C153" s="8">
        <v>1420054.7</v>
      </c>
    </row>
    <row r="154" spans="1:3">
      <c r="A154" s="2">
        <v>37500</v>
      </c>
      <c r="B154" s="14">
        <v>517619</v>
      </c>
      <c r="C154" s="8">
        <v>1436491.7</v>
      </c>
    </row>
    <row r="155" spans="1:3">
      <c r="A155" s="2">
        <v>37530</v>
      </c>
      <c r="B155" s="14">
        <v>514407</v>
      </c>
      <c r="C155" s="8">
        <v>1453478.1</v>
      </c>
    </row>
    <row r="156" spans="1:3">
      <c r="A156" s="2">
        <v>37561</v>
      </c>
      <c r="B156" s="14">
        <v>510930</v>
      </c>
      <c r="C156" s="8">
        <v>1471562.8</v>
      </c>
    </row>
    <row r="157" spans="1:3">
      <c r="A157" s="2">
        <v>37591</v>
      </c>
      <c r="B157" s="14">
        <v>508101</v>
      </c>
      <c r="C157" s="8">
        <v>1488787.3</v>
      </c>
    </row>
    <row r="158" spans="1:3">
      <c r="A158" s="2">
        <v>37622</v>
      </c>
      <c r="B158" s="14">
        <v>512414</v>
      </c>
      <c r="C158" s="8">
        <v>1503589.9</v>
      </c>
    </row>
    <row r="159" spans="1:3">
      <c r="A159" s="2">
        <v>37653</v>
      </c>
      <c r="B159" s="14">
        <v>518080</v>
      </c>
      <c r="C159" s="8">
        <v>1523486.4</v>
      </c>
    </row>
    <row r="160" spans="1:3">
      <c r="A160" s="2">
        <v>37681</v>
      </c>
      <c r="B160" s="14">
        <v>523097</v>
      </c>
      <c r="C160" s="8">
        <v>1543732.2</v>
      </c>
    </row>
    <row r="161" spans="1:3">
      <c r="A161" s="2">
        <v>37712</v>
      </c>
      <c r="B161" s="14">
        <v>527798</v>
      </c>
      <c r="C161" s="8">
        <v>1564734.4</v>
      </c>
    </row>
    <row r="162" spans="1:3">
      <c r="A162" s="2">
        <v>37742</v>
      </c>
      <c r="B162" s="14">
        <v>531209</v>
      </c>
      <c r="C162" s="8">
        <v>1580787.7</v>
      </c>
    </row>
    <row r="163" spans="1:3">
      <c r="A163" s="2">
        <v>37773</v>
      </c>
      <c r="B163" s="14">
        <v>534949</v>
      </c>
      <c r="C163" s="8">
        <v>1595356.7</v>
      </c>
    </row>
    <row r="164" spans="1:3">
      <c r="A164" s="2">
        <v>37803</v>
      </c>
      <c r="B164" s="14">
        <v>539631</v>
      </c>
      <c r="C164" s="8">
        <v>1614470.7</v>
      </c>
    </row>
    <row r="165" spans="1:3">
      <c r="A165" s="2">
        <v>37834</v>
      </c>
      <c r="B165" s="14">
        <v>542850</v>
      </c>
      <c r="C165" s="8">
        <v>1631490</v>
      </c>
    </row>
    <row r="166" spans="1:3">
      <c r="A166" s="2">
        <v>37865</v>
      </c>
      <c r="B166" s="14">
        <v>547361</v>
      </c>
      <c r="C166" s="8">
        <v>1654912</v>
      </c>
    </row>
    <row r="167" spans="1:3">
      <c r="A167" s="2">
        <v>37895</v>
      </c>
      <c r="B167" s="14">
        <v>551231</v>
      </c>
      <c r="C167" s="8">
        <v>1676712.4</v>
      </c>
    </row>
    <row r="168" spans="1:3">
      <c r="A168" s="2">
        <v>37926</v>
      </c>
      <c r="B168" s="14">
        <v>554615</v>
      </c>
      <c r="C168" s="8">
        <v>1694390.2</v>
      </c>
    </row>
    <row r="169" spans="1:3">
      <c r="A169" s="2">
        <v>37956</v>
      </c>
      <c r="B169" s="14">
        <v>559465</v>
      </c>
      <c r="C169" s="8">
        <v>1717950.4</v>
      </c>
    </row>
    <row r="170" spans="1:3">
      <c r="A170" s="2">
        <v>37987</v>
      </c>
      <c r="B170" s="14">
        <v>566024</v>
      </c>
      <c r="C170" s="8">
        <v>1735331.5</v>
      </c>
    </row>
    <row r="171" spans="1:3">
      <c r="A171" s="2">
        <v>38018</v>
      </c>
      <c r="B171" s="14">
        <v>571748</v>
      </c>
      <c r="C171" s="8">
        <v>1746819.2</v>
      </c>
    </row>
    <row r="172" spans="1:3">
      <c r="A172" s="2">
        <v>38047</v>
      </c>
      <c r="B172" s="14">
        <v>581717</v>
      </c>
      <c r="C172" s="8">
        <v>1765492.2</v>
      </c>
    </row>
    <row r="173" spans="1:3">
      <c r="A173" s="2">
        <v>38078</v>
      </c>
      <c r="B173" s="14">
        <v>590264</v>
      </c>
      <c r="C173" s="8">
        <v>1781058</v>
      </c>
    </row>
    <row r="174" spans="1:3">
      <c r="A174" s="2">
        <v>38108</v>
      </c>
      <c r="B174" s="14">
        <v>599299</v>
      </c>
      <c r="C174" s="8">
        <v>1800951.1</v>
      </c>
    </row>
    <row r="175" spans="1:3">
      <c r="A175" s="2">
        <v>38139</v>
      </c>
      <c r="B175" s="14">
        <v>609778</v>
      </c>
      <c r="C175" s="8">
        <v>1828299.9</v>
      </c>
    </row>
    <row r="176" spans="1:3">
      <c r="A176" s="2">
        <v>38169</v>
      </c>
      <c r="B176" s="14">
        <v>619966</v>
      </c>
      <c r="C176" s="8">
        <v>1853700.2</v>
      </c>
    </row>
    <row r="177" spans="1:3">
      <c r="A177" s="2">
        <v>38200</v>
      </c>
      <c r="B177" s="14">
        <v>630285</v>
      </c>
      <c r="C177" s="8">
        <v>1878059.7</v>
      </c>
    </row>
    <row r="178" spans="1:3">
      <c r="A178" s="2">
        <v>38231</v>
      </c>
      <c r="B178" s="14">
        <v>639225</v>
      </c>
      <c r="C178" s="8">
        <v>1894202.4</v>
      </c>
    </row>
    <row r="179" spans="1:3">
      <c r="A179" s="2">
        <v>38261</v>
      </c>
      <c r="B179" s="14">
        <v>647939</v>
      </c>
      <c r="C179" s="8">
        <v>1909813</v>
      </c>
    </row>
    <row r="180" spans="1:3">
      <c r="A180" s="2">
        <v>38292</v>
      </c>
      <c r="B180" s="14">
        <v>658727</v>
      </c>
      <c r="C180" s="8">
        <v>1933090.2</v>
      </c>
    </row>
    <row r="181" spans="1:3">
      <c r="A181" s="2">
        <v>38322</v>
      </c>
      <c r="B181" s="14">
        <v>669340</v>
      </c>
      <c r="C181" s="8">
        <v>1957751.2</v>
      </c>
    </row>
    <row r="182" spans="1:3">
      <c r="A182" s="2">
        <v>38353</v>
      </c>
      <c r="B182" s="14">
        <v>686738</v>
      </c>
      <c r="C182" s="8">
        <v>1976732.7</v>
      </c>
    </row>
    <row r="183" spans="1:3">
      <c r="A183" s="2">
        <v>38384</v>
      </c>
      <c r="B183" s="14">
        <v>704188</v>
      </c>
      <c r="C183" s="8">
        <v>1994573</v>
      </c>
    </row>
    <row r="184" spans="1:3">
      <c r="A184" s="2">
        <v>38412</v>
      </c>
      <c r="B184" s="14">
        <v>722891</v>
      </c>
      <c r="C184" s="8">
        <v>2012678.1</v>
      </c>
    </row>
    <row r="185" spans="1:3">
      <c r="A185" s="2">
        <v>38443</v>
      </c>
      <c r="B185" s="14">
        <v>742333</v>
      </c>
      <c r="C185" s="8">
        <v>2032903.1</v>
      </c>
    </row>
    <row r="186" spans="1:3">
      <c r="A186" s="2">
        <v>38473</v>
      </c>
      <c r="B186" s="14">
        <v>761198</v>
      </c>
      <c r="C186" s="8">
        <v>2050900.9</v>
      </c>
    </row>
    <row r="187" spans="1:3">
      <c r="A187" s="2">
        <v>38504</v>
      </c>
      <c r="B187" s="14">
        <v>779819</v>
      </c>
      <c r="C187" s="8">
        <v>2066440.5</v>
      </c>
    </row>
    <row r="188" spans="1:3">
      <c r="A188" s="2">
        <v>38534</v>
      </c>
      <c r="B188" s="14">
        <v>797450</v>
      </c>
      <c r="C188" s="8">
        <v>2079143.4</v>
      </c>
    </row>
    <row r="189" spans="1:3">
      <c r="A189" s="2">
        <v>38565</v>
      </c>
      <c r="B189" s="14">
        <v>817290</v>
      </c>
      <c r="C189" s="8">
        <v>2097211</v>
      </c>
    </row>
    <row r="190" spans="1:3">
      <c r="A190" s="2">
        <v>38596</v>
      </c>
      <c r="B190" s="14">
        <v>835901</v>
      </c>
      <c r="C190" s="8">
        <v>2114047.4</v>
      </c>
    </row>
    <row r="191" spans="1:3">
      <c r="A191" s="2">
        <v>38626</v>
      </c>
      <c r="B191" s="14">
        <v>854866</v>
      </c>
      <c r="C191" s="8">
        <v>2132693.9</v>
      </c>
    </row>
    <row r="192" spans="1:3">
      <c r="A192" s="2">
        <v>38657</v>
      </c>
      <c r="B192" s="14">
        <v>873073</v>
      </c>
      <c r="C192" s="8">
        <v>2150566.7999999998</v>
      </c>
    </row>
    <row r="193" spans="1:3">
      <c r="A193" s="2">
        <v>38687</v>
      </c>
      <c r="B193" s="14">
        <v>892033</v>
      </c>
      <c r="C193" s="8">
        <v>2170584.5</v>
      </c>
    </row>
    <row r="194" spans="1:3">
      <c r="A194" s="2">
        <v>38718</v>
      </c>
      <c r="B194" s="14">
        <v>909944</v>
      </c>
      <c r="C194" s="8">
        <v>2192609.2000000002</v>
      </c>
    </row>
    <row r="195" spans="1:3">
      <c r="A195" s="2">
        <v>38749</v>
      </c>
      <c r="B195" s="14">
        <v>926716</v>
      </c>
      <c r="C195" s="8">
        <v>2210389.7999999998</v>
      </c>
    </row>
    <row r="196" spans="1:3">
      <c r="A196" s="2">
        <v>38777</v>
      </c>
      <c r="B196" s="14">
        <v>944768</v>
      </c>
      <c r="C196" s="8">
        <v>2225144.6</v>
      </c>
    </row>
    <row r="197" spans="1:3">
      <c r="A197" s="2">
        <v>38808</v>
      </c>
      <c r="B197" s="14">
        <v>959329</v>
      </c>
      <c r="C197" s="8">
        <v>2232996.2999999998</v>
      </c>
    </row>
    <row r="198" spans="1:3">
      <c r="A198" s="2">
        <v>38838</v>
      </c>
      <c r="B198" s="14">
        <v>978830</v>
      </c>
      <c r="C198" s="8">
        <v>2253374</v>
      </c>
    </row>
    <row r="199" spans="1:3">
      <c r="A199" s="2">
        <v>38869</v>
      </c>
      <c r="B199" s="14">
        <v>995874</v>
      </c>
      <c r="C199" s="8">
        <v>2271564.1</v>
      </c>
    </row>
    <row r="200" spans="1:3">
      <c r="A200" s="2">
        <v>38899</v>
      </c>
      <c r="B200" s="14">
        <v>1015781</v>
      </c>
      <c r="C200" s="8">
        <v>2294464.7999999998</v>
      </c>
    </row>
    <row r="201" spans="1:3">
      <c r="A201" s="2">
        <v>38930</v>
      </c>
      <c r="B201" s="14">
        <v>1035627</v>
      </c>
      <c r="C201" s="8">
        <v>2317036.2000000002</v>
      </c>
    </row>
    <row r="202" spans="1:3">
      <c r="A202" s="2">
        <v>38961</v>
      </c>
      <c r="B202" s="14">
        <v>1052912</v>
      </c>
      <c r="C202" s="8">
        <v>2336552.6</v>
      </c>
    </row>
    <row r="203" spans="1:3">
      <c r="A203" s="2">
        <v>38991</v>
      </c>
      <c r="B203" s="14">
        <v>1071585</v>
      </c>
      <c r="C203" s="8">
        <v>2361641.2999999998</v>
      </c>
    </row>
    <row r="204" spans="1:3">
      <c r="A204" s="2">
        <v>39022</v>
      </c>
      <c r="B204" s="14">
        <v>1089889</v>
      </c>
      <c r="C204" s="8">
        <v>2386570.9</v>
      </c>
    </row>
    <row r="205" spans="1:3">
      <c r="A205" s="2">
        <v>39052</v>
      </c>
      <c r="B205" s="14">
        <v>1107131</v>
      </c>
      <c r="C205" s="8">
        <v>2409449.9</v>
      </c>
    </row>
    <row r="206" spans="1:3">
      <c r="A206" s="2">
        <v>39083</v>
      </c>
      <c r="B206" s="14">
        <v>1128126</v>
      </c>
      <c r="C206" s="8">
        <v>2435015.7000000002</v>
      </c>
    </row>
    <row r="207" spans="1:3">
      <c r="A207" s="2">
        <v>39114</v>
      </c>
      <c r="B207" s="14">
        <v>1148722</v>
      </c>
      <c r="C207" s="8">
        <v>2459237.2999999998</v>
      </c>
    </row>
    <row r="208" spans="1:3">
      <c r="A208" s="2">
        <v>39142</v>
      </c>
      <c r="B208" s="14">
        <v>1171856</v>
      </c>
      <c r="C208" s="8">
        <v>2486602.5</v>
      </c>
    </row>
    <row r="209" spans="1:3">
      <c r="A209" s="2">
        <v>39173</v>
      </c>
      <c r="B209" s="14">
        <v>1195746</v>
      </c>
      <c r="C209" s="8">
        <v>2516700.4</v>
      </c>
    </row>
    <row r="210" spans="1:3">
      <c r="A210" s="2">
        <v>39203</v>
      </c>
      <c r="B210" s="14">
        <v>1219605</v>
      </c>
      <c r="C210" s="8">
        <v>2545363.7000000002</v>
      </c>
    </row>
    <row r="211" spans="1:3">
      <c r="A211" s="2">
        <v>39234</v>
      </c>
      <c r="B211" s="14">
        <v>1244288</v>
      </c>
      <c r="C211" s="8">
        <v>2575280.2999999998</v>
      </c>
    </row>
    <row r="212" spans="1:3">
      <c r="A212" s="2">
        <v>39264</v>
      </c>
      <c r="B212" s="14">
        <v>1268970</v>
      </c>
      <c r="C212" s="8">
        <v>2602129.7999999998</v>
      </c>
    </row>
    <row r="213" spans="1:3">
      <c r="A213" s="2">
        <v>39295</v>
      </c>
      <c r="B213" s="14">
        <v>1293067</v>
      </c>
      <c r="C213" s="8">
        <v>2627330.9</v>
      </c>
    </row>
    <row r="214" spans="1:3">
      <c r="A214" s="2">
        <v>39326</v>
      </c>
      <c r="B214" s="14">
        <v>1316547</v>
      </c>
      <c r="C214" s="8">
        <v>2649278.5</v>
      </c>
    </row>
    <row r="215" spans="1:3">
      <c r="A215" s="2">
        <v>39356</v>
      </c>
      <c r="B215" s="14">
        <v>1344982</v>
      </c>
      <c r="C215" s="8">
        <v>2676946.2000000002</v>
      </c>
    </row>
    <row r="216" spans="1:3">
      <c r="A216" s="2">
        <v>39387</v>
      </c>
      <c r="B216" s="14">
        <v>1371691</v>
      </c>
      <c r="C216" s="8">
        <v>2699161</v>
      </c>
    </row>
    <row r="217" spans="1:3">
      <c r="A217" s="2">
        <v>39417</v>
      </c>
      <c r="B217" s="14">
        <v>1396797</v>
      </c>
      <c r="C217" s="8">
        <v>2720262.9</v>
      </c>
    </row>
    <row r="218" spans="1:3">
      <c r="A218" s="2">
        <v>39448</v>
      </c>
      <c r="B218" s="14">
        <v>1421971</v>
      </c>
      <c r="C218" s="8">
        <v>2746380.5</v>
      </c>
    </row>
    <row r="219" spans="1:3">
      <c r="A219" s="2">
        <v>39479</v>
      </c>
      <c r="B219" s="14">
        <v>1448459</v>
      </c>
      <c r="C219" s="8">
        <v>2776357.9</v>
      </c>
    </row>
    <row r="220" spans="1:3">
      <c r="A220" s="2">
        <v>39508</v>
      </c>
      <c r="B220" s="14">
        <v>1471557</v>
      </c>
      <c r="C220" s="8">
        <v>2800895.2</v>
      </c>
    </row>
    <row r="221" spans="1:3">
      <c r="A221" s="2">
        <v>39539</v>
      </c>
      <c r="B221" s="14">
        <v>1499293</v>
      </c>
      <c r="C221" s="8">
        <v>2834561.9</v>
      </c>
    </row>
    <row r="222" spans="1:3">
      <c r="A222" s="2">
        <v>39569</v>
      </c>
      <c r="B222" s="14">
        <v>1523371</v>
      </c>
      <c r="C222" s="8">
        <v>2862962.2</v>
      </c>
    </row>
    <row r="223" spans="1:3">
      <c r="A223" s="2">
        <v>39600</v>
      </c>
      <c r="B223" s="14">
        <v>1551944</v>
      </c>
      <c r="C223" s="8">
        <v>2899765.6</v>
      </c>
    </row>
    <row r="224" spans="1:3">
      <c r="A224" s="2">
        <v>39630</v>
      </c>
      <c r="B224" s="14">
        <v>1583573</v>
      </c>
      <c r="C224" s="8">
        <v>2944038.6</v>
      </c>
    </row>
    <row r="225" spans="1:3">
      <c r="A225" s="2">
        <v>39661</v>
      </c>
      <c r="B225" s="14">
        <v>1610853</v>
      </c>
      <c r="C225" s="8">
        <v>2978255.1</v>
      </c>
    </row>
    <row r="226" spans="1:3">
      <c r="A226" s="2">
        <v>39692</v>
      </c>
      <c r="B226" s="14">
        <v>1641825</v>
      </c>
      <c r="C226" s="8">
        <v>3020522.3</v>
      </c>
    </row>
    <row r="227" spans="1:3">
      <c r="A227" s="2">
        <v>39722</v>
      </c>
      <c r="B227" s="14">
        <v>1666693</v>
      </c>
      <c r="C227" s="8">
        <v>3059105.4</v>
      </c>
    </row>
    <row r="228" spans="1:3">
      <c r="A228" s="2">
        <v>39753</v>
      </c>
      <c r="B228" s="14">
        <v>1682088</v>
      </c>
      <c r="C228" s="8">
        <v>3087863.3</v>
      </c>
    </row>
    <row r="229" spans="1:3">
      <c r="A229" s="2">
        <v>39783</v>
      </c>
      <c r="B229" s="14">
        <v>1693147</v>
      </c>
      <c r="C229" s="8">
        <v>3109803.1</v>
      </c>
    </row>
    <row r="230" spans="1:3">
      <c r="A230" s="2">
        <v>39814</v>
      </c>
      <c r="B230" s="14">
        <v>1686763</v>
      </c>
      <c r="C230" s="8">
        <v>3122486.9</v>
      </c>
    </row>
    <row r="231" spans="1:3">
      <c r="A231" s="2">
        <v>39845</v>
      </c>
      <c r="B231" s="14">
        <v>1680527</v>
      </c>
      <c r="C231" s="8">
        <v>3133825.8</v>
      </c>
    </row>
    <row r="232" spans="1:3">
      <c r="A232" s="2">
        <v>39873</v>
      </c>
      <c r="B232" s="14">
        <v>1679666</v>
      </c>
      <c r="C232" s="8">
        <v>3153874.9</v>
      </c>
    </row>
    <row r="233" spans="1:3">
      <c r="A233" s="2">
        <v>39904</v>
      </c>
      <c r="B233" s="14">
        <v>1673519</v>
      </c>
      <c r="C233" s="8">
        <v>3164637.6</v>
      </c>
    </row>
    <row r="234" spans="1:3">
      <c r="A234" s="2">
        <v>39934</v>
      </c>
      <c r="B234" s="14">
        <v>1668797</v>
      </c>
      <c r="C234" s="8">
        <v>3178019.7</v>
      </c>
    </row>
    <row r="235" spans="1:3">
      <c r="A235" s="2">
        <v>39965</v>
      </c>
      <c r="B235" s="14">
        <v>1663208</v>
      </c>
      <c r="C235" s="8">
        <v>3187927.3</v>
      </c>
    </row>
    <row r="236" spans="1:3">
      <c r="A236" s="2">
        <v>39995</v>
      </c>
      <c r="B236" s="14">
        <v>1655904</v>
      </c>
      <c r="C236" s="8">
        <v>3195270.9</v>
      </c>
    </row>
    <row r="237" spans="1:3">
      <c r="A237" s="2">
        <v>40026</v>
      </c>
      <c r="B237" s="14">
        <v>1651449</v>
      </c>
      <c r="C237" s="8">
        <v>3210275.9</v>
      </c>
    </row>
    <row r="238" spans="1:3">
      <c r="A238" s="2">
        <v>40057</v>
      </c>
      <c r="B238" s="14">
        <v>1647573</v>
      </c>
      <c r="C238" s="8">
        <v>3228168</v>
      </c>
    </row>
    <row r="239" spans="1:3">
      <c r="A239" s="2">
        <v>40087</v>
      </c>
      <c r="B239" s="14">
        <v>1647632</v>
      </c>
      <c r="C239" s="8">
        <v>3249541.6</v>
      </c>
    </row>
    <row r="240" spans="1:3">
      <c r="A240" s="2">
        <v>40118</v>
      </c>
      <c r="B240" s="14">
        <v>1656646</v>
      </c>
      <c r="C240" s="8">
        <v>3283901.4</v>
      </c>
    </row>
    <row r="241" spans="1:3">
      <c r="A241" s="2">
        <v>40148</v>
      </c>
      <c r="B241" s="14">
        <v>1672625</v>
      </c>
      <c r="C241" s="8">
        <v>3333039.4</v>
      </c>
    </row>
    <row r="242" spans="1:3">
      <c r="A242" s="2">
        <v>40179</v>
      </c>
      <c r="B242" s="14">
        <v>1714592</v>
      </c>
      <c r="C242" s="8">
        <v>3372087.7</v>
      </c>
    </row>
    <row r="243" spans="1:3">
      <c r="A243" s="2">
        <v>40210</v>
      </c>
      <c r="B243" s="14">
        <v>1758265</v>
      </c>
      <c r="C243" s="8">
        <v>3413806.6</v>
      </c>
    </row>
    <row r="244" spans="1:3">
      <c r="A244" s="2">
        <v>40238</v>
      </c>
      <c r="B244" s="14">
        <v>1809458</v>
      </c>
      <c r="C244" s="8">
        <v>3463309.6</v>
      </c>
    </row>
    <row r="245" spans="1:3">
      <c r="A245" s="2">
        <v>40269</v>
      </c>
      <c r="B245" s="14">
        <v>1857824</v>
      </c>
      <c r="C245" s="8">
        <v>3510858.7</v>
      </c>
    </row>
    <row r="246" spans="1:3">
      <c r="A246" s="2">
        <v>40299</v>
      </c>
      <c r="B246" s="14">
        <v>1903981</v>
      </c>
      <c r="C246" s="8">
        <v>3558543.7</v>
      </c>
    </row>
    <row r="247" spans="1:3">
      <c r="A247" s="2">
        <v>40330</v>
      </c>
      <c r="B247" s="14">
        <v>1947028</v>
      </c>
      <c r="C247" s="8">
        <v>3603877</v>
      </c>
    </row>
    <row r="248" spans="1:3">
      <c r="A248" s="2">
        <v>40360</v>
      </c>
      <c r="B248" s="14">
        <v>1991735</v>
      </c>
      <c r="C248" s="8">
        <v>3650909.3</v>
      </c>
    </row>
    <row r="249" spans="1:3">
      <c r="A249" s="2">
        <v>40391</v>
      </c>
      <c r="B249" s="14">
        <v>2036930</v>
      </c>
      <c r="C249" s="8">
        <v>3700894</v>
      </c>
    </row>
    <row r="250" spans="1:3">
      <c r="A250" s="2">
        <v>40422</v>
      </c>
      <c r="B250" s="14">
        <v>2080336</v>
      </c>
      <c r="C250" s="8">
        <v>3748968.6</v>
      </c>
    </row>
    <row r="251" spans="1:3">
      <c r="A251" s="2">
        <v>40452</v>
      </c>
      <c r="B251" s="14">
        <v>2122010</v>
      </c>
      <c r="C251" s="8">
        <v>3792038.4</v>
      </c>
    </row>
    <row r="252" spans="1:3">
      <c r="A252" s="2">
        <v>40483</v>
      </c>
      <c r="B252" s="14">
        <v>2167371</v>
      </c>
      <c r="C252" s="8">
        <v>3843656.3</v>
      </c>
    </row>
    <row r="253" spans="1:3">
      <c r="A253" s="2">
        <v>40513</v>
      </c>
      <c r="B253" s="14">
        <v>2209751</v>
      </c>
      <c r="C253" s="8">
        <v>3885847</v>
      </c>
    </row>
    <row r="254" spans="1:3">
      <c r="A254" s="2">
        <v>40544</v>
      </c>
      <c r="B254" s="14">
        <v>2242058</v>
      </c>
      <c r="C254" s="8">
        <v>3930197.1</v>
      </c>
    </row>
    <row r="255" spans="1:3">
      <c r="A255" s="2">
        <v>40575</v>
      </c>
      <c r="B255" s="14">
        <v>2278081</v>
      </c>
      <c r="C255" s="8">
        <v>3979575.5</v>
      </c>
    </row>
    <row r="256" spans="1:3">
      <c r="A256" s="2">
        <v>40603</v>
      </c>
      <c r="B256" s="14">
        <v>2307375</v>
      </c>
      <c r="C256" s="8">
        <v>4015980.1</v>
      </c>
    </row>
    <row r="257" spans="1:3">
      <c r="A257" s="2">
        <v>40634</v>
      </c>
      <c r="B257" s="14">
        <v>2339019</v>
      </c>
      <c r="C257" s="8">
        <v>4058127.9</v>
      </c>
    </row>
    <row r="258" spans="1:3">
      <c r="A258" s="2">
        <v>40664</v>
      </c>
      <c r="B258" s="14">
        <v>2377056</v>
      </c>
      <c r="C258" s="8">
        <v>4108533.5</v>
      </c>
    </row>
    <row r="259" spans="1:3">
      <c r="A259" s="2">
        <v>40695</v>
      </c>
      <c r="B259" s="14">
        <v>2413464</v>
      </c>
      <c r="C259" s="8">
        <v>4158546.8</v>
      </c>
    </row>
    <row r="260" spans="1:3">
      <c r="A260" s="2">
        <v>40725</v>
      </c>
      <c r="B260" s="14">
        <v>2447222</v>
      </c>
      <c r="C260" s="8">
        <v>4199407.4000000004</v>
      </c>
    </row>
    <row r="261" spans="1:3">
      <c r="A261" s="2">
        <v>40756</v>
      </c>
      <c r="B261" s="14">
        <v>2485104</v>
      </c>
      <c r="C261" s="8">
        <v>4242188</v>
      </c>
    </row>
    <row r="262" spans="1:3">
      <c r="A262" s="2">
        <v>40787</v>
      </c>
      <c r="B262" s="14">
        <v>2517927</v>
      </c>
      <c r="C262" s="8">
        <v>4272945.8</v>
      </c>
    </row>
    <row r="263" spans="1:3">
      <c r="A263" s="2">
        <v>40817</v>
      </c>
      <c r="B263" s="14">
        <v>2550891</v>
      </c>
      <c r="C263" s="8">
        <v>4306822.5</v>
      </c>
    </row>
    <row r="264" spans="1:3">
      <c r="A264" s="2">
        <v>40848</v>
      </c>
      <c r="B264" s="14">
        <v>2583068</v>
      </c>
      <c r="C264" s="8">
        <v>4340097.9000000004</v>
      </c>
    </row>
    <row r="265" spans="1:3">
      <c r="A265" s="2">
        <v>40878</v>
      </c>
      <c r="B265" s="14">
        <v>2614482</v>
      </c>
      <c r="C265" s="8">
        <v>4376382</v>
      </c>
    </row>
    <row r="266" spans="1:3">
      <c r="A266" s="2">
        <v>40909</v>
      </c>
      <c r="B266" s="14">
        <v>2604711</v>
      </c>
      <c r="C266" s="8">
        <v>4410804.5</v>
      </c>
    </row>
    <row r="267" spans="1:3">
      <c r="A267" s="2">
        <v>40940</v>
      </c>
      <c r="B267" s="14">
        <v>2592263</v>
      </c>
      <c r="C267" s="8">
        <v>4443541.7</v>
      </c>
    </row>
    <row r="268" spans="1:3">
      <c r="A268" s="2">
        <v>40969</v>
      </c>
      <c r="B268" s="14">
        <v>2581601</v>
      </c>
      <c r="C268" s="8">
        <v>4489330.0999999996</v>
      </c>
    </row>
    <row r="269" spans="1:3">
      <c r="A269" s="2">
        <v>41000</v>
      </c>
      <c r="B269" s="14">
        <v>2566839</v>
      </c>
      <c r="C269" s="8">
        <v>4522659</v>
      </c>
    </row>
    <row r="270" spans="1:3">
      <c r="A270" s="2">
        <v>41030</v>
      </c>
      <c r="B270" s="14">
        <v>2552559</v>
      </c>
      <c r="C270" s="8">
        <v>4557322.5999999996</v>
      </c>
    </row>
    <row r="271" spans="1:3">
      <c r="A271" s="2">
        <v>41061</v>
      </c>
      <c r="B271" s="14">
        <v>2537136</v>
      </c>
      <c r="C271" s="8">
        <v>4585748.0999999996</v>
      </c>
    </row>
    <row r="272" spans="1:3">
      <c r="A272" s="2">
        <v>41091</v>
      </c>
      <c r="B272" s="14">
        <v>2525436</v>
      </c>
      <c r="C272" s="8">
        <v>4627801.2</v>
      </c>
    </row>
    <row r="273" spans="1:3">
      <c r="A273" s="2">
        <v>41122</v>
      </c>
      <c r="B273" s="14">
        <v>2514218</v>
      </c>
      <c r="C273" s="8">
        <v>4671523</v>
      </c>
    </row>
    <row r="274" spans="1:3">
      <c r="A274" s="2">
        <v>41153</v>
      </c>
      <c r="B274" s="14">
        <v>2499546</v>
      </c>
      <c r="C274" s="8">
        <v>4703862.8</v>
      </c>
    </row>
    <row r="275" spans="1:3">
      <c r="A275" s="2">
        <v>41183</v>
      </c>
      <c r="B275" s="14">
        <v>2492268</v>
      </c>
      <c r="C275" s="8">
        <v>4748427.5</v>
      </c>
    </row>
    <row r="276" spans="1:3">
      <c r="A276" s="2">
        <v>41214</v>
      </c>
      <c r="B276" s="14">
        <v>2479249</v>
      </c>
      <c r="C276" s="8">
        <v>4782967.9000000004</v>
      </c>
    </row>
    <row r="277" spans="1:3">
      <c r="A277" s="2">
        <v>41244</v>
      </c>
      <c r="B277" s="14">
        <v>2463549</v>
      </c>
      <c r="C277" s="8">
        <v>4814760</v>
      </c>
    </row>
    <row r="278" spans="1:3">
      <c r="A278" s="2">
        <v>41275</v>
      </c>
      <c r="B278" s="14">
        <v>2468388</v>
      </c>
      <c r="C278" s="8">
        <v>4861585.7</v>
      </c>
    </row>
    <row r="279" spans="1:3">
      <c r="A279" s="2">
        <v>41306</v>
      </c>
      <c r="B279" s="14">
        <v>2466558</v>
      </c>
      <c r="C279" s="8">
        <v>4892830.5</v>
      </c>
    </row>
    <row r="280" spans="1:3">
      <c r="A280" s="2">
        <v>41334</v>
      </c>
      <c r="B280" s="14">
        <v>2464689</v>
      </c>
      <c r="C280" s="8">
        <v>4926881.4000000004</v>
      </c>
    </row>
    <row r="281" spans="1:3">
      <c r="A281" s="2">
        <v>41365</v>
      </c>
      <c r="B281" s="14">
        <v>2473433</v>
      </c>
      <c r="C281" s="8">
        <v>4983739.5</v>
      </c>
    </row>
    <row r="282" spans="1:3">
      <c r="A282" s="2">
        <v>41395</v>
      </c>
      <c r="B282" s="14">
        <v>2472105</v>
      </c>
      <c r="C282" s="8">
        <v>5022317.4000000004</v>
      </c>
    </row>
    <row r="283" spans="1:3">
      <c r="A283" s="2">
        <v>41426</v>
      </c>
      <c r="B283" s="14">
        <v>2471669</v>
      </c>
      <c r="C283" s="8">
        <v>5066319.0999999996</v>
      </c>
    </row>
    <row r="284" spans="1:3">
      <c r="A284" s="2">
        <v>41456</v>
      </c>
      <c r="B284" s="14">
        <v>2473254</v>
      </c>
      <c r="C284" s="8">
        <v>5110505.3</v>
      </c>
    </row>
    <row r="285" spans="1:3">
      <c r="A285" s="2">
        <v>41487</v>
      </c>
      <c r="B285" s="14">
        <v>2470138</v>
      </c>
      <c r="C285" s="8">
        <v>5143998.5999999996</v>
      </c>
    </row>
    <row r="286" spans="1:3">
      <c r="A286" s="2">
        <v>41518</v>
      </c>
      <c r="B286" s="14">
        <v>2471736</v>
      </c>
      <c r="C286" s="8">
        <v>5189998.0999999996</v>
      </c>
    </row>
    <row r="287" spans="1:3">
      <c r="A287" s="2">
        <v>41548</v>
      </c>
      <c r="B287" s="14">
        <v>2469032</v>
      </c>
      <c r="C287" s="8">
        <v>5235116.9000000004</v>
      </c>
    </row>
    <row r="288" spans="1:3">
      <c r="A288" s="2">
        <v>41579</v>
      </c>
      <c r="B288" s="14">
        <v>2466500</v>
      </c>
      <c r="C288" s="8">
        <v>5278940.7</v>
      </c>
    </row>
    <row r="289" spans="1:3">
      <c r="A289" s="2">
        <v>41609</v>
      </c>
      <c r="B289" s="14">
        <v>2468456</v>
      </c>
      <c r="C289" s="8">
        <v>5331619</v>
      </c>
    </row>
    <row r="290" spans="1:3">
      <c r="A290" s="2">
        <v>41640</v>
      </c>
      <c r="B290" s="14">
        <v>2472341</v>
      </c>
      <c r="C290" s="8">
        <v>5377621.7000000002</v>
      </c>
    </row>
    <row r="291" spans="1:3">
      <c r="A291" s="2">
        <v>41671</v>
      </c>
      <c r="B291" s="14">
        <v>2480902</v>
      </c>
      <c r="C291" s="8">
        <v>5434673.5</v>
      </c>
    </row>
    <row r="292" spans="1:3">
      <c r="A292" s="2">
        <v>41699</v>
      </c>
      <c r="B292" s="14">
        <v>2481429</v>
      </c>
      <c r="C292" s="8">
        <v>5476093.2000000002</v>
      </c>
    </row>
    <row r="293" spans="1:3">
      <c r="A293" s="2">
        <v>41730</v>
      </c>
      <c r="B293" s="14">
        <v>2479033</v>
      </c>
      <c r="C293" s="8">
        <v>5512988.4000000004</v>
      </c>
    </row>
    <row r="294" spans="1:3">
      <c r="A294" s="2">
        <v>41760</v>
      </c>
      <c r="B294" s="14">
        <v>2479982</v>
      </c>
      <c r="C294" s="8">
        <v>5554029</v>
      </c>
    </row>
    <row r="295" spans="1:3">
      <c r="A295" s="2">
        <v>41791</v>
      </c>
      <c r="B295" s="14">
        <v>2474966</v>
      </c>
      <c r="C295" s="8">
        <v>5575899.7000000002</v>
      </c>
    </row>
    <row r="296" spans="1:3">
      <c r="A296" s="2">
        <v>41821</v>
      </c>
      <c r="B296" s="14">
        <v>2471272</v>
      </c>
      <c r="C296" s="8">
        <v>5606609.2999999998</v>
      </c>
    </row>
    <row r="297" spans="1:3">
      <c r="A297" s="2">
        <v>41852</v>
      </c>
      <c r="B297" s="14">
        <v>2465273</v>
      </c>
      <c r="C297" s="8">
        <v>5638264</v>
      </c>
    </row>
    <row r="298" spans="1:3">
      <c r="A298" s="2">
        <v>41883</v>
      </c>
      <c r="B298" s="14">
        <v>2465368</v>
      </c>
      <c r="C298" s="8">
        <v>5683883.4000000004</v>
      </c>
    </row>
    <row r="299" spans="1:3">
      <c r="A299" s="2">
        <v>41913</v>
      </c>
      <c r="B299" s="14">
        <v>2462166</v>
      </c>
      <c r="C299" s="8">
        <v>5718125.5999999996</v>
      </c>
    </row>
    <row r="300" spans="1:3">
      <c r="A300" s="2">
        <v>41944</v>
      </c>
      <c r="B300" s="14">
        <v>2457295</v>
      </c>
      <c r="C300" s="8">
        <v>5747796.2000000002</v>
      </c>
    </row>
    <row r="301" spans="1:3">
      <c r="A301" s="2">
        <v>41974</v>
      </c>
      <c r="B301" s="14">
        <v>2454846</v>
      </c>
      <c r="C301" s="8">
        <v>5778953</v>
      </c>
    </row>
    <row r="302" spans="1:3">
      <c r="A302" s="2">
        <v>42005</v>
      </c>
      <c r="B302" s="14">
        <v>2403527</v>
      </c>
      <c r="C302" s="8">
        <v>5799298.0999999996</v>
      </c>
    </row>
    <row r="303" spans="1:3">
      <c r="A303" s="2">
        <v>42036</v>
      </c>
      <c r="B303" s="14">
        <v>2348841</v>
      </c>
      <c r="C303" s="8">
        <v>5810142.5999999996</v>
      </c>
    </row>
    <row r="304" spans="1:3">
      <c r="A304" s="2">
        <v>42064</v>
      </c>
      <c r="B304" s="14">
        <v>2300523</v>
      </c>
      <c r="C304" s="8">
        <v>5849467.2999999998</v>
      </c>
    </row>
    <row r="305" spans="1:3">
      <c r="A305" s="2">
        <v>42095</v>
      </c>
      <c r="B305" s="14">
        <v>2245772</v>
      </c>
      <c r="C305" s="8">
        <v>5866658.7000000002</v>
      </c>
    </row>
    <row r="306" spans="1:3">
      <c r="A306" s="2">
        <v>42125</v>
      </c>
      <c r="B306" s="14">
        <v>2189205</v>
      </c>
      <c r="C306" s="8">
        <v>5877160.9000000004</v>
      </c>
    </row>
    <row r="307" spans="1:3">
      <c r="A307" s="2">
        <v>42156</v>
      </c>
      <c r="B307" s="14">
        <v>2140368</v>
      </c>
      <c r="C307" s="8">
        <v>5907087.5999999996</v>
      </c>
    </row>
    <row r="308" spans="1:3">
      <c r="A308" s="2">
        <v>42186</v>
      </c>
      <c r="B308" s="14">
        <v>2084760</v>
      </c>
      <c r="C308" s="8">
        <v>5927788.7999999998</v>
      </c>
    </row>
    <row r="309" spans="1:3">
      <c r="A309" s="2">
        <v>42217</v>
      </c>
      <c r="B309" s="14">
        <v>2028775</v>
      </c>
      <c r="C309" s="8">
        <v>5943072.0999999996</v>
      </c>
    </row>
    <row r="310" spans="1:3">
      <c r="A310" s="2">
        <v>42248</v>
      </c>
      <c r="B310" s="14">
        <v>1969945</v>
      </c>
      <c r="C310" s="8">
        <v>5953164.4000000004</v>
      </c>
    </row>
    <row r="311" spans="1:3">
      <c r="A311" s="2">
        <v>42278</v>
      </c>
      <c r="B311" s="14">
        <v>1910259</v>
      </c>
      <c r="C311" s="8">
        <v>5968162</v>
      </c>
    </row>
    <row r="312" spans="1:3">
      <c r="A312" s="2">
        <v>42309</v>
      </c>
      <c r="B312" s="14">
        <v>1853204</v>
      </c>
      <c r="C312" s="8">
        <v>5982763.2999999998</v>
      </c>
    </row>
    <row r="313" spans="1:3">
      <c r="A313" s="2">
        <v>42339</v>
      </c>
      <c r="B313" s="14">
        <v>1796168</v>
      </c>
      <c r="C313" s="8">
        <v>5995787</v>
      </c>
    </row>
    <row r="314" spans="1:3">
      <c r="A314" s="2">
        <v>42370</v>
      </c>
      <c r="B314" s="14">
        <v>1791203</v>
      </c>
      <c r="C314" s="8">
        <v>6003802.9000000004</v>
      </c>
    </row>
    <row r="315" spans="1:3">
      <c r="A315" s="2">
        <v>42401</v>
      </c>
      <c r="B315" s="14">
        <v>1790821</v>
      </c>
      <c r="C315" s="8">
        <v>6027741.5999999996</v>
      </c>
    </row>
    <row r="316" spans="1:3">
      <c r="A316" s="2">
        <v>42430</v>
      </c>
      <c r="B316" s="14">
        <v>1787129</v>
      </c>
      <c r="C316" s="8">
        <v>6036767.5</v>
      </c>
    </row>
    <row r="317" spans="1:3">
      <c r="A317" s="2">
        <v>42461</v>
      </c>
      <c r="B317" s="14">
        <v>1785970</v>
      </c>
      <c r="C317" s="8">
        <v>6051657.0999999996</v>
      </c>
    </row>
    <row r="318" spans="1:3">
      <c r="A318" s="2">
        <v>42491</v>
      </c>
      <c r="B318" s="14">
        <v>1784758</v>
      </c>
      <c r="C318" s="8">
        <v>6072612.9000000004</v>
      </c>
    </row>
    <row r="319" spans="1:3">
      <c r="A319" s="2">
        <v>42522</v>
      </c>
      <c r="B319" s="14">
        <v>1786799</v>
      </c>
      <c r="C319" s="8">
        <v>6112556.4000000004</v>
      </c>
    </row>
    <row r="320" spans="1:3">
      <c r="A320" s="2">
        <v>42552</v>
      </c>
      <c r="B320" s="14">
        <v>1785178</v>
      </c>
      <c r="C320" s="8">
        <v>6132691.9000000004</v>
      </c>
    </row>
    <row r="321" spans="1:3">
      <c r="A321" s="2">
        <v>42583</v>
      </c>
      <c r="B321" s="14">
        <v>1788238</v>
      </c>
      <c r="C321" s="8">
        <v>6164130.0999999996</v>
      </c>
    </row>
    <row r="322" spans="1:3">
      <c r="A322" s="2">
        <v>42614</v>
      </c>
      <c r="B322" s="14">
        <v>1790163</v>
      </c>
      <c r="C322" s="8">
        <v>6178838.2999999998</v>
      </c>
    </row>
    <row r="323" spans="1:3">
      <c r="A323" s="2">
        <v>42644</v>
      </c>
      <c r="B323" s="14">
        <v>1789131</v>
      </c>
      <c r="C323" s="8">
        <v>6185864.7000000002</v>
      </c>
    </row>
    <row r="324" spans="1:3">
      <c r="A324" s="2">
        <v>42675</v>
      </c>
      <c r="B324" s="14">
        <v>1792516</v>
      </c>
      <c r="C324" s="8">
        <v>6213841.5</v>
      </c>
    </row>
    <row r="325" spans="1:3">
      <c r="A325" s="2">
        <v>42705</v>
      </c>
      <c r="B325" s="14">
        <v>1797234</v>
      </c>
      <c r="C325" s="8">
        <v>6259227.7999999998</v>
      </c>
    </row>
    <row r="326" spans="1:3">
      <c r="A326" s="2">
        <v>42736</v>
      </c>
      <c r="B326" s="14">
        <v>1816517</v>
      </c>
      <c r="C326" s="8">
        <v>6296797.4000000004</v>
      </c>
    </row>
    <row r="327" spans="1:3">
      <c r="A327" s="2">
        <v>42767</v>
      </c>
      <c r="B327" s="14">
        <v>1834793</v>
      </c>
      <c r="C327" s="8">
        <v>6320059.5</v>
      </c>
    </row>
    <row r="328" spans="1:3">
      <c r="A328" s="2">
        <v>42795</v>
      </c>
      <c r="B328" s="14">
        <v>1857711</v>
      </c>
      <c r="C328" s="8">
        <v>6346698.0999999996</v>
      </c>
    </row>
    <row r="329" spans="1:3">
      <c r="A329" s="2">
        <v>42826</v>
      </c>
      <c r="B329" s="14">
        <v>1875974</v>
      </c>
      <c r="C329" s="8">
        <v>6363531.5</v>
      </c>
    </row>
    <row r="330" spans="1:3">
      <c r="A330" s="2">
        <v>42856</v>
      </c>
      <c r="B330" s="14">
        <v>1899069</v>
      </c>
      <c r="C330" s="8">
        <v>6400281.7999999998</v>
      </c>
    </row>
    <row r="331" spans="1:3">
      <c r="A331" s="2">
        <v>42887</v>
      </c>
      <c r="B331" s="14">
        <v>1918133</v>
      </c>
      <c r="C331" s="8">
        <v>6421855.0999999996</v>
      </c>
    </row>
    <row r="332" spans="1:3">
      <c r="A332" s="2">
        <v>42917</v>
      </c>
      <c r="B332" s="14">
        <v>1940123</v>
      </c>
      <c r="C332" s="8">
        <v>6448234.5</v>
      </c>
    </row>
    <row r="333" spans="1:3">
      <c r="A333" s="2">
        <v>42948</v>
      </c>
      <c r="B333" s="14">
        <v>1963231</v>
      </c>
      <c r="C333" s="8">
        <v>6471176.2999999998</v>
      </c>
    </row>
    <row r="334" spans="1:3">
      <c r="A334" s="2">
        <v>42979</v>
      </c>
      <c r="B334" s="14">
        <v>1984939</v>
      </c>
      <c r="C334" s="8">
        <v>6488752.9000000004</v>
      </c>
    </row>
    <row r="335" spans="1:3">
      <c r="A335" s="2">
        <v>43009</v>
      </c>
      <c r="B335" s="14">
        <v>2008645</v>
      </c>
      <c r="C335" s="8">
        <v>6512456.5</v>
      </c>
    </row>
    <row r="336" spans="1:3">
      <c r="A336" s="2">
        <v>43040</v>
      </c>
      <c r="B336" s="14">
        <v>2032093</v>
      </c>
      <c r="C336" s="8">
        <v>6537543.7000000002</v>
      </c>
    </row>
    <row r="337" spans="1:3">
      <c r="A337" s="2">
        <v>43070</v>
      </c>
      <c r="B337" s="14">
        <v>2055184</v>
      </c>
      <c r="C337" s="8">
        <v>6559940.2999999998</v>
      </c>
    </row>
    <row r="338" spans="1:3">
      <c r="A338" s="2">
        <v>43101</v>
      </c>
      <c r="B338" s="14">
        <v>2042629</v>
      </c>
      <c r="C338" s="8">
        <v>6587001.4000000004</v>
      </c>
    </row>
    <row r="339" spans="1:3">
      <c r="A339" s="2">
        <v>43132</v>
      </c>
      <c r="B339" s="14">
        <v>2027227</v>
      </c>
      <c r="C339" s="8">
        <v>6602505.5999999996</v>
      </c>
    </row>
    <row r="340" spans="1:3">
      <c r="A340" s="2">
        <v>43160</v>
      </c>
      <c r="B340" s="14">
        <v>2008425</v>
      </c>
      <c r="C340" s="8">
        <v>6616011.2000000002</v>
      </c>
    </row>
    <row r="341" spans="1:3">
      <c r="A341" s="2">
        <v>43191</v>
      </c>
      <c r="B341" s="14">
        <v>1996992</v>
      </c>
      <c r="C341" s="8">
        <v>6651223.7999999998</v>
      </c>
    </row>
    <row r="342" spans="1:3">
      <c r="A342" s="2">
        <v>43221</v>
      </c>
      <c r="B342" s="14">
        <v>1975673</v>
      </c>
      <c r="C342" s="8">
        <v>6650553.0999999996</v>
      </c>
    </row>
    <row r="343" spans="1:3">
      <c r="A343" s="2">
        <v>43252</v>
      </c>
      <c r="B343" s="14">
        <v>1961903</v>
      </c>
      <c r="C343" s="8">
        <v>6678340.2999999998</v>
      </c>
    </row>
    <row r="344" spans="1:3">
      <c r="A344" s="2">
        <v>43282</v>
      </c>
      <c r="B344" s="14">
        <v>1946954</v>
      </c>
      <c r="C344" s="8">
        <v>6717243.9000000004</v>
      </c>
    </row>
    <row r="345" spans="1:3">
      <c r="A345" s="2">
        <v>43313</v>
      </c>
      <c r="B345" s="14">
        <v>1931379</v>
      </c>
      <c r="C345" s="8">
        <v>6755417.7000000002</v>
      </c>
    </row>
  </sheetData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214"/>
  <sheetViews>
    <sheetView topLeftCell="B188" workbookViewId="0">
      <selection activeCell="O214" sqref="O214"/>
    </sheetView>
  </sheetViews>
  <sheetFormatPr defaultRowHeight="12.75"/>
  <cols>
    <col min="18" max="18" width="16.5703125" customWidth="1"/>
  </cols>
  <sheetData>
    <row r="1" spans="1:18">
      <c r="A1" t="s">
        <v>0</v>
      </c>
      <c r="B1" t="s">
        <v>1157</v>
      </c>
      <c r="C1" t="s">
        <v>1158</v>
      </c>
      <c r="D1" t="s">
        <v>1159</v>
      </c>
      <c r="E1" t="s">
        <v>1160</v>
      </c>
      <c r="F1" t="s">
        <v>1161</v>
      </c>
      <c r="G1" t="s">
        <v>1162</v>
      </c>
      <c r="H1" t="s">
        <v>1163</v>
      </c>
      <c r="I1" t="s">
        <v>1164</v>
      </c>
      <c r="J1" t="s">
        <v>1165</v>
      </c>
      <c r="K1" t="s">
        <v>1174</v>
      </c>
    </row>
    <row r="2" spans="1:18">
      <c r="B2" t="s">
        <v>1166</v>
      </c>
      <c r="C2" t="s">
        <v>1167</v>
      </c>
      <c r="D2" t="s">
        <v>868</v>
      </c>
      <c r="E2" t="s">
        <v>1169</v>
      </c>
      <c r="F2" t="s">
        <v>1170</v>
      </c>
      <c r="G2" t="s">
        <v>1168</v>
      </c>
      <c r="H2" t="s">
        <v>1172</v>
      </c>
      <c r="I2" t="s">
        <v>1171</v>
      </c>
      <c r="J2" t="s">
        <v>1173</v>
      </c>
      <c r="K2" t="s">
        <v>1582</v>
      </c>
    </row>
    <row r="3" spans="1:18">
      <c r="A3" s="2">
        <v>36892</v>
      </c>
      <c r="K3">
        <v>81</v>
      </c>
      <c r="R3" s="2"/>
    </row>
    <row r="4" spans="1:18">
      <c r="A4" s="2">
        <v>36923</v>
      </c>
      <c r="K4">
        <v>81.2</v>
      </c>
      <c r="R4" s="2"/>
    </row>
    <row r="5" spans="1:18">
      <c r="A5" s="2">
        <v>36951</v>
      </c>
      <c r="K5">
        <v>81.599999999999994</v>
      </c>
      <c r="R5" s="2"/>
    </row>
    <row r="6" spans="1:18">
      <c r="A6" s="2">
        <v>36982</v>
      </c>
      <c r="K6">
        <v>80.7</v>
      </c>
      <c r="R6" s="2"/>
    </row>
    <row r="7" spans="1:18">
      <c r="A7" s="2">
        <v>37012</v>
      </c>
      <c r="K7">
        <v>80.900000000000006</v>
      </c>
      <c r="R7" s="2"/>
    </row>
    <row r="8" spans="1:18">
      <c r="A8" s="2">
        <v>37043</v>
      </c>
      <c r="K8">
        <v>79.5</v>
      </c>
      <c r="R8" s="2"/>
    </row>
    <row r="9" spans="1:18">
      <c r="A9" s="2">
        <v>37073</v>
      </c>
      <c r="K9">
        <v>79</v>
      </c>
      <c r="R9" s="2"/>
    </row>
    <row r="10" spans="1:18">
      <c r="A10" s="2">
        <v>37104</v>
      </c>
      <c r="K10">
        <v>78.8</v>
      </c>
      <c r="R10" s="2"/>
    </row>
    <row r="11" spans="1:18">
      <c r="A11" s="2">
        <v>37135</v>
      </c>
      <c r="K11">
        <v>79.400000000000006</v>
      </c>
      <c r="R11" s="2"/>
    </row>
    <row r="12" spans="1:18">
      <c r="A12" s="2">
        <v>37165</v>
      </c>
      <c r="K12">
        <v>79.7</v>
      </c>
      <c r="R12" s="2"/>
    </row>
    <row r="13" spans="1:18">
      <c r="A13" s="2">
        <v>37196</v>
      </c>
      <c r="K13">
        <v>80.2</v>
      </c>
      <c r="R13" s="2"/>
    </row>
    <row r="14" spans="1:18">
      <c r="A14" s="2">
        <v>37226</v>
      </c>
      <c r="K14">
        <v>80</v>
      </c>
      <c r="R14" s="2"/>
    </row>
    <row r="15" spans="1:18">
      <c r="A15" s="2">
        <v>37257</v>
      </c>
      <c r="B15">
        <v>72.400000000000006</v>
      </c>
      <c r="C15">
        <v>62.4</v>
      </c>
      <c r="D15">
        <v>73</v>
      </c>
      <c r="E15">
        <v>51.7</v>
      </c>
      <c r="F15">
        <v>77.2</v>
      </c>
      <c r="G15">
        <v>70.900000000000006</v>
      </c>
      <c r="H15">
        <v>52.1</v>
      </c>
      <c r="I15">
        <v>76.7</v>
      </c>
      <c r="J15" t="s">
        <v>1133</v>
      </c>
      <c r="K15">
        <v>78.599999999999994</v>
      </c>
      <c r="R15" s="2"/>
    </row>
    <row r="16" spans="1:18">
      <c r="A16" s="2">
        <v>37288</v>
      </c>
      <c r="B16">
        <v>69.7</v>
      </c>
      <c r="C16">
        <v>58.9</v>
      </c>
      <c r="D16">
        <v>70.400000000000006</v>
      </c>
      <c r="E16">
        <v>50.4</v>
      </c>
      <c r="F16">
        <v>74.8</v>
      </c>
      <c r="G16">
        <v>67.400000000000006</v>
      </c>
      <c r="H16">
        <v>50.3</v>
      </c>
      <c r="I16">
        <v>72.7</v>
      </c>
      <c r="J16" t="s">
        <v>1133</v>
      </c>
      <c r="K16">
        <v>78.5</v>
      </c>
      <c r="R16" s="2"/>
    </row>
    <row r="17" spans="1:18">
      <c r="A17" s="2">
        <v>37316</v>
      </c>
      <c r="B17">
        <v>77.400000000000006</v>
      </c>
      <c r="C17">
        <v>67.8</v>
      </c>
      <c r="D17">
        <v>78</v>
      </c>
      <c r="E17">
        <v>57.4</v>
      </c>
      <c r="F17">
        <v>83.3</v>
      </c>
      <c r="G17">
        <v>73.900000000000006</v>
      </c>
      <c r="H17">
        <v>59.4</v>
      </c>
      <c r="I17">
        <v>78.400000000000006</v>
      </c>
      <c r="J17" t="s">
        <v>1133</v>
      </c>
      <c r="K17">
        <v>78.599999999999994</v>
      </c>
      <c r="R17" s="2"/>
    </row>
    <row r="18" spans="1:18">
      <c r="A18" s="2">
        <v>37347</v>
      </c>
      <c r="B18">
        <v>79.599999999999994</v>
      </c>
      <c r="C18">
        <v>66.5</v>
      </c>
      <c r="D18">
        <v>80.400000000000006</v>
      </c>
      <c r="E18">
        <v>61.2</v>
      </c>
      <c r="F18">
        <v>84.3</v>
      </c>
      <c r="G18">
        <v>77.599999999999994</v>
      </c>
      <c r="H18">
        <v>66.5</v>
      </c>
      <c r="I18">
        <v>81.099999999999994</v>
      </c>
      <c r="J18" t="s">
        <v>1133</v>
      </c>
      <c r="K18">
        <v>77.400000000000006</v>
      </c>
      <c r="R18" s="2"/>
    </row>
    <row r="19" spans="1:18">
      <c r="A19" s="2">
        <v>37377</v>
      </c>
      <c r="B19">
        <v>80.400000000000006</v>
      </c>
      <c r="C19">
        <v>68.2</v>
      </c>
      <c r="D19">
        <v>81.2</v>
      </c>
      <c r="E19">
        <v>59.2</v>
      </c>
      <c r="F19">
        <v>87</v>
      </c>
      <c r="G19">
        <v>76.400000000000006</v>
      </c>
      <c r="H19">
        <v>60.5</v>
      </c>
      <c r="I19">
        <v>81.2</v>
      </c>
      <c r="J19" t="s">
        <v>1133</v>
      </c>
      <c r="K19">
        <v>78.3</v>
      </c>
      <c r="R19" s="2"/>
    </row>
    <row r="20" spans="1:18">
      <c r="A20" s="2">
        <v>37408</v>
      </c>
      <c r="B20">
        <v>77.5</v>
      </c>
      <c r="C20">
        <v>67.900000000000006</v>
      </c>
      <c r="D20">
        <v>78.099999999999994</v>
      </c>
      <c r="E20">
        <v>54.8</v>
      </c>
      <c r="F20">
        <v>85.3</v>
      </c>
      <c r="G20">
        <v>71.900000000000006</v>
      </c>
      <c r="H20">
        <v>53</v>
      </c>
      <c r="I20">
        <v>77.8</v>
      </c>
      <c r="J20" t="s">
        <v>1133</v>
      </c>
      <c r="K20">
        <v>77.5</v>
      </c>
      <c r="R20" s="2"/>
    </row>
    <row r="21" spans="1:18">
      <c r="A21" s="2">
        <v>37438</v>
      </c>
      <c r="B21">
        <v>83.3</v>
      </c>
      <c r="C21">
        <v>70.400000000000006</v>
      </c>
      <c r="D21">
        <v>84.1</v>
      </c>
      <c r="E21">
        <v>60.3</v>
      </c>
      <c r="F21">
        <v>89.7</v>
      </c>
      <c r="G21">
        <v>79.900000000000006</v>
      </c>
      <c r="H21">
        <v>56.1</v>
      </c>
      <c r="I21">
        <v>87.2</v>
      </c>
      <c r="J21" t="s">
        <v>1133</v>
      </c>
      <c r="K21">
        <v>77.7</v>
      </c>
      <c r="R21" s="2"/>
    </row>
    <row r="22" spans="1:18">
      <c r="A22" s="2">
        <v>37469</v>
      </c>
      <c r="B22">
        <v>83.6</v>
      </c>
      <c r="C22">
        <v>70.8</v>
      </c>
      <c r="D22">
        <v>84.4</v>
      </c>
      <c r="E22">
        <v>57.3</v>
      </c>
      <c r="F22">
        <v>89.1</v>
      </c>
      <c r="G22">
        <v>82.6</v>
      </c>
      <c r="H22">
        <v>56.4</v>
      </c>
      <c r="I22">
        <v>90.6</v>
      </c>
      <c r="J22" t="s">
        <v>1133</v>
      </c>
      <c r="K22">
        <v>77.900000000000006</v>
      </c>
      <c r="R22" s="2"/>
    </row>
    <row r="23" spans="1:18">
      <c r="A23" s="2">
        <v>37500</v>
      </c>
      <c r="B23">
        <v>82.1</v>
      </c>
      <c r="C23">
        <v>67</v>
      </c>
      <c r="D23">
        <v>83.1</v>
      </c>
      <c r="E23">
        <v>57.4</v>
      </c>
      <c r="F23">
        <v>86.9</v>
      </c>
      <c r="G23">
        <v>81.7</v>
      </c>
      <c r="H23">
        <v>61.1</v>
      </c>
      <c r="I23">
        <v>88.1</v>
      </c>
      <c r="J23" t="s">
        <v>1133</v>
      </c>
      <c r="K23">
        <v>78.8</v>
      </c>
      <c r="R23" s="2"/>
    </row>
    <row r="24" spans="1:18">
      <c r="A24" s="2">
        <v>37530</v>
      </c>
      <c r="B24">
        <v>89.2</v>
      </c>
      <c r="C24">
        <v>70.599999999999994</v>
      </c>
      <c r="D24">
        <v>90.3</v>
      </c>
      <c r="E24">
        <v>63</v>
      </c>
      <c r="F24">
        <v>91.8</v>
      </c>
      <c r="G24">
        <v>92.6</v>
      </c>
      <c r="H24">
        <v>70.5</v>
      </c>
      <c r="I24">
        <v>99.4</v>
      </c>
      <c r="J24" t="s">
        <v>1133</v>
      </c>
      <c r="K24">
        <v>79.5</v>
      </c>
      <c r="R24" s="2"/>
    </row>
    <row r="25" spans="1:18">
      <c r="A25" s="2">
        <v>37561</v>
      </c>
      <c r="B25">
        <v>83.9</v>
      </c>
      <c r="C25">
        <v>67</v>
      </c>
      <c r="D25">
        <v>84.9</v>
      </c>
      <c r="E25">
        <v>59.3</v>
      </c>
      <c r="F25">
        <v>86.5</v>
      </c>
      <c r="G25">
        <v>86.9</v>
      </c>
      <c r="H25">
        <v>67.8</v>
      </c>
      <c r="I25">
        <v>92.8</v>
      </c>
      <c r="J25" t="s">
        <v>1133</v>
      </c>
      <c r="K25">
        <v>80.400000000000006</v>
      </c>
      <c r="N25" s="11"/>
      <c r="O25" s="11"/>
      <c r="R25" s="2"/>
    </row>
    <row r="26" spans="1:18">
      <c r="A26" s="2">
        <v>37591</v>
      </c>
      <c r="B26">
        <v>74.599999999999994</v>
      </c>
      <c r="C26">
        <v>63.9</v>
      </c>
      <c r="D26">
        <v>75.3</v>
      </c>
      <c r="E26">
        <v>52</v>
      </c>
      <c r="F26">
        <v>78.400000000000006</v>
      </c>
      <c r="G26">
        <v>75.2</v>
      </c>
      <c r="H26">
        <v>53.7</v>
      </c>
      <c r="I26">
        <v>81.8</v>
      </c>
      <c r="J26" t="s">
        <v>1133</v>
      </c>
      <c r="K26">
        <v>80.5</v>
      </c>
      <c r="N26" s="11">
        <f>AVERAGE(D15:D26)</f>
        <v>80.266666666666666</v>
      </c>
      <c r="O26" s="11">
        <f>AVERAGE(K15:K26)</f>
        <v>78.641666666666666</v>
      </c>
      <c r="R26" s="2"/>
    </row>
    <row r="27" spans="1:18">
      <c r="A27" s="2">
        <v>37622</v>
      </c>
      <c r="B27">
        <v>74</v>
      </c>
      <c r="C27">
        <v>68.599999999999994</v>
      </c>
      <c r="D27">
        <v>74.3</v>
      </c>
      <c r="E27">
        <v>50.9</v>
      </c>
      <c r="F27">
        <v>80.400000000000006</v>
      </c>
      <c r="G27">
        <v>70.599999999999994</v>
      </c>
      <c r="H27">
        <v>56.9</v>
      </c>
      <c r="I27">
        <v>74.8</v>
      </c>
      <c r="J27" t="s">
        <v>1133</v>
      </c>
      <c r="K27">
        <v>79.400000000000006</v>
      </c>
      <c r="N27" s="11">
        <f t="shared" ref="N27:N90" si="0">AVERAGE(D16:D27)</f>
        <v>80.374999999999986</v>
      </c>
      <c r="O27" s="11">
        <f t="shared" ref="O27:O90" si="1">AVERAGE(K16:K27)</f>
        <v>78.708333333333329</v>
      </c>
      <c r="R27" s="2"/>
    </row>
    <row r="28" spans="1:18">
      <c r="A28" s="2">
        <v>37653</v>
      </c>
      <c r="B28">
        <v>71.8</v>
      </c>
      <c r="C28">
        <v>63.5</v>
      </c>
      <c r="D28">
        <v>72.3</v>
      </c>
      <c r="E28">
        <v>53.5</v>
      </c>
      <c r="F28">
        <v>77.599999999999994</v>
      </c>
      <c r="G28">
        <v>68.099999999999994</v>
      </c>
      <c r="H28">
        <v>56.6</v>
      </c>
      <c r="I28">
        <v>71.599999999999994</v>
      </c>
      <c r="J28" t="s">
        <v>1133</v>
      </c>
      <c r="K28">
        <v>79.400000000000006</v>
      </c>
      <c r="N28" s="11">
        <f t="shared" si="0"/>
        <v>80.533333333333317</v>
      </c>
      <c r="O28" s="11">
        <f t="shared" si="1"/>
        <v>78.783333333333317</v>
      </c>
      <c r="R28" s="2"/>
    </row>
    <row r="29" spans="1:18">
      <c r="A29" s="2">
        <v>37681</v>
      </c>
      <c r="B29">
        <v>77.400000000000006</v>
      </c>
      <c r="C29">
        <v>71.900000000000006</v>
      </c>
      <c r="D29">
        <v>77.8</v>
      </c>
      <c r="E29">
        <v>52.6</v>
      </c>
      <c r="F29">
        <v>87.1</v>
      </c>
      <c r="G29">
        <v>69.5</v>
      </c>
      <c r="H29">
        <v>52.6</v>
      </c>
      <c r="I29">
        <v>74.7</v>
      </c>
      <c r="J29" t="s">
        <v>1133</v>
      </c>
      <c r="K29">
        <v>79.400000000000006</v>
      </c>
      <c r="N29" s="11">
        <f t="shared" si="0"/>
        <v>80.516666666666652</v>
      </c>
      <c r="O29" s="11">
        <f t="shared" si="1"/>
        <v>78.84999999999998</v>
      </c>
      <c r="R29" s="2"/>
    </row>
    <row r="30" spans="1:18">
      <c r="A30" s="2">
        <v>37712</v>
      </c>
      <c r="B30">
        <v>76.5</v>
      </c>
      <c r="C30">
        <v>69.099999999999994</v>
      </c>
      <c r="D30">
        <v>77</v>
      </c>
      <c r="E30">
        <v>53.9</v>
      </c>
      <c r="F30">
        <v>84.5</v>
      </c>
      <c r="G30">
        <v>70.599999999999994</v>
      </c>
      <c r="H30">
        <v>57.2</v>
      </c>
      <c r="I30">
        <v>74.7</v>
      </c>
      <c r="J30" t="s">
        <v>1133</v>
      </c>
      <c r="K30">
        <v>78.3</v>
      </c>
      <c r="N30" s="11">
        <f t="shared" si="0"/>
        <v>80.23333333333332</v>
      </c>
      <c r="O30" s="11">
        <f t="shared" si="1"/>
        <v>78.924999999999997</v>
      </c>
      <c r="R30" s="2"/>
    </row>
    <row r="31" spans="1:18">
      <c r="A31" s="2">
        <v>37742</v>
      </c>
      <c r="B31">
        <v>79.7</v>
      </c>
      <c r="C31">
        <v>73.099999999999994</v>
      </c>
      <c r="D31">
        <v>80.099999999999994</v>
      </c>
      <c r="E31">
        <v>55.8</v>
      </c>
      <c r="F31">
        <v>87.9</v>
      </c>
      <c r="G31">
        <v>73.8</v>
      </c>
      <c r="H31">
        <v>57</v>
      </c>
      <c r="I31">
        <v>78.900000000000006</v>
      </c>
      <c r="J31" t="s">
        <v>1133</v>
      </c>
      <c r="K31">
        <v>78.8</v>
      </c>
      <c r="N31" s="11">
        <f t="shared" si="0"/>
        <v>80.141666666666652</v>
      </c>
      <c r="O31" s="11">
        <f t="shared" si="1"/>
        <v>78.966666666666654</v>
      </c>
      <c r="R31" s="2"/>
    </row>
    <row r="32" spans="1:18">
      <c r="A32" s="2">
        <v>37773</v>
      </c>
      <c r="B32">
        <v>76.3</v>
      </c>
      <c r="C32">
        <v>66.3</v>
      </c>
      <c r="D32">
        <v>76.900000000000006</v>
      </c>
      <c r="E32">
        <v>53.1</v>
      </c>
      <c r="F32">
        <v>84.5</v>
      </c>
      <c r="G32">
        <v>70.2</v>
      </c>
      <c r="H32">
        <v>51.6</v>
      </c>
      <c r="I32">
        <v>76</v>
      </c>
      <c r="J32" t="s">
        <v>1133</v>
      </c>
      <c r="K32">
        <v>77.599999999999994</v>
      </c>
      <c r="N32" s="11">
        <f t="shared" si="0"/>
        <v>80.041666666666657</v>
      </c>
      <c r="O32" s="11">
        <f t="shared" si="1"/>
        <v>78.974999999999994</v>
      </c>
      <c r="R32" s="2"/>
    </row>
    <row r="33" spans="1:18">
      <c r="A33" s="2">
        <v>37803</v>
      </c>
      <c r="B33">
        <v>81.3</v>
      </c>
      <c r="C33">
        <v>70.5</v>
      </c>
      <c r="D33">
        <v>82</v>
      </c>
      <c r="E33">
        <v>58.4</v>
      </c>
      <c r="F33">
        <v>89.2</v>
      </c>
      <c r="G33">
        <v>75.7</v>
      </c>
      <c r="H33">
        <v>54.1</v>
      </c>
      <c r="I33">
        <v>82.4</v>
      </c>
      <c r="J33" t="s">
        <v>1133</v>
      </c>
      <c r="K33">
        <v>77.400000000000006</v>
      </c>
      <c r="N33" s="11">
        <f t="shared" si="0"/>
        <v>79.86666666666666</v>
      </c>
      <c r="O33" s="11">
        <f t="shared" si="1"/>
        <v>78.949999999999989</v>
      </c>
      <c r="R33" s="2"/>
    </row>
    <row r="34" spans="1:18">
      <c r="A34" s="2">
        <v>37834</v>
      </c>
      <c r="B34">
        <v>81.599999999999994</v>
      </c>
      <c r="C34">
        <v>73.3</v>
      </c>
      <c r="D34">
        <v>82.2</v>
      </c>
      <c r="E34">
        <v>57.9</v>
      </c>
      <c r="F34">
        <v>88.9</v>
      </c>
      <c r="G34">
        <v>77.2</v>
      </c>
      <c r="H34">
        <v>56.2</v>
      </c>
      <c r="I34">
        <v>83.7</v>
      </c>
      <c r="J34" t="s">
        <v>1133</v>
      </c>
      <c r="K34">
        <v>78.3</v>
      </c>
      <c r="N34" s="11">
        <f t="shared" si="0"/>
        <v>79.683333333333337</v>
      </c>
      <c r="O34" s="11">
        <f t="shared" si="1"/>
        <v>78.98333333333332</v>
      </c>
      <c r="R34" s="2"/>
    </row>
    <row r="35" spans="1:18">
      <c r="A35" s="2">
        <v>37865</v>
      </c>
      <c r="B35">
        <v>85.7</v>
      </c>
      <c r="C35">
        <v>70.900000000000006</v>
      </c>
      <c r="D35">
        <v>86.6</v>
      </c>
      <c r="E35">
        <v>63.2</v>
      </c>
      <c r="F35">
        <v>91.4</v>
      </c>
      <c r="G35">
        <v>83.2</v>
      </c>
      <c r="H35">
        <v>65.400000000000006</v>
      </c>
      <c r="I35">
        <v>88.7</v>
      </c>
      <c r="J35" t="s">
        <v>1133</v>
      </c>
      <c r="K35">
        <v>80</v>
      </c>
      <c r="N35" s="11">
        <f t="shared" si="0"/>
        <v>79.975000000000009</v>
      </c>
      <c r="O35" s="11">
        <f t="shared" si="1"/>
        <v>79.083333333333329</v>
      </c>
      <c r="R35" s="2"/>
    </row>
    <row r="36" spans="1:18">
      <c r="A36" s="2">
        <v>37895</v>
      </c>
      <c r="B36">
        <v>90</v>
      </c>
      <c r="C36">
        <v>73</v>
      </c>
      <c r="D36">
        <v>91.1</v>
      </c>
      <c r="E36">
        <v>70.400000000000006</v>
      </c>
      <c r="F36">
        <v>94</v>
      </c>
      <c r="G36">
        <v>89.5</v>
      </c>
      <c r="H36">
        <v>72</v>
      </c>
      <c r="I36">
        <v>94.8</v>
      </c>
      <c r="J36" t="s">
        <v>1133</v>
      </c>
      <c r="K36">
        <v>81.400000000000006</v>
      </c>
      <c r="N36" s="11">
        <f t="shared" si="0"/>
        <v>80.041666666666671</v>
      </c>
      <c r="O36" s="11">
        <f t="shared" si="1"/>
        <v>79.24166666666666</v>
      </c>
      <c r="R36" s="2"/>
    </row>
    <row r="37" spans="1:18">
      <c r="A37" s="2">
        <v>37926</v>
      </c>
      <c r="B37">
        <v>84.6</v>
      </c>
      <c r="C37">
        <v>69.7</v>
      </c>
      <c r="D37">
        <v>85.5</v>
      </c>
      <c r="E37">
        <v>70.8</v>
      </c>
      <c r="F37">
        <v>86.8</v>
      </c>
      <c r="G37">
        <v>85.2</v>
      </c>
      <c r="H37">
        <v>70.7</v>
      </c>
      <c r="I37">
        <v>89.7</v>
      </c>
      <c r="J37" t="s">
        <v>1133</v>
      </c>
      <c r="K37">
        <v>81.8</v>
      </c>
      <c r="N37" s="11">
        <f t="shared" si="0"/>
        <v>80.091666666666669</v>
      </c>
      <c r="O37" s="11">
        <f t="shared" si="1"/>
        <v>79.358333333333334</v>
      </c>
      <c r="R37" s="2"/>
    </row>
    <row r="38" spans="1:18">
      <c r="A38" s="2">
        <v>37956</v>
      </c>
      <c r="B38">
        <v>77.900000000000006</v>
      </c>
      <c r="C38">
        <v>70.5</v>
      </c>
      <c r="D38">
        <v>78.3</v>
      </c>
      <c r="E38">
        <v>59.6</v>
      </c>
      <c r="F38">
        <v>81.5</v>
      </c>
      <c r="G38">
        <v>77.400000000000006</v>
      </c>
      <c r="H38">
        <v>61.8</v>
      </c>
      <c r="I38">
        <v>82.2</v>
      </c>
      <c r="J38" t="s">
        <v>1133</v>
      </c>
      <c r="K38">
        <v>81.5</v>
      </c>
      <c r="N38" s="11">
        <f t="shared" si="0"/>
        <v>80.341666666666669</v>
      </c>
      <c r="O38" s="11">
        <f t="shared" si="1"/>
        <v>79.441666666666649</v>
      </c>
      <c r="R38" s="2"/>
    </row>
    <row r="39" spans="1:18">
      <c r="A39" s="2">
        <v>37987</v>
      </c>
      <c r="B39">
        <v>76.8</v>
      </c>
      <c r="C39">
        <v>68.5</v>
      </c>
      <c r="D39">
        <v>77.3</v>
      </c>
      <c r="E39">
        <v>58.3</v>
      </c>
      <c r="F39">
        <v>82.9</v>
      </c>
      <c r="G39">
        <v>72.599999999999994</v>
      </c>
      <c r="H39">
        <v>63.9</v>
      </c>
      <c r="I39">
        <v>75.3</v>
      </c>
      <c r="J39" t="s">
        <v>1133</v>
      </c>
      <c r="K39">
        <v>80</v>
      </c>
      <c r="N39" s="11">
        <f t="shared" si="0"/>
        <v>80.591666666666669</v>
      </c>
      <c r="O39" s="11">
        <f t="shared" si="1"/>
        <v>79.49166666666666</v>
      </c>
      <c r="R39" s="2"/>
    </row>
    <row r="40" spans="1:18">
      <c r="A40" s="2">
        <v>38018</v>
      </c>
      <c r="B40">
        <v>74</v>
      </c>
      <c r="C40">
        <v>66.3</v>
      </c>
      <c r="D40">
        <v>74.5</v>
      </c>
      <c r="E40">
        <v>58.4</v>
      </c>
      <c r="F40">
        <v>81</v>
      </c>
      <c r="G40">
        <v>67.599999999999994</v>
      </c>
      <c r="H40">
        <v>58.2</v>
      </c>
      <c r="I40">
        <v>70.5</v>
      </c>
      <c r="J40" t="s">
        <v>1133</v>
      </c>
      <c r="K40">
        <v>80.099999999999994</v>
      </c>
      <c r="N40" s="11">
        <f t="shared" si="0"/>
        <v>80.774999999999991</v>
      </c>
      <c r="O40" s="11">
        <f t="shared" si="1"/>
        <v>79.55</v>
      </c>
      <c r="R40" s="2"/>
    </row>
    <row r="41" spans="1:18">
      <c r="A41" s="2">
        <v>38047</v>
      </c>
      <c r="B41">
        <v>86.9</v>
      </c>
      <c r="C41">
        <v>71.5</v>
      </c>
      <c r="D41">
        <v>87.9</v>
      </c>
      <c r="E41">
        <v>73.7</v>
      </c>
      <c r="F41">
        <v>93.3</v>
      </c>
      <c r="G41">
        <v>80.8</v>
      </c>
      <c r="H41">
        <v>74.7</v>
      </c>
      <c r="I41">
        <v>82.7</v>
      </c>
      <c r="J41" t="s">
        <v>1133</v>
      </c>
      <c r="K41">
        <v>80.2</v>
      </c>
      <c r="N41" s="11">
        <f t="shared" si="0"/>
        <v>81.61666666666666</v>
      </c>
      <c r="O41" s="11">
        <f t="shared" si="1"/>
        <v>79.616666666666674</v>
      </c>
      <c r="R41" s="2"/>
    </row>
    <row r="42" spans="1:18">
      <c r="A42" s="2">
        <v>38078</v>
      </c>
      <c r="B42">
        <v>82.2</v>
      </c>
      <c r="C42">
        <v>69.7</v>
      </c>
      <c r="D42">
        <v>83</v>
      </c>
      <c r="E42">
        <v>67.7</v>
      </c>
      <c r="F42">
        <v>89.1</v>
      </c>
      <c r="G42">
        <v>75.599999999999994</v>
      </c>
      <c r="H42">
        <v>69.099999999999994</v>
      </c>
      <c r="I42">
        <v>77.599999999999994</v>
      </c>
      <c r="J42" t="s">
        <v>1133</v>
      </c>
      <c r="K42">
        <v>79.2</v>
      </c>
      <c r="N42" s="11">
        <f t="shared" si="0"/>
        <v>82.11666666666666</v>
      </c>
      <c r="O42" s="11">
        <f t="shared" si="1"/>
        <v>79.691666666666677</v>
      </c>
      <c r="R42" s="2"/>
    </row>
    <row r="43" spans="1:18">
      <c r="A43" s="2">
        <v>38108</v>
      </c>
      <c r="B43">
        <v>86.3</v>
      </c>
      <c r="C43">
        <v>71.599999999999994</v>
      </c>
      <c r="D43">
        <v>87.3</v>
      </c>
      <c r="E43">
        <v>72.3</v>
      </c>
      <c r="F43">
        <v>94</v>
      </c>
      <c r="G43">
        <v>78.400000000000006</v>
      </c>
      <c r="H43">
        <v>70.2</v>
      </c>
      <c r="I43">
        <v>80.900000000000006</v>
      </c>
      <c r="J43" t="s">
        <v>1133</v>
      </c>
      <c r="K43">
        <v>80.599999999999994</v>
      </c>
      <c r="N43" s="11">
        <f t="shared" si="0"/>
        <v>82.716666666666654</v>
      </c>
      <c r="O43" s="11">
        <f t="shared" si="1"/>
        <v>79.841666666666683</v>
      </c>
      <c r="R43" s="2"/>
    </row>
    <row r="44" spans="1:18">
      <c r="A44" s="2">
        <v>38139</v>
      </c>
      <c r="B44">
        <v>86.1</v>
      </c>
      <c r="C44">
        <v>72.5</v>
      </c>
      <c r="D44">
        <v>87</v>
      </c>
      <c r="E44">
        <v>71.900000000000006</v>
      </c>
      <c r="F44">
        <v>93.3</v>
      </c>
      <c r="G44">
        <v>79</v>
      </c>
      <c r="H44">
        <v>70</v>
      </c>
      <c r="I44">
        <v>81.8</v>
      </c>
      <c r="J44" t="s">
        <v>1133</v>
      </c>
      <c r="K44">
        <v>80.400000000000006</v>
      </c>
      <c r="N44" s="11">
        <f t="shared" si="0"/>
        <v>83.558333333333323</v>
      </c>
      <c r="O44" s="11">
        <f t="shared" si="1"/>
        <v>80.075000000000017</v>
      </c>
      <c r="R44" s="2"/>
    </row>
    <row r="45" spans="1:18">
      <c r="A45" s="2">
        <v>38169</v>
      </c>
      <c r="B45">
        <v>90.1</v>
      </c>
      <c r="C45">
        <v>75.8</v>
      </c>
      <c r="D45">
        <v>91</v>
      </c>
      <c r="E45">
        <v>74</v>
      </c>
      <c r="F45">
        <v>98</v>
      </c>
      <c r="G45">
        <v>82.4</v>
      </c>
      <c r="H45">
        <v>71.7</v>
      </c>
      <c r="I45">
        <v>85.8</v>
      </c>
      <c r="J45" t="s">
        <v>1133</v>
      </c>
      <c r="K45">
        <v>81.099999999999994</v>
      </c>
      <c r="N45" s="11">
        <f t="shared" si="0"/>
        <v>84.308333333333323</v>
      </c>
      <c r="O45" s="11">
        <f t="shared" si="1"/>
        <v>80.38333333333334</v>
      </c>
      <c r="R45" s="2"/>
    </row>
    <row r="46" spans="1:18">
      <c r="A46" s="2">
        <v>38200</v>
      </c>
      <c r="B46">
        <v>92.1</v>
      </c>
      <c r="C46">
        <v>78.8</v>
      </c>
      <c r="D46">
        <v>93</v>
      </c>
      <c r="E46">
        <v>76.2</v>
      </c>
      <c r="F46">
        <v>98.4</v>
      </c>
      <c r="G46">
        <v>87</v>
      </c>
      <c r="H46">
        <v>77.5</v>
      </c>
      <c r="I46">
        <v>89.9</v>
      </c>
      <c r="J46" t="s">
        <v>1133</v>
      </c>
      <c r="K46">
        <v>81.599999999999994</v>
      </c>
      <c r="N46" s="11">
        <f t="shared" si="0"/>
        <v>85.208333333333329</v>
      </c>
      <c r="O46" s="11">
        <f t="shared" si="1"/>
        <v>80.658333333333346</v>
      </c>
      <c r="R46" s="2"/>
    </row>
    <row r="47" spans="1:18">
      <c r="A47" s="2">
        <v>38231</v>
      </c>
      <c r="B47">
        <v>92.1</v>
      </c>
      <c r="C47">
        <v>75.5</v>
      </c>
      <c r="D47">
        <v>93.2</v>
      </c>
      <c r="E47">
        <v>73.599999999999994</v>
      </c>
      <c r="F47">
        <v>96.9</v>
      </c>
      <c r="G47">
        <v>90.1</v>
      </c>
      <c r="H47">
        <v>80</v>
      </c>
      <c r="I47">
        <v>93.2</v>
      </c>
      <c r="J47" t="s">
        <v>1133</v>
      </c>
      <c r="K47">
        <v>83</v>
      </c>
      <c r="N47" s="11">
        <f t="shared" si="0"/>
        <v>85.758333333333326</v>
      </c>
      <c r="O47" s="11">
        <f t="shared" si="1"/>
        <v>80.908333333333331</v>
      </c>
      <c r="R47" s="2"/>
    </row>
    <row r="48" spans="1:18">
      <c r="A48" s="2">
        <v>38261</v>
      </c>
      <c r="B48">
        <v>93.5</v>
      </c>
      <c r="C48">
        <v>77.599999999999994</v>
      </c>
      <c r="D48">
        <v>94.5</v>
      </c>
      <c r="E48">
        <v>74.8</v>
      </c>
      <c r="F48">
        <v>98.3</v>
      </c>
      <c r="G48">
        <v>91.4</v>
      </c>
      <c r="H48">
        <v>78.8</v>
      </c>
      <c r="I48">
        <v>95.3</v>
      </c>
      <c r="J48" t="s">
        <v>1133</v>
      </c>
      <c r="K48">
        <v>84</v>
      </c>
      <c r="N48" s="11">
        <f t="shared" si="0"/>
        <v>86.041666666666671</v>
      </c>
      <c r="O48" s="11">
        <f t="shared" si="1"/>
        <v>81.125</v>
      </c>
      <c r="R48" s="2"/>
    </row>
    <row r="49" spans="1:18">
      <c r="A49" s="2">
        <v>38292</v>
      </c>
      <c r="B49">
        <v>91.8</v>
      </c>
      <c r="C49">
        <v>73.900000000000006</v>
      </c>
      <c r="D49">
        <v>92.9</v>
      </c>
      <c r="E49">
        <v>75.5</v>
      </c>
      <c r="F49">
        <v>93.6</v>
      </c>
      <c r="G49">
        <v>93.7</v>
      </c>
      <c r="H49">
        <v>80.3</v>
      </c>
      <c r="I49">
        <v>97.9</v>
      </c>
      <c r="J49" t="s">
        <v>1133</v>
      </c>
      <c r="K49">
        <v>84.4</v>
      </c>
      <c r="N49" s="11">
        <f t="shared" si="0"/>
        <v>86.658333333333346</v>
      </c>
      <c r="O49" s="11">
        <f t="shared" si="1"/>
        <v>81.341666666666669</v>
      </c>
      <c r="R49" s="2"/>
    </row>
    <row r="50" spans="1:18">
      <c r="A50" s="2">
        <v>38322</v>
      </c>
      <c r="B50">
        <v>84.7</v>
      </c>
      <c r="C50">
        <v>75.2</v>
      </c>
      <c r="D50">
        <v>85.3</v>
      </c>
      <c r="E50">
        <v>68.5</v>
      </c>
      <c r="F50">
        <v>87</v>
      </c>
      <c r="G50">
        <v>85.8</v>
      </c>
      <c r="H50">
        <v>69.900000000000006</v>
      </c>
      <c r="I50">
        <v>90.7</v>
      </c>
      <c r="J50" t="s">
        <v>1133</v>
      </c>
      <c r="K50">
        <v>84</v>
      </c>
      <c r="N50" s="11">
        <f t="shared" si="0"/>
        <v>87.241666666666674</v>
      </c>
      <c r="O50" s="11">
        <f t="shared" si="1"/>
        <v>81.55</v>
      </c>
      <c r="R50" s="2"/>
    </row>
    <row r="51" spans="1:18">
      <c r="A51" s="2">
        <v>38353</v>
      </c>
      <c r="B51">
        <v>81</v>
      </c>
      <c r="C51">
        <v>73.599999999999994</v>
      </c>
      <c r="D51">
        <v>81.5</v>
      </c>
      <c r="E51">
        <v>62.9</v>
      </c>
      <c r="F51">
        <v>85.9</v>
      </c>
      <c r="G51">
        <v>78.7</v>
      </c>
      <c r="H51">
        <v>64.2</v>
      </c>
      <c r="I51">
        <v>83.2</v>
      </c>
      <c r="J51" t="s">
        <v>1133</v>
      </c>
      <c r="K51">
        <v>82.4</v>
      </c>
      <c r="N51" s="11">
        <f t="shared" si="0"/>
        <v>87.591666666666654</v>
      </c>
      <c r="O51" s="11">
        <f t="shared" si="1"/>
        <v>81.75</v>
      </c>
      <c r="R51" s="2"/>
    </row>
    <row r="52" spans="1:18">
      <c r="A52" s="2">
        <v>38384</v>
      </c>
      <c r="B52">
        <v>76.400000000000006</v>
      </c>
      <c r="C52">
        <v>67.3</v>
      </c>
      <c r="D52">
        <v>77</v>
      </c>
      <c r="E52">
        <v>60</v>
      </c>
      <c r="F52">
        <v>81.3</v>
      </c>
      <c r="G52">
        <v>73.400000000000006</v>
      </c>
      <c r="H52">
        <v>67.900000000000006</v>
      </c>
      <c r="I52">
        <v>75.2</v>
      </c>
      <c r="J52" t="s">
        <v>1133</v>
      </c>
      <c r="K52">
        <v>82.3</v>
      </c>
      <c r="N52" s="11">
        <f t="shared" si="0"/>
        <v>87.8</v>
      </c>
      <c r="O52" s="11">
        <f t="shared" si="1"/>
        <v>81.933333333333323</v>
      </c>
      <c r="R52" s="2"/>
    </row>
    <row r="53" spans="1:18">
      <c r="A53" s="2">
        <v>38412</v>
      </c>
      <c r="B53">
        <v>88</v>
      </c>
      <c r="C53">
        <v>76.2</v>
      </c>
      <c r="D53">
        <v>88.8</v>
      </c>
      <c r="E53">
        <v>74.8</v>
      </c>
      <c r="F53">
        <v>92.6</v>
      </c>
      <c r="G53">
        <v>84.7</v>
      </c>
      <c r="H53">
        <v>82.5</v>
      </c>
      <c r="I53">
        <v>85.4</v>
      </c>
      <c r="J53" t="s">
        <v>1133</v>
      </c>
      <c r="K53">
        <v>82.2</v>
      </c>
      <c r="N53" s="11">
        <f t="shared" si="0"/>
        <v>87.875</v>
      </c>
      <c r="O53" s="11">
        <f t="shared" si="1"/>
        <v>82.1</v>
      </c>
      <c r="R53" s="2"/>
    </row>
    <row r="54" spans="1:18">
      <c r="A54" s="2">
        <v>38443</v>
      </c>
      <c r="B54">
        <v>87</v>
      </c>
      <c r="C54">
        <v>79.3</v>
      </c>
      <c r="D54">
        <v>87.5</v>
      </c>
      <c r="E54">
        <v>70.5</v>
      </c>
      <c r="F54">
        <v>91.8</v>
      </c>
      <c r="G54">
        <v>84.3</v>
      </c>
      <c r="H54">
        <v>79</v>
      </c>
      <c r="I54">
        <v>86</v>
      </c>
      <c r="J54" t="s">
        <v>1133</v>
      </c>
      <c r="K54">
        <v>81</v>
      </c>
      <c r="N54" s="11">
        <f t="shared" si="0"/>
        <v>88.25</v>
      </c>
      <c r="O54" s="11">
        <f t="shared" si="1"/>
        <v>82.25</v>
      </c>
      <c r="R54" s="2"/>
    </row>
    <row r="55" spans="1:18">
      <c r="A55" s="2">
        <v>38473</v>
      </c>
      <c r="B55">
        <v>91.1</v>
      </c>
      <c r="C55">
        <v>84.1</v>
      </c>
      <c r="D55">
        <v>91.5</v>
      </c>
      <c r="E55">
        <v>75.7</v>
      </c>
      <c r="F55">
        <v>96.5</v>
      </c>
      <c r="G55">
        <v>87.1</v>
      </c>
      <c r="H55">
        <v>80.400000000000006</v>
      </c>
      <c r="I55">
        <v>89.2</v>
      </c>
      <c r="J55" t="s">
        <v>1133</v>
      </c>
      <c r="K55">
        <v>81.5</v>
      </c>
      <c r="N55" s="11">
        <f t="shared" si="0"/>
        <v>88.59999999999998</v>
      </c>
      <c r="O55" s="11">
        <f t="shared" si="1"/>
        <v>82.325000000000003</v>
      </c>
      <c r="R55" s="2"/>
    </row>
    <row r="56" spans="1:18">
      <c r="A56" s="2">
        <v>38504</v>
      </c>
      <c r="B56">
        <v>91.4</v>
      </c>
      <c r="C56">
        <v>83.7</v>
      </c>
      <c r="D56">
        <v>91.9</v>
      </c>
      <c r="E56">
        <v>78.400000000000006</v>
      </c>
      <c r="F56">
        <v>96.3</v>
      </c>
      <c r="G56">
        <v>87.6</v>
      </c>
      <c r="H56">
        <v>81.5</v>
      </c>
      <c r="I56">
        <v>89.4</v>
      </c>
      <c r="J56" t="s">
        <v>1133</v>
      </c>
      <c r="K56">
        <v>80.3</v>
      </c>
      <c r="N56" s="11">
        <f t="shared" si="0"/>
        <v>89.008333333333326</v>
      </c>
      <c r="O56" s="11">
        <f t="shared" si="1"/>
        <v>82.316666666666663</v>
      </c>
      <c r="R56" s="2"/>
    </row>
    <row r="57" spans="1:18">
      <c r="A57" s="2">
        <v>38534</v>
      </c>
      <c r="B57">
        <v>90.5</v>
      </c>
      <c r="C57">
        <v>84.1</v>
      </c>
      <c r="D57">
        <v>90.9</v>
      </c>
      <c r="E57">
        <v>70.7</v>
      </c>
      <c r="F57">
        <v>96.4</v>
      </c>
      <c r="G57">
        <v>87.1</v>
      </c>
      <c r="H57">
        <v>77.5</v>
      </c>
      <c r="I57">
        <v>90.1</v>
      </c>
      <c r="J57" t="s">
        <v>1133</v>
      </c>
      <c r="K57">
        <v>80.099999999999994</v>
      </c>
      <c r="N57" s="11">
        <f t="shared" si="0"/>
        <v>89</v>
      </c>
      <c r="O57" s="11">
        <f t="shared" si="1"/>
        <v>82.233333333333334</v>
      </c>
      <c r="R57" s="2"/>
    </row>
    <row r="58" spans="1:18">
      <c r="A58" s="2">
        <v>38565</v>
      </c>
      <c r="B58">
        <v>95.6</v>
      </c>
      <c r="C58">
        <v>85</v>
      </c>
      <c r="D58">
        <v>96.3</v>
      </c>
      <c r="E58">
        <v>78.2</v>
      </c>
      <c r="F58">
        <v>99.3</v>
      </c>
      <c r="G58">
        <v>94.8</v>
      </c>
      <c r="H58">
        <v>85.4</v>
      </c>
      <c r="I58">
        <v>97.8</v>
      </c>
      <c r="J58" t="s">
        <v>1133</v>
      </c>
      <c r="K58">
        <v>80.400000000000006</v>
      </c>
      <c r="N58" s="11">
        <f t="shared" si="0"/>
        <v>89.274999999999991</v>
      </c>
      <c r="O58" s="11">
        <f t="shared" si="1"/>
        <v>82.133333333333326</v>
      </c>
      <c r="R58" s="2"/>
    </row>
    <row r="59" spans="1:18">
      <c r="A59" s="2">
        <v>38596</v>
      </c>
      <c r="B59">
        <v>92</v>
      </c>
      <c r="C59">
        <v>83.5</v>
      </c>
      <c r="D59">
        <v>92.6</v>
      </c>
      <c r="E59">
        <v>77.599999999999994</v>
      </c>
      <c r="F59">
        <v>95.8</v>
      </c>
      <c r="G59">
        <v>90.2</v>
      </c>
      <c r="H59">
        <v>76.5</v>
      </c>
      <c r="I59">
        <v>94.5</v>
      </c>
      <c r="J59" t="s">
        <v>1133</v>
      </c>
      <c r="K59">
        <v>81.599999999999994</v>
      </c>
      <c r="N59" s="11">
        <f t="shared" si="0"/>
        <v>89.22499999999998</v>
      </c>
      <c r="O59" s="11">
        <f t="shared" si="1"/>
        <v>82.016666666666666</v>
      </c>
      <c r="R59" s="2"/>
    </row>
    <row r="60" spans="1:18">
      <c r="A60" s="2">
        <v>38626</v>
      </c>
      <c r="B60">
        <v>93.7</v>
      </c>
      <c r="C60">
        <v>86</v>
      </c>
      <c r="D60">
        <v>94.2</v>
      </c>
      <c r="E60">
        <v>75.400000000000006</v>
      </c>
      <c r="F60">
        <v>97.4</v>
      </c>
      <c r="G60">
        <v>93.2</v>
      </c>
      <c r="H60">
        <v>79.3</v>
      </c>
      <c r="I60">
        <v>97.5</v>
      </c>
      <c r="J60" t="s">
        <v>1133</v>
      </c>
      <c r="K60">
        <v>82.4</v>
      </c>
      <c r="N60" s="11">
        <f t="shared" si="0"/>
        <v>89.199999999999989</v>
      </c>
      <c r="O60" s="11">
        <f t="shared" si="1"/>
        <v>81.883333333333326</v>
      </c>
      <c r="R60" s="2"/>
    </row>
    <row r="61" spans="1:18">
      <c r="A61" s="2">
        <v>38657</v>
      </c>
      <c r="B61">
        <v>92.4</v>
      </c>
      <c r="C61">
        <v>81.7</v>
      </c>
      <c r="D61">
        <v>93.1</v>
      </c>
      <c r="E61">
        <v>77.599999999999994</v>
      </c>
      <c r="F61">
        <v>93.2</v>
      </c>
      <c r="G61">
        <v>95.5</v>
      </c>
      <c r="H61">
        <v>85.6</v>
      </c>
      <c r="I61">
        <v>98.5</v>
      </c>
      <c r="J61" t="s">
        <v>1133</v>
      </c>
      <c r="K61">
        <v>81.8</v>
      </c>
      <c r="N61" s="11">
        <f t="shared" si="0"/>
        <v>89.216666666666654</v>
      </c>
      <c r="O61" s="11">
        <f t="shared" si="1"/>
        <v>81.666666666666657</v>
      </c>
      <c r="R61" s="2"/>
    </row>
    <row r="62" spans="1:18">
      <c r="A62" s="2">
        <v>38687</v>
      </c>
      <c r="B62">
        <v>86.6</v>
      </c>
      <c r="C62">
        <v>82.4</v>
      </c>
      <c r="D62">
        <v>86.9</v>
      </c>
      <c r="E62">
        <v>71.7</v>
      </c>
      <c r="F62">
        <v>87.2</v>
      </c>
      <c r="G62">
        <v>90</v>
      </c>
      <c r="H62">
        <v>78.3</v>
      </c>
      <c r="I62">
        <v>93.6</v>
      </c>
      <c r="J62" t="s">
        <v>1133</v>
      </c>
      <c r="K62">
        <v>81.5</v>
      </c>
      <c r="N62" s="11">
        <f t="shared" si="0"/>
        <v>89.350000000000009</v>
      </c>
      <c r="O62" s="11">
        <f t="shared" si="1"/>
        <v>81.458333333333329</v>
      </c>
      <c r="R62" s="2"/>
    </row>
    <row r="63" spans="1:18">
      <c r="A63" s="2">
        <v>38718</v>
      </c>
      <c r="B63">
        <v>83.7</v>
      </c>
      <c r="C63">
        <v>83.8</v>
      </c>
      <c r="D63">
        <v>83.6</v>
      </c>
      <c r="E63">
        <v>65.7</v>
      </c>
      <c r="F63">
        <v>88</v>
      </c>
      <c r="G63">
        <v>82.1</v>
      </c>
      <c r="H63">
        <v>77.599999999999994</v>
      </c>
      <c r="I63">
        <v>83.5</v>
      </c>
      <c r="J63" t="s">
        <v>1133</v>
      </c>
      <c r="K63">
        <v>80.5</v>
      </c>
      <c r="N63" s="11">
        <f t="shared" si="0"/>
        <v>89.524999999999991</v>
      </c>
      <c r="O63" s="11">
        <f t="shared" si="1"/>
        <v>81.3</v>
      </c>
      <c r="R63" s="2"/>
    </row>
    <row r="64" spans="1:18">
      <c r="A64" s="2">
        <v>38749</v>
      </c>
      <c r="B64">
        <v>80.2</v>
      </c>
      <c r="C64">
        <v>76</v>
      </c>
      <c r="D64">
        <v>80.5</v>
      </c>
      <c r="E64">
        <v>65.7</v>
      </c>
      <c r="F64">
        <v>83.1</v>
      </c>
      <c r="G64">
        <v>79.900000000000006</v>
      </c>
      <c r="H64">
        <v>77.3</v>
      </c>
      <c r="I64">
        <v>80.7</v>
      </c>
      <c r="J64" t="s">
        <v>1133</v>
      </c>
      <c r="K64">
        <v>80.2</v>
      </c>
      <c r="N64" s="11">
        <f t="shared" si="0"/>
        <v>89.816666666666677</v>
      </c>
      <c r="O64" s="11">
        <f t="shared" si="1"/>
        <v>81.125</v>
      </c>
      <c r="R64" s="2"/>
    </row>
    <row r="65" spans="1:18">
      <c r="A65" s="2">
        <v>38777</v>
      </c>
      <c r="B65">
        <v>92.4</v>
      </c>
      <c r="C65">
        <v>86.2</v>
      </c>
      <c r="D65">
        <v>92.8</v>
      </c>
      <c r="E65">
        <v>80.5</v>
      </c>
      <c r="F65">
        <v>95.2</v>
      </c>
      <c r="G65">
        <v>91.4</v>
      </c>
      <c r="H65">
        <v>88.9</v>
      </c>
      <c r="I65">
        <v>92.1</v>
      </c>
      <c r="J65" t="s">
        <v>1133</v>
      </c>
      <c r="K65">
        <v>80.900000000000006</v>
      </c>
      <c r="N65" s="11">
        <f t="shared" si="0"/>
        <v>90.149999999999991</v>
      </c>
      <c r="O65" s="11">
        <f t="shared" si="1"/>
        <v>81.016666666666666</v>
      </c>
      <c r="R65" s="2"/>
    </row>
    <row r="66" spans="1:18">
      <c r="A66" s="2">
        <v>38808</v>
      </c>
      <c r="B66">
        <v>85.7</v>
      </c>
      <c r="C66">
        <v>83.1</v>
      </c>
      <c r="D66">
        <v>85.8</v>
      </c>
      <c r="E66">
        <v>69.3</v>
      </c>
      <c r="F66">
        <v>90.3</v>
      </c>
      <c r="G66">
        <v>83.2</v>
      </c>
      <c r="H66">
        <v>79.8</v>
      </c>
      <c r="I66">
        <v>84.2</v>
      </c>
      <c r="J66" t="s">
        <v>1133</v>
      </c>
      <c r="K66">
        <v>79.400000000000006</v>
      </c>
      <c r="N66" s="11">
        <f t="shared" si="0"/>
        <v>90.00833333333334</v>
      </c>
      <c r="O66" s="11">
        <f t="shared" si="1"/>
        <v>80.883333333333326</v>
      </c>
      <c r="R66" s="2"/>
    </row>
    <row r="67" spans="1:18">
      <c r="A67" s="2">
        <v>38838</v>
      </c>
      <c r="B67">
        <v>95.4</v>
      </c>
      <c r="C67">
        <v>89.7</v>
      </c>
      <c r="D67">
        <v>95.7</v>
      </c>
      <c r="E67">
        <v>79.900000000000006</v>
      </c>
      <c r="F67">
        <v>99.9</v>
      </c>
      <c r="G67">
        <v>92.7</v>
      </c>
      <c r="H67">
        <v>92.2</v>
      </c>
      <c r="I67">
        <v>92.9</v>
      </c>
      <c r="J67" t="s">
        <v>1133</v>
      </c>
      <c r="K67">
        <v>80.7</v>
      </c>
      <c r="N67" s="11">
        <f t="shared" si="0"/>
        <v>90.358333333333334</v>
      </c>
      <c r="O67" s="11">
        <f t="shared" si="1"/>
        <v>80.816666666666663</v>
      </c>
      <c r="R67" s="2"/>
    </row>
    <row r="68" spans="1:18">
      <c r="A68" s="2">
        <v>38869</v>
      </c>
      <c r="B68">
        <v>91.1</v>
      </c>
      <c r="C68">
        <v>84.5</v>
      </c>
      <c r="D68">
        <v>91.5</v>
      </c>
      <c r="E68">
        <v>75.8</v>
      </c>
      <c r="F68">
        <v>95.6</v>
      </c>
      <c r="G68">
        <v>88.5</v>
      </c>
      <c r="H68">
        <v>83.8</v>
      </c>
      <c r="I68">
        <v>90</v>
      </c>
      <c r="J68" t="s">
        <v>1133</v>
      </c>
      <c r="K68">
        <v>80.400000000000006</v>
      </c>
      <c r="N68" s="11">
        <f t="shared" si="0"/>
        <v>90.324999999999989</v>
      </c>
      <c r="O68" s="11">
        <f t="shared" si="1"/>
        <v>80.825000000000003</v>
      </c>
      <c r="R68" s="2"/>
    </row>
    <row r="69" spans="1:18">
      <c r="A69" s="2">
        <v>38899</v>
      </c>
      <c r="B69">
        <v>93.8</v>
      </c>
      <c r="C69">
        <v>89.6</v>
      </c>
      <c r="D69">
        <v>94</v>
      </c>
      <c r="E69">
        <v>77</v>
      </c>
      <c r="F69">
        <v>99.3</v>
      </c>
      <c r="G69">
        <v>90</v>
      </c>
      <c r="H69">
        <v>80.5</v>
      </c>
      <c r="I69">
        <v>92.9</v>
      </c>
      <c r="J69" t="s">
        <v>1133</v>
      </c>
      <c r="K69">
        <v>81.5</v>
      </c>
      <c r="N69" s="11">
        <f t="shared" si="0"/>
        <v>90.583333333333329</v>
      </c>
      <c r="O69" s="11">
        <f t="shared" si="1"/>
        <v>80.941666666666663</v>
      </c>
      <c r="R69" s="2"/>
    </row>
    <row r="70" spans="1:18">
      <c r="A70" s="2">
        <v>38930</v>
      </c>
      <c r="B70">
        <v>98.6</v>
      </c>
      <c r="C70">
        <v>89.8</v>
      </c>
      <c r="D70">
        <v>99.1</v>
      </c>
      <c r="E70">
        <v>84</v>
      </c>
      <c r="F70">
        <v>102</v>
      </c>
      <c r="G70">
        <v>97.5</v>
      </c>
      <c r="H70">
        <v>92.3</v>
      </c>
      <c r="I70">
        <v>99.1</v>
      </c>
      <c r="J70" t="s">
        <v>1133</v>
      </c>
      <c r="K70">
        <v>81.900000000000006</v>
      </c>
      <c r="N70" s="11">
        <f t="shared" si="0"/>
        <v>90.816666666666663</v>
      </c>
      <c r="O70" s="11">
        <f t="shared" si="1"/>
        <v>81.066666666666663</v>
      </c>
      <c r="R70" s="2"/>
    </row>
    <row r="71" spans="1:18">
      <c r="A71" s="2">
        <v>38961</v>
      </c>
      <c r="B71">
        <v>93.2</v>
      </c>
      <c r="C71">
        <v>87.6</v>
      </c>
      <c r="D71">
        <v>93.6</v>
      </c>
      <c r="E71">
        <v>77.3</v>
      </c>
      <c r="F71">
        <v>96</v>
      </c>
      <c r="G71">
        <v>93.5</v>
      </c>
      <c r="H71">
        <v>80.5</v>
      </c>
      <c r="I71">
        <v>97.5</v>
      </c>
      <c r="J71" t="s">
        <v>1133</v>
      </c>
      <c r="K71">
        <v>83.1</v>
      </c>
      <c r="N71" s="11">
        <f t="shared" si="0"/>
        <v>90.899999999999991</v>
      </c>
      <c r="O71" s="11">
        <f t="shared" si="1"/>
        <v>81.191666666666663</v>
      </c>
      <c r="R71" s="2"/>
    </row>
    <row r="72" spans="1:18">
      <c r="A72" s="2">
        <v>38991</v>
      </c>
      <c r="B72">
        <v>97.5</v>
      </c>
      <c r="C72">
        <v>90.1</v>
      </c>
      <c r="D72">
        <v>97.9</v>
      </c>
      <c r="E72">
        <v>82.1</v>
      </c>
      <c r="F72">
        <v>98.5</v>
      </c>
      <c r="G72">
        <v>100.3</v>
      </c>
      <c r="H72">
        <v>90.7</v>
      </c>
      <c r="I72">
        <v>103.2</v>
      </c>
      <c r="J72" t="s">
        <v>1133</v>
      </c>
      <c r="K72">
        <v>83.4</v>
      </c>
      <c r="N72" s="11">
        <f t="shared" si="0"/>
        <v>91.208333333333357</v>
      </c>
      <c r="O72" s="11">
        <f t="shared" si="1"/>
        <v>81.274999999999991</v>
      </c>
      <c r="R72" s="2"/>
    </row>
    <row r="73" spans="1:18">
      <c r="A73" s="2">
        <v>39022</v>
      </c>
      <c r="B73">
        <v>95.9</v>
      </c>
      <c r="C73">
        <v>88.9</v>
      </c>
      <c r="D73">
        <v>96.3</v>
      </c>
      <c r="E73">
        <v>83.6</v>
      </c>
      <c r="F73">
        <v>95.6</v>
      </c>
      <c r="G73">
        <v>99.7</v>
      </c>
      <c r="H73">
        <v>90.9</v>
      </c>
      <c r="I73">
        <v>102.4</v>
      </c>
      <c r="J73" t="s">
        <v>1133</v>
      </c>
      <c r="K73">
        <v>83.5</v>
      </c>
      <c r="N73" s="11">
        <f t="shared" si="0"/>
        <v>91.475000000000009</v>
      </c>
      <c r="O73" s="11">
        <f t="shared" si="1"/>
        <v>81.416666666666671</v>
      </c>
      <c r="R73" s="2"/>
    </row>
    <row r="74" spans="1:18">
      <c r="A74" s="2">
        <v>39052</v>
      </c>
      <c r="B74">
        <v>87</v>
      </c>
      <c r="C74">
        <v>89</v>
      </c>
      <c r="D74">
        <v>86.8</v>
      </c>
      <c r="E74">
        <v>76.900000000000006</v>
      </c>
      <c r="F74">
        <v>88.1</v>
      </c>
      <c r="G74">
        <v>88.1</v>
      </c>
      <c r="H74">
        <v>72.8</v>
      </c>
      <c r="I74">
        <v>92.9</v>
      </c>
      <c r="J74" t="s">
        <v>1133</v>
      </c>
      <c r="K74">
        <v>82.9</v>
      </c>
      <c r="N74" s="11">
        <f t="shared" si="0"/>
        <v>91.466666666666654</v>
      </c>
      <c r="O74" s="11">
        <f t="shared" si="1"/>
        <v>81.533333333333331</v>
      </c>
      <c r="R74" s="2"/>
    </row>
    <row r="75" spans="1:18">
      <c r="A75" s="2">
        <v>39083</v>
      </c>
      <c r="B75">
        <v>87</v>
      </c>
      <c r="C75">
        <v>88.1</v>
      </c>
      <c r="D75">
        <v>86.9</v>
      </c>
      <c r="E75">
        <v>77.3</v>
      </c>
      <c r="F75">
        <v>90.5</v>
      </c>
      <c r="G75">
        <v>84.3</v>
      </c>
      <c r="H75">
        <v>81.5</v>
      </c>
      <c r="I75">
        <v>85.2</v>
      </c>
      <c r="J75" t="s">
        <v>1133</v>
      </c>
      <c r="K75">
        <v>80.7</v>
      </c>
      <c r="N75" s="11">
        <f t="shared" si="0"/>
        <v>91.74166666666666</v>
      </c>
      <c r="O75" s="11">
        <f t="shared" si="1"/>
        <v>81.55</v>
      </c>
      <c r="R75" s="2"/>
    </row>
    <row r="76" spans="1:18">
      <c r="A76" s="2">
        <v>39114</v>
      </c>
      <c r="B76">
        <v>82.6</v>
      </c>
      <c r="C76">
        <v>80.8</v>
      </c>
      <c r="D76">
        <v>82.7</v>
      </c>
      <c r="E76">
        <v>74.8</v>
      </c>
      <c r="F76">
        <v>85.6</v>
      </c>
      <c r="G76">
        <v>80.099999999999994</v>
      </c>
      <c r="H76">
        <v>75.900000000000006</v>
      </c>
      <c r="I76">
        <v>81.400000000000006</v>
      </c>
      <c r="J76" t="s">
        <v>1133</v>
      </c>
      <c r="K76">
        <v>82.7</v>
      </c>
      <c r="N76" s="11">
        <f t="shared" si="0"/>
        <v>91.924999999999997</v>
      </c>
      <c r="O76" s="11">
        <f t="shared" si="1"/>
        <v>81.75833333333334</v>
      </c>
      <c r="R76" s="2"/>
    </row>
    <row r="77" spans="1:18">
      <c r="A77" s="2">
        <v>39142</v>
      </c>
      <c r="B77">
        <v>96.4</v>
      </c>
      <c r="C77">
        <v>91</v>
      </c>
      <c r="D77">
        <v>96.8</v>
      </c>
      <c r="E77">
        <v>90.7</v>
      </c>
      <c r="F77">
        <v>99.3</v>
      </c>
      <c r="G77">
        <v>93.6</v>
      </c>
      <c r="H77">
        <v>96.9</v>
      </c>
      <c r="I77">
        <v>92.5</v>
      </c>
      <c r="J77" t="s">
        <v>1133</v>
      </c>
      <c r="K77">
        <v>81.3</v>
      </c>
      <c r="N77" s="11">
        <f t="shared" si="0"/>
        <v>92.258333333333326</v>
      </c>
      <c r="O77" s="11">
        <f t="shared" si="1"/>
        <v>81.791666666666671</v>
      </c>
      <c r="R77" s="2"/>
    </row>
    <row r="78" spans="1:18">
      <c r="A78" s="2">
        <v>39173</v>
      </c>
      <c r="B78">
        <v>90.6</v>
      </c>
      <c r="C78">
        <v>87.7</v>
      </c>
      <c r="D78">
        <v>90.8</v>
      </c>
      <c r="E78">
        <v>81.2</v>
      </c>
      <c r="F78">
        <v>94.7</v>
      </c>
      <c r="G78">
        <v>87</v>
      </c>
      <c r="H78">
        <v>87.2</v>
      </c>
      <c r="I78">
        <v>87</v>
      </c>
      <c r="J78" t="s">
        <v>1133</v>
      </c>
      <c r="K78">
        <v>81.599999999999994</v>
      </c>
      <c r="N78" s="11">
        <f t="shared" si="0"/>
        <v>92.674999999999997</v>
      </c>
      <c r="O78" s="11">
        <f t="shared" si="1"/>
        <v>81.975000000000009</v>
      </c>
      <c r="R78" s="2"/>
    </row>
    <row r="79" spans="1:18">
      <c r="A79" s="2">
        <v>39203</v>
      </c>
      <c r="B79">
        <v>99.9</v>
      </c>
      <c r="C79">
        <v>92.6</v>
      </c>
      <c r="D79">
        <v>100.3</v>
      </c>
      <c r="E79">
        <v>95.1</v>
      </c>
      <c r="F79">
        <v>102.5</v>
      </c>
      <c r="G79">
        <v>97.2</v>
      </c>
      <c r="H79">
        <v>99.6</v>
      </c>
      <c r="I79">
        <v>96.4</v>
      </c>
      <c r="J79" t="s">
        <v>1133</v>
      </c>
      <c r="K79">
        <v>82.3</v>
      </c>
      <c r="N79" s="11">
        <f t="shared" si="0"/>
        <v>93.058333333333323</v>
      </c>
      <c r="O79" s="11">
        <f t="shared" si="1"/>
        <v>82.108333333333334</v>
      </c>
      <c r="R79" s="2"/>
    </row>
    <row r="80" spans="1:18">
      <c r="A80" s="2">
        <v>39234</v>
      </c>
      <c r="B80">
        <v>96.9</v>
      </c>
      <c r="C80">
        <v>91.8</v>
      </c>
      <c r="D80">
        <v>97.2</v>
      </c>
      <c r="E80">
        <v>88.5</v>
      </c>
      <c r="F80">
        <v>100.2</v>
      </c>
      <c r="G80">
        <v>94.1</v>
      </c>
      <c r="H80">
        <v>91.1</v>
      </c>
      <c r="I80">
        <v>95.1</v>
      </c>
      <c r="J80" t="s">
        <v>1133</v>
      </c>
      <c r="K80">
        <v>83.1</v>
      </c>
      <c r="N80" s="11">
        <f t="shared" si="0"/>
        <v>93.533333333333346</v>
      </c>
      <c r="O80" s="11">
        <f t="shared" si="1"/>
        <v>82.333333333333329</v>
      </c>
      <c r="R80" s="2"/>
    </row>
    <row r="81" spans="1:18">
      <c r="A81" s="2">
        <v>39264</v>
      </c>
      <c r="B81">
        <v>99.8</v>
      </c>
      <c r="C81">
        <v>96</v>
      </c>
      <c r="D81">
        <v>100.1</v>
      </c>
      <c r="E81">
        <v>92</v>
      </c>
      <c r="F81">
        <v>103.6</v>
      </c>
      <c r="G81">
        <v>96.2</v>
      </c>
      <c r="H81">
        <v>93.7</v>
      </c>
      <c r="I81">
        <v>97</v>
      </c>
      <c r="J81" t="s">
        <v>1133</v>
      </c>
      <c r="K81">
        <v>83.3</v>
      </c>
      <c r="N81" s="11">
        <f t="shared" si="0"/>
        <v>94.041666666666643</v>
      </c>
      <c r="O81" s="11">
        <f t="shared" si="1"/>
        <v>82.48333333333332</v>
      </c>
      <c r="R81" s="2"/>
    </row>
    <row r="82" spans="1:18">
      <c r="A82" s="2">
        <v>39295</v>
      </c>
      <c r="B82">
        <v>104.9</v>
      </c>
      <c r="C82">
        <v>95.9</v>
      </c>
      <c r="D82">
        <v>105.5</v>
      </c>
      <c r="E82">
        <v>101.9</v>
      </c>
      <c r="F82">
        <v>105.9</v>
      </c>
      <c r="G82">
        <v>104.2</v>
      </c>
      <c r="H82">
        <v>103.5</v>
      </c>
      <c r="I82">
        <v>104.4</v>
      </c>
      <c r="J82" t="s">
        <v>1133</v>
      </c>
      <c r="K82">
        <v>83.7</v>
      </c>
      <c r="N82" s="11">
        <f t="shared" si="0"/>
        <v>94.574999999999989</v>
      </c>
      <c r="O82" s="11">
        <f t="shared" si="1"/>
        <v>82.633333333333326</v>
      </c>
      <c r="R82" s="2"/>
    </row>
    <row r="83" spans="1:18">
      <c r="A83" s="2">
        <v>39326</v>
      </c>
      <c r="B83">
        <v>98.4</v>
      </c>
      <c r="C83">
        <v>91.1</v>
      </c>
      <c r="D83">
        <v>98.8</v>
      </c>
      <c r="E83">
        <v>94.3</v>
      </c>
      <c r="F83">
        <v>99.1</v>
      </c>
      <c r="G83">
        <v>98.3</v>
      </c>
      <c r="H83">
        <v>93.2</v>
      </c>
      <c r="I83">
        <v>99.9</v>
      </c>
      <c r="J83" t="s">
        <v>1133</v>
      </c>
      <c r="K83">
        <v>85</v>
      </c>
      <c r="N83" s="11">
        <f t="shared" si="0"/>
        <v>95.008333333333326</v>
      </c>
      <c r="O83" s="11">
        <f t="shared" si="1"/>
        <v>82.791666666666671</v>
      </c>
      <c r="R83" s="2"/>
    </row>
    <row r="84" spans="1:18">
      <c r="A84" s="2">
        <v>39356</v>
      </c>
      <c r="B84">
        <v>107.8</v>
      </c>
      <c r="C84">
        <v>93.9</v>
      </c>
      <c r="D84">
        <v>108.7</v>
      </c>
      <c r="E84">
        <v>104.6</v>
      </c>
      <c r="F84">
        <v>106.9</v>
      </c>
      <c r="G84">
        <v>110.1</v>
      </c>
      <c r="H84">
        <v>110.5</v>
      </c>
      <c r="I84">
        <v>110</v>
      </c>
      <c r="J84" t="s">
        <v>1133</v>
      </c>
      <c r="K84">
        <v>86.5</v>
      </c>
      <c r="N84" s="11">
        <f t="shared" si="0"/>
        <v>95.908333333333346</v>
      </c>
      <c r="O84" s="11">
        <f t="shared" si="1"/>
        <v>83.05</v>
      </c>
      <c r="R84" s="2"/>
    </row>
    <row r="85" spans="1:18">
      <c r="A85" s="2">
        <v>39387</v>
      </c>
      <c r="B85">
        <v>102.4</v>
      </c>
      <c r="C85">
        <v>92</v>
      </c>
      <c r="D85">
        <v>103.1</v>
      </c>
      <c r="E85">
        <v>102.6</v>
      </c>
      <c r="F85">
        <v>99.7</v>
      </c>
      <c r="G85">
        <v>106.5</v>
      </c>
      <c r="H85">
        <v>104.1</v>
      </c>
      <c r="I85">
        <v>107.2</v>
      </c>
      <c r="J85" t="s">
        <v>1133</v>
      </c>
      <c r="K85">
        <v>86.6</v>
      </c>
      <c r="N85" s="11">
        <f t="shared" si="0"/>
        <v>96.47499999999998</v>
      </c>
      <c r="O85" s="11">
        <f t="shared" si="1"/>
        <v>83.308333333333337</v>
      </c>
      <c r="R85" s="2"/>
    </row>
    <row r="86" spans="1:18">
      <c r="A86" s="2">
        <v>39417</v>
      </c>
      <c r="B86">
        <v>92.6</v>
      </c>
      <c r="C86">
        <v>98.6</v>
      </c>
      <c r="D86">
        <v>92.3</v>
      </c>
      <c r="E86">
        <v>90.6</v>
      </c>
      <c r="F86">
        <v>93.8</v>
      </c>
      <c r="G86">
        <v>91.5</v>
      </c>
      <c r="H86">
        <v>79.599999999999994</v>
      </c>
      <c r="I86">
        <v>95.1</v>
      </c>
      <c r="J86" t="s">
        <v>1133</v>
      </c>
      <c r="K86">
        <v>85.8</v>
      </c>
      <c r="N86" s="11">
        <f t="shared" si="0"/>
        <v>96.933333333333337</v>
      </c>
      <c r="O86" s="11">
        <f t="shared" si="1"/>
        <v>83.55</v>
      </c>
      <c r="R86" s="2"/>
    </row>
    <row r="87" spans="1:18">
      <c r="A87" s="2">
        <v>39448</v>
      </c>
      <c r="B87">
        <v>94.8</v>
      </c>
      <c r="C87">
        <v>95.1</v>
      </c>
      <c r="D87">
        <v>94.8</v>
      </c>
      <c r="E87">
        <v>90.6</v>
      </c>
      <c r="F87">
        <v>97.4</v>
      </c>
      <c r="G87">
        <v>92</v>
      </c>
      <c r="H87">
        <v>93.8</v>
      </c>
      <c r="I87">
        <v>91.5</v>
      </c>
      <c r="J87" t="s">
        <v>1133</v>
      </c>
      <c r="K87">
        <v>84.1</v>
      </c>
      <c r="N87" s="11">
        <f t="shared" si="0"/>
        <v>97.591666666666654</v>
      </c>
      <c r="O87" s="11">
        <f t="shared" si="1"/>
        <v>83.833333333333329</v>
      </c>
      <c r="R87" s="2"/>
    </row>
    <row r="88" spans="1:18">
      <c r="A88" s="2">
        <v>39479</v>
      </c>
      <c r="B88">
        <v>91.1</v>
      </c>
      <c r="C88">
        <v>88.6</v>
      </c>
      <c r="D88">
        <v>91.2</v>
      </c>
      <c r="E88">
        <v>94.1</v>
      </c>
      <c r="F88">
        <v>94.4</v>
      </c>
      <c r="G88">
        <v>85</v>
      </c>
      <c r="H88">
        <v>90.8</v>
      </c>
      <c r="I88">
        <v>83.2</v>
      </c>
      <c r="J88" t="s">
        <v>1133</v>
      </c>
      <c r="K88">
        <v>84.3</v>
      </c>
      <c r="N88" s="11">
        <f t="shared" si="0"/>
        <v>98.3</v>
      </c>
      <c r="O88" s="11">
        <f t="shared" si="1"/>
        <v>83.966666666666654</v>
      </c>
      <c r="R88" s="2"/>
    </row>
    <row r="89" spans="1:18">
      <c r="A89" s="2">
        <v>39508</v>
      </c>
      <c r="B89">
        <v>97.7</v>
      </c>
      <c r="C89">
        <v>94</v>
      </c>
      <c r="D89">
        <v>98</v>
      </c>
      <c r="E89">
        <v>102.8</v>
      </c>
      <c r="F89">
        <v>99.9</v>
      </c>
      <c r="G89">
        <v>93</v>
      </c>
      <c r="H89">
        <v>102.3</v>
      </c>
      <c r="I89">
        <v>90.1</v>
      </c>
      <c r="J89" t="s">
        <v>1133</v>
      </c>
      <c r="K89">
        <v>84.4</v>
      </c>
      <c r="N89" s="11">
        <f t="shared" si="0"/>
        <v>98.399999999999991</v>
      </c>
      <c r="O89" s="11">
        <f t="shared" si="1"/>
        <v>84.224999999999994</v>
      </c>
      <c r="R89" s="2"/>
    </row>
    <row r="90" spans="1:18">
      <c r="A90" s="2">
        <v>39539</v>
      </c>
      <c r="B90">
        <v>99.2</v>
      </c>
      <c r="C90">
        <v>91.4</v>
      </c>
      <c r="D90">
        <v>99.7</v>
      </c>
      <c r="E90">
        <v>106.2</v>
      </c>
      <c r="F90">
        <v>100.1</v>
      </c>
      <c r="G90">
        <v>96</v>
      </c>
      <c r="H90">
        <v>106</v>
      </c>
      <c r="I90">
        <v>92.9</v>
      </c>
      <c r="J90" t="s">
        <v>1133</v>
      </c>
      <c r="K90">
        <v>83.8</v>
      </c>
      <c r="N90" s="11">
        <f t="shared" si="0"/>
        <v>99.141666666666666</v>
      </c>
      <c r="O90" s="11">
        <f t="shared" si="1"/>
        <v>84.408333333333317</v>
      </c>
      <c r="R90" s="2"/>
    </row>
    <row r="91" spans="1:18">
      <c r="A91" s="2">
        <v>39569</v>
      </c>
      <c r="B91">
        <v>102.5</v>
      </c>
      <c r="C91">
        <v>99.6</v>
      </c>
      <c r="D91">
        <v>102.6</v>
      </c>
      <c r="E91">
        <v>102.4</v>
      </c>
      <c r="F91">
        <v>105</v>
      </c>
      <c r="G91">
        <v>98.5</v>
      </c>
      <c r="H91">
        <v>102.5</v>
      </c>
      <c r="I91">
        <v>97.3</v>
      </c>
      <c r="J91" t="s">
        <v>1133</v>
      </c>
      <c r="K91">
        <v>84</v>
      </c>
      <c r="N91" s="11">
        <f t="shared" ref="N91:N154" si="2">AVERAGE(D80:D91)</f>
        <v>99.333333333333314</v>
      </c>
      <c r="O91" s="11">
        <f t="shared" ref="O91:O154" si="3">AVERAGE(K80:K91)</f>
        <v>84.549999999999983</v>
      </c>
      <c r="R91" s="2"/>
    </row>
    <row r="92" spans="1:18">
      <c r="A92" s="2">
        <v>39600</v>
      </c>
      <c r="B92">
        <v>103.3</v>
      </c>
      <c r="C92">
        <v>98.5</v>
      </c>
      <c r="D92">
        <v>103.6</v>
      </c>
      <c r="E92">
        <v>110</v>
      </c>
      <c r="F92">
        <v>105.3</v>
      </c>
      <c r="G92">
        <v>98.2</v>
      </c>
      <c r="H92">
        <v>104.3</v>
      </c>
      <c r="I92">
        <v>96.3</v>
      </c>
      <c r="J92" t="s">
        <v>1133</v>
      </c>
      <c r="K92">
        <v>84.3</v>
      </c>
      <c r="N92" s="11">
        <f t="shared" si="2"/>
        <v>99.86666666666666</v>
      </c>
      <c r="O92" s="11">
        <f t="shared" si="3"/>
        <v>84.649999999999991</v>
      </c>
      <c r="R92" s="2"/>
    </row>
    <row r="93" spans="1:18">
      <c r="A93" s="2">
        <v>39630</v>
      </c>
      <c r="B93">
        <v>108.5</v>
      </c>
      <c r="C93">
        <v>104.3</v>
      </c>
      <c r="D93">
        <v>108.8</v>
      </c>
      <c r="E93">
        <v>114.9</v>
      </c>
      <c r="F93">
        <v>111.3</v>
      </c>
      <c r="G93">
        <v>102.3</v>
      </c>
      <c r="H93">
        <v>104.6</v>
      </c>
      <c r="I93">
        <v>101.6</v>
      </c>
      <c r="J93" t="s">
        <v>1133</v>
      </c>
      <c r="K93">
        <v>84.9</v>
      </c>
      <c r="N93" s="11">
        <f t="shared" si="2"/>
        <v>100.59166666666668</v>
      </c>
      <c r="O93" s="11">
        <f t="shared" si="3"/>
        <v>84.783333333333317</v>
      </c>
      <c r="R93" s="2"/>
    </row>
    <row r="94" spans="1:18">
      <c r="A94" s="2">
        <v>39661</v>
      </c>
      <c r="B94">
        <v>106.9</v>
      </c>
      <c r="C94">
        <v>104.1</v>
      </c>
      <c r="D94">
        <v>107.1</v>
      </c>
      <c r="E94">
        <v>114.5</v>
      </c>
      <c r="F94">
        <v>107.6</v>
      </c>
      <c r="G94">
        <v>103.7</v>
      </c>
      <c r="H94">
        <v>109.3</v>
      </c>
      <c r="I94">
        <v>101.9</v>
      </c>
      <c r="J94" t="s">
        <v>1133</v>
      </c>
      <c r="K94">
        <v>85.5</v>
      </c>
      <c r="N94" s="11">
        <f t="shared" si="2"/>
        <v>100.72500000000001</v>
      </c>
      <c r="O94" s="11">
        <f t="shared" si="3"/>
        <v>84.933333333333323</v>
      </c>
      <c r="R94" s="2"/>
    </row>
    <row r="95" spans="1:18">
      <c r="A95" s="2">
        <v>39692</v>
      </c>
      <c r="B95">
        <v>107.3</v>
      </c>
      <c r="C95">
        <v>99.9</v>
      </c>
      <c r="D95">
        <v>107.8</v>
      </c>
      <c r="E95">
        <v>119.9</v>
      </c>
      <c r="F95">
        <v>105.2</v>
      </c>
      <c r="G95">
        <v>106.9</v>
      </c>
      <c r="H95">
        <v>108.5</v>
      </c>
      <c r="I95">
        <v>106.4</v>
      </c>
      <c r="J95" t="s">
        <v>1133</v>
      </c>
      <c r="K95">
        <v>85.6</v>
      </c>
      <c r="N95" s="11">
        <f t="shared" si="2"/>
        <v>101.47500000000001</v>
      </c>
      <c r="O95" s="11">
        <f t="shared" si="3"/>
        <v>84.983333333333334</v>
      </c>
      <c r="R95" s="2"/>
    </row>
    <row r="96" spans="1:18">
      <c r="A96" s="2">
        <v>39722</v>
      </c>
      <c r="B96">
        <v>108.4</v>
      </c>
      <c r="C96">
        <v>100.8</v>
      </c>
      <c r="D96">
        <v>108.9</v>
      </c>
      <c r="E96">
        <v>124.8</v>
      </c>
      <c r="F96">
        <v>104.1</v>
      </c>
      <c r="G96">
        <v>110.3</v>
      </c>
      <c r="H96">
        <v>107.1</v>
      </c>
      <c r="I96">
        <v>111.3</v>
      </c>
      <c r="J96" t="s">
        <v>1133</v>
      </c>
      <c r="K96">
        <v>86</v>
      </c>
      <c r="N96" s="11">
        <f t="shared" si="2"/>
        <v>101.49166666666667</v>
      </c>
      <c r="O96" s="11">
        <f t="shared" si="3"/>
        <v>84.941666666666663</v>
      </c>
      <c r="R96" s="2"/>
    </row>
    <row r="97" spans="1:18">
      <c r="A97" s="2">
        <v>39753</v>
      </c>
      <c r="B97">
        <v>96.2</v>
      </c>
      <c r="C97">
        <v>87.8</v>
      </c>
      <c r="D97">
        <v>96.7</v>
      </c>
      <c r="E97">
        <v>110</v>
      </c>
      <c r="F97">
        <v>92.5</v>
      </c>
      <c r="G97">
        <v>97.9</v>
      </c>
      <c r="H97">
        <v>77.599999999999994</v>
      </c>
      <c r="I97">
        <v>104.1</v>
      </c>
      <c r="J97" t="s">
        <v>1133</v>
      </c>
      <c r="K97">
        <v>84.8</v>
      </c>
      <c r="N97" s="11">
        <f t="shared" si="2"/>
        <v>100.95833333333333</v>
      </c>
      <c r="O97" s="11">
        <f t="shared" si="3"/>
        <v>84.791666666666671</v>
      </c>
      <c r="R97" s="2"/>
    </row>
    <row r="98" spans="1:18">
      <c r="A98" s="2">
        <v>39783</v>
      </c>
      <c r="B98">
        <v>79.099999999999994</v>
      </c>
      <c r="C98">
        <v>77.5</v>
      </c>
      <c r="D98">
        <v>79.2</v>
      </c>
      <c r="E98">
        <v>80.099999999999994</v>
      </c>
      <c r="F98">
        <v>77.599999999999994</v>
      </c>
      <c r="G98">
        <v>81.2</v>
      </c>
      <c r="H98">
        <v>48.5</v>
      </c>
      <c r="I98">
        <v>91.2</v>
      </c>
      <c r="J98" t="s">
        <v>1133</v>
      </c>
      <c r="K98">
        <v>80.099999999999994</v>
      </c>
      <c r="N98" s="11">
        <f t="shared" si="2"/>
        <v>99.86666666666666</v>
      </c>
      <c r="O98" s="11">
        <f t="shared" si="3"/>
        <v>84.316666666666663</v>
      </c>
      <c r="R98" s="2"/>
    </row>
    <row r="99" spans="1:18">
      <c r="A99" s="2">
        <v>39814</v>
      </c>
      <c r="B99">
        <v>78.7</v>
      </c>
      <c r="C99">
        <v>77.599999999999994</v>
      </c>
      <c r="D99">
        <v>78.7</v>
      </c>
      <c r="E99">
        <v>79.599999999999994</v>
      </c>
      <c r="F99">
        <v>78.7</v>
      </c>
      <c r="G99">
        <v>78.5</v>
      </c>
      <c r="H99">
        <v>68.8</v>
      </c>
      <c r="I99">
        <v>81.5</v>
      </c>
      <c r="J99" t="s">
        <v>1133</v>
      </c>
      <c r="K99">
        <v>75.7</v>
      </c>
      <c r="N99" s="11">
        <f t="shared" si="2"/>
        <v>98.524999999999991</v>
      </c>
      <c r="O99" s="11">
        <f t="shared" si="3"/>
        <v>83.616666666666674</v>
      </c>
      <c r="R99" s="2"/>
    </row>
    <row r="100" spans="1:18">
      <c r="A100" s="2">
        <v>39845</v>
      </c>
      <c r="B100">
        <v>76.099999999999994</v>
      </c>
      <c r="C100">
        <v>71.8</v>
      </c>
      <c r="D100">
        <v>76.3</v>
      </c>
      <c r="E100">
        <v>73.400000000000006</v>
      </c>
      <c r="F100">
        <v>75.8</v>
      </c>
      <c r="G100">
        <v>77.3</v>
      </c>
      <c r="H100">
        <v>72.900000000000006</v>
      </c>
      <c r="I100">
        <v>78.7</v>
      </c>
      <c r="J100" t="s">
        <v>1133</v>
      </c>
      <c r="K100">
        <v>76.8</v>
      </c>
      <c r="N100" s="11">
        <f t="shared" si="2"/>
        <v>97.283333333333317</v>
      </c>
      <c r="O100" s="11">
        <f t="shared" si="3"/>
        <v>82.99166666666666</v>
      </c>
      <c r="R100" s="2"/>
    </row>
    <row r="101" spans="1:18">
      <c r="A101" s="2">
        <v>39873</v>
      </c>
      <c r="B101">
        <v>88.6</v>
      </c>
      <c r="C101">
        <v>84.2</v>
      </c>
      <c r="D101">
        <v>88.8</v>
      </c>
      <c r="E101">
        <v>82.9</v>
      </c>
      <c r="F101">
        <v>87.8</v>
      </c>
      <c r="G101">
        <v>91.3</v>
      </c>
      <c r="H101">
        <v>93.9</v>
      </c>
      <c r="I101">
        <v>90.5</v>
      </c>
      <c r="J101" t="s">
        <v>1133</v>
      </c>
      <c r="K101">
        <v>76</v>
      </c>
      <c r="N101" s="11">
        <f t="shared" si="2"/>
        <v>96.516666666666666</v>
      </c>
      <c r="O101" s="11">
        <f t="shared" si="3"/>
        <v>82.291666666666671</v>
      </c>
      <c r="R101" s="2"/>
    </row>
    <row r="102" spans="1:18">
      <c r="A102" s="2">
        <v>39904</v>
      </c>
      <c r="B102">
        <v>85.2</v>
      </c>
      <c r="C102">
        <v>80.8</v>
      </c>
      <c r="D102">
        <v>85.5</v>
      </c>
      <c r="E102">
        <v>77.099999999999994</v>
      </c>
      <c r="F102">
        <v>85.4</v>
      </c>
      <c r="G102">
        <v>87.2</v>
      </c>
      <c r="H102">
        <v>87.5</v>
      </c>
      <c r="I102">
        <v>87.1</v>
      </c>
      <c r="J102" t="s">
        <v>1133</v>
      </c>
      <c r="K102">
        <v>76.2</v>
      </c>
      <c r="N102" s="11">
        <f t="shared" si="2"/>
        <v>95.333333333333329</v>
      </c>
      <c r="O102" s="11">
        <f t="shared" si="3"/>
        <v>81.658333333333346</v>
      </c>
      <c r="R102" s="2"/>
    </row>
    <row r="103" spans="1:18">
      <c r="A103" s="2">
        <v>39934</v>
      </c>
      <c r="B103">
        <v>91.3</v>
      </c>
      <c r="C103">
        <v>85.4</v>
      </c>
      <c r="D103">
        <v>91.6</v>
      </c>
      <c r="E103">
        <v>81.5</v>
      </c>
      <c r="F103">
        <v>91.7</v>
      </c>
      <c r="G103">
        <v>93.4</v>
      </c>
      <c r="H103">
        <v>91.5</v>
      </c>
      <c r="I103">
        <v>93.9</v>
      </c>
      <c r="J103" t="s">
        <v>1133</v>
      </c>
      <c r="K103">
        <v>77.3</v>
      </c>
      <c r="N103" s="11">
        <f t="shared" si="2"/>
        <v>94.416666666666671</v>
      </c>
      <c r="O103" s="11">
        <f t="shared" si="3"/>
        <v>81.099999999999994</v>
      </c>
      <c r="R103" s="2"/>
    </row>
    <row r="104" spans="1:18">
      <c r="A104" s="2">
        <v>39965</v>
      </c>
      <c r="B104">
        <v>92.2</v>
      </c>
      <c r="C104">
        <v>89.1</v>
      </c>
      <c r="D104">
        <v>92.4</v>
      </c>
      <c r="E104">
        <v>84.3</v>
      </c>
      <c r="F104">
        <v>93.8</v>
      </c>
      <c r="G104">
        <v>91.9</v>
      </c>
      <c r="H104">
        <v>93.7</v>
      </c>
      <c r="I104">
        <v>91.4</v>
      </c>
      <c r="J104" t="s">
        <v>1133</v>
      </c>
      <c r="K104">
        <v>78</v>
      </c>
      <c r="N104" s="11">
        <f t="shared" si="2"/>
        <v>93.483333333333348</v>
      </c>
      <c r="O104" s="11">
        <f t="shared" si="3"/>
        <v>80.575000000000003</v>
      </c>
      <c r="R104" s="2"/>
    </row>
    <row r="105" spans="1:18">
      <c r="A105" s="2">
        <v>39995</v>
      </c>
      <c r="B105">
        <v>97.7</v>
      </c>
      <c r="C105">
        <v>93.6</v>
      </c>
      <c r="D105">
        <v>98</v>
      </c>
      <c r="E105">
        <v>88.4</v>
      </c>
      <c r="F105">
        <v>99</v>
      </c>
      <c r="G105">
        <v>98.4</v>
      </c>
      <c r="H105">
        <v>99.4</v>
      </c>
      <c r="I105">
        <v>98</v>
      </c>
      <c r="J105" t="s">
        <v>1133</v>
      </c>
      <c r="K105">
        <v>77.5</v>
      </c>
      <c r="N105" s="11">
        <f t="shared" si="2"/>
        <v>92.583333333333329</v>
      </c>
      <c r="O105" s="11">
        <f t="shared" si="3"/>
        <v>79.958333333333329</v>
      </c>
      <c r="R105" s="2"/>
    </row>
    <row r="106" spans="1:18">
      <c r="A106" s="2">
        <v>40026</v>
      </c>
      <c r="B106">
        <v>99.6</v>
      </c>
      <c r="C106">
        <v>93.4</v>
      </c>
      <c r="D106">
        <v>100</v>
      </c>
      <c r="E106">
        <v>88.8</v>
      </c>
      <c r="F106">
        <v>100.1</v>
      </c>
      <c r="G106">
        <v>101.9</v>
      </c>
      <c r="H106">
        <v>104.7</v>
      </c>
      <c r="I106">
        <v>101</v>
      </c>
      <c r="J106" t="s">
        <v>1133</v>
      </c>
      <c r="K106">
        <v>79.599999999999994</v>
      </c>
      <c r="N106" s="11">
        <f t="shared" si="2"/>
        <v>91.99166666666666</v>
      </c>
      <c r="O106" s="11">
        <f t="shared" si="3"/>
        <v>79.466666666666669</v>
      </c>
      <c r="R106" s="2"/>
    </row>
    <row r="107" spans="1:18">
      <c r="A107" s="2">
        <v>40057</v>
      </c>
      <c r="B107">
        <v>99.4</v>
      </c>
      <c r="C107">
        <v>90.5</v>
      </c>
      <c r="D107">
        <v>100</v>
      </c>
      <c r="E107">
        <v>94.8</v>
      </c>
      <c r="F107">
        <v>98.7</v>
      </c>
      <c r="G107">
        <v>101.8</v>
      </c>
      <c r="H107">
        <v>102.2</v>
      </c>
      <c r="I107">
        <v>101.7</v>
      </c>
      <c r="J107" t="s">
        <v>1133</v>
      </c>
      <c r="K107">
        <v>81.5</v>
      </c>
      <c r="N107" s="11">
        <f t="shared" si="2"/>
        <v>91.341666666666654</v>
      </c>
      <c r="O107" s="11">
        <f t="shared" si="3"/>
        <v>79.125</v>
      </c>
      <c r="R107" s="2"/>
    </row>
    <row r="108" spans="1:18">
      <c r="A108" s="2">
        <v>40087</v>
      </c>
      <c r="B108">
        <v>105.6</v>
      </c>
      <c r="C108">
        <v>92.8</v>
      </c>
      <c r="D108">
        <v>106.4</v>
      </c>
      <c r="E108">
        <v>104.1</v>
      </c>
      <c r="F108">
        <v>102.7</v>
      </c>
      <c r="G108">
        <v>110.4</v>
      </c>
      <c r="H108">
        <v>113.5</v>
      </c>
      <c r="I108">
        <v>109.5</v>
      </c>
      <c r="J108" t="s">
        <v>1133</v>
      </c>
      <c r="K108">
        <v>82.9</v>
      </c>
      <c r="N108" s="11">
        <f t="shared" si="2"/>
        <v>91.13333333333334</v>
      </c>
      <c r="O108" s="11">
        <f t="shared" si="3"/>
        <v>78.86666666666666</v>
      </c>
      <c r="R108" s="2"/>
    </row>
    <row r="109" spans="1:18">
      <c r="A109" s="2">
        <v>40118</v>
      </c>
      <c r="B109">
        <v>101.4</v>
      </c>
      <c r="C109">
        <v>88.8</v>
      </c>
      <c r="D109">
        <v>102.2</v>
      </c>
      <c r="E109">
        <v>106.9</v>
      </c>
      <c r="F109">
        <v>97.7</v>
      </c>
      <c r="G109">
        <v>105.4</v>
      </c>
      <c r="H109">
        <v>107</v>
      </c>
      <c r="I109">
        <v>104.9</v>
      </c>
      <c r="J109" t="s">
        <v>1133</v>
      </c>
      <c r="K109">
        <v>83.9</v>
      </c>
      <c r="N109" s="11">
        <f t="shared" si="2"/>
        <v>91.591666666666654</v>
      </c>
      <c r="O109" s="11">
        <f t="shared" si="3"/>
        <v>78.791666666666671</v>
      </c>
      <c r="R109" s="2"/>
    </row>
    <row r="110" spans="1:18">
      <c r="A110" s="2">
        <v>40148</v>
      </c>
      <c r="B110">
        <v>94.1</v>
      </c>
      <c r="C110">
        <v>92.4</v>
      </c>
      <c r="D110">
        <v>94.2</v>
      </c>
      <c r="E110">
        <v>99.1</v>
      </c>
      <c r="F110">
        <v>92.9</v>
      </c>
      <c r="G110">
        <v>94.4</v>
      </c>
      <c r="H110">
        <v>88.6</v>
      </c>
      <c r="I110">
        <v>96.2</v>
      </c>
      <c r="J110" t="s">
        <v>1133</v>
      </c>
      <c r="K110">
        <v>83.7</v>
      </c>
      <c r="N110" s="11">
        <f t="shared" si="2"/>
        <v>92.841666666666654</v>
      </c>
      <c r="O110" s="11">
        <f t="shared" si="3"/>
        <v>79.091666666666669</v>
      </c>
      <c r="R110" s="2"/>
    </row>
    <row r="111" spans="1:18">
      <c r="A111" s="2">
        <v>40179</v>
      </c>
      <c r="B111">
        <v>91.2</v>
      </c>
      <c r="C111">
        <v>94.2</v>
      </c>
      <c r="D111">
        <v>91</v>
      </c>
      <c r="E111">
        <v>89.6</v>
      </c>
      <c r="F111">
        <v>93.5</v>
      </c>
      <c r="G111">
        <v>88.1</v>
      </c>
      <c r="H111">
        <v>92.1</v>
      </c>
      <c r="I111">
        <v>86.9</v>
      </c>
      <c r="J111" t="s">
        <v>1133</v>
      </c>
      <c r="K111">
        <v>80.7</v>
      </c>
      <c r="N111" s="11">
        <f t="shared" si="2"/>
        <v>93.866666666666674</v>
      </c>
      <c r="O111" s="11">
        <f t="shared" si="3"/>
        <v>79.50833333333334</v>
      </c>
      <c r="R111" s="2"/>
    </row>
    <row r="112" spans="1:18">
      <c r="A112" s="2">
        <v>40210</v>
      </c>
      <c r="B112">
        <v>89</v>
      </c>
      <c r="C112">
        <v>86.8</v>
      </c>
      <c r="D112">
        <v>89.1</v>
      </c>
      <c r="E112">
        <v>91.2</v>
      </c>
      <c r="F112">
        <v>89.2</v>
      </c>
      <c r="G112">
        <v>88</v>
      </c>
      <c r="H112">
        <v>92.4</v>
      </c>
      <c r="I112">
        <v>86.7</v>
      </c>
      <c r="J112" t="s">
        <v>1133</v>
      </c>
      <c r="K112">
        <v>82.1</v>
      </c>
      <c r="N112" s="11">
        <f t="shared" si="2"/>
        <v>94.933333333333323</v>
      </c>
      <c r="O112" s="11">
        <f t="shared" si="3"/>
        <v>79.95</v>
      </c>
      <c r="R112" s="2"/>
    </row>
    <row r="113" spans="1:18">
      <c r="A113" s="2">
        <v>40238</v>
      </c>
      <c r="B113">
        <v>105.1</v>
      </c>
      <c r="C113">
        <v>97</v>
      </c>
      <c r="D113">
        <v>105.6</v>
      </c>
      <c r="E113">
        <v>114.9</v>
      </c>
      <c r="F113">
        <v>103</v>
      </c>
      <c r="G113">
        <v>105.4</v>
      </c>
      <c r="H113">
        <v>119.3</v>
      </c>
      <c r="I113">
        <v>101.1</v>
      </c>
      <c r="J113" t="s">
        <v>1133</v>
      </c>
      <c r="K113">
        <v>81.900000000000006</v>
      </c>
      <c r="N113" s="11">
        <f t="shared" si="2"/>
        <v>96.333333333333329</v>
      </c>
      <c r="O113" s="11">
        <f t="shared" si="3"/>
        <v>80.441666666666677</v>
      </c>
      <c r="R113" s="2"/>
    </row>
    <row r="114" spans="1:18">
      <c r="A114" s="2">
        <v>40269</v>
      </c>
      <c r="B114">
        <v>99.3</v>
      </c>
      <c r="C114">
        <v>95</v>
      </c>
      <c r="D114">
        <v>99.6</v>
      </c>
      <c r="E114">
        <v>104.6</v>
      </c>
      <c r="F114">
        <v>99.8</v>
      </c>
      <c r="G114">
        <v>97</v>
      </c>
      <c r="H114">
        <v>105.9</v>
      </c>
      <c r="I114">
        <v>94.2</v>
      </c>
      <c r="J114" t="s">
        <v>1133</v>
      </c>
      <c r="K114">
        <v>82.8</v>
      </c>
      <c r="N114" s="11">
        <f t="shared" si="2"/>
        <v>97.508333333333326</v>
      </c>
      <c r="O114" s="11">
        <f t="shared" si="3"/>
        <v>80.99166666666666</v>
      </c>
      <c r="R114" s="2"/>
    </row>
    <row r="115" spans="1:18">
      <c r="A115" s="2">
        <v>40299</v>
      </c>
      <c r="B115">
        <v>104.3</v>
      </c>
      <c r="C115">
        <v>98.8</v>
      </c>
      <c r="D115">
        <v>104.6</v>
      </c>
      <c r="E115">
        <v>110.3</v>
      </c>
      <c r="F115">
        <v>105.2</v>
      </c>
      <c r="G115">
        <v>100.9</v>
      </c>
      <c r="H115">
        <v>108.5</v>
      </c>
      <c r="I115">
        <v>98.6</v>
      </c>
      <c r="J115" t="s">
        <v>1133</v>
      </c>
      <c r="K115">
        <v>83.3</v>
      </c>
      <c r="N115" s="11">
        <f t="shared" si="2"/>
        <v>98.591666666666654</v>
      </c>
      <c r="O115" s="11">
        <f t="shared" si="3"/>
        <v>81.49166666666666</v>
      </c>
      <c r="R115" s="2"/>
    </row>
    <row r="116" spans="1:18">
      <c r="A116" s="2">
        <v>40330</v>
      </c>
      <c r="B116">
        <v>102.5</v>
      </c>
      <c r="C116">
        <v>97.4</v>
      </c>
      <c r="D116">
        <v>102.8</v>
      </c>
      <c r="E116">
        <v>106.5</v>
      </c>
      <c r="F116">
        <v>104.7</v>
      </c>
      <c r="G116">
        <v>97.8</v>
      </c>
      <c r="H116">
        <v>99.3</v>
      </c>
      <c r="I116">
        <v>97.4</v>
      </c>
      <c r="J116" t="s">
        <v>1133</v>
      </c>
      <c r="K116">
        <v>83.8</v>
      </c>
      <c r="N116" s="11">
        <f t="shared" si="2"/>
        <v>99.458333333333329</v>
      </c>
      <c r="O116" s="11">
        <f t="shared" si="3"/>
        <v>81.97499999999998</v>
      </c>
      <c r="R116" s="2"/>
    </row>
    <row r="117" spans="1:18">
      <c r="A117" s="2">
        <v>40360</v>
      </c>
      <c r="B117">
        <v>106.9</v>
      </c>
      <c r="C117">
        <v>103.2</v>
      </c>
      <c r="D117">
        <v>107.1</v>
      </c>
      <c r="E117">
        <v>108.8</v>
      </c>
      <c r="F117">
        <v>109.4</v>
      </c>
      <c r="G117">
        <v>102.4</v>
      </c>
      <c r="H117">
        <v>100.3</v>
      </c>
      <c r="I117">
        <v>103</v>
      </c>
      <c r="J117" t="s">
        <v>1133</v>
      </c>
      <c r="K117">
        <v>83.9</v>
      </c>
      <c r="N117" s="11">
        <f t="shared" si="2"/>
        <v>100.21666666666665</v>
      </c>
      <c r="O117" s="11">
        <f t="shared" si="3"/>
        <v>82.508333333333312</v>
      </c>
      <c r="R117" s="2"/>
    </row>
    <row r="118" spans="1:18">
      <c r="A118" s="2">
        <v>40391</v>
      </c>
      <c r="B118">
        <v>108.1</v>
      </c>
      <c r="C118">
        <v>103.4</v>
      </c>
      <c r="D118">
        <v>108.4</v>
      </c>
      <c r="E118">
        <v>114</v>
      </c>
      <c r="F118">
        <v>107.7</v>
      </c>
      <c r="G118">
        <v>107</v>
      </c>
      <c r="H118">
        <v>111.5</v>
      </c>
      <c r="I118">
        <v>105.7</v>
      </c>
      <c r="J118" t="s">
        <v>1133</v>
      </c>
      <c r="K118">
        <v>84.4</v>
      </c>
      <c r="N118" s="11">
        <f t="shared" si="2"/>
        <v>100.91666666666667</v>
      </c>
      <c r="O118" s="11">
        <f t="shared" si="3"/>
        <v>82.908333333333317</v>
      </c>
      <c r="R118" s="2"/>
    </row>
    <row r="119" spans="1:18">
      <c r="A119" s="2">
        <v>40422</v>
      </c>
      <c r="B119">
        <v>105.8</v>
      </c>
      <c r="C119">
        <v>102.8</v>
      </c>
      <c r="D119">
        <v>106</v>
      </c>
      <c r="E119">
        <v>111.5</v>
      </c>
      <c r="F119">
        <v>103.9</v>
      </c>
      <c r="G119">
        <v>107</v>
      </c>
      <c r="H119">
        <v>105.1</v>
      </c>
      <c r="I119">
        <v>107.6</v>
      </c>
      <c r="J119" t="s">
        <v>1133</v>
      </c>
      <c r="K119">
        <v>84.5</v>
      </c>
      <c r="N119" s="11">
        <f t="shared" si="2"/>
        <v>101.41666666666667</v>
      </c>
      <c r="O119" s="11">
        <f t="shared" si="3"/>
        <v>83.158333333333317</v>
      </c>
      <c r="R119" s="2"/>
    </row>
    <row r="120" spans="1:18">
      <c r="A120" s="2">
        <v>40452</v>
      </c>
      <c r="B120">
        <v>107.7</v>
      </c>
      <c r="C120">
        <v>100.8</v>
      </c>
      <c r="D120">
        <v>108.2</v>
      </c>
      <c r="E120">
        <v>111.7</v>
      </c>
      <c r="F120">
        <v>105.1</v>
      </c>
      <c r="G120">
        <v>110.7</v>
      </c>
      <c r="H120">
        <v>111.3</v>
      </c>
      <c r="I120">
        <v>110.5</v>
      </c>
      <c r="J120" t="s">
        <v>1133</v>
      </c>
      <c r="K120">
        <v>86</v>
      </c>
      <c r="N120" s="11">
        <f t="shared" si="2"/>
        <v>101.56666666666666</v>
      </c>
      <c r="O120" s="11">
        <f t="shared" si="3"/>
        <v>83.416666666666657</v>
      </c>
      <c r="R120" s="2"/>
    </row>
    <row r="121" spans="1:18">
      <c r="A121" s="2">
        <v>40483</v>
      </c>
      <c r="B121">
        <v>106.8</v>
      </c>
      <c r="C121">
        <v>99.1</v>
      </c>
      <c r="D121">
        <v>107.3</v>
      </c>
      <c r="E121">
        <v>118.3</v>
      </c>
      <c r="F121">
        <v>102.6</v>
      </c>
      <c r="G121">
        <v>109.9</v>
      </c>
      <c r="H121">
        <v>114.2</v>
      </c>
      <c r="I121">
        <v>108.5</v>
      </c>
      <c r="J121" t="s">
        <v>1133</v>
      </c>
      <c r="K121">
        <v>86</v>
      </c>
      <c r="N121" s="11">
        <f t="shared" si="2"/>
        <v>101.99166666666666</v>
      </c>
      <c r="O121" s="11">
        <f t="shared" si="3"/>
        <v>83.591666666666654</v>
      </c>
      <c r="R121" s="2"/>
    </row>
    <row r="122" spans="1:18">
      <c r="A122" s="2">
        <v>40513</v>
      </c>
      <c r="B122">
        <v>96.6</v>
      </c>
      <c r="C122">
        <v>102</v>
      </c>
      <c r="D122">
        <v>96.2</v>
      </c>
      <c r="E122">
        <v>105.3</v>
      </c>
      <c r="F122">
        <v>95.1</v>
      </c>
      <c r="G122">
        <v>96.5</v>
      </c>
      <c r="H122">
        <v>94.3</v>
      </c>
      <c r="I122">
        <v>97.1</v>
      </c>
      <c r="J122" t="s">
        <v>1133</v>
      </c>
      <c r="K122">
        <v>85.4</v>
      </c>
      <c r="N122" s="11">
        <f t="shared" si="2"/>
        <v>102.15833333333335</v>
      </c>
      <c r="O122" s="11">
        <f t="shared" si="3"/>
        <v>83.733333333333334</v>
      </c>
      <c r="R122" s="2"/>
    </row>
    <row r="123" spans="1:18">
      <c r="A123" s="2">
        <v>40544</v>
      </c>
      <c r="B123">
        <v>93.2</v>
      </c>
      <c r="C123">
        <v>99.4</v>
      </c>
      <c r="D123">
        <v>92.8</v>
      </c>
      <c r="E123">
        <v>96.1</v>
      </c>
      <c r="F123">
        <v>94.2</v>
      </c>
      <c r="G123">
        <v>90.8</v>
      </c>
      <c r="H123">
        <v>96.2</v>
      </c>
      <c r="I123">
        <v>89.1</v>
      </c>
      <c r="J123" t="s">
        <v>1133</v>
      </c>
      <c r="K123">
        <v>82.1</v>
      </c>
      <c r="N123" s="11">
        <f t="shared" si="2"/>
        <v>102.30833333333334</v>
      </c>
      <c r="O123" s="11">
        <f t="shared" si="3"/>
        <v>83.850000000000009</v>
      </c>
      <c r="R123" s="2"/>
    </row>
    <row r="124" spans="1:18">
      <c r="A124" s="2">
        <v>40575</v>
      </c>
      <c r="B124">
        <v>95.4</v>
      </c>
      <c r="C124">
        <v>90.7</v>
      </c>
      <c r="D124">
        <v>95.7</v>
      </c>
      <c r="E124">
        <v>109.1</v>
      </c>
      <c r="F124">
        <v>93</v>
      </c>
      <c r="G124">
        <v>95.2</v>
      </c>
      <c r="H124">
        <v>107.6</v>
      </c>
      <c r="I124">
        <v>91.3</v>
      </c>
      <c r="J124" t="s">
        <v>1133</v>
      </c>
      <c r="K124">
        <v>82.4</v>
      </c>
      <c r="N124" s="11">
        <f t="shared" si="2"/>
        <v>102.85833333333333</v>
      </c>
      <c r="O124" s="11">
        <f t="shared" si="3"/>
        <v>83.875</v>
      </c>
      <c r="R124" s="2"/>
    </row>
    <row r="125" spans="1:18">
      <c r="A125" s="2">
        <v>40603</v>
      </c>
      <c r="B125">
        <v>104.4</v>
      </c>
      <c r="C125">
        <v>97</v>
      </c>
      <c r="D125">
        <v>104.8</v>
      </c>
      <c r="E125">
        <v>116.9</v>
      </c>
      <c r="F125">
        <v>103.1</v>
      </c>
      <c r="G125">
        <v>102.8</v>
      </c>
      <c r="H125">
        <v>110.2</v>
      </c>
      <c r="I125">
        <v>100.6</v>
      </c>
      <c r="J125" t="s">
        <v>1133</v>
      </c>
      <c r="K125">
        <v>81.8</v>
      </c>
      <c r="N125" s="11">
        <f t="shared" si="2"/>
        <v>102.79166666666667</v>
      </c>
      <c r="O125" s="11">
        <f t="shared" si="3"/>
        <v>83.86666666666666</v>
      </c>
      <c r="R125" s="2"/>
    </row>
    <row r="126" spans="1:18">
      <c r="A126" s="2">
        <v>40634</v>
      </c>
      <c r="B126">
        <v>97.5</v>
      </c>
      <c r="C126">
        <v>96.5</v>
      </c>
      <c r="D126">
        <v>97.6</v>
      </c>
      <c r="E126">
        <v>104.3</v>
      </c>
      <c r="F126">
        <v>98.4</v>
      </c>
      <c r="G126">
        <v>94.2</v>
      </c>
      <c r="H126">
        <v>97.4</v>
      </c>
      <c r="I126">
        <v>93.2</v>
      </c>
      <c r="J126" t="s">
        <v>1133</v>
      </c>
      <c r="K126">
        <v>82.2</v>
      </c>
      <c r="N126" s="11">
        <f t="shared" si="2"/>
        <v>102.62499999999999</v>
      </c>
      <c r="O126" s="11">
        <f t="shared" si="3"/>
        <v>83.816666666666663</v>
      </c>
      <c r="R126" s="2"/>
    </row>
    <row r="127" spans="1:18">
      <c r="A127" s="2">
        <v>40664</v>
      </c>
      <c r="B127">
        <v>107.1</v>
      </c>
      <c r="C127">
        <v>101.7</v>
      </c>
      <c r="D127">
        <v>107.4</v>
      </c>
      <c r="E127">
        <v>118.3</v>
      </c>
      <c r="F127">
        <v>107.2</v>
      </c>
      <c r="G127">
        <v>103.7</v>
      </c>
      <c r="H127">
        <v>106.2</v>
      </c>
      <c r="I127">
        <v>102.9</v>
      </c>
      <c r="J127" t="s">
        <v>1133</v>
      </c>
      <c r="K127">
        <v>83</v>
      </c>
      <c r="N127" s="11">
        <f t="shared" si="2"/>
        <v>102.85833333333333</v>
      </c>
      <c r="O127" s="11">
        <f t="shared" si="3"/>
        <v>83.791666666666671</v>
      </c>
      <c r="R127" s="2"/>
    </row>
    <row r="128" spans="1:18">
      <c r="A128" s="2">
        <v>40695</v>
      </c>
      <c r="B128">
        <v>102.8</v>
      </c>
      <c r="C128">
        <v>101.2</v>
      </c>
      <c r="D128">
        <v>102.9</v>
      </c>
      <c r="E128">
        <v>114.5</v>
      </c>
      <c r="F128">
        <v>104.3</v>
      </c>
      <c r="G128">
        <v>96.8</v>
      </c>
      <c r="H128">
        <v>97.9</v>
      </c>
      <c r="I128">
        <v>96.4</v>
      </c>
      <c r="J128" t="s">
        <v>1133</v>
      </c>
      <c r="K128">
        <v>82.9</v>
      </c>
      <c r="N128" s="11">
        <f t="shared" si="2"/>
        <v>102.86666666666667</v>
      </c>
      <c r="O128" s="11">
        <f t="shared" si="3"/>
        <v>83.716666666666669</v>
      </c>
      <c r="R128" s="2"/>
    </row>
    <row r="129" spans="1:18">
      <c r="A129" s="2">
        <v>40725</v>
      </c>
      <c r="B129">
        <v>106.1</v>
      </c>
      <c r="C129">
        <v>104.2</v>
      </c>
      <c r="D129">
        <v>106.2</v>
      </c>
      <c r="E129">
        <v>114.2</v>
      </c>
      <c r="F129">
        <v>106.8</v>
      </c>
      <c r="G129">
        <v>102.5</v>
      </c>
      <c r="H129">
        <v>101.4</v>
      </c>
      <c r="I129">
        <v>102.9</v>
      </c>
      <c r="J129" t="s">
        <v>1133</v>
      </c>
      <c r="K129">
        <v>82.5</v>
      </c>
      <c r="N129" s="11">
        <f t="shared" si="2"/>
        <v>102.79166666666669</v>
      </c>
      <c r="O129" s="11">
        <f t="shared" si="3"/>
        <v>83.6</v>
      </c>
      <c r="R129" s="2"/>
    </row>
    <row r="130" spans="1:18">
      <c r="A130" s="2">
        <v>40756</v>
      </c>
      <c r="B130">
        <v>110.8</v>
      </c>
      <c r="C130">
        <v>104.3</v>
      </c>
      <c r="D130">
        <v>111.2</v>
      </c>
      <c r="E130">
        <v>126.2</v>
      </c>
      <c r="F130">
        <v>108.7</v>
      </c>
      <c r="G130">
        <v>109.7</v>
      </c>
      <c r="H130">
        <v>112.9</v>
      </c>
      <c r="I130">
        <v>108.7</v>
      </c>
      <c r="J130" t="s">
        <v>1133</v>
      </c>
      <c r="K130">
        <v>82.6</v>
      </c>
      <c r="N130" s="11">
        <f t="shared" si="2"/>
        <v>103.02499999999999</v>
      </c>
      <c r="O130" s="11">
        <f t="shared" si="3"/>
        <v>83.45</v>
      </c>
      <c r="R130" s="2"/>
    </row>
    <row r="131" spans="1:18">
      <c r="A131" s="2">
        <v>40787</v>
      </c>
      <c r="B131">
        <v>104.8</v>
      </c>
      <c r="C131">
        <v>101.4</v>
      </c>
      <c r="D131">
        <v>105</v>
      </c>
      <c r="E131">
        <v>113.6</v>
      </c>
      <c r="F131">
        <v>104.2</v>
      </c>
      <c r="G131">
        <v>103.2</v>
      </c>
      <c r="H131">
        <v>95.9</v>
      </c>
      <c r="I131">
        <v>105.5</v>
      </c>
      <c r="J131" t="s">
        <v>1133</v>
      </c>
      <c r="K131">
        <v>83.2</v>
      </c>
      <c r="N131" s="11">
        <f t="shared" si="2"/>
        <v>102.94166666666666</v>
      </c>
      <c r="O131" s="11">
        <f t="shared" si="3"/>
        <v>83.341666666666669</v>
      </c>
      <c r="R131" s="2"/>
    </row>
    <row r="132" spans="1:18">
      <c r="A132" s="2">
        <v>40817</v>
      </c>
      <c r="B132">
        <v>106.3</v>
      </c>
      <c r="C132">
        <v>102.7</v>
      </c>
      <c r="D132">
        <v>106.5</v>
      </c>
      <c r="E132">
        <v>113.6</v>
      </c>
      <c r="F132">
        <v>104.8</v>
      </c>
      <c r="G132">
        <v>106.5</v>
      </c>
      <c r="H132">
        <v>100.7</v>
      </c>
      <c r="I132">
        <v>108.3</v>
      </c>
      <c r="J132" t="s">
        <v>1133</v>
      </c>
      <c r="K132">
        <v>84.3</v>
      </c>
      <c r="N132" s="11">
        <f t="shared" si="2"/>
        <v>102.8</v>
      </c>
      <c r="O132" s="11">
        <f t="shared" si="3"/>
        <v>83.2</v>
      </c>
      <c r="R132" s="2"/>
    </row>
    <row r="133" spans="1:18">
      <c r="A133" s="2">
        <v>40848</v>
      </c>
      <c r="B133">
        <v>104.2</v>
      </c>
      <c r="C133">
        <v>102.6</v>
      </c>
      <c r="D133">
        <v>104.3</v>
      </c>
      <c r="E133">
        <v>116</v>
      </c>
      <c r="F133">
        <v>100.8</v>
      </c>
      <c r="G133">
        <v>106</v>
      </c>
      <c r="H133">
        <v>101.5</v>
      </c>
      <c r="I133">
        <v>107.4</v>
      </c>
      <c r="J133" t="s">
        <v>1133</v>
      </c>
      <c r="K133">
        <v>84.1</v>
      </c>
      <c r="N133" s="11">
        <f t="shared" si="2"/>
        <v>102.55000000000001</v>
      </c>
      <c r="O133" s="11">
        <f t="shared" si="3"/>
        <v>83.041666666666671</v>
      </c>
      <c r="R133" s="2"/>
    </row>
    <row r="134" spans="1:18">
      <c r="A134" s="2">
        <v>40878</v>
      </c>
      <c r="B134">
        <v>95.7</v>
      </c>
      <c r="C134">
        <v>104.2</v>
      </c>
      <c r="D134">
        <v>95.1</v>
      </c>
      <c r="E134">
        <v>108.3</v>
      </c>
      <c r="F134">
        <v>94.1</v>
      </c>
      <c r="G134">
        <v>94.5</v>
      </c>
      <c r="H134">
        <v>88.9</v>
      </c>
      <c r="I134">
        <v>96.2</v>
      </c>
      <c r="J134" t="s">
        <v>1133</v>
      </c>
      <c r="K134">
        <v>83</v>
      </c>
      <c r="N134" s="11">
        <f t="shared" si="2"/>
        <v>102.45833333333331</v>
      </c>
      <c r="O134" s="11">
        <f t="shared" si="3"/>
        <v>82.841666666666669</v>
      </c>
      <c r="R134" s="2"/>
    </row>
    <row r="135" spans="1:18">
      <c r="A135" s="2">
        <v>40909</v>
      </c>
      <c r="B135">
        <v>88.7</v>
      </c>
      <c r="C135">
        <v>92.4</v>
      </c>
      <c r="D135">
        <v>88.2</v>
      </c>
      <c r="E135">
        <v>79.8</v>
      </c>
      <c r="F135">
        <v>90.2</v>
      </c>
      <c r="G135">
        <v>87.8</v>
      </c>
      <c r="H135">
        <v>86.8</v>
      </c>
      <c r="I135">
        <v>88.2</v>
      </c>
      <c r="J135">
        <v>93.5</v>
      </c>
      <c r="K135">
        <v>80.599999999999994</v>
      </c>
      <c r="N135" s="11">
        <f t="shared" si="2"/>
        <v>102.075</v>
      </c>
      <c r="O135" s="11">
        <f t="shared" si="3"/>
        <v>82.716666666666669</v>
      </c>
      <c r="R135" s="2"/>
    </row>
    <row r="136" spans="1:18">
      <c r="A136" s="2">
        <v>40940</v>
      </c>
      <c r="B136">
        <v>89.8</v>
      </c>
      <c r="C136">
        <v>93.6</v>
      </c>
      <c r="D136">
        <v>89.4</v>
      </c>
      <c r="E136">
        <v>98.4</v>
      </c>
      <c r="F136">
        <v>89.9</v>
      </c>
      <c r="G136">
        <v>87.5</v>
      </c>
      <c r="H136">
        <v>82</v>
      </c>
      <c r="I136">
        <v>89.2</v>
      </c>
      <c r="J136">
        <v>93.6</v>
      </c>
      <c r="K136">
        <v>81.900000000000006</v>
      </c>
      <c r="N136" s="11">
        <f t="shared" si="2"/>
        <v>101.55000000000001</v>
      </c>
      <c r="O136" s="11">
        <f t="shared" si="3"/>
        <v>82.674999999999997</v>
      </c>
      <c r="R136" s="2"/>
    </row>
    <row r="137" spans="1:18">
      <c r="A137" s="2">
        <v>40969</v>
      </c>
      <c r="B137">
        <v>99.7</v>
      </c>
      <c r="C137">
        <v>98.6</v>
      </c>
      <c r="D137">
        <v>99.8</v>
      </c>
      <c r="E137">
        <v>112.7</v>
      </c>
      <c r="F137">
        <v>97.5</v>
      </c>
      <c r="G137">
        <v>100.5</v>
      </c>
      <c r="H137">
        <v>104.7</v>
      </c>
      <c r="I137">
        <v>99.2</v>
      </c>
      <c r="J137">
        <v>102.8</v>
      </c>
      <c r="K137">
        <v>80.900000000000006</v>
      </c>
      <c r="N137" s="11">
        <f t="shared" si="2"/>
        <v>101.13333333333333</v>
      </c>
      <c r="O137" s="11">
        <f t="shared" si="3"/>
        <v>82.600000000000009</v>
      </c>
      <c r="R137" s="2"/>
    </row>
    <row r="138" spans="1:18">
      <c r="A138" s="2">
        <v>41000</v>
      </c>
      <c r="B138">
        <v>92.8</v>
      </c>
      <c r="C138">
        <v>96.2</v>
      </c>
      <c r="D138">
        <v>92.3</v>
      </c>
      <c r="E138">
        <v>97.5</v>
      </c>
      <c r="F138">
        <v>92.5</v>
      </c>
      <c r="G138">
        <v>91.6</v>
      </c>
      <c r="H138">
        <v>92.8</v>
      </c>
      <c r="I138">
        <v>91.2</v>
      </c>
      <c r="J138">
        <v>95</v>
      </c>
      <c r="K138">
        <v>80.8</v>
      </c>
      <c r="N138" s="11">
        <f t="shared" si="2"/>
        <v>100.69166666666666</v>
      </c>
      <c r="O138" s="11">
        <f t="shared" si="3"/>
        <v>82.483333333333334</v>
      </c>
      <c r="R138" s="2"/>
    </row>
    <row r="139" spans="1:18">
      <c r="A139" s="2">
        <v>41030</v>
      </c>
      <c r="B139">
        <v>102.5</v>
      </c>
      <c r="C139">
        <v>104.3</v>
      </c>
      <c r="D139">
        <v>102.2</v>
      </c>
      <c r="E139">
        <v>106.7</v>
      </c>
      <c r="F139">
        <v>102.9</v>
      </c>
      <c r="G139">
        <v>100.2</v>
      </c>
      <c r="H139">
        <v>102.2</v>
      </c>
      <c r="I139">
        <v>99.6</v>
      </c>
      <c r="J139">
        <v>103</v>
      </c>
      <c r="K139">
        <v>81.8</v>
      </c>
      <c r="N139" s="11">
        <f t="shared" si="2"/>
        <v>100.25833333333333</v>
      </c>
      <c r="O139" s="11">
        <f t="shared" si="3"/>
        <v>82.383333333333326</v>
      </c>
      <c r="R139" s="2"/>
    </row>
    <row r="140" spans="1:18">
      <c r="A140" s="2">
        <v>41061</v>
      </c>
      <c r="B140">
        <v>98.3</v>
      </c>
      <c r="C140">
        <v>100.5</v>
      </c>
      <c r="D140">
        <v>98</v>
      </c>
      <c r="E140">
        <v>96.8</v>
      </c>
      <c r="F140">
        <v>100.1</v>
      </c>
      <c r="G140">
        <v>94.9</v>
      </c>
      <c r="H140">
        <v>96.7</v>
      </c>
      <c r="I140">
        <v>94.4</v>
      </c>
      <c r="J140">
        <v>97.7</v>
      </c>
      <c r="K140">
        <v>81.599999999999994</v>
      </c>
      <c r="N140" s="11">
        <f t="shared" si="2"/>
        <v>99.84999999999998</v>
      </c>
      <c r="O140" s="11">
        <f t="shared" si="3"/>
        <v>82.274999999999991</v>
      </c>
      <c r="R140" s="2"/>
    </row>
    <row r="141" spans="1:18">
      <c r="A141" s="2">
        <v>41091</v>
      </c>
      <c r="B141">
        <v>104.5</v>
      </c>
      <c r="C141">
        <v>103.9</v>
      </c>
      <c r="D141">
        <v>104.6</v>
      </c>
      <c r="E141">
        <v>103.5</v>
      </c>
      <c r="F141">
        <v>106</v>
      </c>
      <c r="G141">
        <v>102</v>
      </c>
      <c r="H141">
        <v>101.3</v>
      </c>
      <c r="I141">
        <v>102.2</v>
      </c>
      <c r="J141">
        <v>102.3</v>
      </c>
      <c r="K141">
        <v>81.8</v>
      </c>
      <c r="N141" s="11">
        <f t="shared" si="2"/>
        <v>99.716666666666654</v>
      </c>
      <c r="O141" s="11">
        <f t="shared" si="3"/>
        <v>82.216666666666654</v>
      </c>
      <c r="R141" s="2"/>
    </row>
    <row r="142" spans="1:18">
      <c r="A142" s="2">
        <v>41122</v>
      </c>
      <c r="B142">
        <v>111.5</v>
      </c>
      <c r="C142">
        <v>104</v>
      </c>
      <c r="D142">
        <v>112.5</v>
      </c>
      <c r="E142">
        <v>110.7</v>
      </c>
      <c r="F142">
        <v>111.4</v>
      </c>
      <c r="G142">
        <v>112.2</v>
      </c>
      <c r="H142">
        <v>117.3</v>
      </c>
      <c r="I142">
        <v>110.6</v>
      </c>
      <c r="J142">
        <v>108.3</v>
      </c>
      <c r="K142">
        <v>83</v>
      </c>
      <c r="N142" s="11">
        <f t="shared" si="2"/>
        <v>99.824999999999989</v>
      </c>
      <c r="O142" s="11">
        <f t="shared" si="3"/>
        <v>82.249999999999986</v>
      </c>
      <c r="R142" s="2"/>
    </row>
    <row r="143" spans="1:18">
      <c r="A143" s="2">
        <v>41153</v>
      </c>
      <c r="B143">
        <v>103.4</v>
      </c>
      <c r="C143">
        <v>97.5</v>
      </c>
      <c r="D143">
        <v>104.2</v>
      </c>
      <c r="E143">
        <v>96.1</v>
      </c>
      <c r="F143">
        <v>104.2</v>
      </c>
      <c r="G143">
        <v>104.2</v>
      </c>
      <c r="H143">
        <v>101.9</v>
      </c>
      <c r="I143">
        <v>105</v>
      </c>
      <c r="J143">
        <v>101.3</v>
      </c>
      <c r="K143">
        <v>83</v>
      </c>
      <c r="N143" s="11">
        <f t="shared" si="2"/>
        <v>99.75833333333334</v>
      </c>
      <c r="O143" s="11">
        <f t="shared" si="3"/>
        <v>82.23333333333332</v>
      </c>
      <c r="R143" s="2"/>
    </row>
    <row r="144" spans="1:18">
      <c r="A144" s="2">
        <v>41183</v>
      </c>
      <c r="B144">
        <v>111.8</v>
      </c>
      <c r="C144">
        <v>108.1</v>
      </c>
      <c r="D144">
        <v>112.3</v>
      </c>
      <c r="E144">
        <v>108.8</v>
      </c>
      <c r="F144">
        <v>110.5</v>
      </c>
      <c r="G144">
        <v>115.6</v>
      </c>
      <c r="H144">
        <v>117.2</v>
      </c>
      <c r="I144">
        <v>115.1</v>
      </c>
      <c r="J144">
        <v>109.3</v>
      </c>
      <c r="K144">
        <v>84</v>
      </c>
      <c r="N144" s="11">
        <f t="shared" si="2"/>
        <v>100.24166666666667</v>
      </c>
      <c r="O144" s="11">
        <f t="shared" si="3"/>
        <v>82.208333333333329</v>
      </c>
      <c r="R144" s="2"/>
    </row>
    <row r="145" spans="1:18">
      <c r="A145" s="2">
        <v>41214</v>
      </c>
      <c r="B145">
        <v>104.8</v>
      </c>
      <c r="C145">
        <v>97.3</v>
      </c>
      <c r="D145">
        <v>105.8</v>
      </c>
      <c r="E145">
        <v>100.2</v>
      </c>
      <c r="F145">
        <v>102.5</v>
      </c>
      <c r="G145">
        <v>111</v>
      </c>
      <c r="H145">
        <v>111.8</v>
      </c>
      <c r="I145">
        <v>110.8</v>
      </c>
      <c r="J145">
        <v>102.4</v>
      </c>
      <c r="K145">
        <v>84</v>
      </c>
      <c r="N145" s="11">
        <f t="shared" si="2"/>
        <v>100.36666666666667</v>
      </c>
      <c r="O145" s="11">
        <f t="shared" si="3"/>
        <v>82.2</v>
      </c>
      <c r="R145" s="2"/>
    </row>
    <row r="146" spans="1:18">
      <c r="A146" s="2">
        <v>41244</v>
      </c>
      <c r="B146">
        <v>92.2</v>
      </c>
      <c r="C146">
        <v>103.5</v>
      </c>
      <c r="D146">
        <v>90.8</v>
      </c>
      <c r="E146">
        <v>88.9</v>
      </c>
      <c r="F146">
        <v>92.5</v>
      </c>
      <c r="G146">
        <v>92.4</v>
      </c>
      <c r="H146">
        <v>85.4</v>
      </c>
      <c r="I146">
        <v>94.6</v>
      </c>
      <c r="J146">
        <v>90.9</v>
      </c>
      <c r="K146">
        <v>84.1</v>
      </c>
      <c r="N146" s="11">
        <f t="shared" si="2"/>
        <v>100.00833333333334</v>
      </c>
      <c r="O146" s="11">
        <f t="shared" si="3"/>
        <v>82.291666666666671</v>
      </c>
      <c r="R146" s="2"/>
    </row>
    <row r="147" spans="1:18">
      <c r="A147" s="2">
        <v>41275</v>
      </c>
      <c r="B147">
        <v>94.5</v>
      </c>
      <c r="C147">
        <v>94.3</v>
      </c>
      <c r="D147">
        <v>94.5</v>
      </c>
      <c r="E147">
        <v>98.8</v>
      </c>
      <c r="F147">
        <v>93.9</v>
      </c>
      <c r="G147">
        <v>94.8</v>
      </c>
      <c r="H147">
        <v>99.1</v>
      </c>
      <c r="I147">
        <v>93.5</v>
      </c>
      <c r="J147">
        <v>95.4</v>
      </c>
      <c r="K147">
        <v>80.5</v>
      </c>
      <c r="N147" s="11">
        <f t="shared" si="2"/>
        <v>100.53333333333332</v>
      </c>
      <c r="O147" s="11">
        <f t="shared" si="3"/>
        <v>82.283333333333331</v>
      </c>
      <c r="R147" s="2"/>
    </row>
    <row r="148" spans="1:18">
      <c r="A148" s="2">
        <v>41306</v>
      </c>
      <c r="B148">
        <v>88.1</v>
      </c>
      <c r="C148">
        <v>85.4</v>
      </c>
      <c r="D148">
        <v>88.4</v>
      </c>
      <c r="E148">
        <v>103.4</v>
      </c>
      <c r="F148">
        <v>86.7</v>
      </c>
      <c r="G148">
        <v>86.4</v>
      </c>
      <c r="H148">
        <v>84.9</v>
      </c>
      <c r="I148">
        <v>86.8</v>
      </c>
      <c r="J148">
        <v>88.7</v>
      </c>
      <c r="K148">
        <v>81.8</v>
      </c>
      <c r="N148" s="11">
        <f t="shared" si="2"/>
        <v>100.45</v>
      </c>
      <c r="O148" s="11">
        <f t="shared" si="3"/>
        <v>82.275000000000006</v>
      </c>
      <c r="R148" s="2"/>
    </row>
    <row r="149" spans="1:18">
      <c r="A149" s="2">
        <v>41334</v>
      </c>
      <c r="B149">
        <v>97.7</v>
      </c>
      <c r="C149">
        <v>89.6</v>
      </c>
      <c r="D149">
        <v>98.7</v>
      </c>
      <c r="E149">
        <v>113.7</v>
      </c>
      <c r="F149">
        <v>95.9</v>
      </c>
      <c r="G149">
        <v>96.8</v>
      </c>
      <c r="H149">
        <v>105.5</v>
      </c>
      <c r="I149">
        <v>94</v>
      </c>
      <c r="J149">
        <v>100.6</v>
      </c>
      <c r="K149">
        <v>81.2</v>
      </c>
      <c r="N149" s="11">
        <f t="shared" si="2"/>
        <v>100.35833333333333</v>
      </c>
      <c r="O149" s="11">
        <f t="shared" si="3"/>
        <v>82.3</v>
      </c>
      <c r="R149" s="2"/>
    </row>
    <row r="150" spans="1:18">
      <c r="A150" s="2">
        <v>41365</v>
      </c>
      <c r="B150">
        <v>101.8</v>
      </c>
      <c r="C150">
        <v>90.6</v>
      </c>
      <c r="D150">
        <v>103.2</v>
      </c>
      <c r="E150">
        <v>120.1</v>
      </c>
      <c r="F150">
        <v>98.8</v>
      </c>
      <c r="G150">
        <v>103</v>
      </c>
      <c r="H150">
        <v>111.8</v>
      </c>
      <c r="I150">
        <v>100.2</v>
      </c>
      <c r="J150">
        <v>104.1</v>
      </c>
      <c r="K150">
        <v>81</v>
      </c>
      <c r="N150" s="11">
        <f t="shared" si="2"/>
        <v>101.26666666666665</v>
      </c>
      <c r="O150" s="11">
        <f t="shared" si="3"/>
        <v>82.316666666666677</v>
      </c>
      <c r="R150" s="2"/>
    </row>
    <row r="151" spans="1:18">
      <c r="A151" s="2">
        <v>41395</v>
      </c>
      <c r="B151">
        <v>105</v>
      </c>
      <c r="C151">
        <v>95.5</v>
      </c>
      <c r="D151">
        <v>106.2</v>
      </c>
      <c r="E151">
        <v>114.9</v>
      </c>
      <c r="F151">
        <v>104.1</v>
      </c>
      <c r="G151">
        <v>104.4</v>
      </c>
      <c r="H151">
        <v>108.8</v>
      </c>
      <c r="I151">
        <v>103</v>
      </c>
      <c r="J151">
        <v>103.2</v>
      </c>
      <c r="K151">
        <v>81.900000000000006</v>
      </c>
      <c r="N151" s="11">
        <f t="shared" si="2"/>
        <v>101.60000000000001</v>
      </c>
      <c r="O151" s="11">
        <f t="shared" si="3"/>
        <v>82.325000000000003</v>
      </c>
      <c r="R151" s="2"/>
    </row>
    <row r="152" spans="1:18">
      <c r="A152" s="2">
        <v>41426</v>
      </c>
      <c r="B152">
        <v>101.7</v>
      </c>
      <c r="C152">
        <v>97.1</v>
      </c>
      <c r="D152">
        <v>102.3</v>
      </c>
      <c r="E152">
        <v>112.1</v>
      </c>
      <c r="F152">
        <v>100.8</v>
      </c>
      <c r="G152">
        <v>100.7</v>
      </c>
      <c r="H152">
        <v>103.6</v>
      </c>
      <c r="I152">
        <v>99.8</v>
      </c>
      <c r="J152">
        <v>100.3</v>
      </c>
      <c r="K152">
        <v>82.3</v>
      </c>
      <c r="N152" s="11">
        <f t="shared" si="2"/>
        <v>101.95833333333333</v>
      </c>
      <c r="O152" s="11">
        <f t="shared" si="3"/>
        <v>82.383333333333326</v>
      </c>
      <c r="R152" s="2"/>
    </row>
    <row r="153" spans="1:18">
      <c r="A153" s="2">
        <v>41456</v>
      </c>
      <c r="B153">
        <v>108</v>
      </c>
      <c r="C153">
        <v>100.6</v>
      </c>
      <c r="D153">
        <v>109</v>
      </c>
      <c r="E153">
        <v>117</v>
      </c>
      <c r="F153">
        <v>107.8</v>
      </c>
      <c r="G153">
        <v>106.2</v>
      </c>
      <c r="H153">
        <v>104.7</v>
      </c>
      <c r="I153">
        <v>106.7</v>
      </c>
      <c r="J153">
        <v>105.9</v>
      </c>
      <c r="K153">
        <v>82.3</v>
      </c>
      <c r="N153" s="11">
        <f t="shared" si="2"/>
        <v>102.325</v>
      </c>
      <c r="O153" s="11">
        <f t="shared" si="3"/>
        <v>82.424999999999997</v>
      </c>
      <c r="R153" s="2"/>
    </row>
    <row r="154" spans="1:18">
      <c r="A154" s="2">
        <v>41487</v>
      </c>
      <c r="B154">
        <v>112</v>
      </c>
      <c r="C154">
        <v>101.9</v>
      </c>
      <c r="D154">
        <v>113.3</v>
      </c>
      <c r="E154">
        <v>122.1</v>
      </c>
      <c r="F154">
        <v>110.5</v>
      </c>
      <c r="G154">
        <v>112.3</v>
      </c>
      <c r="H154">
        <v>114.7</v>
      </c>
      <c r="I154">
        <v>111.5</v>
      </c>
      <c r="J154">
        <v>109.3</v>
      </c>
      <c r="K154">
        <v>83</v>
      </c>
      <c r="N154" s="11">
        <f t="shared" si="2"/>
        <v>102.39166666666667</v>
      </c>
      <c r="O154" s="11">
        <f t="shared" si="3"/>
        <v>82.424999999999997</v>
      </c>
      <c r="R154" s="2"/>
    </row>
    <row r="155" spans="1:18">
      <c r="A155" s="2">
        <v>41518</v>
      </c>
      <c r="B155">
        <v>107.3</v>
      </c>
      <c r="C155">
        <v>97.2</v>
      </c>
      <c r="D155">
        <v>108.6</v>
      </c>
      <c r="E155">
        <v>119.2</v>
      </c>
      <c r="F155">
        <v>104.6</v>
      </c>
      <c r="G155">
        <v>109.1</v>
      </c>
      <c r="H155">
        <v>109.9</v>
      </c>
      <c r="I155">
        <v>108.8</v>
      </c>
      <c r="J155">
        <v>104.8</v>
      </c>
      <c r="K155">
        <v>83.1</v>
      </c>
      <c r="N155" s="11">
        <f t="shared" ref="N155:N194" si="4">AVERAGE(D144:D155)</f>
        <v>102.75833333333333</v>
      </c>
      <c r="O155" s="11">
        <f t="shared" ref="O155:O181" si="5">AVERAGE(K144:K155)</f>
        <v>82.433333333333323</v>
      </c>
      <c r="R155" s="2"/>
    </row>
    <row r="156" spans="1:18">
      <c r="A156" s="2">
        <v>41548</v>
      </c>
      <c r="B156">
        <v>112.6</v>
      </c>
      <c r="C156">
        <v>104</v>
      </c>
      <c r="D156">
        <v>113.7</v>
      </c>
      <c r="E156">
        <v>127.1</v>
      </c>
      <c r="F156">
        <v>108.5</v>
      </c>
      <c r="G156">
        <v>116.3</v>
      </c>
      <c r="H156">
        <v>117.7</v>
      </c>
      <c r="I156">
        <v>115.9</v>
      </c>
      <c r="J156">
        <v>110.9</v>
      </c>
      <c r="K156">
        <v>84.2</v>
      </c>
      <c r="N156" s="11">
        <f t="shared" si="4"/>
        <v>102.875</v>
      </c>
      <c r="O156" s="11">
        <f t="shared" si="5"/>
        <v>82.45</v>
      </c>
      <c r="R156" s="2"/>
    </row>
    <row r="157" spans="1:18">
      <c r="A157" s="2">
        <v>41579</v>
      </c>
      <c r="B157">
        <v>106.1</v>
      </c>
      <c r="C157">
        <v>100.2</v>
      </c>
      <c r="D157">
        <v>106.9</v>
      </c>
      <c r="E157">
        <v>113</v>
      </c>
      <c r="F157">
        <v>103</v>
      </c>
      <c r="G157">
        <v>110.2</v>
      </c>
      <c r="H157">
        <v>109.2</v>
      </c>
      <c r="I157">
        <v>110.5</v>
      </c>
      <c r="J157">
        <v>103.6</v>
      </c>
      <c r="K157">
        <v>85.1</v>
      </c>
      <c r="N157" s="11">
        <f t="shared" si="4"/>
        <v>102.96666666666668</v>
      </c>
      <c r="O157" s="11">
        <f t="shared" si="5"/>
        <v>82.541666666666671</v>
      </c>
      <c r="R157" s="2"/>
    </row>
    <row r="158" spans="1:18">
      <c r="A158" s="2">
        <v>41609</v>
      </c>
      <c r="B158">
        <v>90.1</v>
      </c>
      <c r="C158">
        <v>99.9</v>
      </c>
      <c r="D158">
        <v>88.9</v>
      </c>
      <c r="E158">
        <v>85</v>
      </c>
      <c r="F158">
        <v>90.1</v>
      </c>
      <c r="G158">
        <v>91.3</v>
      </c>
      <c r="H158">
        <v>83.1</v>
      </c>
      <c r="I158">
        <v>93.9</v>
      </c>
      <c r="J158">
        <v>86.8</v>
      </c>
      <c r="K158">
        <v>84</v>
      </c>
      <c r="N158" s="11">
        <f t="shared" si="4"/>
        <v>102.80833333333334</v>
      </c>
      <c r="O158" s="11">
        <f t="shared" si="5"/>
        <v>82.533333333333346</v>
      </c>
      <c r="R158" s="2"/>
    </row>
    <row r="159" spans="1:18">
      <c r="A159" s="2">
        <v>41640</v>
      </c>
      <c r="B159">
        <v>92.6</v>
      </c>
      <c r="C159">
        <v>96.2</v>
      </c>
      <c r="D159">
        <v>92.2</v>
      </c>
      <c r="E159">
        <v>99.7</v>
      </c>
      <c r="F159">
        <v>91.2</v>
      </c>
      <c r="G159">
        <v>93.2</v>
      </c>
      <c r="H159">
        <v>94.8</v>
      </c>
      <c r="I159">
        <v>92.7</v>
      </c>
      <c r="J159">
        <v>92.2</v>
      </c>
      <c r="K159">
        <v>81</v>
      </c>
      <c r="N159" s="11">
        <f t="shared" si="4"/>
        <v>102.61666666666667</v>
      </c>
      <c r="O159" s="11">
        <f t="shared" si="5"/>
        <v>82.575000000000003</v>
      </c>
      <c r="R159" s="2"/>
    </row>
    <row r="160" spans="1:18">
      <c r="A160" s="2">
        <v>41671</v>
      </c>
      <c r="B160">
        <v>92.3</v>
      </c>
      <c r="C160">
        <v>86.8</v>
      </c>
      <c r="D160">
        <v>93</v>
      </c>
      <c r="E160">
        <v>112.3</v>
      </c>
      <c r="F160">
        <v>87.7</v>
      </c>
      <c r="G160">
        <v>95.8</v>
      </c>
      <c r="H160">
        <v>104.6</v>
      </c>
      <c r="I160">
        <v>93</v>
      </c>
      <c r="J160">
        <v>93.2</v>
      </c>
      <c r="K160">
        <v>82</v>
      </c>
      <c r="N160" s="11">
        <f t="shared" si="4"/>
        <v>103.00000000000001</v>
      </c>
      <c r="O160" s="11">
        <f t="shared" si="5"/>
        <v>82.591666666666669</v>
      </c>
      <c r="R160" s="2"/>
    </row>
    <row r="161" spans="1:18">
      <c r="A161" s="2">
        <v>41699</v>
      </c>
      <c r="B161">
        <v>97.3</v>
      </c>
      <c r="C161">
        <v>97.5</v>
      </c>
      <c r="D161">
        <v>97.3</v>
      </c>
      <c r="E161">
        <v>106.2</v>
      </c>
      <c r="F161">
        <v>96</v>
      </c>
      <c r="G161">
        <v>97.5</v>
      </c>
      <c r="H161">
        <v>100.3</v>
      </c>
      <c r="I161">
        <v>96.6</v>
      </c>
      <c r="J161">
        <v>96.8</v>
      </c>
      <c r="K161">
        <v>81.5</v>
      </c>
      <c r="N161" s="11">
        <f t="shared" si="4"/>
        <v>102.88333333333333</v>
      </c>
      <c r="O161" s="11">
        <f t="shared" si="5"/>
        <v>82.616666666666674</v>
      </c>
      <c r="R161" s="2"/>
    </row>
    <row r="162" spans="1:18">
      <c r="A162" s="2">
        <v>41730</v>
      </c>
      <c r="B162">
        <v>96</v>
      </c>
      <c r="C162">
        <v>95.9</v>
      </c>
      <c r="D162">
        <v>96</v>
      </c>
      <c r="E162">
        <v>103.5</v>
      </c>
      <c r="F162">
        <v>94.3</v>
      </c>
      <c r="G162">
        <v>97</v>
      </c>
      <c r="H162">
        <v>98.7</v>
      </c>
      <c r="I162">
        <v>96.5</v>
      </c>
      <c r="J162">
        <v>94</v>
      </c>
      <c r="K162">
        <v>80.8</v>
      </c>
      <c r="N162" s="11">
        <f t="shared" si="4"/>
        <v>102.28333333333332</v>
      </c>
      <c r="O162" s="11">
        <f t="shared" si="5"/>
        <v>82.6</v>
      </c>
      <c r="R162" s="2"/>
    </row>
    <row r="163" spans="1:18">
      <c r="A163" s="2">
        <v>41760</v>
      </c>
      <c r="B163">
        <v>101.7</v>
      </c>
      <c r="C163">
        <v>102.8</v>
      </c>
      <c r="D163">
        <v>101.6</v>
      </c>
      <c r="E163">
        <v>104.8</v>
      </c>
      <c r="F163">
        <v>100.9</v>
      </c>
      <c r="G163">
        <v>102.4</v>
      </c>
      <c r="H163">
        <v>96.3</v>
      </c>
      <c r="I163">
        <v>104.3</v>
      </c>
      <c r="J163">
        <v>98</v>
      </c>
      <c r="K163">
        <v>81.3</v>
      </c>
      <c r="N163" s="11">
        <f t="shared" si="4"/>
        <v>101.89999999999999</v>
      </c>
      <c r="O163" s="11">
        <f t="shared" si="5"/>
        <v>82.55</v>
      </c>
      <c r="R163" s="2"/>
    </row>
    <row r="164" spans="1:18">
      <c r="A164" s="2">
        <v>41791</v>
      </c>
      <c r="B164">
        <v>94.9</v>
      </c>
      <c r="C164">
        <v>101.1</v>
      </c>
      <c r="D164">
        <v>94.1</v>
      </c>
      <c r="E164">
        <v>89</v>
      </c>
      <c r="F164">
        <v>98.2</v>
      </c>
      <c r="G164">
        <v>90.1</v>
      </c>
      <c r="H164">
        <v>69.7</v>
      </c>
      <c r="I164">
        <v>96.6</v>
      </c>
      <c r="J164">
        <v>88.4</v>
      </c>
      <c r="K164">
        <v>81.099999999999994</v>
      </c>
      <c r="N164" s="11">
        <f t="shared" si="4"/>
        <v>101.21666666666665</v>
      </c>
      <c r="O164" s="11">
        <f t="shared" si="5"/>
        <v>82.45</v>
      </c>
      <c r="R164" s="2"/>
    </row>
    <row r="165" spans="1:18">
      <c r="A165" s="2">
        <v>41821</v>
      </c>
      <c r="B165">
        <v>104.4</v>
      </c>
      <c r="C165">
        <v>107.4</v>
      </c>
      <c r="D165">
        <v>104.1</v>
      </c>
      <c r="E165">
        <v>105.9</v>
      </c>
      <c r="F165">
        <v>104.4</v>
      </c>
      <c r="G165">
        <v>104.2</v>
      </c>
      <c r="H165">
        <v>91.8</v>
      </c>
      <c r="I165">
        <v>108.1</v>
      </c>
      <c r="J165">
        <v>98.1</v>
      </c>
      <c r="K165">
        <v>80.099999999999994</v>
      </c>
      <c r="N165" s="11">
        <f t="shared" si="4"/>
        <v>100.80833333333332</v>
      </c>
      <c r="O165" s="11">
        <f t="shared" si="5"/>
        <v>82.266666666666666</v>
      </c>
      <c r="R165" s="2"/>
    </row>
    <row r="166" spans="1:18">
      <c r="A166" s="2">
        <v>41852</v>
      </c>
      <c r="B166">
        <v>106.3</v>
      </c>
      <c r="C166">
        <v>110.9</v>
      </c>
      <c r="D166">
        <v>105.8</v>
      </c>
      <c r="E166">
        <v>104.1</v>
      </c>
      <c r="F166">
        <v>107.3</v>
      </c>
      <c r="G166">
        <v>105.6</v>
      </c>
      <c r="H166">
        <v>96.3</v>
      </c>
      <c r="I166">
        <v>108.5</v>
      </c>
      <c r="J166">
        <v>101.2</v>
      </c>
      <c r="K166">
        <v>80.8</v>
      </c>
      <c r="N166" s="11">
        <f t="shared" si="4"/>
        <v>100.18333333333332</v>
      </c>
      <c r="O166" s="11">
        <f t="shared" si="5"/>
        <v>82.083333333333329</v>
      </c>
      <c r="R166" s="2"/>
    </row>
    <row r="167" spans="1:18">
      <c r="A167" s="2">
        <v>41883</v>
      </c>
      <c r="B167">
        <v>105.6</v>
      </c>
      <c r="C167">
        <v>107.7</v>
      </c>
      <c r="D167">
        <v>105.3</v>
      </c>
      <c r="E167">
        <v>107.1</v>
      </c>
      <c r="F167">
        <v>103.4</v>
      </c>
      <c r="G167">
        <v>109.7</v>
      </c>
      <c r="H167">
        <v>104.5</v>
      </c>
      <c r="I167">
        <v>111.3</v>
      </c>
      <c r="J167">
        <v>101</v>
      </c>
      <c r="K167">
        <v>81.400000000000006</v>
      </c>
      <c r="N167" s="11">
        <f t="shared" si="4"/>
        <v>99.908333333333346</v>
      </c>
      <c r="O167" s="11">
        <f t="shared" si="5"/>
        <v>81.941666666666663</v>
      </c>
      <c r="R167" s="2"/>
    </row>
    <row r="168" spans="1:18">
      <c r="A168" s="2">
        <v>41913</v>
      </c>
      <c r="B168">
        <v>109.3</v>
      </c>
      <c r="C168">
        <v>112.2</v>
      </c>
      <c r="D168">
        <v>108.9</v>
      </c>
      <c r="E168">
        <v>111.7</v>
      </c>
      <c r="F168">
        <v>106.3</v>
      </c>
      <c r="G168">
        <v>114.5</v>
      </c>
      <c r="H168">
        <v>109.8</v>
      </c>
      <c r="I168">
        <v>116</v>
      </c>
      <c r="J168">
        <v>104.6</v>
      </c>
      <c r="K168">
        <v>81.5</v>
      </c>
      <c r="N168" s="11">
        <f t="shared" si="4"/>
        <v>99.50833333333334</v>
      </c>
      <c r="O168" s="11">
        <f t="shared" si="5"/>
        <v>81.716666666666669</v>
      </c>
      <c r="R168" s="2"/>
    </row>
    <row r="169" spans="1:18">
      <c r="A169" s="2">
        <v>41944</v>
      </c>
      <c r="B169">
        <v>99.8</v>
      </c>
      <c r="C169">
        <v>105.7</v>
      </c>
      <c r="D169">
        <v>99.1</v>
      </c>
      <c r="E169">
        <v>100.9</v>
      </c>
      <c r="F169">
        <v>97.1</v>
      </c>
      <c r="G169">
        <v>104.3</v>
      </c>
      <c r="H169">
        <v>96.9</v>
      </c>
      <c r="I169">
        <v>106.7</v>
      </c>
      <c r="J169">
        <v>95.6</v>
      </c>
      <c r="K169">
        <v>82.6</v>
      </c>
      <c r="N169" s="11">
        <f t="shared" si="4"/>
        <v>98.858333333333334</v>
      </c>
      <c r="O169" s="11">
        <f t="shared" si="5"/>
        <v>81.50833333333334</v>
      </c>
      <c r="R169" s="2"/>
    </row>
    <row r="170" spans="1:18">
      <c r="A170" s="2">
        <v>41974</v>
      </c>
      <c r="B170">
        <v>87.7</v>
      </c>
      <c r="C170">
        <v>110.6</v>
      </c>
      <c r="D170">
        <v>84.8</v>
      </c>
      <c r="E170">
        <v>75.5</v>
      </c>
      <c r="F170">
        <v>88.8</v>
      </c>
      <c r="G170">
        <v>88.6</v>
      </c>
      <c r="H170">
        <v>75.400000000000006</v>
      </c>
      <c r="I170">
        <v>92.8</v>
      </c>
      <c r="J170">
        <v>81.3</v>
      </c>
      <c r="K170">
        <v>80.400000000000006</v>
      </c>
      <c r="N170" s="11">
        <f t="shared" si="4"/>
        <v>98.516666666666652</v>
      </c>
      <c r="O170" s="11">
        <f t="shared" si="5"/>
        <v>81.208333333333329</v>
      </c>
      <c r="R170" s="2"/>
    </row>
    <row r="171" spans="1:18">
      <c r="A171" s="2">
        <v>42005</v>
      </c>
      <c r="B171">
        <v>88.1</v>
      </c>
      <c r="C171">
        <v>107.4</v>
      </c>
      <c r="D171">
        <v>85.7</v>
      </c>
      <c r="E171">
        <v>84.2</v>
      </c>
      <c r="F171">
        <v>89.3</v>
      </c>
      <c r="G171">
        <v>86.6</v>
      </c>
      <c r="H171">
        <v>82</v>
      </c>
      <c r="I171">
        <v>88.1</v>
      </c>
      <c r="J171">
        <v>84.5</v>
      </c>
      <c r="K171">
        <v>77.599999999999994</v>
      </c>
      <c r="N171" s="11">
        <f t="shared" si="4"/>
        <v>97.975000000000009</v>
      </c>
      <c r="O171" s="11">
        <f t="shared" si="5"/>
        <v>80.924999999999997</v>
      </c>
      <c r="R171" s="2"/>
    </row>
    <row r="172" spans="1:18">
      <c r="A172" s="2">
        <v>42036</v>
      </c>
      <c r="B172">
        <v>83.7</v>
      </c>
      <c r="C172">
        <v>98.1</v>
      </c>
      <c r="D172">
        <v>81.900000000000006</v>
      </c>
      <c r="E172">
        <v>83.8</v>
      </c>
      <c r="F172">
        <v>84.3</v>
      </c>
      <c r="G172">
        <v>82.4</v>
      </c>
      <c r="H172">
        <v>77.400000000000006</v>
      </c>
      <c r="I172">
        <v>84</v>
      </c>
      <c r="J172">
        <v>82.4</v>
      </c>
      <c r="K172">
        <v>78.599999999999994</v>
      </c>
      <c r="N172" s="11">
        <f t="shared" si="4"/>
        <v>97.05</v>
      </c>
      <c r="O172" s="11">
        <f t="shared" si="5"/>
        <v>80.64166666666668</v>
      </c>
      <c r="R172" s="2"/>
    </row>
    <row r="173" spans="1:18">
      <c r="A173" s="2">
        <v>42064</v>
      </c>
      <c r="B173">
        <v>94.3</v>
      </c>
      <c r="C173">
        <v>107.7</v>
      </c>
      <c r="D173">
        <v>92.7</v>
      </c>
      <c r="E173">
        <v>93.7</v>
      </c>
      <c r="F173">
        <v>94.3</v>
      </c>
      <c r="G173">
        <v>94.3</v>
      </c>
      <c r="H173">
        <v>94.5</v>
      </c>
      <c r="I173">
        <v>94.3</v>
      </c>
      <c r="J173">
        <v>93.6</v>
      </c>
      <c r="K173">
        <v>77.3</v>
      </c>
      <c r="N173" s="11">
        <f t="shared" si="4"/>
        <v>96.666666666666671</v>
      </c>
      <c r="O173" s="11">
        <f t="shared" si="5"/>
        <v>80.291666666666671</v>
      </c>
      <c r="R173" s="2"/>
    </row>
    <row r="174" spans="1:18">
      <c r="A174" s="2">
        <v>42095</v>
      </c>
      <c r="B174">
        <v>88.8</v>
      </c>
      <c r="C174">
        <v>107.1</v>
      </c>
      <c r="D174">
        <v>86.5</v>
      </c>
      <c r="E174">
        <v>80.099999999999994</v>
      </c>
      <c r="F174">
        <v>91.3</v>
      </c>
      <c r="G174">
        <v>86.4</v>
      </c>
      <c r="H174">
        <v>82.4</v>
      </c>
      <c r="I174">
        <v>87.7</v>
      </c>
      <c r="J174">
        <v>85.4</v>
      </c>
      <c r="K174">
        <v>76.400000000000006</v>
      </c>
      <c r="N174" s="11">
        <f t="shared" si="4"/>
        <v>95.875</v>
      </c>
      <c r="O174" s="11">
        <f t="shared" si="5"/>
        <v>79.924999999999997</v>
      </c>
      <c r="R174" s="2"/>
    </row>
    <row r="175" spans="1:18">
      <c r="A175" s="2">
        <v>42125</v>
      </c>
      <c r="B175">
        <v>93.1</v>
      </c>
      <c r="C175">
        <v>110.5</v>
      </c>
      <c r="D175">
        <v>90.9</v>
      </c>
      <c r="E175">
        <v>77.900000000000006</v>
      </c>
      <c r="F175">
        <v>96.3</v>
      </c>
      <c r="G175">
        <v>90.4</v>
      </c>
      <c r="H175">
        <v>81</v>
      </c>
      <c r="I175">
        <v>93.4</v>
      </c>
      <c r="J175">
        <v>84.9</v>
      </c>
      <c r="K175">
        <v>76</v>
      </c>
      <c r="N175" s="11">
        <f t="shared" si="4"/>
        <v>94.983333333333348</v>
      </c>
      <c r="O175" s="11">
        <f t="shared" si="5"/>
        <v>79.483333333333334</v>
      </c>
      <c r="R175" s="2"/>
    </row>
    <row r="176" spans="1:18">
      <c r="A176" s="2">
        <v>42156</v>
      </c>
      <c r="B176">
        <v>92.5</v>
      </c>
      <c r="C176">
        <v>109.8</v>
      </c>
      <c r="D176">
        <v>90.3</v>
      </c>
      <c r="E176">
        <v>74.3</v>
      </c>
      <c r="F176">
        <v>97.1</v>
      </c>
      <c r="G176">
        <v>88.5</v>
      </c>
      <c r="H176">
        <v>69.3</v>
      </c>
      <c r="I176">
        <v>94.5</v>
      </c>
      <c r="J176">
        <v>81.900000000000006</v>
      </c>
      <c r="K176">
        <v>75.3</v>
      </c>
      <c r="N176" s="11">
        <f t="shared" si="4"/>
        <v>94.666666666666671</v>
      </c>
      <c r="O176" s="11">
        <f t="shared" si="5"/>
        <v>78.999999999999986</v>
      </c>
      <c r="R176" s="2"/>
    </row>
    <row r="177" spans="1:18">
      <c r="A177" s="2">
        <v>42186</v>
      </c>
      <c r="B177">
        <v>95.5</v>
      </c>
      <c r="C177">
        <v>111.3</v>
      </c>
      <c r="D177">
        <v>93.5</v>
      </c>
      <c r="E177">
        <v>76.7</v>
      </c>
      <c r="F177">
        <v>99</v>
      </c>
      <c r="G177">
        <v>93.9</v>
      </c>
      <c r="H177">
        <v>79.400000000000006</v>
      </c>
      <c r="I177">
        <v>98.5</v>
      </c>
      <c r="J177">
        <v>86.9</v>
      </c>
      <c r="K177">
        <v>74.5</v>
      </c>
      <c r="N177" s="11">
        <f t="shared" si="4"/>
        <v>93.783333333333346</v>
      </c>
      <c r="O177" s="11">
        <f t="shared" si="5"/>
        <v>78.533333333333317</v>
      </c>
      <c r="R177" s="2"/>
    </row>
    <row r="178" spans="1:18">
      <c r="A178" s="2">
        <v>42217</v>
      </c>
      <c r="B178">
        <v>97.6</v>
      </c>
      <c r="C178">
        <v>115</v>
      </c>
      <c r="D178">
        <v>95.4</v>
      </c>
      <c r="E178">
        <v>70.2</v>
      </c>
      <c r="F178">
        <v>102.2</v>
      </c>
      <c r="G178">
        <v>96.6</v>
      </c>
      <c r="H178">
        <v>82.7</v>
      </c>
      <c r="I178">
        <v>101</v>
      </c>
      <c r="J178">
        <v>86.9</v>
      </c>
      <c r="K178">
        <v>75.3</v>
      </c>
      <c r="N178" s="11">
        <f t="shared" si="4"/>
        <v>92.916666666666671</v>
      </c>
      <c r="O178" s="11">
        <f t="shared" si="5"/>
        <v>78.074999999999989</v>
      </c>
      <c r="R178" s="2"/>
    </row>
    <row r="179" spans="1:18">
      <c r="A179" s="2">
        <v>42248</v>
      </c>
      <c r="B179">
        <v>94.3</v>
      </c>
      <c r="C179">
        <v>110.7</v>
      </c>
      <c r="D179">
        <v>92.3</v>
      </c>
      <c r="E179">
        <v>73.900000000000006</v>
      </c>
      <c r="F179">
        <v>96</v>
      </c>
      <c r="G179">
        <v>96.7</v>
      </c>
      <c r="H179">
        <v>75.900000000000006</v>
      </c>
      <c r="I179">
        <v>103.2</v>
      </c>
      <c r="J179">
        <v>83.1</v>
      </c>
      <c r="K179">
        <v>75.7</v>
      </c>
      <c r="N179" s="11">
        <f t="shared" si="4"/>
        <v>91.833333333333329</v>
      </c>
      <c r="O179" s="11">
        <f t="shared" si="5"/>
        <v>77.600000000000009</v>
      </c>
      <c r="R179" s="2"/>
    </row>
    <row r="180" spans="1:18">
      <c r="A180" s="2">
        <v>42278</v>
      </c>
      <c r="B180">
        <v>97.2</v>
      </c>
      <c r="C180">
        <v>111.5</v>
      </c>
      <c r="D180">
        <v>95.5</v>
      </c>
      <c r="E180">
        <v>75.400000000000006</v>
      </c>
      <c r="F180">
        <v>98.9</v>
      </c>
      <c r="G180">
        <v>100.2</v>
      </c>
      <c r="H180">
        <v>78.8</v>
      </c>
      <c r="I180">
        <v>107</v>
      </c>
      <c r="J180">
        <v>87.3</v>
      </c>
      <c r="K180">
        <v>76.5</v>
      </c>
      <c r="N180" s="11">
        <f t="shared" si="4"/>
        <v>90.716666666666654</v>
      </c>
      <c r="O180" s="11">
        <f t="shared" si="5"/>
        <v>77.183333333333323</v>
      </c>
      <c r="R180" s="2"/>
    </row>
    <row r="181" spans="1:18">
      <c r="A181" s="2">
        <v>42309</v>
      </c>
      <c r="B181">
        <v>87.6</v>
      </c>
      <c r="C181">
        <v>95.2</v>
      </c>
      <c r="D181">
        <v>86.6</v>
      </c>
      <c r="E181">
        <v>69.8</v>
      </c>
      <c r="F181">
        <v>86.9</v>
      </c>
      <c r="G181">
        <v>93.4</v>
      </c>
      <c r="H181">
        <v>69.2</v>
      </c>
      <c r="I181">
        <v>101.1</v>
      </c>
      <c r="J181">
        <v>79.5</v>
      </c>
      <c r="K181">
        <v>76.8</v>
      </c>
      <c r="N181" s="11">
        <f t="shared" si="4"/>
        <v>89.674999999999997</v>
      </c>
      <c r="O181" s="11">
        <f t="shared" si="5"/>
        <v>76.699999999999989</v>
      </c>
      <c r="R181" s="2"/>
    </row>
    <row r="182" spans="1:18">
      <c r="A182" s="2">
        <v>42339</v>
      </c>
      <c r="B182">
        <v>77.2</v>
      </c>
      <c r="C182">
        <v>98.3</v>
      </c>
      <c r="D182">
        <v>74.599999999999994</v>
      </c>
      <c r="E182">
        <v>51.6</v>
      </c>
      <c r="F182">
        <v>78.7</v>
      </c>
      <c r="G182">
        <v>80.5</v>
      </c>
      <c r="H182">
        <v>56</v>
      </c>
      <c r="I182">
        <v>88.3</v>
      </c>
      <c r="J182">
        <v>64.8</v>
      </c>
      <c r="K182">
        <v>76.400000000000006</v>
      </c>
      <c r="N182" s="11">
        <f t="shared" si="4"/>
        <v>88.824999999999989</v>
      </c>
      <c r="O182" s="11">
        <f>AVERAGE(K171:K182)</f>
        <v>76.36666666666666</v>
      </c>
      <c r="R182" s="2"/>
    </row>
    <row r="183" spans="1:18">
      <c r="A183" s="2">
        <v>42370</v>
      </c>
      <c r="B183">
        <v>76.2</v>
      </c>
      <c r="C183">
        <v>89.5</v>
      </c>
      <c r="D183">
        <v>74.599999999999994</v>
      </c>
      <c r="E183">
        <v>54.3</v>
      </c>
      <c r="F183">
        <v>78.900000000000006</v>
      </c>
      <c r="G183">
        <v>76.5</v>
      </c>
      <c r="H183">
        <v>58.5</v>
      </c>
      <c r="I183">
        <v>82.2</v>
      </c>
      <c r="J183">
        <v>68</v>
      </c>
      <c r="K183">
        <v>72.400000000000006</v>
      </c>
      <c r="N183" s="11">
        <f t="shared" si="4"/>
        <v>87.899999999999991</v>
      </c>
      <c r="O183" s="11">
        <f t="shared" ref="O183:O201" si="6">AVERAGE(K172:K183)</f>
        <v>75.933333333333323</v>
      </c>
      <c r="R183" s="2"/>
    </row>
    <row r="184" spans="1:18">
      <c r="A184" s="2">
        <v>42401</v>
      </c>
      <c r="B184">
        <v>75.8</v>
      </c>
      <c r="C184">
        <v>87</v>
      </c>
      <c r="D184">
        <v>74.400000000000006</v>
      </c>
      <c r="E184">
        <v>63.1</v>
      </c>
      <c r="F184">
        <v>77.5</v>
      </c>
      <c r="G184">
        <v>75.599999999999994</v>
      </c>
      <c r="H184">
        <v>54.8</v>
      </c>
      <c r="I184">
        <v>82.2</v>
      </c>
      <c r="J184">
        <v>71.3</v>
      </c>
      <c r="K184">
        <v>73.5</v>
      </c>
      <c r="N184" s="11">
        <f t="shared" si="4"/>
        <v>87.27500000000002</v>
      </c>
      <c r="O184" s="11">
        <f t="shared" si="6"/>
        <v>75.508333333333326</v>
      </c>
      <c r="R184" s="2"/>
    </row>
    <row r="185" spans="1:18">
      <c r="A185" s="2">
        <v>42430</v>
      </c>
      <c r="B185">
        <v>83.7</v>
      </c>
      <c r="C185">
        <v>90.5</v>
      </c>
      <c r="D185">
        <v>82.8</v>
      </c>
      <c r="E185">
        <v>72.5</v>
      </c>
      <c r="F185">
        <v>83.8</v>
      </c>
      <c r="G185">
        <v>86.4</v>
      </c>
      <c r="H185">
        <v>71.8</v>
      </c>
      <c r="I185">
        <v>91</v>
      </c>
      <c r="J185">
        <v>78</v>
      </c>
      <c r="K185">
        <v>72.599999999999994</v>
      </c>
      <c r="N185" s="11">
        <f t="shared" si="4"/>
        <v>86.45</v>
      </c>
      <c r="O185" s="11">
        <f t="shared" si="6"/>
        <v>75.11666666666666</v>
      </c>
      <c r="R185" s="2"/>
    </row>
    <row r="186" spans="1:18">
      <c r="A186" s="2">
        <v>42461</v>
      </c>
      <c r="B186">
        <v>83</v>
      </c>
      <c r="C186">
        <v>90.5</v>
      </c>
      <c r="D186">
        <v>82.1</v>
      </c>
      <c r="E186">
        <v>67.8</v>
      </c>
      <c r="F186">
        <v>84.7</v>
      </c>
      <c r="G186">
        <v>84.1</v>
      </c>
      <c r="H186">
        <v>63</v>
      </c>
      <c r="I186">
        <v>90.8</v>
      </c>
      <c r="J186">
        <v>75.099999999999994</v>
      </c>
      <c r="K186">
        <v>73.2</v>
      </c>
      <c r="N186" s="11">
        <f t="shared" si="4"/>
        <v>86.083333333333329</v>
      </c>
      <c r="O186" s="11">
        <f t="shared" si="6"/>
        <v>74.850000000000009</v>
      </c>
      <c r="R186" s="2"/>
    </row>
    <row r="187" spans="1:18">
      <c r="A187" s="2">
        <v>42491</v>
      </c>
      <c r="B187">
        <v>86.3</v>
      </c>
      <c r="C187">
        <v>98.1</v>
      </c>
      <c r="D187">
        <v>84.8</v>
      </c>
      <c r="E187">
        <v>70.2</v>
      </c>
      <c r="F187">
        <v>89</v>
      </c>
      <c r="G187">
        <v>85.7</v>
      </c>
      <c r="H187">
        <v>66.099999999999994</v>
      </c>
      <c r="I187">
        <v>91.9</v>
      </c>
      <c r="J187">
        <v>77</v>
      </c>
      <c r="K187">
        <v>73.099999999999994</v>
      </c>
      <c r="N187" s="11">
        <f t="shared" si="4"/>
        <v>85.575000000000003</v>
      </c>
      <c r="O187" s="11">
        <f t="shared" si="6"/>
        <v>74.608333333333334</v>
      </c>
      <c r="R187" s="2"/>
    </row>
    <row r="188" spans="1:18">
      <c r="A188" s="2">
        <v>42522</v>
      </c>
      <c r="B188">
        <v>87.7</v>
      </c>
      <c r="C188">
        <v>96.2</v>
      </c>
      <c r="D188">
        <v>86.6</v>
      </c>
      <c r="E188">
        <v>73.2</v>
      </c>
      <c r="F188">
        <v>90.4</v>
      </c>
      <c r="G188">
        <v>86.4</v>
      </c>
      <c r="H188">
        <v>64.3</v>
      </c>
      <c r="I188">
        <v>93.3</v>
      </c>
      <c r="J188">
        <v>76</v>
      </c>
      <c r="K188">
        <v>73.400000000000006</v>
      </c>
      <c r="N188" s="11">
        <f t="shared" si="4"/>
        <v>85.266666666666666</v>
      </c>
      <c r="O188" s="11">
        <f t="shared" si="6"/>
        <v>74.45</v>
      </c>
    </row>
    <row r="189" spans="1:18">
      <c r="A189" s="2">
        <v>42552</v>
      </c>
      <c r="B189">
        <v>89.6</v>
      </c>
      <c r="C189">
        <v>101</v>
      </c>
      <c r="D189">
        <v>88.2</v>
      </c>
      <c r="E189">
        <v>68.3</v>
      </c>
      <c r="F189">
        <v>94.5</v>
      </c>
      <c r="G189">
        <v>86.3</v>
      </c>
      <c r="H189">
        <v>66.599999999999994</v>
      </c>
      <c r="I189">
        <v>92.5</v>
      </c>
      <c r="J189">
        <v>77.8</v>
      </c>
      <c r="K189">
        <v>73.5</v>
      </c>
      <c r="N189" s="11">
        <f t="shared" si="4"/>
        <v>84.825000000000003</v>
      </c>
      <c r="O189" s="11">
        <f t="shared" si="6"/>
        <v>74.366666666666674</v>
      </c>
    </row>
    <row r="190" spans="1:18">
      <c r="A190" s="2">
        <v>42583</v>
      </c>
      <c r="B190">
        <v>93</v>
      </c>
      <c r="C190">
        <v>101.8</v>
      </c>
      <c r="D190">
        <v>91.9</v>
      </c>
      <c r="E190">
        <v>74.099999999999994</v>
      </c>
      <c r="F190">
        <v>95.8</v>
      </c>
      <c r="G190">
        <v>93.1</v>
      </c>
      <c r="H190">
        <v>73.7</v>
      </c>
      <c r="I190">
        <v>99.2</v>
      </c>
      <c r="J190">
        <v>80.8</v>
      </c>
      <c r="K190">
        <v>73.900000000000006</v>
      </c>
      <c r="N190" s="11">
        <f t="shared" si="4"/>
        <v>84.533333333333331</v>
      </c>
      <c r="O190" s="11">
        <f t="shared" si="6"/>
        <v>74.25</v>
      </c>
    </row>
    <row r="191" spans="1:18">
      <c r="A191" s="2">
        <v>42614</v>
      </c>
      <c r="B191">
        <v>90.6</v>
      </c>
      <c r="C191">
        <v>100.4</v>
      </c>
      <c r="D191">
        <v>89.4</v>
      </c>
      <c r="E191">
        <v>70.7</v>
      </c>
      <c r="F191">
        <v>92.6</v>
      </c>
      <c r="G191">
        <v>92.2</v>
      </c>
      <c r="H191">
        <v>70.2</v>
      </c>
      <c r="I191">
        <v>99.1</v>
      </c>
      <c r="J191">
        <v>74.3</v>
      </c>
      <c r="K191">
        <v>75.400000000000006</v>
      </c>
      <c r="N191" s="11">
        <f t="shared" si="4"/>
        <v>84.291666666666657</v>
      </c>
      <c r="O191" s="11">
        <f t="shared" si="6"/>
        <v>74.225000000000009</v>
      </c>
    </row>
    <row r="192" spans="1:18">
      <c r="A192" s="2">
        <v>42644</v>
      </c>
      <c r="B192">
        <v>90.2</v>
      </c>
      <c r="C192">
        <v>101.8</v>
      </c>
      <c r="D192">
        <v>88.8</v>
      </c>
      <c r="E192">
        <v>69</v>
      </c>
      <c r="F192">
        <v>92</v>
      </c>
      <c r="G192">
        <v>92.8</v>
      </c>
      <c r="H192">
        <v>72.400000000000006</v>
      </c>
      <c r="I192">
        <v>99.3</v>
      </c>
      <c r="J192">
        <v>74.400000000000006</v>
      </c>
      <c r="K192">
        <v>75.2</v>
      </c>
      <c r="N192" s="11">
        <f t="shared" si="4"/>
        <v>83.733333333333334</v>
      </c>
      <c r="O192" s="11">
        <f t="shared" si="6"/>
        <v>74.11666666666666</v>
      </c>
    </row>
    <row r="193" spans="1:15">
      <c r="A193" s="2">
        <v>42675</v>
      </c>
      <c r="B193">
        <v>86.6</v>
      </c>
      <c r="C193">
        <v>99.4</v>
      </c>
      <c r="D193">
        <v>85</v>
      </c>
      <c r="E193">
        <v>72</v>
      </c>
      <c r="F193">
        <v>86.2</v>
      </c>
      <c r="G193">
        <v>91.1</v>
      </c>
      <c r="H193">
        <v>74.2</v>
      </c>
      <c r="I193">
        <v>96.5</v>
      </c>
      <c r="J193">
        <v>71.599999999999994</v>
      </c>
      <c r="K193">
        <v>76.2</v>
      </c>
      <c r="N193" s="11">
        <f t="shared" si="4"/>
        <v>83.6</v>
      </c>
      <c r="O193" s="11">
        <f t="shared" si="6"/>
        <v>74.066666666666663</v>
      </c>
    </row>
    <row r="194" spans="1:15">
      <c r="A194" s="2">
        <v>42705</v>
      </c>
      <c r="B194">
        <v>77.2</v>
      </c>
      <c r="C194">
        <v>105.1</v>
      </c>
      <c r="D194">
        <v>73.7</v>
      </c>
      <c r="E194">
        <v>60.3</v>
      </c>
      <c r="F194">
        <v>78.099999999999994</v>
      </c>
      <c r="G194">
        <v>79.2</v>
      </c>
      <c r="H194">
        <v>59.1</v>
      </c>
      <c r="I194">
        <v>85.6</v>
      </c>
      <c r="J194">
        <v>60.8</v>
      </c>
      <c r="K194">
        <v>74</v>
      </c>
      <c r="N194" s="11">
        <f t="shared" si="4"/>
        <v>83.524999999999991</v>
      </c>
      <c r="O194" s="11">
        <f t="shared" si="6"/>
        <v>73.86666666666666</v>
      </c>
    </row>
    <row r="195" spans="1:15">
      <c r="A195" s="2">
        <v>42736</v>
      </c>
      <c r="B195">
        <v>77.8</v>
      </c>
      <c r="C195">
        <v>101.7</v>
      </c>
      <c r="D195">
        <v>74.8</v>
      </c>
      <c r="E195">
        <v>58.2</v>
      </c>
      <c r="F195">
        <v>79.8</v>
      </c>
      <c r="G195">
        <v>78.599999999999994</v>
      </c>
      <c r="H195">
        <v>61.2</v>
      </c>
      <c r="I195">
        <v>84.1</v>
      </c>
      <c r="J195">
        <v>65.599999999999994</v>
      </c>
      <c r="K195">
        <v>73.2</v>
      </c>
      <c r="N195" s="11">
        <f t="shared" ref="N195:N212" si="7">AVERAGE(D184:D195)</f>
        <v>83.541666666666657</v>
      </c>
      <c r="O195" s="11">
        <f t="shared" si="6"/>
        <v>73.933333333333337</v>
      </c>
    </row>
    <row r="196" spans="1:15">
      <c r="A196" s="2">
        <v>42767</v>
      </c>
      <c r="B196">
        <v>75.7</v>
      </c>
      <c r="C196">
        <v>92.6</v>
      </c>
      <c r="D196">
        <v>73.599999999999994</v>
      </c>
      <c r="E196">
        <v>65.8</v>
      </c>
      <c r="F196">
        <v>75.900000000000006</v>
      </c>
      <c r="G196">
        <v>77.5</v>
      </c>
      <c r="H196">
        <v>66</v>
      </c>
      <c r="I196">
        <v>81.099999999999994</v>
      </c>
      <c r="J196">
        <v>65.099999999999994</v>
      </c>
      <c r="K196">
        <v>73.7</v>
      </c>
      <c r="N196" s="11">
        <f t="shared" si="7"/>
        <v>83.474999999999994</v>
      </c>
      <c r="O196" s="11">
        <f t="shared" si="6"/>
        <v>73.950000000000017</v>
      </c>
    </row>
    <row r="197" spans="1:15">
      <c r="A197" s="2">
        <v>42795</v>
      </c>
      <c r="B197">
        <v>85.4</v>
      </c>
      <c r="C197">
        <v>98.6</v>
      </c>
      <c r="D197">
        <v>83.7</v>
      </c>
      <c r="E197">
        <v>76.5</v>
      </c>
      <c r="F197">
        <v>84.8</v>
      </c>
      <c r="G197">
        <v>88.7</v>
      </c>
      <c r="H197">
        <v>78.400000000000006</v>
      </c>
      <c r="I197">
        <v>92</v>
      </c>
      <c r="J197">
        <v>75.599999999999994</v>
      </c>
      <c r="K197">
        <v>73.3</v>
      </c>
      <c r="N197" s="11">
        <f t="shared" si="7"/>
        <v>83.55</v>
      </c>
      <c r="O197" s="11">
        <f t="shared" si="6"/>
        <v>74.00833333333334</v>
      </c>
    </row>
    <row r="198" spans="1:15">
      <c r="A198" s="2">
        <v>42826</v>
      </c>
      <c r="B198">
        <v>79.400000000000006</v>
      </c>
      <c r="C198">
        <v>96.2</v>
      </c>
      <c r="D198">
        <v>77.3</v>
      </c>
      <c r="E198">
        <v>64.5</v>
      </c>
      <c r="F198">
        <v>82</v>
      </c>
      <c r="G198">
        <v>77.8</v>
      </c>
      <c r="H198">
        <v>63.3</v>
      </c>
      <c r="I198">
        <v>82.4</v>
      </c>
      <c r="J198">
        <v>65.3</v>
      </c>
      <c r="K198">
        <v>73.400000000000006</v>
      </c>
      <c r="N198" s="11">
        <f t="shared" si="7"/>
        <v>83.149999999999991</v>
      </c>
      <c r="O198" s="11">
        <f t="shared" si="6"/>
        <v>74.024999999999991</v>
      </c>
    </row>
    <row r="199" spans="1:15">
      <c r="A199" s="2">
        <v>42856</v>
      </c>
      <c r="B199">
        <v>90.2</v>
      </c>
      <c r="C199">
        <v>103.2</v>
      </c>
      <c r="D199">
        <v>88.5</v>
      </c>
      <c r="E199">
        <v>76.2</v>
      </c>
      <c r="F199">
        <v>91.9</v>
      </c>
      <c r="G199">
        <v>90.5</v>
      </c>
      <c r="H199">
        <v>79.7</v>
      </c>
      <c r="I199">
        <v>94</v>
      </c>
      <c r="J199">
        <v>72.5</v>
      </c>
      <c r="K199">
        <v>74</v>
      </c>
      <c r="N199" s="11">
        <f t="shared" si="7"/>
        <v>83.458333333333343</v>
      </c>
      <c r="O199" s="11">
        <f t="shared" si="6"/>
        <v>74.100000000000009</v>
      </c>
    </row>
    <row r="200" spans="1:15">
      <c r="A200" s="2">
        <v>42887</v>
      </c>
      <c r="B200">
        <v>88.4</v>
      </c>
      <c r="C200">
        <v>102.4</v>
      </c>
      <c r="D200">
        <v>86.7</v>
      </c>
      <c r="E200">
        <v>74.2</v>
      </c>
      <c r="F200">
        <v>91.3</v>
      </c>
      <c r="G200">
        <v>86.4</v>
      </c>
      <c r="H200">
        <v>68</v>
      </c>
      <c r="I200">
        <v>92.3</v>
      </c>
      <c r="J200">
        <v>70.8</v>
      </c>
      <c r="K200">
        <v>73.599999999999994</v>
      </c>
      <c r="N200" s="11">
        <f t="shared" si="7"/>
        <v>83.466666666666669</v>
      </c>
      <c r="O200" s="11">
        <f t="shared" si="6"/>
        <v>74.11666666666666</v>
      </c>
    </row>
    <row r="201" spans="1:15">
      <c r="A201" s="2">
        <v>42917</v>
      </c>
      <c r="B201">
        <v>92.2</v>
      </c>
      <c r="C201">
        <v>104</v>
      </c>
      <c r="D201">
        <v>90.7</v>
      </c>
      <c r="E201">
        <v>73.900000000000006</v>
      </c>
      <c r="F201">
        <v>95.2</v>
      </c>
      <c r="G201">
        <v>91.2</v>
      </c>
      <c r="H201">
        <v>72.5</v>
      </c>
      <c r="I201">
        <v>97.1</v>
      </c>
      <c r="J201">
        <v>73.400000000000006</v>
      </c>
      <c r="K201">
        <v>74</v>
      </c>
      <c r="N201" s="11">
        <f t="shared" si="7"/>
        <v>83.675000000000011</v>
      </c>
      <c r="O201" s="11">
        <f t="shared" si="6"/>
        <v>74.158333333333331</v>
      </c>
    </row>
    <row r="202" spans="1:15">
      <c r="A202" s="2">
        <v>42948</v>
      </c>
      <c r="B202">
        <v>96.7</v>
      </c>
      <c r="C202">
        <v>103.8</v>
      </c>
      <c r="D202">
        <v>95.8</v>
      </c>
      <c r="E202">
        <v>81.400000000000006</v>
      </c>
      <c r="F202">
        <v>97.3</v>
      </c>
      <c r="G202">
        <v>99.7</v>
      </c>
      <c r="H202">
        <v>87.6</v>
      </c>
      <c r="I202">
        <v>103.5</v>
      </c>
      <c r="J202">
        <v>78.900000000000006</v>
      </c>
      <c r="K202">
        <v>74.2</v>
      </c>
      <c r="N202" s="11">
        <f t="shared" si="7"/>
        <v>84</v>
      </c>
      <c r="O202" s="11">
        <f>AVERAGE(K191:K202)</f>
        <v>74.183333333333337</v>
      </c>
    </row>
    <row r="203" spans="1:15">
      <c r="A203" s="2">
        <v>42979</v>
      </c>
      <c r="B203">
        <v>93</v>
      </c>
      <c r="C203">
        <v>101.9</v>
      </c>
      <c r="D203">
        <v>91.9</v>
      </c>
      <c r="E203">
        <v>75.5</v>
      </c>
      <c r="F203">
        <v>94.3</v>
      </c>
      <c r="G203">
        <v>95.1</v>
      </c>
      <c r="H203">
        <v>81.7</v>
      </c>
      <c r="I203">
        <v>99.3</v>
      </c>
      <c r="J203">
        <v>74</v>
      </c>
      <c r="K203">
        <v>74.900000000000006</v>
      </c>
      <c r="N203" s="11">
        <f t="shared" si="7"/>
        <v>84.208333333333329</v>
      </c>
      <c r="O203" s="11">
        <f>AVERAGE(K192:K203)</f>
        <v>74.141666666666666</v>
      </c>
    </row>
    <row r="204" spans="1:15">
      <c r="A204" s="2">
        <v>43009</v>
      </c>
      <c r="B204">
        <v>95.1</v>
      </c>
      <c r="C204">
        <v>103.8</v>
      </c>
      <c r="D204">
        <v>94</v>
      </c>
      <c r="E204">
        <v>79.599999999999994</v>
      </c>
      <c r="F204">
        <v>94.9</v>
      </c>
      <c r="G204">
        <v>99.8</v>
      </c>
      <c r="H204">
        <v>85.6</v>
      </c>
      <c r="I204">
        <v>104.3</v>
      </c>
      <c r="J204">
        <v>75.900000000000006</v>
      </c>
      <c r="K204">
        <v>76</v>
      </c>
      <c r="N204" s="11">
        <f t="shared" si="7"/>
        <v>84.641666666666666</v>
      </c>
      <c r="O204" s="11">
        <f t="shared" ref="O204:O214" si="8">AVERAGE(K193:K204)</f>
        <v>74.208333333333329</v>
      </c>
    </row>
    <row r="205" spans="1:15">
      <c r="A205" s="2">
        <v>43040</v>
      </c>
      <c r="B205">
        <v>90.5</v>
      </c>
      <c r="C205">
        <v>100.1</v>
      </c>
      <c r="D205">
        <v>89.3</v>
      </c>
      <c r="E205">
        <v>78.2</v>
      </c>
      <c r="F205">
        <v>89.6</v>
      </c>
      <c r="G205">
        <v>95.7</v>
      </c>
      <c r="H205">
        <v>85.7</v>
      </c>
      <c r="I205">
        <v>98.9</v>
      </c>
      <c r="J205">
        <v>74.599999999999994</v>
      </c>
      <c r="K205">
        <v>76.599999999999994</v>
      </c>
      <c r="N205" s="11">
        <f t="shared" si="7"/>
        <v>85</v>
      </c>
      <c r="O205" s="11">
        <f t="shared" si="8"/>
        <v>74.241666666666674</v>
      </c>
    </row>
    <row r="206" spans="1:15">
      <c r="A206" s="2">
        <v>43070</v>
      </c>
      <c r="B206">
        <v>80.8</v>
      </c>
      <c r="C206">
        <v>101.3</v>
      </c>
      <c r="D206">
        <v>78.2</v>
      </c>
      <c r="E206">
        <v>66.400000000000006</v>
      </c>
      <c r="F206">
        <v>81.5</v>
      </c>
      <c r="G206">
        <v>82.6</v>
      </c>
      <c r="H206">
        <v>72</v>
      </c>
      <c r="I206">
        <v>85.9</v>
      </c>
      <c r="J206">
        <v>65.5</v>
      </c>
      <c r="K206">
        <v>75.900000000000006</v>
      </c>
      <c r="N206" s="11">
        <f t="shared" si="7"/>
        <v>85.374999999999986</v>
      </c>
      <c r="O206" s="11">
        <f t="shared" si="8"/>
        <v>74.400000000000006</v>
      </c>
    </row>
    <row r="207" spans="1:15">
      <c r="A207" s="2">
        <v>43101</v>
      </c>
      <c r="B207">
        <v>82.3</v>
      </c>
      <c r="C207">
        <v>101.1</v>
      </c>
      <c r="D207">
        <v>79.900000000000006</v>
      </c>
      <c r="E207">
        <v>68.8</v>
      </c>
      <c r="F207">
        <v>83.2</v>
      </c>
      <c r="G207">
        <v>83.6</v>
      </c>
      <c r="H207">
        <v>73.599999999999994</v>
      </c>
      <c r="I207">
        <v>86.7</v>
      </c>
      <c r="J207">
        <v>68.2</v>
      </c>
      <c r="K207">
        <v>73.3</v>
      </c>
      <c r="N207" s="11">
        <f t="shared" si="7"/>
        <v>85.8</v>
      </c>
      <c r="O207" s="11">
        <f t="shared" si="8"/>
        <v>74.408333333333331</v>
      </c>
    </row>
    <row r="208" spans="1:15">
      <c r="A208" s="2">
        <v>43132</v>
      </c>
      <c r="B208">
        <v>77.3</v>
      </c>
      <c r="C208">
        <v>87.4</v>
      </c>
      <c r="D208">
        <v>76.099999999999994</v>
      </c>
      <c r="E208">
        <v>70.7</v>
      </c>
      <c r="F208">
        <v>76.7</v>
      </c>
      <c r="G208">
        <v>80.099999999999994</v>
      </c>
      <c r="H208">
        <v>76.3</v>
      </c>
      <c r="I208">
        <v>81.400000000000006</v>
      </c>
      <c r="J208">
        <v>66.599999999999994</v>
      </c>
      <c r="K208">
        <v>75.2</v>
      </c>
      <c r="N208" s="11">
        <f t="shared" si="7"/>
        <v>86.008333333333326</v>
      </c>
      <c r="O208" s="11">
        <f t="shared" si="8"/>
        <v>74.533333333333331</v>
      </c>
    </row>
    <row r="209" spans="1:15">
      <c r="A209" s="2">
        <v>43160</v>
      </c>
      <c r="B209">
        <v>86.4</v>
      </c>
      <c r="C209">
        <v>96.6</v>
      </c>
      <c r="D209">
        <v>85.1</v>
      </c>
      <c r="E209">
        <v>83.3</v>
      </c>
      <c r="F209">
        <v>84.4</v>
      </c>
      <c r="G209">
        <v>90.7</v>
      </c>
      <c r="H209">
        <v>90.8</v>
      </c>
      <c r="I209">
        <v>90.7</v>
      </c>
      <c r="J209">
        <v>73.900000000000006</v>
      </c>
      <c r="K209">
        <v>75.099999999999994</v>
      </c>
      <c r="N209" s="11">
        <f t="shared" si="7"/>
        <v>86.125</v>
      </c>
      <c r="O209" s="11">
        <f t="shared" si="8"/>
        <v>74.683333333333337</v>
      </c>
    </row>
    <row r="210" spans="1:15">
      <c r="A210" s="2">
        <v>43191</v>
      </c>
      <c r="B210">
        <v>86.5</v>
      </c>
      <c r="C210">
        <v>96.3</v>
      </c>
      <c r="D210">
        <v>85.3</v>
      </c>
      <c r="E210">
        <v>79.8</v>
      </c>
      <c r="F210">
        <v>85.9</v>
      </c>
      <c r="G210">
        <v>89.4</v>
      </c>
      <c r="H210">
        <v>86.2</v>
      </c>
      <c r="I210">
        <v>90.5</v>
      </c>
      <c r="J210">
        <v>71</v>
      </c>
      <c r="K210">
        <v>75.5</v>
      </c>
      <c r="N210" s="11">
        <f t="shared" si="7"/>
        <v>86.791666666666671</v>
      </c>
      <c r="O210" s="11">
        <f t="shared" si="8"/>
        <v>74.858333333333334</v>
      </c>
    </row>
    <row r="211" spans="1:15">
      <c r="A211" s="2">
        <v>43221</v>
      </c>
      <c r="B211">
        <v>84.3</v>
      </c>
      <c r="C211">
        <v>105.2</v>
      </c>
      <c r="D211">
        <v>81.599999999999994</v>
      </c>
      <c r="E211">
        <v>71.099999999999994</v>
      </c>
      <c r="F211">
        <v>87.3</v>
      </c>
      <c r="G211">
        <v>81.7</v>
      </c>
      <c r="H211">
        <v>70.400000000000006</v>
      </c>
      <c r="I211">
        <v>85.3</v>
      </c>
      <c r="J211">
        <v>66.099999999999994</v>
      </c>
      <c r="K211">
        <v>75.900000000000006</v>
      </c>
      <c r="N211" s="11">
        <f t="shared" si="7"/>
        <v>86.216666666666654</v>
      </c>
      <c r="O211" s="11">
        <f t="shared" si="8"/>
        <v>75.016666666666666</v>
      </c>
    </row>
    <row r="212" spans="1:15">
      <c r="A212" s="2">
        <v>43252</v>
      </c>
      <c r="B212">
        <v>91.5</v>
      </c>
      <c r="C212">
        <v>104</v>
      </c>
      <c r="D212">
        <v>89.9</v>
      </c>
      <c r="E212">
        <v>81.3</v>
      </c>
      <c r="F212">
        <v>93</v>
      </c>
      <c r="G212">
        <v>91.3</v>
      </c>
      <c r="H212">
        <v>78.900000000000006</v>
      </c>
      <c r="I212">
        <v>95.2</v>
      </c>
      <c r="J212">
        <v>73.400000000000006</v>
      </c>
      <c r="K212">
        <v>75.599999999999994</v>
      </c>
      <c r="N212" s="11">
        <f t="shared" si="7"/>
        <v>86.483333333333334</v>
      </c>
      <c r="O212" s="11">
        <f t="shared" si="8"/>
        <v>75.183333333333337</v>
      </c>
    </row>
    <row r="213" spans="1:15">
      <c r="A213" s="2">
        <v>43282</v>
      </c>
      <c r="K213">
        <v>75.099999999999994</v>
      </c>
      <c r="O213" s="11">
        <f t="shared" si="8"/>
        <v>75.275000000000006</v>
      </c>
    </row>
    <row r="214" spans="1:15">
      <c r="A214" s="2">
        <v>43313</v>
      </c>
      <c r="K214">
        <v>76</v>
      </c>
      <c r="O214" s="11">
        <f t="shared" si="8"/>
        <v>75.424999999999997</v>
      </c>
    </row>
  </sheetData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239"/>
  <sheetViews>
    <sheetView topLeftCell="D1" workbookViewId="0">
      <selection activeCell="M233" sqref="M233"/>
    </sheetView>
  </sheetViews>
  <sheetFormatPr defaultRowHeight="12.75"/>
  <sheetData>
    <row r="1" spans="1:13">
      <c r="A1" t="s">
        <v>0</v>
      </c>
      <c r="B1" t="s">
        <v>1175</v>
      </c>
      <c r="K1" t="s">
        <v>0</v>
      </c>
      <c r="L1" t="s">
        <v>1373</v>
      </c>
      <c r="M1" t="s">
        <v>1374</v>
      </c>
    </row>
    <row r="2" spans="1:13">
      <c r="A2" s="2">
        <v>36220</v>
      </c>
      <c r="B2">
        <v>75.72</v>
      </c>
      <c r="K2" s="2">
        <v>36220</v>
      </c>
      <c r="L2">
        <v>52.27</v>
      </c>
      <c r="M2">
        <v>91.36</v>
      </c>
    </row>
    <row r="3" spans="1:13">
      <c r="A3" s="2">
        <v>36251</v>
      </c>
      <c r="B3">
        <v>75.86</v>
      </c>
      <c r="K3" s="2">
        <v>36251</v>
      </c>
      <c r="L3">
        <v>49.01</v>
      </c>
      <c r="M3">
        <v>93.76</v>
      </c>
    </row>
    <row r="4" spans="1:13">
      <c r="A4" s="2">
        <v>36281</v>
      </c>
      <c r="B4">
        <v>77.290000000000006</v>
      </c>
      <c r="K4" s="2">
        <v>36281</v>
      </c>
      <c r="L4">
        <v>50.86</v>
      </c>
      <c r="M4">
        <v>94.91</v>
      </c>
    </row>
    <row r="5" spans="1:13">
      <c r="A5" s="2">
        <v>36312</v>
      </c>
      <c r="B5">
        <v>91.51</v>
      </c>
      <c r="K5" s="2">
        <v>36312</v>
      </c>
      <c r="L5">
        <v>60.45</v>
      </c>
      <c r="M5">
        <v>112.22</v>
      </c>
    </row>
    <row r="6" spans="1:13">
      <c r="A6" s="2">
        <v>36342</v>
      </c>
      <c r="B6">
        <v>99.11</v>
      </c>
      <c r="K6" s="2">
        <v>36342</v>
      </c>
      <c r="L6">
        <v>66.069999999999993</v>
      </c>
      <c r="M6">
        <v>121.14</v>
      </c>
    </row>
    <row r="7" spans="1:13">
      <c r="A7" s="2">
        <v>36373</v>
      </c>
      <c r="B7">
        <v>98.17</v>
      </c>
      <c r="K7" s="2">
        <v>36373</v>
      </c>
      <c r="L7">
        <v>64.59</v>
      </c>
      <c r="M7">
        <v>120.56</v>
      </c>
    </row>
    <row r="8" spans="1:13">
      <c r="A8" s="2">
        <v>36404</v>
      </c>
      <c r="B8">
        <v>99.03</v>
      </c>
      <c r="K8" s="2">
        <v>36404</v>
      </c>
      <c r="L8">
        <v>64.569999999999993</v>
      </c>
      <c r="M8">
        <v>122</v>
      </c>
    </row>
    <row r="9" spans="1:13">
      <c r="A9" s="2">
        <v>36434</v>
      </c>
      <c r="B9">
        <v>95.52</v>
      </c>
      <c r="K9" s="2">
        <v>36434</v>
      </c>
      <c r="L9">
        <v>61.94</v>
      </c>
      <c r="M9">
        <v>117.91</v>
      </c>
    </row>
    <row r="10" spans="1:13">
      <c r="A10" s="2">
        <v>36465</v>
      </c>
      <c r="B10">
        <v>93.87</v>
      </c>
      <c r="K10" s="2">
        <v>36465</v>
      </c>
      <c r="L10">
        <v>64.52</v>
      </c>
      <c r="M10">
        <v>113.43</v>
      </c>
    </row>
    <row r="11" spans="1:13">
      <c r="A11" s="2">
        <v>36495</v>
      </c>
      <c r="B11">
        <v>94.62</v>
      </c>
      <c r="K11" s="2">
        <v>36495</v>
      </c>
      <c r="L11">
        <v>64.17</v>
      </c>
      <c r="M11">
        <v>114.92</v>
      </c>
    </row>
    <row r="12" spans="1:13">
      <c r="A12" s="2">
        <v>36526</v>
      </c>
      <c r="B12">
        <v>100.91</v>
      </c>
      <c r="K12" s="2">
        <v>36526</v>
      </c>
      <c r="L12">
        <v>71.17</v>
      </c>
      <c r="M12">
        <v>120.73</v>
      </c>
    </row>
    <row r="13" spans="1:13">
      <c r="A13" s="2">
        <v>36557</v>
      </c>
      <c r="B13">
        <v>107.34</v>
      </c>
      <c r="K13" s="2">
        <v>36557</v>
      </c>
      <c r="L13">
        <v>86.37</v>
      </c>
      <c r="M13">
        <v>121.31</v>
      </c>
    </row>
    <row r="14" spans="1:13">
      <c r="A14" s="2">
        <v>36586</v>
      </c>
      <c r="B14">
        <v>100.09</v>
      </c>
      <c r="K14" s="2">
        <v>36586</v>
      </c>
      <c r="L14">
        <v>79.930000000000007</v>
      </c>
      <c r="M14">
        <v>113.53</v>
      </c>
    </row>
    <row r="15" spans="1:13">
      <c r="A15" s="2">
        <v>36617</v>
      </c>
      <c r="B15">
        <v>93.93</v>
      </c>
      <c r="K15" s="2">
        <v>36617</v>
      </c>
      <c r="L15">
        <v>70.42</v>
      </c>
      <c r="M15">
        <v>109.61</v>
      </c>
    </row>
    <row r="16" spans="1:13">
      <c r="A16" s="2">
        <v>36647</v>
      </c>
      <c r="B16">
        <v>89.44</v>
      </c>
      <c r="K16" s="2">
        <v>36647</v>
      </c>
      <c r="L16">
        <v>69.290000000000006</v>
      </c>
      <c r="M16">
        <v>102.87</v>
      </c>
    </row>
    <row r="17" spans="1:13">
      <c r="A17" s="2">
        <v>36678</v>
      </c>
      <c r="B17">
        <v>94.54</v>
      </c>
      <c r="K17" s="2">
        <v>36678</v>
      </c>
      <c r="L17">
        <v>74.58</v>
      </c>
      <c r="M17">
        <v>107.86</v>
      </c>
    </row>
    <row r="18" spans="1:13">
      <c r="A18" s="2">
        <v>36708</v>
      </c>
      <c r="B18">
        <v>98.31</v>
      </c>
      <c r="K18" s="2">
        <v>36708</v>
      </c>
      <c r="L18">
        <v>74.010000000000005</v>
      </c>
      <c r="M18">
        <v>114.5</v>
      </c>
    </row>
    <row r="19" spans="1:13">
      <c r="A19" s="2">
        <v>36739</v>
      </c>
      <c r="B19">
        <v>91.2</v>
      </c>
      <c r="K19" s="2">
        <v>36739</v>
      </c>
      <c r="L19">
        <v>68.83</v>
      </c>
      <c r="M19">
        <v>106.11</v>
      </c>
    </row>
    <row r="20" spans="1:13">
      <c r="A20" s="2">
        <v>36770</v>
      </c>
      <c r="B20">
        <v>92.02</v>
      </c>
      <c r="K20" s="2">
        <v>36770</v>
      </c>
      <c r="L20">
        <v>72.959999999999994</v>
      </c>
      <c r="M20">
        <v>104.73</v>
      </c>
    </row>
    <row r="21" spans="1:13">
      <c r="A21" s="2">
        <v>36800</v>
      </c>
      <c r="B21">
        <v>98.51</v>
      </c>
      <c r="K21" s="2">
        <v>36800</v>
      </c>
      <c r="L21">
        <v>79.11</v>
      </c>
      <c r="M21">
        <v>111.45</v>
      </c>
    </row>
    <row r="22" spans="1:13">
      <c r="A22" s="2">
        <v>36831</v>
      </c>
      <c r="B22">
        <v>99.37</v>
      </c>
      <c r="K22" s="2">
        <v>36831</v>
      </c>
      <c r="L22">
        <v>73.14</v>
      </c>
      <c r="M22">
        <v>116.86</v>
      </c>
    </row>
    <row r="23" spans="1:13">
      <c r="A23" s="2">
        <v>36861</v>
      </c>
      <c r="B23">
        <v>100.82</v>
      </c>
      <c r="K23" s="2">
        <v>36861</v>
      </c>
      <c r="L23">
        <v>77.349999999999994</v>
      </c>
      <c r="M23">
        <v>116.47</v>
      </c>
    </row>
    <row r="24" spans="1:13">
      <c r="A24" s="2">
        <v>36892</v>
      </c>
      <c r="B24">
        <v>111.34</v>
      </c>
      <c r="K24" s="2">
        <v>36892</v>
      </c>
      <c r="L24">
        <v>104.53</v>
      </c>
      <c r="M24">
        <v>115.88</v>
      </c>
    </row>
    <row r="25" spans="1:13">
      <c r="A25" s="2">
        <v>36923</v>
      </c>
      <c r="B25">
        <v>113.47</v>
      </c>
      <c r="K25" s="2">
        <v>36923</v>
      </c>
      <c r="L25">
        <v>104.07</v>
      </c>
      <c r="M25">
        <v>119.74</v>
      </c>
    </row>
    <row r="26" spans="1:13">
      <c r="A26" s="2">
        <v>36951</v>
      </c>
      <c r="B26">
        <v>108.55</v>
      </c>
      <c r="K26" s="2">
        <v>36951</v>
      </c>
      <c r="L26">
        <v>90.6</v>
      </c>
      <c r="M26">
        <v>120.51</v>
      </c>
    </row>
    <row r="27" spans="1:13">
      <c r="A27" s="2">
        <v>36982</v>
      </c>
      <c r="B27">
        <v>105.22</v>
      </c>
      <c r="K27" s="2">
        <v>36982</v>
      </c>
      <c r="L27">
        <v>88.88</v>
      </c>
      <c r="M27">
        <v>116.11</v>
      </c>
    </row>
    <row r="28" spans="1:13">
      <c r="A28" s="2">
        <v>37012</v>
      </c>
      <c r="B28">
        <v>102.4</v>
      </c>
      <c r="K28" s="2">
        <v>37012</v>
      </c>
      <c r="L28">
        <v>83.55</v>
      </c>
      <c r="M28">
        <v>114.97</v>
      </c>
    </row>
    <row r="29" spans="1:13">
      <c r="A29" s="2">
        <v>37043</v>
      </c>
      <c r="B29">
        <v>79.44</v>
      </c>
      <c r="K29" s="2">
        <v>37043</v>
      </c>
      <c r="L29">
        <v>64.819999999999993</v>
      </c>
      <c r="M29">
        <v>89.18</v>
      </c>
    </row>
    <row r="30" spans="1:13">
      <c r="A30" s="2">
        <v>37073</v>
      </c>
      <c r="B30">
        <v>87.2</v>
      </c>
      <c r="K30" s="2">
        <v>37073</v>
      </c>
      <c r="L30">
        <v>68.72</v>
      </c>
      <c r="M30">
        <v>99.52</v>
      </c>
    </row>
    <row r="31" spans="1:13">
      <c r="A31" s="2">
        <v>37104</v>
      </c>
      <c r="B31">
        <v>86.38</v>
      </c>
      <c r="K31" s="2">
        <v>37104</v>
      </c>
      <c r="L31">
        <v>68.8</v>
      </c>
      <c r="M31">
        <v>98.1</v>
      </c>
    </row>
    <row r="32" spans="1:13">
      <c r="A32" s="2">
        <v>37135</v>
      </c>
      <c r="B32">
        <v>90.74</v>
      </c>
      <c r="K32" s="2">
        <v>37135</v>
      </c>
      <c r="L32">
        <v>70.180000000000007</v>
      </c>
      <c r="M32">
        <v>104.44</v>
      </c>
    </row>
    <row r="33" spans="1:13">
      <c r="A33" s="2">
        <v>37165</v>
      </c>
      <c r="B33">
        <v>80.650000000000006</v>
      </c>
      <c r="K33" s="2">
        <v>37165</v>
      </c>
      <c r="L33">
        <v>62.66</v>
      </c>
      <c r="M33">
        <v>92.65</v>
      </c>
    </row>
    <row r="34" spans="1:13">
      <c r="A34" s="2">
        <v>37196</v>
      </c>
      <c r="B34">
        <v>78.31</v>
      </c>
      <c r="K34" s="2">
        <v>37196</v>
      </c>
      <c r="L34">
        <v>65.5</v>
      </c>
      <c r="M34">
        <v>86.86</v>
      </c>
    </row>
    <row r="35" spans="1:13">
      <c r="A35" s="2">
        <v>37226</v>
      </c>
      <c r="B35">
        <v>86.28</v>
      </c>
      <c r="K35" s="2">
        <v>37226</v>
      </c>
      <c r="L35">
        <v>71.36</v>
      </c>
      <c r="M35">
        <v>96.22</v>
      </c>
    </row>
    <row r="36" spans="1:13">
      <c r="A36" s="2">
        <v>37257</v>
      </c>
      <c r="B36">
        <v>87.04</v>
      </c>
      <c r="K36" s="2">
        <v>37257</v>
      </c>
      <c r="L36">
        <v>70.7</v>
      </c>
      <c r="M36">
        <v>97.93</v>
      </c>
    </row>
    <row r="37" spans="1:13">
      <c r="A37" s="2">
        <v>37288</v>
      </c>
      <c r="B37">
        <v>90.66</v>
      </c>
      <c r="K37" s="2">
        <v>37288</v>
      </c>
      <c r="L37">
        <v>74.34</v>
      </c>
      <c r="M37">
        <v>101.54</v>
      </c>
    </row>
    <row r="38" spans="1:13">
      <c r="A38" s="2">
        <v>37316</v>
      </c>
      <c r="B38">
        <v>91.3</v>
      </c>
      <c r="K38" s="2">
        <v>37316</v>
      </c>
      <c r="L38">
        <v>77.69</v>
      </c>
      <c r="M38">
        <v>100.37</v>
      </c>
    </row>
    <row r="39" spans="1:13">
      <c r="A39" s="2">
        <v>37347</v>
      </c>
      <c r="B39">
        <v>96</v>
      </c>
      <c r="K39" s="2">
        <v>37347</v>
      </c>
      <c r="L39">
        <v>74.39</v>
      </c>
      <c r="M39">
        <v>110.41</v>
      </c>
    </row>
    <row r="40" spans="1:13">
      <c r="A40" s="2">
        <v>37377</v>
      </c>
      <c r="B40">
        <v>96.15</v>
      </c>
      <c r="K40" s="2">
        <v>37377</v>
      </c>
      <c r="L40">
        <v>74.989999999999995</v>
      </c>
      <c r="M40">
        <v>110.25</v>
      </c>
    </row>
    <row r="41" spans="1:13">
      <c r="A41" s="2">
        <v>37408</v>
      </c>
      <c r="B41">
        <v>84.4</v>
      </c>
      <c r="K41" s="2">
        <v>37408</v>
      </c>
      <c r="L41">
        <v>66.599999999999994</v>
      </c>
      <c r="M41">
        <v>96.27</v>
      </c>
    </row>
    <row r="42" spans="1:13">
      <c r="A42" s="2">
        <v>37438</v>
      </c>
      <c r="B42">
        <v>93.81</v>
      </c>
      <c r="K42" s="2">
        <v>37438</v>
      </c>
      <c r="L42">
        <v>77.16</v>
      </c>
      <c r="M42">
        <v>104.91</v>
      </c>
    </row>
    <row r="43" spans="1:13">
      <c r="A43" s="2">
        <v>37469</v>
      </c>
      <c r="B43">
        <v>89.8</v>
      </c>
      <c r="K43" s="2">
        <v>37469</v>
      </c>
      <c r="L43">
        <v>69.760000000000005</v>
      </c>
      <c r="M43">
        <v>103.16</v>
      </c>
    </row>
    <row r="44" spans="1:13">
      <c r="A44" s="2">
        <v>37500</v>
      </c>
      <c r="B44">
        <v>99.22</v>
      </c>
      <c r="K44" s="2">
        <v>37500</v>
      </c>
      <c r="L44">
        <v>76.92</v>
      </c>
      <c r="M44">
        <v>114.09</v>
      </c>
    </row>
    <row r="45" spans="1:13">
      <c r="A45" s="2">
        <v>37530</v>
      </c>
      <c r="B45">
        <v>94.91</v>
      </c>
      <c r="K45" s="2">
        <v>37530</v>
      </c>
      <c r="L45">
        <v>70.849999999999994</v>
      </c>
      <c r="M45">
        <v>110.95</v>
      </c>
    </row>
    <row r="46" spans="1:13">
      <c r="A46" s="2">
        <v>37561</v>
      </c>
      <c r="B46">
        <v>98.68</v>
      </c>
      <c r="K46" s="2">
        <v>37561</v>
      </c>
      <c r="L46">
        <v>69.209999999999994</v>
      </c>
      <c r="M46">
        <v>118.33</v>
      </c>
    </row>
    <row r="47" spans="1:13">
      <c r="A47" s="2">
        <v>37591</v>
      </c>
      <c r="B47">
        <v>102.92</v>
      </c>
      <c r="K47" s="2">
        <v>37591</v>
      </c>
      <c r="L47">
        <v>74.45</v>
      </c>
      <c r="M47">
        <v>121.89</v>
      </c>
    </row>
    <row r="48" spans="1:13">
      <c r="A48" s="2">
        <v>37622</v>
      </c>
      <c r="B48">
        <v>102.97</v>
      </c>
      <c r="K48" s="2">
        <v>37622</v>
      </c>
      <c r="L48">
        <v>74.59</v>
      </c>
      <c r="M48">
        <v>121.88</v>
      </c>
    </row>
    <row r="49" spans="1:13">
      <c r="A49" s="2">
        <v>37653</v>
      </c>
      <c r="B49">
        <v>103.53</v>
      </c>
      <c r="K49" s="2">
        <v>37653</v>
      </c>
      <c r="L49">
        <v>75.489999999999995</v>
      </c>
      <c r="M49">
        <v>122.22</v>
      </c>
    </row>
    <row r="50" spans="1:13">
      <c r="A50" s="2">
        <v>37681</v>
      </c>
      <c r="B50">
        <v>101.89</v>
      </c>
      <c r="K50" s="2">
        <v>37681</v>
      </c>
      <c r="L50">
        <v>71.92</v>
      </c>
      <c r="M50">
        <v>121.87</v>
      </c>
    </row>
    <row r="51" spans="1:13">
      <c r="A51" s="2">
        <v>37712</v>
      </c>
      <c r="B51">
        <v>107.66</v>
      </c>
      <c r="K51" s="2">
        <v>37712</v>
      </c>
      <c r="L51">
        <v>78.81</v>
      </c>
      <c r="M51">
        <v>126.89</v>
      </c>
    </row>
    <row r="52" spans="1:13">
      <c r="A52" s="2">
        <v>37742</v>
      </c>
      <c r="B52">
        <v>112.04</v>
      </c>
      <c r="K52" s="2">
        <v>37742</v>
      </c>
      <c r="L52">
        <v>79.290000000000006</v>
      </c>
      <c r="M52">
        <v>133.87</v>
      </c>
    </row>
    <row r="53" spans="1:13">
      <c r="A53" s="2">
        <v>37773</v>
      </c>
      <c r="B53">
        <v>116.81</v>
      </c>
      <c r="K53" s="2">
        <v>37773</v>
      </c>
      <c r="L53">
        <v>82.37</v>
      </c>
      <c r="M53">
        <v>139.77000000000001</v>
      </c>
    </row>
    <row r="54" spans="1:13">
      <c r="A54" s="2">
        <v>37803</v>
      </c>
      <c r="B54">
        <v>111.47</v>
      </c>
      <c r="K54" s="2">
        <v>37803</v>
      </c>
      <c r="L54">
        <v>75.02</v>
      </c>
      <c r="M54">
        <v>135.77000000000001</v>
      </c>
    </row>
    <row r="55" spans="1:13">
      <c r="A55" s="2">
        <v>37834</v>
      </c>
      <c r="B55">
        <v>109.37</v>
      </c>
      <c r="K55" s="2">
        <v>37834</v>
      </c>
      <c r="L55">
        <v>74.55</v>
      </c>
      <c r="M55">
        <v>132.59</v>
      </c>
    </row>
    <row r="56" spans="1:13">
      <c r="A56" s="2">
        <v>37865</v>
      </c>
      <c r="B56">
        <v>106.41</v>
      </c>
      <c r="K56" s="2">
        <v>37865</v>
      </c>
      <c r="L56">
        <v>75.489999999999995</v>
      </c>
      <c r="M56">
        <v>127.03</v>
      </c>
    </row>
    <row r="57" spans="1:13">
      <c r="A57" s="2">
        <v>37895</v>
      </c>
      <c r="B57">
        <v>104.72</v>
      </c>
      <c r="K57" s="2">
        <v>37895</v>
      </c>
      <c r="L57">
        <v>76.84</v>
      </c>
      <c r="M57">
        <v>123.31</v>
      </c>
    </row>
    <row r="58" spans="1:13">
      <c r="A58" s="2">
        <v>37926</v>
      </c>
      <c r="B58">
        <v>108.68</v>
      </c>
      <c r="K58" s="2">
        <v>37926</v>
      </c>
      <c r="L58">
        <v>79.680000000000007</v>
      </c>
      <c r="M58">
        <v>128.02000000000001</v>
      </c>
    </row>
    <row r="59" spans="1:13">
      <c r="A59" s="2">
        <v>37956</v>
      </c>
      <c r="B59">
        <v>115.33</v>
      </c>
      <c r="K59" s="2">
        <v>37956</v>
      </c>
      <c r="L59">
        <v>85.59</v>
      </c>
      <c r="M59">
        <v>135.15</v>
      </c>
    </row>
    <row r="60" spans="1:13">
      <c r="A60" s="2">
        <v>37987</v>
      </c>
      <c r="B60">
        <v>124.16</v>
      </c>
      <c r="K60" s="2">
        <v>37987</v>
      </c>
      <c r="L60">
        <v>95.66</v>
      </c>
      <c r="M60">
        <v>143.15</v>
      </c>
    </row>
    <row r="61" spans="1:13">
      <c r="A61" s="2">
        <v>38018</v>
      </c>
      <c r="B61">
        <v>123.4</v>
      </c>
      <c r="K61" s="2">
        <v>38018</v>
      </c>
      <c r="L61">
        <v>93.94</v>
      </c>
      <c r="M61">
        <v>143.04</v>
      </c>
    </row>
    <row r="62" spans="1:13">
      <c r="A62" s="2">
        <v>38047</v>
      </c>
      <c r="B62">
        <v>113.29</v>
      </c>
      <c r="K62" s="2">
        <v>38047</v>
      </c>
      <c r="L62">
        <v>85.92</v>
      </c>
      <c r="M62">
        <v>131.54</v>
      </c>
    </row>
    <row r="63" spans="1:13">
      <c r="A63" s="2">
        <v>38078</v>
      </c>
      <c r="B63">
        <v>108.01</v>
      </c>
      <c r="K63" s="2">
        <v>38078</v>
      </c>
      <c r="L63">
        <v>82.9</v>
      </c>
      <c r="M63">
        <v>124.76</v>
      </c>
    </row>
    <row r="64" spans="1:13">
      <c r="A64" s="2">
        <v>38108</v>
      </c>
      <c r="B64">
        <v>124.23</v>
      </c>
      <c r="K64" s="2">
        <v>38108</v>
      </c>
      <c r="L64">
        <v>100.38</v>
      </c>
      <c r="M64">
        <v>140.13999999999999</v>
      </c>
    </row>
    <row r="65" spans="1:13">
      <c r="A65" s="2">
        <v>38139</v>
      </c>
      <c r="B65">
        <v>117.07</v>
      </c>
      <c r="K65" s="2">
        <v>38139</v>
      </c>
      <c r="L65">
        <v>93.86</v>
      </c>
      <c r="M65">
        <v>132.55000000000001</v>
      </c>
    </row>
    <row r="66" spans="1:13">
      <c r="A66" s="2">
        <v>38169</v>
      </c>
      <c r="B66">
        <v>118.5</v>
      </c>
      <c r="K66" s="2">
        <v>38169</v>
      </c>
      <c r="L66">
        <v>98</v>
      </c>
      <c r="M66">
        <v>132.16999999999999</v>
      </c>
    </row>
    <row r="67" spans="1:13">
      <c r="A67" s="2">
        <v>38200</v>
      </c>
      <c r="B67">
        <v>120.72</v>
      </c>
      <c r="K67" s="2">
        <v>38200</v>
      </c>
      <c r="L67">
        <v>94.22</v>
      </c>
      <c r="M67">
        <v>138.38999999999999</v>
      </c>
    </row>
    <row r="68" spans="1:13">
      <c r="A68" s="2">
        <v>38231</v>
      </c>
      <c r="B68">
        <v>128.43</v>
      </c>
      <c r="K68" s="2">
        <v>38231</v>
      </c>
      <c r="L68">
        <v>95.3</v>
      </c>
      <c r="M68">
        <v>150.52000000000001</v>
      </c>
    </row>
    <row r="69" spans="1:13">
      <c r="A69" s="2">
        <v>38261</v>
      </c>
      <c r="B69">
        <v>141.91999999999999</v>
      </c>
      <c r="K69" s="2">
        <v>38261</v>
      </c>
      <c r="L69">
        <v>112.37</v>
      </c>
      <c r="M69">
        <v>161.62</v>
      </c>
    </row>
    <row r="70" spans="1:13">
      <c r="A70" s="2">
        <v>38292</v>
      </c>
      <c r="B70">
        <v>144.96</v>
      </c>
      <c r="K70" s="2">
        <v>38292</v>
      </c>
      <c r="L70">
        <v>112.38</v>
      </c>
      <c r="M70">
        <v>166.68</v>
      </c>
    </row>
    <row r="71" spans="1:13">
      <c r="A71" s="2">
        <v>38322</v>
      </c>
      <c r="B71">
        <v>140.41</v>
      </c>
      <c r="K71" s="2">
        <v>38322</v>
      </c>
      <c r="L71">
        <v>120.05</v>
      </c>
      <c r="M71">
        <v>153.99</v>
      </c>
    </row>
    <row r="72" spans="1:13">
      <c r="A72" s="2">
        <v>38353</v>
      </c>
      <c r="B72">
        <v>145.02000000000001</v>
      </c>
      <c r="K72" s="2">
        <v>38353</v>
      </c>
      <c r="L72">
        <v>124.12</v>
      </c>
      <c r="M72">
        <v>158.94999999999999</v>
      </c>
    </row>
    <row r="73" spans="1:13">
      <c r="A73" s="2">
        <v>38384</v>
      </c>
      <c r="B73">
        <v>146.47999999999999</v>
      </c>
      <c r="K73" s="2">
        <v>38384</v>
      </c>
      <c r="L73">
        <v>124.11</v>
      </c>
      <c r="M73">
        <v>161.38999999999999</v>
      </c>
    </row>
    <row r="74" spans="1:13">
      <c r="A74" s="2">
        <v>38412</v>
      </c>
      <c r="B74">
        <v>144.94999999999999</v>
      </c>
      <c r="K74" s="2">
        <v>38412</v>
      </c>
      <c r="L74">
        <v>124.81</v>
      </c>
      <c r="M74">
        <v>158.37</v>
      </c>
    </row>
    <row r="75" spans="1:13">
      <c r="A75" s="2">
        <v>38443</v>
      </c>
      <c r="B75">
        <v>141.75</v>
      </c>
      <c r="K75" s="2">
        <v>38443</v>
      </c>
      <c r="L75">
        <v>121.18</v>
      </c>
      <c r="M75">
        <v>155.46</v>
      </c>
    </row>
    <row r="76" spans="1:13">
      <c r="A76" s="2">
        <v>38473</v>
      </c>
      <c r="B76">
        <v>133.62</v>
      </c>
      <c r="K76" s="2">
        <v>38473</v>
      </c>
      <c r="L76">
        <v>115.2</v>
      </c>
      <c r="M76">
        <v>145.9</v>
      </c>
    </row>
    <row r="77" spans="1:13">
      <c r="A77" s="2">
        <v>38504</v>
      </c>
      <c r="B77">
        <v>132.74</v>
      </c>
      <c r="K77" s="2">
        <v>38504</v>
      </c>
      <c r="L77">
        <v>113.5</v>
      </c>
      <c r="M77">
        <v>145.56</v>
      </c>
    </row>
    <row r="78" spans="1:13">
      <c r="A78" s="2">
        <v>38534</v>
      </c>
      <c r="B78">
        <v>133.21</v>
      </c>
      <c r="K78" s="2">
        <v>38534</v>
      </c>
      <c r="L78">
        <v>114.57</v>
      </c>
      <c r="M78">
        <v>145.63</v>
      </c>
    </row>
    <row r="79" spans="1:13">
      <c r="A79" s="2">
        <v>38565</v>
      </c>
      <c r="B79">
        <v>124.89</v>
      </c>
      <c r="K79" s="2">
        <v>38565</v>
      </c>
      <c r="L79">
        <v>116.31</v>
      </c>
      <c r="M79">
        <v>130.62</v>
      </c>
    </row>
    <row r="80" spans="1:13">
      <c r="A80" s="2">
        <v>38596</v>
      </c>
      <c r="B80">
        <v>109.24</v>
      </c>
      <c r="K80" s="2">
        <v>38596</v>
      </c>
      <c r="L80">
        <v>103.08</v>
      </c>
      <c r="M80">
        <v>113.35</v>
      </c>
    </row>
    <row r="81" spans="1:13">
      <c r="A81" s="2">
        <v>38626</v>
      </c>
      <c r="B81">
        <v>107.65</v>
      </c>
      <c r="K81" s="2">
        <v>38626</v>
      </c>
      <c r="L81">
        <v>99.51</v>
      </c>
      <c r="M81">
        <v>113.07</v>
      </c>
    </row>
    <row r="82" spans="1:13">
      <c r="A82" s="2">
        <v>38657</v>
      </c>
      <c r="B82">
        <v>117.23</v>
      </c>
      <c r="K82" s="2">
        <v>38657</v>
      </c>
      <c r="L82">
        <v>115.68</v>
      </c>
      <c r="M82">
        <v>118.26</v>
      </c>
    </row>
    <row r="83" spans="1:13">
      <c r="A83" s="2">
        <v>38687</v>
      </c>
      <c r="B83">
        <v>130.16</v>
      </c>
      <c r="K83" s="2">
        <v>38687</v>
      </c>
      <c r="L83">
        <v>126.32</v>
      </c>
      <c r="M83">
        <v>132.72999999999999</v>
      </c>
    </row>
    <row r="84" spans="1:13">
      <c r="A84" s="2">
        <v>38718</v>
      </c>
      <c r="B84">
        <v>131.52000000000001</v>
      </c>
      <c r="K84" s="2">
        <v>38718</v>
      </c>
      <c r="L84">
        <v>125.79</v>
      </c>
      <c r="M84">
        <v>135.33000000000001</v>
      </c>
    </row>
    <row r="85" spans="1:13">
      <c r="A85" s="2">
        <v>38749</v>
      </c>
      <c r="B85">
        <v>138.03</v>
      </c>
      <c r="K85" s="2">
        <v>38749</v>
      </c>
      <c r="L85">
        <v>128.1</v>
      </c>
      <c r="M85">
        <v>144.65</v>
      </c>
    </row>
    <row r="86" spans="1:13">
      <c r="A86" s="2">
        <v>38777</v>
      </c>
      <c r="B86">
        <v>137.75</v>
      </c>
      <c r="K86" s="2">
        <v>38777</v>
      </c>
      <c r="L86">
        <v>130.19999999999999</v>
      </c>
      <c r="M86">
        <v>142.79</v>
      </c>
    </row>
    <row r="87" spans="1:13">
      <c r="A87" s="2">
        <v>38808</v>
      </c>
      <c r="B87">
        <v>132.38</v>
      </c>
      <c r="K87" s="2">
        <v>38808</v>
      </c>
      <c r="L87">
        <v>128.72</v>
      </c>
      <c r="M87">
        <v>134.82</v>
      </c>
    </row>
    <row r="88" spans="1:13">
      <c r="A88" s="2">
        <v>38838</v>
      </c>
      <c r="B88">
        <v>138.19999999999999</v>
      </c>
      <c r="K88" s="2">
        <v>38838</v>
      </c>
      <c r="L88">
        <v>131.57</v>
      </c>
      <c r="M88">
        <v>142.62</v>
      </c>
    </row>
    <row r="89" spans="1:13">
      <c r="A89" s="2">
        <v>38869</v>
      </c>
      <c r="B89">
        <v>134.4</v>
      </c>
      <c r="K89" s="2">
        <v>38869</v>
      </c>
      <c r="L89">
        <v>124.52</v>
      </c>
      <c r="M89">
        <v>140.97999999999999</v>
      </c>
    </row>
    <row r="90" spans="1:13">
      <c r="A90" s="2">
        <v>38899</v>
      </c>
      <c r="B90">
        <v>134.16999999999999</v>
      </c>
      <c r="K90" s="2">
        <v>38899</v>
      </c>
      <c r="L90">
        <v>127.95</v>
      </c>
      <c r="M90">
        <v>138.32</v>
      </c>
    </row>
    <row r="91" spans="1:13">
      <c r="A91" s="2">
        <v>38930</v>
      </c>
      <c r="B91">
        <v>128.24</v>
      </c>
      <c r="K91" s="2">
        <v>38930</v>
      </c>
      <c r="L91">
        <v>120.06</v>
      </c>
      <c r="M91">
        <v>133.69</v>
      </c>
    </row>
    <row r="92" spans="1:13">
      <c r="A92" s="2">
        <v>38961</v>
      </c>
      <c r="B92">
        <v>131.36000000000001</v>
      </c>
      <c r="K92" s="2">
        <v>38961</v>
      </c>
      <c r="L92">
        <v>125.03</v>
      </c>
      <c r="M92">
        <v>135.58000000000001</v>
      </c>
    </row>
    <row r="93" spans="1:13">
      <c r="A93" s="2">
        <v>38991</v>
      </c>
      <c r="B93">
        <v>132.29</v>
      </c>
      <c r="K93" s="2">
        <v>38991</v>
      </c>
      <c r="L93">
        <v>123.59</v>
      </c>
      <c r="M93">
        <v>138.1</v>
      </c>
    </row>
    <row r="94" spans="1:13">
      <c r="A94" s="2">
        <v>39022</v>
      </c>
      <c r="B94">
        <v>134.62</v>
      </c>
      <c r="K94" s="2">
        <v>39022</v>
      </c>
      <c r="L94">
        <v>125.09</v>
      </c>
      <c r="M94">
        <v>140.97</v>
      </c>
    </row>
    <row r="95" spans="1:13">
      <c r="A95" s="2">
        <v>39052</v>
      </c>
      <c r="B95">
        <v>127.5</v>
      </c>
      <c r="K95" s="2">
        <v>39052</v>
      </c>
      <c r="L95">
        <v>121.31</v>
      </c>
      <c r="M95">
        <v>131.63</v>
      </c>
    </row>
    <row r="96" spans="1:13">
      <c r="A96" s="2">
        <v>39083</v>
      </c>
      <c r="B96">
        <v>133.88999999999999</v>
      </c>
      <c r="K96" s="2">
        <v>39083</v>
      </c>
      <c r="L96">
        <v>136.75</v>
      </c>
      <c r="M96">
        <v>131.97999999999999</v>
      </c>
    </row>
    <row r="97" spans="1:13">
      <c r="A97" s="2">
        <v>39114</v>
      </c>
      <c r="B97">
        <v>134.38999999999999</v>
      </c>
      <c r="K97" s="2">
        <v>39114</v>
      </c>
      <c r="L97">
        <v>138.16999999999999</v>
      </c>
      <c r="M97">
        <v>131.86000000000001</v>
      </c>
    </row>
    <row r="98" spans="1:13">
      <c r="A98" s="2">
        <v>39142</v>
      </c>
      <c r="B98">
        <v>127.87</v>
      </c>
      <c r="K98" s="2">
        <v>39142</v>
      </c>
      <c r="L98">
        <v>132.37</v>
      </c>
      <c r="M98">
        <v>124.87</v>
      </c>
    </row>
    <row r="99" spans="1:13">
      <c r="A99" s="2">
        <v>39173</v>
      </c>
      <c r="B99">
        <v>127.97</v>
      </c>
      <c r="K99" s="2">
        <v>39173</v>
      </c>
      <c r="L99">
        <v>135.81</v>
      </c>
      <c r="M99">
        <v>122.74</v>
      </c>
    </row>
    <row r="100" spans="1:13">
      <c r="A100" s="2">
        <v>39203</v>
      </c>
      <c r="B100">
        <v>126.49</v>
      </c>
      <c r="K100" s="2">
        <v>39203</v>
      </c>
      <c r="L100">
        <v>136.66999999999999</v>
      </c>
      <c r="M100">
        <v>119.71</v>
      </c>
    </row>
    <row r="101" spans="1:13">
      <c r="A101" s="2">
        <v>39234</v>
      </c>
      <c r="B101">
        <v>129.77000000000001</v>
      </c>
      <c r="K101" s="2">
        <v>39234</v>
      </c>
      <c r="L101">
        <v>138.41</v>
      </c>
      <c r="M101">
        <v>124</v>
      </c>
    </row>
    <row r="102" spans="1:13">
      <c r="A102" s="2">
        <v>39264</v>
      </c>
      <c r="B102">
        <v>130.12</v>
      </c>
      <c r="K102" s="2">
        <v>39264</v>
      </c>
      <c r="L102">
        <v>140.19</v>
      </c>
      <c r="M102">
        <v>123.4</v>
      </c>
    </row>
    <row r="103" spans="1:13">
      <c r="A103" s="2">
        <v>39295</v>
      </c>
      <c r="B103">
        <v>130.30000000000001</v>
      </c>
      <c r="K103" s="2">
        <v>39295</v>
      </c>
      <c r="L103">
        <v>136.44</v>
      </c>
      <c r="M103">
        <v>126.21</v>
      </c>
    </row>
    <row r="104" spans="1:13">
      <c r="A104" s="2">
        <v>39326</v>
      </c>
      <c r="B104">
        <v>131.81</v>
      </c>
      <c r="K104" s="2">
        <v>39326</v>
      </c>
      <c r="L104">
        <v>141.09</v>
      </c>
      <c r="M104">
        <v>125.63</v>
      </c>
    </row>
    <row r="105" spans="1:13">
      <c r="A105" s="2">
        <v>39356</v>
      </c>
      <c r="B105">
        <v>133.34</v>
      </c>
      <c r="K105" s="2">
        <v>39356</v>
      </c>
      <c r="L105">
        <v>147.02000000000001</v>
      </c>
      <c r="M105">
        <v>124.23</v>
      </c>
    </row>
    <row r="106" spans="1:13">
      <c r="A106" s="2">
        <v>39387</v>
      </c>
      <c r="B106">
        <v>136.25</v>
      </c>
      <c r="K106" s="2">
        <v>39387</v>
      </c>
      <c r="L106">
        <v>150.13999999999999</v>
      </c>
      <c r="M106">
        <v>127</v>
      </c>
    </row>
    <row r="107" spans="1:13">
      <c r="A107" s="2">
        <v>39417</v>
      </c>
      <c r="B107">
        <v>139.9</v>
      </c>
      <c r="K107" s="2">
        <v>39417</v>
      </c>
      <c r="L107">
        <v>145.79</v>
      </c>
      <c r="M107">
        <v>135.97</v>
      </c>
    </row>
    <row r="108" spans="1:13">
      <c r="A108" s="2">
        <v>39448</v>
      </c>
      <c r="B108">
        <v>142.61000000000001</v>
      </c>
      <c r="K108" s="2">
        <v>39448</v>
      </c>
      <c r="L108">
        <v>153.63999999999999</v>
      </c>
      <c r="M108">
        <v>135.26</v>
      </c>
    </row>
    <row r="109" spans="1:13">
      <c r="A109" s="2">
        <v>39479</v>
      </c>
      <c r="B109">
        <v>146.9</v>
      </c>
      <c r="K109" s="2">
        <v>39479</v>
      </c>
      <c r="L109">
        <v>153.55000000000001</v>
      </c>
      <c r="M109">
        <v>142.47</v>
      </c>
    </row>
    <row r="110" spans="1:13">
      <c r="A110" s="2">
        <v>39508</v>
      </c>
      <c r="B110">
        <v>147.72</v>
      </c>
      <c r="K110" s="2">
        <v>39508</v>
      </c>
      <c r="L110">
        <v>153.75</v>
      </c>
      <c r="M110">
        <v>143.69999999999999</v>
      </c>
    </row>
    <row r="111" spans="1:13">
      <c r="A111" s="2">
        <v>39539</v>
      </c>
      <c r="B111">
        <v>148.56</v>
      </c>
      <c r="K111" s="2">
        <v>39539</v>
      </c>
      <c r="L111">
        <v>157.13</v>
      </c>
      <c r="M111">
        <v>142.86000000000001</v>
      </c>
    </row>
    <row r="112" spans="1:13">
      <c r="A112" s="2">
        <v>39569</v>
      </c>
      <c r="B112">
        <v>147.36000000000001</v>
      </c>
      <c r="K112" s="2">
        <v>39569</v>
      </c>
      <c r="L112">
        <v>155.13</v>
      </c>
      <c r="M112">
        <v>142.19</v>
      </c>
    </row>
    <row r="113" spans="1:13">
      <c r="A113" s="2">
        <v>39600</v>
      </c>
      <c r="B113">
        <v>142.59</v>
      </c>
      <c r="K113" s="2">
        <v>39600</v>
      </c>
      <c r="L113">
        <v>152.22</v>
      </c>
      <c r="M113">
        <v>136.16999999999999</v>
      </c>
    </row>
    <row r="114" spans="1:13">
      <c r="A114" s="2">
        <v>39630</v>
      </c>
      <c r="B114">
        <v>131.22999999999999</v>
      </c>
      <c r="K114" s="2">
        <v>39630</v>
      </c>
      <c r="L114">
        <v>140.16</v>
      </c>
      <c r="M114">
        <v>125.28</v>
      </c>
    </row>
    <row r="115" spans="1:13">
      <c r="A115" s="2">
        <v>39661</v>
      </c>
      <c r="B115">
        <v>137.05000000000001</v>
      </c>
      <c r="K115" s="2">
        <v>39661</v>
      </c>
      <c r="L115">
        <v>140.47999999999999</v>
      </c>
      <c r="M115">
        <v>134.76</v>
      </c>
    </row>
    <row r="116" spans="1:13">
      <c r="A116" s="2">
        <v>39692</v>
      </c>
      <c r="B116">
        <v>141.28</v>
      </c>
      <c r="K116" s="2">
        <v>39692</v>
      </c>
      <c r="L116">
        <v>138.99</v>
      </c>
      <c r="M116">
        <v>142.81</v>
      </c>
    </row>
    <row r="117" spans="1:13">
      <c r="A117" s="2">
        <v>39722</v>
      </c>
      <c r="B117">
        <v>140.46</v>
      </c>
      <c r="K117" s="2">
        <v>39722</v>
      </c>
      <c r="L117">
        <v>139.59</v>
      </c>
      <c r="M117">
        <v>141.04</v>
      </c>
    </row>
    <row r="118" spans="1:13">
      <c r="A118" s="2">
        <v>39753</v>
      </c>
      <c r="B118">
        <v>133.85</v>
      </c>
      <c r="K118" s="2">
        <v>39753</v>
      </c>
      <c r="L118">
        <v>131.72999999999999</v>
      </c>
      <c r="M118">
        <v>135.27000000000001</v>
      </c>
    </row>
    <row r="119" spans="1:13">
      <c r="A119" s="2">
        <v>39783</v>
      </c>
      <c r="B119">
        <v>128.66</v>
      </c>
      <c r="K119" s="2">
        <v>39783</v>
      </c>
      <c r="L119">
        <v>120.39</v>
      </c>
      <c r="M119">
        <v>134.18</v>
      </c>
    </row>
    <row r="120" spans="1:13">
      <c r="A120" s="2">
        <v>39814</v>
      </c>
      <c r="B120">
        <v>125.16</v>
      </c>
      <c r="K120" s="2">
        <v>39814</v>
      </c>
      <c r="L120">
        <v>119.62</v>
      </c>
      <c r="M120">
        <v>128.85</v>
      </c>
    </row>
    <row r="121" spans="1:13">
      <c r="A121" s="2">
        <v>39845</v>
      </c>
      <c r="B121">
        <v>134.12</v>
      </c>
      <c r="K121" s="2">
        <v>39845</v>
      </c>
      <c r="L121">
        <v>130.38</v>
      </c>
      <c r="M121">
        <v>136.62</v>
      </c>
    </row>
    <row r="122" spans="1:13">
      <c r="A122" s="2">
        <v>39873</v>
      </c>
      <c r="B122">
        <v>130.88</v>
      </c>
      <c r="K122" s="2">
        <v>39873</v>
      </c>
      <c r="L122">
        <v>117.53</v>
      </c>
      <c r="M122">
        <v>139.77000000000001</v>
      </c>
    </row>
    <row r="123" spans="1:13">
      <c r="A123" s="2">
        <v>39904</v>
      </c>
      <c r="B123">
        <v>126.33</v>
      </c>
      <c r="K123" s="2">
        <v>39904</v>
      </c>
      <c r="L123">
        <v>118.16</v>
      </c>
      <c r="M123">
        <v>131.77000000000001</v>
      </c>
    </row>
    <row r="124" spans="1:13">
      <c r="A124" s="2">
        <v>39934</v>
      </c>
      <c r="B124">
        <v>128.94999999999999</v>
      </c>
      <c r="K124" s="2">
        <v>39934</v>
      </c>
      <c r="L124">
        <v>120.69</v>
      </c>
      <c r="M124">
        <v>134.44999999999999</v>
      </c>
    </row>
    <row r="125" spans="1:13">
      <c r="A125" s="2">
        <v>39965</v>
      </c>
      <c r="B125">
        <v>139.99</v>
      </c>
      <c r="K125" s="2">
        <v>39965</v>
      </c>
      <c r="L125">
        <v>128.53</v>
      </c>
      <c r="M125">
        <v>147.63</v>
      </c>
    </row>
    <row r="126" spans="1:13">
      <c r="A126" s="2">
        <v>39995</v>
      </c>
      <c r="B126">
        <v>145.01</v>
      </c>
      <c r="K126" s="2">
        <v>39995</v>
      </c>
      <c r="L126">
        <v>134.55000000000001</v>
      </c>
      <c r="M126">
        <v>151.99</v>
      </c>
    </row>
    <row r="127" spans="1:13">
      <c r="A127" s="2">
        <v>40026</v>
      </c>
      <c r="B127">
        <v>145.61000000000001</v>
      </c>
      <c r="K127" s="2">
        <v>40026</v>
      </c>
      <c r="L127">
        <v>134.83000000000001</v>
      </c>
      <c r="M127">
        <v>152.80000000000001</v>
      </c>
    </row>
    <row r="128" spans="1:13">
      <c r="A128" s="2">
        <v>40057</v>
      </c>
      <c r="B128">
        <v>148.81</v>
      </c>
      <c r="K128" s="2">
        <v>40057</v>
      </c>
      <c r="L128">
        <v>141.86000000000001</v>
      </c>
      <c r="M128">
        <v>153.44</v>
      </c>
    </row>
    <row r="129" spans="1:13">
      <c r="A129" s="2">
        <v>40087</v>
      </c>
      <c r="B129">
        <v>157.15</v>
      </c>
      <c r="K129" s="2">
        <v>40087</v>
      </c>
      <c r="L129">
        <v>148.44999999999999</v>
      </c>
      <c r="M129">
        <v>162.94</v>
      </c>
    </row>
    <row r="130" spans="1:13">
      <c r="A130" s="2">
        <v>40118</v>
      </c>
      <c r="B130">
        <v>155.79</v>
      </c>
      <c r="K130" s="2">
        <v>40118</v>
      </c>
      <c r="L130">
        <v>146.55000000000001</v>
      </c>
      <c r="M130">
        <v>161.94999999999999</v>
      </c>
    </row>
    <row r="131" spans="1:13">
      <c r="A131" s="2">
        <v>40148</v>
      </c>
      <c r="B131">
        <v>156.63</v>
      </c>
      <c r="K131" s="2">
        <v>40148</v>
      </c>
      <c r="L131">
        <v>150.53</v>
      </c>
      <c r="M131">
        <v>160.69</v>
      </c>
    </row>
    <row r="132" spans="1:13">
      <c r="A132" s="2">
        <v>40179</v>
      </c>
      <c r="B132">
        <v>160.47</v>
      </c>
      <c r="K132" s="2">
        <v>40179</v>
      </c>
      <c r="L132">
        <v>154.75</v>
      </c>
      <c r="M132">
        <v>164.28</v>
      </c>
    </row>
    <row r="133" spans="1:13">
      <c r="A133" s="2">
        <v>40210</v>
      </c>
      <c r="B133">
        <v>161.43</v>
      </c>
      <c r="K133" s="2">
        <v>40210</v>
      </c>
      <c r="L133">
        <v>160.75</v>
      </c>
      <c r="M133">
        <v>161.87</v>
      </c>
    </row>
    <row r="134" spans="1:13">
      <c r="A134" s="2">
        <v>40238</v>
      </c>
      <c r="B134">
        <v>159.91999999999999</v>
      </c>
      <c r="K134" s="2">
        <v>40238</v>
      </c>
      <c r="L134">
        <v>159.97999999999999</v>
      </c>
      <c r="M134">
        <v>159.88</v>
      </c>
    </row>
    <row r="135" spans="1:13">
      <c r="A135" s="2">
        <v>40269</v>
      </c>
      <c r="B135">
        <v>154.66</v>
      </c>
      <c r="K135" s="2">
        <v>40269</v>
      </c>
      <c r="L135">
        <v>146.53</v>
      </c>
      <c r="M135">
        <v>160.08000000000001</v>
      </c>
    </row>
    <row r="136" spans="1:13">
      <c r="A136" s="2">
        <v>40299</v>
      </c>
      <c r="B136">
        <v>155.77000000000001</v>
      </c>
      <c r="K136" s="2">
        <v>40299</v>
      </c>
      <c r="L136">
        <v>152.47999999999999</v>
      </c>
      <c r="M136">
        <v>157.96</v>
      </c>
    </row>
    <row r="137" spans="1:13">
      <c r="A137" s="2">
        <v>40330</v>
      </c>
      <c r="B137">
        <v>160.55000000000001</v>
      </c>
      <c r="K137" s="2">
        <v>40330</v>
      </c>
      <c r="L137">
        <v>155.72999999999999</v>
      </c>
      <c r="M137">
        <v>163.76</v>
      </c>
    </row>
    <row r="138" spans="1:13">
      <c r="A138" s="2">
        <v>40360</v>
      </c>
      <c r="B138">
        <v>157.16</v>
      </c>
      <c r="K138" s="2">
        <v>40360</v>
      </c>
      <c r="L138">
        <v>153.99</v>
      </c>
      <c r="M138">
        <v>159.27000000000001</v>
      </c>
    </row>
    <row r="139" spans="1:13">
      <c r="A139" s="2">
        <v>40391</v>
      </c>
      <c r="B139">
        <v>164.5</v>
      </c>
      <c r="K139" s="2">
        <v>40391</v>
      </c>
      <c r="L139">
        <v>163.38</v>
      </c>
      <c r="M139">
        <v>165.25</v>
      </c>
    </row>
    <row r="140" spans="1:13">
      <c r="A140" s="2">
        <v>40422</v>
      </c>
      <c r="B140">
        <v>162.62</v>
      </c>
      <c r="K140" s="2">
        <v>40422</v>
      </c>
      <c r="L140">
        <v>164.11</v>
      </c>
      <c r="M140">
        <v>161.62</v>
      </c>
    </row>
    <row r="141" spans="1:13">
      <c r="A141" s="2">
        <v>40452</v>
      </c>
      <c r="B141">
        <v>155.37</v>
      </c>
      <c r="K141" s="2">
        <v>40452</v>
      </c>
      <c r="L141">
        <v>155.58000000000001</v>
      </c>
      <c r="M141">
        <v>155.22999999999999</v>
      </c>
    </row>
    <row r="142" spans="1:13">
      <c r="A142" s="2">
        <v>40483</v>
      </c>
      <c r="B142">
        <v>160.06</v>
      </c>
      <c r="K142" s="2">
        <v>40483</v>
      </c>
      <c r="L142">
        <v>159.91</v>
      </c>
      <c r="M142">
        <v>160.16</v>
      </c>
    </row>
    <row r="143" spans="1:13">
      <c r="A143" s="2">
        <v>40513</v>
      </c>
      <c r="B143">
        <v>164.26</v>
      </c>
      <c r="K143" s="2">
        <v>40513</v>
      </c>
      <c r="L143">
        <v>162.82</v>
      </c>
      <c r="M143">
        <v>165.22</v>
      </c>
    </row>
    <row r="144" spans="1:13">
      <c r="A144" s="2">
        <v>40544</v>
      </c>
      <c r="B144">
        <v>160.83000000000001</v>
      </c>
      <c r="K144" s="2">
        <v>40544</v>
      </c>
      <c r="L144">
        <v>156.53</v>
      </c>
      <c r="M144">
        <v>163.71</v>
      </c>
    </row>
    <row r="145" spans="1:13">
      <c r="A145" s="2">
        <v>40575</v>
      </c>
      <c r="B145">
        <v>164.21</v>
      </c>
      <c r="K145" s="2">
        <v>40575</v>
      </c>
      <c r="L145">
        <v>161.27000000000001</v>
      </c>
      <c r="M145">
        <v>166.17</v>
      </c>
    </row>
    <row r="146" spans="1:13">
      <c r="A146" s="2">
        <v>40603</v>
      </c>
      <c r="B146">
        <v>160.29</v>
      </c>
      <c r="K146" s="2">
        <v>40603</v>
      </c>
      <c r="L146">
        <v>157.08000000000001</v>
      </c>
      <c r="M146">
        <v>162.43</v>
      </c>
    </row>
    <row r="147" spans="1:13">
      <c r="A147" s="2">
        <v>40634</v>
      </c>
      <c r="B147">
        <v>159.44</v>
      </c>
      <c r="K147" s="2">
        <v>40634</v>
      </c>
      <c r="L147">
        <v>154.09</v>
      </c>
      <c r="M147">
        <v>163.01</v>
      </c>
    </row>
    <row r="148" spans="1:13">
      <c r="A148" s="2">
        <v>40664</v>
      </c>
      <c r="B148">
        <v>153</v>
      </c>
      <c r="K148" s="2">
        <v>40664</v>
      </c>
      <c r="L148">
        <v>149.1</v>
      </c>
      <c r="M148">
        <v>155.6</v>
      </c>
    </row>
    <row r="149" spans="1:13">
      <c r="A149" s="2">
        <v>40695</v>
      </c>
      <c r="B149">
        <v>153.81</v>
      </c>
      <c r="K149" s="2">
        <v>40695</v>
      </c>
      <c r="L149">
        <v>149.91</v>
      </c>
      <c r="M149">
        <v>156.41999999999999</v>
      </c>
    </row>
    <row r="150" spans="1:13">
      <c r="A150" s="2">
        <v>40725</v>
      </c>
      <c r="B150">
        <v>152.93</v>
      </c>
      <c r="K150" s="2">
        <v>40725</v>
      </c>
      <c r="L150">
        <v>150.63</v>
      </c>
      <c r="M150">
        <v>154.47</v>
      </c>
    </row>
    <row r="151" spans="1:13">
      <c r="A151" s="2">
        <v>40756</v>
      </c>
      <c r="B151">
        <v>152.71</v>
      </c>
      <c r="K151" s="2">
        <v>40756</v>
      </c>
      <c r="L151">
        <v>149.82</v>
      </c>
      <c r="M151">
        <v>154.63999999999999</v>
      </c>
    </row>
    <row r="152" spans="1:13">
      <c r="A152" s="2">
        <v>40787</v>
      </c>
      <c r="B152">
        <v>154.08000000000001</v>
      </c>
      <c r="K152" s="2">
        <v>40787</v>
      </c>
      <c r="L152">
        <v>152.27000000000001</v>
      </c>
      <c r="M152">
        <v>155.29</v>
      </c>
    </row>
    <row r="153" spans="1:13">
      <c r="A153" s="2">
        <v>40817</v>
      </c>
      <c r="B153">
        <v>151.91</v>
      </c>
      <c r="K153" s="2">
        <v>40817</v>
      </c>
      <c r="L153">
        <v>148.99</v>
      </c>
      <c r="M153">
        <v>153.85</v>
      </c>
    </row>
    <row r="154" spans="1:13">
      <c r="A154" s="2">
        <v>40848</v>
      </c>
      <c r="B154">
        <v>155.36000000000001</v>
      </c>
      <c r="K154" s="2">
        <v>40848</v>
      </c>
      <c r="L154">
        <v>149.08000000000001</v>
      </c>
      <c r="M154">
        <v>159.55000000000001</v>
      </c>
    </row>
    <row r="155" spans="1:13">
      <c r="A155" s="2">
        <v>40878</v>
      </c>
      <c r="B155">
        <v>158.16999999999999</v>
      </c>
      <c r="K155" s="2">
        <v>40878</v>
      </c>
      <c r="L155">
        <v>150.52000000000001</v>
      </c>
      <c r="M155">
        <v>163.28</v>
      </c>
    </row>
    <row r="156" spans="1:13">
      <c r="A156" s="2">
        <v>40909</v>
      </c>
      <c r="B156">
        <v>158.33000000000001</v>
      </c>
      <c r="K156" s="2">
        <v>40909</v>
      </c>
      <c r="L156">
        <v>151.91999999999999</v>
      </c>
      <c r="M156">
        <v>162.6</v>
      </c>
    </row>
    <row r="157" spans="1:13">
      <c r="A157" s="2">
        <v>40940</v>
      </c>
      <c r="B157">
        <v>170.18</v>
      </c>
      <c r="K157" s="2">
        <v>40940</v>
      </c>
      <c r="L157">
        <v>167.9</v>
      </c>
      <c r="M157">
        <v>171.7</v>
      </c>
    </row>
    <row r="158" spans="1:13">
      <c r="A158" s="2">
        <v>40969</v>
      </c>
      <c r="B158">
        <v>164.42</v>
      </c>
      <c r="K158" s="2">
        <v>40969</v>
      </c>
      <c r="L158">
        <v>162.37</v>
      </c>
      <c r="M158">
        <v>165.79</v>
      </c>
    </row>
    <row r="159" spans="1:13">
      <c r="A159" s="2">
        <v>41000</v>
      </c>
      <c r="B159">
        <v>164.99</v>
      </c>
      <c r="K159" s="2">
        <v>41000</v>
      </c>
      <c r="L159">
        <v>163.22</v>
      </c>
      <c r="M159">
        <v>166.17</v>
      </c>
    </row>
    <row r="160" spans="1:13">
      <c r="A160" s="2">
        <v>41030</v>
      </c>
      <c r="B160">
        <v>163.05000000000001</v>
      </c>
      <c r="K160" s="2">
        <v>41030</v>
      </c>
      <c r="L160">
        <v>156.18</v>
      </c>
      <c r="M160">
        <v>167.62</v>
      </c>
    </row>
    <row r="161" spans="1:13">
      <c r="A161" s="2">
        <v>41061</v>
      </c>
      <c r="B161">
        <v>162.35</v>
      </c>
      <c r="K161" s="2">
        <v>41061</v>
      </c>
      <c r="L161">
        <v>159.71</v>
      </c>
      <c r="M161">
        <v>164.11</v>
      </c>
    </row>
    <row r="162" spans="1:13">
      <c r="A162" s="2">
        <v>41091</v>
      </c>
      <c r="B162">
        <v>160.56</v>
      </c>
      <c r="K162" s="2">
        <v>41091</v>
      </c>
      <c r="L162">
        <v>158.34</v>
      </c>
      <c r="M162">
        <v>162.04</v>
      </c>
    </row>
    <row r="163" spans="1:13">
      <c r="A163" s="2">
        <v>41122</v>
      </c>
      <c r="B163">
        <v>156.30000000000001</v>
      </c>
      <c r="K163" s="2">
        <v>41122</v>
      </c>
      <c r="L163">
        <v>155.62</v>
      </c>
      <c r="M163">
        <v>156.75</v>
      </c>
    </row>
    <row r="164" spans="1:13">
      <c r="A164" s="2">
        <v>41153</v>
      </c>
      <c r="B164">
        <v>158.29</v>
      </c>
      <c r="K164" s="2">
        <v>41153</v>
      </c>
      <c r="L164">
        <v>157.19999999999999</v>
      </c>
      <c r="M164">
        <v>159.01</v>
      </c>
    </row>
    <row r="165" spans="1:13">
      <c r="A165" s="2">
        <v>41183</v>
      </c>
      <c r="B165">
        <v>161.38</v>
      </c>
      <c r="K165" s="2">
        <v>41183</v>
      </c>
      <c r="L165">
        <v>159.44</v>
      </c>
      <c r="M165">
        <v>162.68</v>
      </c>
    </row>
    <row r="166" spans="1:13">
      <c r="A166" s="2">
        <v>41214</v>
      </c>
      <c r="B166">
        <v>159.69</v>
      </c>
      <c r="K166" s="2">
        <v>41214</v>
      </c>
      <c r="L166">
        <v>152.4</v>
      </c>
      <c r="M166">
        <v>164.56</v>
      </c>
    </row>
    <row r="167" spans="1:13">
      <c r="A167" s="2">
        <v>41244</v>
      </c>
      <c r="B167">
        <v>161.81</v>
      </c>
      <c r="K167" s="2">
        <v>41244</v>
      </c>
      <c r="L167">
        <v>160.11000000000001</v>
      </c>
      <c r="M167">
        <v>162.94</v>
      </c>
    </row>
    <row r="168" spans="1:13">
      <c r="A168" s="2">
        <v>41275</v>
      </c>
      <c r="B168">
        <v>160.55000000000001</v>
      </c>
      <c r="K168" s="2">
        <v>41275</v>
      </c>
      <c r="L168">
        <v>156.08000000000001</v>
      </c>
      <c r="M168">
        <v>163.54</v>
      </c>
    </row>
    <row r="169" spans="1:13">
      <c r="A169" s="2">
        <v>41306</v>
      </c>
      <c r="B169">
        <v>165.85</v>
      </c>
      <c r="K169" s="2">
        <v>41306</v>
      </c>
      <c r="L169">
        <v>165.95</v>
      </c>
      <c r="M169">
        <v>165.78</v>
      </c>
    </row>
    <row r="170" spans="1:13">
      <c r="A170" s="2">
        <v>41334</v>
      </c>
      <c r="B170">
        <v>159.96</v>
      </c>
      <c r="K170" s="2">
        <v>41334</v>
      </c>
      <c r="L170">
        <v>155.63999999999999</v>
      </c>
      <c r="M170">
        <v>162.84</v>
      </c>
    </row>
    <row r="171" spans="1:13">
      <c r="A171" s="2">
        <v>41365</v>
      </c>
      <c r="B171">
        <v>155.62</v>
      </c>
      <c r="K171" s="2">
        <v>41365</v>
      </c>
      <c r="L171">
        <v>153.02000000000001</v>
      </c>
      <c r="M171">
        <v>157.35</v>
      </c>
    </row>
    <row r="172" spans="1:13">
      <c r="A172" s="2">
        <v>41395</v>
      </c>
      <c r="B172">
        <v>145.97</v>
      </c>
      <c r="K172" s="2">
        <v>41395</v>
      </c>
      <c r="L172">
        <v>145.13999999999999</v>
      </c>
      <c r="M172">
        <v>146.53</v>
      </c>
    </row>
    <row r="173" spans="1:13">
      <c r="A173" s="2">
        <v>41426</v>
      </c>
      <c r="B173">
        <v>145.04</v>
      </c>
      <c r="K173" s="2">
        <v>41426</v>
      </c>
      <c r="L173">
        <v>147.47999999999999</v>
      </c>
      <c r="M173">
        <v>143.41999999999999</v>
      </c>
    </row>
    <row r="174" spans="1:13">
      <c r="A174" s="2">
        <v>41456</v>
      </c>
      <c r="B174">
        <v>136.72999999999999</v>
      </c>
      <c r="K174" s="2">
        <v>41456</v>
      </c>
      <c r="L174">
        <v>136.41</v>
      </c>
      <c r="M174">
        <v>136.94</v>
      </c>
    </row>
    <row r="175" spans="1:13">
      <c r="A175" s="2">
        <v>41487</v>
      </c>
      <c r="B175">
        <v>133.04</v>
      </c>
      <c r="K175" s="2">
        <v>41487</v>
      </c>
      <c r="L175">
        <v>133.09</v>
      </c>
      <c r="M175">
        <v>133.01</v>
      </c>
    </row>
    <row r="176" spans="1:13">
      <c r="A176" s="2">
        <v>41518</v>
      </c>
      <c r="B176">
        <v>136.74</v>
      </c>
      <c r="K176" s="2">
        <v>41518</v>
      </c>
      <c r="L176">
        <v>139.47</v>
      </c>
      <c r="M176">
        <v>134.91999999999999</v>
      </c>
    </row>
    <row r="177" spans="1:13">
      <c r="A177" s="2">
        <v>41548</v>
      </c>
      <c r="B177">
        <v>139.24</v>
      </c>
      <c r="K177" s="2">
        <v>41548</v>
      </c>
      <c r="L177">
        <v>139.38999999999999</v>
      </c>
      <c r="M177">
        <v>139.15</v>
      </c>
    </row>
    <row r="178" spans="1:13">
      <c r="A178" s="2">
        <v>41579</v>
      </c>
      <c r="B178">
        <v>138.01</v>
      </c>
      <c r="K178" s="2">
        <v>41579</v>
      </c>
      <c r="L178">
        <v>136.91999999999999</v>
      </c>
      <c r="M178">
        <v>138.74</v>
      </c>
    </row>
    <row r="179" spans="1:13">
      <c r="A179" s="2">
        <v>41609</v>
      </c>
      <c r="B179">
        <v>136.57</v>
      </c>
      <c r="K179" s="2">
        <v>41609</v>
      </c>
      <c r="L179">
        <v>138.16</v>
      </c>
      <c r="M179">
        <v>135.51</v>
      </c>
    </row>
    <row r="180" spans="1:13">
      <c r="A180" s="2">
        <v>41640</v>
      </c>
      <c r="B180">
        <v>131.74</v>
      </c>
      <c r="K180" s="2">
        <v>41640</v>
      </c>
      <c r="L180">
        <v>130.19</v>
      </c>
      <c r="M180">
        <v>132.78</v>
      </c>
    </row>
    <row r="181" spans="1:13">
      <c r="A181" s="2">
        <v>41671</v>
      </c>
      <c r="B181">
        <v>136.38999999999999</v>
      </c>
      <c r="K181" s="2">
        <v>41671</v>
      </c>
      <c r="L181">
        <v>142.61000000000001</v>
      </c>
      <c r="M181">
        <v>132.24</v>
      </c>
    </row>
    <row r="182" spans="1:13">
      <c r="A182" s="2">
        <v>41699</v>
      </c>
      <c r="B182">
        <v>125.78</v>
      </c>
      <c r="K182" s="2">
        <v>41699</v>
      </c>
      <c r="L182">
        <v>132.36000000000001</v>
      </c>
      <c r="M182">
        <v>121.39</v>
      </c>
    </row>
    <row r="183" spans="1:13">
      <c r="A183" s="2">
        <v>41730</v>
      </c>
      <c r="B183">
        <v>120.25</v>
      </c>
      <c r="K183" s="2">
        <v>41730</v>
      </c>
      <c r="L183">
        <v>126.93</v>
      </c>
      <c r="M183">
        <v>115.8</v>
      </c>
    </row>
    <row r="184" spans="1:13">
      <c r="A184" s="2">
        <v>41760</v>
      </c>
      <c r="B184">
        <v>109.48</v>
      </c>
      <c r="K184" s="2">
        <v>41760</v>
      </c>
      <c r="L184">
        <v>111.8</v>
      </c>
      <c r="M184">
        <v>107.94</v>
      </c>
    </row>
    <row r="185" spans="1:13">
      <c r="A185" s="2">
        <v>41791</v>
      </c>
      <c r="B185">
        <v>107.37</v>
      </c>
      <c r="K185" s="2">
        <v>41791</v>
      </c>
      <c r="L185">
        <v>110.92</v>
      </c>
      <c r="M185">
        <v>105.01</v>
      </c>
    </row>
    <row r="186" spans="1:13">
      <c r="A186" s="2">
        <v>41821</v>
      </c>
      <c r="B186">
        <v>109.55</v>
      </c>
      <c r="K186" s="2">
        <v>41821</v>
      </c>
      <c r="L186">
        <v>109.23</v>
      </c>
      <c r="M186">
        <v>109.76</v>
      </c>
    </row>
    <row r="187" spans="1:13">
      <c r="A187" s="2">
        <v>41852</v>
      </c>
      <c r="B187">
        <v>110.54</v>
      </c>
      <c r="K187" s="2">
        <v>41852</v>
      </c>
      <c r="L187">
        <v>110.11</v>
      </c>
      <c r="M187">
        <v>110.83</v>
      </c>
    </row>
    <row r="188" spans="1:13">
      <c r="A188" s="2">
        <v>41883</v>
      </c>
      <c r="B188">
        <v>118.92</v>
      </c>
      <c r="K188" s="2">
        <v>41883</v>
      </c>
      <c r="L188">
        <v>113.85</v>
      </c>
      <c r="M188">
        <v>122.3</v>
      </c>
    </row>
    <row r="189" spans="1:13">
      <c r="A189" s="2">
        <v>41913</v>
      </c>
      <c r="B189">
        <v>115.82</v>
      </c>
      <c r="K189" s="2">
        <v>41913</v>
      </c>
      <c r="L189">
        <v>107.09</v>
      </c>
      <c r="M189">
        <v>121.64</v>
      </c>
    </row>
    <row r="190" spans="1:13">
      <c r="A190" s="2">
        <v>41944</v>
      </c>
      <c r="B190">
        <v>115.99</v>
      </c>
      <c r="K190" s="2">
        <v>41944</v>
      </c>
      <c r="L190">
        <v>103.39</v>
      </c>
      <c r="M190">
        <v>124.39</v>
      </c>
    </row>
    <row r="191" spans="1:13">
      <c r="A191" s="2">
        <v>41974</v>
      </c>
      <c r="B191">
        <v>112.95</v>
      </c>
      <c r="K191" s="2">
        <v>41974</v>
      </c>
      <c r="L191">
        <v>108.7</v>
      </c>
      <c r="M191">
        <v>115.79</v>
      </c>
    </row>
    <row r="192" spans="1:13">
      <c r="A192" s="2">
        <v>42005</v>
      </c>
      <c r="B192">
        <v>112.69</v>
      </c>
      <c r="K192" s="2">
        <v>42005</v>
      </c>
      <c r="L192">
        <v>110.72</v>
      </c>
      <c r="M192">
        <v>114.01</v>
      </c>
    </row>
    <row r="193" spans="1:13">
      <c r="A193" s="2">
        <v>42036</v>
      </c>
      <c r="B193">
        <v>112.89</v>
      </c>
      <c r="K193" s="2">
        <v>42036</v>
      </c>
      <c r="L193">
        <v>109.65</v>
      </c>
      <c r="M193">
        <v>115.05</v>
      </c>
    </row>
    <row r="194" spans="1:13">
      <c r="A194" s="2">
        <v>42064</v>
      </c>
      <c r="B194">
        <v>106.86</v>
      </c>
      <c r="K194" s="2">
        <v>42064</v>
      </c>
      <c r="L194">
        <v>103.26</v>
      </c>
      <c r="M194">
        <v>109.26</v>
      </c>
    </row>
    <row r="195" spans="1:13">
      <c r="A195" s="2">
        <v>42095</v>
      </c>
      <c r="B195">
        <v>101.56</v>
      </c>
      <c r="K195" s="2">
        <v>42095</v>
      </c>
      <c r="L195">
        <v>95.17</v>
      </c>
      <c r="M195">
        <v>105.82</v>
      </c>
    </row>
    <row r="196" spans="1:13">
      <c r="A196" s="2">
        <v>42125</v>
      </c>
      <c r="B196">
        <v>91.77</v>
      </c>
      <c r="K196" s="2">
        <v>42125</v>
      </c>
      <c r="L196">
        <v>81.349999999999994</v>
      </c>
      <c r="M196">
        <v>98.71</v>
      </c>
    </row>
    <row r="197" spans="1:13">
      <c r="A197" s="2">
        <v>42156</v>
      </c>
      <c r="B197">
        <v>90.58</v>
      </c>
      <c r="K197" s="2">
        <v>42156</v>
      </c>
      <c r="L197">
        <v>74.14</v>
      </c>
      <c r="M197">
        <v>101.54</v>
      </c>
    </row>
    <row r="198" spans="1:13">
      <c r="A198" s="2">
        <v>42186</v>
      </c>
      <c r="B198">
        <v>84.55</v>
      </c>
      <c r="K198" s="2">
        <v>42186</v>
      </c>
      <c r="L198">
        <v>61.3</v>
      </c>
      <c r="M198">
        <v>100.04</v>
      </c>
    </row>
    <row r="199" spans="1:13">
      <c r="A199" s="2">
        <v>42217</v>
      </c>
      <c r="B199">
        <v>84.66</v>
      </c>
      <c r="K199" s="2">
        <v>42217</v>
      </c>
      <c r="L199">
        <v>59.31</v>
      </c>
      <c r="M199">
        <v>101.56</v>
      </c>
    </row>
    <row r="200" spans="1:13">
      <c r="A200" s="2">
        <v>42248</v>
      </c>
      <c r="B200">
        <v>85.53</v>
      </c>
      <c r="K200" s="2">
        <v>42248</v>
      </c>
      <c r="L200">
        <v>59.83</v>
      </c>
      <c r="M200">
        <v>102.66</v>
      </c>
    </row>
    <row r="201" spans="1:13">
      <c r="A201" s="2">
        <v>42278</v>
      </c>
      <c r="B201">
        <v>88.77</v>
      </c>
      <c r="K201" s="2">
        <v>42278</v>
      </c>
      <c r="L201">
        <v>56.05</v>
      </c>
      <c r="M201">
        <v>110.57</v>
      </c>
    </row>
    <row r="202" spans="1:13">
      <c r="A202" s="2">
        <v>42309</v>
      </c>
      <c r="B202">
        <v>85.55</v>
      </c>
      <c r="K202" s="2">
        <v>42309</v>
      </c>
      <c r="L202">
        <v>54.31</v>
      </c>
      <c r="M202">
        <v>106.38</v>
      </c>
    </row>
    <row r="203" spans="1:13">
      <c r="A203" s="2">
        <v>42339</v>
      </c>
      <c r="B203">
        <v>87.17</v>
      </c>
      <c r="K203" s="2">
        <v>42339</v>
      </c>
      <c r="L203">
        <v>57.95</v>
      </c>
      <c r="M203">
        <v>106.65</v>
      </c>
    </row>
    <row r="204" spans="1:13">
      <c r="A204" s="2">
        <v>42370</v>
      </c>
      <c r="B204">
        <v>89.04</v>
      </c>
      <c r="K204" s="2">
        <v>42370</v>
      </c>
      <c r="L204">
        <v>57.08</v>
      </c>
      <c r="M204">
        <v>110.34</v>
      </c>
    </row>
    <row r="205" spans="1:13">
      <c r="A205" s="2">
        <v>42401</v>
      </c>
      <c r="B205">
        <v>95.23</v>
      </c>
      <c r="K205" s="2">
        <v>42401</v>
      </c>
      <c r="L205">
        <v>66.52</v>
      </c>
      <c r="M205">
        <v>114.36</v>
      </c>
    </row>
    <row r="206" spans="1:13">
      <c r="A206" s="2">
        <v>42430</v>
      </c>
      <c r="B206">
        <v>89.31</v>
      </c>
      <c r="K206" s="2">
        <v>42430</v>
      </c>
      <c r="L206">
        <v>53.5</v>
      </c>
      <c r="M206">
        <v>113.19</v>
      </c>
    </row>
    <row r="207" spans="1:13">
      <c r="A207" s="2">
        <v>42461</v>
      </c>
      <c r="B207">
        <v>87.68</v>
      </c>
      <c r="K207" s="2">
        <v>42461</v>
      </c>
      <c r="L207">
        <v>51.88</v>
      </c>
      <c r="M207">
        <v>111.54</v>
      </c>
    </row>
    <row r="208" spans="1:13">
      <c r="A208" s="2">
        <v>42491</v>
      </c>
      <c r="B208">
        <v>90.85</v>
      </c>
      <c r="K208" s="2">
        <v>42491</v>
      </c>
      <c r="L208">
        <v>47.35</v>
      </c>
      <c r="M208">
        <v>119.85</v>
      </c>
    </row>
    <row r="209" spans="1:13">
      <c r="A209" s="2">
        <v>42522</v>
      </c>
      <c r="B209">
        <v>98.05</v>
      </c>
      <c r="K209" s="2">
        <v>42522</v>
      </c>
      <c r="L209">
        <v>52.36</v>
      </c>
      <c r="M209">
        <v>128.5</v>
      </c>
    </row>
    <row r="210" spans="1:13">
      <c r="A210" s="2">
        <v>42552</v>
      </c>
      <c r="B210">
        <v>97.67</v>
      </c>
      <c r="K210" s="2">
        <v>42552</v>
      </c>
      <c r="L210">
        <v>51.3</v>
      </c>
      <c r="M210">
        <v>128.59</v>
      </c>
    </row>
    <row r="211" spans="1:13">
      <c r="A211" s="2">
        <v>42583</v>
      </c>
      <c r="B211">
        <v>100.05</v>
      </c>
      <c r="K211" s="2">
        <v>42583</v>
      </c>
      <c r="L211">
        <v>54.69</v>
      </c>
      <c r="M211">
        <v>130.29</v>
      </c>
    </row>
    <row r="212" spans="1:13">
      <c r="A212" s="2">
        <v>42614</v>
      </c>
      <c r="B212">
        <v>106.95</v>
      </c>
      <c r="K212" s="2">
        <v>42614</v>
      </c>
      <c r="L212">
        <v>58.68</v>
      </c>
      <c r="M212">
        <v>139.13</v>
      </c>
    </row>
    <row r="213" spans="1:13">
      <c r="A213" s="2">
        <v>42644</v>
      </c>
      <c r="B213">
        <v>105.98</v>
      </c>
      <c r="K213" s="2">
        <v>42644</v>
      </c>
      <c r="L213">
        <v>59.11</v>
      </c>
      <c r="M213">
        <v>137.22999999999999</v>
      </c>
    </row>
    <row r="214" spans="1:13">
      <c r="A214" s="2">
        <v>42675</v>
      </c>
      <c r="B214">
        <v>110.3</v>
      </c>
      <c r="K214" s="2">
        <v>42675</v>
      </c>
      <c r="L214">
        <v>60.1</v>
      </c>
      <c r="M214">
        <v>143.76</v>
      </c>
    </row>
    <row r="215" spans="1:13">
      <c r="A215" s="2">
        <v>42705</v>
      </c>
      <c r="B215">
        <v>110.73</v>
      </c>
      <c r="K215" s="2">
        <v>42705</v>
      </c>
      <c r="L215">
        <v>72.63</v>
      </c>
      <c r="M215">
        <v>136.13</v>
      </c>
    </row>
    <row r="216" spans="1:13">
      <c r="A216" s="2">
        <v>42736</v>
      </c>
      <c r="B216">
        <v>102.25</v>
      </c>
      <c r="K216" s="2">
        <v>42736</v>
      </c>
      <c r="L216">
        <v>68.19</v>
      </c>
      <c r="M216">
        <v>124.95</v>
      </c>
    </row>
    <row r="217" spans="1:13">
      <c r="A217" s="2">
        <v>42767</v>
      </c>
      <c r="B217">
        <v>113.8</v>
      </c>
      <c r="K217" s="2">
        <v>42767</v>
      </c>
      <c r="L217">
        <v>74.55</v>
      </c>
      <c r="M217">
        <v>139.96</v>
      </c>
    </row>
    <row r="218" spans="1:13">
      <c r="A218" s="2">
        <v>42795</v>
      </c>
      <c r="B218">
        <v>109.38</v>
      </c>
      <c r="K218" s="2">
        <v>42795</v>
      </c>
      <c r="L218">
        <v>66.790000000000006</v>
      </c>
      <c r="M218">
        <v>137.77000000000001</v>
      </c>
    </row>
    <row r="219" spans="1:13">
      <c r="A219" s="2">
        <v>42826</v>
      </c>
      <c r="B219">
        <v>109.01</v>
      </c>
      <c r="K219" s="2">
        <v>42826</v>
      </c>
      <c r="L219">
        <v>71.319999999999993</v>
      </c>
      <c r="M219">
        <v>134.13999999999999</v>
      </c>
    </row>
    <row r="220" spans="1:13">
      <c r="A220" s="2">
        <v>42856</v>
      </c>
      <c r="B220">
        <v>103.49</v>
      </c>
      <c r="K220" s="2">
        <v>42856</v>
      </c>
      <c r="L220">
        <v>66.45</v>
      </c>
      <c r="M220">
        <v>128.18</v>
      </c>
    </row>
    <row r="221" spans="1:13">
      <c r="A221" s="2">
        <v>42887</v>
      </c>
      <c r="B221">
        <v>100.06</v>
      </c>
      <c r="K221" s="2">
        <v>42887</v>
      </c>
      <c r="L221">
        <v>70.81</v>
      </c>
      <c r="M221">
        <v>119.56</v>
      </c>
    </row>
    <row r="222" spans="1:13">
      <c r="A222" s="2">
        <v>42917</v>
      </c>
      <c r="B222">
        <v>104.78</v>
      </c>
      <c r="K222" s="2">
        <v>42917</v>
      </c>
      <c r="L222">
        <v>73.52</v>
      </c>
      <c r="M222">
        <v>125.62</v>
      </c>
    </row>
    <row r="223" spans="1:13">
      <c r="A223" s="2">
        <v>42948</v>
      </c>
      <c r="B223">
        <v>101.48</v>
      </c>
      <c r="K223" s="2">
        <v>42948</v>
      </c>
      <c r="L223">
        <v>69.31</v>
      </c>
      <c r="M223">
        <v>122.93</v>
      </c>
    </row>
    <row r="224" spans="1:13">
      <c r="A224" s="2">
        <v>42979</v>
      </c>
      <c r="B224">
        <v>99.67</v>
      </c>
      <c r="K224" s="2">
        <v>42979</v>
      </c>
      <c r="L224">
        <v>70.12</v>
      </c>
      <c r="M224">
        <v>119.38</v>
      </c>
    </row>
    <row r="225" spans="1:13">
      <c r="A225" s="2">
        <v>43009</v>
      </c>
      <c r="B225">
        <v>102.81</v>
      </c>
      <c r="K225" s="2">
        <v>43009</v>
      </c>
      <c r="L225">
        <v>73</v>
      </c>
      <c r="M225">
        <v>122.69</v>
      </c>
    </row>
    <row r="226" spans="1:13">
      <c r="A226" s="2">
        <v>43040</v>
      </c>
      <c r="B226">
        <v>103.96</v>
      </c>
      <c r="K226" s="2">
        <v>43040</v>
      </c>
      <c r="L226">
        <v>72.38</v>
      </c>
      <c r="M226">
        <v>125.01</v>
      </c>
    </row>
    <row r="227" spans="1:13">
      <c r="A227" s="2">
        <v>43070</v>
      </c>
      <c r="B227">
        <v>109.46</v>
      </c>
      <c r="K227" s="2">
        <v>43070</v>
      </c>
      <c r="L227">
        <v>82.84</v>
      </c>
      <c r="M227">
        <v>127.2</v>
      </c>
    </row>
    <row r="228" spans="1:13">
      <c r="A228" s="2">
        <v>43101</v>
      </c>
      <c r="B228">
        <v>116.96</v>
      </c>
      <c r="K228" s="2">
        <v>43101</v>
      </c>
      <c r="L228">
        <v>89.99</v>
      </c>
      <c r="M228">
        <v>134.94</v>
      </c>
    </row>
    <row r="229" spans="1:13">
      <c r="A229" s="2">
        <v>43132</v>
      </c>
      <c r="B229">
        <v>120.57</v>
      </c>
      <c r="K229" s="2">
        <v>43132</v>
      </c>
      <c r="L229">
        <v>99.09</v>
      </c>
      <c r="M229">
        <v>134.88999999999999</v>
      </c>
    </row>
    <row r="230" spans="1:13" ht="15">
      <c r="A230" s="2">
        <v>43160</v>
      </c>
      <c r="B230" s="303">
        <v>115.64</v>
      </c>
      <c r="K230" s="2">
        <v>43160</v>
      </c>
      <c r="L230" s="303">
        <v>92.09</v>
      </c>
      <c r="M230" s="303">
        <v>131.35</v>
      </c>
    </row>
    <row r="231" spans="1:13" ht="15">
      <c r="A231" s="2">
        <v>43191</v>
      </c>
      <c r="B231" s="303">
        <v>109.94</v>
      </c>
      <c r="K231" s="2">
        <v>43191</v>
      </c>
      <c r="L231" s="303">
        <v>85.2</v>
      </c>
      <c r="M231" s="303">
        <v>126.44</v>
      </c>
    </row>
    <row r="232" spans="1:13" ht="15">
      <c r="A232" s="2">
        <v>43221</v>
      </c>
      <c r="B232" s="303">
        <v>113.5</v>
      </c>
      <c r="K232" s="2">
        <v>43221</v>
      </c>
      <c r="L232" s="303">
        <v>83.82</v>
      </c>
      <c r="M232" s="303">
        <v>133.29</v>
      </c>
    </row>
    <row r="233" spans="1:13" ht="15">
      <c r="A233" s="2">
        <v>43252</v>
      </c>
      <c r="B233" s="303">
        <v>104</v>
      </c>
      <c r="K233" s="2">
        <v>43252</v>
      </c>
      <c r="L233" s="303">
        <v>77.900000000000006</v>
      </c>
      <c r="M233" s="303">
        <v>121.4</v>
      </c>
    </row>
    <row r="234" spans="1:13">
      <c r="A234" s="2">
        <v>43282</v>
      </c>
      <c r="K234" s="2">
        <v>43282</v>
      </c>
    </row>
    <row r="235" spans="1:13">
      <c r="A235" s="2">
        <v>43313</v>
      </c>
      <c r="K235" s="2">
        <v>43313</v>
      </c>
    </row>
    <row r="236" spans="1:13">
      <c r="A236" s="2">
        <v>43344</v>
      </c>
      <c r="K236" s="2">
        <v>43344</v>
      </c>
    </row>
    <row r="237" spans="1:13">
      <c r="A237" s="2">
        <v>43374</v>
      </c>
      <c r="K237" s="2">
        <v>43374</v>
      </c>
    </row>
    <row r="238" spans="1:13">
      <c r="A238" s="2">
        <v>43405</v>
      </c>
      <c r="K238" s="2">
        <v>43405</v>
      </c>
    </row>
    <row r="239" spans="1:13">
      <c r="A239" s="2">
        <v>43435</v>
      </c>
      <c r="K239" s="2">
        <v>43435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464"/>
  <sheetViews>
    <sheetView topLeftCell="A2" workbookViewId="0">
      <selection activeCell="V464" sqref="V464"/>
    </sheetView>
  </sheetViews>
  <sheetFormatPr defaultColWidth="10.28515625" defaultRowHeight="12.75"/>
  <cols>
    <col min="1" max="1" width="7.5703125" bestFit="1" customWidth="1"/>
    <col min="2" max="2" width="6.140625" bestFit="1" customWidth="1"/>
    <col min="3" max="3" width="10.7109375" bestFit="1" customWidth="1"/>
    <col min="4" max="4" width="8.28515625" bestFit="1" customWidth="1"/>
    <col min="5" max="5" width="10.7109375" bestFit="1" customWidth="1"/>
    <col min="6" max="6" width="5.140625" style="3" bestFit="1" customWidth="1"/>
    <col min="7" max="7" width="14.140625" bestFit="1" customWidth="1"/>
    <col min="8" max="8" width="9.7109375" bestFit="1" customWidth="1"/>
    <col min="21" max="21" width="6.42578125" bestFit="1" customWidth="1"/>
    <col min="22" max="22" width="9.7109375" bestFit="1" customWidth="1"/>
    <col min="23" max="23" width="6.42578125" bestFit="1" customWidth="1"/>
    <col min="24" max="24" width="9.7109375" bestFit="1" customWidth="1"/>
  </cols>
  <sheetData>
    <row r="1" spans="1:10">
      <c r="B1" t="s">
        <v>1128</v>
      </c>
      <c r="C1" t="s">
        <v>1130</v>
      </c>
      <c r="D1" t="s">
        <v>1129</v>
      </c>
      <c r="E1" t="s">
        <v>156</v>
      </c>
      <c r="F1" s="106" t="s">
        <v>148</v>
      </c>
      <c r="G1" t="s">
        <v>149</v>
      </c>
      <c r="H1" t="s">
        <v>157</v>
      </c>
      <c r="I1" t="s">
        <v>1198</v>
      </c>
      <c r="J1" t="s">
        <v>1198</v>
      </c>
    </row>
    <row r="2" spans="1:10">
      <c r="A2" s="219">
        <v>29221</v>
      </c>
      <c r="E2" s="110">
        <v>7.31</v>
      </c>
      <c r="F2" s="111"/>
      <c r="G2" s="7"/>
      <c r="H2" s="7"/>
      <c r="I2" s="7"/>
    </row>
    <row r="3" spans="1:10">
      <c r="A3" s="219">
        <v>29252</v>
      </c>
      <c r="E3" s="110">
        <v>7.18</v>
      </c>
      <c r="F3" s="111"/>
      <c r="G3" s="7"/>
      <c r="H3" s="7"/>
      <c r="I3" s="7"/>
    </row>
    <row r="4" spans="1:10">
      <c r="A4" s="219">
        <v>29281</v>
      </c>
      <c r="E4" s="110">
        <v>7.24</v>
      </c>
      <c r="F4" s="111"/>
      <c r="G4" s="7"/>
      <c r="H4" s="7"/>
      <c r="I4" s="7"/>
    </row>
    <row r="5" spans="1:10">
      <c r="A5" s="219">
        <v>29312</v>
      </c>
      <c r="E5" s="110">
        <v>6.56</v>
      </c>
      <c r="F5" s="111"/>
      <c r="G5" s="7"/>
      <c r="H5" s="7"/>
      <c r="I5" s="7"/>
    </row>
    <row r="6" spans="1:10">
      <c r="A6" s="219">
        <v>29342</v>
      </c>
      <c r="E6" s="110">
        <v>6.72</v>
      </c>
      <c r="F6" s="111"/>
      <c r="G6" s="7"/>
      <c r="H6" s="7"/>
      <c r="I6" s="7"/>
    </row>
    <row r="7" spans="1:10">
      <c r="A7" s="219">
        <v>29373</v>
      </c>
      <c r="E7" s="110">
        <v>6.58</v>
      </c>
      <c r="F7" s="111"/>
      <c r="G7" s="7"/>
      <c r="H7" s="7"/>
      <c r="I7" s="7"/>
    </row>
    <row r="8" spans="1:10">
      <c r="A8" s="219">
        <v>29403</v>
      </c>
      <c r="E8" s="110">
        <v>6.54</v>
      </c>
      <c r="F8" s="111"/>
      <c r="G8" s="7"/>
      <c r="H8" s="7"/>
      <c r="I8" s="7"/>
    </row>
    <row r="9" spans="1:10">
      <c r="A9" s="219">
        <v>29434</v>
      </c>
      <c r="E9" s="110">
        <v>6.52</v>
      </c>
      <c r="F9" s="111"/>
      <c r="G9" s="7"/>
      <c r="H9" s="7"/>
      <c r="I9" s="7"/>
    </row>
    <row r="10" spans="1:10">
      <c r="A10" s="219">
        <v>29465</v>
      </c>
      <c r="E10" s="110">
        <v>6.08</v>
      </c>
      <c r="F10" s="111"/>
      <c r="G10" s="7"/>
      <c r="H10" s="7"/>
      <c r="I10" s="7"/>
    </row>
    <row r="11" spans="1:10">
      <c r="A11" s="219">
        <v>29495</v>
      </c>
      <c r="E11" s="110">
        <v>6.04</v>
      </c>
      <c r="F11" s="111"/>
      <c r="G11" s="7"/>
      <c r="H11" s="7"/>
      <c r="I11" s="7"/>
    </row>
    <row r="12" spans="1:10">
      <c r="A12" s="219">
        <v>29526</v>
      </c>
      <c r="E12" s="110">
        <v>5.81</v>
      </c>
      <c r="F12" s="111"/>
      <c r="G12" s="7"/>
      <c r="H12" s="7"/>
      <c r="I12" s="7"/>
    </row>
    <row r="13" spans="1:10">
      <c r="A13" s="219">
        <v>29556</v>
      </c>
      <c r="E13" s="110">
        <v>5.42</v>
      </c>
      <c r="F13" s="111"/>
      <c r="G13" s="7"/>
      <c r="H13" s="7"/>
      <c r="I13" s="7"/>
    </row>
    <row r="14" spans="1:10">
      <c r="A14" s="219">
        <v>29587</v>
      </c>
      <c r="E14" s="110">
        <v>7.63</v>
      </c>
      <c r="F14" s="111"/>
      <c r="G14" s="7"/>
      <c r="H14" s="7"/>
      <c r="I14" s="7"/>
    </row>
    <row r="15" spans="1:10">
      <c r="A15" s="219">
        <v>29618</v>
      </c>
      <c r="E15" s="110">
        <v>7.9</v>
      </c>
      <c r="F15" s="111"/>
      <c r="G15" s="7"/>
      <c r="H15" s="7"/>
      <c r="I15" s="7"/>
    </row>
    <row r="16" spans="1:10">
      <c r="A16" s="219">
        <v>29646</v>
      </c>
      <c r="E16" s="110">
        <v>8.2200000000000006</v>
      </c>
      <c r="F16" s="111"/>
      <c r="G16" s="7"/>
      <c r="H16" s="7"/>
      <c r="I16" s="7"/>
    </row>
    <row r="17" spans="1:9">
      <c r="A17" s="219">
        <v>29677</v>
      </c>
      <c r="E17" s="110">
        <v>8.3800000000000008</v>
      </c>
      <c r="F17" s="111"/>
      <c r="G17" s="7"/>
      <c r="H17" s="7"/>
      <c r="I17" s="7"/>
    </row>
    <row r="18" spans="1:9">
      <c r="A18" s="219">
        <v>29707</v>
      </c>
      <c r="E18" s="110">
        <v>8.16</v>
      </c>
      <c r="F18" s="111"/>
      <c r="G18" s="7"/>
      <c r="H18" s="7"/>
      <c r="I18" s="7"/>
    </row>
    <row r="19" spans="1:9">
      <c r="A19" s="219">
        <v>29738</v>
      </c>
      <c r="E19" s="110">
        <v>7.99</v>
      </c>
      <c r="F19" s="111"/>
      <c r="G19" s="7"/>
      <c r="H19" s="7"/>
      <c r="I19" s="7"/>
    </row>
    <row r="20" spans="1:9">
      <c r="A20" s="219">
        <v>29768</v>
      </c>
      <c r="E20" s="110">
        <v>8.26</v>
      </c>
      <c r="F20" s="111"/>
      <c r="G20" s="7"/>
      <c r="H20" s="7"/>
      <c r="I20" s="7"/>
    </row>
    <row r="21" spans="1:9">
      <c r="A21" s="219">
        <v>29799</v>
      </c>
      <c r="E21" s="110">
        <v>8.36</v>
      </c>
      <c r="F21" s="111"/>
      <c r="G21" s="7"/>
      <c r="H21" s="7"/>
      <c r="I21" s="7"/>
    </row>
    <row r="22" spans="1:9">
      <c r="A22" s="219">
        <v>29830</v>
      </c>
      <c r="E22" s="110">
        <v>7.74</v>
      </c>
      <c r="F22" s="111"/>
      <c r="G22" s="7"/>
      <c r="H22" s="7"/>
      <c r="I22" s="7"/>
    </row>
    <row r="23" spans="1:9">
      <c r="A23" s="219">
        <v>29860</v>
      </c>
      <c r="E23" s="110">
        <v>7.52</v>
      </c>
      <c r="F23" s="111"/>
      <c r="G23" s="7"/>
      <c r="H23" s="7"/>
      <c r="I23" s="7"/>
    </row>
    <row r="24" spans="1:9">
      <c r="A24" s="219">
        <v>29891</v>
      </c>
      <c r="E24" s="110">
        <v>7.66</v>
      </c>
      <c r="F24" s="111"/>
      <c r="G24" s="7"/>
      <c r="H24" s="7"/>
      <c r="I24" s="7"/>
    </row>
    <row r="25" spans="1:9">
      <c r="A25" s="219">
        <v>29921</v>
      </c>
      <c r="E25" s="110">
        <v>6.97</v>
      </c>
      <c r="F25" s="111"/>
      <c r="G25" s="7"/>
      <c r="H25" s="7"/>
      <c r="I25" s="7"/>
    </row>
    <row r="26" spans="1:9">
      <c r="A26" s="219">
        <v>29952</v>
      </c>
      <c r="E26" s="110">
        <v>9.18</v>
      </c>
      <c r="F26" s="111"/>
      <c r="G26" s="7"/>
      <c r="H26" s="7"/>
      <c r="I26" s="7"/>
    </row>
    <row r="27" spans="1:9">
      <c r="A27" s="219">
        <v>29983</v>
      </c>
      <c r="E27" s="110">
        <v>8.1199999999999992</v>
      </c>
      <c r="F27" s="111"/>
      <c r="G27" s="7"/>
      <c r="H27" s="7"/>
      <c r="I27" s="7"/>
    </row>
    <row r="28" spans="1:9">
      <c r="A28" s="219">
        <v>30011</v>
      </c>
      <c r="E28" s="110">
        <v>8.19</v>
      </c>
      <c r="F28" s="111"/>
      <c r="G28" s="7"/>
      <c r="H28" s="7"/>
      <c r="I28" s="7"/>
    </row>
    <row r="29" spans="1:9">
      <c r="A29" s="219">
        <v>30042</v>
      </c>
      <c r="E29" s="110">
        <v>6.69</v>
      </c>
      <c r="F29" s="111"/>
      <c r="G29" s="7"/>
      <c r="H29" s="7"/>
      <c r="I29" s="7"/>
    </row>
    <row r="30" spans="1:9">
      <c r="A30" s="219">
        <v>30072</v>
      </c>
      <c r="E30" s="110">
        <v>7.2</v>
      </c>
      <c r="F30" s="111"/>
      <c r="G30" s="7"/>
      <c r="H30" s="7"/>
      <c r="I30" s="7"/>
    </row>
    <row r="31" spans="1:9">
      <c r="A31" s="219">
        <v>30103</v>
      </c>
      <c r="E31" s="110">
        <v>6.94</v>
      </c>
      <c r="F31" s="111"/>
      <c r="G31" s="7"/>
      <c r="H31" s="7"/>
      <c r="I31" s="7"/>
    </row>
    <row r="32" spans="1:9">
      <c r="A32" s="219">
        <v>30133</v>
      </c>
      <c r="E32" s="110">
        <v>6.9</v>
      </c>
      <c r="F32" s="111"/>
      <c r="G32" s="7"/>
      <c r="H32" s="7"/>
      <c r="I32" s="7"/>
    </row>
    <row r="33" spans="1:9">
      <c r="A33" s="219">
        <v>30164</v>
      </c>
      <c r="E33" s="110">
        <v>6.72</v>
      </c>
      <c r="F33" s="111"/>
      <c r="G33" s="7"/>
      <c r="H33" s="7"/>
      <c r="I33" s="7"/>
    </row>
    <row r="34" spans="1:9">
      <c r="A34" s="219">
        <v>30195</v>
      </c>
      <c r="E34" s="110">
        <v>6.34</v>
      </c>
      <c r="F34" s="111"/>
      <c r="G34" s="7"/>
      <c r="H34" s="7"/>
      <c r="I34" s="7"/>
    </row>
    <row r="35" spans="1:9">
      <c r="A35" s="219">
        <v>30225</v>
      </c>
      <c r="E35" s="110">
        <v>6</v>
      </c>
      <c r="F35" s="111"/>
      <c r="G35" s="7"/>
      <c r="H35" s="7"/>
      <c r="I35" s="7"/>
    </row>
    <row r="36" spans="1:9">
      <c r="A36" s="219">
        <v>30256</v>
      </c>
      <c r="E36" s="110">
        <v>5.55</v>
      </c>
      <c r="F36" s="111"/>
      <c r="G36" s="7"/>
      <c r="H36" s="7"/>
      <c r="I36" s="7"/>
    </row>
    <row r="37" spans="1:9">
      <c r="A37" s="219">
        <v>30286</v>
      </c>
      <c r="E37" s="110">
        <v>5.09</v>
      </c>
      <c r="F37" s="111"/>
      <c r="G37" s="7"/>
      <c r="H37" s="7"/>
      <c r="I37" s="7"/>
    </row>
    <row r="38" spans="1:9">
      <c r="A38" s="219">
        <v>30317</v>
      </c>
      <c r="E38" s="110">
        <v>7.2</v>
      </c>
      <c r="F38" s="111"/>
      <c r="G38" s="7"/>
      <c r="H38" s="7"/>
      <c r="I38" s="7"/>
    </row>
    <row r="39" spans="1:9">
      <c r="A39" s="219">
        <v>30348</v>
      </c>
      <c r="E39" s="110">
        <v>7.47</v>
      </c>
      <c r="F39" s="111"/>
      <c r="G39" s="7"/>
      <c r="H39" s="7"/>
      <c r="I39" s="7"/>
    </row>
    <row r="40" spans="1:9">
      <c r="A40" s="219">
        <v>30376</v>
      </c>
      <c r="E40" s="110">
        <v>8.0500000000000007</v>
      </c>
      <c r="F40" s="111"/>
      <c r="G40" s="7"/>
      <c r="H40" s="7"/>
      <c r="I40" s="7"/>
    </row>
    <row r="41" spans="1:9">
      <c r="A41" s="219">
        <v>30407</v>
      </c>
      <c r="E41" s="110">
        <v>8.08</v>
      </c>
      <c r="F41" s="111"/>
      <c r="G41" s="7"/>
      <c r="H41" s="7"/>
      <c r="I41" s="7"/>
    </row>
    <row r="42" spans="1:9">
      <c r="A42" s="219">
        <v>30437</v>
      </c>
      <c r="E42" s="110">
        <v>7.84</v>
      </c>
      <c r="F42" s="111"/>
      <c r="G42" s="7"/>
      <c r="H42" s="7"/>
      <c r="I42" s="7"/>
    </row>
    <row r="43" spans="1:9">
      <c r="A43" s="219">
        <v>30468</v>
      </c>
      <c r="E43" s="110">
        <v>7.73</v>
      </c>
      <c r="F43" s="111"/>
      <c r="G43" s="7"/>
      <c r="H43" s="7"/>
      <c r="I43" s="7"/>
    </row>
    <row r="44" spans="1:9">
      <c r="A44" s="219">
        <v>30498</v>
      </c>
      <c r="E44" s="110">
        <v>7.61</v>
      </c>
      <c r="F44" s="111"/>
      <c r="G44" s="7"/>
      <c r="H44" s="7"/>
      <c r="I44" s="7"/>
    </row>
    <row r="45" spans="1:9">
      <c r="A45" s="219">
        <v>30529</v>
      </c>
      <c r="E45" s="110">
        <v>7.72</v>
      </c>
      <c r="F45" s="111"/>
      <c r="G45" s="7"/>
      <c r="H45" s="7"/>
      <c r="I45" s="7"/>
    </row>
    <row r="46" spans="1:9">
      <c r="A46" s="219">
        <v>30560</v>
      </c>
      <c r="E46" s="110">
        <v>7.81</v>
      </c>
      <c r="F46" s="111"/>
      <c r="G46" s="7"/>
      <c r="H46" s="7"/>
      <c r="I46" s="7"/>
    </row>
    <row r="47" spans="1:9">
      <c r="A47" s="219">
        <v>30590</v>
      </c>
      <c r="E47" s="110">
        <v>7.5</v>
      </c>
      <c r="F47" s="111"/>
      <c r="G47" s="7"/>
      <c r="H47" s="7"/>
      <c r="I47" s="7"/>
    </row>
    <row r="48" spans="1:9">
      <c r="A48" s="219">
        <v>30621</v>
      </c>
      <c r="E48" s="110">
        <v>7.19</v>
      </c>
      <c r="F48" s="111"/>
      <c r="G48" s="7"/>
      <c r="H48" s="7"/>
      <c r="I48" s="7"/>
    </row>
    <row r="49" spans="1:9">
      <c r="A49" s="219">
        <v>30651</v>
      </c>
      <c r="E49" s="110">
        <v>6.65</v>
      </c>
      <c r="F49" s="111"/>
      <c r="G49" s="7"/>
      <c r="H49" s="7"/>
      <c r="I49" s="7"/>
    </row>
    <row r="50" spans="1:9">
      <c r="A50" s="219">
        <v>30682</v>
      </c>
      <c r="E50" s="110">
        <v>8.17</v>
      </c>
      <c r="F50" s="111"/>
      <c r="G50" s="7"/>
      <c r="H50" s="7"/>
      <c r="I50" s="7"/>
    </row>
    <row r="51" spans="1:9">
      <c r="A51" s="219">
        <v>30713</v>
      </c>
      <c r="E51" s="110">
        <v>8.74</v>
      </c>
      <c r="F51" s="111"/>
      <c r="G51" s="7"/>
      <c r="H51" s="7"/>
      <c r="I51" s="7"/>
    </row>
    <row r="52" spans="1:9">
      <c r="A52" s="219">
        <v>30742</v>
      </c>
      <c r="E52" s="110">
        <v>9.17</v>
      </c>
      <c r="F52" s="111"/>
      <c r="G52" s="7"/>
      <c r="H52" s="7"/>
      <c r="I52" s="7"/>
    </row>
    <row r="53" spans="1:9">
      <c r="A53" s="219">
        <v>30773</v>
      </c>
      <c r="E53" s="110">
        <v>8.91</v>
      </c>
      <c r="F53" s="111"/>
      <c r="G53" s="7"/>
      <c r="H53" s="7"/>
      <c r="I53" s="7"/>
    </row>
    <row r="54" spans="1:9">
      <c r="A54" s="219">
        <v>30803</v>
      </c>
      <c r="E54" s="110">
        <v>9.32</v>
      </c>
      <c r="F54" s="111"/>
      <c r="G54" s="7"/>
      <c r="H54" s="7"/>
      <c r="I54" s="7"/>
    </row>
    <row r="55" spans="1:9">
      <c r="A55" s="219">
        <v>30834</v>
      </c>
      <c r="E55" s="110">
        <v>8.8000000000000007</v>
      </c>
      <c r="F55" s="111"/>
      <c r="G55" s="7"/>
      <c r="H55" s="7"/>
      <c r="I55" s="7"/>
    </row>
    <row r="56" spans="1:9">
      <c r="A56" s="219">
        <v>30864</v>
      </c>
      <c r="E56" s="110">
        <v>8.3699999999999992</v>
      </c>
      <c r="F56" s="111"/>
      <c r="G56" s="7"/>
      <c r="H56" s="7"/>
      <c r="I56" s="7"/>
    </row>
    <row r="57" spans="1:9">
      <c r="A57" s="219">
        <v>30895</v>
      </c>
      <c r="E57" s="110">
        <v>8.33</v>
      </c>
      <c r="F57" s="111"/>
      <c r="G57" s="7"/>
      <c r="H57" s="7"/>
      <c r="I57" s="7"/>
    </row>
    <row r="58" spans="1:9">
      <c r="A58" s="219">
        <v>30926</v>
      </c>
      <c r="E58" s="110">
        <v>7.64</v>
      </c>
      <c r="F58" s="111"/>
      <c r="G58" s="7"/>
      <c r="H58" s="7"/>
      <c r="I58" s="7"/>
    </row>
    <row r="59" spans="1:9">
      <c r="A59" s="219">
        <v>30956</v>
      </c>
      <c r="E59" s="110">
        <v>7.29</v>
      </c>
      <c r="F59" s="111"/>
      <c r="G59" s="7"/>
      <c r="H59" s="7"/>
      <c r="I59" s="7"/>
    </row>
    <row r="60" spans="1:9">
      <c r="A60" s="219">
        <v>30987</v>
      </c>
      <c r="E60" s="110">
        <v>6.94</v>
      </c>
      <c r="F60" s="111"/>
      <c r="G60" s="7"/>
      <c r="H60" s="7"/>
      <c r="I60" s="7"/>
    </row>
    <row r="61" spans="1:9">
      <c r="A61" s="219">
        <v>31017</v>
      </c>
      <c r="E61" s="110">
        <v>6.08</v>
      </c>
      <c r="F61" s="111"/>
      <c r="G61" s="7"/>
      <c r="H61" s="7"/>
      <c r="I61" s="7"/>
    </row>
    <row r="62" spans="1:9">
      <c r="A62" s="219">
        <v>31048</v>
      </c>
      <c r="E62" s="110">
        <v>7.11</v>
      </c>
      <c r="F62" s="111"/>
      <c r="G62" s="7"/>
      <c r="H62" s="7"/>
      <c r="I62" s="7"/>
    </row>
    <row r="63" spans="1:9">
      <c r="A63" s="219">
        <v>31079</v>
      </c>
      <c r="E63" s="110">
        <v>7.25</v>
      </c>
      <c r="F63" s="111"/>
      <c r="G63" s="7"/>
      <c r="H63" s="7"/>
      <c r="I63" s="7"/>
    </row>
    <row r="64" spans="1:9">
      <c r="A64" s="219">
        <v>31107</v>
      </c>
      <c r="E64" s="110">
        <v>7.22</v>
      </c>
      <c r="F64" s="111"/>
      <c r="G64" s="7"/>
      <c r="H64" s="7"/>
      <c r="I64" s="7"/>
    </row>
    <row r="65" spans="1:9">
      <c r="A65" s="219">
        <v>31138</v>
      </c>
      <c r="E65" s="110">
        <v>6.9</v>
      </c>
      <c r="F65" s="111"/>
      <c r="G65" s="7"/>
      <c r="H65" s="7"/>
      <c r="I65" s="7"/>
    </row>
    <row r="66" spans="1:9">
      <c r="A66" s="219">
        <v>31168</v>
      </c>
      <c r="E66" s="110">
        <v>6.57</v>
      </c>
      <c r="F66" s="111"/>
      <c r="G66" s="7"/>
      <c r="H66" s="7"/>
      <c r="I66" s="7"/>
    </row>
    <row r="67" spans="1:9">
      <c r="A67" s="219">
        <v>31199</v>
      </c>
      <c r="E67" s="110">
        <v>6.26</v>
      </c>
      <c r="F67" s="111"/>
      <c r="G67" s="7"/>
      <c r="H67" s="7"/>
      <c r="I67" s="7"/>
    </row>
    <row r="68" spans="1:9">
      <c r="A68" s="219">
        <v>31229</v>
      </c>
      <c r="E68" s="110">
        <v>5.97</v>
      </c>
      <c r="F68" s="111"/>
      <c r="G68" s="7"/>
      <c r="H68" s="7"/>
      <c r="I68" s="7"/>
    </row>
    <row r="69" spans="1:9">
      <c r="A69" s="219">
        <v>31260</v>
      </c>
      <c r="E69" s="110">
        <v>5.57</v>
      </c>
      <c r="F69" s="111"/>
      <c r="G69" s="7"/>
      <c r="H69" s="7"/>
      <c r="I69" s="7"/>
    </row>
    <row r="70" spans="1:9">
      <c r="A70" s="219">
        <v>31291</v>
      </c>
      <c r="E70" s="110">
        <v>5.21</v>
      </c>
      <c r="F70" s="111"/>
      <c r="G70" s="7"/>
      <c r="H70" s="7"/>
      <c r="I70" s="7"/>
    </row>
    <row r="71" spans="1:9">
      <c r="A71" s="219">
        <v>31321</v>
      </c>
      <c r="E71" s="110">
        <v>4.6900000000000004</v>
      </c>
      <c r="F71" s="111"/>
      <c r="G71" s="7"/>
      <c r="H71" s="7"/>
      <c r="I71" s="7"/>
    </row>
    <row r="72" spans="1:9">
      <c r="A72" s="219">
        <v>31352</v>
      </c>
      <c r="E72" s="110">
        <v>4.32</v>
      </c>
      <c r="F72" s="111"/>
      <c r="G72" s="7"/>
      <c r="H72" s="7"/>
      <c r="I72" s="7"/>
    </row>
    <row r="73" spans="1:9">
      <c r="A73" s="219">
        <v>31382</v>
      </c>
      <c r="E73" s="110">
        <v>3.76</v>
      </c>
      <c r="F73" s="111"/>
      <c r="G73" s="7"/>
      <c r="H73" s="7"/>
      <c r="I73" s="7"/>
    </row>
    <row r="74" spans="1:9">
      <c r="A74" s="219">
        <v>31413</v>
      </c>
      <c r="E74" s="110">
        <v>4.68</v>
      </c>
      <c r="F74" s="111"/>
      <c r="G74" s="7"/>
      <c r="H74" s="7"/>
      <c r="I74" s="7"/>
    </row>
    <row r="75" spans="1:9">
      <c r="A75" s="219">
        <v>31444</v>
      </c>
      <c r="E75" s="110">
        <v>4.99</v>
      </c>
      <c r="F75" s="111"/>
      <c r="G75" s="7"/>
      <c r="H75" s="7"/>
      <c r="I75" s="7"/>
    </row>
    <row r="76" spans="1:9">
      <c r="A76" s="219">
        <v>31472</v>
      </c>
      <c r="E76" s="110">
        <v>4.87</v>
      </c>
      <c r="F76" s="111"/>
      <c r="G76" s="7"/>
      <c r="H76" s="7"/>
      <c r="I76" s="7"/>
    </row>
    <row r="77" spans="1:9">
      <c r="A77" s="219">
        <v>31503</v>
      </c>
      <c r="E77" s="110">
        <v>4.57</v>
      </c>
      <c r="F77" s="111"/>
      <c r="G77" s="7"/>
      <c r="H77" s="7"/>
      <c r="I77" s="7"/>
    </row>
    <row r="78" spans="1:9">
      <c r="A78" s="219">
        <v>31533</v>
      </c>
      <c r="E78" s="110">
        <v>4.47</v>
      </c>
      <c r="F78" s="111"/>
      <c r="G78" s="7"/>
      <c r="H78" s="7"/>
      <c r="I78" s="7"/>
    </row>
    <row r="79" spans="1:9">
      <c r="A79" s="219">
        <v>31564</v>
      </c>
      <c r="E79" s="110">
        <v>4.16</v>
      </c>
      <c r="F79" s="111"/>
      <c r="G79" s="7"/>
      <c r="H79" s="7"/>
      <c r="I79" s="7"/>
    </row>
    <row r="80" spans="1:9">
      <c r="A80" s="219">
        <v>31594</v>
      </c>
      <c r="E80" s="110">
        <v>3.99</v>
      </c>
      <c r="F80" s="111"/>
      <c r="G80" s="7"/>
      <c r="H80" s="7"/>
      <c r="I80" s="7"/>
    </row>
    <row r="81" spans="1:9">
      <c r="A81" s="219">
        <v>31625</v>
      </c>
      <c r="E81" s="110">
        <v>3.85</v>
      </c>
      <c r="F81" s="111"/>
      <c r="G81" s="7"/>
      <c r="H81" s="7"/>
      <c r="I81" s="7"/>
    </row>
    <row r="82" spans="1:9">
      <c r="A82" s="219">
        <v>31656</v>
      </c>
      <c r="E82" s="110">
        <v>3.57</v>
      </c>
      <c r="F82" s="111"/>
      <c r="G82" s="7"/>
      <c r="H82" s="7"/>
      <c r="I82" s="7"/>
    </row>
    <row r="83" spans="1:9">
      <c r="A83" s="219">
        <v>31686</v>
      </c>
      <c r="E83" s="110">
        <v>3.24</v>
      </c>
      <c r="F83" s="111"/>
      <c r="G83" s="7"/>
      <c r="H83" s="7"/>
      <c r="I83" s="7"/>
    </row>
    <row r="84" spans="1:9">
      <c r="A84" s="219">
        <v>31717</v>
      </c>
      <c r="E84" s="110">
        <v>2.9</v>
      </c>
      <c r="F84" s="111"/>
      <c r="G84" s="7"/>
      <c r="H84" s="7"/>
      <c r="I84" s="7"/>
    </row>
    <row r="85" spans="1:9">
      <c r="A85" s="219">
        <v>31747</v>
      </c>
      <c r="E85" s="110">
        <v>2.57</v>
      </c>
      <c r="F85" s="111"/>
      <c r="G85" s="7"/>
      <c r="H85" s="7"/>
      <c r="I85" s="7"/>
    </row>
    <row r="86" spans="1:9">
      <c r="A86" s="219">
        <v>31778</v>
      </c>
      <c r="E86" s="110">
        <v>3.49</v>
      </c>
      <c r="F86" s="111"/>
      <c r="G86" s="7"/>
      <c r="H86" s="7"/>
      <c r="I86" s="7"/>
    </row>
    <row r="87" spans="1:9">
      <c r="A87" s="219">
        <v>31809</v>
      </c>
      <c r="E87" s="110">
        <v>3.64</v>
      </c>
      <c r="F87" s="111"/>
      <c r="G87" s="7"/>
      <c r="H87" s="7"/>
      <c r="I87" s="7"/>
    </row>
    <row r="88" spans="1:9">
      <c r="A88" s="219">
        <v>31837</v>
      </c>
      <c r="E88" s="110">
        <v>3.67</v>
      </c>
      <c r="F88" s="111"/>
      <c r="G88" s="7"/>
      <c r="H88" s="7"/>
      <c r="I88" s="7"/>
    </row>
    <row r="89" spans="1:9">
      <c r="A89" s="219">
        <v>31868</v>
      </c>
      <c r="E89" s="110">
        <v>3.74</v>
      </c>
      <c r="F89" s="111"/>
      <c r="G89" s="7"/>
      <c r="H89" s="7"/>
      <c r="I89" s="7"/>
    </row>
    <row r="90" spans="1:9">
      <c r="A90" s="219">
        <v>31898</v>
      </c>
      <c r="E90" s="110">
        <v>4.3099999999999996</v>
      </c>
      <c r="F90" s="111"/>
      <c r="G90" s="7"/>
      <c r="H90" s="7"/>
      <c r="I90" s="7"/>
    </row>
    <row r="91" spans="1:9">
      <c r="A91" s="219">
        <v>31929</v>
      </c>
      <c r="E91" s="110">
        <v>4.8600000000000003</v>
      </c>
      <c r="F91" s="111"/>
      <c r="G91" s="7"/>
      <c r="H91" s="7"/>
      <c r="I91" s="7"/>
    </row>
    <row r="92" spans="1:9">
      <c r="A92" s="219">
        <v>31959</v>
      </c>
      <c r="E92" s="110">
        <v>4.8600000000000003</v>
      </c>
      <c r="F92" s="111"/>
      <c r="G92" s="7"/>
      <c r="H92" s="7"/>
      <c r="I92" s="7"/>
    </row>
    <row r="93" spans="1:9">
      <c r="A93" s="219">
        <v>31990</v>
      </c>
      <c r="E93" s="110">
        <v>4.57</v>
      </c>
      <c r="F93" s="111"/>
      <c r="G93" s="7"/>
      <c r="H93" s="7"/>
      <c r="I93" s="7"/>
    </row>
    <row r="94" spans="1:9">
      <c r="A94" s="219">
        <v>32021</v>
      </c>
      <c r="E94" s="110">
        <v>4.41</v>
      </c>
      <c r="F94" s="111"/>
      <c r="G94" s="7"/>
      <c r="H94" s="7"/>
      <c r="I94" s="7"/>
    </row>
    <row r="95" spans="1:9">
      <c r="A95" s="219">
        <v>32051</v>
      </c>
      <c r="E95" s="110">
        <v>4.26</v>
      </c>
      <c r="F95" s="111"/>
      <c r="G95" s="7"/>
      <c r="H95" s="7"/>
      <c r="I95" s="7"/>
    </row>
    <row r="96" spans="1:9">
      <c r="A96" s="219">
        <v>32082</v>
      </c>
      <c r="E96" s="110">
        <v>3.94</v>
      </c>
      <c r="F96" s="111"/>
      <c r="G96" s="7"/>
      <c r="H96" s="7"/>
      <c r="I96" s="7"/>
    </row>
    <row r="97" spans="1:9">
      <c r="A97" s="219">
        <v>32112</v>
      </c>
      <c r="E97" s="110">
        <v>3.22</v>
      </c>
      <c r="F97" s="111"/>
      <c r="G97" s="7"/>
      <c r="H97" s="7"/>
      <c r="I97" s="7"/>
    </row>
    <row r="98" spans="1:9">
      <c r="A98" s="219">
        <v>32143</v>
      </c>
      <c r="E98" s="110">
        <v>4.1399999999999997</v>
      </c>
      <c r="F98" s="111"/>
      <c r="G98" s="7"/>
      <c r="H98" s="7"/>
      <c r="I98" s="7"/>
    </row>
    <row r="99" spans="1:9">
      <c r="A99" s="219">
        <v>32174</v>
      </c>
      <c r="E99" s="110">
        <v>4.8600000000000003</v>
      </c>
      <c r="F99" s="111"/>
      <c r="G99" s="7"/>
      <c r="H99" s="7"/>
      <c r="I99" s="7"/>
    </row>
    <row r="100" spans="1:9">
      <c r="A100" s="219">
        <v>32203</v>
      </c>
      <c r="E100" s="110">
        <v>4.76</v>
      </c>
      <c r="F100" s="111"/>
      <c r="G100" s="7"/>
      <c r="H100" s="7"/>
      <c r="I100" s="7"/>
    </row>
    <row r="101" spans="1:9">
      <c r="A101" s="219">
        <v>32234</v>
      </c>
      <c r="E101" s="110">
        <v>4.3600000000000003</v>
      </c>
      <c r="F101" s="111"/>
      <c r="G101" s="7"/>
      <c r="H101" s="7"/>
      <c r="I101" s="7"/>
    </row>
    <row r="102" spans="1:9">
      <c r="A102" s="219">
        <v>32264</v>
      </c>
      <c r="E102" s="110">
        <v>4.32</v>
      </c>
      <c r="F102" s="111"/>
      <c r="G102" s="7"/>
      <c r="H102" s="7"/>
      <c r="I102" s="7"/>
    </row>
    <row r="103" spans="1:9">
      <c r="A103" s="219">
        <v>32295</v>
      </c>
      <c r="E103" s="110">
        <v>4.18</v>
      </c>
      <c r="F103" s="111"/>
      <c r="G103" s="7"/>
      <c r="H103" s="7"/>
      <c r="I103" s="7"/>
    </row>
    <row r="104" spans="1:9">
      <c r="A104" s="219">
        <v>32325</v>
      </c>
      <c r="E104" s="110">
        <v>4.1900000000000004</v>
      </c>
      <c r="F104" s="111"/>
      <c r="G104" s="7"/>
      <c r="H104" s="7"/>
      <c r="I104" s="7"/>
    </row>
    <row r="105" spans="1:9">
      <c r="A105" s="219">
        <v>32356</v>
      </c>
      <c r="E105" s="110">
        <v>4.3600000000000003</v>
      </c>
      <c r="F105" s="111"/>
      <c r="G105" s="7"/>
      <c r="H105" s="7"/>
      <c r="I105" s="7"/>
    </row>
    <row r="106" spans="1:9">
      <c r="A106" s="219">
        <v>32387</v>
      </c>
      <c r="E106" s="110">
        <v>4.1900000000000004</v>
      </c>
      <c r="F106" s="111"/>
      <c r="G106" s="7"/>
      <c r="H106" s="7"/>
      <c r="I106" s="7"/>
    </row>
    <row r="107" spans="1:9">
      <c r="A107" s="219">
        <v>32417</v>
      </c>
      <c r="E107" s="110">
        <v>3.91</v>
      </c>
      <c r="F107" s="111"/>
      <c r="G107" s="7"/>
      <c r="H107" s="7"/>
      <c r="I107" s="7"/>
    </row>
    <row r="108" spans="1:9">
      <c r="A108" s="219">
        <v>32448</v>
      </c>
      <c r="E108" s="110">
        <v>3.6</v>
      </c>
      <c r="F108" s="111"/>
      <c r="G108" s="7"/>
      <c r="H108" s="7"/>
      <c r="I108" s="7"/>
    </row>
    <row r="109" spans="1:9">
      <c r="A109" s="219">
        <v>32478</v>
      </c>
      <c r="E109" s="110">
        <v>3.34</v>
      </c>
      <c r="F109" s="111"/>
      <c r="G109" s="7"/>
      <c r="H109" s="7"/>
      <c r="I109" s="7"/>
    </row>
    <row r="110" spans="1:9">
      <c r="A110" s="219">
        <v>32509</v>
      </c>
      <c r="E110" s="110">
        <v>4.21</v>
      </c>
      <c r="F110" s="111"/>
      <c r="G110" s="7"/>
      <c r="H110" s="7"/>
      <c r="I110" s="7"/>
    </row>
    <row r="111" spans="1:9">
      <c r="A111" s="219">
        <v>32540</v>
      </c>
      <c r="E111" s="110">
        <v>4.4000000000000004</v>
      </c>
      <c r="F111" s="111"/>
      <c r="G111" s="7"/>
      <c r="H111" s="7"/>
      <c r="I111" s="7"/>
    </row>
    <row r="112" spans="1:9">
      <c r="A112" s="219">
        <v>32568</v>
      </c>
      <c r="E112" s="110">
        <v>4.53</v>
      </c>
      <c r="F112" s="111"/>
      <c r="G112" s="7"/>
      <c r="H112" s="7"/>
      <c r="I112" s="7"/>
    </row>
    <row r="113" spans="1:9">
      <c r="A113" s="219">
        <v>32599</v>
      </c>
      <c r="E113" s="110">
        <v>4.24</v>
      </c>
      <c r="F113" s="111"/>
      <c r="G113" s="7"/>
      <c r="H113" s="7"/>
      <c r="I113" s="7"/>
    </row>
    <row r="114" spans="1:9">
      <c r="A114" s="219">
        <v>32629</v>
      </c>
      <c r="E114" s="110">
        <v>3.61</v>
      </c>
      <c r="F114" s="111"/>
      <c r="G114" s="7"/>
      <c r="H114" s="7"/>
      <c r="I114" s="7"/>
    </row>
    <row r="115" spans="1:9">
      <c r="A115" s="219">
        <v>32660</v>
      </c>
      <c r="E115" s="110">
        <v>3.62</v>
      </c>
      <c r="F115" s="111"/>
      <c r="G115" s="7"/>
      <c r="H115" s="7"/>
      <c r="I115" s="7"/>
    </row>
    <row r="116" spans="1:9">
      <c r="A116" s="219">
        <v>32690</v>
      </c>
      <c r="E116" s="110">
        <v>3.41</v>
      </c>
      <c r="F116" s="111"/>
      <c r="G116" s="7"/>
      <c r="H116" s="7"/>
      <c r="I116" s="7"/>
    </row>
    <row r="117" spans="1:9">
      <c r="A117" s="219">
        <v>32721</v>
      </c>
      <c r="E117" s="110">
        <v>3.47</v>
      </c>
      <c r="F117" s="111"/>
      <c r="G117" s="7"/>
      <c r="H117" s="7"/>
      <c r="I117" s="7"/>
    </row>
    <row r="118" spans="1:9">
      <c r="A118" s="219">
        <v>32752</v>
      </c>
      <c r="E118" s="110">
        <v>3.44</v>
      </c>
      <c r="F118" s="111"/>
      <c r="G118" s="7"/>
      <c r="H118" s="7"/>
      <c r="I118" s="7"/>
    </row>
    <row r="119" spans="1:9">
      <c r="A119" s="219">
        <v>32782</v>
      </c>
      <c r="E119" s="110">
        <v>3.28</v>
      </c>
      <c r="F119" s="111"/>
      <c r="G119" s="7"/>
      <c r="H119" s="7"/>
      <c r="I119" s="7"/>
    </row>
    <row r="120" spans="1:9">
      <c r="A120" s="219">
        <v>32813</v>
      </c>
      <c r="E120" s="110">
        <v>2.73</v>
      </c>
      <c r="F120" s="111"/>
      <c r="G120" s="7"/>
      <c r="H120" s="7"/>
      <c r="I120" s="7"/>
    </row>
    <row r="121" spans="1:9">
      <c r="A121" s="219">
        <v>32843</v>
      </c>
      <c r="E121" s="110">
        <v>2.7</v>
      </c>
      <c r="F121" s="111"/>
      <c r="G121" s="7"/>
      <c r="H121" s="7"/>
      <c r="I121" s="7"/>
    </row>
    <row r="122" spans="1:9">
      <c r="A122" s="219">
        <v>32874</v>
      </c>
      <c r="E122" s="110">
        <v>3.56</v>
      </c>
      <c r="F122" s="111"/>
      <c r="G122" s="7"/>
      <c r="H122" s="7"/>
      <c r="I122" s="7"/>
    </row>
    <row r="123" spans="1:9">
      <c r="A123" s="219">
        <v>32905</v>
      </c>
      <c r="E123" s="110">
        <v>3.83</v>
      </c>
      <c r="F123" s="111"/>
      <c r="G123" s="7"/>
      <c r="H123" s="7"/>
      <c r="I123" s="7"/>
    </row>
    <row r="124" spans="1:9">
      <c r="A124" s="219">
        <v>32933</v>
      </c>
      <c r="E124" s="110">
        <v>4.4000000000000004</v>
      </c>
      <c r="F124" s="111"/>
      <c r="G124" s="7"/>
      <c r="H124" s="7"/>
      <c r="I124" s="7"/>
    </row>
    <row r="125" spans="1:9">
      <c r="A125" s="219">
        <v>32964</v>
      </c>
      <c r="E125" s="110">
        <v>5.17</v>
      </c>
      <c r="F125" s="111"/>
      <c r="G125" s="7"/>
      <c r="H125" s="7"/>
      <c r="I125" s="7"/>
    </row>
    <row r="126" spans="1:9">
      <c r="A126" s="219">
        <v>32994</v>
      </c>
      <c r="E126" s="110">
        <v>5.65</v>
      </c>
      <c r="F126" s="111"/>
      <c r="G126" s="7"/>
      <c r="H126" s="7"/>
      <c r="I126" s="7"/>
    </row>
    <row r="127" spans="1:9">
      <c r="A127" s="219">
        <v>33025</v>
      </c>
      <c r="E127" s="110">
        <v>5.28</v>
      </c>
      <c r="F127" s="111"/>
      <c r="G127" s="7"/>
      <c r="H127" s="7"/>
      <c r="I127" s="7"/>
    </row>
    <row r="128" spans="1:9">
      <c r="A128" s="219">
        <v>33055</v>
      </c>
      <c r="E128" s="110">
        <v>4.8600000000000003</v>
      </c>
      <c r="F128" s="111"/>
      <c r="G128" s="7"/>
      <c r="H128" s="7"/>
      <c r="I128" s="7"/>
    </row>
    <row r="129" spans="1:9">
      <c r="A129" s="219">
        <v>33086</v>
      </c>
      <c r="E129" s="110">
        <v>4.8600000000000003</v>
      </c>
      <c r="F129" s="111"/>
      <c r="G129" s="7"/>
      <c r="H129" s="7"/>
      <c r="I129" s="7"/>
    </row>
    <row r="130" spans="1:9">
      <c r="A130" s="219">
        <v>33117</v>
      </c>
      <c r="E130" s="110">
        <v>4.59</v>
      </c>
      <c r="F130" s="111"/>
      <c r="G130" s="7"/>
      <c r="H130" s="7"/>
      <c r="I130" s="7"/>
    </row>
    <row r="131" spans="1:9">
      <c r="A131" s="219">
        <v>33147</v>
      </c>
      <c r="E131" s="110">
        <v>4.55</v>
      </c>
      <c r="F131" s="111"/>
      <c r="G131" s="7"/>
      <c r="H131" s="7"/>
      <c r="I131" s="7"/>
    </row>
    <row r="132" spans="1:9">
      <c r="A132" s="219">
        <v>33178</v>
      </c>
      <c r="E132" s="110">
        <v>4.62</v>
      </c>
      <c r="F132" s="111"/>
      <c r="G132" s="7"/>
      <c r="H132" s="7"/>
      <c r="I132" s="7"/>
    </row>
    <row r="133" spans="1:9">
      <c r="A133" s="219">
        <v>33208</v>
      </c>
      <c r="E133" s="110">
        <v>4.46</v>
      </c>
      <c r="F133" s="111"/>
      <c r="G133" s="7"/>
      <c r="H133" s="7"/>
      <c r="I133" s="7"/>
    </row>
    <row r="134" spans="1:9">
      <c r="A134" s="219">
        <v>33239</v>
      </c>
      <c r="E134" s="110">
        <v>5.67</v>
      </c>
      <c r="F134" s="111"/>
      <c r="G134" s="7"/>
      <c r="H134" s="7"/>
      <c r="I134" s="7"/>
    </row>
    <row r="135" spans="1:9">
      <c r="A135" s="219">
        <v>33270</v>
      </c>
      <c r="E135" s="110">
        <v>5.93</v>
      </c>
      <c r="F135" s="111"/>
      <c r="G135" s="7"/>
      <c r="H135" s="7"/>
      <c r="I135" s="7"/>
    </row>
    <row r="136" spans="1:9">
      <c r="A136" s="219">
        <v>33298</v>
      </c>
      <c r="E136" s="110">
        <v>6.41</v>
      </c>
      <c r="F136" s="111"/>
      <c r="G136" s="7"/>
      <c r="H136" s="7"/>
      <c r="I136" s="7"/>
    </row>
    <row r="137" spans="1:9">
      <c r="A137" s="219">
        <v>33329</v>
      </c>
      <c r="E137" s="110">
        <v>6.14</v>
      </c>
      <c r="F137" s="111"/>
      <c r="G137" s="7"/>
      <c r="H137" s="7"/>
      <c r="I137" s="7"/>
    </row>
    <row r="138" spans="1:9">
      <c r="A138" s="219">
        <v>33359</v>
      </c>
      <c r="E138" s="110">
        <v>6.22</v>
      </c>
      <c r="F138" s="111"/>
      <c r="G138" s="7"/>
      <c r="H138" s="7"/>
      <c r="I138" s="7"/>
    </row>
    <row r="139" spans="1:9">
      <c r="A139" s="219">
        <v>33390</v>
      </c>
      <c r="E139" s="110">
        <v>5.3</v>
      </c>
      <c r="F139" s="111"/>
      <c r="G139" s="7"/>
      <c r="H139" s="7"/>
      <c r="I139" s="7"/>
    </row>
    <row r="140" spans="1:9">
      <c r="A140" s="219">
        <v>33420</v>
      </c>
      <c r="E140" s="110">
        <v>4.07</v>
      </c>
      <c r="F140" s="111"/>
      <c r="G140" s="7"/>
      <c r="H140" s="7"/>
      <c r="I140" s="7"/>
    </row>
    <row r="141" spans="1:9">
      <c r="A141" s="219">
        <v>33451</v>
      </c>
      <c r="E141" s="110">
        <v>4.37</v>
      </c>
      <c r="F141" s="111"/>
      <c r="G141" s="7"/>
      <c r="H141" s="7"/>
      <c r="I141" s="7"/>
    </row>
    <row r="142" spans="1:9">
      <c r="A142" s="219">
        <v>33482</v>
      </c>
      <c r="E142" s="110">
        <v>4.6500000000000004</v>
      </c>
      <c r="F142" s="111"/>
      <c r="G142" s="7"/>
      <c r="H142" s="7"/>
      <c r="I142" s="7"/>
    </row>
    <row r="143" spans="1:9">
      <c r="A143" s="219">
        <v>33512</v>
      </c>
      <c r="E143" s="110">
        <v>4.71</v>
      </c>
      <c r="F143" s="111"/>
      <c r="G143" s="7"/>
      <c r="H143" s="7"/>
      <c r="I143" s="7"/>
    </row>
    <row r="144" spans="1:9">
      <c r="A144" s="219">
        <v>33543</v>
      </c>
      <c r="E144" s="110">
        <v>4.8499999999999996</v>
      </c>
      <c r="F144" s="111"/>
      <c r="G144" s="7"/>
      <c r="H144" s="7"/>
      <c r="I144" s="7"/>
    </row>
    <row r="145" spans="1:9">
      <c r="A145" s="219">
        <v>33573</v>
      </c>
      <c r="E145" s="110">
        <v>4.6100000000000003</v>
      </c>
      <c r="F145" s="111"/>
      <c r="G145" s="7"/>
      <c r="H145" s="7"/>
      <c r="I145" s="7"/>
    </row>
    <row r="146" spans="1:9">
      <c r="A146" s="219">
        <v>33604</v>
      </c>
      <c r="E146" s="110">
        <v>5.25</v>
      </c>
      <c r="F146" s="111"/>
      <c r="G146" s="7"/>
      <c r="H146" s="7"/>
      <c r="I146" s="7"/>
    </row>
    <row r="147" spans="1:9">
      <c r="A147" s="219">
        <v>33635</v>
      </c>
      <c r="E147" s="110">
        <v>6.78</v>
      </c>
      <c r="F147" s="111"/>
      <c r="G147" s="7"/>
      <c r="H147" s="7"/>
      <c r="I147" s="7"/>
    </row>
    <row r="148" spans="1:9">
      <c r="A148" s="219">
        <v>33664</v>
      </c>
      <c r="E148" s="110">
        <v>6.84</v>
      </c>
      <c r="F148" s="111"/>
      <c r="G148" s="7"/>
      <c r="H148" s="7"/>
      <c r="I148" s="7"/>
    </row>
    <row r="149" spans="1:9">
      <c r="A149" s="219">
        <v>33695</v>
      </c>
      <c r="E149" s="110">
        <v>6.55</v>
      </c>
      <c r="F149" s="111"/>
      <c r="G149" s="7"/>
      <c r="H149" s="7"/>
      <c r="I149" s="7"/>
    </row>
    <row r="150" spans="1:9">
      <c r="A150" s="219">
        <v>33725</v>
      </c>
      <c r="E150" s="110">
        <v>6.98</v>
      </c>
      <c r="F150" s="111"/>
      <c r="G150" s="7"/>
      <c r="H150" s="7"/>
      <c r="I150" s="7"/>
    </row>
    <row r="151" spans="1:9">
      <c r="A151" s="219">
        <v>33756</v>
      </c>
      <c r="E151" s="110">
        <v>5.54</v>
      </c>
      <c r="F151" s="111"/>
      <c r="G151" s="7"/>
      <c r="H151" s="7"/>
      <c r="I151" s="7"/>
    </row>
    <row r="152" spans="1:9">
      <c r="A152" s="219">
        <v>33786</v>
      </c>
      <c r="E152" s="110">
        <v>5.73</v>
      </c>
      <c r="F152" s="111"/>
      <c r="G152" s="7"/>
      <c r="H152" s="7"/>
      <c r="I152" s="7"/>
    </row>
    <row r="153" spans="1:9">
      <c r="A153" s="219">
        <v>33817</v>
      </c>
      <c r="E153" s="110">
        <v>6.33</v>
      </c>
      <c r="F153" s="111"/>
      <c r="G153" s="7"/>
      <c r="H153" s="7"/>
      <c r="I153" s="7"/>
    </row>
    <row r="154" spans="1:9">
      <c r="A154" s="219">
        <v>33848</v>
      </c>
      <c r="B154">
        <v>7.2</v>
      </c>
      <c r="C154" s="243">
        <v>6.0615107575336404</v>
      </c>
      <c r="D154">
        <v>9.6999999999999993</v>
      </c>
      <c r="E154" s="110">
        <v>6.17</v>
      </c>
      <c r="F154" s="111"/>
      <c r="G154" s="7"/>
      <c r="H154" s="7"/>
      <c r="I154" s="7"/>
    </row>
    <row r="155" spans="1:9">
      <c r="A155" s="219">
        <v>33878</v>
      </c>
      <c r="E155" s="110">
        <v>6.26</v>
      </c>
      <c r="F155" s="111"/>
      <c r="G155" s="7"/>
      <c r="H155" s="7"/>
      <c r="I155" s="7"/>
    </row>
    <row r="156" spans="1:9">
      <c r="A156" s="219">
        <v>33909</v>
      </c>
      <c r="E156" s="110">
        <v>6.28</v>
      </c>
      <c r="F156" s="111"/>
      <c r="G156" s="7"/>
      <c r="H156" s="7"/>
      <c r="I156" s="7"/>
    </row>
    <row r="157" spans="1:9">
      <c r="A157" s="219">
        <v>33939</v>
      </c>
      <c r="E157" s="110">
        <v>5.01</v>
      </c>
      <c r="F157" s="111"/>
      <c r="G157" s="7"/>
      <c r="H157" s="7"/>
      <c r="I157" s="7"/>
    </row>
    <row r="158" spans="1:9">
      <c r="A158" s="219">
        <v>33970</v>
      </c>
      <c r="E158" s="110">
        <v>6.45</v>
      </c>
      <c r="F158" s="111"/>
      <c r="G158" s="7"/>
      <c r="H158" s="7"/>
      <c r="I158" s="7"/>
    </row>
    <row r="159" spans="1:9">
      <c r="A159" s="219">
        <v>34001</v>
      </c>
      <c r="E159" s="110">
        <v>6.3</v>
      </c>
      <c r="F159" s="111"/>
      <c r="G159" s="7"/>
      <c r="H159" s="7"/>
      <c r="I159" s="7"/>
    </row>
    <row r="160" spans="1:9">
      <c r="A160" s="219">
        <v>34029</v>
      </c>
      <c r="E160" s="110">
        <v>6.25</v>
      </c>
      <c r="F160" s="111"/>
      <c r="G160" s="7"/>
      <c r="H160" s="7"/>
      <c r="I160" s="7"/>
    </row>
    <row r="161" spans="1:9">
      <c r="A161" s="219">
        <v>34060</v>
      </c>
      <c r="E161" s="110">
        <v>6.57</v>
      </c>
      <c r="F161" s="111"/>
      <c r="G161" s="7"/>
      <c r="H161" s="7"/>
      <c r="I161" s="7"/>
    </row>
    <row r="162" spans="1:9">
      <c r="A162" s="219">
        <v>34090</v>
      </c>
      <c r="E162" s="110">
        <v>5.73</v>
      </c>
      <c r="F162" s="111"/>
      <c r="G162" s="7"/>
      <c r="H162" s="7"/>
      <c r="I162" s="7"/>
    </row>
    <row r="163" spans="1:9">
      <c r="A163" s="219">
        <v>34121</v>
      </c>
      <c r="E163" s="110">
        <v>5.31</v>
      </c>
      <c r="F163" s="111"/>
      <c r="G163" s="7"/>
      <c r="H163" s="7"/>
      <c r="I163" s="7"/>
    </row>
    <row r="164" spans="1:9">
      <c r="A164" s="219">
        <v>34151</v>
      </c>
      <c r="E164" s="110">
        <v>5.61</v>
      </c>
      <c r="F164" s="111"/>
      <c r="G164" s="7"/>
      <c r="H164" s="7"/>
      <c r="I164" s="7"/>
    </row>
    <row r="165" spans="1:9">
      <c r="A165" s="219">
        <v>34182</v>
      </c>
      <c r="E165" s="110">
        <v>5.71</v>
      </c>
      <c r="F165" s="111"/>
      <c r="G165" s="7"/>
      <c r="H165" s="7"/>
      <c r="I165" s="7"/>
    </row>
    <row r="166" spans="1:9">
      <c r="A166" s="219">
        <v>34213</v>
      </c>
      <c r="B166">
        <v>6.8</v>
      </c>
      <c r="C166" s="243">
        <v>5.5728202103382198</v>
      </c>
      <c r="D166">
        <v>9.5</v>
      </c>
      <c r="E166" s="110">
        <v>5.51</v>
      </c>
      <c r="F166" s="111"/>
      <c r="G166" s="7"/>
      <c r="H166" s="7"/>
      <c r="I166" s="7"/>
    </row>
    <row r="167" spans="1:9">
      <c r="A167" s="219">
        <v>34243</v>
      </c>
      <c r="C167" s="243"/>
      <c r="E167" s="110">
        <v>5.43</v>
      </c>
      <c r="F167" s="111"/>
      <c r="G167" s="7"/>
      <c r="H167" s="7"/>
      <c r="I167" s="7"/>
    </row>
    <row r="168" spans="1:9">
      <c r="A168" s="219">
        <v>34274</v>
      </c>
      <c r="E168" s="110">
        <v>5.15</v>
      </c>
      <c r="F168" s="111"/>
      <c r="G168" s="7"/>
      <c r="H168" s="7"/>
      <c r="I168" s="7"/>
    </row>
    <row r="169" spans="1:9">
      <c r="A169" s="219">
        <v>34304</v>
      </c>
      <c r="E169" s="110">
        <v>4.95</v>
      </c>
      <c r="F169" s="111"/>
      <c r="G169" s="7"/>
      <c r="H169" s="7"/>
      <c r="I169" s="7"/>
    </row>
    <row r="170" spans="1:9">
      <c r="A170" s="219">
        <v>34335</v>
      </c>
      <c r="E170" s="110">
        <v>5.92</v>
      </c>
      <c r="F170" s="111"/>
      <c r="G170" s="7"/>
      <c r="H170" s="7"/>
      <c r="I170" s="7"/>
    </row>
    <row r="171" spans="1:9">
      <c r="A171" s="219">
        <v>34366</v>
      </c>
      <c r="E171" s="110">
        <v>5.94</v>
      </c>
      <c r="F171" s="111"/>
      <c r="G171" s="7"/>
      <c r="H171" s="7"/>
      <c r="I171" s="7"/>
    </row>
    <row r="172" spans="1:9">
      <c r="A172" s="219">
        <v>34394</v>
      </c>
      <c r="E172" s="110">
        <v>6.31</v>
      </c>
      <c r="F172" s="111"/>
      <c r="G172" s="7"/>
      <c r="H172" s="7"/>
      <c r="I172" s="7"/>
    </row>
    <row r="173" spans="1:9">
      <c r="A173" s="219">
        <v>34425</v>
      </c>
      <c r="E173" s="110">
        <v>5.8</v>
      </c>
      <c r="F173" s="111"/>
      <c r="G173" s="7"/>
      <c r="H173" s="7"/>
      <c r="I173" s="7"/>
    </row>
    <row r="174" spans="1:9">
      <c r="A174" s="219">
        <v>34455</v>
      </c>
      <c r="E174" s="110">
        <v>5.55</v>
      </c>
      <c r="F174" s="111"/>
      <c r="G174" s="7"/>
      <c r="H174" s="7"/>
      <c r="I174" s="7"/>
    </row>
    <row r="175" spans="1:9">
      <c r="A175" s="219">
        <v>34486</v>
      </c>
      <c r="E175" s="110">
        <v>5.86</v>
      </c>
      <c r="F175" s="111"/>
      <c r="G175" s="7"/>
      <c r="H175" s="7"/>
      <c r="I175" s="7"/>
    </row>
    <row r="176" spans="1:9">
      <c r="A176" s="219">
        <v>34516</v>
      </c>
      <c r="E176" s="110">
        <v>5.79</v>
      </c>
      <c r="F176" s="111"/>
      <c r="G176" s="7"/>
      <c r="H176" s="7"/>
      <c r="I176" s="7"/>
    </row>
    <row r="177" spans="1:9">
      <c r="A177" s="219">
        <v>34547</v>
      </c>
      <c r="E177" s="110">
        <v>5.85</v>
      </c>
      <c r="F177" s="111"/>
      <c r="G177" s="7"/>
      <c r="H177" s="7"/>
      <c r="I177" s="7"/>
    </row>
    <row r="178" spans="1:9">
      <c r="A178" s="219">
        <v>34578</v>
      </c>
      <c r="E178" s="110">
        <v>5.3</v>
      </c>
      <c r="F178" s="111"/>
      <c r="G178" s="7"/>
      <c r="H178" s="7"/>
      <c r="I178" s="7"/>
    </row>
    <row r="179" spans="1:9">
      <c r="A179" s="219">
        <v>34608</v>
      </c>
      <c r="E179" s="110">
        <v>4.8499999999999996</v>
      </c>
      <c r="F179" s="111"/>
      <c r="G179" s="7"/>
      <c r="H179" s="7"/>
      <c r="I179" s="7"/>
    </row>
    <row r="180" spans="1:9">
      <c r="A180" s="219">
        <v>34639</v>
      </c>
      <c r="E180" s="110">
        <v>4.29</v>
      </c>
      <c r="F180" s="111"/>
      <c r="G180" s="7"/>
      <c r="H180" s="7"/>
      <c r="I180" s="7"/>
    </row>
    <row r="181" spans="1:9">
      <c r="A181" s="219">
        <v>34669</v>
      </c>
      <c r="E181" s="110">
        <v>3.78</v>
      </c>
      <c r="F181" s="111"/>
      <c r="G181" s="7"/>
      <c r="H181" s="7"/>
      <c r="I181" s="7"/>
    </row>
    <row r="182" spans="1:9">
      <c r="A182" s="219">
        <v>34700</v>
      </c>
      <c r="E182" s="110">
        <v>4.67</v>
      </c>
      <c r="F182" s="111"/>
      <c r="G182" s="7"/>
      <c r="H182" s="7"/>
      <c r="I182" s="7"/>
    </row>
    <row r="183" spans="1:9">
      <c r="A183" s="219">
        <v>34731</v>
      </c>
      <c r="E183" s="110">
        <v>4.4800000000000004</v>
      </c>
      <c r="F183" s="111"/>
      <c r="G183" s="7"/>
      <c r="H183" s="7"/>
      <c r="I183" s="7"/>
    </row>
    <row r="184" spans="1:9">
      <c r="A184" s="219">
        <v>34759</v>
      </c>
      <c r="E184" s="110">
        <v>4.7699999999999996</v>
      </c>
      <c r="F184" s="111"/>
      <c r="G184" s="7"/>
      <c r="H184" s="7"/>
      <c r="I184" s="7"/>
    </row>
    <row r="185" spans="1:9">
      <c r="A185" s="219">
        <v>34790</v>
      </c>
      <c r="E185" s="110">
        <v>4.67</v>
      </c>
      <c r="F185" s="111"/>
      <c r="G185" s="7"/>
      <c r="H185" s="7"/>
      <c r="I185" s="7"/>
    </row>
    <row r="186" spans="1:9">
      <c r="A186" s="219">
        <v>34820</v>
      </c>
      <c r="E186" s="110">
        <v>4.71</v>
      </c>
      <c r="F186" s="111"/>
      <c r="G186" s="7"/>
      <c r="H186" s="7"/>
      <c r="I186" s="7"/>
    </row>
    <row r="187" spans="1:9">
      <c r="A187" s="219">
        <v>34851</v>
      </c>
      <c r="E187" s="110">
        <v>4.8899999999999997</v>
      </c>
      <c r="F187" s="111"/>
      <c r="G187" s="7"/>
      <c r="H187" s="7"/>
      <c r="I187" s="7"/>
    </row>
    <row r="188" spans="1:9">
      <c r="A188" s="219">
        <v>34881</v>
      </c>
      <c r="E188" s="110">
        <v>5.18</v>
      </c>
      <c r="F188" s="111"/>
      <c r="G188" s="7"/>
      <c r="H188" s="7"/>
      <c r="I188" s="7"/>
    </row>
    <row r="189" spans="1:9">
      <c r="A189" s="219">
        <v>34912</v>
      </c>
      <c r="E189" s="110">
        <v>5.21</v>
      </c>
      <c r="F189" s="111"/>
      <c r="G189" s="7"/>
      <c r="H189" s="7"/>
      <c r="I189" s="7"/>
    </row>
    <row r="190" spans="1:9">
      <c r="A190" s="219">
        <v>34943</v>
      </c>
      <c r="B190">
        <v>6.7</v>
      </c>
      <c r="C190" s="243">
        <v>5.9058737533399803</v>
      </c>
      <c r="D190">
        <v>8.3000000000000007</v>
      </c>
      <c r="E190" s="110">
        <v>5.46</v>
      </c>
      <c r="F190" s="111"/>
      <c r="G190" s="7"/>
      <c r="H190" s="7"/>
      <c r="I190" s="7"/>
    </row>
    <row r="191" spans="1:9">
      <c r="A191" s="219">
        <v>34973</v>
      </c>
      <c r="E191" s="110">
        <v>5.35</v>
      </c>
      <c r="F191" s="111"/>
      <c r="G191" s="7"/>
      <c r="H191" s="7"/>
      <c r="I191" s="7"/>
    </row>
    <row r="192" spans="1:9">
      <c r="A192" s="219">
        <v>35004</v>
      </c>
      <c r="E192" s="110">
        <v>5.2</v>
      </c>
      <c r="F192" s="111"/>
      <c r="G192" s="7"/>
      <c r="H192" s="7"/>
      <c r="I192" s="7"/>
    </row>
    <row r="193" spans="1:9">
      <c r="A193" s="219">
        <v>35034</v>
      </c>
      <c r="E193" s="110">
        <v>4.95</v>
      </c>
      <c r="F193" s="111"/>
      <c r="G193" s="7"/>
      <c r="H193" s="7"/>
      <c r="I193" s="7"/>
    </row>
    <row r="194" spans="1:9">
      <c r="A194" s="219">
        <v>35065</v>
      </c>
      <c r="E194" s="110">
        <v>5.56</v>
      </c>
      <c r="F194" s="111"/>
      <c r="G194" s="7"/>
      <c r="H194" s="7"/>
      <c r="I194" s="7"/>
    </row>
    <row r="195" spans="1:9">
      <c r="A195" s="219">
        <v>35096</v>
      </c>
      <c r="E195" s="110">
        <v>6.22</v>
      </c>
      <c r="F195" s="111"/>
      <c r="G195" s="7"/>
      <c r="H195" s="7"/>
      <c r="I195" s="7"/>
    </row>
    <row r="196" spans="1:9">
      <c r="A196" s="219">
        <v>35125</v>
      </c>
      <c r="E196" s="110">
        <v>6.73</v>
      </c>
      <c r="F196" s="111"/>
      <c r="G196" s="7"/>
      <c r="H196" s="7"/>
      <c r="I196" s="7"/>
    </row>
    <row r="197" spans="1:9">
      <c r="A197" s="219">
        <v>35156</v>
      </c>
      <c r="E197" s="110">
        <v>6.48</v>
      </c>
      <c r="F197" s="111"/>
      <c r="G197" s="7"/>
      <c r="H197" s="7"/>
      <c r="I197" s="7"/>
    </row>
    <row r="198" spans="1:9">
      <c r="A198" s="219">
        <v>35186</v>
      </c>
      <c r="E198" s="110">
        <v>6.34</v>
      </c>
      <c r="F198" s="111"/>
      <c r="G198" s="7"/>
      <c r="H198" s="7"/>
      <c r="I198" s="7"/>
    </row>
    <row r="199" spans="1:9">
      <c r="A199" s="219">
        <v>35217</v>
      </c>
      <c r="E199" s="110">
        <v>6.28</v>
      </c>
      <c r="F199" s="111"/>
      <c r="G199" s="7"/>
      <c r="H199" s="7"/>
      <c r="I199" s="7"/>
    </row>
    <row r="200" spans="1:9">
      <c r="A200" s="219">
        <v>35247</v>
      </c>
      <c r="E200" s="110">
        <v>5.96</v>
      </c>
      <c r="F200" s="111"/>
      <c r="G200" s="7"/>
      <c r="H200" s="7"/>
      <c r="I200" s="7"/>
    </row>
    <row r="201" spans="1:9">
      <c r="A201" s="219">
        <v>35278</v>
      </c>
      <c r="E201" s="110">
        <v>5.98</v>
      </c>
      <c r="F201" s="111"/>
      <c r="G201" s="7"/>
      <c r="H201" s="7"/>
      <c r="I201" s="7"/>
    </row>
    <row r="202" spans="1:9">
      <c r="A202" s="219">
        <v>35309</v>
      </c>
      <c r="B202">
        <v>7.6</v>
      </c>
      <c r="C202" s="243">
        <v>6.5513472469635197</v>
      </c>
      <c r="D202">
        <v>9.8000000000000007</v>
      </c>
      <c r="E202" s="110">
        <v>5.63</v>
      </c>
      <c r="F202" s="111"/>
      <c r="G202" s="7"/>
      <c r="H202" s="7"/>
      <c r="I202" s="7"/>
    </row>
    <row r="203" spans="1:9">
      <c r="A203" s="219">
        <v>35339</v>
      </c>
      <c r="E203" s="110">
        <v>5.41</v>
      </c>
      <c r="F203" s="111"/>
      <c r="G203" s="7"/>
      <c r="H203" s="7"/>
      <c r="I203" s="7"/>
    </row>
    <row r="204" spans="1:9">
      <c r="A204" s="219">
        <v>35370</v>
      </c>
      <c r="E204" s="110">
        <v>4.87</v>
      </c>
      <c r="F204" s="111"/>
      <c r="G204" s="7"/>
      <c r="H204" s="7"/>
      <c r="I204" s="7"/>
    </row>
    <row r="205" spans="1:9">
      <c r="A205" s="219">
        <v>35400</v>
      </c>
      <c r="E205" s="110">
        <v>4.25</v>
      </c>
      <c r="F205" s="111"/>
      <c r="G205" s="7"/>
      <c r="H205" s="7"/>
      <c r="I205" s="7"/>
    </row>
    <row r="206" spans="1:9">
      <c r="A206" s="219">
        <v>35431</v>
      </c>
      <c r="E206" s="110">
        <v>5.49</v>
      </c>
      <c r="F206" s="111"/>
      <c r="G206" s="7"/>
      <c r="H206" s="7"/>
      <c r="I206" s="7"/>
    </row>
    <row r="207" spans="1:9">
      <c r="A207" s="219">
        <v>35462</v>
      </c>
      <c r="E207" s="110">
        <v>5.94</v>
      </c>
      <c r="F207" s="111"/>
      <c r="G207" s="7"/>
      <c r="H207" s="7"/>
      <c r="I207" s="7"/>
    </row>
    <row r="208" spans="1:9">
      <c r="A208" s="219">
        <v>35490</v>
      </c>
      <c r="E208" s="110">
        <v>6.34</v>
      </c>
      <c r="F208" s="111"/>
      <c r="G208" s="7"/>
      <c r="H208" s="7"/>
      <c r="I208" s="7"/>
    </row>
    <row r="209" spans="1:9">
      <c r="A209" s="219">
        <v>35521</v>
      </c>
      <c r="E209" s="110">
        <v>6.13</v>
      </c>
      <c r="F209" s="111"/>
      <c r="G209" s="7"/>
      <c r="H209" s="7"/>
      <c r="I209" s="7"/>
    </row>
    <row r="210" spans="1:9">
      <c r="A210" s="219">
        <v>35551</v>
      </c>
      <c r="E210" s="110">
        <v>6.39</v>
      </c>
      <c r="F210" s="111"/>
      <c r="G210" s="7"/>
      <c r="H210" s="7"/>
      <c r="I210" s="7"/>
    </row>
    <row r="211" spans="1:9">
      <c r="A211" s="219">
        <v>35582</v>
      </c>
      <c r="E211" s="110">
        <v>6.8</v>
      </c>
      <c r="F211" s="111"/>
      <c r="G211" s="7"/>
      <c r="H211" s="7"/>
      <c r="I211" s="7"/>
    </row>
    <row r="212" spans="1:9">
      <c r="A212" s="219">
        <v>35612</v>
      </c>
      <c r="E212" s="110">
        <v>6.52</v>
      </c>
      <c r="F212" s="111"/>
      <c r="G212" s="7"/>
      <c r="H212" s="7"/>
      <c r="I212" s="7"/>
    </row>
    <row r="213" spans="1:9">
      <c r="A213" s="219">
        <v>35643</v>
      </c>
      <c r="E213" s="110">
        <v>6.42</v>
      </c>
      <c r="F213" s="111"/>
      <c r="G213" s="7"/>
      <c r="H213" s="7"/>
      <c r="I213" s="7"/>
    </row>
    <row r="214" spans="1:9">
      <c r="A214" s="219">
        <v>35674</v>
      </c>
      <c r="B214">
        <v>8.5</v>
      </c>
      <c r="C214" s="243">
        <v>7.0110479591860502</v>
      </c>
      <c r="D214">
        <v>11.6</v>
      </c>
      <c r="E214" s="110">
        <v>6.13</v>
      </c>
      <c r="F214" s="111"/>
      <c r="G214" s="7"/>
      <c r="H214" s="7"/>
      <c r="I214" s="7"/>
    </row>
    <row r="215" spans="1:9">
      <c r="A215" s="219">
        <v>35704</v>
      </c>
      <c r="E215" s="110">
        <v>6.21</v>
      </c>
      <c r="F215" s="111"/>
      <c r="G215" s="7"/>
      <c r="H215" s="7"/>
      <c r="I215" s="7"/>
    </row>
    <row r="216" spans="1:9">
      <c r="A216" s="219">
        <v>35735</v>
      </c>
      <c r="E216" s="110">
        <v>5.81</v>
      </c>
      <c r="F216" s="111"/>
      <c r="G216" s="7"/>
      <c r="H216" s="7"/>
      <c r="I216" s="7"/>
    </row>
    <row r="217" spans="1:9">
      <c r="A217" s="219">
        <v>35765</v>
      </c>
      <c r="E217" s="110">
        <v>5.53</v>
      </c>
      <c r="F217" s="111"/>
      <c r="G217" s="7"/>
      <c r="H217" s="7"/>
      <c r="I217" s="7"/>
    </row>
    <row r="218" spans="1:9">
      <c r="A218" s="219">
        <v>35796</v>
      </c>
      <c r="E218" s="110">
        <v>7.94</v>
      </c>
      <c r="F218" s="111"/>
      <c r="G218" s="7"/>
      <c r="H218" s="7"/>
      <c r="I218" s="7"/>
    </row>
    <row r="219" spans="1:9">
      <c r="A219" s="219">
        <v>35827</v>
      </c>
      <c r="E219" s="110">
        <v>8.4</v>
      </c>
      <c r="F219" s="111"/>
      <c r="G219" s="7"/>
      <c r="H219" s="7"/>
      <c r="I219" s="7"/>
    </row>
    <row r="220" spans="1:9">
      <c r="A220" s="219">
        <v>35855</v>
      </c>
      <c r="E220" s="110">
        <v>8.93</v>
      </c>
      <c r="F220" s="111"/>
      <c r="G220" s="7"/>
      <c r="H220" s="7"/>
      <c r="I220" s="7"/>
    </row>
    <row r="221" spans="1:9">
      <c r="A221" s="219">
        <v>35886</v>
      </c>
      <c r="E221" s="110">
        <v>8.9</v>
      </c>
      <c r="F221" s="111"/>
      <c r="G221" s="7"/>
      <c r="H221" s="7"/>
      <c r="I221" s="7"/>
    </row>
    <row r="222" spans="1:9">
      <c r="A222" s="219">
        <v>35916</v>
      </c>
      <c r="E222" s="110">
        <v>8.8800000000000008</v>
      </c>
      <c r="F222" s="111"/>
      <c r="G222" s="7"/>
      <c r="H222" s="7"/>
      <c r="I222" s="7"/>
    </row>
    <row r="223" spans="1:9">
      <c r="A223" s="219">
        <v>35947</v>
      </c>
      <c r="E223" s="110">
        <v>8.7100000000000009</v>
      </c>
      <c r="F223" s="111"/>
      <c r="G223" s="7"/>
      <c r="H223" s="7"/>
      <c r="I223" s="7"/>
    </row>
    <row r="224" spans="1:9">
      <c r="A224" s="219">
        <v>35977</v>
      </c>
      <c r="E224" s="110">
        <v>8.74</v>
      </c>
      <c r="F224" s="111"/>
      <c r="G224" s="7"/>
      <c r="H224" s="7"/>
      <c r="I224" s="7"/>
    </row>
    <row r="225" spans="1:9">
      <c r="A225" s="219">
        <v>36008</v>
      </c>
      <c r="E225" s="110">
        <v>8.48</v>
      </c>
      <c r="F225" s="111"/>
      <c r="G225" s="7"/>
      <c r="H225" s="7"/>
      <c r="I225" s="7"/>
    </row>
    <row r="226" spans="1:9">
      <c r="A226" s="219">
        <v>36039</v>
      </c>
      <c r="B226">
        <v>9.6999999999999993</v>
      </c>
      <c r="C226" s="243">
        <v>7.9599749110051699</v>
      </c>
      <c r="D226">
        <v>13.6</v>
      </c>
      <c r="E226" s="110">
        <v>8.25</v>
      </c>
      <c r="F226" s="111"/>
      <c r="G226" s="7"/>
      <c r="H226" s="7"/>
      <c r="I226" s="7"/>
    </row>
    <row r="227" spans="1:9">
      <c r="A227" s="219">
        <v>36069</v>
      </c>
      <c r="E227" s="110">
        <v>8.02</v>
      </c>
      <c r="F227" s="111"/>
      <c r="G227" s="7"/>
      <c r="H227" s="7"/>
      <c r="I227" s="7"/>
    </row>
    <row r="228" spans="1:9">
      <c r="A228" s="219">
        <v>36100</v>
      </c>
      <c r="E228" s="110">
        <v>7.76</v>
      </c>
      <c r="F228" s="111"/>
      <c r="G228" s="7"/>
      <c r="H228" s="7"/>
      <c r="I228" s="7"/>
    </row>
    <row r="229" spans="1:9">
      <c r="A229" s="219">
        <v>36130</v>
      </c>
      <c r="E229" s="110">
        <v>7.13</v>
      </c>
      <c r="F229" s="111"/>
      <c r="G229" s="7"/>
      <c r="H229" s="7"/>
      <c r="I229" s="7"/>
    </row>
    <row r="230" spans="1:9">
      <c r="A230" s="219">
        <v>36161</v>
      </c>
      <c r="E230" s="110">
        <v>8.44</v>
      </c>
      <c r="F230" s="111"/>
      <c r="G230" s="7"/>
      <c r="H230" s="7"/>
      <c r="I230" s="7"/>
    </row>
    <row r="231" spans="1:9">
      <c r="A231" s="219">
        <v>36192</v>
      </c>
      <c r="E231" s="110">
        <v>8.4600000000000009</v>
      </c>
      <c r="F231" s="111"/>
      <c r="G231" s="7"/>
      <c r="H231" s="7"/>
      <c r="I231" s="7"/>
    </row>
    <row r="232" spans="1:9">
      <c r="A232" s="219">
        <v>36220</v>
      </c>
      <c r="E232" s="110">
        <v>8.92</v>
      </c>
      <c r="F232" s="111"/>
      <c r="G232" s="7"/>
      <c r="H232" s="7"/>
      <c r="I232" s="7"/>
    </row>
    <row r="233" spans="1:9">
      <c r="A233" s="219">
        <v>36251</v>
      </c>
      <c r="E233" s="110">
        <v>8.7799999999999994</v>
      </c>
      <c r="F233" s="111"/>
      <c r="G233" s="7"/>
      <c r="H233" s="7"/>
      <c r="I233" s="7"/>
    </row>
    <row r="234" spans="1:9">
      <c r="A234" s="219">
        <v>36281</v>
      </c>
      <c r="E234" s="110">
        <v>8.3699999999999992</v>
      </c>
      <c r="F234" s="111"/>
      <c r="G234" s="7"/>
      <c r="H234" s="7"/>
      <c r="I234" s="7"/>
    </row>
    <row r="235" spans="1:9">
      <c r="A235" s="219">
        <v>36312</v>
      </c>
      <c r="E235" s="110">
        <v>8.4</v>
      </c>
      <c r="F235" s="111"/>
      <c r="G235" s="7"/>
      <c r="H235" s="7"/>
      <c r="I235" s="7"/>
    </row>
    <row r="236" spans="1:9">
      <c r="A236" s="219">
        <v>36342</v>
      </c>
      <c r="E236" s="110">
        <v>8.1199999999999992</v>
      </c>
      <c r="F236" s="111"/>
      <c r="G236" s="7"/>
      <c r="H236" s="7"/>
      <c r="I236" s="7"/>
    </row>
    <row r="237" spans="1:9">
      <c r="A237" s="219">
        <v>36373</v>
      </c>
      <c r="E237" s="110">
        <v>8.34</v>
      </c>
      <c r="F237" s="111"/>
      <c r="G237" s="7"/>
      <c r="H237" s="7"/>
      <c r="I237" s="7"/>
    </row>
    <row r="238" spans="1:9">
      <c r="A238" s="219">
        <v>36404</v>
      </c>
      <c r="B238">
        <v>10.4</v>
      </c>
      <c r="C238" s="243">
        <v>8.6179187439556006</v>
      </c>
      <c r="D238">
        <v>14.4</v>
      </c>
      <c r="E238" s="110">
        <v>7.9640000000000004</v>
      </c>
      <c r="F238" s="111"/>
      <c r="G238" s="7"/>
      <c r="H238" s="7"/>
      <c r="I238" s="7"/>
    </row>
    <row r="239" spans="1:9">
      <c r="A239" s="219">
        <v>36434</v>
      </c>
      <c r="C239" s="243"/>
      <c r="E239" s="110">
        <v>8.16</v>
      </c>
      <c r="F239" s="111"/>
      <c r="G239" s="7"/>
      <c r="H239" s="7"/>
      <c r="I239" s="7"/>
    </row>
    <row r="240" spans="1:9">
      <c r="A240" s="219">
        <v>36465</v>
      </c>
      <c r="E240" s="110">
        <v>8.0060000000000002</v>
      </c>
      <c r="F240" s="111"/>
      <c r="G240" s="7"/>
      <c r="H240" s="7"/>
      <c r="I240" s="7"/>
    </row>
    <row r="241" spans="1:9">
      <c r="A241" s="219">
        <v>36495</v>
      </c>
      <c r="E241" s="110">
        <v>7.1059999999999999</v>
      </c>
      <c r="F241" s="111"/>
      <c r="G241" s="7"/>
      <c r="H241" s="7"/>
      <c r="I241" s="7"/>
    </row>
    <row r="242" spans="1:9">
      <c r="A242" s="219">
        <v>36526</v>
      </c>
      <c r="E242" s="110">
        <v>8.3520000000000003</v>
      </c>
      <c r="F242" s="111"/>
      <c r="G242" s="7"/>
      <c r="H242" s="7"/>
      <c r="I242" s="7"/>
    </row>
    <row r="243" spans="1:9">
      <c r="A243" s="219">
        <v>36557</v>
      </c>
      <c r="E243" s="110">
        <v>8.9039999999999999</v>
      </c>
      <c r="F243" s="111"/>
      <c r="G243" s="7"/>
      <c r="H243" s="7"/>
      <c r="I243" s="7"/>
    </row>
    <row r="244" spans="1:9">
      <c r="A244" s="219">
        <v>36586</v>
      </c>
      <c r="E244" s="110">
        <v>9.0289999999999999</v>
      </c>
      <c r="F244" s="111"/>
      <c r="G244" s="7"/>
      <c r="H244" s="7"/>
      <c r="I244" s="7"/>
    </row>
    <row r="245" spans="1:9">
      <c r="A245" s="219">
        <v>36617</v>
      </c>
      <c r="E245" s="110">
        <v>8.4619999999999997</v>
      </c>
      <c r="F245" s="111"/>
      <c r="G245" s="7"/>
      <c r="H245" s="7"/>
      <c r="I245" s="7"/>
    </row>
    <row r="246" spans="1:9">
      <c r="A246" s="219">
        <v>36647</v>
      </c>
      <c r="E246" s="110">
        <v>8.4450000000000003</v>
      </c>
      <c r="F246" s="111"/>
      <c r="G246" s="7"/>
      <c r="H246" s="7"/>
      <c r="I246" s="7"/>
    </row>
    <row r="247" spans="1:9">
      <c r="A247" s="219">
        <v>36678</v>
      </c>
      <c r="E247" s="110">
        <v>8.1229999999999993</v>
      </c>
      <c r="F247" s="111"/>
      <c r="G247" s="7"/>
      <c r="H247" s="7"/>
      <c r="I247" s="7"/>
    </row>
    <row r="248" spans="1:9">
      <c r="A248" s="219">
        <v>36708</v>
      </c>
      <c r="E248" s="110">
        <v>7.851</v>
      </c>
      <c r="F248" s="111"/>
      <c r="G248" s="7"/>
      <c r="H248" s="7"/>
      <c r="I248" s="7"/>
    </row>
    <row r="249" spans="1:9">
      <c r="A249" s="219">
        <v>36739</v>
      </c>
      <c r="E249" s="110">
        <v>7.77</v>
      </c>
      <c r="F249" s="111"/>
      <c r="G249" s="7"/>
      <c r="H249" s="7"/>
      <c r="I249" s="7"/>
    </row>
    <row r="250" spans="1:9">
      <c r="A250" s="219">
        <v>36770</v>
      </c>
      <c r="E250" s="110">
        <v>7.3330000000000002</v>
      </c>
      <c r="F250" s="111"/>
      <c r="G250" s="7"/>
      <c r="H250" s="7"/>
      <c r="I250" s="7"/>
    </row>
    <row r="251" spans="1:9">
      <c r="A251" s="219">
        <v>36800</v>
      </c>
      <c r="E251" s="110">
        <v>7.5</v>
      </c>
      <c r="F251" s="111"/>
      <c r="G251" s="7"/>
      <c r="H251" s="7"/>
      <c r="I251" s="7"/>
    </row>
    <row r="252" spans="1:9">
      <c r="A252" s="219">
        <v>36831</v>
      </c>
      <c r="E252" s="110">
        <v>6.798</v>
      </c>
      <c r="F252" s="111"/>
      <c r="G252" s="7"/>
      <c r="H252" s="7"/>
      <c r="I252" s="7"/>
    </row>
    <row r="253" spans="1:9">
      <c r="A253" s="219">
        <v>36861</v>
      </c>
      <c r="E253" s="110">
        <v>5.577</v>
      </c>
      <c r="F253" s="111"/>
      <c r="G253" s="7"/>
      <c r="H253" s="7"/>
      <c r="I253" s="7"/>
    </row>
    <row r="254" spans="1:9">
      <c r="A254" s="219">
        <v>36892</v>
      </c>
      <c r="E254" s="110">
        <v>6.28</v>
      </c>
      <c r="F254" s="111"/>
      <c r="G254" s="7"/>
      <c r="H254" s="7"/>
      <c r="I254" s="7"/>
    </row>
    <row r="255" spans="1:9">
      <c r="A255" s="219">
        <v>36923</v>
      </c>
      <c r="E255" s="110">
        <v>6.4080000000000004</v>
      </c>
      <c r="F255" s="111"/>
      <c r="G255" s="7"/>
      <c r="H255" s="7"/>
      <c r="I255" s="7"/>
    </row>
    <row r="256" spans="1:9">
      <c r="A256" s="219">
        <v>36951</v>
      </c>
      <c r="E256" s="110">
        <v>6.9480000000000004</v>
      </c>
      <c r="F256" s="111"/>
      <c r="G256" s="7"/>
      <c r="H256" s="7"/>
      <c r="I256" s="7"/>
    </row>
    <row r="257" spans="1:11">
      <c r="A257" s="219">
        <v>36982</v>
      </c>
      <c r="E257" s="110">
        <v>7.0049999999999999</v>
      </c>
      <c r="F257" s="111"/>
      <c r="G257" s="7"/>
      <c r="H257" s="7"/>
      <c r="I257" s="7"/>
    </row>
    <row r="258" spans="1:11">
      <c r="A258" s="219">
        <v>37012</v>
      </c>
      <c r="E258" s="110">
        <v>7.5519999999999996</v>
      </c>
      <c r="F258" s="111"/>
      <c r="G258" s="7"/>
      <c r="H258" s="7"/>
      <c r="I258" s="7"/>
    </row>
    <row r="259" spans="1:11">
      <c r="A259" s="219">
        <v>37043</v>
      </c>
      <c r="E259" s="110">
        <v>6.9569999999999999</v>
      </c>
      <c r="F259" s="111"/>
      <c r="G259" s="7"/>
      <c r="H259" s="7"/>
      <c r="I259" s="7"/>
    </row>
    <row r="260" spans="1:11">
      <c r="A260" s="219">
        <v>37073</v>
      </c>
      <c r="E260" s="110">
        <v>6.7359999999999998</v>
      </c>
      <c r="F260" s="111"/>
      <c r="G260" s="7"/>
      <c r="H260" s="7"/>
      <c r="I260" s="7"/>
    </row>
    <row r="261" spans="1:11">
      <c r="A261" s="219">
        <v>37104</v>
      </c>
      <c r="E261" s="110">
        <v>6.8010000000000002</v>
      </c>
      <c r="F261" s="111"/>
      <c r="G261" s="7"/>
      <c r="H261" s="7"/>
      <c r="I261" s="7"/>
    </row>
    <row r="262" spans="1:11">
      <c r="A262" s="219">
        <v>37135</v>
      </c>
      <c r="B262">
        <v>10.1</v>
      </c>
      <c r="C262" s="243">
        <v>8.6159475069955</v>
      </c>
      <c r="D262">
        <v>13</v>
      </c>
      <c r="E262" s="110">
        <v>6.7590000000000003</v>
      </c>
      <c r="F262" s="111"/>
      <c r="G262" s="7"/>
      <c r="H262" s="7"/>
      <c r="I262" s="7"/>
    </row>
    <row r="263" spans="1:11">
      <c r="A263" s="219">
        <v>37165</v>
      </c>
      <c r="E263" s="110">
        <v>7.1260000000000003</v>
      </c>
      <c r="F263">
        <v>11.7</v>
      </c>
      <c r="G263" s="7"/>
      <c r="H263" s="7"/>
      <c r="I263" s="7">
        <f t="shared" ref="I263:I325" si="0">F263-F251</f>
        <v>11.7</v>
      </c>
    </row>
    <row r="264" spans="1:11">
      <c r="A264" s="219">
        <v>37196</v>
      </c>
      <c r="E264" s="110">
        <v>6.9930000000000003</v>
      </c>
      <c r="F264">
        <v>11.5</v>
      </c>
      <c r="G264" s="7"/>
      <c r="H264" s="7"/>
      <c r="I264" s="7">
        <f t="shared" si="0"/>
        <v>11.5</v>
      </c>
    </row>
    <row r="265" spans="1:11">
      <c r="A265" s="219">
        <v>37226</v>
      </c>
      <c r="E265" s="110">
        <v>6.4260000000000002</v>
      </c>
      <c r="F265">
        <v>10.6</v>
      </c>
      <c r="G265" s="7"/>
      <c r="H265" s="7"/>
      <c r="I265" s="7">
        <f t="shared" si="0"/>
        <v>10.6</v>
      </c>
      <c r="K265" s="7">
        <f>E265-E263</f>
        <v>-0.70000000000000018</v>
      </c>
    </row>
    <row r="266" spans="1:11">
      <c r="A266" s="219">
        <v>37257</v>
      </c>
      <c r="E266" s="110">
        <v>7.5110000000000001</v>
      </c>
      <c r="F266">
        <v>11.1</v>
      </c>
      <c r="G266" s="7"/>
      <c r="H266" s="7"/>
      <c r="I266" s="7">
        <f t="shared" si="0"/>
        <v>11.1</v>
      </c>
    </row>
    <row r="267" spans="1:11">
      <c r="A267" s="219">
        <v>37288</v>
      </c>
      <c r="E267" s="110">
        <v>7.7910000000000004</v>
      </c>
      <c r="F267">
        <v>12.5</v>
      </c>
      <c r="G267" s="7"/>
      <c r="H267" s="7"/>
      <c r="I267" s="7">
        <f t="shared" si="0"/>
        <v>12.5</v>
      </c>
    </row>
    <row r="268" spans="1:11">
      <c r="A268" s="219">
        <v>37316</v>
      </c>
      <c r="E268" s="110">
        <v>7.7590000000000003</v>
      </c>
      <c r="F268">
        <v>12.9</v>
      </c>
      <c r="G268" s="7"/>
      <c r="H268" s="7">
        <f>F268-E268</f>
        <v>5.141</v>
      </c>
      <c r="I268" s="7">
        <f t="shared" si="0"/>
        <v>12.9</v>
      </c>
    </row>
    <row r="269" spans="1:11">
      <c r="A269" s="219">
        <v>37347</v>
      </c>
      <c r="E269" s="110">
        <v>8.2439999999999998</v>
      </c>
      <c r="F269">
        <v>12.5</v>
      </c>
      <c r="G269" s="7"/>
      <c r="H269" s="7">
        <f t="shared" ref="H269:H277" si="1">F269-E269</f>
        <v>4.2560000000000002</v>
      </c>
      <c r="I269" s="7">
        <f t="shared" si="0"/>
        <v>12.5</v>
      </c>
    </row>
    <row r="270" spans="1:11">
      <c r="A270" s="219">
        <v>37377</v>
      </c>
      <c r="E270" s="110">
        <v>8.4700000000000006</v>
      </c>
      <c r="F270">
        <v>11.9</v>
      </c>
      <c r="G270" s="7"/>
      <c r="H270" s="7">
        <f t="shared" si="1"/>
        <v>3.4299999999999997</v>
      </c>
      <c r="I270" s="7">
        <f t="shared" si="0"/>
        <v>11.9</v>
      </c>
    </row>
    <row r="271" spans="1:11">
      <c r="A271" s="219">
        <v>37408</v>
      </c>
      <c r="E271" s="110">
        <v>8.2720000000000002</v>
      </c>
      <c r="F271">
        <v>11.6</v>
      </c>
      <c r="G271" s="7"/>
      <c r="H271" s="7">
        <f t="shared" si="1"/>
        <v>3.3279999999999994</v>
      </c>
      <c r="I271" s="7">
        <f t="shared" si="0"/>
        <v>11.6</v>
      </c>
    </row>
    <row r="272" spans="1:11">
      <c r="A272" s="219">
        <v>37438</v>
      </c>
      <c r="E272" s="110">
        <v>8.2129999999999992</v>
      </c>
      <c r="F272">
        <v>11.9</v>
      </c>
      <c r="G272" s="7"/>
      <c r="H272" s="7">
        <f t="shared" si="1"/>
        <v>3.6870000000000012</v>
      </c>
      <c r="I272" s="7">
        <f t="shared" si="0"/>
        <v>11.9</v>
      </c>
    </row>
    <row r="273" spans="1:11">
      <c r="A273" s="219">
        <v>37469</v>
      </c>
      <c r="E273" s="110">
        <v>8.0510000000000002</v>
      </c>
      <c r="F273">
        <v>11.7</v>
      </c>
      <c r="G273" s="7"/>
      <c r="H273" s="7">
        <f t="shared" si="1"/>
        <v>3.6489999999999991</v>
      </c>
      <c r="I273" s="7">
        <f t="shared" si="0"/>
        <v>11.7</v>
      </c>
    </row>
    <row r="274" spans="1:11">
      <c r="A274" s="219">
        <v>37500</v>
      </c>
      <c r="B274">
        <v>9.9</v>
      </c>
      <c r="C274" s="243">
        <v>8.0998101103909903</v>
      </c>
      <c r="D274">
        <v>13.5</v>
      </c>
      <c r="E274" s="110">
        <v>8.2569999999999997</v>
      </c>
      <c r="F274">
        <v>11.5</v>
      </c>
      <c r="G274" s="7"/>
      <c r="H274" s="7">
        <f t="shared" si="1"/>
        <v>3.2430000000000003</v>
      </c>
      <c r="I274" s="7">
        <f t="shared" si="0"/>
        <v>11.5</v>
      </c>
    </row>
    <row r="275" spans="1:11">
      <c r="A275" s="219">
        <v>37530</v>
      </c>
      <c r="E275" s="110">
        <v>8.0679999999999996</v>
      </c>
      <c r="F275">
        <v>11.2</v>
      </c>
      <c r="G275" s="7"/>
      <c r="H275" s="7">
        <f t="shared" si="1"/>
        <v>3.1319999999999997</v>
      </c>
      <c r="I275" s="7">
        <f t="shared" si="0"/>
        <v>-0.5</v>
      </c>
    </row>
    <row r="276" spans="1:11">
      <c r="A276" s="219">
        <v>37561</v>
      </c>
      <c r="E276" s="110">
        <v>7.7670000000000003</v>
      </c>
      <c r="F276">
        <v>10.9</v>
      </c>
      <c r="G276" s="7"/>
      <c r="H276" s="7">
        <f t="shared" si="1"/>
        <v>3.133</v>
      </c>
      <c r="I276" s="7">
        <f t="shared" si="0"/>
        <v>-0.59999999999999964</v>
      </c>
      <c r="K276" s="7"/>
    </row>
    <row r="277" spans="1:11">
      <c r="A277" s="219">
        <v>37591</v>
      </c>
      <c r="E277" s="110">
        <v>6.1689999999999996</v>
      </c>
      <c r="F277">
        <v>10.5</v>
      </c>
      <c r="G277" s="7"/>
      <c r="H277" s="7">
        <f t="shared" si="1"/>
        <v>4.3310000000000004</v>
      </c>
      <c r="I277" s="7">
        <f t="shared" si="0"/>
        <v>-9.9999999999999645E-2</v>
      </c>
      <c r="K277">
        <f>F277-F275</f>
        <v>-0.69999999999999929</v>
      </c>
    </row>
    <row r="278" spans="1:11">
      <c r="A278" s="219">
        <v>37622</v>
      </c>
      <c r="E278" s="7"/>
      <c r="F278">
        <v>11.2</v>
      </c>
      <c r="G278" s="7"/>
      <c r="H278" s="7"/>
      <c r="I278" s="7">
        <f t="shared" si="0"/>
        <v>9.9999999999999645E-2</v>
      </c>
    </row>
    <row r="279" spans="1:11">
      <c r="A279" s="219">
        <v>37653</v>
      </c>
      <c r="E279" s="7"/>
      <c r="F279">
        <v>11.6</v>
      </c>
      <c r="G279" s="7"/>
      <c r="H279" s="7"/>
      <c r="I279" s="7">
        <f t="shared" si="0"/>
        <v>-0.90000000000000036</v>
      </c>
    </row>
    <row r="280" spans="1:11">
      <c r="A280" s="219">
        <v>37681</v>
      </c>
      <c r="E280" s="7"/>
      <c r="F280">
        <v>12.1</v>
      </c>
      <c r="G280" s="7"/>
      <c r="H280" s="7"/>
      <c r="I280" s="7">
        <f t="shared" si="0"/>
        <v>-0.80000000000000071</v>
      </c>
    </row>
    <row r="281" spans="1:11">
      <c r="A281" s="219">
        <v>37712</v>
      </c>
      <c r="E281" s="7"/>
      <c r="F281">
        <v>12.5</v>
      </c>
      <c r="G281" s="7"/>
      <c r="H281" s="7"/>
      <c r="I281" s="7">
        <f t="shared" si="0"/>
        <v>0</v>
      </c>
    </row>
    <row r="282" spans="1:11">
      <c r="A282" s="219">
        <v>37742</v>
      </c>
      <c r="E282" s="7"/>
      <c r="F282">
        <v>12.9</v>
      </c>
      <c r="G282" s="7"/>
      <c r="H282" s="7"/>
      <c r="I282" s="7">
        <f t="shared" si="0"/>
        <v>1</v>
      </c>
    </row>
    <row r="283" spans="1:11">
      <c r="A283" s="219">
        <v>37773</v>
      </c>
      <c r="E283" s="7"/>
      <c r="F283">
        <v>13</v>
      </c>
      <c r="G283" s="7"/>
      <c r="H283" s="7"/>
      <c r="I283" s="7">
        <f t="shared" si="0"/>
        <v>1.4000000000000004</v>
      </c>
    </row>
    <row r="284" spans="1:11">
      <c r="A284" s="219">
        <v>37803</v>
      </c>
      <c r="E284" s="7"/>
      <c r="F284">
        <v>12.8</v>
      </c>
      <c r="G284" s="7"/>
      <c r="H284" s="7"/>
      <c r="I284" s="7">
        <f t="shared" si="0"/>
        <v>0.90000000000000036</v>
      </c>
    </row>
    <row r="285" spans="1:11">
      <c r="A285" s="219">
        <v>37834</v>
      </c>
      <c r="E285" s="7"/>
      <c r="F285">
        <v>13.1</v>
      </c>
      <c r="G285" s="7"/>
      <c r="H285" s="7"/>
      <c r="I285" s="7">
        <f t="shared" si="0"/>
        <v>1.4000000000000004</v>
      </c>
    </row>
    <row r="286" spans="1:11">
      <c r="A286" s="219">
        <v>37865</v>
      </c>
      <c r="B286">
        <v>10.5</v>
      </c>
      <c r="C286" s="243">
        <v>8.7147034531478003</v>
      </c>
      <c r="D286">
        <v>14.1</v>
      </c>
      <c r="E286" s="7"/>
      <c r="F286">
        <v>13</v>
      </c>
      <c r="G286" s="7"/>
      <c r="H286" s="7"/>
      <c r="I286" s="7">
        <f t="shared" si="0"/>
        <v>1.5</v>
      </c>
    </row>
    <row r="287" spans="1:11">
      <c r="A287" s="219">
        <v>37895</v>
      </c>
      <c r="E287" s="7"/>
      <c r="F287">
        <v>13</v>
      </c>
      <c r="G287" s="7"/>
      <c r="H287" s="7"/>
      <c r="I287" s="7">
        <f t="shared" si="0"/>
        <v>1.8000000000000007</v>
      </c>
    </row>
    <row r="288" spans="1:11">
      <c r="A288" s="219">
        <v>37926</v>
      </c>
      <c r="E288" s="7"/>
      <c r="F288">
        <v>12.2</v>
      </c>
      <c r="G288" s="7"/>
      <c r="H288" s="7"/>
      <c r="I288" s="7">
        <f t="shared" si="0"/>
        <v>1.2999999999999989</v>
      </c>
      <c r="K288" s="7"/>
    </row>
    <row r="289" spans="1:11">
      <c r="A289" s="219">
        <v>37956</v>
      </c>
      <c r="E289" s="7"/>
      <c r="F289">
        <v>10.9</v>
      </c>
      <c r="G289" s="7"/>
      <c r="H289" s="7"/>
      <c r="I289" s="7">
        <f t="shared" si="0"/>
        <v>0.40000000000000036</v>
      </c>
      <c r="K289">
        <f>F289-F287</f>
        <v>-2.0999999999999996</v>
      </c>
    </row>
    <row r="290" spans="1:11">
      <c r="A290" s="219">
        <v>37987</v>
      </c>
      <c r="E290" s="7"/>
      <c r="F290">
        <v>11.7</v>
      </c>
      <c r="G290" s="7"/>
      <c r="H290" s="7"/>
      <c r="I290" s="7">
        <f t="shared" si="0"/>
        <v>0.5</v>
      </c>
    </row>
    <row r="291" spans="1:11">
      <c r="A291" s="219">
        <v>38018</v>
      </c>
      <c r="E291" s="7"/>
      <c r="F291">
        <v>12</v>
      </c>
      <c r="G291" s="7"/>
      <c r="H291" s="7"/>
      <c r="I291" s="7">
        <f t="shared" si="0"/>
        <v>0.40000000000000036</v>
      </c>
    </row>
    <row r="292" spans="1:11">
      <c r="A292" s="219">
        <v>38047</v>
      </c>
      <c r="E292" s="7"/>
      <c r="F292">
        <v>12.8</v>
      </c>
      <c r="G292" s="7"/>
      <c r="H292" s="7"/>
      <c r="I292" s="7">
        <f t="shared" si="0"/>
        <v>0.70000000000000107</v>
      </c>
    </row>
    <row r="293" spans="1:11">
      <c r="A293" s="219">
        <v>38078</v>
      </c>
      <c r="E293" s="7"/>
      <c r="F293">
        <v>13.1</v>
      </c>
      <c r="G293" s="7"/>
      <c r="H293" s="7"/>
      <c r="I293" s="7">
        <f t="shared" si="0"/>
        <v>0.59999999999999964</v>
      </c>
    </row>
    <row r="294" spans="1:11">
      <c r="A294" s="219">
        <v>38108</v>
      </c>
      <c r="E294" s="7"/>
      <c r="F294">
        <v>12.2</v>
      </c>
      <c r="G294" s="7"/>
      <c r="H294" s="7"/>
      <c r="I294" s="7">
        <f t="shared" si="0"/>
        <v>-0.70000000000000107</v>
      </c>
    </row>
    <row r="295" spans="1:11">
      <c r="A295" s="219">
        <v>38139</v>
      </c>
      <c r="E295" s="7"/>
      <c r="F295">
        <v>11.7</v>
      </c>
      <c r="G295" s="7"/>
      <c r="H295" s="7"/>
      <c r="I295" s="7">
        <f t="shared" si="0"/>
        <v>-1.3000000000000007</v>
      </c>
    </row>
    <row r="296" spans="1:11">
      <c r="A296" s="219">
        <v>38169</v>
      </c>
      <c r="E296" s="7"/>
      <c r="F296">
        <v>11.2</v>
      </c>
      <c r="G296" s="7"/>
      <c r="H296" s="7"/>
      <c r="I296" s="7">
        <f t="shared" si="0"/>
        <v>-1.6000000000000014</v>
      </c>
    </row>
    <row r="297" spans="1:11">
      <c r="A297" s="219">
        <v>38200</v>
      </c>
      <c r="E297" s="7"/>
      <c r="F297">
        <v>11.4</v>
      </c>
      <c r="G297" s="7"/>
      <c r="H297" s="7"/>
      <c r="I297" s="7">
        <f t="shared" si="0"/>
        <v>-1.6999999999999993</v>
      </c>
    </row>
    <row r="298" spans="1:11">
      <c r="A298" s="219">
        <v>38231</v>
      </c>
      <c r="B298">
        <v>9.6999999999999993</v>
      </c>
      <c r="C298" s="243">
        <v>7.8922866202042901</v>
      </c>
      <c r="D298">
        <v>13.5</v>
      </c>
      <c r="E298" s="7"/>
      <c r="F298">
        <v>10.9</v>
      </c>
      <c r="G298" s="7"/>
      <c r="H298" s="7"/>
      <c r="I298" s="7">
        <f t="shared" si="0"/>
        <v>-2.0999999999999996</v>
      </c>
    </row>
    <row r="299" spans="1:11">
      <c r="A299" s="219">
        <v>38261</v>
      </c>
      <c r="E299" s="7"/>
      <c r="F299">
        <v>10.5</v>
      </c>
      <c r="G299" s="7"/>
      <c r="H299" s="7"/>
      <c r="I299" s="7">
        <f t="shared" si="0"/>
        <v>-2.5</v>
      </c>
    </row>
    <row r="300" spans="1:11">
      <c r="A300" s="219">
        <v>38292</v>
      </c>
      <c r="E300" s="7"/>
      <c r="F300">
        <v>10.7</v>
      </c>
      <c r="G300" s="7"/>
      <c r="H300" s="7"/>
      <c r="I300" s="7">
        <f t="shared" si="0"/>
        <v>-1.5</v>
      </c>
      <c r="K300" s="7"/>
    </row>
    <row r="301" spans="1:11">
      <c r="A301" s="219">
        <v>38322</v>
      </c>
      <c r="E301" s="7"/>
      <c r="F301">
        <v>9.6</v>
      </c>
      <c r="G301" s="7"/>
      <c r="H301" s="7"/>
      <c r="I301" s="7">
        <f t="shared" si="0"/>
        <v>-1.3000000000000007</v>
      </c>
      <c r="K301">
        <f>F301-F299</f>
        <v>-0.90000000000000036</v>
      </c>
    </row>
    <row r="302" spans="1:11">
      <c r="A302" s="219">
        <v>38353</v>
      </c>
      <c r="E302" s="7"/>
      <c r="F302">
        <v>10.199999999999999</v>
      </c>
      <c r="G302" s="7"/>
      <c r="H302" s="7"/>
      <c r="I302" s="7">
        <f t="shared" si="0"/>
        <v>-1.5</v>
      </c>
    </row>
    <row r="303" spans="1:11">
      <c r="A303" s="219">
        <v>38384</v>
      </c>
      <c r="E303" s="7"/>
      <c r="F303">
        <v>10.7</v>
      </c>
      <c r="G303" s="7"/>
      <c r="H303" s="7"/>
      <c r="I303" s="7">
        <f t="shared" si="0"/>
        <v>-1.3000000000000007</v>
      </c>
    </row>
    <row r="304" spans="1:11">
      <c r="A304" s="219">
        <v>38412</v>
      </c>
      <c r="E304" s="7"/>
      <c r="F304">
        <v>10.9</v>
      </c>
      <c r="G304" s="7"/>
      <c r="H304" s="7"/>
      <c r="I304" s="7">
        <f t="shared" si="0"/>
        <v>-1.9000000000000004</v>
      </c>
    </row>
    <row r="305" spans="1:11">
      <c r="A305" s="219">
        <v>38443</v>
      </c>
      <c r="E305" s="7"/>
      <c r="F305">
        <v>10.8</v>
      </c>
      <c r="G305" s="7"/>
      <c r="H305" s="7"/>
      <c r="I305" s="7">
        <f t="shared" si="0"/>
        <v>-2.2999999999999989</v>
      </c>
    </row>
    <row r="306" spans="1:11">
      <c r="A306" s="219">
        <v>38473</v>
      </c>
      <c r="E306" s="7"/>
      <c r="F306">
        <v>10.199999999999999</v>
      </c>
      <c r="G306" s="7"/>
      <c r="H306" s="7"/>
      <c r="I306" s="7">
        <f t="shared" si="0"/>
        <v>-2</v>
      </c>
    </row>
    <row r="307" spans="1:11">
      <c r="A307" s="219">
        <v>38504</v>
      </c>
      <c r="E307" s="7"/>
      <c r="F307">
        <v>9.4</v>
      </c>
      <c r="G307" s="7"/>
      <c r="H307" s="7"/>
      <c r="I307" s="7">
        <f t="shared" si="0"/>
        <v>-2.2999999999999989</v>
      </c>
    </row>
    <row r="308" spans="1:11">
      <c r="A308" s="219">
        <v>38534</v>
      </c>
      <c r="E308" s="7"/>
      <c r="F308">
        <v>9.5</v>
      </c>
      <c r="G308" s="7"/>
      <c r="H308" s="7"/>
      <c r="I308" s="7">
        <f t="shared" si="0"/>
        <v>-1.6999999999999993</v>
      </c>
    </row>
    <row r="309" spans="1:11">
      <c r="A309" s="219">
        <v>38565</v>
      </c>
      <c r="E309" s="7"/>
      <c r="F309">
        <v>9.4</v>
      </c>
      <c r="G309" s="7"/>
      <c r="H309" s="7"/>
      <c r="I309" s="7">
        <f t="shared" si="0"/>
        <v>-2</v>
      </c>
    </row>
    <row r="310" spans="1:11">
      <c r="A310" s="219">
        <v>38596</v>
      </c>
      <c r="B310">
        <v>10.199999999999999</v>
      </c>
      <c r="C310" s="243">
        <v>8.6403358664720198</v>
      </c>
      <c r="D310">
        <v>13.4</v>
      </c>
      <c r="E310" s="7"/>
      <c r="F310">
        <v>9.6999999999999993</v>
      </c>
      <c r="G310" s="7"/>
      <c r="H310" s="7"/>
      <c r="I310" s="7">
        <f t="shared" si="0"/>
        <v>-1.2000000000000011</v>
      </c>
    </row>
    <row r="311" spans="1:11">
      <c r="A311" s="219">
        <v>38626</v>
      </c>
      <c r="E311" s="7"/>
      <c r="F311">
        <v>9.6</v>
      </c>
      <c r="G311" s="7"/>
      <c r="H311" s="7"/>
      <c r="I311" s="7">
        <f t="shared" si="0"/>
        <v>-0.90000000000000036</v>
      </c>
    </row>
    <row r="312" spans="1:11">
      <c r="A312" s="219">
        <v>38657</v>
      </c>
      <c r="E312" s="7"/>
      <c r="F312">
        <v>9.6</v>
      </c>
      <c r="G312" s="7"/>
      <c r="H312" s="7"/>
      <c r="I312" s="7">
        <f t="shared" si="0"/>
        <v>-1.0999999999999996</v>
      </c>
      <c r="K312" s="7"/>
    </row>
    <row r="313" spans="1:11">
      <c r="A313" s="219">
        <v>38687</v>
      </c>
      <c r="E313" s="7"/>
      <c r="F313">
        <v>8.4</v>
      </c>
      <c r="G313" s="7"/>
      <c r="H313" s="7"/>
      <c r="I313" s="7">
        <f t="shared" si="0"/>
        <v>-1.1999999999999993</v>
      </c>
      <c r="K313">
        <f>F313-F311</f>
        <v>-1.1999999999999993</v>
      </c>
    </row>
    <row r="314" spans="1:11">
      <c r="A314" s="219">
        <v>38718</v>
      </c>
      <c r="E314" s="7"/>
      <c r="F314">
        <v>9.3000000000000007</v>
      </c>
      <c r="G314" s="7"/>
      <c r="H314" s="7"/>
      <c r="I314" s="7">
        <f t="shared" si="0"/>
        <v>-0.89999999999999858</v>
      </c>
    </row>
    <row r="315" spans="1:11">
      <c r="A315" s="219">
        <v>38749</v>
      </c>
      <c r="E315" s="7"/>
      <c r="F315">
        <v>10.1</v>
      </c>
      <c r="G315" s="7"/>
      <c r="H315" s="7"/>
      <c r="I315" s="7">
        <f t="shared" si="0"/>
        <v>-0.59999999999999964</v>
      </c>
    </row>
    <row r="316" spans="1:11">
      <c r="A316" s="219">
        <v>38777</v>
      </c>
      <c r="E316" s="7"/>
      <c r="F316">
        <v>10.4</v>
      </c>
      <c r="G316" s="7"/>
      <c r="H316" s="7"/>
      <c r="I316" s="7">
        <f t="shared" si="0"/>
        <v>-0.5</v>
      </c>
    </row>
    <row r="317" spans="1:11">
      <c r="A317" s="219">
        <v>38808</v>
      </c>
      <c r="E317" s="7"/>
      <c r="F317">
        <v>10.4</v>
      </c>
      <c r="G317" s="7"/>
      <c r="H317" s="7"/>
      <c r="I317" s="7">
        <f t="shared" si="0"/>
        <v>-0.40000000000000036</v>
      </c>
    </row>
    <row r="318" spans="1:11">
      <c r="A318" s="219">
        <v>38838</v>
      </c>
      <c r="E318" s="7"/>
      <c r="F318">
        <v>10.199999999999999</v>
      </c>
      <c r="G318" s="7"/>
      <c r="H318" s="7"/>
      <c r="I318" s="7">
        <f t="shared" si="0"/>
        <v>0</v>
      </c>
    </row>
    <row r="319" spans="1:11">
      <c r="A319" s="219">
        <v>38869</v>
      </c>
      <c r="E319" s="7"/>
      <c r="F319">
        <v>10.4</v>
      </c>
      <c r="G319" s="7"/>
      <c r="H319" s="7"/>
      <c r="I319" s="7">
        <f t="shared" si="0"/>
        <v>1</v>
      </c>
    </row>
    <row r="320" spans="1:11">
      <c r="A320" s="219">
        <v>38899</v>
      </c>
      <c r="E320" s="7"/>
      <c r="F320">
        <v>10.8</v>
      </c>
      <c r="G320" s="7"/>
      <c r="H320" s="7"/>
      <c r="I320" s="7">
        <f t="shared" si="0"/>
        <v>1.3000000000000007</v>
      </c>
    </row>
    <row r="321" spans="1:11">
      <c r="A321" s="219">
        <v>38930</v>
      </c>
      <c r="E321" s="7"/>
      <c r="F321">
        <v>10.6</v>
      </c>
      <c r="G321" s="7"/>
      <c r="H321" s="7"/>
      <c r="I321" s="7">
        <f t="shared" si="0"/>
        <v>1.1999999999999993</v>
      </c>
    </row>
    <row r="322" spans="1:11">
      <c r="A322" s="219">
        <v>38961</v>
      </c>
      <c r="B322">
        <v>9.1999999999999993</v>
      </c>
      <c r="C322" s="243">
        <v>7.79387168911801</v>
      </c>
      <c r="D322">
        <v>12.1</v>
      </c>
      <c r="E322" s="7"/>
      <c r="F322">
        <v>10</v>
      </c>
      <c r="G322" s="7"/>
      <c r="H322" s="7"/>
      <c r="I322" s="7">
        <f t="shared" si="0"/>
        <v>0.30000000000000071</v>
      </c>
    </row>
    <row r="323" spans="1:11">
      <c r="A323" s="219">
        <v>38991</v>
      </c>
      <c r="E323" s="7"/>
      <c r="F323">
        <v>9.8000000000000007</v>
      </c>
      <c r="G323" s="7"/>
      <c r="H323" s="7"/>
      <c r="I323" s="7">
        <f t="shared" si="0"/>
        <v>0.20000000000000107</v>
      </c>
    </row>
    <row r="324" spans="1:11">
      <c r="A324" s="219">
        <v>39022</v>
      </c>
      <c r="E324" s="7"/>
      <c r="F324">
        <v>9.6</v>
      </c>
      <c r="G324" s="7"/>
      <c r="H324" s="7"/>
      <c r="I324" s="7">
        <f t="shared" si="0"/>
        <v>0</v>
      </c>
    </row>
    <row r="325" spans="1:11">
      <c r="A325" s="219">
        <v>39052</v>
      </c>
      <c r="E325" s="7"/>
      <c r="F325">
        <v>8.4</v>
      </c>
      <c r="G325" s="7"/>
      <c r="H325" s="7"/>
      <c r="I325" s="7">
        <f t="shared" si="0"/>
        <v>0</v>
      </c>
      <c r="K325">
        <f>F325-F323</f>
        <v>-1.4000000000000004</v>
      </c>
    </row>
    <row r="326" spans="1:11">
      <c r="A326" s="219">
        <v>39083</v>
      </c>
      <c r="E326" s="7"/>
      <c r="F326">
        <v>9.3000000000000007</v>
      </c>
      <c r="G326" s="7"/>
      <c r="H326" s="7"/>
      <c r="I326" s="7">
        <f t="shared" ref="I326:I389" si="2">F326-F314</f>
        <v>0</v>
      </c>
    </row>
    <row r="327" spans="1:11">
      <c r="A327" s="219">
        <v>39114</v>
      </c>
      <c r="E327" s="7"/>
      <c r="F327">
        <v>9.9</v>
      </c>
      <c r="G327" s="7"/>
      <c r="H327" s="7"/>
      <c r="I327" s="7">
        <f t="shared" si="2"/>
        <v>-0.19999999999999929</v>
      </c>
    </row>
    <row r="328" spans="1:11">
      <c r="A328" s="219">
        <v>39142</v>
      </c>
      <c r="E328" s="7"/>
      <c r="F328">
        <v>10.199999999999999</v>
      </c>
      <c r="G328" s="7"/>
      <c r="H328" s="7"/>
      <c r="I328" s="7">
        <f t="shared" si="2"/>
        <v>-0.20000000000000107</v>
      </c>
    </row>
    <row r="329" spans="1:11">
      <c r="A329" s="219">
        <v>39173</v>
      </c>
      <c r="E329" s="7"/>
      <c r="F329">
        <v>10.199999999999999</v>
      </c>
      <c r="G329" s="7"/>
      <c r="H329" s="7"/>
      <c r="I329" s="7">
        <f t="shared" si="2"/>
        <v>-0.20000000000000107</v>
      </c>
    </row>
    <row r="330" spans="1:11">
      <c r="A330" s="219">
        <v>39203</v>
      </c>
      <c r="E330" s="7"/>
      <c r="F330">
        <v>10.199999999999999</v>
      </c>
      <c r="G330" s="7"/>
      <c r="H330" s="7"/>
      <c r="I330" s="7">
        <f t="shared" si="2"/>
        <v>0</v>
      </c>
    </row>
    <row r="331" spans="1:11">
      <c r="A331" s="219">
        <v>39234</v>
      </c>
      <c r="E331" s="7"/>
      <c r="F331">
        <v>9.6999999999999993</v>
      </c>
      <c r="G331" s="7"/>
      <c r="H331" s="7"/>
      <c r="I331" s="7">
        <f t="shared" si="2"/>
        <v>-0.70000000000000107</v>
      </c>
    </row>
    <row r="332" spans="1:11">
      <c r="A332" s="219">
        <v>39264</v>
      </c>
      <c r="E332" s="7"/>
      <c r="F332">
        <v>9.5</v>
      </c>
      <c r="G332" s="7"/>
      <c r="H332" s="7"/>
      <c r="I332" s="7">
        <f t="shared" si="2"/>
        <v>-1.3000000000000007</v>
      </c>
    </row>
    <row r="333" spans="1:11">
      <c r="A333" s="219">
        <v>39295</v>
      </c>
      <c r="E333" s="7"/>
      <c r="F333">
        <v>9.6</v>
      </c>
      <c r="G333" s="7"/>
      <c r="H333" s="7"/>
      <c r="I333" s="7">
        <f t="shared" si="2"/>
        <v>-1</v>
      </c>
    </row>
    <row r="334" spans="1:11">
      <c r="A334" s="219">
        <v>39326</v>
      </c>
      <c r="B334">
        <v>8.9</v>
      </c>
      <c r="C334" s="243">
        <v>7.7399888637871399</v>
      </c>
      <c r="D334">
        <v>11.3</v>
      </c>
      <c r="E334" s="7"/>
      <c r="F334">
        <v>9</v>
      </c>
      <c r="G334" s="7"/>
      <c r="H334" s="7"/>
      <c r="I334" s="7">
        <f t="shared" si="2"/>
        <v>-1</v>
      </c>
    </row>
    <row r="335" spans="1:11">
      <c r="A335" s="219">
        <v>39356</v>
      </c>
      <c r="E335" s="7"/>
      <c r="F335">
        <v>8.6999999999999993</v>
      </c>
      <c r="G335" s="7"/>
      <c r="H335" s="7"/>
      <c r="I335" s="7">
        <f t="shared" si="2"/>
        <v>-1.1000000000000014</v>
      </c>
    </row>
    <row r="336" spans="1:11">
      <c r="A336" s="219">
        <v>39387</v>
      </c>
      <c r="E336" s="7"/>
      <c r="F336">
        <v>8.3000000000000007</v>
      </c>
      <c r="G336" s="7"/>
      <c r="H336" s="7"/>
      <c r="I336" s="7">
        <f t="shared" si="2"/>
        <v>-1.2999999999999989</v>
      </c>
      <c r="K336" s="7"/>
    </row>
    <row r="337" spans="1:11">
      <c r="A337" s="219">
        <v>39417</v>
      </c>
      <c r="E337" s="7"/>
      <c r="F337">
        <v>7.5</v>
      </c>
      <c r="G337" s="7"/>
      <c r="H337" s="7"/>
      <c r="I337" s="7">
        <f t="shared" si="2"/>
        <v>-0.90000000000000036</v>
      </c>
      <c r="K337">
        <f>F337-F335</f>
        <v>-1.1999999999999993</v>
      </c>
    </row>
    <row r="338" spans="1:11">
      <c r="A338" s="219">
        <v>39448</v>
      </c>
      <c r="E338" s="7"/>
      <c r="F338">
        <v>8</v>
      </c>
      <c r="G338" s="7"/>
      <c r="H338" s="7"/>
      <c r="I338" s="7">
        <f t="shared" si="2"/>
        <v>-1.3000000000000007</v>
      </c>
    </row>
    <row r="339" spans="1:11">
      <c r="A339" s="219">
        <v>39479</v>
      </c>
      <c r="E339" s="7"/>
      <c r="F339">
        <v>8.6999999999999993</v>
      </c>
      <c r="G339" s="7"/>
      <c r="H339" s="7"/>
      <c r="I339" s="7">
        <f t="shared" si="2"/>
        <v>-1.2000000000000011</v>
      </c>
    </row>
    <row r="340" spans="1:11">
      <c r="A340" s="219">
        <v>39508</v>
      </c>
      <c r="E340" s="7"/>
      <c r="F340">
        <v>8.6</v>
      </c>
      <c r="G340" s="7"/>
      <c r="H340" s="7"/>
      <c r="I340" s="7">
        <f t="shared" si="2"/>
        <v>-1.5999999999999996</v>
      </c>
    </row>
    <row r="341" spans="1:11">
      <c r="A341" s="219">
        <v>39539</v>
      </c>
      <c r="E341" s="7"/>
      <c r="F341">
        <v>8.5</v>
      </c>
      <c r="G341" s="7"/>
      <c r="H341" s="7"/>
      <c r="I341" s="7">
        <f t="shared" si="2"/>
        <v>-1.6999999999999993</v>
      </c>
    </row>
    <row r="342" spans="1:11">
      <c r="A342" s="219">
        <v>39569</v>
      </c>
      <c r="E342" s="7"/>
      <c r="F342">
        <v>7.9</v>
      </c>
      <c r="G342" s="7"/>
      <c r="H342" s="7"/>
      <c r="I342" s="7">
        <f t="shared" si="2"/>
        <v>-2.2999999999999989</v>
      </c>
    </row>
    <row r="343" spans="1:11">
      <c r="A343" s="219">
        <v>39600</v>
      </c>
      <c r="E343" s="7"/>
      <c r="F343">
        <v>7.9</v>
      </c>
      <c r="G343" s="7"/>
      <c r="H343" s="7"/>
      <c r="I343" s="7">
        <f t="shared" si="2"/>
        <v>-1.7999999999999989</v>
      </c>
    </row>
    <row r="344" spans="1:11">
      <c r="A344" s="219">
        <v>39630</v>
      </c>
      <c r="E344" s="7"/>
      <c r="F344">
        <v>8.1</v>
      </c>
      <c r="G344" s="7"/>
      <c r="H344" s="7"/>
      <c r="I344" s="7">
        <f t="shared" si="2"/>
        <v>-1.4000000000000004</v>
      </c>
    </row>
    <row r="345" spans="1:11">
      <c r="A345" s="219">
        <v>39661</v>
      </c>
      <c r="E345" s="7"/>
      <c r="F345">
        <v>7.6</v>
      </c>
      <c r="G345" s="7"/>
      <c r="H345" s="7"/>
      <c r="I345" s="7">
        <f t="shared" si="2"/>
        <v>-2</v>
      </c>
    </row>
    <row r="346" spans="1:11">
      <c r="A346" s="219">
        <v>39692</v>
      </c>
      <c r="B346">
        <v>7.8</v>
      </c>
      <c r="C346" s="243">
        <v>6.8916444820527802</v>
      </c>
      <c r="D346">
        <v>9.6</v>
      </c>
      <c r="E346" s="7"/>
      <c r="F346">
        <v>7.7</v>
      </c>
      <c r="G346" s="7"/>
      <c r="H346" s="7"/>
      <c r="I346" s="7">
        <f t="shared" si="2"/>
        <v>-1.2999999999999998</v>
      </c>
    </row>
    <row r="347" spans="1:11">
      <c r="A347" s="219">
        <v>39722</v>
      </c>
      <c r="E347" s="7"/>
      <c r="F347">
        <v>7.5</v>
      </c>
      <c r="G347" s="7"/>
      <c r="H347" s="7"/>
      <c r="I347" s="7">
        <f t="shared" si="2"/>
        <v>-1.1999999999999993</v>
      </c>
    </row>
    <row r="348" spans="1:11">
      <c r="A348" s="219">
        <v>39753</v>
      </c>
      <c r="E348" s="7"/>
      <c r="F348">
        <v>7.6</v>
      </c>
      <c r="G348" s="7"/>
      <c r="H348" s="7"/>
      <c r="I348" s="7">
        <f t="shared" si="2"/>
        <v>-0.70000000000000107</v>
      </c>
      <c r="K348" s="7"/>
    </row>
    <row r="349" spans="1:11">
      <c r="A349" s="219">
        <v>39783</v>
      </c>
      <c r="E349" s="7"/>
      <c r="F349">
        <v>6.8</v>
      </c>
      <c r="G349" s="7"/>
      <c r="H349" s="7"/>
      <c r="I349" s="7">
        <f t="shared" si="2"/>
        <v>-0.70000000000000018</v>
      </c>
      <c r="K349">
        <f>F349-F347</f>
        <v>-0.70000000000000018</v>
      </c>
    </row>
    <row r="350" spans="1:11">
      <c r="A350" s="219">
        <v>39814</v>
      </c>
      <c r="E350" s="7"/>
      <c r="F350">
        <v>8.1999999999999993</v>
      </c>
      <c r="G350" s="7"/>
      <c r="H350" s="7"/>
      <c r="I350" s="7">
        <f t="shared" si="2"/>
        <v>0.19999999999999929</v>
      </c>
    </row>
    <row r="351" spans="1:11">
      <c r="A351" s="219">
        <v>39845</v>
      </c>
      <c r="E351" s="7"/>
      <c r="F351">
        <v>8.5</v>
      </c>
      <c r="G351" s="7"/>
      <c r="H351" s="7"/>
      <c r="I351" s="7">
        <f t="shared" si="2"/>
        <v>-0.19999999999999929</v>
      </c>
    </row>
    <row r="352" spans="1:11">
      <c r="A352" s="219">
        <v>39873</v>
      </c>
      <c r="E352" s="7"/>
      <c r="F352">
        <v>9</v>
      </c>
      <c r="G352" s="7"/>
      <c r="H352" s="7"/>
      <c r="I352" s="7">
        <f t="shared" si="2"/>
        <v>0.40000000000000036</v>
      </c>
    </row>
    <row r="353" spans="1:11">
      <c r="A353" s="219">
        <v>39904</v>
      </c>
      <c r="E353" s="7"/>
      <c r="F353">
        <v>8.9</v>
      </c>
      <c r="G353" s="7"/>
      <c r="H353" s="7"/>
      <c r="I353" s="7">
        <f t="shared" si="2"/>
        <v>0.40000000000000036</v>
      </c>
    </row>
    <row r="354" spans="1:11">
      <c r="A354" s="219">
        <v>39934</v>
      </c>
      <c r="E354" s="7"/>
      <c r="F354">
        <v>8.8000000000000007</v>
      </c>
      <c r="G354" s="7"/>
      <c r="H354" s="7"/>
      <c r="I354" s="7">
        <f t="shared" si="2"/>
        <v>0.90000000000000036</v>
      </c>
    </row>
    <row r="355" spans="1:11">
      <c r="A355" s="219">
        <v>39965</v>
      </c>
      <c r="E355" s="7"/>
      <c r="F355">
        <v>8.1</v>
      </c>
      <c r="G355" s="7"/>
      <c r="H355" s="7"/>
      <c r="I355" s="7">
        <f t="shared" si="2"/>
        <v>0.19999999999999929</v>
      </c>
    </row>
    <row r="356" spans="1:11">
      <c r="A356" s="219">
        <v>39995</v>
      </c>
      <c r="E356" s="7"/>
      <c r="F356">
        <v>8</v>
      </c>
      <c r="G356" s="7"/>
      <c r="H356" s="7"/>
      <c r="I356" s="7">
        <f t="shared" si="2"/>
        <v>-9.9999999999999645E-2</v>
      </c>
    </row>
    <row r="357" spans="1:11">
      <c r="A357" s="219">
        <v>40026</v>
      </c>
      <c r="E357" s="7"/>
      <c r="F357">
        <v>8.1</v>
      </c>
      <c r="G357" s="7"/>
      <c r="H357" s="7"/>
      <c r="I357" s="7">
        <f t="shared" si="2"/>
        <v>0.5</v>
      </c>
    </row>
    <row r="358" spans="1:11">
      <c r="A358" s="219">
        <v>40057</v>
      </c>
      <c r="B358">
        <v>9.1</v>
      </c>
      <c r="C358" s="243">
        <v>8.2278860654541699</v>
      </c>
      <c r="D358">
        <v>10.7</v>
      </c>
      <c r="E358" s="7"/>
      <c r="F358">
        <v>7.7</v>
      </c>
      <c r="G358" s="7"/>
      <c r="H358" s="7"/>
      <c r="I358" s="7">
        <f t="shared" si="2"/>
        <v>0</v>
      </c>
    </row>
    <row r="359" spans="1:11">
      <c r="A359" s="219">
        <v>40087</v>
      </c>
      <c r="C359" s="243"/>
      <c r="E359" s="7"/>
      <c r="F359">
        <v>7.5</v>
      </c>
      <c r="G359" s="7"/>
      <c r="H359" s="7"/>
      <c r="I359" s="7">
        <f t="shared" si="2"/>
        <v>0</v>
      </c>
    </row>
    <row r="360" spans="1:11">
      <c r="A360" s="219">
        <v>40118</v>
      </c>
      <c r="E360" s="7"/>
      <c r="F360">
        <v>7.4</v>
      </c>
      <c r="G360" s="7"/>
      <c r="H360" s="7"/>
      <c r="I360" s="7">
        <f t="shared" si="2"/>
        <v>-0.19999999999999929</v>
      </c>
      <c r="K360" s="7"/>
    </row>
    <row r="361" spans="1:11">
      <c r="A361" s="219">
        <v>40148</v>
      </c>
      <c r="E361" s="7"/>
      <c r="F361">
        <v>6.8</v>
      </c>
      <c r="G361" s="7"/>
      <c r="H361" s="7"/>
      <c r="I361" s="7">
        <f t="shared" si="2"/>
        <v>0</v>
      </c>
      <c r="K361">
        <f>F361-F359</f>
        <v>-0.70000000000000018</v>
      </c>
    </row>
    <row r="362" spans="1:11">
      <c r="A362" s="219">
        <v>40179</v>
      </c>
      <c r="E362" s="7"/>
      <c r="F362">
        <v>7.2</v>
      </c>
      <c r="G362" s="7"/>
      <c r="H362" s="7"/>
      <c r="I362" s="7">
        <f t="shared" si="2"/>
        <v>-0.99999999999999911</v>
      </c>
    </row>
    <row r="363" spans="1:11">
      <c r="A363" s="219">
        <v>40210</v>
      </c>
      <c r="E363" s="7"/>
      <c r="F363">
        <v>7.4</v>
      </c>
      <c r="G363" s="7"/>
      <c r="H363" s="7"/>
      <c r="I363" s="7">
        <f t="shared" si="2"/>
        <v>-1.0999999999999996</v>
      </c>
    </row>
    <row r="364" spans="1:11">
      <c r="A364" s="219">
        <v>40238</v>
      </c>
      <c r="E364" s="7"/>
      <c r="F364">
        <v>7.6</v>
      </c>
      <c r="G364" s="7"/>
      <c r="H364" s="7"/>
      <c r="I364" s="7">
        <f t="shared" si="2"/>
        <v>-1.4000000000000004</v>
      </c>
    </row>
    <row r="365" spans="1:11">
      <c r="A365" s="219">
        <v>40269</v>
      </c>
      <c r="E365" s="7"/>
      <c r="F365">
        <v>7.3</v>
      </c>
      <c r="G365" s="7"/>
      <c r="H365" s="7"/>
      <c r="I365" s="7">
        <f t="shared" si="2"/>
        <v>-1.6000000000000005</v>
      </c>
    </row>
    <row r="366" spans="1:11">
      <c r="A366" s="219">
        <v>40299</v>
      </c>
      <c r="E366" s="7"/>
      <c r="F366">
        <v>7.5</v>
      </c>
      <c r="G366" s="7"/>
      <c r="H366" s="7"/>
      <c r="I366" s="7">
        <f t="shared" si="2"/>
        <v>-1.3000000000000007</v>
      </c>
    </row>
    <row r="367" spans="1:11">
      <c r="A367" s="219">
        <v>40330</v>
      </c>
      <c r="E367" s="7"/>
      <c r="F367">
        <v>7</v>
      </c>
      <c r="G367" s="7"/>
      <c r="H367" s="7"/>
      <c r="I367" s="7">
        <f t="shared" si="2"/>
        <v>-1.0999999999999996</v>
      </c>
    </row>
    <row r="368" spans="1:11">
      <c r="A368" s="219">
        <v>40360</v>
      </c>
      <c r="E368" s="7"/>
      <c r="F368">
        <v>6.9</v>
      </c>
      <c r="G368" s="7"/>
      <c r="H368" s="7"/>
      <c r="I368" s="7">
        <f t="shared" si="2"/>
        <v>-1.0999999999999996</v>
      </c>
    </row>
    <row r="369" spans="1:11">
      <c r="A369" s="219">
        <v>40391</v>
      </c>
      <c r="E369" s="7"/>
      <c r="F369">
        <v>6.7</v>
      </c>
      <c r="G369" s="7"/>
      <c r="H369" s="7"/>
      <c r="I369" s="7">
        <f t="shared" si="2"/>
        <v>-1.3999999999999995</v>
      </c>
    </row>
    <row r="370" spans="1:11">
      <c r="A370" s="219">
        <v>40422</v>
      </c>
      <c r="E370" s="7"/>
      <c r="F370">
        <v>6.2</v>
      </c>
      <c r="G370" s="7"/>
      <c r="H370" s="7"/>
      <c r="I370" s="7">
        <f t="shared" si="2"/>
        <v>-1.5</v>
      </c>
    </row>
    <row r="371" spans="1:11">
      <c r="A371" s="219">
        <v>40452</v>
      </c>
      <c r="E371" s="7"/>
      <c r="F371">
        <v>6.1</v>
      </c>
      <c r="G371" s="7"/>
      <c r="H371" s="7"/>
      <c r="I371" s="7">
        <f t="shared" si="2"/>
        <v>-1.4000000000000004</v>
      </c>
    </row>
    <row r="372" spans="1:11">
      <c r="A372" s="219">
        <v>40483</v>
      </c>
      <c r="E372" s="7"/>
      <c r="F372">
        <v>5.7</v>
      </c>
      <c r="G372" s="7"/>
      <c r="H372" s="7"/>
      <c r="I372" s="7">
        <f t="shared" si="2"/>
        <v>-1.7000000000000002</v>
      </c>
      <c r="K372" s="7"/>
    </row>
    <row r="373" spans="1:11">
      <c r="A373" s="219">
        <v>40513</v>
      </c>
      <c r="E373" s="7"/>
      <c r="F373">
        <v>5.3</v>
      </c>
      <c r="G373" s="7"/>
      <c r="H373" s="7"/>
      <c r="I373" s="7">
        <f t="shared" si="2"/>
        <v>-1.5</v>
      </c>
      <c r="K373">
        <f>F373-F371</f>
        <v>-0.79999999999999982</v>
      </c>
    </row>
    <row r="374" spans="1:11">
      <c r="A374" s="219">
        <v>40544</v>
      </c>
      <c r="E374" s="7"/>
      <c r="F374">
        <v>6.1</v>
      </c>
      <c r="G374" s="7"/>
      <c r="H374" s="7"/>
      <c r="I374" s="7">
        <f t="shared" si="2"/>
        <v>-1.1000000000000005</v>
      </c>
    </row>
    <row r="375" spans="1:11">
      <c r="A375" s="219">
        <v>40575</v>
      </c>
      <c r="E375" s="7"/>
      <c r="F375">
        <v>6.4</v>
      </c>
      <c r="G375" s="7"/>
      <c r="H375" s="7"/>
      <c r="I375" s="7">
        <f t="shared" si="2"/>
        <v>-1</v>
      </c>
    </row>
    <row r="376" spans="1:11">
      <c r="A376" s="219">
        <v>40603</v>
      </c>
      <c r="E376" s="7"/>
      <c r="F376">
        <v>6.5</v>
      </c>
      <c r="G376" s="7"/>
      <c r="H376" s="7"/>
      <c r="I376" s="7">
        <f t="shared" si="2"/>
        <v>-1.0999999999999996</v>
      </c>
    </row>
    <row r="377" spans="1:11">
      <c r="A377" s="219">
        <v>40634</v>
      </c>
      <c r="E377" s="7"/>
      <c r="F377">
        <v>6.4</v>
      </c>
      <c r="G377" s="7"/>
      <c r="H377" s="7"/>
      <c r="I377" s="7">
        <f t="shared" si="2"/>
        <v>-0.89999999999999947</v>
      </c>
    </row>
    <row r="378" spans="1:11">
      <c r="A378" s="219">
        <v>40664</v>
      </c>
      <c r="E378" s="7"/>
      <c r="F378">
        <v>6.4</v>
      </c>
      <c r="G378" s="7"/>
      <c r="H378" s="7"/>
      <c r="I378" s="7">
        <f t="shared" si="2"/>
        <v>-1.0999999999999996</v>
      </c>
    </row>
    <row r="379" spans="1:11">
      <c r="A379" s="219">
        <v>40695</v>
      </c>
      <c r="E379" s="7"/>
      <c r="F379">
        <v>6.2</v>
      </c>
      <c r="G379" s="7"/>
      <c r="H379" s="7"/>
      <c r="I379" s="7">
        <f t="shared" si="2"/>
        <v>-0.79999999999999982</v>
      </c>
    </row>
    <row r="380" spans="1:11">
      <c r="A380" s="219">
        <v>40725</v>
      </c>
      <c r="E380" s="7"/>
      <c r="F380">
        <v>6</v>
      </c>
      <c r="G380" s="7"/>
      <c r="H380" s="7"/>
      <c r="I380" s="7">
        <f t="shared" si="2"/>
        <v>-0.90000000000000036</v>
      </c>
    </row>
    <row r="381" spans="1:11">
      <c r="A381" s="219">
        <v>40756</v>
      </c>
      <c r="E381" s="7"/>
      <c r="F381">
        <v>6</v>
      </c>
      <c r="G381" s="7"/>
      <c r="H381" s="7"/>
      <c r="I381" s="7">
        <f t="shared" si="2"/>
        <v>-0.70000000000000018</v>
      </c>
    </row>
    <row r="382" spans="1:11">
      <c r="A382" s="219">
        <v>40787</v>
      </c>
      <c r="B382">
        <v>7.3</v>
      </c>
      <c r="C382" s="243">
        <v>6.9775960118968099</v>
      </c>
      <c r="D382">
        <v>7.9</v>
      </c>
      <c r="E382" s="7"/>
      <c r="F382">
        <v>6</v>
      </c>
      <c r="G382" s="7"/>
      <c r="H382" s="7"/>
      <c r="I382" s="7">
        <f t="shared" si="2"/>
        <v>-0.20000000000000018</v>
      </c>
    </row>
    <row r="383" spans="1:11">
      <c r="A383" s="219">
        <v>40817</v>
      </c>
      <c r="E383" s="7"/>
      <c r="F383">
        <v>5.8</v>
      </c>
      <c r="G383" s="7"/>
      <c r="H383" s="7"/>
      <c r="I383" s="7">
        <f t="shared" si="2"/>
        <v>-0.29999999999999982</v>
      </c>
    </row>
    <row r="384" spans="1:11">
      <c r="A384" s="219">
        <v>40848</v>
      </c>
      <c r="E384" s="7"/>
      <c r="F384">
        <v>5.2</v>
      </c>
      <c r="G384" s="7"/>
      <c r="H384" s="7"/>
      <c r="I384" s="7">
        <f t="shared" si="2"/>
        <v>-0.5</v>
      </c>
      <c r="K384" s="7"/>
    </row>
    <row r="385" spans="1:11">
      <c r="A385" s="219">
        <v>40878</v>
      </c>
      <c r="E385" s="7"/>
      <c r="F385">
        <v>4.7</v>
      </c>
      <c r="G385" s="7"/>
      <c r="H385" s="7"/>
      <c r="I385" s="7">
        <f t="shared" si="2"/>
        <v>-0.59999999999999964</v>
      </c>
      <c r="K385">
        <f>F385-F383</f>
        <v>-1.0999999999999996</v>
      </c>
    </row>
    <row r="386" spans="1:11">
      <c r="A386" s="219">
        <v>40909</v>
      </c>
      <c r="E386" s="7"/>
      <c r="F386">
        <v>5.5</v>
      </c>
      <c r="G386" s="7"/>
      <c r="H386" s="7"/>
      <c r="I386" s="7">
        <f t="shared" si="2"/>
        <v>-0.59999999999999964</v>
      </c>
    </row>
    <row r="387" spans="1:11">
      <c r="A387" s="219">
        <v>40940</v>
      </c>
      <c r="E387" s="7"/>
      <c r="F387">
        <v>5.7</v>
      </c>
      <c r="G387" s="7"/>
      <c r="H387" s="7"/>
      <c r="I387" s="7">
        <f t="shared" si="2"/>
        <v>-0.70000000000000018</v>
      </c>
    </row>
    <row r="388" spans="1:11">
      <c r="A388" s="219">
        <v>40969</v>
      </c>
      <c r="E388" s="7"/>
      <c r="F388">
        <v>6.2</v>
      </c>
      <c r="G388" s="7">
        <v>7.9</v>
      </c>
      <c r="H388" s="7">
        <f>G388-F388</f>
        <v>1.7000000000000002</v>
      </c>
      <c r="I388" s="7">
        <f t="shared" si="2"/>
        <v>-0.29999999999999982</v>
      </c>
    </row>
    <row r="389" spans="1:11">
      <c r="A389" s="219">
        <v>41000</v>
      </c>
      <c r="E389" s="7"/>
      <c r="F389">
        <v>6</v>
      </c>
      <c r="G389" s="7">
        <v>7.8</v>
      </c>
      <c r="H389" s="7">
        <f t="shared" ref="H389:H430" si="3">G389-F389</f>
        <v>1.7999999999999998</v>
      </c>
      <c r="I389" s="7">
        <f t="shared" si="2"/>
        <v>-0.40000000000000036</v>
      </c>
    </row>
    <row r="390" spans="1:11">
      <c r="A390" s="219">
        <v>41030</v>
      </c>
      <c r="E390" s="7"/>
      <c r="F390">
        <v>5.8</v>
      </c>
      <c r="G390" s="7">
        <v>7.6</v>
      </c>
      <c r="H390" s="7">
        <f t="shared" si="3"/>
        <v>1.7999999999999998</v>
      </c>
      <c r="I390" s="7">
        <f t="shared" ref="I390:I407" si="4">F390-F378</f>
        <v>-0.60000000000000053</v>
      </c>
    </row>
    <row r="391" spans="1:11">
      <c r="A391" s="219">
        <v>41061</v>
      </c>
      <c r="E391" s="7"/>
      <c r="F391">
        <v>5.9</v>
      </c>
      <c r="G391" s="7">
        <v>7.5</v>
      </c>
      <c r="H391" s="7">
        <f t="shared" si="3"/>
        <v>1.5999999999999996</v>
      </c>
      <c r="I391" s="7">
        <f t="shared" si="4"/>
        <v>-0.29999999999999982</v>
      </c>
    </row>
    <row r="392" spans="1:11">
      <c r="A392" s="219">
        <v>41091</v>
      </c>
      <c r="E392" s="7"/>
      <c r="F392">
        <v>5.4</v>
      </c>
      <c r="G392" s="7">
        <v>7.4</v>
      </c>
      <c r="H392" s="7">
        <f t="shared" si="3"/>
        <v>2</v>
      </c>
      <c r="I392" s="7">
        <f t="shared" si="4"/>
        <v>-0.59999999999999964</v>
      </c>
    </row>
    <row r="393" spans="1:11">
      <c r="A393" s="219">
        <v>41122</v>
      </c>
      <c r="E393" s="7"/>
      <c r="F393">
        <v>5.3</v>
      </c>
      <c r="G393" s="7">
        <v>7.3</v>
      </c>
      <c r="H393" s="7">
        <f t="shared" si="3"/>
        <v>2</v>
      </c>
      <c r="I393" s="7">
        <f t="shared" si="4"/>
        <v>-0.70000000000000018</v>
      </c>
    </row>
    <row r="394" spans="1:11">
      <c r="A394" s="219">
        <v>41153</v>
      </c>
      <c r="B394">
        <v>6.7</v>
      </c>
      <c r="C394" s="243">
        <v>6.4108631681628703</v>
      </c>
      <c r="D394">
        <v>7.4</v>
      </c>
      <c r="E394" s="7"/>
      <c r="F394">
        <v>5.4</v>
      </c>
      <c r="G394" s="7">
        <v>7.1</v>
      </c>
      <c r="H394" s="7">
        <f t="shared" si="3"/>
        <v>1.6999999999999993</v>
      </c>
      <c r="I394" s="7">
        <f t="shared" si="4"/>
        <v>-0.59999999999999964</v>
      </c>
    </row>
    <row r="395" spans="1:11">
      <c r="A395" s="219">
        <v>41183</v>
      </c>
      <c r="E395" s="7"/>
      <c r="F395">
        <v>5.3</v>
      </c>
      <c r="G395" s="7">
        <v>6.9</v>
      </c>
      <c r="H395" s="7">
        <f t="shared" si="3"/>
        <v>1.6000000000000005</v>
      </c>
      <c r="I395" s="7">
        <f t="shared" si="4"/>
        <v>-0.5</v>
      </c>
    </row>
    <row r="396" spans="1:11">
      <c r="A396" s="219">
        <v>41214</v>
      </c>
      <c r="E396" s="7"/>
      <c r="F396">
        <v>4.9000000000000004</v>
      </c>
      <c r="G396" s="7">
        <v>6.8</v>
      </c>
      <c r="H396" s="7">
        <f t="shared" si="3"/>
        <v>1.8999999999999995</v>
      </c>
      <c r="I396" s="7">
        <f t="shared" si="4"/>
        <v>-0.29999999999999982</v>
      </c>
      <c r="K396" s="7"/>
    </row>
    <row r="397" spans="1:11">
      <c r="A397" s="219">
        <v>41244</v>
      </c>
      <c r="E397" s="7"/>
      <c r="F397">
        <v>4.5999999999999996</v>
      </c>
      <c r="G397" s="7">
        <v>6.9</v>
      </c>
      <c r="H397" s="7">
        <f t="shared" si="3"/>
        <v>2.3000000000000007</v>
      </c>
      <c r="I397" s="7">
        <f t="shared" si="4"/>
        <v>-0.10000000000000053</v>
      </c>
      <c r="K397" s="8">
        <f>F397-F395</f>
        <v>-0.70000000000000018</v>
      </c>
    </row>
    <row r="398" spans="1:11">
      <c r="A398" s="219">
        <v>41275</v>
      </c>
      <c r="E398" s="7"/>
      <c r="F398">
        <v>5.4</v>
      </c>
      <c r="G398" s="7">
        <v>7.2</v>
      </c>
      <c r="H398" s="7">
        <f t="shared" si="3"/>
        <v>1.7999999999999998</v>
      </c>
      <c r="I398" s="7">
        <f t="shared" si="4"/>
        <v>-9.9999999999999645E-2</v>
      </c>
    </row>
    <row r="399" spans="1:11">
      <c r="A399" s="219">
        <v>41306</v>
      </c>
      <c r="E399" s="7"/>
      <c r="F399">
        <v>5.6</v>
      </c>
      <c r="G399" s="7">
        <v>7.7</v>
      </c>
      <c r="H399" s="7">
        <f t="shared" si="3"/>
        <v>2.1000000000000005</v>
      </c>
      <c r="I399" s="7">
        <f t="shared" si="4"/>
        <v>-0.10000000000000053</v>
      </c>
    </row>
    <row r="400" spans="1:11">
      <c r="A400" s="219">
        <v>41334</v>
      </c>
      <c r="E400" s="7"/>
      <c r="F400">
        <v>5.7</v>
      </c>
      <c r="G400" s="7">
        <v>8</v>
      </c>
      <c r="H400" s="7">
        <f t="shared" si="3"/>
        <v>2.2999999999999998</v>
      </c>
      <c r="I400" s="7">
        <f t="shared" si="4"/>
        <v>-0.5</v>
      </c>
      <c r="J400" s="7"/>
    </row>
    <row r="401" spans="1:11">
      <c r="A401" s="219">
        <v>41365</v>
      </c>
      <c r="E401" s="7"/>
      <c r="F401">
        <v>5.8</v>
      </c>
      <c r="G401" s="7">
        <v>7.8</v>
      </c>
      <c r="H401" s="7">
        <f t="shared" si="3"/>
        <v>2</v>
      </c>
      <c r="I401" s="7">
        <f t="shared" si="4"/>
        <v>-0.20000000000000018</v>
      </c>
    </row>
    <row r="402" spans="1:11">
      <c r="A402" s="219">
        <v>41395</v>
      </c>
      <c r="E402" s="7"/>
      <c r="F402">
        <v>5.8</v>
      </c>
      <c r="G402" s="7">
        <v>7.6</v>
      </c>
      <c r="H402" s="7">
        <f t="shared" si="3"/>
        <v>1.7999999999999998</v>
      </c>
      <c r="I402" s="7">
        <f t="shared" si="4"/>
        <v>0</v>
      </c>
    </row>
    <row r="403" spans="1:11">
      <c r="A403" s="219">
        <v>41426</v>
      </c>
      <c r="E403" s="7"/>
      <c r="F403">
        <v>6</v>
      </c>
      <c r="G403" s="7">
        <v>7.4</v>
      </c>
      <c r="H403" s="7">
        <f t="shared" si="3"/>
        <v>1.4000000000000004</v>
      </c>
      <c r="I403" s="7">
        <f t="shared" si="4"/>
        <v>9.9999999999999645E-2</v>
      </c>
    </row>
    <row r="404" spans="1:11">
      <c r="A404" s="219">
        <v>41456</v>
      </c>
      <c r="E404" s="7"/>
      <c r="F404">
        <v>5.6</v>
      </c>
      <c r="G404" s="7">
        <v>7.3</v>
      </c>
      <c r="H404" s="7">
        <f t="shared" si="3"/>
        <v>1.7000000000000002</v>
      </c>
      <c r="I404" s="7">
        <f t="shared" si="4"/>
        <v>0.19999999999999929</v>
      </c>
    </row>
    <row r="405" spans="1:11">
      <c r="A405" s="219">
        <v>41487</v>
      </c>
      <c r="E405" s="7"/>
      <c r="F405">
        <v>5.3</v>
      </c>
      <c r="G405" s="7">
        <v>7.1</v>
      </c>
      <c r="H405" s="7">
        <f t="shared" si="3"/>
        <v>1.7999999999999998</v>
      </c>
      <c r="I405" s="7">
        <f t="shared" si="4"/>
        <v>0</v>
      </c>
    </row>
    <row r="406" spans="1:11">
      <c r="A406" s="219">
        <v>41518</v>
      </c>
      <c r="B406">
        <v>7.1</v>
      </c>
      <c r="C406" s="243">
        <v>6.82833271977261</v>
      </c>
      <c r="D406">
        <v>7.8</v>
      </c>
      <c r="E406" s="7"/>
      <c r="F406">
        <v>5.4</v>
      </c>
      <c r="G406" s="7">
        <v>6.9</v>
      </c>
      <c r="H406" s="7">
        <f t="shared" si="3"/>
        <v>1.5</v>
      </c>
      <c r="I406" s="7">
        <f t="shared" si="4"/>
        <v>0</v>
      </c>
    </row>
    <row r="407" spans="1:11">
      <c r="A407" s="219">
        <v>41548</v>
      </c>
      <c r="E407" s="7"/>
      <c r="F407">
        <v>5.2</v>
      </c>
      <c r="G407" s="7">
        <v>6.7</v>
      </c>
      <c r="H407" s="7">
        <f t="shared" si="3"/>
        <v>1.5</v>
      </c>
      <c r="I407" s="7">
        <f t="shared" si="4"/>
        <v>-9.9999999999999645E-2</v>
      </c>
    </row>
    <row r="408" spans="1:11">
      <c r="A408" s="219">
        <v>41579</v>
      </c>
      <c r="E408" s="7"/>
      <c r="F408">
        <v>4.5999999999999996</v>
      </c>
      <c r="G408" s="7">
        <v>6.5</v>
      </c>
      <c r="H408" s="7">
        <f t="shared" si="3"/>
        <v>1.9000000000000004</v>
      </c>
      <c r="I408" s="7">
        <f t="shared" ref="I408:I430" si="5">F408-F396</f>
        <v>-0.30000000000000071</v>
      </c>
      <c r="K408" s="7"/>
    </row>
    <row r="409" spans="1:11">
      <c r="A409" s="219">
        <v>41609</v>
      </c>
      <c r="E409" s="7"/>
      <c r="F409">
        <v>4.3</v>
      </c>
      <c r="G409" s="7">
        <v>6.2</v>
      </c>
      <c r="H409" s="7">
        <f t="shared" si="3"/>
        <v>1.9000000000000004</v>
      </c>
      <c r="I409" s="7">
        <f t="shared" si="5"/>
        <v>-0.29999999999999982</v>
      </c>
      <c r="K409" s="8">
        <f>F409-F407</f>
        <v>-0.90000000000000036</v>
      </c>
    </row>
    <row r="410" spans="1:11">
      <c r="A410" s="219">
        <v>41640</v>
      </c>
      <c r="E410" s="7"/>
      <c r="F410">
        <v>4.8</v>
      </c>
      <c r="G410" s="7">
        <v>6.4</v>
      </c>
      <c r="H410" s="7">
        <f t="shared" si="3"/>
        <v>1.6000000000000005</v>
      </c>
      <c r="I410" s="7">
        <f t="shared" si="5"/>
        <v>-0.60000000000000053</v>
      </c>
    </row>
    <row r="411" spans="1:11">
      <c r="A411" s="219">
        <v>41671</v>
      </c>
      <c r="E411" s="7"/>
      <c r="F411">
        <v>5.0999999999999996</v>
      </c>
      <c r="G411" s="7">
        <v>6.8</v>
      </c>
      <c r="H411" s="7">
        <f t="shared" si="3"/>
        <v>1.7000000000000002</v>
      </c>
      <c r="I411" s="7">
        <f t="shared" si="5"/>
        <v>-0.5</v>
      </c>
    </row>
    <row r="412" spans="1:11">
      <c r="A412" s="219">
        <v>41699</v>
      </c>
      <c r="E412" s="7"/>
      <c r="F412">
        <v>5</v>
      </c>
      <c r="G412" s="7">
        <v>7.2</v>
      </c>
      <c r="H412" s="7">
        <f t="shared" si="3"/>
        <v>2.2000000000000002</v>
      </c>
      <c r="I412" s="7">
        <f t="shared" si="5"/>
        <v>-0.70000000000000018</v>
      </c>
      <c r="J412" s="7"/>
    </row>
    <row r="413" spans="1:11">
      <c r="A413" s="219">
        <v>41730</v>
      </c>
      <c r="E413" s="7"/>
      <c r="F413">
        <v>4.9000000000000004</v>
      </c>
      <c r="G413" s="7">
        <v>7.1</v>
      </c>
      <c r="H413" s="7">
        <f t="shared" si="3"/>
        <v>2.1999999999999993</v>
      </c>
      <c r="I413" s="7">
        <f t="shared" si="5"/>
        <v>-0.89999999999999947</v>
      </c>
    </row>
    <row r="414" spans="1:11">
      <c r="A414" s="219">
        <v>41760</v>
      </c>
      <c r="E414" s="7"/>
      <c r="F414">
        <v>4.9000000000000004</v>
      </c>
      <c r="G414" s="7">
        <v>7</v>
      </c>
      <c r="H414" s="7">
        <f t="shared" si="3"/>
        <v>2.0999999999999996</v>
      </c>
      <c r="I414" s="7">
        <f t="shared" si="5"/>
        <v>-0.89999999999999947</v>
      </c>
    </row>
    <row r="415" spans="1:11">
      <c r="A415" s="219">
        <v>41791</v>
      </c>
      <c r="E415" s="7"/>
      <c r="F415">
        <v>4.8</v>
      </c>
      <c r="G415" s="7">
        <v>6.8</v>
      </c>
      <c r="H415" s="7">
        <f t="shared" si="3"/>
        <v>2</v>
      </c>
      <c r="I415" s="7">
        <f t="shared" si="5"/>
        <v>-1.2000000000000002</v>
      </c>
    </row>
    <row r="416" spans="1:11">
      <c r="A416" s="219">
        <v>41821</v>
      </c>
      <c r="E416" s="7"/>
      <c r="F416">
        <v>4.9000000000000004</v>
      </c>
      <c r="G416" s="7">
        <v>6.9</v>
      </c>
      <c r="H416" s="7">
        <f t="shared" si="3"/>
        <v>2</v>
      </c>
      <c r="I416" s="7">
        <f t="shared" si="5"/>
        <v>-0.69999999999999929</v>
      </c>
    </row>
    <row r="417" spans="1:24">
      <c r="A417" s="219">
        <v>41852</v>
      </c>
      <c r="E417" s="7"/>
      <c r="F417">
        <v>5</v>
      </c>
      <c r="G417" s="7">
        <v>6.9</v>
      </c>
      <c r="H417" s="7">
        <f t="shared" si="3"/>
        <v>1.9000000000000004</v>
      </c>
      <c r="I417" s="7">
        <f t="shared" si="5"/>
        <v>-0.29999999999999982</v>
      </c>
    </row>
    <row r="418" spans="1:24">
      <c r="A418" s="219">
        <v>41883</v>
      </c>
      <c r="B418">
        <v>7.5</v>
      </c>
      <c r="C418" s="243">
        <v>7.1268451627132503</v>
      </c>
      <c r="D418">
        <v>8.4</v>
      </c>
      <c r="E418" s="7"/>
      <c r="F418">
        <v>4.9000000000000004</v>
      </c>
      <c r="G418" s="7">
        <v>6.8</v>
      </c>
      <c r="H418" s="7">
        <f t="shared" si="3"/>
        <v>1.8999999999999995</v>
      </c>
      <c r="I418" s="7">
        <f t="shared" si="5"/>
        <v>-0.5</v>
      </c>
      <c r="U418" s="362"/>
      <c r="V418" s="362"/>
      <c r="W418" s="362"/>
      <c r="X418" s="362"/>
    </row>
    <row r="419" spans="1:24">
      <c r="A419" s="219">
        <v>41913</v>
      </c>
      <c r="E419" s="7"/>
      <c r="F419">
        <v>4.7</v>
      </c>
      <c r="G419" s="7">
        <v>6.6</v>
      </c>
      <c r="H419" s="7">
        <f t="shared" si="3"/>
        <v>1.8999999999999995</v>
      </c>
      <c r="I419" s="7">
        <f t="shared" si="5"/>
        <v>-0.5</v>
      </c>
      <c r="U419" s="362" t="s">
        <v>1127</v>
      </c>
      <c r="V419" s="362"/>
      <c r="W419" s="362"/>
      <c r="X419" s="362"/>
    </row>
    <row r="420" spans="1:24">
      <c r="A420" s="219">
        <v>41944</v>
      </c>
      <c r="D420" s="219"/>
      <c r="E420" s="7"/>
      <c r="F420">
        <v>4.8</v>
      </c>
      <c r="G420" s="7">
        <v>6.5</v>
      </c>
      <c r="H420" s="7">
        <f t="shared" si="3"/>
        <v>1.7000000000000002</v>
      </c>
      <c r="I420" s="7">
        <f t="shared" si="5"/>
        <v>0.20000000000000018</v>
      </c>
      <c r="K420" s="7"/>
      <c r="U420" t="s">
        <v>1055</v>
      </c>
      <c r="V420" t="s">
        <v>1056</v>
      </c>
    </row>
    <row r="421" spans="1:24">
      <c r="A421" s="219">
        <v>41974</v>
      </c>
      <c r="D421" s="219"/>
      <c r="E421" s="7"/>
      <c r="F421">
        <v>4.3</v>
      </c>
      <c r="G421" s="7">
        <v>6.5</v>
      </c>
      <c r="H421" s="7">
        <f t="shared" si="3"/>
        <v>2.2000000000000002</v>
      </c>
      <c r="I421" s="7">
        <f t="shared" si="5"/>
        <v>0</v>
      </c>
      <c r="K421" s="8">
        <f>F421-F419</f>
        <v>-0.40000000000000036</v>
      </c>
      <c r="U421" s="112">
        <f t="shared" ref="U421:U433" si="6">F421</f>
        <v>4.3</v>
      </c>
      <c r="V421">
        <v>4.5999999999999996</v>
      </c>
      <c r="W421" s="7">
        <f>V421-U421</f>
        <v>0.29999999999999982</v>
      </c>
    </row>
    <row r="422" spans="1:24">
      <c r="A422" s="219">
        <v>42005</v>
      </c>
      <c r="D422" s="219"/>
      <c r="E422" s="7"/>
      <c r="F422">
        <v>5.3</v>
      </c>
      <c r="G422" s="7">
        <v>6.8</v>
      </c>
      <c r="H422" s="7">
        <f t="shared" si="3"/>
        <v>1.5</v>
      </c>
      <c r="I422" s="7">
        <f t="shared" si="5"/>
        <v>0.5</v>
      </c>
      <c r="U422" s="112">
        <f t="shared" si="6"/>
        <v>5.3</v>
      </c>
      <c r="V422">
        <v>5.0999999999999996</v>
      </c>
      <c r="W422" s="7">
        <f t="shared" ref="W422:W464" si="7">V422-U422</f>
        <v>-0.20000000000000018</v>
      </c>
    </row>
    <row r="423" spans="1:24">
      <c r="A423" s="219">
        <v>42036</v>
      </c>
      <c r="D423" s="219"/>
      <c r="E423" s="7"/>
      <c r="F423">
        <v>5.9</v>
      </c>
      <c r="G423" s="7">
        <v>7.1</v>
      </c>
      <c r="H423" s="7">
        <f t="shared" si="3"/>
        <v>1.1999999999999993</v>
      </c>
      <c r="I423" s="7">
        <f t="shared" si="5"/>
        <v>0.80000000000000071</v>
      </c>
      <c r="U423" s="112">
        <f t="shared" si="6"/>
        <v>5.9</v>
      </c>
      <c r="V423">
        <v>5.7</v>
      </c>
      <c r="W423" s="7">
        <f t="shared" si="7"/>
        <v>-0.20000000000000018</v>
      </c>
    </row>
    <row r="424" spans="1:24">
      <c r="A424" s="219">
        <v>42064</v>
      </c>
      <c r="D424" s="219"/>
      <c r="E424" s="7"/>
      <c r="F424">
        <v>6.2</v>
      </c>
      <c r="G424" s="7">
        <v>7.9</v>
      </c>
      <c r="H424" s="7">
        <f t="shared" si="3"/>
        <v>1.7000000000000002</v>
      </c>
      <c r="I424" s="7">
        <f t="shared" si="5"/>
        <v>1.2000000000000002</v>
      </c>
      <c r="J424" s="7"/>
      <c r="U424" s="112">
        <f t="shared" si="6"/>
        <v>6.2</v>
      </c>
      <c r="V424">
        <v>6.1</v>
      </c>
      <c r="W424" s="7">
        <f t="shared" si="7"/>
        <v>-0.10000000000000053</v>
      </c>
    </row>
    <row r="425" spans="1:24">
      <c r="A425" s="219">
        <v>42095</v>
      </c>
      <c r="D425" s="219"/>
      <c r="E425" s="7"/>
      <c r="F425">
        <v>6.4</v>
      </c>
      <c r="G425" s="7">
        <v>8</v>
      </c>
      <c r="H425" s="7">
        <f t="shared" si="3"/>
        <v>1.5999999999999996</v>
      </c>
      <c r="I425" s="7">
        <f t="shared" si="5"/>
        <v>1.5</v>
      </c>
      <c r="U425" s="112">
        <f t="shared" si="6"/>
        <v>6.4</v>
      </c>
      <c r="V425">
        <v>6.3</v>
      </c>
      <c r="W425" s="7">
        <f t="shared" si="7"/>
        <v>-0.10000000000000053</v>
      </c>
    </row>
    <row r="426" spans="1:24">
      <c r="A426" s="219">
        <v>42125</v>
      </c>
      <c r="D426" s="219"/>
      <c r="E426" s="7"/>
      <c r="F426">
        <v>6.7</v>
      </c>
      <c r="G426" s="7">
        <v>8.1</v>
      </c>
      <c r="H426" s="7">
        <f t="shared" si="3"/>
        <v>1.3999999999999995</v>
      </c>
      <c r="I426" s="7">
        <f t="shared" si="5"/>
        <v>1.7999999999999998</v>
      </c>
      <c r="U426" s="112">
        <f t="shared" si="6"/>
        <v>6.7</v>
      </c>
      <c r="V426">
        <v>6.6</v>
      </c>
      <c r="W426" s="7">
        <f t="shared" si="7"/>
        <v>-0.10000000000000053</v>
      </c>
    </row>
    <row r="427" spans="1:24">
      <c r="A427" s="219">
        <v>42156</v>
      </c>
      <c r="D427" s="219"/>
      <c r="E427" s="7"/>
      <c r="F427">
        <v>6.9</v>
      </c>
      <c r="G427" s="7">
        <v>8.3000000000000007</v>
      </c>
      <c r="H427" s="7">
        <f t="shared" si="3"/>
        <v>1.4000000000000004</v>
      </c>
      <c r="I427" s="7">
        <f t="shared" si="5"/>
        <v>2.1000000000000005</v>
      </c>
      <c r="U427" s="112">
        <f t="shared" si="6"/>
        <v>6.9</v>
      </c>
      <c r="V427">
        <v>6.8</v>
      </c>
      <c r="W427" s="7">
        <f t="shared" si="7"/>
        <v>-0.10000000000000053</v>
      </c>
    </row>
    <row r="428" spans="1:24">
      <c r="A428" s="219">
        <v>42186</v>
      </c>
      <c r="D428" s="219"/>
      <c r="E428" s="7"/>
      <c r="F428">
        <v>7.5</v>
      </c>
      <c r="G428" s="7">
        <v>8.6</v>
      </c>
      <c r="H428" s="7">
        <f t="shared" si="3"/>
        <v>1.0999999999999996</v>
      </c>
      <c r="I428" s="7">
        <f t="shared" si="5"/>
        <v>2.5999999999999996</v>
      </c>
      <c r="U428" s="112">
        <f t="shared" si="6"/>
        <v>7.5</v>
      </c>
      <c r="V428">
        <v>7</v>
      </c>
      <c r="W428" s="7">
        <f t="shared" si="7"/>
        <v>-0.5</v>
      </c>
    </row>
    <row r="429" spans="1:24">
      <c r="A429" s="219">
        <v>42217</v>
      </c>
      <c r="D429" s="219"/>
      <c r="F429">
        <v>7.6</v>
      </c>
      <c r="G429" s="13">
        <f>100*8804/(8804+92128)</f>
        <v>8.7227043950382441</v>
      </c>
      <c r="H429" s="7">
        <f t="shared" si="3"/>
        <v>1.1227043950382445</v>
      </c>
      <c r="I429" s="7">
        <f t="shared" si="5"/>
        <v>2.5999999999999996</v>
      </c>
      <c r="U429" s="112">
        <f t="shared" si="6"/>
        <v>7.6</v>
      </c>
      <c r="V429">
        <v>7.7</v>
      </c>
      <c r="W429" s="7">
        <f t="shared" si="7"/>
        <v>0.10000000000000053</v>
      </c>
    </row>
    <row r="430" spans="1:24">
      <c r="A430" s="219">
        <v>42248</v>
      </c>
      <c r="B430">
        <v>9.6</v>
      </c>
      <c r="D430" s="219"/>
      <c r="F430">
        <v>7.6</v>
      </c>
      <c r="G430" s="7">
        <v>8.9</v>
      </c>
      <c r="H430" s="7">
        <f t="shared" si="3"/>
        <v>1.3000000000000007</v>
      </c>
      <c r="I430" s="7">
        <f t="shared" si="5"/>
        <v>2.6999999999999993</v>
      </c>
      <c r="J430" s="7"/>
      <c r="U430" s="112">
        <f t="shared" si="6"/>
        <v>7.6</v>
      </c>
      <c r="V430">
        <v>7.8</v>
      </c>
      <c r="W430" s="7">
        <f t="shared" si="7"/>
        <v>0.20000000000000018</v>
      </c>
    </row>
    <row r="431" spans="1:24">
      <c r="A431" s="219">
        <v>42278</v>
      </c>
      <c r="D431" s="219"/>
      <c r="F431">
        <v>7.9</v>
      </c>
      <c r="G431" s="7">
        <v>9</v>
      </c>
      <c r="H431" s="7">
        <f>G431-F431</f>
        <v>1.0999999999999996</v>
      </c>
      <c r="I431" s="7">
        <f t="shared" ref="I431:J433" si="8">F431-F419</f>
        <v>3.2</v>
      </c>
      <c r="J431" s="7">
        <f t="shared" si="8"/>
        <v>2.4000000000000004</v>
      </c>
      <c r="U431" s="112">
        <f t="shared" si="6"/>
        <v>7.9</v>
      </c>
      <c r="V431">
        <v>7.6</v>
      </c>
      <c r="W431" s="7">
        <f t="shared" si="7"/>
        <v>-0.30000000000000071</v>
      </c>
    </row>
    <row r="432" spans="1:24">
      <c r="A432" s="219">
        <v>42309</v>
      </c>
      <c r="D432" s="219"/>
      <c r="F432">
        <v>7.5</v>
      </c>
      <c r="G432" s="7">
        <v>9</v>
      </c>
      <c r="H432" s="7">
        <f>G432-F432</f>
        <v>1.5</v>
      </c>
      <c r="I432" s="7">
        <f t="shared" si="8"/>
        <v>2.7</v>
      </c>
      <c r="J432" s="7">
        <f t="shared" si="8"/>
        <v>2.5</v>
      </c>
      <c r="K432" s="8"/>
      <c r="U432" s="112">
        <f t="shared" si="6"/>
        <v>7.5</v>
      </c>
      <c r="V432">
        <v>7.9</v>
      </c>
      <c r="W432" s="7">
        <f t="shared" si="7"/>
        <v>0.40000000000000036</v>
      </c>
    </row>
    <row r="433" spans="1:24">
      <c r="A433" s="219">
        <v>42339</v>
      </c>
      <c r="D433" s="219"/>
      <c r="F433" s="112">
        <v>6.9</v>
      </c>
      <c r="G433" s="7">
        <v>9</v>
      </c>
      <c r="H433" s="7">
        <f>G433-F433</f>
        <v>2.0999999999999996</v>
      </c>
      <c r="I433" s="7">
        <f>F433-F421</f>
        <v>2.6000000000000005</v>
      </c>
      <c r="J433" s="7">
        <f t="shared" si="8"/>
        <v>2.5</v>
      </c>
      <c r="K433" s="8"/>
      <c r="U433" s="112">
        <f t="shared" si="6"/>
        <v>6.9</v>
      </c>
      <c r="V433">
        <v>7.3</v>
      </c>
      <c r="W433" s="7">
        <f t="shared" si="7"/>
        <v>0.39999999999999947</v>
      </c>
      <c r="X433" s="7"/>
    </row>
    <row r="434" spans="1:24">
      <c r="A434" s="219">
        <v>42370</v>
      </c>
      <c r="D434" s="219"/>
      <c r="F434" s="112">
        <v>7.6</v>
      </c>
      <c r="G434" s="7">
        <v>9.5</v>
      </c>
      <c r="H434" s="7">
        <f>G434-F434</f>
        <v>1.9000000000000004</v>
      </c>
      <c r="I434" s="7">
        <f>F434-F422</f>
        <v>2.2999999999999998</v>
      </c>
      <c r="J434" s="7">
        <f t="shared" ref="J434:J440" si="9">G434-G422</f>
        <v>2.7</v>
      </c>
      <c r="K434" s="8"/>
      <c r="U434" s="112">
        <f>F434</f>
        <v>7.6</v>
      </c>
      <c r="V434">
        <v>8</v>
      </c>
      <c r="W434" s="7">
        <f t="shared" si="7"/>
        <v>0.40000000000000036</v>
      </c>
      <c r="X434" s="7"/>
    </row>
    <row r="435" spans="1:24">
      <c r="A435" s="219">
        <v>42401</v>
      </c>
      <c r="D435" s="219"/>
      <c r="F435" s="112">
        <v>8.1999999999999993</v>
      </c>
      <c r="G435" s="7">
        <v>10.199999999999999</v>
      </c>
      <c r="H435" s="7">
        <f>G435-F435</f>
        <v>2</v>
      </c>
      <c r="I435" s="7">
        <f>F435-F423</f>
        <v>2.2999999999999989</v>
      </c>
      <c r="J435" s="7">
        <f t="shared" si="9"/>
        <v>3.0999999999999996</v>
      </c>
      <c r="K435" s="8"/>
      <c r="U435" s="112">
        <f>F435</f>
        <v>8.1999999999999993</v>
      </c>
      <c r="V435">
        <v>8.1999999999999993</v>
      </c>
      <c r="W435" s="7">
        <f t="shared" si="7"/>
        <v>0</v>
      </c>
      <c r="X435" s="7"/>
    </row>
    <row r="436" spans="1:24">
      <c r="A436" s="219">
        <v>42430</v>
      </c>
      <c r="D436" s="219"/>
      <c r="G436" s="7">
        <v>10.9</v>
      </c>
      <c r="I436" s="7"/>
      <c r="J436" s="7">
        <f t="shared" si="9"/>
        <v>3</v>
      </c>
      <c r="U436" s="7">
        <f t="shared" ref="U436:U464" si="10">G436</f>
        <v>10.9</v>
      </c>
      <c r="V436">
        <v>10.8</v>
      </c>
      <c r="W436" s="7">
        <f t="shared" si="7"/>
        <v>-9.9999999999999645E-2</v>
      </c>
    </row>
    <row r="437" spans="1:24">
      <c r="A437" s="219">
        <v>42461</v>
      </c>
      <c r="G437" s="7">
        <v>11.2</v>
      </c>
      <c r="H437" s="7"/>
      <c r="J437" s="7">
        <f t="shared" si="9"/>
        <v>3.1999999999999993</v>
      </c>
      <c r="U437" s="7">
        <f t="shared" si="10"/>
        <v>11.2</v>
      </c>
      <c r="V437" s="250">
        <v>11.1</v>
      </c>
      <c r="W437" s="7">
        <f t="shared" si="7"/>
        <v>-9.9999999999999645E-2</v>
      </c>
    </row>
    <row r="438" spans="1:24">
      <c r="A438" s="219">
        <v>42491</v>
      </c>
      <c r="G438" s="7">
        <v>11.2</v>
      </c>
      <c r="J438" s="7">
        <f t="shared" si="9"/>
        <v>3.0999999999999996</v>
      </c>
      <c r="U438" s="7">
        <f t="shared" si="10"/>
        <v>11.2</v>
      </c>
      <c r="V438" s="250">
        <v>11.4</v>
      </c>
      <c r="W438" s="7">
        <f t="shared" si="7"/>
        <v>0.20000000000000107</v>
      </c>
    </row>
    <row r="439" spans="1:24">
      <c r="A439" s="219">
        <v>42522</v>
      </c>
      <c r="G439" s="7">
        <v>11.3</v>
      </c>
      <c r="J439" s="7">
        <f t="shared" si="9"/>
        <v>3</v>
      </c>
      <c r="U439" s="7">
        <f t="shared" si="10"/>
        <v>11.3</v>
      </c>
      <c r="V439" s="250">
        <v>11.3</v>
      </c>
      <c r="W439" s="7">
        <f t="shared" si="7"/>
        <v>0</v>
      </c>
    </row>
    <row r="440" spans="1:24">
      <c r="A440" s="219">
        <v>42552</v>
      </c>
      <c r="G440" s="7">
        <v>11.6</v>
      </c>
      <c r="J440" s="7">
        <f t="shared" si="9"/>
        <v>3</v>
      </c>
      <c r="U440" s="7">
        <f t="shared" si="10"/>
        <v>11.6</v>
      </c>
      <c r="V440" s="250">
        <v>11.5</v>
      </c>
      <c r="W440" s="7">
        <f t="shared" si="7"/>
        <v>-9.9999999999999645E-2</v>
      </c>
    </row>
    <row r="441" spans="1:24">
      <c r="A441" s="219">
        <v>42583</v>
      </c>
      <c r="G441" s="7">
        <v>11.8</v>
      </c>
      <c r="J441" s="7">
        <f>G441-G429</f>
        <v>3.0772956049617566</v>
      </c>
      <c r="U441" s="7">
        <f t="shared" si="10"/>
        <v>11.8</v>
      </c>
      <c r="V441" s="250">
        <v>11.7</v>
      </c>
      <c r="W441" s="7">
        <f t="shared" si="7"/>
        <v>-0.10000000000000142</v>
      </c>
    </row>
    <row r="442" spans="1:24">
      <c r="A442" s="219">
        <v>42614</v>
      </c>
      <c r="G442" s="7">
        <v>11.8</v>
      </c>
      <c r="J442" s="7">
        <f>G442-G430</f>
        <v>2.9000000000000004</v>
      </c>
      <c r="U442" s="7">
        <f t="shared" si="10"/>
        <v>11.8</v>
      </c>
      <c r="V442" s="250">
        <v>11.9</v>
      </c>
      <c r="W442" s="7">
        <f t="shared" si="7"/>
        <v>9.9999999999999645E-2</v>
      </c>
    </row>
    <row r="443" spans="1:24">
      <c r="A443" s="219">
        <v>42644</v>
      </c>
      <c r="G443" s="7">
        <v>11.8</v>
      </c>
      <c r="J443" s="7">
        <f t="shared" ref="J443:J452" si="11">G443-G431</f>
        <v>2.8000000000000007</v>
      </c>
      <c r="U443" s="7">
        <f t="shared" si="10"/>
        <v>11.8</v>
      </c>
      <c r="V443" s="250">
        <v>11.8</v>
      </c>
      <c r="W443" s="7">
        <f t="shared" si="7"/>
        <v>0</v>
      </c>
    </row>
    <row r="444" spans="1:24">
      <c r="A444" s="219">
        <v>42675</v>
      </c>
      <c r="G444" s="7">
        <v>11.8</v>
      </c>
      <c r="J444" s="7">
        <f t="shared" si="11"/>
        <v>2.8000000000000007</v>
      </c>
      <c r="U444" s="7">
        <f t="shared" si="10"/>
        <v>11.8</v>
      </c>
      <c r="V444" s="250">
        <v>11.8</v>
      </c>
      <c r="W444" s="7">
        <f t="shared" si="7"/>
        <v>0</v>
      </c>
    </row>
    <row r="445" spans="1:24">
      <c r="A445" s="219">
        <v>42705</v>
      </c>
      <c r="G445" s="7">
        <v>12</v>
      </c>
      <c r="J445" s="7">
        <f t="shared" si="11"/>
        <v>3</v>
      </c>
      <c r="U445" s="7">
        <f t="shared" si="10"/>
        <v>12</v>
      </c>
      <c r="V445" s="250">
        <v>11.9</v>
      </c>
      <c r="W445" s="7">
        <f t="shared" si="7"/>
        <v>-9.9999999999999645E-2</v>
      </c>
    </row>
    <row r="446" spans="1:24">
      <c r="A446" s="219">
        <v>42736</v>
      </c>
      <c r="G446" s="7">
        <v>12.6</v>
      </c>
      <c r="J446" s="7">
        <f t="shared" si="11"/>
        <v>3.0999999999999996</v>
      </c>
      <c r="U446" s="7">
        <f t="shared" si="10"/>
        <v>12.6</v>
      </c>
      <c r="V446" s="250"/>
      <c r="W446" s="7"/>
    </row>
    <row r="447" spans="1:24">
      <c r="A447" s="219">
        <v>42767</v>
      </c>
      <c r="G447" s="7">
        <v>13.2</v>
      </c>
      <c r="J447" s="7">
        <f t="shared" si="11"/>
        <v>3</v>
      </c>
      <c r="U447" s="7">
        <f t="shared" si="10"/>
        <v>13.2</v>
      </c>
      <c r="V447">
        <v>13.2</v>
      </c>
      <c r="W447" s="7">
        <f t="shared" si="7"/>
        <v>0</v>
      </c>
    </row>
    <row r="448" spans="1:24">
      <c r="A448" s="219">
        <v>42795</v>
      </c>
      <c r="G448" s="7">
        <v>13.7</v>
      </c>
      <c r="J448" s="7">
        <f t="shared" si="11"/>
        <v>2.7999999999999989</v>
      </c>
      <c r="U448" s="7">
        <f t="shared" si="10"/>
        <v>13.7</v>
      </c>
      <c r="V448">
        <v>13.7</v>
      </c>
      <c r="W448" s="7">
        <f t="shared" si="7"/>
        <v>0</v>
      </c>
    </row>
    <row r="449" spans="1:23">
      <c r="A449" s="219">
        <v>42826</v>
      </c>
      <c r="G449" s="7">
        <v>13.6</v>
      </c>
      <c r="J449" s="7">
        <f t="shared" si="11"/>
        <v>2.4000000000000004</v>
      </c>
      <c r="U449" s="7">
        <f t="shared" si="10"/>
        <v>13.6</v>
      </c>
      <c r="V449">
        <v>13.9</v>
      </c>
      <c r="W449" s="7">
        <f t="shared" si="7"/>
        <v>0.30000000000000071</v>
      </c>
    </row>
    <row r="450" spans="1:23">
      <c r="A450" s="219">
        <v>42856</v>
      </c>
      <c r="G450" s="7">
        <v>13.3</v>
      </c>
      <c r="J450" s="7">
        <f t="shared" si="11"/>
        <v>2.1000000000000014</v>
      </c>
      <c r="U450" s="7">
        <f t="shared" si="10"/>
        <v>13.3</v>
      </c>
      <c r="V450">
        <v>13.6</v>
      </c>
      <c r="W450" s="7">
        <f t="shared" si="7"/>
        <v>0.29999999999999893</v>
      </c>
    </row>
    <row r="451" spans="1:23">
      <c r="A451" s="219">
        <v>42887</v>
      </c>
      <c r="G451" s="7">
        <v>13</v>
      </c>
      <c r="J451" s="7">
        <f t="shared" si="11"/>
        <v>1.6999999999999993</v>
      </c>
      <c r="U451" s="7">
        <f t="shared" si="10"/>
        <v>13</v>
      </c>
      <c r="V451">
        <v>13.3</v>
      </c>
      <c r="W451" s="7">
        <f t="shared" si="7"/>
        <v>0.30000000000000071</v>
      </c>
    </row>
    <row r="452" spans="1:23">
      <c r="A452" s="219">
        <v>42917</v>
      </c>
      <c r="G452" s="7">
        <v>12.8</v>
      </c>
      <c r="J452" s="7">
        <f t="shared" si="11"/>
        <v>1.2000000000000011</v>
      </c>
      <c r="U452" s="7">
        <f t="shared" si="10"/>
        <v>12.8</v>
      </c>
      <c r="W452" s="7"/>
    </row>
    <row r="453" spans="1:23">
      <c r="A453" s="219">
        <v>42948</v>
      </c>
      <c r="G453" s="7">
        <v>12.6</v>
      </c>
      <c r="J453" s="7">
        <f>G453-G441</f>
        <v>0.79999999999999893</v>
      </c>
      <c r="U453" s="7">
        <f t="shared" si="10"/>
        <v>12.6</v>
      </c>
      <c r="V453">
        <v>12.7</v>
      </c>
      <c r="W453" s="7">
        <f t="shared" si="7"/>
        <v>9.9999999999999645E-2</v>
      </c>
    </row>
    <row r="454" spans="1:23">
      <c r="A454" s="219">
        <v>42980</v>
      </c>
      <c r="G454" s="7">
        <v>12.4</v>
      </c>
      <c r="J454" s="7">
        <f>G454-G442</f>
        <v>0.59999999999999964</v>
      </c>
      <c r="U454" s="7">
        <f t="shared" si="10"/>
        <v>12.4</v>
      </c>
      <c r="V454">
        <v>12.4</v>
      </c>
      <c r="W454" s="7">
        <f t="shared" si="7"/>
        <v>0</v>
      </c>
    </row>
    <row r="455" spans="1:23">
      <c r="A455" s="2">
        <v>43009</v>
      </c>
      <c r="G455" s="7">
        <v>12.2</v>
      </c>
      <c r="J455" s="7">
        <f>G455-G443</f>
        <v>0.39999999999999858</v>
      </c>
      <c r="U455" s="7">
        <f t="shared" si="10"/>
        <v>12.2</v>
      </c>
      <c r="V455">
        <v>12.2</v>
      </c>
      <c r="W455" s="7">
        <f t="shared" si="7"/>
        <v>0</v>
      </c>
    </row>
    <row r="456" spans="1:23">
      <c r="A456" s="2">
        <v>43040</v>
      </c>
      <c r="G456" s="7">
        <v>12</v>
      </c>
      <c r="J456" s="7">
        <f>G456-G444</f>
        <v>0.19999999999999929</v>
      </c>
      <c r="U456" s="7">
        <f t="shared" si="10"/>
        <v>12</v>
      </c>
      <c r="V456">
        <v>12</v>
      </c>
      <c r="W456" s="7">
        <f t="shared" si="7"/>
        <v>0</v>
      </c>
    </row>
    <row r="457" spans="1:23">
      <c r="A457" s="2">
        <v>43070</v>
      </c>
      <c r="G457" s="7">
        <v>11.8</v>
      </c>
      <c r="J457" s="7">
        <f>G457-G445</f>
        <v>-0.19999999999999929</v>
      </c>
      <c r="U457" s="7">
        <f t="shared" si="10"/>
        <v>11.8</v>
      </c>
      <c r="V457">
        <v>11.9</v>
      </c>
      <c r="W457" s="7">
        <f t="shared" si="7"/>
        <v>9.9999999999999645E-2</v>
      </c>
    </row>
    <row r="458" spans="1:23">
      <c r="A458" s="2">
        <v>43101</v>
      </c>
      <c r="G458" s="7">
        <v>12.2</v>
      </c>
      <c r="J458" s="7">
        <f t="shared" ref="J458:J464" si="12">G458-G446</f>
        <v>-0.40000000000000036</v>
      </c>
      <c r="U458" s="7">
        <f t="shared" si="10"/>
        <v>12.2</v>
      </c>
      <c r="V458">
        <v>12</v>
      </c>
      <c r="W458" s="7">
        <f t="shared" si="7"/>
        <v>-0.19999999999999929</v>
      </c>
    </row>
    <row r="459" spans="1:23">
      <c r="A459" s="2">
        <v>43132</v>
      </c>
      <c r="G459" s="7">
        <v>12.6</v>
      </c>
      <c r="J459" s="7">
        <f t="shared" si="12"/>
        <v>-0.59999999999999964</v>
      </c>
      <c r="U459" s="7">
        <f t="shared" si="10"/>
        <v>12.6</v>
      </c>
      <c r="V459">
        <v>12.5</v>
      </c>
      <c r="W459" s="7">
        <f t="shared" si="7"/>
        <v>-9.9999999999999645E-2</v>
      </c>
    </row>
    <row r="460" spans="1:23">
      <c r="A460" s="2">
        <v>43160</v>
      </c>
      <c r="G460" s="7">
        <v>13.1</v>
      </c>
      <c r="J460" s="7">
        <f t="shared" si="12"/>
        <v>-0.59999999999999964</v>
      </c>
      <c r="U460" s="7">
        <f t="shared" si="10"/>
        <v>13.1</v>
      </c>
      <c r="V460">
        <v>12.9</v>
      </c>
      <c r="W460" s="7">
        <f t="shared" si="7"/>
        <v>-0.19999999999999929</v>
      </c>
    </row>
    <row r="461" spans="1:23">
      <c r="A461" s="2">
        <v>43191</v>
      </c>
      <c r="G461" s="7">
        <v>12.9</v>
      </c>
      <c r="J461" s="7">
        <f t="shared" si="12"/>
        <v>-0.69999999999999929</v>
      </c>
      <c r="U461" s="7">
        <f t="shared" si="10"/>
        <v>12.9</v>
      </c>
      <c r="V461">
        <v>13</v>
      </c>
      <c r="W461" s="7">
        <f t="shared" si="7"/>
        <v>9.9999999999999645E-2</v>
      </c>
    </row>
    <row r="462" spans="1:23">
      <c r="A462" s="2">
        <v>43221</v>
      </c>
      <c r="G462" s="7">
        <v>12.7</v>
      </c>
      <c r="J462" s="7">
        <f t="shared" si="12"/>
        <v>-0.60000000000000142</v>
      </c>
      <c r="U462" s="7">
        <f t="shared" si="10"/>
        <v>12.7</v>
      </c>
      <c r="V462">
        <v>12.7</v>
      </c>
      <c r="W462" s="7">
        <f t="shared" si="7"/>
        <v>0</v>
      </c>
    </row>
    <row r="463" spans="1:23">
      <c r="A463" s="2">
        <v>43252</v>
      </c>
      <c r="G463" s="7">
        <v>12.4</v>
      </c>
      <c r="J463" s="7">
        <f t="shared" si="12"/>
        <v>-0.59999999999999964</v>
      </c>
      <c r="U463" s="7">
        <f t="shared" si="10"/>
        <v>12.4</v>
      </c>
      <c r="V463">
        <v>12.6</v>
      </c>
      <c r="W463" s="7">
        <f t="shared" si="7"/>
        <v>0.19999999999999929</v>
      </c>
    </row>
    <row r="464" spans="1:23">
      <c r="A464" s="2">
        <v>43282</v>
      </c>
      <c r="G464" s="7">
        <v>12.3</v>
      </c>
      <c r="J464" s="7">
        <f t="shared" si="12"/>
        <v>-0.5</v>
      </c>
      <c r="U464" s="7">
        <f t="shared" si="10"/>
        <v>12.3</v>
      </c>
      <c r="V464">
        <v>12.3</v>
      </c>
      <c r="W464" s="7">
        <f t="shared" si="7"/>
        <v>0</v>
      </c>
    </row>
  </sheetData>
  <mergeCells count="4">
    <mergeCell ref="U418:V418"/>
    <mergeCell ref="W418:X418"/>
    <mergeCell ref="W419:X419"/>
    <mergeCell ref="U419:V419"/>
  </mergeCells>
  <pageMargins left="0.511811024" right="0.511811024" top="0.78740157499999996" bottom="0.78740157499999996" header="0.31496062000000002" footer="0.31496062000000002"/>
  <pageSetup paperSize="9" orientation="portrait" verticalDpi="90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506"/>
  <sheetViews>
    <sheetView topLeftCell="A449" workbookViewId="0">
      <selection activeCell="D469" sqref="D469"/>
    </sheetView>
  </sheetViews>
  <sheetFormatPr defaultColWidth="10.28515625" defaultRowHeight="12.75"/>
  <cols>
    <col min="1" max="1" width="6.7109375" bestFit="1" customWidth="1"/>
    <col min="2" max="2" width="10.28515625" style="3" customWidth="1"/>
    <col min="3" max="3" width="10.28515625" customWidth="1"/>
    <col min="4" max="4" width="23.42578125" bestFit="1" customWidth="1"/>
    <col min="5" max="5" width="12" bestFit="1" customWidth="1"/>
    <col min="6" max="6" width="6.140625" customWidth="1"/>
    <col min="7" max="7" width="13.5703125" bestFit="1" customWidth="1"/>
    <col min="8" max="8" width="12" bestFit="1" customWidth="1"/>
    <col min="9" max="9" width="5.7109375" bestFit="1" customWidth="1"/>
    <col min="10" max="10" width="13.28515625" bestFit="1" customWidth="1"/>
  </cols>
  <sheetData>
    <row r="1" spans="1:18">
      <c r="A1" s="362" t="s">
        <v>0</v>
      </c>
      <c r="D1" s="113"/>
      <c r="E1" s="362" t="s">
        <v>5</v>
      </c>
      <c r="F1" s="362"/>
      <c r="G1" s="362"/>
      <c r="L1" t="s">
        <v>0</v>
      </c>
      <c r="M1" s="3" t="s">
        <v>6</v>
      </c>
    </row>
    <row r="2" spans="1:18">
      <c r="A2" s="362"/>
      <c r="B2" s="3" t="s">
        <v>7</v>
      </c>
      <c r="D2" t="s">
        <v>8</v>
      </c>
      <c r="E2" t="s">
        <v>9</v>
      </c>
      <c r="F2" t="s">
        <v>10</v>
      </c>
      <c r="G2" t="s">
        <v>30</v>
      </c>
      <c r="L2" t="s">
        <v>11</v>
      </c>
      <c r="M2" s="3">
        <v>99.250488954228601</v>
      </c>
    </row>
    <row r="3" spans="1:18">
      <c r="A3" s="2">
        <v>29221</v>
      </c>
      <c r="B3" s="3">
        <v>6.6156491605738701</v>
      </c>
      <c r="C3">
        <f>1+B3/100</f>
        <v>1.0661564916057387</v>
      </c>
      <c r="L3" t="s">
        <v>12</v>
      </c>
      <c r="M3" s="3">
        <v>95.623044237293698</v>
      </c>
    </row>
    <row r="4" spans="1:18">
      <c r="A4" s="2">
        <v>29252</v>
      </c>
      <c r="B4" s="3">
        <v>4.6169188530342398</v>
      </c>
      <c r="C4">
        <f t="shared" ref="C4:C67" si="0">1+B4/100</f>
        <v>1.0461691885303424</v>
      </c>
      <c r="L4" t="s">
        <v>13</v>
      </c>
      <c r="M4" s="3">
        <v>104.79043327743101</v>
      </c>
    </row>
    <row r="5" spans="1:18">
      <c r="A5" s="2">
        <v>29281</v>
      </c>
      <c r="B5" s="3">
        <v>6.0383886646346401</v>
      </c>
      <c r="C5">
        <f t="shared" si="0"/>
        <v>1.0603838866463464</v>
      </c>
      <c r="L5" t="s">
        <v>14</v>
      </c>
      <c r="M5" s="3">
        <v>164.01202400195999</v>
      </c>
    </row>
    <row r="6" spans="1:18">
      <c r="A6" s="2">
        <v>29312</v>
      </c>
      <c r="B6" s="3">
        <v>5.2861138240255698</v>
      </c>
      <c r="C6">
        <f t="shared" si="0"/>
        <v>1.0528611382402557</v>
      </c>
      <c r="L6" t="s">
        <v>15</v>
      </c>
      <c r="M6" s="3">
        <v>215.263325738616</v>
      </c>
    </row>
    <row r="7" spans="1:18">
      <c r="A7" s="2">
        <v>29342</v>
      </c>
      <c r="B7" s="3">
        <v>5.7027206510166897</v>
      </c>
      <c r="C7">
        <f t="shared" si="0"/>
        <v>1.0570272065101669</v>
      </c>
      <c r="L7" t="s">
        <v>16</v>
      </c>
      <c r="M7" s="3">
        <v>242.22979520736601</v>
      </c>
    </row>
    <row r="8" spans="1:18">
      <c r="A8" s="2">
        <v>29373</v>
      </c>
      <c r="B8" s="3">
        <v>5.3053043070694397</v>
      </c>
      <c r="C8">
        <f t="shared" si="0"/>
        <v>1.0530530430706944</v>
      </c>
      <c r="L8" t="s">
        <v>17</v>
      </c>
      <c r="M8" s="3">
        <v>79.664496864508195</v>
      </c>
    </row>
    <row r="9" spans="1:18">
      <c r="A9" s="2">
        <v>29403</v>
      </c>
      <c r="B9" s="3">
        <v>5.5456120912525897</v>
      </c>
      <c r="C9">
        <f t="shared" si="0"/>
        <v>1.0554561209125259</v>
      </c>
      <c r="L9" t="s">
        <v>18</v>
      </c>
      <c r="M9" s="3">
        <v>363.41152370573201</v>
      </c>
    </row>
    <row r="10" spans="1:18">
      <c r="A10" s="2">
        <v>29434</v>
      </c>
      <c r="B10" s="3">
        <v>4.9455824428234401</v>
      </c>
      <c r="C10">
        <f t="shared" si="0"/>
        <v>1.0494558244282344</v>
      </c>
      <c r="L10" t="s">
        <v>19</v>
      </c>
      <c r="M10" s="3">
        <v>980.21348713188797</v>
      </c>
    </row>
    <row r="11" spans="1:18">
      <c r="A11" s="2">
        <v>29465</v>
      </c>
      <c r="B11" s="3">
        <v>4.2303253109904597</v>
      </c>
      <c r="C11">
        <f t="shared" si="0"/>
        <v>1.0423032531099046</v>
      </c>
      <c r="L11" t="s">
        <v>20</v>
      </c>
      <c r="M11" s="3">
        <v>1972.9116233347199</v>
      </c>
    </row>
    <row r="12" spans="1:18">
      <c r="A12" s="2">
        <v>29495</v>
      </c>
      <c r="B12" s="3">
        <v>9.4805311984775997</v>
      </c>
      <c r="C12">
        <f t="shared" si="0"/>
        <v>1.094805311984776</v>
      </c>
      <c r="L12" t="s">
        <v>21</v>
      </c>
      <c r="M12" s="3">
        <v>1620.9664681249501</v>
      </c>
    </row>
    <row r="13" spans="1:18">
      <c r="A13" s="2">
        <v>29526</v>
      </c>
      <c r="B13" s="3">
        <v>6.6733597560518803</v>
      </c>
      <c r="C13">
        <f t="shared" si="0"/>
        <v>1.0667335975605188</v>
      </c>
      <c r="L13" t="s">
        <v>22</v>
      </c>
      <c r="M13" s="3">
        <v>472.69999999959998</v>
      </c>
    </row>
    <row r="14" spans="1:18">
      <c r="A14" s="2">
        <v>29556</v>
      </c>
      <c r="B14" s="3">
        <v>6.61408363651688</v>
      </c>
      <c r="C14">
        <f t="shared" si="0"/>
        <v>1.0661408363651688</v>
      </c>
      <c r="D14" s="6">
        <f>PRODUCT(C3:C14)-1</f>
        <v>0.99250488954228611</v>
      </c>
      <c r="L14" t="s">
        <v>23</v>
      </c>
      <c r="M14" s="3">
        <v>1119.1007508294299</v>
      </c>
      <c r="R14" s="4"/>
    </row>
    <row r="15" spans="1:18">
      <c r="A15" s="2">
        <v>29587</v>
      </c>
      <c r="B15" s="3">
        <v>6.83751111696695</v>
      </c>
      <c r="C15">
        <f t="shared" si="0"/>
        <v>1.0683751111696695</v>
      </c>
      <c r="D15" s="6">
        <f t="shared" ref="D15:D78" si="1">PRODUCT(C4:C15)-1</f>
        <v>0.99665119485859921</v>
      </c>
      <c r="L15" t="s">
        <v>24</v>
      </c>
      <c r="M15" s="3">
        <v>2477.14712129698</v>
      </c>
    </row>
    <row r="16" spans="1:18">
      <c r="A16" s="2">
        <v>29618</v>
      </c>
      <c r="B16" s="3">
        <v>6.4011493827617096</v>
      </c>
      <c r="C16">
        <f t="shared" si="0"/>
        <v>1.0640114938276171</v>
      </c>
      <c r="D16" s="6">
        <f t="shared" si="1"/>
        <v>1.0307038706412621</v>
      </c>
      <c r="L16" t="s">
        <v>25</v>
      </c>
      <c r="M16" s="3">
        <v>916.46</v>
      </c>
    </row>
    <row r="17" spans="1:17">
      <c r="A17" s="2">
        <v>29646</v>
      </c>
      <c r="B17" s="3">
        <v>4.9717481382747701</v>
      </c>
      <c r="C17">
        <f t="shared" si="0"/>
        <v>1.0497174813827477</v>
      </c>
      <c r="D17" s="6">
        <f t="shared" si="1"/>
        <v>1.0102770132291576</v>
      </c>
      <c r="L17" t="s">
        <v>26</v>
      </c>
      <c r="M17" s="3">
        <v>22.408161659091402</v>
      </c>
    </row>
    <row r="18" spans="1:17">
      <c r="A18" s="2">
        <v>29677</v>
      </c>
      <c r="B18" s="3">
        <v>6.4620667572073698</v>
      </c>
      <c r="C18">
        <f t="shared" si="0"/>
        <v>1.0646206675720737</v>
      </c>
      <c r="D18" s="6">
        <f t="shared" si="1"/>
        <v>1.0327300325719166</v>
      </c>
      <c r="L18" t="s">
        <v>27</v>
      </c>
      <c r="M18" s="3">
        <v>9.5649518175899804</v>
      </c>
    </row>
    <row r="19" spans="1:17">
      <c r="A19" s="2">
        <v>29707</v>
      </c>
      <c r="B19" s="3">
        <v>5.55956004750076</v>
      </c>
      <c r="C19">
        <f t="shared" si="0"/>
        <v>1.0555956004750076</v>
      </c>
      <c r="D19" s="6">
        <f t="shared" si="1"/>
        <v>1.0299769638102458</v>
      </c>
      <c r="L19" t="s">
        <v>28</v>
      </c>
      <c r="M19" s="3">
        <v>5.2243185352542501</v>
      </c>
    </row>
    <row r="20" spans="1:17">
      <c r="A20" s="2">
        <v>29738</v>
      </c>
      <c r="B20" s="3">
        <v>5.51778345450973</v>
      </c>
      <c r="C20">
        <f t="shared" si="0"/>
        <v>1.0551778345450973</v>
      </c>
      <c r="D20" s="6">
        <f t="shared" si="1"/>
        <v>1.0340729376781539</v>
      </c>
      <c r="G20" t="s">
        <v>4</v>
      </c>
      <c r="H20" t="s">
        <v>9</v>
      </c>
      <c r="I20" t="s">
        <v>29</v>
      </c>
      <c r="J20" t="s">
        <v>30</v>
      </c>
      <c r="L20" t="s">
        <v>31</v>
      </c>
      <c r="M20" s="3">
        <v>1.65497817994227</v>
      </c>
      <c r="N20" s="7">
        <f>AVERAGE(M17:M20)</f>
        <v>9.7131025479694753</v>
      </c>
    </row>
    <row r="21" spans="1:17">
      <c r="A21" s="2">
        <v>29768</v>
      </c>
      <c r="B21" s="3">
        <v>6.2558195835971597</v>
      </c>
      <c r="C21">
        <f t="shared" si="0"/>
        <v>1.0625581958359716</v>
      </c>
      <c r="D21" s="6">
        <f t="shared" si="1"/>
        <v>1.0477600423496898</v>
      </c>
      <c r="F21" t="s">
        <v>32</v>
      </c>
      <c r="G21" s="6">
        <v>8.9397887806885096E-2</v>
      </c>
      <c r="H21" s="5">
        <v>0.06</v>
      </c>
      <c r="I21" s="5">
        <v>0.08</v>
      </c>
      <c r="J21" s="5">
        <v>0.1</v>
      </c>
      <c r="L21" t="s">
        <v>32</v>
      </c>
      <c r="M21" s="3">
        <v>8.9397887806885095</v>
      </c>
    </row>
    <row r="22" spans="1:17">
      <c r="A22" s="2">
        <v>29799</v>
      </c>
      <c r="B22" s="3">
        <v>5.4957958892165397</v>
      </c>
      <c r="C22">
        <f t="shared" si="0"/>
        <v>1.0549579588921654</v>
      </c>
      <c r="D22" s="6">
        <f t="shared" si="1"/>
        <v>1.0584961313213346</v>
      </c>
      <c r="F22" t="s">
        <v>33</v>
      </c>
      <c r="G22" s="6">
        <v>5.9745933423981601E-2</v>
      </c>
      <c r="H22" s="5">
        <v>0.04</v>
      </c>
      <c r="I22" s="5">
        <v>0.06</v>
      </c>
      <c r="J22" s="5">
        <v>0.08</v>
      </c>
      <c r="L22" t="s">
        <v>33</v>
      </c>
      <c r="M22" s="3">
        <v>5.9745933423981601</v>
      </c>
    </row>
    <row r="23" spans="1:17">
      <c r="A23" s="2">
        <v>29830</v>
      </c>
      <c r="B23" s="3">
        <v>5.25684049640323</v>
      </c>
      <c r="C23">
        <f t="shared" si="0"/>
        <v>1.0525684049640323</v>
      </c>
      <c r="D23" s="6">
        <f t="shared" si="1"/>
        <v>1.0787692862943241</v>
      </c>
      <c r="F23" t="s">
        <v>34</v>
      </c>
      <c r="G23" s="6">
        <v>7.6734364140733202E-2</v>
      </c>
      <c r="H23" s="5">
        <v>0.02</v>
      </c>
      <c r="I23" s="5">
        <v>0.04</v>
      </c>
      <c r="J23" s="5">
        <v>0.06</v>
      </c>
      <c r="L23" t="s">
        <v>34</v>
      </c>
      <c r="M23" s="3">
        <v>7.6734364140733202</v>
      </c>
      <c r="Q23" s="8"/>
    </row>
    <row r="24" spans="1:17">
      <c r="A24" s="2">
        <v>29860</v>
      </c>
      <c r="B24" s="3">
        <v>5.0775562386309501</v>
      </c>
      <c r="C24">
        <f t="shared" si="0"/>
        <v>1.0507755623863095</v>
      </c>
      <c r="D24" s="6">
        <f t="shared" si="1"/>
        <v>0.99516748956702217</v>
      </c>
      <c r="F24" t="s">
        <v>35</v>
      </c>
      <c r="G24" s="6">
        <v>0.12530273356687699</v>
      </c>
      <c r="H24" s="5">
        <v>1.4999999999999999E-2</v>
      </c>
      <c r="I24" s="5">
        <v>3.5000000000000003E-2</v>
      </c>
      <c r="J24" s="5">
        <v>5.5E-2</v>
      </c>
      <c r="L24" t="s">
        <v>35</v>
      </c>
      <c r="M24" s="3">
        <v>12.530273356687699</v>
      </c>
      <c r="N24" s="7">
        <f>AVERAGE(M21:M24)</f>
        <v>8.7795229734619227</v>
      </c>
      <c r="P24" s="7">
        <f>AVERAGE(M17:M24)</f>
        <v>9.2463127607156981</v>
      </c>
      <c r="Q24" s="7">
        <f>AVERAGE(M18:M24)</f>
        <v>7.3660486323763132</v>
      </c>
    </row>
    <row r="25" spans="1:17">
      <c r="A25" s="2">
        <v>29891</v>
      </c>
      <c r="B25" s="3">
        <v>5.2715576968572799</v>
      </c>
      <c r="C25">
        <f t="shared" si="0"/>
        <v>1.0527155769685728</v>
      </c>
      <c r="D25" s="6">
        <f t="shared" si="1"/>
        <v>0.96894885445785195</v>
      </c>
      <c r="F25" t="s">
        <v>36</v>
      </c>
      <c r="G25" s="6">
        <v>9.3005128004000306E-2</v>
      </c>
      <c r="H25" s="5">
        <v>8.5000000000000006E-2</v>
      </c>
      <c r="I25" s="5">
        <v>8.5000000000000006E-2</v>
      </c>
      <c r="J25" s="5">
        <v>8.5000000000000006E-2</v>
      </c>
      <c r="L25" t="s">
        <v>36</v>
      </c>
      <c r="M25" s="3">
        <v>9.3005128004000301</v>
      </c>
    </row>
    <row r="26" spans="1:17">
      <c r="A26" s="2">
        <v>29921</v>
      </c>
      <c r="B26" s="3">
        <v>5.92541066937771</v>
      </c>
      <c r="C26">
        <f t="shared" si="0"/>
        <v>1.0592541066937771</v>
      </c>
      <c r="D26" s="6">
        <f t="shared" si="1"/>
        <v>0.95623044237293708</v>
      </c>
      <c r="F26" t="s">
        <v>37</v>
      </c>
      <c r="G26" s="6">
        <v>7.5994958488264194E-2</v>
      </c>
      <c r="H26" s="5">
        <v>0.03</v>
      </c>
      <c r="I26" s="5">
        <v>5.5E-2</v>
      </c>
      <c r="J26" s="5">
        <v>0.08</v>
      </c>
      <c r="L26" t="s">
        <v>37</v>
      </c>
      <c r="M26" s="3">
        <v>7.5994958488264199</v>
      </c>
    </row>
    <row r="27" spans="1:17">
      <c r="A27" s="2">
        <v>29952</v>
      </c>
      <c r="B27" s="3">
        <v>6.97</v>
      </c>
      <c r="C27">
        <f t="shared" si="0"/>
        <v>1.0697000000000001</v>
      </c>
      <c r="D27" s="6">
        <f t="shared" si="1"/>
        <v>0.95865635798586757</v>
      </c>
      <c r="F27" t="s">
        <v>38</v>
      </c>
      <c r="G27" s="6">
        <v>5.6892268187350901E-2</v>
      </c>
      <c r="H27" s="5">
        <v>0.02</v>
      </c>
      <c r="I27" s="5">
        <v>4.4999999999999998E-2</v>
      </c>
      <c r="J27" s="5">
        <v>7.0000000000000007E-2</v>
      </c>
      <c r="L27" t="s">
        <v>38</v>
      </c>
      <c r="M27" s="3">
        <v>5.6892268187350901</v>
      </c>
    </row>
    <row r="28" spans="1:17">
      <c r="A28" s="2">
        <v>29983</v>
      </c>
      <c r="B28" s="3">
        <v>6.6366944979661797</v>
      </c>
      <c r="C28">
        <f t="shared" si="0"/>
        <v>1.0663669449796618</v>
      </c>
      <c r="D28" s="6">
        <f t="shared" si="1"/>
        <v>0.96299232559678205</v>
      </c>
      <c r="F28" t="s">
        <v>39</v>
      </c>
      <c r="G28" s="6">
        <v>3.14151613157687E-2</v>
      </c>
      <c r="H28" s="5">
        <v>2.5000000000000001E-2</v>
      </c>
      <c r="I28" s="5">
        <v>4.4999999999999998E-2</v>
      </c>
      <c r="J28" s="5">
        <v>6.5000000000000002E-2</v>
      </c>
      <c r="L28" t="s">
        <v>39</v>
      </c>
      <c r="M28" s="3">
        <v>3.14151613157687</v>
      </c>
      <c r="N28" s="7">
        <f>AVERAGE(M25:M28)</f>
        <v>6.4326878998846029</v>
      </c>
    </row>
    <row r="29" spans="1:17">
      <c r="A29" s="2">
        <v>30011</v>
      </c>
      <c r="B29" s="3">
        <v>5.7125901956847702</v>
      </c>
      <c r="C29">
        <f t="shared" si="0"/>
        <v>1.0571259019568477</v>
      </c>
      <c r="D29" s="6">
        <f t="shared" si="1"/>
        <v>0.97684621770553837</v>
      </c>
      <c r="F29" t="s">
        <v>40</v>
      </c>
      <c r="G29" s="6">
        <v>4.4576585533737202E-2</v>
      </c>
      <c r="H29" s="5">
        <v>2.5000000000000001E-2</v>
      </c>
      <c r="I29" s="5">
        <v>4.4999999999999998E-2</v>
      </c>
      <c r="J29" s="5">
        <v>6.5000000000000002E-2</v>
      </c>
      <c r="L29" t="s">
        <v>40</v>
      </c>
      <c r="M29" s="3">
        <v>4.4576585533737196</v>
      </c>
    </row>
    <row r="30" spans="1:17">
      <c r="A30" s="2">
        <v>30042</v>
      </c>
      <c r="B30" s="3">
        <v>5.8873307881147401</v>
      </c>
      <c r="C30">
        <f t="shared" si="0"/>
        <v>1.0588733078811474</v>
      </c>
      <c r="D30" s="6">
        <f t="shared" si="1"/>
        <v>0.96617420408334209</v>
      </c>
      <c r="F30" t="s">
        <v>41</v>
      </c>
      <c r="G30" s="6">
        <v>5.9027243906546498E-2</v>
      </c>
      <c r="H30" s="5">
        <v>2.5000000000000001E-2</v>
      </c>
      <c r="I30" s="5">
        <v>4.4999999999999998E-2</v>
      </c>
      <c r="J30" s="5">
        <v>6.5000000000000002E-2</v>
      </c>
      <c r="L30" t="s">
        <v>41</v>
      </c>
      <c r="M30" s="3">
        <v>5.90272439065465</v>
      </c>
    </row>
    <row r="31" spans="1:17">
      <c r="A31" s="2">
        <v>30072</v>
      </c>
      <c r="B31" s="3">
        <v>6.6585429541300201</v>
      </c>
      <c r="C31">
        <f t="shared" si="0"/>
        <v>1.0665854295413002</v>
      </c>
      <c r="D31" s="6">
        <f t="shared" si="1"/>
        <v>0.98664408706476636</v>
      </c>
      <c r="F31" t="s">
        <v>42</v>
      </c>
      <c r="G31" s="6">
        <v>4.31165006256784E-2</v>
      </c>
      <c r="H31" s="5">
        <v>2.5000000000000001E-2</v>
      </c>
      <c r="I31" s="5">
        <v>4.4999999999999998E-2</v>
      </c>
      <c r="J31" s="5">
        <v>6.5000000000000002E-2</v>
      </c>
      <c r="L31" t="s">
        <v>42</v>
      </c>
      <c r="M31" s="3">
        <v>4.31165006256784</v>
      </c>
    </row>
    <row r="32" spans="1:17">
      <c r="A32" s="2">
        <v>30103</v>
      </c>
      <c r="B32" s="3">
        <v>7.1049156490645</v>
      </c>
      <c r="C32">
        <f t="shared" si="0"/>
        <v>1.071049156490645</v>
      </c>
      <c r="D32" s="6">
        <f t="shared" si="1"/>
        <v>1.0165259390756334</v>
      </c>
      <c r="F32" t="s">
        <v>43</v>
      </c>
      <c r="G32" s="6">
        <v>5.9086887217945298E-2</v>
      </c>
      <c r="H32" s="5">
        <v>2.5000000000000001E-2</v>
      </c>
      <c r="I32" s="5">
        <v>4.4999999999999998E-2</v>
      </c>
      <c r="J32" s="5">
        <v>6.5000000000000002E-2</v>
      </c>
      <c r="L32" t="s">
        <v>43</v>
      </c>
      <c r="M32" s="3">
        <v>5.9086887217945296</v>
      </c>
      <c r="N32" s="7">
        <f>AVERAGE(M29:M32)</f>
        <v>5.1451804320976846</v>
      </c>
      <c r="P32" s="7">
        <f>AVERAGE(M25:M32)</f>
        <v>5.7889341659911437</v>
      </c>
    </row>
    <row r="33" spans="1:17">
      <c r="A33" s="2">
        <v>30133</v>
      </c>
      <c r="B33" s="3">
        <v>6.3579250680538397</v>
      </c>
      <c r="C33">
        <f t="shared" si="0"/>
        <v>1.0635792506805384</v>
      </c>
      <c r="D33" s="6">
        <f t="shared" si="1"/>
        <v>1.0184636998376848</v>
      </c>
      <c r="F33" t="s">
        <v>44</v>
      </c>
      <c r="G33" s="6">
        <v>6.50335274368017E-2</v>
      </c>
      <c r="H33" s="5">
        <v>2.5000000000000001E-2</v>
      </c>
      <c r="I33" s="5">
        <v>4.4999999999999998E-2</v>
      </c>
      <c r="J33" s="5">
        <v>6.5000000000000002E-2</v>
      </c>
      <c r="L33" t="s">
        <v>44</v>
      </c>
      <c r="M33" s="3">
        <v>6.5033527436801704</v>
      </c>
    </row>
    <row r="34" spans="1:17">
      <c r="A34" s="2">
        <v>30164</v>
      </c>
      <c r="B34" s="3">
        <v>5.9728644306957603</v>
      </c>
      <c r="C34">
        <f t="shared" si="0"/>
        <v>1.0597286443069576</v>
      </c>
      <c r="D34" s="6">
        <f t="shared" si="1"/>
        <v>1.0275915093887078</v>
      </c>
      <c r="F34" t="s">
        <v>45</v>
      </c>
      <c r="G34" s="6">
        <v>5.8385947181474503E-2</v>
      </c>
      <c r="H34" s="5">
        <v>2.5000000000000001E-2</v>
      </c>
      <c r="I34" s="5">
        <v>4.4999999999999998E-2</v>
      </c>
      <c r="J34" s="5">
        <v>6.5000000000000002E-2</v>
      </c>
      <c r="L34" t="s">
        <v>45</v>
      </c>
      <c r="M34" s="3">
        <v>5.8385947181474496</v>
      </c>
      <c r="N34" s="7"/>
      <c r="P34" s="7"/>
    </row>
    <row r="35" spans="1:17">
      <c r="A35" s="2">
        <v>30195</v>
      </c>
      <c r="B35" s="3">
        <v>5.08025991265231</v>
      </c>
      <c r="C35">
        <f t="shared" si="0"/>
        <v>1.0508025991265231</v>
      </c>
      <c r="D35" s="6">
        <f t="shared" si="1"/>
        <v>1.0241899889682982</v>
      </c>
      <c r="F35" s="9">
        <v>2013</v>
      </c>
      <c r="G35" s="5">
        <f>D410</f>
        <v>5.9108180800137466E-2</v>
      </c>
      <c r="H35" s="5">
        <v>2.5000000000000001E-2</v>
      </c>
      <c r="I35" s="5">
        <v>4.4999999999999998E-2</v>
      </c>
      <c r="J35" s="5">
        <v>6.5000000000000002E-2</v>
      </c>
      <c r="L35" t="s">
        <v>46</v>
      </c>
      <c r="M35" s="11">
        <v>5.91</v>
      </c>
    </row>
    <row r="36" spans="1:17">
      <c r="A36" s="2">
        <v>30225</v>
      </c>
      <c r="B36" s="3">
        <v>4.4424170117201198</v>
      </c>
      <c r="C36">
        <f t="shared" si="0"/>
        <v>1.0444241701172012</v>
      </c>
      <c r="D36" s="6">
        <f t="shared" si="1"/>
        <v>1.0119548122975135</v>
      </c>
      <c r="F36" s="9">
        <v>2014</v>
      </c>
      <c r="G36" s="5">
        <f>D422</f>
        <v>6.407616596391974E-2</v>
      </c>
      <c r="H36" s="5">
        <v>2.5000000000000001E-2</v>
      </c>
      <c r="I36" s="5">
        <v>4.4999999999999998E-2</v>
      </c>
      <c r="J36" s="5">
        <v>6.5000000000000002E-2</v>
      </c>
      <c r="L36" t="s">
        <v>47</v>
      </c>
      <c r="M36" s="11">
        <v>6.41</v>
      </c>
      <c r="N36" s="7">
        <f>AVERAGE(M33:M36)</f>
        <v>6.1654868654569048</v>
      </c>
      <c r="P36" s="7">
        <f>N36</f>
        <v>6.1654868654569048</v>
      </c>
      <c r="Q36" s="7">
        <f>AVERAGE(M25:M36)</f>
        <v>5.9144517324797299</v>
      </c>
    </row>
    <row r="37" spans="1:17">
      <c r="A37" s="2">
        <v>30256</v>
      </c>
      <c r="B37" s="3">
        <v>5.2884543594797604</v>
      </c>
      <c r="C37">
        <f t="shared" si="0"/>
        <v>1.0528845435947976</v>
      </c>
      <c r="D37" s="6">
        <f t="shared" si="1"/>
        <v>1.0122777420842373</v>
      </c>
      <c r="F37" s="9">
        <v>2015</v>
      </c>
      <c r="G37" s="5">
        <f>D434</f>
        <v>0.10673497995621717</v>
      </c>
      <c r="H37" s="5">
        <v>2.5000000000000001E-2</v>
      </c>
      <c r="I37" s="5">
        <v>4.4999999999999998E-2</v>
      </c>
      <c r="J37" s="5">
        <v>6.5000000000000002E-2</v>
      </c>
      <c r="L37" t="s">
        <v>972</v>
      </c>
      <c r="M37" s="11">
        <f>100*D434</f>
        <v>10.673497995621716</v>
      </c>
    </row>
    <row r="38" spans="1:17">
      <c r="A38" s="2">
        <v>30286</v>
      </c>
      <c r="B38" s="3">
        <v>7.8059157751048103</v>
      </c>
      <c r="C38">
        <f t="shared" si="0"/>
        <v>1.0780591577510481</v>
      </c>
      <c r="D38" s="6">
        <f t="shared" si="1"/>
        <v>1.0480019233191031</v>
      </c>
      <c r="F38" s="9">
        <v>2016</v>
      </c>
      <c r="G38" s="5">
        <f>D446</f>
        <v>6.2880550542244729E-2</v>
      </c>
      <c r="H38" s="5">
        <v>2.5000000000000001E-2</v>
      </c>
      <c r="I38" s="5">
        <v>4.4999999999999998E-2</v>
      </c>
      <c r="J38" s="5">
        <v>6.5000000000000002E-2</v>
      </c>
      <c r="L38" t="s">
        <v>1398</v>
      </c>
      <c r="M38" s="11">
        <v>6.29</v>
      </c>
    </row>
    <row r="39" spans="1:17">
      <c r="A39" s="2">
        <v>30317</v>
      </c>
      <c r="B39" s="3">
        <v>8.6411003145776295</v>
      </c>
      <c r="C39">
        <f t="shared" si="0"/>
        <v>1.0864110031457763</v>
      </c>
      <c r="D39" s="6">
        <f t="shared" si="1"/>
        <v>1.07999609606206</v>
      </c>
      <c r="F39" s="9">
        <v>2017</v>
      </c>
      <c r="G39" s="5">
        <f>D458</f>
        <v>2.9473499083459087E-2</v>
      </c>
      <c r="H39" s="1">
        <v>0.03</v>
      </c>
      <c r="I39" s="1">
        <v>4.4999999999999998E-2</v>
      </c>
      <c r="J39" s="1">
        <v>0.06</v>
      </c>
      <c r="L39" t="s">
        <v>1568</v>
      </c>
      <c r="M39" s="11">
        <v>2.95</v>
      </c>
    </row>
    <row r="40" spans="1:17">
      <c r="A40" s="2">
        <v>30348</v>
      </c>
      <c r="B40" s="3">
        <v>7.8581429317430098</v>
      </c>
      <c r="C40">
        <f t="shared" si="0"/>
        <v>1.0785814293174301</v>
      </c>
      <c r="D40" s="6">
        <f t="shared" si="1"/>
        <v>1.1038209903515712</v>
      </c>
    </row>
    <row r="41" spans="1:17">
      <c r="A41" s="2">
        <v>30376</v>
      </c>
      <c r="B41" s="3">
        <v>7.3448492171416504</v>
      </c>
      <c r="C41">
        <f t="shared" si="0"/>
        <v>1.0734484921714165</v>
      </c>
      <c r="D41" s="6">
        <f t="shared" si="1"/>
        <v>1.1363051134316602</v>
      </c>
      <c r="G41" s="5">
        <f>AVERAGE(G21:G39)</f>
        <v>6.6315184378001199E-2</v>
      </c>
      <c r="M41" s="7"/>
    </row>
    <row r="42" spans="1:17">
      <c r="A42" s="2">
        <v>30407</v>
      </c>
      <c r="B42" s="3">
        <v>6.5792587188970204</v>
      </c>
      <c r="C42">
        <f t="shared" si="0"/>
        <v>1.0657925871889702</v>
      </c>
      <c r="D42" s="6">
        <f t="shared" si="1"/>
        <v>1.1502649438065919</v>
      </c>
      <c r="M42" s="203"/>
    </row>
    <row r="43" spans="1:17">
      <c r="A43" s="2">
        <v>30437</v>
      </c>
      <c r="B43" s="3">
        <v>6.4829591104514703</v>
      </c>
      <c r="C43">
        <f t="shared" si="0"/>
        <v>1.0648295911045147</v>
      </c>
      <c r="D43" s="6">
        <f t="shared" si="1"/>
        <v>1.1467251262420191</v>
      </c>
    </row>
    <row r="44" spans="1:17">
      <c r="A44" s="2">
        <v>30468</v>
      </c>
      <c r="B44" s="3">
        <v>9.8803474726902394</v>
      </c>
      <c r="C44">
        <f t="shared" si="0"/>
        <v>1.0988034747269024</v>
      </c>
      <c r="D44" s="6">
        <f t="shared" si="1"/>
        <v>1.2023536582831733</v>
      </c>
    </row>
    <row r="45" spans="1:17">
      <c r="A45" s="2">
        <v>30498</v>
      </c>
      <c r="B45" s="3">
        <v>10.078438526085399</v>
      </c>
      <c r="C45">
        <f t="shared" si="0"/>
        <v>1.1007843852608541</v>
      </c>
      <c r="D45" s="6">
        <f t="shared" si="1"/>
        <v>1.2793943340931304</v>
      </c>
    </row>
    <row r="46" spans="1:17">
      <c r="A46" s="2">
        <v>30529</v>
      </c>
      <c r="B46" s="3">
        <v>9.1112120632036202</v>
      </c>
      <c r="C46">
        <f t="shared" si="0"/>
        <v>1.0911121206320362</v>
      </c>
      <c r="D46" s="6">
        <f t="shared" si="1"/>
        <v>1.346897763866242</v>
      </c>
    </row>
    <row r="47" spans="1:17">
      <c r="A47" s="2">
        <v>30560</v>
      </c>
      <c r="B47" s="3">
        <v>10.3006011324368</v>
      </c>
      <c r="C47">
        <f t="shared" si="0"/>
        <v>1.103006011324368</v>
      </c>
      <c r="D47" s="6">
        <f t="shared" si="1"/>
        <v>1.4634906153258318</v>
      </c>
    </row>
    <row r="48" spans="1:17">
      <c r="A48" s="2">
        <v>30590</v>
      </c>
      <c r="B48" s="3">
        <v>8.8665502871766897</v>
      </c>
      <c r="C48">
        <f t="shared" si="0"/>
        <v>1.0886655028717669</v>
      </c>
      <c r="D48" s="6">
        <f t="shared" si="1"/>
        <v>1.5678429571891486</v>
      </c>
    </row>
    <row r="49" spans="1:4">
      <c r="A49" s="2">
        <v>30621</v>
      </c>
      <c r="B49" s="3">
        <v>7.3842412048320503</v>
      </c>
      <c r="C49">
        <f t="shared" si="0"/>
        <v>1.0738424120483205</v>
      </c>
      <c r="D49" s="6">
        <f t="shared" si="1"/>
        <v>1.6189563629594836</v>
      </c>
    </row>
    <row r="50" spans="1:4">
      <c r="A50" s="2">
        <v>30651</v>
      </c>
      <c r="B50" s="3">
        <v>8.6770991136616793</v>
      </c>
      <c r="C50">
        <f t="shared" si="0"/>
        <v>1.0867709911366168</v>
      </c>
      <c r="D50" s="6">
        <f t="shared" si="1"/>
        <v>1.6401202400196015</v>
      </c>
    </row>
    <row r="51" spans="1:4">
      <c r="A51" s="2">
        <v>30682</v>
      </c>
      <c r="B51" s="3">
        <v>9.6689384379464904</v>
      </c>
      <c r="C51">
        <f t="shared" si="0"/>
        <v>1.0966893843794649</v>
      </c>
      <c r="D51" s="6">
        <f t="shared" si="1"/>
        <v>1.6650980451514763</v>
      </c>
    </row>
    <row r="52" spans="1:4">
      <c r="A52" s="2">
        <v>30713</v>
      </c>
      <c r="B52" s="3">
        <v>9.5007374752731604</v>
      </c>
      <c r="C52">
        <f t="shared" si="0"/>
        <v>1.0950073747527316</v>
      </c>
      <c r="D52" s="6">
        <f t="shared" si="1"/>
        <v>1.7056853887487873</v>
      </c>
    </row>
    <row r="53" spans="1:4">
      <c r="A53" s="2">
        <v>30742</v>
      </c>
      <c r="B53" s="3">
        <v>8.9385483553075193</v>
      </c>
      <c r="C53">
        <f t="shared" si="0"/>
        <v>1.0893854835530752</v>
      </c>
      <c r="D53" s="6">
        <f t="shared" si="1"/>
        <v>1.7458554435175491</v>
      </c>
    </row>
    <row r="54" spans="1:4">
      <c r="A54" s="2">
        <v>30773</v>
      </c>
      <c r="B54" s="3">
        <v>9.5429967381735601</v>
      </c>
      <c r="C54">
        <f t="shared" si="0"/>
        <v>1.0954299673817356</v>
      </c>
      <c r="D54" s="6">
        <f t="shared" si="1"/>
        <v>1.82221172776282</v>
      </c>
    </row>
    <row r="55" spans="1:4">
      <c r="A55" s="2">
        <v>30803</v>
      </c>
      <c r="B55" s="3">
        <v>9.0502235315286903</v>
      </c>
      <c r="C55">
        <f t="shared" si="0"/>
        <v>1.0905022353152869</v>
      </c>
      <c r="D55" s="6">
        <f t="shared" si="1"/>
        <v>1.8902541997034903</v>
      </c>
    </row>
    <row r="56" spans="1:4">
      <c r="A56" s="2">
        <v>30834</v>
      </c>
      <c r="B56" s="3">
        <v>10.080186654476</v>
      </c>
      <c r="C56">
        <f t="shared" si="0"/>
        <v>1.1008018665447601</v>
      </c>
      <c r="D56" s="6">
        <f t="shared" si="1"/>
        <v>1.8955106995936561</v>
      </c>
    </row>
    <row r="57" spans="1:4">
      <c r="A57" s="2">
        <v>30864</v>
      </c>
      <c r="B57" s="3">
        <v>9.7246676695867293</v>
      </c>
      <c r="C57">
        <f t="shared" si="0"/>
        <v>1.0972466766958673</v>
      </c>
      <c r="D57" s="6">
        <f t="shared" si="1"/>
        <v>1.8862050870330846</v>
      </c>
    </row>
    <row r="58" spans="1:4">
      <c r="A58" s="2">
        <v>30895</v>
      </c>
      <c r="B58" s="3">
        <v>9.3492082557340002</v>
      </c>
      <c r="C58">
        <f t="shared" si="0"/>
        <v>1.09349208255734</v>
      </c>
      <c r="D58" s="6">
        <f t="shared" si="1"/>
        <v>1.8925005520782152</v>
      </c>
    </row>
    <row r="59" spans="1:4">
      <c r="A59" s="2">
        <v>30926</v>
      </c>
      <c r="B59" s="3">
        <v>11.748073391284001</v>
      </c>
      <c r="C59">
        <f t="shared" si="0"/>
        <v>1.1174807339128401</v>
      </c>
      <c r="D59" s="6">
        <f t="shared" si="1"/>
        <v>1.9304587704818164</v>
      </c>
    </row>
    <row r="60" spans="1:4">
      <c r="A60" s="2">
        <v>30956</v>
      </c>
      <c r="B60" s="3">
        <v>10.4371986364108</v>
      </c>
      <c r="C60">
        <f t="shared" si="0"/>
        <v>1.1043719863641079</v>
      </c>
      <c r="D60" s="6">
        <f t="shared" si="1"/>
        <v>1.9727373236114465</v>
      </c>
    </row>
    <row r="61" spans="1:4">
      <c r="A61" s="2">
        <v>30987</v>
      </c>
      <c r="B61" s="3">
        <v>10.5263376674186</v>
      </c>
      <c r="C61">
        <f t="shared" si="0"/>
        <v>1.1052633766741859</v>
      </c>
      <c r="D61" s="6">
        <f t="shared" si="1"/>
        <v>2.0597205468844164</v>
      </c>
    </row>
    <row r="62" spans="1:4">
      <c r="A62" s="2">
        <v>31017</v>
      </c>
      <c r="B62" s="3">
        <v>11.9772318197023</v>
      </c>
      <c r="C62">
        <f t="shared" si="0"/>
        <v>1.1197723181970229</v>
      </c>
      <c r="D62" s="6">
        <f t="shared" si="1"/>
        <v>2.1526332573861673</v>
      </c>
    </row>
    <row r="63" spans="1:4">
      <c r="A63" s="2">
        <v>31048</v>
      </c>
      <c r="B63" s="3">
        <v>11.7592623142395</v>
      </c>
      <c r="C63">
        <f t="shared" si="0"/>
        <v>1.1175926231423949</v>
      </c>
      <c r="D63" s="6">
        <f t="shared" si="1"/>
        <v>2.2127234220670124</v>
      </c>
    </row>
    <row r="64" spans="1:4">
      <c r="A64" s="2">
        <v>31079</v>
      </c>
      <c r="B64" s="3">
        <v>10.8652460303697</v>
      </c>
      <c r="C64">
        <f t="shared" si="0"/>
        <v>1.1086524603036969</v>
      </c>
      <c r="D64" s="6">
        <f t="shared" si="1"/>
        <v>2.252757751475611</v>
      </c>
    </row>
    <row r="65" spans="1:4">
      <c r="A65" s="2">
        <v>31107</v>
      </c>
      <c r="B65" s="3">
        <v>10.1622895878452</v>
      </c>
      <c r="C65">
        <f t="shared" si="0"/>
        <v>1.101622895878452</v>
      </c>
      <c r="D65" s="6">
        <f t="shared" si="1"/>
        <v>2.2892970099844949</v>
      </c>
    </row>
    <row r="66" spans="1:4">
      <c r="A66" s="2">
        <v>31138</v>
      </c>
      <c r="B66" s="3">
        <v>8.1953357926486401</v>
      </c>
      <c r="C66">
        <f t="shared" si="0"/>
        <v>1.0819533579264864</v>
      </c>
      <c r="D66" s="6">
        <f t="shared" si="1"/>
        <v>2.2488301864486804</v>
      </c>
    </row>
    <row r="67" spans="1:4">
      <c r="A67" s="2">
        <v>31168</v>
      </c>
      <c r="B67" s="3">
        <v>7.19583929607517</v>
      </c>
      <c r="C67">
        <f t="shared" si="0"/>
        <v>1.0719583929607517</v>
      </c>
      <c r="D67" s="6">
        <f t="shared" si="1"/>
        <v>2.1935842705182642</v>
      </c>
    </row>
    <row r="68" spans="1:4">
      <c r="A68" s="2">
        <v>31199</v>
      </c>
      <c r="B68" s="3">
        <v>8.49392906572883</v>
      </c>
      <c r="C68">
        <f t="shared" ref="C68:C131" si="2">1+B68/100</f>
        <v>1.0849392906572883</v>
      </c>
      <c r="D68" s="6">
        <f t="shared" si="1"/>
        <v>2.1475646602834622</v>
      </c>
    </row>
    <row r="69" spans="1:4">
      <c r="A69" s="2">
        <v>31229</v>
      </c>
      <c r="B69" s="3">
        <v>10.312998332407201</v>
      </c>
      <c r="C69">
        <f t="shared" si="2"/>
        <v>1.103129983324072</v>
      </c>
      <c r="D69" s="6">
        <f t="shared" si="1"/>
        <v>2.1644415289237138</v>
      </c>
    </row>
    <row r="70" spans="1:4">
      <c r="A70" s="2">
        <v>31260</v>
      </c>
      <c r="B70" s="3">
        <v>12.0495633121291</v>
      </c>
      <c r="C70">
        <f t="shared" si="2"/>
        <v>1.120495633121291</v>
      </c>
      <c r="D70" s="6">
        <f t="shared" si="1"/>
        <v>2.2425867283229759</v>
      </c>
    </row>
    <row r="71" spans="1:4">
      <c r="A71" s="2">
        <v>31291</v>
      </c>
      <c r="B71" s="3">
        <v>11.1174031746806</v>
      </c>
      <c r="C71">
        <f t="shared" si="2"/>
        <v>1.111174031746806</v>
      </c>
      <c r="D71" s="6">
        <f t="shared" si="1"/>
        <v>2.2242866108153905</v>
      </c>
    </row>
    <row r="72" spans="1:4">
      <c r="A72" s="2">
        <v>31321</v>
      </c>
      <c r="B72" s="3">
        <v>10.616449226659</v>
      </c>
      <c r="C72">
        <f t="shared" si="2"/>
        <v>1.1061644922665901</v>
      </c>
      <c r="D72" s="6">
        <f t="shared" si="1"/>
        <v>2.2295199496292515</v>
      </c>
    </row>
    <row r="73" spans="1:4">
      <c r="A73" s="2">
        <v>31352</v>
      </c>
      <c r="B73" s="3">
        <v>13.972938637931099</v>
      </c>
      <c r="C73">
        <f t="shared" si="2"/>
        <v>1.139729386379311</v>
      </c>
      <c r="D73" s="6">
        <f t="shared" si="1"/>
        <v>2.3302277702952656</v>
      </c>
    </row>
    <row r="74" spans="1:4">
      <c r="A74" s="2">
        <v>31382</v>
      </c>
      <c r="B74" s="3">
        <v>15.0730453195001</v>
      </c>
      <c r="C74">
        <f t="shared" si="2"/>
        <v>1.1507304531950009</v>
      </c>
      <c r="D74" s="6">
        <f t="shared" si="1"/>
        <v>2.4222979520736625</v>
      </c>
    </row>
    <row r="75" spans="1:4">
      <c r="A75" s="2">
        <v>31413</v>
      </c>
      <c r="B75" s="3">
        <v>14.372350612333999</v>
      </c>
      <c r="C75">
        <f t="shared" si="2"/>
        <v>1.14372350612334</v>
      </c>
      <c r="D75" s="6">
        <f t="shared" si="1"/>
        <v>2.5023160780524427</v>
      </c>
    </row>
    <row r="76" spans="1:4">
      <c r="A76" s="2">
        <v>31444</v>
      </c>
      <c r="B76" s="3">
        <v>12.716257234022301</v>
      </c>
      <c r="C76">
        <f t="shared" si="2"/>
        <v>1.127162572340223</v>
      </c>
      <c r="D76" s="6">
        <f t="shared" si="1"/>
        <v>2.5607909070122044</v>
      </c>
    </row>
    <row r="77" spans="1:4">
      <c r="A77" s="2">
        <v>31472</v>
      </c>
      <c r="B77" s="3">
        <v>4.77018576799688</v>
      </c>
      <c r="C77">
        <f t="shared" si="2"/>
        <v>1.0477018576799688</v>
      </c>
      <c r="D77" s="6">
        <f t="shared" si="1"/>
        <v>2.3865011902387434</v>
      </c>
    </row>
    <row r="78" spans="1:4">
      <c r="A78" s="2">
        <v>31503</v>
      </c>
      <c r="B78" s="3">
        <v>0.78000320905249299</v>
      </c>
      <c r="C78">
        <f t="shared" si="2"/>
        <v>1.0078000320905249</v>
      </c>
      <c r="D78" s="6">
        <f t="shared" si="1"/>
        <v>2.1544021590153388</v>
      </c>
    </row>
    <row r="79" spans="1:4">
      <c r="A79" s="2">
        <v>31533</v>
      </c>
      <c r="B79" s="3">
        <v>1.39908695970441</v>
      </c>
      <c r="C79">
        <f t="shared" si="2"/>
        <v>1.0139908695970441</v>
      </c>
      <c r="D79" s="6">
        <f t="shared" ref="D79:D142" si="3">PRODUCT(C68:C79)-1</f>
        <v>1.98382382122537</v>
      </c>
    </row>
    <row r="80" spans="1:4">
      <c r="A80" s="2">
        <v>31564</v>
      </c>
      <c r="B80" s="3">
        <v>1.2721397496659801</v>
      </c>
      <c r="C80">
        <f t="shared" si="2"/>
        <v>1.0127213974966598</v>
      </c>
      <c r="D80" s="6">
        <f t="shared" si="3"/>
        <v>1.7852085882929871</v>
      </c>
    </row>
    <row r="81" spans="1:4">
      <c r="A81" s="2">
        <v>31594</v>
      </c>
      <c r="B81" s="3">
        <v>1.7103069998462901</v>
      </c>
      <c r="C81">
        <f t="shared" si="2"/>
        <v>1.0171030699984629</v>
      </c>
      <c r="D81" s="6">
        <f t="shared" si="3"/>
        <v>1.5680058094356628</v>
      </c>
    </row>
    <row r="82" spans="1:4">
      <c r="A82" s="2">
        <v>31625</v>
      </c>
      <c r="B82" s="3">
        <v>3.5531100874813601</v>
      </c>
      <c r="C82">
        <f t="shared" si="2"/>
        <v>1.0355311008748136</v>
      </c>
      <c r="D82" s="6">
        <f t="shared" si="3"/>
        <v>1.3732800060006758</v>
      </c>
    </row>
    <row r="83" spans="1:4">
      <c r="A83" s="2">
        <v>31656</v>
      </c>
      <c r="B83" s="3">
        <v>1.71559599894644</v>
      </c>
      <c r="C83">
        <f t="shared" si="2"/>
        <v>1.0171559599894644</v>
      </c>
      <c r="D83" s="6">
        <f t="shared" si="3"/>
        <v>1.1724732884843703</v>
      </c>
    </row>
    <row r="84" spans="1:4">
      <c r="A84" s="2">
        <v>31686</v>
      </c>
      <c r="B84" s="3">
        <v>1.90312887367812</v>
      </c>
      <c r="C84">
        <f t="shared" si="2"/>
        <v>1.0190312887367812</v>
      </c>
      <c r="D84" s="6">
        <f t="shared" si="3"/>
        <v>1.001346337174708</v>
      </c>
    </row>
    <row r="85" spans="1:4">
      <c r="A85" s="2">
        <v>31717</v>
      </c>
      <c r="B85" s="3">
        <v>5.4522925677130498</v>
      </c>
      <c r="C85">
        <f t="shared" si="2"/>
        <v>1.0545229256771305</v>
      </c>
      <c r="D85" s="6">
        <f t="shared" si="3"/>
        <v>0.85172517265278413</v>
      </c>
    </row>
    <row r="86" spans="1:4">
      <c r="A86" s="2">
        <v>31747</v>
      </c>
      <c r="B86" s="3">
        <v>11.650157892363399</v>
      </c>
      <c r="C86">
        <f t="shared" si="2"/>
        <v>1.1165015789236339</v>
      </c>
      <c r="D86" s="6">
        <f t="shared" si="3"/>
        <v>0.79664496864508139</v>
      </c>
    </row>
    <row r="87" spans="1:4">
      <c r="A87" s="2">
        <v>31778</v>
      </c>
      <c r="B87" s="3">
        <v>13.2085420443698</v>
      </c>
      <c r="C87">
        <f t="shared" si="2"/>
        <v>1.1320854204436981</v>
      </c>
      <c r="D87" s="6">
        <f t="shared" si="3"/>
        <v>0.77836300804092984</v>
      </c>
    </row>
    <row r="88" spans="1:4">
      <c r="A88" s="2">
        <v>31809</v>
      </c>
      <c r="B88" s="3">
        <v>12.636962282846101</v>
      </c>
      <c r="C88">
        <f t="shared" si="2"/>
        <v>1.126369622828461</v>
      </c>
      <c r="D88" s="6">
        <f t="shared" si="3"/>
        <v>0.77711194442901976</v>
      </c>
    </row>
    <row r="89" spans="1:4">
      <c r="A89" s="2">
        <v>31837</v>
      </c>
      <c r="B89" s="3">
        <v>16.371888612648402</v>
      </c>
      <c r="C89">
        <f t="shared" si="2"/>
        <v>1.163718886126484</v>
      </c>
      <c r="D89" s="6">
        <f t="shared" si="3"/>
        <v>0.97390003399680758</v>
      </c>
    </row>
    <row r="90" spans="1:4">
      <c r="A90" s="2">
        <v>31868</v>
      </c>
      <c r="B90" s="3">
        <v>19.099244001746602</v>
      </c>
      <c r="C90">
        <f t="shared" si="2"/>
        <v>1.1909924400174661</v>
      </c>
      <c r="D90" s="6">
        <f t="shared" si="3"/>
        <v>1.3327048451902099</v>
      </c>
    </row>
    <row r="91" spans="1:4">
      <c r="A91" s="2">
        <v>31898</v>
      </c>
      <c r="B91" s="3">
        <v>21.451360436213701</v>
      </c>
      <c r="C91">
        <f t="shared" si="2"/>
        <v>1.214513604362137</v>
      </c>
      <c r="D91" s="6">
        <f t="shared" si="3"/>
        <v>1.7940111241542507</v>
      </c>
    </row>
    <row r="92" spans="1:4">
      <c r="A92" s="2">
        <v>31929</v>
      </c>
      <c r="B92" s="3">
        <v>19.711404100381099</v>
      </c>
      <c r="C92">
        <f t="shared" si="2"/>
        <v>1.197114041003811</v>
      </c>
      <c r="D92" s="6">
        <f t="shared" si="3"/>
        <v>2.3027345484293744</v>
      </c>
    </row>
    <row r="93" spans="1:4">
      <c r="A93" s="2">
        <v>31959</v>
      </c>
      <c r="B93" s="3">
        <v>9.2100633544892592</v>
      </c>
      <c r="C93">
        <f t="shared" si="2"/>
        <v>1.0921006335448926</v>
      </c>
      <c r="D93" s="6">
        <f t="shared" si="3"/>
        <v>2.5462664494521432</v>
      </c>
    </row>
    <row r="94" spans="1:4">
      <c r="A94" s="2">
        <v>31990</v>
      </c>
      <c r="B94" s="3">
        <v>4.87033868986431</v>
      </c>
      <c r="C94">
        <f t="shared" si="2"/>
        <v>1.0487033868986431</v>
      </c>
      <c r="D94" s="6">
        <f t="shared" si="3"/>
        <v>2.5913760902436485</v>
      </c>
    </row>
    <row r="95" spans="1:4">
      <c r="A95" s="2">
        <v>32021</v>
      </c>
      <c r="B95" s="3">
        <v>7.7811277845208204</v>
      </c>
      <c r="C95">
        <f t="shared" si="2"/>
        <v>1.0778112778452082</v>
      </c>
      <c r="D95" s="6">
        <f t="shared" si="3"/>
        <v>2.8055379954597406</v>
      </c>
    </row>
    <row r="96" spans="1:4">
      <c r="A96" s="2">
        <v>32051</v>
      </c>
      <c r="B96" s="3">
        <v>11.2201362464978</v>
      </c>
      <c r="C96">
        <f t="shared" si="2"/>
        <v>1.112201362464978</v>
      </c>
      <c r="D96" s="6">
        <f t="shared" si="3"/>
        <v>3.153478494962914</v>
      </c>
    </row>
    <row r="97" spans="1:4">
      <c r="A97" s="2">
        <v>32082</v>
      </c>
      <c r="B97" s="3">
        <v>15.079060579037799</v>
      </c>
      <c r="C97">
        <f t="shared" si="2"/>
        <v>1.1507906057903781</v>
      </c>
      <c r="D97" s="6">
        <f t="shared" si="3"/>
        <v>3.5326506583879942</v>
      </c>
    </row>
    <row r="98" spans="1:4">
      <c r="A98" s="2">
        <v>32112</v>
      </c>
      <c r="B98" s="3">
        <v>14.149476080044</v>
      </c>
      <c r="C98">
        <f t="shared" si="2"/>
        <v>1.14149476080044</v>
      </c>
      <c r="D98" s="6">
        <f t="shared" si="3"/>
        <v>3.6341152370573147</v>
      </c>
    </row>
    <row r="99" spans="1:4">
      <c r="A99" s="2">
        <v>32143</v>
      </c>
      <c r="B99" s="3">
        <v>18.889411948605499</v>
      </c>
      <c r="C99">
        <f t="shared" si="2"/>
        <v>1.1888941194860549</v>
      </c>
      <c r="D99" s="6">
        <f t="shared" si="3"/>
        <v>3.8666578112090164</v>
      </c>
    </row>
    <row r="100" spans="1:4">
      <c r="A100" s="2">
        <v>32174</v>
      </c>
      <c r="B100" s="3">
        <v>15.699919231127399</v>
      </c>
      <c r="C100">
        <f t="shared" si="2"/>
        <v>1.1569991923112739</v>
      </c>
      <c r="D100" s="6">
        <f t="shared" si="3"/>
        <v>3.9989977026233294</v>
      </c>
    </row>
    <row r="101" spans="1:4">
      <c r="A101" s="2">
        <v>32203</v>
      </c>
      <c r="B101" s="3">
        <v>17.600509644991199</v>
      </c>
      <c r="C101">
        <f t="shared" si="2"/>
        <v>1.176005096449912</v>
      </c>
      <c r="D101" s="6">
        <f t="shared" si="3"/>
        <v>4.0517756869913599</v>
      </c>
    </row>
    <row r="102" spans="1:4">
      <c r="A102" s="2">
        <v>32234</v>
      </c>
      <c r="B102" s="3">
        <v>19.289611020104001</v>
      </c>
      <c r="C102">
        <f t="shared" si="2"/>
        <v>1.19289611020104</v>
      </c>
      <c r="D102" s="6">
        <f t="shared" si="3"/>
        <v>4.0598503937873884</v>
      </c>
    </row>
    <row r="103" spans="1:4">
      <c r="A103" s="2">
        <v>32264</v>
      </c>
      <c r="B103" s="3">
        <v>17.4196102684731</v>
      </c>
      <c r="C103">
        <f t="shared" si="2"/>
        <v>1.174196102684731</v>
      </c>
      <c r="D103" s="6">
        <f t="shared" si="3"/>
        <v>3.89188148342999</v>
      </c>
    </row>
    <row r="104" spans="1:4">
      <c r="A104" s="2">
        <v>32295</v>
      </c>
      <c r="B104" s="3">
        <v>21.999956711379799</v>
      </c>
      <c r="C104">
        <f t="shared" si="2"/>
        <v>1.219999567113798</v>
      </c>
      <c r="D104" s="6">
        <f t="shared" si="3"/>
        <v>3.9854007953596389</v>
      </c>
    </row>
    <row r="105" spans="1:4">
      <c r="A105" s="2">
        <v>32325</v>
      </c>
      <c r="B105" s="3">
        <v>21.910082734772899</v>
      </c>
      <c r="C105">
        <f t="shared" si="2"/>
        <v>1.2191008273477291</v>
      </c>
      <c r="D105" s="6">
        <f t="shared" si="3"/>
        <v>4.5651521916575524</v>
      </c>
    </row>
    <row r="106" spans="1:4">
      <c r="A106" s="2">
        <v>32356</v>
      </c>
      <c r="B106" s="3">
        <v>21.5899025433588</v>
      </c>
      <c r="C106">
        <f t="shared" si="2"/>
        <v>1.215899025433588</v>
      </c>
      <c r="D106" s="6">
        <f t="shared" si="3"/>
        <v>5.4524089563944642</v>
      </c>
    </row>
    <row r="107" spans="1:4">
      <c r="A107" s="2">
        <v>32387</v>
      </c>
      <c r="B107" s="3">
        <v>27.450056628121899</v>
      </c>
      <c r="C107">
        <f t="shared" si="2"/>
        <v>1.274500566281219</v>
      </c>
      <c r="D107" s="6">
        <f t="shared" si="3"/>
        <v>6.6299061234946572</v>
      </c>
    </row>
    <row r="108" spans="1:4">
      <c r="A108" s="2">
        <v>32417</v>
      </c>
      <c r="B108" s="3">
        <v>25.619950276382301</v>
      </c>
      <c r="C108">
        <f t="shared" si="2"/>
        <v>1.2561995027638231</v>
      </c>
      <c r="D108" s="6">
        <f t="shared" si="3"/>
        <v>7.6177598786842413</v>
      </c>
    </row>
    <row r="109" spans="1:4">
      <c r="A109" s="2">
        <v>32448</v>
      </c>
      <c r="B109" s="3">
        <v>27.940118257517501</v>
      </c>
      <c r="C109">
        <f t="shared" si="2"/>
        <v>1.279401182575175</v>
      </c>
      <c r="D109" s="6">
        <f t="shared" si="3"/>
        <v>8.5808673832239108</v>
      </c>
    </row>
    <row r="110" spans="1:4">
      <c r="A110" s="2">
        <v>32478</v>
      </c>
      <c r="B110" s="3">
        <v>28.7000421554845</v>
      </c>
      <c r="C110">
        <f t="shared" si="2"/>
        <v>1.287000421554845</v>
      </c>
      <c r="D110" s="6">
        <f t="shared" si="3"/>
        <v>9.8021348713188754</v>
      </c>
    </row>
    <row r="111" spans="1:4">
      <c r="A111" s="2">
        <v>32509</v>
      </c>
      <c r="B111" s="3">
        <v>37.490013138970298</v>
      </c>
      <c r="C111">
        <f t="shared" si="2"/>
        <v>1.3749001313897029</v>
      </c>
      <c r="D111" s="6">
        <f t="shared" si="3"/>
        <v>11.492160916975433</v>
      </c>
    </row>
    <row r="112" spans="1:4">
      <c r="A112" s="2">
        <v>32540</v>
      </c>
      <c r="B112" s="3">
        <v>16.779991110957599</v>
      </c>
      <c r="C112">
        <f t="shared" si="2"/>
        <v>1.167799911109576</v>
      </c>
      <c r="D112" s="6">
        <f t="shared" si="3"/>
        <v>11.608776657197224</v>
      </c>
    </row>
    <row r="113" spans="1:4">
      <c r="A113" s="2">
        <v>32568</v>
      </c>
      <c r="B113" s="3">
        <v>6.8199929835568698</v>
      </c>
      <c r="C113">
        <f t="shared" si="2"/>
        <v>1.0681999298355687</v>
      </c>
      <c r="D113" s="6">
        <f t="shared" si="3"/>
        <v>10.452921744292867</v>
      </c>
    </row>
    <row r="114" spans="1:4">
      <c r="A114" s="2">
        <v>32599</v>
      </c>
      <c r="B114" s="3">
        <v>8.3300132840743206</v>
      </c>
      <c r="C114">
        <f t="shared" si="2"/>
        <v>1.0833001328407432</v>
      </c>
      <c r="D114" s="6">
        <f t="shared" si="3"/>
        <v>9.4006975468434923</v>
      </c>
    </row>
    <row r="115" spans="1:4">
      <c r="A115" s="2">
        <v>32629</v>
      </c>
      <c r="B115" s="3">
        <v>17.919969880989498</v>
      </c>
      <c r="C115">
        <f t="shared" si="2"/>
        <v>1.1791996988098949</v>
      </c>
      <c r="D115" s="6">
        <f t="shared" si="3"/>
        <v>9.4450179885698784</v>
      </c>
    </row>
    <row r="116" spans="1:4">
      <c r="A116" s="2">
        <v>32660</v>
      </c>
      <c r="B116" s="3">
        <v>28.6499913805517</v>
      </c>
      <c r="C116">
        <f t="shared" si="2"/>
        <v>1.2864999138055171</v>
      </c>
      <c r="D116" s="6">
        <f t="shared" si="3"/>
        <v>10.014360254062952</v>
      </c>
    </row>
    <row r="117" spans="1:4">
      <c r="A117" s="2">
        <v>32690</v>
      </c>
      <c r="B117" s="3">
        <v>27.739978198255699</v>
      </c>
      <c r="C117">
        <f t="shared" si="2"/>
        <v>1.2773997819825569</v>
      </c>
      <c r="D117" s="6">
        <f t="shared" si="3"/>
        <v>10.541080993134454</v>
      </c>
    </row>
    <row r="118" spans="1:4">
      <c r="A118" s="2">
        <v>32721</v>
      </c>
      <c r="B118" s="3">
        <v>33.710017701415097</v>
      </c>
      <c r="C118">
        <f t="shared" si="2"/>
        <v>1.3371001770141508</v>
      </c>
      <c r="D118" s="6">
        <f t="shared" si="3"/>
        <v>11.691499142662639</v>
      </c>
    </row>
    <row r="119" spans="1:4">
      <c r="A119" s="2">
        <v>32752</v>
      </c>
      <c r="B119" s="3">
        <v>37.559998681497497</v>
      </c>
      <c r="C119">
        <f t="shared" si="2"/>
        <v>1.3755999868149749</v>
      </c>
      <c r="D119" s="6">
        <f t="shared" si="3"/>
        <v>12.698248957432623</v>
      </c>
    </row>
    <row r="120" spans="1:4">
      <c r="A120" s="2">
        <v>32782</v>
      </c>
      <c r="B120" s="3">
        <v>39.769996238833897</v>
      </c>
      <c r="C120">
        <f t="shared" si="2"/>
        <v>1.397699962388339</v>
      </c>
      <c r="D120" s="6">
        <f t="shared" si="3"/>
        <v>14.241243138900771</v>
      </c>
    </row>
    <row r="121" spans="1:4">
      <c r="A121" s="2">
        <v>32813</v>
      </c>
      <c r="B121" s="3">
        <v>47.820001352355597</v>
      </c>
      <c r="C121">
        <f t="shared" si="2"/>
        <v>1.478200013523556</v>
      </c>
      <c r="D121" s="6">
        <f t="shared" si="3"/>
        <v>16.609492722752844</v>
      </c>
    </row>
    <row r="122" spans="1:4">
      <c r="A122" s="2">
        <v>32843</v>
      </c>
      <c r="B122" s="3">
        <v>51.499999181161201</v>
      </c>
      <c r="C122">
        <f t="shared" si="2"/>
        <v>1.5149999918116119</v>
      </c>
      <c r="D122" s="6">
        <f t="shared" si="3"/>
        <v>19.729116233347181</v>
      </c>
    </row>
    <row r="123" spans="1:4">
      <c r="A123" s="2">
        <v>32874</v>
      </c>
      <c r="B123" s="3">
        <v>67.5500022769304</v>
      </c>
      <c r="C123">
        <f t="shared" si="2"/>
        <v>1.675500022769304</v>
      </c>
      <c r="D123" s="6">
        <f t="shared" si="3"/>
        <v>24.261205470869491</v>
      </c>
    </row>
    <row r="124" spans="1:4">
      <c r="A124" s="2">
        <v>32905</v>
      </c>
      <c r="B124" s="3">
        <v>75.729998606663898</v>
      </c>
      <c r="C124">
        <f t="shared" si="2"/>
        <v>1.757299986066639</v>
      </c>
      <c r="D124" s="6">
        <f t="shared" si="3"/>
        <v>37.012946909549946</v>
      </c>
    </row>
    <row r="125" spans="1:4">
      <c r="A125" s="2">
        <v>32933</v>
      </c>
      <c r="B125" s="3">
        <v>82.389999656193197</v>
      </c>
      <c r="C125">
        <f t="shared" si="2"/>
        <v>1.823899996561932</v>
      </c>
      <c r="D125" s="6">
        <f t="shared" si="3"/>
        <v>63.905278310877165</v>
      </c>
    </row>
    <row r="126" spans="1:4">
      <c r="A126" s="2">
        <v>32964</v>
      </c>
      <c r="B126" s="3">
        <v>15.5199994367887</v>
      </c>
      <c r="C126">
        <f t="shared" si="2"/>
        <v>1.155199994367887</v>
      </c>
      <c r="D126" s="6">
        <f t="shared" si="3"/>
        <v>68.213115429566827</v>
      </c>
    </row>
    <row r="127" spans="1:4">
      <c r="A127" s="2">
        <v>32994</v>
      </c>
      <c r="B127" s="3">
        <v>7.5899995934633102</v>
      </c>
      <c r="C127">
        <f t="shared" si="2"/>
        <v>1.0758999959346331</v>
      </c>
      <c r="D127" s="6">
        <f t="shared" si="3"/>
        <v>62.149940323466261</v>
      </c>
    </row>
    <row r="128" spans="1:4">
      <c r="A128" s="2">
        <v>33025</v>
      </c>
      <c r="B128" s="3">
        <v>11.7500003554595</v>
      </c>
      <c r="C128">
        <f t="shared" si="2"/>
        <v>1.117500003554595</v>
      </c>
      <c r="D128" s="6">
        <f t="shared" si="3"/>
        <v>53.854304907955274</v>
      </c>
    </row>
    <row r="129" spans="1:4">
      <c r="A129" s="2">
        <v>33055</v>
      </c>
      <c r="B129" s="3">
        <v>12.9199996725029</v>
      </c>
      <c r="C129">
        <f t="shared" si="2"/>
        <v>1.129199996725029</v>
      </c>
      <c r="D129" s="6">
        <f t="shared" si="3"/>
        <v>47.490286123489149</v>
      </c>
    </row>
    <row r="130" spans="1:4">
      <c r="A130" s="2">
        <v>33086</v>
      </c>
      <c r="B130" s="3">
        <v>12.8800001004814</v>
      </c>
      <c r="C130">
        <f t="shared" si="2"/>
        <v>1.128800001004814</v>
      </c>
      <c r="D130" s="6">
        <f t="shared" si="3"/>
        <v>39.936225995532851</v>
      </c>
    </row>
    <row r="131" spans="1:4">
      <c r="A131" s="2">
        <v>33117</v>
      </c>
      <c r="B131" s="3">
        <v>14.410000133132399</v>
      </c>
      <c r="C131">
        <f t="shared" si="2"/>
        <v>1.1441000013313241</v>
      </c>
      <c r="D131" s="6">
        <f t="shared" si="3"/>
        <v>33.047060675268881</v>
      </c>
    </row>
    <row r="132" spans="1:4">
      <c r="A132" s="2">
        <v>33147</v>
      </c>
      <c r="B132" s="3">
        <v>14.360000224235</v>
      </c>
      <c r="C132">
        <f t="shared" ref="C132:C195" si="4">1+B132/100</f>
        <v>1.14360000224235</v>
      </c>
      <c r="D132" s="6">
        <f t="shared" si="3"/>
        <v>26.857351157146866</v>
      </c>
    </row>
    <row r="133" spans="1:4">
      <c r="A133" s="2">
        <v>33178</v>
      </c>
      <c r="B133" s="3">
        <v>16.8099997421144</v>
      </c>
      <c r="C133">
        <f t="shared" si="4"/>
        <v>1.1680999974211441</v>
      </c>
      <c r="D133" s="6">
        <f t="shared" si="3"/>
        <v>21.013375400570997</v>
      </c>
    </row>
    <row r="134" spans="1:4">
      <c r="A134" s="2">
        <v>33208</v>
      </c>
      <c r="B134" s="3">
        <v>18.4400001214591</v>
      </c>
      <c r="C134">
        <f t="shared" si="4"/>
        <v>1.184400001214591</v>
      </c>
      <c r="D134" s="6">
        <f t="shared" si="3"/>
        <v>16.209664681249471</v>
      </c>
    </row>
    <row r="135" spans="1:4">
      <c r="A135" s="2">
        <v>33239</v>
      </c>
      <c r="B135" s="3">
        <v>20.7499999998929</v>
      </c>
      <c r="C135">
        <f t="shared" si="4"/>
        <v>1.2074999999989289</v>
      </c>
      <c r="D135" s="6">
        <f t="shared" si="3"/>
        <v>11.402667753023088</v>
      </c>
    </row>
    <row r="136" spans="1:4">
      <c r="A136" s="2">
        <v>33270</v>
      </c>
      <c r="B136" s="3">
        <v>20.720496894497298</v>
      </c>
      <c r="C136">
        <f t="shared" si="4"/>
        <v>1.2072049689449731</v>
      </c>
      <c r="D136" s="6">
        <f t="shared" si="3"/>
        <v>7.5202084210653837</v>
      </c>
    </row>
    <row r="137" spans="1:4">
      <c r="A137" s="2">
        <v>33298</v>
      </c>
      <c r="B137" s="3">
        <v>11.922892227443199</v>
      </c>
      <c r="C137">
        <f t="shared" si="4"/>
        <v>1.119228922274432</v>
      </c>
      <c r="D137" s="6">
        <f t="shared" si="3"/>
        <v>4.2283917466078815</v>
      </c>
    </row>
    <row r="138" spans="1:4">
      <c r="A138" s="2">
        <v>33329</v>
      </c>
      <c r="B138" s="3">
        <v>4.9892736745196897</v>
      </c>
      <c r="C138">
        <f t="shared" si="4"/>
        <v>1.0498927367451969</v>
      </c>
      <c r="D138" s="6">
        <f t="shared" si="3"/>
        <v>3.7517750574659647</v>
      </c>
    </row>
    <row r="139" spans="1:4">
      <c r="A139" s="2">
        <v>33359</v>
      </c>
      <c r="B139" s="3">
        <v>7.43184073796834</v>
      </c>
      <c r="C139">
        <f t="shared" si="4"/>
        <v>1.0743184073796834</v>
      </c>
      <c r="D139" s="6">
        <f t="shared" si="3"/>
        <v>3.7447898794057544</v>
      </c>
    </row>
    <row r="140" spans="1:4">
      <c r="A140" s="2">
        <v>33390</v>
      </c>
      <c r="B140" s="3">
        <v>11.1890011954962</v>
      </c>
      <c r="C140">
        <f t="shared" si="4"/>
        <v>1.111890011954962</v>
      </c>
      <c r="D140" s="6">
        <f t="shared" si="3"/>
        <v>3.7209704330694491</v>
      </c>
    </row>
    <row r="141" spans="1:4">
      <c r="A141" s="2">
        <v>33420</v>
      </c>
      <c r="B141" s="3">
        <v>12.408973168453301</v>
      </c>
      <c r="C141">
        <f t="shared" si="4"/>
        <v>1.1240897316845331</v>
      </c>
      <c r="D141" s="6">
        <f t="shared" si="3"/>
        <v>3.6996053868143113</v>
      </c>
    </row>
    <row r="142" spans="1:4">
      <c r="A142" s="2">
        <v>33451</v>
      </c>
      <c r="B142" s="3">
        <v>15.6304347826289</v>
      </c>
      <c r="C142">
        <f t="shared" si="4"/>
        <v>1.1563043478262891</v>
      </c>
      <c r="D142" s="6">
        <f t="shared" si="3"/>
        <v>3.8141159966370912</v>
      </c>
    </row>
    <row r="143" spans="1:4">
      <c r="A143" s="2">
        <v>33482</v>
      </c>
      <c r="B143" s="3">
        <v>15.630757661199899</v>
      </c>
      <c r="C143">
        <f t="shared" si="4"/>
        <v>1.156307576611999</v>
      </c>
      <c r="D143" s="6">
        <f t="shared" ref="D143:D206" si="5">PRODUCT(C132:C143)-1</f>
        <v>3.8654827332601682</v>
      </c>
    </row>
    <row r="144" spans="1:4">
      <c r="A144" s="2">
        <v>33512</v>
      </c>
      <c r="B144" s="3">
        <v>20.229578563966001</v>
      </c>
      <c r="C144">
        <f t="shared" si="4"/>
        <v>1.2022957856396599</v>
      </c>
      <c r="D144" s="6">
        <f t="shared" si="5"/>
        <v>4.1152058183203488</v>
      </c>
    </row>
    <row r="145" spans="1:4">
      <c r="A145" s="2">
        <v>33543</v>
      </c>
      <c r="B145" s="3">
        <v>25.2102885889731</v>
      </c>
      <c r="C145">
        <f t="shared" si="4"/>
        <v>1.252102885889731</v>
      </c>
      <c r="D145" s="6">
        <f t="shared" si="5"/>
        <v>4.4830613656184184</v>
      </c>
    </row>
    <row r="146" spans="1:4">
      <c r="A146" s="2">
        <v>33573</v>
      </c>
      <c r="B146" s="3">
        <v>23.709335983077899</v>
      </c>
      <c r="C146">
        <f t="shared" si="4"/>
        <v>1.2370933598307789</v>
      </c>
      <c r="D146" s="6">
        <f t="shared" si="5"/>
        <v>4.7269999999960044</v>
      </c>
    </row>
    <row r="147" spans="1:4">
      <c r="A147" s="2">
        <v>33604</v>
      </c>
      <c r="B147" s="3">
        <v>25.940282870620901</v>
      </c>
      <c r="C147">
        <f t="shared" si="4"/>
        <v>1.2594028287062091</v>
      </c>
      <c r="D147" s="6">
        <f t="shared" si="5"/>
        <v>4.9731677018648668</v>
      </c>
    </row>
    <row r="148" spans="1:4">
      <c r="A148" s="2">
        <v>33635</v>
      </c>
      <c r="B148" s="3">
        <v>24.319940104800502</v>
      </c>
      <c r="C148">
        <f t="shared" si="4"/>
        <v>1.243199401048005</v>
      </c>
      <c r="D148" s="6">
        <f t="shared" si="5"/>
        <v>5.1512656925256355</v>
      </c>
    </row>
    <row r="149" spans="1:4">
      <c r="A149" s="2">
        <v>33664</v>
      </c>
      <c r="B149" s="3">
        <v>21.4002921922404</v>
      </c>
      <c r="C149">
        <f t="shared" si="4"/>
        <v>1.214002921922404</v>
      </c>
      <c r="D149" s="6">
        <f t="shared" si="5"/>
        <v>5.6721422004283353</v>
      </c>
    </row>
    <row r="150" spans="1:4">
      <c r="A150" s="2">
        <v>33695</v>
      </c>
      <c r="B150" s="3">
        <v>19.929999265071199</v>
      </c>
      <c r="C150">
        <f t="shared" si="4"/>
        <v>1.199299992650712</v>
      </c>
      <c r="D150" s="6">
        <f t="shared" si="5"/>
        <v>6.6216358222889795</v>
      </c>
    </row>
    <row r="151" spans="1:4">
      <c r="A151" s="2">
        <v>33725</v>
      </c>
      <c r="B151" s="3">
        <v>24.8600163920702</v>
      </c>
      <c r="C151">
        <f t="shared" si="4"/>
        <v>1.2486001639207021</v>
      </c>
      <c r="D151" s="6">
        <f t="shared" si="5"/>
        <v>7.8580589066372166</v>
      </c>
    </row>
    <row r="152" spans="1:4">
      <c r="A152" s="2">
        <v>33756</v>
      </c>
      <c r="B152" s="3">
        <v>20.210299007392301</v>
      </c>
      <c r="C152">
        <f t="shared" si="4"/>
        <v>1.2021029900739231</v>
      </c>
      <c r="D152" s="6">
        <f t="shared" si="5"/>
        <v>8.5767557792855342</v>
      </c>
    </row>
    <row r="153" spans="1:4">
      <c r="A153" s="2">
        <v>33786</v>
      </c>
      <c r="B153" s="3">
        <v>21.830058688441301</v>
      </c>
      <c r="C153">
        <f t="shared" si="4"/>
        <v>1.218300586884413</v>
      </c>
      <c r="D153" s="6">
        <f t="shared" si="5"/>
        <v>9.3793913043470596</v>
      </c>
    </row>
    <row r="154" spans="1:4">
      <c r="A154" s="2">
        <v>33817</v>
      </c>
      <c r="B154" s="3">
        <v>22.1400266414289</v>
      </c>
      <c r="C154">
        <f t="shared" si="4"/>
        <v>1.2214002664142889</v>
      </c>
      <c r="D154" s="6">
        <f t="shared" si="5"/>
        <v>9.9637149840174892</v>
      </c>
    </row>
    <row r="155" spans="1:4">
      <c r="A155" s="2">
        <v>33848</v>
      </c>
      <c r="B155" s="3">
        <v>24.6299471843048</v>
      </c>
      <c r="C155">
        <f t="shared" si="4"/>
        <v>1.246299471843048</v>
      </c>
      <c r="D155" s="6">
        <f t="shared" si="5"/>
        <v>10.816987513006419</v>
      </c>
    </row>
    <row r="156" spans="1:4">
      <c r="A156" s="2">
        <v>33878</v>
      </c>
      <c r="B156" s="3">
        <v>25.239958612639501</v>
      </c>
      <c r="C156">
        <f t="shared" si="4"/>
        <v>1.252399586126395</v>
      </c>
      <c r="D156" s="6">
        <f t="shared" si="5"/>
        <v>11.309442025263493</v>
      </c>
    </row>
    <row r="157" spans="1:4">
      <c r="A157" s="2">
        <v>33909</v>
      </c>
      <c r="B157" s="3">
        <v>22.490041022418598</v>
      </c>
      <c r="C157">
        <f t="shared" si="4"/>
        <v>1.2249004102241861</v>
      </c>
      <c r="D157" s="6">
        <f t="shared" si="5"/>
        <v>11.042014083900092</v>
      </c>
    </row>
    <row r="158" spans="1:4">
      <c r="A158" s="2">
        <v>33939</v>
      </c>
      <c r="B158" s="3">
        <v>25.239966778660701</v>
      </c>
      <c r="C158">
        <f t="shared" si="4"/>
        <v>1.2523996677866069</v>
      </c>
      <c r="D158" s="6">
        <f t="shared" si="5"/>
        <v>11.191007508294353</v>
      </c>
    </row>
    <row r="159" spans="1:4">
      <c r="A159" s="2">
        <v>33970</v>
      </c>
      <c r="B159" s="3">
        <v>30.349953235487401</v>
      </c>
      <c r="C159">
        <f t="shared" si="4"/>
        <v>1.3034995323548739</v>
      </c>
      <c r="D159" s="6">
        <f t="shared" si="5"/>
        <v>11.617863183872092</v>
      </c>
    </row>
    <row r="160" spans="1:4">
      <c r="A160" s="2">
        <v>34001</v>
      </c>
      <c r="B160" s="3">
        <v>24.980001670190401</v>
      </c>
      <c r="C160">
        <f t="shared" si="4"/>
        <v>1.2498000167019039</v>
      </c>
      <c r="D160" s="6">
        <f t="shared" si="5"/>
        <v>11.684856190126769</v>
      </c>
    </row>
    <row r="161" spans="1:6">
      <c r="A161" s="2">
        <v>34029</v>
      </c>
      <c r="B161" s="3">
        <v>27.2600190080482</v>
      </c>
      <c r="C161">
        <f t="shared" si="4"/>
        <v>1.272600190080482</v>
      </c>
      <c r="D161" s="6">
        <f t="shared" si="5"/>
        <v>12.297126479017413</v>
      </c>
    </row>
    <row r="162" spans="1:6">
      <c r="A162" s="2">
        <v>34060</v>
      </c>
      <c r="B162" s="3">
        <v>27.749966838736601</v>
      </c>
      <c r="C162">
        <f t="shared" si="4"/>
        <v>1.2774996683873661</v>
      </c>
      <c r="D162" s="6">
        <f t="shared" si="5"/>
        <v>13.164158068495027</v>
      </c>
    </row>
    <row r="163" spans="1:6">
      <c r="A163" s="2">
        <v>34090</v>
      </c>
      <c r="B163" s="3">
        <v>27.689986453198099</v>
      </c>
      <c r="C163">
        <f t="shared" si="4"/>
        <v>1.2768998645319809</v>
      </c>
      <c r="D163" s="6">
        <f t="shared" si="5"/>
        <v>13.485190729175262</v>
      </c>
    </row>
    <row r="164" spans="1:6">
      <c r="A164" s="2">
        <v>34121</v>
      </c>
      <c r="B164" s="3">
        <v>30.070011811926101</v>
      </c>
      <c r="C164">
        <f t="shared" si="4"/>
        <v>1.300700118119261</v>
      </c>
      <c r="D164" s="6">
        <f t="shared" si="5"/>
        <v>14.673273794335767</v>
      </c>
    </row>
    <row r="165" spans="1:6">
      <c r="A165" s="2">
        <v>34151</v>
      </c>
      <c r="B165" s="3">
        <v>30.7200038551982</v>
      </c>
      <c r="C165">
        <f t="shared" si="4"/>
        <v>1.307200038551982</v>
      </c>
      <c r="D165" s="6">
        <f t="shared" si="5"/>
        <v>15.816953327245919</v>
      </c>
    </row>
    <row r="166" spans="1:6">
      <c r="A166" s="2">
        <v>34182</v>
      </c>
      <c r="B166" s="3">
        <v>32.960008409214097</v>
      </c>
      <c r="C166">
        <f t="shared" si="4"/>
        <v>1.3296000840921409</v>
      </c>
      <c r="D166" s="6">
        <f t="shared" si="5"/>
        <v>17.306711708621414</v>
      </c>
    </row>
    <row r="167" spans="1:6">
      <c r="A167" s="2">
        <v>34213</v>
      </c>
      <c r="B167" s="3">
        <v>35.689997004423503</v>
      </c>
      <c r="C167">
        <f t="shared" si="4"/>
        <v>1.356899970044235</v>
      </c>
      <c r="D167" s="6">
        <f t="shared" si="5"/>
        <v>18.931306343492619</v>
      </c>
    </row>
    <row r="168" spans="1:6">
      <c r="A168" s="2">
        <v>34243</v>
      </c>
      <c r="B168" s="3">
        <v>33.919999801186201</v>
      </c>
      <c r="C168">
        <f t="shared" si="4"/>
        <v>1.3391999980118621</v>
      </c>
      <c r="D168" s="6">
        <f t="shared" si="5"/>
        <v>20.312691022308684</v>
      </c>
    </row>
    <row r="169" spans="1:6">
      <c r="A169" s="2">
        <v>34274</v>
      </c>
      <c r="B169" s="3">
        <v>35.560005146514897</v>
      </c>
      <c r="C169">
        <f t="shared" si="4"/>
        <v>1.3556000514651489</v>
      </c>
      <c r="D169" s="6">
        <f t="shared" si="5"/>
        <v>22.586803307066116</v>
      </c>
    </row>
    <row r="170" spans="1:6">
      <c r="A170" s="2">
        <v>34304</v>
      </c>
      <c r="B170" s="3">
        <v>36.840001441934199</v>
      </c>
      <c r="C170">
        <f t="shared" si="4"/>
        <v>1.368400014419342</v>
      </c>
      <c r="D170" s="6">
        <f t="shared" si="5"/>
        <v>24.771471212969775</v>
      </c>
    </row>
    <row r="171" spans="1:6">
      <c r="A171" s="2">
        <v>34335</v>
      </c>
      <c r="B171" s="3">
        <v>41.31</v>
      </c>
      <c r="C171">
        <f t="shared" si="4"/>
        <v>1.4131</v>
      </c>
      <c r="D171" s="6">
        <f t="shared" si="5"/>
        <v>26.938380541845099</v>
      </c>
    </row>
    <row r="172" spans="1:6">
      <c r="A172" s="2">
        <v>34366</v>
      </c>
      <c r="B172" s="3">
        <v>40.273158304437104</v>
      </c>
      <c r="C172">
        <f t="shared" si="4"/>
        <v>1.402731583044371</v>
      </c>
      <c r="D172" s="6">
        <f t="shared" si="5"/>
        <v>30.357055722064242</v>
      </c>
    </row>
    <row r="173" spans="1:6">
      <c r="A173" s="2">
        <v>34394</v>
      </c>
      <c r="B173" s="3">
        <v>42.750479265462602</v>
      </c>
      <c r="C173">
        <f t="shared" si="4"/>
        <v>1.427504792654626</v>
      </c>
      <c r="D173" s="6">
        <f t="shared" si="5"/>
        <v>34.173927896359977</v>
      </c>
    </row>
    <row r="174" spans="1:6">
      <c r="A174" s="2">
        <v>34425</v>
      </c>
      <c r="B174" s="3">
        <v>42.680944303081702</v>
      </c>
      <c r="C174">
        <f t="shared" si="4"/>
        <v>1.4268094430308169</v>
      </c>
      <c r="D174" s="6">
        <f t="shared" si="5"/>
        <v>38.284935810874778</v>
      </c>
    </row>
    <row r="175" spans="1:6">
      <c r="A175" s="2">
        <v>34455</v>
      </c>
      <c r="B175" s="3">
        <v>44.029425606221999</v>
      </c>
      <c r="C175">
        <f t="shared" si="4"/>
        <v>1.4402942560622201</v>
      </c>
      <c r="D175" s="6">
        <f t="shared" si="5"/>
        <v>43.311906493086504</v>
      </c>
    </row>
    <row r="176" spans="1:6">
      <c r="A176" s="2">
        <v>34486</v>
      </c>
      <c r="B176" s="3">
        <v>47.429878415793901</v>
      </c>
      <c r="C176">
        <f t="shared" si="4"/>
        <v>1.4742987841579391</v>
      </c>
      <c r="D176" s="6">
        <f t="shared" si="5"/>
        <v>49.226019784590889</v>
      </c>
      <c r="F176">
        <f>1*(1+D176)</f>
        <v>50.226019784590889</v>
      </c>
    </row>
    <row r="177" spans="1:4">
      <c r="A177" s="2">
        <v>34516</v>
      </c>
      <c r="B177" s="3">
        <v>6.8401591060201401</v>
      </c>
      <c r="C177">
        <f t="shared" si="4"/>
        <v>1.0684015910602014</v>
      </c>
      <c r="D177" s="6">
        <f t="shared" si="5"/>
        <v>40.050763362828775</v>
      </c>
    </row>
    <row r="178" spans="1:4">
      <c r="A178" s="2">
        <v>34547</v>
      </c>
      <c r="B178" s="3">
        <v>1.8604041793586901</v>
      </c>
      <c r="C178">
        <f t="shared" si="4"/>
        <v>1.0186040417935869</v>
      </c>
      <c r="D178" s="6">
        <f t="shared" si="5"/>
        <v>30.448910074821981</v>
      </c>
    </row>
    <row r="179" spans="1:4">
      <c r="A179" s="2">
        <v>34578</v>
      </c>
      <c r="B179" s="3">
        <v>1.5295239932688001</v>
      </c>
      <c r="C179">
        <f t="shared" si="4"/>
        <v>1.015295239932688</v>
      </c>
      <c r="D179" s="6">
        <f t="shared" si="5"/>
        <v>22.531527308528865</v>
      </c>
    </row>
    <row r="180" spans="1:4">
      <c r="A180" s="2">
        <v>34608</v>
      </c>
      <c r="B180" s="3">
        <v>2.6202440775304998</v>
      </c>
      <c r="C180">
        <f t="shared" si="4"/>
        <v>1.026202440775305</v>
      </c>
      <c r="D180" s="6">
        <f t="shared" si="5"/>
        <v>17.031743425203597</v>
      </c>
    </row>
    <row r="181" spans="1:4">
      <c r="A181" s="2">
        <v>34639</v>
      </c>
      <c r="B181" s="3">
        <v>2.8094973561302998</v>
      </c>
      <c r="C181">
        <f t="shared" si="4"/>
        <v>1.028094973561303</v>
      </c>
      <c r="D181" s="6">
        <f t="shared" si="5"/>
        <v>12.675379224102583</v>
      </c>
    </row>
    <row r="182" spans="1:4">
      <c r="A182" s="2">
        <v>34669</v>
      </c>
      <c r="B182" s="3">
        <v>1.7100773487297001</v>
      </c>
      <c r="C182">
        <f t="shared" si="4"/>
        <v>1.017100773487297</v>
      </c>
      <c r="D182" s="6">
        <f t="shared" si="5"/>
        <v>9.1646000000000036</v>
      </c>
    </row>
    <row r="183" spans="1:4">
      <c r="A183" s="2">
        <v>34700</v>
      </c>
      <c r="B183" s="3">
        <v>1.7000177085178001</v>
      </c>
      <c r="C183">
        <f t="shared" si="4"/>
        <v>1.017000177085178</v>
      </c>
      <c r="D183" s="6">
        <f t="shared" si="5"/>
        <v>6.3154058453046522</v>
      </c>
    </row>
    <row r="184" spans="1:4">
      <c r="A184" s="2">
        <v>34731</v>
      </c>
      <c r="B184" s="3">
        <v>1.01959873856095</v>
      </c>
      <c r="C184">
        <f t="shared" si="4"/>
        <v>1.0101959873856095</v>
      </c>
      <c r="D184" s="6">
        <f t="shared" si="5"/>
        <v>4.2682877610735543</v>
      </c>
    </row>
    <row r="185" spans="1:4">
      <c r="A185" s="2">
        <v>34759</v>
      </c>
      <c r="B185" s="3">
        <v>1.5503504807139901</v>
      </c>
      <c r="C185">
        <f t="shared" si="4"/>
        <v>1.0155035048071399</v>
      </c>
      <c r="D185" s="6">
        <f t="shared" si="5"/>
        <v>2.7477735368956755</v>
      </c>
    </row>
    <row r="186" spans="1:4">
      <c r="A186" s="2">
        <v>34790</v>
      </c>
      <c r="B186" s="3">
        <v>2.4300000000000002</v>
      </c>
      <c r="C186">
        <f t="shared" si="4"/>
        <v>1.0243</v>
      </c>
      <c r="D186" s="6">
        <f t="shared" si="5"/>
        <v>1.6905095509375081</v>
      </c>
    </row>
    <row r="187" spans="1:4">
      <c r="A187" s="2">
        <v>34820</v>
      </c>
      <c r="B187" s="3">
        <v>2.67</v>
      </c>
      <c r="C187">
        <f t="shared" si="4"/>
        <v>1.0266999999999999</v>
      </c>
      <c r="D187" s="6">
        <f t="shared" si="5"/>
        <v>0.91790402851416175</v>
      </c>
    </row>
    <row r="188" spans="1:4">
      <c r="A188" s="2">
        <v>34851</v>
      </c>
      <c r="B188" s="3">
        <v>2.2599999999999998</v>
      </c>
      <c r="C188">
        <f t="shared" si="4"/>
        <v>1.0226</v>
      </c>
      <c r="D188" s="6">
        <f t="shared" si="5"/>
        <v>0.33029253000352221</v>
      </c>
    </row>
    <row r="189" spans="1:4">
      <c r="A189" s="2">
        <v>34881</v>
      </c>
      <c r="B189" s="3">
        <v>2.36</v>
      </c>
      <c r="C189">
        <f t="shared" si="4"/>
        <v>1.0236000000000001</v>
      </c>
      <c r="D189" s="6">
        <f t="shared" si="5"/>
        <v>0.27450899091264858</v>
      </c>
    </row>
    <row r="190" spans="1:4">
      <c r="A190" s="2">
        <v>34912</v>
      </c>
      <c r="B190" s="3">
        <v>0.99</v>
      </c>
      <c r="C190">
        <f t="shared" si="4"/>
        <v>1.0099</v>
      </c>
      <c r="D190" s="6">
        <f t="shared" si="5"/>
        <v>0.26361822367823606</v>
      </c>
    </row>
    <row r="191" spans="1:4">
      <c r="A191" s="2">
        <v>34943</v>
      </c>
      <c r="B191" s="3">
        <v>0.99</v>
      </c>
      <c r="C191">
        <f t="shared" si="4"/>
        <v>1.0099</v>
      </c>
      <c r="D191" s="6">
        <f t="shared" si="5"/>
        <v>0.25690340494185238</v>
      </c>
    </row>
    <row r="192" spans="1:4">
      <c r="A192" s="2">
        <v>34973</v>
      </c>
      <c r="B192" s="3">
        <v>1.41</v>
      </c>
      <c r="C192">
        <f t="shared" si="4"/>
        <v>1.0141</v>
      </c>
      <c r="D192" s="6">
        <f t="shared" si="5"/>
        <v>0.24208020981565959</v>
      </c>
    </row>
    <row r="193" spans="1:4">
      <c r="A193" s="2">
        <v>35004</v>
      </c>
      <c r="B193" s="3">
        <v>1.47</v>
      </c>
      <c r="C193">
        <f t="shared" si="4"/>
        <v>1.0146999999999999</v>
      </c>
      <c r="D193" s="6">
        <f t="shared" si="5"/>
        <v>0.2258972383982758</v>
      </c>
    </row>
    <row r="194" spans="1:4">
      <c r="A194" s="2">
        <v>35034</v>
      </c>
      <c r="B194" s="3">
        <v>1.56</v>
      </c>
      <c r="C194">
        <f t="shared" si="4"/>
        <v>1.0156000000000001</v>
      </c>
      <c r="D194" s="6">
        <f t="shared" si="5"/>
        <v>0.22408837724951169</v>
      </c>
    </row>
    <row r="195" spans="1:4">
      <c r="A195" s="2">
        <v>35065</v>
      </c>
      <c r="B195" s="3">
        <v>1.34</v>
      </c>
      <c r="C195">
        <f t="shared" si="4"/>
        <v>1.0134000000000001</v>
      </c>
      <c r="D195" s="6">
        <f t="shared" si="5"/>
        <v>0.2197551086569367</v>
      </c>
    </row>
    <row r="196" spans="1:4">
      <c r="A196" s="2">
        <v>35096</v>
      </c>
      <c r="B196" s="3">
        <v>1.03</v>
      </c>
      <c r="C196">
        <f t="shared" ref="C196:C259" si="6">1+B196/100</f>
        <v>1.0103</v>
      </c>
      <c r="D196" s="6">
        <f t="shared" si="5"/>
        <v>0.21988069806666743</v>
      </c>
    </row>
    <row r="197" spans="1:4">
      <c r="A197" s="2">
        <v>35125</v>
      </c>
      <c r="B197" s="3">
        <v>0.35</v>
      </c>
      <c r="C197">
        <f t="shared" si="6"/>
        <v>1.0035000000000001</v>
      </c>
      <c r="D197" s="6">
        <f t="shared" si="5"/>
        <v>0.20546140384063571</v>
      </c>
    </row>
    <row r="198" spans="1:4">
      <c r="A198" s="2">
        <v>35156</v>
      </c>
      <c r="B198" s="3">
        <v>1.26</v>
      </c>
      <c r="C198">
        <f t="shared" si="6"/>
        <v>1.0125999999999999</v>
      </c>
      <c r="D198" s="6">
        <f t="shared" si="5"/>
        <v>0.19169209951091282</v>
      </c>
    </row>
    <row r="199" spans="1:4">
      <c r="A199" s="2">
        <v>35186</v>
      </c>
      <c r="B199" s="3">
        <v>1.22</v>
      </c>
      <c r="C199">
        <f t="shared" si="6"/>
        <v>1.0122</v>
      </c>
      <c r="D199" s="6">
        <f t="shared" si="5"/>
        <v>0.17486192960450575</v>
      </c>
    </row>
    <row r="200" spans="1:4">
      <c r="A200" s="2">
        <v>35217</v>
      </c>
      <c r="B200" s="3">
        <v>1.19</v>
      </c>
      <c r="C200">
        <f t="shared" si="6"/>
        <v>1.0119</v>
      </c>
      <c r="D200" s="6">
        <f t="shared" si="5"/>
        <v>0.16256873319655685</v>
      </c>
    </row>
    <row r="201" spans="1:4">
      <c r="A201" s="2">
        <v>35247</v>
      </c>
      <c r="B201" s="3">
        <v>1.1100000000000001</v>
      </c>
      <c r="C201">
        <f t="shared" si="6"/>
        <v>1.0111000000000001</v>
      </c>
      <c r="D201" s="6">
        <f t="shared" si="5"/>
        <v>0.14837167461414524</v>
      </c>
    </row>
    <row r="202" spans="1:4">
      <c r="A202" s="2">
        <v>35278</v>
      </c>
      <c r="B202" s="3">
        <v>0.44</v>
      </c>
      <c r="C202">
        <f t="shared" si="6"/>
        <v>1.0044</v>
      </c>
      <c r="D202" s="6">
        <f t="shared" si="5"/>
        <v>0.14211754627433093</v>
      </c>
    </row>
    <row r="203" spans="1:4">
      <c r="A203" s="2">
        <v>35309</v>
      </c>
      <c r="B203" s="3">
        <v>0.15</v>
      </c>
      <c r="C203">
        <f t="shared" si="6"/>
        <v>1.0015000000000001</v>
      </c>
      <c r="D203" s="6">
        <f t="shared" si="5"/>
        <v>0.13261780631126108</v>
      </c>
    </row>
    <row r="204" spans="1:4">
      <c r="A204" s="2">
        <v>35339</v>
      </c>
      <c r="B204" s="3">
        <v>0.3</v>
      </c>
      <c r="C204">
        <f t="shared" si="6"/>
        <v>1.0029999999999999</v>
      </c>
      <c r="D204" s="6">
        <f t="shared" si="5"/>
        <v>0.12022054997553999</v>
      </c>
    </row>
    <row r="205" spans="1:4">
      <c r="A205" s="2">
        <v>35370</v>
      </c>
      <c r="B205" s="3">
        <v>0.32</v>
      </c>
      <c r="C205">
        <f t="shared" si="6"/>
        <v>1.0032000000000001</v>
      </c>
      <c r="D205" s="6">
        <f t="shared" si="5"/>
        <v>0.10752464347635948</v>
      </c>
    </row>
    <row r="206" spans="1:4">
      <c r="A206" s="2">
        <v>35400</v>
      </c>
      <c r="B206" s="3">
        <v>0.47</v>
      </c>
      <c r="C206">
        <f t="shared" si="6"/>
        <v>1.0046999999999999</v>
      </c>
      <c r="D206" s="6">
        <f t="shared" si="5"/>
        <v>9.5638055632826013E-2</v>
      </c>
    </row>
    <row r="207" spans="1:4">
      <c r="A207" s="2">
        <v>35431</v>
      </c>
      <c r="B207" s="3">
        <v>1.18</v>
      </c>
      <c r="C207">
        <f t="shared" si="6"/>
        <v>1.0118</v>
      </c>
      <c r="D207" s="6">
        <f t="shared" ref="D207:D270" si="7">PRODUCT(C196:C207)-1</f>
        <v>9.3908214613472429E-2</v>
      </c>
    </row>
    <row r="208" spans="1:4">
      <c r="A208" s="2">
        <v>35462</v>
      </c>
      <c r="B208" s="3">
        <v>0.5</v>
      </c>
      <c r="C208">
        <f t="shared" si="6"/>
        <v>1.0049999999999999</v>
      </c>
      <c r="D208" s="6">
        <f t="shared" si="7"/>
        <v>8.8169608716757164E-2</v>
      </c>
    </row>
    <row r="209" spans="1:4">
      <c r="A209" s="2">
        <v>35490</v>
      </c>
      <c r="B209" s="3">
        <v>0.51</v>
      </c>
      <c r="C209">
        <f t="shared" si="6"/>
        <v>1.0051000000000001</v>
      </c>
      <c r="D209" s="6">
        <f t="shared" si="7"/>
        <v>8.990460759463148E-2</v>
      </c>
    </row>
    <row r="210" spans="1:4">
      <c r="A210" s="2">
        <v>35521</v>
      </c>
      <c r="B210" s="3">
        <v>0.88</v>
      </c>
      <c r="C210">
        <f t="shared" si="6"/>
        <v>1.0087999999999999</v>
      </c>
      <c r="D210" s="6">
        <f t="shared" si="7"/>
        <v>8.5814505373755567E-2</v>
      </c>
    </row>
    <row r="211" spans="1:4">
      <c r="A211" s="2">
        <v>35551</v>
      </c>
      <c r="B211" s="3">
        <v>0.41</v>
      </c>
      <c r="C211">
        <f t="shared" si="6"/>
        <v>1.0041</v>
      </c>
      <c r="D211" s="6">
        <f t="shared" si="7"/>
        <v>7.7125414785405688E-2</v>
      </c>
    </row>
    <row r="212" spans="1:4">
      <c r="A212" s="2">
        <v>35582</v>
      </c>
      <c r="B212" s="3">
        <v>0.54</v>
      </c>
      <c r="C212">
        <f t="shared" si="6"/>
        <v>1.0054000000000001</v>
      </c>
      <c r="D212" s="6">
        <f t="shared" si="7"/>
        <v>7.0206435443469717E-2</v>
      </c>
    </row>
    <row r="213" spans="1:4">
      <c r="A213" s="2">
        <v>35612</v>
      </c>
      <c r="B213" s="3">
        <v>0.22</v>
      </c>
      <c r="C213">
        <f t="shared" si="6"/>
        <v>1.0022</v>
      </c>
      <c r="D213" s="6">
        <f t="shared" si="7"/>
        <v>6.0786163190035936E-2</v>
      </c>
    </row>
    <row r="214" spans="1:4">
      <c r="A214" s="2">
        <v>35643</v>
      </c>
      <c r="B214" s="3">
        <v>-0.02</v>
      </c>
      <c r="C214">
        <f t="shared" si="6"/>
        <v>0.99980000000000002</v>
      </c>
      <c r="D214" s="6">
        <f t="shared" si="7"/>
        <v>5.59279230957761E-2</v>
      </c>
    </row>
    <row r="215" spans="1:4">
      <c r="A215" s="2">
        <v>35674</v>
      </c>
      <c r="B215" s="3">
        <v>0.06</v>
      </c>
      <c r="C215">
        <f t="shared" si="6"/>
        <v>1.0005999999999999</v>
      </c>
      <c r="D215" s="6">
        <f t="shared" si="7"/>
        <v>5.497901133263472E-2</v>
      </c>
    </row>
    <row r="216" spans="1:4">
      <c r="A216" s="2">
        <v>35704</v>
      </c>
      <c r="B216" s="3">
        <v>0.23</v>
      </c>
      <c r="C216">
        <f t="shared" si="6"/>
        <v>1.0023</v>
      </c>
      <c r="D216" s="6">
        <f t="shared" si="7"/>
        <v>5.4242734854137664E-2</v>
      </c>
    </row>
    <row r="217" spans="1:4">
      <c r="A217" s="2">
        <v>35735</v>
      </c>
      <c r="B217" s="3">
        <v>0.17</v>
      </c>
      <c r="C217">
        <f t="shared" si="6"/>
        <v>1.0017</v>
      </c>
      <c r="D217" s="6">
        <f t="shared" si="7"/>
        <v>5.2666414975467646E-2</v>
      </c>
    </row>
    <row r="218" spans="1:4">
      <c r="A218" s="2">
        <v>35765</v>
      </c>
      <c r="B218" s="3">
        <v>0.43</v>
      </c>
      <c r="C218">
        <f t="shared" si="6"/>
        <v>1.0043</v>
      </c>
      <c r="D218" s="6">
        <f t="shared" si="7"/>
        <v>5.2247318164489354E-2</v>
      </c>
    </row>
    <row r="219" spans="1:4">
      <c r="A219" s="2">
        <v>35796</v>
      </c>
      <c r="B219" s="3">
        <v>0.71</v>
      </c>
      <c r="C219">
        <f t="shared" si="6"/>
        <v>1.0071000000000001</v>
      </c>
      <c r="D219" s="6">
        <f t="shared" si="7"/>
        <v>4.7359432816225899E-2</v>
      </c>
    </row>
    <row r="220" spans="1:4">
      <c r="A220" s="2">
        <v>35827</v>
      </c>
      <c r="B220" s="3">
        <v>0.46</v>
      </c>
      <c r="C220">
        <f t="shared" si="6"/>
        <v>1.0045999999999999</v>
      </c>
      <c r="D220" s="6">
        <f t="shared" si="7"/>
        <v>4.69425733404778E-2</v>
      </c>
    </row>
    <row r="221" spans="1:4">
      <c r="A221" s="2">
        <v>35855</v>
      </c>
      <c r="B221" s="3">
        <v>0.34</v>
      </c>
      <c r="C221">
        <f t="shared" si="6"/>
        <v>1.0034000000000001</v>
      </c>
      <c r="D221" s="6">
        <f t="shared" si="7"/>
        <v>4.5171801900145248E-2</v>
      </c>
    </row>
    <row r="222" spans="1:4">
      <c r="A222" s="2">
        <v>35886</v>
      </c>
      <c r="B222" s="3">
        <v>0.24</v>
      </c>
      <c r="C222">
        <f t="shared" si="6"/>
        <v>1.0024</v>
      </c>
      <c r="D222" s="6">
        <f t="shared" si="7"/>
        <v>3.8541052958669164E-2</v>
      </c>
    </row>
    <row r="223" spans="1:4">
      <c r="A223" s="2">
        <v>35916</v>
      </c>
      <c r="B223" s="3">
        <v>0.5</v>
      </c>
      <c r="C223">
        <f t="shared" si="6"/>
        <v>1.0049999999999999</v>
      </c>
      <c r="D223" s="6">
        <f t="shared" si="7"/>
        <v>3.9471923337777381E-2</v>
      </c>
    </row>
    <row r="224" spans="1:4">
      <c r="A224" s="2">
        <v>35947</v>
      </c>
      <c r="B224" s="3">
        <v>0.02</v>
      </c>
      <c r="C224">
        <f t="shared" si="6"/>
        <v>1.0002</v>
      </c>
      <c r="D224" s="6">
        <f t="shared" si="7"/>
        <v>3.4095700937383011E-2</v>
      </c>
    </row>
    <row r="225" spans="1:7">
      <c r="A225" s="2">
        <v>35977</v>
      </c>
      <c r="B225" s="3">
        <v>-0.12</v>
      </c>
      <c r="C225">
        <f t="shared" si="6"/>
        <v>0.99880000000000002</v>
      </c>
      <c r="D225" s="6">
        <f t="shared" si="7"/>
        <v>3.0587493610315875E-2</v>
      </c>
    </row>
    <row r="226" spans="1:7">
      <c r="A226" s="2">
        <v>36008</v>
      </c>
      <c r="B226" s="3">
        <v>-0.51</v>
      </c>
      <c r="C226">
        <f t="shared" si="6"/>
        <v>0.99490000000000001</v>
      </c>
      <c r="D226" s="6">
        <f t="shared" si="7"/>
        <v>2.5536604713845668E-2</v>
      </c>
    </row>
    <row r="227" spans="1:7">
      <c r="A227" s="2">
        <v>36039</v>
      </c>
      <c r="B227" s="3">
        <v>-0.22</v>
      </c>
      <c r="C227">
        <f t="shared" si="6"/>
        <v>0.99780000000000002</v>
      </c>
      <c r="D227" s="6">
        <f t="shared" si="7"/>
        <v>2.2666824089021764E-2</v>
      </c>
    </row>
    <row r="228" spans="1:7">
      <c r="A228" s="2">
        <v>36069</v>
      </c>
      <c r="B228" s="3">
        <v>0.02</v>
      </c>
      <c r="C228">
        <f t="shared" si="6"/>
        <v>1.0002</v>
      </c>
      <c r="D228" s="6">
        <f t="shared" si="7"/>
        <v>2.0524151904458998E-2</v>
      </c>
    </row>
    <row r="229" spans="1:7">
      <c r="A229" s="2">
        <v>36100</v>
      </c>
      <c r="B229" s="3">
        <v>-0.12</v>
      </c>
      <c r="C229">
        <f t="shared" si="6"/>
        <v>0.99880000000000002</v>
      </c>
      <c r="D229" s="6">
        <f t="shared" si="7"/>
        <v>1.756965450950787E-2</v>
      </c>
    </row>
    <row r="230" spans="1:7">
      <c r="A230" s="2">
        <v>36130</v>
      </c>
      <c r="B230" s="3">
        <v>0.33</v>
      </c>
      <c r="C230">
        <f t="shared" si="6"/>
        <v>1.0033000000000001</v>
      </c>
      <c r="D230" s="6">
        <f t="shared" si="7"/>
        <v>1.6556441670207089E-2</v>
      </c>
    </row>
    <row r="231" spans="1:7">
      <c r="A231" s="2">
        <v>36161</v>
      </c>
      <c r="B231" s="3">
        <v>0.7</v>
      </c>
      <c r="C231">
        <f t="shared" si="6"/>
        <v>1.0069999999999999</v>
      </c>
      <c r="D231" s="6">
        <f t="shared" si="7"/>
        <v>1.6455502692779955E-2</v>
      </c>
      <c r="E231" s="12"/>
      <c r="F231" s="12"/>
      <c r="G231" s="12"/>
    </row>
    <row r="232" spans="1:7">
      <c r="A232" s="2">
        <v>36192</v>
      </c>
      <c r="B232" s="3">
        <v>1.05</v>
      </c>
      <c r="C232">
        <f t="shared" si="6"/>
        <v>1.0105</v>
      </c>
      <c r="D232" s="6">
        <f t="shared" si="7"/>
        <v>2.2425129873635319E-2</v>
      </c>
      <c r="E232" s="12"/>
      <c r="F232" s="12"/>
      <c r="G232" s="12"/>
    </row>
    <row r="233" spans="1:7">
      <c r="A233" s="2">
        <v>36220</v>
      </c>
      <c r="B233" s="3">
        <v>1.1000000000000001</v>
      </c>
      <c r="C233">
        <f t="shared" si="6"/>
        <v>1.0109999999999999</v>
      </c>
      <c r="D233" s="6">
        <f t="shared" si="7"/>
        <v>3.0169230917127088E-2</v>
      </c>
      <c r="E233" s="12"/>
      <c r="F233" s="12"/>
      <c r="G233" s="12"/>
    </row>
    <row r="234" spans="1:7">
      <c r="A234" s="2">
        <v>36251</v>
      </c>
      <c r="B234" s="3">
        <v>0.56000000000000005</v>
      </c>
      <c r="C234">
        <f t="shared" si="6"/>
        <v>1.0056</v>
      </c>
      <c r="D234" s="6">
        <f t="shared" si="7"/>
        <v>3.345787969898506E-2</v>
      </c>
      <c r="E234" s="12"/>
      <c r="F234" s="12"/>
      <c r="G234" s="12"/>
    </row>
    <row r="235" spans="1:7">
      <c r="A235" s="2">
        <v>36281</v>
      </c>
      <c r="B235" s="3">
        <v>0.3</v>
      </c>
      <c r="C235">
        <f t="shared" si="6"/>
        <v>1.0029999999999999</v>
      </c>
      <c r="D235" s="6">
        <f t="shared" si="7"/>
        <v>3.1401247102569751E-2</v>
      </c>
      <c r="E235" s="12"/>
      <c r="F235" s="12"/>
      <c r="G235" s="12"/>
    </row>
    <row r="236" spans="1:7">
      <c r="A236" s="2">
        <v>36312</v>
      </c>
      <c r="B236" s="3">
        <v>0.19</v>
      </c>
      <c r="C236">
        <f t="shared" si="6"/>
        <v>1.0019</v>
      </c>
      <c r="D236" s="6">
        <f t="shared" si="7"/>
        <v>3.3154278616341459E-2</v>
      </c>
      <c r="E236" s="12"/>
      <c r="F236" s="12"/>
      <c r="G236" s="12"/>
    </row>
    <row r="237" spans="1:7">
      <c r="A237" s="2">
        <v>36342</v>
      </c>
      <c r="B237" s="3">
        <v>1.0900000000000001</v>
      </c>
      <c r="C237">
        <f t="shared" si="6"/>
        <v>1.0108999999999999</v>
      </c>
      <c r="D237" s="6">
        <f t="shared" si="7"/>
        <v>4.567046481103243E-2</v>
      </c>
      <c r="E237" s="12">
        <v>0.06</v>
      </c>
      <c r="F237" s="12">
        <v>0.08</v>
      </c>
      <c r="G237" s="12">
        <v>0.1</v>
      </c>
    </row>
    <row r="238" spans="1:7">
      <c r="A238" s="2">
        <v>36373</v>
      </c>
      <c r="B238" s="3">
        <v>0.56000000000000005</v>
      </c>
      <c r="C238">
        <f t="shared" si="6"/>
        <v>1.0056</v>
      </c>
      <c r="D238" s="6">
        <f t="shared" si="7"/>
        <v>5.6916493530982271E-2</v>
      </c>
      <c r="E238" s="12">
        <v>0.06</v>
      </c>
      <c r="F238" s="12">
        <v>0.08</v>
      </c>
      <c r="G238" s="12">
        <v>0.1</v>
      </c>
    </row>
    <row r="239" spans="1:7">
      <c r="A239" s="2">
        <v>36404</v>
      </c>
      <c r="B239" s="3">
        <v>0.31</v>
      </c>
      <c r="C239">
        <f t="shared" si="6"/>
        <v>1.0031000000000001</v>
      </c>
      <c r="D239" s="6">
        <f t="shared" si="7"/>
        <v>6.253050176481123E-2</v>
      </c>
      <c r="E239" s="12">
        <v>0.06</v>
      </c>
      <c r="F239" s="12">
        <v>0.08</v>
      </c>
      <c r="G239" s="12">
        <v>0.1</v>
      </c>
    </row>
    <row r="240" spans="1:7">
      <c r="A240" s="2">
        <v>36434</v>
      </c>
      <c r="B240" s="3">
        <v>1.19</v>
      </c>
      <c r="C240">
        <f t="shared" si="6"/>
        <v>1.0119</v>
      </c>
      <c r="D240" s="6">
        <f t="shared" si="7"/>
        <v>7.4959622811250348E-2</v>
      </c>
      <c r="E240" s="12">
        <v>0.06</v>
      </c>
      <c r="F240" s="12">
        <v>0.08</v>
      </c>
      <c r="G240" s="12">
        <v>0.1</v>
      </c>
    </row>
    <row r="241" spans="1:7">
      <c r="A241" s="2">
        <v>36465</v>
      </c>
      <c r="B241" s="3">
        <v>0.95</v>
      </c>
      <c r="C241">
        <f t="shared" si="6"/>
        <v>1.0095000000000001</v>
      </c>
      <c r="D241" s="6">
        <f t="shared" si="7"/>
        <v>8.647550983976493E-2</v>
      </c>
      <c r="E241" s="12">
        <v>0.06</v>
      </c>
      <c r="F241" s="12">
        <v>0.08</v>
      </c>
      <c r="G241" s="12">
        <v>0.1</v>
      </c>
    </row>
    <row r="242" spans="1:7">
      <c r="A242" s="2">
        <v>36495</v>
      </c>
      <c r="B242" s="3">
        <v>0.6</v>
      </c>
      <c r="C242">
        <f t="shared" si="6"/>
        <v>1.006</v>
      </c>
      <c r="D242" s="6">
        <f t="shared" si="7"/>
        <v>8.939934506010494E-2</v>
      </c>
      <c r="E242" s="12">
        <v>0.06</v>
      </c>
      <c r="F242" s="12">
        <v>0.08</v>
      </c>
      <c r="G242" s="12">
        <v>0.1</v>
      </c>
    </row>
    <row r="243" spans="1:7">
      <c r="A243" s="2">
        <v>36526</v>
      </c>
      <c r="B243" s="3">
        <v>0.62</v>
      </c>
      <c r="C243">
        <f t="shared" si="6"/>
        <v>1.0062</v>
      </c>
      <c r="D243" s="6">
        <f t="shared" si="7"/>
        <v>8.8533883812788039E-2</v>
      </c>
      <c r="E243" s="12">
        <v>0.04</v>
      </c>
      <c r="F243" s="12">
        <v>0.06</v>
      </c>
      <c r="G243" s="12">
        <v>0.08</v>
      </c>
    </row>
    <row r="244" spans="1:7">
      <c r="A244" s="2">
        <v>36557</v>
      </c>
      <c r="B244" s="3">
        <v>0.13</v>
      </c>
      <c r="C244">
        <f t="shared" si="6"/>
        <v>1.0013000000000001</v>
      </c>
      <c r="D244" s="6">
        <f t="shared" si="7"/>
        <v>7.8623431827555379E-2</v>
      </c>
      <c r="E244" s="12">
        <v>0.04</v>
      </c>
      <c r="F244" s="12">
        <v>0.06</v>
      </c>
      <c r="G244" s="12">
        <v>0.08</v>
      </c>
    </row>
    <row r="245" spans="1:7">
      <c r="A245" s="2">
        <v>36586</v>
      </c>
      <c r="B245" s="3">
        <v>0.22</v>
      </c>
      <c r="C245">
        <f t="shared" si="6"/>
        <v>1.0022</v>
      </c>
      <c r="D245" s="6">
        <f t="shared" si="7"/>
        <v>6.9234820353686111E-2</v>
      </c>
      <c r="E245" s="12">
        <v>0.04</v>
      </c>
      <c r="F245" s="12">
        <v>0.06</v>
      </c>
      <c r="G245" s="12">
        <v>0.08</v>
      </c>
    </row>
    <row r="246" spans="1:7">
      <c r="A246" s="2">
        <v>36617</v>
      </c>
      <c r="B246" s="3">
        <v>0.42</v>
      </c>
      <c r="C246">
        <f t="shared" si="6"/>
        <v>1.0042</v>
      </c>
      <c r="D246" s="6">
        <f t="shared" si="7"/>
        <v>6.7746227723916919E-2</v>
      </c>
      <c r="E246" s="12">
        <v>0.04</v>
      </c>
      <c r="F246" s="12">
        <v>0.06</v>
      </c>
      <c r="G246" s="12">
        <v>0.08</v>
      </c>
    </row>
    <row r="247" spans="1:7">
      <c r="A247" s="2">
        <v>36647</v>
      </c>
      <c r="B247" s="3">
        <v>0.01</v>
      </c>
      <c r="C247">
        <f t="shared" si="6"/>
        <v>1.0001</v>
      </c>
      <c r="D247" s="6">
        <f t="shared" si="7"/>
        <v>6.4659025270876747E-2</v>
      </c>
      <c r="E247" s="12">
        <v>0.04</v>
      </c>
      <c r="F247" s="12">
        <v>0.06</v>
      </c>
      <c r="G247" s="12">
        <v>0.08</v>
      </c>
    </row>
    <row r="248" spans="1:7">
      <c r="A248" s="2">
        <v>36678</v>
      </c>
      <c r="B248" s="3">
        <v>0.23</v>
      </c>
      <c r="C248">
        <f t="shared" si="6"/>
        <v>1.0023</v>
      </c>
      <c r="D248" s="6">
        <f t="shared" si="7"/>
        <v>6.5084081274578542E-2</v>
      </c>
      <c r="E248" s="12">
        <v>0.04</v>
      </c>
      <c r="F248" s="12">
        <v>0.06</v>
      </c>
      <c r="G248" s="12">
        <v>0.08</v>
      </c>
    </row>
    <row r="249" spans="1:7">
      <c r="A249" s="2">
        <v>36708</v>
      </c>
      <c r="B249" s="3">
        <v>1.61</v>
      </c>
      <c r="C249">
        <f t="shared" si="6"/>
        <v>1.0161</v>
      </c>
      <c r="D249" s="6">
        <f t="shared" si="7"/>
        <v>7.056280045810559E-2</v>
      </c>
      <c r="E249" s="12">
        <v>0.04</v>
      </c>
      <c r="F249" s="12">
        <v>0.06</v>
      </c>
      <c r="G249" s="12">
        <v>0.08</v>
      </c>
    </row>
    <row r="250" spans="1:7">
      <c r="A250" s="2">
        <v>36739</v>
      </c>
      <c r="B250" s="3">
        <v>1.31</v>
      </c>
      <c r="C250">
        <f t="shared" si="6"/>
        <v>1.0131000000000001</v>
      </c>
      <c r="D250" s="6">
        <f t="shared" si="7"/>
        <v>7.8547308218085643E-2</v>
      </c>
      <c r="E250" s="12">
        <v>0.04</v>
      </c>
      <c r="F250" s="12">
        <v>0.06</v>
      </c>
      <c r="G250" s="12">
        <v>0.08</v>
      </c>
    </row>
    <row r="251" spans="1:7">
      <c r="A251" s="2">
        <v>36770</v>
      </c>
      <c r="B251" s="3">
        <v>0.23</v>
      </c>
      <c r="C251">
        <f t="shared" si="6"/>
        <v>1.0023</v>
      </c>
      <c r="D251" s="6">
        <f t="shared" si="7"/>
        <v>7.7687136902589327E-2</v>
      </c>
      <c r="E251" s="12">
        <v>0.04</v>
      </c>
      <c r="F251" s="12">
        <v>0.06</v>
      </c>
      <c r="G251" s="12">
        <v>0.08</v>
      </c>
    </row>
    <row r="252" spans="1:7">
      <c r="A252" s="2">
        <v>36800</v>
      </c>
      <c r="B252" s="3">
        <v>0.14000000000000001</v>
      </c>
      <c r="C252">
        <f t="shared" si="6"/>
        <v>1.0014000000000001</v>
      </c>
      <c r="D252" s="6">
        <f t="shared" si="7"/>
        <v>6.6504495399004826E-2</v>
      </c>
      <c r="E252" s="12">
        <v>0.04</v>
      </c>
      <c r="F252" s="12">
        <v>0.06</v>
      </c>
      <c r="G252" s="12">
        <v>0.08</v>
      </c>
    </row>
    <row r="253" spans="1:7">
      <c r="A253" s="2">
        <v>36831</v>
      </c>
      <c r="B253" s="3">
        <v>0.32</v>
      </c>
      <c r="C253">
        <f t="shared" si="6"/>
        <v>1.0032000000000001</v>
      </c>
      <c r="D253" s="6">
        <f t="shared" si="7"/>
        <v>5.9848746690720045E-2</v>
      </c>
      <c r="E253" s="12">
        <v>0.04</v>
      </c>
      <c r="F253" s="12">
        <v>0.06</v>
      </c>
      <c r="G253" s="12">
        <v>0.08</v>
      </c>
    </row>
    <row r="254" spans="1:7">
      <c r="A254" s="2">
        <v>36861</v>
      </c>
      <c r="B254" s="3">
        <v>0.59</v>
      </c>
      <c r="C254">
        <f t="shared" si="6"/>
        <v>1.0059</v>
      </c>
      <c r="D254" s="6">
        <f t="shared" si="7"/>
        <v>5.9743393932599309E-2</v>
      </c>
      <c r="E254" s="12">
        <v>0.04</v>
      </c>
      <c r="F254" s="12">
        <v>0.06</v>
      </c>
      <c r="G254" s="12">
        <v>0.08</v>
      </c>
    </row>
    <row r="255" spans="1:7">
      <c r="A255" s="2">
        <v>36892</v>
      </c>
      <c r="B255" s="3">
        <v>0.56999999999999995</v>
      </c>
      <c r="C255">
        <f t="shared" si="6"/>
        <v>1.0057</v>
      </c>
      <c r="D255" s="6">
        <f t="shared" si="7"/>
        <v>5.9216787197391652E-2</v>
      </c>
      <c r="E255" s="12">
        <v>0.02</v>
      </c>
      <c r="F255" s="12">
        <v>0.04</v>
      </c>
      <c r="G255" s="12">
        <v>0.06</v>
      </c>
    </row>
    <row r="256" spans="1:7">
      <c r="A256" s="2">
        <v>36923</v>
      </c>
      <c r="B256" s="3">
        <v>0.46</v>
      </c>
      <c r="C256">
        <f t="shared" si="6"/>
        <v>1.0045999999999999</v>
      </c>
      <c r="D256" s="6">
        <f t="shared" si="7"/>
        <v>6.270766445470799E-2</v>
      </c>
      <c r="E256" s="12">
        <v>0.02</v>
      </c>
      <c r="F256" s="12">
        <v>0.04</v>
      </c>
      <c r="G256" s="12">
        <v>0.06</v>
      </c>
    </row>
    <row r="257" spans="1:7">
      <c r="A257" s="2">
        <v>36951</v>
      </c>
      <c r="B257" s="3">
        <v>0.38</v>
      </c>
      <c r="C257">
        <f t="shared" si="6"/>
        <v>1.0038</v>
      </c>
      <c r="D257" s="6">
        <f t="shared" si="7"/>
        <v>6.440426419839973E-2</v>
      </c>
      <c r="E257" s="12">
        <v>0.02</v>
      </c>
      <c r="F257" s="12">
        <v>0.04</v>
      </c>
      <c r="G257" s="12">
        <v>0.06</v>
      </c>
    </row>
    <row r="258" spans="1:7">
      <c r="A258" s="2">
        <v>36982</v>
      </c>
      <c r="B258" s="3">
        <v>0.57999999999999996</v>
      </c>
      <c r="C258">
        <f t="shared" si="6"/>
        <v>1.0058</v>
      </c>
      <c r="D258" s="6">
        <f t="shared" si="7"/>
        <v>6.6100188140560068E-2</v>
      </c>
      <c r="E258" s="12">
        <v>0.02</v>
      </c>
      <c r="F258" s="12">
        <v>0.04</v>
      </c>
      <c r="G258" s="12">
        <v>0.06</v>
      </c>
    </row>
    <row r="259" spans="1:7">
      <c r="A259" s="2">
        <v>37012</v>
      </c>
      <c r="B259" s="3">
        <v>0.41</v>
      </c>
      <c r="C259">
        <f t="shared" si="6"/>
        <v>1.0041</v>
      </c>
      <c r="D259" s="6">
        <f t="shared" si="7"/>
        <v>7.0364162495686999E-2</v>
      </c>
      <c r="E259" s="12">
        <v>0.02</v>
      </c>
      <c r="F259" s="12">
        <v>0.04</v>
      </c>
      <c r="G259" s="12">
        <v>0.06</v>
      </c>
    </row>
    <row r="260" spans="1:7">
      <c r="A260" s="2">
        <v>37043</v>
      </c>
      <c r="B260" s="3">
        <v>0.52</v>
      </c>
      <c r="C260">
        <f t="shared" ref="C260:C323" si="8">1+B260/100</f>
        <v>1.0052000000000001</v>
      </c>
      <c r="D260" s="6">
        <f t="shared" si="7"/>
        <v>7.3461095620736439E-2</v>
      </c>
      <c r="E260" s="12">
        <v>0.02</v>
      </c>
      <c r="F260" s="12">
        <v>0.04</v>
      </c>
      <c r="G260" s="12">
        <v>0.06</v>
      </c>
    </row>
    <row r="261" spans="1:7">
      <c r="A261" s="2">
        <v>37073</v>
      </c>
      <c r="B261" s="3">
        <v>1.33</v>
      </c>
      <c r="C261">
        <f t="shared" si="8"/>
        <v>1.0133000000000001</v>
      </c>
      <c r="D261" s="6">
        <f t="shared" si="7"/>
        <v>7.0503029418849561E-2</v>
      </c>
      <c r="E261" s="12">
        <v>0.02</v>
      </c>
      <c r="F261" s="12">
        <v>0.04</v>
      </c>
      <c r="G261" s="12">
        <v>0.06</v>
      </c>
    </row>
    <row r="262" spans="1:7">
      <c r="A262" s="2">
        <v>37104</v>
      </c>
      <c r="B262" s="3">
        <v>0.7</v>
      </c>
      <c r="C262">
        <f t="shared" si="8"/>
        <v>1.0069999999999999</v>
      </c>
      <c r="D262" s="6">
        <f t="shared" si="7"/>
        <v>6.4057398701787616E-2</v>
      </c>
      <c r="E262" s="12">
        <v>0.02</v>
      </c>
      <c r="F262" s="12">
        <v>0.04</v>
      </c>
      <c r="G262" s="12">
        <v>0.06</v>
      </c>
    </row>
    <row r="263" spans="1:7">
      <c r="A263" s="2">
        <v>37135</v>
      </c>
      <c r="B263" s="3">
        <v>0.28000000000000003</v>
      </c>
      <c r="C263">
        <f t="shared" si="8"/>
        <v>1.0027999999999999</v>
      </c>
      <c r="D263" s="6">
        <f t="shared" si="7"/>
        <v>6.4588206543103155E-2</v>
      </c>
      <c r="E263" s="12">
        <v>0.02</v>
      </c>
      <c r="F263" s="12">
        <v>0.04</v>
      </c>
      <c r="G263" s="12">
        <v>0.06</v>
      </c>
    </row>
    <row r="264" spans="1:7">
      <c r="A264" s="2">
        <v>37165</v>
      </c>
      <c r="B264" s="3">
        <v>0.83</v>
      </c>
      <c r="C264">
        <f t="shared" si="8"/>
        <v>1.0083</v>
      </c>
      <c r="D264" s="6">
        <f t="shared" si="7"/>
        <v>7.1923595623538006E-2</v>
      </c>
      <c r="E264" s="12">
        <v>0.02</v>
      </c>
      <c r="F264" s="12">
        <v>0.04</v>
      </c>
      <c r="G264" s="12">
        <v>0.06</v>
      </c>
    </row>
    <row r="265" spans="1:7">
      <c r="A265" s="2">
        <v>37196</v>
      </c>
      <c r="B265" s="3">
        <v>0.71</v>
      </c>
      <c r="C265">
        <f t="shared" si="8"/>
        <v>1.0071000000000001</v>
      </c>
      <c r="D265" s="6">
        <f t="shared" si="7"/>
        <v>7.6090762711787718E-2</v>
      </c>
      <c r="E265" s="12">
        <v>0.02</v>
      </c>
      <c r="F265" s="12">
        <v>0.04</v>
      </c>
      <c r="G265" s="12">
        <v>0.06</v>
      </c>
    </row>
    <row r="266" spans="1:7">
      <c r="A266" s="2">
        <v>37226</v>
      </c>
      <c r="B266" s="3">
        <v>0.65</v>
      </c>
      <c r="C266">
        <f t="shared" si="8"/>
        <v>1.0065</v>
      </c>
      <c r="D266" s="6">
        <f t="shared" si="7"/>
        <v>7.673263015152032E-2</v>
      </c>
      <c r="E266" s="12">
        <v>0.02</v>
      </c>
      <c r="F266" s="12">
        <v>0.04</v>
      </c>
      <c r="G266" s="12">
        <v>0.06</v>
      </c>
    </row>
    <row r="267" spans="1:7">
      <c r="A267" s="2">
        <v>37257</v>
      </c>
      <c r="B267" s="3">
        <v>0.52</v>
      </c>
      <c r="C267">
        <f t="shared" si="8"/>
        <v>1.0052000000000001</v>
      </c>
      <c r="D267" s="6">
        <f t="shared" si="7"/>
        <v>7.6197315132054966E-2</v>
      </c>
      <c r="E267" s="10">
        <v>1.4999999999999999E-2</v>
      </c>
      <c r="F267" s="10">
        <v>3.5000000000000003E-2</v>
      </c>
      <c r="G267" s="10">
        <v>5.5E-2</v>
      </c>
    </row>
    <row r="268" spans="1:7">
      <c r="A268" s="2">
        <v>37288</v>
      </c>
      <c r="B268" s="3">
        <v>0.36</v>
      </c>
      <c r="C268">
        <f t="shared" si="8"/>
        <v>1.0036</v>
      </c>
      <c r="D268" s="6">
        <f t="shared" si="7"/>
        <v>7.5126045656511042E-2</v>
      </c>
      <c r="E268" s="10">
        <v>1.4999999999999999E-2</v>
      </c>
      <c r="F268" s="10">
        <v>3.5000000000000003E-2</v>
      </c>
      <c r="G268" s="10">
        <v>5.5E-2</v>
      </c>
    </row>
    <row r="269" spans="1:7">
      <c r="A269" s="2">
        <v>37316</v>
      </c>
      <c r="B269" s="3">
        <v>0.6</v>
      </c>
      <c r="C269">
        <f t="shared" si="8"/>
        <v>1.006</v>
      </c>
      <c r="D269" s="6">
        <f t="shared" si="7"/>
        <v>7.7482368928521561E-2</v>
      </c>
      <c r="E269" s="10">
        <v>1.4999999999999999E-2</v>
      </c>
      <c r="F269" s="10">
        <v>3.5000000000000003E-2</v>
      </c>
      <c r="G269" s="10">
        <v>5.5E-2</v>
      </c>
    </row>
    <row r="270" spans="1:7">
      <c r="A270" s="2">
        <v>37347</v>
      </c>
      <c r="B270" s="3">
        <v>0.8</v>
      </c>
      <c r="C270">
        <f t="shared" si="8"/>
        <v>1.008</v>
      </c>
      <c r="D270" s="6">
        <f t="shared" si="7"/>
        <v>7.9839160747613658E-2</v>
      </c>
      <c r="E270" s="10">
        <v>1.4999999999999999E-2</v>
      </c>
      <c r="F270" s="10">
        <v>3.5000000000000003E-2</v>
      </c>
      <c r="G270" s="10">
        <v>5.5E-2</v>
      </c>
    </row>
    <row r="271" spans="1:7">
      <c r="A271" s="2">
        <v>37377</v>
      </c>
      <c r="B271" s="3">
        <v>0.21</v>
      </c>
      <c r="C271">
        <f t="shared" si="8"/>
        <v>1.0021</v>
      </c>
      <c r="D271" s="6">
        <f t="shared" ref="D271:D334" si="9">PRODUCT(C260:C271)-1</f>
        <v>7.7688300951282985E-2</v>
      </c>
      <c r="E271" s="10">
        <v>1.4999999999999999E-2</v>
      </c>
      <c r="F271" s="10">
        <v>3.5000000000000003E-2</v>
      </c>
      <c r="G271" s="10">
        <v>5.5E-2</v>
      </c>
    </row>
    <row r="272" spans="1:7">
      <c r="A272" s="2">
        <v>37408</v>
      </c>
      <c r="B272" s="3">
        <v>0.42</v>
      </c>
      <c r="C272">
        <f t="shared" si="8"/>
        <v>1.0042</v>
      </c>
      <c r="D272" s="6">
        <f t="shared" si="9"/>
        <v>7.6616187639552802E-2</v>
      </c>
      <c r="E272" s="10">
        <v>1.4999999999999999E-2</v>
      </c>
      <c r="F272" s="10">
        <v>3.5000000000000003E-2</v>
      </c>
      <c r="G272" s="10">
        <v>5.5E-2</v>
      </c>
    </row>
    <row r="273" spans="1:7">
      <c r="A273" s="2">
        <v>37438</v>
      </c>
      <c r="B273" s="3">
        <v>1.19</v>
      </c>
      <c r="C273">
        <f t="shared" si="8"/>
        <v>1.0119</v>
      </c>
      <c r="D273" s="6">
        <f t="shared" si="9"/>
        <v>7.5128708450077353E-2</v>
      </c>
      <c r="E273" s="10">
        <v>1.4999999999999999E-2</v>
      </c>
      <c r="F273" s="10">
        <v>3.5000000000000003E-2</v>
      </c>
      <c r="G273" s="10">
        <v>5.5E-2</v>
      </c>
    </row>
    <row r="274" spans="1:7">
      <c r="A274" s="2">
        <v>37469</v>
      </c>
      <c r="B274" s="3">
        <v>0.65</v>
      </c>
      <c r="C274">
        <f t="shared" si="8"/>
        <v>1.0065</v>
      </c>
      <c r="D274" s="6">
        <f t="shared" si="9"/>
        <v>7.4594880888781079E-2</v>
      </c>
      <c r="E274" s="10">
        <v>1.4999999999999999E-2</v>
      </c>
      <c r="F274" s="10">
        <v>3.5000000000000003E-2</v>
      </c>
      <c r="G274" s="10">
        <v>5.5E-2</v>
      </c>
    </row>
    <row r="275" spans="1:7">
      <c r="A275" s="2">
        <v>37500</v>
      </c>
      <c r="B275" s="3">
        <v>0.72</v>
      </c>
      <c r="C275">
        <f t="shared" si="8"/>
        <v>1.0072000000000001</v>
      </c>
      <c r="D275" s="6">
        <f t="shared" si="9"/>
        <v>7.9309896321480444E-2</v>
      </c>
      <c r="E275" s="10">
        <v>1.4999999999999999E-2</v>
      </c>
      <c r="F275" s="10">
        <v>3.5000000000000003E-2</v>
      </c>
      <c r="G275" s="10">
        <v>5.5E-2</v>
      </c>
    </row>
    <row r="276" spans="1:7">
      <c r="A276" s="2">
        <v>37530</v>
      </c>
      <c r="B276" s="3">
        <v>1.31</v>
      </c>
      <c r="C276">
        <f t="shared" si="8"/>
        <v>1.0131000000000001</v>
      </c>
      <c r="D276" s="6">
        <f t="shared" si="9"/>
        <v>8.4447938077250928E-2</v>
      </c>
      <c r="E276" s="10">
        <v>1.4999999999999999E-2</v>
      </c>
      <c r="F276" s="10">
        <v>3.5000000000000003E-2</v>
      </c>
      <c r="G276" s="10">
        <v>5.5E-2</v>
      </c>
    </row>
    <row r="277" spans="1:7">
      <c r="A277" s="2">
        <v>37561</v>
      </c>
      <c r="B277" s="3">
        <v>3.02</v>
      </c>
      <c r="C277">
        <f t="shared" si="8"/>
        <v>1.0302</v>
      </c>
      <c r="D277" s="6">
        <f t="shared" si="9"/>
        <v>0.10932207904595792</v>
      </c>
      <c r="E277" s="10">
        <v>1.4999999999999999E-2</v>
      </c>
      <c r="F277" s="10">
        <v>3.5000000000000003E-2</v>
      </c>
      <c r="G277" s="10">
        <v>5.5E-2</v>
      </c>
    </row>
    <row r="278" spans="1:7">
      <c r="A278" s="2">
        <v>37591</v>
      </c>
      <c r="B278" s="3">
        <v>2.1</v>
      </c>
      <c r="C278">
        <f t="shared" si="8"/>
        <v>1.0209999999999999</v>
      </c>
      <c r="D278" s="6">
        <f t="shared" si="9"/>
        <v>0.12530337079575005</v>
      </c>
      <c r="E278" s="10">
        <v>1.4999999999999999E-2</v>
      </c>
      <c r="F278" s="10">
        <v>3.5000000000000003E-2</v>
      </c>
      <c r="G278" s="10">
        <v>5.5E-2</v>
      </c>
    </row>
    <row r="279" spans="1:7">
      <c r="A279" s="2">
        <v>37622</v>
      </c>
      <c r="B279" s="3">
        <v>2.25</v>
      </c>
      <c r="C279">
        <f t="shared" si="8"/>
        <v>1.0225</v>
      </c>
      <c r="D279" s="6">
        <f t="shared" si="9"/>
        <v>0.14467041050403351</v>
      </c>
      <c r="F279" s="10"/>
      <c r="G279" s="10">
        <v>8.5000000000000006E-2</v>
      </c>
    </row>
    <row r="280" spans="1:7">
      <c r="A280" s="2">
        <v>37653</v>
      </c>
      <c r="B280" s="3">
        <v>1.57</v>
      </c>
      <c r="C280">
        <f t="shared" si="8"/>
        <v>1.0157</v>
      </c>
      <c r="D280" s="6">
        <f t="shared" si="9"/>
        <v>0.15847123948679442</v>
      </c>
      <c r="F280" s="10"/>
      <c r="G280" s="10">
        <v>8.5000000000000006E-2</v>
      </c>
    </row>
    <row r="281" spans="1:7">
      <c r="A281" s="2">
        <v>37681</v>
      </c>
      <c r="B281" s="3">
        <v>1.23</v>
      </c>
      <c r="C281">
        <f t="shared" si="8"/>
        <v>1.0123</v>
      </c>
      <c r="D281" s="6">
        <f t="shared" si="9"/>
        <v>0.16572607925694083</v>
      </c>
      <c r="F281" s="10"/>
      <c r="G281" s="10">
        <v>8.5000000000000006E-2</v>
      </c>
    </row>
    <row r="282" spans="1:7">
      <c r="A282" s="2">
        <v>37712</v>
      </c>
      <c r="B282" s="3">
        <v>0.97</v>
      </c>
      <c r="C282">
        <f t="shared" si="8"/>
        <v>1.0097</v>
      </c>
      <c r="D282" s="6">
        <f t="shared" si="9"/>
        <v>0.16769208554140191</v>
      </c>
      <c r="F282" s="10"/>
      <c r="G282" s="10">
        <v>8.5000000000000006E-2</v>
      </c>
    </row>
    <row r="283" spans="1:7">
      <c r="A283" s="2">
        <v>37742</v>
      </c>
      <c r="B283" s="3">
        <v>0.61</v>
      </c>
      <c r="C283">
        <f t="shared" si="8"/>
        <v>1.0061</v>
      </c>
      <c r="D283" s="6">
        <f t="shared" si="9"/>
        <v>0.17235306582497145</v>
      </c>
      <c r="F283" s="10"/>
      <c r="G283" s="10">
        <v>8.5000000000000006E-2</v>
      </c>
    </row>
    <row r="284" spans="1:7">
      <c r="A284" s="2">
        <v>37773</v>
      </c>
      <c r="B284" s="3">
        <v>-0.15</v>
      </c>
      <c r="C284">
        <f t="shared" si="8"/>
        <v>0.99850000000000005</v>
      </c>
      <c r="D284" s="6">
        <f t="shared" si="9"/>
        <v>0.16569860209742515</v>
      </c>
      <c r="F284" s="10"/>
      <c r="G284" s="10">
        <v>8.5000000000000006E-2</v>
      </c>
    </row>
    <row r="285" spans="1:7">
      <c r="A285" s="2">
        <v>37803</v>
      </c>
      <c r="B285" s="3">
        <v>0.2</v>
      </c>
      <c r="C285">
        <f t="shared" si="8"/>
        <v>1.002</v>
      </c>
      <c r="D285" s="6">
        <f t="shared" si="9"/>
        <v>0.15429390186937453</v>
      </c>
      <c r="F285" s="10"/>
      <c r="G285" s="10">
        <v>8.5000000000000006E-2</v>
      </c>
    </row>
    <row r="286" spans="1:7">
      <c r="A286" s="2">
        <v>37834</v>
      </c>
      <c r="B286" s="3">
        <v>0.34</v>
      </c>
      <c r="C286">
        <f t="shared" si="8"/>
        <v>1.0034000000000001</v>
      </c>
      <c r="D286" s="6">
        <f t="shared" si="9"/>
        <v>0.15073869958840591</v>
      </c>
      <c r="F286" s="10"/>
      <c r="G286" s="10">
        <v>8.5000000000000006E-2</v>
      </c>
    </row>
    <row r="287" spans="1:7">
      <c r="A287" s="2">
        <v>37865</v>
      </c>
      <c r="B287" s="3">
        <v>0.78</v>
      </c>
      <c r="C287">
        <f t="shared" si="8"/>
        <v>1.0078</v>
      </c>
      <c r="D287" s="6">
        <f t="shared" si="9"/>
        <v>0.15142420715368865</v>
      </c>
      <c r="F287" s="10"/>
      <c r="G287" s="10">
        <v>8.5000000000000006E-2</v>
      </c>
    </row>
    <row r="288" spans="1:7">
      <c r="A288" s="2">
        <v>37895</v>
      </c>
      <c r="B288" s="3">
        <v>0.28999999999999998</v>
      </c>
      <c r="C288">
        <f t="shared" si="8"/>
        <v>1.0028999999999999</v>
      </c>
      <c r="D288" s="6">
        <f t="shared" si="9"/>
        <v>0.13983154412637822</v>
      </c>
      <c r="F288" s="10"/>
      <c r="G288" s="10">
        <v>8.5000000000000006E-2</v>
      </c>
    </row>
    <row r="289" spans="1:7">
      <c r="A289" s="2">
        <v>37926</v>
      </c>
      <c r="B289" s="3">
        <v>0.34</v>
      </c>
      <c r="C289">
        <f t="shared" si="8"/>
        <v>1.0034000000000001</v>
      </c>
      <c r="D289" s="6">
        <f t="shared" si="9"/>
        <v>0.11017954899670745</v>
      </c>
      <c r="F289" s="10"/>
      <c r="G289" s="10">
        <v>8.5000000000000006E-2</v>
      </c>
    </row>
    <row r="290" spans="1:7">
      <c r="A290" s="2">
        <v>37956</v>
      </c>
      <c r="B290" s="3">
        <v>0.52</v>
      </c>
      <c r="C290">
        <f t="shared" si="8"/>
        <v>1.0052000000000001</v>
      </c>
      <c r="D290" s="6">
        <f t="shared" si="9"/>
        <v>9.2999493292351243E-2</v>
      </c>
      <c r="F290" s="10"/>
      <c r="G290" s="10">
        <v>8.5000000000000006E-2</v>
      </c>
    </row>
    <row r="291" spans="1:7">
      <c r="A291" s="2">
        <v>37987</v>
      </c>
      <c r="B291" s="3">
        <v>0.76</v>
      </c>
      <c r="C291">
        <f t="shared" si="8"/>
        <v>1.0076000000000001</v>
      </c>
      <c r="D291" s="6">
        <f t="shared" si="9"/>
        <v>7.7072165712834817E-2</v>
      </c>
      <c r="E291" s="12">
        <v>0.03</v>
      </c>
      <c r="F291" s="10">
        <v>5.5E-2</v>
      </c>
      <c r="G291" s="12">
        <v>0.08</v>
      </c>
    </row>
    <row r="292" spans="1:7">
      <c r="A292" s="2">
        <v>38018</v>
      </c>
      <c r="B292" s="3">
        <v>0.61</v>
      </c>
      <c r="C292">
        <f t="shared" si="8"/>
        <v>1.0061</v>
      </c>
      <c r="D292" s="6">
        <f t="shared" si="9"/>
        <v>6.6892099954399153E-2</v>
      </c>
      <c r="E292" s="12">
        <v>0.03</v>
      </c>
      <c r="F292" s="10">
        <v>5.5E-2</v>
      </c>
      <c r="G292" s="12">
        <v>0.08</v>
      </c>
    </row>
    <row r="293" spans="1:7">
      <c r="A293" s="2">
        <v>38047</v>
      </c>
      <c r="B293" s="3">
        <v>0.47</v>
      </c>
      <c r="C293">
        <f t="shared" si="8"/>
        <v>1.0046999999999999</v>
      </c>
      <c r="D293" s="6">
        <f t="shared" si="9"/>
        <v>5.8882241256726919E-2</v>
      </c>
      <c r="E293" s="12">
        <v>0.03</v>
      </c>
      <c r="F293" s="10">
        <v>5.5E-2</v>
      </c>
      <c r="G293" s="12">
        <v>0.08</v>
      </c>
    </row>
    <row r="294" spans="1:7">
      <c r="A294" s="2">
        <v>38078</v>
      </c>
      <c r="B294" s="3">
        <v>0.37</v>
      </c>
      <c r="C294">
        <f t="shared" si="8"/>
        <v>1.0037</v>
      </c>
      <c r="D294" s="6">
        <f t="shared" si="9"/>
        <v>5.2589982717021977E-2</v>
      </c>
      <c r="E294" s="12">
        <v>0.03</v>
      </c>
      <c r="F294" s="10">
        <v>5.5E-2</v>
      </c>
      <c r="G294" s="12">
        <v>0.08</v>
      </c>
    </row>
    <row r="295" spans="1:7">
      <c r="A295" s="2">
        <v>38108</v>
      </c>
      <c r="B295" s="3">
        <v>0.51</v>
      </c>
      <c r="C295">
        <f t="shared" si="8"/>
        <v>1.0051000000000001</v>
      </c>
      <c r="D295" s="6">
        <f t="shared" si="9"/>
        <v>5.1543774603795223E-2</v>
      </c>
      <c r="E295" s="12">
        <v>0.03</v>
      </c>
      <c r="F295" s="10">
        <v>5.5E-2</v>
      </c>
      <c r="G295" s="12">
        <v>0.08</v>
      </c>
    </row>
    <row r="296" spans="1:7">
      <c r="A296" s="2">
        <v>38139</v>
      </c>
      <c r="B296" s="3">
        <v>0.71</v>
      </c>
      <c r="C296">
        <f t="shared" si="8"/>
        <v>1.0071000000000001</v>
      </c>
      <c r="D296" s="6">
        <f t="shared" si="9"/>
        <v>6.0600636358019155E-2</v>
      </c>
      <c r="E296" s="12">
        <v>0.03</v>
      </c>
      <c r="F296" s="10">
        <v>5.5E-2</v>
      </c>
      <c r="G296" s="12">
        <v>0.08</v>
      </c>
    </row>
    <row r="297" spans="1:7">
      <c r="A297" s="2">
        <v>38169</v>
      </c>
      <c r="B297" s="3">
        <v>0.91</v>
      </c>
      <c r="C297">
        <f t="shared" si="8"/>
        <v>1.0091000000000001</v>
      </c>
      <c r="D297" s="6">
        <f t="shared" si="9"/>
        <v>6.8115870408060886E-2</v>
      </c>
      <c r="E297" s="12">
        <v>0.03</v>
      </c>
      <c r="F297" s="10">
        <v>5.5E-2</v>
      </c>
      <c r="G297" s="12">
        <v>0.08</v>
      </c>
    </row>
    <row r="298" spans="1:7">
      <c r="A298" s="2">
        <v>38200</v>
      </c>
      <c r="B298" s="3">
        <v>0.69</v>
      </c>
      <c r="C298">
        <f t="shared" si="8"/>
        <v>1.0068999999999999</v>
      </c>
      <c r="D298" s="6">
        <f t="shared" si="9"/>
        <v>7.1841608445162963E-2</v>
      </c>
      <c r="E298" s="12">
        <v>0.03</v>
      </c>
      <c r="F298" s="10">
        <v>5.5E-2</v>
      </c>
      <c r="G298" s="12">
        <v>0.08</v>
      </c>
    </row>
    <row r="299" spans="1:7">
      <c r="A299" s="2">
        <v>38231</v>
      </c>
      <c r="B299" s="3">
        <v>0.33</v>
      </c>
      <c r="C299">
        <f t="shared" si="8"/>
        <v>1.0033000000000001</v>
      </c>
      <c r="D299" s="6">
        <f t="shared" si="9"/>
        <v>6.7055651670006267E-2</v>
      </c>
      <c r="E299" s="12">
        <v>0.03</v>
      </c>
      <c r="F299" s="10">
        <v>5.5E-2</v>
      </c>
      <c r="G299" s="12">
        <v>0.08</v>
      </c>
    </row>
    <row r="300" spans="1:7">
      <c r="A300" s="2">
        <v>38261</v>
      </c>
      <c r="B300" s="3">
        <v>0.44</v>
      </c>
      <c r="C300">
        <f t="shared" si="8"/>
        <v>1.0044</v>
      </c>
      <c r="D300" s="6">
        <f t="shared" si="9"/>
        <v>6.8651606877409677E-2</v>
      </c>
      <c r="E300" s="12">
        <v>0.03</v>
      </c>
      <c r="F300" s="10">
        <v>5.5E-2</v>
      </c>
      <c r="G300" s="12">
        <v>0.08</v>
      </c>
    </row>
    <row r="301" spans="1:7">
      <c r="A301" s="2">
        <v>38292</v>
      </c>
      <c r="B301" s="3">
        <v>0.69</v>
      </c>
      <c r="C301">
        <f t="shared" si="8"/>
        <v>1.0068999999999999</v>
      </c>
      <c r="D301" s="6">
        <f t="shared" si="9"/>
        <v>7.2379213638492867E-2</v>
      </c>
      <c r="E301" s="12">
        <v>0.03</v>
      </c>
      <c r="F301" s="10">
        <v>5.5E-2</v>
      </c>
      <c r="G301" s="12">
        <v>0.08</v>
      </c>
    </row>
    <row r="302" spans="1:7">
      <c r="A302" s="2">
        <v>38322</v>
      </c>
      <c r="B302" s="3">
        <v>0.86</v>
      </c>
      <c r="C302">
        <f t="shared" si="8"/>
        <v>1.0085999999999999</v>
      </c>
      <c r="D302" s="6">
        <f t="shared" si="9"/>
        <v>7.6006441380604084E-2</v>
      </c>
      <c r="E302" s="12">
        <v>0.03</v>
      </c>
      <c r="F302" s="10">
        <v>5.5E-2</v>
      </c>
      <c r="G302" s="12">
        <v>0.08</v>
      </c>
    </row>
    <row r="303" spans="1:7">
      <c r="A303" s="2">
        <v>38353</v>
      </c>
      <c r="B303" s="3">
        <v>0.57999999999999996</v>
      </c>
      <c r="C303">
        <f t="shared" si="8"/>
        <v>1.0058</v>
      </c>
      <c r="D303" s="6">
        <f t="shared" si="9"/>
        <v>7.4084238527800883E-2</v>
      </c>
      <c r="E303" s="5">
        <v>0.02</v>
      </c>
      <c r="F303" s="5">
        <v>4.4999999999999998E-2</v>
      </c>
      <c r="G303" s="5">
        <v>7.0000000000000007E-2</v>
      </c>
    </row>
    <row r="304" spans="1:7">
      <c r="A304" s="2">
        <v>38384</v>
      </c>
      <c r="B304" s="3">
        <v>0.59</v>
      </c>
      <c r="C304">
        <f t="shared" si="8"/>
        <v>1.0059</v>
      </c>
      <c r="D304" s="6">
        <f t="shared" si="9"/>
        <v>7.3870724117994779E-2</v>
      </c>
      <c r="E304" s="5">
        <v>0.02</v>
      </c>
      <c r="F304" s="5">
        <v>4.4999999999999998E-2</v>
      </c>
      <c r="G304" s="5">
        <v>7.0000000000000007E-2</v>
      </c>
    </row>
    <row r="305" spans="1:7">
      <c r="A305" s="2">
        <v>38412</v>
      </c>
      <c r="B305" s="3">
        <v>0.61</v>
      </c>
      <c r="C305">
        <f t="shared" si="8"/>
        <v>1.0061</v>
      </c>
      <c r="D305" s="6">
        <f t="shared" si="9"/>
        <v>7.5367110117561698E-2</v>
      </c>
      <c r="E305" s="5">
        <v>0.02</v>
      </c>
      <c r="F305" s="5">
        <v>4.4999999999999998E-2</v>
      </c>
      <c r="G305" s="5">
        <v>7.0000000000000007E-2</v>
      </c>
    </row>
    <row r="306" spans="1:7">
      <c r="A306" s="2">
        <v>38443</v>
      </c>
      <c r="B306" s="3">
        <v>0.87</v>
      </c>
      <c r="C306">
        <f t="shared" si="8"/>
        <v>1.0086999999999999</v>
      </c>
      <c r="D306" s="6">
        <f t="shared" si="9"/>
        <v>8.0724124714142809E-2</v>
      </c>
      <c r="E306" s="5">
        <v>0.02</v>
      </c>
      <c r="F306" s="5">
        <v>4.4999999999999998E-2</v>
      </c>
      <c r="G306" s="5">
        <v>7.0000000000000007E-2</v>
      </c>
    </row>
    <row r="307" spans="1:7">
      <c r="A307" s="2">
        <v>38473</v>
      </c>
      <c r="B307" s="3">
        <v>0.49</v>
      </c>
      <c r="C307">
        <f t="shared" si="8"/>
        <v>1.0048999999999999</v>
      </c>
      <c r="D307" s="6">
        <f t="shared" si="9"/>
        <v>8.0509076634406096E-2</v>
      </c>
      <c r="E307" s="5">
        <v>0.02</v>
      </c>
      <c r="F307" s="5">
        <v>4.4999999999999998E-2</v>
      </c>
      <c r="G307" s="5">
        <v>7.0000000000000007E-2</v>
      </c>
    </row>
    <row r="308" spans="1:7">
      <c r="A308" s="2">
        <v>38504</v>
      </c>
      <c r="B308" s="3">
        <v>-0.02</v>
      </c>
      <c r="C308">
        <f t="shared" si="8"/>
        <v>0.99980000000000002</v>
      </c>
      <c r="D308" s="6">
        <f t="shared" si="9"/>
        <v>7.2676968343838411E-2</v>
      </c>
      <c r="E308" s="5">
        <v>0.02</v>
      </c>
      <c r="F308" s="5">
        <v>4.4999999999999998E-2</v>
      </c>
      <c r="G308" s="5">
        <v>7.0000000000000007E-2</v>
      </c>
    </row>
    <row r="309" spans="1:7">
      <c r="A309" s="2">
        <v>38534</v>
      </c>
      <c r="B309" s="3">
        <v>0.25</v>
      </c>
      <c r="C309">
        <f t="shared" si="8"/>
        <v>1.0024999999999999</v>
      </c>
      <c r="D309" s="6">
        <f t="shared" si="9"/>
        <v>6.5661144351102152E-2</v>
      </c>
      <c r="E309" s="5">
        <v>0.02</v>
      </c>
      <c r="F309" s="5">
        <v>4.4999999999999998E-2</v>
      </c>
      <c r="G309" s="5">
        <v>7.0000000000000007E-2</v>
      </c>
    </row>
    <row r="310" spans="1:7">
      <c r="A310" s="2">
        <v>38565</v>
      </c>
      <c r="B310" s="3">
        <v>0.17</v>
      </c>
      <c r="C310">
        <f t="shared" si="8"/>
        <v>1.0017</v>
      </c>
      <c r="D310" s="6">
        <f t="shared" si="9"/>
        <v>6.0157680302412864E-2</v>
      </c>
      <c r="E310" s="5">
        <v>0.02</v>
      </c>
      <c r="F310" s="5">
        <v>4.4999999999999998E-2</v>
      </c>
      <c r="G310" s="5">
        <v>7.0000000000000007E-2</v>
      </c>
    </row>
    <row r="311" spans="1:7">
      <c r="A311" s="2">
        <v>38596</v>
      </c>
      <c r="B311" s="3">
        <v>0.35</v>
      </c>
      <c r="C311">
        <f t="shared" si="8"/>
        <v>1.0035000000000001</v>
      </c>
      <c r="D311" s="6">
        <f t="shared" si="9"/>
        <v>6.036901443583309E-2</v>
      </c>
      <c r="E311" s="5">
        <v>0.02</v>
      </c>
      <c r="F311" s="5">
        <v>4.4999999999999998E-2</v>
      </c>
      <c r="G311" s="5">
        <v>7.0000000000000007E-2</v>
      </c>
    </row>
    <row r="312" spans="1:7">
      <c r="A312" s="2">
        <v>38626</v>
      </c>
      <c r="B312" s="3">
        <v>0.75</v>
      </c>
      <c r="C312">
        <f t="shared" si="8"/>
        <v>1.0075000000000001</v>
      </c>
      <c r="D312" s="6">
        <f t="shared" si="9"/>
        <v>6.364175830754859E-2</v>
      </c>
      <c r="E312" s="5">
        <v>0.02</v>
      </c>
      <c r="F312" s="5">
        <v>4.4999999999999998E-2</v>
      </c>
      <c r="G312" s="5">
        <v>7.0000000000000007E-2</v>
      </c>
    </row>
    <row r="313" spans="1:7">
      <c r="A313" s="2">
        <v>38657</v>
      </c>
      <c r="B313" s="3">
        <v>0.55000000000000004</v>
      </c>
      <c r="C313">
        <f t="shared" si="8"/>
        <v>1.0055000000000001</v>
      </c>
      <c r="D313" s="6">
        <f t="shared" si="9"/>
        <v>6.2162864215155711E-2</v>
      </c>
      <c r="E313" s="5">
        <v>0.02</v>
      </c>
      <c r="F313" s="5">
        <v>4.4999999999999998E-2</v>
      </c>
      <c r="G313" s="5">
        <v>7.0000000000000007E-2</v>
      </c>
    </row>
    <row r="314" spans="1:7">
      <c r="A314" s="2">
        <v>38687</v>
      </c>
      <c r="B314" s="3">
        <v>0.36</v>
      </c>
      <c r="C314">
        <f t="shared" si="8"/>
        <v>1.0036</v>
      </c>
      <c r="D314" s="6">
        <f t="shared" si="9"/>
        <v>5.6897333458586496E-2</v>
      </c>
      <c r="E314" s="5">
        <v>0.02</v>
      </c>
      <c r="F314" s="5">
        <v>4.4999999999999998E-2</v>
      </c>
      <c r="G314" s="5">
        <v>7.0000000000000007E-2</v>
      </c>
    </row>
    <row r="315" spans="1:7">
      <c r="A315" s="2">
        <v>38718</v>
      </c>
      <c r="B315" s="3">
        <v>0.59</v>
      </c>
      <c r="C315">
        <f t="shared" si="8"/>
        <v>1.0059</v>
      </c>
      <c r="D315" s="6">
        <f t="shared" si="9"/>
        <v>5.7002413726379153E-2</v>
      </c>
      <c r="E315" s="5">
        <v>2.5000000000000001E-2</v>
      </c>
      <c r="F315" s="5">
        <v>4.4999999999999998E-2</v>
      </c>
      <c r="G315" s="5">
        <v>6.5000000000000002E-2</v>
      </c>
    </row>
    <row r="316" spans="1:7">
      <c r="A316" s="2">
        <v>38749</v>
      </c>
      <c r="B316" s="3">
        <v>0.41</v>
      </c>
      <c r="C316">
        <f t="shared" si="8"/>
        <v>1.0041</v>
      </c>
      <c r="D316" s="6">
        <f t="shared" si="9"/>
        <v>5.5110968906111557E-2</v>
      </c>
      <c r="E316" s="5">
        <v>2.5000000000000001E-2</v>
      </c>
      <c r="F316" s="5">
        <v>4.4999999999999998E-2</v>
      </c>
      <c r="G316" s="5">
        <v>6.5000000000000002E-2</v>
      </c>
    </row>
    <row r="317" spans="1:7">
      <c r="A317" s="2">
        <v>38777</v>
      </c>
      <c r="B317" s="3">
        <v>0.43</v>
      </c>
      <c r="C317">
        <f t="shared" si="8"/>
        <v>1.0043</v>
      </c>
      <c r="D317" s="6">
        <f t="shared" si="9"/>
        <v>5.3223284039765284E-2</v>
      </c>
      <c r="E317" s="5">
        <v>2.5000000000000001E-2</v>
      </c>
      <c r="F317" s="5">
        <v>4.4999999999999998E-2</v>
      </c>
      <c r="G317" s="5">
        <v>6.5000000000000002E-2</v>
      </c>
    </row>
    <row r="318" spans="1:7">
      <c r="A318" s="2">
        <v>38808</v>
      </c>
      <c r="B318" s="3">
        <v>0.21</v>
      </c>
      <c r="C318">
        <f t="shared" si="8"/>
        <v>1.0021</v>
      </c>
      <c r="D318" s="6">
        <f t="shared" si="9"/>
        <v>4.6331964842122098E-2</v>
      </c>
      <c r="E318" s="5">
        <v>2.5000000000000001E-2</v>
      </c>
      <c r="F318" s="5">
        <v>4.4999999999999998E-2</v>
      </c>
      <c r="G318" s="5">
        <v>6.5000000000000002E-2</v>
      </c>
    </row>
    <row r="319" spans="1:7">
      <c r="A319" s="2">
        <v>38838</v>
      </c>
      <c r="B319" s="3">
        <v>0.1</v>
      </c>
      <c r="C319">
        <f t="shared" si="8"/>
        <v>1.0009999999999999</v>
      </c>
      <c r="D319" s="6">
        <f t="shared" si="9"/>
        <v>4.2271168083355626E-2</v>
      </c>
      <c r="E319" s="5">
        <v>2.5000000000000001E-2</v>
      </c>
      <c r="F319" s="5">
        <v>4.4999999999999998E-2</v>
      </c>
      <c r="G319" s="5">
        <v>6.5000000000000002E-2</v>
      </c>
    </row>
    <row r="320" spans="1:7">
      <c r="A320" s="2">
        <v>38869</v>
      </c>
      <c r="B320" s="3">
        <v>-0.21</v>
      </c>
      <c r="C320">
        <f t="shared" si="8"/>
        <v>0.99790000000000001</v>
      </c>
      <c r="D320" s="6">
        <f t="shared" si="9"/>
        <v>4.0290456721725043E-2</v>
      </c>
      <c r="E320" s="5">
        <v>2.5000000000000001E-2</v>
      </c>
      <c r="F320" s="5">
        <v>4.4999999999999998E-2</v>
      </c>
      <c r="G320" s="5">
        <v>6.5000000000000002E-2</v>
      </c>
    </row>
    <row r="321" spans="1:7">
      <c r="A321" s="2">
        <v>38899</v>
      </c>
      <c r="B321" s="3">
        <v>0.19</v>
      </c>
      <c r="C321">
        <f t="shared" si="8"/>
        <v>1.0019</v>
      </c>
      <c r="D321" s="6">
        <f t="shared" si="9"/>
        <v>3.9667838992016646E-2</v>
      </c>
      <c r="E321" s="5">
        <v>2.5000000000000001E-2</v>
      </c>
      <c r="F321" s="5">
        <v>4.4999999999999998E-2</v>
      </c>
      <c r="G321" s="5">
        <v>6.5000000000000002E-2</v>
      </c>
    </row>
    <row r="322" spans="1:7">
      <c r="A322" s="2">
        <v>38930</v>
      </c>
      <c r="B322" s="3">
        <v>0.05</v>
      </c>
      <c r="C322">
        <f t="shared" si="8"/>
        <v>1.0004999999999999</v>
      </c>
      <c r="D322" s="6">
        <f t="shared" si="9"/>
        <v>3.8422354908168144E-2</v>
      </c>
      <c r="E322" s="5">
        <v>2.5000000000000001E-2</v>
      </c>
      <c r="F322" s="5">
        <v>4.4999999999999998E-2</v>
      </c>
      <c r="G322" s="5">
        <v>6.5000000000000002E-2</v>
      </c>
    </row>
    <row r="323" spans="1:7">
      <c r="A323" s="2">
        <v>38961</v>
      </c>
      <c r="B323" s="3">
        <v>0.21</v>
      </c>
      <c r="C323">
        <f t="shared" si="8"/>
        <v>1.0021</v>
      </c>
      <c r="D323" s="6">
        <f t="shared" si="9"/>
        <v>3.6973634134006339E-2</v>
      </c>
      <c r="E323" s="5">
        <v>2.5000000000000001E-2</v>
      </c>
      <c r="F323" s="5">
        <v>4.4999999999999998E-2</v>
      </c>
      <c r="G323" s="5">
        <v>6.5000000000000002E-2</v>
      </c>
    </row>
    <row r="324" spans="1:7">
      <c r="A324" s="2">
        <v>38991</v>
      </c>
      <c r="B324" s="3">
        <v>0.33</v>
      </c>
      <c r="C324">
        <f t="shared" ref="C324:C387" si="10">1+B324/100</f>
        <v>1.0033000000000001</v>
      </c>
      <c r="D324" s="6">
        <f t="shared" si="9"/>
        <v>3.2650766378807372E-2</v>
      </c>
      <c r="E324" s="5">
        <v>2.5000000000000001E-2</v>
      </c>
      <c r="F324" s="5">
        <v>4.4999999999999998E-2</v>
      </c>
      <c r="G324" s="5">
        <v>6.5000000000000002E-2</v>
      </c>
    </row>
    <row r="325" spans="1:7">
      <c r="A325" s="2">
        <v>39022</v>
      </c>
      <c r="B325" s="3">
        <v>0.31</v>
      </c>
      <c r="C325">
        <f t="shared" si="10"/>
        <v>1.0031000000000001</v>
      </c>
      <c r="D325" s="6">
        <f t="shared" si="9"/>
        <v>3.0185960969250969E-2</v>
      </c>
      <c r="E325" s="5">
        <v>2.5000000000000001E-2</v>
      </c>
      <c r="F325" s="5">
        <v>4.4999999999999998E-2</v>
      </c>
      <c r="G325" s="5">
        <v>6.5000000000000002E-2</v>
      </c>
    </row>
    <row r="326" spans="1:7">
      <c r="A326" s="2">
        <v>39052</v>
      </c>
      <c r="B326" s="3">
        <v>0.48</v>
      </c>
      <c r="C326">
        <f t="shared" si="10"/>
        <v>1.0047999999999999</v>
      </c>
      <c r="D326" s="6">
        <f t="shared" si="9"/>
        <v>3.1417749683044116E-2</v>
      </c>
      <c r="E326" s="5">
        <v>2.5000000000000001E-2</v>
      </c>
      <c r="F326" s="5">
        <v>4.4999999999999998E-2</v>
      </c>
      <c r="G326" s="5">
        <v>6.5000000000000002E-2</v>
      </c>
    </row>
    <row r="327" spans="1:7">
      <c r="A327" s="2">
        <v>39083</v>
      </c>
      <c r="B327" s="3">
        <v>0.44</v>
      </c>
      <c r="C327">
        <f t="shared" si="10"/>
        <v>1.0044</v>
      </c>
      <c r="D327" s="6">
        <f t="shared" si="9"/>
        <v>2.9879697566010499E-2</v>
      </c>
      <c r="E327" s="5">
        <v>2.5000000000000001E-2</v>
      </c>
      <c r="F327" s="5">
        <v>4.4999999999999998E-2</v>
      </c>
      <c r="G327" s="5">
        <v>6.5000000000000002E-2</v>
      </c>
    </row>
    <row r="328" spans="1:7">
      <c r="A328" s="2">
        <v>39114</v>
      </c>
      <c r="B328" s="3">
        <v>0.44</v>
      </c>
      <c r="C328">
        <f t="shared" si="10"/>
        <v>1.0044</v>
      </c>
      <c r="D328" s="6">
        <f t="shared" si="9"/>
        <v>3.0187399895728051E-2</v>
      </c>
      <c r="E328" s="5">
        <v>2.5000000000000001E-2</v>
      </c>
      <c r="F328" s="5">
        <v>4.4999999999999998E-2</v>
      </c>
      <c r="G328" s="5">
        <v>6.5000000000000002E-2</v>
      </c>
    </row>
    <row r="329" spans="1:7">
      <c r="A329" s="2">
        <v>39142</v>
      </c>
      <c r="B329" s="3">
        <v>0.37</v>
      </c>
      <c r="C329">
        <f t="shared" si="10"/>
        <v>1.0037</v>
      </c>
      <c r="D329" s="6">
        <f t="shared" si="9"/>
        <v>2.9571933959317231E-2</v>
      </c>
      <c r="E329" s="5">
        <v>2.5000000000000001E-2</v>
      </c>
      <c r="F329" s="5">
        <v>4.4999999999999998E-2</v>
      </c>
      <c r="G329" s="5">
        <v>6.5000000000000002E-2</v>
      </c>
    </row>
    <row r="330" spans="1:7">
      <c r="A330" s="2">
        <v>39173</v>
      </c>
      <c r="B330" s="3">
        <v>0.25</v>
      </c>
      <c r="C330">
        <f t="shared" si="10"/>
        <v>1.0024999999999999</v>
      </c>
      <c r="D330" s="6">
        <f t="shared" si="9"/>
        <v>2.9982899704835475E-2</v>
      </c>
      <c r="E330" s="5">
        <v>2.5000000000000001E-2</v>
      </c>
      <c r="F330" s="5">
        <v>4.4999999999999998E-2</v>
      </c>
      <c r="G330" s="5">
        <v>6.5000000000000002E-2</v>
      </c>
    </row>
    <row r="331" spans="1:7">
      <c r="A331" s="2">
        <v>39203</v>
      </c>
      <c r="B331" s="3">
        <v>0.28000000000000003</v>
      </c>
      <c r="C331">
        <f t="shared" si="10"/>
        <v>1.0027999999999999</v>
      </c>
      <c r="D331" s="6">
        <f t="shared" si="9"/>
        <v>3.1835016807201688E-2</v>
      </c>
      <c r="E331" s="5">
        <v>2.5000000000000001E-2</v>
      </c>
      <c r="F331" s="5">
        <v>4.4999999999999998E-2</v>
      </c>
      <c r="G331" s="5">
        <v>6.5000000000000002E-2</v>
      </c>
    </row>
    <row r="332" spans="1:7">
      <c r="A332" s="2">
        <v>39234</v>
      </c>
      <c r="B332" s="3">
        <v>0.28000000000000003</v>
      </c>
      <c r="C332">
        <f t="shared" si="10"/>
        <v>1.0027999999999999</v>
      </c>
      <c r="D332" s="6">
        <f t="shared" si="9"/>
        <v>3.6901648315724955E-2</v>
      </c>
      <c r="E332" s="5">
        <v>2.5000000000000001E-2</v>
      </c>
      <c r="F332" s="5">
        <v>4.4999999999999998E-2</v>
      </c>
      <c r="G332" s="5">
        <v>6.5000000000000002E-2</v>
      </c>
    </row>
    <row r="333" spans="1:7">
      <c r="A333" s="2">
        <v>39264</v>
      </c>
      <c r="B333" s="3">
        <v>0.24</v>
      </c>
      <c r="C333">
        <f t="shared" si="10"/>
        <v>1.0024</v>
      </c>
      <c r="D333" s="6">
        <f t="shared" si="9"/>
        <v>3.7419115951375481E-2</v>
      </c>
      <c r="E333" s="5">
        <v>2.5000000000000001E-2</v>
      </c>
      <c r="F333" s="5">
        <v>4.4999999999999998E-2</v>
      </c>
      <c r="G333" s="5">
        <v>6.5000000000000002E-2</v>
      </c>
    </row>
    <row r="334" spans="1:7">
      <c r="A334" s="2">
        <v>39295</v>
      </c>
      <c r="B334" s="3">
        <v>0.47</v>
      </c>
      <c r="C334">
        <f t="shared" si="10"/>
        <v>1.0046999999999999</v>
      </c>
      <c r="D334" s="6">
        <f t="shared" si="9"/>
        <v>4.1774098746973021E-2</v>
      </c>
      <c r="E334" s="5">
        <v>2.5000000000000001E-2</v>
      </c>
      <c r="F334" s="5">
        <v>4.4999999999999998E-2</v>
      </c>
      <c r="G334" s="5">
        <v>6.5000000000000002E-2</v>
      </c>
    </row>
    <row r="335" spans="1:7">
      <c r="A335" s="2">
        <v>39326</v>
      </c>
      <c r="B335" s="3">
        <v>0.18</v>
      </c>
      <c r="C335">
        <f t="shared" si="10"/>
        <v>1.0018</v>
      </c>
      <c r="D335" s="6">
        <f t="shared" ref="D335:D398" si="11">PRODUCT(C324:C335)-1</f>
        <v>4.1462221459652282E-2</v>
      </c>
      <c r="E335" s="5">
        <v>2.5000000000000001E-2</v>
      </c>
      <c r="F335" s="5">
        <v>4.4999999999999998E-2</v>
      </c>
      <c r="G335" s="5">
        <v>6.5000000000000002E-2</v>
      </c>
    </row>
    <row r="336" spans="1:7">
      <c r="A336" s="2">
        <v>39356</v>
      </c>
      <c r="B336" s="3">
        <v>0.3</v>
      </c>
      <c r="C336">
        <f t="shared" si="10"/>
        <v>1.0029999999999999</v>
      </c>
      <c r="D336" s="6">
        <f t="shared" si="11"/>
        <v>4.115081044954727E-2</v>
      </c>
      <c r="E336" s="5">
        <v>2.5000000000000001E-2</v>
      </c>
      <c r="F336" s="5">
        <v>4.4999999999999998E-2</v>
      </c>
      <c r="G336" s="5">
        <v>6.5000000000000002E-2</v>
      </c>
    </row>
    <row r="337" spans="1:7">
      <c r="A337" s="2">
        <v>39387</v>
      </c>
      <c r="B337" s="3">
        <v>0.38</v>
      </c>
      <c r="C337">
        <f t="shared" si="10"/>
        <v>1.0038</v>
      </c>
      <c r="D337" s="6">
        <f t="shared" si="11"/>
        <v>4.1877363701779968E-2</v>
      </c>
      <c r="E337" s="5">
        <v>2.5000000000000001E-2</v>
      </c>
      <c r="F337" s="5">
        <v>4.4999999999999998E-2</v>
      </c>
      <c r="G337" s="5">
        <v>6.5000000000000002E-2</v>
      </c>
    </row>
    <row r="338" spans="1:7">
      <c r="A338" s="2">
        <v>39417</v>
      </c>
      <c r="B338" s="3">
        <v>0.74</v>
      </c>
      <c r="C338">
        <f t="shared" si="10"/>
        <v>1.0074000000000001</v>
      </c>
      <c r="D338" s="6">
        <f t="shared" si="11"/>
        <v>4.4573304332378161E-2</v>
      </c>
      <c r="E338" s="5">
        <v>2.5000000000000001E-2</v>
      </c>
      <c r="F338" s="5">
        <v>4.4999999999999998E-2</v>
      </c>
      <c r="G338" s="5">
        <v>6.5000000000000002E-2</v>
      </c>
    </row>
    <row r="339" spans="1:7">
      <c r="A339" s="2">
        <v>39448</v>
      </c>
      <c r="B339" s="3">
        <v>0.54</v>
      </c>
      <c r="C339">
        <f t="shared" si="10"/>
        <v>1.0054000000000001</v>
      </c>
      <c r="D339" s="6">
        <f t="shared" si="11"/>
        <v>4.5613301648519844E-2</v>
      </c>
      <c r="E339" s="5">
        <v>2.5000000000000001E-2</v>
      </c>
      <c r="F339" s="5">
        <v>4.4999999999999998E-2</v>
      </c>
      <c r="G339" s="5">
        <v>6.5000000000000002E-2</v>
      </c>
    </row>
    <row r="340" spans="1:7">
      <c r="A340" s="2">
        <v>39479</v>
      </c>
      <c r="B340" s="3">
        <v>0.49</v>
      </c>
      <c r="C340">
        <f t="shared" si="10"/>
        <v>1.0048999999999999</v>
      </c>
      <c r="D340" s="6">
        <f t="shared" si="11"/>
        <v>4.6133818027277451E-2</v>
      </c>
      <c r="E340" s="5">
        <v>2.5000000000000001E-2</v>
      </c>
      <c r="F340" s="5">
        <v>4.4999999999999998E-2</v>
      </c>
      <c r="G340" s="5">
        <v>6.5000000000000002E-2</v>
      </c>
    </row>
    <row r="341" spans="1:7">
      <c r="A341" s="2">
        <v>39508</v>
      </c>
      <c r="B341" s="3">
        <v>0.48</v>
      </c>
      <c r="C341">
        <f t="shared" si="10"/>
        <v>1.0047999999999999</v>
      </c>
      <c r="D341" s="6">
        <f t="shared" si="11"/>
        <v>4.7280323158122917E-2</v>
      </c>
      <c r="E341" s="5">
        <v>2.5000000000000001E-2</v>
      </c>
      <c r="F341" s="5">
        <v>4.4999999999999998E-2</v>
      </c>
      <c r="G341" s="5">
        <v>6.5000000000000002E-2</v>
      </c>
    </row>
    <row r="342" spans="1:7">
      <c r="A342" s="2">
        <v>39539</v>
      </c>
      <c r="B342" s="3">
        <v>0.55000000000000004</v>
      </c>
      <c r="C342">
        <f t="shared" si="10"/>
        <v>1.0055000000000001</v>
      </c>
      <c r="D342" s="6">
        <f t="shared" si="11"/>
        <v>5.0414329112711043E-2</v>
      </c>
      <c r="E342" s="5">
        <v>2.5000000000000001E-2</v>
      </c>
      <c r="F342" s="5">
        <v>4.4999999999999998E-2</v>
      </c>
      <c r="G342" s="5">
        <v>6.5000000000000002E-2</v>
      </c>
    </row>
    <row r="343" spans="1:7">
      <c r="A343" s="2">
        <v>39569</v>
      </c>
      <c r="B343" s="3">
        <v>0.79</v>
      </c>
      <c r="C343">
        <f t="shared" si="10"/>
        <v>1.0079</v>
      </c>
      <c r="D343" s="6">
        <f t="shared" si="11"/>
        <v>5.5756484157062136E-2</v>
      </c>
      <c r="E343" s="5">
        <v>2.5000000000000001E-2</v>
      </c>
      <c r="F343" s="5">
        <v>4.4999999999999998E-2</v>
      </c>
      <c r="G343" s="5">
        <v>6.5000000000000002E-2</v>
      </c>
    </row>
    <row r="344" spans="1:7">
      <c r="A344" s="2">
        <v>39600</v>
      </c>
      <c r="B344" s="3">
        <v>0.74</v>
      </c>
      <c r="C344">
        <f t="shared" si="10"/>
        <v>1.0074000000000001</v>
      </c>
      <c r="D344" s="6">
        <f t="shared" si="11"/>
        <v>6.0599403809158403E-2</v>
      </c>
      <c r="E344" s="5">
        <v>2.5000000000000001E-2</v>
      </c>
      <c r="F344" s="5">
        <v>4.4999999999999998E-2</v>
      </c>
      <c r="G344" s="5">
        <v>6.5000000000000002E-2</v>
      </c>
    </row>
    <row r="345" spans="1:7">
      <c r="A345" s="2">
        <v>39630</v>
      </c>
      <c r="B345" s="3">
        <v>0.53</v>
      </c>
      <c r="C345">
        <f t="shared" si="10"/>
        <v>1.0053000000000001</v>
      </c>
      <c r="D345" s="6">
        <f t="shared" si="11"/>
        <v>6.3667777982189921E-2</v>
      </c>
      <c r="E345" s="5">
        <v>2.5000000000000001E-2</v>
      </c>
      <c r="F345" s="5">
        <v>4.4999999999999998E-2</v>
      </c>
      <c r="G345" s="5">
        <v>6.5000000000000002E-2</v>
      </c>
    </row>
    <row r="346" spans="1:7">
      <c r="A346" s="2">
        <v>39661</v>
      </c>
      <c r="B346" s="3">
        <v>0.28000000000000003</v>
      </c>
      <c r="C346">
        <f t="shared" si="10"/>
        <v>1.0027999999999999</v>
      </c>
      <c r="D346" s="6">
        <f t="shared" si="11"/>
        <v>6.1656263322922511E-2</v>
      </c>
      <c r="E346" s="5">
        <v>2.5000000000000001E-2</v>
      </c>
      <c r="F346" s="5">
        <v>4.4999999999999998E-2</v>
      </c>
      <c r="G346" s="5">
        <v>6.5000000000000002E-2</v>
      </c>
    </row>
    <row r="347" spans="1:7">
      <c r="A347" s="2">
        <v>39692</v>
      </c>
      <c r="B347" s="3">
        <v>0.26</v>
      </c>
      <c r="C347">
        <f t="shared" si="10"/>
        <v>1.0025999999999999</v>
      </c>
      <c r="D347" s="6">
        <f t="shared" si="11"/>
        <v>6.2504062295430485E-2</v>
      </c>
      <c r="E347" s="5">
        <v>2.5000000000000001E-2</v>
      </c>
      <c r="F347" s="5">
        <v>4.4999999999999998E-2</v>
      </c>
      <c r="G347" s="5">
        <v>6.5000000000000002E-2</v>
      </c>
    </row>
    <row r="348" spans="1:7">
      <c r="A348" s="2">
        <v>39722</v>
      </c>
      <c r="B348" s="3">
        <v>0.45</v>
      </c>
      <c r="C348">
        <f t="shared" si="10"/>
        <v>1.0044999999999999</v>
      </c>
      <c r="D348" s="6">
        <f t="shared" si="11"/>
        <v>6.4093051421495018E-2</v>
      </c>
      <c r="E348" s="5">
        <v>2.5000000000000001E-2</v>
      </c>
      <c r="F348" s="5">
        <v>4.4999999999999998E-2</v>
      </c>
      <c r="G348" s="5">
        <v>6.5000000000000002E-2</v>
      </c>
    </row>
    <row r="349" spans="1:7">
      <c r="A349" s="2">
        <v>39753</v>
      </c>
      <c r="B349" s="3">
        <v>0.36</v>
      </c>
      <c r="C349">
        <f t="shared" si="10"/>
        <v>1.0036</v>
      </c>
      <c r="D349" s="6">
        <f t="shared" si="11"/>
        <v>6.3881038460462669E-2</v>
      </c>
      <c r="E349" s="5">
        <v>2.5000000000000001E-2</v>
      </c>
      <c r="F349" s="5">
        <v>4.4999999999999998E-2</v>
      </c>
      <c r="G349" s="5">
        <v>6.5000000000000002E-2</v>
      </c>
    </row>
    <row r="350" spans="1:7">
      <c r="A350" s="2">
        <v>39783</v>
      </c>
      <c r="B350" s="3">
        <v>0.28000000000000003</v>
      </c>
      <c r="C350">
        <f t="shared" si="10"/>
        <v>1.0027999999999999</v>
      </c>
      <c r="D350" s="6">
        <f t="shared" si="11"/>
        <v>5.9023134175254732E-2</v>
      </c>
      <c r="E350" s="5">
        <v>2.5000000000000001E-2</v>
      </c>
      <c r="F350" s="5">
        <v>4.4999999999999998E-2</v>
      </c>
      <c r="G350" s="5">
        <v>6.5000000000000002E-2</v>
      </c>
    </row>
    <row r="351" spans="1:7">
      <c r="A351" s="2">
        <v>39814</v>
      </c>
      <c r="B351" s="3">
        <v>0.48</v>
      </c>
      <c r="C351">
        <f t="shared" si="10"/>
        <v>1.0047999999999999</v>
      </c>
      <c r="D351" s="6">
        <f t="shared" si="11"/>
        <v>5.8391133100553327E-2</v>
      </c>
      <c r="E351" s="5">
        <v>2.5000000000000001E-2</v>
      </c>
      <c r="F351" s="5">
        <v>4.4999999999999998E-2</v>
      </c>
      <c r="G351" s="5">
        <v>6.5000000000000002E-2</v>
      </c>
    </row>
    <row r="352" spans="1:7">
      <c r="A352" s="2">
        <v>39845</v>
      </c>
      <c r="B352" s="3">
        <v>0.55000000000000004</v>
      </c>
      <c r="C352">
        <f t="shared" si="10"/>
        <v>1.0055000000000001</v>
      </c>
      <c r="D352" s="6">
        <f t="shared" si="11"/>
        <v>5.9023071283317963E-2</v>
      </c>
      <c r="E352" s="5">
        <v>2.5000000000000001E-2</v>
      </c>
      <c r="F352" s="5">
        <v>4.4999999999999998E-2</v>
      </c>
      <c r="G352" s="5">
        <v>6.5000000000000002E-2</v>
      </c>
    </row>
    <row r="353" spans="1:7">
      <c r="A353" s="2">
        <v>39873</v>
      </c>
      <c r="B353" s="3">
        <v>0.2</v>
      </c>
      <c r="C353">
        <f t="shared" si="10"/>
        <v>1.002</v>
      </c>
      <c r="D353" s="6">
        <f t="shared" si="11"/>
        <v>5.6071971960474087E-2</v>
      </c>
      <c r="E353" s="5">
        <v>2.5000000000000001E-2</v>
      </c>
      <c r="F353" s="5">
        <v>4.4999999999999998E-2</v>
      </c>
      <c r="G353" s="5">
        <v>6.5000000000000002E-2</v>
      </c>
    </row>
    <row r="354" spans="1:7">
      <c r="A354" s="2">
        <v>39904</v>
      </c>
      <c r="B354" s="3">
        <v>0.48</v>
      </c>
      <c r="C354">
        <f t="shared" si="10"/>
        <v>1.0047999999999999</v>
      </c>
      <c r="D354" s="6">
        <f t="shared" si="11"/>
        <v>5.5336765217190331E-2</v>
      </c>
      <c r="E354" s="5">
        <v>2.5000000000000001E-2</v>
      </c>
      <c r="F354" s="5">
        <v>4.4999999999999998E-2</v>
      </c>
      <c r="G354" s="5">
        <v>6.5000000000000002E-2</v>
      </c>
    </row>
    <row r="355" spans="1:7">
      <c r="A355" s="2">
        <v>39934</v>
      </c>
      <c r="B355" s="3">
        <v>0.47</v>
      </c>
      <c r="C355">
        <f t="shared" si="10"/>
        <v>1.0046999999999999</v>
      </c>
      <c r="D355" s="6">
        <f t="shared" si="11"/>
        <v>5.1986157370483621E-2</v>
      </c>
      <c r="E355" s="5">
        <v>2.5000000000000001E-2</v>
      </c>
      <c r="F355" s="5">
        <v>4.4999999999999998E-2</v>
      </c>
      <c r="G355" s="5">
        <v>6.5000000000000002E-2</v>
      </c>
    </row>
    <row r="356" spans="1:7">
      <c r="A356" s="2">
        <v>39965</v>
      </c>
      <c r="B356" s="3">
        <v>0.36</v>
      </c>
      <c r="C356">
        <f t="shared" si="10"/>
        <v>1.0036</v>
      </c>
      <c r="D356" s="6">
        <f t="shared" si="11"/>
        <v>4.8017974525528695E-2</v>
      </c>
      <c r="E356" s="5">
        <v>2.5000000000000001E-2</v>
      </c>
      <c r="F356" s="5">
        <v>4.4999999999999998E-2</v>
      </c>
      <c r="G356" s="5">
        <v>6.5000000000000002E-2</v>
      </c>
    </row>
    <row r="357" spans="1:7">
      <c r="A357" s="2">
        <v>39995</v>
      </c>
      <c r="B357" s="3">
        <v>0.24</v>
      </c>
      <c r="C357">
        <f t="shared" si="10"/>
        <v>1.0024</v>
      </c>
      <c r="D357" s="6">
        <f t="shared" si="11"/>
        <v>4.4994745513169843E-2</v>
      </c>
      <c r="E357" s="5">
        <v>2.5000000000000001E-2</v>
      </c>
      <c r="F357" s="5">
        <v>4.4999999999999998E-2</v>
      </c>
      <c r="G357" s="5">
        <v>6.5000000000000002E-2</v>
      </c>
    </row>
    <row r="358" spans="1:7">
      <c r="A358" s="2">
        <v>40026</v>
      </c>
      <c r="B358" s="3">
        <v>0.15</v>
      </c>
      <c r="C358">
        <f t="shared" si="10"/>
        <v>1.0015000000000001</v>
      </c>
      <c r="D358" s="6">
        <f t="shared" si="11"/>
        <v>4.364004550402889E-2</v>
      </c>
      <c r="E358" s="5">
        <v>2.5000000000000001E-2</v>
      </c>
      <c r="F358" s="5">
        <v>4.4999999999999998E-2</v>
      </c>
      <c r="G358" s="5">
        <v>6.5000000000000002E-2</v>
      </c>
    </row>
    <row r="359" spans="1:7">
      <c r="A359" s="2">
        <v>40057</v>
      </c>
      <c r="B359" s="3">
        <v>0.24</v>
      </c>
      <c r="C359">
        <f t="shared" si="10"/>
        <v>1.0024</v>
      </c>
      <c r="D359" s="6">
        <f t="shared" si="11"/>
        <v>4.3431858780409227E-2</v>
      </c>
      <c r="E359" s="5">
        <v>2.5000000000000001E-2</v>
      </c>
      <c r="F359" s="5">
        <v>4.4999999999999998E-2</v>
      </c>
      <c r="G359" s="5">
        <v>6.5000000000000002E-2</v>
      </c>
    </row>
    <row r="360" spans="1:7">
      <c r="A360" s="2">
        <v>40087</v>
      </c>
      <c r="B360" s="3">
        <v>0.28000000000000003</v>
      </c>
      <c r="C360">
        <f t="shared" si="10"/>
        <v>1.0027999999999999</v>
      </c>
      <c r="D360" s="6">
        <f t="shared" si="11"/>
        <v>4.1665971114977163E-2</v>
      </c>
      <c r="E360" s="5">
        <v>2.5000000000000001E-2</v>
      </c>
      <c r="F360" s="5">
        <v>4.4999999999999998E-2</v>
      </c>
      <c r="G360" s="5">
        <v>6.5000000000000002E-2</v>
      </c>
    </row>
    <row r="361" spans="1:7">
      <c r="A361" s="2">
        <v>40118</v>
      </c>
      <c r="B361" s="3">
        <v>0.41</v>
      </c>
      <c r="C361">
        <f t="shared" si="10"/>
        <v>1.0041</v>
      </c>
      <c r="D361" s="6">
        <f t="shared" si="11"/>
        <v>4.218493582756877E-2</v>
      </c>
      <c r="E361" s="5">
        <v>2.5000000000000001E-2</v>
      </c>
      <c r="F361" s="5">
        <v>4.4999999999999998E-2</v>
      </c>
      <c r="G361" s="5">
        <v>6.5000000000000002E-2</v>
      </c>
    </row>
    <row r="362" spans="1:7">
      <c r="A362" s="2">
        <v>40148</v>
      </c>
      <c r="B362" s="3">
        <v>0.37</v>
      </c>
      <c r="C362">
        <f t="shared" si="10"/>
        <v>1.0037</v>
      </c>
      <c r="D362" s="6">
        <f t="shared" si="11"/>
        <v>4.3120283296899764E-2</v>
      </c>
      <c r="E362" s="5">
        <v>2.5000000000000001E-2</v>
      </c>
      <c r="F362" s="5">
        <v>4.4999999999999998E-2</v>
      </c>
      <c r="G362" s="5">
        <v>6.5000000000000002E-2</v>
      </c>
    </row>
    <row r="363" spans="1:7">
      <c r="A363" s="2">
        <v>40179</v>
      </c>
      <c r="B363" s="3">
        <v>0.75</v>
      </c>
      <c r="C363">
        <f t="shared" si="10"/>
        <v>1.0075000000000001</v>
      </c>
      <c r="D363" s="6">
        <f t="shared" si="11"/>
        <v>4.5923253803370701E-2</v>
      </c>
      <c r="E363" s="5">
        <v>2.5000000000000001E-2</v>
      </c>
      <c r="F363" s="5">
        <v>4.4999999999999998E-2</v>
      </c>
      <c r="G363" s="5">
        <v>6.5000000000000002E-2</v>
      </c>
    </row>
    <row r="364" spans="1:7">
      <c r="A364" s="2">
        <v>40210</v>
      </c>
      <c r="B364" s="3">
        <v>0.78</v>
      </c>
      <c r="C364">
        <f t="shared" si="10"/>
        <v>1.0078</v>
      </c>
      <c r="D364" s="6">
        <f t="shared" si="11"/>
        <v>4.831571873002205E-2</v>
      </c>
      <c r="E364" s="5">
        <v>2.5000000000000001E-2</v>
      </c>
      <c r="F364" s="5">
        <v>4.4999999999999998E-2</v>
      </c>
      <c r="G364" s="5">
        <v>6.5000000000000002E-2</v>
      </c>
    </row>
    <row r="365" spans="1:7">
      <c r="A365" s="2">
        <v>40238</v>
      </c>
      <c r="B365" s="3">
        <v>0.52</v>
      </c>
      <c r="C365">
        <f t="shared" si="10"/>
        <v>1.0052000000000001</v>
      </c>
      <c r="D365" s="6">
        <f t="shared" si="11"/>
        <v>5.1663633201016079E-2</v>
      </c>
      <c r="E365" s="5">
        <v>2.5000000000000001E-2</v>
      </c>
      <c r="F365" s="5">
        <v>4.4999999999999998E-2</v>
      </c>
      <c r="G365" s="5">
        <v>6.5000000000000002E-2</v>
      </c>
    </row>
    <row r="366" spans="1:7">
      <c r="A366" s="2">
        <v>40269</v>
      </c>
      <c r="B366" s="3">
        <v>0.56999999999999995</v>
      </c>
      <c r="C366">
        <f t="shared" si="10"/>
        <v>1.0057</v>
      </c>
      <c r="D366" s="6">
        <f t="shared" si="11"/>
        <v>5.2605608987123853E-2</v>
      </c>
      <c r="E366" s="5">
        <v>2.5000000000000001E-2</v>
      </c>
      <c r="F366" s="5">
        <v>4.4999999999999998E-2</v>
      </c>
      <c r="G366" s="5">
        <v>6.5000000000000002E-2</v>
      </c>
    </row>
    <row r="367" spans="1:7">
      <c r="A367" s="2">
        <v>40299</v>
      </c>
      <c r="B367" s="3">
        <v>0.43</v>
      </c>
      <c r="C367">
        <f t="shared" si="10"/>
        <v>1.0043</v>
      </c>
      <c r="D367" s="6">
        <f t="shared" si="11"/>
        <v>5.2186536384759563E-2</v>
      </c>
      <c r="E367" s="5">
        <v>2.5000000000000001E-2</v>
      </c>
      <c r="F367" s="5">
        <v>4.4999999999999998E-2</v>
      </c>
      <c r="G367" s="5">
        <v>6.5000000000000002E-2</v>
      </c>
    </row>
    <row r="368" spans="1:7">
      <c r="A368" s="2">
        <v>40330</v>
      </c>
      <c r="B368" s="3">
        <v>0</v>
      </c>
      <c r="C368">
        <f t="shared" si="10"/>
        <v>1</v>
      </c>
      <c r="D368" s="6">
        <f t="shared" si="11"/>
        <v>4.8412252276564427E-2</v>
      </c>
      <c r="E368" s="5">
        <v>2.5000000000000001E-2</v>
      </c>
      <c r="F368" s="5">
        <v>4.4999999999999998E-2</v>
      </c>
      <c r="G368" s="5">
        <v>6.5000000000000002E-2</v>
      </c>
    </row>
    <row r="369" spans="1:7">
      <c r="A369" s="2">
        <v>40360</v>
      </c>
      <c r="B369" s="3">
        <v>0.01</v>
      </c>
      <c r="C369">
        <f t="shared" si="10"/>
        <v>1.0001</v>
      </c>
      <c r="D369" s="6">
        <f t="shared" si="11"/>
        <v>4.6006677475849855E-2</v>
      </c>
      <c r="E369" s="5">
        <v>2.5000000000000001E-2</v>
      </c>
      <c r="F369" s="5">
        <v>4.4999999999999998E-2</v>
      </c>
      <c r="G369" s="5">
        <v>6.5000000000000002E-2</v>
      </c>
    </row>
    <row r="370" spans="1:7">
      <c r="A370" s="2">
        <v>40391</v>
      </c>
      <c r="B370" s="3">
        <v>0.04</v>
      </c>
      <c r="C370">
        <f t="shared" si="10"/>
        <v>1.0004</v>
      </c>
      <c r="D370" s="6">
        <f t="shared" si="11"/>
        <v>4.4857793456655193E-2</v>
      </c>
      <c r="E370" s="5">
        <v>2.5000000000000001E-2</v>
      </c>
      <c r="F370" s="5">
        <v>4.4999999999999998E-2</v>
      </c>
      <c r="G370" s="5">
        <v>6.5000000000000002E-2</v>
      </c>
    </row>
    <row r="371" spans="1:7">
      <c r="A371" s="2">
        <v>40422</v>
      </c>
      <c r="B371" s="3">
        <v>0.45</v>
      </c>
      <c r="C371">
        <f t="shared" si="10"/>
        <v>1.0044999999999999</v>
      </c>
      <c r="D371" s="6">
        <f t="shared" si="11"/>
        <v>4.704674134797493E-2</v>
      </c>
      <c r="E371" s="5">
        <v>2.5000000000000001E-2</v>
      </c>
      <c r="F371" s="5">
        <v>4.4999999999999998E-2</v>
      </c>
      <c r="G371" s="5">
        <v>6.5000000000000002E-2</v>
      </c>
    </row>
    <row r="372" spans="1:7">
      <c r="A372" s="2">
        <v>40452</v>
      </c>
      <c r="B372" s="3">
        <v>0.75</v>
      </c>
      <c r="C372">
        <f t="shared" si="10"/>
        <v>1.0075000000000001</v>
      </c>
      <c r="D372" s="6">
        <f t="shared" si="11"/>
        <v>5.1954120371045853E-2</v>
      </c>
      <c r="E372" s="5">
        <v>2.5000000000000001E-2</v>
      </c>
      <c r="F372" s="5">
        <v>4.4999999999999998E-2</v>
      </c>
      <c r="G372" s="5">
        <v>6.5000000000000002E-2</v>
      </c>
    </row>
    <row r="373" spans="1:7">
      <c r="A373" s="2">
        <v>40483</v>
      </c>
      <c r="B373" s="3">
        <v>0.83</v>
      </c>
      <c r="C373">
        <f t="shared" si="10"/>
        <v>1.0083</v>
      </c>
      <c r="D373" s="6">
        <f t="shared" si="11"/>
        <v>5.6354286993452574E-2</v>
      </c>
      <c r="E373" s="5">
        <v>2.5000000000000001E-2</v>
      </c>
      <c r="F373" s="5">
        <v>4.4999999999999998E-2</v>
      </c>
      <c r="G373" s="5">
        <v>6.5000000000000002E-2</v>
      </c>
    </row>
    <row r="374" spans="1:7">
      <c r="A374" s="2">
        <v>40513</v>
      </c>
      <c r="B374" s="3">
        <v>0.63</v>
      </c>
      <c r="C374">
        <f t="shared" si="10"/>
        <v>1.0063</v>
      </c>
      <c r="D374" s="6">
        <f t="shared" si="11"/>
        <v>5.9090683472662109E-2</v>
      </c>
      <c r="E374" s="5">
        <v>2.5000000000000001E-2</v>
      </c>
      <c r="F374" s="5">
        <v>4.4999999999999998E-2</v>
      </c>
      <c r="G374" s="5">
        <v>6.5000000000000002E-2</v>
      </c>
    </row>
    <row r="375" spans="1:7">
      <c r="A375" s="2">
        <v>40544</v>
      </c>
      <c r="B375" s="3">
        <v>0.83</v>
      </c>
      <c r="C375">
        <f t="shared" si="10"/>
        <v>1.0083</v>
      </c>
      <c r="D375" s="6">
        <f t="shared" si="11"/>
        <v>5.9931648779638191E-2</v>
      </c>
      <c r="E375" s="5">
        <v>2.5000000000000001E-2</v>
      </c>
      <c r="F375" s="5">
        <v>4.4999999999999998E-2</v>
      </c>
      <c r="G375" s="5">
        <v>6.5000000000000002E-2</v>
      </c>
    </row>
    <row r="376" spans="1:7">
      <c r="A376" s="2">
        <v>40575</v>
      </c>
      <c r="B376" s="3">
        <v>0.8</v>
      </c>
      <c r="C376">
        <f t="shared" si="10"/>
        <v>1.008</v>
      </c>
      <c r="D376" s="6">
        <f t="shared" si="11"/>
        <v>6.014199441345025E-2</v>
      </c>
      <c r="E376" s="5">
        <v>2.5000000000000001E-2</v>
      </c>
      <c r="F376" s="5">
        <v>4.4999999999999998E-2</v>
      </c>
      <c r="G376" s="5">
        <v>6.5000000000000002E-2</v>
      </c>
    </row>
    <row r="377" spans="1:7">
      <c r="A377" s="2">
        <v>40603</v>
      </c>
      <c r="B377" s="3">
        <v>0.79</v>
      </c>
      <c r="C377">
        <f t="shared" si="10"/>
        <v>1.0079</v>
      </c>
      <c r="D377" s="6">
        <f t="shared" si="11"/>
        <v>6.2989570403219952E-2</v>
      </c>
      <c r="E377" s="5">
        <v>2.5000000000000001E-2</v>
      </c>
      <c r="F377" s="5">
        <v>4.4999999999999998E-2</v>
      </c>
      <c r="G377" s="5">
        <v>6.5000000000000002E-2</v>
      </c>
    </row>
    <row r="378" spans="1:7">
      <c r="A378" s="2">
        <v>40634</v>
      </c>
      <c r="B378" s="3">
        <v>0.77</v>
      </c>
      <c r="C378">
        <f t="shared" si="10"/>
        <v>1.0077</v>
      </c>
      <c r="D378" s="6">
        <f t="shared" si="11"/>
        <v>6.5103500144501059E-2</v>
      </c>
      <c r="E378" s="5">
        <v>2.5000000000000001E-2</v>
      </c>
      <c r="F378" s="5">
        <v>4.4999999999999998E-2</v>
      </c>
      <c r="G378" s="5">
        <v>6.5000000000000002E-2</v>
      </c>
    </row>
    <row r="379" spans="1:7">
      <c r="A379" s="2">
        <v>40664</v>
      </c>
      <c r="B379" s="3">
        <v>0.47</v>
      </c>
      <c r="C379">
        <f t="shared" si="10"/>
        <v>1.0046999999999999</v>
      </c>
      <c r="D379" s="6">
        <f t="shared" si="11"/>
        <v>6.5527717410316155E-2</v>
      </c>
      <c r="E379" s="5">
        <v>2.5000000000000001E-2</v>
      </c>
      <c r="F379" s="5">
        <v>4.4999999999999998E-2</v>
      </c>
      <c r="G379" s="5">
        <v>6.5000000000000002E-2</v>
      </c>
    </row>
    <row r="380" spans="1:7">
      <c r="A380" s="2">
        <v>40695</v>
      </c>
      <c r="B380" s="3">
        <v>0.15</v>
      </c>
      <c r="C380">
        <f t="shared" si="10"/>
        <v>1.0015000000000001</v>
      </c>
      <c r="D380" s="6">
        <f t="shared" si="11"/>
        <v>6.7126008986431618E-2</v>
      </c>
      <c r="E380" s="5">
        <v>2.5000000000000001E-2</v>
      </c>
      <c r="F380" s="5">
        <v>4.4999999999999998E-2</v>
      </c>
      <c r="G380" s="5">
        <v>6.5000000000000002E-2</v>
      </c>
    </row>
    <row r="381" spans="1:7">
      <c r="A381" s="2">
        <v>40725</v>
      </c>
      <c r="B381" s="3">
        <v>0.16</v>
      </c>
      <c r="C381">
        <f t="shared" si="10"/>
        <v>1.0016</v>
      </c>
      <c r="D381" s="6">
        <f t="shared" si="11"/>
        <v>6.8726537947014554E-2</v>
      </c>
      <c r="E381" s="5">
        <v>2.5000000000000001E-2</v>
      </c>
      <c r="F381" s="5">
        <v>4.4999999999999998E-2</v>
      </c>
      <c r="G381" s="5">
        <v>6.5000000000000002E-2</v>
      </c>
    </row>
    <row r="382" spans="1:7">
      <c r="A382" s="2">
        <v>40756</v>
      </c>
      <c r="B382" s="3">
        <v>0.37</v>
      </c>
      <c r="C382">
        <f t="shared" si="10"/>
        <v>1.0037</v>
      </c>
      <c r="D382" s="6">
        <f t="shared" si="11"/>
        <v>7.2251925367271985E-2</v>
      </c>
      <c r="E382" s="5">
        <v>2.5000000000000001E-2</v>
      </c>
      <c r="F382" s="5">
        <v>4.4999999999999998E-2</v>
      </c>
      <c r="G382" s="5">
        <v>6.5000000000000002E-2</v>
      </c>
    </row>
    <row r="383" spans="1:7">
      <c r="A383" s="2">
        <v>40787</v>
      </c>
      <c r="B383" s="3">
        <v>0.53</v>
      </c>
      <c r="C383">
        <f t="shared" si="10"/>
        <v>1.0053000000000001</v>
      </c>
      <c r="D383" s="6">
        <f t="shared" si="11"/>
        <v>7.3105884093298767E-2</v>
      </c>
      <c r="E383" s="5">
        <v>2.5000000000000001E-2</v>
      </c>
      <c r="F383" s="5">
        <v>4.4999999999999998E-2</v>
      </c>
      <c r="G383" s="5">
        <v>6.5000000000000002E-2</v>
      </c>
    </row>
    <row r="384" spans="1:7">
      <c r="A384" s="2">
        <v>40817</v>
      </c>
      <c r="B384" s="3">
        <v>0.43</v>
      </c>
      <c r="C384">
        <f t="shared" si="10"/>
        <v>1.0043</v>
      </c>
      <c r="D384" s="6">
        <f t="shared" si="11"/>
        <v>6.9697508084267445E-2</v>
      </c>
      <c r="E384" s="5">
        <v>2.5000000000000001E-2</v>
      </c>
      <c r="F384" s="5">
        <v>4.4999999999999998E-2</v>
      </c>
      <c r="G384" s="5">
        <v>6.5000000000000002E-2</v>
      </c>
    </row>
    <row r="385" spans="1:7">
      <c r="A385" s="2">
        <v>40848</v>
      </c>
      <c r="B385" s="3">
        <v>0.52</v>
      </c>
      <c r="C385">
        <f t="shared" si="10"/>
        <v>1.0052000000000001</v>
      </c>
      <c r="D385" s="6">
        <f t="shared" si="11"/>
        <v>6.6408742563032863E-2</v>
      </c>
      <c r="E385" s="5">
        <v>2.5000000000000001E-2</v>
      </c>
      <c r="F385" s="5">
        <v>4.4999999999999998E-2</v>
      </c>
      <c r="G385" s="5">
        <v>6.5000000000000002E-2</v>
      </c>
    </row>
    <row r="386" spans="1:7">
      <c r="A386" s="2">
        <v>40878</v>
      </c>
      <c r="B386" s="3">
        <v>0.5</v>
      </c>
      <c r="C386">
        <f t="shared" si="10"/>
        <v>1.0049999999999999</v>
      </c>
      <c r="D386" s="6">
        <f t="shared" si="11"/>
        <v>6.5031090406288294E-2</v>
      </c>
      <c r="E386" s="5">
        <v>2.5000000000000001E-2</v>
      </c>
      <c r="F386" s="5">
        <v>4.4999999999999998E-2</v>
      </c>
      <c r="G386" s="5">
        <v>6.5000000000000002E-2</v>
      </c>
    </row>
    <row r="387" spans="1:7">
      <c r="A387" s="2">
        <v>40909</v>
      </c>
      <c r="B387" s="3">
        <v>0.56000000000000005</v>
      </c>
      <c r="C387">
        <f t="shared" si="10"/>
        <v>1.0056</v>
      </c>
      <c r="D387" s="6">
        <f t="shared" si="11"/>
        <v>6.2179177340636604E-2</v>
      </c>
      <c r="E387" s="5">
        <v>2.5000000000000001E-2</v>
      </c>
      <c r="F387" s="5">
        <v>4.4999999999999998E-2</v>
      </c>
      <c r="G387" s="5">
        <v>6.5000000000000002E-2</v>
      </c>
    </row>
    <row r="388" spans="1:7">
      <c r="A388" s="2">
        <v>40940</v>
      </c>
      <c r="B388" s="3">
        <v>0.45</v>
      </c>
      <c r="C388">
        <f t="shared" ref="C388:C445" si="12">1+B388/100</f>
        <v>1.0044999999999999</v>
      </c>
      <c r="D388" s="6">
        <f t="shared" si="11"/>
        <v>5.8491055197092745E-2</v>
      </c>
      <c r="E388" s="5">
        <v>2.5000000000000001E-2</v>
      </c>
      <c r="F388" s="5">
        <v>4.4999999999999998E-2</v>
      </c>
      <c r="G388" s="5">
        <v>6.5000000000000002E-2</v>
      </c>
    </row>
    <row r="389" spans="1:7">
      <c r="A389" s="2">
        <v>40969</v>
      </c>
      <c r="B389" s="3">
        <v>0.21</v>
      </c>
      <c r="C389">
        <f t="shared" si="12"/>
        <v>1.0021</v>
      </c>
      <c r="D389" s="6">
        <f t="shared" si="11"/>
        <v>5.2399926989787238E-2</v>
      </c>
      <c r="E389" s="5">
        <v>2.5000000000000001E-2</v>
      </c>
      <c r="F389" s="5">
        <v>4.4999999999999998E-2</v>
      </c>
      <c r="G389" s="5">
        <v>6.5000000000000002E-2</v>
      </c>
    </row>
    <row r="390" spans="1:7">
      <c r="A390" s="2">
        <v>41000</v>
      </c>
      <c r="B390" s="3">
        <v>0.64</v>
      </c>
      <c r="C390">
        <f t="shared" si="12"/>
        <v>1.0064</v>
      </c>
      <c r="D390" s="6">
        <f t="shared" si="11"/>
        <v>5.1042261111959197E-2</v>
      </c>
      <c r="E390" s="5">
        <v>2.5000000000000001E-2</v>
      </c>
      <c r="F390" s="5">
        <v>4.4999999999999998E-2</v>
      </c>
      <c r="G390" s="5">
        <v>6.5000000000000002E-2</v>
      </c>
    </row>
    <row r="391" spans="1:7">
      <c r="A391" s="2">
        <v>41030</v>
      </c>
      <c r="B391" s="3">
        <v>0.36</v>
      </c>
      <c r="C391">
        <f t="shared" si="12"/>
        <v>1.0036</v>
      </c>
      <c r="D391" s="6">
        <f t="shared" si="11"/>
        <v>4.9891523093423595E-2</v>
      </c>
      <c r="E391" s="5">
        <v>2.5000000000000001E-2</v>
      </c>
      <c r="F391" s="5">
        <v>4.4999999999999998E-2</v>
      </c>
      <c r="G391" s="5">
        <v>6.5000000000000002E-2</v>
      </c>
    </row>
    <row r="392" spans="1:7">
      <c r="A392" s="2">
        <v>41061</v>
      </c>
      <c r="B392" s="3">
        <v>0.08</v>
      </c>
      <c r="C392">
        <f t="shared" si="12"/>
        <v>1.0007999999999999</v>
      </c>
      <c r="D392" s="6">
        <f t="shared" si="11"/>
        <v>4.9157699762254481E-2</v>
      </c>
      <c r="E392" s="5">
        <v>2.5000000000000001E-2</v>
      </c>
      <c r="F392" s="5">
        <v>4.4999999999999998E-2</v>
      </c>
      <c r="G392" s="5">
        <v>6.5000000000000002E-2</v>
      </c>
    </row>
    <row r="393" spans="1:7">
      <c r="A393" s="2">
        <v>41091</v>
      </c>
      <c r="B393" s="3">
        <v>0.43</v>
      </c>
      <c r="C393">
        <f t="shared" si="12"/>
        <v>1.0043</v>
      </c>
      <c r="D393" s="6">
        <f t="shared" si="11"/>
        <v>5.1985900430543408E-2</v>
      </c>
      <c r="E393" s="5">
        <v>2.5000000000000001E-2</v>
      </c>
      <c r="F393" s="5">
        <v>4.4999999999999998E-2</v>
      </c>
      <c r="G393" s="5">
        <v>6.5000000000000002E-2</v>
      </c>
    </row>
    <row r="394" spans="1:7">
      <c r="A394" s="2">
        <v>41122</v>
      </c>
      <c r="B394" s="3">
        <v>0.41</v>
      </c>
      <c r="C394">
        <f t="shared" si="12"/>
        <v>1.0041</v>
      </c>
      <c r="D394" s="6">
        <f t="shared" si="11"/>
        <v>5.2405143591022219E-2</v>
      </c>
      <c r="E394" s="5">
        <v>2.5000000000000001E-2</v>
      </c>
      <c r="F394" s="5">
        <v>4.4999999999999998E-2</v>
      </c>
      <c r="G394" s="5">
        <v>6.5000000000000002E-2</v>
      </c>
    </row>
    <row r="395" spans="1:7">
      <c r="A395" s="2">
        <v>41153</v>
      </c>
      <c r="B395" s="3">
        <v>0.56999999999999995</v>
      </c>
      <c r="C395">
        <f t="shared" si="12"/>
        <v>1.0057</v>
      </c>
      <c r="D395" s="6">
        <f t="shared" si="11"/>
        <v>5.282388631203716E-2</v>
      </c>
      <c r="E395" s="5">
        <v>2.5000000000000001E-2</v>
      </c>
      <c r="F395" s="5">
        <v>4.4999999999999998E-2</v>
      </c>
      <c r="G395" s="5">
        <v>6.5000000000000002E-2</v>
      </c>
    </row>
    <row r="396" spans="1:7">
      <c r="A396" s="2">
        <v>41183</v>
      </c>
      <c r="B396" s="3">
        <v>0.59</v>
      </c>
      <c r="C396">
        <f t="shared" si="12"/>
        <v>1.0059</v>
      </c>
      <c r="D396" s="6">
        <f t="shared" si="11"/>
        <v>5.4501192115182784E-2</v>
      </c>
      <c r="E396" s="5">
        <v>2.5000000000000001E-2</v>
      </c>
      <c r="F396" s="5">
        <v>4.4999999999999998E-2</v>
      </c>
      <c r="G396" s="5">
        <v>6.5000000000000002E-2</v>
      </c>
    </row>
    <row r="397" spans="1:7">
      <c r="A397" s="2">
        <v>41214</v>
      </c>
      <c r="B397" s="3">
        <v>0.6</v>
      </c>
      <c r="C397">
        <f t="shared" si="12"/>
        <v>1.006</v>
      </c>
      <c r="D397" s="6">
        <f t="shared" si="11"/>
        <v>5.5340429036881744E-2</v>
      </c>
      <c r="E397" s="5">
        <v>2.5000000000000001E-2</v>
      </c>
      <c r="F397" s="5">
        <v>4.4999999999999998E-2</v>
      </c>
      <c r="G397" s="5">
        <v>6.5000000000000002E-2</v>
      </c>
    </row>
    <row r="398" spans="1:7">
      <c r="A398" s="2">
        <v>41244</v>
      </c>
      <c r="B398" s="3">
        <v>0.79</v>
      </c>
      <c r="C398">
        <f t="shared" si="12"/>
        <v>1.0079</v>
      </c>
      <c r="D398" s="6">
        <f t="shared" si="11"/>
        <v>5.8385689976391708E-2</v>
      </c>
      <c r="E398" s="5">
        <v>2.5000000000000001E-2</v>
      </c>
      <c r="F398" s="5">
        <v>4.4999999999999998E-2</v>
      </c>
      <c r="G398" s="5">
        <v>6.5000000000000002E-2</v>
      </c>
    </row>
    <row r="399" spans="1:7">
      <c r="A399" s="2">
        <v>41275</v>
      </c>
      <c r="B399" s="3">
        <v>0.86</v>
      </c>
      <c r="C399">
        <f t="shared" si="12"/>
        <v>1.0085999999999999</v>
      </c>
      <c r="D399" s="6">
        <f t="shared" ref="D399:D443" si="13">PRODUCT(C388:C399)-1</f>
        <v>6.1543165185151905E-2</v>
      </c>
      <c r="E399" s="5">
        <v>2.5000000000000001E-2</v>
      </c>
      <c r="F399" s="5">
        <v>4.4999999999999998E-2</v>
      </c>
      <c r="G399" s="5">
        <v>6.5000000000000002E-2</v>
      </c>
    </row>
    <row r="400" spans="1:7">
      <c r="A400" s="2">
        <v>41306</v>
      </c>
      <c r="B400" s="3">
        <v>0.6</v>
      </c>
      <c r="C400">
        <f t="shared" si="12"/>
        <v>1.006</v>
      </c>
      <c r="D400" s="6">
        <f t="shared" si="13"/>
        <v>6.3128346616488473E-2</v>
      </c>
      <c r="E400" s="5">
        <v>2.5000000000000001E-2</v>
      </c>
      <c r="F400" s="5">
        <v>4.4999999999999998E-2</v>
      </c>
      <c r="G400" s="5">
        <v>6.5000000000000002E-2</v>
      </c>
    </row>
    <row r="401" spans="1:7">
      <c r="A401" s="2">
        <v>41334</v>
      </c>
      <c r="B401" s="3">
        <v>0.47</v>
      </c>
      <c r="C401">
        <f t="shared" si="12"/>
        <v>1.0046999999999999</v>
      </c>
      <c r="D401" s="6">
        <f t="shared" si="13"/>
        <v>6.5886687801203214E-2</v>
      </c>
      <c r="E401" s="5">
        <v>2.5000000000000001E-2</v>
      </c>
      <c r="F401" s="5">
        <v>4.4999999999999998E-2</v>
      </c>
      <c r="G401" s="5">
        <v>6.5000000000000002E-2</v>
      </c>
    </row>
    <row r="402" spans="1:7">
      <c r="A402" s="2">
        <v>41365</v>
      </c>
      <c r="B402" s="3">
        <v>0.55000000000000004</v>
      </c>
      <c r="C402">
        <f t="shared" si="12"/>
        <v>1.0055000000000001</v>
      </c>
      <c r="D402" s="6">
        <f t="shared" si="13"/>
        <v>6.4933490246532166E-2</v>
      </c>
      <c r="E402" s="5">
        <v>2.5000000000000001E-2</v>
      </c>
      <c r="F402" s="5">
        <v>4.4999999999999998E-2</v>
      </c>
      <c r="G402" s="5">
        <v>6.5000000000000002E-2</v>
      </c>
    </row>
    <row r="403" spans="1:7">
      <c r="A403" s="2">
        <v>41395</v>
      </c>
      <c r="B403" s="3">
        <v>0.37</v>
      </c>
      <c r="C403">
        <f t="shared" si="12"/>
        <v>1.0037</v>
      </c>
      <c r="D403" s="6">
        <f t="shared" si="13"/>
        <v>6.5039601594703234E-2</v>
      </c>
      <c r="E403" s="5">
        <v>2.5000000000000001E-2</v>
      </c>
      <c r="F403" s="5">
        <v>4.4999999999999998E-2</v>
      </c>
      <c r="G403" s="5">
        <v>6.5000000000000002E-2</v>
      </c>
    </row>
    <row r="404" spans="1:7">
      <c r="A404" s="2">
        <v>41426</v>
      </c>
      <c r="B404" s="3">
        <v>0.26</v>
      </c>
      <c r="C404">
        <f t="shared" si="12"/>
        <v>1.0025999999999999</v>
      </c>
      <c r="D404" s="6">
        <f t="shared" si="13"/>
        <v>6.6955140446492534E-2</v>
      </c>
      <c r="E404" s="5">
        <v>2.5000000000000001E-2</v>
      </c>
      <c r="F404" s="5">
        <v>4.4999999999999998E-2</v>
      </c>
      <c r="G404" s="5">
        <v>6.5000000000000002E-2</v>
      </c>
    </row>
    <row r="405" spans="1:7">
      <c r="A405" s="2">
        <v>41456</v>
      </c>
      <c r="B405" s="3">
        <v>0.03</v>
      </c>
      <c r="C405">
        <f t="shared" si="12"/>
        <v>1.0003</v>
      </c>
      <c r="D405" s="6">
        <f t="shared" si="13"/>
        <v>6.2705592938988808E-2</v>
      </c>
      <c r="E405" s="5">
        <v>2.5000000000000001E-2</v>
      </c>
      <c r="F405" s="5">
        <v>4.4999999999999998E-2</v>
      </c>
      <c r="G405" s="5">
        <v>6.5000000000000002E-2</v>
      </c>
    </row>
    <row r="406" spans="1:7">
      <c r="A406" s="2">
        <v>41487</v>
      </c>
      <c r="B406" s="3">
        <v>0.24</v>
      </c>
      <c r="C406">
        <f t="shared" si="12"/>
        <v>1.0024</v>
      </c>
      <c r="D406" s="6">
        <f t="shared" si="13"/>
        <v>6.0906370244041774E-2</v>
      </c>
      <c r="E406" s="5">
        <v>2.5000000000000001E-2</v>
      </c>
      <c r="F406" s="5">
        <v>4.4999999999999998E-2</v>
      </c>
      <c r="G406" s="5">
        <v>6.5000000000000002E-2</v>
      </c>
    </row>
    <row r="407" spans="1:7">
      <c r="A407" s="2">
        <v>41518</v>
      </c>
      <c r="B407" s="3">
        <v>0.35</v>
      </c>
      <c r="C407">
        <f t="shared" si="12"/>
        <v>1.0035000000000001</v>
      </c>
      <c r="D407" s="6">
        <f t="shared" si="13"/>
        <v>5.8585604593711871E-2</v>
      </c>
      <c r="E407" s="5">
        <v>2.5000000000000001E-2</v>
      </c>
      <c r="F407" s="5">
        <v>4.4999999999999998E-2</v>
      </c>
      <c r="G407" s="5">
        <v>6.5000000000000002E-2</v>
      </c>
    </row>
    <row r="408" spans="1:7">
      <c r="A408" s="2">
        <v>41548</v>
      </c>
      <c r="B408" s="3">
        <v>0.56999999999999995</v>
      </c>
      <c r="C408">
        <f t="shared" si="12"/>
        <v>1.0057</v>
      </c>
      <c r="D408" s="6">
        <f t="shared" si="13"/>
        <v>5.8375129277160598E-2</v>
      </c>
      <c r="E408" s="5">
        <v>2.5000000000000001E-2</v>
      </c>
      <c r="F408" s="5">
        <v>4.4999999999999998E-2</v>
      </c>
      <c r="G408" s="5">
        <v>6.5000000000000002E-2</v>
      </c>
    </row>
    <row r="409" spans="1:7">
      <c r="A409" s="2">
        <v>41579</v>
      </c>
      <c r="B409" s="3">
        <v>0.54</v>
      </c>
      <c r="C409">
        <f t="shared" si="12"/>
        <v>1.0054000000000001</v>
      </c>
      <c r="D409" s="6">
        <f t="shared" si="13"/>
        <v>5.774389162550464E-2</v>
      </c>
      <c r="E409" s="5">
        <v>2.5000000000000001E-2</v>
      </c>
      <c r="F409" s="5">
        <v>4.4999999999999998E-2</v>
      </c>
      <c r="G409" s="5">
        <v>6.5000000000000002E-2</v>
      </c>
    </row>
    <row r="410" spans="1:7">
      <c r="A410" s="2">
        <v>41609</v>
      </c>
      <c r="B410" s="3">
        <v>0.92</v>
      </c>
      <c r="C410">
        <f t="shared" si="12"/>
        <v>1.0092000000000001</v>
      </c>
      <c r="D410" s="6">
        <f t="shared" si="13"/>
        <v>5.9108180800137466E-2</v>
      </c>
      <c r="E410" s="5">
        <v>2.5000000000000001E-2</v>
      </c>
      <c r="F410" s="5">
        <v>4.4999999999999998E-2</v>
      </c>
      <c r="G410" s="5">
        <v>6.5000000000000002E-2</v>
      </c>
    </row>
    <row r="411" spans="1:7" ht="12.75" customHeight="1">
      <c r="A411" s="2">
        <v>41640</v>
      </c>
      <c r="B411" s="3">
        <v>0.55000000000000004</v>
      </c>
      <c r="C411">
        <f t="shared" si="12"/>
        <v>1.0055000000000001</v>
      </c>
      <c r="D411" s="6">
        <f t="shared" si="13"/>
        <v>5.5852940506185389E-2</v>
      </c>
      <c r="E411" s="5">
        <v>2.5000000000000001E-2</v>
      </c>
      <c r="F411" s="5">
        <v>4.4999999999999998E-2</v>
      </c>
      <c r="G411" s="5">
        <v>6.5000000000000002E-2</v>
      </c>
    </row>
    <row r="412" spans="1:7" ht="12.75" customHeight="1">
      <c r="A412" s="2">
        <v>41671</v>
      </c>
      <c r="B412" s="3">
        <v>0.69</v>
      </c>
      <c r="C412">
        <f t="shared" si="12"/>
        <v>1.0068999999999999</v>
      </c>
      <c r="D412" s="6">
        <f t="shared" si="13"/>
        <v>5.6797540552364412E-2</v>
      </c>
      <c r="E412" s="5">
        <v>2.5000000000000001E-2</v>
      </c>
      <c r="F412" s="5">
        <v>4.4999999999999998E-2</v>
      </c>
      <c r="G412" s="5">
        <v>6.5000000000000002E-2</v>
      </c>
    </row>
    <row r="413" spans="1:7" ht="12.75" customHeight="1">
      <c r="A413" s="2">
        <v>41699</v>
      </c>
      <c r="B413" s="3">
        <v>0.92</v>
      </c>
      <c r="C413">
        <f t="shared" si="12"/>
        <v>1.0092000000000001</v>
      </c>
      <c r="D413" s="6">
        <f t="shared" si="13"/>
        <v>6.1530882776396734E-2</v>
      </c>
      <c r="E413" s="5">
        <v>2.5000000000000001E-2</v>
      </c>
      <c r="F413" s="5">
        <v>4.4999999999999998E-2</v>
      </c>
      <c r="G413" s="5">
        <v>6.5000000000000002E-2</v>
      </c>
    </row>
    <row r="414" spans="1:7" ht="12.75" customHeight="1">
      <c r="A414" s="2">
        <v>41730</v>
      </c>
      <c r="B414" s="3">
        <v>0.67</v>
      </c>
      <c r="C414">
        <f t="shared" si="12"/>
        <v>1.0066999999999999</v>
      </c>
      <c r="D414" s="6">
        <f t="shared" si="13"/>
        <v>6.279775205469762E-2</v>
      </c>
      <c r="E414" s="5">
        <v>2.5000000000000001E-2</v>
      </c>
      <c r="F414" s="5">
        <v>4.4999999999999998E-2</v>
      </c>
      <c r="G414" s="5">
        <v>6.5000000000000002E-2</v>
      </c>
    </row>
    <row r="415" spans="1:7" ht="12.75" customHeight="1">
      <c r="A415" s="2">
        <v>41760</v>
      </c>
      <c r="B415" s="3">
        <v>0.46</v>
      </c>
      <c r="C415">
        <f t="shared" si="12"/>
        <v>1.0045999999999999</v>
      </c>
      <c r="D415" s="6">
        <f t="shared" si="13"/>
        <v>6.3750743961491496E-2</v>
      </c>
      <c r="E415" s="5">
        <v>2.5000000000000001E-2</v>
      </c>
      <c r="F415" s="5">
        <v>4.4999999999999998E-2</v>
      </c>
      <c r="G415" s="5">
        <v>6.5000000000000002E-2</v>
      </c>
    </row>
    <row r="416" spans="1:7" ht="12.75" customHeight="1">
      <c r="A416" s="2">
        <v>41791</v>
      </c>
      <c r="B416" s="3">
        <v>0.4</v>
      </c>
      <c r="C416">
        <f t="shared" si="12"/>
        <v>1.004</v>
      </c>
      <c r="D416" s="6">
        <f t="shared" si="13"/>
        <v>6.5236132991559836E-2</v>
      </c>
      <c r="E416" s="5">
        <v>2.5000000000000001E-2</v>
      </c>
      <c r="F416" s="5">
        <v>4.4999999999999998E-2</v>
      </c>
      <c r="G416" s="5">
        <v>6.5000000000000002E-2</v>
      </c>
    </row>
    <row r="417" spans="1:7" ht="12.75" customHeight="1">
      <c r="A417" s="2">
        <v>41821</v>
      </c>
      <c r="B417" s="3">
        <v>0.01</v>
      </c>
      <c r="C417">
        <f t="shared" si="12"/>
        <v>1.0001</v>
      </c>
      <c r="D417" s="6">
        <f t="shared" si="13"/>
        <v>6.5023149659961144E-2</v>
      </c>
      <c r="E417" s="5">
        <v>2.5000000000000001E-2</v>
      </c>
      <c r="F417" s="5">
        <v>4.4999999999999998E-2</v>
      </c>
      <c r="G417" s="5">
        <v>6.5000000000000002E-2</v>
      </c>
    </row>
    <row r="418" spans="1:7" ht="12.75" customHeight="1">
      <c r="A418" s="2">
        <v>41852</v>
      </c>
      <c r="B418" s="3">
        <v>0.25</v>
      </c>
      <c r="C418">
        <f t="shared" si="12"/>
        <v>1.0024999999999999</v>
      </c>
      <c r="D418" s="6">
        <f t="shared" si="13"/>
        <v>6.5129396981355558E-2</v>
      </c>
      <c r="E418" s="5">
        <v>2.5000000000000001E-2</v>
      </c>
      <c r="F418" s="5">
        <v>4.4999999999999998E-2</v>
      </c>
      <c r="G418" s="5">
        <v>6.5000000000000002E-2</v>
      </c>
    </row>
    <row r="419" spans="1:7" ht="12.75" customHeight="1">
      <c r="A419" s="2">
        <v>41883</v>
      </c>
      <c r="B419" s="3">
        <v>0.56999999999999995</v>
      </c>
      <c r="C419">
        <f t="shared" si="12"/>
        <v>1.0057</v>
      </c>
      <c r="D419" s="6">
        <f t="shared" si="13"/>
        <v>6.7464508763476649E-2</v>
      </c>
      <c r="E419" s="5">
        <v>2.5000000000000001E-2</v>
      </c>
      <c r="F419" s="5">
        <v>4.4999999999999998E-2</v>
      </c>
      <c r="G419" s="5">
        <v>6.5000000000000002E-2</v>
      </c>
    </row>
    <row r="420" spans="1:7" ht="12.75" customHeight="1">
      <c r="A420" s="2">
        <v>41913</v>
      </c>
      <c r="B420" s="3">
        <v>0.42</v>
      </c>
      <c r="C420">
        <f t="shared" si="12"/>
        <v>1.0042</v>
      </c>
      <c r="D420" s="6">
        <f t="shared" si="13"/>
        <v>6.5872387093848683E-2</v>
      </c>
      <c r="E420" s="5">
        <v>2.5000000000000001E-2</v>
      </c>
      <c r="F420" s="5">
        <v>4.4999999999999998E-2</v>
      </c>
      <c r="G420" s="5">
        <v>6.5000000000000002E-2</v>
      </c>
    </row>
    <row r="421" spans="1:7" ht="12.75" customHeight="1">
      <c r="A421" s="2">
        <v>41944</v>
      </c>
      <c r="B421" s="3">
        <v>0.51</v>
      </c>
      <c r="C421">
        <f t="shared" si="12"/>
        <v>1.0051000000000001</v>
      </c>
      <c r="D421" s="6">
        <f t="shared" si="13"/>
        <v>6.5554342816816602E-2</v>
      </c>
      <c r="E421" s="5">
        <v>2.5000000000000001E-2</v>
      </c>
      <c r="F421" s="5">
        <v>4.4999999999999998E-2</v>
      </c>
      <c r="G421" s="5">
        <v>6.5000000000000002E-2</v>
      </c>
    </row>
    <row r="422" spans="1:7" ht="12.75" customHeight="1">
      <c r="A422" s="2">
        <v>41974</v>
      </c>
      <c r="B422" s="3">
        <v>0.78</v>
      </c>
      <c r="C422">
        <f t="shared" si="12"/>
        <v>1.0078</v>
      </c>
      <c r="D422" s="6">
        <f t="shared" si="13"/>
        <v>6.407616596391974E-2</v>
      </c>
      <c r="E422" s="5">
        <v>2.5000000000000001E-2</v>
      </c>
      <c r="F422" s="5">
        <v>4.4999999999999998E-2</v>
      </c>
      <c r="G422" s="5">
        <v>6.5000000000000002E-2</v>
      </c>
    </row>
    <row r="423" spans="1:7" ht="12.75" customHeight="1">
      <c r="A423" s="2">
        <v>42005</v>
      </c>
      <c r="B423" s="3">
        <v>1.24</v>
      </c>
      <c r="C423">
        <f t="shared" si="12"/>
        <v>1.0124</v>
      </c>
      <c r="D423" s="6">
        <f t="shared" si="13"/>
        <v>7.1378130703005471E-2</v>
      </c>
      <c r="E423" s="5">
        <v>2.5000000000000001E-2</v>
      </c>
      <c r="F423" s="5">
        <v>4.4999999999999998E-2</v>
      </c>
      <c r="G423" s="5">
        <v>6.5000000000000002E-2</v>
      </c>
    </row>
    <row r="424" spans="1:7" ht="12.75" customHeight="1">
      <c r="A424" s="2">
        <v>42036</v>
      </c>
      <c r="B424" s="3">
        <v>1.22</v>
      </c>
      <c r="C424">
        <f t="shared" si="12"/>
        <v>1.0122</v>
      </c>
      <c r="D424" s="6">
        <f t="shared" si="13"/>
        <v>7.7017522988958254E-2</v>
      </c>
      <c r="E424" s="5">
        <v>2.5000000000000001E-2</v>
      </c>
      <c r="F424" s="5">
        <v>4.4999999999999998E-2</v>
      </c>
      <c r="G424" s="5">
        <v>6.5000000000000002E-2</v>
      </c>
    </row>
    <row r="425" spans="1:7" ht="12.75" customHeight="1">
      <c r="A425" s="2">
        <v>42064</v>
      </c>
      <c r="B425" s="3">
        <v>1.32</v>
      </c>
      <c r="C425">
        <f t="shared" si="12"/>
        <v>1.0132000000000001</v>
      </c>
      <c r="D425" s="6">
        <f t="shared" si="13"/>
        <v>8.1286320147059721E-2</v>
      </c>
      <c r="E425" s="5">
        <v>2.5000000000000001E-2</v>
      </c>
      <c r="F425" s="5">
        <v>4.4999999999999998E-2</v>
      </c>
      <c r="G425" s="5">
        <v>6.5000000000000002E-2</v>
      </c>
    </row>
    <row r="426" spans="1:7" ht="12.75" customHeight="1">
      <c r="A426" s="2">
        <v>42095</v>
      </c>
      <c r="B426" s="3">
        <v>0.71</v>
      </c>
      <c r="C426">
        <f t="shared" si="12"/>
        <v>1.0071000000000001</v>
      </c>
      <c r="D426" s="6">
        <f t="shared" si="13"/>
        <v>8.1715956114139621E-2</v>
      </c>
      <c r="E426" s="5">
        <v>2.5000000000000001E-2</v>
      </c>
      <c r="F426" s="5">
        <v>4.4999999999999998E-2</v>
      </c>
      <c r="G426" s="5">
        <v>6.5000000000000002E-2</v>
      </c>
    </row>
    <row r="427" spans="1:7" ht="12.75" customHeight="1">
      <c r="A427" s="2">
        <v>42125</v>
      </c>
      <c r="B427" s="3">
        <v>0.74</v>
      </c>
      <c r="C427">
        <f t="shared" si="12"/>
        <v>1.0074000000000001</v>
      </c>
      <c r="D427" s="6">
        <f t="shared" si="13"/>
        <v>8.4730892085789655E-2</v>
      </c>
      <c r="E427" s="5">
        <v>2.5000000000000001E-2</v>
      </c>
      <c r="F427" s="5">
        <v>4.4999999999999998E-2</v>
      </c>
      <c r="G427" s="5">
        <v>6.5000000000000002E-2</v>
      </c>
    </row>
    <row r="428" spans="1:7" ht="12.75" customHeight="1">
      <c r="A428" s="2">
        <v>42156</v>
      </c>
      <c r="B428" s="3">
        <v>0.79</v>
      </c>
      <c r="C428">
        <f t="shared" si="12"/>
        <v>1.0079</v>
      </c>
      <c r="D428" s="6">
        <f t="shared" si="13"/>
        <v>8.8944488180545234E-2</v>
      </c>
      <c r="E428" s="5">
        <v>2.5000000000000001E-2</v>
      </c>
      <c r="F428" s="5">
        <v>4.4999999999999998E-2</v>
      </c>
      <c r="G428" s="5">
        <v>6.5000000000000002E-2</v>
      </c>
    </row>
    <row r="429" spans="1:7" ht="12.75" customHeight="1">
      <c r="A429" s="2">
        <v>42186</v>
      </c>
      <c r="B429" s="3">
        <v>0.62</v>
      </c>
      <c r="C429">
        <f t="shared" si="12"/>
        <v>1.0062</v>
      </c>
      <c r="D429" s="6">
        <f t="shared" si="13"/>
        <v>9.5586385368727544E-2</v>
      </c>
      <c r="E429" s="5">
        <v>2.5000000000000001E-2</v>
      </c>
      <c r="F429" s="5">
        <v>4.4999999999999998E-2</v>
      </c>
      <c r="G429" s="5">
        <v>6.5000000000000002E-2</v>
      </c>
    </row>
    <row r="430" spans="1:7" ht="12.75" customHeight="1">
      <c r="A430" s="2">
        <v>42217</v>
      </c>
      <c r="B430" s="3">
        <v>0.22</v>
      </c>
      <c r="C430">
        <f t="shared" si="12"/>
        <v>1.0022</v>
      </c>
      <c r="D430" s="6">
        <f t="shared" si="13"/>
        <v>9.5258529093804389E-2</v>
      </c>
      <c r="E430" s="5">
        <v>2.5000000000000001E-2</v>
      </c>
      <c r="F430" s="5">
        <v>4.4999999999999998E-2</v>
      </c>
      <c r="G430" s="5">
        <v>6.5000000000000002E-2</v>
      </c>
    </row>
    <row r="431" spans="1:7" ht="12.75" customHeight="1">
      <c r="A431" s="2">
        <v>42248</v>
      </c>
      <c r="B431" s="3">
        <v>0.54</v>
      </c>
      <c r="C431">
        <f t="shared" si="12"/>
        <v>1.0054000000000001</v>
      </c>
      <c r="D431" s="6">
        <f t="shared" si="13"/>
        <v>9.4931813812181298E-2</v>
      </c>
      <c r="E431" s="5">
        <v>2.5000000000000001E-2</v>
      </c>
      <c r="F431" s="5">
        <v>4.4999999999999998E-2</v>
      </c>
      <c r="G431" s="5">
        <v>6.5000000000000002E-2</v>
      </c>
    </row>
    <row r="432" spans="1:7" ht="12.75" customHeight="1">
      <c r="A432" s="2">
        <v>42278</v>
      </c>
      <c r="B432" s="3">
        <v>0.82</v>
      </c>
      <c r="C432">
        <f t="shared" si="12"/>
        <v>1.0082</v>
      </c>
      <c r="D432" s="6">
        <f t="shared" si="13"/>
        <v>9.9293223148219312E-2</v>
      </c>
      <c r="E432" s="5">
        <v>2.5000000000000001E-2</v>
      </c>
      <c r="F432" s="5">
        <v>4.4999999999999998E-2</v>
      </c>
      <c r="G432" s="5">
        <v>6.5000000000000002E-2</v>
      </c>
    </row>
    <row r="433" spans="1:8" ht="12.75" customHeight="1">
      <c r="A433" s="2">
        <v>42309</v>
      </c>
      <c r="B433" s="3">
        <v>1.01</v>
      </c>
      <c r="C433">
        <f t="shared" si="12"/>
        <v>1.0101</v>
      </c>
      <c r="D433" s="6">
        <f t="shared" si="13"/>
        <v>0.10476179952444098</v>
      </c>
      <c r="E433" s="5">
        <v>2.5000000000000001E-2</v>
      </c>
      <c r="F433" s="5">
        <v>4.4999999999999998E-2</v>
      </c>
      <c r="G433" s="5">
        <v>6.5000000000000002E-2</v>
      </c>
    </row>
    <row r="434" spans="1:8" ht="12.75" customHeight="1">
      <c r="A434" s="2">
        <v>42339</v>
      </c>
      <c r="B434" s="3">
        <v>0.96</v>
      </c>
      <c r="C434">
        <f t="shared" si="12"/>
        <v>1.0096000000000001</v>
      </c>
      <c r="D434" s="6">
        <f t="shared" si="13"/>
        <v>0.10673497995621717</v>
      </c>
      <c r="E434" s="5">
        <v>2.5000000000000001E-2</v>
      </c>
      <c r="F434" s="5">
        <v>4.4999999999999998E-2</v>
      </c>
      <c r="G434" s="5">
        <v>6.5000000000000002E-2</v>
      </c>
    </row>
    <row r="435" spans="1:8">
      <c r="A435" s="2">
        <v>42370</v>
      </c>
      <c r="B435" s="3">
        <v>1.27</v>
      </c>
      <c r="C435">
        <f t="shared" si="12"/>
        <v>1.0126999999999999</v>
      </c>
      <c r="D435" s="6">
        <f t="shared" si="13"/>
        <v>0.10706293382226528</v>
      </c>
      <c r="E435" s="5">
        <v>2.5000000000000001E-2</v>
      </c>
      <c r="F435" s="5">
        <v>4.4999999999999998E-2</v>
      </c>
      <c r="G435" s="5">
        <v>6.5000000000000002E-2</v>
      </c>
    </row>
    <row r="436" spans="1:8">
      <c r="A436" s="2">
        <v>42401</v>
      </c>
      <c r="B436" s="3">
        <v>0.9</v>
      </c>
      <c r="C436">
        <f t="shared" si="12"/>
        <v>1.0089999999999999</v>
      </c>
      <c r="D436" s="6">
        <f t="shared" si="13"/>
        <v>0.1035630312454705</v>
      </c>
      <c r="E436" s="5">
        <v>2.5000000000000001E-2</v>
      </c>
      <c r="F436" s="5">
        <v>4.4999999999999998E-2</v>
      </c>
      <c r="G436" s="5">
        <v>6.5000000000000002E-2</v>
      </c>
    </row>
    <row r="437" spans="1:8">
      <c r="A437" s="2">
        <v>42430</v>
      </c>
      <c r="B437" s="3">
        <v>0.43</v>
      </c>
      <c r="C437">
        <f t="shared" si="12"/>
        <v>1.0043</v>
      </c>
      <c r="D437" s="6">
        <f t="shared" si="13"/>
        <v>9.3869277812698382E-2</v>
      </c>
      <c r="E437" s="5">
        <v>2.5000000000000001E-2</v>
      </c>
      <c r="F437" s="5">
        <v>4.4999999999999998E-2</v>
      </c>
      <c r="G437" s="5">
        <v>6.5000000000000002E-2</v>
      </c>
      <c r="H437">
        <f>PRODUCT(C375:C437)-1</f>
        <v>0.44277417161868127</v>
      </c>
    </row>
    <row r="438" spans="1:8">
      <c r="A438" s="2">
        <v>42461</v>
      </c>
      <c r="B438" s="3">
        <v>0.61</v>
      </c>
      <c r="C438">
        <f t="shared" si="12"/>
        <v>1.0061</v>
      </c>
      <c r="D438" s="6">
        <f t="shared" si="13"/>
        <v>9.2783120253555396E-2</v>
      </c>
      <c r="E438" s="5">
        <v>2.5000000000000001E-2</v>
      </c>
      <c r="F438" s="5">
        <v>4.4999999999999998E-2</v>
      </c>
      <c r="G438" s="5">
        <v>6.5000000000000002E-2</v>
      </c>
    </row>
    <row r="439" spans="1:8">
      <c r="A439" s="2">
        <v>42491</v>
      </c>
      <c r="B439" s="3">
        <v>0.78</v>
      </c>
      <c r="C439">
        <f t="shared" si="12"/>
        <v>1.0078</v>
      </c>
      <c r="D439" s="6">
        <f t="shared" si="13"/>
        <v>9.3217022624114465E-2</v>
      </c>
      <c r="E439" s="5">
        <v>2.5000000000000001E-2</v>
      </c>
      <c r="F439" s="5">
        <v>4.4999999999999998E-2</v>
      </c>
      <c r="G439" s="5">
        <v>6.5000000000000002E-2</v>
      </c>
    </row>
    <row r="440" spans="1:8">
      <c r="A440" s="2">
        <v>42522</v>
      </c>
      <c r="B440" s="3">
        <v>0.35</v>
      </c>
      <c r="C440">
        <f t="shared" si="12"/>
        <v>1.0035000000000001</v>
      </c>
      <c r="D440" s="6">
        <f t="shared" si="13"/>
        <v>8.8444570099512898E-2</v>
      </c>
      <c r="E440" s="5">
        <v>2.5000000000000001E-2</v>
      </c>
      <c r="F440" s="5">
        <v>4.4999999999999998E-2</v>
      </c>
      <c r="G440" s="5">
        <v>6.5000000000000002E-2</v>
      </c>
    </row>
    <row r="441" spans="1:8">
      <c r="A441" s="2">
        <v>42552</v>
      </c>
      <c r="B441" s="3">
        <v>0.52</v>
      </c>
      <c r="C441">
        <f t="shared" si="12"/>
        <v>1.0052000000000001</v>
      </c>
      <c r="D441" s="6">
        <f t="shared" si="13"/>
        <v>8.7362832303747195E-2</v>
      </c>
      <c r="E441" s="5">
        <v>2.5000000000000001E-2</v>
      </c>
      <c r="F441" s="5">
        <v>4.4999999999999998E-2</v>
      </c>
      <c r="G441" s="5">
        <v>6.5000000000000002E-2</v>
      </c>
    </row>
    <row r="442" spans="1:8">
      <c r="A442" s="2">
        <v>42583</v>
      </c>
      <c r="B442" s="3">
        <v>0.44</v>
      </c>
      <c r="C442">
        <f t="shared" si="12"/>
        <v>1.0044</v>
      </c>
      <c r="D442" s="6">
        <f t="shared" si="13"/>
        <v>8.9749779251530493E-2</v>
      </c>
      <c r="E442" s="5">
        <v>2.5000000000000001E-2</v>
      </c>
      <c r="F442" s="5">
        <v>4.4999999999999998E-2</v>
      </c>
      <c r="G442" s="5">
        <v>6.5000000000000002E-2</v>
      </c>
    </row>
    <row r="443" spans="1:8">
      <c r="A443" s="2">
        <v>42614</v>
      </c>
      <c r="B443" s="3">
        <v>0.08</v>
      </c>
      <c r="C443">
        <f t="shared" si="12"/>
        <v>1.0007999999999999</v>
      </c>
      <c r="D443" s="6">
        <f t="shared" si="13"/>
        <v>8.4763854261917126E-2</v>
      </c>
      <c r="E443" s="5">
        <v>2.5000000000000001E-2</v>
      </c>
      <c r="F443" s="5">
        <v>4.4999999999999998E-2</v>
      </c>
      <c r="G443" s="5">
        <v>6.5000000000000002E-2</v>
      </c>
    </row>
    <row r="444" spans="1:8">
      <c r="A444" s="2">
        <v>42644</v>
      </c>
      <c r="B444" s="3">
        <v>0.26</v>
      </c>
      <c r="C444">
        <f t="shared" si="12"/>
        <v>1.0025999999999999</v>
      </c>
      <c r="D444" s="6">
        <f>PRODUCT(C433:C444)-1</f>
        <v>7.8738583895058722E-2</v>
      </c>
      <c r="E444" s="5">
        <v>2.5000000000000001E-2</v>
      </c>
      <c r="F444" s="5">
        <v>4.4999999999999998E-2</v>
      </c>
      <c r="G444" s="5">
        <v>6.5000000000000002E-2</v>
      </c>
    </row>
    <row r="445" spans="1:8">
      <c r="A445" s="2">
        <v>42675</v>
      </c>
      <c r="B445" s="3">
        <v>0.18</v>
      </c>
      <c r="C445">
        <f t="shared" si="12"/>
        <v>1.0018</v>
      </c>
      <c r="D445" s="6">
        <f>PRODUCT(C434:C445)-1</f>
        <v>6.9874580087189164E-2</v>
      </c>
      <c r="E445" s="5">
        <v>2.5000000000000001E-2</v>
      </c>
      <c r="F445" s="5">
        <v>4.4999999999999998E-2</v>
      </c>
      <c r="G445" s="5">
        <v>6.5000000000000002E-2</v>
      </c>
    </row>
    <row r="446" spans="1:8">
      <c r="A446" s="2">
        <v>42705</v>
      </c>
      <c r="B446">
        <v>0.3</v>
      </c>
      <c r="C446">
        <f t="shared" ref="C446:C469" si="14">1+B446/100</f>
        <v>1.0029999999999999</v>
      </c>
      <c r="D446" s="6">
        <f>PRODUCT(C435:C446)-1</f>
        <v>6.2880550542244729E-2</v>
      </c>
      <c r="E446" s="5">
        <v>2.5000000000000001E-2</v>
      </c>
      <c r="F446" s="5">
        <v>4.4999999999999998E-2</v>
      </c>
      <c r="G446" s="5">
        <v>6.5000000000000002E-2</v>
      </c>
    </row>
    <row r="447" spans="1:8">
      <c r="A447" s="2">
        <v>42736</v>
      </c>
      <c r="B447">
        <v>0.38</v>
      </c>
      <c r="C447">
        <f t="shared" si="14"/>
        <v>1.0038</v>
      </c>
      <c r="D447" s="6">
        <f t="shared" ref="D447:D459" si="15">PRODUCT(C436:C447)-1</f>
        <v>5.3539544420169616E-2</v>
      </c>
      <c r="E447" s="5">
        <v>0.03</v>
      </c>
      <c r="F447" s="5">
        <v>4.4999999999999998E-2</v>
      </c>
      <c r="G447" s="5">
        <v>0.06</v>
      </c>
    </row>
    <row r="448" spans="1:8">
      <c r="A448" s="2">
        <v>42767</v>
      </c>
      <c r="B448">
        <v>0.33</v>
      </c>
      <c r="C448">
        <f t="shared" si="14"/>
        <v>1.0033000000000001</v>
      </c>
      <c r="D448" s="6">
        <f t="shared" si="15"/>
        <v>4.7587933515120362E-2</v>
      </c>
      <c r="E448" s="5">
        <v>0.03</v>
      </c>
      <c r="F448" s="5">
        <v>4.4999999999999998E-2</v>
      </c>
      <c r="G448" s="5">
        <v>0.06</v>
      </c>
    </row>
    <row r="449" spans="1:7">
      <c r="A449" s="2">
        <v>42795</v>
      </c>
      <c r="B449">
        <v>0.25</v>
      </c>
      <c r="C449">
        <f t="shared" si="14"/>
        <v>1.0024999999999999</v>
      </c>
      <c r="D449" s="6">
        <f t="shared" si="15"/>
        <v>4.5710348848857718E-2</v>
      </c>
      <c r="E449" s="5">
        <v>0.03</v>
      </c>
      <c r="F449" s="5">
        <v>4.4999999999999998E-2</v>
      </c>
      <c r="G449" s="5">
        <v>0.06</v>
      </c>
    </row>
    <row r="450" spans="1:7">
      <c r="A450" s="2">
        <v>42826</v>
      </c>
      <c r="B450">
        <v>0.14000000000000001</v>
      </c>
      <c r="C450">
        <f t="shared" si="14"/>
        <v>1.0014000000000001</v>
      </c>
      <c r="D450" s="6">
        <f t="shared" si="15"/>
        <v>4.0825308952635142E-2</v>
      </c>
      <c r="E450" s="5">
        <v>0.03</v>
      </c>
      <c r="F450" s="5">
        <v>4.4999999999999998E-2</v>
      </c>
      <c r="G450" s="5">
        <v>0.06</v>
      </c>
    </row>
    <row r="451" spans="1:7">
      <c r="A451" s="2">
        <v>42856</v>
      </c>
      <c r="B451">
        <v>0.31</v>
      </c>
      <c r="C451">
        <f t="shared" si="14"/>
        <v>1.0031000000000001</v>
      </c>
      <c r="D451" s="6">
        <f t="shared" si="15"/>
        <v>3.5971291337952405E-2</v>
      </c>
      <c r="E451" s="5">
        <v>0.03</v>
      </c>
      <c r="F451" s="5">
        <v>4.4999999999999998E-2</v>
      </c>
      <c r="G451" s="5">
        <v>0.06</v>
      </c>
    </row>
    <row r="452" spans="1:7">
      <c r="A452" s="2">
        <v>42887</v>
      </c>
      <c r="B452">
        <v>-0.23</v>
      </c>
      <c r="C452">
        <f t="shared" si="14"/>
        <v>0.99770000000000003</v>
      </c>
      <c r="D452" s="6">
        <f t="shared" si="15"/>
        <v>2.9983614716367901E-2</v>
      </c>
      <c r="E452" s="5">
        <v>0.03</v>
      </c>
      <c r="F452" s="5">
        <v>4.4999999999999998E-2</v>
      </c>
      <c r="G452" s="5">
        <v>0.06</v>
      </c>
    </row>
    <row r="453" spans="1:7">
      <c r="A453" s="2">
        <v>42917</v>
      </c>
      <c r="B453">
        <v>0.24</v>
      </c>
      <c r="C453">
        <f t="shared" si="14"/>
        <v>1.0024</v>
      </c>
      <c r="D453" s="6">
        <f t="shared" si="15"/>
        <v>2.7114579577881992E-2</v>
      </c>
      <c r="E453" s="5">
        <v>0.03</v>
      </c>
      <c r="F453" s="5">
        <v>4.4999999999999998E-2</v>
      </c>
      <c r="G453" s="5">
        <v>0.06</v>
      </c>
    </row>
    <row r="454" spans="1:7">
      <c r="A454" s="2">
        <v>42948</v>
      </c>
      <c r="B454">
        <v>0.19</v>
      </c>
      <c r="C454">
        <f t="shared" si="14"/>
        <v>1.0019</v>
      </c>
      <c r="D454" s="6">
        <f t="shared" si="15"/>
        <v>2.4558041894743088E-2</v>
      </c>
      <c r="E454" s="5">
        <v>0.03</v>
      </c>
      <c r="F454" s="5">
        <v>4.4999999999999998E-2</v>
      </c>
      <c r="G454" s="5">
        <v>0.06</v>
      </c>
    </row>
    <row r="455" spans="1:7">
      <c r="A455" s="2">
        <v>42979</v>
      </c>
      <c r="B455">
        <v>0.16</v>
      </c>
      <c r="C455">
        <f t="shared" si="14"/>
        <v>1.0016</v>
      </c>
      <c r="D455" s="6">
        <f t="shared" si="15"/>
        <v>2.5377033135266736E-2</v>
      </c>
      <c r="E455" s="5">
        <v>0.03</v>
      </c>
      <c r="F455" s="5">
        <v>4.4999999999999998E-2</v>
      </c>
      <c r="G455" s="5">
        <v>0.06</v>
      </c>
    </row>
    <row r="456" spans="1:7">
      <c r="A456" s="2">
        <v>43009</v>
      </c>
      <c r="B456">
        <v>0.42</v>
      </c>
      <c r="C456">
        <f t="shared" si="14"/>
        <v>1.0042</v>
      </c>
      <c r="D456" s="6">
        <f t="shared" si="15"/>
        <v>2.701338188154323E-2</v>
      </c>
      <c r="E456" s="5">
        <v>0.03</v>
      </c>
      <c r="F456" s="5">
        <v>4.4999999999999998E-2</v>
      </c>
      <c r="G456" s="5">
        <v>0.06</v>
      </c>
    </row>
    <row r="457" spans="1:7">
      <c r="A457" s="2">
        <v>43040</v>
      </c>
      <c r="B457">
        <v>0.28000000000000003</v>
      </c>
      <c r="C457">
        <f t="shared" si="14"/>
        <v>1.0027999999999999</v>
      </c>
      <c r="D457" s="6">
        <f t="shared" si="15"/>
        <v>2.8038549960881287E-2</v>
      </c>
      <c r="E457" s="5">
        <v>0.03</v>
      </c>
      <c r="F457" s="5">
        <v>4.4999999999999998E-2</v>
      </c>
      <c r="G457" s="5">
        <v>0.06</v>
      </c>
    </row>
    <row r="458" spans="1:7">
      <c r="A458" s="2">
        <v>43070</v>
      </c>
      <c r="B458">
        <v>0.44</v>
      </c>
      <c r="C458">
        <f t="shared" si="14"/>
        <v>1.0044</v>
      </c>
      <c r="D458" s="6">
        <f t="shared" si="15"/>
        <v>2.9473499083459087E-2</v>
      </c>
      <c r="E458" s="5">
        <v>0.03</v>
      </c>
      <c r="F458" s="5">
        <v>4.4999999999999998E-2</v>
      </c>
      <c r="G458" s="5">
        <v>0.06</v>
      </c>
    </row>
    <row r="459" spans="1:7">
      <c r="A459" s="2">
        <v>43101</v>
      </c>
      <c r="B459">
        <v>0.28999999999999998</v>
      </c>
      <c r="C459">
        <f t="shared" si="14"/>
        <v>1.0028999999999999</v>
      </c>
      <c r="D459" s="6">
        <f t="shared" si="15"/>
        <v>2.8550480405260981E-2</v>
      </c>
      <c r="E459" s="5">
        <v>0.03</v>
      </c>
      <c r="F459" s="5">
        <v>4.4999999999999998E-2</v>
      </c>
      <c r="G459" s="5">
        <v>0.06</v>
      </c>
    </row>
    <row r="460" spans="1:7">
      <c r="A460" s="2">
        <v>43132</v>
      </c>
      <c r="B460">
        <v>0.32</v>
      </c>
      <c r="C460">
        <f t="shared" si="14"/>
        <v>1.0032000000000001</v>
      </c>
      <c r="D460" s="6">
        <f>PRODUCT(C449:C460)-1</f>
        <v>2.8447963662471265E-2</v>
      </c>
      <c r="E460" s="5">
        <v>0.03</v>
      </c>
      <c r="F460" s="5">
        <v>4.4999999999999998E-2</v>
      </c>
      <c r="G460" s="5">
        <v>0.06</v>
      </c>
    </row>
    <row r="461" spans="1:7">
      <c r="A461" s="2">
        <v>43160</v>
      </c>
      <c r="B461">
        <v>0.09</v>
      </c>
      <c r="C461">
        <f t="shared" si="14"/>
        <v>1.0008999999999999</v>
      </c>
      <c r="D461" s="6">
        <f t="shared" ref="D461:D469" si="16">PRODUCT(C450:C461)-1</f>
        <v>2.6806550453633449E-2</v>
      </c>
      <c r="E461" s="5">
        <v>0.03</v>
      </c>
      <c r="F461" s="5">
        <v>4.4999999999999998E-2</v>
      </c>
      <c r="G461" s="5">
        <v>0.06</v>
      </c>
    </row>
    <row r="462" spans="1:7">
      <c r="A462" s="2">
        <v>43191</v>
      </c>
      <c r="B462">
        <v>0.22</v>
      </c>
      <c r="C462">
        <f t="shared" si="14"/>
        <v>1.0022</v>
      </c>
      <c r="D462" s="6">
        <f t="shared" si="16"/>
        <v>2.7626847278442002E-2</v>
      </c>
      <c r="E462" s="5">
        <v>0.03</v>
      </c>
      <c r="F462" s="5">
        <v>4.4999999999999998E-2</v>
      </c>
      <c r="G462" s="5">
        <v>0.06</v>
      </c>
    </row>
    <row r="463" spans="1:7">
      <c r="A463" s="2">
        <v>43221</v>
      </c>
      <c r="B463" s="3">
        <v>0.4</v>
      </c>
      <c r="C463">
        <f t="shared" si="14"/>
        <v>1.004</v>
      </c>
      <c r="D463" s="302">
        <f t="shared" si="16"/>
        <v>2.8548853222565285E-2</v>
      </c>
      <c r="E463" s="5">
        <v>0.03</v>
      </c>
      <c r="F463" s="5">
        <v>4.4999999999999998E-2</v>
      </c>
      <c r="G463" s="5">
        <v>0.06</v>
      </c>
    </row>
    <row r="464" spans="1:7">
      <c r="A464" s="2">
        <v>43252</v>
      </c>
      <c r="B464" s="3">
        <v>1.26</v>
      </c>
      <c r="C464">
        <f t="shared" si="14"/>
        <v>1.0125999999999999</v>
      </c>
      <c r="D464" s="302">
        <f t="shared" si="16"/>
        <v>4.3909560762924515E-2</v>
      </c>
      <c r="E464" s="5">
        <v>0.03</v>
      </c>
      <c r="F464" s="5">
        <v>4.4999999999999998E-2</v>
      </c>
      <c r="G464" s="5">
        <v>0.06</v>
      </c>
    </row>
    <row r="465" spans="1:7">
      <c r="A465" s="2">
        <v>43282</v>
      </c>
      <c r="B465" s="3">
        <v>0.33</v>
      </c>
      <c r="C465">
        <f t="shared" si="14"/>
        <v>1.0033000000000001</v>
      </c>
      <c r="D465" s="302">
        <f t="shared" si="16"/>
        <v>4.4846829921629805E-2</v>
      </c>
      <c r="E465" s="5">
        <v>0.03</v>
      </c>
      <c r="F465" s="5">
        <v>4.4999999999999998E-2</v>
      </c>
      <c r="G465" s="5">
        <v>0.06</v>
      </c>
    </row>
    <row r="466" spans="1:7">
      <c r="A466" s="2">
        <v>43313</v>
      </c>
      <c r="B466" s="3">
        <v>-0.09</v>
      </c>
      <c r="C466">
        <f t="shared" si="14"/>
        <v>0.99909999999999999</v>
      </c>
      <c r="D466" s="302">
        <f t="shared" si="16"/>
        <v>4.1926806841701358E-2</v>
      </c>
      <c r="E466" s="5">
        <v>0.03</v>
      </c>
      <c r="F466" s="5">
        <v>4.4999999999999998E-2</v>
      </c>
      <c r="G466" s="5">
        <v>0.06</v>
      </c>
    </row>
    <row r="467" spans="1:7">
      <c r="A467" s="2">
        <v>43344</v>
      </c>
      <c r="B467" s="3">
        <v>0.4</v>
      </c>
      <c r="C467">
        <f t="shared" si="14"/>
        <v>1.004</v>
      </c>
      <c r="D467" s="302"/>
      <c r="E467" s="5">
        <v>0.03</v>
      </c>
      <c r="F467" s="5">
        <v>4.4999999999999998E-2</v>
      </c>
      <c r="G467" s="5">
        <v>0.06</v>
      </c>
    </row>
    <row r="468" spans="1:7">
      <c r="A468" s="2">
        <v>43374</v>
      </c>
      <c r="B468" s="3">
        <v>0.35</v>
      </c>
      <c r="C468">
        <f t="shared" si="14"/>
        <v>1.0035000000000001</v>
      </c>
      <c r="D468" s="302"/>
      <c r="E468" s="5">
        <v>0.03</v>
      </c>
      <c r="F468" s="5">
        <v>4.4999999999999998E-2</v>
      </c>
      <c r="G468" s="5">
        <v>0.06</v>
      </c>
    </row>
    <row r="469" spans="1:7">
      <c r="A469" s="2">
        <v>43405</v>
      </c>
      <c r="B469" s="3">
        <v>0.3</v>
      </c>
      <c r="C469">
        <f t="shared" si="14"/>
        <v>1.0029999999999999</v>
      </c>
      <c r="D469" s="302"/>
      <c r="E469" s="5">
        <v>0.03</v>
      </c>
      <c r="F469" s="5">
        <v>4.4999999999999998E-2</v>
      </c>
      <c r="G469" s="5">
        <v>0.06</v>
      </c>
    </row>
    <row r="470" spans="1:7">
      <c r="A470" s="2">
        <v>43435</v>
      </c>
      <c r="D470" s="302"/>
      <c r="E470" s="1">
        <v>0.03</v>
      </c>
      <c r="F470" s="1">
        <v>4.4999999999999998E-2</v>
      </c>
      <c r="G470" s="1">
        <v>0.06</v>
      </c>
    </row>
    <row r="471" spans="1:7">
      <c r="A471" s="2">
        <v>43466</v>
      </c>
      <c r="D471" s="302"/>
      <c r="E471" s="1">
        <f>F471-1.5%</f>
        <v>2.7500000000000004E-2</v>
      </c>
      <c r="F471" s="1">
        <v>4.2500000000000003E-2</v>
      </c>
      <c r="G471" s="1">
        <f>F471+1.5%</f>
        <v>5.7500000000000002E-2</v>
      </c>
    </row>
    <row r="472" spans="1:7">
      <c r="A472" s="2">
        <v>43497</v>
      </c>
      <c r="D472" s="302"/>
      <c r="E472" s="1">
        <f t="shared" ref="E472:E506" si="17">F472-1.5%</f>
        <v>2.7500000000000004E-2</v>
      </c>
      <c r="F472" s="1">
        <v>4.2500000000000003E-2</v>
      </c>
      <c r="G472" s="1">
        <f t="shared" ref="G472:G506" si="18">F472+1.5%</f>
        <v>5.7500000000000002E-2</v>
      </c>
    </row>
    <row r="473" spans="1:7">
      <c r="A473" s="2">
        <v>43525</v>
      </c>
      <c r="D473" s="302"/>
      <c r="E473" s="1">
        <f t="shared" si="17"/>
        <v>2.7500000000000004E-2</v>
      </c>
      <c r="F473" s="1">
        <v>4.2500000000000003E-2</v>
      </c>
      <c r="G473" s="1">
        <f t="shared" si="18"/>
        <v>5.7500000000000002E-2</v>
      </c>
    </row>
    <row r="474" spans="1:7">
      <c r="A474" s="2">
        <v>43556</v>
      </c>
      <c r="D474" s="302"/>
      <c r="E474" s="1">
        <f t="shared" si="17"/>
        <v>2.7500000000000004E-2</v>
      </c>
      <c r="F474" s="1">
        <v>4.2500000000000003E-2</v>
      </c>
      <c r="G474" s="1">
        <f t="shared" si="18"/>
        <v>5.7500000000000002E-2</v>
      </c>
    </row>
    <row r="475" spans="1:7">
      <c r="A475" s="2">
        <v>43586</v>
      </c>
      <c r="D475" s="302"/>
      <c r="E475" s="1">
        <f t="shared" si="17"/>
        <v>2.7500000000000004E-2</v>
      </c>
      <c r="F475" s="1">
        <v>4.2500000000000003E-2</v>
      </c>
      <c r="G475" s="1">
        <f t="shared" si="18"/>
        <v>5.7500000000000002E-2</v>
      </c>
    </row>
    <row r="476" spans="1:7">
      <c r="A476" s="2">
        <v>43617</v>
      </c>
      <c r="D476" s="302"/>
      <c r="E476" s="1">
        <f t="shared" si="17"/>
        <v>2.7500000000000004E-2</v>
      </c>
      <c r="F476" s="1">
        <v>4.2500000000000003E-2</v>
      </c>
      <c r="G476" s="1">
        <f t="shared" si="18"/>
        <v>5.7500000000000002E-2</v>
      </c>
    </row>
    <row r="477" spans="1:7">
      <c r="A477" s="2">
        <v>43647</v>
      </c>
      <c r="E477" s="1">
        <f t="shared" si="17"/>
        <v>2.7500000000000004E-2</v>
      </c>
      <c r="F477" s="1">
        <v>4.2500000000000003E-2</v>
      </c>
      <c r="G477" s="1">
        <f t="shared" si="18"/>
        <v>5.7500000000000002E-2</v>
      </c>
    </row>
    <row r="478" spans="1:7">
      <c r="A478" s="2">
        <v>43678</v>
      </c>
      <c r="E478" s="1">
        <f t="shared" si="17"/>
        <v>2.7500000000000004E-2</v>
      </c>
      <c r="F478" s="1">
        <v>4.2500000000000003E-2</v>
      </c>
      <c r="G478" s="1">
        <f t="shared" si="18"/>
        <v>5.7500000000000002E-2</v>
      </c>
    </row>
    <row r="479" spans="1:7">
      <c r="A479" s="2">
        <v>43709</v>
      </c>
      <c r="E479" s="1">
        <f t="shared" si="17"/>
        <v>2.7500000000000004E-2</v>
      </c>
      <c r="F479" s="1">
        <v>4.2500000000000003E-2</v>
      </c>
      <c r="G479" s="1">
        <f t="shared" si="18"/>
        <v>5.7500000000000002E-2</v>
      </c>
    </row>
    <row r="480" spans="1:7">
      <c r="A480" s="2">
        <v>43739</v>
      </c>
      <c r="E480" s="1">
        <f t="shared" si="17"/>
        <v>2.7500000000000004E-2</v>
      </c>
      <c r="F480" s="1">
        <v>4.2500000000000003E-2</v>
      </c>
      <c r="G480" s="1">
        <f t="shared" si="18"/>
        <v>5.7500000000000002E-2</v>
      </c>
    </row>
    <row r="481" spans="1:7">
      <c r="A481" s="2">
        <v>43770</v>
      </c>
      <c r="E481" s="1">
        <f t="shared" si="17"/>
        <v>2.7500000000000004E-2</v>
      </c>
      <c r="F481" s="1">
        <v>4.2500000000000003E-2</v>
      </c>
      <c r="G481" s="1">
        <f t="shared" si="18"/>
        <v>5.7500000000000002E-2</v>
      </c>
    </row>
    <row r="482" spans="1:7">
      <c r="A482" s="2">
        <v>43800</v>
      </c>
      <c r="E482" s="1">
        <f t="shared" si="17"/>
        <v>2.7500000000000004E-2</v>
      </c>
      <c r="F482" s="1">
        <v>4.2500000000000003E-2</v>
      </c>
      <c r="G482" s="1">
        <f t="shared" si="18"/>
        <v>5.7500000000000002E-2</v>
      </c>
    </row>
    <row r="483" spans="1:7">
      <c r="A483" s="2">
        <v>43831</v>
      </c>
      <c r="E483" s="1">
        <f t="shared" si="17"/>
        <v>2.5000000000000001E-2</v>
      </c>
      <c r="F483" s="1">
        <v>0.04</v>
      </c>
      <c r="G483" s="1">
        <f t="shared" si="18"/>
        <v>5.5E-2</v>
      </c>
    </row>
    <row r="484" spans="1:7">
      <c r="A484" s="2">
        <v>43862</v>
      </c>
      <c r="E484" s="1">
        <f t="shared" si="17"/>
        <v>2.5000000000000001E-2</v>
      </c>
      <c r="F484" s="1">
        <v>0.04</v>
      </c>
      <c r="G484" s="1">
        <f t="shared" si="18"/>
        <v>5.5E-2</v>
      </c>
    </row>
    <row r="485" spans="1:7">
      <c r="A485" s="2">
        <v>43891</v>
      </c>
      <c r="E485" s="1">
        <f t="shared" si="17"/>
        <v>2.5000000000000001E-2</v>
      </c>
      <c r="F485" s="1">
        <v>0.04</v>
      </c>
      <c r="G485" s="1">
        <f t="shared" si="18"/>
        <v>5.5E-2</v>
      </c>
    </row>
    <row r="486" spans="1:7">
      <c r="A486" s="2">
        <v>43922</v>
      </c>
      <c r="E486" s="1">
        <f t="shared" si="17"/>
        <v>2.5000000000000001E-2</v>
      </c>
      <c r="F486" s="1">
        <v>0.04</v>
      </c>
      <c r="G486" s="1">
        <f t="shared" si="18"/>
        <v>5.5E-2</v>
      </c>
    </row>
    <row r="487" spans="1:7">
      <c r="A487" s="2">
        <v>43952</v>
      </c>
      <c r="E487" s="1">
        <f t="shared" si="17"/>
        <v>2.5000000000000001E-2</v>
      </c>
      <c r="F487" s="1">
        <v>0.04</v>
      </c>
      <c r="G487" s="1">
        <f t="shared" si="18"/>
        <v>5.5E-2</v>
      </c>
    </row>
    <row r="488" spans="1:7">
      <c r="A488" s="2">
        <v>43983</v>
      </c>
      <c r="E488" s="1">
        <f t="shared" si="17"/>
        <v>2.5000000000000001E-2</v>
      </c>
      <c r="F488" s="1">
        <v>0.04</v>
      </c>
      <c r="G488" s="1">
        <f t="shared" si="18"/>
        <v>5.5E-2</v>
      </c>
    </row>
    <row r="489" spans="1:7">
      <c r="A489" s="2">
        <v>44013</v>
      </c>
      <c r="E489" s="1">
        <f t="shared" si="17"/>
        <v>2.5000000000000001E-2</v>
      </c>
      <c r="F489" s="1">
        <v>0.04</v>
      </c>
      <c r="G489" s="1">
        <f t="shared" si="18"/>
        <v>5.5E-2</v>
      </c>
    </row>
    <row r="490" spans="1:7">
      <c r="A490" s="2">
        <v>44044</v>
      </c>
      <c r="E490" s="1">
        <f t="shared" si="17"/>
        <v>2.5000000000000001E-2</v>
      </c>
      <c r="F490" s="1">
        <v>0.04</v>
      </c>
      <c r="G490" s="1">
        <f t="shared" si="18"/>
        <v>5.5E-2</v>
      </c>
    </row>
    <row r="491" spans="1:7">
      <c r="A491" s="2">
        <v>44075</v>
      </c>
      <c r="E491" s="1">
        <f t="shared" si="17"/>
        <v>2.5000000000000001E-2</v>
      </c>
      <c r="F491" s="1">
        <v>0.04</v>
      </c>
      <c r="G491" s="1">
        <f t="shared" si="18"/>
        <v>5.5E-2</v>
      </c>
    </row>
    <row r="492" spans="1:7">
      <c r="A492" s="2">
        <v>44105</v>
      </c>
      <c r="E492" s="1">
        <f t="shared" si="17"/>
        <v>2.5000000000000001E-2</v>
      </c>
      <c r="F492" s="1">
        <v>0.04</v>
      </c>
      <c r="G492" s="1">
        <f t="shared" si="18"/>
        <v>5.5E-2</v>
      </c>
    </row>
    <row r="493" spans="1:7">
      <c r="A493" s="2">
        <v>44136</v>
      </c>
      <c r="E493" s="1">
        <f t="shared" si="17"/>
        <v>2.5000000000000001E-2</v>
      </c>
      <c r="F493" s="1">
        <v>0.04</v>
      </c>
      <c r="G493" s="1">
        <f t="shared" si="18"/>
        <v>5.5E-2</v>
      </c>
    </row>
    <row r="494" spans="1:7">
      <c r="A494" s="2">
        <v>44166</v>
      </c>
      <c r="E494" s="1">
        <f t="shared" si="17"/>
        <v>2.5000000000000001E-2</v>
      </c>
      <c r="F494" s="1">
        <v>0.04</v>
      </c>
      <c r="G494" s="1">
        <f t="shared" si="18"/>
        <v>5.5E-2</v>
      </c>
    </row>
    <row r="495" spans="1:7">
      <c r="A495" s="2">
        <v>44197</v>
      </c>
      <c r="E495" s="1">
        <f t="shared" si="17"/>
        <v>2.2499999999999999E-2</v>
      </c>
      <c r="F495" s="10">
        <v>3.7499999999999999E-2</v>
      </c>
      <c r="G495" s="1">
        <f t="shared" si="18"/>
        <v>5.2499999999999998E-2</v>
      </c>
    </row>
    <row r="496" spans="1:7">
      <c r="A496" s="2">
        <v>44228</v>
      </c>
      <c r="E496" s="1">
        <f t="shared" si="17"/>
        <v>2.2499999999999999E-2</v>
      </c>
      <c r="F496" s="10">
        <v>3.7499999999999999E-2</v>
      </c>
      <c r="G496" s="1">
        <f t="shared" si="18"/>
        <v>5.2499999999999998E-2</v>
      </c>
    </row>
    <row r="497" spans="1:7">
      <c r="A497" s="2">
        <v>44256</v>
      </c>
      <c r="E497" s="1">
        <f t="shared" si="17"/>
        <v>2.2499999999999999E-2</v>
      </c>
      <c r="F497" s="10">
        <v>3.7499999999999999E-2</v>
      </c>
      <c r="G497" s="1">
        <f t="shared" si="18"/>
        <v>5.2499999999999998E-2</v>
      </c>
    </row>
    <row r="498" spans="1:7">
      <c r="A498" s="2">
        <v>44287</v>
      </c>
      <c r="E498" s="1">
        <f t="shared" si="17"/>
        <v>2.2499999999999999E-2</v>
      </c>
      <c r="F498" s="10">
        <v>3.7499999999999999E-2</v>
      </c>
      <c r="G498" s="1">
        <f t="shared" si="18"/>
        <v>5.2499999999999998E-2</v>
      </c>
    </row>
    <row r="499" spans="1:7">
      <c r="A499" s="2">
        <v>44317</v>
      </c>
      <c r="E499" s="1">
        <f t="shared" si="17"/>
        <v>2.2499999999999999E-2</v>
      </c>
      <c r="F499" s="10">
        <v>3.7499999999999999E-2</v>
      </c>
      <c r="G499" s="1">
        <f t="shared" si="18"/>
        <v>5.2499999999999998E-2</v>
      </c>
    </row>
    <row r="500" spans="1:7">
      <c r="A500" s="2">
        <v>44348</v>
      </c>
      <c r="E500" s="1">
        <f t="shared" si="17"/>
        <v>2.2499999999999999E-2</v>
      </c>
      <c r="F500" s="10">
        <v>3.7499999999999999E-2</v>
      </c>
      <c r="G500" s="1">
        <f t="shared" si="18"/>
        <v>5.2499999999999998E-2</v>
      </c>
    </row>
    <row r="501" spans="1:7">
      <c r="A501" s="2">
        <v>44378</v>
      </c>
      <c r="E501" s="1">
        <f t="shared" si="17"/>
        <v>2.2499999999999999E-2</v>
      </c>
      <c r="F501" s="10">
        <v>3.7499999999999999E-2</v>
      </c>
      <c r="G501" s="1">
        <f t="shared" si="18"/>
        <v>5.2499999999999998E-2</v>
      </c>
    </row>
    <row r="502" spans="1:7">
      <c r="A502" s="2">
        <v>44409</v>
      </c>
      <c r="E502" s="1">
        <f t="shared" si="17"/>
        <v>2.2499999999999999E-2</v>
      </c>
      <c r="F502" s="10">
        <v>3.7499999999999999E-2</v>
      </c>
      <c r="G502" s="1">
        <f t="shared" si="18"/>
        <v>5.2499999999999998E-2</v>
      </c>
    </row>
    <row r="503" spans="1:7">
      <c r="A503" s="2">
        <v>44440</v>
      </c>
      <c r="E503" s="1">
        <f t="shared" si="17"/>
        <v>2.2499999999999999E-2</v>
      </c>
      <c r="F503" s="10">
        <v>3.7499999999999999E-2</v>
      </c>
      <c r="G503" s="1">
        <f t="shared" si="18"/>
        <v>5.2499999999999998E-2</v>
      </c>
    </row>
    <row r="504" spans="1:7">
      <c r="A504" s="2">
        <v>44470</v>
      </c>
      <c r="E504" s="1">
        <f t="shared" si="17"/>
        <v>2.2499999999999999E-2</v>
      </c>
      <c r="F504" s="10">
        <v>3.7499999999999999E-2</v>
      </c>
      <c r="G504" s="1">
        <f t="shared" si="18"/>
        <v>5.2499999999999998E-2</v>
      </c>
    </row>
    <row r="505" spans="1:7">
      <c r="A505" s="2">
        <v>44501</v>
      </c>
      <c r="E505" s="1">
        <f t="shared" si="17"/>
        <v>2.2499999999999999E-2</v>
      </c>
      <c r="F505" s="10">
        <v>3.7499999999999999E-2</v>
      </c>
      <c r="G505" s="1">
        <f t="shared" si="18"/>
        <v>5.2499999999999998E-2</v>
      </c>
    </row>
    <row r="506" spans="1:7">
      <c r="A506" s="2">
        <v>44531</v>
      </c>
      <c r="E506" s="1">
        <f t="shared" si="17"/>
        <v>2.2499999999999999E-2</v>
      </c>
      <c r="F506" s="10">
        <v>3.7499999999999999E-2</v>
      </c>
      <c r="G506" s="1">
        <f t="shared" si="18"/>
        <v>5.2499999999999998E-2</v>
      </c>
    </row>
  </sheetData>
  <mergeCells count="2">
    <mergeCell ref="E1:G1"/>
    <mergeCell ref="A1:A2"/>
  </mergeCells>
  <pageMargins left="0.511811024" right="0.511811024" top="0.78740157499999996" bottom="0.78740157499999996" header="0.31496062000000002" footer="0.31496062000000002"/>
  <pageSetup paperSize="9" orientation="portrait" verticalDpi="90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Y164"/>
  <sheetViews>
    <sheetView tabSelected="1" topLeftCell="A119" workbookViewId="0">
      <selection activeCell="Y164" sqref="Y164"/>
    </sheetView>
  </sheetViews>
  <sheetFormatPr defaultRowHeight="12.75"/>
  <cols>
    <col min="6" max="6" width="9.28515625" bestFit="1" customWidth="1"/>
  </cols>
  <sheetData>
    <row r="1" spans="1:25">
      <c r="A1" t="s">
        <v>0</v>
      </c>
      <c r="B1" t="s">
        <v>1367</v>
      </c>
      <c r="C1" t="s">
        <v>1368</v>
      </c>
      <c r="D1" t="s">
        <v>966</v>
      </c>
      <c r="E1" t="s">
        <v>967</v>
      </c>
      <c r="F1" t="s">
        <v>48</v>
      </c>
      <c r="H1" t="s">
        <v>0</v>
      </c>
      <c r="I1" t="s">
        <v>1131</v>
      </c>
      <c r="J1" t="s">
        <v>1132</v>
      </c>
      <c r="M1" t="s">
        <v>0</v>
      </c>
      <c r="N1" t="s">
        <v>1221</v>
      </c>
      <c r="O1" t="s">
        <v>981</v>
      </c>
      <c r="R1" t="s">
        <v>0</v>
      </c>
      <c r="S1" t="s">
        <v>968</v>
      </c>
      <c r="T1" t="s">
        <v>970</v>
      </c>
      <c r="U1" t="s">
        <v>1125</v>
      </c>
      <c r="W1" t="s">
        <v>969</v>
      </c>
      <c r="X1" t="s">
        <v>971</v>
      </c>
      <c r="Y1" t="s">
        <v>1126</v>
      </c>
    </row>
    <row r="2" spans="1:25">
      <c r="A2" s="2">
        <v>39142</v>
      </c>
      <c r="B2" s="14">
        <v>490460</v>
      </c>
      <c r="C2" s="14">
        <v>271893</v>
      </c>
      <c r="D2" s="1">
        <f>B2/'PIB - BCB'!C208</f>
        <v>0.19724101459722654</v>
      </c>
      <c r="E2" s="1">
        <f>C2/'PIB - BCB'!C208</f>
        <v>0.10934317004828878</v>
      </c>
      <c r="F2" s="1">
        <f>D2+E2</f>
        <v>0.30658418464551529</v>
      </c>
      <c r="H2" s="2">
        <v>40603</v>
      </c>
      <c r="I2">
        <v>4.87</v>
      </c>
      <c r="J2">
        <v>2.29</v>
      </c>
      <c r="K2" s="11">
        <f>(D2*I2+E2*J2)/F2</f>
        <v>3.9498436682219396</v>
      </c>
      <c r="M2" s="2">
        <v>40603</v>
      </c>
      <c r="N2">
        <v>4.42</v>
      </c>
      <c r="O2">
        <v>1.18</v>
      </c>
      <c r="P2" s="11">
        <f t="shared" ref="P2:P33" si="0">(N2*D50+O2*E50)/F50</f>
        <v>3.1780133183457426</v>
      </c>
      <c r="Q2" s="11"/>
      <c r="R2" s="2">
        <v>38353</v>
      </c>
      <c r="W2">
        <v>18.420000000000002</v>
      </c>
      <c r="X2">
        <v>15.31</v>
      </c>
      <c r="Y2">
        <f t="shared" ref="Y2:Y65" si="1">W2-X2</f>
        <v>3.1100000000000012</v>
      </c>
    </row>
    <row r="3" spans="1:25">
      <c r="A3" s="2">
        <v>39173</v>
      </c>
      <c r="B3" s="14">
        <v>505753</v>
      </c>
      <c r="C3" s="14">
        <v>276135</v>
      </c>
      <c r="D3" s="1">
        <f>B3/'PIB - BCB'!C209</f>
        <v>0.20095876330770243</v>
      </c>
      <c r="E3" s="1">
        <f>C3/'PIB - BCB'!C209</f>
        <v>0.10972104585829923</v>
      </c>
      <c r="F3" s="1">
        <f t="shared" ref="F3:F66" si="2">D3+E3</f>
        <v>0.31067980916600169</v>
      </c>
      <c r="H3" s="2">
        <v>40634</v>
      </c>
      <c r="I3">
        <v>4.79</v>
      </c>
      <c r="J3">
        <v>2.13</v>
      </c>
      <c r="K3" s="11">
        <f t="shared" ref="K3:K84" si="3">(D3*I3+E3*J3)/F3</f>
        <v>3.8505827177293934</v>
      </c>
      <c r="M3" s="2">
        <v>40634</v>
      </c>
      <c r="N3">
        <v>4.5599999999999996</v>
      </c>
      <c r="O3">
        <v>1.1299999999999999</v>
      </c>
      <c r="P3" s="11">
        <f t="shared" si="0"/>
        <v>3.2493919664118658</v>
      </c>
      <c r="Q3" s="11"/>
      <c r="R3" s="2">
        <v>38384</v>
      </c>
      <c r="W3">
        <v>18.79</v>
      </c>
      <c r="X3">
        <v>15.71</v>
      </c>
      <c r="Y3">
        <f t="shared" si="1"/>
        <v>3.0799999999999983</v>
      </c>
    </row>
    <row r="4" spans="1:25">
      <c r="A4" s="2">
        <v>39203</v>
      </c>
      <c r="B4" s="14">
        <v>514647</v>
      </c>
      <c r="C4" s="14">
        <v>278486</v>
      </c>
      <c r="D4" s="1">
        <f>B4/'PIB - BCB'!C210</f>
        <v>0.20218996601546568</v>
      </c>
      <c r="E4" s="1">
        <f>C4/'PIB - BCB'!C210</f>
        <v>0.1094091190190227</v>
      </c>
      <c r="F4" s="1">
        <f t="shared" si="2"/>
        <v>0.31159908503448841</v>
      </c>
      <c r="H4" s="2">
        <v>40664</v>
      </c>
      <c r="I4">
        <v>4.67</v>
      </c>
      <c r="J4">
        <v>2.3199999999999998</v>
      </c>
      <c r="K4" s="11">
        <f t="shared" si="3"/>
        <v>3.8448646191748415</v>
      </c>
      <c r="M4" s="2">
        <v>40664</v>
      </c>
      <c r="N4">
        <v>4.7300000000000004</v>
      </c>
      <c r="O4">
        <v>1.18</v>
      </c>
      <c r="P4" s="11">
        <f t="shared" si="0"/>
        <v>3.3715352557876712</v>
      </c>
      <c r="Q4" s="11"/>
      <c r="R4" s="2">
        <v>38412</v>
      </c>
      <c r="S4">
        <v>15.83</v>
      </c>
      <c r="T4">
        <v>15.41</v>
      </c>
      <c r="U4">
        <f>S4-T4</f>
        <v>0.41999999999999993</v>
      </c>
      <c r="W4">
        <v>19.34</v>
      </c>
      <c r="X4">
        <v>16.239999999999998</v>
      </c>
      <c r="Y4">
        <f t="shared" si="1"/>
        <v>3.1000000000000014</v>
      </c>
    </row>
    <row r="5" spans="1:25">
      <c r="A5" s="2">
        <v>39234</v>
      </c>
      <c r="B5" s="14">
        <v>525046</v>
      </c>
      <c r="C5" s="14">
        <v>280442</v>
      </c>
      <c r="D5" s="1">
        <f>B5/'PIB - BCB'!C211</f>
        <v>0.20387916608533838</v>
      </c>
      <c r="E5" s="1">
        <f>C5/'PIB - BCB'!C211</f>
        <v>0.10889766057698652</v>
      </c>
      <c r="F5" s="1">
        <f t="shared" si="2"/>
        <v>0.31277682666232487</v>
      </c>
      <c r="H5" s="2">
        <v>40695</v>
      </c>
      <c r="I5">
        <v>4.62</v>
      </c>
      <c r="J5">
        <v>2.34</v>
      </c>
      <c r="K5" s="11">
        <f t="shared" si="3"/>
        <v>3.8261858649663321</v>
      </c>
      <c r="M5" s="2">
        <v>40695</v>
      </c>
      <c r="N5">
        <v>4.72</v>
      </c>
      <c r="O5">
        <v>1.08</v>
      </c>
      <c r="P5" s="11">
        <f t="shared" si="0"/>
        <v>3.3253165028853515</v>
      </c>
      <c r="Q5" s="11"/>
      <c r="R5" s="2">
        <v>38443</v>
      </c>
      <c r="S5">
        <v>16.010000000000002</v>
      </c>
      <c r="T5">
        <v>15.6</v>
      </c>
      <c r="U5">
        <f t="shared" ref="U5:U68" si="4">S5-T5</f>
        <v>0.41000000000000192</v>
      </c>
      <c r="W5">
        <v>19.739999999999998</v>
      </c>
      <c r="X5">
        <v>16.649999999999999</v>
      </c>
      <c r="Y5">
        <f t="shared" si="1"/>
        <v>3.09</v>
      </c>
    </row>
    <row r="6" spans="1:25">
      <c r="A6" s="2">
        <v>39264</v>
      </c>
      <c r="B6" s="14">
        <v>541348</v>
      </c>
      <c r="C6" s="14">
        <v>283093</v>
      </c>
      <c r="D6" s="1">
        <f>B6/'PIB - BCB'!C212</f>
        <v>0.20804035217612896</v>
      </c>
      <c r="E6" s="1">
        <f>C6/'PIB - BCB'!C212</f>
        <v>0.10879280503224706</v>
      </c>
      <c r="F6" s="1">
        <f t="shared" si="2"/>
        <v>0.31683315720837602</v>
      </c>
      <c r="H6" s="2">
        <v>40725</v>
      </c>
      <c r="I6">
        <v>4.63</v>
      </c>
      <c r="J6">
        <v>2.1</v>
      </c>
      <c r="K6" s="11">
        <f t="shared" si="3"/>
        <v>3.7612594958280821</v>
      </c>
      <c r="M6" s="2">
        <v>40725</v>
      </c>
      <c r="N6">
        <v>4.9000000000000004</v>
      </c>
      <c r="O6">
        <v>1.07</v>
      </c>
      <c r="P6" s="11">
        <f t="shared" si="0"/>
        <v>3.4231701114688091</v>
      </c>
      <c r="Q6" s="11"/>
      <c r="R6" s="2">
        <v>38473</v>
      </c>
      <c r="S6">
        <v>16.309999999999999</v>
      </c>
      <c r="T6">
        <v>15.89</v>
      </c>
      <c r="U6">
        <f t="shared" si="4"/>
        <v>0.41999999999999815</v>
      </c>
      <c r="W6">
        <v>20.13</v>
      </c>
      <c r="X6">
        <v>17.04</v>
      </c>
      <c r="Y6">
        <f t="shared" si="1"/>
        <v>3.09</v>
      </c>
    </row>
    <row r="7" spans="1:25">
      <c r="A7" s="2">
        <v>39295</v>
      </c>
      <c r="B7" s="14">
        <v>559351</v>
      </c>
      <c r="C7" s="14">
        <v>290477</v>
      </c>
      <c r="D7" s="1">
        <f>B7/'PIB - BCB'!C213</f>
        <v>0.21289705076737767</v>
      </c>
      <c r="E7" s="1">
        <f>C7/'PIB - BCB'!C213</f>
        <v>0.11055973193174869</v>
      </c>
      <c r="F7" s="1">
        <f t="shared" si="2"/>
        <v>0.32345678269912637</v>
      </c>
      <c r="H7" s="2">
        <v>40756</v>
      </c>
      <c r="I7">
        <v>4.66</v>
      </c>
      <c r="J7">
        <v>2.4500000000000002</v>
      </c>
      <c r="K7" s="11">
        <f t="shared" si="3"/>
        <v>3.904606943993373</v>
      </c>
      <c r="M7" s="2">
        <v>40756</v>
      </c>
      <c r="N7">
        <v>4.97</v>
      </c>
      <c r="O7">
        <v>1.05</v>
      </c>
      <c r="P7" s="11">
        <f t="shared" si="0"/>
        <v>3.4486536423477547</v>
      </c>
      <c r="Q7" s="11"/>
      <c r="R7" s="2">
        <v>38504</v>
      </c>
      <c r="S7">
        <v>16.399999999999999</v>
      </c>
      <c r="T7">
        <v>16</v>
      </c>
      <c r="U7">
        <f t="shared" si="4"/>
        <v>0.39999999999999858</v>
      </c>
      <c r="W7">
        <v>20.3</v>
      </c>
      <c r="X7">
        <v>17.21</v>
      </c>
      <c r="Y7">
        <f t="shared" si="1"/>
        <v>3.09</v>
      </c>
    </row>
    <row r="8" spans="1:25">
      <c r="A8" s="2">
        <v>39326</v>
      </c>
      <c r="B8" s="14">
        <v>571372</v>
      </c>
      <c r="C8" s="14">
        <v>294138</v>
      </c>
      <c r="D8" s="1">
        <f>B8/'PIB - BCB'!C214</f>
        <v>0.2156707948975542</v>
      </c>
      <c r="E8" s="1">
        <f>C8/'PIB - BCB'!C214</f>
        <v>0.11102570001606098</v>
      </c>
      <c r="F8" s="1">
        <f t="shared" si="2"/>
        <v>0.32669649491361519</v>
      </c>
      <c r="H8" s="2">
        <v>40787</v>
      </c>
      <c r="I8">
        <v>4.59</v>
      </c>
      <c r="J8">
        <v>2.3199999999999998</v>
      </c>
      <c r="K8" s="11">
        <f t="shared" si="3"/>
        <v>3.818555117791822</v>
      </c>
      <c r="M8" s="2">
        <v>40787</v>
      </c>
      <c r="N8">
        <v>4.9800000000000004</v>
      </c>
      <c r="O8">
        <v>1.08</v>
      </c>
      <c r="P8" s="11">
        <f t="shared" si="0"/>
        <v>3.4601132979402114</v>
      </c>
      <c r="Q8" s="11"/>
      <c r="R8" s="2">
        <v>38534</v>
      </c>
      <c r="S8">
        <v>16.55</v>
      </c>
      <c r="T8">
        <v>16.14</v>
      </c>
      <c r="U8">
        <f t="shared" si="4"/>
        <v>0.41000000000000014</v>
      </c>
      <c r="W8">
        <v>20.57</v>
      </c>
      <c r="X8">
        <v>17.48</v>
      </c>
      <c r="Y8">
        <f t="shared" si="1"/>
        <v>3.09</v>
      </c>
    </row>
    <row r="9" spans="1:25">
      <c r="A9" s="2">
        <v>39356</v>
      </c>
      <c r="B9" s="14">
        <v>586902</v>
      </c>
      <c r="C9" s="14">
        <v>302134</v>
      </c>
      <c r="D9" s="1">
        <f>B9/'PIB - BCB'!C215</f>
        <v>0.21924310619316889</v>
      </c>
      <c r="E9" s="1">
        <f>C9/'PIB - BCB'!C215</f>
        <v>0.11286517450369379</v>
      </c>
      <c r="F9" s="1">
        <f t="shared" si="2"/>
        <v>0.33210828069686271</v>
      </c>
      <c r="H9" s="2">
        <v>40817</v>
      </c>
      <c r="I9">
        <v>4.87</v>
      </c>
      <c r="J9">
        <v>2.27</v>
      </c>
      <c r="K9" s="11">
        <f t="shared" si="3"/>
        <v>3.9864042850908175</v>
      </c>
      <c r="M9" s="2">
        <v>40817</v>
      </c>
      <c r="N9">
        <v>5.13</v>
      </c>
      <c r="O9">
        <v>1.1599999999999999</v>
      </c>
      <c r="P9" s="11">
        <f t="shared" si="0"/>
        <v>3.5810561000441901</v>
      </c>
      <c r="Q9" s="11"/>
      <c r="R9" s="2">
        <v>38565</v>
      </c>
      <c r="S9">
        <v>16.62</v>
      </c>
      <c r="T9">
        <v>16.22</v>
      </c>
      <c r="U9">
        <f t="shared" si="4"/>
        <v>0.40000000000000213</v>
      </c>
      <c r="W9">
        <v>21.05</v>
      </c>
      <c r="X9">
        <v>17.940000000000001</v>
      </c>
      <c r="Y9">
        <f t="shared" si="1"/>
        <v>3.1099999999999994</v>
      </c>
    </row>
    <row r="10" spans="1:25">
      <c r="A10" s="2">
        <v>39387</v>
      </c>
      <c r="B10" s="14">
        <v>607215</v>
      </c>
      <c r="C10" s="14">
        <v>311599</v>
      </c>
      <c r="D10" s="1">
        <f>B10/'PIB - BCB'!C216</f>
        <v>0.22496435003321402</v>
      </c>
      <c r="E10" s="1">
        <f>C10/'PIB - BCB'!C216</f>
        <v>0.11544290985235782</v>
      </c>
      <c r="F10" s="1">
        <f t="shared" si="2"/>
        <v>0.34040725988557186</v>
      </c>
      <c r="H10" s="2">
        <v>40848</v>
      </c>
      <c r="I10">
        <v>4.7</v>
      </c>
      <c r="J10">
        <v>2.1800000000000002</v>
      </c>
      <c r="K10" s="11">
        <f t="shared" si="3"/>
        <v>3.8453879892992489</v>
      </c>
      <c r="M10" s="2">
        <v>40848</v>
      </c>
      <c r="N10">
        <v>5.17</v>
      </c>
      <c r="O10">
        <v>1.1299999999999999</v>
      </c>
      <c r="P10" s="11">
        <f t="shared" si="0"/>
        <v>3.5841338380739929</v>
      </c>
      <c r="Q10" s="11"/>
      <c r="R10" s="2">
        <v>38596</v>
      </c>
      <c r="S10">
        <v>17.3</v>
      </c>
      <c r="T10">
        <v>16.850000000000001</v>
      </c>
      <c r="U10">
        <f t="shared" si="4"/>
        <v>0.44999999999999929</v>
      </c>
      <c r="W10">
        <v>21.37</v>
      </c>
      <c r="X10">
        <v>18.25</v>
      </c>
      <c r="Y10">
        <f t="shared" si="1"/>
        <v>3.120000000000001</v>
      </c>
    </row>
    <row r="11" spans="1:25">
      <c r="A11" s="2">
        <v>39417</v>
      </c>
      <c r="B11" s="14">
        <v>627514</v>
      </c>
      <c r="C11" s="14">
        <v>316407</v>
      </c>
      <c r="D11" s="1">
        <f>B11/'PIB - BCB'!C217</f>
        <v>0.23068138009748984</v>
      </c>
      <c r="E11" s="1">
        <f>C11/'PIB - BCB'!C217</f>
        <v>0.11631486059674601</v>
      </c>
      <c r="F11" s="1">
        <f t="shared" si="2"/>
        <v>0.34699624069423585</v>
      </c>
      <c r="H11" s="2">
        <v>40878</v>
      </c>
      <c r="I11">
        <v>4.3099999999999996</v>
      </c>
      <c r="J11">
        <v>2.25</v>
      </c>
      <c r="K11" s="11">
        <f t="shared" si="3"/>
        <v>3.6194777846874899</v>
      </c>
      <c r="M11" s="2">
        <v>40878</v>
      </c>
      <c r="N11">
        <v>5.15</v>
      </c>
      <c r="O11">
        <v>1.0900000000000001</v>
      </c>
      <c r="P11" s="11">
        <f t="shared" si="0"/>
        <v>3.5472270647355173</v>
      </c>
      <c r="Q11" s="11"/>
      <c r="R11" s="2">
        <v>38626</v>
      </c>
      <c r="S11">
        <v>17.64</v>
      </c>
      <c r="T11">
        <v>17.21</v>
      </c>
      <c r="U11">
        <f t="shared" si="4"/>
        <v>0.42999999999999972</v>
      </c>
      <c r="W11">
        <v>21.66</v>
      </c>
      <c r="X11">
        <v>18.52</v>
      </c>
      <c r="Y11">
        <f t="shared" si="1"/>
        <v>3.1400000000000006</v>
      </c>
    </row>
    <row r="12" spans="1:25">
      <c r="A12" s="2">
        <v>39448</v>
      </c>
      <c r="B12" s="14">
        <v>637031</v>
      </c>
      <c r="C12" s="14">
        <v>316383</v>
      </c>
      <c r="D12" s="1">
        <f>B12/'PIB - BCB'!C218</f>
        <v>0.23195292859092176</v>
      </c>
      <c r="E12" s="1">
        <f>C12/'PIB - BCB'!C218</f>
        <v>0.11519998776571563</v>
      </c>
      <c r="F12" s="1">
        <f t="shared" si="2"/>
        <v>0.34715291635663736</v>
      </c>
      <c r="H12" s="2">
        <v>40909</v>
      </c>
      <c r="I12">
        <v>4.76</v>
      </c>
      <c r="J12">
        <v>2.5099999999999998</v>
      </c>
      <c r="K12" s="11">
        <f t="shared" si="3"/>
        <v>4.0133550482791316</v>
      </c>
      <c r="M12" s="2">
        <v>40909</v>
      </c>
      <c r="N12">
        <v>5.34</v>
      </c>
      <c r="O12">
        <v>1.1100000000000001</v>
      </c>
      <c r="P12" s="11">
        <f t="shared" si="0"/>
        <v>3.6640800271495215</v>
      </c>
      <c r="Q12" s="11"/>
      <c r="R12" s="2">
        <v>38657</v>
      </c>
      <c r="S12">
        <v>17.64</v>
      </c>
      <c r="T12">
        <v>17.22</v>
      </c>
      <c r="U12">
        <f t="shared" si="4"/>
        <v>0.42000000000000171</v>
      </c>
      <c r="W12">
        <v>21.9</v>
      </c>
      <c r="X12">
        <v>18.760000000000002</v>
      </c>
      <c r="Y12">
        <f t="shared" si="1"/>
        <v>3.139999999999997</v>
      </c>
    </row>
    <row r="13" spans="1:25">
      <c r="A13" s="2">
        <v>39479</v>
      </c>
      <c r="B13" s="14">
        <v>650206</v>
      </c>
      <c r="C13" s="14">
        <v>317237</v>
      </c>
      <c r="D13" s="1">
        <f>B13/'PIB - BCB'!C219</f>
        <v>0.23419386960161009</v>
      </c>
      <c r="E13" s="1">
        <f>C13/'PIB - BCB'!C219</f>
        <v>0.11426372658942854</v>
      </c>
      <c r="F13" s="1">
        <f t="shared" si="2"/>
        <v>0.34845759619103867</v>
      </c>
      <c r="H13" s="2">
        <v>40940</v>
      </c>
      <c r="I13">
        <v>4.93</v>
      </c>
      <c r="J13">
        <v>2.46</v>
      </c>
      <c r="K13" s="11">
        <f t="shared" si="3"/>
        <v>4.1200552383964739</v>
      </c>
      <c r="M13" s="2">
        <v>40940</v>
      </c>
      <c r="N13">
        <v>5.43</v>
      </c>
      <c r="O13">
        <v>1.0900000000000001</v>
      </c>
      <c r="P13" s="11">
        <f t="shared" si="0"/>
        <v>3.7158441676792222</v>
      </c>
      <c r="Q13" s="11"/>
      <c r="R13" s="2">
        <v>38687</v>
      </c>
      <c r="S13">
        <v>17.420000000000002</v>
      </c>
      <c r="T13">
        <v>16.98</v>
      </c>
      <c r="U13">
        <f t="shared" si="4"/>
        <v>0.44000000000000128</v>
      </c>
      <c r="W13">
        <v>21.74</v>
      </c>
      <c r="X13">
        <v>18.579999999999998</v>
      </c>
      <c r="Y13">
        <f t="shared" si="1"/>
        <v>3.16</v>
      </c>
    </row>
    <row r="14" spans="1:25">
      <c r="A14" s="2">
        <v>39508</v>
      </c>
      <c r="B14" s="14">
        <v>675746</v>
      </c>
      <c r="C14" s="14">
        <v>325853</v>
      </c>
      <c r="D14" s="1">
        <f>B14/'PIB - BCB'!C220</f>
        <v>0.24126072264324633</v>
      </c>
      <c r="E14" s="1">
        <f>C14/'PIB - BCB'!C220</f>
        <v>0.11633887622785744</v>
      </c>
      <c r="F14" s="1">
        <f t="shared" si="2"/>
        <v>0.35759959887110376</v>
      </c>
      <c r="H14" s="2">
        <v>40969</v>
      </c>
      <c r="I14">
        <v>4.87</v>
      </c>
      <c r="J14">
        <v>2.7</v>
      </c>
      <c r="K14" s="11">
        <f t="shared" si="3"/>
        <v>4.1640278394846639</v>
      </c>
      <c r="L14" s="242"/>
      <c r="M14" s="2">
        <v>40969</v>
      </c>
      <c r="N14">
        <v>5.34</v>
      </c>
      <c r="O14">
        <v>1.1200000000000001</v>
      </c>
      <c r="P14" s="11">
        <f t="shared" si="0"/>
        <v>3.6745843498907118</v>
      </c>
      <c r="Q14" s="11"/>
      <c r="R14" s="2">
        <v>38718</v>
      </c>
      <c r="S14">
        <v>17.420000000000002</v>
      </c>
      <c r="T14">
        <v>16.989999999999998</v>
      </c>
      <c r="U14">
        <f t="shared" si="4"/>
        <v>0.43000000000000327</v>
      </c>
      <c r="W14">
        <v>22.24</v>
      </c>
      <c r="X14">
        <v>19.04</v>
      </c>
      <c r="Y14">
        <f t="shared" si="1"/>
        <v>3.1999999999999993</v>
      </c>
    </row>
    <row r="15" spans="1:25">
      <c r="A15" s="2">
        <v>39539</v>
      </c>
      <c r="B15" s="14">
        <v>694533</v>
      </c>
      <c r="C15" s="14">
        <v>332314</v>
      </c>
      <c r="D15" s="1">
        <f>B15/'PIB - BCB'!C221</f>
        <v>0.24502304924087212</v>
      </c>
      <c r="E15" s="1">
        <f>C15/'PIB - BCB'!C221</f>
        <v>0.11723645900976797</v>
      </c>
      <c r="F15" s="1">
        <f t="shared" si="2"/>
        <v>0.36225950825064007</v>
      </c>
      <c r="H15" s="2">
        <v>41000</v>
      </c>
      <c r="I15">
        <v>4.8899999999999997</v>
      </c>
      <c r="J15">
        <v>2.39</v>
      </c>
      <c r="K15" s="11">
        <f t="shared" si="3"/>
        <v>4.0809359427451222</v>
      </c>
      <c r="L15" s="242"/>
      <c r="M15" s="2">
        <v>41000</v>
      </c>
      <c r="N15">
        <v>5.42</v>
      </c>
      <c r="O15">
        <v>1.23</v>
      </c>
      <c r="P15" s="11">
        <f t="shared" si="0"/>
        <v>3.7645133547835217</v>
      </c>
      <c r="Q15" s="11"/>
      <c r="R15" s="2">
        <v>38749</v>
      </c>
      <c r="S15">
        <v>17.62</v>
      </c>
      <c r="T15">
        <v>17.170000000000002</v>
      </c>
      <c r="U15">
        <f t="shared" si="4"/>
        <v>0.44999999999999929</v>
      </c>
      <c r="W15">
        <v>22.49</v>
      </c>
      <c r="X15">
        <v>19.3</v>
      </c>
      <c r="Y15">
        <f t="shared" si="1"/>
        <v>3.1899999999999977</v>
      </c>
    </row>
    <row r="16" spans="1:25">
      <c r="A16" s="2">
        <v>39569</v>
      </c>
      <c r="B16" s="14">
        <v>714469</v>
      </c>
      <c r="C16" s="14">
        <v>339420</v>
      </c>
      <c r="D16" s="1">
        <f>B16/'PIB - BCB'!C222</f>
        <v>0.24955586210673686</v>
      </c>
      <c r="E16" s="1">
        <f>C16/'PIB - BCB'!C222</f>
        <v>0.11855552965386688</v>
      </c>
      <c r="F16" s="1">
        <f t="shared" si="2"/>
        <v>0.36811139176060376</v>
      </c>
      <c r="H16" s="2">
        <v>41030</v>
      </c>
      <c r="I16">
        <v>4.7</v>
      </c>
      <c r="J16">
        <v>2.54</v>
      </c>
      <c r="K16" s="11">
        <f t="shared" si="3"/>
        <v>4.0043411592681961</v>
      </c>
      <c r="L16" s="242"/>
      <c r="M16" s="2">
        <v>41030</v>
      </c>
      <c r="N16">
        <v>5.5</v>
      </c>
      <c r="O16">
        <v>1.1200000000000001</v>
      </c>
      <c r="P16" s="11">
        <f t="shared" si="0"/>
        <v>3.7663341333416742</v>
      </c>
      <c r="Q16" s="11"/>
      <c r="R16" s="2">
        <v>38777</v>
      </c>
      <c r="S16">
        <v>18.100000000000001</v>
      </c>
      <c r="T16">
        <v>17.649999999999999</v>
      </c>
      <c r="U16">
        <f t="shared" si="4"/>
        <v>0.45000000000000284</v>
      </c>
      <c r="W16">
        <v>22.93</v>
      </c>
      <c r="X16">
        <v>19.68</v>
      </c>
      <c r="Y16">
        <f t="shared" si="1"/>
        <v>3.25</v>
      </c>
    </row>
    <row r="17" spans="1:25">
      <c r="A17" s="2">
        <v>39600</v>
      </c>
      <c r="B17" s="14">
        <v>730738</v>
      </c>
      <c r="C17" s="14">
        <v>346095</v>
      </c>
      <c r="D17" s="1">
        <f>B17/'PIB - BCB'!C223</f>
        <v>0.2519989891596755</v>
      </c>
      <c r="E17" s="1">
        <f>C17/'PIB - BCB'!C223</f>
        <v>0.11935275044300132</v>
      </c>
      <c r="F17" s="1">
        <f t="shared" si="2"/>
        <v>0.37135173960267681</v>
      </c>
      <c r="H17" s="2">
        <v>41061</v>
      </c>
      <c r="I17">
        <v>4.49</v>
      </c>
      <c r="J17">
        <v>2.4700000000000002</v>
      </c>
      <c r="K17" s="11">
        <f t="shared" si="3"/>
        <v>3.8407703608637553</v>
      </c>
      <c r="L17" s="242"/>
      <c r="M17" s="2">
        <v>41061</v>
      </c>
      <c r="N17">
        <v>5.41</v>
      </c>
      <c r="O17">
        <v>1.1299999999999999</v>
      </c>
      <c r="P17" s="11">
        <f t="shared" si="0"/>
        <v>3.7188182020886056</v>
      </c>
      <c r="Q17" s="11"/>
      <c r="R17" s="2">
        <v>38808</v>
      </c>
      <c r="S17">
        <v>18.28</v>
      </c>
      <c r="T17">
        <v>17.82</v>
      </c>
      <c r="U17">
        <f t="shared" si="4"/>
        <v>0.46000000000000085</v>
      </c>
      <c r="W17">
        <v>23.28</v>
      </c>
      <c r="X17">
        <v>20</v>
      </c>
      <c r="Y17">
        <f t="shared" si="1"/>
        <v>3.2800000000000011</v>
      </c>
    </row>
    <row r="18" spans="1:25">
      <c r="A18" s="2">
        <v>39630</v>
      </c>
      <c r="B18" s="14">
        <v>747211</v>
      </c>
      <c r="C18" s="14">
        <v>347158</v>
      </c>
      <c r="D18" s="1">
        <f>B18/'PIB - BCB'!C224</f>
        <v>0.25380475650013556</v>
      </c>
      <c r="E18" s="1">
        <f>C18/'PIB - BCB'!C224</f>
        <v>0.11791897022002361</v>
      </c>
      <c r="F18" s="1">
        <f t="shared" si="2"/>
        <v>0.37172372672015919</v>
      </c>
      <c r="H18" s="2">
        <v>41091</v>
      </c>
      <c r="I18">
        <v>4.6399999999999997</v>
      </c>
      <c r="J18">
        <v>2.62</v>
      </c>
      <c r="K18" s="11">
        <f t="shared" si="3"/>
        <v>3.9992114177210789</v>
      </c>
      <c r="L18" s="242"/>
      <c r="M18" s="2">
        <v>41091</v>
      </c>
      <c r="N18">
        <v>5.44</v>
      </c>
      <c r="O18">
        <v>1.1200000000000001</v>
      </c>
      <c r="P18" s="11">
        <f t="shared" si="0"/>
        <v>3.7219942286154146</v>
      </c>
      <c r="Q18" s="11"/>
      <c r="R18" s="2">
        <v>38838</v>
      </c>
      <c r="S18">
        <v>18.29</v>
      </c>
      <c r="T18">
        <v>17.850000000000001</v>
      </c>
      <c r="U18">
        <f t="shared" si="4"/>
        <v>0.43999999999999773</v>
      </c>
      <c r="W18">
        <v>23.55</v>
      </c>
      <c r="X18">
        <v>20.239999999999998</v>
      </c>
      <c r="Y18">
        <f t="shared" si="1"/>
        <v>3.3100000000000023</v>
      </c>
    </row>
    <row r="19" spans="1:25">
      <c r="A19" s="2">
        <v>39661</v>
      </c>
      <c r="B19" s="14">
        <v>765976</v>
      </c>
      <c r="C19" s="14">
        <v>353481</v>
      </c>
      <c r="D19" s="1">
        <f>B19/'PIB - BCB'!C225</f>
        <v>0.25718952013210689</v>
      </c>
      <c r="E19" s="1">
        <f>C19/'PIB - BCB'!C225</f>
        <v>0.11868728101901009</v>
      </c>
      <c r="F19" s="1">
        <f t="shared" si="2"/>
        <v>0.37587680115111699</v>
      </c>
      <c r="H19" s="2">
        <v>41122</v>
      </c>
      <c r="I19">
        <v>4.4400000000000004</v>
      </c>
      <c r="J19">
        <v>2.62</v>
      </c>
      <c r="K19" s="11">
        <f t="shared" si="3"/>
        <v>3.8653147552786757</v>
      </c>
      <c r="L19" s="242"/>
      <c r="M19" s="2">
        <v>41122</v>
      </c>
      <c r="N19">
        <v>5.51</v>
      </c>
      <c r="O19">
        <v>1.1299999999999999</v>
      </c>
      <c r="P19" s="11">
        <f t="shared" si="0"/>
        <v>3.7590741513226469</v>
      </c>
      <c r="Q19" s="11"/>
      <c r="R19" s="2">
        <v>38869</v>
      </c>
      <c r="S19">
        <v>18.28</v>
      </c>
      <c r="T19">
        <v>17.829999999999998</v>
      </c>
      <c r="U19">
        <f t="shared" si="4"/>
        <v>0.45000000000000284</v>
      </c>
      <c r="W19">
        <v>23.7</v>
      </c>
      <c r="X19">
        <v>20.329999999999998</v>
      </c>
      <c r="Y19">
        <f t="shared" si="1"/>
        <v>3.370000000000001</v>
      </c>
    </row>
    <row r="20" spans="1:25">
      <c r="A20" s="2">
        <v>39692</v>
      </c>
      <c r="B20" s="14">
        <v>794301</v>
      </c>
      <c r="C20" s="14">
        <v>366386</v>
      </c>
      <c r="D20" s="1">
        <f>B20/'PIB - BCB'!C226</f>
        <v>0.2629680966103114</v>
      </c>
      <c r="E20" s="1">
        <f>C20/'PIB - BCB'!C226</f>
        <v>0.12129888926825669</v>
      </c>
      <c r="F20" s="1">
        <f t="shared" si="2"/>
        <v>0.38426698587856811</v>
      </c>
      <c r="H20" s="2">
        <v>41153</v>
      </c>
      <c r="I20">
        <v>4.46</v>
      </c>
      <c r="J20">
        <v>2.54</v>
      </c>
      <c r="K20" s="11">
        <f t="shared" si="3"/>
        <v>3.8539269415441022</v>
      </c>
      <c r="L20" s="242"/>
      <c r="M20" s="2">
        <v>41153</v>
      </c>
      <c r="N20">
        <v>5.46</v>
      </c>
      <c r="O20">
        <v>1.1299999999999999</v>
      </c>
      <c r="P20" s="11">
        <f t="shared" si="0"/>
        <v>3.7243530733704198</v>
      </c>
      <c r="Q20" s="11"/>
      <c r="R20" s="2">
        <v>38899</v>
      </c>
      <c r="S20">
        <v>18.23</v>
      </c>
      <c r="T20">
        <v>17.77</v>
      </c>
      <c r="U20">
        <f t="shared" si="4"/>
        <v>0.46000000000000085</v>
      </c>
      <c r="W20">
        <v>23.94</v>
      </c>
      <c r="X20">
        <v>20.53</v>
      </c>
      <c r="Y20">
        <f t="shared" si="1"/>
        <v>3.41</v>
      </c>
    </row>
    <row r="21" spans="1:25">
      <c r="A21" s="2">
        <v>39722</v>
      </c>
      <c r="B21" s="14">
        <v>814746</v>
      </c>
      <c r="C21" s="14">
        <v>378327</v>
      </c>
      <c r="D21" s="1">
        <f>B21/'PIB - BCB'!C227</f>
        <v>0.26633472648572359</v>
      </c>
      <c r="E21" s="1">
        <f>C21/'PIB - BCB'!C227</f>
        <v>0.12367243050860556</v>
      </c>
      <c r="F21" s="1">
        <f t="shared" si="2"/>
        <v>0.39000715699432914</v>
      </c>
      <c r="H21" s="2">
        <v>41183</v>
      </c>
      <c r="I21">
        <v>4.45</v>
      </c>
      <c r="J21">
        <v>2.65</v>
      </c>
      <c r="K21" s="11">
        <f t="shared" si="3"/>
        <v>3.8792146415181641</v>
      </c>
      <c r="L21" s="242"/>
      <c r="M21" s="2">
        <v>41183</v>
      </c>
      <c r="N21">
        <v>5.48</v>
      </c>
      <c r="O21">
        <v>1.23</v>
      </c>
      <c r="P21" s="11">
        <f t="shared" si="0"/>
        <v>3.7615551435782431</v>
      </c>
      <c r="Q21" s="11"/>
      <c r="R21" s="2">
        <v>38930</v>
      </c>
      <c r="S21">
        <v>18.29</v>
      </c>
      <c r="T21">
        <v>17.829999999999998</v>
      </c>
      <c r="U21">
        <f t="shared" si="4"/>
        <v>0.46000000000000085</v>
      </c>
      <c r="W21">
        <v>24.24</v>
      </c>
      <c r="X21">
        <v>20.81</v>
      </c>
      <c r="Y21">
        <f t="shared" si="1"/>
        <v>3.4299999999999997</v>
      </c>
    </row>
    <row r="22" spans="1:25">
      <c r="A22" s="2">
        <v>39753</v>
      </c>
      <c r="B22" s="14">
        <v>825652</v>
      </c>
      <c r="C22" s="14">
        <v>390127</v>
      </c>
      <c r="D22" s="1">
        <f>B22/'PIB - BCB'!C228</f>
        <v>0.26738618901944267</v>
      </c>
      <c r="E22" s="1">
        <f>C22/'PIB - BCB'!C228</f>
        <v>0.12634205665775425</v>
      </c>
      <c r="F22" s="1">
        <f t="shared" si="2"/>
        <v>0.39372824567719689</v>
      </c>
      <c r="H22" s="2">
        <v>41214</v>
      </c>
      <c r="I22">
        <v>4.37</v>
      </c>
      <c r="J22">
        <v>2.38</v>
      </c>
      <c r="K22" s="11">
        <f t="shared" si="3"/>
        <v>3.7314359764397969</v>
      </c>
      <c r="L22" s="242"/>
      <c r="M22" s="2">
        <v>41214</v>
      </c>
      <c r="N22">
        <v>5.37</v>
      </c>
      <c r="O22">
        <v>1.21</v>
      </c>
      <c r="P22" s="11">
        <f t="shared" si="0"/>
        <v>3.6773755745202719</v>
      </c>
      <c r="Q22" s="11"/>
      <c r="R22" s="2">
        <v>38961</v>
      </c>
      <c r="S22">
        <v>18.190000000000001</v>
      </c>
      <c r="T22">
        <v>17.73</v>
      </c>
      <c r="U22">
        <f t="shared" si="4"/>
        <v>0.46000000000000085</v>
      </c>
      <c r="W22">
        <v>24.3</v>
      </c>
      <c r="X22">
        <v>20.88</v>
      </c>
      <c r="Y22">
        <f t="shared" si="1"/>
        <v>3.4200000000000017</v>
      </c>
    </row>
    <row r="23" spans="1:25">
      <c r="A23" s="2">
        <v>39783</v>
      </c>
      <c r="B23" s="14">
        <v>833190</v>
      </c>
      <c r="C23" s="14">
        <v>400798</v>
      </c>
      <c r="D23" s="1">
        <f>B23/'PIB - BCB'!C229</f>
        <v>0.2679237151702627</v>
      </c>
      <c r="E23" s="1">
        <f>C23/'PIB - BCB'!C229</f>
        <v>0.12888211475511102</v>
      </c>
      <c r="F23" s="1">
        <f t="shared" si="2"/>
        <v>0.39680582992537372</v>
      </c>
      <c r="H23" s="2">
        <v>41244</v>
      </c>
      <c r="I23">
        <v>4.1500000000000004</v>
      </c>
      <c r="J23">
        <v>2.25</v>
      </c>
      <c r="K23" s="11">
        <f t="shared" si="3"/>
        <v>3.532882005335547</v>
      </c>
      <c r="L23" s="242"/>
      <c r="M23" s="2">
        <v>41244</v>
      </c>
      <c r="N23">
        <v>5.29</v>
      </c>
      <c r="O23">
        <v>1.07</v>
      </c>
      <c r="P23" s="11">
        <f t="shared" si="0"/>
        <v>3.557878427825758</v>
      </c>
      <c r="Q23" s="11"/>
      <c r="R23" s="2">
        <v>38991</v>
      </c>
      <c r="S23">
        <v>18.190000000000001</v>
      </c>
      <c r="T23">
        <v>17.72</v>
      </c>
      <c r="U23">
        <f t="shared" si="4"/>
        <v>0.47000000000000242</v>
      </c>
      <c r="W23">
        <v>24.42</v>
      </c>
      <c r="X23">
        <v>20.96</v>
      </c>
      <c r="Y23">
        <f t="shared" si="1"/>
        <v>3.4600000000000009</v>
      </c>
    </row>
    <row r="24" spans="1:25">
      <c r="A24" s="2">
        <v>39814</v>
      </c>
      <c r="B24" s="14">
        <v>828359</v>
      </c>
      <c r="C24" s="14">
        <v>406883</v>
      </c>
      <c r="D24" s="1">
        <f>B24/'PIB - BCB'!C230</f>
        <v>0.26528822266636254</v>
      </c>
      <c r="E24" s="1">
        <f>C24/'PIB - BCB'!C230</f>
        <v>0.13030735213012423</v>
      </c>
      <c r="F24" s="1">
        <f t="shared" si="2"/>
        <v>0.39559557479648677</v>
      </c>
      <c r="H24" s="2">
        <v>41275</v>
      </c>
      <c r="I24">
        <v>4.41</v>
      </c>
      <c r="J24">
        <v>2.71</v>
      </c>
      <c r="K24" s="11">
        <f t="shared" si="3"/>
        <v>3.8500278649851611</v>
      </c>
      <c r="L24" s="242"/>
      <c r="M24" s="2">
        <v>41275</v>
      </c>
      <c r="N24">
        <v>5.3</v>
      </c>
      <c r="O24">
        <v>1.05</v>
      </c>
      <c r="P24" s="11">
        <f t="shared" si="0"/>
        <v>3.5383415780387248</v>
      </c>
      <c r="Q24" s="11"/>
      <c r="R24" s="2">
        <v>39022</v>
      </c>
      <c r="S24">
        <v>17.96</v>
      </c>
      <c r="T24">
        <v>17.5</v>
      </c>
      <c r="U24">
        <f t="shared" si="4"/>
        <v>0.46000000000000085</v>
      </c>
      <c r="W24">
        <v>24.64</v>
      </c>
      <c r="X24">
        <v>21.16</v>
      </c>
      <c r="Y24">
        <f t="shared" si="1"/>
        <v>3.4800000000000004</v>
      </c>
    </row>
    <row r="25" spans="1:25">
      <c r="A25" s="2">
        <v>39845</v>
      </c>
      <c r="B25" s="14">
        <v>826524</v>
      </c>
      <c r="C25" s="14">
        <v>408301</v>
      </c>
      <c r="D25" s="1">
        <f>B25/'PIB - BCB'!C231</f>
        <v>0.2637428028067163</v>
      </c>
      <c r="E25" s="1">
        <f>C25/'PIB - BCB'!C231</f>
        <v>0.13028835233917599</v>
      </c>
      <c r="F25" s="1">
        <f t="shared" si="2"/>
        <v>0.39403115514589226</v>
      </c>
      <c r="H25" s="2">
        <v>41306</v>
      </c>
      <c r="I25">
        <v>4.47</v>
      </c>
      <c r="J25">
        <v>2.76</v>
      </c>
      <c r="K25" s="11">
        <f t="shared" si="3"/>
        <v>3.904580033608001</v>
      </c>
      <c r="L25" s="242"/>
      <c r="M25" s="2">
        <v>41306</v>
      </c>
      <c r="N25">
        <v>5.25</v>
      </c>
      <c r="O25">
        <v>1.0900000000000001</v>
      </c>
      <c r="P25" s="11">
        <f t="shared" si="0"/>
        <v>3.5133007844866393</v>
      </c>
      <c r="Q25" s="11"/>
      <c r="R25" s="2">
        <v>39052</v>
      </c>
      <c r="S25">
        <v>18.2</v>
      </c>
      <c r="T25">
        <v>17.73</v>
      </c>
      <c r="U25">
        <f t="shared" si="4"/>
        <v>0.46999999999999886</v>
      </c>
      <c r="W25">
        <v>24.61</v>
      </c>
      <c r="X25">
        <v>21.1</v>
      </c>
      <c r="Y25">
        <f t="shared" si="1"/>
        <v>3.509999999999998</v>
      </c>
    </row>
    <row r="26" spans="1:25">
      <c r="A26" s="2">
        <v>39873</v>
      </c>
      <c r="B26" s="14">
        <v>834475</v>
      </c>
      <c r="C26" s="14">
        <v>413828</v>
      </c>
      <c r="D26" s="1">
        <f>B26/'PIB - BCB'!C232</f>
        <v>0.26458722253060829</v>
      </c>
      <c r="E26" s="1">
        <f>C26/'PIB - BCB'!C232</f>
        <v>0.13121256014307986</v>
      </c>
      <c r="F26" s="1">
        <f t="shared" si="2"/>
        <v>0.39579978267368815</v>
      </c>
      <c r="H26" s="2">
        <v>41334</v>
      </c>
      <c r="I26">
        <v>4.5</v>
      </c>
      <c r="J26">
        <v>2.86</v>
      </c>
      <c r="K26" s="11">
        <f t="shared" si="3"/>
        <v>3.9563195634393251</v>
      </c>
      <c r="L26" s="242"/>
      <c r="M26" s="2">
        <v>41334</v>
      </c>
      <c r="N26">
        <v>5.13</v>
      </c>
      <c r="O26">
        <v>1.1299999999999999</v>
      </c>
      <c r="P26" s="11">
        <f t="shared" si="0"/>
        <v>3.4495392950244796</v>
      </c>
      <c r="Q26" s="11"/>
      <c r="R26" s="2">
        <v>39083</v>
      </c>
      <c r="S26">
        <v>18.079999999999998</v>
      </c>
      <c r="T26">
        <v>17.61</v>
      </c>
      <c r="U26">
        <f t="shared" si="4"/>
        <v>0.46999999999999886</v>
      </c>
      <c r="W26">
        <v>25.08</v>
      </c>
      <c r="X26">
        <v>21.49</v>
      </c>
      <c r="Y26">
        <f t="shared" si="1"/>
        <v>3.59</v>
      </c>
    </row>
    <row r="27" spans="1:25">
      <c r="A27" s="2">
        <v>39904</v>
      </c>
      <c r="B27" s="14">
        <v>838679</v>
      </c>
      <c r="C27" s="14">
        <v>415885</v>
      </c>
      <c r="D27" s="1">
        <f>B27/'PIB - BCB'!C233</f>
        <v>0.26501581097311111</v>
      </c>
      <c r="E27" s="1">
        <f>C27/'PIB - BCB'!C233</f>
        <v>0.13141631130212192</v>
      </c>
      <c r="F27" s="1">
        <f t="shared" si="2"/>
        <v>0.39643212227523306</v>
      </c>
      <c r="H27" s="2">
        <v>41365</v>
      </c>
      <c r="I27">
        <v>4.51</v>
      </c>
      <c r="J27">
        <v>2.91</v>
      </c>
      <c r="K27" s="11">
        <f t="shared" si="3"/>
        <v>3.9796037826687192</v>
      </c>
      <c r="L27" s="242"/>
      <c r="M27" s="2">
        <v>41365</v>
      </c>
      <c r="N27">
        <v>5.13</v>
      </c>
      <c r="O27">
        <v>1.21</v>
      </c>
      <c r="P27" s="11">
        <f t="shared" si="0"/>
        <v>3.4689487609568714</v>
      </c>
      <c r="Q27" s="11"/>
      <c r="R27" s="2">
        <v>39114</v>
      </c>
      <c r="S27">
        <v>18.02</v>
      </c>
      <c r="T27">
        <v>17.55</v>
      </c>
      <c r="U27">
        <f t="shared" si="4"/>
        <v>0.46999999999999886</v>
      </c>
      <c r="W27">
        <v>25.41</v>
      </c>
      <c r="X27">
        <v>21.81</v>
      </c>
      <c r="Y27">
        <f t="shared" si="1"/>
        <v>3.6000000000000014</v>
      </c>
    </row>
    <row r="28" spans="1:25">
      <c r="A28" s="2">
        <v>39934</v>
      </c>
      <c r="B28" s="14">
        <v>847745</v>
      </c>
      <c r="C28" s="14">
        <v>419172</v>
      </c>
      <c r="D28" s="1">
        <f>B28/'PIB - BCB'!C234</f>
        <v>0.26675259439077736</v>
      </c>
      <c r="E28" s="1">
        <f>C28/'PIB - BCB'!C234</f>
        <v>0.13189723147405286</v>
      </c>
      <c r="F28" s="1">
        <f t="shared" si="2"/>
        <v>0.39864982586483022</v>
      </c>
      <c r="H28" s="2">
        <v>41395</v>
      </c>
      <c r="I28">
        <v>4.28</v>
      </c>
      <c r="J28">
        <v>2.69</v>
      </c>
      <c r="K28" s="11">
        <f t="shared" si="3"/>
        <v>3.7539327990704998</v>
      </c>
      <c r="L28" s="242"/>
      <c r="M28" s="2">
        <v>41395</v>
      </c>
      <c r="N28">
        <v>5.16</v>
      </c>
      <c r="O28">
        <v>1.2</v>
      </c>
      <c r="P28" s="11">
        <f t="shared" si="0"/>
        <v>3.4726280367338962</v>
      </c>
      <c r="Q28" s="11"/>
      <c r="R28" s="2">
        <v>39142</v>
      </c>
      <c r="S28">
        <v>17.73</v>
      </c>
      <c r="T28">
        <v>17.27</v>
      </c>
      <c r="U28">
        <f t="shared" si="4"/>
        <v>0.46000000000000085</v>
      </c>
      <c r="W28">
        <v>25.75</v>
      </c>
      <c r="X28">
        <v>22.1</v>
      </c>
      <c r="Y28">
        <f t="shared" si="1"/>
        <v>3.6499999999999986</v>
      </c>
    </row>
    <row r="29" spans="1:25">
      <c r="A29" s="2">
        <v>39965</v>
      </c>
      <c r="B29" s="14">
        <v>854231</v>
      </c>
      <c r="C29" s="14">
        <v>428691</v>
      </c>
      <c r="D29" s="1">
        <f>B29/'PIB - BCB'!C235</f>
        <v>0.26795811811643261</v>
      </c>
      <c r="E29" s="1">
        <f>C29/'PIB - BCB'!C235</f>
        <v>0.13447326731698053</v>
      </c>
      <c r="F29" s="1">
        <f t="shared" si="2"/>
        <v>0.40243138543341317</v>
      </c>
      <c r="H29" s="2">
        <v>41426</v>
      </c>
      <c r="I29">
        <v>3.95</v>
      </c>
      <c r="J29">
        <v>2.66</v>
      </c>
      <c r="K29" s="11">
        <f t="shared" si="3"/>
        <v>3.5189438718799737</v>
      </c>
      <c r="L29" s="242"/>
      <c r="M29" s="2">
        <v>41426</v>
      </c>
      <c r="N29">
        <v>4.88</v>
      </c>
      <c r="O29">
        <v>1.0900000000000001</v>
      </c>
      <c r="P29" s="11">
        <f t="shared" si="0"/>
        <v>3.247421466873389</v>
      </c>
      <c r="Q29" s="11"/>
      <c r="R29" s="2">
        <v>39173</v>
      </c>
      <c r="S29">
        <v>17.68</v>
      </c>
      <c r="T29">
        <v>17.21</v>
      </c>
      <c r="U29">
        <f t="shared" si="4"/>
        <v>0.46999999999999886</v>
      </c>
      <c r="W29">
        <v>26.21</v>
      </c>
      <c r="X29">
        <v>22.51</v>
      </c>
      <c r="Y29">
        <f t="shared" si="1"/>
        <v>3.6999999999999993</v>
      </c>
    </row>
    <row r="30" spans="1:25">
      <c r="A30" s="2">
        <v>39995</v>
      </c>
      <c r="B30" s="14">
        <v>852380</v>
      </c>
      <c r="C30" s="14">
        <v>461154</v>
      </c>
      <c r="D30" s="1">
        <f>B30/'PIB - BCB'!C236</f>
        <v>0.26676298400864856</v>
      </c>
      <c r="E30" s="1">
        <f>C30/'PIB - BCB'!C236</f>
        <v>0.14432391319308796</v>
      </c>
      <c r="F30" s="1">
        <f t="shared" si="2"/>
        <v>0.41108689720173652</v>
      </c>
      <c r="H30" s="2">
        <v>41456</v>
      </c>
      <c r="I30">
        <v>4.0999999999999996</v>
      </c>
      <c r="J30">
        <v>2.91</v>
      </c>
      <c r="K30" s="11">
        <f t="shared" si="3"/>
        <v>3.6822161740769555</v>
      </c>
      <c r="L30" s="242"/>
      <c r="M30" s="2">
        <v>41456</v>
      </c>
      <c r="N30">
        <v>4.88</v>
      </c>
      <c r="O30">
        <v>1.04</v>
      </c>
      <c r="P30" s="11">
        <f t="shared" si="0"/>
        <v>3.2132720501853345</v>
      </c>
      <c r="Q30" s="11"/>
      <c r="R30" s="2">
        <v>39203</v>
      </c>
      <c r="S30">
        <v>17.649999999999999</v>
      </c>
      <c r="T30">
        <v>17.170000000000002</v>
      </c>
      <c r="U30">
        <f t="shared" si="4"/>
        <v>0.47999999999999687</v>
      </c>
      <c r="W30">
        <v>26.79</v>
      </c>
      <c r="X30">
        <v>23.03</v>
      </c>
      <c r="Y30">
        <f t="shared" si="1"/>
        <v>3.759999999999998</v>
      </c>
    </row>
    <row r="31" spans="1:25">
      <c r="A31" s="2">
        <v>40026</v>
      </c>
      <c r="B31" s="14">
        <v>861333</v>
      </c>
      <c r="C31" s="14">
        <v>471987</v>
      </c>
      <c r="D31" s="1">
        <f>B31/'PIB - BCB'!C237</f>
        <v>0.26830497652865287</v>
      </c>
      <c r="E31" s="1">
        <f>C31/'PIB - BCB'!C237</f>
        <v>0.14702381187859898</v>
      </c>
      <c r="F31" s="1">
        <f t="shared" si="2"/>
        <v>0.41532878840725185</v>
      </c>
      <c r="H31" s="2">
        <v>41487</v>
      </c>
      <c r="I31">
        <v>3.93</v>
      </c>
      <c r="J31">
        <v>2.6</v>
      </c>
      <c r="K31" s="11">
        <f t="shared" si="3"/>
        <v>3.4591882593825938</v>
      </c>
      <c r="L31" s="242"/>
      <c r="M31" s="2">
        <v>41487</v>
      </c>
      <c r="N31">
        <v>4.78</v>
      </c>
      <c r="O31">
        <v>1.03</v>
      </c>
      <c r="P31" s="11">
        <f t="shared" si="0"/>
        <v>3.1359752144596675</v>
      </c>
      <c r="Q31" s="11"/>
      <c r="R31" s="2">
        <v>39234</v>
      </c>
      <c r="S31">
        <v>17.78</v>
      </c>
      <c r="T31">
        <v>17.309999999999999</v>
      </c>
      <c r="U31">
        <f t="shared" si="4"/>
        <v>0.47000000000000242</v>
      </c>
      <c r="W31">
        <v>26.95</v>
      </c>
      <c r="X31">
        <v>23.15</v>
      </c>
      <c r="Y31">
        <f t="shared" si="1"/>
        <v>3.8000000000000007</v>
      </c>
    </row>
    <row r="32" spans="1:25">
      <c r="A32" s="2">
        <v>40057</v>
      </c>
      <c r="B32" s="14">
        <v>870856</v>
      </c>
      <c r="C32" s="14">
        <v>482255</v>
      </c>
      <c r="D32" s="1">
        <f>B32/'PIB - BCB'!C238</f>
        <v>0.26976786833894645</v>
      </c>
      <c r="E32" s="1">
        <f>C32/'PIB - BCB'!C238</f>
        <v>0.14938968479955195</v>
      </c>
      <c r="F32" s="1">
        <f t="shared" si="2"/>
        <v>0.4191575531384984</v>
      </c>
      <c r="H32" s="2">
        <v>41518</v>
      </c>
      <c r="I32">
        <v>3.96</v>
      </c>
      <c r="J32">
        <v>2.4900000000000002</v>
      </c>
      <c r="K32" s="11">
        <f t="shared" si="3"/>
        <v>3.4360852213898192</v>
      </c>
      <c r="L32" s="242"/>
      <c r="M32" s="2">
        <v>41518</v>
      </c>
      <c r="N32">
        <v>4.74</v>
      </c>
      <c r="O32">
        <v>1.08</v>
      </c>
      <c r="P32" s="11">
        <f t="shared" si="0"/>
        <v>3.1388627381825125</v>
      </c>
      <c r="Q32" s="11"/>
      <c r="R32" s="2">
        <v>39264</v>
      </c>
      <c r="S32">
        <v>17.920000000000002</v>
      </c>
      <c r="T32">
        <v>17.440000000000001</v>
      </c>
      <c r="U32">
        <f t="shared" si="4"/>
        <v>0.48000000000000043</v>
      </c>
      <c r="W32">
        <v>27.38</v>
      </c>
      <c r="X32">
        <v>23.55</v>
      </c>
      <c r="Y32">
        <f t="shared" si="1"/>
        <v>3.8299999999999983</v>
      </c>
    </row>
    <row r="33" spans="1:25">
      <c r="A33" s="2">
        <v>40087</v>
      </c>
      <c r="B33" s="14">
        <v>879979</v>
      </c>
      <c r="C33" s="14">
        <v>492264</v>
      </c>
      <c r="D33" s="1">
        <f>B33/'PIB - BCB'!C239</f>
        <v>0.27080096466529308</v>
      </c>
      <c r="E33" s="1">
        <f>C33/'PIB - BCB'!C239</f>
        <v>0.15148721284257446</v>
      </c>
      <c r="F33" s="1">
        <f t="shared" si="2"/>
        <v>0.42228817750786751</v>
      </c>
      <c r="H33" s="2">
        <v>41548</v>
      </c>
      <c r="I33">
        <v>3.95</v>
      </c>
      <c r="J33">
        <v>2.81</v>
      </c>
      <c r="K33" s="11">
        <f t="shared" si="3"/>
        <v>3.541048407607108</v>
      </c>
      <c r="L33" s="242"/>
      <c r="M33" s="2">
        <v>41548</v>
      </c>
      <c r="N33">
        <v>4.6399999999999997</v>
      </c>
      <c r="O33">
        <v>1.03</v>
      </c>
      <c r="P33" s="11">
        <f t="shared" si="0"/>
        <v>3.0570450507460709</v>
      </c>
      <c r="Q33" s="11"/>
      <c r="R33" s="2">
        <v>39295</v>
      </c>
      <c r="S33">
        <v>18.05</v>
      </c>
      <c r="T33">
        <v>17.559999999999999</v>
      </c>
      <c r="U33">
        <f t="shared" si="4"/>
        <v>0.49000000000000199</v>
      </c>
      <c r="W33">
        <v>27.78</v>
      </c>
      <c r="X33">
        <v>23.89</v>
      </c>
      <c r="Y33">
        <f t="shared" si="1"/>
        <v>3.8900000000000006</v>
      </c>
    </row>
    <row r="34" spans="1:25">
      <c r="A34" s="2">
        <v>40118</v>
      </c>
      <c r="B34" s="14">
        <v>892321</v>
      </c>
      <c r="C34" s="14">
        <v>500596</v>
      </c>
      <c r="D34" s="1">
        <f>B34/'PIB - BCB'!C240</f>
        <v>0.27172588068569903</v>
      </c>
      <c r="E34" s="1">
        <f>C34/'PIB - BCB'!C240</f>
        <v>0.15243941246226211</v>
      </c>
      <c r="F34" s="1">
        <f t="shared" si="2"/>
        <v>0.42416529314796114</v>
      </c>
      <c r="H34" s="2">
        <v>41579</v>
      </c>
      <c r="I34">
        <v>3.77</v>
      </c>
      <c r="J34">
        <v>2.41</v>
      </c>
      <c r="K34" s="11">
        <f t="shared" si="3"/>
        <v>3.2812339356903535</v>
      </c>
      <c r="L34" s="242"/>
      <c r="M34" s="2">
        <v>41579</v>
      </c>
      <c r="N34">
        <v>4.51</v>
      </c>
      <c r="O34">
        <v>1.01</v>
      </c>
      <c r="P34" s="11">
        <f t="shared" ref="P34:P91" si="5">(N34*D82+O34*E82)/F82</f>
        <v>2.9668709782717113</v>
      </c>
      <c r="Q34" s="11"/>
      <c r="R34" s="2">
        <v>39326</v>
      </c>
      <c r="S34">
        <v>18.079999999999998</v>
      </c>
      <c r="T34">
        <v>17.59</v>
      </c>
      <c r="U34">
        <f t="shared" si="4"/>
        <v>0.48999999999999844</v>
      </c>
      <c r="W34">
        <v>28.05</v>
      </c>
      <c r="X34">
        <v>24.11</v>
      </c>
      <c r="Y34">
        <f t="shared" si="1"/>
        <v>3.9400000000000013</v>
      </c>
    </row>
    <row r="35" spans="1:25">
      <c r="A35" s="2">
        <v>40148</v>
      </c>
      <c r="B35" s="14">
        <v>902959</v>
      </c>
      <c r="C35" s="14">
        <v>517557</v>
      </c>
      <c r="D35" s="1">
        <f>B35/'PIB - BCB'!C241</f>
        <v>0.2709115889839166</v>
      </c>
      <c r="E35" s="1">
        <f>C35/'PIB - BCB'!C241</f>
        <v>0.15528079266029679</v>
      </c>
      <c r="F35" s="1">
        <f t="shared" si="2"/>
        <v>0.42619238164421336</v>
      </c>
      <c r="H35" s="2">
        <v>41609</v>
      </c>
      <c r="I35">
        <v>3.81</v>
      </c>
      <c r="J35">
        <v>2.66</v>
      </c>
      <c r="K35" s="11">
        <f t="shared" si="3"/>
        <v>3.391003980243799</v>
      </c>
      <c r="L35" s="242"/>
      <c r="M35" s="2">
        <v>41609</v>
      </c>
      <c r="N35">
        <v>4.41</v>
      </c>
      <c r="O35">
        <v>0.93</v>
      </c>
      <c r="P35" s="11">
        <f t="shared" si="5"/>
        <v>2.8623730024404623</v>
      </c>
      <c r="Q35" s="11"/>
      <c r="R35" s="2">
        <v>39356</v>
      </c>
      <c r="S35">
        <v>18.079999999999998</v>
      </c>
      <c r="T35">
        <v>17.600000000000001</v>
      </c>
      <c r="U35">
        <f t="shared" si="4"/>
        <v>0.47999999999999687</v>
      </c>
      <c r="W35">
        <v>28.77</v>
      </c>
      <c r="X35">
        <v>24.78</v>
      </c>
      <c r="Y35">
        <f t="shared" si="1"/>
        <v>3.9899999999999984</v>
      </c>
    </row>
    <row r="36" spans="1:25">
      <c r="A36" s="2">
        <v>40179</v>
      </c>
      <c r="B36" s="14">
        <v>904156</v>
      </c>
      <c r="C36" s="14">
        <v>526393</v>
      </c>
      <c r="D36" s="1">
        <f>B36/'PIB - BCB'!C242</f>
        <v>0.26812944396434291</v>
      </c>
      <c r="E36" s="1">
        <f>C36/'PIB - BCB'!C242</f>
        <v>0.15610299815156053</v>
      </c>
      <c r="F36" s="1">
        <f t="shared" si="2"/>
        <v>0.42423244211590344</v>
      </c>
      <c r="H36" s="2">
        <v>41640</v>
      </c>
      <c r="I36">
        <v>4.03</v>
      </c>
      <c r="J36">
        <v>2.78</v>
      </c>
      <c r="K36" s="11">
        <f t="shared" si="3"/>
        <v>3.570042843691478</v>
      </c>
      <c r="L36" s="242"/>
      <c r="M36" s="2">
        <v>41640</v>
      </c>
      <c r="N36">
        <v>4.41</v>
      </c>
      <c r="O36">
        <v>0.94</v>
      </c>
      <c r="P36" s="11">
        <f t="shared" si="5"/>
        <v>2.8440570403767258</v>
      </c>
      <c r="Q36" s="11"/>
      <c r="R36" s="2">
        <v>39387</v>
      </c>
      <c r="S36">
        <v>18.11</v>
      </c>
      <c r="T36">
        <v>17.62</v>
      </c>
      <c r="U36">
        <f t="shared" si="4"/>
        <v>0.48999999999999844</v>
      </c>
      <c r="W36">
        <v>29.32</v>
      </c>
      <c r="X36">
        <v>25.28</v>
      </c>
      <c r="Y36">
        <f t="shared" si="1"/>
        <v>4.0399999999999991</v>
      </c>
    </row>
    <row r="37" spans="1:25">
      <c r="A37" s="2">
        <v>40210</v>
      </c>
      <c r="B37" s="14">
        <v>912036</v>
      </c>
      <c r="C37" s="14">
        <v>529483</v>
      </c>
      <c r="D37" s="1">
        <f>B37/'PIB - BCB'!C243</f>
        <v>0.26716100437558471</v>
      </c>
      <c r="E37" s="1">
        <f>C37/'PIB - BCB'!C243</f>
        <v>0.15510046761289875</v>
      </c>
      <c r="F37" s="1">
        <f t="shared" si="2"/>
        <v>0.42226147198848346</v>
      </c>
      <c r="H37" s="2">
        <v>41671</v>
      </c>
      <c r="I37">
        <v>3.88</v>
      </c>
      <c r="J37">
        <v>2.64</v>
      </c>
      <c r="K37" s="11">
        <f t="shared" si="3"/>
        <v>3.4245367560191715</v>
      </c>
      <c r="L37" s="242"/>
      <c r="M37" s="2">
        <v>41671</v>
      </c>
      <c r="N37">
        <v>4.3899999999999997</v>
      </c>
      <c r="O37">
        <v>1.01</v>
      </c>
      <c r="P37" s="11">
        <f t="shared" si="5"/>
        <v>2.8572533104005942</v>
      </c>
      <c r="Q37" s="11"/>
      <c r="R37" s="2">
        <v>39417</v>
      </c>
      <c r="S37">
        <v>17.989999999999998</v>
      </c>
      <c r="T37">
        <v>17.489999999999998</v>
      </c>
      <c r="U37">
        <f t="shared" si="4"/>
        <v>0.5</v>
      </c>
      <c r="W37">
        <v>29.25</v>
      </c>
      <c r="X37">
        <v>25.14</v>
      </c>
      <c r="Y37">
        <f t="shared" si="1"/>
        <v>4.1099999999999994</v>
      </c>
    </row>
    <row r="38" spans="1:25">
      <c r="A38" s="2">
        <v>40238</v>
      </c>
      <c r="B38" s="14">
        <v>922991</v>
      </c>
      <c r="C38" s="14">
        <v>535100</v>
      </c>
      <c r="D38" s="1">
        <f>B38/'PIB - BCB'!C244</f>
        <v>0.26650548365644239</v>
      </c>
      <c r="E38" s="1">
        <f>C38/'PIB - BCB'!C244</f>
        <v>0.15450538987331655</v>
      </c>
      <c r="F38" s="1">
        <f t="shared" si="2"/>
        <v>0.42101087352975897</v>
      </c>
      <c r="H38" s="2">
        <v>41699</v>
      </c>
      <c r="I38">
        <v>4.32</v>
      </c>
      <c r="J38">
        <v>2.68</v>
      </c>
      <c r="K38" s="11">
        <f t="shared" si="3"/>
        <v>3.7181418169373521</v>
      </c>
      <c r="L38" s="242"/>
      <c r="M38" s="2">
        <v>41699</v>
      </c>
      <c r="N38">
        <v>4.4000000000000004</v>
      </c>
      <c r="O38">
        <v>1.07</v>
      </c>
      <c r="P38" s="11">
        <f t="shared" si="5"/>
        <v>2.8850514426355667</v>
      </c>
      <c r="Q38" s="11"/>
      <c r="R38" s="2">
        <v>39448</v>
      </c>
      <c r="S38">
        <v>17.989999999999998</v>
      </c>
      <c r="T38">
        <v>17.489999999999998</v>
      </c>
      <c r="U38">
        <f t="shared" si="4"/>
        <v>0.5</v>
      </c>
      <c r="W38">
        <v>29.72</v>
      </c>
      <c r="X38">
        <v>25.6</v>
      </c>
      <c r="Y38">
        <f t="shared" si="1"/>
        <v>4.1199999999999974</v>
      </c>
    </row>
    <row r="39" spans="1:25">
      <c r="A39" s="2">
        <v>40269</v>
      </c>
      <c r="B39" s="14">
        <v>931127</v>
      </c>
      <c r="C39" s="14">
        <v>543183</v>
      </c>
      <c r="D39" s="1">
        <f>B39/'PIB - BCB'!C245</f>
        <v>0.26521346472872859</v>
      </c>
      <c r="E39" s="1">
        <f>C39/'PIB - BCB'!C245</f>
        <v>0.15471514134134762</v>
      </c>
      <c r="F39" s="1">
        <f t="shared" si="2"/>
        <v>0.4199286060700762</v>
      </c>
      <c r="H39" s="2">
        <v>41730</v>
      </c>
      <c r="I39">
        <v>4.37</v>
      </c>
      <c r="J39">
        <v>3.05</v>
      </c>
      <c r="K39" s="11">
        <f t="shared" si="3"/>
        <v>3.8836697438123595</v>
      </c>
      <c r="L39" s="242"/>
      <c r="M39" s="2">
        <v>41730</v>
      </c>
      <c r="N39">
        <v>4.4400000000000004</v>
      </c>
      <c r="O39">
        <v>1.1299999999999999</v>
      </c>
      <c r="P39" s="11">
        <f t="shared" si="5"/>
        <v>2.9233259855225637</v>
      </c>
      <c r="Q39" s="11"/>
      <c r="R39" s="2">
        <v>39479</v>
      </c>
      <c r="S39">
        <v>18.010000000000002</v>
      </c>
      <c r="T39">
        <v>17.489999999999998</v>
      </c>
      <c r="U39">
        <f t="shared" si="4"/>
        <v>0.52000000000000313</v>
      </c>
      <c r="W39">
        <v>30.13</v>
      </c>
      <c r="X39">
        <v>25.97</v>
      </c>
      <c r="Y39">
        <f t="shared" si="1"/>
        <v>4.16</v>
      </c>
    </row>
    <row r="40" spans="1:25">
      <c r="A40" s="2">
        <v>40299</v>
      </c>
      <c r="B40" s="14">
        <v>946955</v>
      </c>
      <c r="C40" s="14">
        <v>558562</v>
      </c>
      <c r="D40" s="1">
        <f>B40/'PIB - BCB'!C246</f>
        <v>0.26610745288866339</v>
      </c>
      <c r="E40" s="1">
        <f>C40/'PIB - BCB'!C246</f>
        <v>0.1569636477978337</v>
      </c>
      <c r="F40" s="1">
        <f t="shared" si="2"/>
        <v>0.42307110068649711</v>
      </c>
      <c r="H40" s="2">
        <v>41760</v>
      </c>
      <c r="I40">
        <v>4.0999999999999996</v>
      </c>
      <c r="J40">
        <v>3.16</v>
      </c>
      <c r="K40" s="11">
        <f t="shared" si="3"/>
        <v>3.7512505139430501</v>
      </c>
      <c r="L40" s="242"/>
      <c r="M40" s="2">
        <v>41760</v>
      </c>
      <c r="N40">
        <v>4.59</v>
      </c>
      <c r="O40">
        <v>1.1299999999999999</v>
      </c>
      <c r="P40" s="11">
        <f t="shared" si="5"/>
        <v>2.9992222093162471</v>
      </c>
      <c r="Q40" s="11"/>
      <c r="R40" s="2">
        <v>39508</v>
      </c>
      <c r="S40">
        <v>18.309999999999999</v>
      </c>
      <c r="T40">
        <v>17.809999999999999</v>
      </c>
      <c r="U40">
        <f t="shared" si="4"/>
        <v>0.5</v>
      </c>
      <c r="W40">
        <v>30.57</v>
      </c>
      <c r="X40">
        <v>26.33</v>
      </c>
      <c r="Y40">
        <f t="shared" si="1"/>
        <v>4.240000000000002</v>
      </c>
    </row>
    <row r="41" spans="1:25">
      <c r="A41" s="2">
        <v>40330</v>
      </c>
      <c r="B41" s="14">
        <v>961569</v>
      </c>
      <c r="C41" s="14">
        <v>574855</v>
      </c>
      <c r="D41" s="1">
        <f>B41/'PIB - BCB'!C247</f>
        <v>0.26681515490123553</v>
      </c>
      <c r="E41" s="1">
        <f>C41/'PIB - BCB'!C247</f>
        <v>0.15951016086287073</v>
      </c>
      <c r="F41" s="1">
        <f t="shared" si="2"/>
        <v>0.42632531576410626</v>
      </c>
      <c r="H41" s="2">
        <v>41791</v>
      </c>
      <c r="I41">
        <v>4.0999999999999996</v>
      </c>
      <c r="J41">
        <v>2.82</v>
      </c>
      <c r="K41" s="11">
        <f t="shared" si="3"/>
        <v>3.6210863667841688</v>
      </c>
      <c r="L41" s="242"/>
      <c r="M41" s="2">
        <v>41791</v>
      </c>
      <c r="N41">
        <v>4.47</v>
      </c>
      <c r="O41">
        <v>1.06</v>
      </c>
      <c r="P41" s="11">
        <f t="shared" si="5"/>
        <v>2.8981078096710853</v>
      </c>
      <c r="Q41" s="11"/>
      <c r="R41" s="2">
        <v>39539</v>
      </c>
      <c r="S41">
        <v>18.32</v>
      </c>
      <c r="T41">
        <v>17.8</v>
      </c>
      <c r="U41">
        <f t="shared" si="4"/>
        <v>0.51999999999999957</v>
      </c>
      <c r="W41">
        <v>31.01</v>
      </c>
      <c r="X41">
        <v>26.7</v>
      </c>
      <c r="Y41">
        <f t="shared" si="1"/>
        <v>4.3100000000000023</v>
      </c>
    </row>
    <row r="42" spans="1:25">
      <c r="A42" s="2">
        <v>40360</v>
      </c>
      <c r="B42" s="14">
        <v>969380</v>
      </c>
      <c r="C42" s="14">
        <v>586899</v>
      </c>
      <c r="D42" s="1">
        <f>B42/'PIB - BCB'!C248</f>
        <v>0.2655174150724588</v>
      </c>
      <c r="E42" s="1">
        <f>C42/'PIB - BCB'!C248</f>
        <v>0.16075419896079041</v>
      </c>
      <c r="F42" s="1">
        <f t="shared" si="2"/>
        <v>0.4262716140332492</v>
      </c>
      <c r="H42" s="2">
        <v>41821</v>
      </c>
      <c r="I42">
        <v>3.95</v>
      </c>
      <c r="J42">
        <v>2.87</v>
      </c>
      <c r="K42" s="11">
        <f t="shared" si="3"/>
        <v>3.5427138257343316</v>
      </c>
      <c r="L42" s="242"/>
      <c r="M42" s="2">
        <v>41821</v>
      </c>
      <c r="N42">
        <v>4.57</v>
      </c>
      <c r="O42">
        <v>1.0900000000000001</v>
      </c>
      <c r="P42" s="11">
        <f t="shared" si="5"/>
        <v>2.9526555109870021</v>
      </c>
      <c r="Q42" s="11"/>
      <c r="R42" s="2">
        <v>39569</v>
      </c>
      <c r="S42">
        <v>18.12</v>
      </c>
      <c r="T42">
        <v>17.600000000000001</v>
      </c>
      <c r="U42">
        <f t="shared" si="4"/>
        <v>0.51999999999999957</v>
      </c>
      <c r="W42">
        <v>31.41</v>
      </c>
      <c r="X42">
        <v>27.03</v>
      </c>
      <c r="Y42">
        <f t="shared" si="1"/>
        <v>4.379999999999999</v>
      </c>
    </row>
    <row r="43" spans="1:25">
      <c r="A43" s="2">
        <v>40391</v>
      </c>
      <c r="B43" s="14">
        <v>982429</v>
      </c>
      <c r="C43" s="14">
        <v>607428</v>
      </c>
      <c r="D43" s="1">
        <f>B43/'PIB - BCB'!C249</f>
        <v>0.26545721114952225</v>
      </c>
      <c r="E43" s="1">
        <f>C43/'PIB - BCB'!C249</f>
        <v>0.16413007235549032</v>
      </c>
      <c r="F43" s="1">
        <f t="shared" si="2"/>
        <v>0.42958728350501257</v>
      </c>
      <c r="H43" s="2">
        <v>41852</v>
      </c>
      <c r="I43">
        <v>3.72</v>
      </c>
      <c r="J43">
        <v>2.77</v>
      </c>
      <c r="K43" s="11">
        <f t="shared" si="3"/>
        <v>3.3570386770634091</v>
      </c>
      <c r="L43" s="242"/>
      <c r="M43" s="2">
        <v>41852</v>
      </c>
      <c r="N43">
        <v>4.6100000000000003</v>
      </c>
      <c r="O43">
        <v>1.1100000000000001</v>
      </c>
      <c r="P43" s="11">
        <f t="shared" si="5"/>
        <v>2.973323283201653</v>
      </c>
      <c r="Q43" s="11"/>
      <c r="R43" s="2">
        <v>39600</v>
      </c>
      <c r="S43">
        <v>18.059999999999999</v>
      </c>
      <c r="T43">
        <v>17.54</v>
      </c>
      <c r="U43">
        <f t="shared" si="4"/>
        <v>0.51999999999999957</v>
      </c>
      <c r="W43">
        <v>31.63</v>
      </c>
      <c r="X43">
        <v>27.16</v>
      </c>
      <c r="Y43">
        <f t="shared" si="1"/>
        <v>4.4699999999999989</v>
      </c>
    </row>
    <row r="44" spans="1:25">
      <c r="A44" s="2">
        <v>40422</v>
      </c>
      <c r="B44" s="14">
        <v>1002374</v>
      </c>
      <c r="C44" s="14">
        <v>619166</v>
      </c>
      <c r="D44" s="1">
        <f>B44/'PIB - BCB'!C250</f>
        <v>0.26737327167797564</v>
      </c>
      <c r="E44" s="1">
        <f>C44/'PIB - BCB'!C250</f>
        <v>0.16515635793802061</v>
      </c>
      <c r="F44" s="1">
        <f t="shared" si="2"/>
        <v>0.43252962961599628</v>
      </c>
      <c r="H44" s="2">
        <v>41883</v>
      </c>
      <c r="I44">
        <v>3.76</v>
      </c>
      <c r="J44">
        <v>3.01</v>
      </c>
      <c r="K44" s="11">
        <f t="shared" si="3"/>
        <v>3.4736213106059668</v>
      </c>
      <c r="L44" s="242"/>
      <c r="M44" s="2">
        <v>41883</v>
      </c>
      <c r="N44">
        <v>4.5999999999999996</v>
      </c>
      <c r="O44">
        <v>1.02</v>
      </c>
      <c r="P44" s="11">
        <f t="shared" si="5"/>
        <v>2.9138502435639388</v>
      </c>
      <c r="Q44" s="11"/>
      <c r="R44" s="2">
        <v>39630</v>
      </c>
      <c r="S44">
        <v>18.059999999999999</v>
      </c>
      <c r="T44">
        <v>17.53</v>
      </c>
      <c r="U44">
        <f t="shared" si="4"/>
        <v>0.52999999999999758</v>
      </c>
      <c r="W44">
        <v>31.97</v>
      </c>
      <c r="X44">
        <v>27.42</v>
      </c>
      <c r="Y44">
        <f t="shared" si="1"/>
        <v>4.5499999999999972</v>
      </c>
    </row>
    <row r="45" spans="1:25">
      <c r="A45" s="2">
        <v>40452</v>
      </c>
      <c r="B45" s="14">
        <v>1018637</v>
      </c>
      <c r="C45" s="14">
        <v>633176</v>
      </c>
      <c r="D45" s="1">
        <f>B45/'PIB - BCB'!C251</f>
        <v>0.26862518058888857</v>
      </c>
      <c r="E45" s="1">
        <f>C45/'PIB - BCB'!C251</f>
        <v>0.16697510236183263</v>
      </c>
      <c r="F45" s="1">
        <f t="shared" si="2"/>
        <v>0.43560028295072117</v>
      </c>
      <c r="H45" s="2">
        <v>41913</v>
      </c>
      <c r="I45">
        <v>3.67</v>
      </c>
      <c r="J45">
        <v>2.79</v>
      </c>
      <c r="K45" s="11">
        <f t="shared" si="3"/>
        <v>3.3326767799987049</v>
      </c>
      <c r="L45" s="242"/>
      <c r="M45" s="2">
        <v>41913</v>
      </c>
      <c r="N45">
        <v>4.62</v>
      </c>
      <c r="O45">
        <v>1.1100000000000001</v>
      </c>
      <c r="P45" s="11">
        <f t="shared" si="5"/>
        <v>2.9575895777522252</v>
      </c>
      <c r="Q45" s="11"/>
      <c r="R45" s="2">
        <v>39661</v>
      </c>
      <c r="S45">
        <v>18.079999999999998</v>
      </c>
      <c r="T45">
        <v>17.55</v>
      </c>
      <c r="U45">
        <f t="shared" si="4"/>
        <v>0.52999999999999758</v>
      </c>
      <c r="W45">
        <v>32.07</v>
      </c>
      <c r="X45">
        <v>27.43</v>
      </c>
      <c r="Y45">
        <f t="shared" si="1"/>
        <v>4.6400000000000006</v>
      </c>
    </row>
    <row r="46" spans="1:25">
      <c r="A46" s="2">
        <v>40483</v>
      </c>
      <c r="B46" s="14">
        <v>1039882</v>
      </c>
      <c r="C46" s="14">
        <v>645830</v>
      </c>
      <c r="D46" s="1">
        <f>B46/'PIB - BCB'!C252</f>
        <v>0.27054500164335715</v>
      </c>
      <c r="E46" s="1">
        <f>C46/'PIB - BCB'!C252</f>
        <v>0.16802490899095218</v>
      </c>
      <c r="F46" s="1">
        <f t="shared" si="2"/>
        <v>0.43856991063430933</v>
      </c>
      <c r="H46" s="2">
        <v>41944</v>
      </c>
      <c r="I46">
        <v>3.74</v>
      </c>
      <c r="J46">
        <v>2.5299999999999998</v>
      </c>
      <c r="K46" s="11">
        <f t="shared" si="3"/>
        <v>3.2764247866776772</v>
      </c>
      <c r="L46" s="242"/>
      <c r="M46" s="2">
        <v>41944</v>
      </c>
      <c r="N46">
        <v>4.46</v>
      </c>
      <c r="O46">
        <v>1.08</v>
      </c>
      <c r="P46" s="11">
        <f t="shared" si="5"/>
        <v>2.8524776702969623</v>
      </c>
      <c r="Q46" s="11"/>
      <c r="R46" s="2">
        <v>39692</v>
      </c>
      <c r="S46">
        <v>18.2</v>
      </c>
      <c r="T46">
        <v>17.66</v>
      </c>
      <c r="U46">
        <f t="shared" si="4"/>
        <v>0.53999999999999915</v>
      </c>
      <c r="W46">
        <v>32.380000000000003</v>
      </c>
      <c r="X46">
        <v>27.62</v>
      </c>
      <c r="Y46">
        <f t="shared" si="1"/>
        <v>4.7600000000000016</v>
      </c>
    </row>
    <row r="47" spans="1:25">
      <c r="A47" s="2">
        <v>40513</v>
      </c>
      <c r="B47" s="14">
        <v>1055664</v>
      </c>
      <c r="C47" s="14">
        <v>657044</v>
      </c>
      <c r="D47" s="1">
        <f>B47/'PIB - BCB'!C253</f>
        <v>0.27166895660071022</v>
      </c>
      <c r="E47" s="1">
        <f>C47/'PIB - BCB'!C253</f>
        <v>0.16908643083477037</v>
      </c>
      <c r="F47" s="1">
        <f t="shared" si="2"/>
        <v>0.44075538743548059</v>
      </c>
      <c r="H47" s="2">
        <v>41974</v>
      </c>
      <c r="I47">
        <v>3.75</v>
      </c>
      <c r="J47">
        <v>2.86</v>
      </c>
      <c r="K47" s="11">
        <f t="shared" si="3"/>
        <v>3.4085704276502478</v>
      </c>
      <c r="L47" s="242"/>
      <c r="M47" s="2">
        <v>41974</v>
      </c>
      <c r="N47">
        <v>4.32</v>
      </c>
      <c r="O47">
        <v>0.98</v>
      </c>
      <c r="P47" s="11">
        <f t="shared" si="5"/>
        <v>2.7247805634945461</v>
      </c>
      <c r="Q47" s="11"/>
      <c r="R47" s="2">
        <v>39722</v>
      </c>
      <c r="S47">
        <v>18.329999999999998</v>
      </c>
      <c r="T47">
        <v>17.77</v>
      </c>
      <c r="U47">
        <f t="shared" si="4"/>
        <v>0.55999999999999872</v>
      </c>
      <c r="W47">
        <v>33.119999999999997</v>
      </c>
      <c r="X47">
        <v>28.28</v>
      </c>
      <c r="Y47">
        <f t="shared" si="1"/>
        <v>4.8399999999999963</v>
      </c>
    </row>
    <row r="48" spans="1:25">
      <c r="A48" s="2">
        <v>40544</v>
      </c>
      <c r="B48" s="14">
        <v>1056671</v>
      </c>
      <c r="C48" s="14">
        <v>662040</v>
      </c>
      <c r="D48" s="1">
        <f>B48/'PIB - BCB'!C254</f>
        <v>0.26885954396536499</v>
      </c>
      <c r="E48" s="1">
        <f>C48/'PIB - BCB'!C254</f>
        <v>0.16844956707133085</v>
      </c>
      <c r="F48" s="1">
        <f t="shared" si="2"/>
        <v>0.43730911103669584</v>
      </c>
      <c r="H48" s="2">
        <v>42005</v>
      </c>
      <c r="I48">
        <v>4.09</v>
      </c>
      <c r="J48">
        <v>3.03</v>
      </c>
      <c r="K48" s="11">
        <f t="shared" si="3"/>
        <v>3.681692611497803</v>
      </c>
      <c r="L48" s="242"/>
      <c r="M48" s="2">
        <v>42005</v>
      </c>
      <c r="N48">
        <v>4.42</v>
      </c>
      <c r="O48">
        <v>1.0900000000000001</v>
      </c>
      <c r="P48" s="11">
        <f t="shared" si="5"/>
        <v>2.8191411207266794</v>
      </c>
      <c r="Q48" s="11"/>
      <c r="R48" s="2">
        <v>39753</v>
      </c>
      <c r="S48">
        <v>18.48</v>
      </c>
      <c r="T48">
        <v>17.899999999999999</v>
      </c>
      <c r="U48">
        <f t="shared" si="4"/>
        <v>0.58000000000000185</v>
      </c>
      <c r="W48">
        <v>32.86</v>
      </c>
      <c r="X48">
        <v>27.93</v>
      </c>
      <c r="Y48">
        <f t="shared" si="1"/>
        <v>4.93</v>
      </c>
    </row>
    <row r="49" spans="1:25">
      <c r="A49" s="2">
        <v>40575</v>
      </c>
      <c r="B49" s="14">
        <v>1071299</v>
      </c>
      <c r="C49" s="14">
        <v>670209</v>
      </c>
      <c r="D49" s="1">
        <f>B49/'PIB - BCB'!C255</f>
        <v>0.26919931535411251</v>
      </c>
      <c r="E49" s="1">
        <f>C49/'PIB - BCB'!C255</f>
        <v>0.16841218366129754</v>
      </c>
      <c r="F49" s="1">
        <f t="shared" si="2"/>
        <v>0.43761149901541008</v>
      </c>
      <c r="H49" s="2">
        <v>42036</v>
      </c>
      <c r="I49">
        <v>4.4000000000000004</v>
      </c>
      <c r="J49">
        <v>2.66</v>
      </c>
      <c r="K49" s="11">
        <f t="shared" si="3"/>
        <v>3.7303713448344769</v>
      </c>
      <c r="L49" s="242"/>
      <c r="M49" s="2">
        <v>42036</v>
      </c>
      <c r="N49">
        <v>4.42</v>
      </c>
      <c r="O49">
        <v>1.1599999999999999</v>
      </c>
      <c r="P49" s="11">
        <f t="shared" si="5"/>
        <v>2.8464894038747595</v>
      </c>
      <c r="Q49" s="11"/>
      <c r="R49" s="2">
        <v>39783</v>
      </c>
      <c r="S49">
        <v>18.63</v>
      </c>
      <c r="T49">
        <v>18.04</v>
      </c>
      <c r="U49">
        <f t="shared" si="4"/>
        <v>0.58999999999999986</v>
      </c>
      <c r="W49">
        <v>32.520000000000003</v>
      </c>
      <c r="X49">
        <v>27.52</v>
      </c>
      <c r="Y49">
        <f t="shared" si="1"/>
        <v>5.0000000000000036</v>
      </c>
    </row>
    <row r="50" spans="1:25">
      <c r="A50" s="2">
        <v>40603</v>
      </c>
      <c r="B50" s="14">
        <v>1085142</v>
      </c>
      <c r="C50" s="14">
        <v>674536</v>
      </c>
      <c r="D50" s="1">
        <f>B50/'PIB - BCB'!C256</f>
        <v>0.27020602019417378</v>
      </c>
      <c r="E50" s="1">
        <f>C50/'PIB - BCB'!C256</f>
        <v>0.16796298368111934</v>
      </c>
      <c r="F50" s="1">
        <f t="shared" si="2"/>
        <v>0.43816900387529312</v>
      </c>
      <c r="H50" s="2">
        <v>42064</v>
      </c>
      <c r="I50">
        <v>4.3600000000000003</v>
      </c>
      <c r="J50">
        <v>3.44</v>
      </c>
      <c r="K50" s="11">
        <f t="shared" si="3"/>
        <v>4.0073371150858286</v>
      </c>
      <c r="L50" s="242"/>
      <c r="M50" s="2">
        <v>42064</v>
      </c>
      <c r="N50">
        <v>4.3899999999999997</v>
      </c>
      <c r="O50">
        <v>1.1399999999999999</v>
      </c>
      <c r="P50" s="11">
        <f t="shared" si="5"/>
        <v>2.8160731529884684</v>
      </c>
      <c r="Q50" s="11"/>
      <c r="R50" s="2">
        <v>39814</v>
      </c>
      <c r="S50">
        <v>18.72</v>
      </c>
      <c r="T50">
        <v>18.11</v>
      </c>
      <c r="U50">
        <f t="shared" si="4"/>
        <v>0.60999999999999943</v>
      </c>
      <c r="W50">
        <v>32.479999999999997</v>
      </c>
      <c r="X50">
        <v>27.43</v>
      </c>
      <c r="Y50">
        <f t="shared" si="1"/>
        <v>5.0499999999999972</v>
      </c>
    </row>
    <row r="51" spans="1:25">
      <c r="A51" s="2">
        <v>40634</v>
      </c>
      <c r="B51" s="14">
        <v>1102014</v>
      </c>
      <c r="C51" s="14">
        <v>681473</v>
      </c>
      <c r="D51" s="1">
        <f>B51/'PIB - BCB'!C257</f>
        <v>0.27155723702054835</v>
      </c>
      <c r="E51" s="1">
        <f>C51/'PIB - BCB'!C257</f>
        <v>0.16792792558361702</v>
      </c>
      <c r="F51" s="1">
        <f t="shared" si="2"/>
        <v>0.43948516260416537</v>
      </c>
      <c r="H51" s="2">
        <v>42095</v>
      </c>
      <c r="I51">
        <v>4.34</v>
      </c>
      <c r="J51">
        <v>3.33</v>
      </c>
      <c r="K51" s="11">
        <f t="shared" si="3"/>
        <v>3.9540775178064096</v>
      </c>
      <c r="L51" s="242"/>
      <c r="M51" s="2">
        <v>42095</v>
      </c>
      <c r="N51">
        <v>4.58</v>
      </c>
      <c r="O51">
        <v>1.23</v>
      </c>
      <c r="P51" s="11">
        <f t="shared" si="5"/>
        <v>2.9540014227826834</v>
      </c>
      <c r="Q51" s="11"/>
      <c r="R51" s="2">
        <v>39845</v>
      </c>
      <c r="S51">
        <v>18.82</v>
      </c>
      <c r="T51">
        <v>18.21</v>
      </c>
      <c r="U51">
        <f t="shared" si="4"/>
        <v>0.60999999999999943</v>
      </c>
      <c r="W51">
        <v>32.82</v>
      </c>
      <c r="X51">
        <v>27.71</v>
      </c>
      <c r="Y51">
        <f t="shared" si="1"/>
        <v>5.1099999999999994</v>
      </c>
    </row>
    <row r="52" spans="1:25">
      <c r="A52" s="2">
        <v>40664</v>
      </c>
      <c r="B52" s="14">
        <v>1118688</v>
      </c>
      <c r="C52" s="14">
        <v>693440</v>
      </c>
      <c r="D52" s="1">
        <f>B52/'PIB - BCB'!C258</f>
        <v>0.27228401569562471</v>
      </c>
      <c r="E52" s="1">
        <f>C52/'PIB - BCB'!C258</f>
        <v>0.16878041763563567</v>
      </c>
      <c r="F52" s="1">
        <f t="shared" si="2"/>
        <v>0.44106443333126039</v>
      </c>
      <c r="H52" s="2">
        <v>42125</v>
      </c>
      <c r="I52">
        <v>4.2699999999999996</v>
      </c>
      <c r="J52">
        <v>3.06</v>
      </c>
      <c r="K52" s="11">
        <f t="shared" si="3"/>
        <v>3.8069739885924165</v>
      </c>
      <c r="L52" s="242"/>
      <c r="M52" s="2">
        <v>42125</v>
      </c>
      <c r="N52">
        <v>4.6900000000000004</v>
      </c>
      <c r="O52">
        <v>1.25</v>
      </c>
      <c r="P52" s="11">
        <f t="shared" si="5"/>
        <v>3.0177471726422636</v>
      </c>
      <c r="Q52" s="11"/>
      <c r="R52" s="2">
        <v>39873</v>
      </c>
      <c r="S52">
        <v>18.98</v>
      </c>
      <c r="T52">
        <v>18.38</v>
      </c>
      <c r="U52">
        <f t="shared" si="4"/>
        <v>0.60000000000000142</v>
      </c>
      <c r="W52">
        <v>33.17</v>
      </c>
      <c r="X52">
        <v>27.97</v>
      </c>
      <c r="Y52">
        <f t="shared" si="1"/>
        <v>5.2000000000000028</v>
      </c>
    </row>
    <row r="53" spans="1:25">
      <c r="A53" s="2">
        <v>40695</v>
      </c>
      <c r="B53" s="14">
        <v>1135092</v>
      </c>
      <c r="C53" s="14">
        <v>705065</v>
      </c>
      <c r="D53" s="1">
        <f>B53/'PIB - BCB'!C259</f>
        <v>0.27295400402852266</v>
      </c>
      <c r="E53" s="1">
        <f>C53/'PIB - BCB'!C259</f>
        <v>0.16954600583069068</v>
      </c>
      <c r="F53" s="1">
        <f t="shared" si="2"/>
        <v>0.44250000985921334</v>
      </c>
      <c r="H53" s="2">
        <v>42156</v>
      </c>
      <c r="I53">
        <v>4.43</v>
      </c>
      <c r="J53">
        <v>3.19</v>
      </c>
      <c r="K53" s="11">
        <f t="shared" si="3"/>
        <v>3.9548880394444605</v>
      </c>
      <c r="L53" s="242"/>
      <c r="M53" s="2">
        <v>42156</v>
      </c>
      <c r="N53">
        <v>4.59</v>
      </c>
      <c r="O53">
        <v>1.1399999999999999</v>
      </c>
      <c r="P53" s="11">
        <f t="shared" si="5"/>
        <v>2.9159805323919903</v>
      </c>
      <c r="Q53" s="11"/>
      <c r="R53" s="2">
        <v>39904</v>
      </c>
      <c r="S53">
        <v>19.04</v>
      </c>
      <c r="T53">
        <v>18.440000000000001</v>
      </c>
      <c r="U53">
        <f t="shared" si="4"/>
        <v>0.59999999999999787</v>
      </c>
      <c r="W53">
        <v>33.32</v>
      </c>
      <c r="X53">
        <v>28.03</v>
      </c>
      <c r="Y53">
        <f t="shared" si="1"/>
        <v>5.2899999999999991</v>
      </c>
    </row>
    <row r="54" spans="1:25">
      <c r="A54" s="2">
        <v>40725</v>
      </c>
      <c r="B54" s="14">
        <v>1143774</v>
      </c>
      <c r="C54" s="14">
        <v>717823</v>
      </c>
      <c r="D54" s="1">
        <f>B54/'PIB - BCB'!C260</f>
        <v>0.27236557234242142</v>
      </c>
      <c r="E54" s="1">
        <f>C54/'PIB - BCB'!C260</f>
        <v>0.17093435611891333</v>
      </c>
      <c r="F54" s="1">
        <f t="shared" si="2"/>
        <v>0.44329992846133476</v>
      </c>
      <c r="H54" s="2">
        <v>42186</v>
      </c>
      <c r="I54">
        <v>4.3099999999999996</v>
      </c>
      <c r="J54">
        <v>3.38</v>
      </c>
      <c r="K54" s="11">
        <f t="shared" si="3"/>
        <v>3.9513963978240185</v>
      </c>
      <c r="L54" s="242"/>
      <c r="M54" s="2">
        <v>42186</v>
      </c>
      <c r="N54">
        <v>4.78</v>
      </c>
      <c r="O54">
        <v>1.2</v>
      </c>
      <c r="P54" s="11">
        <f t="shared" si="5"/>
        <v>3.0351523141584624</v>
      </c>
      <c r="Q54" s="11"/>
      <c r="R54" s="2">
        <v>39934</v>
      </c>
      <c r="S54">
        <v>19.149999999999999</v>
      </c>
      <c r="T54">
        <v>18.55</v>
      </c>
      <c r="U54">
        <f t="shared" si="4"/>
        <v>0.59999999999999787</v>
      </c>
      <c r="W54">
        <v>33.56</v>
      </c>
      <c r="X54">
        <v>28.17</v>
      </c>
      <c r="Y54">
        <f t="shared" si="1"/>
        <v>5.3900000000000006</v>
      </c>
    </row>
    <row r="55" spans="1:25">
      <c r="A55" s="2">
        <v>40756</v>
      </c>
      <c r="B55" s="14">
        <v>1159377</v>
      </c>
      <c r="C55" s="14">
        <v>735335</v>
      </c>
      <c r="D55" s="1">
        <f>B55/'PIB - BCB'!C261</f>
        <v>0.27329694016389655</v>
      </c>
      <c r="E55" s="1">
        <f>C55/'PIB - BCB'!C261</f>
        <v>0.17333861677040244</v>
      </c>
      <c r="F55" s="1">
        <f t="shared" si="2"/>
        <v>0.44663555693429902</v>
      </c>
      <c r="H55" s="2">
        <v>42217</v>
      </c>
      <c r="I55">
        <v>4.3499999999999996</v>
      </c>
      <c r="J55">
        <v>3.1</v>
      </c>
      <c r="K55" s="11">
        <f t="shared" si="3"/>
        <v>3.8648767992180337</v>
      </c>
      <c r="L55" s="242"/>
      <c r="M55" s="2">
        <v>42217</v>
      </c>
      <c r="N55">
        <v>4.92</v>
      </c>
      <c r="O55">
        <v>1.24</v>
      </c>
      <c r="P55" s="11">
        <f t="shared" si="5"/>
        <v>3.1195740765017694</v>
      </c>
      <c r="Q55" s="11"/>
      <c r="R55" s="2">
        <v>39965</v>
      </c>
      <c r="S55">
        <v>19.25</v>
      </c>
      <c r="T55">
        <v>18.649999999999999</v>
      </c>
      <c r="U55">
        <f t="shared" si="4"/>
        <v>0.60000000000000142</v>
      </c>
      <c r="W55">
        <v>33.75</v>
      </c>
      <c r="X55">
        <v>28.21</v>
      </c>
      <c r="Y55">
        <f t="shared" si="1"/>
        <v>5.5399999999999991</v>
      </c>
    </row>
    <row r="56" spans="1:25">
      <c r="A56" s="2">
        <v>40787</v>
      </c>
      <c r="B56" s="14">
        <v>1181379</v>
      </c>
      <c r="C56" s="14">
        <v>754402</v>
      </c>
      <c r="D56" s="1">
        <f>B56/'PIB - BCB'!C262</f>
        <v>0.27647881702594967</v>
      </c>
      <c r="E56" s="1">
        <f>C56/'PIB - BCB'!C262</f>
        <v>0.17655314045874396</v>
      </c>
      <c r="F56" s="1">
        <f t="shared" si="2"/>
        <v>0.4530319574846936</v>
      </c>
      <c r="H56" s="2">
        <v>42248</v>
      </c>
      <c r="I56">
        <v>4.46</v>
      </c>
      <c r="J56">
        <v>3.44</v>
      </c>
      <c r="K56" s="11">
        <f t="shared" si="3"/>
        <v>4.0624911702305173</v>
      </c>
      <c r="L56" s="242"/>
      <c r="M56" s="2">
        <v>42248</v>
      </c>
      <c r="N56">
        <v>4.93</v>
      </c>
      <c r="O56">
        <v>1.25</v>
      </c>
      <c r="P56" s="11">
        <f t="shared" si="5"/>
        <v>3.1229469502929224</v>
      </c>
      <c r="Q56" s="11"/>
      <c r="R56" s="2">
        <v>39995</v>
      </c>
      <c r="S56">
        <v>19.23</v>
      </c>
      <c r="T56">
        <v>18.600000000000001</v>
      </c>
      <c r="U56">
        <f t="shared" si="4"/>
        <v>0.62999999999999901</v>
      </c>
      <c r="W56">
        <v>33.97</v>
      </c>
      <c r="X56">
        <v>28.27</v>
      </c>
      <c r="Y56">
        <f t="shared" si="1"/>
        <v>5.6999999999999993</v>
      </c>
    </row>
    <row r="57" spans="1:25">
      <c r="A57" s="2">
        <v>40817</v>
      </c>
      <c r="B57" s="14">
        <v>1189585</v>
      </c>
      <c r="C57" s="14">
        <v>761073</v>
      </c>
      <c r="D57" s="1">
        <f>B57/'PIB - BCB'!C263</f>
        <v>0.27620943282431537</v>
      </c>
      <c r="E57" s="1">
        <f>C57/'PIB - BCB'!C263</f>
        <v>0.17671334260931348</v>
      </c>
      <c r="F57" s="1">
        <f t="shared" si="2"/>
        <v>0.45292277543362885</v>
      </c>
      <c r="H57" s="2">
        <v>42278</v>
      </c>
      <c r="I57">
        <v>4.76</v>
      </c>
      <c r="J57">
        <v>3.88</v>
      </c>
      <c r="K57" s="11">
        <f t="shared" si="3"/>
        <v>4.4166572715463186</v>
      </c>
      <c r="L57" s="242"/>
      <c r="M57" s="2">
        <v>42278</v>
      </c>
      <c r="N57">
        <v>5.03</v>
      </c>
      <c r="O57">
        <v>1.39</v>
      </c>
      <c r="P57" s="11">
        <f t="shared" si="5"/>
        <v>3.2377406615794135</v>
      </c>
      <c r="R57" s="2">
        <v>40026</v>
      </c>
      <c r="S57">
        <v>19.170000000000002</v>
      </c>
      <c r="T57">
        <v>18.54</v>
      </c>
      <c r="U57">
        <f t="shared" si="4"/>
        <v>0.63000000000000256</v>
      </c>
      <c r="W57">
        <v>34.299999999999997</v>
      </c>
      <c r="X57">
        <v>28.43</v>
      </c>
      <c r="Y57">
        <f t="shared" si="1"/>
        <v>5.8699999999999974</v>
      </c>
    </row>
    <row r="58" spans="1:25">
      <c r="A58" s="2">
        <v>40848</v>
      </c>
      <c r="B58" s="14">
        <v>1208000</v>
      </c>
      <c r="C58" s="14">
        <v>780612</v>
      </c>
      <c r="D58" s="1">
        <f>B58/'PIB - BCB'!C264</f>
        <v>0.27833473526023456</v>
      </c>
      <c r="E58" s="1">
        <f>C58/'PIB - BCB'!C264</f>
        <v>0.17986045890808131</v>
      </c>
      <c r="F58" s="1">
        <f t="shared" si="2"/>
        <v>0.45819519416831589</v>
      </c>
      <c r="H58" s="2">
        <v>42309</v>
      </c>
      <c r="I58">
        <v>4.45</v>
      </c>
      <c r="J58">
        <v>3.32</v>
      </c>
      <c r="K58" s="11">
        <f t="shared" si="3"/>
        <v>4.0064285240157451</v>
      </c>
      <c r="L58" s="242"/>
      <c r="M58" s="2">
        <v>42309</v>
      </c>
      <c r="N58">
        <v>5.23</v>
      </c>
      <c r="O58">
        <v>1.46</v>
      </c>
      <c r="P58" s="11">
        <f t="shared" si="5"/>
        <v>3.3759544202412459</v>
      </c>
      <c r="R58" s="2">
        <v>40057</v>
      </c>
      <c r="S58">
        <v>19.149999999999999</v>
      </c>
      <c r="T58">
        <v>18.510000000000002</v>
      </c>
      <c r="U58">
        <f t="shared" si="4"/>
        <v>0.63999999999999702</v>
      </c>
      <c r="W58">
        <v>34.69</v>
      </c>
      <c r="X58">
        <v>28.65</v>
      </c>
      <c r="Y58">
        <f t="shared" si="1"/>
        <v>6.0399999999999991</v>
      </c>
    </row>
    <row r="59" spans="1:25">
      <c r="A59" s="2">
        <v>40878</v>
      </c>
      <c r="B59" s="14">
        <v>1231006</v>
      </c>
      <c r="C59" s="14">
        <v>802947</v>
      </c>
      <c r="D59" s="1">
        <f>B59/'PIB - BCB'!C265</f>
        <v>0.28128394641966814</v>
      </c>
      <c r="E59" s="1">
        <f>C59/'PIB - BCB'!C265</f>
        <v>0.18347278642495102</v>
      </c>
      <c r="F59" s="1">
        <f t="shared" si="2"/>
        <v>0.46475673284461916</v>
      </c>
      <c r="H59" s="2">
        <v>42339</v>
      </c>
      <c r="I59">
        <v>4.26</v>
      </c>
      <c r="J59">
        <v>3.74</v>
      </c>
      <c r="K59" s="11">
        <f t="shared" si="3"/>
        <v>4.0547187373552882</v>
      </c>
      <c r="L59" s="242"/>
      <c r="M59" s="2">
        <v>42339</v>
      </c>
      <c r="N59">
        <v>5.29</v>
      </c>
      <c r="O59">
        <v>1.39</v>
      </c>
      <c r="P59" s="11">
        <f t="shared" si="5"/>
        <v>3.3733585413107967</v>
      </c>
      <c r="R59" s="2">
        <v>40087</v>
      </c>
      <c r="S59">
        <v>19.2</v>
      </c>
      <c r="T59">
        <v>18.53</v>
      </c>
      <c r="U59">
        <f t="shared" si="4"/>
        <v>0.66999999999999815</v>
      </c>
      <c r="W59">
        <v>35.020000000000003</v>
      </c>
      <c r="X59">
        <v>28.85</v>
      </c>
      <c r="Y59">
        <f t="shared" si="1"/>
        <v>6.1700000000000017</v>
      </c>
    </row>
    <row r="60" spans="1:25">
      <c r="A60" s="2">
        <v>40909</v>
      </c>
      <c r="B60" s="14">
        <v>1227640</v>
      </c>
      <c r="C60" s="14">
        <v>805545</v>
      </c>
      <c r="D60" s="1">
        <f>B60/'PIB - BCB'!C266</f>
        <v>0.27832564331518206</v>
      </c>
      <c r="E60" s="1">
        <f>C60/'PIB - BCB'!C266</f>
        <v>0.18262994879958974</v>
      </c>
      <c r="F60" s="1">
        <f t="shared" si="2"/>
        <v>0.46095559211477177</v>
      </c>
      <c r="H60" s="2">
        <v>42370</v>
      </c>
      <c r="I60">
        <v>4.57</v>
      </c>
      <c r="J60">
        <v>3.9</v>
      </c>
      <c r="K60" s="11">
        <f t="shared" si="3"/>
        <v>4.3045469546548896</v>
      </c>
      <c r="L60" s="242"/>
      <c r="M60" s="2">
        <v>42370</v>
      </c>
      <c r="N60">
        <v>5.45</v>
      </c>
      <c r="O60">
        <v>1.44</v>
      </c>
      <c r="P60" s="11">
        <f t="shared" si="5"/>
        <v>3.4644217431601172</v>
      </c>
      <c r="R60" s="2">
        <v>40118</v>
      </c>
      <c r="S60">
        <v>19.25</v>
      </c>
      <c r="T60">
        <v>18.559999999999999</v>
      </c>
      <c r="U60">
        <f t="shared" si="4"/>
        <v>0.69000000000000128</v>
      </c>
      <c r="W60">
        <v>35.18</v>
      </c>
      <c r="X60">
        <v>28.95</v>
      </c>
      <c r="Y60">
        <f t="shared" si="1"/>
        <v>6.23</v>
      </c>
    </row>
    <row r="61" spans="1:25">
      <c r="A61" s="2">
        <v>40940</v>
      </c>
      <c r="B61" s="14">
        <v>1234897</v>
      </c>
      <c r="C61" s="14">
        <v>806143</v>
      </c>
      <c r="D61" s="1">
        <f>B61/'PIB - BCB'!C267</f>
        <v>0.2779082730336479</v>
      </c>
      <c r="E61" s="1">
        <f>C61/'PIB - BCB'!C267</f>
        <v>0.18141902437868423</v>
      </c>
      <c r="F61" s="1">
        <f t="shared" si="2"/>
        <v>0.45932729741233214</v>
      </c>
      <c r="H61" s="2">
        <v>42401</v>
      </c>
      <c r="I61">
        <v>4.68</v>
      </c>
      <c r="J61">
        <v>3.51</v>
      </c>
      <c r="K61" s="11">
        <f t="shared" si="3"/>
        <v>4.2178888654803437</v>
      </c>
      <c r="L61" s="242"/>
      <c r="M61" s="2">
        <v>42401</v>
      </c>
      <c r="N61">
        <v>5.48</v>
      </c>
      <c r="O61">
        <v>1.5</v>
      </c>
      <c r="P61" s="11">
        <f t="shared" si="5"/>
        <v>3.5046895359317012</v>
      </c>
      <c r="R61" s="2">
        <v>40148</v>
      </c>
      <c r="S61">
        <v>19.399999999999999</v>
      </c>
      <c r="T61">
        <v>18.670000000000002</v>
      </c>
      <c r="U61">
        <f t="shared" si="4"/>
        <v>0.72999999999999687</v>
      </c>
      <c r="W61">
        <v>35.39</v>
      </c>
      <c r="X61">
        <v>28.83</v>
      </c>
      <c r="Y61">
        <f t="shared" si="1"/>
        <v>6.5600000000000023</v>
      </c>
    </row>
    <row r="62" spans="1:25">
      <c r="A62" s="2">
        <v>40969</v>
      </c>
      <c r="B62" s="14">
        <v>1258473</v>
      </c>
      <c r="C62" s="14">
        <v>820439</v>
      </c>
      <c r="D62" s="1">
        <f>B62/'PIB - BCB'!C268</f>
        <v>0.28032534297266315</v>
      </c>
      <c r="E62" s="1">
        <f>C62/'PIB - BCB'!C268</f>
        <v>0.18275310162645425</v>
      </c>
      <c r="F62" s="1">
        <f t="shared" si="2"/>
        <v>0.4630784445991174</v>
      </c>
      <c r="H62" s="2">
        <v>42430</v>
      </c>
      <c r="I62">
        <v>4.9400000000000004</v>
      </c>
      <c r="J62">
        <v>4.3499999999999996</v>
      </c>
      <c r="K62" s="11">
        <f t="shared" si="3"/>
        <v>4.7071575275913551</v>
      </c>
      <c r="L62" s="242"/>
      <c r="M62" s="2">
        <v>42430</v>
      </c>
      <c r="N62">
        <v>5.52</v>
      </c>
      <c r="O62">
        <v>1.5</v>
      </c>
      <c r="P62" s="11">
        <f t="shared" si="5"/>
        <v>3.524900892326599</v>
      </c>
      <c r="R62" s="2">
        <v>40179</v>
      </c>
      <c r="S62">
        <v>19.510000000000002</v>
      </c>
      <c r="T62">
        <v>18.77</v>
      </c>
      <c r="U62">
        <f t="shared" si="4"/>
        <v>0.74000000000000199</v>
      </c>
      <c r="W62">
        <v>35.75</v>
      </c>
      <c r="X62">
        <v>29.06</v>
      </c>
      <c r="Y62">
        <f t="shared" si="1"/>
        <v>6.6900000000000013</v>
      </c>
    </row>
    <row r="63" spans="1:25">
      <c r="A63" s="2">
        <v>41000</v>
      </c>
      <c r="B63" s="14">
        <v>1274265</v>
      </c>
      <c r="C63" s="14">
        <v>832321</v>
      </c>
      <c r="D63" s="1">
        <f>B63/'PIB - BCB'!C269</f>
        <v>0.28175128834608137</v>
      </c>
      <c r="E63" s="1">
        <f>C63/'PIB - BCB'!C269</f>
        <v>0.18403355194366855</v>
      </c>
      <c r="F63" s="1">
        <f t="shared" si="2"/>
        <v>0.46578484028974992</v>
      </c>
      <c r="H63" s="2">
        <v>42461</v>
      </c>
      <c r="I63">
        <v>4.72</v>
      </c>
      <c r="J63">
        <v>4.1399999999999997</v>
      </c>
      <c r="K63" s="11">
        <f t="shared" si="3"/>
        <v>4.4908395574640672</v>
      </c>
      <c r="L63" s="242"/>
      <c r="M63" s="2">
        <v>42461</v>
      </c>
      <c r="N63">
        <v>5.66</v>
      </c>
      <c r="O63">
        <v>1.62</v>
      </c>
      <c r="P63" s="11">
        <f t="shared" si="5"/>
        <v>3.6483413162194012</v>
      </c>
      <c r="R63" s="2">
        <v>40210</v>
      </c>
      <c r="S63">
        <v>19.53</v>
      </c>
      <c r="T63">
        <v>18.760000000000002</v>
      </c>
      <c r="U63">
        <f t="shared" si="4"/>
        <v>0.76999999999999957</v>
      </c>
      <c r="W63">
        <v>36</v>
      </c>
      <c r="X63">
        <v>29.17</v>
      </c>
      <c r="Y63">
        <f t="shared" si="1"/>
        <v>6.8299999999999983</v>
      </c>
    </row>
    <row r="64" spans="1:25">
      <c r="A64" s="2">
        <v>41030</v>
      </c>
      <c r="B64" s="14">
        <v>1294203</v>
      </c>
      <c r="C64" s="14">
        <v>847858</v>
      </c>
      <c r="D64" s="1">
        <f>B64/'PIB - BCB'!C270</f>
        <v>0.28398318784805798</v>
      </c>
      <c r="E64" s="1">
        <f>C64/'PIB - BCB'!C270</f>
        <v>0.18604300691814094</v>
      </c>
      <c r="F64" s="1">
        <f t="shared" si="2"/>
        <v>0.47002619476619889</v>
      </c>
      <c r="H64" s="2">
        <v>42491</v>
      </c>
      <c r="I64">
        <v>4.8499999999999996</v>
      </c>
      <c r="J64">
        <v>4.5199999999999996</v>
      </c>
      <c r="K64" s="11">
        <f t="shared" si="3"/>
        <v>4.7193813388134132</v>
      </c>
      <c r="L64" s="203"/>
      <c r="M64" s="2">
        <v>42491</v>
      </c>
      <c r="N64">
        <v>5.8</v>
      </c>
      <c r="O64">
        <v>1.64</v>
      </c>
      <c r="P64" s="11">
        <f t="shared" si="5"/>
        <v>3.7287119318591597</v>
      </c>
      <c r="R64" s="2">
        <v>40238</v>
      </c>
      <c r="S64">
        <v>19.309999999999999</v>
      </c>
      <c r="T64">
        <v>18.55</v>
      </c>
      <c r="U64">
        <f t="shared" si="4"/>
        <v>0.75999999999999801</v>
      </c>
      <c r="W64">
        <v>36.4</v>
      </c>
      <c r="X64">
        <v>29.38</v>
      </c>
      <c r="Y64">
        <f t="shared" si="1"/>
        <v>7.02</v>
      </c>
    </row>
    <row r="65" spans="1:25">
      <c r="A65" s="2">
        <v>41061</v>
      </c>
      <c r="B65" s="14">
        <v>1315661</v>
      </c>
      <c r="C65" s="14">
        <v>859474</v>
      </c>
      <c r="D65" s="1">
        <f>B65/'PIB - BCB'!C271</f>
        <v>0.28690215234456512</v>
      </c>
      <c r="E65" s="1">
        <f>C65/'PIB - BCB'!C271</f>
        <v>0.18742285473552289</v>
      </c>
      <c r="F65" s="1">
        <f t="shared" si="2"/>
        <v>0.47432500708008801</v>
      </c>
      <c r="H65" s="2">
        <v>42522</v>
      </c>
      <c r="I65">
        <v>4.59</v>
      </c>
      <c r="J65">
        <v>4.3600000000000003</v>
      </c>
      <c r="K65" s="11">
        <f t="shared" si="3"/>
        <v>4.4991187351589668</v>
      </c>
      <c r="M65" s="2">
        <v>42522</v>
      </c>
      <c r="N65">
        <v>5.63</v>
      </c>
      <c r="O65">
        <v>1.38</v>
      </c>
      <c r="P65" s="11">
        <f t="shared" si="5"/>
        <v>3.5107315440423448</v>
      </c>
      <c r="R65" s="2">
        <v>40269</v>
      </c>
      <c r="S65">
        <v>19.29</v>
      </c>
      <c r="T65">
        <v>18.53</v>
      </c>
      <c r="U65">
        <f t="shared" si="4"/>
        <v>0.75999999999999801</v>
      </c>
      <c r="W65">
        <v>36.799999999999997</v>
      </c>
      <c r="X65">
        <v>29.62</v>
      </c>
      <c r="Y65">
        <f t="shared" si="1"/>
        <v>7.1799999999999962</v>
      </c>
    </row>
    <row r="66" spans="1:25">
      <c r="A66" s="2">
        <v>41091</v>
      </c>
      <c r="B66" s="14">
        <v>1320806</v>
      </c>
      <c r="C66" s="14">
        <v>872082</v>
      </c>
      <c r="D66" s="1">
        <f>B66/'PIB - BCB'!C272</f>
        <v>0.28540681479576085</v>
      </c>
      <c r="E66" s="1">
        <f>C66/'PIB - BCB'!C272</f>
        <v>0.18844413627793691</v>
      </c>
      <c r="F66" s="1">
        <f t="shared" si="2"/>
        <v>0.47385095107369779</v>
      </c>
      <c r="H66" s="2">
        <v>42552</v>
      </c>
      <c r="I66">
        <v>4.57</v>
      </c>
      <c r="J66">
        <v>4.6100000000000003</v>
      </c>
      <c r="K66" s="11">
        <f t="shared" si="3"/>
        <v>4.5859074608461539</v>
      </c>
      <c r="M66" s="2">
        <v>42552</v>
      </c>
      <c r="N66">
        <v>5.71</v>
      </c>
      <c r="O66">
        <v>1.42</v>
      </c>
      <c r="P66" s="11">
        <f t="shared" si="5"/>
        <v>3.5595145664716519</v>
      </c>
      <c r="R66" s="2">
        <v>40299</v>
      </c>
      <c r="S66">
        <v>19.309999999999999</v>
      </c>
      <c r="T66">
        <v>18.55</v>
      </c>
      <c r="U66">
        <f t="shared" si="4"/>
        <v>0.75999999999999801</v>
      </c>
      <c r="W66">
        <v>37.24</v>
      </c>
      <c r="X66">
        <v>29.86</v>
      </c>
      <c r="Y66">
        <f t="shared" ref="Y66:Y127" si="6">W66-X66</f>
        <v>7.3800000000000026</v>
      </c>
    </row>
    <row r="67" spans="1:25">
      <c r="A67" s="2">
        <v>41122</v>
      </c>
      <c r="B67" s="14">
        <v>1332464</v>
      </c>
      <c r="C67" s="14">
        <v>887402</v>
      </c>
      <c r="D67" s="1">
        <f>B67/'PIB - BCB'!C273</f>
        <v>0.28523117621383859</v>
      </c>
      <c r="E67" s="1">
        <f>C67/'PIB - BCB'!C273</f>
        <v>0.18995989102483279</v>
      </c>
      <c r="F67" s="1">
        <f t="shared" ref="F67:F132" si="7">D67+E67</f>
        <v>0.47519106723867138</v>
      </c>
      <c r="H67" s="2">
        <v>42583</v>
      </c>
      <c r="I67">
        <v>4.6500000000000004</v>
      </c>
      <c r="J67">
        <v>4.8099999999999996</v>
      </c>
      <c r="K67" s="11">
        <f t="shared" si="3"/>
        <v>4.7139607615955201</v>
      </c>
      <c r="M67" s="2">
        <v>42583</v>
      </c>
      <c r="N67">
        <v>5.77</v>
      </c>
      <c r="O67">
        <v>1.52</v>
      </c>
      <c r="P67" s="11">
        <f t="shared" si="5"/>
        <v>3.6342923233645705</v>
      </c>
      <c r="R67" s="2">
        <v>40330</v>
      </c>
      <c r="S67">
        <v>19.5</v>
      </c>
      <c r="T67">
        <v>18.73</v>
      </c>
      <c r="U67">
        <f t="shared" si="4"/>
        <v>0.76999999999999957</v>
      </c>
      <c r="W67">
        <v>37.49</v>
      </c>
      <c r="X67">
        <v>29.92</v>
      </c>
      <c r="Y67">
        <f t="shared" si="6"/>
        <v>7.57</v>
      </c>
    </row>
    <row r="68" spans="1:25">
      <c r="A68" s="2">
        <v>41153</v>
      </c>
      <c r="B68" s="14">
        <v>1344794</v>
      </c>
      <c r="C68" s="14">
        <v>899680</v>
      </c>
      <c r="D68" s="1">
        <f>B68/'PIB - BCB'!C274</f>
        <v>0.2858914167309472</v>
      </c>
      <c r="E68" s="1">
        <f>C68/'PIB - BCB'!C274</f>
        <v>0.19126408193708372</v>
      </c>
      <c r="F68" s="1">
        <f t="shared" si="7"/>
        <v>0.47715549866803092</v>
      </c>
      <c r="H68" s="2">
        <v>42614</v>
      </c>
      <c r="I68">
        <v>4.7</v>
      </c>
      <c r="J68">
        <v>5.03</v>
      </c>
      <c r="K68" s="11">
        <f t="shared" si="3"/>
        <v>4.8322779412904762</v>
      </c>
      <c r="M68" s="2">
        <v>42614</v>
      </c>
      <c r="N68">
        <v>5.79</v>
      </c>
      <c r="O68">
        <v>1.59</v>
      </c>
      <c r="P68" s="11">
        <f t="shared" si="5"/>
        <v>3.6794589477562494</v>
      </c>
      <c r="R68" s="2">
        <v>40360</v>
      </c>
      <c r="S68">
        <v>19.329999999999998</v>
      </c>
      <c r="T68">
        <v>18.55</v>
      </c>
      <c r="U68">
        <f t="shared" si="4"/>
        <v>0.77999999999999758</v>
      </c>
      <c r="W68">
        <v>37.85</v>
      </c>
      <c r="X68">
        <v>30.04</v>
      </c>
      <c r="Y68">
        <f t="shared" si="6"/>
        <v>7.8100000000000023</v>
      </c>
    </row>
    <row r="69" spans="1:25">
      <c r="A69" s="2">
        <v>41183</v>
      </c>
      <c r="B69" s="14">
        <v>1355892</v>
      </c>
      <c r="C69" s="14">
        <v>920393</v>
      </c>
      <c r="D69" s="1">
        <f>B69/'PIB - BCB'!C275</f>
        <v>0.28554547795033197</v>
      </c>
      <c r="E69" s="1">
        <f>C69/'PIB - BCB'!C275</f>
        <v>0.19383111566934527</v>
      </c>
      <c r="F69" s="1">
        <f t="shared" si="7"/>
        <v>0.47937659361967722</v>
      </c>
      <c r="H69" s="2">
        <v>42644</v>
      </c>
      <c r="I69">
        <v>4.8600000000000003</v>
      </c>
      <c r="J69">
        <v>4.42</v>
      </c>
      <c r="K69" s="11">
        <f t="shared" si="3"/>
        <v>4.6820904148645708</v>
      </c>
      <c r="M69" s="2">
        <v>42644</v>
      </c>
      <c r="N69">
        <v>5.8</v>
      </c>
      <c r="O69">
        <v>1.89</v>
      </c>
      <c r="P69" s="11">
        <f t="shared" si="5"/>
        <v>3.8397675570581566</v>
      </c>
      <c r="R69" s="2">
        <v>40391</v>
      </c>
      <c r="S69">
        <v>19.190000000000001</v>
      </c>
      <c r="T69">
        <v>18.39</v>
      </c>
      <c r="U69">
        <f t="shared" ref="U69:U133" si="8">S69-T69</f>
        <v>0.80000000000000071</v>
      </c>
      <c r="W69">
        <v>38.15</v>
      </c>
      <c r="X69">
        <v>30.13</v>
      </c>
      <c r="Y69">
        <f t="shared" si="6"/>
        <v>8.02</v>
      </c>
    </row>
    <row r="70" spans="1:25">
      <c r="A70" s="2">
        <v>41214</v>
      </c>
      <c r="B70" s="14">
        <v>1370604</v>
      </c>
      <c r="C70" s="14">
        <v>940237</v>
      </c>
      <c r="D70" s="1">
        <f>B70/'PIB - BCB'!C276</f>
        <v>0.28655931393560052</v>
      </c>
      <c r="E70" s="1">
        <f>C70/'PIB - BCB'!C276</f>
        <v>0.19658024466356966</v>
      </c>
      <c r="F70" s="1">
        <f t="shared" si="7"/>
        <v>0.48313955859917018</v>
      </c>
      <c r="H70" s="2">
        <v>42675</v>
      </c>
      <c r="I70">
        <v>4.54</v>
      </c>
      <c r="J70">
        <v>4.34</v>
      </c>
      <c r="K70" s="11">
        <f t="shared" si="3"/>
        <v>4.4586238256980906</v>
      </c>
      <c r="M70" s="2">
        <v>42675</v>
      </c>
      <c r="N70">
        <v>5.75</v>
      </c>
      <c r="O70">
        <v>1.86</v>
      </c>
      <c r="P70" s="11">
        <f t="shared" si="5"/>
        <v>3.8000710093828647</v>
      </c>
      <c r="R70" s="2">
        <v>40422</v>
      </c>
      <c r="S70">
        <v>19.16</v>
      </c>
      <c r="T70">
        <v>18.34</v>
      </c>
      <c r="U70">
        <f t="shared" si="8"/>
        <v>0.82000000000000028</v>
      </c>
      <c r="W70">
        <v>38.57</v>
      </c>
      <c r="X70">
        <v>30.33</v>
      </c>
      <c r="Y70">
        <f t="shared" si="6"/>
        <v>8.240000000000002</v>
      </c>
    </row>
    <row r="71" spans="1:25">
      <c r="A71" s="2">
        <v>41244</v>
      </c>
      <c r="B71" s="14">
        <v>1396241</v>
      </c>
      <c r="C71" s="14">
        <v>972097</v>
      </c>
      <c r="D71" s="1">
        <f>B71/'PIB - BCB'!C277</f>
        <v>0.28999181682991471</v>
      </c>
      <c r="E71" s="1">
        <f>C71/'PIB - BCB'!C277</f>
        <v>0.20189936777741777</v>
      </c>
      <c r="F71" s="1">
        <f t="shared" si="7"/>
        <v>0.4918911846073325</v>
      </c>
      <c r="H71" s="2">
        <v>42705</v>
      </c>
      <c r="I71">
        <v>4.26</v>
      </c>
      <c r="J71">
        <v>4.66</v>
      </c>
      <c r="K71" s="11">
        <f t="shared" si="3"/>
        <v>4.424182139542582</v>
      </c>
      <c r="M71" s="2">
        <v>42705</v>
      </c>
      <c r="N71">
        <v>5.64</v>
      </c>
      <c r="O71">
        <v>1.76</v>
      </c>
      <c r="P71" s="11">
        <f t="shared" si="5"/>
        <v>3.7044431666942463</v>
      </c>
      <c r="R71" s="2">
        <v>40452</v>
      </c>
      <c r="S71">
        <v>19.16</v>
      </c>
      <c r="T71">
        <v>18.329999999999998</v>
      </c>
      <c r="U71">
        <f t="shared" si="8"/>
        <v>0.83000000000000185</v>
      </c>
      <c r="W71">
        <v>38.89</v>
      </c>
      <c r="X71">
        <v>30.5</v>
      </c>
      <c r="Y71">
        <f t="shared" si="6"/>
        <v>8.39</v>
      </c>
    </row>
    <row r="72" spans="1:25">
      <c r="A72" s="2">
        <v>41275</v>
      </c>
      <c r="B72" s="14">
        <v>1385371</v>
      </c>
      <c r="C72" s="14">
        <v>980794</v>
      </c>
      <c r="D72" s="1">
        <f>B72/'PIB - BCB'!C278</f>
        <v>0.28496278487901588</v>
      </c>
      <c r="E72" s="1">
        <f>C72/'PIB - BCB'!C278</f>
        <v>0.20174364096883038</v>
      </c>
      <c r="F72" s="1">
        <f t="shared" si="7"/>
        <v>0.48670642584784629</v>
      </c>
      <c r="H72" s="2">
        <v>42736</v>
      </c>
      <c r="I72">
        <v>4.9000000000000004</v>
      </c>
      <c r="J72">
        <v>5.33</v>
      </c>
      <c r="K72" s="11">
        <f t="shared" si="3"/>
        <v>5.0782383815160816</v>
      </c>
      <c r="M72" s="2">
        <v>42736</v>
      </c>
      <c r="N72">
        <v>5.68</v>
      </c>
      <c r="O72">
        <v>1.8</v>
      </c>
      <c r="P72" s="11">
        <f t="shared" si="5"/>
        <v>3.7350916550461006</v>
      </c>
      <c r="R72" s="2">
        <v>40483</v>
      </c>
      <c r="S72">
        <v>19.34</v>
      </c>
      <c r="T72">
        <v>18.48</v>
      </c>
      <c r="U72">
        <f t="shared" si="8"/>
        <v>0.85999999999999943</v>
      </c>
      <c r="W72">
        <v>39.340000000000003</v>
      </c>
      <c r="X72">
        <v>30.75</v>
      </c>
      <c r="Y72">
        <f t="shared" si="6"/>
        <v>8.5900000000000034</v>
      </c>
    </row>
    <row r="73" spans="1:25">
      <c r="A73" s="2">
        <v>41306</v>
      </c>
      <c r="B73" s="14">
        <v>1388503</v>
      </c>
      <c r="C73" s="14">
        <v>995094</v>
      </c>
      <c r="D73" s="1">
        <f>B73/'PIB - BCB'!C279</f>
        <v>0.28378318030841249</v>
      </c>
      <c r="E73" s="1">
        <f>C73/'PIB - BCB'!C279</f>
        <v>0.20337798335748603</v>
      </c>
      <c r="F73" s="1">
        <f t="shared" si="7"/>
        <v>0.48716116366589851</v>
      </c>
      <c r="H73" s="2">
        <v>42767</v>
      </c>
      <c r="I73">
        <v>4.78</v>
      </c>
      <c r="J73">
        <v>4.5199999999999996</v>
      </c>
      <c r="K73" s="11">
        <f t="shared" si="3"/>
        <v>4.6714562990304156</v>
      </c>
      <c r="L73" s="203"/>
      <c r="M73" s="2">
        <v>42767</v>
      </c>
      <c r="N73">
        <v>5.58</v>
      </c>
      <c r="O73">
        <v>1.94</v>
      </c>
      <c r="P73" s="11">
        <f t="shared" si="5"/>
        <v>3.7540940562149632</v>
      </c>
      <c r="R73" s="2">
        <v>40513</v>
      </c>
      <c r="S73">
        <v>19.55</v>
      </c>
      <c r="T73">
        <v>18.64</v>
      </c>
      <c r="U73">
        <f t="shared" si="8"/>
        <v>0.91000000000000014</v>
      </c>
      <c r="W73">
        <v>39.409999999999997</v>
      </c>
      <c r="X73">
        <v>30.58</v>
      </c>
      <c r="Y73">
        <f t="shared" si="6"/>
        <v>8.8299999999999983</v>
      </c>
    </row>
    <row r="74" spans="1:25">
      <c r="A74" s="2">
        <v>41334</v>
      </c>
      <c r="B74" s="14">
        <v>1407417</v>
      </c>
      <c r="C74" s="14">
        <v>1019646</v>
      </c>
      <c r="D74" s="1">
        <f>B74/'PIB - BCB'!C280</f>
        <v>0.28566082390373754</v>
      </c>
      <c r="E74" s="1">
        <f>C74/'PIB - BCB'!C280</f>
        <v>0.20695566164836035</v>
      </c>
      <c r="F74" s="1">
        <f t="shared" si="7"/>
        <v>0.49261648555209792</v>
      </c>
      <c r="H74" s="2">
        <v>42795</v>
      </c>
      <c r="I74">
        <v>4.75</v>
      </c>
      <c r="J74">
        <v>5.3</v>
      </c>
      <c r="K74" s="11">
        <f t="shared" si="3"/>
        <v>4.9810633469341337</v>
      </c>
      <c r="M74" s="2">
        <v>42795</v>
      </c>
      <c r="N74">
        <v>5.73</v>
      </c>
      <c r="O74">
        <v>2</v>
      </c>
      <c r="P74" s="11">
        <f t="shared" si="5"/>
        <v>3.8602960504198141</v>
      </c>
      <c r="R74" s="2">
        <v>40544</v>
      </c>
      <c r="S74">
        <v>19.760000000000002</v>
      </c>
      <c r="T74">
        <v>18.829999999999998</v>
      </c>
      <c r="U74">
        <f t="shared" si="8"/>
        <v>0.93000000000000327</v>
      </c>
      <c r="W74">
        <v>39.78</v>
      </c>
      <c r="X74">
        <v>30.81</v>
      </c>
      <c r="Y74">
        <f t="shared" si="6"/>
        <v>8.9700000000000024</v>
      </c>
    </row>
    <row r="75" spans="1:25">
      <c r="A75" s="2">
        <v>41365</v>
      </c>
      <c r="B75" s="14">
        <v>1411352</v>
      </c>
      <c r="C75" s="14">
        <v>1037796</v>
      </c>
      <c r="D75" s="1">
        <f>B75/'PIB - BCB'!C281</f>
        <v>0.28319136664346117</v>
      </c>
      <c r="E75" s="1">
        <f>C75/'PIB - BCB'!C281</f>
        <v>0.20823640561469955</v>
      </c>
      <c r="F75" s="1">
        <f t="shared" si="7"/>
        <v>0.4914277722581607</v>
      </c>
      <c r="H75" s="2">
        <v>42826</v>
      </c>
      <c r="I75">
        <v>4.55</v>
      </c>
      <c r="J75">
        <v>4.68</v>
      </c>
      <c r="K75" s="11">
        <f t="shared" si="3"/>
        <v>4.605085882927451</v>
      </c>
      <c r="M75" s="2">
        <v>42826</v>
      </c>
      <c r="N75">
        <v>5.74</v>
      </c>
      <c r="O75">
        <v>2.15</v>
      </c>
      <c r="P75" s="11">
        <f t="shared" si="5"/>
        <v>3.9336965236114114</v>
      </c>
      <c r="R75" s="2">
        <v>40575</v>
      </c>
      <c r="S75">
        <v>19.78</v>
      </c>
      <c r="T75">
        <v>18.82</v>
      </c>
      <c r="U75">
        <f t="shared" si="8"/>
        <v>0.96000000000000085</v>
      </c>
      <c r="W75">
        <v>40.1</v>
      </c>
      <c r="X75">
        <v>30.98</v>
      </c>
      <c r="Y75">
        <f t="shared" si="6"/>
        <v>9.120000000000001</v>
      </c>
    </row>
    <row r="76" spans="1:25">
      <c r="A76" s="2">
        <v>41395</v>
      </c>
      <c r="B76" s="14">
        <v>1427448</v>
      </c>
      <c r="C76" s="14">
        <v>1059846</v>
      </c>
      <c r="D76" s="1">
        <f>B76/'PIB - BCB'!C282</f>
        <v>0.28422098531645967</v>
      </c>
      <c r="E76" s="1">
        <f>C76/'PIB - BCB'!C282</f>
        <v>0.21102728393868533</v>
      </c>
      <c r="F76" s="1">
        <f t="shared" si="7"/>
        <v>0.49524826925514498</v>
      </c>
      <c r="H76" s="2">
        <v>42856</v>
      </c>
      <c r="I76">
        <v>4.3899999999999997</v>
      </c>
      <c r="J76">
        <v>5.55</v>
      </c>
      <c r="K76" s="11">
        <f t="shared" si="3"/>
        <v>4.8842806761082533</v>
      </c>
      <c r="M76" s="2">
        <v>42856</v>
      </c>
      <c r="N76">
        <v>5.95</v>
      </c>
      <c r="O76">
        <v>2.17</v>
      </c>
      <c r="P76" s="11">
        <f t="shared" si="5"/>
        <v>4.0469226354098007</v>
      </c>
      <c r="R76" s="2">
        <v>40603</v>
      </c>
      <c r="S76">
        <v>20.43</v>
      </c>
      <c r="T76">
        <v>19.39</v>
      </c>
      <c r="U76">
        <f t="shared" si="8"/>
        <v>1.0399999999999991</v>
      </c>
      <c r="W76">
        <v>40.409999999999997</v>
      </c>
      <c r="X76">
        <v>31.07</v>
      </c>
      <c r="Y76">
        <f t="shared" si="6"/>
        <v>9.3399999999999963</v>
      </c>
    </row>
    <row r="77" spans="1:25">
      <c r="A77" s="2">
        <v>41426</v>
      </c>
      <c r="B77" s="14">
        <v>1441075</v>
      </c>
      <c r="C77" s="14">
        <v>1090500</v>
      </c>
      <c r="D77" s="1">
        <f>B77/'PIB - BCB'!C283</f>
        <v>0.28444220972974249</v>
      </c>
      <c r="E77" s="1">
        <f>C77/'PIB - BCB'!C283</f>
        <v>0.21524502868364531</v>
      </c>
      <c r="F77" s="1">
        <f t="shared" si="7"/>
        <v>0.4996872384133878</v>
      </c>
      <c r="H77" s="2">
        <v>42887</v>
      </c>
      <c r="I77">
        <v>4.0599999999999996</v>
      </c>
      <c r="J77">
        <v>4.54</v>
      </c>
      <c r="K77" s="11">
        <f t="shared" si="3"/>
        <v>4.2667645635622087</v>
      </c>
      <c r="M77" s="2">
        <v>42887</v>
      </c>
      <c r="N77">
        <v>5.56</v>
      </c>
      <c r="O77">
        <v>1.93</v>
      </c>
      <c r="P77" s="11">
        <f t="shared" si="5"/>
        <v>3.7370990537220696</v>
      </c>
      <c r="R77" s="2">
        <v>40634</v>
      </c>
      <c r="S77">
        <v>20.79</v>
      </c>
      <c r="T77">
        <v>19.600000000000001</v>
      </c>
      <c r="U77">
        <f t="shared" si="8"/>
        <v>1.1899999999999977</v>
      </c>
      <c r="W77">
        <v>40.6</v>
      </c>
      <c r="X77">
        <v>31.07</v>
      </c>
      <c r="Y77">
        <f t="shared" si="6"/>
        <v>9.5300000000000011</v>
      </c>
    </row>
    <row r="78" spans="1:25">
      <c r="A78" s="2">
        <v>41456</v>
      </c>
      <c r="B78" s="14">
        <v>1440430</v>
      </c>
      <c r="C78" s="14">
        <v>1104696</v>
      </c>
      <c r="D78" s="1">
        <f>B78/'PIB - BCB'!C284</f>
        <v>0.28185666885033855</v>
      </c>
      <c r="E78" s="1">
        <f>C78/'PIB - BCB'!C284</f>
        <v>0.21616179519469436</v>
      </c>
      <c r="F78" s="1">
        <f t="shared" si="7"/>
        <v>0.49801846404503292</v>
      </c>
      <c r="H78" s="2">
        <v>42917</v>
      </c>
      <c r="I78">
        <v>4.07</v>
      </c>
      <c r="J78">
        <v>4.84</v>
      </c>
      <c r="K78" s="11">
        <f t="shared" si="3"/>
        <v>4.404213677436795</v>
      </c>
      <c r="M78" s="2">
        <v>42917</v>
      </c>
      <c r="N78">
        <v>5.63</v>
      </c>
      <c r="O78">
        <v>1.76</v>
      </c>
      <c r="P78" s="11">
        <f t="shared" si="5"/>
        <v>3.68933419996109</v>
      </c>
      <c r="R78" s="2">
        <v>40664</v>
      </c>
      <c r="S78">
        <v>21.32</v>
      </c>
      <c r="T78">
        <v>19.96</v>
      </c>
      <c r="U78">
        <f t="shared" si="8"/>
        <v>1.3599999999999994</v>
      </c>
      <c r="W78">
        <v>41</v>
      </c>
      <c r="X78">
        <v>31.23</v>
      </c>
      <c r="Y78">
        <f t="shared" si="6"/>
        <v>9.77</v>
      </c>
    </row>
    <row r="79" spans="1:25">
      <c r="A79" s="2">
        <v>41487</v>
      </c>
      <c r="B79" s="14">
        <v>1447717</v>
      </c>
      <c r="C79" s="14">
        <v>1130157</v>
      </c>
      <c r="D79" s="1">
        <f>B79/'PIB - BCB'!C285</f>
        <v>0.28143806259978377</v>
      </c>
      <c r="E79" s="1">
        <f>C79/'PIB - BCB'!C285</f>
        <v>0.21970398670015193</v>
      </c>
      <c r="F79" s="1">
        <f t="shared" si="7"/>
        <v>0.50114204929993567</v>
      </c>
      <c r="H79" s="2">
        <v>42948</v>
      </c>
      <c r="I79">
        <v>3.93</v>
      </c>
      <c r="J79">
        <v>4.96</v>
      </c>
      <c r="K79" s="11">
        <f t="shared" si="3"/>
        <v>4.3815588077617447</v>
      </c>
      <c r="M79" s="2">
        <v>42948</v>
      </c>
      <c r="N79">
        <v>5.61</v>
      </c>
      <c r="O79">
        <v>1.8</v>
      </c>
      <c r="P79" s="11">
        <f t="shared" si="5"/>
        <v>3.7064044060259467</v>
      </c>
      <c r="R79" s="2">
        <v>40695</v>
      </c>
      <c r="S79">
        <v>21.45</v>
      </c>
      <c r="T79">
        <v>20.079999999999998</v>
      </c>
      <c r="U79">
        <f t="shared" si="8"/>
        <v>1.370000000000001</v>
      </c>
      <c r="W79">
        <v>40.99</v>
      </c>
      <c r="X79">
        <v>31.14</v>
      </c>
      <c r="Y79">
        <f t="shared" si="6"/>
        <v>9.8500000000000014</v>
      </c>
    </row>
    <row r="80" spans="1:25">
      <c r="A80" s="2">
        <v>41518</v>
      </c>
      <c r="B80" s="14">
        <v>1460987</v>
      </c>
      <c r="C80" s="14">
        <v>1136181</v>
      </c>
      <c r="D80" s="1">
        <f>B80/'PIB - BCB'!C286</f>
        <v>0.28150048841058345</v>
      </c>
      <c r="E80" s="1">
        <f>C80/'PIB - BCB'!C286</f>
        <v>0.21891742118364169</v>
      </c>
      <c r="F80" s="1">
        <f t="shared" si="7"/>
        <v>0.50041790959422516</v>
      </c>
      <c r="H80" s="2">
        <v>42979</v>
      </c>
      <c r="I80">
        <v>3.8</v>
      </c>
      <c r="J80">
        <v>5.61</v>
      </c>
      <c r="K80" s="11">
        <f t="shared" si="3"/>
        <v>4.5918192469643859</v>
      </c>
      <c r="M80" s="2">
        <v>42979</v>
      </c>
      <c r="N80">
        <v>5.43</v>
      </c>
      <c r="O80">
        <v>1.78</v>
      </c>
      <c r="P80" s="11">
        <f t="shared" si="5"/>
        <v>3.6099895373386226</v>
      </c>
      <c r="R80" s="2">
        <v>40725</v>
      </c>
      <c r="S80">
        <v>21.69</v>
      </c>
      <c r="T80">
        <v>20.309999999999999</v>
      </c>
      <c r="U80">
        <f t="shared" si="8"/>
        <v>1.3800000000000026</v>
      </c>
      <c r="W80">
        <v>41.05</v>
      </c>
      <c r="X80">
        <v>31.12</v>
      </c>
      <c r="Y80">
        <f t="shared" si="6"/>
        <v>9.9299999999999962</v>
      </c>
    </row>
    <row r="81" spans="1:25">
      <c r="A81" s="2">
        <v>41548</v>
      </c>
      <c r="B81" s="14">
        <v>1462303</v>
      </c>
      <c r="C81" s="14">
        <v>1141938</v>
      </c>
      <c r="D81" s="1">
        <f>B81/'PIB - BCB'!C287</f>
        <v>0.27932575870464321</v>
      </c>
      <c r="E81" s="1">
        <f>C81/'PIB - BCB'!C287</f>
        <v>0.21813037259970258</v>
      </c>
      <c r="F81" s="1">
        <f t="shared" si="7"/>
        <v>0.49745613130434579</v>
      </c>
      <c r="H81" s="2">
        <v>43009</v>
      </c>
      <c r="I81">
        <v>4.03</v>
      </c>
      <c r="J81">
        <v>5.91</v>
      </c>
      <c r="K81" s="11">
        <f t="shared" si="3"/>
        <v>4.8543643503039853</v>
      </c>
      <c r="M81" s="2">
        <v>43009</v>
      </c>
      <c r="N81">
        <v>5.4</v>
      </c>
      <c r="O81">
        <v>1.84</v>
      </c>
      <c r="P81" s="11">
        <f t="shared" si="5"/>
        <v>3.630625120240599</v>
      </c>
      <c r="R81" s="2">
        <v>40756</v>
      </c>
      <c r="S81">
        <v>22.07</v>
      </c>
      <c r="T81">
        <v>20.65</v>
      </c>
      <c r="U81">
        <f t="shared" si="8"/>
        <v>1.4200000000000017</v>
      </c>
      <c r="W81">
        <v>41.51</v>
      </c>
      <c r="X81">
        <v>31.28</v>
      </c>
      <c r="Y81">
        <f t="shared" si="6"/>
        <v>10.229999999999997</v>
      </c>
    </row>
    <row r="82" spans="1:25">
      <c r="A82" s="2">
        <v>41579</v>
      </c>
      <c r="B82" s="14">
        <v>1479882</v>
      </c>
      <c r="C82" s="14">
        <v>1166990</v>
      </c>
      <c r="D82" s="1">
        <f>B82/'PIB - BCB'!C288</f>
        <v>0.28033692441364227</v>
      </c>
      <c r="E82" s="1">
        <f>C82/'PIB - BCB'!C288</f>
        <v>0.22106518453598087</v>
      </c>
      <c r="F82" s="1">
        <f t="shared" si="7"/>
        <v>0.50140210894962312</v>
      </c>
      <c r="H82" s="2">
        <v>43040</v>
      </c>
      <c r="I82">
        <v>3.99</v>
      </c>
      <c r="J82">
        <v>5.27</v>
      </c>
      <c r="K82" s="11">
        <f t="shared" si="3"/>
        <v>4.554344327946346</v>
      </c>
      <c r="M82" s="2">
        <v>43040</v>
      </c>
      <c r="N82">
        <v>5.26</v>
      </c>
      <c r="O82">
        <v>1.78</v>
      </c>
      <c r="P82" s="11">
        <f t="shared" si="5"/>
        <v>3.5422500824552237</v>
      </c>
      <c r="R82" s="2">
        <v>40787</v>
      </c>
      <c r="S82">
        <v>22.38</v>
      </c>
      <c r="T82">
        <v>20.92</v>
      </c>
      <c r="U82">
        <f t="shared" si="8"/>
        <v>1.4599999999999973</v>
      </c>
      <c r="W82">
        <v>41.61</v>
      </c>
      <c r="X82">
        <v>31.4</v>
      </c>
      <c r="Y82">
        <f t="shared" si="6"/>
        <v>10.210000000000001</v>
      </c>
    </row>
    <row r="83" spans="1:25">
      <c r="A83" s="2">
        <v>41609</v>
      </c>
      <c r="B83" s="14">
        <v>1505569</v>
      </c>
      <c r="C83" s="14">
        <v>1205802</v>
      </c>
      <c r="D83" s="1">
        <f>B83/'PIB - BCB'!C289</f>
        <v>0.28238495661449176</v>
      </c>
      <c r="E83" s="1">
        <f>C83/'PIB - BCB'!C289</f>
        <v>0.22616057148869789</v>
      </c>
      <c r="F83" s="1">
        <f t="shared" si="7"/>
        <v>0.50854552810318965</v>
      </c>
      <c r="H83" s="2">
        <v>43070</v>
      </c>
      <c r="I83">
        <v>3.69</v>
      </c>
      <c r="J83">
        <v>5.1100000000000003</v>
      </c>
      <c r="K83" s="11">
        <f t="shared" si="3"/>
        <v>4.321502970268547</v>
      </c>
      <c r="M83" s="2">
        <v>43070</v>
      </c>
      <c r="N83">
        <v>4.92</v>
      </c>
      <c r="O83">
        <v>1.49</v>
      </c>
      <c r="P83" s="11">
        <f t="shared" si="5"/>
        <v>3.2481520924846521</v>
      </c>
      <c r="R83" s="2">
        <v>40817</v>
      </c>
      <c r="S83">
        <v>22.83</v>
      </c>
      <c r="T83">
        <v>21.31</v>
      </c>
      <c r="U83">
        <f t="shared" si="8"/>
        <v>1.5199999999999996</v>
      </c>
      <c r="W83">
        <v>41.82</v>
      </c>
      <c r="X83">
        <v>31.42</v>
      </c>
      <c r="Y83">
        <f t="shared" si="6"/>
        <v>10.399999999999999</v>
      </c>
    </row>
    <row r="84" spans="1:25">
      <c r="A84" s="2">
        <v>41640</v>
      </c>
      <c r="B84" s="14">
        <v>1488825</v>
      </c>
      <c r="C84" s="14">
        <v>1224446</v>
      </c>
      <c r="D84" s="1">
        <f>B84/'PIB - BCB'!C290</f>
        <v>0.27685565907322934</v>
      </c>
      <c r="E84" s="1">
        <f>C84/'PIB - BCB'!C290</f>
        <v>0.2276928479368491</v>
      </c>
      <c r="F84" s="1">
        <f t="shared" si="7"/>
        <v>0.50454850701007847</v>
      </c>
      <c r="H84" s="2">
        <v>43101</v>
      </c>
      <c r="I84">
        <v>3.92</v>
      </c>
      <c r="J84">
        <v>5.48</v>
      </c>
      <c r="K84" s="11">
        <f t="shared" si="3"/>
        <v>4.6239974112427396</v>
      </c>
      <c r="M84" s="2">
        <v>43101</v>
      </c>
      <c r="N84">
        <v>5.0599999999999996</v>
      </c>
      <c r="O84">
        <v>1.7</v>
      </c>
      <c r="P84" s="11">
        <f t="shared" si="5"/>
        <v>3.4206352798397655</v>
      </c>
      <c r="R84" s="2">
        <v>40848</v>
      </c>
      <c r="S84">
        <v>22.89</v>
      </c>
      <c r="T84">
        <v>21.34</v>
      </c>
      <c r="U84">
        <f t="shared" si="8"/>
        <v>1.5500000000000007</v>
      </c>
      <c r="W84">
        <v>41.96</v>
      </c>
      <c r="X84">
        <v>31.37</v>
      </c>
      <c r="Y84">
        <f t="shared" si="6"/>
        <v>10.59</v>
      </c>
    </row>
    <row r="85" spans="1:25">
      <c r="A85" s="2">
        <v>41671</v>
      </c>
      <c r="B85" s="14">
        <v>1489636</v>
      </c>
      <c r="C85" s="14">
        <v>1236016</v>
      </c>
      <c r="D85" s="1">
        <f>B85/'PIB - BCB'!C291</f>
        <v>0.27409852680202407</v>
      </c>
      <c r="E85" s="1">
        <f>C85/'PIB - BCB'!C291</f>
        <v>0.22743150991499306</v>
      </c>
      <c r="F85" s="1">
        <f t="shared" si="7"/>
        <v>0.50153003671701712</v>
      </c>
      <c r="H85" s="2">
        <v>43132</v>
      </c>
      <c r="I85">
        <v>3.82</v>
      </c>
      <c r="J85">
        <v>4.99</v>
      </c>
      <c r="K85" s="11">
        <f t="shared" ref="K85:K91" si="9">(D85*I85+E85*J85)/F85</f>
        <v>4.3505661617844096</v>
      </c>
      <c r="M85" s="2">
        <v>43132</v>
      </c>
      <c r="N85">
        <v>4.9800000000000004</v>
      </c>
      <c r="O85">
        <v>1.79</v>
      </c>
      <c r="P85" s="11">
        <f t="shared" si="5"/>
        <v>3.4249807154833283</v>
      </c>
      <c r="R85" s="2">
        <v>40878</v>
      </c>
      <c r="S85">
        <v>22.81</v>
      </c>
      <c r="T85">
        <v>21.25</v>
      </c>
      <c r="U85">
        <f t="shared" si="8"/>
        <v>1.5599999999999987</v>
      </c>
      <c r="W85">
        <v>41.83</v>
      </c>
      <c r="X85">
        <v>31.08</v>
      </c>
      <c r="Y85">
        <f t="shared" si="6"/>
        <v>10.75</v>
      </c>
    </row>
    <row r="86" spans="1:25">
      <c r="A86" s="2">
        <v>41699</v>
      </c>
      <c r="B86" s="14">
        <v>1500164</v>
      </c>
      <c r="C86" s="14">
        <v>1252125</v>
      </c>
      <c r="D86" s="1">
        <f>B86/'PIB - BCB'!C292</f>
        <v>0.27394785757116041</v>
      </c>
      <c r="E86" s="1">
        <f>C86/'PIB - BCB'!C292</f>
        <v>0.2286529747156239</v>
      </c>
      <c r="F86" s="1">
        <f t="shared" si="7"/>
        <v>0.50260083228678432</v>
      </c>
      <c r="H86" s="2">
        <v>43160</v>
      </c>
      <c r="I86">
        <v>3.87</v>
      </c>
      <c r="J86">
        <v>5.33</v>
      </c>
      <c r="K86" s="11">
        <f t="shared" si="9"/>
        <v>4.5342116798054271</v>
      </c>
      <c r="M86" s="2">
        <v>43160</v>
      </c>
      <c r="N86">
        <v>4.7699999999999996</v>
      </c>
      <c r="O86">
        <v>1.7</v>
      </c>
      <c r="P86" s="11">
        <f t="shared" si="5"/>
        <v>3.2844981974293495</v>
      </c>
      <c r="R86" s="2">
        <v>40909</v>
      </c>
      <c r="S86">
        <v>22.8</v>
      </c>
      <c r="T86">
        <v>21.21</v>
      </c>
      <c r="U86">
        <f t="shared" si="8"/>
        <v>1.5899999999999999</v>
      </c>
      <c r="W86">
        <v>42.18</v>
      </c>
      <c r="X86">
        <v>31.24</v>
      </c>
      <c r="Y86">
        <f t="shared" si="6"/>
        <v>10.940000000000001</v>
      </c>
    </row>
    <row r="87" spans="1:25">
      <c r="A87" s="2">
        <v>41730</v>
      </c>
      <c r="B87" s="14">
        <v>1501489</v>
      </c>
      <c r="C87" s="14">
        <v>1269858</v>
      </c>
      <c r="D87" s="1">
        <f>B87/'PIB - BCB'!C293</f>
        <v>0.27235482664900945</v>
      </c>
      <c r="E87" s="1">
        <f>C87/'PIB - BCB'!C293</f>
        <v>0.23033932014077879</v>
      </c>
      <c r="F87" s="1">
        <f t="shared" si="7"/>
        <v>0.5026941467897883</v>
      </c>
      <c r="H87" s="2">
        <v>43191</v>
      </c>
      <c r="I87">
        <v>3.89</v>
      </c>
      <c r="J87">
        <v>5.15</v>
      </c>
      <c r="K87" s="11">
        <f t="shared" si="9"/>
        <v>4.4673441867799299</v>
      </c>
      <c r="M87" s="2">
        <v>43191</v>
      </c>
      <c r="N87">
        <v>4.6500000000000004</v>
      </c>
      <c r="O87">
        <v>1.89</v>
      </c>
      <c r="P87" s="11">
        <f t="shared" si="5"/>
        <v>3.3196325659044144</v>
      </c>
      <c r="R87" s="2">
        <v>40940</v>
      </c>
      <c r="S87">
        <v>22.4</v>
      </c>
      <c r="T87">
        <v>20.83</v>
      </c>
      <c r="U87">
        <f t="shared" si="8"/>
        <v>1.5700000000000003</v>
      </c>
      <c r="W87">
        <v>42.13</v>
      </c>
      <c r="X87">
        <v>31.13</v>
      </c>
      <c r="Y87">
        <f t="shared" si="6"/>
        <v>11.000000000000004</v>
      </c>
    </row>
    <row r="88" spans="1:25">
      <c r="A88" s="2">
        <v>41760</v>
      </c>
      <c r="B88" s="14">
        <v>1511593</v>
      </c>
      <c r="C88" s="14">
        <v>1286422</v>
      </c>
      <c r="D88" s="1">
        <f>B88/'PIB - BCB'!C294</f>
        <v>0.27216152454371412</v>
      </c>
      <c r="E88" s="1">
        <f>C88/'PIB - BCB'!C294</f>
        <v>0.23161960443490662</v>
      </c>
      <c r="F88" s="1">
        <f t="shared" si="7"/>
        <v>0.50378112897862071</v>
      </c>
      <c r="H88" s="2">
        <v>43221</v>
      </c>
      <c r="I88">
        <v>3.8</v>
      </c>
      <c r="J88">
        <v>5.75</v>
      </c>
      <c r="K88" s="11">
        <f t="shared" si="9"/>
        <v>4.6965366161367967</v>
      </c>
      <c r="M88" s="2">
        <v>43221</v>
      </c>
      <c r="N88">
        <v>4.59</v>
      </c>
      <c r="O88">
        <v>1.9</v>
      </c>
      <c r="P88" s="11">
        <f t="shared" si="5"/>
        <v>3.2993721349485323</v>
      </c>
      <c r="R88" s="2">
        <v>40969</v>
      </c>
      <c r="S88">
        <v>22.84</v>
      </c>
      <c r="T88">
        <v>21.23</v>
      </c>
      <c r="U88">
        <f t="shared" si="8"/>
        <v>1.6099999999999994</v>
      </c>
      <c r="W88">
        <v>42.45</v>
      </c>
      <c r="X88">
        <v>31.19</v>
      </c>
      <c r="Y88">
        <f t="shared" si="6"/>
        <v>11.260000000000002</v>
      </c>
    </row>
    <row r="89" spans="1:25">
      <c r="A89" s="2">
        <v>41791</v>
      </c>
      <c r="B89" s="14">
        <v>1522571</v>
      </c>
      <c r="C89" s="14">
        <v>1302055</v>
      </c>
      <c r="D89" s="1">
        <f>B89/'PIB - BCB'!C295</f>
        <v>0.27306283863032899</v>
      </c>
      <c r="E89" s="1">
        <f>C89/'PIB - BCB'!C295</f>
        <v>0.23351478148001836</v>
      </c>
      <c r="F89" s="1">
        <f t="shared" si="7"/>
        <v>0.50657762011034735</v>
      </c>
      <c r="H89" s="2">
        <v>43252</v>
      </c>
      <c r="I89">
        <v>3.77</v>
      </c>
      <c r="J89">
        <v>5.63</v>
      </c>
      <c r="K89" s="11">
        <f t="shared" si="9"/>
        <v>4.6273957401794075</v>
      </c>
      <c r="M89" s="2">
        <v>43252</v>
      </c>
      <c r="N89">
        <v>4.4000000000000004</v>
      </c>
      <c r="O89">
        <v>1.55</v>
      </c>
      <c r="P89" s="11">
        <f t="shared" si="5"/>
        <v>3.0434328334846446</v>
      </c>
      <c r="R89" s="2">
        <v>41000</v>
      </c>
      <c r="S89">
        <v>22.8</v>
      </c>
      <c r="T89">
        <v>21.18</v>
      </c>
      <c r="U89">
        <f t="shared" si="8"/>
        <v>1.620000000000001</v>
      </c>
      <c r="W89">
        <v>42.68</v>
      </c>
      <c r="X89">
        <v>31.25</v>
      </c>
      <c r="Y89">
        <f t="shared" si="6"/>
        <v>11.43</v>
      </c>
    </row>
    <row r="90" spans="1:25">
      <c r="A90" s="2">
        <v>41821</v>
      </c>
      <c r="B90" s="14">
        <v>1515198</v>
      </c>
      <c r="C90" s="14">
        <v>1315647</v>
      </c>
      <c r="D90" s="1">
        <f>B90/'PIB - BCB'!C296</f>
        <v>0.27025211120025788</v>
      </c>
      <c r="E90" s="1">
        <f>C90/'PIB - BCB'!C296</f>
        <v>0.23466001099809114</v>
      </c>
      <c r="F90" s="1">
        <f t="shared" si="7"/>
        <v>0.50491212219834902</v>
      </c>
      <c r="H90" s="2">
        <v>43282</v>
      </c>
      <c r="I90">
        <v>3.75</v>
      </c>
      <c r="J90">
        <v>6.04</v>
      </c>
      <c r="K90" s="11">
        <f t="shared" si="9"/>
        <v>4.8142870344367132</v>
      </c>
      <c r="M90" s="2">
        <v>43282</v>
      </c>
      <c r="N90">
        <v>4.28</v>
      </c>
      <c r="O90">
        <v>1.64</v>
      </c>
      <c r="P90" s="346">
        <f t="shared" si="5"/>
        <v>3.0253495553209433</v>
      </c>
      <c r="R90" s="2">
        <v>41030</v>
      </c>
      <c r="S90">
        <v>22.84</v>
      </c>
      <c r="T90">
        <v>21.2</v>
      </c>
      <c r="U90">
        <f t="shared" si="8"/>
        <v>1.6400000000000006</v>
      </c>
      <c r="W90">
        <v>42.75</v>
      </c>
      <c r="X90">
        <v>31.18</v>
      </c>
      <c r="Y90">
        <f t="shared" si="6"/>
        <v>11.57</v>
      </c>
    </row>
    <row r="91" spans="1:25">
      <c r="A91" s="2">
        <v>41852</v>
      </c>
      <c r="B91" s="14">
        <v>1521363</v>
      </c>
      <c r="C91" s="14">
        <v>1336311</v>
      </c>
      <c r="D91" s="1">
        <f>B91/'PIB - BCB'!C297</f>
        <v>0.26982826628905637</v>
      </c>
      <c r="E91" s="1">
        <f>C91/'PIB - BCB'!C297</f>
        <v>0.23700752572068282</v>
      </c>
      <c r="F91" s="1">
        <f t="shared" si="7"/>
        <v>0.50683579200973916</v>
      </c>
      <c r="H91" s="2">
        <v>43313</v>
      </c>
      <c r="I91">
        <v>3.53</v>
      </c>
      <c r="J91">
        <v>5.99</v>
      </c>
      <c r="K91" s="11">
        <f t="shared" si="9"/>
        <v>4.6803499209496966</v>
      </c>
      <c r="M91" s="2">
        <v>43313</v>
      </c>
      <c r="N91">
        <v>4.21</v>
      </c>
      <c r="O91">
        <v>1.72</v>
      </c>
      <c r="P91" s="346">
        <f t="shared" si="5"/>
        <v>3.0327464365520851</v>
      </c>
      <c r="R91" s="2">
        <v>41061</v>
      </c>
      <c r="S91">
        <v>22.77</v>
      </c>
      <c r="T91">
        <v>21.14</v>
      </c>
      <c r="U91">
        <f t="shared" si="8"/>
        <v>1.629999999999999</v>
      </c>
      <c r="W91">
        <v>43.22</v>
      </c>
      <c r="X91">
        <v>31.38</v>
      </c>
      <c r="Y91">
        <f t="shared" si="6"/>
        <v>11.84</v>
      </c>
    </row>
    <row r="92" spans="1:25">
      <c r="A92" s="2">
        <v>41883</v>
      </c>
      <c r="B92" s="14">
        <v>1532310</v>
      </c>
      <c r="C92" s="14">
        <v>1364260</v>
      </c>
      <c r="D92" s="1">
        <f>B92/'PIB - BCB'!C298</f>
        <v>0.26958857037778078</v>
      </c>
      <c r="E92" s="1">
        <f>C92/'PIB - BCB'!C298</f>
        <v>0.24002251699955701</v>
      </c>
      <c r="F92" s="1">
        <f t="shared" si="7"/>
        <v>0.50961108737733785</v>
      </c>
      <c r="R92" s="2">
        <v>41091</v>
      </c>
      <c r="S92">
        <v>22.69</v>
      </c>
      <c r="T92">
        <v>21.06</v>
      </c>
      <c r="U92">
        <f t="shared" si="8"/>
        <v>1.6300000000000026</v>
      </c>
      <c r="W92">
        <v>43.47</v>
      </c>
      <c r="X92">
        <v>31.4</v>
      </c>
      <c r="Y92">
        <f t="shared" si="6"/>
        <v>12.07</v>
      </c>
    </row>
    <row r="93" spans="1:25">
      <c r="A93" s="2">
        <v>41913</v>
      </c>
      <c r="B93" s="14">
        <v>1536735</v>
      </c>
      <c r="C93" s="14">
        <v>1382712</v>
      </c>
      <c r="D93" s="1">
        <f>B93/'PIB - BCB'!C299</f>
        <v>0.26874803169765982</v>
      </c>
      <c r="E93" s="1">
        <f>C93/'PIB - BCB'!C299</f>
        <v>0.24181210710027076</v>
      </c>
      <c r="F93" s="1">
        <f t="shared" si="7"/>
        <v>0.51056013879793061</v>
      </c>
      <c r="R93" s="2">
        <v>41122</v>
      </c>
      <c r="S93">
        <v>22.66</v>
      </c>
      <c r="T93">
        <v>20.99</v>
      </c>
      <c r="U93">
        <f t="shared" si="8"/>
        <v>1.6700000000000017</v>
      </c>
      <c r="W93">
        <v>43.63</v>
      </c>
      <c r="X93">
        <v>31.35</v>
      </c>
      <c r="Y93">
        <f t="shared" si="6"/>
        <v>12.280000000000001</v>
      </c>
    </row>
    <row r="94" spans="1:25">
      <c r="A94" s="2">
        <v>41944</v>
      </c>
      <c r="B94" s="14">
        <v>1550446</v>
      </c>
      <c r="C94" s="14">
        <v>1406154</v>
      </c>
      <c r="D94" s="1">
        <f>B94/'PIB - BCB'!C300</f>
        <v>0.26974616810526442</v>
      </c>
      <c r="E94" s="1">
        <f>C94/'PIB - BCB'!C300</f>
        <v>0.2446422856815974</v>
      </c>
      <c r="F94" s="1">
        <f t="shared" si="7"/>
        <v>0.51438845378686182</v>
      </c>
      <c r="R94" s="2">
        <v>41153</v>
      </c>
      <c r="S94">
        <v>22.61</v>
      </c>
      <c r="T94">
        <v>20.92</v>
      </c>
      <c r="U94">
        <f t="shared" si="8"/>
        <v>1.6899999999999977</v>
      </c>
      <c r="W94">
        <v>43.51</v>
      </c>
      <c r="X94">
        <v>31.12</v>
      </c>
      <c r="Y94">
        <f t="shared" si="6"/>
        <v>12.389999999999997</v>
      </c>
    </row>
    <row r="95" spans="1:25">
      <c r="A95" s="2">
        <v>41974</v>
      </c>
      <c r="B95" s="14">
        <v>1576287</v>
      </c>
      <c r="C95" s="14">
        <v>1441169</v>
      </c>
      <c r="D95" s="1">
        <f>B95/'PIB - BCB'!C301</f>
        <v>0.27276342271688314</v>
      </c>
      <c r="E95" s="1">
        <f>C95/'PIB - BCB'!C301</f>
        <v>0.2493823708204583</v>
      </c>
      <c r="F95" s="1">
        <f t="shared" si="7"/>
        <v>0.52214579353734147</v>
      </c>
      <c r="R95" s="2">
        <v>41183</v>
      </c>
      <c r="S95">
        <v>22.49</v>
      </c>
      <c r="T95">
        <v>20.79</v>
      </c>
      <c r="U95">
        <f t="shared" si="8"/>
        <v>1.6999999999999993</v>
      </c>
      <c r="W95">
        <v>43.59</v>
      </c>
      <c r="X95">
        <v>31</v>
      </c>
      <c r="Y95">
        <f t="shared" si="6"/>
        <v>12.590000000000003</v>
      </c>
    </row>
    <row r="96" spans="1:25">
      <c r="A96" s="2">
        <v>42005</v>
      </c>
      <c r="B96" s="14">
        <v>1564503</v>
      </c>
      <c r="C96" s="14">
        <v>1448435</v>
      </c>
      <c r="D96" s="1">
        <f>B96/'PIB - BCB'!C302</f>
        <v>0.26977454392282407</v>
      </c>
      <c r="E96" s="1">
        <f>C96/'PIB - BCB'!C302</f>
        <v>0.24976039772813197</v>
      </c>
      <c r="F96" s="1">
        <f t="shared" si="7"/>
        <v>0.51953494165095604</v>
      </c>
      <c r="R96" s="2">
        <v>41214</v>
      </c>
      <c r="S96">
        <v>22.3</v>
      </c>
      <c r="T96">
        <v>20.58</v>
      </c>
      <c r="U96">
        <f t="shared" si="8"/>
        <v>1.7200000000000024</v>
      </c>
      <c r="W96">
        <v>43.5</v>
      </c>
      <c r="X96">
        <v>30.76</v>
      </c>
      <c r="Y96">
        <f t="shared" si="6"/>
        <v>12.739999999999998</v>
      </c>
    </row>
    <row r="97" spans="1:25">
      <c r="A97" s="2">
        <v>42036</v>
      </c>
      <c r="B97" s="14">
        <v>1564684</v>
      </c>
      <c r="C97" s="14">
        <v>1459865</v>
      </c>
      <c r="D97" s="1">
        <f>B97/'PIB - BCB'!C303</f>
        <v>0.26930216824626646</v>
      </c>
      <c r="E97" s="1">
        <f>C97/'PIB - BCB'!C303</f>
        <v>0.25126147506259144</v>
      </c>
      <c r="F97" s="1">
        <f t="shared" si="7"/>
        <v>0.52056364330885785</v>
      </c>
      <c r="R97" s="2">
        <v>41244</v>
      </c>
      <c r="S97">
        <v>22.21</v>
      </c>
      <c r="T97">
        <v>20.46</v>
      </c>
      <c r="U97">
        <f t="shared" si="8"/>
        <v>1.75</v>
      </c>
      <c r="W97">
        <v>43.62</v>
      </c>
      <c r="X97">
        <v>30.61</v>
      </c>
      <c r="Y97">
        <f t="shared" si="6"/>
        <v>13.009999999999998</v>
      </c>
    </row>
    <row r="98" spans="1:25">
      <c r="A98" s="2">
        <v>42064</v>
      </c>
      <c r="B98" s="14">
        <v>1578749</v>
      </c>
      <c r="C98" s="14">
        <v>1482534</v>
      </c>
      <c r="D98" s="1">
        <f>B98/'PIB - BCB'!C304</f>
        <v>0.26989620063351755</v>
      </c>
      <c r="E98" s="1">
        <f>C98/'PIB - BCB'!C304</f>
        <v>0.25344769428833291</v>
      </c>
      <c r="F98" s="1">
        <f t="shared" si="7"/>
        <v>0.52334389492185052</v>
      </c>
      <c r="G98" s="5"/>
      <c r="R98" s="2">
        <v>41275</v>
      </c>
      <c r="S98">
        <v>22.12</v>
      </c>
      <c r="T98">
        <v>20.350000000000001</v>
      </c>
      <c r="U98">
        <f t="shared" si="8"/>
        <v>1.7699999999999996</v>
      </c>
      <c r="W98">
        <v>43.86</v>
      </c>
      <c r="X98">
        <v>30.65</v>
      </c>
      <c r="Y98">
        <f t="shared" si="6"/>
        <v>13.21</v>
      </c>
    </row>
    <row r="99" spans="1:25">
      <c r="A99" s="2">
        <v>42095</v>
      </c>
      <c r="B99" s="14">
        <v>1575586</v>
      </c>
      <c r="C99" s="14">
        <v>1486020</v>
      </c>
      <c r="D99" s="1">
        <f>B99/'PIB - BCB'!C305</f>
        <v>0.26856616015518336</v>
      </c>
      <c r="E99" s="1">
        <f>C99/'PIB - BCB'!C305</f>
        <v>0.25329920760517394</v>
      </c>
      <c r="F99" s="1">
        <f t="shared" si="7"/>
        <v>0.5218653677603573</v>
      </c>
      <c r="G99" s="5"/>
      <c r="R99" s="2">
        <v>41306</v>
      </c>
      <c r="S99">
        <v>22.11</v>
      </c>
      <c r="T99">
        <v>20.3</v>
      </c>
      <c r="U99">
        <f t="shared" si="8"/>
        <v>1.8099999999999987</v>
      </c>
      <c r="W99">
        <v>44.09</v>
      </c>
      <c r="X99">
        <v>30.7</v>
      </c>
      <c r="Y99">
        <f t="shared" si="6"/>
        <v>13.390000000000004</v>
      </c>
    </row>
    <row r="100" spans="1:25">
      <c r="A100" s="2">
        <v>42125</v>
      </c>
      <c r="B100" s="14">
        <v>1584384</v>
      </c>
      <c r="C100" s="14">
        <v>1498795</v>
      </c>
      <c r="D100" s="1">
        <f>B100/'PIB - BCB'!C306</f>
        <v>0.26958322682640862</v>
      </c>
      <c r="E100" s="1">
        <f>C100/'PIB - BCB'!C306</f>
        <v>0.25502024285229286</v>
      </c>
      <c r="F100" s="1">
        <f t="shared" si="7"/>
        <v>0.52460346967870142</v>
      </c>
      <c r="G100" s="5"/>
      <c r="R100" s="2">
        <v>41334</v>
      </c>
      <c r="S100">
        <v>21.92</v>
      </c>
      <c r="T100">
        <v>20.11</v>
      </c>
      <c r="U100">
        <f t="shared" si="8"/>
        <v>1.8100000000000023</v>
      </c>
      <c r="W100">
        <v>44.26</v>
      </c>
      <c r="X100">
        <v>30.62</v>
      </c>
      <c r="Y100">
        <f t="shared" si="6"/>
        <v>13.639999999999997</v>
      </c>
    </row>
    <row r="101" spans="1:25">
      <c r="A101" s="2">
        <v>42156</v>
      </c>
      <c r="B101" s="14">
        <v>1596084</v>
      </c>
      <c r="C101" s="14">
        <v>1504451</v>
      </c>
      <c r="D101" s="1">
        <f>B101/'PIB - BCB'!C307</f>
        <v>0.27019812606130983</v>
      </c>
      <c r="E101" s="1">
        <f>C101/'PIB - BCB'!C307</f>
        <v>0.25468574395273907</v>
      </c>
      <c r="F101" s="1">
        <f t="shared" si="7"/>
        <v>0.5248838700140489</v>
      </c>
      <c r="G101" s="5"/>
      <c r="R101" s="2">
        <v>41365</v>
      </c>
      <c r="S101">
        <v>21.71</v>
      </c>
      <c r="T101">
        <v>19.91</v>
      </c>
      <c r="U101">
        <f t="shared" si="8"/>
        <v>1.8000000000000007</v>
      </c>
      <c r="W101">
        <v>44.44</v>
      </c>
      <c r="X101">
        <v>30.56</v>
      </c>
      <c r="Y101">
        <f t="shared" si="6"/>
        <v>13.879999999999999</v>
      </c>
    </row>
    <row r="102" spans="1:25">
      <c r="A102" s="2">
        <v>42186</v>
      </c>
      <c r="B102" s="14">
        <v>1594184</v>
      </c>
      <c r="C102" s="14">
        <v>1515737</v>
      </c>
      <c r="D102" s="1">
        <f>B102/'PIB - BCB'!C308</f>
        <v>0.26893400790527489</v>
      </c>
      <c r="E102" s="1">
        <f>C102/'PIB - BCB'!C308</f>
        <v>0.25570023682355214</v>
      </c>
      <c r="F102" s="1">
        <f t="shared" si="7"/>
        <v>0.52463424472882703</v>
      </c>
      <c r="G102" s="5"/>
      <c r="R102" s="2">
        <v>41395</v>
      </c>
      <c r="S102">
        <v>21.47</v>
      </c>
      <c r="T102">
        <v>19.66</v>
      </c>
      <c r="U102">
        <f t="shared" si="8"/>
        <v>1.8099999999999987</v>
      </c>
      <c r="W102">
        <v>44.7</v>
      </c>
      <c r="X102">
        <v>30.54</v>
      </c>
      <c r="Y102">
        <f t="shared" si="6"/>
        <v>14.160000000000004</v>
      </c>
    </row>
    <row r="103" spans="1:25">
      <c r="A103" s="2">
        <v>42217</v>
      </c>
      <c r="B103" s="14">
        <v>1601273</v>
      </c>
      <c r="C103" s="14">
        <v>1533844</v>
      </c>
      <c r="D103" s="1">
        <f>B103/'PIB - BCB'!C309</f>
        <v>0.26943523030790761</v>
      </c>
      <c r="E103" s="1">
        <f>C103/'PIB - BCB'!C309</f>
        <v>0.25808941473215513</v>
      </c>
      <c r="F103" s="1">
        <f t="shared" si="7"/>
        <v>0.5275246450400628</v>
      </c>
      <c r="G103" s="5"/>
      <c r="R103" s="2">
        <v>41426</v>
      </c>
      <c r="S103">
        <v>21.28</v>
      </c>
      <c r="T103">
        <v>19.46</v>
      </c>
      <c r="U103">
        <f t="shared" si="8"/>
        <v>1.8200000000000003</v>
      </c>
      <c r="W103">
        <v>44.92</v>
      </c>
      <c r="X103">
        <v>30.46</v>
      </c>
      <c r="Y103">
        <f t="shared" si="6"/>
        <v>14.46</v>
      </c>
    </row>
    <row r="104" spans="1:25">
      <c r="A104" s="2">
        <v>42248</v>
      </c>
      <c r="B104" s="14">
        <v>1610315</v>
      </c>
      <c r="C104" s="14">
        <v>1553661</v>
      </c>
      <c r="D104" s="1">
        <f>B104/'PIB - BCB'!C310</f>
        <v>0.27049731735948696</v>
      </c>
      <c r="E104" s="1">
        <f>C104/'PIB - BCB'!C310</f>
        <v>0.2609806979293231</v>
      </c>
      <c r="F104" s="1">
        <f t="shared" si="7"/>
        <v>0.53147801528881011</v>
      </c>
      <c r="G104" s="5"/>
      <c r="R104" s="2">
        <v>41456</v>
      </c>
      <c r="S104">
        <v>21.31</v>
      </c>
      <c r="T104">
        <v>19.47</v>
      </c>
      <c r="U104">
        <f t="shared" si="8"/>
        <v>1.8399999999999999</v>
      </c>
      <c r="W104">
        <v>45.06</v>
      </c>
      <c r="X104">
        <v>30.33</v>
      </c>
      <c r="Y104">
        <f t="shared" si="6"/>
        <v>14.730000000000004</v>
      </c>
    </row>
    <row r="105" spans="1:25">
      <c r="A105" s="2">
        <v>42278</v>
      </c>
      <c r="B105" s="14">
        <v>1602647</v>
      </c>
      <c r="C105" s="14">
        <v>1554525</v>
      </c>
      <c r="D105" s="1">
        <f>B105/'PIB - BCB'!C311</f>
        <v>0.2685327576563773</v>
      </c>
      <c r="E105" s="1">
        <f>C105/'PIB - BCB'!C311</f>
        <v>0.26046963872629464</v>
      </c>
      <c r="F105" s="1">
        <f t="shared" si="7"/>
        <v>0.52900239638267199</v>
      </c>
      <c r="G105" s="5"/>
      <c r="R105" s="2">
        <v>41487</v>
      </c>
      <c r="S105">
        <v>21.35</v>
      </c>
      <c r="T105">
        <v>19.48</v>
      </c>
      <c r="U105">
        <f t="shared" si="8"/>
        <v>1.870000000000001</v>
      </c>
      <c r="W105">
        <v>45.28</v>
      </c>
      <c r="X105">
        <v>30.27</v>
      </c>
      <c r="Y105">
        <f t="shared" si="6"/>
        <v>15.010000000000002</v>
      </c>
    </row>
    <row r="106" spans="1:25">
      <c r="A106" s="2">
        <v>42309</v>
      </c>
      <c r="B106" s="14">
        <v>1614464</v>
      </c>
      <c r="C106" s="14">
        <v>1562297</v>
      </c>
      <c r="D106" s="1">
        <f>B106/'PIB - BCB'!C312</f>
        <v>0.26985256127381807</v>
      </c>
      <c r="E106" s="1">
        <f>C106/'PIB - BCB'!C312</f>
        <v>0.26113301189769617</v>
      </c>
      <c r="F106" s="1">
        <f t="shared" si="7"/>
        <v>0.53098557317151429</v>
      </c>
      <c r="G106" s="10"/>
      <c r="R106" s="2">
        <v>41518</v>
      </c>
      <c r="S106">
        <v>21.43</v>
      </c>
      <c r="T106">
        <v>19.54</v>
      </c>
      <c r="U106">
        <f t="shared" si="8"/>
        <v>1.8900000000000006</v>
      </c>
      <c r="W106">
        <v>45.16</v>
      </c>
      <c r="X106">
        <v>30.09</v>
      </c>
      <c r="Y106">
        <f t="shared" si="6"/>
        <v>15.069999999999997</v>
      </c>
    </row>
    <row r="107" spans="1:25">
      <c r="A107" s="2">
        <v>42339</v>
      </c>
      <c r="B107" s="14">
        <v>1637145</v>
      </c>
      <c r="C107" s="14">
        <v>1582074</v>
      </c>
      <c r="D107" s="1">
        <f>B107/'PIB - BCB'!C313</f>
        <v>0.2730492260649019</v>
      </c>
      <c r="E107" s="1">
        <f>C107/'PIB - BCB'!C313</f>
        <v>0.26386427669962259</v>
      </c>
      <c r="F107" s="1">
        <f t="shared" si="7"/>
        <v>0.53691350276452443</v>
      </c>
      <c r="G107" s="10"/>
      <c r="R107" s="2">
        <v>41548</v>
      </c>
      <c r="S107">
        <v>21.4</v>
      </c>
      <c r="T107">
        <v>19.5</v>
      </c>
      <c r="U107">
        <f t="shared" si="8"/>
        <v>1.8999999999999986</v>
      </c>
      <c r="W107">
        <v>44.95</v>
      </c>
      <c r="X107">
        <v>29.89</v>
      </c>
      <c r="Y107">
        <f t="shared" si="6"/>
        <v>15.060000000000002</v>
      </c>
    </row>
    <row r="108" spans="1:25">
      <c r="A108" s="2">
        <v>42370</v>
      </c>
      <c r="B108" s="14">
        <v>1614493</v>
      </c>
      <c r="C108" s="14">
        <v>1583515</v>
      </c>
      <c r="D108" s="1">
        <f>B108/'PIB - BCB'!C314</f>
        <v>0.2689117259329083</v>
      </c>
      <c r="E108" s="1">
        <f>C108/'PIB - BCB'!C314</f>
        <v>0.26375199625557327</v>
      </c>
      <c r="F108" s="1">
        <f t="shared" si="7"/>
        <v>0.53266372218848157</v>
      </c>
      <c r="G108" s="10"/>
      <c r="R108" s="2">
        <v>41579</v>
      </c>
      <c r="S108">
        <v>21.61</v>
      </c>
      <c r="T108">
        <v>19.670000000000002</v>
      </c>
      <c r="U108">
        <f t="shared" si="8"/>
        <v>1.9399999999999977</v>
      </c>
      <c r="W108">
        <v>45.11</v>
      </c>
      <c r="X108">
        <v>29.81</v>
      </c>
      <c r="Y108">
        <f t="shared" si="6"/>
        <v>15.3</v>
      </c>
    </row>
    <row r="109" spans="1:25">
      <c r="A109" s="2">
        <v>42401</v>
      </c>
      <c r="B109" s="14">
        <v>1602847</v>
      </c>
      <c r="C109" s="14">
        <v>1579357</v>
      </c>
      <c r="D109" s="1">
        <f>B109/'PIB - BCB'!C315</f>
        <v>0.26591169734283238</v>
      </c>
      <c r="E109" s="1">
        <f>C109/'PIB - BCB'!C315</f>
        <v>0.26201471542841187</v>
      </c>
      <c r="F109" s="1">
        <f t="shared" si="7"/>
        <v>0.52792641277124419</v>
      </c>
      <c r="G109" s="5"/>
      <c r="R109" s="2">
        <v>41609</v>
      </c>
      <c r="S109">
        <v>21.87</v>
      </c>
      <c r="T109">
        <v>19.88</v>
      </c>
      <c r="U109">
        <f t="shared" si="8"/>
        <v>1.990000000000002</v>
      </c>
      <c r="W109">
        <v>44.95</v>
      </c>
      <c r="X109">
        <v>29.44</v>
      </c>
      <c r="Y109">
        <f t="shared" si="6"/>
        <v>15.510000000000002</v>
      </c>
    </row>
    <row r="110" spans="1:25">
      <c r="A110" s="2">
        <v>42430</v>
      </c>
      <c r="B110" s="14">
        <v>1591966</v>
      </c>
      <c r="C110" s="14">
        <v>1568536</v>
      </c>
      <c r="D110" s="1">
        <f>B110/'PIB - BCB'!C316</f>
        <v>0.26371166356829212</v>
      </c>
      <c r="E110" s="1">
        <f>C110/'PIB - BCB'!C316</f>
        <v>0.25983044733791721</v>
      </c>
      <c r="F110" s="1">
        <f t="shared" si="7"/>
        <v>0.52354211090620928</v>
      </c>
      <c r="G110" s="5"/>
      <c r="R110" s="2">
        <v>41640</v>
      </c>
      <c r="S110">
        <v>22.01</v>
      </c>
      <c r="T110">
        <v>19.989999999999998</v>
      </c>
      <c r="U110">
        <f t="shared" si="8"/>
        <v>2.0200000000000031</v>
      </c>
      <c r="W110">
        <v>45.12</v>
      </c>
      <c r="X110">
        <v>29.44</v>
      </c>
      <c r="Y110">
        <f t="shared" si="6"/>
        <v>15.679999999999996</v>
      </c>
    </row>
    <row r="111" spans="1:25">
      <c r="A111" s="2">
        <v>42461</v>
      </c>
      <c r="B111" s="14">
        <v>1576823</v>
      </c>
      <c r="C111" s="14">
        <v>1563854</v>
      </c>
      <c r="D111" s="1">
        <f>B111/'PIB - BCB'!C317</f>
        <v>0.26056053308109611</v>
      </c>
      <c r="E111" s="1">
        <f>C111/'PIB - BCB'!C317</f>
        <v>0.2584174837004562</v>
      </c>
      <c r="F111" s="1">
        <f t="shared" si="7"/>
        <v>0.51897801678155231</v>
      </c>
      <c r="G111" s="5"/>
      <c r="R111" s="2">
        <v>41671</v>
      </c>
      <c r="S111">
        <v>21.87</v>
      </c>
      <c r="T111">
        <v>19.850000000000001</v>
      </c>
      <c r="U111">
        <f t="shared" si="8"/>
        <v>2.0199999999999996</v>
      </c>
      <c r="W111">
        <v>45.19</v>
      </c>
      <c r="X111">
        <v>29.34</v>
      </c>
      <c r="Y111">
        <f t="shared" si="6"/>
        <v>15.849999999999998</v>
      </c>
    </row>
    <row r="112" spans="1:25">
      <c r="A112" s="2">
        <v>42491</v>
      </c>
      <c r="B112" s="14">
        <v>1580332</v>
      </c>
      <c r="C112" s="14">
        <v>1567149</v>
      </c>
      <c r="D112" s="1">
        <f>B112/'PIB - BCB'!C318</f>
        <v>0.26023921267894418</v>
      </c>
      <c r="E112" s="1">
        <f>C112/'PIB - BCB'!C318</f>
        <v>0.25806831849927397</v>
      </c>
      <c r="F112" s="1">
        <f t="shared" si="7"/>
        <v>0.51830753117821815</v>
      </c>
      <c r="G112" s="10"/>
      <c r="R112" s="2">
        <v>41699</v>
      </c>
      <c r="S112">
        <v>21.7</v>
      </c>
      <c r="T112">
        <v>19.670000000000002</v>
      </c>
      <c r="U112">
        <f t="shared" si="8"/>
        <v>2.0299999999999976</v>
      </c>
      <c r="W112">
        <v>45.12</v>
      </c>
      <c r="X112">
        <v>29.13</v>
      </c>
      <c r="Y112">
        <f t="shared" si="6"/>
        <v>15.989999999999998</v>
      </c>
    </row>
    <row r="113" spans="1:25">
      <c r="A113" s="2">
        <v>42522</v>
      </c>
      <c r="B113" s="14">
        <v>1568993</v>
      </c>
      <c r="C113" s="14">
        <v>1560552</v>
      </c>
      <c r="D113" s="1">
        <f>B113/'PIB - BCB'!C319</f>
        <v>0.25668360295211345</v>
      </c>
      <c r="E113" s="1">
        <f>C113/'PIB - BCB'!C319</f>
        <v>0.25530267499863069</v>
      </c>
      <c r="F113" s="1">
        <f t="shared" si="7"/>
        <v>0.51198627795074414</v>
      </c>
      <c r="G113" s="5"/>
      <c r="R113" s="2">
        <v>41730</v>
      </c>
      <c r="S113">
        <v>21.7</v>
      </c>
      <c r="T113">
        <v>19.66</v>
      </c>
      <c r="U113">
        <f t="shared" si="8"/>
        <v>2.0399999999999991</v>
      </c>
      <c r="W113">
        <v>45.29</v>
      </c>
      <c r="X113">
        <v>29.08</v>
      </c>
      <c r="Y113">
        <f t="shared" si="6"/>
        <v>16.21</v>
      </c>
    </row>
    <row r="114" spans="1:25">
      <c r="A114" s="2">
        <v>42552</v>
      </c>
      <c r="B114" s="14">
        <v>1554097</v>
      </c>
      <c r="C114" s="14">
        <v>1562066</v>
      </c>
      <c r="D114" s="1">
        <f>B114/'PIB - BCB'!C320</f>
        <v>0.25341188263509534</v>
      </c>
      <c r="E114" s="1">
        <f>C114/'PIB - BCB'!C320</f>
        <v>0.25471131200965758</v>
      </c>
      <c r="F114" s="1">
        <f t="shared" si="7"/>
        <v>0.50812319464475286</v>
      </c>
      <c r="G114" s="5"/>
      <c r="R114" s="2">
        <v>41760</v>
      </c>
      <c r="S114">
        <v>22.01</v>
      </c>
      <c r="T114">
        <v>19.91</v>
      </c>
      <c r="U114">
        <f t="shared" si="8"/>
        <v>2.1000000000000014</v>
      </c>
      <c r="W114">
        <v>45.59</v>
      </c>
      <c r="X114">
        <v>29.06</v>
      </c>
      <c r="Y114">
        <f t="shared" si="6"/>
        <v>16.530000000000005</v>
      </c>
    </row>
    <row r="115" spans="1:25">
      <c r="A115" s="2">
        <v>42583</v>
      </c>
      <c r="B115" s="14">
        <v>1549534</v>
      </c>
      <c r="C115" s="14">
        <v>1565229</v>
      </c>
      <c r="D115" s="1">
        <f>B115/'PIB - BCB'!C321</f>
        <v>0.25137918487476441</v>
      </c>
      <c r="E115" s="1">
        <f>C115/'PIB - BCB'!C321</f>
        <v>0.25392536734420973</v>
      </c>
      <c r="F115" s="1">
        <f t="shared" si="7"/>
        <v>0.50530455221897408</v>
      </c>
      <c r="G115" s="5"/>
      <c r="R115" s="2">
        <v>41791</v>
      </c>
      <c r="S115">
        <v>22.31</v>
      </c>
      <c r="T115">
        <v>20.18</v>
      </c>
      <c r="U115">
        <f t="shared" si="8"/>
        <v>2.129999999999999</v>
      </c>
      <c r="W115">
        <v>45.91</v>
      </c>
      <c r="X115">
        <v>29.07</v>
      </c>
      <c r="Y115">
        <f t="shared" si="6"/>
        <v>16.839999999999996</v>
      </c>
    </row>
    <row r="116" spans="1:25">
      <c r="A116" s="2">
        <v>42614</v>
      </c>
      <c r="B116" s="14">
        <v>1547413</v>
      </c>
      <c r="C116" s="14">
        <v>1563026</v>
      </c>
      <c r="D116" s="1">
        <f>B116/'PIB - BCB'!C322</f>
        <v>0.25043752965666705</v>
      </c>
      <c r="E116" s="1">
        <f>C116/'PIB - BCB'!C322</f>
        <v>0.25296438005182947</v>
      </c>
      <c r="F116" s="1">
        <f t="shared" si="7"/>
        <v>0.50340190970849652</v>
      </c>
      <c r="G116" s="5"/>
      <c r="R116" s="2">
        <v>41821</v>
      </c>
      <c r="S116">
        <v>22.18</v>
      </c>
      <c r="T116">
        <v>20.03</v>
      </c>
      <c r="U116">
        <f t="shared" si="8"/>
        <v>2.1499999999999986</v>
      </c>
      <c r="W116">
        <v>45.87</v>
      </c>
      <c r="X116">
        <v>28.8</v>
      </c>
      <c r="Y116">
        <f t="shared" si="6"/>
        <v>17.069999999999997</v>
      </c>
    </row>
    <row r="117" spans="1:25">
      <c r="A117" s="2">
        <v>42644</v>
      </c>
      <c r="B117" s="14">
        <v>1543249</v>
      </c>
      <c r="C117" s="14">
        <v>1551532</v>
      </c>
      <c r="D117" s="1">
        <f>B117/'PIB - BCB'!C323</f>
        <v>0.24947991507153397</v>
      </c>
      <c r="E117" s="1">
        <f>C117/'PIB - BCB'!C323</f>
        <v>0.25081893562916108</v>
      </c>
      <c r="F117" s="1">
        <f t="shared" si="7"/>
        <v>0.50029885070069502</v>
      </c>
      <c r="G117" s="5"/>
      <c r="R117" s="2">
        <v>41852</v>
      </c>
      <c r="S117">
        <v>21.85</v>
      </c>
      <c r="T117">
        <v>19.71</v>
      </c>
      <c r="U117">
        <f t="shared" si="8"/>
        <v>2.1400000000000006</v>
      </c>
      <c r="W117">
        <v>45.91</v>
      </c>
      <c r="X117">
        <v>28.65</v>
      </c>
      <c r="Y117">
        <f t="shared" si="6"/>
        <v>17.259999999999998</v>
      </c>
    </row>
    <row r="118" spans="1:25">
      <c r="A118" s="2">
        <v>42675</v>
      </c>
      <c r="B118" s="14">
        <v>1548045</v>
      </c>
      <c r="C118" s="14">
        <v>1555911</v>
      </c>
      <c r="D118" s="1">
        <f>B118/'PIB - BCB'!C324</f>
        <v>0.24912849804746387</v>
      </c>
      <c r="E118" s="1">
        <f>C118/'PIB - BCB'!C324</f>
        <v>0.25039438163976341</v>
      </c>
      <c r="F118" s="1">
        <f t="shared" si="7"/>
        <v>0.49952287968722731</v>
      </c>
      <c r="G118" s="10"/>
      <c r="R118" s="2">
        <v>41883</v>
      </c>
      <c r="S118">
        <v>21.64</v>
      </c>
      <c r="T118">
        <v>19.48</v>
      </c>
      <c r="U118">
        <f t="shared" si="8"/>
        <v>2.16</v>
      </c>
      <c r="W118">
        <v>45.96</v>
      </c>
      <c r="X118">
        <v>28.54</v>
      </c>
      <c r="Y118">
        <f t="shared" si="6"/>
        <v>17.420000000000002</v>
      </c>
    </row>
    <row r="119" spans="1:25">
      <c r="A119" s="2">
        <v>42705</v>
      </c>
      <c r="B119" s="14">
        <v>1556634</v>
      </c>
      <c r="C119" s="14">
        <v>1549520</v>
      </c>
      <c r="D119" s="1">
        <f>B119/'PIB - BCB'!C325</f>
        <v>0.24869425586331911</v>
      </c>
      <c r="E119" s="1">
        <f>C119/'PIB - BCB'!C325</f>
        <v>0.24755769393790078</v>
      </c>
      <c r="F119" s="1">
        <f t="shared" si="7"/>
        <v>0.49625194980121989</v>
      </c>
      <c r="G119" s="10"/>
      <c r="R119" s="2">
        <v>41913</v>
      </c>
      <c r="S119">
        <v>21.72</v>
      </c>
      <c r="T119">
        <v>19.53</v>
      </c>
      <c r="U119">
        <f t="shared" si="8"/>
        <v>2.1899999999999977</v>
      </c>
      <c r="W119">
        <v>46.11</v>
      </c>
      <c r="X119">
        <v>28.44</v>
      </c>
      <c r="Y119">
        <f t="shared" si="6"/>
        <v>17.669999999999998</v>
      </c>
    </row>
    <row r="120" spans="1:25">
      <c r="A120" s="2">
        <v>42736</v>
      </c>
      <c r="B120" s="14">
        <v>1533614</v>
      </c>
      <c r="C120" s="14">
        <v>1541394</v>
      </c>
      <c r="D120" s="1">
        <f>B120/'PIB - BCB'!C326</f>
        <v>0.24355460444066374</v>
      </c>
      <c r="E120" s="1">
        <f>C120/'PIB - BCB'!C326</f>
        <v>0.24479015316579822</v>
      </c>
      <c r="F120" s="1">
        <f t="shared" si="7"/>
        <v>0.48834475760646195</v>
      </c>
      <c r="G120" s="5"/>
      <c r="R120" s="2">
        <v>41944</v>
      </c>
      <c r="S120">
        <v>21.89</v>
      </c>
      <c r="T120">
        <v>19.649999999999999</v>
      </c>
      <c r="U120">
        <f t="shared" si="8"/>
        <v>2.240000000000002</v>
      </c>
      <c r="W120">
        <v>46.01</v>
      </c>
      <c r="X120">
        <v>28.18</v>
      </c>
      <c r="Y120">
        <f t="shared" si="6"/>
        <v>17.829999999999998</v>
      </c>
    </row>
    <row r="121" spans="1:25">
      <c r="A121" s="2">
        <v>42767</v>
      </c>
      <c r="B121" s="14">
        <v>1530906</v>
      </c>
      <c r="C121" s="14">
        <v>1540874</v>
      </c>
      <c r="D121" s="1">
        <f>B121/'PIB - BCB'!C327</f>
        <v>0.24222968154018171</v>
      </c>
      <c r="E121" s="1">
        <f>C121/'PIB - BCB'!C327</f>
        <v>0.24380688188141267</v>
      </c>
      <c r="F121" s="1">
        <f t="shared" si="7"/>
        <v>0.4860365634215944</v>
      </c>
      <c r="G121" s="5"/>
      <c r="R121" s="2">
        <v>41974</v>
      </c>
      <c r="S121">
        <v>22.03</v>
      </c>
      <c r="T121">
        <v>19.75</v>
      </c>
      <c r="U121">
        <f t="shared" si="8"/>
        <v>2.2800000000000011</v>
      </c>
      <c r="W121">
        <v>45.93</v>
      </c>
      <c r="X121">
        <v>27.9</v>
      </c>
      <c r="Y121">
        <f t="shared" si="6"/>
        <v>18.03</v>
      </c>
    </row>
    <row r="122" spans="1:25">
      <c r="A122" s="2">
        <v>42795</v>
      </c>
      <c r="B122" s="14">
        <v>1535433</v>
      </c>
      <c r="C122" s="14">
        <v>1543198</v>
      </c>
      <c r="D122" s="1">
        <f>B122/'PIB - BCB'!C328</f>
        <v>0.24192627029163402</v>
      </c>
      <c r="E122" s="1">
        <f>C122/'PIB - BCB'!C328</f>
        <v>0.2431497411228683</v>
      </c>
      <c r="F122" s="1">
        <f t="shared" si="7"/>
        <v>0.48507601141450229</v>
      </c>
      <c r="G122" s="10"/>
      <c r="R122" s="2">
        <v>42005</v>
      </c>
      <c r="S122">
        <v>22.16</v>
      </c>
      <c r="T122">
        <v>19.829999999999998</v>
      </c>
      <c r="U122">
        <f t="shared" si="8"/>
        <v>2.3300000000000018</v>
      </c>
      <c r="W122">
        <v>46.17</v>
      </c>
      <c r="X122">
        <v>27.91</v>
      </c>
      <c r="Y122">
        <f t="shared" si="6"/>
        <v>18.260000000000002</v>
      </c>
    </row>
    <row r="123" spans="1:25">
      <c r="A123" s="2">
        <v>42826</v>
      </c>
      <c r="B123" s="14">
        <v>1525775</v>
      </c>
      <c r="C123" s="14">
        <v>1545113</v>
      </c>
      <c r="D123" s="1">
        <f>B123/'PIB - BCB'!C329</f>
        <v>0.2397685939010438</v>
      </c>
      <c r="E123" s="1">
        <f>C123/'PIB - BCB'!C329</f>
        <v>0.24280747254885121</v>
      </c>
      <c r="F123" s="1">
        <f t="shared" si="7"/>
        <v>0.48257606644989504</v>
      </c>
      <c r="G123" s="5"/>
      <c r="R123" s="2">
        <v>42036</v>
      </c>
      <c r="S123">
        <v>22.2</v>
      </c>
      <c r="T123">
        <v>19.86</v>
      </c>
      <c r="U123">
        <f t="shared" si="8"/>
        <v>2.34</v>
      </c>
      <c r="W123">
        <v>46.23</v>
      </c>
      <c r="X123">
        <v>27.9</v>
      </c>
      <c r="Y123">
        <f t="shared" si="6"/>
        <v>18.329999999999998</v>
      </c>
    </row>
    <row r="124" spans="1:25">
      <c r="A124" s="2">
        <v>42856</v>
      </c>
      <c r="B124" s="14">
        <v>1522580</v>
      </c>
      <c r="C124" s="14">
        <v>1543797</v>
      </c>
      <c r="D124" s="1">
        <f>B124/'PIB - BCB'!C330</f>
        <v>0.23789265028924195</v>
      </c>
      <c r="E124" s="1">
        <f>C124/'PIB - BCB'!C330</f>
        <v>0.2412076605751953</v>
      </c>
      <c r="F124" s="1">
        <f t="shared" si="7"/>
        <v>0.47910031086443727</v>
      </c>
      <c r="G124" s="5"/>
      <c r="R124" s="2">
        <v>42064</v>
      </c>
      <c r="S124">
        <v>21.92</v>
      </c>
      <c r="T124">
        <v>19.59</v>
      </c>
      <c r="U124">
        <f t="shared" si="8"/>
        <v>2.3300000000000018</v>
      </c>
      <c r="W124">
        <v>46.23</v>
      </c>
      <c r="X124">
        <v>27.75</v>
      </c>
      <c r="Y124">
        <f t="shared" si="6"/>
        <v>18.479999999999997</v>
      </c>
    </row>
    <row r="125" spans="1:25">
      <c r="A125" s="2">
        <v>42887</v>
      </c>
      <c r="B125" s="14">
        <v>1531962</v>
      </c>
      <c r="C125" s="14">
        <v>1545358</v>
      </c>
      <c r="D125" s="1">
        <f>B125/'PIB - BCB'!C331</f>
        <v>0.23855443265918599</v>
      </c>
      <c r="E125" s="1">
        <f>C125/'PIB - BCB'!C331</f>
        <v>0.24064043425707318</v>
      </c>
      <c r="F125" s="1">
        <f t="shared" si="7"/>
        <v>0.47919486691625918</v>
      </c>
      <c r="G125" s="5"/>
      <c r="R125" s="2">
        <v>42095</v>
      </c>
      <c r="S125">
        <v>22</v>
      </c>
      <c r="T125">
        <v>19.64</v>
      </c>
      <c r="U125">
        <f t="shared" si="8"/>
        <v>2.3599999999999994</v>
      </c>
      <c r="W125">
        <v>46.39</v>
      </c>
      <c r="X125">
        <v>27.68</v>
      </c>
      <c r="Y125">
        <f t="shared" si="6"/>
        <v>18.71</v>
      </c>
    </row>
    <row r="126" spans="1:25">
      <c r="A126" s="2">
        <v>42917</v>
      </c>
      <c r="B126" s="14">
        <v>1522137</v>
      </c>
      <c r="C126" s="14">
        <v>1531077</v>
      </c>
      <c r="D126" s="1">
        <f>B126/'PIB - BCB'!C332</f>
        <v>0.23605484571009319</v>
      </c>
      <c r="E126" s="1">
        <f>C126/'PIB - BCB'!C332</f>
        <v>0.23744127171553703</v>
      </c>
      <c r="F126" s="1">
        <f t="shared" si="7"/>
        <v>0.47349611742563025</v>
      </c>
      <c r="R126" s="2">
        <v>42125</v>
      </c>
      <c r="S126">
        <v>21.91</v>
      </c>
      <c r="T126">
        <v>19.57</v>
      </c>
      <c r="U126">
        <f t="shared" si="8"/>
        <v>2.34</v>
      </c>
      <c r="W126">
        <v>46.12</v>
      </c>
      <c r="X126">
        <v>27.41</v>
      </c>
      <c r="Y126">
        <f t="shared" si="6"/>
        <v>18.709999999999997</v>
      </c>
    </row>
    <row r="127" spans="1:25">
      <c r="A127" s="2">
        <v>42948</v>
      </c>
      <c r="B127" s="14">
        <v>1527126</v>
      </c>
      <c r="C127" s="14">
        <v>1524876</v>
      </c>
      <c r="D127" s="1">
        <f>B127/'PIB - BCB'!C333</f>
        <v>0.23598893450020825</v>
      </c>
      <c r="E127" s="1">
        <f>C127/'PIB - BCB'!C333</f>
        <v>0.23564123882701202</v>
      </c>
      <c r="F127" s="1">
        <f t="shared" si="7"/>
        <v>0.47163017332722024</v>
      </c>
      <c r="R127" s="2">
        <v>42156</v>
      </c>
      <c r="S127">
        <v>22.01</v>
      </c>
      <c r="T127">
        <v>19.63</v>
      </c>
      <c r="U127">
        <f t="shared" si="8"/>
        <v>2.3800000000000026</v>
      </c>
      <c r="W127">
        <v>45.93</v>
      </c>
      <c r="X127">
        <v>27.2</v>
      </c>
      <c r="Y127">
        <f t="shared" si="6"/>
        <v>18.73</v>
      </c>
    </row>
    <row r="128" spans="1:25">
      <c r="A128" s="2">
        <v>42979</v>
      </c>
      <c r="B128" s="14">
        <v>1529595</v>
      </c>
      <c r="C128" s="14">
        <v>1521254</v>
      </c>
      <c r="D128" s="1">
        <f>B128/'PIB - BCB'!C334</f>
        <v>0.23573019709226406</v>
      </c>
      <c r="E128" s="1">
        <f>C128/'PIB - BCB'!C334</f>
        <v>0.23444474207054486</v>
      </c>
      <c r="F128" s="1">
        <f t="shared" si="7"/>
        <v>0.47017493916280895</v>
      </c>
      <c r="R128" s="2">
        <v>42186</v>
      </c>
      <c r="S128">
        <v>22.08</v>
      </c>
      <c r="T128">
        <v>19.690000000000001</v>
      </c>
      <c r="U128">
        <f t="shared" si="8"/>
        <v>2.389999999999997</v>
      </c>
      <c r="W128">
        <v>46.01</v>
      </c>
      <c r="X128">
        <v>27.13</v>
      </c>
      <c r="Y128">
        <f t="shared" ref="Y128:Y164" si="10">W128-X128</f>
        <v>18.88</v>
      </c>
    </row>
    <row r="129" spans="1:25">
      <c r="A129" s="2">
        <v>43009</v>
      </c>
      <c r="B129" s="14">
        <v>1537308</v>
      </c>
      <c r="C129" s="14">
        <v>1519064</v>
      </c>
      <c r="D129" s="1">
        <f>B129/'PIB - BCB'!C335</f>
        <v>0.2360565479400899</v>
      </c>
      <c r="E129" s="1">
        <f>C129/'PIB - BCB'!C335</f>
        <v>0.23325514727046545</v>
      </c>
      <c r="F129" s="1">
        <f t="shared" si="7"/>
        <v>0.46931169521055538</v>
      </c>
      <c r="R129" s="2">
        <v>42217</v>
      </c>
      <c r="S129">
        <v>22.26</v>
      </c>
      <c r="T129">
        <v>19.850000000000001</v>
      </c>
      <c r="U129">
        <f t="shared" si="8"/>
        <v>2.41</v>
      </c>
      <c r="W129">
        <v>46.06</v>
      </c>
      <c r="X129">
        <v>27.08</v>
      </c>
      <c r="Y129">
        <f t="shared" si="10"/>
        <v>18.980000000000004</v>
      </c>
    </row>
    <row r="130" spans="1:25">
      <c r="A130" s="2">
        <v>43040</v>
      </c>
      <c r="B130" s="14">
        <v>1553784</v>
      </c>
      <c r="C130" s="14">
        <v>1514548</v>
      </c>
      <c r="D130" s="1">
        <f>B130/'PIB - BCB'!C336</f>
        <v>0.23767091606592242</v>
      </c>
      <c r="E130" s="1">
        <f>C130/'PIB - BCB'!C336</f>
        <v>0.23166927358359379</v>
      </c>
      <c r="F130" s="1">
        <f t="shared" si="7"/>
        <v>0.46934018964951618</v>
      </c>
      <c r="R130" s="2">
        <v>42248</v>
      </c>
      <c r="S130">
        <v>22.69</v>
      </c>
      <c r="T130">
        <v>20.23</v>
      </c>
      <c r="U130">
        <f t="shared" si="8"/>
        <v>2.4600000000000009</v>
      </c>
      <c r="W130">
        <v>46.14</v>
      </c>
      <c r="X130">
        <v>27.07</v>
      </c>
      <c r="Y130">
        <f t="shared" si="10"/>
        <v>19.07</v>
      </c>
    </row>
    <row r="131" spans="1:25">
      <c r="A131" s="2">
        <v>43070</v>
      </c>
      <c r="B131" s="14">
        <v>1584664</v>
      </c>
      <c r="C131" s="14">
        <v>1506876</v>
      </c>
      <c r="D131" s="1">
        <f>B131/'PIB - BCB'!C337</f>
        <v>0.24156683255181455</v>
      </c>
      <c r="E131" s="1">
        <f>C131/'PIB - BCB'!C337</f>
        <v>0.22970879780719955</v>
      </c>
      <c r="F131" s="1">
        <f t="shared" si="7"/>
        <v>0.4712756303590141</v>
      </c>
      <c r="R131" s="2">
        <v>42278</v>
      </c>
      <c r="S131">
        <v>22.38</v>
      </c>
      <c r="T131">
        <v>19.95</v>
      </c>
      <c r="U131">
        <f t="shared" si="8"/>
        <v>2.4299999999999997</v>
      </c>
      <c r="W131">
        <v>45.83</v>
      </c>
      <c r="X131">
        <v>26.76</v>
      </c>
      <c r="Y131">
        <f t="shared" si="10"/>
        <v>19.069999999999997</v>
      </c>
    </row>
    <row r="132" spans="1:25">
      <c r="A132" s="2">
        <v>43101</v>
      </c>
      <c r="B132" s="14">
        <v>1571363</v>
      </c>
      <c r="C132" s="14">
        <v>1497143</v>
      </c>
      <c r="D132" s="1">
        <f>B132/'PIB - BCB'!C338</f>
        <v>0.23855513375175538</v>
      </c>
      <c r="E132" s="1">
        <f>C132/'PIB - BCB'!C338</f>
        <v>0.22728748774821877</v>
      </c>
      <c r="F132" s="1">
        <f t="shared" si="7"/>
        <v>0.46584262149997413</v>
      </c>
      <c r="R132" s="2">
        <v>42309</v>
      </c>
      <c r="S132">
        <v>22.09</v>
      </c>
      <c r="T132">
        <v>19.670000000000002</v>
      </c>
      <c r="U132">
        <f t="shared" si="8"/>
        <v>2.4199999999999982</v>
      </c>
      <c r="W132">
        <v>45.37</v>
      </c>
      <c r="X132">
        <v>26.42</v>
      </c>
      <c r="Y132">
        <f t="shared" si="10"/>
        <v>18.949999999999996</v>
      </c>
    </row>
    <row r="133" spans="1:25">
      <c r="A133" s="2">
        <v>43132</v>
      </c>
      <c r="B133" s="14">
        <v>1569398</v>
      </c>
      <c r="C133" s="14">
        <v>1492644</v>
      </c>
      <c r="D133" s="1">
        <f>B133/'PIB - BCB'!C339</f>
        <v>0.23769733720483327</v>
      </c>
      <c r="E133" s="1">
        <f>C133/'PIB - BCB'!C339</f>
        <v>0.22607235653082977</v>
      </c>
      <c r="F133" s="1">
        <f t="shared" ref="F133:F139" si="11">D133+E133</f>
        <v>0.46376969373566301</v>
      </c>
      <c r="R133" s="2">
        <v>42339</v>
      </c>
      <c r="S133">
        <v>21.5</v>
      </c>
      <c r="T133">
        <v>19.14</v>
      </c>
      <c r="U133">
        <f t="shared" si="8"/>
        <v>2.3599999999999994</v>
      </c>
      <c r="W133">
        <v>44.55</v>
      </c>
      <c r="X133">
        <v>25.75</v>
      </c>
      <c r="Y133">
        <f t="shared" si="10"/>
        <v>18.799999999999997</v>
      </c>
    </row>
    <row r="134" spans="1:25">
      <c r="A134" s="2">
        <v>43160</v>
      </c>
      <c r="B134" s="14">
        <v>1590542</v>
      </c>
      <c r="C134" s="14">
        <v>1491168</v>
      </c>
      <c r="D134" s="1">
        <f>B134/'PIB - BCB'!C340</f>
        <v>0.24040799689093634</v>
      </c>
      <c r="E134" s="1">
        <f>C134/'PIB - BCB'!C340</f>
        <v>0.22538776838830019</v>
      </c>
      <c r="F134" s="1">
        <f t="shared" si="11"/>
        <v>0.4657957652792365</v>
      </c>
      <c r="R134" s="2">
        <v>42370</v>
      </c>
      <c r="S134">
        <v>21.9</v>
      </c>
      <c r="T134">
        <v>19.47</v>
      </c>
      <c r="U134">
        <f t="shared" ref="U134:U143" si="12">S134-T134</f>
        <v>2.4299999999999997</v>
      </c>
      <c r="W134">
        <v>44.54</v>
      </c>
      <c r="X134">
        <v>25.72</v>
      </c>
      <c r="Y134">
        <f t="shared" si="10"/>
        <v>18.82</v>
      </c>
    </row>
    <row r="135" spans="1:25">
      <c r="A135" s="2">
        <v>43191</v>
      </c>
      <c r="B135" s="14">
        <v>1601002</v>
      </c>
      <c r="C135" s="14">
        <v>1489838</v>
      </c>
      <c r="D135" s="1">
        <f>B135/'PIB - BCB'!C341</f>
        <v>0.24070788296132811</v>
      </c>
      <c r="E135" s="1">
        <f>C135/'PIB - BCB'!C341</f>
        <v>0.22399456773654197</v>
      </c>
      <c r="F135" s="1">
        <f t="shared" si="11"/>
        <v>0.46470245069787008</v>
      </c>
      <c r="R135" s="2">
        <v>42401</v>
      </c>
      <c r="S135">
        <v>21.9</v>
      </c>
      <c r="T135">
        <v>19.46</v>
      </c>
      <c r="U135">
        <f t="shared" si="12"/>
        <v>2.4399999999999977</v>
      </c>
      <c r="W135">
        <v>44.2</v>
      </c>
      <c r="X135">
        <v>25.5</v>
      </c>
      <c r="Y135">
        <f t="shared" si="10"/>
        <v>18.700000000000003</v>
      </c>
    </row>
    <row r="136" spans="1:25">
      <c r="A136" s="2">
        <v>43221</v>
      </c>
      <c r="B136" s="14">
        <v>1615649</v>
      </c>
      <c r="C136" s="14">
        <v>1490098</v>
      </c>
      <c r="D136" s="1">
        <f>B136/'PIB - BCB'!C342</f>
        <v>0.24293453126477557</v>
      </c>
      <c r="E136" s="1">
        <f>C136/'PIB - BCB'!C342</f>
        <v>0.22405625180257566</v>
      </c>
      <c r="F136" s="1">
        <f t="shared" si="11"/>
        <v>0.4669907830673512</v>
      </c>
      <c r="R136" s="2">
        <v>42430</v>
      </c>
      <c r="S136">
        <v>22.3</v>
      </c>
      <c r="T136">
        <v>19.79</v>
      </c>
      <c r="U136">
        <f t="shared" si="12"/>
        <v>2.5100000000000016</v>
      </c>
      <c r="W136">
        <v>44.11</v>
      </c>
      <c r="X136">
        <v>25.34</v>
      </c>
      <c r="Y136">
        <f t="shared" si="10"/>
        <v>18.77</v>
      </c>
    </row>
    <row r="137" spans="1:25">
      <c r="A137" s="2">
        <v>43252</v>
      </c>
      <c r="B137" s="14">
        <v>1640373</v>
      </c>
      <c r="C137" s="14">
        <v>1490041</v>
      </c>
      <c r="D137" s="1">
        <f>B137/'PIB - BCB'!C343</f>
        <v>0.2456258480868368</v>
      </c>
      <c r="E137" s="1">
        <f>C137/'PIB - BCB'!C343</f>
        <v>0.22311546478097261</v>
      </c>
      <c r="F137" s="1">
        <f t="shared" si="11"/>
        <v>0.4687413128678094</v>
      </c>
      <c r="R137" s="2">
        <v>42461</v>
      </c>
      <c r="S137">
        <v>22.24</v>
      </c>
      <c r="T137">
        <v>19.73</v>
      </c>
      <c r="U137">
        <f t="shared" si="12"/>
        <v>2.509999999999998</v>
      </c>
      <c r="W137">
        <v>43.83</v>
      </c>
      <c r="X137">
        <v>25.16</v>
      </c>
      <c r="Y137">
        <f t="shared" si="10"/>
        <v>18.669999999999998</v>
      </c>
    </row>
    <row r="138" spans="1:25">
      <c r="A138" s="2">
        <v>43282</v>
      </c>
      <c r="B138" s="14">
        <v>1639239</v>
      </c>
      <c r="C138" s="14">
        <v>1484587</v>
      </c>
      <c r="D138" s="1">
        <f>B138/'PIB - BCB'!C344</f>
        <v>0.24403446181252997</v>
      </c>
      <c r="E138" s="1">
        <f>C138/'PIB - BCB'!C344</f>
        <v>0.22101132876833607</v>
      </c>
      <c r="F138" s="1">
        <f t="shared" si="11"/>
        <v>0.46504579058086604</v>
      </c>
      <c r="H138" s="5"/>
      <c r="R138" s="2">
        <v>42491</v>
      </c>
      <c r="S138">
        <v>22.38</v>
      </c>
      <c r="T138">
        <v>19.87</v>
      </c>
      <c r="U138">
        <f t="shared" si="12"/>
        <v>2.509999999999998</v>
      </c>
      <c r="W138">
        <v>43.66</v>
      </c>
      <c r="X138">
        <v>24.99</v>
      </c>
      <c r="Y138">
        <f t="shared" si="10"/>
        <v>18.669999999999998</v>
      </c>
    </row>
    <row r="139" spans="1:25">
      <c r="A139" s="2">
        <v>43313</v>
      </c>
      <c r="B139" s="14">
        <v>1663313</v>
      </c>
      <c r="C139" s="14">
        <v>1491637</v>
      </c>
      <c r="D139" s="1">
        <f>B139/'PIB - BCB'!C345</f>
        <v>0.24621911980365033</v>
      </c>
      <c r="E139" s="1">
        <f>C139/'PIB - BCB'!C345</f>
        <v>0.22080603542842361</v>
      </c>
      <c r="F139" s="1">
        <f t="shared" si="11"/>
        <v>0.46702515523207394</v>
      </c>
      <c r="H139" s="5">
        <f>D139/F139</f>
        <v>0.52720740423778512</v>
      </c>
      <c r="R139" s="2">
        <v>42522</v>
      </c>
      <c r="S139">
        <v>22.3</v>
      </c>
      <c r="T139">
        <v>19.78</v>
      </c>
      <c r="U139">
        <f t="shared" si="12"/>
        <v>2.5199999999999996</v>
      </c>
      <c r="W139">
        <v>43.48</v>
      </c>
      <c r="X139">
        <v>24.79</v>
      </c>
      <c r="Y139">
        <f t="shared" si="10"/>
        <v>18.689999999999998</v>
      </c>
    </row>
    <row r="140" spans="1:25">
      <c r="A140" s="2">
        <v>43344</v>
      </c>
      <c r="R140" s="2">
        <v>42552</v>
      </c>
      <c r="S140">
        <v>22.16</v>
      </c>
      <c r="T140">
        <v>19.649999999999999</v>
      </c>
      <c r="U140">
        <f t="shared" si="12"/>
        <v>2.5100000000000016</v>
      </c>
      <c r="W140">
        <v>43.24</v>
      </c>
      <c r="X140">
        <v>24.55</v>
      </c>
      <c r="Y140">
        <f t="shared" si="10"/>
        <v>18.690000000000001</v>
      </c>
    </row>
    <row r="141" spans="1:25">
      <c r="A141" s="2">
        <v>43374</v>
      </c>
      <c r="R141" s="2">
        <v>42583</v>
      </c>
      <c r="S141">
        <v>22.11</v>
      </c>
      <c r="T141">
        <v>19.579999999999998</v>
      </c>
      <c r="U141">
        <f t="shared" si="12"/>
        <v>2.5300000000000011</v>
      </c>
      <c r="W141">
        <v>43</v>
      </c>
      <c r="X141">
        <v>24.34</v>
      </c>
      <c r="Y141">
        <f t="shared" si="10"/>
        <v>18.66</v>
      </c>
    </row>
    <row r="142" spans="1:25">
      <c r="A142" s="2">
        <v>43405</v>
      </c>
      <c r="R142" s="2">
        <v>42614</v>
      </c>
      <c r="S142">
        <v>22.15</v>
      </c>
      <c r="T142">
        <v>19.61</v>
      </c>
      <c r="U142" s="11">
        <f t="shared" si="12"/>
        <v>2.5399999999999991</v>
      </c>
      <c r="V142" s="11"/>
      <c r="W142">
        <v>42.73</v>
      </c>
      <c r="X142">
        <v>24.12</v>
      </c>
      <c r="Y142" s="11">
        <f t="shared" si="10"/>
        <v>18.609999999999996</v>
      </c>
    </row>
    <row r="143" spans="1:25">
      <c r="A143" s="2">
        <v>43435</v>
      </c>
      <c r="R143" s="2">
        <v>42644</v>
      </c>
      <c r="S143">
        <v>22.13</v>
      </c>
      <c r="T143">
        <v>19.579999999999998</v>
      </c>
      <c r="U143" s="11">
        <f t="shared" si="12"/>
        <v>2.5500000000000007</v>
      </c>
      <c r="V143" s="11"/>
      <c r="W143">
        <v>42.42</v>
      </c>
      <c r="X143">
        <v>23.99</v>
      </c>
      <c r="Y143" s="11">
        <f t="shared" si="10"/>
        <v>18.430000000000003</v>
      </c>
    </row>
    <row r="144" spans="1:25">
      <c r="R144" s="2">
        <v>42675</v>
      </c>
      <c r="S144">
        <v>21.97</v>
      </c>
      <c r="T144">
        <v>19.420000000000002</v>
      </c>
      <c r="U144" s="11">
        <f t="shared" ref="U144:U164" si="13">S144-T144</f>
        <v>2.5499999999999972</v>
      </c>
      <c r="W144">
        <v>42.25</v>
      </c>
      <c r="X144">
        <v>23.83</v>
      </c>
      <c r="Y144" s="11">
        <f t="shared" si="10"/>
        <v>18.420000000000002</v>
      </c>
    </row>
    <row r="145" spans="18:25">
      <c r="R145" s="2">
        <v>42705</v>
      </c>
      <c r="S145">
        <v>21.71</v>
      </c>
      <c r="T145">
        <v>19.18</v>
      </c>
      <c r="U145" s="11">
        <f t="shared" si="13"/>
        <v>2.5300000000000011</v>
      </c>
      <c r="W145">
        <v>42</v>
      </c>
      <c r="X145">
        <v>23.49</v>
      </c>
      <c r="Y145" s="11">
        <f t="shared" si="10"/>
        <v>18.510000000000002</v>
      </c>
    </row>
    <row r="146" spans="18:25">
      <c r="R146" s="2">
        <v>42736</v>
      </c>
      <c r="S146">
        <v>21.65</v>
      </c>
      <c r="T146">
        <v>19.11</v>
      </c>
      <c r="U146" s="11">
        <f t="shared" si="13"/>
        <v>2.5399999999999991</v>
      </c>
      <c r="W146">
        <v>41.88</v>
      </c>
      <c r="X146">
        <v>23.42</v>
      </c>
      <c r="Y146" s="11">
        <f t="shared" si="10"/>
        <v>18.46</v>
      </c>
    </row>
    <row r="147" spans="18:25">
      <c r="R147" s="2">
        <v>42767</v>
      </c>
      <c r="S147">
        <v>21.57</v>
      </c>
      <c r="T147">
        <v>19.02</v>
      </c>
      <c r="U147" s="11">
        <f t="shared" si="13"/>
        <v>2.5500000000000007</v>
      </c>
      <c r="W147">
        <v>41.86</v>
      </c>
      <c r="X147">
        <v>23.4</v>
      </c>
      <c r="Y147" s="11">
        <f t="shared" si="10"/>
        <v>18.46</v>
      </c>
    </row>
    <row r="148" spans="18:25">
      <c r="R148" s="2">
        <v>42795</v>
      </c>
      <c r="S148">
        <v>21.63</v>
      </c>
      <c r="T148">
        <v>19.05</v>
      </c>
      <c r="U148" s="11">
        <f t="shared" si="13"/>
        <v>2.5799999999999983</v>
      </c>
      <c r="W148">
        <v>41.76</v>
      </c>
      <c r="X148">
        <v>23.31</v>
      </c>
      <c r="Y148" s="11">
        <f t="shared" si="10"/>
        <v>18.45</v>
      </c>
    </row>
    <row r="149" spans="18:25">
      <c r="R149" s="2">
        <v>42826</v>
      </c>
      <c r="S149">
        <v>21.45</v>
      </c>
      <c r="T149">
        <v>18.87</v>
      </c>
      <c r="U149" s="11">
        <f t="shared" si="13"/>
        <v>2.5799999999999983</v>
      </c>
      <c r="W149">
        <v>41.64</v>
      </c>
      <c r="X149">
        <v>23.19</v>
      </c>
      <c r="Y149" s="11">
        <f t="shared" si="10"/>
        <v>18.45</v>
      </c>
    </row>
    <row r="150" spans="18:25">
      <c r="R150" s="2">
        <v>42856</v>
      </c>
      <c r="S150">
        <v>21.09</v>
      </c>
      <c r="T150">
        <v>18.52</v>
      </c>
      <c r="U150" s="11">
        <f t="shared" si="13"/>
        <v>2.5700000000000003</v>
      </c>
      <c r="W150">
        <v>41.53</v>
      </c>
      <c r="X150">
        <v>23.12</v>
      </c>
      <c r="Y150" s="11">
        <f t="shared" si="10"/>
        <v>18.41</v>
      </c>
    </row>
    <row r="151" spans="18:25">
      <c r="R151" s="2">
        <v>42887</v>
      </c>
      <c r="S151">
        <v>20.78</v>
      </c>
      <c r="T151">
        <v>18.22</v>
      </c>
      <c r="U151" s="11">
        <f t="shared" si="13"/>
        <v>2.5600000000000023</v>
      </c>
      <c r="W151">
        <v>41.55</v>
      </c>
      <c r="X151">
        <v>23.11</v>
      </c>
      <c r="Y151" s="11">
        <f t="shared" si="10"/>
        <v>18.439999999999998</v>
      </c>
    </row>
    <row r="152" spans="18:25">
      <c r="R152" s="2">
        <v>42917</v>
      </c>
      <c r="S152">
        <v>20.59</v>
      </c>
      <c r="T152">
        <v>18.04</v>
      </c>
      <c r="U152" s="11">
        <f t="shared" si="13"/>
        <v>2.5500000000000007</v>
      </c>
      <c r="W152">
        <v>41.51</v>
      </c>
      <c r="X152">
        <v>23.04</v>
      </c>
      <c r="Y152" s="11">
        <f t="shared" si="10"/>
        <v>18.47</v>
      </c>
    </row>
    <row r="153" spans="18:25">
      <c r="R153" s="2">
        <v>42948</v>
      </c>
      <c r="S153">
        <v>20.52</v>
      </c>
      <c r="T153">
        <v>17.96</v>
      </c>
      <c r="U153" s="11">
        <f t="shared" si="13"/>
        <v>2.5599999999999987</v>
      </c>
      <c r="W153">
        <v>41.46</v>
      </c>
      <c r="X153">
        <v>23.01</v>
      </c>
      <c r="Y153" s="11">
        <f t="shared" si="10"/>
        <v>18.45</v>
      </c>
    </row>
    <row r="154" spans="18:25">
      <c r="R154" s="2">
        <v>42979</v>
      </c>
      <c r="S154">
        <v>20.36</v>
      </c>
      <c r="T154">
        <v>17.82</v>
      </c>
      <c r="U154" s="11">
        <f t="shared" si="13"/>
        <v>2.5399999999999991</v>
      </c>
      <c r="W154">
        <v>41.34</v>
      </c>
      <c r="X154">
        <v>22.92</v>
      </c>
      <c r="Y154" s="11">
        <f t="shared" si="10"/>
        <v>18.420000000000002</v>
      </c>
    </row>
    <row r="155" spans="18:25">
      <c r="R155" s="2">
        <v>43009</v>
      </c>
      <c r="S155">
        <v>20.190000000000001</v>
      </c>
      <c r="T155">
        <v>17.66</v>
      </c>
      <c r="U155" s="11">
        <f t="shared" si="13"/>
        <v>2.5300000000000011</v>
      </c>
      <c r="W155">
        <v>41.34</v>
      </c>
      <c r="X155">
        <v>22.98</v>
      </c>
      <c r="Y155" s="11">
        <f t="shared" si="10"/>
        <v>18.360000000000003</v>
      </c>
    </row>
    <row r="156" spans="18:25">
      <c r="R156" s="2">
        <v>43040</v>
      </c>
      <c r="S156">
        <v>20.14</v>
      </c>
      <c r="T156">
        <v>17.62</v>
      </c>
      <c r="U156" s="11">
        <f t="shared" si="13"/>
        <v>2.5199999999999996</v>
      </c>
      <c r="W156">
        <v>41.29</v>
      </c>
      <c r="X156">
        <v>22.98</v>
      </c>
      <c r="Y156" s="11">
        <f t="shared" si="10"/>
        <v>18.309999999999999</v>
      </c>
    </row>
    <row r="157" spans="18:25">
      <c r="R157" s="2">
        <v>43070</v>
      </c>
      <c r="S157">
        <v>20.07</v>
      </c>
      <c r="T157">
        <v>17.57</v>
      </c>
      <c r="U157" s="11">
        <f t="shared" si="13"/>
        <v>2.5</v>
      </c>
      <c r="W157">
        <v>41.02</v>
      </c>
      <c r="X157">
        <v>22.76</v>
      </c>
      <c r="Y157" s="11">
        <f t="shared" si="10"/>
        <v>18.260000000000002</v>
      </c>
    </row>
    <row r="158" spans="18:25">
      <c r="R158" s="2">
        <v>43101</v>
      </c>
      <c r="S158">
        <v>20.05</v>
      </c>
      <c r="T158">
        <v>17.57</v>
      </c>
      <c r="U158" s="11">
        <f t="shared" si="13"/>
        <v>2.4800000000000004</v>
      </c>
      <c r="W158">
        <v>41.1</v>
      </c>
      <c r="X158">
        <v>22.91</v>
      </c>
      <c r="Y158" s="11">
        <f t="shared" si="10"/>
        <v>18.190000000000001</v>
      </c>
    </row>
    <row r="159" spans="18:25">
      <c r="R159" s="2">
        <v>43132</v>
      </c>
      <c r="S159">
        <v>20.170000000000002</v>
      </c>
      <c r="T159">
        <v>17.68</v>
      </c>
      <c r="U159" s="11">
        <f t="shared" si="13"/>
        <v>2.490000000000002</v>
      </c>
      <c r="W159">
        <v>41.26</v>
      </c>
      <c r="X159">
        <v>23.05</v>
      </c>
      <c r="Y159" s="11">
        <f t="shared" si="10"/>
        <v>18.209999999999997</v>
      </c>
    </row>
    <row r="160" spans="18:25">
      <c r="R160" s="2">
        <v>43160</v>
      </c>
      <c r="S160">
        <v>20.12</v>
      </c>
      <c r="T160">
        <v>17.62</v>
      </c>
      <c r="U160" s="11">
        <f t="shared" si="13"/>
        <v>2.5</v>
      </c>
      <c r="W160">
        <v>41.23</v>
      </c>
      <c r="X160">
        <v>23.05</v>
      </c>
      <c r="Y160" s="11">
        <f t="shared" si="10"/>
        <v>18.179999999999996</v>
      </c>
    </row>
    <row r="161" spans="18:25">
      <c r="R161" s="2">
        <v>43191</v>
      </c>
      <c r="S161">
        <v>20.2</v>
      </c>
      <c r="T161">
        <v>17.72</v>
      </c>
      <c r="U161" s="11">
        <f t="shared" si="13"/>
        <v>2.4800000000000004</v>
      </c>
      <c r="W161">
        <v>41.34</v>
      </c>
      <c r="X161">
        <v>23.16</v>
      </c>
      <c r="Y161" s="11">
        <f t="shared" si="10"/>
        <v>18.180000000000003</v>
      </c>
    </row>
    <row r="162" spans="18:25">
      <c r="R162" s="2">
        <v>43221</v>
      </c>
      <c r="S162">
        <v>20.16</v>
      </c>
      <c r="T162">
        <v>17.690000000000001</v>
      </c>
      <c r="U162" s="11">
        <f t="shared" si="13"/>
        <v>2.4699999999999989</v>
      </c>
      <c r="W162">
        <v>41.58</v>
      </c>
      <c r="X162">
        <v>23.32</v>
      </c>
      <c r="Y162" s="11">
        <f t="shared" si="10"/>
        <v>18.259999999999998</v>
      </c>
    </row>
    <row r="163" spans="18:25">
      <c r="R163" s="2">
        <v>43252</v>
      </c>
      <c r="S163">
        <v>20.22</v>
      </c>
      <c r="T163">
        <v>17.760000000000002</v>
      </c>
      <c r="U163" s="11">
        <f t="shared" si="13"/>
        <v>2.4599999999999973</v>
      </c>
      <c r="W163">
        <v>41.69</v>
      </c>
      <c r="X163">
        <v>23.42</v>
      </c>
      <c r="Y163" s="11">
        <f t="shared" si="10"/>
        <v>18.269999999999996</v>
      </c>
    </row>
    <row r="164" spans="18:25">
      <c r="R164" s="2">
        <v>43282</v>
      </c>
      <c r="S164">
        <v>20.18</v>
      </c>
      <c r="T164">
        <v>17.73</v>
      </c>
      <c r="U164" s="11">
        <f t="shared" si="13"/>
        <v>2.4499999999999993</v>
      </c>
      <c r="W164">
        <v>41.76</v>
      </c>
      <c r="X164">
        <v>23.46</v>
      </c>
      <c r="Y164" s="11">
        <f t="shared" si="10"/>
        <v>18.299999999999997</v>
      </c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373"/>
  <sheetViews>
    <sheetView topLeftCell="A353" zoomScale="115" zoomScaleNormal="115" workbookViewId="0">
      <selection activeCell="D370" sqref="D370"/>
    </sheetView>
  </sheetViews>
  <sheetFormatPr defaultRowHeight="12.75"/>
  <cols>
    <col min="2" max="2" width="9" style="11" customWidth="1"/>
  </cols>
  <sheetData>
    <row r="1" spans="1:4">
      <c r="A1" t="s">
        <v>0</v>
      </c>
      <c r="B1" s="11" t="s">
        <v>983</v>
      </c>
      <c r="C1" t="s">
        <v>1593</v>
      </c>
    </row>
    <row r="2" spans="1:4">
      <c r="A2" s="2">
        <v>32143</v>
      </c>
      <c r="C2">
        <v>125.54</v>
      </c>
      <c r="D2" s="169"/>
    </row>
    <row r="3" spans="1:4">
      <c r="A3" s="2">
        <v>32174</v>
      </c>
      <c r="C3">
        <v>125.72</v>
      </c>
      <c r="D3" s="169"/>
    </row>
    <row r="4" spans="1:4">
      <c r="A4" s="2">
        <v>32203</v>
      </c>
      <c r="C4">
        <v>127.44</v>
      </c>
      <c r="D4" s="169"/>
    </row>
    <row r="5" spans="1:4">
      <c r="A5" s="2">
        <v>32234</v>
      </c>
      <c r="C5">
        <v>126.85</v>
      </c>
      <c r="D5" s="169"/>
    </row>
    <row r="6" spans="1:4">
      <c r="A6" s="2">
        <v>32264</v>
      </c>
      <c r="C6">
        <v>129.13</v>
      </c>
      <c r="D6" s="169"/>
    </row>
    <row r="7" spans="1:4">
      <c r="A7" s="2">
        <v>32295</v>
      </c>
      <c r="C7">
        <v>123.08</v>
      </c>
      <c r="D7" s="169"/>
    </row>
    <row r="8" spans="1:4">
      <c r="A8" s="2">
        <v>32325</v>
      </c>
      <c r="C8">
        <v>120.04</v>
      </c>
      <c r="D8" s="169"/>
    </row>
    <row r="9" spans="1:4">
      <c r="A9" s="2">
        <v>32356</v>
      </c>
      <c r="C9">
        <v>121.25</v>
      </c>
      <c r="D9" s="169"/>
    </row>
    <row r="10" spans="1:4">
      <c r="A10" s="2">
        <v>32387</v>
      </c>
      <c r="C10">
        <v>118.15</v>
      </c>
      <c r="D10" s="169"/>
    </row>
    <row r="11" spans="1:4">
      <c r="A11" s="2">
        <v>32417</v>
      </c>
      <c r="C11">
        <v>121.04</v>
      </c>
      <c r="D11" s="169"/>
    </row>
    <row r="12" spans="1:4">
      <c r="A12" s="2">
        <v>32448</v>
      </c>
      <c r="C12">
        <v>123.89</v>
      </c>
      <c r="D12" s="169"/>
    </row>
    <row r="13" spans="1:4">
      <c r="A13" s="2">
        <v>32478</v>
      </c>
      <c r="C13">
        <v>123.33</v>
      </c>
      <c r="D13" s="169"/>
    </row>
    <row r="14" spans="1:4">
      <c r="A14" s="2">
        <v>32509</v>
      </c>
      <c r="C14">
        <v>119.53</v>
      </c>
      <c r="D14" s="169"/>
    </row>
    <row r="15" spans="1:4">
      <c r="A15" s="2">
        <v>32540</v>
      </c>
      <c r="C15">
        <v>113.01</v>
      </c>
      <c r="D15" s="169"/>
    </row>
    <row r="16" spans="1:4">
      <c r="A16" s="2">
        <v>32568</v>
      </c>
      <c r="C16">
        <v>106.54</v>
      </c>
      <c r="D16" s="169"/>
    </row>
    <row r="17" spans="1:4">
      <c r="A17" s="2">
        <v>32599</v>
      </c>
      <c r="C17">
        <v>93.21</v>
      </c>
      <c r="D17" s="169"/>
    </row>
    <row r="18" spans="1:4">
      <c r="A18" s="2">
        <v>32629</v>
      </c>
      <c r="C18">
        <v>85.17</v>
      </c>
      <c r="D18" s="169"/>
    </row>
    <row r="19" spans="1:4">
      <c r="A19" s="2">
        <v>32660</v>
      </c>
      <c r="C19">
        <v>82.3</v>
      </c>
      <c r="D19" s="169"/>
    </row>
    <row r="20" spans="1:4">
      <c r="A20" s="2">
        <v>32690</v>
      </c>
      <c r="C20">
        <v>93.02</v>
      </c>
      <c r="D20" s="169"/>
    </row>
    <row r="21" spans="1:4">
      <c r="A21" s="2">
        <v>32721</v>
      </c>
      <c r="C21">
        <v>90.76</v>
      </c>
      <c r="D21" s="169"/>
    </row>
    <row r="22" spans="1:4">
      <c r="A22" s="2">
        <v>32752</v>
      </c>
      <c r="C22">
        <v>86.33</v>
      </c>
      <c r="D22" s="169"/>
    </row>
    <row r="23" spans="1:4">
      <c r="A23" s="2">
        <v>32782</v>
      </c>
      <c r="C23">
        <v>87.01</v>
      </c>
      <c r="D23" s="169"/>
    </row>
    <row r="24" spans="1:4">
      <c r="A24" s="2">
        <v>32813</v>
      </c>
      <c r="C24">
        <v>82.58</v>
      </c>
      <c r="D24" s="169"/>
    </row>
    <row r="25" spans="1:4">
      <c r="A25" s="2">
        <v>32843</v>
      </c>
      <c r="C25">
        <v>79.349999999999994</v>
      </c>
      <c r="D25" s="169"/>
    </row>
    <row r="26" spans="1:4">
      <c r="A26" s="2">
        <v>32874</v>
      </c>
      <c r="C26">
        <v>80.319999999999993</v>
      </c>
      <c r="D26" s="169"/>
    </row>
    <row r="27" spans="1:4">
      <c r="A27" s="2">
        <v>32905</v>
      </c>
      <c r="C27">
        <v>71.47</v>
      </c>
      <c r="D27" s="169"/>
    </row>
    <row r="28" spans="1:4">
      <c r="A28" s="2">
        <v>32933</v>
      </c>
      <c r="C28">
        <v>66.319999999999993</v>
      </c>
      <c r="D28" s="169"/>
    </row>
    <row r="29" spans="1:4">
      <c r="A29" s="2">
        <v>32964</v>
      </c>
      <c r="C29">
        <v>71.27</v>
      </c>
      <c r="D29" s="169"/>
    </row>
    <row r="30" spans="1:4">
      <c r="A30" s="2">
        <v>32994</v>
      </c>
      <c r="C30">
        <v>74.099999999999994</v>
      </c>
      <c r="D30" s="169"/>
    </row>
    <row r="31" spans="1:4">
      <c r="A31" s="2">
        <v>33025</v>
      </c>
      <c r="C31">
        <v>72.56</v>
      </c>
      <c r="D31" s="169"/>
    </row>
    <row r="32" spans="1:4">
      <c r="A32" s="2">
        <v>33055</v>
      </c>
      <c r="C32">
        <v>76.66</v>
      </c>
      <c r="D32" s="169"/>
    </row>
    <row r="33" spans="1:4">
      <c r="A33" s="2">
        <v>33086</v>
      </c>
      <c r="C33">
        <v>75.14</v>
      </c>
      <c r="D33" s="169"/>
    </row>
    <row r="34" spans="1:4">
      <c r="A34" s="2">
        <v>33117</v>
      </c>
      <c r="C34">
        <v>71.459999999999994</v>
      </c>
      <c r="D34" s="169"/>
    </row>
    <row r="35" spans="1:4">
      <c r="A35" s="2">
        <v>33147</v>
      </c>
      <c r="C35">
        <v>81.02</v>
      </c>
      <c r="D35" s="169"/>
    </row>
    <row r="36" spans="1:4">
      <c r="A36" s="2">
        <v>33178</v>
      </c>
      <c r="C36">
        <v>91.26</v>
      </c>
      <c r="D36" s="169"/>
    </row>
    <row r="37" spans="1:4">
      <c r="A37" s="2">
        <v>33208</v>
      </c>
      <c r="C37">
        <v>96.86</v>
      </c>
      <c r="D37" s="169"/>
    </row>
    <row r="38" spans="1:4">
      <c r="A38" s="2">
        <v>33239</v>
      </c>
      <c r="C38">
        <v>98.61</v>
      </c>
      <c r="D38" s="169"/>
    </row>
    <row r="39" spans="1:4">
      <c r="A39" s="2">
        <v>33270</v>
      </c>
      <c r="C39">
        <v>94.15</v>
      </c>
      <c r="D39" s="169"/>
    </row>
    <row r="40" spans="1:4">
      <c r="A40" s="2">
        <v>33298</v>
      </c>
      <c r="C40">
        <v>85.37</v>
      </c>
      <c r="D40" s="169"/>
    </row>
    <row r="41" spans="1:4">
      <c r="A41" s="2">
        <v>33329</v>
      </c>
      <c r="C41">
        <v>87.1</v>
      </c>
      <c r="D41" s="169"/>
    </row>
    <row r="42" spans="1:4">
      <c r="A42" s="2">
        <v>33359</v>
      </c>
      <c r="C42">
        <v>87.79</v>
      </c>
      <c r="D42" s="169"/>
    </row>
    <row r="43" spans="1:4">
      <c r="A43" s="2">
        <v>33390</v>
      </c>
      <c r="C43">
        <v>85.03</v>
      </c>
      <c r="D43" s="169"/>
    </row>
    <row r="44" spans="1:4">
      <c r="A44" s="2">
        <v>33420</v>
      </c>
      <c r="C44">
        <v>83.97</v>
      </c>
      <c r="D44" s="169"/>
    </row>
    <row r="45" spans="1:4">
      <c r="A45" s="2">
        <v>33451</v>
      </c>
      <c r="C45">
        <v>82.83</v>
      </c>
      <c r="D45" s="169"/>
    </row>
    <row r="46" spans="1:4">
      <c r="A46" s="2">
        <v>33482</v>
      </c>
      <c r="C46">
        <v>84.37</v>
      </c>
      <c r="D46" s="169"/>
    </row>
    <row r="47" spans="1:4">
      <c r="A47" s="2">
        <v>33512</v>
      </c>
      <c r="C47">
        <v>96.91</v>
      </c>
      <c r="D47" s="169"/>
    </row>
    <row r="48" spans="1:4">
      <c r="A48" s="2">
        <v>33543</v>
      </c>
      <c r="C48">
        <v>99.93</v>
      </c>
      <c r="D48" s="169"/>
    </row>
    <row r="49" spans="1:4">
      <c r="A49" s="2">
        <v>33573</v>
      </c>
      <c r="C49">
        <v>106.25</v>
      </c>
      <c r="D49" s="169"/>
    </row>
    <row r="50" spans="1:4">
      <c r="A50" s="2">
        <v>33604</v>
      </c>
      <c r="C50">
        <v>106.19</v>
      </c>
      <c r="D50" s="169"/>
    </row>
    <row r="51" spans="1:4">
      <c r="A51" s="2">
        <v>33635</v>
      </c>
      <c r="C51">
        <v>104.1</v>
      </c>
      <c r="D51" s="169"/>
    </row>
    <row r="52" spans="1:4">
      <c r="A52" s="2">
        <v>33664</v>
      </c>
      <c r="C52">
        <v>104.4</v>
      </c>
      <c r="D52" s="169"/>
    </row>
    <row r="53" spans="1:4">
      <c r="A53" s="2">
        <v>33695</v>
      </c>
      <c r="C53">
        <v>106.33</v>
      </c>
      <c r="D53" s="169"/>
    </row>
    <row r="54" spans="1:4">
      <c r="A54" s="2">
        <v>33725</v>
      </c>
      <c r="C54">
        <v>103.07</v>
      </c>
      <c r="D54" s="169"/>
    </row>
    <row r="55" spans="1:4">
      <c r="A55" s="2">
        <v>33756</v>
      </c>
      <c r="C55">
        <v>104.52</v>
      </c>
      <c r="D55" s="169"/>
    </row>
    <row r="56" spans="1:4">
      <c r="A56" s="2">
        <v>33786</v>
      </c>
      <c r="C56">
        <v>106.81</v>
      </c>
      <c r="D56" s="169"/>
    </row>
    <row r="57" spans="1:4">
      <c r="A57" s="2">
        <v>33817</v>
      </c>
      <c r="C57">
        <v>108.15</v>
      </c>
      <c r="D57" s="169"/>
    </row>
    <row r="58" spans="1:4">
      <c r="A58" s="2">
        <v>33848</v>
      </c>
      <c r="C58">
        <v>107.69</v>
      </c>
      <c r="D58" s="169"/>
    </row>
    <row r="59" spans="1:4">
      <c r="A59" s="2">
        <v>33878</v>
      </c>
      <c r="C59">
        <v>106.09</v>
      </c>
      <c r="D59" s="169"/>
    </row>
    <row r="60" spans="1:4">
      <c r="A60" s="2">
        <v>33909</v>
      </c>
      <c r="C60">
        <v>104.66</v>
      </c>
      <c r="D60" s="169"/>
    </row>
    <row r="61" spans="1:4">
      <c r="A61" s="2">
        <v>33939</v>
      </c>
      <c r="C61">
        <v>103.21</v>
      </c>
      <c r="D61" s="169"/>
    </row>
    <row r="62" spans="1:4">
      <c r="A62" s="2">
        <v>33970</v>
      </c>
      <c r="C62">
        <v>99.28</v>
      </c>
      <c r="D62" s="169"/>
    </row>
    <row r="63" spans="1:4">
      <c r="A63" s="2">
        <v>34001</v>
      </c>
      <c r="C63">
        <v>100.47</v>
      </c>
      <c r="D63" s="169"/>
    </row>
    <row r="64" spans="1:4">
      <c r="A64" s="2">
        <v>34029</v>
      </c>
      <c r="C64">
        <v>99.5</v>
      </c>
      <c r="D64" s="169"/>
    </row>
    <row r="65" spans="1:4">
      <c r="A65" s="2">
        <v>34060</v>
      </c>
      <c r="C65">
        <v>101.73</v>
      </c>
      <c r="D65" s="169"/>
    </row>
    <row r="66" spans="1:4">
      <c r="A66" s="2">
        <v>34090</v>
      </c>
      <c r="C66">
        <v>102.95</v>
      </c>
      <c r="D66" s="169"/>
    </row>
    <row r="67" spans="1:4">
      <c r="A67" s="2">
        <v>34121</v>
      </c>
      <c r="C67">
        <v>102.43</v>
      </c>
      <c r="D67" s="169"/>
    </row>
    <row r="68" spans="1:4">
      <c r="A68" s="2">
        <v>34151</v>
      </c>
      <c r="C68">
        <v>101</v>
      </c>
      <c r="D68" s="169"/>
    </row>
    <row r="69" spans="1:4">
      <c r="A69" s="2">
        <v>34182</v>
      </c>
      <c r="C69">
        <v>100.79</v>
      </c>
      <c r="D69" s="169"/>
    </row>
    <row r="70" spans="1:4">
      <c r="A70" s="2">
        <v>34213</v>
      </c>
      <c r="C70">
        <v>101.1</v>
      </c>
      <c r="D70" s="169"/>
    </row>
    <row r="71" spans="1:4">
      <c r="A71" s="2">
        <v>34243</v>
      </c>
      <c r="C71">
        <v>102.38</v>
      </c>
      <c r="D71" s="169"/>
    </row>
    <row r="72" spans="1:4">
      <c r="A72" s="2">
        <v>34274</v>
      </c>
      <c r="C72">
        <v>101.19</v>
      </c>
      <c r="D72" s="169"/>
    </row>
    <row r="73" spans="1:4">
      <c r="A73" s="2">
        <v>34304</v>
      </c>
      <c r="C73">
        <v>100.32</v>
      </c>
      <c r="D73" s="169"/>
    </row>
    <row r="74" spans="1:4">
      <c r="A74" s="2">
        <v>34335</v>
      </c>
      <c r="C74">
        <v>98.91</v>
      </c>
      <c r="D74" s="169"/>
    </row>
    <row r="75" spans="1:4">
      <c r="A75" s="2">
        <v>34366</v>
      </c>
      <c r="C75">
        <v>100.37</v>
      </c>
      <c r="D75" s="169"/>
    </row>
    <row r="76" spans="1:4">
      <c r="A76" s="2">
        <v>34394</v>
      </c>
      <c r="C76">
        <v>99.07</v>
      </c>
      <c r="D76" s="169"/>
    </row>
    <row r="77" spans="1:4">
      <c r="A77" s="2">
        <v>34425</v>
      </c>
      <c r="C77">
        <v>100.39</v>
      </c>
      <c r="D77" s="169"/>
    </row>
    <row r="78" spans="1:4">
      <c r="A78" s="2">
        <v>34455</v>
      </c>
      <c r="C78">
        <v>100.94</v>
      </c>
      <c r="D78" s="169"/>
    </row>
    <row r="79" spans="1:4">
      <c r="A79" s="2">
        <v>34486</v>
      </c>
      <c r="B79" s="11">
        <v>1</v>
      </c>
      <c r="C79">
        <v>100</v>
      </c>
      <c r="D79" s="169"/>
    </row>
    <row r="80" spans="1:4">
      <c r="A80" s="2">
        <v>34516</v>
      </c>
      <c r="B80" s="11">
        <v>0.93799999999999994</v>
      </c>
      <c r="C80">
        <v>88.96</v>
      </c>
      <c r="D80" s="169"/>
    </row>
    <row r="81" spans="1:4">
      <c r="A81" s="2">
        <v>34547</v>
      </c>
      <c r="B81" s="11">
        <v>0.88700000000000001</v>
      </c>
      <c r="C81">
        <v>84.38</v>
      </c>
      <c r="D81" s="169"/>
    </row>
    <row r="82" spans="1:4">
      <c r="A82" s="2">
        <v>34578</v>
      </c>
      <c r="B82" s="11">
        <v>0.85099999999999998</v>
      </c>
      <c r="C82">
        <v>80.459999999999994</v>
      </c>
      <c r="D82" s="169"/>
    </row>
    <row r="83" spans="1:4">
      <c r="A83" s="2">
        <v>34608</v>
      </c>
      <c r="B83" s="11">
        <v>0.84399999999999997</v>
      </c>
      <c r="C83">
        <v>77.62</v>
      </c>
      <c r="D83" s="169"/>
    </row>
    <row r="84" spans="1:4">
      <c r="A84" s="2">
        <v>34639</v>
      </c>
      <c r="B84" s="11">
        <v>0.84299999999999997</v>
      </c>
      <c r="C84">
        <v>74.849999999999994</v>
      </c>
      <c r="D84" s="169"/>
    </row>
    <row r="85" spans="1:4">
      <c r="A85" s="2">
        <v>34669</v>
      </c>
      <c r="B85" s="11">
        <v>0.84399999999999997</v>
      </c>
      <c r="C85">
        <v>73.31</v>
      </c>
      <c r="D85" s="169"/>
    </row>
    <row r="86" spans="1:4">
      <c r="A86" s="2">
        <v>34700</v>
      </c>
      <c r="B86" s="11">
        <v>0.84</v>
      </c>
      <c r="C86">
        <v>72.099999999999994</v>
      </c>
      <c r="D86" s="169"/>
    </row>
    <row r="87" spans="1:4">
      <c r="A87" s="2">
        <v>34731</v>
      </c>
      <c r="B87" s="11">
        <v>0.84950000000000003</v>
      </c>
      <c r="C87">
        <v>71.63</v>
      </c>
      <c r="D87" s="169"/>
    </row>
    <row r="88" spans="1:4">
      <c r="A88" s="2">
        <v>34759</v>
      </c>
      <c r="B88" s="11">
        <v>0.89400000000000002</v>
      </c>
      <c r="C88">
        <v>76.62</v>
      </c>
      <c r="D88" s="169"/>
    </row>
    <row r="89" spans="1:4">
      <c r="A89" s="2">
        <v>34790</v>
      </c>
      <c r="B89" s="11">
        <v>0.91100000000000003</v>
      </c>
      <c r="C89">
        <v>77.91</v>
      </c>
      <c r="D89" s="169"/>
    </row>
    <row r="90" spans="1:4">
      <c r="A90" s="2">
        <v>34820</v>
      </c>
      <c r="B90" s="11">
        <v>0.90400000000000003</v>
      </c>
      <c r="C90">
        <v>74.72</v>
      </c>
      <c r="D90" s="169"/>
    </row>
    <row r="91" spans="1:4">
      <c r="A91" s="2">
        <v>34851</v>
      </c>
      <c r="B91" s="11">
        <v>0.92</v>
      </c>
      <c r="C91">
        <v>74.8</v>
      </c>
      <c r="D91" s="169"/>
    </row>
    <row r="92" spans="1:4">
      <c r="A92" s="2">
        <v>34881</v>
      </c>
      <c r="B92" s="11">
        <v>0.93400000000000005</v>
      </c>
      <c r="C92">
        <v>74.47</v>
      </c>
      <c r="D92" s="169"/>
    </row>
    <row r="93" spans="1:4">
      <c r="A93" s="2">
        <v>34912</v>
      </c>
      <c r="B93" s="11">
        <v>0.94899999999999995</v>
      </c>
      <c r="C93">
        <v>73.27</v>
      </c>
      <c r="D93" s="169"/>
    </row>
    <row r="94" spans="1:4">
      <c r="A94" s="2">
        <v>34943</v>
      </c>
      <c r="B94" s="11">
        <v>0.95199999999999996</v>
      </c>
      <c r="C94">
        <v>72.930000000000007</v>
      </c>
      <c r="D94" s="169"/>
    </row>
    <row r="95" spans="1:4">
      <c r="A95" s="2">
        <v>34973</v>
      </c>
      <c r="B95" s="11">
        <v>0.96089999999999998</v>
      </c>
      <c r="C95">
        <v>73.260000000000005</v>
      </c>
      <c r="D95" s="169"/>
    </row>
    <row r="96" spans="1:4">
      <c r="A96" s="2">
        <v>35004</v>
      </c>
      <c r="B96" s="11">
        <v>0.96560000000000001</v>
      </c>
      <c r="C96">
        <v>73.97</v>
      </c>
      <c r="D96" s="169"/>
    </row>
    <row r="97" spans="1:4">
      <c r="A97" s="2">
        <v>35034</v>
      </c>
      <c r="B97" s="11">
        <v>0.97150000000000003</v>
      </c>
      <c r="C97">
        <v>71.08</v>
      </c>
      <c r="D97" s="169"/>
    </row>
    <row r="98" spans="1:4">
      <c r="A98" s="2">
        <v>35065</v>
      </c>
      <c r="B98" s="11">
        <v>0.97760000000000002</v>
      </c>
      <c r="C98">
        <v>70.319999999999993</v>
      </c>
      <c r="D98" s="169"/>
    </row>
    <row r="99" spans="1:4">
      <c r="A99" s="2">
        <v>35096</v>
      </c>
      <c r="B99" s="11">
        <v>0.98319999999999996</v>
      </c>
      <c r="C99">
        <v>70.3</v>
      </c>
      <c r="D99" s="169"/>
    </row>
    <row r="100" spans="1:4">
      <c r="A100" s="2">
        <v>35125</v>
      </c>
      <c r="B100" s="11">
        <v>0.98719999999999997</v>
      </c>
      <c r="C100">
        <v>70.349999999999994</v>
      </c>
      <c r="D100" s="169"/>
    </row>
    <row r="101" spans="1:4">
      <c r="A101" s="2">
        <v>35156</v>
      </c>
      <c r="B101" s="11">
        <v>0.99170000000000003</v>
      </c>
      <c r="C101">
        <v>69.62</v>
      </c>
      <c r="D101" s="169"/>
    </row>
    <row r="102" spans="1:4">
      <c r="A102" s="2">
        <v>35186</v>
      </c>
      <c r="B102" s="11">
        <v>0.99760000000000004</v>
      </c>
      <c r="C102">
        <v>69.08</v>
      </c>
      <c r="D102" s="169"/>
    </row>
    <row r="103" spans="1:4">
      <c r="A103" s="2">
        <v>35217</v>
      </c>
      <c r="B103" s="11">
        <v>1.0036</v>
      </c>
      <c r="C103">
        <v>68.709999999999994</v>
      </c>
      <c r="D103" s="169"/>
    </row>
    <row r="104" spans="1:4">
      <c r="A104" s="2">
        <v>35247</v>
      </c>
      <c r="B104" s="11">
        <v>1.0104</v>
      </c>
      <c r="C104">
        <v>68.739999999999995</v>
      </c>
      <c r="D104" s="169"/>
    </row>
    <row r="105" spans="1:4">
      <c r="A105" s="2">
        <v>35278</v>
      </c>
      <c r="B105" s="11">
        <v>1.0161</v>
      </c>
      <c r="C105">
        <v>69.44</v>
      </c>
      <c r="D105" s="169"/>
    </row>
    <row r="106" spans="1:4">
      <c r="A106" s="2">
        <v>35309</v>
      </c>
      <c r="B106" s="11">
        <v>1.0206999999999999</v>
      </c>
      <c r="C106">
        <v>69.349999999999994</v>
      </c>
      <c r="D106" s="169"/>
    </row>
    <row r="107" spans="1:4">
      <c r="A107" s="2">
        <v>35339</v>
      </c>
      <c r="B107" s="11">
        <v>1.0267999999999999</v>
      </c>
      <c r="C107">
        <v>69.36</v>
      </c>
      <c r="D107" s="169"/>
    </row>
    <row r="108" spans="1:4">
      <c r="A108" s="2">
        <v>35370</v>
      </c>
      <c r="B108" s="11">
        <v>1.0324</v>
      </c>
      <c r="C108">
        <v>69.94</v>
      </c>
      <c r="D108" s="169"/>
    </row>
    <row r="109" spans="1:4">
      <c r="A109" s="2">
        <v>35400</v>
      </c>
      <c r="B109" s="11">
        <v>1.0386</v>
      </c>
      <c r="C109">
        <v>69.53</v>
      </c>
      <c r="D109" s="169"/>
    </row>
    <row r="110" spans="1:4">
      <c r="A110" s="2">
        <v>35431</v>
      </c>
      <c r="B110" s="11">
        <v>1.0452999999999999</v>
      </c>
      <c r="C110">
        <v>68.349999999999994</v>
      </c>
      <c r="D110" s="169"/>
    </row>
    <row r="111" spans="1:4">
      <c r="A111" s="2">
        <v>35462</v>
      </c>
      <c r="B111" s="11">
        <v>1.0507</v>
      </c>
      <c r="C111">
        <v>67.349999999999994</v>
      </c>
      <c r="D111" s="169"/>
    </row>
    <row r="112" spans="1:4">
      <c r="A112" s="2">
        <v>35490</v>
      </c>
      <c r="B112" s="11">
        <v>1.0585</v>
      </c>
      <c r="C112">
        <v>67.06</v>
      </c>
      <c r="D112" s="169"/>
    </row>
    <row r="113" spans="1:4">
      <c r="A113" s="2">
        <v>35521</v>
      </c>
      <c r="B113" s="11">
        <v>1.0629999999999999</v>
      </c>
      <c r="C113">
        <v>66.56</v>
      </c>
      <c r="D113" s="169"/>
    </row>
    <row r="114" spans="1:4">
      <c r="A114" s="2">
        <v>35551</v>
      </c>
      <c r="B114" s="11">
        <v>1.0709</v>
      </c>
      <c r="C114">
        <v>67.430000000000007</v>
      </c>
      <c r="D114" s="169"/>
    </row>
    <row r="115" spans="1:4">
      <c r="A115" s="2">
        <v>35582</v>
      </c>
      <c r="B115" s="11">
        <v>1.0761000000000001</v>
      </c>
      <c r="C115">
        <v>67.400000000000006</v>
      </c>
      <c r="D115" s="169"/>
    </row>
    <row r="116" spans="1:4">
      <c r="A116" s="2">
        <v>35612</v>
      </c>
      <c r="B116" s="11">
        <v>1.0826</v>
      </c>
      <c r="C116">
        <v>66.97</v>
      </c>
      <c r="D116" s="169"/>
    </row>
    <row r="117" spans="1:4">
      <c r="A117" s="2">
        <v>35643</v>
      </c>
      <c r="B117" s="11">
        <v>1.0908</v>
      </c>
      <c r="C117">
        <v>66.66</v>
      </c>
      <c r="D117" s="169"/>
    </row>
    <row r="118" spans="1:4">
      <c r="A118" s="2">
        <v>35674</v>
      </c>
      <c r="B118" s="11">
        <v>1.0955999999999999</v>
      </c>
      <c r="C118">
        <v>67.64</v>
      </c>
      <c r="D118" s="169"/>
    </row>
    <row r="119" spans="1:4">
      <c r="A119" s="2">
        <v>35704</v>
      </c>
      <c r="B119" s="11">
        <v>1.1023000000000001</v>
      </c>
      <c r="C119">
        <v>68.540000000000006</v>
      </c>
      <c r="D119" s="169"/>
    </row>
    <row r="120" spans="1:4">
      <c r="A120" s="2">
        <v>35735</v>
      </c>
      <c r="B120" s="11">
        <v>1.109</v>
      </c>
      <c r="C120">
        <v>68.87</v>
      </c>
      <c r="D120" s="169"/>
    </row>
    <row r="121" spans="1:4">
      <c r="A121" s="2">
        <v>35765</v>
      </c>
      <c r="B121" s="11">
        <v>1.1155999999999999</v>
      </c>
      <c r="C121">
        <v>68.19</v>
      </c>
      <c r="D121" s="169"/>
    </row>
    <row r="122" spans="1:4">
      <c r="A122" s="2">
        <v>35796</v>
      </c>
      <c r="B122" s="11">
        <v>1.1229</v>
      </c>
      <c r="C122">
        <v>67.510000000000005</v>
      </c>
      <c r="D122" s="169"/>
    </row>
    <row r="123" spans="1:4">
      <c r="A123" s="2">
        <v>35827</v>
      </c>
      <c r="B123" s="11">
        <v>1.1295999999999999</v>
      </c>
      <c r="C123">
        <v>67.94</v>
      </c>
      <c r="D123" s="169"/>
    </row>
    <row r="124" spans="1:4">
      <c r="A124" s="2">
        <v>35855</v>
      </c>
      <c r="B124" s="11">
        <v>1.1366000000000001</v>
      </c>
      <c r="C124">
        <v>67.86</v>
      </c>
      <c r="D124" s="169"/>
    </row>
    <row r="125" spans="1:4">
      <c r="A125" s="2">
        <v>35886</v>
      </c>
      <c r="B125" s="11">
        <v>1.1435</v>
      </c>
      <c r="C125">
        <v>68.41</v>
      </c>
      <c r="D125" s="169"/>
    </row>
    <row r="126" spans="1:4">
      <c r="A126" s="2">
        <v>35916</v>
      </c>
      <c r="B126" s="11">
        <v>1.1496999999999999</v>
      </c>
      <c r="C126">
        <v>68.97</v>
      </c>
      <c r="D126" s="169"/>
    </row>
    <row r="127" spans="1:4">
      <c r="A127" s="2">
        <v>35947</v>
      </c>
      <c r="B127" s="11">
        <v>1.1560999999999999</v>
      </c>
      <c r="C127">
        <v>68.81</v>
      </c>
      <c r="D127" s="169"/>
    </row>
    <row r="128" spans="1:4">
      <c r="A128" s="2">
        <v>35977</v>
      </c>
      <c r="B128" s="11">
        <v>1.1626000000000001</v>
      </c>
      <c r="C128">
        <v>69.27</v>
      </c>
      <c r="D128" s="169"/>
    </row>
    <row r="129" spans="1:4">
      <c r="A129" s="2">
        <v>36008</v>
      </c>
      <c r="B129" s="11">
        <v>1.1760999999999999</v>
      </c>
      <c r="C129">
        <v>70.010000000000005</v>
      </c>
      <c r="D129" s="169"/>
    </row>
    <row r="130" spans="1:4">
      <c r="A130" s="2">
        <v>36039</v>
      </c>
      <c r="B130" s="11">
        <v>1.1848000000000001</v>
      </c>
      <c r="C130">
        <v>72.56</v>
      </c>
      <c r="D130" s="169"/>
    </row>
    <row r="131" spans="1:4">
      <c r="A131" s="2">
        <v>36069</v>
      </c>
      <c r="B131" s="11">
        <v>1.1923999999999999</v>
      </c>
      <c r="C131">
        <v>74.81</v>
      </c>
      <c r="D131" s="169"/>
    </row>
    <row r="132" spans="1:4">
      <c r="A132" s="2">
        <v>36100</v>
      </c>
      <c r="B132" s="11">
        <v>1.2003999999999999</v>
      </c>
      <c r="C132">
        <v>74.400000000000006</v>
      </c>
      <c r="D132" s="169"/>
    </row>
    <row r="133" spans="1:4">
      <c r="A133" s="2">
        <v>36130</v>
      </c>
      <c r="B133" s="11">
        <v>1.2079</v>
      </c>
      <c r="C133">
        <v>75.260000000000005</v>
      </c>
      <c r="D133" s="225">
        <f>C133/100-1</f>
        <v>-0.24739999999999995</v>
      </c>
    </row>
    <row r="134" spans="1:4">
      <c r="A134" s="2">
        <v>36161</v>
      </c>
      <c r="B134" s="11">
        <v>1.9823999999999999</v>
      </c>
      <c r="C134">
        <v>93.04</v>
      </c>
      <c r="D134" s="169"/>
    </row>
    <row r="135" spans="1:4">
      <c r="A135" s="2">
        <v>36192</v>
      </c>
      <c r="B135" s="11">
        <v>2.0640000000000001</v>
      </c>
      <c r="C135">
        <v>115.55</v>
      </c>
      <c r="D135" s="169"/>
    </row>
    <row r="136" spans="1:4">
      <c r="A136" s="2">
        <v>36220</v>
      </c>
      <c r="B136" s="11">
        <v>1.7212000000000001</v>
      </c>
      <c r="C136">
        <v>112.06</v>
      </c>
      <c r="D136" s="169"/>
    </row>
    <row r="137" spans="1:4">
      <c r="A137" s="2">
        <v>36251</v>
      </c>
      <c r="B137" s="11">
        <v>1.6598999999999999</v>
      </c>
      <c r="C137">
        <v>99.7</v>
      </c>
      <c r="D137" s="169"/>
    </row>
    <row r="138" spans="1:4">
      <c r="A138" s="2">
        <v>36281</v>
      </c>
      <c r="B138" s="11">
        <v>1.7232000000000001</v>
      </c>
      <c r="C138">
        <v>98.35</v>
      </c>
      <c r="D138" s="169"/>
    </row>
    <row r="139" spans="1:4">
      <c r="A139" s="2">
        <v>36312</v>
      </c>
      <c r="B139" s="11">
        <v>1.7686999999999999</v>
      </c>
      <c r="C139">
        <v>102.06</v>
      </c>
      <c r="D139" s="169"/>
    </row>
    <row r="140" spans="1:4">
      <c r="A140" s="2">
        <v>36342</v>
      </c>
      <c r="B140" s="11">
        <v>1.7884</v>
      </c>
      <c r="C140">
        <v>102.97</v>
      </c>
      <c r="D140" s="169"/>
    </row>
    <row r="141" spans="1:4">
      <c r="A141" s="2">
        <v>36373</v>
      </c>
      <c r="B141" s="11">
        <v>1.9151</v>
      </c>
      <c r="C141">
        <v>108.5</v>
      </c>
      <c r="D141" s="169"/>
    </row>
    <row r="142" spans="1:4">
      <c r="A142" s="2">
        <v>36404</v>
      </c>
      <c r="B142" s="11">
        <v>1.9215</v>
      </c>
      <c r="C142">
        <v>109.72</v>
      </c>
      <c r="D142" s="169"/>
    </row>
    <row r="143" spans="1:4">
      <c r="A143" s="2">
        <v>36434</v>
      </c>
      <c r="B143" s="11">
        <v>1.9521999999999999</v>
      </c>
      <c r="C143">
        <v>113.32</v>
      </c>
      <c r="D143" s="169"/>
    </row>
    <row r="144" spans="1:4">
      <c r="A144" s="2">
        <v>36465</v>
      </c>
      <c r="B144" s="11">
        <v>1.9218999999999999</v>
      </c>
      <c r="C144">
        <v>108.98</v>
      </c>
      <c r="D144" s="169"/>
    </row>
    <row r="145" spans="1:4">
      <c r="A145" s="2">
        <v>36495</v>
      </c>
      <c r="B145" s="11">
        <v>1.7882</v>
      </c>
      <c r="C145">
        <v>102.78</v>
      </c>
      <c r="D145" s="169"/>
    </row>
    <row r="146" spans="1:4">
      <c r="A146" s="2">
        <v>36526</v>
      </c>
      <c r="B146" s="11">
        <v>1.8016000000000001</v>
      </c>
      <c r="C146">
        <v>100.17</v>
      </c>
      <c r="D146" s="169"/>
    </row>
    <row r="147" spans="1:4">
      <c r="A147" s="2">
        <v>36557</v>
      </c>
      <c r="B147" s="11">
        <v>1.7677</v>
      </c>
      <c r="C147">
        <v>97.34</v>
      </c>
      <c r="D147" s="169"/>
    </row>
    <row r="148" spans="1:4">
      <c r="A148" s="2">
        <v>36586</v>
      </c>
      <c r="B148" s="11">
        <v>1.7464999999999999</v>
      </c>
      <c r="C148">
        <v>95.28</v>
      </c>
      <c r="D148" s="169"/>
    </row>
    <row r="149" spans="1:4">
      <c r="A149" s="2">
        <v>36617</v>
      </c>
      <c r="B149" s="11">
        <v>1.8059000000000001</v>
      </c>
      <c r="C149">
        <v>96.02</v>
      </c>
      <c r="D149" s="169"/>
    </row>
    <row r="150" spans="1:4">
      <c r="A150" s="2">
        <v>36647</v>
      </c>
      <c r="B150" s="11">
        <v>1.8258000000000001</v>
      </c>
      <c r="C150">
        <v>97.52</v>
      </c>
      <c r="D150" s="169"/>
    </row>
    <row r="151" spans="1:4">
      <c r="A151" s="2">
        <v>36678</v>
      </c>
      <c r="B151" s="11">
        <v>1.7991999999999999</v>
      </c>
      <c r="C151">
        <v>98.44</v>
      </c>
      <c r="D151" s="169"/>
    </row>
    <row r="152" spans="1:4">
      <c r="A152" s="2">
        <v>36708</v>
      </c>
      <c r="B152" s="11">
        <v>1.774</v>
      </c>
      <c r="C152">
        <v>95.77</v>
      </c>
      <c r="D152" s="169"/>
    </row>
    <row r="153" spans="1:4">
      <c r="A153" s="2">
        <v>36739</v>
      </c>
      <c r="B153" s="11">
        <v>1.8226</v>
      </c>
      <c r="C153">
        <v>93.46</v>
      </c>
      <c r="D153" s="169"/>
    </row>
    <row r="154" spans="1:4">
      <c r="A154" s="2">
        <v>36770</v>
      </c>
      <c r="B154" s="11">
        <v>1.8429</v>
      </c>
      <c r="C154">
        <v>94.05</v>
      </c>
      <c r="D154" s="169"/>
    </row>
    <row r="155" spans="1:4">
      <c r="A155" s="2">
        <v>36800</v>
      </c>
      <c r="B155" s="11">
        <v>1.9081999999999999</v>
      </c>
      <c r="C155">
        <v>95.61</v>
      </c>
      <c r="D155" s="169"/>
    </row>
    <row r="156" spans="1:4">
      <c r="A156" s="2">
        <v>36831</v>
      </c>
      <c r="B156" s="11">
        <v>1.9588000000000001</v>
      </c>
      <c r="C156">
        <v>99.08</v>
      </c>
      <c r="D156" s="169"/>
    </row>
    <row r="157" spans="1:4">
      <c r="A157" s="2">
        <v>36861</v>
      </c>
      <c r="B157" s="11">
        <v>1.9545999999999999</v>
      </c>
      <c r="C157">
        <v>101.06</v>
      </c>
      <c r="D157" s="169"/>
    </row>
    <row r="158" spans="1:4">
      <c r="A158" s="2">
        <v>36892</v>
      </c>
      <c r="B158" s="11">
        <v>1.9702999999999999</v>
      </c>
      <c r="C158">
        <v>100.36</v>
      </c>
      <c r="D158" s="169"/>
    </row>
    <row r="159" spans="1:4">
      <c r="A159" s="2">
        <v>36923</v>
      </c>
      <c r="B159" s="11">
        <v>2.0444</v>
      </c>
      <c r="C159">
        <v>105.96</v>
      </c>
      <c r="D159" s="169"/>
    </row>
    <row r="160" spans="1:4">
      <c r="A160" s="2">
        <v>36951</v>
      </c>
      <c r="B160" s="11">
        <v>2.1608000000000001</v>
      </c>
      <c r="C160">
        <v>109.46</v>
      </c>
      <c r="D160" s="169"/>
    </row>
    <row r="161" spans="1:4">
      <c r="A161" s="2">
        <v>36982</v>
      </c>
      <c r="B161" s="11">
        <v>2.1839</v>
      </c>
      <c r="C161">
        <v>114.17</v>
      </c>
      <c r="D161" s="169"/>
    </row>
    <row r="162" spans="1:4">
      <c r="A162" s="2">
        <v>37012</v>
      </c>
      <c r="B162" s="11">
        <v>2.3592</v>
      </c>
      <c r="C162">
        <v>119.14</v>
      </c>
      <c r="D162" s="169"/>
    </row>
    <row r="163" spans="1:4">
      <c r="A163" s="2">
        <v>37043</v>
      </c>
      <c r="B163" s="11">
        <v>2.3041</v>
      </c>
      <c r="C163">
        <v>121.73</v>
      </c>
      <c r="D163" s="169"/>
    </row>
    <row r="164" spans="1:4">
      <c r="A164" s="2">
        <v>37073</v>
      </c>
      <c r="B164" s="11">
        <v>2.4304999999999999</v>
      </c>
      <c r="C164">
        <v>124.71</v>
      </c>
      <c r="D164" s="169"/>
    </row>
    <row r="165" spans="1:4">
      <c r="A165" s="2">
        <v>37104</v>
      </c>
      <c r="B165" s="11">
        <v>2.5508999999999999</v>
      </c>
      <c r="C165">
        <v>128.03</v>
      </c>
      <c r="D165" s="169"/>
    </row>
    <row r="166" spans="1:4">
      <c r="A166" s="2">
        <v>37135</v>
      </c>
      <c r="B166" s="11">
        <v>2.6705000000000001</v>
      </c>
      <c r="C166">
        <v>136.35</v>
      </c>
      <c r="D166" s="169"/>
    </row>
    <row r="167" spans="1:4">
      <c r="A167" s="2">
        <v>37165</v>
      </c>
      <c r="B167" s="11">
        <v>2.7063000000000001</v>
      </c>
      <c r="C167">
        <v>137.79</v>
      </c>
      <c r="D167" s="169"/>
    </row>
    <row r="168" spans="1:4">
      <c r="A168" s="2">
        <v>37196</v>
      </c>
      <c r="B168" s="11">
        <v>2.5278999999999998</v>
      </c>
      <c r="C168">
        <v>126.16</v>
      </c>
      <c r="D168" s="169"/>
    </row>
    <row r="169" spans="1:4">
      <c r="A169" s="2">
        <v>37226</v>
      </c>
      <c r="B169" s="11">
        <v>2.3195999999999999</v>
      </c>
      <c r="C169">
        <v>116.85</v>
      </c>
      <c r="D169" s="169"/>
    </row>
    <row r="170" spans="1:4">
      <c r="A170" s="2">
        <v>37257</v>
      </c>
      <c r="B170" s="11">
        <v>2.4175</v>
      </c>
      <c r="C170">
        <v>111.75</v>
      </c>
      <c r="D170" s="169"/>
    </row>
    <row r="171" spans="1:4">
      <c r="A171" s="2">
        <v>37288</v>
      </c>
      <c r="B171" s="11">
        <v>2.3473999999999999</v>
      </c>
      <c r="C171">
        <v>111.03</v>
      </c>
      <c r="D171" s="169"/>
    </row>
    <row r="172" spans="1:4">
      <c r="A172" s="2">
        <v>37316</v>
      </c>
      <c r="B172" s="11">
        <v>2.3228</v>
      </c>
      <c r="C172">
        <v>106.76</v>
      </c>
      <c r="D172" s="169"/>
    </row>
    <row r="173" spans="1:4">
      <c r="A173" s="2">
        <v>37347</v>
      </c>
      <c r="B173" s="11">
        <v>2.3616999999999999</v>
      </c>
      <c r="C173">
        <v>105.39</v>
      </c>
      <c r="D173" s="169"/>
    </row>
    <row r="174" spans="1:4">
      <c r="A174" s="2">
        <v>37377</v>
      </c>
      <c r="B174" s="11">
        <v>2.5211999999999999</v>
      </c>
      <c r="C174">
        <v>112.89</v>
      </c>
      <c r="D174" s="169"/>
    </row>
    <row r="175" spans="1:4">
      <c r="A175" s="2">
        <v>37408</v>
      </c>
      <c r="B175" s="11">
        <v>2.8435999999999999</v>
      </c>
      <c r="C175">
        <v>124.7</v>
      </c>
      <c r="D175" s="169"/>
    </row>
    <row r="176" spans="1:4">
      <c r="A176" s="2">
        <v>37438</v>
      </c>
      <c r="B176" s="11">
        <v>3.4277000000000002</v>
      </c>
      <c r="C176">
        <v>136.62</v>
      </c>
      <c r="D176" s="169"/>
    </row>
    <row r="177" spans="1:4">
      <c r="A177" s="2">
        <v>37469</v>
      </c>
      <c r="B177" s="11">
        <v>3.0215000000000001</v>
      </c>
      <c r="C177">
        <v>142.66999999999999</v>
      </c>
      <c r="D177" s="169"/>
    </row>
    <row r="178" spans="1:4">
      <c r="A178" s="2">
        <v>37500</v>
      </c>
      <c r="B178" s="11">
        <v>3.8940999999999999</v>
      </c>
      <c r="C178">
        <v>152.25</v>
      </c>
      <c r="D178" s="169"/>
    </row>
    <row r="179" spans="1:4">
      <c r="A179" s="2">
        <v>37530</v>
      </c>
      <c r="B179" s="11">
        <v>3.6442000000000001</v>
      </c>
      <c r="C179">
        <v>171.03</v>
      </c>
      <c r="D179" s="169"/>
    </row>
    <row r="180" spans="1:4">
      <c r="A180" s="2">
        <v>37561</v>
      </c>
      <c r="B180" s="11">
        <v>3.6356999999999999</v>
      </c>
      <c r="C180">
        <v>158.26</v>
      </c>
      <c r="D180" s="169"/>
    </row>
    <row r="181" spans="1:4">
      <c r="A181" s="2">
        <v>37591</v>
      </c>
      <c r="B181" s="11">
        <v>3.5325000000000002</v>
      </c>
      <c r="C181">
        <v>158.69999999999999</v>
      </c>
      <c r="D181" s="169"/>
    </row>
    <row r="182" spans="1:4">
      <c r="A182" s="2">
        <v>37622</v>
      </c>
      <c r="B182" s="11">
        <v>3.5249999999999999</v>
      </c>
      <c r="C182">
        <v>149.36000000000001</v>
      </c>
      <c r="D182" s="169"/>
    </row>
    <row r="183" spans="1:4">
      <c r="A183" s="2">
        <v>37653</v>
      </c>
      <c r="B183" s="11">
        <v>3.5623999999999998</v>
      </c>
      <c r="C183">
        <v>160.19</v>
      </c>
      <c r="D183" s="169"/>
    </row>
    <row r="184" spans="1:4">
      <c r="A184" s="2">
        <v>37681</v>
      </c>
      <c r="B184" s="11">
        <v>3.3523000000000001</v>
      </c>
      <c r="C184">
        <v>152.85</v>
      </c>
      <c r="D184" s="169"/>
    </row>
    <row r="185" spans="1:4">
      <c r="A185" s="2">
        <v>37712</v>
      </c>
      <c r="B185" s="11">
        <v>2.8889999999999998</v>
      </c>
      <c r="C185">
        <v>138.13999999999999</v>
      </c>
      <c r="D185" s="169"/>
    </row>
    <row r="186" spans="1:4">
      <c r="A186" s="2">
        <v>37742</v>
      </c>
      <c r="B186" s="11">
        <v>2.9647999999999999</v>
      </c>
      <c r="C186">
        <v>133.03</v>
      </c>
      <c r="D186" s="169"/>
    </row>
    <row r="187" spans="1:4">
      <c r="A187" s="2">
        <v>37773</v>
      </c>
      <c r="B187" s="11">
        <v>2.8712</v>
      </c>
      <c r="C187">
        <v>130.28</v>
      </c>
      <c r="D187" s="169"/>
    </row>
    <row r="188" spans="1:4">
      <c r="A188" s="2">
        <v>37803</v>
      </c>
      <c r="B188" s="11">
        <v>2.9647000000000001</v>
      </c>
      <c r="C188">
        <v>129.19999999999999</v>
      </c>
      <c r="D188" s="169"/>
    </row>
    <row r="189" spans="1:4">
      <c r="A189" s="2">
        <v>37834</v>
      </c>
      <c r="B189" s="11">
        <v>2.9657</v>
      </c>
      <c r="C189">
        <v>132.84</v>
      </c>
      <c r="D189" s="169"/>
    </row>
    <row r="190" spans="1:4">
      <c r="A190" s="2">
        <v>37865</v>
      </c>
      <c r="B190" s="11">
        <v>2.9226000000000001</v>
      </c>
      <c r="C190">
        <v>129.62</v>
      </c>
      <c r="D190" s="169"/>
    </row>
    <row r="191" spans="1:4">
      <c r="A191" s="2">
        <v>37895</v>
      </c>
      <c r="B191" s="11">
        <v>2.8553999999999999</v>
      </c>
      <c r="C191">
        <v>129.03</v>
      </c>
      <c r="D191" s="169"/>
    </row>
    <row r="192" spans="1:4">
      <c r="A192" s="2">
        <v>37926</v>
      </c>
      <c r="B192" s="11">
        <v>2.9485999999999999</v>
      </c>
      <c r="C192">
        <v>130.76</v>
      </c>
      <c r="D192" s="169"/>
    </row>
    <row r="193" spans="1:4">
      <c r="A193" s="2">
        <v>37956</v>
      </c>
      <c r="B193" s="11">
        <v>2.8883999999999999</v>
      </c>
      <c r="C193">
        <v>133.07</v>
      </c>
      <c r="D193" s="169"/>
    </row>
    <row r="194" spans="1:4">
      <c r="A194" s="2">
        <v>37987</v>
      </c>
      <c r="B194" s="11">
        <v>2.9401000000000002</v>
      </c>
      <c r="C194">
        <v>130.93</v>
      </c>
      <c r="D194" s="169"/>
    </row>
    <row r="195" spans="1:4">
      <c r="A195" s="2">
        <v>38018</v>
      </c>
      <c r="B195" s="11">
        <v>2.9129999999999998</v>
      </c>
      <c r="C195">
        <v>137.72999999999999</v>
      </c>
      <c r="D195" s="169"/>
    </row>
    <row r="196" spans="1:4">
      <c r="A196" s="2">
        <v>38047</v>
      </c>
      <c r="B196" s="11">
        <v>2.9077999999999999</v>
      </c>
      <c r="C196">
        <v>135.51</v>
      </c>
      <c r="D196" s="169"/>
    </row>
    <row r="197" spans="1:4">
      <c r="A197" s="2">
        <v>38078</v>
      </c>
      <c r="B197" s="11">
        <v>2.9439000000000002</v>
      </c>
      <c r="C197">
        <v>135.1</v>
      </c>
      <c r="D197" s="169"/>
    </row>
    <row r="198" spans="1:4">
      <c r="A198" s="2">
        <v>38108</v>
      </c>
      <c r="B198" s="11">
        <v>3.1282999999999999</v>
      </c>
      <c r="C198">
        <v>142.57</v>
      </c>
      <c r="D198" s="169"/>
    </row>
    <row r="199" spans="1:4">
      <c r="A199" s="2">
        <v>38139</v>
      </c>
      <c r="B199" s="11">
        <v>3.1067</v>
      </c>
      <c r="C199">
        <v>144.1</v>
      </c>
      <c r="D199" s="169"/>
    </row>
    <row r="200" spans="1:4">
      <c r="A200" s="2">
        <v>38169</v>
      </c>
      <c r="B200" s="11">
        <v>3.0259999999999998</v>
      </c>
      <c r="C200">
        <v>139.4</v>
      </c>
      <c r="D200" s="169"/>
    </row>
    <row r="201" spans="1:4">
      <c r="A201" s="2">
        <v>38200</v>
      </c>
      <c r="B201" s="11">
        <v>2.9329999999999998</v>
      </c>
      <c r="C201">
        <v>136.65</v>
      </c>
      <c r="D201" s="169"/>
    </row>
    <row r="202" spans="1:4">
      <c r="A202" s="2">
        <v>38231</v>
      </c>
      <c r="B202" s="11">
        <v>2.8578000000000001</v>
      </c>
      <c r="C202">
        <v>131.58000000000001</v>
      </c>
      <c r="D202" s="169"/>
    </row>
    <row r="203" spans="1:4">
      <c r="A203" s="2">
        <v>38261</v>
      </c>
      <c r="B203" s="11">
        <v>2.8557000000000001</v>
      </c>
      <c r="C203">
        <v>130.97999999999999</v>
      </c>
      <c r="D203" s="169"/>
    </row>
    <row r="204" spans="1:4">
      <c r="A204" s="2">
        <v>38292</v>
      </c>
      <c r="B204" s="11">
        <v>2.7299000000000002</v>
      </c>
      <c r="C204">
        <v>129.05000000000001</v>
      </c>
      <c r="D204" s="169"/>
    </row>
    <row r="205" spans="1:4">
      <c r="A205" s="2">
        <v>38322</v>
      </c>
      <c r="B205" s="11">
        <v>2.6536</v>
      </c>
      <c r="C205">
        <v>126.88</v>
      </c>
      <c r="D205" s="169"/>
    </row>
    <row r="206" spans="1:4">
      <c r="A206" s="2">
        <v>38353</v>
      </c>
      <c r="B206" s="11">
        <v>2.6240000000000001</v>
      </c>
      <c r="C206">
        <v>124.02</v>
      </c>
      <c r="D206" s="169"/>
    </row>
    <row r="207" spans="1:4">
      <c r="A207" s="2">
        <v>38384</v>
      </c>
      <c r="B207" s="11">
        <v>2.5941999999999998</v>
      </c>
      <c r="C207">
        <v>120.05</v>
      </c>
      <c r="D207" s="169"/>
    </row>
    <row r="208" spans="1:4">
      <c r="A208" s="2">
        <v>38412</v>
      </c>
      <c r="B208" s="11">
        <v>2.6654</v>
      </c>
      <c r="C208">
        <v>125.3</v>
      </c>
      <c r="D208" s="169"/>
    </row>
    <row r="209" spans="1:4">
      <c r="A209" s="2">
        <v>38443</v>
      </c>
      <c r="B209" s="11">
        <v>2.5305</v>
      </c>
      <c r="C209">
        <v>118.26</v>
      </c>
      <c r="D209" s="169"/>
    </row>
    <row r="210" spans="1:4">
      <c r="A210" s="2">
        <v>38473</v>
      </c>
      <c r="B210" s="11">
        <v>2.403</v>
      </c>
      <c r="C210">
        <v>111.64</v>
      </c>
      <c r="D210" s="169"/>
    </row>
    <row r="211" spans="1:4">
      <c r="A211" s="2">
        <v>38504</v>
      </c>
      <c r="B211" s="11">
        <v>2.3496000000000001</v>
      </c>
      <c r="C211">
        <v>108.35</v>
      </c>
      <c r="D211" s="169"/>
    </row>
    <row r="212" spans="1:4">
      <c r="A212" s="2">
        <v>38534</v>
      </c>
      <c r="B212" s="11">
        <v>2.3896999999999999</v>
      </c>
      <c r="C212">
        <v>106.38</v>
      </c>
      <c r="D212" s="169"/>
    </row>
    <row r="213" spans="1:4">
      <c r="A213" s="2">
        <v>38565</v>
      </c>
      <c r="B213" s="11">
        <v>2.3628999999999998</v>
      </c>
      <c r="C213">
        <v>106.82</v>
      </c>
      <c r="D213" s="169"/>
    </row>
    <row r="214" spans="1:4">
      <c r="A214" s="2">
        <v>38596</v>
      </c>
      <c r="B214" s="11">
        <v>2.2214</v>
      </c>
      <c r="C214">
        <v>104.03</v>
      </c>
      <c r="D214" s="169"/>
    </row>
    <row r="215" spans="1:4">
      <c r="A215" s="2">
        <v>38626</v>
      </c>
      <c r="B215" s="11">
        <v>2.2534999999999998</v>
      </c>
      <c r="C215">
        <v>100.88</v>
      </c>
      <c r="D215" s="169"/>
    </row>
    <row r="216" spans="1:4">
      <c r="A216" s="2">
        <v>38657</v>
      </c>
      <c r="B216" s="11">
        <v>2.2061999999999999</v>
      </c>
      <c r="C216">
        <v>97.21</v>
      </c>
      <c r="D216" s="169"/>
    </row>
    <row r="217" spans="1:4">
      <c r="A217" s="2">
        <v>38687</v>
      </c>
      <c r="B217" s="11">
        <v>2.3399000000000001</v>
      </c>
      <c r="C217">
        <v>100.9</v>
      </c>
      <c r="D217" s="169"/>
    </row>
    <row r="218" spans="1:4">
      <c r="A218" s="2">
        <v>38718</v>
      </c>
      <c r="B218" s="11">
        <v>2.2151999999999998</v>
      </c>
      <c r="C218">
        <v>100.68</v>
      </c>
      <c r="D218" s="169"/>
    </row>
    <row r="219" spans="1:4">
      <c r="A219" s="2">
        <v>38749</v>
      </c>
      <c r="B219" s="11">
        <v>2.1347</v>
      </c>
      <c r="C219">
        <v>95.44</v>
      </c>
      <c r="D219" s="169"/>
    </row>
    <row r="220" spans="1:4">
      <c r="A220" s="2">
        <v>38777</v>
      </c>
      <c r="B220" s="11">
        <v>2.1716000000000002</v>
      </c>
      <c r="C220">
        <v>95.29</v>
      </c>
      <c r="D220" s="169"/>
    </row>
    <row r="221" spans="1:4">
      <c r="A221" s="2">
        <v>38808</v>
      </c>
      <c r="B221" s="11">
        <v>2.0884</v>
      </c>
      <c r="C221">
        <v>95.14</v>
      </c>
      <c r="D221" s="169"/>
    </row>
    <row r="222" spans="1:4">
      <c r="A222" s="2">
        <v>38838</v>
      </c>
      <c r="B222" s="11">
        <v>2.2997000000000001</v>
      </c>
      <c r="C222">
        <v>99.31</v>
      </c>
      <c r="D222" s="169"/>
    </row>
    <row r="223" spans="1:4">
      <c r="A223" s="2">
        <v>38869</v>
      </c>
      <c r="B223" s="11">
        <v>2.1635</v>
      </c>
      <c r="C223">
        <v>102.35</v>
      </c>
      <c r="D223" s="169"/>
    </row>
    <row r="224" spans="1:4">
      <c r="A224" s="2">
        <v>38899</v>
      </c>
      <c r="B224" s="11">
        <v>2.1753999999999998</v>
      </c>
      <c r="C224">
        <v>100.12</v>
      </c>
      <c r="D224" s="169"/>
    </row>
    <row r="225" spans="1:4">
      <c r="A225" s="2">
        <v>38930</v>
      </c>
      <c r="B225" s="11">
        <v>2.1379999999999999</v>
      </c>
      <c r="C225">
        <v>99.2</v>
      </c>
      <c r="D225" s="169"/>
    </row>
    <row r="226" spans="1:4">
      <c r="A226" s="2">
        <v>38961</v>
      </c>
      <c r="B226" s="11">
        <v>2.1734</v>
      </c>
      <c r="C226">
        <v>99.14</v>
      </c>
      <c r="D226" s="169"/>
    </row>
    <row r="227" spans="1:4">
      <c r="A227" s="2">
        <v>38991</v>
      </c>
      <c r="B227" s="11">
        <v>2.1421999999999999</v>
      </c>
      <c r="C227">
        <v>97.72</v>
      </c>
      <c r="D227" s="169"/>
    </row>
    <row r="228" spans="1:4">
      <c r="A228" s="2">
        <v>39022</v>
      </c>
      <c r="B228" s="11">
        <v>2.1659999999999999</v>
      </c>
      <c r="C228">
        <v>98.62</v>
      </c>
      <c r="D228" s="169"/>
    </row>
    <row r="229" spans="1:4">
      <c r="A229" s="2">
        <v>39052</v>
      </c>
      <c r="B229" s="11">
        <v>2.1372</v>
      </c>
      <c r="C229">
        <v>99.29</v>
      </c>
      <c r="D229" s="169"/>
    </row>
    <row r="230" spans="1:4">
      <c r="A230" s="2">
        <v>39083</v>
      </c>
      <c r="B230" s="11">
        <v>2.1238999999999999</v>
      </c>
      <c r="C230">
        <v>97.85</v>
      </c>
      <c r="D230" s="169"/>
    </row>
    <row r="231" spans="1:4">
      <c r="A231" s="2">
        <v>39114</v>
      </c>
      <c r="B231" s="11">
        <v>2.1173999999999999</v>
      </c>
      <c r="C231">
        <v>95.85</v>
      </c>
      <c r="D231" s="169"/>
    </row>
    <row r="232" spans="1:4">
      <c r="A232" s="2">
        <v>39142</v>
      </c>
      <c r="B232" s="11">
        <v>2.0495999999999999</v>
      </c>
      <c r="C232">
        <v>96.14</v>
      </c>
      <c r="D232" s="169"/>
    </row>
    <row r="233" spans="1:4">
      <c r="A233" s="2">
        <v>39173</v>
      </c>
      <c r="B233" s="11">
        <v>2.0331000000000001</v>
      </c>
      <c r="C233">
        <v>94.59</v>
      </c>
      <c r="D233" s="169"/>
    </row>
    <row r="234" spans="1:4">
      <c r="A234" s="2">
        <v>39203</v>
      </c>
      <c r="B234" s="11">
        <v>1.9280999999999999</v>
      </c>
      <c r="C234">
        <v>92.5</v>
      </c>
      <c r="D234" s="169"/>
    </row>
    <row r="235" spans="1:4">
      <c r="A235" s="2">
        <v>39234</v>
      </c>
      <c r="B235" s="11">
        <v>1.9254</v>
      </c>
      <c r="C235">
        <v>90.12</v>
      </c>
      <c r="D235" s="169"/>
    </row>
    <row r="236" spans="1:4">
      <c r="A236" s="2">
        <v>39264</v>
      </c>
      <c r="B236" s="11">
        <v>1.8768</v>
      </c>
      <c r="C236">
        <v>88.84</v>
      </c>
      <c r="D236" s="169"/>
    </row>
    <row r="237" spans="1:4">
      <c r="A237" s="2">
        <v>39295</v>
      </c>
      <c r="B237" s="11">
        <v>1.9612000000000001</v>
      </c>
      <c r="C237">
        <v>92.25</v>
      </c>
      <c r="D237" s="169"/>
    </row>
    <row r="238" spans="1:4">
      <c r="A238" s="2">
        <v>39326</v>
      </c>
      <c r="B238" s="11">
        <v>1.8381000000000001</v>
      </c>
      <c r="C238">
        <v>89.92</v>
      </c>
      <c r="D238" s="169"/>
    </row>
    <row r="239" spans="1:4">
      <c r="A239" s="2">
        <v>39356</v>
      </c>
      <c r="B239" s="11">
        <v>1.7432000000000001</v>
      </c>
      <c r="C239">
        <v>86.17</v>
      </c>
      <c r="D239" s="169"/>
    </row>
    <row r="240" spans="1:4">
      <c r="A240" s="2">
        <v>39387</v>
      </c>
      <c r="B240" s="11">
        <v>1.7828999999999999</v>
      </c>
      <c r="C240">
        <v>86.19</v>
      </c>
      <c r="D240" s="169"/>
    </row>
    <row r="241" spans="1:4">
      <c r="A241" s="2">
        <v>39417</v>
      </c>
      <c r="B241" s="11">
        <v>1.7705</v>
      </c>
      <c r="C241">
        <v>86.66</v>
      </c>
      <c r="D241" s="169"/>
    </row>
    <row r="242" spans="1:4">
      <c r="A242" s="2">
        <v>39448</v>
      </c>
      <c r="B242" s="11">
        <v>1.7595000000000001</v>
      </c>
      <c r="C242">
        <v>86.19</v>
      </c>
      <c r="D242" s="169"/>
    </row>
    <row r="243" spans="1:4">
      <c r="A243" s="2">
        <v>39479</v>
      </c>
      <c r="B243" s="11">
        <v>1.6825000000000001</v>
      </c>
      <c r="C243">
        <v>85.36</v>
      </c>
      <c r="D243" s="169"/>
    </row>
    <row r="244" spans="1:4">
      <c r="A244" s="2">
        <v>39508</v>
      </c>
      <c r="B244" s="11">
        <v>1.7483</v>
      </c>
      <c r="C244">
        <v>86.32</v>
      </c>
      <c r="D244" s="169"/>
    </row>
    <row r="245" spans="1:4">
      <c r="A245" s="2">
        <v>39539</v>
      </c>
      <c r="B245" s="11">
        <v>1.6863999999999999</v>
      </c>
      <c r="C245">
        <v>85.97</v>
      </c>
      <c r="D245" s="169"/>
    </row>
    <row r="246" spans="1:4">
      <c r="A246" s="2">
        <v>39569</v>
      </c>
      <c r="B246" s="11">
        <v>1.6286</v>
      </c>
      <c r="C246">
        <v>84.12</v>
      </c>
      <c r="D246" s="169"/>
    </row>
    <row r="247" spans="1:4">
      <c r="A247" s="2">
        <v>39600</v>
      </c>
      <c r="B247" s="11">
        <v>1.5911</v>
      </c>
      <c r="C247">
        <v>82.11</v>
      </c>
      <c r="D247" s="169"/>
    </row>
    <row r="248" spans="1:4">
      <c r="A248" s="2">
        <v>39630</v>
      </c>
      <c r="B248" s="11">
        <v>1.5658000000000001</v>
      </c>
      <c r="C248">
        <v>81.06</v>
      </c>
      <c r="D248" s="169"/>
    </row>
    <row r="249" spans="1:4">
      <c r="A249" s="2">
        <v>39661</v>
      </c>
      <c r="B249" s="11">
        <v>1.6335999999999999</v>
      </c>
      <c r="C249">
        <v>80.55</v>
      </c>
      <c r="D249" s="169"/>
    </row>
    <row r="250" spans="1:4">
      <c r="A250" s="2">
        <v>39692</v>
      </c>
      <c r="B250" s="11">
        <v>1.9135</v>
      </c>
      <c r="C250">
        <v>87.61</v>
      </c>
      <c r="D250" s="169"/>
    </row>
    <row r="251" spans="1:4">
      <c r="A251" s="2">
        <v>39722</v>
      </c>
      <c r="B251" s="11">
        <v>2.1145</v>
      </c>
      <c r="C251">
        <v>100.24</v>
      </c>
      <c r="D251" s="169"/>
    </row>
    <row r="252" spans="1:4">
      <c r="A252" s="2">
        <v>39753</v>
      </c>
      <c r="B252" s="11">
        <v>2.3323</v>
      </c>
      <c r="C252">
        <v>100.66</v>
      </c>
      <c r="D252" s="169"/>
    </row>
    <row r="253" spans="1:4">
      <c r="A253" s="2">
        <v>39783</v>
      </c>
      <c r="B253" s="11">
        <v>2.3361999999999998</v>
      </c>
      <c r="C253">
        <v>107.19</v>
      </c>
      <c r="D253" s="169"/>
    </row>
    <row r="254" spans="1:4">
      <c r="A254" s="2">
        <v>39814</v>
      </c>
      <c r="B254" s="11">
        <v>2.3153999999999999</v>
      </c>
      <c r="C254">
        <v>101.33</v>
      </c>
      <c r="D254" s="169"/>
    </row>
    <row r="255" spans="1:4">
      <c r="A255" s="2">
        <v>39845</v>
      </c>
      <c r="B255" s="11">
        <v>2.3776000000000002</v>
      </c>
      <c r="C255">
        <v>99.54</v>
      </c>
      <c r="D255" s="169"/>
    </row>
    <row r="256" spans="1:4">
      <c r="A256" s="2">
        <v>39873</v>
      </c>
      <c r="B256" s="11">
        <v>2.3144</v>
      </c>
      <c r="C256">
        <v>97.4</v>
      </c>
      <c r="D256" s="169"/>
    </row>
    <row r="257" spans="1:4">
      <c r="A257" s="2">
        <v>39904</v>
      </c>
      <c r="B257" s="11">
        <v>2.1775000000000002</v>
      </c>
      <c r="C257">
        <v>95.38</v>
      </c>
      <c r="D257" s="169"/>
    </row>
    <row r="258" spans="1:4">
      <c r="A258" s="2">
        <v>39934</v>
      </c>
      <c r="B258" s="11">
        <v>1.9722</v>
      </c>
      <c r="C258">
        <v>89.91</v>
      </c>
      <c r="D258" s="169"/>
    </row>
    <row r="259" spans="1:4">
      <c r="A259" s="2">
        <v>39965</v>
      </c>
      <c r="B259" s="11">
        <v>1.9508000000000001</v>
      </c>
      <c r="C259">
        <v>87.38</v>
      </c>
      <c r="D259" s="169"/>
    </row>
    <row r="260" spans="1:4">
      <c r="A260" s="2">
        <v>39995</v>
      </c>
      <c r="B260" s="11">
        <v>1.8717999999999999</v>
      </c>
      <c r="C260">
        <v>86.38</v>
      </c>
      <c r="D260" s="169"/>
    </row>
    <row r="261" spans="1:4">
      <c r="A261" s="2">
        <v>40026</v>
      </c>
      <c r="B261" s="11">
        <v>1.8855999999999999</v>
      </c>
      <c r="C261">
        <v>82.86</v>
      </c>
      <c r="D261" s="169"/>
    </row>
    <row r="262" spans="1:4">
      <c r="A262" s="2">
        <v>40057</v>
      </c>
      <c r="B262" s="11">
        <v>1.7773000000000001</v>
      </c>
      <c r="C262">
        <v>82.13</v>
      </c>
      <c r="D262" s="169"/>
    </row>
    <row r="263" spans="1:4">
      <c r="A263" s="2">
        <v>40087</v>
      </c>
      <c r="B263" s="11">
        <v>1.7432000000000001</v>
      </c>
      <c r="C263">
        <v>79.150000000000006</v>
      </c>
      <c r="D263" s="169"/>
    </row>
    <row r="264" spans="1:4">
      <c r="A264" s="2">
        <v>40118</v>
      </c>
      <c r="B264" s="11">
        <v>1.7497</v>
      </c>
      <c r="C264">
        <v>79.27</v>
      </c>
      <c r="D264" s="169"/>
    </row>
    <row r="265" spans="1:4">
      <c r="A265" s="2">
        <v>40148</v>
      </c>
      <c r="B265" s="11">
        <v>1.7403999999999999</v>
      </c>
      <c r="C265">
        <v>79.87</v>
      </c>
      <c r="D265" s="169"/>
    </row>
    <row r="266" spans="1:4">
      <c r="A266" s="2">
        <v>40179</v>
      </c>
      <c r="B266" s="11">
        <v>1.8740000000000001</v>
      </c>
      <c r="C266">
        <v>79.59</v>
      </c>
      <c r="D266" s="169"/>
    </row>
    <row r="267" spans="1:4">
      <c r="A267" s="2">
        <v>40210</v>
      </c>
      <c r="B267" s="11">
        <v>1.8102</v>
      </c>
      <c r="C267">
        <v>81.53</v>
      </c>
      <c r="D267" s="169"/>
    </row>
    <row r="268" spans="1:4">
      <c r="A268" s="2">
        <v>40238</v>
      </c>
      <c r="B268" s="11">
        <v>1.7802</v>
      </c>
      <c r="C268">
        <v>78.75</v>
      </c>
      <c r="D268" s="169"/>
    </row>
    <row r="269" spans="1:4">
      <c r="A269" s="2">
        <v>40269</v>
      </c>
      <c r="B269" s="11">
        <v>1.7298</v>
      </c>
      <c r="C269">
        <v>77.180000000000007</v>
      </c>
      <c r="D269" s="169"/>
    </row>
    <row r="270" spans="1:4">
      <c r="A270" s="2">
        <v>40299</v>
      </c>
      <c r="B270" s="11">
        <v>1.8159000000000001</v>
      </c>
      <c r="C270">
        <v>77.66</v>
      </c>
      <c r="D270" s="169"/>
    </row>
    <row r="271" spans="1:4">
      <c r="A271" s="2">
        <v>40330</v>
      </c>
      <c r="B271" s="11">
        <v>1.8007</v>
      </c>
      <c r="C271">
        <v>76.400000000000006</v>
      </c>
      <c r="D271" s="169"/>
    </row>
    <row r="272" spans="1:4">
      <c r="A272" s="2">
        <v>40360</v>
      </c>
      <c r="B272" s="11">
        <v>1.7564</v>
      </c>
      <c r="C272">
        <v>76.44</v>
      </c>
      <c r="D272" s="169"/>
    </row>
    <row r="273" spans="1:4">
      <c r="A273" s="2">
        <v>40391</v>
      </c>
      <c r="B273" s="11">
        <v>1.7552000000000001</v>
      </c>
      <c r="C273">
        <v>76.819999999999993</v>
      </c>
      <c r="D273" s="169"/>
    </row>
    <row r="274" spans="1:4">
      <c r="A274" s="2">
        <v>40422</v>
      </c>
      <c r="B274" s="11">
        <v>1.6934</v>
      </c>
      <c r="C274">
        <v>75.569999999999993</v>
      </c>
      <c r="D274" s="169"/>
    </row>
    <row r="275" spans="1:4">
      <c r="A275" s="2">
        <v>40452</v>
      </c>
      <c r="B275" s="11">
        <v>1.7005999999999999</v>
      </c>
      <c r="C275">
        <v>75.180000000000007</v>
      </c>
      <c r="D275" s="169"/>
    </row>
    <row r="276" spans="1:4">
      <c r="A276" s="2">
        <v>40483</v>
      </c>
      <c r="B276" s="11">
        <v>1.7153</v>
      </c>
      <c r="C276">
        <v>75.739999999999995</v>
      </c>
      <c r="D276" s="169"/>
    </row>
    <row r="277" spans="1:4">
      <c r="A277" s="2">
        <v>40513</v>
      </c>
      <c r="B277" s="11">
        <v>1.6654</v>
      </c>
      <c r="C277">
        <v>73.739999999999995</v>
      </c>
      <c r="D277" s="169"/>
    </row>
    <row r="278" spans="1:4">
      <c r="A278" s="2">
        <v>40544</v>
      </c>
      <c r="B278" s="11">
        <v>1.6726000000000001</v>
      </c>
      <c r="C278">
        <v>73.19</v>
      </c>
      <c r="D278" s="169"/>
    </row>
    <row r="279" spans="1:4">
      <c r="A279" s="2">
        <v>40575</v>
      </c>
      <c r="B279" s="11">
        <v>1.6604000000000001</v>
      </c>
      <c r="C279">
        <v>74.67</v>
      </c>
      <c r="D279" s="169"/>
    </row>
    <row r="280" spans="1:4">
      <c r="A280" s="2">
        <v>40603</v>
      </c>
      <c r="B280" s="11">
        <v>1.6278999999999999</v>
      </c>
      <c r="C280">
        <v>74.77</v>
      </c>
      <c r="D280" s="169"/>
    </row>
    <row r="281" spans="1:4">
      <c r="A281" s="2">
        <v>40634</v>
      </c>
      <c r="B281" s="11">
        <v>1.5725</v>
      </c>
      <c r="C281">
        <v>72.209999999999994</v>
      </c>
      <c r="D281" s="169"/>
    </row>
    <row r="282" spans="1:4">
      <c r="A282" s="2">
        <v>40664</v>
      </c>
      <c r="B282" s="11">
        <v>1.5790999999999999</v>
      </c>
      <c r="C282">
        <v>73.42</v>
      </c>
      <c r="D282" s="169"/>
    </row>
    <row r="283" spans="1:4">
      <c r="A283" s="2">
        <v>40695</v>
      </c>
      <c r="B283" s="11">
        <v>1.5603</v>
      </c>
      <c r="C283">
        <v>72.38</v>
      </c>
      <c r="D283" s="169"/>
    </row>
    <row r="284" spans="1:4">
      <c r="A284" s="2">
        <v>40725</v>
      </c>
      <c r="B284" s="11">
        <v>1.5555000000000001</v>
      </c>
      <c r="C284">
        <v>71.760000000000005</v>
      </c>
      <c r="D284" s="169"/>
    </row>
    <row r="285" spans="1:4">
      <c r="A285" s="2">
        <v>40756</v>
      </c>
      <c r="B285" s="11">
        <v>1.5864</v>
      </c>
      <c r="C285">
        <v>73.430000000000007</v>
      </c>
      <c r="D285" s="169"/>
    </row>
    <row r="286" spans="1:4">
      <c r="A286" s="2">
        <v>40787</v>
      </c>
      <c r="B286" s="11">
        <v>1.8535999999999999</v>
      </c>
      <c r="C286">
        <v>78.12</v>
      </c>
      <c r="D286" s="169"/>
    </row>
    <row r="287" spans="1:4">
      <c r="A287" s="2">
        <v>40817</v>
      </c>
      <c r="B287" s="11">
        <v>1.6878</v>
      </c>
      <c r="C287">
        <v>78.22</v>
      </c>
      <c r="D287" s="169"/>
    </row>
    <row r="288" spans="1:4">
      <c r="A288" s="2">
        <v>40848</v>
      </c>
      <c r="B288" s="11">
        <v>1.8102</v>
      </c>
      <c r="C288">
        <v>78.06</v>
      </c>
      <c r="D288" s="169"/>
    </row>
    <row r="289" spans="1:4">
      <c r="A289" s="2">
        <v>40878</v>
      </c>
      <c r="B289" s="11">
        <v>1.8751</v>
      </c>
      <c r="C289">
        <v>79.39</v>
      </c>
      <c r="D289" s="169"/>
    </row>
    <row r="290" spans="1:4">
      <c r="A290" s="2">
        <v>40909</v>
      </c>
      <c r="B290" s="11">
        <v>1.7384999999999999</v>
      </c>
      <c r="C290">
        <v>76.75</v>
      </c>
      <c r="D290" s="169"/>
    </row>
    <row r="291" spans="1:4">
      <c r="A291" s="2">
        <v>40940</v>
      </c>
      <c r="B291" s="11">
        <v>1.7085999999999999</v>
      </c>
      <c r="C291">
        <v>75.45</v>
      </c>
      <c r="D291" s="169"/>
    </row>
    <row r="292" spans="1:4">
      <c r="A292" s="2">
        <v>40969</v>
      </c>
      <c r="B292" s="11">
        <v>1.8214999999999999</v>
      </c>
      <c r="C292">
        <v>79</v>
      </c>
      <c r="D292" s="169"/>
    </row>
    <row r="293" spans="1:4">
      <c r="A293" s="2">
        <v>41000</v>
      </c>
      <c r="B293" s="11">
        <v>1.8912</v>
      </c>
      <c r="C293">
        <v>81.099999999999994</v>
      </c>
      <c r="D293" s="169"/>
    </row>
    <row r="294" spans="1:4">
      <c r="A294" s="2">
        <v>41030</v>
      </c>
      <c r="B294" s="11">
        <v>2.0217000000000001</v>
      </c>
      <c r="C294">
        <v>85.53</v>
      </c>
      <c r="D294" s="169"/>
    </row>
    <row r="295" spans="1:4">
      <c r="A295" s="2">
        <v>41061</v>
      </c>
      <c r="B295" s="11">
        <v>2.0207000000000002</v>
      </c>
      <c r="C295">
        <v>87</v>
      </c>
      <c r="D295" s="169"/>
    </row>
    <row r="296" spans="1:4">
      <c r="A296" s="2">
        <v>41091</v>
      </c>
      <c r="B296" s="11">
        <v>2.0493999999999999</v>
      </c>
      <c r="C296">
        <v>85.92</v>
      </c>
      <c r="D296" s="169"/>
    </row>
    <row r="297" spans="1:4">
      <c r="A297" s="2">
        <v>41122</v>
      </c>
      <c r="B297" s="11">
        <v>2.0366</v>
      </c>
      <c r="C297">
        <v>86.89</v>
      </c>
      <c r="D297" s="169"/>
    </row>
    <row r="298" spans="1:4">
      <c r="A298" s="2">
        <v>41153</v>
      </c>
      <c r="B298" s="11">
        <v>2.0299999999999998</v>
      </c>
      <c r="C298">
        <v>87.63</v>
      </c>
      <c r="D298" s="169"/>
    </row>
    <row r="299" spans="1:4">
      <c r="A299" s="2">
        <v>41183</v>
      </c>
      <c r="B299" s="11">
        <v>2.0308000000000002</v>
      </c>
      <c r="C299">
        <v>87.34</v>
      </c>
      <c r="D299" s="169"/>
    </row>
    <row r="300" spans="1:4">
      <c r="A300" s="2">
        <v>41214</v>
      </c>
      <c r="B300" s="11">
        <v>2.1067999999999998</v>
      </c>
      <c r="C300">
        <v>87.99</v>
      </c>
      <c r="D300" s="169"/>
    </row>
    <row r="301" spans="1:4">
      <c r="A301" s="2">
        <v>41244</v>
      </c>
      <c r="B301" s="11">
        <v>2.0428999999999999</v>
      </c>
      <c r="C301">
        <v>88.5</v>
      </c>
      <c r="D301" s="169"/>
    </row>
    <row r="302" spans="1:4">
      <c r="A302" s="2">
        <v>41275</v>
      </c>
      <c r="B302" s="11">
        <v>1.9877</v>
      </c>
      <c r="C302">
        <v>86</v>
      </c>
      <c r="D302" s="169"/>
    </row>
    <row r="303" spans="1:4">
      <c r="A303" s="2">
        <v>41306</v>
      </c>
      <c r="B303" s="11">
        <v>1.9749000000000001</v>
      </c>
      <c r="C303">
        <v>83.58</v>
      </c>
      <c r="D303" s="169"/>
    </row>
    <row r="304" spans="1:4">
      <c r="A304" s="2">
        <v>41334</v>
      </c>
      <c r="B304" s="11">
        <v>2.0131999999999999</v>
      </c>
      <c r="C304">
        <v>82.97</v>
      </c>
      <c r="D304" s="169"/>
    </row>
    <row r="305" spans="1:4">
      <c r="A305" s="2">
        <v>41365</v>
      </c>
      <c r="B305" s="11">
        <v>2.0011000000000001</v>
      </c>
      <c r="C305">
        <v>83.3</v>
      </c>
      <c r="D305" s="169"/>
    </row>
    <row r="306" spans="1:4">
      <c r="A306" s="2">
        <v>41395</v>
      </c>
      <c r="B306" s="11">
        <v>2.1314000000000002</v>
      </c>
      <c r="C306">
        <v>84.33</v>
      </c>
      <c r="D306" s="169"/>
    </row>
    <row r="307" spans="1:4">
      <c r="A307" s="2">
        <v>41426</v>
      </c>
      <c r="B307" s="11">
        <v>2.2149999999999999</v>
      </c>
      <c r="C307">
        <v>90.18</v>
      </c>
      <c r="D307" s="169"/>
    </row>
    <row r="308" spans="1:4">
      <c r="A308" s="2">
        <v>41456</v>
      </c>
      <c r="B308" s="11">
        <v>2.2896999999999998</v>
      </c>
      <c r="C308">
        <v>93.45</v>
      </c>
      <c r="D308" s="169"/>
    </row>
    <row r="309" spans="1:4">
      <c r="A309" s="2">
        <v>41487</v>
      </c>
      <c r="B309" s="11">
        <v>2.3719000000000001</v>
      </c>
      <c r="C309">
        <v>98.06</v>
      </c>
      <c r="D309" s="169"/>
    </row>
    <row r="310" spans="1:4">
      <c r="A310" s="2">
        <v>41518</v>
      </c>
      <c r="B310" s="11">
        <v>2.2294</v>
      </c>
      <c r="C310">
        <v>94.79</v>
      </c>
      <c r="D310" s="169"/>
    </row>
    <row r="311" spans="1:4">
      <c r="A311" s="2">
        <v>41548</v>
      </c>
      <c r="B311" s="11">
        <v>2.202</v>
      </c>
      <c r="C311">
        <v>91.47</v>
      </c>
      <c r="D311" s="169"/>
    </row>
    <row r="312" spans="1:4">
      <c r="A312" s="2">
        <v>41579</v>
      </c>
      <c r="B312" s="11">
        <v>2.3243</v>
      </c>
      <c r="C312">
        <v>94.71</v>
      </c>
      <c r="D312" s="169"/>
    </row>
    <row r="313" spans="1:4">
      <c r="A313" s="2">
        <v>41609</v>
      </c>
      <c r="B313" s="11">
        <v>2.3420000000000001</v>
      </c>
      <c r="C313">
        <v>95.87</v>
      </c>
      <c r="D313" s="169"/>
    </row>
    <row r="314" spans="1:4">
      <c r="A314" s="2">
        <v>41640</v>
      </c>
      <c r="B314" s="11">
        <v>2.4257</v>
      </c>
      <c r="C314">
        <v>95.6</v>
      </c>
      <c r="D314" s="169"/>
    </row>
    <row r="315" spans="1:4">
      <c r="A315" s="2">
        <v>41671</v>
      </c>
      <c r="B315" s="11">
        <v>2.3327</v>
      </c>
      <c r="C315">
        <v>94.72</v>
      </c>
      <c r="D315" s="169"/>
    </row>
    <row r="316" spans="1:4">
      <c r="A316" s="2">
        <v>41699</v>
      </c>
      <c r="B316" s="11">
        <v>2.2624</v>
      </c>
      <c r="C316">
        <v>91.68</v>
      </c>
      <c r="D316" s="169"/>
    </row>
    <row r="317" spans="1:4">
      <c r="A317" s="2">
        <v>41730</v>
      </c>
      <c r="B317" s="11">
        <v>2.2353999999999998</v>
      </c>
      <c r="C317">
        <v>87.63</v>
      </c>
      <c r="D317" s="169"/>
    </row>
    <row r="318" spans="1:4">
      <c r="A318" s="2">
        <v>41760</v>
      </c>
      <c r="B318" s="11">
        <v>2.2383999999999999</v>
      </c>
      <c r="C318">
        <v>86.9</v>
      </c>
      <c r="D318" s="169"/>
    </row>
    <row r="319" spans="1:4">
      <c r="A319" s="2">
        <v>41791</v>
      </c>
      <c r="B319" s="11">
        <v>2.2019000000000002</v>
      </c>
      <c r="C319">
        <v>87.05</v>
      </c>
      <c r="D319" s="169"/>
    </row>
    <row r="320" spans="1:4">
      <c r="A320" s="2">
        <v>41821</v>
      </c>
      <c r="B320" s="11">
        <v>2.2667999999999999</v>
      </c>
      <c r="C320">
        <v>87.49</v>
      </c>
      <c r="D320" s="169"/>
    </row>
    <row r="321" spans="1:4">
      <c r="A321" s="2">
        <v>41852</v>
      </c>
      <c r="B321" s="11">
        <v>2.2389999999999999</v>
      </c>
      <c r="C321">
        <v>88.77</v>
      </c>
      <c r="D321" s="169"/>
    </row>
    <row r="322" spans="1:4">
      <c r="A322" s="2">
        <v>41883</v>
      </c>
      <c r="B322" s="11">
        <v>2.4504000000000001</v>
      </c>
      <c r="C322">
        <v>89.59</v>
      </c>
      <c r="D322" s="169"/>
    </row>
    <row r="323" spans="1:4">
      <c r="A323" s="2">
        <v>41913</v>
      </c>
      <c r="B323" s="11">
        <v>2.4436</v>
      </c>
      <c r="C323">
        <v>92.87</v>
      </c>
      <c r="D323" s="169"/>
    </row>
    <row r="324" spans="1:4">
      <c r="A324" s="2">
        <v>41944</v>
      </c>
      <c r="B324" s="11">
        <v>2.5594999999999999</v>
      </c>
      <c r="C324">
        <v>94.97</v>
      </c>
      <c r="D324" s="169"/>
    </row>
    <row r="325" spans="1:4">
      <c r="A325" s="2">
        <v>41974</v>
      </c>
      <c r="B325" s="11">
        <v>2.6556000000000002</v>
      </c>
      <c r="C325">
        <v>96.66</v>
      </c>
      <c r="D325" s="169"/>
    </row>
    <row r="326" spans="1:4">
      <c r="A326" s="2">
        <v>42005</v>
      </c>
      <c r="B326" s="11">
        <v>2.6617000000000002</v>
      </c>
      <c r="C326">
        <v>93.33</v>
      </c>
      <c r="D326" s="169"/>
    </row>
    <row r="327" spans="1:4">
      <c r="A327" s="2">
        <v>42036</v>
      </c>
      <c r="B327" s="11">
        <v>2.8776999999999999</v>
      </c>
      <c r="C327">
        <v>98.7</v>
      </c>
      <c r="D327" s="169"/>
    </row>
    <row r="328" spans="1:4">
      <c r="A328" s="2">
        <v>42064</v>
      </c>
      <c r="B328" s="11">
        <v>3.2073999999999998</v>
      </c>
      <c r="C328">
        <v>107.01</v>
      </c>
      <c r="D328" s="169"/>
    </row>
    <row r="329" spans="1:4">
      <c r="A329" s="2">
        <v>42095</v>
      </c>
      <c r="B329" s="11">
        <v>2.9929999999999999</v>
      </c>
      <c r="C329">
        <v>103.69</v>
      </c>
      <c r="D329" s="169"/>
    </row>
    <row r="330" spans="1:4">
      <c r="A330" s="2">
        <v>42125</v>
      </c>
      <c r="B330" s="11">
        <v>3.1781000000000001</v>
      </c>
      <c r="C330">
        <v>104.16</v>
      </c>
      <c r="D330" s="169"/>
    </row>
    <row r="331" spans="1:4">
      <c r="A331" s="2">
        <v>42156</v>
      </c>
      <c r="B331" s="11">
        <v>3.1019000000000001</v>
      </c>
      <c r="C331">
        <v>105.09</v>
      </c>
      <c r="D331" s="169"/>
    </row>
    <row r="332" spans="1:4">
      <c r="A332" s="2">
        <v>42186</v>
      </c>
      <c r="B332" s="11">
        <v>3.3934000000000002</v>
      </c>
      <c r="C332">
        <v>108.4</v>
      </c>
      <c r="D332" s="169"/>
    </row>
    <row r="333" spans="1:4">
      <c r="A333" s="2">
        <v>42217</v>
      </c>
      <c r="B333" s="11">
        <v>3.6461000000000001</v>
      </c>
      <c r="C333">
        <v>117.68</v>
      </c>
      <c r="D333" s="11"/>
    </row>
    <row r="334" spans="1:4">
      <c r="A334" s="2">
        <v>42248</v>
      </c>
      <c r="B334" s="11">
        <v>3.9722</v>
      </c>
      <c r="C334">
        <v>129.36000000000001</v>
      </c>
      <c r="D334" s="11"/>
    </row>
    <row r="335" spans="1:4">
      <c r="A335" s="2">
        <v>42278</v>
      </c>
      <c r="B335" s="11">
        <v>3.8582000000000001</v>
      </c>
      <c r="C335">
        <v>127.45</v>
      </c>
      <c r="D335" s="11"/>
    </row>
    <row r="336" spans="1:4">
      <c r="A336" s="2">
        <v>42309</v>
      </c>
      <c r="B336" s="11">
        <v>3.8498999999999999</v>
      </c>
      <c r="C336">
        <v>121.95</v>
      </c>
      <c r="D336" s="11"/>
    </row>
    <row r="337" spans="1:4">
      <c r="A337" s="2">
        <v>42339</v>
      </c>
      <c r="B337" s="11">
        <v>3.9041999999999999</v>
      </c>
      <c r="C337">
        <v>122.14</v>
      </c>
      <c r="D337" s="11"/>
    </row>
    <row r="338" spans="1:4">
      <c r="A338" s="2">
        <v>42370</v>
      </c>
      <c r="B338" s="11">
        <v>4.0422000000000002</v>
      </c>
      <c r="C338">
        <v>122.41</v>
      </c>
      <c r="D338" s="11"/>
    </row>
    <row r="339" spans="1:4">
      <c r="A339" s="2">
        <v>42401</v>
      </c>
      <c r="B339" s="11">
        <v>3.9790000000000001</v>
      </c>
      <c r="C339">
        <v>120.2</v>
      </c>
      <c r="D339" s="11"/>
    </row>
    <row r="340" spans="1:4">
      <c r="A340" s="2">
        <v>42430</v>
      </c>
      <c r="B340" s="11">
        <v>3.5583</v>
      </c>
      <c r="C340">
        <v>112.7</v>
      </c>
      <c r="D340" s="11"/>
    </row>
    <row r="341" spans="1:4">
      <c r="A341" s="2">
        <v>42461</v>
      </c>
      <c r="B341" s="11">
        <v>3.4502000000000002</v>
      </c>
      <c r="C341">
        <v>110.03</v>
      </c>
      <c r="D341" s="11"/>
    </row>
    <row r="342" spans="1:4">
      <c r="A342" s="2">
        <v>42491</v>
      </c>
      <c r="B342" s="11">
        <v>3.5945</v>
      </c>
      <c r="C342">
        <v>108.66</v>
      </c>
      <c r="D342" s="11"/>
    </row>
    <row r="343" spans="1:4">
      <c r="A343" s="2">
        <v>42522</v>
      </c>
      <c r="B343" s="11">
        <v>3.2092000000000001</v>
      </c>
      <c r="C343">
        <v>104.86</v>
      </c>
      <c r="D343" s="11"/>
    </row>
    <row r="344" spans="1:4">
      <c r="A344" s="2">
        <v>42552</v>
      </c>
      <c r="B344" s="253">
        <v>3.2383999999999999</v>
      </c>
      <c r="C344">
        <v>99.57</v>
      </c>
      <c r="D344" s="11"/>
    </row>
    <row r="345" spans="1:4">
      <c r="A345" s="2">
        <v>42583</v>
      </c>
      <c r="B345" s="253">
        <v>3.2397</v>
      </c>
      <c r="C345">
        <v>98.18</v>
      </c>
      <c r="D345" s="11"/>
    </row>
    <row r="346" spans="1:4">
      <c r="A346" s="2">
        <v>42614</v>
      </c>
      <c r="B346" s="11">
        <v>3.2456</v>
      </c>
      <c r="C346">
        <v>99.09</v>
      </c>
      <c r="D346" s="11"/>
    </row>
    <row r="347" spans="1:4">
      <c r="A347" s="2">
        <v>42644</v>
      </c>
      <c r="B347" s="11">
        <v>3.1804999999999999</v>
      </c>
      <c r="C347">
        <v>95.94</v>
      </c>
      <c r="D347" s="11"/>
    </row>
    <row r="348" spans="1:4">
      <c r="A348" s="2">
        <v>42675</v>
      </c>
      <c r="B348" s="253">
        <v>3.3961000000000001</v>
      </c>
      <c r="C348">
        <v>98.83</v>
      </c>
      <c r="D348" s="11"/>
    </row>
    <row r="349" spans="1:4">
      <c r="A349" s="2">
        <v>42705</v>
      </c>
      <c r="B349" s="11">
        <v>3.2585000000000002</v>
      </c>
      <c r="C349">
        <v>97.62</v>
      </c>
      <c r="D349" s="11"/>
    </row>
    <row r="350" spans="1:4">
      <c r="A350" s="2">
        <v>42736</v>
      </c>
      <c r="B350" s="11">
        <v>3.1263999999999998</v>
      </c>
      <c r="C350">
        <v>92.97</v>
      </c>
      <c r="D350" s="11"/>
    </row>
    <row r="351" spans="1:4">
      <c r="A351" s="2">
        <v>42767</v>
      </c>
      <c r="B351" s="11">
        <v>3.0987</v>
      </c>
      <c r="C351">
        <v>91.46</v>
      </c>
      <c r="D351" s="11"/>
    </row>
    <row r="352" spans="1:4">
      <c r="A352" s="2">
        <v>42795</v>
      </c>
      <c r="B352" s="11">
        <v>3.1678000000000002</v>
      </c>
      <c r="C352">
        <v>92.14</v>
      </c>
      <c r="D352" s="11"/>
    </row>
    <row r="353" spans="1:5">
      <c r="A353" s="2">
        <v>42826</v>
      </c>
      <c r="B353" s="11">
        <v>3.1978</v>
      </c>
      <c r="C353">
        <v>93.24</v>
      </c>
      <c r="D353" s="11"/>
    </row>
    <row r="354" spans="1:5">
      <c r="A354" s="2">
        <v>42856</v>
      </c>
      <c r="B354" s="11">
        <v>3.2431000000000001</v>
      </c>
      <c r="C354">
        <v>95.61</v>
      </c>
      <c r="D354" s="11"/>
      <c r="E354" s="278"/>
    </row>
    <row r="355" spans="1:5">
      <c r="A355" s="2">
        <v>42887</v>
      </c>
      <c r="B355" s="11">
        <v>3.3075999999999999</v>
      </c>
      <c r="C355">
        <v>99.2</v>
      </c>
      <c r="D355" s="11"/>
    </row>
    <row r="356" spans="1:5">
      <c r="A356" s="2">
        <v>42917</v>
      </c>
      <c r="B356" s="11">
        <v>3.1301000000000001</v>
      </c>
      <c r="C356">
        <v>97.46</v>
      </c>
      <c r="D356" s="11"/>
    </row>
    <row r="357" spans="1:5">
      <c r="A357" s="2">
        <v>42948</v>
      </c>
      <c r="B357" s="11">
        <v>3.1465000000000001</v>
      </c>
      <c r="C357">
        <v>97.34</v>
      </c>
      <c r="D357" s="11"/>
    </row>
    <row r="358" spans="1:5">
      <c r="A358" s="2">
        <v>42979</v>
      </c>
      <c r="B358" s="11">
        <v>3.1674000000000002</v>
      </c>
      <c r="C358">
        <v>97.5</v>
      </c>
      <c r="D358" s="11"/>
    </row>
    <row r="359" spans="1:5">
      <c r="A359" s="2">
        <v>43009</v>
      </c>
      <c r="B359" s="11">
        <v>3.2763</v>
      </c>
      <c r="C359">
        <v>97.89</v>
      </c>
      <c r="D359" s="11"/>
    </row>
    <row r="360" spans="1:5">
      <c r="A360" s="2">
        <v>43040</v>
      </c>
      <c r="B360" s="11">
        <v>3.2610000000000001</v>
      </c>
      <c r="C360">
        <v>99.85</v>
      </c>
      <c r="D360" s="11"/>
    </row>
    <row r="361" spans="1:5">
      <c r="A361" s="2">
        <v>43070</v>
      </c>
      <c r="B361" s="114">
        <v>3.3073999999999999</v>
      </c>
      <c r="C361">
        <v>101.27</v>
      </c>
      <c r="D361" s="11"/>
    </row>
    <row r="362" spans="1:5">
      <c r="A362" s="2">
        <v>43101</v>
      </c>
      <c r="B362" s="114">
        <v>3.1617999999999999</v>
      </c>
      <c r="C362">
        <v>99.59</v>
      </c>
      <c r="D362" s="11"/>
    </row>
    <row r="363" spans="1:5">
      <c r="A363" s="2">
        <v>43132</v>
      </c>
      <c r="B363" s="114">
        <v>3.2443</v>
      </c>
      <c r="C363">
        <v>101.87</v>
      </c>
      <c r="D363" s="11"/>
    </row>
    <row r="364" spans="1:5">
      <c r="A364" s="2">
        <v>43160</v>
      </c>
      <c r="B364" s="114">
        <v>3.3231999999999999</v>
      </c>
      <c r="C364">
        <v>102.58</v>
      </c>
    </row>
    <row r="365" spans="1:5">
      <c r="A365" s="2">
        <v>43191</v>
      </c>
      <c r="B365" s="114">
        <v>3.4805000000000001</v>
      </c>
      <c r="C365">
        <v>106.72</v>
      </c>
      <c r="D365" s="253"/>
    </row>
    <row r="366" spans="1:5">
      <c r="A366" s="2">
        <v>43221</v>
      </c>
      <c r="B366" s="114">
        <v>3.7364000000000002</v>
      </c>
      <c r="C366">
        <v>109.95</v>
      </c>
      <c r="D366" s="253"/>
    </row>
    <row r="367" spans="1:5">
      <c r="A367" s="2">
        <v>43252</v>
      </c>
      <c r="B367" s="114">
        <v>3.8552</v>
      </c>
      <c r="C367">
        <v>110.8</v>
      </c>
      <c r="D367" s="11"/>
    </row>
    <row r="368" spans="1:5">
      <c r="A368" s="2">
        <v>43282</v>
      </c>
      <c r="B368" s="114">
        <v>3.7543000000000002</v>
      </c>
      <c r="C368">
        <v>111.86</v>
      </c>
      <c r="D368" s="11"/>
    </row>
    <row r="369" spans="1:4">
      <c r="A369" s="2">
        <v>43313</v>
      </c>
      <c r="B369" s="114">
        <v>4.1346999999999996</v>
      </c>
      <c r="C369">
        <v>113.78</v>
      </c>
      <c r="D369" s="169"/>
    </row>
    <row r="370" spans="1:4">
      <c r="A370" s="2">
        <v>43344</v>
      </c>
      <c r="B370" s="114">
        <v>4.0564</v>
      </c>
      <c r="D370" s="11">
        <f>(B370/B369)*C369</f>
        <v>111.62531550052</v>
      </c>
    </row>
    <row r="371" spans="1:4">
      <c r="A371" s="2">
        <v>43374</v>
      </c>
    </row>
    <row r="372" spans="1:4">
      <c r="A372" s="2">
        <v>43405</v>
      </c>
    </row>
    <row r="373" spans="1:4">
      <c r="A373" s="2">
        <v>43435</v>
      </c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139"/>
  <sheetViews>
    <sheetView topLeftCell="A49" workbookViewId="0">
      <selection activeCell="B69" sqref="B69:E69"/>
    </sheetView>
  </sheetViews>
  <sheetFormatPr defaultColWidth="11.5703125" defaultRowHeight="12.75"/>
  <cols>
    <col min="1" max="1" width="12" bestFit="1" customWidth="1"/>
    <col min="4" max="4" width="12.28515625" bestFit="1" customWidth="1"/>
    <col min="7" max="7" width="12.5703125" customWidth="1"/>
  </cols>
  <sheetData>
    <row r="1" spans="1:9">
      <c r="A1" t="s">
        <v>0</v>
      </c>
      <c r="B1" t="s">
        <v>723</v>
      </c>
      <c r="C1" t="s">
        <v>1586</v>
      </c>
      <c r="D1" t="s">
        <v>724</v>
      </c>
      <c r="E1" t="s">
        <v>725</v>
      </c>
      <c r="G1" t="s">
        <v>0</v>
      </c>
      <c r="H1" t="s">
        <v>781</v>
      </c>
      <c r="I1" t="s">
        <v>782</v>
      </c>
    </row>
    <row r="2" spans="1:9">
      <c r="A2" t="s">
        <v>726</v>
      </c>
      <c r="B2" s="8">
        <v>76626.899999999994</v>
      </c>
      <c r="C2" s="8">
        <v>9199.7000000000007</v>
      </c>
      <c r="D2" s="8">
        <v>50729.4</v>
      </c>
      <c r="E2" s="8">
        <v>73378.3</v>
      </c>
      <c r="G2" t="s">
        <v>783</v>
      </c>
      <c r="H2" s="8">
        <v>8283.4</v>
      </c>
    </row>
    <row r="3" spans="1:9">
      <c r="A3" t="s">
        <v>727</v>
      </c>
      <c r="B3" s="8">
        <v>79375.600000000006</v>
      </c>
      <c r="C3" s="8">
        <v>8987.2999999999993</v>
      </c>
      <c r="D3" s="8">
        <v>50727.1</v>
      </c>
      <c r="E3" s="8">
        <v>71686.899999999994</v>
      </c>
      <c r="G3" t="s">
        <v>784</v>
      </c>
      <c r="H3" s="8">
        <v>11463.9</v>
      </c>
    </row>
    <row r="4" spans="1:9">
      <c r="A4" t="s">
        <v>728</v>
      </c>
      <c r="B4" s="8">
        <v>82013</v>
      </c>
      <c r="C4" s="8">
        <v>15335</v>
      </c>
      <c r="D4" s="8">
        <v>51234.1</v>
      </c>
      <c r="E4" s="8">
        <v>70456.100000000006</v>
      </c>
      <c r="G4" t="s">
        <v>785</v>
      </c>
      <c r="H4" s="8">
        <v>14857.2</v>
      </c>
    </row>
    <row r="5" spans="1:9">
      <c r="A5" t="s">
        <v>729</v>
      </c>
      <c r="B5" s="8">
        <v>81554.600000000006</v>
      </c>
      <c r="C5" s="8">
        <v>18096.599999999999</v>
      </c>
      <c r="D5" s="8">
        <v>46554.5</v>
      </c>
      <c r="E5" s="8">
        <v>66667.199999999997</v>
      </c>
      <c r="G5" t="s">
        <v>786</v>
      </c>
      <c r="H5" s="8">
        <v>20032.400000000001</v>
      </c>
    </row>
    <row r="6" spans="1:9">
      <c r="A6" t="s">
        <v>730</v>
      </c>
      <c r="B6" s="8">
        <v>81471.7</v>
      </c>
      <c r="C6" s="8">
        <v>21540.5</v>
      </c>
      <c r="D6" s="8">
        <v>43354.9</v>
      </c>
      <c r="E6" s="8">
        <v>64344.2</v>
      </c>
      <c r="G6" t="s">
        <v>787</v>
      </c>
      <c r="H6" s="8">
        <v>25115.599999999999</v>
      </c>
    </row>
    <row r="7" spans="1:9">
      <c r="A7" t="s">
        <v>731</v>
      </c>
      <c r="B7" s="8">
        <v>81181.399999999994</v>
      </c>
      <c r="C7" s="8">
        <v>25715.9</v>
      </c>
      <c r="D7" s="8">
        <v>45874.9</v>
      </c>
      <c r="E7" s="8">
        <v>62521.3</v>
      </c>
      <c r="G7" t="s">
        <v>788</v>
      </c>
      <c r="H7" s="8">
        <v>32145.1</v>
      </c>
    </row>
    <row r="8" spans="1:9">
      <c r="A8" t="s">
        <v>732</v>
      </c>
      <c r="B8" s="8">
        <v>82653.8</v>
      </c>
      <c r="C8" s="8">
        <v>30510</v>
      </c>
      <c r="D8" s="8">
        <v>44482.8</v>
      </c>
      <c r="E8" s="8">
        <v>61206.8</v>
      </c>
      <c r="G8" t="s">
        <v>789</v>
      </c>
      <c r="H8" s="8">
        <v>37950.699999999997</v>
      </c>
    </row>
    <row r="9" spans="1:9">
      <c r="A9" t="s">
        <v>733</v>
      </c>
      <c r="B9" s="8">
        <v>82344.5</v>
      </c>
      <c r="C9" s="8">
        <v>34051.300000000003</v>
      </c>
      <c r="D9" s="8">
        <v>42328</v>
      </c>
      <c r="E9" s="8">
        <v>61000</v>
      </c>
      <c r="G9" t="s">
        <v>790</v>
      </c>
      <c r="H9" s="8">
        <v>52186.400000000001</v>
      </c>
    </row>
    <row r="10" spans="1:9">
      <c r="A10" t="s">
        <v>734</v>
      </c>
      <c r="B10" s="8">
        <v>83093.399999999994</v>
      </c>
      <c r="C10" s="8">
        <v>28850.2</v>
      </c>
      <c r="D10" s="8">
        <v>42135.9</v>
      </c>
      <c r="E10" s="8">
        <v>60850.1</v>
      </c>
      <c r="G10" t="s">
        <v>791</v>
      </c>
      <c r="H10" s="8">
        <v>55802.9</v>
      </c>
    </row>
    <row r="11" spans="1:9">
      <c r="A11" t="s">
        <v>735</v>
      </c>
      <c r="B11" s="8">
        <v>84454</v>
      </c>
      <c r="C11" s="8">
        <v>27419.9</v>
      </c>
      <c r="D11" s="8">
        <v>41354</v>
      </c>
      <c r="E11" s="8">
        <v>60234.6</v>
      </c>
      <c r="G11" t="s">
        <v>792</v>
      </c>
      <c r="H11" s="8">
        <v>64259.5</v>
      </c>
    </row>
    <row r="12" spans="1:9">
      <c r="A12" t="s">
        <v>736</v>
      </c>
      <c r="B12" s="8">
        <v>80590</v>
      </c>
      <c r="C12" s="8">
        <v>25821.3</v>
      </c>
      <c r="D12" s="8">
        <v>40359</v>
      </c>
      <c r="E12" s="8">
        <v>58787.199999999997</v>
      </c>
      <c r="G12" t="s">
        <v>793</v>
      </c>
      <c r="H12" s="8">
        <v>65743.3</v>
      </c>
    </row>
    <row r="13" spans="1:9">
      <c r="A13" t="s">
        <v>737</v>
      </c>
      <c r="B13" s="8">
        <v>81673</v>
      </c>
      <c r="C13" s="8">
        <v>25086</v>
      </c>
      <c r="D13" s="8">
        <v>38373.199999999997</v>
      </c>
      <c r="E13" s="8">
        <v>57055</v>
      </c>
      <c r="G13" t="s">
        <v>794</v>
      </c>
      <c r="H13" s="8">
        <v>67003.600000000006</v>
      </c>
    </row>
    <row r="14" spans="1:9">
      <c r="A14" t="s">
        <v>738</v>
      </c>
      <c r="B14" s="8">
        <v>82251</v>
      </c>
      <c r="C14" s="8">
        <v>25394</v>
      </c>
      <c r="D14" s="8">
        <v>39400</v>
      </c>
      <c r="E14" s="8">
        <v>54328.9</v>
      </c>
      <c r="G14" t="s">
        <v>795</v>
      </c>
      <c r="H14" s="8">
        <v>69739</v>
      </c>
    </row>
    <row r="15" spans="1:9">
      <c r="A15" t="s">
        <v>739</v>
      </c>
      <c r="B15" s="8">
        <v>84392.2</v>
      </c>
      <c r="C15" s="8">
        <v>23619.1</v>
      </c>
      <c r="D15" s="8">
        <v>41009.699999999997</v>
      </c>
      <c r="E15" s="8">
        <v>52900.6</v>
      </c>
      <c r="G15" t="s">
        <v>796</v>
      </c>
      <c r="H15" s="8">
        <v>73962.8</v>
      </c>
    </row>
    <row r="16" spans="1:9">
      <c r="A16" t="s">
        <v>740</v>
      </c>
      <c r="B16" s="8">
        <v>83022.5</v>
      </c>
      <c r="C16" s="8">
        <v>21167.5</v>
      </c>
      <c r="D16" s="8">
        <v>35895</v>
      </c>
      <c r="E16" s="8">
        <v>51316.3</v>
      </c>
      <c r="G16" t="s">
        <v>797</v>
      </c>
      <c r="H16" s="8">
        <v>75731.7</v>
      </c>
    </row>
    <row r="17" spans="1:8">
      <c r="A17" t="s">
        <v>741</v>
      </c>
      <c r="B17" s="8">
        <v>82760.399999999994</v>
      </c>
      <c r="C17" s="8">
        <v>16043.8</v>
      </c>
      <c r="D17" s="8">
        <v>35032.1</v>
      </c>
      <c r="E17" s="8">
        <v>49418.1</v>
      </c>
      <c r="G17" t="s">
        <v>798</v>
      </c>
      <c r="H17" s="8">
        <v>77341</v>
      </c>
    </row>
    <row r="18" spans="1:8">
      <c r="A18" t="s">
        <v>742</v>
      </c>
      <c r="B18" s="8">
        <v>81634.7</v>
      </c>
      <c r="C18">
        <v>412.1</v>
      </c>
      <c r="D18" s="8">
        <v>39090.5</v>
      </c>
      <c r="E18" s="8">
        <v>48424.3</v>
      </c>
      <c r="G18" t="s">
        <v>799</v>
      </c>
      <c r="H18" s="8">
        <v>79784.5</v>
      </c>
    </row>
    <row r="19" spans="1:8">
      <c r="A19" t="s">
        <v>743</v>
      </c>
      <c r="B19" s="8">
        <v>76710.3</v>
      </c>
      <c r="C19">
        <v>330.7</v>
      </c>
      <c r="D19" s="8">
        <v>40956.800000000003</v>
      </c>
      <c r="E19" s="8">
        <v>48755.4</v>
      </c>
      <c r="G19" t="s">
        <v>800</v>
      </c>
      <c r="H19" s="8">
        <v>85487.5</v>
      </c>
    </row>
    <row r="20" spans="1:8">
      <c r="A20" t="s">
        <v>744</v>
      </c>
      <c r="B20" s="8">
        <v>69577.8</v>
      </c>
      <c r="C20">
        <v>300.60000000000002</v>
      </c>
      <c r="D20" s="8">
        <v>39024.800000000003</v>
      </c>
      <c r="E20" s="8">
        <v>47828.4</v>
      </c>
      <c r="G20" t="s">
        <v>801</v>
      </c>
      <c r="H20" s="8">
        <v>88735.1</v>
      </c>
    </row>
    <row r="21" spans="1:8">
      <c r="A21" t="s">
        <v>745</v>
      </c>
      <c r="B21" s="8">
        <v>69061.899999999994</v>
      </c>
      <c r="C21">
        <v>238</v>
      </c>
      <c r="D21" s="8">
        <v>41580.6</v>
      </c>
      <c r="E21" s="8">
        <v>48760.5</v>
      </c>
      <c r="G21" t="s">
        <v>802</v>
      </c>
      <c r="H21" s="8">
        <v>89915.6</v>
      </c>
    </row>
    <row r="22" spans="1:8">
      <c r="A22" t="s">
        <v>746</v>
      </c>
      <c r="B22" s="8">
        <v>70756.899999999994</v>
      </c>
      <c r="C22">
        <v>240.3</v>
      </c>
      <c r="D22" s="8">
        <v>44522.2</v>
      </c>
      <c r="E22" s="8">
        <v>57152.7</v>
      </c>
      <c r="G22" t="s">
        <v>803</v>
      </c>
      <c r="H22" s="8">
        <v>91241.600000000006</v>
      </c>
    </row>
    <row r="23" spans="1:8">
      <c r="A23" t="s">
        <v>747</v>
      </c>
      <c r="B23" s="8">
        <v>69603.600000000006</v>
      </c>
      <c r="C23">
        <v>207.8</v>
      </c>
      <c r="D23" s="8">
        <v>49913</v>
      </c>
      <c r="E23" s="8">
        <v>62479.7</v>
      </c>
      <c r="G23" t="s">
        <v>804</v>
      </c>
      <c r="H23" s="8">
        <v>93745.2</v>
      </c>
    </row>
    <row r="24" spans="1:8">
      <c r="A24" t="s">
        <v>748</v>
      </c>
      <c r="B24" s="8">
        <v>68797.600000000006</v>
      </c>
      <c r="C24">
        <v>159.5</v>
      </c>
      <c r="D24" s="8">
        <v>75448.399999999994</v>
      </c>
      <c r="E24" s="8">
        <v>47027.5</v>
      </c>
      <c r="G24" t="s">
        <v>805</v>
      </c>
      <c r="H24" s="8">
        <v>96454.8</v>
      </c>
    </row>
    <row r="25" spans="1:8">
      <c r="A25" t="s">
        <v>749</v>
      </c>
      <c r="B25" s="8">
        <v>67291.8</v>
      </c>
      <c r="C25">
        <v>101.6</v>
      </c>
      <c r="D25" s="8">
        <v>77486.899999999994</v>
      </c>
      <c r="E25" s="8">
        <v>50538.8</v>
      </c>
      <c r="G25" t="s">
        <v>806</v>
      </c>
      <c r="H25" s="8">
        <v>99152.1</v>
      </c>
    </row>
    <row r="26" spans="1:8">
      <c r="A26" t="s">
        <v>750</v>
      </c>
      <c r="B26" s="8">
        <v>66042.8</v>
      </c>
      <c r="C26">
        <v>140.5</v>
      </c>
      <c r="D26" s="8">
        <v>75009.2</v>
      </c>
      <c r="E26" s="8">
        <v>52152.7</v>
      </c>
      <c r="G26" t="s">
        <v>807</v>
      </c>
      <c r="H26" s="8">
        <v>100281.7</v>
      </c>
    </row>
    <row r="27" spans="1:8">
      <c r="A27" t="s">
        <v>751</v>
      </c>
      <c r="B27" s="8">
        <v>65377.2</v>
      </c>
      <c r="C27">
        <v>136.19999999999999</v>
      </c>
      <c r="D27" s="8">
        <v>80778.2</v>
      </c>
      <c r="E27" s="8">
        <v>55468.7</v>
      </c>
      <c r="G27" t="s">
        <v>808</v>
      </c>
      <c r="H27" s="8">
        <v>102127</v>
      </c>
    </row>
    <row r="28" spans="1:8">
      <c r="A28" t="s">
        <v>752</v>
      </c>
      <c r="B28" s="8">
        <v>64820.7</v>
      </c>
      <c r="C28">
        <v>86.6</v>
      </c>
      <c r="D28" s="8">
        <v>82086.2</v>
      </c>
      <c r="E28" s="8">
        <v>58617.4</v>
      </c>
      <c r="G28" t="s">
        <v>809</v>
      </c>
      <c r="H28" s="8">
        <v>101443.6</v>
      </c>
    </row>
    <row r="29" spans="1:8">
      <c r="A29" t="s">
        <v>753</v>
      </c>
      <c r="B29" s="8">
        <v>63050.2</v>
      </c>
      <c r="C29">
        <v>88.3</v>
      </c>
      <c r="D29" s="8">
        <v>88998.1</v>
      </c>
      <c r="E29" s="8">
        <v>59323.7</v>
      </c>
      <c r="G29" t="s">
        <v>810</v>
      </c>
      <c r="H29" s="8">
        <v>101311.9</v>
      </c>
    </row>
    <row r="30" spans="1:8">
      <c r="A30" t="s">
        <v>754</v>
      </c>
      <c r="B30" s="8">
        <v>62555.3</v>
      </c>
      <c r="C30">
        <v>188.8</v>
      </c>
      <c r="D30" s="8">
        <v>74236.899999999994</v>
      </c>
      <c r="E30" s="8">
        <v>61538.2</v>
      </c>
      <c r="G30" t="s">
        <v>811</v>
      </c>
      <c r="H30" s="8">
        <v>103282.6</v>
      </c>
    </row>
    <row r="31" spans="1:8">
      <c r="A31" t="s">
        <v>755</v>
      </c>
      <c r="B31" s="8">
        <v>62689</v>
      </c>
      <c r="C31">
        <v>128.6</v>
      </c>
      <c r="D31" s="8">
        <v>68118.2</v>
      </c>
      <c r="E31" s="8">
        <v>61862.400000000001</v>
      </c>
      <c r="G31" t="s">
        <v>812</v>
      </c>
      <c r="H31" s="8">
        <v>105170.6</v>
      </c>
    </row>
    <row r="32" spans="1:8">
      <c r="A32" t="s">
        <v>756</v>
      </c>
      <c r="B32" s="8">
        <v>63995.4</v>
      </c>
      <c r="C32">
        <v>88</v>
      </c>
      <c r="D32" s="8">
        <v>72266.600000000006</v>
      </c>
      <c r="E32" s="8">
        <v>62727.6</v>
      </c>
      <c r="G32" t="s">
        <v>813</v>
      </c>
      <c r="H32" s="8">
        <v>107942.1</v>
      </c>
    </row>
    <row r="33" spans="1:9">
      <c r="A33" t="s">
        <v>757</v>
      </c>
      <c r="B33" s="8">
        <v>64837.2</v>
      </c>
      <c r="C33" s="8">
        <v>4660.3999999999996</v>
      </c>
      <c r="D33" s="8">
        <v>72090.5</v>
      </c>
      <c r="E33" s="8">
        <v>63428.800000000003</v>
      </c>
      <c r="G33" t="s">
        <v>814</v>
      </c>
      <c r="H33" s="8">
        <v>109354.3</v>
      </c>
    </row>
    <row r="34" spans="1:9">
      <c r="A34" t="s">
        <v>758</v>
      </c>
      <c r="B34" s="8">
        <v>64371.7</v>
      </c>
      <c r="C34" s="8">
        <v>4660.7</v>
      </c>
      <c r="D34" s="8">
        <v>63622.7</v>
      </c>
      <c r="E34" s="8">
        <v>65684.3</v>
      </c>
      <c r="G34" t="s">
        <v>815</v>
      </c>
      <c r="H34" s="8">
        <v>110782.6</v>
      </c>
    </row>
    <row r="35" spans="1:9">
      <c r="A35" t="s">
        <v>759</v>
      </c>
      <c r="B35" s="8">
        <v>62033.5</v>
      </c>
      <c r="C35" s="8">
        <v>4473.5</v>
      </c>
      <c r="D35" s="8">
        <v>71461.7</v>
      </c>
      <c r="E35" s="8">
        <v>73653.5</v>
      </c>
      <c r="G35" t="s">
        <v>816</v>
      </c>
      <c r="H35" s="8">
        <v>111202.7</v>
      </c>
    </row>
    <row r="36" spans="1:9">
      <c r="A36" t="s">
        <v>760</v>
      </c>
      <c r="B36" s="8">
        <v>63069.7</v>
      </c>
      <c r="C36" s="8">
        <v>4324.1000000000004</v>
      </c>
      <c r="D36" s="8">
        <v>84582.8</v>
      </c>
      <c r="E36" s="8">
        <v>76727</v>
      </c>
      <c r="G36" t="s">
        <v>817</v>
      </c>
      <c r="H36" s="8">
        <v>114516.4</v>
      </c>
      <c r="I36" s="8">
        <v>101793.1</v>
      </c>
    </row>
    <row r="37" spans="1:9">
      <c r="A37" t="s">
        <v>761</v>
      </c>
      <c r="B37" s="8">
        <v>65599.600000000006</v>
      </c>
      <c r="C37" s="8">
        <v>4550.8</v>
      </c>
      <c r="D37" s="8">
        <v>98721.600000000006</v>
      </c>
      <c r="E37" s="8">
        <v>78997.7</v>
      </c>
      <c r="G37" t="s">
        <v>818</v>
      </c>
      <c r="H37" s="8">
        <v>115492.4</v>
      </c>
      <c r="I37" s="8">
        <v>101952</v>
      </c>
    </row>
    <row r="38" spans="1:9">
      <c r="A38" t="s">
        <v>762</v>
      </c>
      <c r="B38" s="8">
        <v>65126.8</v>
      </c>
      <c r="C38" s="8">
        <v>4552.3999999999996</v>
      </c>
      <c r="D38" s="8">
        <v>103143.2</v>
      </c>
      <c r="E38" s="8">
        <v>84087.6</v>
      </c>
      <c r="G38" t="s">
        <v>819</v>
      </c>
      <c r="H38" s="8">
        <v>117039</v>
      </c>
      <c r="I38" s="8">
        <v>101323.5</v>
      </c>
    </row>
    <row r="39" spans="1:9">
      <c r="A39" t="s">
        <v>763</v>
      </c>
      <c r="B39" s="8">
        <v>63029.4</v>
      </c>
      <c r="C39" s="8">
        <v>4658.8</v>
      </c>
      <c r="D39" s="8">
        <v>119473.9</v>
      </c>
      <c r="E39" s="8">
        <v>88866.6</v>
      </c>
      <c r="G39" t="s">
        <v>820</v>
      </c>
      <c r="H39" s="8">
        <v>121188.2</v>
      </c>
      <c r="I39" s="8">
        <v>106346.1</v>
      </c>
    </row>
    <row r="40" spans="1:9">
      <c r="A40" t="s">
        <v>764</v>
      </c>
      <c r="B40" s="8">
        <v>60272.9</v>
      </c>
      <c r="C40" s="8">
        <v>4671.8</v>
      </c>
      <c r="D40" s="8">
        <v>134159.20000000001</v>
      </c>
      <c r="E40" s="8">
        <v>92595.4</v>
      </c>
      <c r="G40" t="s">
        <v>821</v>
      </c>
      <c r="H40" s="8">
        <v>119313.8</v>
      </c>
      <c r="I40" s="8">
        <v>104051.2</v>
      </c>
    </row>
    <row r="41" spans="1:9">
      <c r="A41" t="s">
        <v>765</v>
      </c>
      <c r="B41" s="8">
        <v>58678.400000000001</v>
      </c>
      <c r="C41" s="8">
        <v>4554.2</v>
      </c>
      <c r="D41" s="8">
        <v>139649.4</v>
      </c>
      <c r="E41" s="8">
        <v>95382.9</v>
      </c>
      <c r="G41" t="s">
        <v>822</v>
      </c>
      <c r="H41" s="8">
        <v>115968.7</v>
      </c>
      <c r="I41" s="8">
        <v>101132</v>
      </c>
    </row>
    <row r="42" spans="1:9">
      <c r="A42" t="s">
        <v>766</v>
      </c>
      <c r="B42" s="8">
        <v>69220.600000000006</v>
      </c>
      <c r="C42" s="8">
        <v>4493.3</v>
      </c>
      <c r="D42" s="8">
        <v>138250.29999999999</v>
      </c>
      <c r="E42" s="8">
        <v>97683.4</v>
      </c>
      <c r="G42" t="s">
        <v>823</v>
      </c>
      <c r="H42" s="8">
        <v>114157.4</v>
      </c>
      <c r="I42" s="8">
        <v>96246.2</v>
      </c>
    </row>
    <row r="43" spans="1:9">
      <c r="A43" t="s">
        <v>767</v>
      </c>
      <c r="B43" s="8">
        <v>70607.3</v>
      </c>
      <c r="C43" s="8">
        <v>4544.8999999999996</v>
      </c>
      <c r="D43" s="8">
        <v>138013.4</v>
      </c>
      <c r="E43" s="8">
        <v>99903.6</v>
      </c>
      <c r="G43" t="s">
        <v>824</v>
      </c>
      <c r="H43" s="8">
        <v>113511</v>
      </c>
      <c r="I43" s="8">
        <v>96069.3</v>
      </c>
    </row>
    <row r="44" spans="1:9">
      <c r="A44" t="s">
        <v>768</v>
      </c>
      <c r="B44" s="8">
        <v>71870.7</v>
      </c>
      <c r="C44" s="8">
        <v>4426.3</v>
      </c>
      <c r="D44" s="8">
        <v>139409.70000000001</v>
      </c>
      <c r="E44" s="8">
        <v>99994.8</v>
      </c>
      <c r="G44" t="s">
        <v>825</v>
      </c>
      <c r="H44" s="8">
        <v>115505.9</v>
      </c>
      <c r="I44" s="8">
        <v>96977.8</v>
      </c>
    </row>
    <row r="45" spans="1:9">
      <c r="A45" t="s">
        <v>769</v>
      </c>
      <c r="B45" s="8">
        <v>74480.3</v>
      </c>
      <c r="C45" s="8">
        <v>4506.1000000000004</v>
      </c>
      <c r="D45" s="8">
        <v>140549.1</v>
      </c>
      <c r="E45" s="8">
        <v>104417.7</v>
      </c>
      <c r="G45" t="s">
        <v>826</v>
      </c>
      <c r="H45" s="8">
        <v>117595.9</v>
      </c>
      <c r="I45" s="8">
        <v>100656.5</v>
      </c>
    </row>
    <row r="46" spans="1:9">
      <c r="A46" t="s">
        <v>770</v>
      </c>
      <c r="B46" s="8">
        <v>77923.399999999994</v>
      </c>
      <c r="C46" s="8">
        <v>4515.6000000000004</v>
      </c>
      <c r="D46" s="8">
        <v>139735.29999999999</v>
      </c>
      <c r="E46" s="8">
        <v>105494.5</v>
      </c>
      <c r="G46" t="s">
        <v>827</v>
      </c>
      <c r="H46" s="8">
        <v>118304.9</v>
      </c>
      <c r="I46" s="8">
        <v>98938.1</v>
      </c>
    </row>
    <row r="47" spans="1:9">
      <c r="A47" t="s">
        <v>771</v>
      </c>
      <c r="B47" s="8">
        <v>75622.5</v>
      </c>
      <c r="C47" s="8">
        <v>4429.5</v>
      </c>
      <c r="D47" s="8">
        <v>149394.5</v>
      </c>
      <c r="E47" s="8">
        <v>106952.2</v>
      </c>
      <c r="G47" t="s">
        <v>828</v>
      </c>
      <c r="H47" s="8">
        <v>121132.1</v>
      </c>
      <c r="I47" s="8">
        <v>102450.8</v>
      </c>
    </row>
    <row r="48" spans="1:9">
      <c r="A48" t="s">
        <v>772</v>
      </c>
      <c r="B48" s="8">
        <v>68102.100000000006</v>
      </c>
      <c r="C48" s="8">
        <v>4476.7</v>
      </c>
      <c r="D48" s="8">
        <v>141985.9</v>
      </c>
      <c r="E48" s="8">
        <v>110416.5</v>
      </c>
      <c r="G48" t="s">
        <v>829</v>
      </c>
      <c r="H48" s="8">
        <v>123438.5</v>
      </c>
      <c r="I48" s="8">
        <v>104889</v>
      </c>
    </row>
    <row r="49" spans="1:9">
      <c r="A49" t="s">
        <v>773</v>
      </c>
      <c r="B49" s="8">
        <v>69089.2</v>
      </c>
      <c r="C49" s="8">
        <v>4517.3</v>
      </c>
      <c r="D49" s="8">
        <v>133202.70000000001</v>
      </c>
      <c r="E49" s="8">
        <v>107243.6</v>
      </c>
      <c r="G49" t="s">
        <v>830</v>
      </c>
      <c r="H49" s="8">
        <v>120520.1</v>
      </c>
      <c r="I49" s="8">
        <v>102287.8</v>
      </c>
    </row>
    <row r="50" spans="1:9">
      <c r="A50" t="s">
        <v>774</v>
      </c>
      <c r="B50" s="8">
        <v>67794.5</v>
      </c>
      <c r="C50" s="8">
        <v>4578.3</v>
      </c>
      <c r="D50" s="8">
        <v>129975.4</v>
      </c>
      <c r="E50" s="8">
        <v>110301.3</v>
      </c>
      <c r="G50" t="s">
        <v>831</v>
      </c>
      <c r="H50" s="8">
        <v>118374.1</v>
      </c>
      <c r="I50" s="8">
        <v>99302.399999999994</v>
      </c>
    </row>
    <row r="51" spans="1:9">
      <c r="A51" t="s">
        <v>775</v>
      </c>
      <c r="B51" s="8">
        <v>68248.5</v>
      </c>
      <c r="C51" s="8">
        <v>4600.1000000000004</v>
      </c>
      <c r="D51" s="8">
        <v>139092.29999999999</v>
      </c>
      <c r="E51" s="8">
        <v>112852.5</v>
      </c>
      <c r="G51" t="s">
        <v>832</v>
      </c>
      <c r="H51" s="8">
        <v>120098.1</v>
      </c>
      <c r="I51" s="8">
        <v>103262.6</v>
      </c>
    </row>
    <row r="52" spans="1:9">
      <c r="A52" t="s">
        <v>776</v>
      </c>
      <c r="B52" s="8">
        <v>73240</v>
      </c>
      <c r="C52" s="8">
        <v>4576.7</v>
      </c>
      <c r="D52" s="8">
        <v>145740.6</v>
      </c>
      <c r="E52" s="8">
        <v>115537.1</v>
      </c>
      <c r="G52" t="s">
        <v>833</v>
      </c>
      <c r="H52" s="8">
        <v>123910.39999999999</v>
      </c>
      <c r="I52" s="8">
        <v>107869.8</v>
      </c>
    </row>
    <row r="53" spans="1:9">
      <c r="A53" t="s">
        <v>777</v>
      </c>
      <c r="B53" s="8">
        <v>73934.3</v>
      </c>
      <c r="C53" s="8">
        <v>4394.7</v>
      </c>
      <c r="D53" s="8">
        <v>148280.5</v>
      </c>
      <c r="E53" s="8">
        <v>115869</v>
      </c>
      <c r="G53" t="s">
        <v>834</v>
      </c>
      <c r="H53" s="8">
        <v>132259.6</v>
      </c>
      <c r="I53" s="8">
        <v>104263.7</v>
      </c>
    </row>
    <row r="54" spans="1:9">
      <c r="A54" t="s">
        <v>778</v>
      </c>
      <c r="B54" s="8">
        <v>75475.5</v>
      </c>
      <c r="C54" s="8">
        <v>4320.3</v>
      </c>
      <c r="D54" s="8">
        <v>156739.6</v>
      </c>
      <c r="E54" s="8">
        <v>116285.8</v>
      </c>
      <c r="G54" t="s">
        <v>835</v>
      </c>
      <c r="H54" s="8">
        <v>135948.79999999999</v>
      </c>
      <c r="I54" s="8">
        <v>99626.1</v>
      </c>
    </row>
    <row r="55" spans="1:9">
      <c r="A55" t="s">
        <v>779</v>
      </c>
      <c r="B55" s="8">
        <v>72082.3</v>
      </c>
      <c r="C55" s="8">
        <v>4080</v>
      </c>
      <c r="D55" s="8">
        <v>154066.79999999999</v>
      </c>
      <c r="E55" s="8">
        <v>118474.5</v>
      </c>
      <c r="G55" t="s">
        <v>836</v>
      </c>
      <c r="H55" s="8">
        <v>145725.9</v>
      </c>
      <c r="I55" s="8">
        <v>98645.2</v>
      </c>
    </row>
    <row r="56" spans="1:9">
      <c r="A56" t="s">
        <v>780</v>
      </c>
      <c r="B56" s="8">
        <v>71755.199999999997</v>
      </c>
      <c r="C56" s="8">
        <v>4156.5</v>
      </c>
      <c r="D56" s="8">
        <v>152191.1</v>
      </c>
      <c r="E56" s="8">
        <v>121218</v>
      </c>
      <c r="G56" t="s">
        <v>837</v>
      </c>
      <c r="H56" s="8">
        <v>150295.70000000001</v>
      </c>
      <c r="I56" s="8">
        <v>90097.4</v>
      </c>
    </row>
    <row r="57" spans="1:9">
      <c r="A57" t="s">
        <v>992</v>
      </c>
      <c r="B57" s="8">
        <v>65648.100000000006</v>
      </c>
      <c r="C57" s="8">
        <v>4151.5</v>
      </c>
      <c r="D57" s="8">
        <v>155582</v>
      </c>
      <c r="E57" s="8">
        <v>119631.2</v>
      </c>
      <c r="G57" t="s">
        <v>838</v>
      </c>
      <c r="H57" s="8">
        <v>148295.20000000001</v>
      </c>
      <c r="I57" s="8">
        <v>88203.5</v>
      </c>
    </row>
    <row r="58" spans="1:9">
      <c r="A58" t="s">
        <v>1078</v>
      </c>
      <c r="B58" s="8">
        <v>64098</v>
      </c>
      <c r="C58" s="8">
        <v>4110</v>
      </c>
      <c r="D58" s="8">
        <v>147361.1</v>
      </c>
      <c r="E58" s="8">
        <v>119176</v>
      </c>
      <c r="G58" t="s">
        <v>839</v>
      </c>
      <c r="H58" s="8">
        <v>157142.9</v>
      </c>
      <c r="I58" s="8">
        <v>104717.4</v>
      </c>
    </row>
    <row r="59" spans="1:9">
      <c r="A59" t="s">
        <v>1243</v>
      </c>
      <c r="B59" s="8">
        <v>67653.399999999994</v>
      </c>
      <c r="C59" s="8">
        <v>4175.2</v>
      </c>
      <c r="D59" s="8">
        <v>145145.1</v>
      </c>
      <c r="E59" s="8">
        <v>117633.9</v>
      </c>
      <c r="G59" t="s">
        <v>840</v>
      </c>
      <c r="H59" s="8">
        <v>159256.20000000001</v>
      </c>
      <c r="I59" s="8">
        <v>92347.6</v>
      </c>
    </row>
    <row r="60" spans="1:9" ht="12" customHeight="1">
      <c r="A60" t="s">
        <v>1323</v>
      </c>
      <c r="B60" s="8">
        <v>70435.100000000006</v>
      </c>
      <c r="C60" s="8">
        <v>4142</v>
      </c>
      <c r="D60" s="8">
        <v>144683.29999999999</v>
      </c>
      <c r="E60" s="8">
        <v>117152.7</v>
      </c>
      <c r="G60" t="s">
        <v>841</v>
      </c>
      <c r="H60" s="8">
        <v>168513.7</v>
      </c>
      <c r="I60" s="8">
        <v>91257.2</v>
      </c>
    </row>
    <row r="61" spans="1:9">
      <c r="A61" t="s">
        <v>1324</v>
      </c>
      <c r="B61" s="8">
        <v>72808</v>
      </c>
      <c r="C61" s="8">
        <v>4137</v>
      </c>
      <c r="D61" s="8">
        <v>147363.29999999999</v>
      </c>
      <c r="E61" s="8">
        <v>114011.9</v>
      </c>
      <c r="G61" t="s">
        <v>842</v>
      </c>
      <c r="H61" s="8">
        <v>179934.4</v>
      </c>
      <c r="I61" s="8">
        <v>100562.2</v>
      </c>
    </row>
    <row r="62" spans="1:9">
      <c r="A62" t="s">
        <v>1325</v>
      </c>
      <c r="B62" s="8">
        <v>70363.600000000006</v>
      </c>
      <c r="C62" s="8">
        <v>4015.5</v>
      </c>
      <c r="D62" s="8">
        <v>137177.20000000001</v>
      </c>
      <c r="E62" s="8">
        <v>109741.1</v>
      </c>
      <c r="G62" t="s">
        <v>843</v>
      </c>
      <c r="H62" s="8">
        <v>199997.3</v>
      </c>
      <c r="I62" s="8">
        <v>130854.5</v>
      </c>
    </row>
    <row r="63" spans="1:9">
      <c r="A63" t="s">
        <v>1494</v>
      </c>
      <c r="B63" s="8">
        <v>71036.399999999994</v>
      </c>
      <c r="C63" s="8">
        <v>4030.6</v>
      </c>
      <c r="D63" s="8">
        <v>134372.4</v>
      </c>
      <c r="E63" s="8">
        <v>104776.5</v>
      </c>
      <c r="G63" t="s">
        <v>844</v>
      </c>
      <c r="H63" s="8">
        <v>241643.63</v>
      </c>
      <c r="I63" s="8">
        <v>182267.03</v>
      </c>
    </row>
    <row r="64" spans="1:9">
      <c r="A64" t="s">
        <v>1542</v>
      </c>
      <c r="B64" s="8">
        <v>70440.899999999994</v>
      </c>
      <c r="C64" s="8">
        <v>4153.7</v>
      </c>
      <c r="D64" s="8">
        <v>132881.4</v>
      </c>
      <c r="E64" s="8">
        <v>107381.9</v>
      </c>
      <c r="F64" s="1"/>
      <c r="G64" t="s">
        <v>845</v>
      </c>
      <c r="H64" s="8">
        <v>241468.84</v>
      </c>
      <c r="I64" s="8">
        <v>190318.67</v>
      </c>
    </row>
    <row r="65" spans="1:11">
      <c r="A65" t="s">
        <v>1571</v>
      </c>
      <c r="B65" s="8">
        <v>71977.7</v>
      </c>
      <c r="C65" s="8">
        <v>4182.8999999999996</v>
      </c>
      <c r="D65" s="8">
        <v>137102.6</v>
      </c>
      <c r="E65" s="8">
        <v>105132.1</v>
      </c>
      <c r="F65" s="1"/>
      <c r="G65" t="s">
        <v>846</v>
      </c>
      <c r="H65" s="8">
        <v>242536.72</v>
      </c>
      <c r="I65" s="8">
        <v>190179.4</v>
      </c>
    </row>
    <row r="66" spans="1:11">
      <c r="A66" t="s">
        <v>1572</v>
      </c>
      <c r="B66" s="8">
        <v>71569.3</v>
      </c>
      <c r="C66" s="8">
        <v>4222</v>
      </c>
      <c r="D66" s="8">
        <v>133249.4</v>
      </c>
      <c r="E66" s="8">
        <v>108264.3</v>
      </c>
      <c r="F66" s="1"/>
      <c r="G66" t="s">
        <v>847</v>
      </c>
      <c r="H66" s="8">
        <v>232288.06</v>
      </c>
      <c r="I66" s="8">
        <v>190475.48</v>
      </c>
    </row>
    <row r="67" spans="1:11">
      <c r="A67" t="s">
        <v>1587</v>
      </c>
      <c r="B67" s="8">
        <v>71812.600000000006</v>
      </c>
      <c r="C67" s="8">
        <v>4292.8</v>
      </c>
      <c r="D67" s="8">
        <v>140463.70000000001</v>
      </c>
      <c r="E67" s="8">
        <v>106528.5</v>
      </c>
      <c r="F67" s="1"/>
      <c r="G67" t="s">
        <v>848</v>
      </c>
      <c r="H67" s="8">
        <v>232388.15</v>
      </c>
      <c r="I67" s="8">
        <v>188580.79</v>
      </c>
    </row>
    <row r="68" spans="1:11">
      <c r="A68" t="s">
        <v>1589</v>
      </c>
      <c r="B68" s="8">
        <v>68596.405772070008</v>
      </c>
      <c r="C68" s="8">
        <v>4154.7774104900009</v>
      </c>
      <c r="D68" s="8">
        <v>96506.650181810008</v>
      </c>
      <c r="E68" s="8">
        <v>131901.95881113998</v>
      </c>
      <c r="F68" s="1"/>
      <c r="G68" t="s">
        <v>849</v>
      </c>
      <c r="H68" s="8">
        <v>236156.61</v>
      </c>
      <c r="I68" s="8">
        <v>190316.99</v>
      </c>
      <c r="K68" s="8"/>
    </row>
    <row r="69" spans="1:11">
      <c r="A69" s="2">
        <v>43313</v>
      </c>
      <c r="B69" s="8">
        <v>68304.386868469999</v>
      </c>
      <c r="C69" s="8">
        <v>4140.0142167399999</v>
      </c>
      <c r="D69" s="8">
        <v>91980.784854840007</v>
      </c>
      <c r="E69" s="8">
        <v>134146.10332775</v>
      </c>
      <c r="F69" s="279"/>
      <c r="G69" t="s">
        <v>850</v>
      </c>
      <c r="H69" s="8">
        <v>204095.04</v>
      </c>
      <c r="I69" s="8">
        <v>157526</v>
      </c>
      <c r="K69" s="8"/>
    </row>
    <row r="70" spans="1:11">
      <c r="B70" s="8"/>
      <c r="C70" s="8"/>
      <c r="D70" s="8"/>
      <c r="E70" s="8"/>
      <c r="G70" t="s">
        <v>851</v>
      </c>
      <c r="H70" s="8">
        <v>207741.42</v>
      </c>
      <c r="I70" s="8">
        <v>158324.60999999999</v>
      </c>
      <c r="K70" s="8"/>
    </row>
    <row r="71" spans="1:11">
      <c r="B71" s="8"/>
      <c r="C71" s="8"/>
      <c r="D71" s="8"/>
      <c r="E71" s="8"/>
      <c r="G71" t="s">
        <v>852</v>
      </c>
      <c r="H71" s="8">
        <v>216523.92</v>
      </c>
      <c r="I71" s="8">
        <v>163152.91</v>
      </c>
      <c r="K71" s="8"/>
    </row>
    <row r="72" spans="1:11">
      <c r="B72" s="8"/>
      <c r="C72" s="8"/>
      <c r="D72" s="8"/>
      <c r="E72" s="8"/>
      <c r="G72" t="s">
        <v>726</v>
      </c>
      <c r="H72" s="8">
        <v>209934.26</v>
      </c>
      <c r="I72" s="8">
        <v>162704.1</v>
      </c>
      <c r="K72" s="8">
        <f>H72-SUM(B2:E2)</f>
        <v>-3.9999999979045242E-2</v>
      </c>
    </row>
    <row r="73" spans="1:11">
      <c r="B73" s="8"/>
      <c r="C73" s="8"/>
      <c r="D73" s="8"/>
      <c r="E73" s="8"/>
      <c r="G73" t="s">
        <v>727</v>
      </c>
      <c r="H73" s="8">
        <v>210776.81</v>
      </c>
      <c r="I73" s="8">
        <v>163397.92000000001</v>
      </c>
      <c r="K73" s="8">
        <f t="shared" ref="K73:K125" si="0">H73-SUM(B3:E3)</f>
        <v>-8.999999999650754E-2</v>
      </c>
    </row>
    <row r="74" spans="1:11">
      <c r="B74" s="8"/>
      <c r="C74" s="8"/>
      <c r="D74" s="8"/>
      <c r="E74" s="8"/>
      <c r="G74" t="s">
        <v>728</v>
      </c>
      <c r="H74" s="8">
        <v>219038.16</v>
      </c>
      <c r="I74" s="8">
        <v>166731.74</v>
      </c>
      <c r="K74" s="8">
        <f t="shared" si="0"/>
        <v>-4.0000000008149073E-2</v>
      </c>
    </row>
    <row r="75" spans="1:11">
      <c r="B75" s="8"/>
      <c r="C75" s="8"/>
      <c r="D75" s="8"/>
      <c r="E75" s="8"/>
      <c r="G75" t="s">
        <v>729</v>
      </c>
      <c r="H75" s="8">
        <v>212872.85</v>
      </c>
      <c r="I75" s="8">
        <v>165337.94</v>
      </c>
      <c r="K75" s="8">
        <f t="shared" si="0"/>
        <v>-5.0000000017462298E-2</v>
      </c>
    </row>
    <row r="76" spans="1:11">
      <c r="B76" s="8"/>
      <c r="C76" s="8"/>
      <c r="D76" s="8"/>
      <c r="E76" s="8"/>
      <c r="G76" t="s">
        <v>730</v>
      </c>
      <c r="H76" s="8">
        <v>210711.32</v>
      </c>
      <c r="I76" s="8">
        <v>164999.14000000001</v>
      </c>
      <c r="K76" s="8">
        <f t="shared" si="0"/>
        <v>2.0000000018626451E-2</v>
      </c>
    </row>
    <row r="77" spans="1:11">
      <c r="B77" s="8"/>
      <c r="C77" s="8"/>
      <c r="D77" s="8"/>
      <c r="E77" s="8"/>
      <c r="G77" t="s">
        <v>731</v>
      </c>
      <c r="H77" s="8">
        <v>215293.81</v>
      </c>
      <c r="I77" s="8">
        <v>165225.01999999999</v>
      </c>
      <c r="K77" s="8">
        <f t="shared" si="0"/>
        <v>0.30999999999767169</v>
      </c>
    </row>
    <row r="78" spans="1:11">
      <c r="B78" s="8"/>
      <c r="C78" s="8"/>
      <c r="D78" s="8"/>
      <c r="E78" s="8"/>
      <c r="G78" t="s">
        <v>732</v>
      </c>
      <c r="H78" s="8">
        <v>218853.37</v>
      </c>
      <c r="I78" s="8">
        <v>163084.13</v>
      </c>
      <c r="K78" s="8">
        <f t="shared" si="0"/>
        <v>-3.0000000027939677E-2</v>
      </c>
    </row>
    <row r="79" spans="1:11">
      <c r="B79" s="8"/>
      <c r="C79" s="8"/>
      <c r="D79" s="8"/>
      <c r="E79" s="8"/>
      <c r="G79" t="s">
        <v>733</v>
      </c>
      <c r="H79" s="8">
        <v>219723.84</v>
      </c>
      <c r="I79" s="8">
        <v>158378.12</v>
      </c>
      <c r="K79" s="8">
        <f t="shared" si="0"/>
        <v>4.0000000008149073E-2</v>
      </c>
    </row>
    <row r="80" spans="1:11">
      <c r="B80" s="8"/>
      <c r="C80" s="8"/>
      <c r="D80" s="8"/>
      <c r="E80" s="8"/>
      <c r="G80" t="s">
        <v>734</v>
      </c>
      <c r="H80" s="8">
        <v>214929.64</v>
      </c>
      <c r="I80" s="8">
        <v>150992.59</v>
      </c>
      <c r="K80" s="8">
        <f t="shared" si="0"/>
        <v>4.0000000008149073E-2</v>
      </c>
    </row>
    <row r="81" spans="2:11">
      <c r="B81" s="8"/>
      <c r="C81" s="8"/>
      <c r="D81" s="8"/>
      <c r="E81" s="8"/>
      <c r="G81" t="s">
        <v>735</v>
      </c>
      <c r="H81" s="8">
        <v>213462.63</v>
      </c>
      <c r="I81" s="8">
        <v>147526.66</v>
      </c>
      <c r="K81" s="8">
        <f t="shared" si="0"/>
        <v>0.13000000000465661</v>
      </c>
    </row>
    <row r="82" spans="2:11">
      <c r="B82" s="8"/>
      <c r="C82" s="8"/>
      <c r="D82" s="8"/>
      <c r="E82" s="8"/>
      <c r="G82" t="s">
        <v>736</v>
      </c>
      <c r="H82" s="8">
        <v>205557.58</v>
      </c>
      <c r="I82" s="8">
        <v>145419.06</v>
      </c>
      <c r="K82" s="8">
        <f t="shared" si="0"/>
        <v>7.9999999987194315E-2</v>
      </c>
    </row>
    <row r="83" spans="2:11">
      <c r="B83" s="8"/>
      <c r="C83" s="8"/>
      <c r="D83" s="8"/>
      <c r="E83" s="8"/>
      <c r="G83" t="s">
        <v>737</v>
      </c>
      <c r="H83" s="8">
        <v>202187.22</v>
      </c>
      <c r="I83" s="8">
        <v>141085.18</v>
      </c>
      <c r="K83" s="8">
        <f t="shared" si="0"/>
        <v>1.9999999989522621E-2</v>
      </c>
    </row>
    <row r="84" spans="2:11">
      <c r="B84" s="8"/>
      <c r="C84" s="8"/>
      <c r="D84" s="8"/>
      <c r="E84" s="8"/>
      <c r="G84" t="s">
        <v>738</v>
      </c>
      <c r="H84" s="8">
        <v>201374.11</v>
      </c>
      <c r="I84" s="8">
        <v>135702.18</v>
      </c>
      <c r="K84" s="8">
        <f t="shared" si="0"/>
        <v>0.20999999999185093</v>
      </c>
    </row>
    <row r="85" spans="2:11">
      <c r="B85" s="8"/>
      <c r="C85" s="8"/>
      <c r="D85" s="8"/>
      <c r="E85" s="8"/>
      <c r="G85" t="s">
        <v>739</v>
      </c>
      <c r="H85" s="8">
        <v>201921.92000000001</v>
      </c>
      <c r="I85" s="8">
        <v>127788.28</v>
      </c>
      <c r="K85" s="8">
        <f t="shared" si="0"/>
        <v>0.32000000000698492</v>
      </c>
    </row>
    <row r="86" spans="2:11">
      <c r="B86" s="8"/>
      <c r="C86" s="8"/>
      <c r="D86" s="8"/>
      <c r="E86" s="8"/>
      <c r="G86" t="s">
        <v>740</v>
      </c>
      <c r="H86" s="8">
        <v>191401.37</v>
      </c>
      <c r="I86" s="8">
        <v>121222.65</v>
      </c>
      <c r="K86" s="8">
        <f t="shared" si="0"/>
        <v>7.0000000006984919E-2</v>
      </c>
    </row>
    <row r="87" spans="2:11">
      <c r="B87" s="8"/>
      <c r="C87" s="8"/>
      <c r="D87" s="8"/>
      <c r="E87" s="8"/>
      <c r="G87" t="s">
        <v>741</v>
      </c>
      <c r="H87" s="8">
        <v>183254.44</v>
      </c>
      <c r="I87" s="8">
        <v>109979.35</v>
      </c>
      <c r="K87" s="8">
        <f t="shared" si="0"/>
        <v>4.0000000008149073E-2</v>
      </c>
    </row>
    <row r="88" spans="2:11">
      <c r="B88" s="8"/>
      <c r="C88" s="8"/>
      <c r="D88" s="8"/>
      <c r="E88" s="8"/>
      <c r="G88" t="s">
        <v>742</v>
      </c>
      <c r="H88" s="8">
        <v>169561.56</v>
      </c>
      <c r="I88" s="8">
        <v>101082.34</v>
      </c>
      <c r="K88" s="8">
        <f t="shared" si="0"/>
        <v>-4.0000000008149073E-2</v>
      </c>
    </row>
    <row r="89" spans="2:11">
      <c r="B89" s="8"/>
      <c r="C89" s="8"/>
      <c r="D89" s="8"/>
      <c r="E89" s="8"/>
      <c r="G89" t="s">
        <v>743</v>
      </c>
      <c r="H89" s="8">
        <v>166753.26</v>
      </c>
      <c r="I89" s="8">
        <v>88339.19</v>
      </c>
      <c r="K89" s="8">
        <f t="shared" si="0"/>
        <v>5.9999999997671694E-2</v>
      </c>
    </row>
    <row r="90" spans="2:11">
      <c r="B90" s="8"/>
      <c r="C90" s="8"/>
      <c r="D90" s="8"/>
      <c r="E90" s="8"/>
      <c r="G90" t="s">
        <v>744</v>
      </c>
      <c r="H90" s="8">
        <v>156731.62</v>
      </c>
      <c r="I90" s="8">
        <v>79408.03</v>
      </c>
      <c r="K90" s="8">
        <f t="shared" si="0"/>
        <v>1.9999999989522621E-2</v>
      </c>
    </row>
    <row r="91" spans="2:11">
      <c r="B91" s="8"/>
      <c r="C91" s="8"/>
      <c r="D91" s="8"/>
      <c r="E91" s="8"/>
      <c r="G91" t="s">
        <v>745</v>
      </c>
      <c r="H91" s="8">
        <v>159640.98000000001</v>
      </c>
      <c r="I91" s="8">
        <v>70830.05</v>
      </c>
      <c r="K91" s="8">
        <f t="shared" si="0"/>
        <v>-1.9999999989522621E-2</v>
      </c>
    </row>
    <row r="92" spans="2:11">
      <c r="B92" s="8"/>
      <c r="C92" s="8"/>
      <c r="D92" s="8"/>
      <c r="E92" s="8"/>
      <c r="G92" t="s">
        <v>746</v>
      </c>
      <c r="H92" s="8">
        <v>172672.14</v>
      </c>
      <c r="I92" s="8">
        <v>74821.37</v>
      </c>
      <c r="K92" s="8">
        <f t="shared" si="0"/>
        <v>4.0000000037252903E-2</v>
      </c>
    </row>
    <row r="93" spans="2:11">
      <c r="B93" s="8"/>
      <c r="C93" s="8"/>
      <c r="D93" s="8"/>
      <c r="E93" s="8"/>
      <c r="G93" t="s">
        <v>747</v>
      </c>
      <c r="H93" s="8">
        <v>182204.01</v>
      </c>
      <c r="I93" s="8">
        <v>60028.9</v>
      </c>
      <c r="K93" s="8">
        <f t="shared" si="0"/>
        <v>-8.999999999650754E-2</v>
      </c>
    </row>
    <row r="94" spans="2:11">
      <c r="B94" s="8"/>
      <c r="C94" s="8"/>
      <c r="D94" s="8"/>
      <c r="E94" s="8"/>
      <c r="G94" t="s">
        <v>748</v>
      </c>
      <c r="H94" s="8">
        <v>191433.02</v>
      </c>
      <c r="I94" s="8">
        <v>28856.46</v>
      </c>
      <c r="K94" s="8">
        <f t="shared" si="0"/>
        <v>1.9999999989522621E-2</v>
      </c>
    </row>
    <row r="95" spans="2:11">
      <c r="B95" s="8"/>
      <c r="C95" s="8"/>
      <c r="D95" s="8"/>
      <c r="E95" s="8"/>
      <c r="G95" t="s">
        <v>749</v>
      </c>
      <c r="H95" s="8">
        <v>195419.07</v>
      </c>
      <c r="I95" s="8">
        <v>16952.53</v>
      </c>
      <c r="K95" s="8">
        <f t="shared" si="0"/>
        <v>-2.9999999969732016E-2</v>
      </c>
    </row>
    <row r="96" spans="2:11">
      <c r="G96" t="s">
        <v>750</v>
      </c>
      <c r="H96" s="8">
        <v>193345.22</v>
      </c>
      <c r="I96" s="8">
        <v>-11947.61</v>
      </c>
      <c r="K96" s="8">
        <f t="shared" si="0"/>
        <v>1.9999999989522621E-2</v>
      </c>
    </row>
    <row r="97" spans="7:11">
      <c r="G97" t="s">
        <v>751</v>
      </c>
      <c r="H97" s="8">
        <v>201760.27</v>
      </c>
      <c r="I97" s="8">
        <v>-16474.900000000001</v>
      </c>
      <c r="K97" s="8">
        <f t="shared" si="0"/>
        <v>-2.9999999998835847E-2</v>
      </c>
    </row>
    <row r="98" spans="7:11">
      <c r="G98" t="s">
        <v>752</v>
      </c>
      <c r="H98" s="8">
        <v>205610.87</v>
      </c>
      <c r="I98" s="8">
        <v>-19209.14</v>
      </c>
      <c r="K98" s="8">
        <f t="shared" si="0"/>
        <v>-2.9999999998835847E-2</v>
      </c>
    </row>
    <row r="99" spans="7:11">
      <c r="G99" t="s">
        <v>753</v>
      </c>
      <c r="H99" s="8">
        <v>211460.24</v>
      </c>
      <c r="I99" s="8">
        <v>-20601.88</v>
      </c>
      <c r="K99" s="8">
        <f t="shared" si="0"/>
        <v>-5.9999999997671694E-2</v>
      </c>
    </row>
    <row r="100" spans="7:11">
      <c r="G100" t="s">
        <v>754</v>
      </c>
      <c r="H100" s="8">
        <v>198519.17</v>
      </c>
      <c r="I100" s="8">
        <v>-27683.08</v>
      </c>
      <c r="K100" s="8">
        <f t="shared" si="0"/>
        <v>-2.9999999998835847E-2</v>
      </c>
    </row>
    <row r="101" spans="7:11">
      <c r="G101" t="s">
        <v>755</v>
      </c>
      <c r="H101" s="8">
        <v>192798.16</v>
      </c>
      <c r="I101" s="8">
        <v>-26307.47</v>
      </c>
      <c r="K101" s="8">
        <f t="shared" si="0"/>
        <v>-3.9999999979045242E-2</v>
      </c>
    </row>
    <row r="102" spans="7:11">
      <c r="G102" t="s">
        <v>756</v>
      </c>
      <c r="H102" s="8">
        <v>199077.5</v>
      </c>
      <c r="I102" s="8">
        <v>-27974.720000000001</v>
      </c>
      <c r="K102" s="8">
        <f t="shared" si="0"/>
        <v>-0.10000000000582077</v>
      </c>
    </row>
    <row r="103" spans="7:11">
      <c r="G103" t="s">
        <v>757</v>
      </c>
      <c r="H103" s="8">
        <v>205016.81</v>
      </c>
      <c r="I103" s="8">
        <v>-37780.11</v>
      </c>
      <c r="K103" s="8">
        <f t="shared" si="0"/>
        <v>-8.999999996740371E-2</v>
      </c>
    </row>
    <row r="104" spans="7:11">
      <c r="G104" t="s">
        <v>758</v>
      </c>
      <c r="H104" s="8">
        <v>198339.46</v>
      </c>
      <c r="I104" s="8">
        <v>-61771.21</v>
      </c>
      <c r="K104" s="8">
        <f t="shared" si="0"/>
        <v>6.0000000026775524E-2</v>
      </c>
    </row>
    <row r="105" spans="7:11">
      <c r="G105" t="s">
        <v>759</v>
      </c>
      <c r="H105" s="8">
        <v>211622.18</v>
      </c>
      <c r="I105" s="8">
        <v>-49543.96</v>
      </c>
      <c r="K105" s="8">
        <f t="shared" si="0"/>
        <v>-2.0000000018626451E-2</v>
      </c>
    </row>
    <row r="106" spans="7:11">
      <c r="G106" t="s">
        <v>760</v>
      </c>
      <c r="H106" s="8">
        <v>228703.59</v>
      </c>
      <c r="I106" s="8">
        <v>-42246.71</v>
      </c>
      <c r="K106" s="8">
        <f t="shared" si="0"/>
        <v>-1.0000000009313226E-2</v>
      </c>
    </row>
    <row r="107" spans="7:11">
      <c r="G107" t="s">
        <v>761</v>
      </c>
      <c r="H107" s="8">
        <v>247869.63</v>
      </c>
      <c r="I107" s="8">
        <v>-44914.96</v>
      </c>
      <c r="K107" s="8">
        <f t="shared" si="0"/>
        <v>-7.0000000006984919E-2</v>
      </c>
    </row>
    <row r="108" spans="7:11">
      <c r="G108" t="s">
        <v>762</v>
      </c>
      <c r="H108" s="8">
        <v>256909.97</v>
      </c>
      <c r="I108" s="8">
        <v>-50627.77</v>
      </c>
      <c r="K108" s="8">
        <f t="shared" si="0"/>
        <v>-2.9999999998835847E-2</v>
      </c>
    </row>
    <row r="109" spans="7:11">
      <c r="G109" t="s">
        <v>763</v>
      </c>
      <c r="H109" s="8">
        <v>276028.75</v>
      </c>
      <c r="I109" s="8">
        <v>-64555.8</v>
      </c>
      <c r="K109" s="8">
        <f t="shared" si="0"/>
        <v>5.0000000046566129E-2</v>
      </c>
    </row>
    <row r="110" spans="7:11">
      <c r="G110" t="s">
        <v>764</v>
      </c>
      <c r="H110" s="8">
        <v>291699.34000000003</v>
      </c>
      <c r="I110" s="8">
        <v>-64523.81</v>
      </c>
      <c r="K110" s="8">
        <f t="shared" si="0"/>
        <v>3.9999999979045242E-2</v>
      </c>
    </row>
    <row r="111" spans="7:11">
      <c r="G111" t="s">
        <v>765</v>
      </c>
      <c r="H111" s="8">
        <v>298264.89</v>
      </c>
      <c r="I111" s="8">
        <v>-75345.62</v>
      </c>
      <c r="K111" s="8">
        <f t="shared" si="0"/>
        <v>-1.0000000009313226E-2</v>
      </c>
    </row>
    <row r="112" spans="7:11">
      <c r="G112" t="s">
        <v>766</v>
      </c>
      <c r="H112" s="8">
        <v>309647.62</v>
      </c>
      <c r="I112" s="8">
        <v>-61424.88</v>
      </c>
      <c r="K112" s="8">
        <f t="shared" si="0"/>
        <v>2.0000000018626451E-2</v>
      </c>
    </row>
    <row r="113" spans="7:11">
      <c r="G113" t="s">
        <v>767</v>
      </c>
      <c r="H113" s="8">
        <v>313160.43</v>
      </c>
      <c r="I113" s="8">
        <v>-74205.539999999994</v>
      </c>
      <c r="K113" s="8">
        <f t="shared" si="0"/>
        <v>91.230000000039581</v>
      </c>
    </row>
    <row r="114" spans="7:11">
      <c r="G114" t="s">
        <v>768</v>
      </c>
      <c r="H114" s="8">
        <v>315610.31</v>
      </c>
      <c r="I114" s="8">
        <v>-81457.47</v>
      </c>
      <c r="K114" s="8">
        <f t="shared" si="0"/>
        <v>-91.190000000002328</v>
      </c>
    </row>
    <row r="115" spans="7:11">
      <c r="G115" t="s">
        <v>769</v>
      </c>
      <c r="H115" s="8">
        <v>323953.23</v>
      </c>
      <c r="I115" s="8">
        <v>-76216.05</v>
      </c>
      <c r="K115" s="8">
        <f t="shared" si="0"/>
        <v>2.9999999969732016E-2</v>
      </c>
    </row>
    <row r="116" spans="7:11">
      <c r="G116" t="s">
        <v>770</v>
      </c>
      <c r="H116" s="8">
        <v>327668.78000000003</v>
      </c>
      <c r="I116" s="8">
        <v>-74890.14</v>
      </c>
      <c r="K116" s="8">
        <f t="shared" si="0"/>
        <v>-1.9999999960418791E-2</v>
      </c>
    </row>
    <row r="117" spans="7:11">
      <c r="G117" t="s">
        <v>771</v>
      </c>
      <c r="H117" s="8">
        <v>336398.67</v>
      </c>
      <c r="I117" s="8">
        <v>-60748.72</v>
      </c>
      <c r="K117" s="8">
        <f t="shared" si="0"/>
        <v>-3.0000000027939677E-2</v>
      </c>
    </row>
    <row r="118" spans="7:11">
      <c r="G118" t="s">
        <v>772</v>
      </c>
      <c r="H118" s="8">
        <v>324981.19</v>
      </c>
      <c r="I118" s="8">
        <v>-71134.34</v>
      </c>
      <c r="K118" s="8">
        <f t="shared" si="0"/>
        <v>-1.0000000009313226E-2</v>
      </c>
    </row>
    <row r="119" spans="7:11">
      <c r="G119" t="s">
        <v>773</v>
      </c>
      <c r="H119" s="8">
        <v>314052.84999999998</v>
      </c>
      <c r="I119" s="8">
        <v>-84446.22</v>
      </c>
      <c r="K119" s="8">
        <f t="shared" si="0"/>
        <v>4.9999999930150807E-2</v>
      </c>
    </row>
    <row r="120" spans="7:11">
      <c r="G120" t="s">
        <v>774</v>
      </c>
      <c r="H120" s="8">
        <v>312649.53000000003</v>
      </c>
      <c r="I120" s="8">
        <v>-90411.49</v>
      </c>
      <c r="K120" s="8">
        <f t="shared" si="0"/>
        <v>3.0000000027939677E-2</v>
      </c>
    </row>
    <row r="121" spans="7:11">
      <c r="G121" t="s">
        <v>775</v>
      </c>
      <c r="H121" s="8">
        <v>324793.44</v>
      </c>
      <c r="I121" s="8">
        <v>-82643.09</v>
      </c>
      <c r="K121" s="8">
        <f t="shared" si="0"/>
        <v>3.9999999979045242E-2</v>
      </c>
    </row>
    <row r="122" spans="7:11">
      <c r="G122" t="s">
        <v>776</v>
      </c>
      <c r="H122" s="8">
        <v>339094.3</v>
      </c>
      <c r="I122" s="8">
        <v>-70909.350000000006</v>
      </c>
      <c r="K122" s="8">
        <f t="shared" si="0"/>
        <v>-0.1000000000349246</v>
      </c>
    </row>
    <row r="123" spans="7:11">
      <c r="G123" t="s">
        <v>777</v>
      </c>
      <c r="H123" s="8">
        <v>342478.53</v>
      </c>
      <c r="I123" s="8">
        <v>-57007.37</v>
      </c>
      <c r="K123" s="8">
        <f t="shared" si="0"/>
        <v>3.0000000027939677E-2</v>
      </c>
    </row>
    <row r="124" spans="7:11">
      <c r="G124" t="s">
        <v>778</v>
      </c>
      <c r="H124" s="8">
        <v>352821.21</v>
      </c>
      <c r="I124" s="8">
        <v>-45746.59</v>
      </c>
      <c r="K124" s="8">
        <f t="shared" si="0"/>
        <v>1.0000000009313226E-2</v>
      </c>
    </row>
    <row r="125" spans="7:11">
      <c r="G125" t="s">
        <v>779</v>
      </c>
      <c r="H125" s="8">
        <v>348703.6</v>
      </c>
      <c r="I125" s="8">
        <v>-44105.96</v>
      </c>
      <c r="K125" s="8">
        <f t="shared" si="0"/>
        <v>0</v>
      </c>
    </row>
    <row r="126" spans="7:11">
      <c r="G126" t="s">
        <v>780</v>
      </c>
      <c r="H126" s="8">
        <v>349320.79</v>
      </c>
      <c r="I126" s="8">
        <v>-44274.89</v>
      </c>
      <c r="K126" s="8">
        <f t="shared" ref="K126:K137" si="1">H126-SUM(B56:E56)</f>
        <v>-1.0000000009313226E-2</v>
      </c>
    </row>
    <row r="127" spans="7:11">
      <c r="G127" t="s">
        <v>992</v>
      </c>
      <c r="H127" s="8">
        <v>345012.75</v>
      </c>
      <c r="I127" s="8">
        <v>-48206.59</v>
      </c>
      <c r="K127" s="8">
        <f t="shared" si="1"/>
        <v>-4.9999999988358468E-2</v>
      </c>
    </row>
    <row r="128" spans="7:11">
      <c r="G128" t="s">
        <v>1078</v>
      </c>
      <c r="H128" s="8">
        <v>334745.08</v>
      </c>
      <c r="I128" s="8">
        <v>-57769.37</v>
      </c>
      <c r="K128" s="8">
        <f t="shared" si="1"/>
        <v>-1.9999999960418791E-2</v>
      </c>
    </row>
    <row r="129" spans="7:11">
      <c r="G129" t="s">
        <v>1243</v>
      </c>
      <c r="H129" s="8">
        <v>334607.59000000003</v>
      </c>
      <c r="I129" s="8">
        <v>-62526.51</v>
      </c>
      <c r="K129" s="8">
        <f t="shared" si="1"/>
        <v>-9.9999999511055648E-3</v>
      </c>
    </row>
    <row r="130" spans="7:11">
      <c r="G130" t="s">
        <v>1323</v>
      </c>
      <c r="H130" s="8">
        <v>336413.14</v>
      </c>
      <c r="I130" s="8">
        <v>-68460.34</v>
      </c>
      <c r="J130" s="12"/>
      <c r="K130" s="8">
        <f t="shared" si="1"/>
        <v>4.0000000037252903E-2</v>
      </c>
    </row>
    <row r="131" spans="7:11">
      <c r="G131" t="s">
        <v>1324</v>
      </c>
      <c r="H131" s="8">
        <v>338320.15</v>
      </c>
      <c r="I131" s="8">
        <v>-58056.72</v>
      </c>
      <c r="J131" s="12"/>
      <c r="K131" s="8">
        <f t="shared" si="1"/>
        <v>-4.9999999930150807E-2</v>
      </c>
    </row>
    <row r="132" spans="7:11">
      <c r="G132" t="s">
        <v>1325</v>
      </c>
      <c r="H132" s="8">
        <v>321297.37</v>
      </c>
      <c r="I132" s="8">
        <v>-72413.38</v>
      </c>
      <c r="K132" s="8">
        <f t="shared" si="1"/>
        <v>-3.0000000027939677E-2</v>
      </c>
    </row>
    <row r="133" spans="7:11">
      <c r="G133" t="s">
        <v>1494</v>
      </c>
      <c r="H133" s="8">
        <v>314215.95</v>
      </c>
      <c r="I133" s="8">
        <v>-77448.53</v>
      </c>
      <c r="K133" s="8">
        <f t="shared" si="1"/>
        <v>4.9999999988358468E-2</v>
      </c>
    </row>
    <row r="134" spans="7:11">
      <c r="G134" t="s">
        <v>1542</v>
      </c>
      <c r="H134" s="8">
        <v>314857.93</v>
      </c>
      <c r="I134" s="8">
        <v>-78344.12</v>
      </c>
      <c r="K134" s="8">
        <f t="shared" si="1"/>
        <v>2.9999999969732016E-2</v>
      </c>
    </row>
    <row r="135" spans="7:11">
      <c r="G135" t="s">
        <v>1571</v>
      </c>
      <c r="H135" s="8">
        <v>318395.34999999998</v>
      </c>
      <c r="I135" s="8">
        <v>-77057.210000000006</v>
      </c>
      <c r="K135" s="8">
        <f t="shared" si="1"/>
        <v>4.9999999930150807E-2</v>
      </c>
    </row>
    <row r="136" spans="7:11">
      <c r="G136" t="s">
        <v>1572</v>
      </c>
      <c r="H136" s="8">
        <v>317305</v>
      </c>
      <c r="I136" s="8">
        <v>-78789.929999999993</v>
      </c>
      <c r="K136" s="8">
        <f t="shared" si="1"/>
        <v>0</v>
      </c>
    </row>
    <row r="137" spans="7:11">
      <c r="G137" t="s">
        <v>1587</v>
      </c>
      <c r="H137" s="8">
        <v>323097.56</v>
      </c>
      <c r="I137" s="8">
        <v>-75130.7</v>
      </c>
      <c r="K137" s="8">
        <f t="shared" si="1"/>
        <v>-4.0000000037252903E-2</v>
      </c>
    </row>
    <row r="138" spans="7:11">
      <c r="G138" t="s">
        <v>1589</v>
      </c>
      <c r="H138" s="8">
        <f>SUM(B68:E68)</f>
        <v>301159.79217550997</v>
      </c>
    </row>
    <row r="139" spans="7:11">
      <c r="G139" s="2">
        <v>43313</v>
      </c>
      <c r="H139" s="8">
        <f>SUM(B69:E69)</f>
        <v>298571.28926779999</v>
      </c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470"/>
  <sheetViews>
    <sheetView topLeftCell="A134" workbookViewId="0">
      <selection activeCell="C466" sqref="C466"/>
    </sheetView>
  </sheetViews>
  <sheetFormatPr defaultRowHeight="12.75"/>
  <cols>
    <col min="1" max="1" width="6.7109375" bestFit="1" customWidth="1"/>
    <col min="2" max="2" width="20.28515625" style="167" bestFit="1" customWidth="1"/>
    <col min="3" max="3" width="19" bestFit="1" customWidth="1"/>
    <col min="13" max="13" width="6.7109375" bestFit="1" customWidth="1"/>
    <col min="14" max="14" width="53.28515625" bestFit="1" customWidth="1"/>
    <col min="15" max="15" width="12.5703125" bestFit="1" customWidth="1"/>
    <col min="16" max="16" width="54.28515625" bestFit="1" customWidth="1"/>
    <col min="17" max="17" width="12.5703125" bestFit="1" customWidth="1"/>
    <col min="18" max="18" width="53.28515625" bestFit="1" customWidth="1"/>
  </cols>
  <sheetData>
    <row r="1" spans="1:17">
      <c r="B1" s="363" t="s">
        <v>718</v>
      </c>
      <c r="C1" s="363"/>
      <c r="M1" t="s">
        <v>0</v>
      </c>
      <c r="N1" s="362" t="s">
        <v>1101</v>
      </c>
      <c r="O1" s="362"/>
      <c r="P1" s="362" t="s">
        <v>1102</v>
      </c>
      <c r="Q1" s="362"/>
    </row>
    <row r="2" spans="1:17">
      <c r="A2" t="s">
        <v>0</v>
      </c>
      <c r="B2" s="167" t="s">
        <v>719</v>
      </c>
      <c r="C2" s="107" t="s">
        <v>720</v>
      </c>
      <c r="N2" t="s">
        <v>1100</v>
      </c>
      <c r="O2" t="s">
        <v>1099</v>
      </c>
      <c r="P2" t="s">
        <v>1098</v>
      </c>
      <c r="Q2" t="s">
        <v>1099</v>
      </c>
    </row>
    <row r="3" spans="1:17">
      <c r="A3" s="2">
        <v>29221</v>
      </c>
      <c r="C3" s="107"/>
      <c r="M3" s="2">
        <v>29221</v>
      </c>
      <c r="N3" s="8">
        <v>-1327.7</v>
      </c>
    </row>
    <row r="4" spans="1:17">
      <c r="A4" s="2">
        <v>29252</v>
      </c>
      <c r="C4" s="107"/>
      <c r="M4" s="2">
        <v>29252</v>
      </c>
      <c r="N4" s="8">
        <v>-1036.9000000000001</v>
      </c>
    </row>
    <row r="5" spans="1:17">
      <c r="A5" s="2">
        <v>29281</v>
      </c>
      <c r="C5" s="107"/>
      <c r="M5" s="2">
        <v>29281</v>
      </c>
      <c r="N5" s="8">
        <v>-1274</v>
      </c>
    </row>
    <row r="6" spans="1:17">
      <c r="A6" s="2">
        <v>29312</v>
      </c>
      <c r="C6" s="107"/>
      <c r="M6" s="2">
        <v>29312</v>
      </c>
      <c r="N6" s="8">
        <v>-1293.7</v>
      </c>
    </row>
    <row r="7" spans="1:17">
      <c r="A7" s="2">
        <v>29342</v>
      </c>
      <c r="C7" s="107"/>
      <c r="M7" s="2">
        <v>29342</v>
      </c>
      <c r="N7">
        <v>-752.8</v>
      </c>
    </row>
    <row r="8" spans="1:17">
      <c r="A8" s="2">
        <v>29373</v>
      </c>
      <c r="C8" s="107"/>
      <c r="M8" s="2">
        <v>29373</v>
      </c>
      <c r="N8" s="8">
        <v>-1118.4000000000001</v>
      </c>
    </row>
    <row r="9" spans="1:17">
      <c r="A9" s="2">
        <v>29403</v>
      </c>
      <c r="C9" s="107"/>
      <c r="M9" s="2">
        <v>29403</v>
      </c>
      <c r="N9" s="8">
        <v>-1102.9000000000001</v>
      </c>
    </row>
    <row r="10" spans="1:17">
      <c r="A10" s="2">
        <v>29434</v>
      </c>
      <c r="C10" s="107"/>
      <c r="M10" s="2">
        <v>29434</v>
      </c>
      <c r="N10">
        <v>-983.3</v>
      </c>
    </row>
    <row r="11" spans="1:17">
      <c r="A11" s="2">
        <v>29465</v>
      </c>
      <c r="C11" s="107"/>
      <c r="M11" s="2">
        <v>29465</v>
      </c>
      <c r="N11" s="8">
        <v>-1404</v>
      </c>
    </row>
    <row r="12" spans="1:17">
      <c r="A12" s="2">
        <v>29495</v>
      </c>
      <c r="C12" s="107"/>
      <c r="M12" s="2">
        <v>29495</v>
      </c>
      <c r="N12" s="8">
        <v>-1177.3</v>
      </c>
    </row>
    <row r="13" spans="1:17">
      <c r="A13" s="2">
        <v>29526</v>
      </c>
      <c r="C13" s="107"/>
      <c r="M13" s="2">
        <v>29526</v>
      </c>
      <c r="N13">
        <v>-533.5</v>
      </c>
      <c r="O13" s="11"/>
    </row>
    <row r="14" spans="1:17">
      <c r="A14" s="2">
        <v>29556</v>
      </c>
      <c r="C14" s="107"/>
      <c r="M14" s="2">
        <v>29556</v>
      </c>
      <c r="N14">
        <v>-734.8</v>
      </c>
      <c r="O14" s="11">
        <f t="shared" ref="O14:O76" si="0">SUM(N3:N14)</f>
        <v>-12739.299999999997</v>
      </c>
    </row>
    <row r="15" spans="1:17">
      <c r="A15" s="2">
        <v>29587</v>
      </c>
      <c r="C15" s="107"/>
      <c r="M15" s="2">
        <v>29587</v>
      </c>
      <c r="N15">
        <v>-894.6</v>
      </c>
      <c r="O15" s="11">
        <f t="shared" si="0"/>
        <v>-12306.199999999999</v>
      </c>
    </row>
    <row r="16" spans="1:17">
      <c r="A16" s="2">
        <v>29618</v>
      </c>
      <c r="C16" s="107"/>
      <c r="M16" s="2">
        <v>29618</v>
      </c>
      <c r="N16">
        <v>-877</v>
      </c>
      <c r="O16" s="11">
        <f t="shared" si="0"/>
        <v>-12146.3</v>
      </c>
    </row>
    <row r="17" spans="1:15">
      <c r="A17" s="2">
        <v>29646</v>
      </c>
      <c r="C17" s="107"/>
      <c r="M17" s="2">
        <v>29646</v>
      </c>
      <c r="N17" s="8">
        <v>-1095.3</v>
      </c>
      <c r="O17" s="11">
        <f t="shared" si="0"/>
        <v>-11967.6</v>
      </c>
    </row>
    <row r="18" spans="1:15">
      <c r="A18" s="2">
        <v>29677</v>
      </c>
      <c r="C18" s="107"/>
      <c r="M18" s="2">
        <v>29677</v>
      </c>
      <c r="N18" s="8">
        <v>-1066.3</v>
      </c>
      <c r="O18" s="11">
        <f t="shared" si="0"/>
        <v>-11740.199999999999</v>
      </c>
    </row>
    <row r="19" spans="1:15">
      <c r="A19" s="2">
        <v>29707</v>
      </c>
      <c r="C19" s="107"/>
      <c r="M19" s="2">
        <v>29707</v>
      </c>
      <c r="N19">
        <v>-839.1</v>
      </c>
      <c r="O19" s="11">
        <f t="shared" si="0"/>
        <v>-11826.5</v>
      </c>
    </row>
    <row r="20" spans="1:15">
      <c r="A20" s="2">
        <v>29738</v>
      </c>
      <c r="C20" s="107"/>
      <c r="M20" s="2">
        <v>29738</v>
      </c>
      <c r="N20" s="8">
        <v>-1135.5999999999999</v>
      </c>
      <c r="O20" s="11">
        <f t="shared" si="0"/>
        <v>-11843.7</v>
      </c>
    </row>
    <row r="21" spans="1:15">
      <c r="A21" s="2">
        <v>29768</v>
      </c>
      <c r="C21" s="107"/>
      <c r="M21" s="2">
        <v>29768</v>
      </c>
      <c r="N21" s="8">
        <v>-1060.8</v>
      </c>
      <c r="O21" s="11">
        <f t="shared" si="0"/>
        <v>-11801.6</v>
      </c>
    </row>
    <row r="22" spans="1:15">
      <c r="A22" s="2">
        <v>29799</v>
      </c>
      <c r="C22" s="107"/>
      <c r="M22" s="2">
        <v>29799</v>
      </c>
      <c r="N22" s="8">
        <v>-1023.9</v>
      </c>
      <c r="O22" s="11">
        <f t="shared" si="0"/>
        <v>-11842.2</v>
      </c>
    </row>
    <row r="23" spans="1:15">
      <c r="A23" s="2">
        <v>29830</v>
      </c>
      <c r="C23" s="107"/>
      <c r="M23" s="2">
        <v>29830</v>
      </c>
      <c r="N23" s="8">
        <v>-1020</v>
      </c>
      <c r="O23" s="11">
        <f t="shared" si="0"/>
        <v>-11458.199999999999</v>
      </c>
    </row>
    <row r="24" spans="1:15">
      <c r="A24" s="2">
        <v>29860</v>
      </c>
      <c r="C24" s="107"/>
      <c r="M24" s="2">
        <v>29860</v>
      </c>
      <c r="N24">
        <v>-923.8</v>
      </c>
      <c r="O24" s="11">
        <f t="shared" si="0"/>
        <v>-11204.699999999999</v>
      </c>
    </row>
    <row r="25" spans="1:15">
      <c r="A25" s="2">
        <v>29891</v>
      </c>
      <c r="C25" s="107"/>
      <c r="M25" s="2">
        <v>29891</v>
      </c>
      <c r="N25">
        <v>-677.4</v>
      </c>
      <c r="O25" s="11">
        <f t="shared" si="0"/>
        <v>-11348.6</v>
      </c>
    </row>
    <row r="26" spans="1:15">
      <c r="A26" s="2">
        <v>29921</v>
      </c>
      <c r="C26" s="107"/>
      <c r="M26" s="2">
        <v>29921</v>
      </c>
      <c r="N26" s="8">
        <v>-1092.3</v>
      </c>
      <c r="O26" s="11">
        <f t="shared" si="0"/>
        <v>-11706.099999999997</v>
      </c>
    </row>
    <row r="27" spans="1:15">
      <c r="A27" s="2">
        <v>29952</v>
      </c>
      <c r="C27" s="107"/>
      <c r="M27" s="2">
        <v>29952</v>
      </c>
      <c r="N27" s="8">
        <v>-1181.2</v>
      </c>
      <c r="O27" s="11">
        <f t="shared" si="0"/>
        <v>-11992.699999999999</v>
      </c>
    </row>
    <row r="28" spans="1:15">
      <c r="A28" s="2">
        <v>29983</v>
      </c>
      <c r="C28" s="107"/>
      <c r="M28" s="2">
        <v>29983</v>
      </c>
      <c r="N28" s="8">
        <v>-1152.2</v>
      </c>
      <c r="O28" s="11">
        <f t="shared" si="0"/>
        <v>-12267.9</v>
      </c>
    </row>
    <row r="29" spans="1:15">
      <c r="A29" s="2">
        <v>30011</v>
      </c>
      <c r="C29" s="107"/>
      <c r="M29" s="2">
        <v>30011</v>
      </c>
      <c r="N29" s="8">
        <v>-1302.7</v>
      </c>
      <c r="O29" s="11">
        <f t="shared" si="0"/>
        <v>-12475.300000000001</v>
      </c>
    </row>
    <row r="30" spans="1:15">
      <c r="A30" s="2">
        <v>30042</v>
      </c>
      <c r="C30" s="107"/>
      <c r="M30" s="2">
        <v>30042</v>
      </c>
      <c r="N30" s="8">
        <v>-1322.3</v>
      </c>
      <c r="O30" s="11">
        <f t="shared" si="0"/>
        <v>-12731.300000000001</v>
      </c>
    </row>
    <row r="31" spans="1:15">
      <c r="A31" s="2">
        <v>30072</v>
      </c>
      <c r="C31" s="107"/>
      <c r="M31" s="2">
        <v>30072</v>
      </c>
      <c r="N31" s="8">
        <v>-1298.5999999999999</v>
      </c>
      <c r="O31" s="11">
        <f t="shared" si="0"/>
        <v>-13190.8</v>
      </c>
    </row>
    <row r="32" spans="1:15">
      <c r="A32" s="2">
        <v>30103</v>
      </c>
      <c r="C32" s="107"/>
      <c r="M32" s="2">
        <v>30103</v>
      </c>
      <c r="N32" s="8">
        <v>-1550.8</v>
      </c>
      <c r="O32" s="11">
        <f t="shared" si="0"/>
        <v>-13605.999999999998</v>
      </c>
    </row>
    <row r="33" spans="1:15">
      <c r="A33" s="2">
        <v>30133</v>
      </c>
      <c r="C33" s="107"/>
      <c r="M33" s="2">
        <v>30133</v>
      </c>
      <c r="N33" s="8">
        <v>-1459.8</v>
      </c>
      <c r="O33" s="11">
        <f t="shared" si="0"/>
        <v>-14004.999999999998</v>
      </c>
    </row>
    <row r="34" spans="1:15">
      <c r="A34" s="2">
        <v>30164</v>
      </c>
      <c r="C34" s="107"/>
      <c r="M34" s="2">
        <v>30164</v>
      </c>
      <c r="N34" s="8">
        <v>-1425.5</v>
      </c>
      <c r="O34" s="11">
        <f t="shared" si="0"/>
        <v>-14406.599999999999</v>
      </c>
    </row>
    <row r="35" spans="1:15">
      <c r="A35" s="2">
        <v>30195</v>
      </c>
      <c r="C35" s="107"/>
      <c r="M35" s="2">
        <v>30195</v>
      </c>
      <c r="N35" s="8">
        <v>-1597.7</v>
      </c>
      <c r="O35" s="11">
        <f t="shared" si="0"/>
        <v>-14984.3</v>
      </c>
    </row>
    <row r="36" spans="1:15">
      <c r="A36" s="2">
        <v>30225</v>
      </c>
      <c r="C36" s="107"/>
      <c r="M36" s="2">
        <v>30225</v>
      </c>
      <c r="N36" s="8">
        <v>-1344.8</v>
      </c>
      <c r="O36" s="11">
        <f t="shared" si="0"/>
        <v>-15405.299999999997</v>
      </c>
    </row>
    <row r="37" spans="1:15">
      <c r="A37" s="2">
        <v>30256</v>
      </c>
      <c r="C37" s="107"/>
      <c r="M37" s="2">
        <v>30256</v>
      </c>
      <c r="N37" s="8">
        <v>-1150.2</v>
      </c>
      <c r="O37" s="11">
        <f t="shared" si="0"/>
        <v>-15878.099999999999</v>
      </c>
    </row>
    <row r="38" spans="1:15">
      <c r="A38" s="2">
        <v>30286</v>
      </c>
      <c r="C38" s="107"/>
      <c r="M38" s="2">
        <v>30286</v>
      </c>
      <c r="N38" s="8">
        <v>-1487.5</v>
      </c>
      <c r="O38" s="11">
        <f t="shared" si="0"/>
        <v>-16273.300000000001</v>
      </c>
    </row>
    <row r="39" spans="1:15">
      <c r="A39" s="2">
        <v>30317</v>
      </c>
      <c r="C39" s="107"/>
      <c r="M39" s="2">
        <v>30317</v>
      </c>
      <c r="N39" s="8">
        <v>-1261.2</v>
      </c>
      <c r="O39" s="11">
        <f t="shared" si="0"/>
        <v>-16353.300000000001</v>
      </c>
    </row>
    <row r="40" spans="1:15">
      <c r="A40" s="2">
        <v>30348</v>
      </c>
      <c r="C40" s="107"/>
      <c r="M40" s="2">
        <v>30348</v>
      </c>
      <c r="N40" s="8">
        <v>-1031</v>
      </c>
      <c r="O40" s="11">
        <f t="shared" si="0"/>
        <v>-16232.100000000002</v>
      </c>
    </row>
    <row r="41" spans="1:15">
      <c r="A41" s="2">
        <v>30376</v>
      </c>
      <c r="C41" s="107"/>
      <c r="M41" s="2">
        <v>30376</v>
      </c>
      <c r="N41">
        <v>-830.7</v>
      </c>
      <c r="O41" s="11">
        <f t="shared" si="0"/>
        <v>-15760.100000000002</v>
      </c>
    </row>
    <row r="42" spans="1:15">
      <c r="A42" s="2">
        <v>30407</v>
      </c>
      <c r="C42" s="107"/>
      <c r="M42" s="2">
        <v>30407</v>
      </c>
      <c r="N42">
        <v>-572.4</v>
      </c>
      <c r="O42" s="11">
        <f t="shared" si="0"/>
        <v>-15010.2</v>
      </c>
    </row>
    <row r="43" spans="1:15">
      <c r="A43" s="2">
        <v>30437</v>
      </c>
      <c r="C43" s="107"/>
      <c r="M43" s="2">
        <v>30437</v>
      </c>
      <c r="N43">
        <v>-272.39999999999998</v>
      </c>
      <c r="O43" s="11">
        <f t="shared" si="0"/>
        <v>-13984.000000000002</v>
      </c>
    </row>
    <row r="44" spans="1:15">
      <c r="A44" s="2">
        <v>30468</v>
      </c>
      <c r="C44" s="107"/>
      <c r="M44" s="2">
        <v>30468</v>
      </c>
      <c r="N44">
        <v>-553.9</v>
      </c>
      <c r="O44" s="11">
        <f t="shared" si="0"/>
        <v>-12987.1</v>
      </c>
    </row>
    <row r="45" spans="1:15">
      <c r="A45" s="2">
        <v>30498</v>
      </c>
      <c r="C45" s="107"/>
      <c r="M45" s="2">
        <v>30498</v>
      </c>
      <c r="N45">
        <v>-306.3</v>
      </c>
      <c r="O45" s="11">
        <f t="shared" si="0"/>
        <v>-11833.599999999999</v>
      </c>
    </row>
    <row r="46" spans="1:15">
      <c r="A46" s="2">
        <v>30529</v>
      </c>
      <c r="C46" s="107"/>
      <c r="M46" s="2">
        <v>30529</v>
      </c>
      <c r="N46">
        <v>-325.39999999999998</v>
      </c>
      <c r="O46" s="11">
        <f t="shared" si="0"/>
        <v>-10733.499999999998</v>
      </c>
    </row>
    <row r="47" spans="1:15">
      <c r="A47" s="2">
        <v>30560</v>
      </c>
      <c r="C47" s="107"/>
      <c r="M47" s="2">
        <v>30560</v>
      </c>
      <c r="N47">
        <v>-84.9</v>
      </c>
      <c r="O47" s="11">
        <f t="shared" si="0"/>
        <v>-9220.6999999999971</v>
      </c>
    </row>
    <row r="48" spans="1:15">
      <c r="A48" s="2">
        <v>30590</v>
      </c>
      <c r="C48" s="107"/>
      <c r="M48" s="2">
        <v>30590</v>
      </c>
      <c r="N48">
        <v>-459.3</v>
      </c>
      <c r="O48" s="11">
        <f t="shared" si="0"/>
        <v>-8335.1999999999971</v>
      </c>
    </row>
    <row r="49" spans="1:15">
      <c r="A49" s="2">
        <v>30621</v>
      </c>
      <c r="C49" s="107"/>
      <c r="M49" s="2">
        <v>30621</v>
      </c>
      <c r="N49">
        <v>-409.1</v>
      </c>
      <c r="O49" s="11">
        <f t="shared" si="0"/>
        <v>-7594.0999999999985</v>
      </c>
    </row>
    <row r="50" spans="1:15">
      <c r="A50" s="2">
        <v>30651</v>
      </c>
      <c r="C50" s="107"/>
      <c r="M50" s="2">
        <v>30651</v>
      </c>
      <c r="N50">
        <v>-666.5</v>
      </c>
      <c r="O50" s="11">
        <f t="shared" si="0"/>
        <v>-6773.0999999999995</v>
      </c>
    </row>
    <row r="51" spans="1:15">
      <c r="A51" s="2">
        <v>30682</v>
      </c>
      <c r="C51" s="107"/>
      <c r="M51" s="2">
        <v>30682</v>
      </c>
      <c r="N51">
        <v>-338.2</v>
      </c>
      <c r="O51" s="11">
        <f t="shared" si="0"/>
        <v>-5850.1</v>
      </c>
    </row>
    <row r="52" spans="1:15">
      <c r="A52" s="2">
        <v>30713</v>
      </c>
      <c r="C52" s="107"/>
      <c r="M52" s="2">
        <v>30713</v>
      </c>
      <c r="N52">
        <v>60.6</v>
      </c>
      <c r="O52" s="11">
        <f t="shared" si="0"/>
        <v>-4758.5</v>
      </c>
    </row>
    <row r="53" spans="1:15">
      <c r="A53" s="2">
        <v>30742</v>
      </c>
      <c r="C53" s="107"/>
      <c r="M53" s="2">
        <v>30742</v>
      </c>
      <c r="N53">
        <v>-225.6</v>
      </c>
      <c r="O53" s="11">
        <f t="shared" si="0"/>
        <v>-4153.3999999999996</v>
      </c>
    </row>
    <row r="54" spans="1:15">
      <c r="A54" s="2">
        <v>30773</v>
      </c>
      <c r="C54" s="107"/>
      <c r="M54" s="2">
        <v>30773</v>
      </c>
      <c r="N54">
        <v>-117.6</v>
      </c>
      <c r="O54" s="11">
        <f t="shared" si="0"/>
        <v>-3698.6</v>
      </c>
    </row>
    <row r="55" spans="1:15">
      <c r="A55" s="2">
        <v>30803</v>
      </c>
      <c r="C55" s="107"/>
      <c r="M55" s="2">
        <v>30803</v>
      </c>
      <c r="N55">
        <v>246</v>
      </c>
      <c r="O55" s="11">
        <f t="shared" si="0"/>
        <v>-3180.2</v>
      </c>
    </row>
    <row r="56" spans="1:15">
      <c r="A56" s="2">
        <v>30834</v>
      </c>
      <c r="C56" s="107"/>
      <c r="M56" s="2">
        <v>30834</v>
      </c>
      <c r="N56">
        <v>-5.3</v>
      </c>
      <c r="O56" s="11">
        <f t="shared" si="0"/>
        <v>-2631.6</v>
      </c>
    </row>
    <row r="57" spans="1:15">
      <c r="A57" s="2">
        <v>30864</v>
      </c>
      <c r="C57" s="107"/>
      <c r="M57" s="2">
        <v>30864</v>
      </c>
      <c r="N57">
        <v>94</v>
      </c>
      <c r="O57" s="11">
        <f t="shared" si="0"/>
        <v>-2231.2999999999997</v>
      </c>
    </row>
    <row r="58" spans="1:15">
      <c r="A58" s="2">
        <v>30895</v>
      </c>
      <c r="C58" s="107"/>
      <c r="M58" s="2">
        <v>30895</v>
      </c>
      <c r="N58">
        <v>567.79999999999995</v>
      </c>
      <c r="O58" s="11">
        <f t="shared" si="0"/>
        <v>-1338.1000000000004</v>
      </c>
    </row>
    <row r="59" spans="1:15">
      <c r="A59" s="2">
        <v>30926</v>
      </c>
      <c r="C59" s="107"/>
      <c r="M59" s="2">
        <v>30926</v>
      </c>
      <c r="N59">
        <v>-37.299999999999997</v>
      </c>
      <c r="O59" s="11">
        <f t="shared" si="0"/>
        <v>-1290.5000000000002</v>
      </c>
    </row>
    <row r="60" spans="1:15">
      <c r="A60" s="2">
        <v>30956</v>
      </c>
      <c r="C60" s="107"/>
      <c r="M60" s="2">
        <v>30956</v>
      </c>
      <c r="N60">
        <v>214.4</v>
      </c>
      <c r="O60" s="11">
        <f t="shared" si="0"/>
        <v>-616.79999999999984</v>
      </c>
    </row>
    <row r="61" spans="1:15">
      <c r="A61" s="2">
        <v>30987</v>
      </c>
      <c r="C61" s="107"/>
      <c r="M61" s="2">
        <v>30987</v>
      </c>
      <c r="N61">
        <v>111.2</v>
      </c>
      <c r="O61" s="11">
        <f t="shared" si="0"/>
        <v>-96.499999999999957</v>
      </c>
    </row>
    <row r="62" spans="1:15">
      <c r="A62" s="2">
        <v>31017</v>
      </c>
      <c r="C62" s="107"/>
      <c r="M62" s="2">
        <v>31017</v>
      </c>
      <c r="N62">
        <v>-475.1</v>
      </c>
      <c r="O62" s="11">
        <f t="shared" si="0"/>
        <v>94.899999999999977</v>
      </c>
    </row>
    <row r="63" spans="1:15">
      <c r="A63" s="2">
        <v>31048</v>
      </c>
      <c r="C63" s="107"/>
      <c r="M63" s="2">
        <v>31048</v>
      </c>
      <c r="N63">
        <v>-726.4</v>
      </c>
      <c r="O63" s="11">
        <f t="shared" si="0"/>
        <v>-293.29999999999995</v>
      </c>
    </row>
    <row r="64" spans="1:15">
      <c r="A64" s="2">
        <v>31079</v>
      </c>
      <c r="C64" s="107"/>
      <c r="M64" s="2">
        <v>31079</v>
      </c>
      <c r="N64">
        <v>-473</v>
      </c>
      <c r="O64" s="11">
        <f t="shared" si="0"/>
        <v>-826.9</v>
      </c>
    </row>
    <row r="65" spans="1:15">
      <c r="A65" s="2">
        <v>31107</v>
      </c>
      <c r="C65" s="107"/>
      <c r="M65" s="2">
        <v>31107</v>
      </c>
      <c r="N65">
        <v>-201.9</v>
      </c>
      <c r="O65" s="11">
        <f t="shared" si="0"/>
        <v>-803.19999999999993</v>
      </c>
    </row>
    <row r="66" spans="1:15">
      <c r="A66" s="2">
        <v>31138</v>
      </c>
      <c r="C66" s="107"/>
      <c r="M66" s="2">
        <v>31138</v>
      </c>
      <c r="N66">
        <v>-47.6</v>
      </c>
      <c r="O66" s="11">
        <f t="shared" si="0"/>
        <v>-733.19999999999982</v>
      </c>
    </row>
    <row r="67" spans="1:15">
      <c r="A67" s="2">
        <v>31168</v>
      </c>
      <c r="C67" s="107"/>
      <c r="M67" s="2">
        <v>31168</v>
      </c>
      <c r="N67">
        <v>499.9</v>
      </c>
      <c r="O67" s="11">
        <f t="shared" si="0"/>
        <v>-479.29999999999995</v>
      </c>
    </row>
    <row r="68" spans="1:15">
      <c r="A68" s="2">
        <v>31199</v>
      </c>
      <c r="C68" s="107"/>
      <c r="M68" s="2">
        <v>31199</v>
      </c>
      <c r="N68">
        <v>-31.9</v>
      </c>
      <c r="O68" s="11">
        <f t="shared" si="0"/>
        <v>-505.9</v>
      </c>
    </row>
    <row r="69" spans="1:15">
      <c r="A69" s="2">
        <v>31229</v>
      </c>
      <c r="C69" s="107"/>
      <c r="M69" s="2">
        <v>31229</v>
      </c>
      <c r="N69">
        <v>113.8</v>
      </c>
      <c r="O69" s="11">
        <f t="shared" si="0"/>
        <v>-486.09999999999985</v>
      </c>
    </row>
    <row r="70" spans="1:15">
      <c r="A70" s="2">
        <v>31260</v>
      </c>
      <c r="C70" s="107"/>
      <c r="M70" s="2">
        <v>31260</v>
      </c>
      <c r="N70">
        <v>245.7</v>
      </c>
      <c r="O70" s="11">
        <f t="shared" si="0"/>
        <v>-808.20000000000027</v>
      </c>
    </row>
    <row r="71" spans="1:15">
      <c r="A71" s="2">
        <v>31291</v>
      </c>
      <c r="C71" s="107"/>
      <c r="M71" s="2">
        <v>31291</v>
      </c>
      <c r="N71">
        <v>265.3</v>
      </c>
      <c r="O71" s="11">
        <f t="shared" si="0"/>
        <v>-505.60000000000008</v>
      </c>
    </row>
    <row r="72" spans="1:15">
      <c r="A72" s="2">
        <v>31321</v>
      </c>
      <c r="C72" s="107"/>
      <c r="M72" s="2">
        <v>31321</v>
      </c>
      <c r="N72">
        <v>62.9</v>
      </c>
      <c r="O72" s="11">
        <f t="shared" si="0"/>
        <v>-657.10000000000025</v>
      </c>
    </row>
    <row r="73" spans="1:15">
      <c r="A73" s="2">
        <v>31352</v>
      </c>
      <c r="C73" s="107"/>
      <c r="M73" s="2">
        <v>31352</v>
      </c>
      <c r="N73">
        <v>236.7</v>
      </c>
      <c r="O73" s="11">
        <f t="shared" si="0"/>
        <v>-531.60000000000014</v>
      </c>
    </row>
    <row r="74" spans="1:15">
      <c r="A74" s="2">
        <v>31382</v>
      </c>
      <c r="C74" s="107"/>
      <c r="M74" s="2">
        <v>31382</v>
      </c>
      <c r="N74">
        <v>-191.6</v>
      </c>
      <c r="O74" s="11">
        <f t="shared" si="0"/>
        <v>-248.10000000000011</v>
      </c>
    </row>
    <row r="75" spans="1:15">
      <c r="A75" s="2">
        <v>31413</v>
      </c>
      <c r="C75" s="107"/>
      <c r="M75" s="2">
        <v>31413</v>
      </c>
      <c r="N75">
        <v>-471.8</v>
      </c>
      <c r="O75" s="11">
        <f t="shared" si="0"/>
        <v>6.4999999999998295</v>
      </c>
    </row>
    <row r="76" spans="1:15">
      <c r="A76" s="2">
        <v>31444</v>
      </c>
      <c r="C76" s="107"/>
      <c r="M76" s="2">
        <v>31444</v>
      </c>
      <c r="N76">
        <v>-167.6</v>
      </c>
      <c r="O76" s="11">
        <f t="shared" si="0"/>
        <v>311.89999999999986</v>
      </c>
    </row>
    <row r="77" spans="1:15">
      <c r="A77" s="2">
        <v>31472</v>
      </c>
      <c r="C77" s="107"/>
      <c r="M77" s="2">
        <v>31472</v>
      </c>
      <c r="N77">
        <v>-79.8</v>
      </c>
      <c r="O77" s="11">
        <f t="shared" ref="O77:O133" si="1">SUM(N66:N77)</f>
        <v>434.00000000000006</v>
      </c>
    </row>
    <row r="78" spans="1:15">
      <c r="A78" s="2">
        <v>31503</v>
      </c>
      <c r="C78" s="107"/>
      <c r="M78" s="2">
        <v>31503</v>
      </c>
      <c r="N78">
        <v>227</v>
      </c>
      <c r="O78" s="11">
        <f t="shared" si="1"/>
        <v>708.60000000000014</v>
      </c>
    </row>
    <row r="79" spans="1:15">
      <c r="A79" s="2">
        <v>31533</v>
      </c>
      <c r="C79" s="107"/>
      <c r="M79" s="2">
        <v>31533</v>
      </c>
      <c r="N79">
        <v>437.9</v>
      </c>
      <c r="O79" s="11">
        <f t="shared" si="1"/>
        <v>646.59999999999991</v>
      </c>
    </row>
    <row r="80" spans="1:15">
      <c r="A80" s="2">
        <v>31564</v>
      </c>
      <c r="C80" s="107"/>
      <c r="M80" s="2">
        <v>31564</v>
      </c>
      <c r="N80">
        <v>-386.3</v>
      </c>
      <c r="O80" s="11">
        <f t="shared" si="1"/>
        <v>292.19999999999976</v>
      </c>
    </row>
    <row r="81" spans="1:15">
      <c r="A81" s="2">
        <v>31594</v>
      </c>
      <c r="C81" s="107"/>
      <c r="M81" s="2">
        <v>31594</v>
      </c>
      <c r="N81">
        <v>-264.3</v>
      </c>
      <c r="O81" s="11">
        <f t="shared" si="1"/>
        <v>-85.900000000000205</v>
      </c>
    </row>
    <row r="82" spans="1:15">
      <c r="A82" s="2">
        <v>31625</v>
      </c>
      <c r="C82" s="107"/>
      <c r="M82" s="2">
        <v>31625</v>
      </c>
      <c r="N82">
        <v>-89.6</v>
      </c>
      <c r="O82" s="11">
        <f t="shared" si="1"/>
        <v>-421.20000000000005</v>
      </c>
    </row>
    <row r="83" spans="1:15">
      <c r="A83" s="2">
        <v>31656</v>
      </c>
      <c r="C83" s="107"/>
      <c r="M83" s="2">
        <v>31656</v>
      </c>
      <c r="N83">
        <v>-672.8</v>
      </c>
      <c r="O83" s="11">
        <f t="shared" si="1"/>
        <v>-1359.3000000000002</v>
      </c>
    </row>
    <row r="84" spans="1:15">
      <c r="A84" s="2">
        <v>31686</v>
      </c>
      <c r="C84" s="107"/>
      <c r="M84" s="2">
        <v>31686</v>
      </c>
      <c r="N84" s="8">
        <v>-1234.3</v>
      </c>
      <c r="O84" s="11">
        <f t="shared" si="1"/>
        <v>-2656.5</v>
      </c>
    </row>
    <row r="85" spans="1:15">
      <c r="A85" s="2">
        <v>31717</v>
      </c>
      <c r="C85" s="107"/>
      <c r="M85" s="2">
        <v>31717</v>
      </c>
      <c r="N85" s="8">
        <v>-1233.3</v>
      </c>
      <c r="O85" s="11">
        <f t="shared" si="1"/>
        <v>-4126.5</v>
      </c>
    </row>
    <row r="86" spans="1:15">
      <c r="A86" s="2">
        <v>31747</v>
      </c>
      <c r="C86" s="107"/>
      <c r="M86" s="2">
        <v>31747</v>
      </c>
      <c r="N86" s="8">
        <v>-1388.3</v>
      </c>
      <c r="O86" s="11">
        <f t="shared" si="1"/>
        <v>-5323.2</v>
      </c>
    </row>
    <row r="87" spans="1:15">
      <c r="A87" s="2">
        <v>31778</v>
      </c>
      <c r="C87" s="107"/>
      <c r="M87" s="2">
        <v>31778</v>
      </c>
      <c r="N87" s="8">
        <v>-1554.5</v>
      </c>
      <c r="O87" s="11">
        <f t="shared" si="1"/>
        <v>-6405.9000000000005</v>
      </c>
    </row>
    <row r="88" spans="1:15">
      <c r="A88" s="2">
        <v>31809</v>
      </c>
      <c r="C88" s="107"/>
      <c r="M88" s="2">
        <v>31809</v>
      </c>
      <c r="N88">
        <v>-492</v>
      </c>
      <c r="O88" s="11">
        <f t="shared" si="1"/>
        <v>-6730.3</v>
      </c>
    </row>
    <row r="89" spans="1:15">
      <c r="A89" s="2">
        <v>31837</v>
      </c>
      <c r="C89" s="107"/>
      <c r="M89" s="2">
        <v>31837</v>
      </c>
      <c r="N89">
        <v>-476.5</v>
      </c>
      <c r="O89" s="11">
        <f t="shared" si="1"/>
        <v>-7127</v>
      </c>
    </row>
    <row r="90" spans="1:15">
      <c r="A90" s="2">
        <v>31868</v>
      </c>
      <c r="C90" s="107"/>
      <c r="M90" s="2">
        <v>31868</v>
      </c>
      <c r="N90">
        <v>-891.9</v>
      </c>
      <c r="O90" s="11">
        <f t="shared" si="1"/>
        <v>-8245.9</v>
      </c>
    </row>
    <row r="91" spans="1:15">
      <c r="A91" s="2">
        <v>31898</v>
      </c>
      <c r="C91" s="107"/>
      <c r="M91" s="2">
        <v>31898</v>
      </c>
      <c r="N91">
        <v>129.9</v>
      </c>
      <c r="O91" s="11">
        <f t="shared" si="1"/>
        <v>-8553.9000000000015</v>
      </c>
    </row>
    <row r="92" spans="1:15">
      <c r="A92" s="2">
        <v>31929</v>
      </c>
      <c r="C92" s="107"/>
      <c r="M92" s="2">
        <v>31929</v>
      </c>
      <c r="N92">
        <v>333.7</v>
      </c>
      <c r="O92" s="11">
        <f t="shared" si="1"/>
        <v>-7833.9000000000005</v>
      </c>
    </row>
    <row r="93" spans="1:15">
      <c r="A93" s="2">
        <v>31959</v>
      </c>
      <c r="C93" s="107"/>
      <c r="M93" s="2">
        <v>31959</v>
      </c>
      <c r="N93">
        <v>97.6</v>
      </c>
      <c r="O93" s="11">
        <f t="shared" si="1"/>
        <v>-7472</v>
      </c>
    </row>
    <row r="94" spans="1:15">
      <c r="A94" s="2">
        <v>31990</v>
      </c>
      <c r="C94" s="107"/>
      <c r="M94" s="2">
        <v>31990</v>
      </c>
      <c r="N94">
        <v>688.6</v>
      </c>
      <c r="O94" s="11">
        <f t="shared" si="1"/>
        <v>-6693.7999999999993</v>
      </c>
    </row>
    <row r="95" spans="1:15">
      <c r="A95" s="2">
        <v>32021</v>
      </c>
      <c r="C95" s="107"/>
      <c r="M95" s="2">
        <v>32021</v>
      </c>
      <c r="N95">
        <v>647.29999999999995</v>
      </c>
      <c r="O95" s="11">
        <f t="shared" si="1"/>
        <v>-5373.6999999999989</v>
      </c>
    </row>
    <row r="96" spans="1:15">
      <c r="A96" s="2">
        <v>32051</v>
      </c>
      <c r="C96" s="107"/>
      <c r="M96" s="2">
        <v>32051</v>
      </c>
      <c r="N96">
        <v>-63.9</v>
      </c>
      <c r="O96" s="11">
        <f t="shared" si="1"/>
        <v>-4203.2999999999993</v>
      </c>
    </row>
    <row r="97" spans="1:15">
      <c r="A97" s="2">
        <v>32082</v>
      </c>
      <c r="C97" s="107"/>
      <c r="M97" s="2">
        <v>32082</v>
      </c>
      <c r="N97">
        <v>207.9</v>
      </c>
      <c r="O97" s="11">
        <f t="shared" si="1"/>
        <v>-2762.1000000000004</v>
      </c>
    </row>
    <row r="98" spans="1:15">
      <c r="A98" s="2">
        <v>32112</v>
      </c>
      <c r="C98" s="107"/>
      <c r="M98" s="2">
        <v>32112</v>
      </c>
      <c r="N98">
        <v>-64.2</v>
      </c>
      <c r="O98" s="11">
        <f t="shared" si="1"/>
        <v>-1438.0000000000005</v>
      </c>
    </row>
    <row r="99" spans="1:15">
      <c r="A99" s="2">
        <v>32143</v>
      </c>
      <c r="C99" s="107"/>
      <c r="M99" s="2">
        <v>32143</v>
      </c>
      <c r="N99">
        <v>-507.2</v>
      </c>
      <c r="O99" s="11">
        <f t="shared" si="1"/>
        <v>-390.70000000000005</v>
      </c>
    </row>
    <row r="100" spans="1:15">
      <c r="A100" s="2">
        <v>32174</v>
      </c>
      <c r="C100" s="107"/>
      <c r="M100" s="2">
        <v>32174</v>
      </c>
      <c r="N100">
        <v>-118</v>
      </c>
      <c r="O100" s="11">
        <f t="shared" si="1"/>
        <v>-16.699999999999989</v>
      </c>
    </row>
    <row r="101" spans="1:15">
      <c r="A101" s="2">
        <v>32203</v>
      </c>
      <c r="C101" s="107"/>
      <c r="M101" s="2">
        <v>32203</v>
      </c>
      <c r="N101">
        <v>96</v>
      </c>
      <c r="O101" s="11">
        <f t="shared" si="1"/>
        <v>555.79999999999995</v>
      </c>
    </row>
    <row r="102" spans="1:15">
      <c r="A102" s="2">
        <v>32234</v>
      </c>
      <c r="C102" s="107"/>
      <c r="M102" s="2">
        <v>32234</v>
      </c>
      <c r="N102">
        <v>518.29999999999995</v>
      </c>
      <c r="O102" s="11">
        <f t="shared" si="1"/>
        <v>1966</v>
      </c>
    </row>
    <row r="103" spans="1:15">
      <c r="A103" s="2">
        <v>32264</v>
      </c>
      <c r="C103" s="107"/>
      <c r="M103" s="2">
        <v>32264</v>
      </c>
      <c r="N103">
        <v>851.6</v>
      </c>
      <c r="O103" s="11">
        <f t="shared" si="1"/>
        <v>2687.7</v>
      </c>
    </row>
    <row r="104" spans="1:15">
      <c r="A104" s="2">
        <v>32295</v>
      </c>
      <c r="C104" s="107"/>
      <c r="M104" s="2">
        <v>32295</v>
      </c>
      <c r="N104">
        <v>624.9</v>
      </c>
      <c r="O104" s="11">
        <f t="shared" si="1"/>
        <v>2978.9</v>
      </c>
    </row>
    <row r="105" spans="1:15">
      <c r="A105" s="2">
        <v>32325</v>
      </c>
      <c r="C105" s="107"/>
      <c r="M105" s="2">
        <v>32325</v>
      </c>
      <c r="N105">
        <v>327.39999999999998</v>
      </c>
      <c r="O105" s="11">
        <f t="shared" si="1"/>
        <v>3208.7000000000003</v>
      </c>
    </row>
    <row r="106" spans="1:15">
      <c r="A106" s="2">
        <v>32356</v>
      </c>
      <c r="C106" s="107"/>
      <c r="M106" s="2">
        <v>32356</v>
      </c>
      <c r="N106">
        <v>965.2</v>
      </c>
      <c r="O106" s="11">
        <f t="shared" si="1"/>
        <v>3485.3</v>
      </c>
    </row>
    <row r="107" spans="1:15">
      <c r="A107" s="2">
        <v>32387</v>
      </c>
      <c r="C107" s="107"/>
      <c r="M107" s="2">
        <v>32387</v>
      </c>
      <c r="N107">
        <v>872.6</v>
      </c>
      <c r="O107" s="11">
        <f t="shared" si="1"/>
        <v>3710.6</v>
      </c>
    </row>
    <row r="108" spans="1:15">
      <c r="A108" s="2">
        <v>32417</v>
      </c>
      <c r="C108" s="107"/>
      <c r="M108" s="2">
        <v>32417</v>
      </c>
      <c r="N108">
        <v>216.7</v>
      </c>
      <c r="O108" s="11">
        <f t="shared" si="1"/>
        <v>3991.1999999999994</v>
      </c>
    </row>
    <row r="109" spans="1:15">
      <c r="A109" s="2">
        <v>32448</v>
      </c>
      <c r="C109" s="107"/>
      <c r="M109" s="2">
        <v>32448</v>
      </c>
      <c r="N109">
        <v>330.7</v>
      </c>
      <c r="O109" s="11">
        <f t="shared" si="1"/>
        <v>4114</v>
      </c>
    </row>
    <row r="110" spans="1:15">
      <c r="A110" s="2">
        <v>32478</v>
      </c>
      <c r="C110" s="107"/>
      <c r="M110" s="2">
        <v>32478</v>
      </c>
      <c r="N110">
        <v>1.6</v>
      </c>
      <c r="O110" s="11">
        <f t="shared" si="1"/>
        <v>4179.8</v>
      </c>
    </row>
    <row r="111" spans="1:15">
      <c r="A111" s="2">
        <v>32509</v>
      </c>
      <c r="C111" s="107"/>
      <c r="M111" s="2">
        <v>32509</v>
      </c>
      <c r="N111">
        <v>48.5</v>
      </c>
      <c r="O111" s="11">
        <f t="shared" si="1"/>
        <v>4735.5000000000009</v>
      </c>
    </row>
    <row r="112" spans="1:15">
      <c r="A112" s="2">
        <v>32540</v>
      </c>
      <c r="C112" s="107"/>
      <c r="M112" s="2">
        <v>32540</v>
      </c>
      <c r="N112">
        <v>243.5</v>
      </c>
      <c r="O112" s="11">
        <f t="shared" si="1"/>
        <v>5097.0000000000009</v>
      </c>
    </row>
    <row r="113" spans="1:15">
      <c r="A113" s="2">
        <v>32568</v>
      </c>
      <c r="C113" s="107"/>
      <c r="M113" s="2">
        <v>32568</v>
      </c>
      <c r="N113">
        <v>522.79999999999995</v>
      </c>
      <c r="O113" s="11">
        <f t="shared" si="1"/>
        <v>5523.8000000000011</v>
      </c>
    </row>
    <row r="114" spans="1:15">
      <c r="A114" s="2">
        <v>32599</v>
      </c>
      <c r="C114" s="107"/>
      <c r="M114" s="2">
        <v>32599</v>
      </c>
      <c r="N114">
        <v>-952.7</v>
      </c>
      <c r="O114" s="11">
        <f t="shared" si="1"/>
        <v>4052.8000000000011</v>
      </c>
    </row>
    <row r="115" spans="1:15">
      <c r="A115" s="2">
        <v>32629</v>
      </c>
      <c r="C115" s="107"/>
      <c r="M115" s="2">
        <v>32629</v>
      </c>
      <c r="N115">
        <v>192.8</v>
      </c>
      <c r="O115" s="11">
        <f t="shared" si="1"/>
        <v>3394</v>
      </c>
    </row>
    <row r="116" spans="1:15">
      <c r="A116" s="2">
        <v>32660</v>
      </c>
      <c r="C116" s="107"/>
      <c r="M116" s="2">
        <v>32660</v>
      </c>
      <c r="N116" s="8">
        <v>1177.0999999999999</v>
      </c>
      <c r="O116" s="11">
        <f t="shared" si="1"/>
        <v>3946.1999999999994</v>
      </c>
    </row>
    <row r="117" spans="1:15">
      <c r="A117" s="2">
        <v>32690</v>
      </c>
      <c r="C117" s="107"/>
      <c r="M117" s="2">
        <v>32690</v>
      </c>
      <c r="N117">
        <v>63.5</v>
      </c>
      <c r="O117" s="11">
        <f t="shared" si="1"/>
        <v>3682.2999999999997</v>
      </c>
    </row>
    <row r="118" spans="1:15">
      <c r="A118" s="2">
        <v>32721</v>
      </c>
      <c r="C118" s="107"/>
      <c r="M118" s="2">
        <v>32721</v>
      </c>
      <c r="N118">
        <v>485.8</v>
      </c>
      <c r="O118" s="11">
        <f t="shared" si="1"/>
        <v>3202.8999999999996</v>
      </c>
    </row>
    <row r="119" spans="1:15">
      <c r="A119" s="2">
        <v>32752</v>
      </c>
      <c r="C119" s="107"/>
      <c r="M119" s="2">
        <v>32752</v>
      </c>
      <c r="N119">
        <v>-894.1</v>
      </c>
      <c r="O119" s="11">
        <f t="shared" si="1"/>
        <v>1436.1999999999998</v>
      </c>
    </row>
    <row r="120" spans="1:15">
      <c r="A120" s="2">
        <v>32782</v>
      </c>
      <c r="C120" s="107"/>
      <c r="M120" s="2">
        <v>32782</v>
      </c>
      <c r="N120">
        <v>-89.4</v>
      </c>
      <c r="O120" s="11">
        <f t="shared" si="1"/>
        <v>1130.0999999999999</v>
      </c>
    </row>
    <row r="121" spans="1:15">
      <c r="A121" s="2">
        <v>32813</v>
      </c>
      <c r="C121" s="107"/>
      <c r="M121" s="2">
        <v>32813</v>
      </c>
      <c r="N121">
        <v>-61.9</v>
      </c>
      <c r="O121" s="11">
        <f t="shared" si="1"/>
        <v>737.49999999999989</v>
      </c>
    </row>
    <row r="122" spans="1:15">
      <c r="A122" s="2">
        <v>32843</v>
      </c>
      <c r="C122" s="107"/>
      <c r="M122" s="2">
        <v>32843</v>
      </c>
      <c r="N122">
        <v>295.89999999999998</v>
      </c>
      <c r="O122" s="11">
        <f t="shared" si="1"/>
        <v>1031.7999999999997</v>
      </c>
    </row>
    <row r="123" spans="1:15">
      <c r="A123" s="2">
        <v>32874</v>
      </c>
      <c r="C123" s="107"/>
      <c r="M123" s="2">
        <v>32874</v>
      </c>
      <c r="N123">
        <v>-666.1</v>
      </c>
      <c r="O123" s="11">
        <f t="shared" si="1"/>
        <v>317.1999999999997</v>
      </c>
    </row>
    <row r="124" spans="1:15">
      <c r="A124" s="2">
        <v>32905</v>
      </c>
      <c r="C124" s="107"/>
      <c r="M124" s="2">
        <v>32905</v>
      </c>
      <c r="N124">
        <v>-394.7</v>
      </c>
      <c r="O124" s="11">
        <f t="shared" si="1"/>
        <v>-321.00000000000028</v>
      </c>
    </row>
    <row r="125" spans="1:15">
      <c r="A125" s="2">
        <v>32933</v>
      </c>
      <c r="C125" s="107"/>
      <c r="M125" s="2">
        <v>32933</v>
      </c>
      <c r="N125" s="8">
        <v>-1654.4</v>
      </c>
      <c r="O125" s="11">
        <f t="shared" si="1"/>
        <v>-2498.2000000000003</v>
      </c>
    </row>
    <row r="126" spans="1:15">
      <c r="A126" s="2">
        <v>32964</v>
      </c>
      <c r="C126" s="107"/>
      <c r="M126" s="2">
        <v>32964</v>
      </c>
      <c r="N126">
        <v>199.8</v>
      </c>
      <c r="O126" s="11">
        <f t="shared" si="1"/>
        <v>-1345.7000000000003</v>
      </c>
    </row>
    <row r="127" spans="1:15">
      <c r="A127" s="2">
        <v>32994</v>
      </c>
      <c r="C127" s="107"/>
      <c r="M127" s="2">
        <v>32994</v>
      </c>
      <c r="N127" s="8">
        <v>1040.0999999999999</v>
      </c>
      <c r="O127" s="11">
        <f t="shared" si="1"/>
        <v>-498.40000000000032</v>
      </c>
    </row>
    <row r="128" spans="1:15">
      <c r="A128" s="2">
        <v>33025</v>
      </c>
      <c r="C128" s="107"/>
      <c r="M128" s="2">
        <v>33025</v>
      </c>
      <c r="N128">
        <v>480.6</v>
      </c>
      <c r="O128" s="11">
        <f t="shared" si="1"/>
        <v>-1194.9000000000001</v>
      </c>
    </row>
    <row r="129" spans="1:15">
      <c r="A129" s="2">
        <v>33055</v>
      </c>
      <c r="C129" s="107"/>
      <c r="M129" s="2">
        <v>33055</v>
      </c>
      <c r="N129">
        <v>293.7</v>
      </c>
      <c r="O129" s="11">
        <f t="shared" si="1"/>
        <v>-964.7</v>
      </c>
    </row>
    <row r="130" spans="1:15">
      <c r="A130" s="2">
        <v>33086</v>
      </c>
      <c r="C130" s="107"/>
      <c r="M130" s="2">
        <v>33086</v>
      </c>
      <c r="N130">
        <v>465.7</v>
      </c>
      <c r="O130" s="11">
        <f t="shared" si="1"/>
        <v>-984.80000000000018</v>
      </c>
    </row>
    <row r="131" spans="1:15">
      <c r="A131" s="2">
        <v>33117</v>
      </c>
      <c r="C131" s="107"/>
      <c r="M131" s="2">
        <v>33117</v>
      </c>
      <c r="N131" s="8">
        <v>-1209.5</v>
      </c>
      <c r="O131" s="11">
        <f t="shared" si="1"/>
        <v>-1300.2000000000003</v>
      </c>
    </row>
    <row r="132" spans="1:15">
      <c r="A132" s="2">
        <v>33147</v>
      </c>
      <c r="C132" s="107"/>
      <c r="M132" s="2">
        <v>33147</v>
      </c>
      <c r="N132" s="8">
        <v>-1164.5999999999999</v>
      </c>
      <c r="O132" s="11">
        <f t="shared" si="1"/>
        <v>-2375.3999999999996</v>
      </c>
    </row>
    <row r="133" spans="1:15">
      <c r="A133" s="2">
        <v>33178</v>
      </c>
      <c r="C133" s="107"/>
      <c r="M133" s="2">
        <v>33178</v>
      </c>
      <c r="N133">
        <v>-254.7</v>
      </c>
      <c r="O133" s="11">
        <f t="shared" si="1"/>
        <v>-2568.1999999999998</v>
      </c>
    </row>
    <row r="134" spans="1:15">
      <c r="A134" s="2">
        <v>33208</v>
      </c>
      <c r="B134" s="262">
        <f>O134/'PIB - BCB'!B13</f>
        <v>-8.0621241887163918E-3</v>
      </c>
      <c r="C134" s="169"/>
      <c r="M134" s="2">
        <v>33208</v>
      </c>
      <c r="N134">
        <v>-919.6</v>
      </c>
      <c r="O134" s="11">
        <f>SUM(N123:N134)</f>
        <v>-3783.6999999999994</v>
      </c>
    </row>
    <row r="135" spans="1:15">
      <c r="A135" s="2">
        <v>33239</v>
      </c>
      <c r="B135" s="262">
        <f>O135/'PIB - BCB'!B14</f>
        <v>-5.7142795274226516E-3</v>
      </c>
      <c r="C135" s="169"/>
      <c r="M135" s="2">
        <v>33239</v>
      </c>
      <c r="N135">
        <v>478.7</v>
      </c>
      <c r="O135" s="11">
        <f t="shared" ref="O135:O198" si="2">SUM(N124:N135)</f>
        <v>-2638.9</v>
      </c>
    </row>
    <row r="136" spans="1:15">
      <c r="A136" s="2">
        <v>33270</v>
      </c>
      <c r="B136" s="262">
        <f>O136/'PIB - BCB'!B15</f>
        <v>-4.0441386964506715E-3</v>
      </c>
      <c r="C136" s="169"/>
      <c r="M136" s="2">
        <v>33270</v>
      </c>
      <c r="N136">
        <v>407.7</v>
      </c>
      <c r="O136" s="11">
        <f t="shared" si="2"/>
        <v>-1836.5000000000002</v>
      </c>
    </row>
    <row r="137" spans="1:15">
      <c r="A137" s="2">
        <v>33298</v>
      </c>
      <c r="B137" s="262">
        <f>O137/'PIB - BCB'!B16</f>
        <v>-2.3135625100764914E-3</v>
      </c>
      <c r="C137" s="169"/>
      <c r="M137" s="2">
        <v>33298</v>
      </c>
      <c r="N137">
        <v>-851.1</v>
      </c>
      <c r="O137" s="11">
        <f t="shared" si="2"/>
        <v>-1033.1999999999998</v>
      </c>
    </row>
    <row r="138" spans="1:15">
      <c r="A138" s="2">
        <v>33329</v>
      </c>
      <c r="B138" s="262">
        <f>O138/'PIB - BCB'!B17</f>
        <v>-1.8643158676688086E-3</v>
      </c>
      <c r="C138" s="169"/>
      <c r="M138" s="2">
        <v>33329</v>
      </c>
      <c r="N138">
        <v>402.3</v>
      </c>
      <c r="O138" s="11">
        <f t="shared" si="2"/>
        <v>-830.7</v>
      </c>
    </row>
    <row r="139" spans="1:15">
      <c r="A139" s="2">
        <v>33359</v>
      </c>
      <c r="B139" s="262">
        <f>O139/'PIB - BCB'!B18</f>
        <v>-2.8364363929365213E-3</v>
      </c>
      <c r="C139" s="169"/>
      <c r="M139" s="2">
        <v>33359</v>
      </c>
      <c r="N139">
        <v>617.6</v>
      </c>
      <c r="O139" s="11">
        <f t="shared" si="2"/>
        <v>-1253.1999999999998</v>
      </c>
    </row>
    <row r="140" spans="1:15">
      <c r="A140" s="2">
        <v>33390</v>
      </c>
      <c r="B140" s="262">
        <f>O140/'PIB - BCB'!B19</f>
        <v>-4.0464225125407547E-3</v>
      </c>
      <c r="C140" s="169"/>
      <c r="M140" s="2">
        <v>33390</v>
      </c>
      <c r="N140">
        <v>-36</v>
      </c>
      <c r="O140" s="11">
        <f t="shared" si="2"/>
        <v>-1769.8000000000002</v>
      </c>
    </row>
    <row r="141" spans="1:15">
      <c r="A141" s="2">
        <v>33420</v>
      </c>
      <c r="B141" s="262">
        <f>O141/'PIB - BCB'!B20</f>
        <v>-4.7148776432990305E-3</v>
      </c>
      <c r="C141" s="169"/>
      <c r="M141" s="2">
        <v>33420</v>
      </c>
      <c r="N141">
        <v>18.7</v>
      </c>
      <c r="O141" s="11">
        <f t="shared" si="2"/>
        <v>-2044.8</v>
      </c>
    </row>
    <row r="142" spans="1:15">
      <c r="A142" s="2">
        <v>33451</v>
      </c>
      <c r="B142" s="262">
        <f>O142/'PIB - BCB'!B21</f>
        <v>-6.0959904438834794E-3</v>
      </c>
      <c r="C142" s="169"/>
      <c r="M142" s="2">
        <v>33451</v>
      </c>
      <c r="N142">
        <v>-102.4</v>
      </c>
      <c r="O142" s="11">
        <f t="shared" si="2"/>
        <v>-2612.9</v>
      </c>
    </row>
    <row r="143" spans="1:15">
      <c r="A143" s="2">
        <v>33482</v>
      </c>
      <c r="B143" s="262">
        <f>O143/'PIB - BCB'!B22</f>
        <v>-6.6281867876801228E-3</v>
      </c>
      <c r="C143" s="169"/>
      <c r="M143" s="2">
        <v>33482</v>
      </c>
      <c r="N143" s="8">
        <v>-1395.1</v>
      </c>
      <c r="O143" s="11">
        <f t="shared" si="2"/>
        <v>-2798.5</v>
      </c>
    </row>
    <row r="144" spans="1:15">
      <c r="A144" s="2">
        <v>33512</v>
      </c>
      <c r="B144" s="262">
        <f>O144/'PIB - BCB'!B23</f>
        <v>-5.4485802538766712E-3</v>
      </c>
      <c r="C144" s="169"/>
      <c r="M144" s="2">
        <v>33512</v>
      </c>
      <c r="N144">
        <v>-636.29999999999995</v>
      </c>
      <c r="O144" s="11">
        <f t="shared" si="2"/>
        <v>-2270.1999999999998</v>
      </c>
    </row>
    <row r="145" spans="1:15">
      <c r="A145" s="2">
        <v>33543</v>
      </c>
      <c r="B145" s="262">
        <f>O145/'PIB - BCB'!B24</f>
        <v>-4.8771454469254683E-3</v>
      </c>
      <c r="C145" s="169"/>
      <c r="D145" s="242"/>
      <c r="M145" s="2">
        <v>33543</v>
      </c>
      <c r="N145">
        <v>13.9</v>
      </c>
      <c r="O145" s="11">
        <f t="shared" si="2"/>
        <v>-2001.6</v>
      </c>
    </row>
    <row r="146" spans="1:15">
      <c r="A146" s="2">
        <v>33573</v>
      </c>
      <c r="B146" s="262">
        <f>O146/'PIB - BCB'!B25</f>
        <v>-3.4689988882835926E-3</v>
      </c>
      <c r="C146" s="169"/>
      <c r="M146" s="2">
        <v>33573</v>
      </c>
      <c r="N146">
        <v>-325.3</v>
      </c>
      <c r="O146" s="11">
        <f t="shared" si="2"/>
        <v>-1407.2999999999995</v>
      </c>
    </row>
    <row r="147" spans="1:15">
      <c r="A147" s="2">
        <v>33604</v>
      </c>
      <c r="B147" s="262">
        <f>O147/'PIB - BCB'!B26</f>
        <v>-2.7038776079809711E-3</v>
      </c>
      <c r="C147" s="169"/>
      <c r="M147" s="2">
        <v>33604</v>
      </c>
      <c r="N147">
        <v>791.3</v>
      </c>
      <c r="O147" s="11">
        <f t="shared" si="2"/>
        <v>-1094.6999999999998</v>
      </c>
    </row>
    <row r="148" spans="1:15">
      <c r="A148" s="2">
        <v>33635</v>
      </c>
      <c r="B148" s="262">
        <f>O148/'PIB - BCB'!B27</f>
        <v>-2.4649145064381908E-3</v>
      </c>
      <c r="C148" s="169"/>
      <c r="M148" s="2">
        <v>33635</v>
      </c>
      <c r="N148">
        <v>501.8</v>
      </c>
      <c r="O148" s="11">
        <f t="shared" si="2"/>
        <v>-1000.5999999999999</v>
      </c>
    </row>
    <row r="149" spans="1:15">
      <c r="A149" s="2">
        <v>33664</v>
      </c>
      <c r="B149" s="262">
        <f>O149/'PIB - BCB'!B28</f>
        <v>-4.6907425371759694E-4</v>
      </c>
      <c r="C149" s="169"/>
      <c r="M149" s="2">
        <v>33664</v>
      </c>
      <c r="N149">
        <v>-41.5</v>
      </c>
      <c r="O149" s="11">
        <f t="shared" si="2"/>
        <v>-190.99999999999972</v>
      </c>
    </row>
    <row r="150" spans="1:15">
      <c r="A150" s="2">
        <v>33695</v>
      </c>
      <c r="B150" s="262">
        <f>O150/'PIB - BCB'!B29</f>
        <v>3.6942684583950966E-4</v>
      </c>
      <c r="C150" s="169"/>
      <c r="M150" s="2">
        <v>33695</v>
      </c>
      <c r="N150">
        <v>743.1</v>
      </c>
      <c r="O150" s="11">
        <f t="shared" si="2"/>
        <v>149.8000000000003</v>
      </c>
    </row>
    <row r="151" spans="1:15">
      <c r="A151" s="2">
        <v>33725</v>
      </c>
      <c r="B151" s="262">
        <f>O151/'PIB - BCB'!B30</f>
        <v>1.0493205463412696E-3</v>
      </c>
      <c r="C151" s="169"/>
      <c r="M151" s="2">
        <v>33725</v>
      </c>
      <c r="N151">
        <v>890.8</v>
      </c>
      <c r="O151" s="11">
        <f t="shared" si="2"/>
        <v>422.99999999999989</v>
      </c>
    </row>
    <row r="152" spans="1:15">
      <c r="A152" s="2">
        <v>33756</v>
      </c>
      <c r="B152" s="262">
        <f>O152/'PIB - BCB'!B31</f>
        <v>3.1513700253177185E-3</v>
      </c>
      <c r="C152" s="169"/>
      <c r="M152" s="2">
        <v>33756</v>
      </c>
      <c r="N152">
        <v>804.4</v>
      </c>
      <c r="O152" s="11">
        <f t="shared" si="2"/>
        <v>1263.3999999999999</v>
      </c>
    </row>
    <row r="153" spans="1:15">
      <c r="A153" s="2">
        <v>33786</v>
      </c>
      <c r="B153" s="262">
        <f>O153/'PIB - BCB'!B32</f>
        <v>4.2100820915768203E-3</v>
      </c>
      <c r="C153" s="169"/>
      <c r="M153" s="2">
        <v>33786</v>
      </c>
      <c r="N153">
        <v>431.3</v>
      </c>
      <c r="O153" s="11">
        <f t="shared" si="2"/>
        <v>1675.9999999999995</v>
      </c>
    </row>
    <row r="154" spans="1:15">
      <c r="A154" s="2">
        <v>33817</v>
      </c>
      <c r="B154" s="262">
        <f>O154/'PIB - BCB'!B33</f>
        <v>5.790574640278638E-3</v>
      </c>
      <c r="C154" s="169"/>
      <c r="M154" s="2">
        <v>33817</v>
      </c>
      <c r="N154">
        <v>502.6</v>
      </c>
      <c r="O154" s="11">
        <f t="shared" si="2"/>
        <v>2281</v>
      </c>
    </row>
    <row r="155" spans="1:15">
      <c r="A155" s="2">
        <v>33848</v>
      </c>
      <c r="B155" s="262">
        <f>O155/'PIB - BCB'!B34</f>
        <v>8.1582253912474978E-3</v>
      </c>
      <c r="C155" s="169"/>
      <c r="M155" s="2">
        <v>33848</v>
      </c>
      <c r="N155">
        <v>-481.6</v>
      </c>
      <c r="O155" s="11">
        <f t="shared" si="2"/>
        <v>3194.5</v>
      </c>
    </row>
    <row r="156" spans="1:15">
      <c r="A156" s="2">
        <v>33878</v>
      </c>
      <c r="B156" s="262">
        <f>O156/'PIB - BCB'!B35</f>
        <v>1.1366894623999096E-2</v>
      </c>
      <c r="C156" s="169"/>
      <c r="M156" s="2">
        <v>33878</v>
      </c>
      <c r="N156">
        <v>585.5</v>
      </c>
      <c r="O156" s="11">
        <f t="shared" si="2"/>
        <v>4416.3000000000011</v>
      </c>
    </row>
    <row r="157" spans="1:15">
      <c r="A157" s="2">
        <v>33909</v>
      </c>
      <c r="B157" s="262">
        <f>O157/'PIB - BCB'!B36</f>
        <v>1.3810759518184283E-2</v>
      </c>
      <c r="C157" s="169"/>
      <c r="M157" s="2">
        <v>33909</v>
      </c>
      <c r="N157">
        <v>946.3</v>
      </c>
      <c r="O157" s="11">
        <f t="shared" si="2"/>
        <v>5348.7</v>
      </c>
    </row>
    <row r="158" spans="1:15">
      <c r="A158" s="2">
        <v>33939</v>
      </c>
      <c r="B158" s="262">
        <f>O158/'PIB - BCB'!B37</f>
        <v>1.577350598381079E-2</v>
      </c>
      <c r="C158" s="169"/>
      <c r="M158" s="2">
        <v>33939</v>
      </c>
      <c r="N158">
        <v>435</v>
      </c>
      <c r="O158" s="11">
        <f t="shared" si="2"/>
        <v>6109</v>
      </c>
    </row>
    <row r="159" spans="1:15">
      <c r="A159" s="2">
        <v>33970</v>
      </c>
      <c r="B159" s="262">
        <f>O159/'PIB - BCB'!B38</f>
        <v>1.3888561154400561E-2</v>
      </c>
      <c r="C159" s="169"/>
      <c r="M159" s="2">
        <v>33970</v>
      </c>
      <c r="N159">
        <v>97.2</v>
      </c>
      <c r="O159" s="11">
        <f t="shared" si="2"/>
        <v>5414.9</v>
      </c>
    </row>
    <row r="160" spans="1:15">
      <c r="A160" s="2">
        <v>34001</v>
      </c>
      <c r="B160" s="262">
        <f>O160/'PIB - BCB'!B39</f>
        <v>1.270720349049591E-2</v>
      </c>
      <c r="C160" s="169"/>
      <c r="M160" s="2">
        <v>34001</v>
      </c>
      <c r="N160">
        <v>61.3</v>
      </c>
      <c r="O160" s="11">
        <f t="shared" si="2"/>
        <v>4974.4000000000005</v>
      </c>
    </row>
    <row r="161" spans="1:15">
      <c r="A161" s="2">
        <v>34029</v>
      </c>
      <c r="B161" s="262">
        <f>O161/'PIB - BCB'!B40</f>
        <v>1.1841925753005201E-2</v>
      </c>
      <c r="C161" s="169"/>
      <c r="M161" s="2">
        <v>34029</v>
      </c>
      <c r="N161">
        <v>-328.7</v>
      </c>
      <c r="O161" s="11">
        <f t="shared" si="2"/>
        <v>4687.2000000000007</v>
      </c>
    </row>
    <row r="162" spans="1:15">
      <c r="A162" s="2">
        <v>34060</v>
      </c>
      <c r="B162" s="262">
        <f>O162/'PIB - BCB'!B41</f>
        <v>9.5294273495514729E-3</v>
      </c>
      <c r="C162" s="169"/>
      <c r="M162" s="2">
        <v>34060</v>
      </c>
      <c r="N162">
        <v>-131.5</v>
      </c>
      <c r="O162" s="11">
        <f t="shared" si="2"/>
        <v>3812.6000000000004</v>
      </c>
    </row>
    <row r="163" spans="1:15">
      <c r="A163" s="2">
        <v>34090</v>
      </c>
      <c r="B163" s="262">
        <f>O163/'PIB - BCB'!B42</f>
        <v>8.601162995071257E-3</v>
      </c>
      <c r="C163" s="169"/>
      <c r="M163" s="2">
        <v>34090</v>
      </c>
      <c r="N163">
        <v>552.70000000000005</v>
      </c>
      <c r="O163" s="11">
        <f t="shared" si="2"/>
        <v>3474.5</v>
      </c>
    </row>
    <row r="164" spans="1:15">
      <c r="A164" s="2">
        <v>34121</v>
      </c>
      <c r="B164" s="262">
        <f>O164/'PIB - BCB'!B43</f>
        <v>5.7726733606889491E-3</v>
      </c>
      <c r="C164" s="169"/>
      <c r="M164" s="2">
        <v>34121</v>
      </c>
      <c r="N164">
        <v>-319.3</v>
      </c>
      <c r="O164" s="11">
        <f t="shared" si="2"/>
        <v>2350.8000000000002</v>
      </c>
    </row>
    <row r="165" spans="1:15">
      <c r="A165" s="2">
        <v>34151</v>
      </c>
      <c r="B165" s="262">
        <f>O165/'PIB - BCB'!B44</f>
        <v>3.196350366740429E-3</v>
      </c>
      <c r="C165" s="169"/>
      <c r="M165" s="2">
        <v>34151</v>
      </c>
      <c r="N165">
        <v>-606.5</v>
      </c>
      <c r="O165" s="11">
        <f t="shared" si="2"/>
        <v>1313.0000000000002</v>
      </c>
    </row>
    <row r="166" spans="1:15">
      <c r="A166" s="2">
        <v>34182</v>
      </c>
      <c r="B166" s="262">
        <f>O166/'PIB - BCB'!B45</f>
        <v>2.0662819694250018E-3</v>
      </c>
      <c r="C166" s="169"/>
      <c r="M166" s="2">
        <v>34182</v>
      </c>
      <c r="N166">
        <v>47.2</v>
      </c>
      <c r="O166" s="11">
        <f t="shared" si="2"/>
        <v>857.59999999999991</v>
      </c>
    </row>
    <row r="167" spans="1:15">
      <c r="A167" s="2">
        <v>34213</v>
      </c>
      <c r="B167" s="262">
        <f>O167/'PIB - BCB'!B46</f>
        <v>4.2002733863407034E-3</v>
      </c>
      <c r="C167" s="169"/>
      <c r="M167" s="2">
        <v>34213</v>
      </c>
      <c r="N167">
        <v>421.5</v>
      </c>
      <c r="O167" s="11">
        <f t="shared" si="2"/>
        <v>1760.7000000000003</v>
      </c>
    </row>
    <row r="168" spans="1:15">
      <c r="A168" s="2">
        <v>34243</v>
      </c>
      <c r="B168" s="262">
        <f>O168/'PIB - BCB'!B47</f>
        <v>3.3003878215973328E-3</v>
      </c>
      <c r="C168" s="169"/>
      <c r="M168" s="2">
        <v>34243</v>
      </c>
      <c r="N168">
        <v>219.6</v>
      </c>
      <c r="O168" s="11">
        <f t="shared" si="2"/>
        <v>1394.8</v>
      </c>
    </row>
    <row r="169" spans="1:15">
      <c r="A169" s="2">
        <v>34274</v>
      </c>
      <c r="B169" s="262">
        <f>O169/'PIB - BCB'!B48</f>
        <v>1.6435610567794839E-3</v>
      </c>
      <c r="C169" s="169"/>
      <c r="M169" s="2">
        <v>34274</v>
      </c>
      <c r="N169">
        <v>251.8</v>
      </c>
      <c r="O169" s="11">
        <f t="shared" si="2"/>
        <v>700.3</v>
      </c>
    </row>
    <row r="170" spans="1:15">
      <c r="A170" s="2">
        <v>34304</v>
      </c>
      <c r="B170" s="262">
        <f>O170/'PIB - BCB'!B49</f>
        <v>-1.572780059811257E-3</v>
      </c>
      <c r="C170" s="169"/>
      <c r="M170" s="2">
        <v>34304</v>
      </c>
      <c r="N170">
        <v>-941.1</v>
      </c>
      <c r="O170" s="11">
        <f t="shared" si="2"/>
        <v>-675.8</v>
      </c>
    </row>
    <row r="171" spans="1:15">
      <c r="A171" s="2">
        <v>34335</v>
      </c>
      <c r="B171" s="262">
        <f>O171/'PIB - BCB'!B50</f>
        <v>-6.3458934374008096E-4</v>
      </c>
      <c r="C171" s="169"/>
      <c r="M171" s="2">
        <v>34335</v>
      </c>
      <c r="N171">
        <v>495.1</v>
      </c>
      <c r="O171" s="11">
        <f t="shared" si="2"/>
        <v>-277.89999999999998</v>
      </c>
    </row>
    <row r="172" spans="1:15">
      <c r="A172" s="2">
        <v>34366</v>
      </c>
      <c r="B172" s="262">
        <f>O172/'PIB - BCB'!B51</f>
        <v>-1.1970467905852975E-3</v>
      </c>
      <c r="C172" s="169"/>
      <c r="M172" s="2">
        <v>34366</v>
      </c>
      <c r="N172">
        <v>-193.9</v>
      </c>
      <c r="O172" s="11">
        <f t="shared" si="2"/>
        <v>-533.09999999999991</v>
      </c>
    </row>
    <row r="173" spans="1:15">
      <c r="A173" s="2">
        <v>34394</v>
      </c>
      <c r="B173" s="262">
        <f>O173/'PIB - BCB'!B52</f>
        <v>-3.8202435432813976E-4</v>
      </c>
      <c r="C173" s="169"/>
      <c r="M173" s="2">
        <v>34394</v>
      </c>
      <c r="N173">
        <v>31.1</v>
      </c>
      <c r="O173" s="11">
        <f t="shared" si="2"/>
        <v>-173.3</v>
      </c>
    </row>
    <row r="174" spans="1:15">
      <c r="A174" s="2">
        <v>34425</v>
      </c>
      <c r="B174" s="262">
        <f>O174/'PIB - BCB'!B53</f>
        <v>9.6773703260602875E-4</v>
      </c>
      <c r="C174" s="169"/>
      <c r="M174" s="2">
        <v>34425</v>
      </c>
      <c r="N174">
        <v>487.5</v>
      </c>
      <c r="O174" s="11">
        <f t="shared" si="2"/>
        <v>445.7</v>
      </c>
    </row>
    <row r="175" spans="1:15">
      <c r="A175" s="2">
        <v>34455</v>
      </c>
      <c r="B175" s="262">
        <f>O175/'PIB - BCB'!B54</f>
        <v>1.0492852570940902E-3</v>
      </c>
      <c r="C175" s="169"/>
      <c r="M175" s="2">
        <v>34455</v>
      </c>
      <c r="N175">
        <v>598.79999999999995</v>
      </c>
      <c r="O175" s="11">
        <f t="shared" si="2"/>
        <v>491.80000000000007</v>
      </c>
    </row>
    <row r="176" spans="1:15">
      <c r="A176" s="2">
        <v>34486</v>
      </c>
      <c r="B176" s="262">
        <f>O176/'PIB - BCB'!B55</f>
        <v>1.4974041504273361E-3</v>
      </c>
      <c r="C176" s="169"/>
      <c r="M176" s="2">
        <v>34486</v>
      </c>
      <c r="N176">
        <v>-96.1</v>
      </c>
      <c r="O176" s="11">
        <f t="shared" si="2"/>
        <v>715</v>
      </c>
    </row>
    <row r="177" spans="1:16">
      <c r="A177" s="2">
        <v>34516</v>
      </c>
      <c r="B177" s="262">
        <f>O177/'PIB - BCB'!B56</f>
        <v>4.3519797729813644E-3</v>
      </c>
      <c r="C177" s="169"/>
      <c r="M177" s="2">
        <v>34516</v>
      </c>
      <c r="N177">
        <v>792.2</v>
      </c>
      <c r="O177" s="11">
        <f t="shared" si="2"/>
        <v>2113.6999999999998</v>
      </c>
    </row>
    <row r="178" spans="1:16">
      <c r="A178" s="2">
        <v>34547</v>
      </c>
      <c r="B178" s="262">
        <f>O178/'PIB - BCB'!B57</f>
        <v>6.0146831281026368E-3</v>
      </c>
      <c r="C178" s="169"/>
      <c r="M178" s="2">
        <v>34547</v>
      </c>
      <c r="N178">
        <v>918.9</v>
      </c>
      <c r="O178" s="11">
        <f t="shared" si="2"/>
        <v>2985.4</v>
      </c>
    </row>
    <row r="179" spans="1:16">
      <c r="A179" s="2">
        <v>34578</v>
      </c>
      <c r="B179" s="262">
        <f>O179/'PIB - BCB'!B58</f>
        <v>5.5729371896918586E-3</v>
      </c>
      <c r="C179" s="169"/>
      <c r="M179" s="2">
        <v>34578</v>
      </c>
      <c r="N179">
        <v>264.7</v>
      </c>
      <c r="O179" s="11">
        <f t="shared" si="2"/>
        <v>2828.6</v>
      </c>
    </row>
    <row r="180" spans="1:16">
      <c r="A180" s="2">
        <v>34608</v>
      </c>
      <c r="B180" s="262">
        <f>O180/'PIB - BCB'!B59</f>
        <v>1.9288841841890007E-3</v>
      </c>
      <c r="C180" s="169"/>
      <c r="M180" s="2">
        <v>34608</v>
      </c>
      <c r="N180" s="8">
        <v>-1606.8</v>
      </c>
      <c r="O180" s="11">
        <f t="shared" si="2"/>
        <v>1002.2</v>
      </c>
    </row>
    <row r="181" spans="1:16">
      <c r="A181" s="2">
        <v>34639</v>
      </c>
      <c r="B181" s="262">
        <f>O181/'PIB - BCB'!B60</f>
        <v>-1.4026739648879763E-3</v>
      </c>
      <c r="C181" s="169"/>
      <c r="M181" s="2">
        <v>34639</v>
      </c>
      <c r="N181" s="8">
        <v>-1495.6</v>
      </c>
      <c r="O181" s="11">
        <f t="shared" si="2"/>
        <v>-745.2</v>
      </c>
    </row>
    <row r="182" spans="1:16">
      <c r="A182" s="2">
        <v>34669</v>
      </c>
      <c r="B182" s="262">
        <f>O182/'PIB - BCB'!B61</f>
        <v>-3.3350089396358227E-3</v>
      </c>
      <c r="C182" s="169"/>
      <c r="M182" s="2">
        <v>34669</v>
      </c>
      <c r="N182" s="8">
        <v>-2007.1</v>
      </c>
      <c r="O182" s="11">
        <f t="shared" si="2"/>
        <v>-1811.2</v>
      </c>
    </row>
    <row r="183" spans="1:16">
      <c r="A183" s="2">
        <v>34700</v>
      </c>
      <c r="B183" s="262">
        <f>O183/'PIB - BCB'!B62</f>
        <v>-6.5443428332144522E-3</v>
      </c>
      <c r="C183" s="169"/>
      <c r="M183" s="2">
        <v>34700</v>
      </c>
      <c r="N183" s="8">
        <v>-1382</v>
      </c>
      <c r="O183" s="11">
        <f t="shared" si="2"/>
        <v>-3688.3</v>
      </c>
      <c r="P183" s="8">
        <v>-1411.4</v>
      </c>
    </row>
    <row r="184" spans="1:16">
      <c r="A184" s="2">
        <v>34731</v>
      </c>
      <c r="B184" s="262">
        <f>O184/'PIB - BCB'!B63</f>
        <v>-9.4600519259883387E-3</v>
      </c>
      <c r="C184" s="169"/>
      <c r="M184" s="2">
        <v>34731</v>
      </c>
      <c r="N184" s="8">
        <v>-2029.4</v>
      </c>
      <c r="O184" s="11">
        <f t="shared" si="2"/>
        <v>-5523.7999999999993</v>
      </c>
      <c r="P184" s="8">
        <v>-2053.4</v>
      </c>
    </row>
    <row r="185" spans="1:16">
      <c r="A185" s="2">
        <v>34759</v>
      </c>
      <c r="B185" s="262">
        <f>O185/'PIB - BCB'!B64</f>
        <v>-1.2830986473372547E-2</v>
      </c>
      <c r="C185" s="169"/>
      <c r="M185" s="2">
        <v>34759</v>
      </c>
      <c r="N185" s="8">
        <v>-2219.6</v>
      </c>
      <c r="O185" s="11">
        <f t="shared" si="2"/>
        <v>-7774.5</v>
      </c>
      <c r="P185" s="8">
        <v>-2246.1999999999998</v>
      </c>
    </row>
    <row r="186" spans="1:16">
      <c r="A186" s="2">
        <v>34790</v>
      </c>
      <c r="B186" s="262">
        <f>O186/'PIB - BCB'!B65</f>
        <v>-1.7707730635158205E-2</v>
      </c>
      <c r="C186" s="169"/>
      <c r="M186" s="2">
        <v>34790</v>
      </c>
      <c r="N186" s="8">
        <v>-2847.6</v>
      </c>
      <c r="O186" s="11">
        <f t="shared" si="2"/>
        <v>-11109.6</v>
      </c>
      <c r="P186" s="8">
        <v>-2878.6</v>
      </c>
    </row>
    <row r="187" spans="1:16">
      <c r="A187" s="2">
        <v>34820</v>
      </c>
      <c r="B187" s="262">
        <f>O187/'PIB - BCB'!B66</f>
        <v>-2.029041943464481E-2</v>
      </c>
      <c r="C187" s="169"/>
      <c r="M187" s="2">
        <v>34820</v>
      </c>
      <c r="N187" s="8">
        <v>-1422.2</v>
      </c>
      <c r="O187" s="11">
        <f t="shared" si="2"/>
        <v>-13130.6</v>
      </c>
      <c r="P187" s="8">
        <v>-1450.9</v>
      </c>
    </row>
    <row r="188" spans="1:16">
      <c r="A188" s="2">
        <v>34851</v>
      </c>
      <c r="B188" s="262">
        <f>O188/'PIB - BCB'!B67</f>
        <v>-2.2981255641149431E-2</v>
      </c>
      <c r="C188" s="169"/>
      <c r="M188" s="2">
        <v>34851</v>
      </c>
      <c r="N188" s="8">
        <v>-2293.4</v>
      </c>
      <c r="O188" s="11">
        <f t="shared" si="2"/>
        <v>-15327.900000000001</v>
      </c>
      <c r="P188" s="8">
        <v>-2327.1</v>
      </c>
    </row>
    <row r="189" spans="1:16">
      <c r="A189" s="2">
        <v>34881</v>
      </c>
      <c r="B189" s="262">
        <f>O189/'PIB - BCB'!B68</f>
        <v>-2.5108597673832729E-2</v>
      </c>
      <c r="C189" s="169"/>
      <c r="M189" s="2">
        <v>34881</v>
      </c>
      <c r="N189" s="8">
        <v>-1122.2</v>
      </c>
      <c r="O189" s="11">
        <f t="shared" si="2"/>
        <v>-17242.3</v>
      </c>
      <c r="P189" s="8">
        <v>-1146</v>
      </c>
    </row>
    <row r="190" spans="1:16">
      <c r="A190" s="2">
        <v>34912</v>
      </c>
      <c r="B190" s="262">
        <f>O190/'PIB - BCB'!B69</f>
        <v>-2.6742532207604915E-2</v>
      </c>
      <c r="C190" s="169"/>
      <c r="M190" s="2">
        <v>34912</v>
      </c>
      <c r="N190">
        <v>-678.7</v>
      </c>
      <c r="O190" s="11">
        <f t="shared" si="2"/>
        <v>-18839.900000000001</v>
      </c>
      <c r="P190">
        <v>-701.2</v>
      </c>
    </row>
    <row r="191" spans="1:16">
      <c r="A191" s="2">
        <v>34943</v>
      </c>
      <c r="B191" s="262">
        <f>O191/'PIB - BCB'!B70</f>
        <v>-2.7219251336898398E-2</v>
      </c>
      <c r="C191" s="169"/>
      <c r="M191" s="2">
        <v>34943</v>
      </c>
      <c r="N191">
        <v>-542.79999999999995</v>
      </c>
      <c r="O191" s="11">
        <f t="shared" si="2"/>
        <v>-19647.400000000001</v>
      </c>
      <c r="P191">
        <v>-574.20000000000005</v>
      </c>
    </row>
    <row r="192" spans="1:16">
      <c r="A192" s="2">
        <v>34973</v>
      </c>
      <c r="B192" s="262">
        <f>O192/'PIB - BCB'!B71</f>
        <v>-2.7023275967123887E-2</v>
      </c>
      <c r="C192" s="169"/>
      <c r="M192" s="2">
        <v>34973</v>
      </c>
      <c r="N192" s="8">
        <v>-1916.9</v>
      </c>
      <c r="O192" s="11">
        <f t="shared" si="2"/>
        <v>-19957.500000000004</v>
      </c>
      <c r="P192" s="8">
        <v>-1946.7</v>
      </c>
    </row>
    <row r="193" spans="1:17">
      <c r="A193" s="2">
        <v>35004</v>
      </c>
      <c r="B193" s="262">
        <f>O193/'PIB - BCB'!B72</f>
        <v>-2.5465937941974576E-2</v>
      </c>
      <c r="C193" s="169"/>
      <c r="M193" s="2">
        <v>35004</v>
      </c>
      <c r="N193">
        <v>-786.3</v>
      </c>
      <c r="O193" s="11">
        <f t="shared" si="2"/>
        <v>-19248.200000000004</v>
      </c>
      <c r="P193">
        <v>-811.1</v>
      </c>
    </row>
    <row r="194" spans="1:17">
      <c r="A194" s="2">
        <v>35034</v>
      </c>
      <c r="B194" s="262">
        <f>O194/'PIB - BCB'!B73</f>
        <v>-2.3852358728638844E-2</v>
      </c>
      <c r="C194" s="1">
        <f>Q194/'PIB - BCB'!B73</f>
        <v>-2.4278576368210521E-2</v>
      </c>
      <c r="M194" s="2">
        <v>35034</v>
      </c>
      <c r="N194" s="8">
        <v>-1142.7</v>
      </c>
      <c r="O194" s="11">
        <f t="shared" si="2"/>
        <v>-18383.800000000003</v>
      </c>
      <c r="P194" s="8">
        <v>-1165.5</v>
      </c>
      <c r="Q194" s="8">
        <f>SUM(P183:P194)</f>
        <v>-18712.3</v>
      </c>
    </row>
    <row r="195" spans="1:17">
      <c r="A195" s="2">
        <v>35065</v>
      </c>
      <c r="B195" s="262">
        <f>O195/'PIB - BCB'!B74</f>
        <v>-2.3564631296241298E-2</v>
      </c>
      <c r="C195" s="1">
        <f>Q195/'PIB - BCB'!B74</f>
        <v>-2.3996410448435705E-2</v>
      </c>
      <c r="M195" s="2">
        <v>35065</v>
      </c>
      <c r="N195" s="8">
        <v>-1248.3</v>
      </c>
      <c r="O195" s="11">
        <f t="shared" si="2"/>
        <v>-18250.099999999999</v>
      </c>
      <c r="P195" s="8">
        <v>-1283.5999999999999</v>
      </c>
      <c r="Q195" s="8">
        <f t="shared" ref="Q195:Q258" si="3">SUM(P184:P195)</f>
        <v>-18584.5</v>
      </c>
    </row>
    <row r="196" spans="1:17">
      <c r="A196" s="2">
        <v>35096</v>
      </c>
      <c r="B196" s="262">
        <f>O196/'PIB - BCB'!B75</f>
        <v>-2.1635015350300917E-2</v>
      </c>
      <c r="C196" s="1">
        <f>Q196/'PIB - BCB'!B75</f>
        <v>-2.2067259314331865E-2</v>
      </c>
      <c r="M196" s="2">
        <v>35096</v>
      </c>
      <c r="N196">
        <v>-657.1</v>
      </c>
      <c r="O196" s="11">
        <f t="shared" si="2"/>
        <v>-16877.8</v>
      </c>
      <c r="P196">
        <v>-683.9</v>
      </c>
      <c r="Q196" s="8">
        <f t="shared" si="3"/>
        <v>-17215.000000000004</v>
      </c>
    </row>
    <row r="197" spans="1:17">
      <c r="A197" s="2">
        <v>35125</v>
      </c>
      <c r="B197" s="262">
        <f>O197/'PIB - BCB'!B76</f>
        <v>-2.0656805609422523E-2</v>
      </c>
      <c r="C197" s="1">
        <f>Q197/'PIB - BCB'!B76</f>
        <v>-2.1084069893241346E-2</v>
      </c>
      <c r="M197" s="2">
        <v>35125</v>
      </c>
      <c r="N197" s="8">
        <v>-1533.1</v>
      </c>
      <c r="O197" s="11">
        <f t="shared" si="2"/>
        <v>-16191.3</v>
      </c>
      <c r="P197" s="8">
        <v>-1557.4</v>
      </c>
      <c r="Q197" s="8">
        <f t="shared" si="3"/>
        <v>-16526.200000000004</v>
      </c>
    </row>
    <row r="198" spans="1:17">
      <c r="A198" s="2">
        <v>35156</v>
      </c>
      <c r="B198" s="262">
        <f>O198/'PIB - BCB'!B77</f>
        <v>-1.9108844426565894E-2</v>
      </c>
      <c r="C198" s="1">
        <f>Q198/'PIB - BCB'!B77</f>
        <v>-1.9525578243550713E-2</v>
      </c>
      <c r="M198" s="2">
        <v>35156</v>
      </c>
      <c r="N198" s="8">
        <v>-1714.7</v>
      </c>
      <c r="O198" s="11">
        <f t="shared" si="2"/>
        <v>-15058.400000000001</v>
      </c>
      <c r="P198" s="8">
        <v>-1739.2</v>
      </c>
      <c r="Q198" s="8">
        <f t="shared" si="3"/>
        <v>-15386.8</v>
      </c>
    </row>
    <row r="199" spans="1:17">
      <c r="A199" s="2">
        <v>35186</v>
      </c>
      <c r="B199" s="262">
        <f>O199/'PIB - BCB'!B78</f>
        <v>-1.8306413247853568E-2</v>
      </c>
      <c r="C199" s="1">
        <f>Q199/'PIB - BCB'!B78</f>
        <v>-1.8723114524260797E-2</v>
      </c>
      <c r="M199" s="2">
        <v>35186</v>
      </c>
      <c r="N199">
        <v>-909.6</v>
      </c>
      <c r="O199" s="11">
        <f t="shared" ref="O199:O262" si="4">SUM(N188:N199)</f>
        <v>-14545.800000000001</v>
      </c>
      <c r="P199">
        <v>-941</v>
      </c>
      <c r="Q199" s="8">
        <f t="shared" si="3"/>
        <v>-14876.9</v>
      </c>
    </row>
    <row r="200" spans="1:17">
      <c r="A200" s="2">
        <v>35217</v>
      </c>
      <c r="B200" s="262">
        <f>O200/'PIB - BCB'!B79</f>
        <v>-1.7324369007495444E-2</v>
      </c>
      <c r="C200" s="1">
        <f>Q200/'PIB - BCB'!B79</f>
        <v>-1.7752393872986751E-2</v>
      </c>
      <c r="M200" s="2">
        <v>35217</v>
      </c>
      <c r="N200" s="8">
        <v>-1590.1</v>
      </c>
      <c r="O200" s="11">
        <f t="shared" si="4"/>
        <v>-13842.500000000002</v>
      </c>
      <c r="P200" s="8">
        <v>-1634.7</v>
      </c>
      <c r="Q200" s="8">
        <f t="shared" si="3"/>
        <v>-14184.500000000002</v>
      </c>
    </row>
    <row r="201" spans="1:17">
      <c r="A201" s="2">
        <v>35247</v>
      </c>
      <c r="B201" s="262">
        <f>O201/'PIB - BCB'!B80</f>
        <v>-1.8691924261872609E-2</v>
      </c>
      <c r="C201" s="1">
        <f>Q201/'PIB - BCB'!B80</f>
        <v>-1.9119086904265316E-2</v>
      </c>
      <c r="M201" s="2">
        <v>35247</v>
      </c>
      <c r="N201" s="8">
        <v>-2380.6999999999998</v>
      </c>
      <c r="O201" s="11">
        <f t="shared" si="4"/>
        <v>-15101</v>
      </c>
      <c r="P201" s="8">
        <v>-2407.6</v>
      </c>
      <c r="Q201" s="8">
        <f t="shared" si="3"/>
        <v>-15446.100000000002</v>
      </c>
    </row>
    <row r="202" spans="1:17">
      <c r="A202" s="2">
        <v>35278</v>
      </c>
      <c r="B202" s="262">
        <f>O202/'PIB - BCB'!B81</f>
        <v>-1.9172419024501255E-2</v>
      </c>
      <c r="C202" s="1">
        <f>Q202/'PIB - BCB'!B81</f>
        <v>-1.9600267206299413E-2</v>
      </c>
      <c r="M202" s="2">
        <v>35278</v>
      </c>
      <c r="N202" s="8">
        <v>-1248.2</v>
      </c>
      <c r="O202" s="11">
        <f t="shared" si="4"/>
        <v>-15670.500000000004</v>
      </c>
      <c r="P202" s="8">
        <v>-1275.3</v>
      </c>
      <c r="Q202" s="8">
        <f t="shared" si="3"/>
        <v>-16020.2</v>
      </c>
    </row>
    <row r="203" spans="1:17">
      <c r="A203" s="2">
        <v>35309</v>
      </c>
      <c r="B203" s="262">
        <f>O203/'PIB - BCB'!B82</f>
        <v>-2.0928272290621604E-2</v>
      </c>
      <c r="C203" s="1">
        <f>Q203/'PIB - BCB'!B82</f>
        <v>-2.1346580986452805E-2</v>
      </c>
      <c r="M203" s="2">
        <v>35309</v>
      </c>
      <c r="N203" s="8">
        <v>-2152.9</v>
      </c>
      <c r="O203" s="11">
        <f t="shared" si="4"/>
        <v>-17280.600000000002</v>
      </c>
      <c r="P203" s="8">
        <v>-2180</v>
      </c>
      <c r="Q203" s="8">
        <f t="shared" si="3"/>
        <v>-17626</v>
      </c>
    </row>
    <row r="204" spans="1:17">
      <c r="A204" s="2">
        <v>35339</v>
      </c>
      <c r="B204" s="262">
        <f>O204/'PIB - BCB'!B83</f>
        <v>-2.2896811333224777E-2</v>
      </c>
      <c r="C204" s="1">
        <f>Q204/'PIB - BCB'!B83</f>
        <v>-2.3308086129443201E-2</v>
      </c>
      <c r="M204" s="2">
        <v>35339</v>
      </c>
      <c r="N204" s="8">
        <v>-3759.9</v>
      </c>
      <c r="O204" s="11">
        <f t="shared" si="4"/>
        <v>-19123.599999999999</v>
      </c>
      <c r="P204" s="8">
        <v>-3787.8</v>
      </c>
      <c r="Q204" s="8">
        <f t="shared" si="3"/>
        <v>-19467.099999999999</v>
      </c>
    </row>
    <row r="205" spans="1:17">
      <c r="A205" s="2">
        <v>35370</v>
      </c>
      <c r="B205" s="262">
        <f>O205/'PIB - BCB'!B84</f>
        <v>-2.4142014080864121E-2</v>
      </c>
      <c r="C205" s="1">
        <f>Q205/'PIB - BCB'!B84</f>
        <v>-2.4545646535666064E-2</v>
      </c>
      <c r="M205" s="2">
        <v>35370</v>
      </c>
      <c r="N205" s="8">
        <v>-2010.7</v>
      </c>
      <c r="O205" s="11">
        <f t="shared" si="4"/>
        <v>-20348</v>
      </c>
      <c r="P205" s="8">
        <v>-2032.2</v>
      </c>
      <c r="Q205" s="8">
        <f t="shared" si="3"/>
        <v>-20688.2</v>
      </c>
    </row>
    <row r="206" spans="1:17">
      <c r="A206" s="2">
        <v>35400</v>
      </c>
      <c r="B206" s="262">
        <f>O206/'PIB - BCB'!B85</f>
        <v>-2.7616187182659849E-2</v>
      </c>
      <c r="C206" s="1">
        <f>Q206/'PIB - BCB'!B85</f>
        <v>-2.8017000795516903E-2</v>
      </c>
      <c r="M206" s="2">
        <v>35400</v>
      </c>
      <c r="N206" s="8">
        <v>-4296.6000000000004</v>
      </c>
      <c r="O206" s="11">
        <f t="shared" si="4"/>
        <v>-23501.9</v>
      </c>
      <c r="P206" s="8">
        <v>-4320.3</v>
      </c>
      <c r="Q206" s="8">
        <f t="shared" si="3"/>
        <v>-23843</v>
      </c>
    </row>
    <row r="207" spans="1:17">
      <c r="A207" s="2">
        <v>35431</v>
      </c>
      <c r="B207" s="262">
        <f>O207/'PIB - BCB'!B86</f>
        <v>-2.6507284648988987E-2</v>
      </c>
      <c r="C207" s="1">
        <f>Q207/'PIB - BCB'!B86</f>
        <v>-2.689621230984687E-2</v>
      </c>
      <c r="M207" s="2">
        <v>35431</v>
      </c>
      <c r="N207">
        <v>-421.5</v>
      </c>
      <c r="O207" s="11">
        <f t="shared" si="4"/>
        <v>-22675.1</v>
      </c>
      <c r="P207">
        <v>-448.4</v>
      </c>
      <c r="Q207" s="8">
        <f t="shared" si="3"/>
        <v>-23007.8</v>
      </c>
    </row>
    <row r="208" spans="1:17">
      <c r="A208" s="2">
        <v>35462</v>
      </c>
      <c r="B208" s="262">
        <f>O208/'PIB - BCB'!B87</f>
        <v>-2.8030634190694341E-2</v>
      </c>
      <c r="C208" s="1">
        <f>Q208/'PIB - BCB'!B87</f>
        <v>-2.8417291765021304E-2</v>
      </c>
      <c r="M208" s="2">
        <v>35462</v>
      </c>
      <c r="N208" s="8">
        <v>-2028.5</v>
      </c>
      <c r="O208" s="11">
        <f t="shared" si="4"/>
        <v>-24046.5</v>
      </c>
      <c r="P208" s="8">
        <v>-2054.3000000000002</v>
      </c>
      <c r="Q208" s="8">
        <f t="shared" si="3"/>
        <v>-24378.2</v>
      </c>
    </row>
    <row r="209" spans="1:17">
      <c r="A209" s="2">
        <v>35490</v>
      </c>
      <c r="B209" s="262">
        <f>O209/'PIB - BCB'!B88</f>
        <v>-2.8748723578956675E-2</v>
      </c>
      <c r="C209" s="1">
        <f>Q209/'PIB - BCB'!B88</f>
        <v>-2.9141826369521274E-2</v>
      </c>
      <c r="M209" s="2">
        <v>35490</v>
      </c>
      <c r="N209" s="8">
        <v>-2205.5</v>
      </c>
      <c r="O209" s="11">
        <f t="shared" si="4"/>
        <v>-24718.9</v>
      </c>
      <c r="P209" s="8">
        <v>-2236.1</v>
      </c>
      <c r="Q209" s="8">
        <f t="shared" si="3"/>
        <v>-25056.899999999998</v>
      </c>
    </row>
    <row r="210" spans="1:17">
      <c r="A210" s="2">
        <v>35521</v>
      </c>
      <c r="B210" s="262">
        <f>O210/'PIB - BCB'!B89</f>
        <v>-3.0993207206268133E-2</v>
      </c>
      <c r="C210" s="1">
        <f>Q210/'PIB - BCB'!B89</f>
        <v>-3.1394173138062226E-2</v>
      </c>
      <c r="M210" s="2">
        <v>35521</v>
      </c>
      <c r="N210" s="8">
        <v>-3755.8</v>
      </c>
      <c r="O210" s="11">
        <f t="shared" si="4"/>
        <v>-26760</v>
      </c>
      <c r="P210" s="8">
        <v>-3788.5</v>
      </c>
      <c r="Q210" s="8">
        <f t="shared" si="3"/>
        <v>-27106.199999999997</v>
      </c>
    </row>
    <row r="211" spans="1:17">
      <c r="A211" s="2">
        <v>35551</v>
      </c>
      <c r="B211" s="262">
        <f>O211/'PIB - BCB'!B90</f>
        <v>-3.1668831131351258E-2</v>
      </c>
      <c r="C211" s="1">
        <f>Q211/'PIB - BCB'!B90</f>
        <v>-3.2095836724328003E-2</v>
      </c>
      <c r="M211" s="2">
        <v>35551</v>
      </c>
      <c r="N211" s="8">
        <v>-1583.2</v>
      </c>
      <c r="O211" s="11">
        <f t="shared" si="4"/>
        <v>-27433.599999999999</v>
      </c>
      <c r="P211" s="8">
        <v>-1638.3</v>
      </c>
      <c r="Q211" s="8">
        <f t="shared" si="3"/>
        <v>-27803.5</v>
      </c>
    </row>
    <row r="212" spans="1:17">
      <c r="A212" s="2">
        <v>35582</v>
      </c>
      <c r="B212" s="262">
        <f>O212/'PIB - BCB'!B91</f>
        <v>-3.248265911226602E-2</v>
      </c>
      <c r="C212" s="1">
        <f>Q212/'PIB - BCB'!B91</f>
        <v>-3.2908513175398571E-2</v>
      </c>
      <c r="M212" s="2">
        <v>35582</v>
      </c>
      <c r="N212" s="8">
        <v>-2432.1999999999998</v>
      </c>
      <c r="O212" s="11">
        <f t="shared" si="4"/>
        <v>-28275.7</v>
      </c>
      <c r="P212" s="8">
        <v>-2477.6</v>
      </c>
      <c r="Q212" s="8">
        <f t="shared" si="3"/>
        <v>-28646.399999999998</v>
      </c>
    </row>
    <row r="213" spans="1:17">
      <c r="A213" s="2">
        <v>35612</v>
      </c>
      <c r="B213" s="262">
        <f>O213/'PIB - BCB'!B92</f>
        <v>-3.3231995870020369E-2</v>
      </c>
      <c r="C213" s="1">
        <f>Q213/'PIB - BCB'!B92</f>
        <v>-3.3667479278400782E-2</v>
      </c>
      <c r="M213" s="2">
        <v>35612</v>
      </c>
      <c r="N213" s="8">
        <v>-3072.5</v>
      </c>
      <c r="O213" s="11">
        <f t="shared" si="4"/>
        <v>-28967.500000000004</v>
      </c>
      <c r="P213" s="8">
        <v>-3108.3</v>
      </c>
      <c r="Q213" s="8">
        <f t="shared" si="3"/>
        <v>-29347.1</v>
      </c>
    </row>
    <row r="214" spans="1:17">
      <c r="A214" s="2">
        <v>35643</v>
      </c>
      <c r="B214" s="262">
        <f>O214/'PIB - BCB'!B93</f>
        <v>-3.3748812303220563E-2</v>
      </c>
      <c r="C214" s="1">
        <f>Q214/'PIB - BCB'!B93</f>
        <v>-3.4185151182768332E-2</v>
      </c>
      <c r="M214" s="2">
        <v>35643</v>
      </c>
      <c r="N214" s="8">
        <v>-1726.1</v>
      </c>
      <c r="O214" s="11">
        <f t="shared" si="4"/>
        <v>-29445.399999999998</v>
      </c>
      <c r="P214" s="8">
        <v>-1754.3</v>
      </c>
      <c r="Q214" s="8">
        <f t="shared" si="3"/>
        <v>-29826.099999999995</v>
      </c>
    </row>
    <row r="215" spans="1:17">
      <c r="A215" s="2">
        <v>35674</v>
      </c>
      <c r="B215" s="262">
        <f>O215/'PIB - BCB'!B94</f>
        <v>-3.3932078938437756E-2</v>
      </c>
      <c r="C215" s="1">
        <f>Q215/'PIB - BCB'!B94</f>
        <v>-3.4367769204136825E-2</v>
      </c>
      <c r="M215" s="2">
        <v>35674</v>
      </c>
      <c r="N215" s="8">
        <v>-2403.6</v>
      </c>
      <c r="O215" s="11">
        <f t="shared" si="4"/>
        <v>-29696.1</v>
      </c>
      <c r="P215" s="8">
        <v>-2431.3000000000002</v>
      </c>
      <c r="Q215" s="8">
        <f t="shared" si="3"/>
        <v>-30077.399999999994</v>
      </c>
    </row>
    <row r="216" spans="1:17">
      <c r="A216" s="2">
        <v>35704</v>
      </c>
      <c r="B216" s="262">
        <f>O216/'PIB - BCB'!B95</f>
        <v>-3.3793437269555075E-2</v>
      </c>
      <c r="C216" s="1">
        <f>Q216/'PIB - BCB'!B95</f>
        <v>-3.4235209768080796E-2</v>
      </c>
      <c r="M216" s="2">
        <v>35704</v>
      </c>
      <c r="N216" s="8">
        <v>-3805.1</v>
      </c>
      <c r="O216" s="11">
        <f t="shared" si="4"/>
        <v>-29741.299999999996</v>
      </c>
      <c r="P216" s="8">
        <v>-3840.5</v>
      </c>
      <c r="Q216" s="8">
        <f t="shared" si="3"/>
        <v>-30130.1</v>
      </c>
    </row>
    <row r="217" spans="1:17">
      <c r="A217" s="2">
        <v>35735</v>
      </c>
      <c r="B217" s="262">
        <f>O217/'PIB - BCB'!B96</f>
        <v>-3.5068517983492239E-2</v>
      </c>
      <c r="C217" s="1">
        <f>Q217/'PIB - BCB'!B96</f>
        <v>-3.5527381700968141E-2</v>
      </c>
      <c r="M217" s="2">
        <v>35735</v>
      </c>
      <c r="N217" s="8">
        <v>-3221.4</v>
      </c>
      <c r="O217" s="11">
        <f t="shared" si="4"/>
        <v>-30952</v>
      </c>
      <c r="P217" s="8">
        <v>-3259.1</v>
      </c>
      <c r="Q217" s="8">
        <f t="shared" si="3"/>
        <v>-31356.999999999996</v>
      </c>
    </row>
    <row r="218" spans="1:17">
      <c r="A218" s="2">
        <v>35765</v>
      </c>
      <c r="B218" s="262">
        <f>O218/'PIB - BCB'!B97</f>
        <v>-3.4476418629610928E-2</v>
      </c>
      <c r="C218" s="1">
        <f>Q218/'PIB - BCB'!B97</f>
        <v>-3.4928709064602242E-2</v>
      </c>
      <c r="M218" s="2">
        <v>35765</v>
      </c>
      <c r="N218" s="8">
        <v>-3797</v>
      </c>
      <c r="O218" s="11">
        <f t="shared" si="4"/>
        <v>-30452.399999999998</v>
      </c>
      <c r="P218" s="8">
        <v>-3815.2</v>
      </c>
      <c r="Q218" s="8">
        <f t="shared" si="3"/>
        <v>-30851.899999999998</v>
      </c>
    </row>
    <row r="219" spans="1:17">
      <c r="A219" s="2">
        <v>35796</v>
      </c>
      <c r="B219" s="262">
        <f>O219/'PIB - BCB'!B98</f>
        <v>-3.65311430558092E-2</v>
      </c>
      <c r="C219" s="1">
        <f>Q219/'PIB - BCB'!B98</f>
        <v>-3.6986114907899673E-2</v>
      </c>
      <c r="M219" s="2">
        <v>35796</v>
      </c>
      <c r="N219" s="8">
        <v>-2174.6999999999998</v>
      </c>
      <c r="O219" s="11">
        <f t="shared" si="4"/>
        <v>-32205.599999999999</v>
      </c>
      <c r="P219" s="8">
        <v>-2203.1999999999998</v>
      </c>
      <c r="Q219" s="8">
        <f t="shared" si="3"/>
        <v>-32606.699999999997</v>
      </c>
    </row>
    <row r="220" spans="1:17">
      <c r="A220" s="2">
        <v>35827</v>
      </c>
      <c r="B220" s="262">
        <f>O220/'PIB - BCB'!B99</f>
        <v>-3.6016731931048984E-2</v>
      </c>
      <c r="C220" s="1">
        <f>Q220/'PIB - BCB'!B99</f>
        <v>-3.6497433944677776E-2</v>
      </c>
      <c r="M220" s="2">
        <v>35827</v>
      </c>
      <c r="N220" s="8">
        <v>-1508.8</v>
      </c>
      <c r="O220" s="11">
        <f t="shared" si="4"/>
        <v>-31685.9</v>
      </c>
      <c r="P220" s="8">
        <v>-1556.4</v>
      </c>
      <c r="Q220" s="8">
        <f t="shared" si="3"/>
        <v>-32108.799999999999</v>
      </c>
    </row>
    <row r="221" spans="1:17">
      <c r="A221" s="2">
        <v>35855</v>
      </c>
      <c r="B221" s="262">
        <f>O221/'PIB - BCB'!B100</f>
        <v>-3.6258134021860434E-2</v>
      </c>
      <c r="C221" s="1">
        <f>Q221/'PIB - BCB'!B100</f>
        <v>-3.67349814647717E-2</v>
      </c>
      <c r="M221" s="2">
        <v>35855</v>
      </c>
      <c r="N221" s="8">
        <v>-2424.8000000000002</v>
      </c>
      <c r="O221" s="11">
        <f t="shared" si="4"/>
        <v>-31905.200000000001</v>
      </c>
      <c r="P221" s="8">
        <v>-2452.1</v>
      </c>
      <c r="Q221" s="8">
        <f t="shared" si="3"/>
        <v>-32324.799999999999</v>
      </c>
    </row>
    <row r="222" spans="1:17">
      <c r="A222" s="2">
        <v>35886</v>
      </c>
      <c r="B222" s="262">
        <f>O222/'PIB - BCB'!B101</f>
        <v>-3.5241406449030101E-2</v>
      </c>
      <c r="C222" s="1">
        <f>Q222/'PIB - BCB'!B101</f>
        <v>-3.5718055100629614E-2</v>
      </c>
      <c r="M222" s="2">
        <v>35886</v>
      </c>
      <c r="N222" s="8">
        <v>-2837.1</v>
      </c>
      <c r="O222" s="11">
        <f t="shared" si="4"/>
        <v>-30986.5</v>
      </c>
      <c r="P222" s="8">
        <v>-2869.3</v>
      </c>
      <c r="Q222" s="8">
        <f t="shared" si="3"/>
        <v>-31405.599999999999</v>
      </c>
    </row>
    <row r="223" spans="1:17">
      <c r="A223" s="2">
        <v>35916</v>
      </c>
      <c r="B223" s="262">
        <f>O223/'PIB - BCB'!B102</f>
        <v>-3.5771642821634912E-2</v>
      </c>
      <c r="C223" s="1">
        <f>Q223/'PIB - BCB'!B102</f>
        <v>-3.6245206631030882E-2</v>
      </c>
      <c r="M223" s="2">
        <v>35916</v>
      </c>
      <c r="N223" s="8">
        <v>-2042.8</v>
      </c>
      <c r="O223" s="11">
        <f t="shared" si="4"/>
        <v>-31446.1</v>
      </c>
      <c r="P223" s="8">
        <v>-2095.1</v>
      </c>
      <c r="Q223" s="8">
        <f t="shared" si="3"/>
        <v>-31862.399999999998</v>
      </c>
    </row>
    <row r="224" spans="1:17">
      <c r="A224" s="2">
        <v>35947</v>
      </c>
      <c r="B224" s="262">
        <f>O224/'PIB - BCB'!B103</f>
        <v>-3.5864372716407911E-2</v>
      </c>
      <c r="C224" s="1">
        <f>Q224/'PIB - BCB'!B103</f>
        <v>-3.6337411661230286E-2</v>
      </c>
      <c r="M224" s="2">
        <v>35947</v>
      </c>
      <c r="N224" s="8">
        <v>-2465.3000000000002</v>
      </c>
      <c r="O224" s="11">
        <f t="shared" si="4"/>
        <v>-31479.199999999997</v>
      </c>
      <c r="P224" s="8">
        <v>-2509.6</v>
      </c>
      <c r="Q224" s="8">
        <f t="shared" si="3"/>
        <v>-31894.399999999998</v>
      </c>
    </row>
    <row r="225" spans="1:17">
      <c r="A225" s="2">
        <v>35977</v>
      </c>
      <c r="B225" s="262">
        <f>O225/'PIB - BCB'!B104</f>
        <v>-3.4716335710742806E-2</v>
      </c>
      <c r="C225" s="1">
        <f>Q225/'PIB - BCB'!B104</f>
        <v>-3.5198545048203828E-2</v>
      </c>
      <c r="M225" s="2">
        <v>35977</v>
      </c>
      <c r="N225" s="8">
        <v>-2039.7</v>
      </c>
      <c r="O225" s="11">
        <f t="shared" si="4"/>
        <v>-30446.399999999994</v>
      </c>
      <c r="P225" s="8">
        <v>-2083.1999999999998</v>
      </c>
      <c r="Q225" s="8">
        <f t="shared" si="3"/>
        <v>-30869.3</v>
      </c>
    </row>
    <row r="226" spans="1:17">
      <c r="A226" s="2">
        <v>36008</v>
      </c>
      <c r="B226" s="262">
        <f>O226/'PIB - BCB'!B105</f>
        <v>-3.4834801221215704E-2</v>
      </c>
      <c r="C226" s="1">
        <f>Q226/'PIB - BCB'!B105</f>
        <v>-3.5324566743687467E-2</v>
      </c>
      <c r="M226" s="2">
        <v>36008</v>
      </c>
      <c r="N226" s="8">
        <v>-1778.3</v>
      </c>
      <c r="O226" s="11">
        <f t="shared" si="4"/>
        <v>-30498.599999999995</v>
      </c>
      <c r="P226" s="8">
        <v>-1812.4</v>
      </c>
      <c r="Q226" s="8">
        <f t="shared" si="3"/>
        <v>-30927.399999999998</v>
      </c>
    </row>
    <row r="227" spans="1:17">
      <c r="A227" s="2">
        <v>36039</v>
      </c>
      <c r="B227" s="262">
        <f>O227/'PIB - BCB'!B106</f>
        <v>-3.7729636465497388E-2</v>
      </c>
      <c r="C227" s="1">
        <f>Q227/'PIB - BCB'!B106</f>
        <v>-3.8247825793065682E-2</v>
      </c>
      <c r="M227" s="2">
        <v>36039</v>
      </c>
      <c r="N227" s="8">
        <v>-4837.2</v>
      </c>
      <c r="O227" s="11">
        <f t="shared" si="4"/>
        <v>-32932.199999999997</v>
      </c>
      <c r="P227" s="8">
        <v>-4888.3999999999996</v>
      </c>
      <c r="Q227" s="8">
        <f t="shared" si="3"/>
        <v>-33384.5</v>
      </c>
    </row>
    <row r="228" spans="1:17">
      <c r="A228" s="2">
        <v>36069</v>
      </c>
      <c r="B228" s="262">
        <f>O228/'PIB - BCB'!B107</f>
        <v>-3.9263532317219262E-2</v>
      </c>
      <c r="C228" s="1">
        <f>Q228/'PIB - BCB'!B107</f>
        <v>-3.9789366741001496E-2</v>
      </c>
      <c r="M228" s="2">
        <v>36069</v>
      </c>
      <c r="N228" s="8">
        <v>-4959.3</v>
      </c>
      <c r="O228" s="11">
        <f t="shared" si="4"/>
        <v>-34086.400000000001</v>
      </c>
      <c r="P228" s="8">
        <v>-4998.8999999999996</v>
      </c>
      <c r="Q228" s="8">
        <f t="shared" si="3"/>
        <v>-34542.9</v>
      </c>
    </row>
    <row r="229" spans="1:17">
      <c r="A229" s="2">
        <v>36100</v>
      </c>
      <c r="B229" s="262">
        <f>O229/'PIB - BCB'!B108</f>
        <v>-3.8766947908939434E-2</v>
      </c>
      <c r="C229" s="1">
        <f>Q229/'PIB - BCB'!B108</f>
        <v>-3.9304705319569339E-2</v>
      </c>
      <c r="M229" s="2">
        <v>36100</v>
      </c>
      <c r="N229" s="8">
        <v>-2685.7</v>
      </c>
      <c r="O229" s="11">
        <f t="shared" si="4"/>
        <v>-33550.699999999997</v>
      </c>
      <c r="P229" s="8">
        <v>-2732.3</v>
      </c>
      <c r="Q229" s="8">
        <f t="shared" si="3"/>
        <v>-34016.100000000006</v>
      </c>
    </row>
    <row r="230" spans="1:17">
      <c r="A230" s="2">
        <v>36130</v>
      </c>
      <c r="B230" s="262">
        <f>O230/'PIB - BCB'!B109</f>
        <v>-3.8681540783819829E-2</v>
      </c>
      <c r="C230" s="1">
        <f>Q230/'PIB - BCB'!B109</f>
        <v>-3.923289561416507E-2</v>
      </c>
      <c r="M230" s="2">
        <v>36130</v>
      </c>
      <c r="N230" s="8">
        <v>-3662.2</v>
      </c>
      <c r="O230" s="11">
        <f t="shared" si="4"/>
        <v>-33415.9</v>
      </c>
      <c r="P230" s="8">
        <v>-3691.3</v>
      </c>
      <c r="Q230" s="8">
        <f t="shared" si="3"/>
        <v>-33892.200000000004</v>
      </c>
    </row>
    <row r="231" spans="1:17">
      <c r="A231" s="2">
        <v>36161</v>
      </c>
      <c r="B231" s="262">
        <f>O231/'PIB - BCB'!B110</f>
        <v>-3.9950018274420081E-2</v>
      </c>
      <c r="C231" s="1">
        <f>Q231/'PIB - BCB'!B110</f>
        <v>-4.0550344840680284E-2</v>
      </c>
      <c r="M231" s="2">
        <v>36161</v>
      </c>
      <c r="N231" s="8">
        <v>-2425</v>
      </c>
      <c r="O231" s="11">
        <f t="shared" si="4"/>
        <v>-33666.199999999997</v>
      </c>
      <c r="P231" s="8">
        <v>-2483.1</v>
      </c>
      <c r="Q231" s="8">
        <f t="shared" si="3"/>
        <v>-34172.1</v>
      </c>
    </row>
    <row r="232" spans="1:17">
      <c r="A232" s="2">
        <v>36192</v>
      </c>
      <c r="B232" s="262">
        <f>O232/'PIB - BCB'!B111</f>
        <v>-4.0357696681484548E-2</v>
      </c>
      <c r="C232" s="1">
        <f>Q232/'PIB - BCB'!B111</f>
        <v>-4.096374991638338E-2</v>
      </c>
      <c r="M232" s="2">
        <v>36192</v>
      </c>
      <c r="N232" s="8">
        <v>-1024.9000000000001</v>
      </c>
      <c r="O232" s="11">
        <f t="shared" si="4"/>
        <v>-33182.300000000003</v>
      </c>
      <c r="P232" s="8">
        <v>-1064.9000000000001</v>
      </c>
      <c r="Q232" s="8">
        <f t="shared" si="3"/>
        <v>-33680.6</v>
      </c>
    </row>
    <row r="233" spans="1:17">
      <c r="A233" s="2">
        <v>36220</v>
      </c>
      <c r="B233" s="262">
        <f>O233/'PIB - BCB'!B112</f>
        <v>-4.0948258101411075E-2</v>
      </c>
      <c r="C233" s="1">
        <f>Q233/'PIB - BCB'!B112</f>
        <v>-4.1590052929343882E-2</v>
      </c>
      <c r="M233" s="2">
        <v>36220</v>
      </c>
      <c r="N233" s="8">
        <v>-2037.1</v>
      </c>
      <c r="O233" s="11">
        <f t="shared" si="4"/>
        <v>-32794.6</v>
      </c>
      <c r="P233" s="8">
        <v>-2080.1</v>
      </c>
      <c r="Q233" s="8">
        <f t="shared" si="3"/>
        <v>-33308.6</v>
      </c>
    </row>
    <row r="234" spans="1:17">
      <c r="A234" s="2">
        <v>36251</v>
      </c>
      <c r="B234" s="262">
        <f>O234/'PIB - BCB'!B113</f>
        <v>-4.1813295204993307E-2</v>
      </c>
      <c r="C234" s="1">
        <f>Q234/'PIB - BCB'!B113</f>
        <v>-4.2494188979147064E-2</v>
      </c>
      <c r="M234" s="2">
        <v>36251</v>
      </c>
      <c r="N234" s="8">
        <v>-2620.1999999999998</v>
      </c>
      <c r="O234" s="11">
        <f t="shared" si="4"/>
        <v>-32577.7</v>
      </c>
      <c r="P234" s="8">
        <v>-2668.9</v>
      </c>
      <c r="Q234" s="8">
        <f t="shared" si="3"/>
        <v>-33108.199999999997</v>
      </c>
    </row>
    <row r="235" spans="1:17">
      <c r="A235" s="2">
        <v>36281</v>
      </c>
      <c r="B235" s="262">
        <f>O235/'PIB - BCB'!B114</f>
        <v>-4.2491052425375112E-2</v>
      </c>
      <c r="C235" s="1">
        <f>Q235/'PIB - BCB'!B114</f>
        <v>-4.3207123116509066E-2</v>
      </c>
      <c r="M235" s="2">
        <v>36281</v>
      </c>
      <c r="N235" s="8">
        <v>-1567.6</v>
      </c>
      <c r="O235" s="11">
        <f t="shared" si="4"/>
        <v>-32102.5</v>
      </c>
      <c r="P235" s="8">
        <v>-1630.4</v>
      </c>
      <c r="Q235" s="8">
        <f t="shared" si="3"/>
        <v>-32643.5</v>
      </c>
    </row>
    <row r="236" spans="1:17">
      <c r="A236" s="2">
        <v>36312</v>
      </c>
      <c r="B236" s="262">
        <f>O236/'PIB - BCB'!B115</f>
        <v>-4.440995483012198E-2</v>
      </c>
      <c r="C236" s="1">
        <f>Q236/'PIB - BCB'!B115</f>
        <v>-4.5157467213651346E-2</v>
      </c>
      <c r="M236" s="2">
        <v>36312</v>
      </c>
      <c r="N236" s="8">
        <v>-2925.6</v>
      </c>
      <c r="O236" s="11">
        <f t="shared" si="4"/>
        <v>-32562.799999999999</v>
      </c>
      <c r="P236" s="8">
        <v>-2977</v>
      </c>
      <c r="Q236" s="8">
        <f t="shared" si="3"/>
        <v>-33110.9</v>
      </c>
    </row>
    <row r="237" spans="1:17">
      <c r="A237" s="2">
        <v>36342</v>
      </c>
      <c r="B237" s="262">
        <f>O237/'PIB - BCB'!B116</f>
        <v>-4.5258453523776485E-2</v>
      </c>
      <c r="C237" s="1">
        <f>Q237/'PIB - BCB'!B116</f>
        <v>-4.6011256792223197E-2</v>
      </c>
      <c r="M237" s="2">
        <v>36342</v>
      </c>
      <c r="N237" s="8">
        <v>-1568.9</v>
      </c>
      <c r="O237" s="11">
        <f t="shared" si="4"/>
        <v>-32092</v>
      </c>
      <c r="P237" s="8">
        <v>-1598.1</v>
      </c>
      <c r="Q237" s="8">
        <f t="shared" si="3"/>
        <v>-32625.8</v>
      </c>
    </row>
    <row r="238" spans="1:17">
      <c r="A238" s="2">
        <v>36373</v>
      </c>
      <c r="B238" s="262">
        <f>O238/'PIB - BCB'!B117</f>
        <v>-4.711882101972404E-2</v>
      </c>
      <c r="C238" s="1">
        <f>Q238/'PIB - BCB'!B117</f>
        <v>-4.7899500301102488E-2</v>
      </c>
      <c r="M238" s="2">
        <v>36373</v>
      </c>
      <c r="N238" s="8">
        <v>-2001</v>
      </c>
      <c r="O238" s="11">
        <f t="shared" si="4"/>
        <v>-32314.7</v>
      </c>
      <c r="P238" s="8">
        <v>-2036.7</v>
      </c>
      <c r="Q238" s="8">
        <f t="shared" si="3"/>
        <v>-32850.1</v>
      </c>
    </row>
    <row r="239" spans="1:17">
      <c r="A239" s="2">
        <v>36404</v>
      </c>
      <c r="B239" s="262">
        <f>O239/'PIB - BCB'!B118</f>
        <v>-4.3489493003881871E-2</v>
      </c>
      <c r="C239" s="1">
        <f>Q239/'PIB - BCB'!B118</f>
        <v>-4.4272503249975115E-2</v>
      </c>
      <c r="M239" s="2">
        <v>36404</v>
      </c>
      <c r="N239" s="8">
        <v>-1359.6</v>
      </c>
      <c r="O239" s="11">
        <f t="shared" si="4"/>
        <v>-28837.1</v>
      </c>
      <c r="P239" s="8">
        <v>-1394.6</v>
      </c>
      <c r="Q239" s="8">
        <f t="shared" si="3"/>
        <v>-29356.3</v>
      </c>
    </row>
    <row r="240" spans="1:17">
      <c r="A240" s="2">
        <v>36434</v>
      </c>
      <c r="B240" s="262">
        <f>O240/'PIB - BCB'!B119</f>
        <v>-4.1192618551739973E-2</v>
      </c>
      <c r="C240" s="1">
        <f>Q240/'PIB - BCB'!B119</f>
        <v>-4.2003040449224024E-2</v>
      </c>
      <c r="M240" s="2">
        <v>36434</v>
      </c>
      <c r="N240" s="8">
        <v>-2487</v>
      </c>
      <c r="O240" s="11">
        <f t="shared" si="4"/>
        <v>-26364.799999999999</v>
      </c>
      <c r="P240" s="8">
        <v>-2526.1</v>
      </c>
      <c r="Q240" s="8">
        <f t="shared" si="3"/>
        <v>-26883.499999999996</v>
      </c>
    </row>
    <row r="241" spans="1:17">
      <c r="A241" s="2">
        <v>36465</v>
      </c>
      <c r="B241" s="262">
        <f>O241/'PIB - BCB'!B120</f>
        <v>-4.2038192872388594E-2</v>
      </c>
      <c r="C241" s="1">
        <f>Q241/'PIB - BCB'!B120</f>
        <v>-4.2872065196300359E-2</v>
      </c>
      <c r="M241" s="2">
        <v>36465</v>
      </c>
      <c r="N241" s="8">
        <v>-2319</v>
      </c>
      <c r="O241" s="11">
        <f t="shared" si="4"/>
        <v>-25998.100000000002</v>
      </c>
      <c r="P241" s="8">
        <v>-2362.6</v>
      </c>
      <c r="Q241" s="8">
        <f t="shared" si="3"/>
        <v>-26513.799999999992</v>
      </c>
    </row>
    <row r="242" spans="1:17">
      <c r="A242" s="2">
        <v>36495</v>
      </c>
      <c r="B242" s="262">
        <f>O242/'PIB - BCB'!B121</f>
        <v>-4.2274691718533597E-2</v>
      </c>
      <c r="C242" s="1">
        <f>Q242/'PIB - BCB'!B121</f>
        <v>-4.3166747317659224E-2</v>
      </c>
      <c r="M242" s="2">
        <v>36495</v>
      </c>
      <c r="N242" s="8">
        <v>-2998.9</v>
      </c>
      <c r="O242" s="11">
        <f t="shared" si="4"/>
        <v>-25334.799999999999</v>
      </c>
      <c r="P242" s="8">
        <v>-3046.9</v>
      </c>
      <c r="Q242" s="8">
        <f t="shared" si="3"/>
        <v>-25869.399999999998</v>
      </c>
    </row>
    <row r="243" spans="1:17">
      <c r="A243" s="2">
        <v>36526</v>
      </c>
      <c r="B243" s="262">
        <f>O243/'PIB - BCB'!B122</f>
        <v>-3.9547580867388445E-2</v>
      </c>
      <c r="C243" s="1">
        <f>Q243/'PIB - BCB'!B122</f>
        <v>-4.040796406410295E-2</v>
      </c>
      <c r="M243" s="2">
        <v>36526</v>
      </c>
      <c r="N243">
        <v>-913.9</v>
      </c>
      <c r="O243" s="11">
        <f t="shared" si="4"/>
        <v>-23823.700000000004</v>
      </c>
      <c r="P243">
        <v>-955.7</v>
      </c>
      <c r="Q243" s="8">
        <f t="shared" si="3"/>
        <v>-24342</v>
      </c>
    </row>
    <row r="244" spans="1:17">
      <c r="A244" s="2">
        <v>36557</v>
      </c>
      <c r="B244" s="262">
        <f>O244/'PIB - BCB'!B123</f>
        <v>-3.9398248535651527E-2</v>
      </c>
      <c r="C244" s="1">
        <f>Q244/'PIB - BCB'!B123</f>
        <v>-4.0240608524538424E-2</v>
      </c>
      <c r="M244" s="2">
        <v>36557</v>
      </c>
      <c r="N244" s="8">
        <v>-1166.8</v>
      </c>
      <c r="O244" s="11">
        <f t="shared" si="4"/>
        <v>-23965.600000000002</v>
      </c>
      <c r="P244" s="8">
        <v>-1200.9000000000001</v>
      </c>
      <c r="Q244" s="8">
        <f t="shared" si="3"/>
        <v>-24478.000000000004</v>
      </c>
    </row>
    <row r="245" spans="1:17">
      <c r="A245" s="2">
        <v>36586</v>
      </c>
      <c r="B245" s="262">
        <f>O245/'PIB - BCB'!B124</f>
        <v>-3.8911764321726189E-2</v>
      </c>
      <c r="C245" s="1">
        <f>Q245/'PIB - BCB'!B124</f>
        <v>-3.9736259502102883E-2</v>
      </c>
      <c r="M245" s="2">
        <v>36586</v>
      </c>
      <c r="N245" s="8">
        <v>-1904.8</v>
      </c>
      <c r="O245" s="11">
        <f t="shared" si="4"/>
        <v>-23833.300000000003</v>
      </c>
      <c r="P245" s="8">
        <v>-1940.4</v>
      </c>
      <c r="Q245" s="8">
        <f t="shared" si="3"/>
        <v>-24338.300000000007</v>
      </c>
    </row>
    <row r="246" spans="1:17">
      <c r="A246" s="2">
        <v>36617</v>
      </c>
      <c r="B246" s="262">
        <f>O246/'PIB - BCB'!B125</f>
        <v>-3.931413808231643E-2</v>
      </c>
      <c r="C246" s="1">
        <f>Q246/'PIB - BCB'!B125</f>
        <v>-4.0103992330565628E-2</v>
      </c>
      <c r="M246" s="2">
        <v>36617</v>
      </c>
      <c r="N246" s="8">
        <v>-2982</v>
      </c>
      <c r="O246" s="11">
        <f t="shared" si="4"/>
        <v>-24195.100000000002</v>
      </c>
      <c r="P246" s="8">
        <v>-3011.8</v>
      </c>
      <c r="Q246" s="8">
        <f t="shared" si="3"/>
        <v>-24681.200000000004</v>
      </c>
    </row>
    <row r="247" spans="1:17">
      <c r="A247" s="2">
        <v>36647</v>
      </c>
      <c r="B247" s="262">
        <f>O247/'PIB - BCB'!B126</f>
        <v>-3.9046251345827773E-2</v>
      </c>
      <c r="C247" s="1">
        <f>Q247/'PIB - BCB'!B126</f>
        <v>-3.9794434881277041E-2</v>
      </c>
      <c r="M247" s="2">
        <v>36647</v>
      </c>
      <c r="N247" s="8">
        <v>-1598.2</v>
      </c>
      <c r="O247" s="11">
        <f t="shared" si="4"/>
        <v>-24225.7</v>
      </c>
      <c r="P247" s="8">
        <v>-1639.1</v>
      </c>
      <c r="Q247" s="8">
        <f t="shared" si="3"/>
        <v>-24689.9</v>
      </c>
    </row>
    <row r="248" spans="1:17">
      <c r="A248" s="2">
        <v>36678</v>
      </c>
      <c r="B248" s="262">
        <f>O248/'PIB - BCB'!B127</f>
        <v>-3.7896139843957254E-2</v>
      </c>
      <c r="C248" s="1">
        <f>Q248/'PIB - BCB'!B127</f>
        <v>-3.8640555131159639E-2</v>
      </c>
      <c r="M248" s="2">
        <v>36678</v>
      </c>
      <c r="N248" s="8">
        <v>-2412.5</v>
      </c>
      <c r="O248" s="11">
        <f t="shared" si="4"/>
        <v>-23712.6</v>
      </c>
      <c r="P248" s="8">
        <v>-2465.5</v>
      </c>
      <c r="Q248" s="8">
        <f t="shared" si="3"/>
        <v>-24178.399999999998</v>
      </c>
    </row>
    <row r="249" spans="1:17">
      <c r="A249" s="2">
        <v>36708</v>
      </c>
      <c r="B249" s="262">
        <f>O249/'PIB - BCB'!B128</f>
        <v>-3.7146673130760054E-2</v>
      </c>
      <c r="C249" s="1">
        <f>Q249/'PIB - BCB'!B128</f>
        <v>-3.7936464933085542E-2</v>
      </c>
      <c r="M249" s="2">
        <v>36708</v>
      </c>
      <c r="N249" s="8">
        <v>-1302.5</v>
      </c>
      <c r="O249" s="11">
        <f t="shared" si="4"/>
        <v>-23446.2</v>
      </c>
      <c r="P249" s="8">
        <v>-1364.4</v>
      </c>
      <c r="Q249" s="8">
        <f t="shared" si="3"/>
        <v>-23944.7</v>
      </c>
    </row>
    <row r="250" spans="1:17">
      <c r="A250" s="2">
        <v>36739</v>
      </c>
      <c r="B250" s="262">
        <f>O250/'PIB - BCB'!B129</f>
        <v>-3.5986396160764073E-2</v>
      </c>
      <c r="C250" s="1">
        <f>Q250/'PIB - BCB'!B129</f>
        <v>-3.6771523048768039E-2</v>
      </c>
      <c r="M250" s="2">
        <v>36739</v>
      </c>
      <c r="N250" s="8">
        <v>-1463.2</v>
      </c>
      <c r="O250" s="11">
        <f t="shared" si="4"/>
        <v>-22908.399999999998</v>
      </c>
      <c r="P250" s="8">
        <v>-1500.2</v>
      </c>
      <c r="Q250" s="8">
        <f t="shared" si="3"/>
        <v>-23408.2</v>
      </c>
    </row>
    <row r="251" spans="1:17">
      <c r="A251" s="2">
        <v>36770</v>
      </c>
      <c r="B251" s="262">
        <f>O251/'PIB - BCB'!B130</f>
        <v>-3.6129577051488365E-2</v>
      </c>
      <c r="C251" s="1">
        <f>Q251/'PIB - BCB'!B130</f>
        <v>-3.6954652090236927E-2</v>
      </c>
      <c r="M251" s="2">
        <v>36770</v>
      </c>
      <c r="N251" s="8">
        <v>-1598.3</v>
      </c>
      <c r="O251" s="11">
        <f t="shared" si="4"/>
        <v>-23147.1</v>
      </c>
      <c r="P251" s="8">
        <v>-1662.1</v>
      </c>
      <c r="Q251" s="8">
        <f t="shared" si="3"/>
        <v>-23675.7</v>
      </c>
    </row>
    <row r="252" spans="1:17">
      <c r="A252" s="2">
        <v>36800</v>
      </c>
      <c r="B252" s="262">
        <f>O252/'PIB - BCB'!B131</f>
        <v>-3.731470089834954E-2</v>
      </c>
      <c r="C252" s="1">
        <f>Q252/'PIB - BCB'!B131</f>
        <v>-3.8161052949232811E-2</v>
      </c>
      <c r="M252" s="2">
        <v>36800</v>
      </c>
      <c r="N252" s="8">
        <v>-3452.1</v>
      </c>
      <c r="O252" s="11">
        <f t="shared" si="4"/>
        <v>-24112.199999999997</v>
      </c>
      <c r="P252" s="8">
        <v>-3509.5</v>
      </c>
      <c r="Q252" s="8">
        <f t="shared" si="3"/>
        <v>-24659.100000000002</v>
      </c>
    </row>
    <row r="253" spans="1:17">
      <c r="A253" s="2">
        <v>36831</v>
      </c>
      <c r="B253" s="262">
        <f>O253/'PIB - BCB'!B132</f>
        <v>-3.7294226596082877E-2</v>
      </c>
      <c r="C253" s="1">
        <f>Q253/'PIB - BCB'!B132</f>
        <v>-3.8198946157591063E-2</v>
      </c>
      <c r="M253" s="2">
        <v>36831</v>
      </c>
      <c r="N253" s="8">
        <v>-2490.6</v>
      </c>
      <c r="O253" s="11">
        <f t="shared" si="4"/>
        <v>-24283.8</v>
      </c>
      <c r="P253" s="8">
        <v>-2576.4</v>
      </c>
      <c r="Q253" s="8">
        <f t="shared" si="3"/>
        <v>-24872.9</v>
      </c>
    </row>
    <row r="254" spans="1:17">
      <c r="A254" s="2">
        <v>36861</v>
      </c>
      <c r="B254" s="262">
        <f>O254/'PIB - BCB'!B133</f>
        <v>-3.694393989998581E-2</v>
      </c>
      <c r="C254" s="1">
        <f>Q254/'PIB - BCB'!B133</f>
        <v>-3.781201054739388E-2</v>
      </c>
      <c r="M254" s="2">
        <v>36861</v>
      </c>
      <c r="N254" s="8">
        <v>-2939.5</v>
      </c>
      <c r="O254" s="11">
        <f t="shared" si="4"/>
        <v>-24224.399999999998</v>
      </c>
      <c r="P254" s="8">
        <v>-2967.6</v>
      </c>
      <c r="Q254" s="8">
        <f t="shared" si="3"/>
        <v>-24793.599999999999</v>
      </c>
    </row>
    <row r="255" spans="1:17">
      <c r="A255" s="2">
        <v>36892</v>
      </c>
      <c r="B255" s="262">
        <f>O255/'PIB - BCB'!B134</f>
        <v>-3.9388571621875118E-2</v>
      </c>
      <c r="C255" s="1">
        <f>Q255/'PIB - BCB'!B134</f>
        <v>-4.0263182982596957E-2</v>
      </c>
      <c r="M255" s="2">
        <v>36892</v>
      </c>
      <c r="N255" s="8">
        <v>-2305.6999999999998</v>
      </c>
      <c r="O255" s="11">
        <f t="shared" si="4"/>
        <v>-25616.199999999997</v>
      </c>
      <c r="P255" s="8">
        <v>-2347.1</v>
      </c>
      <c r="Q255" s="8">
        <f t="shared" si="3"/>
        <v>-26185</v>
      </c>
    </row>
    <row r="256" spans="1:17">
      <c r="A256" s="2">
        <v>36923</v>
      </c>
      <c r="B256" s="262">
        <f>O256/'PIB - BCB'!B135</f>
        <v>-4.0732622939352245E-2</v>
      </c>
      <c r="C256" s="1">
        <f>Q256/'PIB - BCB'!B135</f>
        <v>-4.1610589067394156E-2</v>
      </c>
      <c r="M256" s="2">
        <v>36923</v>
      </c>
      <c r="N256" s="8">
        <v>-1754.1</v>
      </c>
      <c r="O256" s="11">
        <f t="shared" si="4"/>
        <v>-26203.499999999996</v>
      </c>
      <c r="P256" s="8">
        <v>-1784.2</v>
      </c>
      <c r="Q256" s="8">
        <f t="shared" si="3"/>
        <v>-26768.3</v>
      </c>
    </row>
    <row r="257" spans="1:17">
      <c r="A257" s="2">
        <v>36951</v>
      </c>
      <c r="B257" s="262">
        <f>O257/'PIB - BCB'!B136</f>
        <v>-4.2272475899601578E-2</v>
      </c>
      <c r="C257" s="1">
        <f>Q257/'PIB - BCB'!B136</f>
        <v>-4.3159980141523065E-2</v>
      </c>
      <c r="M257" s="2">
        <v>36951</v>
      </c>
      <c r="N257" s="8">
        <v>-2607.9</v>
      </c>
      <c r="O257" s="11">
        <f t="shared" si="4"/>
        <v>-26906.600000000002</v>
      </c>
      <c r="P257" s="8">
        <v>-2643.6</v>
      </c>
      <c r="Q257" s="8">
        <f t="shared" si="3"/>
        <v>-27471.499999999996</v>
      </c>
    </row>
    <row r="258" spans="1:17">
      <c r="A258" s="2">
        <v>36982</v>
      </c>
      <c r="B258" s="262">
        <f>O258/'PIB - BCB'!B137</f>
        <v>-4.1675777598200001E-2</v>
      </c>
      <c r="C258" s="1">
        <f>Q258/'PIB - BCB'!B137</f>
        <v>-4.2580849614171849E-2</v>
      </c>
      <c r="M258" s="2">
        <v>36982</v>
      </c>
      <c r="N258" s="8">
        <v>-2377.4</v>
      </c>
      <c r="O258" s="11">
        <f t="shared" si="4"/>
        <v>-26302.000000000004</v>
      </c>
      <c r="P258" s="8">
        <v>-2413.5</v>
      </c>
      <c r="Q258" s="8">
        <f t="shared" si="3"/>
        <v>-26873.199999999997</v>
      </c>
    </row>
    <row r="259" spans="1:17">
      <c r="A259" s="2">
        <v>37012</v>
      </c>
      <c r="B259" s="262">
        <f>O259/'PIB - BCB'!B138</f>
        <v>-4.3033483450322166E-2</v>
      </c>
      <c r="C259" s="1">
        <f>Q259/'PIB - BCB'!B138</f>
        <v>-4.4000761787704484E-2</v>
      </c>
      <c r="M259" s="2">
        <v>37012</v>
      </c>
      <c r="N259" s="8">
        <v>-2185.5</v>
      </c>
      <c r="O259" s="11">
        <f t="shared" si="4"/>
        <v>-26889.300000000003</v>
      </c>
      <c r="P259" s="8">
        <v>-2259.6</v>
      </c>
      <c r="Q259" s="8">
        <f t="shared" ref="Q259:Q322" si="5">SUM(P248:P259)</f>
        <v>-27493.699999999997</v>
      </c>
    </row>
    <row r="260" spans="1:17">
      <c r="A260" s="2">
        <v>37043</v>
      </c>
      <c r="B260" s="262">
        <f>O260/'PIB - BCB'!B139</f>
        <v>-4.3247349397982325E-2</v>
      </c>
      <c r="C260" s="1">
        <f>Q260/'PIB - BCB'!B139</f>
        <v>-4.4230813024793168E-2</v>
      </c>
      <c r="M260" s="2">
        <v>37043</v>
      </c>
      <c r="N260" s="8">
        <v>-2110.1999999999998</v>
      </c>
      <c r="O260" s="11">
        <f t="shared" si="4"/>
        <v>-26587.000000000004</v>
      </c>
      <c r="P260" s="8">
        <v>-2163.4</v>
      </c>
      <c r="Q260" s="8">
        <f t="shared" si="5"/>
        <v>-27191.599999999999</v>
      </c>
    </row>
    <row r="261" spans="1:17">
      <c r="A261" s="2">
        <v>37073</v>
      </c>
      <c r="B261" s="262">
        <f>O261/'PIB - BCB'!B140</f>
        <v>-4.5070870973915003E-2</v>
      </c>
      <c r="C261" s="1">
        <f>Q261/'PIB - BCB'!B140</f>
        <v>-4.6027200200603129E-2</v>
      </c>
      <c r="M261" s="2">
        <v>37073</v>
      </c>
      <c r="N261" s="8">
        <v>-2036.2</v>
      </c>
      <c r="O261" s="11">
        <f t="shared" si="4"/>
        <v>-27320.700000000004</v>
      </c>
      <c r="P261" s="8">
        <v>-2073.1999999999998</v>
      </c>
      <c r="Q261" s="8">
        <f t="shared" si="5"/>
        <v>-27900.400000000001</v>
      </c>
    </row>
    <row r="262" spans="1:17">
      <c r="A262" s="2">
        <v>37104</v>
      </c>
      <c r="B262" s="262">
        <f>O262/'PIB - BCB'!B141</f>
        <v>-4.5205082702738909E-2</v>
      </c>
      <c r="C262" s="1">
        <f>Q262/'PIB - BCB'!B141</f>
        <v>-4.6178430322105404E-2</v>
      </c>
      <c r="M262" s="2">
        <v>37104</v>
      </c>
      <c r="N262" s="8">
        <v>-1144.4000000000001</v>
      </c>
      <c r="O262" s="11">
        <f t="shared" si="4"/>
        <v>-27001.900000000005</v>
      </c>
      <c r="P262" s="8">
        <v>-1183.0999999999999</v>
      </c>
      <c r="Q262" s="8">
        <f t="shared" si="5"/>
        <v>-27583.3</v>
      </c>
    </row>
    <row r="263" spans="1:17">
      <c r="A263" s="2">
        <v>37135</v>
      </c>
      <c r="B263" s="262">
        <f>O263/'PIB - BCB'!B142</f>
        <v>-4.4717041407248317E-2</v>
      </c>
      <c r="C263" s="1">
        <f>Q263/'PIB - BCB'!B142</f>
        <v>-4.5652646746961748E-2</v>
      </c>
      <c r="M263" s="2">
        <v>37135</v>
      </c>
      <c r="N263">
        <v>-912.2</v>
      </c>
      <c r="O263" s="11">
        <f t="shared" ref="O263:O326" si="6">SUM(N252:N263)</f>
        <v>-26315.800000000007</v>
      </c>
      <c r="P263">
        <v>-945.2</v>
      </c>
      <c r="Q263" s="8">
        <f t="shared" si="5"/>
        <v>-26866.400000000001</v>
      </c>
    </row>
    <row r="264" spans="1:17">
      <c r="A264" s="2">
        <v>37165</v>
      </c>
      <c r="B264" s="262">
        <f>O264/'PIB - BCB'!B143</f>
        <v>-4.3722203984311564E-2</v>
      </c>
      <c r="C264" s="1">
        <f>Q264/'PIB - BCB'!B143</f>
        <v>-4.4643640824507148E-2</v>
      </c>
      <c r="M264" s="2">
        <v>37165</v>
      </c>
      <c r="N264" s="8">
        <v>-2441.4</v>
      </c>
      <c r="O264" s="11">
        <f t="shared" si="6"/>
        <v>-25305.100000000002</v>
      </c>
      <c r="P264" s="8">
        <v>-2481.5</v>
      </c>
      <c r="Q264" s="8">
        <f t="shared" si="5"/>
        <v>-25838.400000000001</v>
      </c>
    </row>
    <row r="265" spans="1:17">
      <c r="A265" s="2">
        <v>37196</v>
      </c>
      <c r="B265" s="262">
        <f>O265/'PIB - BCB'!B144</f>
        <v>-4.2793217600519837E-2</v>
      </c>
      <c r="C265" s="1">
        <f>Q265/'PIB - BCB'!B144</f>
        <v>-4.3630041358236081E-2</v>
      </c>
      <c r="M265" s="2">
        <v>37196</v>
      </c>
      <c r="N265" s="8">
        <v>-1552.6</v>
      </c>
      <c r="O265" s="11">
        <f t="shared" si="6"/>
        <v>-24367.100000000002</v>
      </c>
      <c r="P265" s="8">
        <v>-1581.6</v>
      </c>
      <c r="Q265" s="8">
        <f t="shared" si="5"/>
        <v>-24843.599999999999</v>
      </c>
    </row>
    <row r="266" spans="1:17">
      <c r="A266" s="2">
        <v>37226</v>
      </c>
      <c r="B266" s="262">
        <f>O266/'PIB - BCB'!B145</f>
        <v>-4.1486838836735103E-2</v>
      </c>
      <c r="C266" s="1">
        <f>Q266/'PIB - BCB'!B145</f>
        <v>-4.2392903033259877E-2</v>
      </c>
      <c r="M266" s="2">
        <v>37226</v>
      </c>
      <c r="N266" s="8">
        <v>-1786.9</v>
      </c>
      <c r="O266" s="11">
        <f t="shared" si="6"/>
        <v>-23214.500000000004</v>
      </c>
      <c r="P266" s="8">
        <v>-1845.5</v>
      </c>
      <c r="Q266" s="8">
        <f t="shared" si="5"/>
        <v>-23721.499999999996</v>
      </c>
    </row>
    <row r="267" spans="1:17">
      <c r="A267" s="2">
        <v>37257</v>
      </c>
      <c r="B267" s="262">
        <f>O267/'PIB - BCB'!B146</f>
        <v>-3.9825640637201593E-2</v>
      </c>
      <c r="C267" s="1">
        <f>Q267/'PIB - BCB'!B146</f>
        <v>-4.0732064051997613E-2</v>
      </c>
      <c r="M267" s="2">
        <v>37257</v>
      </c>
      <c r="N267" s="8">
        <v>-1174</v>
      </c>
      <c r="O267" s="11">
        <f t="shared" si="6"/>
        <v>-22082.799999999999</v>
      </c>
      <c r="P267" s="8">
        <v>-1211</v>
      </c>
      <c r="Q267" s="8">
        <f t="shared" si="5"/>
        <v>-22585.4</v>
      </c>
    </row>
    <row r="268" spans="1:17">
      <c r="A268" s="2">
        <v>37288</v>
      </c>
      <c r="B268" s="262">
        <f>O268/'PIB - BCB'!B147</f>
        <v>-3.8964593036594115E-2</v>
      </c>
      <c r="C268" s="1">
        <f>Q268/'PIB - BCB'!B147</f>
        <v>-3.9899747639353694E-2</v>
      </c>
      <c r="M268" s="2">
        <v>37288</v>
      </c>
      <c r="N268" s="8">
        <v>-1071.2</v>
      </c>
      <c r="O268" s="11">
        <f t="shared" si="6"/>
        <v>-21399.9</v>
      </c>
      <c r="P268" s="8">
        <v>-1112.3</v>
      </c>
      <c r="Q268" s="8">
        <f t="shared" si="5"/>
        <v>-21913.5</v>
      </c>
    </row>
    <row r="269" spans="1:17">
      <c r="A269" s="2">
        <v>37316</v>
      </c>
      <c r="B269" s="262">
        <f>O269/'PIB - BCB'!B148</f>
        <v>-3.6416620979700269E-2</v>
      </c>
      <c r="C269" s="1">
        <f>Q269/'PIB - BCB'!B148</f>
        <v>-3.7368688299598572E-2</v>
      </c>
      <c r="M269" s="2">
        <v>37316</v>
      </c>
      <c r="N269" s="8">
        <v>-1002.4</v>
      </c>
      <c r="O269" s="11">
        <f t="shared" si="6"/>
        <v>-19794.400000000001</v>
      </c>
      <c r="P269" s="8">
        <v>-1042</v>
      </c>
      <c r="Q269" s="8">
        <f t="shared" si="5"/>
        <v>-20311.900000000001</v>
      </c>
    </row>
    <row r="270" spans="1:17">
      <c r="A270" s="2">
        <v>37347</v>
      </c>
      <c r="B270" s="262">
        <f>O270/'PIB - BCB'!B149</f>
        <v>-3.5942478081365678E-2</v>
      </c>
      <c r="C270" s="1">
        <f>Q270/'PIB - BCB'!B149</f>
        <v>-3.693872060119683E-2</v>
      </c>
      <c r="M270" s="2">
        <v>37347</v>
      </c>
      <c r="N270" s="8">
        <v>-1953.3</v>
      </c>
      <c r="O270" s="11">
        <f t="shared" si="6"/>
        <v>-19370.3</v>
      </c>
      <c r="P270" s="8">
        <v>-2008.8</v>
      </c>
      <c r="Q270" s="8">
        <f t="shared" si="5"/>
        <v>-19907.2</v>
      </c>
    </row>
    <row r="271" spans="1:17">
      <c r="A271" s="2">
        <v>37377</v>
      </c>
      <c r="B271" s="262">
        <f>O271/'PIB - BCB'!B150</f>
        <v>-3.5803597056169534E-2</v>
      </c>
      <c r="C271" s="1">
        <f>Q271/'PIB - BCB'!B150</f>
        <v>-3.675060548131779E-2</v>
      </c>
      <c r="M271" s="2">
        <v>37377</v>
      </c>
      <c r="N271" s="8">
        <v>-1900.2</v>
      </c>
      <c r="O271" s="11">
        <f t="shared" si="6"/>
        <v>-19085</v>
      </c>
      <c r="P271" s="8">
        <v>-1942.2</v>
      </c>
      <c r="Q271" s="8">
        <f t="shared" si="5"/>
        <v>-19589.800000000003</v>
      </c>
    </row>
    <row r="272" spans="1:17">
      <c r="A272" s="2">
        <v>37408</v>
      </c>
      <c r="B272" s="262">
        <f>O272/'PIB - BCB'!B151</f>
        <v>-3.4506397069796343E-2</v>
      </c>
      <c r="C272" s="1">
        <f>Q272/'PIB - BCB'!B151</f>
        <v>-3.5428224933554721E-2</v>
      </c>
      <c r="M272" s="2">
        <v>37408</v>
      </c>
      <c r="N272" s="8">
        <v>-1292.3</v>
      </c>
      <c r="O272" s="11">
        <f t="shared" si="6"/>
        <v>-18267.099999999999</v>
      </c>
      <c r="P272" s="8">
        <v>-1328.7</v>
      </c>
      <c r="Q272" s="8">
        <f t="shared" si="5"/>
        <v>-18755.099999999999</v>
      </c>
    </row>
    <row r="273" spans="1:17">
      <c r="A273" s="2">
        <v>37438</v>
      </c>
      <c r="B273" s="262">
        <f>O273/'PIB - BCB'!B152</f>
        <v>-3.193093195415514E-2</v>
      </c>
      <c r="C273" s="1">
        <f>Q273/'PIB - BCB'!B152</f>
        <v>-3.2861572666688238E-2</v>
      </c>
      <c r="M273" s="2">
        <v>37438</v>
      </c>
      <c r="N273">
        <v>-543.6</v>
      </c>
      <c r="O273" s="11">
        <f t="shared" si="6"/>
        <v>-16774.5</v>
      </c>
      <c r="P273">
        <v>-581.5</v>
      </c>
      <c r="Q273" s="8">
        <f t="shared" si="5"/>
        <v>-17263.399999999998</v>
      </c>
    </row>
    <row r="274" spans="1:17">
      <c r="A274" s="2">
        <v>37469</v>
      </c>
      <c r="B274" s="262">
        <f>O274/'PIB - BCB'!B153</f>
        <v>-2.940256430431587E-2</v>
      </c>
      <c r="C274" s="1">
        <f>Q274/'PIB - BCB'!B153</f>
        <v>-3.033217739412793E-2</v>
      </c>
      <c r="M274" s="2">
        <v>37469</v>
      </c>
      <c r="N274">
        <v>309.10000000000002</v>
      </c>
      <c r="O274" s="11">
        <f t="shared" si="6"/>
        <v>-15321</v>
      </c>
      <c r="P274">
        <v>274.89999999999998</v>
      </c>
      <c r="Q274" s="8">
        <f t="shared" si="5"/>
        <v>-15805.4</v>
      </c>
    </row>
    <row r="275" spans="1:17">
      <c r="A275" s="2">
        <v>37500</v>
      </c>
      <c r="B275" s="262">
        <f>O275/'PIB - BCB'!B154</f>
        <v>-2.5457720833276985E-2</v>
      </c>
      <c r="C275" s="1">
        <f>Q275/'PIB - BCB'!B154</f>
        <v>-2.639644217078585E-2</v>
      </c>
      <c r="M275" s="2">
        <v>37500</v>
      </c>
      <c r="N275" s="8">
        <v>1231.4000000000001</v>
      </c>
      <c r="O275" s="11">
        <f t="shared" si="6"/>
        <v>-13177.4</v>
      </c>
      <c r="P275" s="8">
        <v>1196.9000000000001</v>
      </c>
      <c r="Q275" s="8">
        <f t="shared" si="5"/>
        <v>-13663.300000000001</v>
      </c>
    </row>
    <row r="276" spans="1:17">
      <c r="A276" s="2">
        <v>37530</v>
      </c>
      <c r="B276" s="262">
        <f>O276/'PIB - BCB'!B155</f>
        <v>-2.0917872423975567E-2</v>
      </c>
      <c r="C276" s="1">
        <f>Q276/'PIB - BCB'!B155</f>
        <v>-2.184690332752082E-2</v>
      </c>
      <c r="M276" s="2">
        <v>37530</v>
      </c>
      <c r="N276">
        <v>-24.3</v>
      </c>
      <c r="O276" s="11">
        <f t="shared" si="6"/>
        <v>-10760.3</v>
      </c>
      <c r="P276">
        <v>-56.4</v>
      </c>
      <c r="Q276" s="8">
        <f t="shared" si="5"/>
        <v>-11238.200000000003</v>
      </c>
    </row>
    <row r="277" spans="1:17">
      <c r="A277" s="2">
        <v>37561</v>
      </c>
      <c r="B277" s="262">
        <f>O277/'PIB - BCB'!B156</f>
        <v>-1.8280390660168708E-2</v>
      </c>
      <c r="C277" s="1">
        <f>Q277/'PIB - BCB'!B156</f>
        <v>-1.9241579081283156E-2</v>
      </c>
      <c r="M277" s="2">
        <v>37561</v>
      </c>
      <c r="N277">
        <v>-132.30000000000001</v>
      </c>
      <c r="O277" s="11">
        <f t="shared" si="6"/>
        <v>-9339.9999999999982</v>
      </c>
      <c r="P277">
        <v>-174.5</v>
      </c>
      <c r="Q277" s="8">
        <f t="shared" si="5"/>
        <v>-9831.1000000000022</v>
      </c>
    </row>
    <row r="278" spans="1:17">
      <c r="A278" s="2">
        <v>37591</v>
      </c>
      <c r="B278" s="262">
        <f>O278/'PIB - BCB'!B157</f>
        <v>-1.503008260168746E-2</v>
      </c>
      <c r="C278" s="1">
        <f>Q278/'PIB - BCB'!B157</f>
        <v>-1.593580803816564E-2</v>
      </c>
      <c r="M278" s="2">
        <v>37591</v>
      </c>
      <c r="N278">
        <v>-83.7</v>
      </c>
      <c r="O278" s="11">
        <f t="shared" si="6"/>
        <v>-7636.8</v>
      </c>
      <c r="P278">
        <v>-111.4</v>
      </c>
      <c r="Q278" s="8">
        <f t="shared" si="5"/>
        <v>-8097</v>
      </c>
    </row>
    <row r="279" spans="1:17">
      <c r="A279" s="2">
        <v>37622</v>
      </c>
      <c r="B279" s="262">
        <f>O279/'PIB - BCB'!B158</f>
        <v>-1.2274449956480502E-2</v>
      </c>
      <c r="C279" s="1">
        <f>Q279/'PIB - BCB'!B158</f>
        <v>-1.3168063323796773E-2</v>
      </c>
      <c r="M279" s="2">
        <v>37622</v>
      </c>
      <c r="N279">
        <v>173.2</v>
      </c>
      <c r="O279" s="11">
        <f t="shared" si="6"/>
        <v>-6289.6</v>
      </c>
      <c r="P279">
        <v>138.5</v>
      </c>
      <c r="Q279" s="8">
        <f t="shared" si="5"/>
        <v>-6747.5</v>
      </c>
    </row>
    <row r="280" spans="1:17">
      <c r="A280" s="2">
        <v>37653</v>
      </c>
      <c r="B280" s="262">
        <f>O280/'PIB - BCB'!B159</f>
        <v>-1.0446456145768992E-2</v>
      </c>
      <c r="C280" s="1">
        <f>Q280/'PIB - BCB'!B159</f>
        <v>-1.1318329215565161E-2</v>
      </c>
      <c r="M280" s="2">
        <v>37653</v>
      </c>
      <c r="N280">
        <v>-193.7</v>
      </c>
      <c r="O280" s="11">
        <f t="shared" si="6"/>
        <v>-5412.0999999999995</v>
      </c>
      <c r="P280">
        <v>-228.6</v>
      </c>
      <c r="Q280" s="8">
        <f t="shared" si="5"/>
        <v>-5863.7999999999993</v>
      </c>
    </row>
    <row r="281" spans="1:17">
      <c r="A281" s="2">
        <v>37681</v>
      </c>
      <c r="B281" s="262">
        <f>O281/'PIB - BCB'!B160</f>
        <v>-8.0799545782139822E-3</v>
      </c>
      <c r="C281" s="1">
        <f>Q281/'PIB - BCB'!B160</f>
        <v>-8.9251133155036234E-3</v>
      </c>
      <c r="M281" s="2">
        <v>37681</v>
      </c>
      <c r="N281">
        <v>183.1</v>
      </c>
      <c r="O281" s="11">
        <f t="shared" si="6"/>
        <v>-4226.5999999999995</v>
      </c>
      <c r="P281">
        <v>153.1</v>
      </c>
      <c r="Q281" s="8">
        <f t="shared" si="5"/>
        <v>-4668.6999999999989</v>
      </c>
    </row>
    <row r="282" spans="1:17">
      <c r="A282" s="2">
        <v>37712</v>
      </c>
      <c r="B282" s="262">
        <f>O282/'PIB - BCB'!B161</f>
        <v>-6.0864194256135869E-3</v>
      </c>
      <c r="C282" s="1">
        <f>Q282/'PIB - BCB'!B161</f>
        <v>-6.8683473601643058E-3</v>
      </c>
      <c r="M282" s="2">
        <v>37712</v>
      </c>
      <c r="N282">
        <v>-939.1</v>
      </c>
      <c r="O282" s="11">
        <f t="shared" si="6"/>
        <v>-3212.4</v>
      </c>
      <c r="P282">
        <v>-965.2</v>
      </c>
      <c r="Q282" s="8">
        <f t="shared" si="5"/>
        <v>-3625.1000000000004</v>
      </c>
    </row>
    <row r="283" spans="1:17">
      <c r="A283" s="2">
        <v>37742</v>
      </c>
      <c r="B283" s="262">
        <f>O283/'PIB - BCB'!B162</f>
        <v>-8.0043824558695409E-4</v>
      </c>
      <c r="C283" s="1">
        <f>Q283/'PIB - BCB'!B162</f>
        <v>-1.5524962867722498E-3</v>
      </c>
      <c r="M283" s="2">
        <v>37742</v>
      </c>
      <c r="N283">
        <v>887</v>
      </c>
      <c r="O283" s="11">
        <f t="shared" si="6"/>
        <v>-425.20000000000027</v>
      </c>
      <c r="P283">
        <v>858.2</v>
      </c>
      <c r="Q283" s="8">
        <f t="shared" si="5"/>
        <v>-824.7</v>
      </c>
    </row>
    <row r="284" spans="1:17">
      <c r="A284" s="2">
        <v>37773</v>
      </c>
      <c r="B284" s="262">
        <f>O284/'PIB - BCB'!B163</f>
        <v>2.5314562696630897E-3</v>
      </c>
      <c r="C284" s="1">
        <f>Q284/'PIB - BCB'!B163</f>
        <v>1.7554944490035501E-3</v>
      </c>
      <c r="M284" s="2">
        <v>37773</v>
      </c>
      <c r="N284">
        <v>487.1</v>
      </c>
      <c r="O284" s="11">
        <f t="shared" si="6"/>
        <v>1354.2000000000003</v>
      </c>
      <c r="P284">
        <v>435.1</v>
      </c>
      <c r="Q284" s="8">
        <f t="shared" si="5"/>
        <v>939.10000000000014</v>
      </c>
    </row>
    <row r="285" spans="1:17">
      <c r="A285" s="2">
        <v>37803</v>
      </c>
      <c r="B285" s="262">
        <f>O285/'PIB - BCB'!B164</f>
        <v>4.9152105790808897E-3</v>
      </c>
      <c r="C285" s="1">
        <f>Q285/'PIB - BCB'!B164</f>
        <v>4.1532083961077102E-3</v>
      </c>
      <c r="M285" s="2">
        <v>37803</v>
      </c>
      <c r="N285">
        <v>754.6</v>
      </c>
      <c r="O285" s="11">
        <f t="shared" si="6"/>
        <v>2652.3999999999996</v>
      </c>
      <c r="P285">
        <v>720.6</v>
      </c>
      <c r="Q285" s="8">
        <f t="shared" si="5"/>
        <v>2241.1999999999998</v>
      </c>
    </row>
    <row r="286" spans="1:17">
      <c r="A286" s="2">
        <v>37834</v>
      </c>
      <c r="B286" s="262">
        <f>O286/'PIB - BCB'!B165</f>
        <v>6.5732707009302747E-3</v>
      </c>
      <c r="C286" s="1">
        <f>Q286/'PIB - BCB'!B165</f>
        <v>5.8214976512848855E-3</v>
      </c>
      <c r="M286" s="2">
        <v>37834</v>
      </c>
      <c r="N286" s="8">
        <v>1225</v>
      </c>
      <c r="O286" s="11">
        <f t="shared" si="6"/>
        <v>3568.2999999999997</v>
      </c>
      <c r="P286" s="8">
        <v>1193.9000000000001</v>
      </c>
      <c r="Q286" s="8">
        <f t="shared" si="5"/>
        <v>3160.2000000000003</v>
      </c>
    </row>
    <row r="287" spans="1:17">
      <c r="A287" s="2">
        <v>37865</v>
      </c>
      <c r="B287" s="262">
        <f>O287/'PIB - BCB'!B166</f>
        <v>6.7094659648751004E-3</v>
      </c>
      <c r="C287" s="1">
        <f>Q287/'PIB - BCB'!B166</f>
        <v>5.9324650459203349E-3</v>
      </c>
      <c r="M287" s="2">
        <v>37865</v>
      </c>
      <c r="N287" s="8">
        <v>1335.6</v>
      </c>
      <c r="O287" s="11">
        <f t="shared" si="6"/>
        <v>3672.5</v>
      </c>
      <c r="P287" s="8">
        <v>1283.9000000000001</v>
      </c>
      <c r="Q287" s="8">
        <f t="shared" si="5"/>
        <v>3247.2000000000003</v>
      </c>
    </row>
    <row r="288" spans="1:17">
      <c r="A288" s="2">
        <v>37895</v>
      </c>
      <c r="B288" s="262">
        <f>O288/'PIB - BCB'!B167</f>
        <v>6.8221852544577497E-3</v>
      </c>
      <c r="C288" s="1">
        <f>Q288/'PIB - BCB'!B167</f>
        <v>6.0638824739537517E-3</v>
      </c>
      <c r="M288" s="2">
        <v>37895</v>
      </c>
      <c r="N288">
        <v>63.8</v>
      </c>
      <c r="O288" s="11">
        <f t="shared" si="6"/>
        <v>3760.6</v>
      </c>
      <c r="P288">
        <v>39</v>
      </c>
      <c r="Q288" s="8">
        <f t="shared" si="5"/>
        <v>3342.6000000000004</v>
      </c>
    </row>
    <row r="289" spans="1:17">
      <c r="A289" s="2">
        <v>37926</v>
      </c>
      <c r="B289" s="262">
        <f>O289/'PIB - BCB'!B168</f>
        <v>6.7625289615318735E-3</v>
      </c>
      <c r="C289" s="1">
        <f>Q289/'PIB - BCB'!B168</f>
        <v>6.0238183244232498E-3</v>
      </c>
      <c r="M289" s="2">
        <v>37926</v>
      </c>
      <c r="N289">
        <v>-142.30000000000001</v>
      </c>
      <c r="O289" s="11">
        <f t="shared" si="6"/>
        <v>3750.6</v>
      </c>
      <c r="P289">
        <v>-176.2</v>
      </c>
      <c r="Q289" s="8">
        <f t="shared" si="5"/>
        <v>3340.9000000000005</v>
      </c>
    </row>
    <row r="290" spans="1:17">
      <c r="A290" s="2">
        <v>37956</v>
      </c>
      <c r="B290" s="262">
        <f>O290/'PIB - BCB'!B169</f>
        <v>7.4665975530194013E-3</v>
      </c>
      <c r="C290" s="1">
        <f>Q290/'PIB - BCB'!B169</f>
        <v>6.7207063891396249E-3</v>
      </c>
      <c r="M290" s="2">
        <v>37956</v>
      </c>
      <c r="N290">
        <v>343</v>
      </c>
      <c r="O290" s="11">
        <f t="shared" si="6"/>
        <v>4177.2999999999993</v>
      </c>
      <c r="P290">
        <v>307.7</v>
      </c>
      <c r="Q290" s="8">
        <f t="shared" si="5"/>
        <v>3760.0000000000005</v>
      </c>
    </row>
    <row r="291" spans="1:17">
      <c r="A291" s="2">
        <v>37987</v>
      </c>
      <c r="B291" s="262">
        <f>O291/'PIB - BCB'!B170</f>
        <v>8.2837476856105052E-3</v>
      </c>
      <c r="C291" s="1">
        <f>Q291/'PIB - BCB'!B170</f>
        <v>7.5463231241078123E-3</v>
      </c>
      <c r="M291" s="2">
        <v>37987</v>
      </c>
      <c r="N291">
        <v>684.7</v>
      </c>
      <c r="O291" s="11">
        <f t="shared" si="6"/>
        <v>4688.8</v>
      </c>
      <c r="P291">
        <v>649.9</v>
      </c>
      <c r="Q291" s="8">
        <f t="shared" si="5"/>
        <v>4271.4000000000005</v>
      </c>
    </row>
    <row r="292" spans="1:17">
      <c r="A292" s="2">
        <v>38018</v>
      </c>
      <c r="B292" s="262">
        <f>O292/'PIB - BCB'!B171</f>
        <v>8.8878317020785365E-3</v>
      </c>
      <c r="C292" s="1">
        <f>Q292/'PIB - BCB'!B171</f>
        <v>8.1777286496848272E-3</v>
      </c>
      <c r="M292" s="2">
        <v>38018</v>
      </c>
      <c r="N292">
        <v>199.1</v>
      </c>
      <c r="O292" s="11">
        <f t="shared" si="6"/>
        <v>5081.5999999999995</v>
      </c>
      <c r="P292">
        <v>175.6</v>
      </c>
      <c r="Q292" s="8">
        <f t="shared" si="5"/>
        <v>4675.6000000000004</v>
      </c>
    </row>
    <row r="293" spans="1:17">
      <c r="A293" s="2">
        <v>38047</v>
      </c>
      <c r="B293" s="262">
        <f>O293/'PIB - BCB'!B172</f>
        <v>9.7165803990600236E-3</v>
      </c>
      <c r="C293" s="1">
        <f>Q293/'PIB - BCB'!B172</f>
        <v>9.0404784457046999E-3</v>
      </c>
      <c r="M293" s="2">
        <v>38047</v>
      </c>
      <c r="N293">
        <v>753.8</v>
      </c>
      <c r="O293" s="11">
        <f t="shared" si="6"/>
        <v>5652.3</v>
      </c>
      <c r="P293">
        <v>736.5</v>
      </c>
      <c r="Q293" s="8">
        <f t="shared" si="5"/>
        <v>5259.0000000000009</v>
      </c>
    </row>
    <row r="294" spans="1:17">
      <c r="A294" s="2">
        <v>38078</v>
      </c>
      <c r="B294" s="262">
        <f>O294/'PIB - BCB'!B173</f>
        <v>9.884221297588874E-3</v>
      </c>
      <c r="C294" s="1">
        <f>Q294/'PIB - BCB'!B173</f>
        <v>9.2277353862000745E-3</v>
      </c>
      <c r="M294" s="2">
        <v>38078</v>
      </c>
      <c r="N294">
        <v>-757.1</v>
      </c>
      <c r="O294" s="11">
        <f t="shared" si="6"/>
        <v>5834.2999999999993</v>
      </c>
      <c r="P294">
        <v>-777.4</v>
      </c>
      <c r="Q294" s="8">
        <f t="shared" si="5"/>
        <v>5446.8000000000011</v>
      </c>
    </row>
    <row r="295" spans="1:17">
      <c r="A295" s="2">
        <v>38108</v>
      </c>
      <c r="B295" s="262">
        <f>O295/'PIB - BCB'!B174</f>
        <v>1.0725030410529636E-2</v>
      </c>
      <c r="C295" s="1">
        <f>Q295/'PIB - BCB'!B174</f>
        <v>1.0054413573191347E-2</v>
      </c>
      <c r="M295" s="2">
        <v>38108</v>
      </c>
      <c r="N295" s="8">
        <v>1480.2</v>
      </c>
      <c r="O295" s="11">
        <f t="shared" si="6"/>
        <v>6427.5</v>
      </c>
      <c r="P295" s="8">
        <v>1437</v>
      </c>
      <c r="Q295" s="8">
        <f t="shared" si="5"/>
        <v>6025.6000000000013</v>
      </c>
    </row>
    <row r="296" spans="1:17">
      <c r="A296" s="2">
        <v>38139</v>
      </c>
      <c r="B296" s="262">
        <f>O296/'PIB - BCB'!B175</f>
        <v>1.305114320293615E-2</v>
      </c>
      <c r="C296" s="1">
        <f>Q296/'PIB - BCB'!B175</f>
        <v>1.2437969228145327E-2</v>
      </c>
      <c r="M296" s="2">
        <v>38139</v>
      </c>
      <c r="N296" s="8">
        <v>2017.9</v>
      </c>
      <c r="O296" s="11">
        <f t="shared" si="6"/>
        <v>7958.2999999999993</v>
      </c>
      <c r="P296" s="8">
        <v>1993.9</v>
      </c>
      <c r="Q296" s="8">
        <f t="shared" si="5"/>
        <v>7584.4000000000015</v>
      </c>
    </row>
    <row r="297" spans="1:17">
      <c r="A297" s="2">
        <v>38169</v>
      </c>
      <c r="B297" s="262">
        <f>O297/'PIB - BCB'!B176</f>
        <v>1.4521118900068714E-2</v>
      </c>
      <c r="C297" s="1">
        <f>Q297/'PIB - BCB'!B176</f>
        <v>1.3928505756767304E-2</v>
      </c>
      <c r="M297" s="2">
        <v>38169</v>
      </c>
      <c r="N297" s="8">
        <v>1798.9</v>
      </c>
      <c r="O297" s="11">
        <f t="shared" si="6"/>
        <v>9002.6</v>
      </c>
      <c r="P297" s="8">
        <v>1771.4</v>
      </c>
      <c r="Q297" s="8">
        <f t="shared" si="5"/>
        <v>8635.1999999999989</v>
      </c>
    </row>
    <row r="298" spans="1:17">
      <c r="A298" s="2">
        <v>38200</v>
      </c>
      <c r="B298" s="262">
        <f>O298/'PIB - BCB'!B177</f>
        <v>1.5111893825808961E-2</v>
      </c>
      <c r="C298" s="1">
        <f>Q298/'PIB - BCB'!B177</f>
        <v>1.4532949380042362E-2</v>
      </c>
      <c r="M298" s="2">
        <v>38200</v>
      </c>
      <c r="N298" s="8">
        <v>1747.2</v>
      </c>
      <c r="O298" s="11">
        <f t="shared" si="6"/>
        <v>9524.8000000000011</v>
      </c>
      <c r="P298" s="8">
        <v>1718.6</v>
      </c>
      <c r="Q298" s="8">
        <f t="shared" si="5"/>
        <v>9159.9</v>
      </c>
    </row>
    <row r="299" spans="1:17">
      <c r="A299" s="2">
        <v>38231</v>
      </c>
      <c r="B299" s="262">
        <f>O299/'PIB - BCB'!B178</f>
        <v>1.5543196839923345E-2</v>
      </c>
      <c r="C299" s="1">
        <f>Q299/'PIB - BCB'!B178</f>
        <v>1.5016778129766515E-2</v>
      </c>
      <c r="M299" s="2">
        <v>38231</v>
      </c>
      <c r="N299" s="8">
        <v>1746.4</v>
      </c>
      <c r="O299" s="11">
        <f t="shared" si="6"/>
        <v>9935.6</v>
      </c>
      <c r="P299" s="8">
        <v>1723.1</v>
      </c>
      <c r="Q299" s="8">
        <f t="shared" si="5"/>
        <v>9599.1</v>
      </c>
    </row>
    <row r="300" spans="1:17">
      <c r="A300" s="2">
        <v>38261</v>
      </c>
      <c r="B300" s="262">
        <f>O300/'PIB - BCB'!B179</f>
        <v>1.6827355661566904E-2</v>
      </c>
      <c r="C300" s="1">
        <f>Q300/'PIB - BCB'!B179</f>
        <v>1.6310640353490068E-2</v>
      </c>
      <c r="M300" s="2">
        <v>38261</v>
      </c>
      <c r="N300" s="8">
        <v>1031.3</v>
      </c>
      <c r="O300" s="11">
        <f t="shared" si="6"/>
        <v>10903.099999999999</v>
      </c>
      <c r="P300" s="8">
        <v>1008.2</v>
      </c>
      <c r="Q300" s="8">
        <f t="shared" si="5"/>
        <v>10568.300000000001</v>
      </c>
    </row>
    <row r="301" spans="1:17">
      <c r="A301" s="2">
        <v>38292</v>
      </c>
      <c r="B301" s="262">
        <f>O301/'PIB - BCB'!B180</f>
        <v>1.6425165508624967E-2</v>
      </c>
      <c r="C301" s="1">
        <f>Q301/'PIB - BCB'!B180</f>
        <v>1.5941201742148116E-2</v>
      </c>
      <c r="M301" s="2">
        <v>38292</v>
      </c>
      <c r="N301">
        <v>-225.7</v>
      </c>
      <c r="O301" s="11">
        <f t="shared" si="6"/>
        <v>10819.699999999999</v>
      </c>
      <c r="P301">
        <v>-243.6</v>
      </c>
      <c r="Q301" s="8">
        <f t="shared" si="5"/>
        <v>10500.900000000001</v>
      </c>
    </row>
    <row r="302" spans="1:17">
      <c r="A302" s="2">
        <v>38322</v>
      </c>
      <c r="B302" s="262">
        <f>O302/'PIB - BCB'!B181</f>
        <v>1.744883019093435E-2</v>
      </c>
      <c r="C302" s="1">
        <f>Q302/'PIB - BCB'!B181</f>
        <v>1.6952221591418414E-2</v>
      </c>
      <c r="M302" s="2">
        <v>38322</v>
      </c>
      <c r="N302" s="8">
        <v>1202.5</v>
      </c>
      <c r="O302" s="11">
        <f t="shared" si="6"/>
        <v>11679.199999999999</v>
      </c>
      <c r="P302" s="8">
        <v>1153.5999999999999</v>
      </c>
      <c r="Q302" s="8">
        <f t="shared" si="5"/>
        <v>11346.800000000001</v>
      </c>
    </row>
    <row r="303" spans="1:17">
      <c r="A303" s="2">
        <v>38353</v>
      </c>
      <c r="B303" s="262">
        <f>O303/'PIB - BCB'!B182</f>
        <v>1.7169721203719613E-2</v>
      </c>
      <c r="C303" s="1">
        <f>Q303/'PIB - BCB'!B182</f>
        <v>1.6677248091703099E-2</v>
      </c>
      <c r="M303" s="2">
        <v>38353</v>
      </c>
      <c r="N303">
        <v>796.6</v>
      </c>
      <c r="O303" s="11">
        <f t="shared" si="6"/>
        <v>11791.099999999999</v>
      </c>
      <c r="P303">
        <v>756</v>
      </c>
      <c r="Q303" s="8">
        <f t="shared" si="5"/>
        <v>11452.900000000001</v>
      </c>
    </row>
    <row r="304" spans="1:17">
      <c r="A304" s="2">
        <v>38384</v>
      </c>
      <c r="B304" s="262">
        <f>O304/'PIB - BCB'!B183</f>
        <v>1.6647116963083724E-2</v>
      </c>
      <c r="C304" s="1">
        <f>Q304/'PIB - BCB'!B183</f>
        <v>1.6166705482058771E-2</v>
      </c>
      <c r="M304" s="2">
        <v>38384</v>
      </c>
      <c r="N304">
        <v>130.69999999999999</v>
      </c>
      <c r="O304" s="11">
        <f t="shared" si="6"/>
        <v>11722.7</v>
      </c>
      <c r="P304">
        <v>107.1</v>
      </c>
      <c r="Q304" s="8">
        <f t="shared" si="5"/>
        <v>11384.400000000001</v>
      </c>
    </row>
    <row r="305" spans="1:17">
      <c r="A305" s="2">
        <v>38412</v>
      </c>
      <c r="B305" s="262">
        <f>O305/'PIB - BCB'!B184</f>
        <v>1.7565995426696415E-2</v>
      </c>
      <c r="C305" s="1">
        <f>Q305/'PIB - BCB'!B184</f>
        <v>1.7103270064228217E-2</v>
      </c>
      <c r="M305" s="2">
        <v>38412</v>
      </c>
      <c r="N305" s="8">
        <v>1729.4</v>
      </c>
      <c r="O305" s="11">
        <f t="shared" si="6"/>
        <v>12698.3</v>
      </c>
      <c r="P305" s="8">
        <v>1715.9</v>
      </c>
      <c r="Q305" s="8">
        <f t="shared" si="5"/>
        <v>12363.800000000001</v>
      </c>
    </row>
    <row r="306" spans="1:17">
      <c r="A306" s="2">
        <v>38443</v>
      </c>
      <c r="B306" s="262">
        <f>O306/'PIB - BCB'!B185</f>
        <v>1.9089411355820096E-2</v>
      </c>
      <c r="C306" s="1">
        <f>Q306/'PIB - BCB'!B185</f>
        <v>1.8630991751680179E-2</v>
      </c>
      <c r="M306" s="2">
        <v>38443</v>
      </c>
      <c r="N306">
        <v>715.3</v>
      </c>
      <c r="O306" s="11">
        <f t="shared" si="6"/>
        <v>14170.699999999999</v>
      </c>
      <c r="P306">
        <v>689.2</v>
      </c>
      <c r="Q306" s="8">
        <f t="shared" si="5"/>
        <v>13830.400000000001</v>
      </c>
    </row>
    <row r="307" spans="1:17">
      <c r="A307" s="2">
        <v>38473</v>
      </c>
      <c r="B307" s="262">
        <f>O307/'PIB - BCB'!B186</f>
        <v>1.7450781531217895E-2</v>
      </c>
      <c r="C307" s="1">
        <f>Q307/'PIB - BCB'!B186</f>
        <v>1.6937905774844393E-2</v>
      </c>
      <c r="M307" s="2">
        <v>38473</v>
      </c>
      <c r="N307">
        <v>593</v>
      </c>
      <c r="O307" s="11">
        <f t="shared" si="6"/>
        <v>13283.5</v>
      </c>
      <c r="P307">
        <v>499.7</v>
      </c>
      <c r="Q307" s="8">
        <f t="shared" si="5"/>
        <v>12893.100000000002</v>
      </c>
    </row>
    <row r="308" spans="1:17">
      <c r="A308" s="2">
        <v>38504</v>
      </c>
      <c r="B308" s="262">
        <f>O308/'PIB - BCB'!B187</f>
        <v>1.6092836927543444E-2</v>
      </c>
      <c r="C308" s="1">
        <f>Q308/'PIB - BCB'!B187</f>
        <v>1.5573998581722171E-2</v>
      </c>
      <c r="M308" s="2">
        <v>38504</v>
      </c>
      <c r="N308" s="8">
        <v>1283.9000000000001</v>
      </c>
      <c r="O308" s="11">
        <f t="shared" si="6"/>
        <v>12549.5</v>
      </c>
      <c r="P308" s="8">
        <v>1245.7</v>
      </c>
      <c r="Q308" s="8">
        <f t="shared" si="5"/>
        <v>12144.900000000001</v>
      </c>
    </row>
    <row r="309" spans="1:17">
      <c r="A309" s="2">
        <v>38534</v>
      </c>
      <c r="B309" s="262">
        <f>O309/'PIB - BCB'!B188</f>
        <v>1.6665997868204902E-2</v>
      </c>
      <c r="C309" s="1">
        <f>Q309/'PIB - BCB'!B188</f>
        <v>1.615073045331996E-2</v>
      </c>
      <c r="M309" s="2">
        <v>38534</v>
      </c>
      <c r="N309" s="8">
        <v>2539.6999999999998</v>
      </c>
      <c r="O309" s="11">
        <f t="shared" si="6"/>
        <v>13290.3</v>
      </c>
      <c r="P309" s="8">
        <v>2505.9</v>
      </c>
      <c r="Q309" s="8">
        <f t="shared" si="5"/>
        <v>12879.400000000001</v>
      </c>
    </row>
    <row r="310" spans="1:17">
      <c r="A310" s="2">
        <v>38565</v>
      </c>
      <c r="B310" s="262">
        <f>O310/'PIB - BCB'!B189</f>
        <v>1.5067356752193225E-2</v>
      </c>
      <c r="C310" s="1">
        <f>Q310/'PIB - BCB'!B189</f>
        <v>1.4558479854152139E-2</v>
      </c>
      <c r="M310" s="2">
        <v>38565</v>
      </c>
      <c r="N310">
        <v>771.3</v>
      </c>
      <c r="O310" s="11">
        <f t="shared" si="6"/>
        <v>12314.400000000001</v>
      </c>
      <c r="P310">
        <v>737.7</v>
      </c>
      <c r="Q310" s="8">
        <f t="shared" si="5"/>
        <v>11898.500000000002</v>
      </c>
    </row>
    <row r="311" spans="1:17">
      <c r="A311" s="2">
        <v>38596</v>
      </c>
      <c r="B311" s="262">
        <f>O311/'PIB - BCB'!B190</f>
        <v>1.5464869643653973E-2</v>
      </c>
      <c r="C311" s="1">
        <f>Q311/'PIB - BCB'!B190</f>
        <v>1.4940764516372154E-2</v>
      </c>
      <c r="M311" s="2">
        <v>38596</v>
      </c>
      <c r="N311" s="8">
        <v>2359.1</v>
      </c>
      <c r="O311" s="11">
        <f t="shared" si="6"/>
        <v>12927.1</v>
      </c>
      <c r="P311" s="8">
        <v>2313.6</v>
      </c>
      <c r="Q311" s="8">
        <f t="shared" si="5"/>
        <v>12489</v>
      </c>
    </row>
    <row r="312" spans="1:17">
      <c r="A312" s="2">
        <v>38626</v>
      </c>
      <c r="B312" s="262">
        <f>O312/'PIB - BCB'!B191</f>
        <v>1.4903856276890181E-2</v>
      </c>
      <c r="C312" s="1">
        <f>Q312/'PIB - BCB'!B191</f>
        <v>1.4383306857449004E-2</v>
      </c>
      <c r="M312" s="2">
        <v>38626</v>
      </c>
      <c r="N312">
        <v>845</v>
      </c>
      <c r="O312" s="11">
        <f t="shared" si="6"/>
        <v>12740.800000000001</v>
      </c>
      <c r="P312">
        <v>815</v>
      </c>
      <c r="Q312" s="8">
        <f t="shared" si="5"/>
        <v>12295.800000000001</v>
      </c>
    </row>
    <row r="313" spans="1:17">
      <c r="A313" s="2">
        <v>38657</v>
      </c>
      <c r="B313" s="262">
        <f>O313/'PIB - BCB'!B192</f>
        <v>1.6787943276220886E-2</v>
      </c>
      <c r="C313" s="1">
        <f>Q313/'PIB - BCB'!B192</f>
        <v>1.6263130345343404E-2</v>
      </c>
      <c r="M313" s="2">
        <v>38657</v>
      </c>
      <c r="N313" s="8">
        <v>1690.6</v>
      </c>
      <c r="O313" s="11">
        <f t="shared" si="6"/>
        <v>14657.099999999999</v>
      </c>
      <c r="P313" s="8">
        <v>1659.5</v>
      </c>
      <c r="Q313" s="8">
        <f t="shared" si="5"/>
        <v>14198.900000000001</v>
      </c>
    </row>
    <row r="314" spans="1:17">
      <c r="A314" s="2">
        <v>38687</v>
      </c>
      <c r="B314" s="262">
        <f>O314/'PIB - BCB'!B193</f>
        <v>1.5677110600168378E-2</v>
      </c>
      <c r="C314" s="1">
        <f>Q314/'PIB - BCB'!B193</f>
        <v>1.5186769996177272E-2</v>
      </c>
      <c r="M314" s="2">
        <v>38687</v>
      </c>
      <c r="N314">
        <v>529.9</v>
      </c>
      <c r="O314" s="11">
        <f t="shared" si="6"/>
        <v>13984.5</v>
      </c>
      <c r="P314">
        <v>501.8</v>
      </c>
      <c r="Q314" s="8">
        <f t="shared" si="5"/>
        <v>13547.1</v>
      </c>
    </row>
    <row r="315" spans="1:17">
      <c r="A315" s="2">
        <v>38718</v>
      </c>
      <c r="B315" s="262">
        <f>O315/'PIB - BCB'!B194</f>
        <v>1.4148233297873276E-2</v>
      </c>
      <c r="C315" s="1">
        <f>Q315/'PIB - BCB'!B194</f>
        <v>1.3660510976499653E-2</v>
      </c>
      <c r="M315" s="2">
        <v>38718</v>
      </c>
      <c r="N315">
        <v>-313.8</v>
      </c>
      <c r="O315" s="11">
        <f t="shared" si="6"/>
        <v>12874.1</v>
      </c>
      <c r="P315">
        <v>-360.8</v>
      </c>
      <c r="Q315" s="8">
        <f t="shared" si="5"/>
        <v>12430.3</v>
      </c>
    </row>
    <row r="316" spans="1:17">
      <c r="A316" s="2">
        <v>38749</v>
      </c>
      <c r="B316" s="262">
        <f>O316/'PIB - BCB'!B195</f>
        <v>1.4427829022052065E-2</v>
      </c>
      <c r="C316" s="1">
        <f>Q316/'PIB - BCB'!B195</f>
        <v>1.3928754872042782E-2</v>
      </c>
      <c r="M316" s="2">
        <v>38749</v>
      </c>
      <c r="N316">
        <v>627.1</v>
      </c>
      <c r="O316" s="11">
        <f t="shared" si="6"/>
        <v>13370.500000000002</v>
      </c>
      <c r="P316">
        <v>584.79999999999995</v>
      </c>
      <c r="Q316" s="8">
        <f t="shared" si="5"/>
        <v>12907.999999999998</v>
      </c>
    </row>
    <row r="317" spans="1:17">
      <c r="A317" s="2">
        <v>38777</v>
      </c>
      <c r="B317" s="262">
        <f>O317/'PIB - BCB'!B196</f>
        <v>1.3709609131553989E-2</v>
      </c>
      <c r="C317" s="1">
        <f>Q317/'PIB - BCB'!B196</f>
        <v>1.3183659903807069E-2</v>
      </c>
      <c r="M317" s="2">
        <v>38777</v>
      </c>
      <c r="N317" s="8">
        <v>1311.3</v>
      </c>
      <c r="O317" s="11">
        <f t="shared" si="6"/>
        <v>12952.4</v>
      </c>
      <c r="P317" s="8">
        <v>1263.4000000000001</v>
      </c>
      <c r="Q317" s="8">
        <f t="shared" si="5"/>
        <v>12455.499999999998</v>
      </c>
    </row>
    <row r="318" spans="1:17">
      <c r="A318" s="2">
        <v>38808</v>
      </c>
      <c r="B318" s="262">
        <f>O318/'PIB - BCB'!B197</f>
        <v>1.2894533575030048E-2</v>
      </c>
      <c r="C318" s="1">
        <f>Q318/'PIB - BCB'!B197</f>
        <v>1.2351966843491647E-2</v>
      </c>
      <c r="M318" s="2">
        <v>38808</v>
      </c>
      <c r="N318">
        <v>133</v>
      </c>
      <c r="O318" s="11">
        <f t="shared" si="6"/>
        <v>12370.1</v>
      </c>
      <c r="P318">
        <v>83.3</v>
      </c>
      <c r="Q318" s="8">
        <f t="shared" si="5"/>
        <v>11849.599999999999</v>
      </c>
    </row>
    <row r="319" spans="1:17">
      <c r="A319" s="2">
        <v>38838</v>
      </c>
      <c r="B319" s="262">
        <f>O319/'PIB - BCB'!B198</f>
        <v>1.2423505613845101E-2</v>
      </c>
      <c r="C319" s="1">
        <f>Q319/'PIB - BCB'!B198</f>
        <v>1.194374916992736E-2</v>
      </c>
      <c r="M319" s="2">
        <v>38838</v>
      </c>
      <c r="N319">
        <v>383.4</v>
      </c>
      <c r="O319" s="11">
        <f t="shared" si="6"/>
        <v>12160.5</v>
      </c>
      <c r="P319">
        <v>341</v>
      </c>
      <c r="Q319" s="8">
        <f t="shared" si="5"/>
        <v>11690.899999999998</v>
      </c>
    </row>
    <row r="320" spans="1:17">
      <c r="A320" s="2">
        <v>38869</v>
      </c>
      <c r="B320" s="262">
        <f>O320/'PIB - BCB'!B199</f>
        <v>1.155648204491733E-2</v>
      </c>
      <c r="C320" s="1">
        <f>Q320/'PIB - BCB'!B199</f>
        <v>1.105230179721531E-2</v>
      </c>
      <c r="M320" s="2">
        <v>38869</v>
      </c>
      <c r="N320">
        <v>632.20000000000005</v>
      </c>
      <c r="O320" s="11">
        <f t="shared" si="6"/>
        <v>11508.800000000001</v>
      </c>
      <c r="P320">
        <v>561.5</v>
      </c>
      <c r="Q320" s="8">
        <f t="shared" si="5"/>
        <v>11006.699999999999</v>
      </c>
    </row>
    <row r="321" spans="1:17">
      <c r="A321" s="2">
        <v>38899</v>
      </c>
      <c r="B321" s="262">
        <f>O321/'PIB - BCB'!B200</f>
        <v>1.1850487457434231E-2</v>
      </c>
      <c r="C321" s="1">
        <f>Q321/'PIB - BCB'!B200</f>
        <v>1.1328819893264393E-2</v>
      </c>
      <c r="M321" s="2">
        <v>38899</v>
      </c>
      <c r="N321" s="8">
        <v>3068.4</v>
      </c>
      <c r="O321" s="11">
        <f t="shared" si="6"/>
        <v>12037.5</v>
      </c>
      <c r="P321" s="8">
        <v>3006.8</v>
      </c>
      <c r="Q321" s="8">
        <f t="shared" si="5"/>
        <v>11507.599999999999</v>
      </c>
    </row>
    <row r="322" spans="1:17">
      <c r="A322" s="2">
        <v>38930</v>
      </c>
      <c r="B322" s="262">
        <f>O322/'PIB - BCB'!B201</f>
        <v>1.2987494532297824E-2</v>
      </c>
      <c r="C322" s="1">
        <f>Q322/'PIB - BCB'!B201</f>
        <v>1.2456704971963845E-2</v>
      </c>
      <c r="M322" s="2">
        <v>38930</v>
      </c>
      <c r="N322" s="8">
        <v>2184</v>
      </c>
      <c r="O322" s="11">
        <f t="shared" si="6"/>
        <v>13450.199999999999</v>
      </c>
      <c r="P322" s="8">
        <v>2130.6</v>
      </c>
      <c r="Q322" s="8">
        <f t="shared" si="5"/>
        <v>12900.500000000002</v>
      </c>
    </row>
    <row r="323" spans="1:17">
      <c r="A323" s="2">
        <v>38961</v>
      </c>
      <c r="B323" s="262">
        <f>O323/'PIB - BCB'!B202</f>
        <v>1.2670004710745055E-2</v>
      </c>
      <c r="C323" s="1">
        <f>Q323/'PIB - BCB'!B202</f>
        <v>1.2140900664063094E-2</v>
      </c>
      <c r="M323" s="2">
        <v>38961</v>
      </c>
      <c r="N323" s="8">
        <v>2249.3000000000002</v>
      </c>
      <c r="O323" s="11">
        <f t="shared" si="6"/>
        <v>13340.399999999998</v>
      </c>
      <c r="P323" s="8">
        <v>2196.4</v>
      </c>
      <c r="Q323" s="8">
        <f t="shared" ref="Q323:Q386" si="7">SUM(P312:P323)</f>
        <v>12783.300000000001</v>
      </c>
    </row>
    <row r="324" spans="1:17">
      <c r="A324" s="2">
        <v>38991</v>
      </c>
      <c r="B324" s="262">
        <f>O324/'PIB - BCB'!B203</f>
        <v>1.3094341559465652E-2</v>
      </c>
      <c r="C324" s="1">
        <f>Q324/'PIB - BCB'!B203</f>
        <v>1.2563445736922408E-2</v>
      </c>
      <c r="M324" s="2">
        <v>38991</v>
      </c>
      <c r="N324" s="8">
        <v>1536.3</v>
      </c>
      <c r="O324" s="11">
        <f t="shared" si="6"/>
        <v>14031.7</v>
      </c>
      <c r="P324" s="8">
        <v>1494.5</v>
      </c>
      <c r="Q324" s="8">
        <f t="shared" si="7"/>
        <v>13462.8</v>
      </c>
    </row>
    <row r="325" spans="1:17">
      <c r="A325" s="2">
        <v>39022</v>
      </c>
      <c r="B325" s="262">
        <f>O325/'PIB - BCB'!B204</f>
        <v>1.2601466754871367E-2</v>
      </c>
      <c r="C325" s="1">
        <f>Q325/'PIB - BCB'!B204</f>
        <v>1.2063522065091032E-2</v>
      </c>
      <c r="M325" s="2">
        <v>39022</v>
      </c>
      <c r="N325" s="8">
        <v>1393.1</v>
      </c>
      <c r="O325" s="11">
        <f t="shared" si="6"/>
        <v>13734.199999999999</v>
      </c>
      <c r="P325" s="8">
        <v>1344.6</v>
      </c>
      <c r="Q325" s="8">
        <f t="shared" si="7"/>
        <v>13147.9</v>
      </c>
    </row>
    <row r="326" spans="1:17">
      <c r="A326" s="2">
        <v>39052</v>
      </c>
      <c r="B326" s="262">
        <f>O326/'PIB - BCB'!B205</f>
        <v>1.2322480356886403E-2</v>
      </c>
      <c r="C326" s="1">
        <f>Q326/'PIB - BCB'!B205</f>
        <v>1.1769067978405446E-2</v>
      </c>
      <c r="M326" s="2">
        <v>39052</v>
      </c>
      <c r="N326">
        <v>438.3</v>
      </c>
      <c r="O326" s="11">
        <f t="shared" si="6"/>
        <v>13642.6</v>
      </c>
      <c r="P326">
        <v>383.8</v>
      </c>
      <c r="Q326" s="8">
        <f t="shared" si="7"/>
        <v>13029.9</v>
      </c>
    </row>
    <row r="327" spans="1:17">
      <c r="A327" s="2">
        <v>39083</v>
      </c>
      <c r="B327" s="262">
        <f>O327/'PIB - BCB'!B206</f>
        <v>1.2043690155177702E-2</v>
      </c>
      <c r="C327" s="1">
        <f>Q327/'PIB - BCB'!B206</f>
        <v>1.1487901174159623E-2</v>
      </c>
      <c r="M327" s="2">
        <v>39083</v>
      </c>
      <c r="N327">
        <v>-369.6</v>
      </c>
      <c r="O327" s="11">
        <f t="shared" ref="O327:O390" si="8">SUM(N316:N327)</f>
        <v>13586.8</v>
      </c>
      <c r="P327">
        <v>-430.9</v>
      </c>
      <c r="Q327" s="8">
        <f t="shared" si="7"/>
        <v>12959.8</v>
      </c>
    </row>
    <row r="328" spans="1:17">
      <c r="A328" s="2">
        <v>39114</v>
      </c>
      <c r="B328" s="262">
        <f>O328/'PIB - BCB'!B207</f>
        <v>1.1610555034203225E-2</v>
      </c>
      <c r="C328" s="1">
        <f>Q328/'PIB - BCB'!B207</f>
        <v>1.1056722166024505E-2</v>
      </c>
      <c r="M328" s="2">
        <v>39114</v>
      </c>
      <c r="N328">
        <v>377.6</v>
      </c>
      <c r="O328" s="11">
        <f t="shared" si="8"/>
        <v>13337.299999999997</v>
      </c>
      <c r="P328">
        <v>326.10000000000002</v>
      </c>
      <c r="Q328" s="8">
        <f t="shared" si="7"/>
        <v>12701.1</v>
      </c>
    </row>
    <row r="329" spans="1:17">
      <c r="A329" s="2">
        <v>39142</v>
      </c>
      <c r="B329" s="262">
        <f>O329/'PIB - BCB'!B208</f>
        <v>1.0460756270394996E-2</v>
      </c>
      <c r="C329" s="1">
        <f>Q329/'PIB - BCB'!B208</f>
        <v>9.9186248139703174E-3</v>
      </c>
      <c r="M329" s="2">
        <v>39142</v>
      </c>
      <c r="N329">
        <v>232.5</v>
      </c>
      <c r="O329" s="11">
        <f t="shared" si="8"/>
        <v>12258.499999999998</v>
      </c>
      <c r="P329">
        <v>185.5</v>
      </c>
      <c r="Q329" s="8">
        <f t="shared" si="7"/>
        <v>11623.2</v>
      </c>
    </row>
    <row r="330" spans="1:17">
      <c r="A330" s="2">
        <v>39173</v>
      </c>
      <c r="B330" s="262">
        <f>O330/'PIB - BCB'!B209</f>
        <v>1.1644697117949798E-2</v>
      </c>
      <c r="C330" s="1">
        <f>Q330/'PIB - BCB'!B209</f>
        <v>1.1109466391691882E-2</v>
      </c>
      <c r="M330" s="2">
        <v>39173</v>
      </c>
      <c r="N330" s="8">
        <v>1798.6</v>
      </c>
      <c r="O330" s="11">
        <f t="shared" si="8"/>
        <v>13924.099999999999</v>
      </c>
      <c r="P330" s="8">
        <v>1744.2</v>
      </c>
      <c r="Q330" s="8">
        <f t="shared" si="7"/>
        <v>13284.1</v>
      </c>
    </row>
    <row r="331" spans="1:17">
      <c r="A331" s="2">
        <v>39203</v>
      </c>
      <c r="B331" s="262">
        <f>O331/'PIB - BCB'!B210</f>
        <v>1.0971093099815105E-2</v>
      </c>
      <c r="C331" s="1">
        <f>Q331/'PIB - BCB'!B210</f>
        <v>1.0434525932576532E-2</v>
      </c>
      <c r="M331" s="2">
        <v>39203</v>
      </c>
      <c r="N331">
        <v>-160.30000000000001</v>
      </c>
      <c r="O331" s="11">
        <f t="shared" si="8"/>
        <v>13380.400000000001</v>
      </c>
      <c r="P331">
        <v>-217.1</v>
      </c>
      <c r="Q331" s="8">
        <f t="shared" si="7"/>
        <v>12726</v>
      </c>
    </row>
    <row r="332" spans="1:17">
      <c r="A332" s="2">
        <v>39234</v>
      </c>
      <c r="B332" s="262">
        <f>O332/'PIB - BCB'!B211</f>
        <v>1.0681208851969963E-2</v>
      </c>
      <c r="C332" s="1">
        <f>Q332/'PIB - BCB'!B211</f>
        <v>1.0097662277543462E-2</v>
      </c>
      <c r="M332" s="2">
        <v>39234</v>
      </c>
      <c r="N332">
        <v>542.29999999999995</v>
      </c>
      <c r="O332" s="11">
        <f t="shared" si="8"/>
        <v>13290.5</v>
      </c>
      <c r="P332">
        <v>399.9</v>
      </c>
      <c r="Q332" s="8">
        <f t="shared" si="7"/>
        <v>12564.4</v>
      </c>
    </row>
    <row r="333" spans="1:17">
      <c r="A333" s="2">
        <v>39264</v>
      </c>
      <c r="B333" s="262">
        <f>O333/'PIB - BCB'!B212</f>
        <v>7.4676312284766393E-3</v>
      </c>
      <c r="C333" s="1">
        <f>Q333/'PIB - BCB'!B212</f>
        <v>6.7687967406636872E-3</v>
      </c>
      <c r="M333" s="2">
        <v>39264</v>
      </c>
      <c r="N333">
        <v>-745.9</v>
      </c>
      <c r="O333" s="11">
        <f t="shared" si="8"/>
        <v>9476.2000000000007</v>
      </c>
      <c r="P333">
        <v>-968.2</v>
      </c>
      <c r="Q333" s="8">
        <f t="shared" si="7"/>
        <v>8589.4</v>
      </c>
    </row>
    <row r="334" spans="1:17">
      <c r="A334" s="2">
        <v>39295</v>
      </c>
      <c r="B334" s="262">
        <f>O334/'PIB - BCB'!B213</f>
        <v>6.6626091300760132E-3</v>
      </c>
      <c r="C334" s="1">
        <f>Q334/'PIB - BCB'!B213</f>
        <v>5.9486476725490638E-3</v>
      </c>
      <c r="M334" s="2">
        <v>39295</v>
      </c>
      <c r="N334" s="8">
        <v>1323</v>
      </c>
      <c r="O334" s="11">
        <f t="shared" si="8"/>
        <v>8615.2000000000007</v>
      </c>
      <c r="P334" s="8">
        <v>1233.2</v>
      </c>
      <c r="Q334" s="8">
        <f t="shared" si="7"/>
        <v>7692</v>
      </c>
    </row>
    <row r="335" spans="1:17">
      <c r="A335" s="2">
        <v>39326</v>
      </c>
      <c r="B335" s="262">
        <f>O335/'PIB - BCB'!B214</f>
        <v>5.2516165393259795E-3</v>
      </c>
      <c r="C335" s="1">
        <f>Q335/'PIB - BCB'!B214</f>
        <v>4.5399822414239673E-3</v>
      </c>
      <c r="M335" s="2">
        <v>39326</v>
      </c>
      <c r="N335">
        <v>548.1</v>
      </c>
      <c r="O335" s="11">
        <f t="shared" si="8"/>
        <v>6914</v>
      </c>
      <c r="P335">
        <v>481.5</v>
      </c>
      <c r="Q335" s="8">
        <f t="shared" si="7"/>
        <v>5977.0999999999995</v>
      </c>
    </row>
    <row r="336" spans="1:17">
      <c r="A336" s="2">
        <v>39356</v>
      </c>
      <c r="B336" s="262">
        <f>O336/'PIB - BCB'!B215</f>
        <v>3.8883791753346881E-3</v>
      </c>
      <c r="C336" s="1">
        <f>Q336/'PIB - BCB'!B215</f>
        <v>3.1718640100759717E-3</v>
      </c>
      <c r="M336" s="2">
        <v>39356</v>
      </c>
      <c r="N336">
        <v>-147.9</v>
      </c>
      <c r="O336" s="11">
        <f t="shared" si="8"/>
        <v>5229.7999999999993</v>
      </c>
      <c r="P336">
        <v>-216.5</v>
      </c>
      <c r="Q336" s="8">
        <f t="shared" si="7"/>
        <v>4266.1000000000004</v>
      </c>
    </row>
    <row r="337" spans="1:17">
      <c r="A337" s="2">
        <v>39387</v>
      </c>
      <c r="B337" s="262">
        <f>O337/'PIB - BCB'!B216</f>
        <v>1.8131634602836933E-3</v>
      </c>
      <c r="C337" s="1">
        <f>Q337/'PIB - BCB'!B216</f>
        <v>9.9147694342238929E-4</v>
      </c>
      <c r="M337" s="2">
        <v>39387</v>
      </c>
      <c r="N337" s="8">
        <v>-1349.6</v>
      </c>
      <c r="O337" s="11">
        <f t="shared" si="8"/>
        <v>2487.0999999999995</v>
      </c>
      <c r="P337" s="8">
        <v>-1561.5</v>
      </c>
      <c r="Q337" s="8">
        <f t="shared" si="7"/>
        <v>1360.0000000000005</v>
      </c>
    </row>
    <row r="338" spans="1:17">
      <c r="A338" s="2">
        <v>39417</v>
      </c>
      <c r="B338" s="262">
        <f>O338/'PIB - BCB'!B217</f>
        <v>1.1101827967843572E-3</v>
      </c>
      <c r="C338" s="1">
        <f>Q338/'PIB - BCB'!B217</f>
        <v>2.920968472870433E-4</v>
      </c>
      <c r="M338" s="2">
        <v>39417</v>
      </c>
      <c r="N338">
        <v>-498.1</v>
      </c>
      <c r="O338" s="11">
        <f t="shared" si="8"/>
        <v>1550.6999999999998</v>
      </c>
      <c r="P338">
        <v>-568.20000000000005</v>
      </c>
      <c r="Q338" s="8">
        <f t="shared" si="7"/>
        <v>408.00000000000023</v>
      </c>
    </row>
    <row r="339" spans="1:17">
      <c r="A339" s="2">
        <v>39448</v>
      </c>
      <c r="B339" s="262">
        <f>O339/'PIB - BCB'!B218</f>
        <v>-1.4825196857038577E-3</v>
      </c>
      <c r="C339" s="1">
        <f>Q339/'PIB - BCB'!B218</f>
        <v>-2.7253017114976319E-3</v>
      </c>
      <c r="M339" s="2">
        <v>39448</v>
      </c>
      <c r="N339" s="8">
        <v>-4028.4</v>
      </c>
      <c r="O339" s="11">
        <f t="shared" si="8"/>
        <v>-2108.1000000000004</v>
      </c>
      <c r="P339" s="8">
        <v>-4714.2</v>
      </c>
      <c r="Q339" s="8">
        <f t="shared" si="7"/>
        <v>-3875.2999999999993</v>
      </c>
    </row>
    <row r="340" spans="1:17">
      <c r="A340" s="2">
        <v>39479</v>
      </c>
      <c r="B340" s="262">
        <f>O340/'PIB - BCB'!B219</f>
        <v>-3.0201752345078462E-3</v>
      </c>
      <c r="C340" s="1">
        <f>Q340/'PIB - BCB'!B219</f>
        <v>-4.2697100849937763E-3</v>
      </c>
      <c r="M340" s="2">
        <v>39479</v>
      </c>
      <c r="N340" s="8">
        <v>-1888.9</v>
      </c>
      <c r="O340" s="11">
        <f t="shared" si="8"/>
        <v>-4374.6000000000004</v>
      </c>
      <c r="P340" s="8">
        <v>-1983.1</v>
      </c>
      <c r="Q340" s="8">
        <f t="shared" si="7"/>
        <v>-6184.5</v>
      </c>
    </row>
    <row r="341" spans="1:17">
      <c r="A341" s="2">
        <v>39508</v>
      </c>
      <c r="B341" s="262">
        <f>O341/'PIB - BCB'!B220</f>
        <v>-6.0820613812444914E-3</v>
      </c>
      <c r="C341" s="1">
        <f>Q341/'PIB - BCB'!B220</f>
        <v>-7.3199339203306431E-3</v>
      </c>
      <c r="M341" s="2">
        <v>39508</v>
      </c>
      <c r="N341" s="8">
        <v>-4343</v>
      </c>
      <c r="O341" s="11">
        <f t="shared" si="8"/>
        <v>-8950.1</v>
      </c>
      <c r="P341" s="8">
        <v>-4401.7</v>
      </c>
      <c r="Q341" s="8">
        <f t="shared" si="7"/>
        <v>-10771.7</v>
      </c>
    </row>
    <row r="342" spans="1:17">
      <c r="A342" s="2">
        <v>39539</v>
      </c>
      <c r="B342" s="262">
        <f>O342/'PIB - BCB'!B221</f>
        <v>-9.1993359536795011E-3</v>
      </c>
      <c r="C342" s="1">
        <f>Q342/'PIB - BCB'!B221</f>
        <v>-1.0421245213577334E-2</v>
      </c>
      <c r="M342" s="2">
        <v>39539</v>
      </c>
      <c r="N342" s="8">
        <v>-3043.8</v>
      </c>
      <c r="O342" s="11">
        <f t="shared" si="8"/>
        <v>-13792.5</v>
      </c>
      <c r="P342" s="8">
        <v>-3108.6</v>
      </c>
      <c r="Q342" s="8">
        <f t="shared" si="7"/>
        <v>-15624.500000000002</v>
      </c>
    </row>
    <row r="343" spans="1:17">
      <c r="A343" s="2">
        <v>39569</v>
      </c>
      <c r="B343" s="262">
        <f>O343/'PIB - BCB'!B222</f>
        <v>-9.4643392843896858E-3</v>
      </c>
      <c r="C343" s="1">
        <f>Q343/'PIB - BCB'!B222</f>
        <v>-1.0760084050438139E-2</v>
      </c>
      <c r="M343" s="2">
        <v>39569</v>
      </c>
      <c r="N343">
        <v>-785.5</v>
      </c>
      <c r="O343" s="11">
        <f t="shared" si="8"/>
        <v>-14417.7</v>
      </c>
      <c r="P343">
        <v>-984.2</v>
      </c>
      <c r="Q343" s="8">
        <f t="shared" si="7"/>
        <v>-16391.599999999999</v>
      </c>
    </row>
    <row r="344" spans="1:17">
      <c r="A344" s="2">
        <v>39600</v>
      </c>
      <c r="B344" s="262">
        <f>O344/'PIB - BCB'!B223</f>
        <v>-1.1431726917981578E-2</v>
      </c>
      <c r="C344" s="1">
        <f>Q344/'PIB - BCB'!B223</f>
        <v>-1.2660057321655937E-2</v>
      </c>
      <c r="M344" s="2">
        <v>39600</v>
      </c>
      <c r="N344" s="8">
        <v>-2781.4</v>
      </c>
      <c r="O344" s="11">
        <f t="shared" si="8"/>
        <v>-17741.400000000001</v>
      </c>
      <c r="P344" s="8">
        <v>-2856.2</v>
      </c>
      <c r="Q344" s="8">
        <f t="shared" si="7"/>
        <v>-19647.7</v>
      </c>
    </row>
    <row r="345" spans="1:17">
      <c r="A345" s="2">
        <v>39630</v>
      </c>
      <c r="B345" s="262">
        <f>O345/'PIB - BCB'!B224</f>
        <v>-1.210130508666162E-2</v>
      </c>
      <c r="C345" s="1">
        <f>Q345/'PIB - BCB'!B224</f>
        <v>-1.374676127971366E-2</v>
      </c>
      <c r="M345" s="2">
        <v>39630</v>
      </c>
      <c r="N345" s="8">
        <v>-2167.8000000000002</v>
      </c>
      <c r="O345" s="11">
        <f t="shared" si="8"/>
        <v>-19163.300000000003</v>
      </c>
      <c r="P345" s="8">
        <v>-3089.5</v>
      </c>
      <c r="Q345" s="8">
        <f t="shared" si="7"/>
        <v>-21769</v>
      </c>
    </row>
    <row r="346" spans="1:17">
      <c r="A346" s="2">
        <v>39661</v>
      </c>
      <c r="B346" s="262">
        <f>O346/'PIB - BCB'!B225</f>
        <v>-1.3390483178787884E-2</v>
      </c>
      <c r="C346" s="1">
        <f>Q346/'PIB - BCB'!B225</f>
        <v>-1.5031290875082953E-2</v>
      </c>
      <c r="M346" s="2">
        <v>39661</v>
      </c>
      <c r="N346" s="8">
        <v>-1083.8</v>
      </c>
      <c r="O346" s="11">
        <f t="shared" si="8"/>
        <v>-21570.1</v>
      </c>
      <c r="P346" s="8">
        <v>-1211</v>
      </c>
      <c r="Q346" s="8">
        <f t="shared" si="7"/>
        <v>-24213.200000000001</v>
      </c>
    </row>
    <row r="347" spans="1:17">
      <c r="A347" s="2">
        <v>39692</v>
      </c>
      <c r="B347" s="262">
        <f>O347/'PIB - BCB'!B226</f>
        <v>-1.5153502961643294E-2</v>
      </c>
      <c r="C347" s="1">
        <f>Q347/'PIB - BCB'!B226</f>
        <v>-1.6744232789730942E-2</v>
      </c>
      <c r="M347" s="2">
        <v>39692</v>
      </c>
      <c r="N347" s="8">
        <v>-2761.2</v>
      </c>
      <c r="O347" s="11">
        <f t="shared" si="8"/>
        <v>-24879.4</v>
      </c>
      <c r="P347" s="8">
        <v>-2796.4</v>
      </c>
      <c r="Q347" s="8">
        <f t="shared" si="7"/>
        <v>-27491.100000000002</v>
      </c>
    </row>
    <row r="348" spans="1:17">
      <c r="A348" s="2">
        <v>39722</v>
      </c>
      <c r="B348" s="262">
        <f>O348/'PIB - BCB'!B227</f>
        <v>-1.5581753808289829E-2</v>
      </c>
      <c r="C348" s="1">
        <f>Q348/'PIB - BCB'!B227</f>
        <v>-1.7104229753169903E-2</v>
      </c>
      <c r="M348" s="2">
        <v>39722</v>
      </c>
      <c r="N348" s="8">
        <v>-1238.5</v>
      </c>
      <c r="O348" s="11">
        <f t="shared" si="8"/>
        <v>-25970</v>
      </c>
      <c r="P348" s="8">
        <v>-1232.9000000000001</v>
      </c>
      <c r="Q348" s="8">
        <f t="shared" si="7"/>
        <v>-28507.500000000004</v>
      </c>
    </row>
    <row r="349" spans="1:17">
      <c r="A349" s="2">
        <v>39753</v>
      </c>
      <c r="B349" s="262">
        <f>O349/'PIB - BCB'!B228</f>
        <v>-1.5202236743856444E-2</v>
      </c>
      <c r="C349" s="1">
        <f>Q349/'PIB - BCB'!B228</f>
        <v>-1.6679091700315327E-2</v>
      </c>
      <c r="M349" s="2">
        <v>39753</v>
      </c>
      <c r="N349">
        <v>-951.1</v>
      </c>
      <c r="O349" s="11">
        <f t="shared" si="8"/>
        <v>-25571.5</v>
      </c>
      <c r="P349" s="8">
        <v>-1109.7</v>
      </c>
      <c r="Q349" s="8">
        <f t="shared" si="7"/>
        <v>-28055.700000000004</v>
      </c>
    </row>
    <row r="350" spans="1:17">
      <c r="A350" s="2">
        <v>39783</v>
      </c>
      <c r="B350" s="262">
        <f>O350/'PIB - BCB'!B229</f>
        <v>-1.6650651124798965E-2</v>
      </c>
      <c r="C350" s="1">
        <f>Q350/'PIB - BCB'!B229</f>
        <v>-1.8096833883886044E-2</v>
      </c>
      <c r="M350" s="2">
        <v>39783</v>
      </c>
      <c r="N350" s="8">
        <v>-3118.6</v>
      </c>
      <c r="O350" s="11">
        <f t="shared" si="8"/>
        <v>-28191.999999999996</v>
      </c>
      <c r="P350" s="8">
        <v>-3153.1</v>
      </c>
      <c r="Q350" s="8">
        <f t="shared" si="7"/>
        <v>-30640.600000000002</v>
      </c>
    </row>
    <row r="351" spans="1:17">
      <c r="A351" s="2">
        <v>39814</v>
      </c>
      <c r="B351" s="262">
        <f>O351/'PIB - BCB'!B230</f>
        <v>-1.5964957732651237E-2</v>
      </c>
      <c r="C351" s="1">
        <f>Q351/'PIB - BCB'!B230</f>
        <v>-1.7416021100771121E-2</v>
      </c>
      <c r="M351" s="2">
        <v>39814</v>
      </c>
      <c r="N351" s="8">
        <v>-2765.5</v>
      </c>
      <c r="O351" s="11">
        <f t="shared" si="8"/>
        <v>-26929.1</v>
      </c>
      <c r="P351" s="8">
        <v>-3450.3</v>
      </c>
      <c r="Q351" s="8">
        <f t="shared" si="7"/>
        <v>-29376.7</v>
      </c>
    </row>
    <row r="352" spans="1:17">
      <c r="A352" s="2">
        <v>39845</v>
      </c>
      <c r="B352" s="262">
        <f>O352/'PIB - BCB'!B231</f>
        <v>-1.5264913922834919E-2</v>
      </c>
      <c r="C352" s="1">
        <f>Q352/'PIB - BCB'!B231</f>
        <v>-1.6685658724911887E-2</v>
      </c>
      <c r="M352" s="2">
        <v>39845</v>
      </c>
      <c r="N352">
        <v>-612.9</v>
      </c>
      <c r="O352" s="11">
        <f t="shared" si="8"/>
        <v>-25653.1</v>
      </c>
      <c r="P352">
        <v>-647.1</v>
      </c>
      <c r="Q352" s="8">
        <f t="shared" si="7"/>
        <v>-28040.7</v>
      </c>
    </row>
    <row r="353" spans="1:17">
      <c r="A353" s="2">
        <v>39873</v>
      </c>
      <c r="B353" s="262">
        <f>O353/'PIB - BCB'!B232</f>
        <v>-1.3615325904078549E-2</v>
      </c>
      <c r="C353" s="1">
        <f>Q353/'PIB - BCB'!B232</f>
        <v>-1.5003875770540093E-2</v>
      </c>
      <c r="M353" s="2">
        <v>39873</v>
      </c>
      <c r="N353" s="8">
        <v>-1559.1</v>
      </c>
      <c r="O353" s="11">
        <f t="shared" si="8"/>
        <v>-22869.200000000001</v>
      </c>
      <c r="P353" s="8">
        <v>-1562.5</v>
      </c>
      <c r="Q353" s="8">
        <f t="shared" si="7"/>
        <v>-25201.499999999996</v>
      </c>
    </row>
    <row r="354" spans="1:17">
      <c r="A354" s="2">
        <v>39904</v>
      </c>
      <c r="B354" s="262">
        <f>O354/'PIB - BCB'!B233</f>
        <v>-1.178367260843767E-2</v>
      </c>
      <c r="C354" s="1">
        <f>Q354/'PIB - BCB'!B233</f>
        <v>-1.3126890104026305E-2</v>
      </c>
      <c r="M354" s="2">
        <v>39904</v>
      </c>
      <c r="N354">
        <v>105.2</v>
      </c>
      <c r="O354" s="11">
        <f t="shared" si="8"/>
        <v>-19720.2</v>
      </c>
      <c r="P354">
        <v>124.8</v>
      </c>
      <c r="Q354" s="8">
        <f t="shared" si="7"/>
        <v>-21968.1</v>
      </c>
    </row>
    <row r="355" spans="1:17">
      <c r="A355" s="2">
        <v>39934</v>
      </c>
      <c r="B355" s="262">
        <f>O355/'PIB - BCB'!B234</f>
        <v>-1.2406961421910515E-2</v>
      </c>
      <c r="C355" s="1">
        <f>Q355/'PIB - BCB'!B234</f>
        <v>-1.3704542853324881E-2</v>
      </c>
      <c r="M355" s="2">
        <v>39934</v>
      </c>
      <c r="N355" s="8">
        <v>-1770</v>
      </c>
      <c r="O355" s="11">
        <f t="shared" si="8"/>
        <v>-20704.7</v>
      </c>
      <c r="P355" s="8">
        <v>-1886.2</v>
      </c>
      <c r="Q355" s="8">
        <f t="shared" si="7"/>
        <v>-22870.100000000002</v>
      </c>
    </row>
    <row r="356" spans="1:17">
      <c r="A356" s="2">
        <v>39965</v>
      </c>
      <c r="B356" s="262">
        <f>O356/'PIB - BCB'!B235</f>
        <v>-1.1121759876094872E-2</v>
      </c>
      <c r="C356" s="1">
        <f>Q356/'PIB - BCB'!B235</f>
        <v>-1.2397427140802594E-2</v>
      </c>
      <c r="M356" s="2">
        <v>39965</v>
      </c>
      <c r="N356">
        <v>-574.5</v>
      </c>
      <c r="O356" s="11">
        <f t="shared" si="8"/>
        <v>-18497.8</v>
      </c>
      <c r="P356">
        <v>-605.6</v>
      </c>
      <c r="Q356" s="8">
        <f t="shared" si="7"/>
        <v>-20619.5</v>
      </c>
    </row>
    <row r="357" spans="1:17">
      <c r="A357" s="2">
        <v>39995</v>
      </c>
      <c r="B357" s="262">
        <f>O357/'PIB - BCB'!B236</f>
        <v>-1.0841993255647669E-2</v>
      </c>
      <c r="C357" s="1">
        <f>Q357/'PIB - BCB'!B236</f>
        <v>-1.2129205557810115E-2</v>
      </c>
      <c r="M357" s="2">
        <v>39995</v>
      </c>
      <c r="N357" s="8">
        <v>-1623.3</v>
      </c>
      <c r="O357" s="11">
        <f t="shared" si="8"/>
        <v>-17953.3</v>
      </c>
      <c r="P357" s="8">
        <v>-2554.8000000000002</v>
      </c>
      <c r="Q357" s="8">
        <f t="shared" si="7"/>
        <v>-20084.8</v>
      </c>
    </row>
    <row r="358" spans="1:17">
      <c r="A358" s="2">
        <v>40026</v>
      </c>
      <c r="B358" s="262">
        <f>O358/'PIB - BCB'!B237</f>
        <v>-1.0704962732727441E-2</v>
      </c>
      <c r="C358" s="1">
        <f>Q358/'PIB - BCB'!B237</f>
        <v>-1.1930310896673166E-2</v>
      </c>
      <c r="M358" s="2">
        <v>40026</v>
      </c>
      <c r="N358">
        <v>-809.2</v>
      </c>
      <c r="O358" s="11">
        <f t="shared" si="8"/>
        <v>-17678.7</v>
      </c>
      <c r="P358">
        <v>-828.5</v>
      </c>
      <c r="Q358" s="8">
        <f t="shared" si="7"/>
        <v>-19702.300000000003</v>
      </c>
    </row>
    <row r="359" spans="1:17">
      <c r="A359" s="2">
        <v>40057</v>
      </c>
      <c r="B359" s="262">
        <f>O359/'PIB - BCB'!B238</f>
        <v>-1.0542294635806729E-2</v>
      </c>
      <c r="C359" s="1">
        <f>Q359/'PIB - BCB'!B238</f>
        <v>-1.1743333982773449E-2</v>
      </c>
      <c r="M359" s="2">
        <v>40057</v>
      </c>
      <c r="N359" s="8">
        <v>-2451.6999999999998</v>
      </c>
      <c r="O359" s="11">
        <f t="shared" si="8"/>
        <v>-17369.2</v>
      </c>
      <c r="P359" s="8">
        <v>-2442.1</v>
      </c>
      <c r="Q359" s="8">
        <f t="shared" si="7"/>
        <v>-19348</v>
      </c>
    </row>
    <row r="360" spans="1:17">
      <c r="A360" s="2">
        <v>40087</v>
      </c>
      <c r="B360" s="262">
        <f>O360/'PIB - BCB'!B239</f>
        <v>-1.1621709216621185E-2</v>
      </c>
      <c r="C360" s="1">
        <f>Q360/'PIB - BCB'!B239</f>
        <v>-1.2828653485729823E-2</v>
      </c>
      <c r="M360" s="2">
        <v>40087</v>
      </c>
      <c r="N360" s="8">
        <v>-3017.6</v>
      </c>
      <c r="O360" s="11">
        <f t="shared" si="8"/>
        <v>-19148.299999999996</v>
      </c>
      <c r="P360" s="8">
        <v>-3021.8</v>
      </c>
      <c r="Q360" s="8">
        <f t="shared" si="7"/>
        <v>-21136.9</v>
      </c>
    </row>
    <row r="361" spans="1:17">
      <c r="A361" s="2">
        <v>40118</v>
      </c>
      <c r="B361" s="262">
        <f>O361/'PIB - BCB'!B240</f>
        <v>-1.296034276483932E-2</v>
      </c>
      <c r="C361" s="1">
        <f>Q361/'PIB - BCB'!B240</f>
        <v>-1.4169895077161928E-2</v>
      </c>
      <c r="M361" s="2">
        <v>40118</v>
      </c>
      <c r="N361" s="8">
        <v>-3273.5</v>
      </c>
      <c r="O361" s="11">
        <f t="shared" si="8"/>
        <v>-21470.7</v>
      </c>
      <c r="P361" s="8">
        <v>-3447.3</v>
      </c>
      <c r="Q361" s="8">
        <f t="shared" si="7"/>
        <v>-23474.5</v>
      </c>
    </row>
    <row r="362" spans="1:17">
      <c r="A362" s="2">
        <v>40148</v>
      </c>
      <c r="B362" s="262">
        <f>O362/'PIB - BCB'!B241</f>
        <v>-1.4529377475524996E-2</v>
      </c>
      <c r="C362" s="1">
        <f>Q362/'PIB - BCB'!B241</f>
        <v>-1.5700590389358046E-2</v>
      </c>
      <c r="M362" s="2">
        <v>40148</v>
      </c>
      <c r="N362" s="8">
        <v>-5950.1</v>
      </c>
      <c r="O362" s="11">
        <f t="shared" si="8"/>
        <v>-24302.199999999997</v>
      </c>
      <c r="P362" s="8">
        <v>-5939.8</v>
      </c>
      <c r="Q362" s="8">
        <f t="shared" si="7"/>
        <v>-26261.200000000001</v>
      </c>
    </row>
    <row r="363" spans="1:17">
      <c r="A363" s="2">
        <v>40179</v>
      </c>
      <c r="B363" s="262">
        <f>O363/'PIB - BCB'!B242</f>
        <v>-1.4794889979656969E-2</v>
      </c>
      <c r="C363" s="1">
        <f>Q363/'PIB - BCB'!B242</f>
        <v>-1.6789125342938728E-2</v>
      </c>
      <c r="M363" s="2">
        <v>40179</v>
      </c>
      <c r="N363" s="8">
        <v>-3830.5</v>
      </c>
      <c r="O363" s="11">
        <f t="shared" si="8"/>
        <v>-25367.200000000001</v>
      </c>
      <c r="P363" s="8">
        <v>-5975.6</v>
      </c>
      <c r="Q363" s="8">
        <f t="shared" si="7"/>
        <v>-28786.5</v>
      </c>
    </row>
    <row r="364" spans="1:17">
      <c r="A364" s="2">
        <v>40210</v>
      </c>
      <c r="B364" s="262">
        <f>O364/'PIB - BCB'!B243</f>
        <v>-1.5831458852903286E-2</v>
      </c>
      <c r="C364" s="1">
        <f>Q364/'PIB - BCB'!B243</f>
        <v>-1.8433228210764589E-2</v>
      </c>
      <c r="M364" s="2">
        <v>40210</v>
      </c>
      <c r="N364" s="8">
        <v>-3081.6</v>
      </c>
      <c r="O364" s="11">
        <f t="shared" si="8"/>
        <v>-27835.899999999998</v>
      </c>
      <c r="P364" s="8">
        <v>-4271.1000000000004</v>
      </c>
      <c r="Q364" s="8">
        <f t="shared" si="7"/>
        <v>-32410.5</v>
      </c>
    </row>
    <row r="365" spans="1:17">
      <c r="A365" s="2">
        <v>40238</v>
      </c>
      <c r="B365" s="262">
        <f>O365/'PIB - BCB'!B244</f>
        <v>-1.728793926136998E-2</v>
      </c>
      <c r="C365" s="1">
        <f>Q365/'PIB - BCB'!B244</f>
        <v>-2.1099412089144925E-2</v>
      </c>
      <c r="M365" s="2">
        <v>40238</v>
      </c>
      <c r="N365" s="8">
        <v>-5005</v>
      </c>
      <c r="O365" s="11">
        <f t="shared" si="8"/>
        <v>-31281.8</v>
      </c>
      <c r="P365" s="8">
        <v>-7330.5</v>
      </c>
      <c r="Q365" s="8">
        <f t="shared" si="7"/>
        <v>-38178.5</v>
      </c>
    </row>
    <row r="366" spans="1:17">
      <c r="A366" s="2">
        <v>40269</v>
      </c>
      <c r="B366" s="262">
        <f>O366/'PIB - BCB'!B245</f>
        <v>-1.9380361110632655E-2</v>
      </c>
      <c r="C366" s="1">
        <f>Q366/'PIB - BCB'!B245</f>
        <v>-2.430714642506502E-2</v>
      </c>
      <c r="M366" s="2">
        <v>40269</v>
      </c>
      <c r="N366" s="8">
        <v>-4618.3</v>
      </c>
      <c r="O366" s="11">
        <f t="shared" si="8"/>
        <v>-36005.300000000003</v>
      </c>
      <c r="P366" s="8">
        <v>-6855.1</v>
      </c>
      <c r="Q366" s="8">
        <f t="shared" si="7"/>
        <v>-45158.399999999994</v>
      </c>
    </row>
    <row r="367" spans="1:17">
      <c r="A367" s="2">
        <v>40299</v>
      </c>
      <c r="B367" s="262">
        <f>O367/'PIB - BCB'!B246</f>
        <v>-1.9035168943387568E-2</v>
      </c>
      <c r="C367" s="1">
        <f>Q367/'PIB - BCB'!B246</f>
        <v>-2.4822464089715182E-2</v>
      </c>
      <c r="M367" s="2">
        <v>40299</v>
      </c>
      <c r="N367" s="8">
        <v>-2007.3</v>
      </c>
      <c r="O367" s="11">
        <f t="shared" si="8"/>
        <v>-36242.600000000006</v>
      </c>
      <c r="P367" s="8">
        <v>-3989.3</v>
      </c>
      <c r="Q367" s="8">
        <f t="shared" si="7"/>
        <v>-47261.5</v>
      </c>
    </row>
    <row r="368" spans="1:17">
      <c r="A368" s="2">
        <v>40330</v>
      </c>
      <c r="B368" s="262">
        <f>O368/'PIB - BCB'!B247</f>
        <v>-2.102984651479075E-2</v>
      </c>
      <c r="C368" s="1">
        <f>Q368/'PIB - BCB'!B247</f>
        <v>-2.7546650587459452E-2</v>
      </c>
      <c r="M368" s="2">
        <v>40330</v>
      </c>
      <c r="N368" s="8">
        <v>-5277.6</v>
      </c>
      <c r="O368" s="11">
        <f t="shared" si="8"/>
        <v>-40945.700000000004</v>
      </c>
      <c r="P368" s="8">
        <v>-6978.2</v>
      </c>
      <c r="Q368" s="8">
        <f t="shared" si="7"/>
        <v>-53634.1</v>
      </c>
    </row>
    <row r="369" spans="1:17">
      <c r="A369" s="2">
        <v>40360</v>
      </c>
      <c r="B369" s="262">
        <f>O369/'PIB - BCB'!B248</f>
        <v>-2.2046557398449088E-2</v>
      </c>
      <c r="C369" s="1">
        <f>Q369/'PIB - BCB'!B248</f>
        <v>-2.974702959982126E-2</v>
      </c>
      <c r="M369" s="2">
        <v>40360</v>
      </c>
      <c r="N369" s="8">
        <v>-4588.5</v>
      </c>
      <c r="O369" s="11">
        <f t="shared" si="8"/>
        <v>-43910.899999999994</v>
      </c>
      <c r="P369" s="8">
        <v>-8168.9</v>
      </c>
      <c r="Q369" s="8">
        <f t="shared" si="7"/>
        <v>-59248.2</v>
      </c>
    </row>
    <row r="370" spans="1:17">
      <c r="A370" s="2">
        <v>40391</v>
      </c>
      <c r="B370" s="262">
        <f>O370/'PIB - BCB'!B249</f>
        <v>-2.2625765244755586E-2</v>
      </c>
      <c r="C370" s="1">
        <f>Q370/'PIB - BCB'!B249</f>
        <v>-3.1152371460973129E-2</v>
      </c>
      <c r="M370" s="2">
        <v>40391</v>
      </c>
      <c r="N370" s="8">
        <v>-2985.4</v>
      </c>
      <c r="O370" s="11">
        <f t="shared" si="8"/>
        <v>-46087.1</v>
      </c>
      <c r="P370" s="8">
        <v>-5035.5</v>
      </c>
      <c r="Q370" s="8">
        <f t="shared" si="7"/>
        <v>-63455.199999999997</v>
      </c>
    </row>
    <row r="371" spans="1:17">
      <c r="A371" s="2">
        <v>40422</v>
      </c>
      <c r="B371" s="262">
        <f>O371/'PIB - BCB'!B250</f>
        <v>-2.2878035086639849E-2</v>
      </c>
      <c r="C371" s="1">
        <f>Q371/'PIB - BCB'!B250</f>
        <v>-3.2328335422739406E-2</v>
      </c>
      <c r="M371" s="2">
        <v>40422</v>
      </c>
      <c r="N371" s="8">
        <v>-3958.6</v>
      </c>
      <c r="O371" s="11">
        <f t="shared" si="8"/>
        <v>-47594</v>
      </c>
      <c r="P371" s="8">
        <v>-6240.7</v>
      </c>
      <c r="Q371" s="8">
        <f t="shared" si="7"/>
        <v>-67253.8</v>
      </c>
    </row>
    <row r="372" spans="1:17">
      <c r="A372" s="2">
        <v>40452</v>
      </c>
      <c r="B372" s="262">
        <f>O372/'PIB - BCB'!B251</f>
        <v>-2.274904453796165E-2</v>
      </c>
      <c r="C372" s="1">
        <f>Q372/'PIB - BCB'!B251</f>
        <v>-3.3467231539907917E-2</v>
      </c>
      <c r="M372" s="2">
        <v>40452</v>
      </c>
      <c r="N372" s="8">
        <v>-3697.3</v>
      </c>
      <c r="O372" s="11">
        <f t="shared" si="8"/>
        <v>-48273.700000000004</v>
      </c>
      <c r="P372" s="8">
        <v>-6785.8</v>
      </c>
      <c r="Q372" s="8">
        <f t="shared" si="7"/>
        <v>-71017.8</v>
      </c>
    </row>
    <row r="373" spans="1:17">
      <c r="A373" s="2">
        <v>40483</v>
      </c>
      <c r="B373" s="262">
        <f>O373/'PIB - BCB'!B252</f>
        <v>-2.294424904642537E-2</v>
      </c>
      <c r="C373" s="1">
        <f>Q373/'PIB - BCB'!B252</f>
        <v>-3.4692906752005079E-2</v>
      </c>
      <c r="M373" s="2">
        <v>40483</v>
      </c>
      <c r="N373" s="8">
        <v>-4728.5</v>
      </c>
      <c r="O373" s="11">
        <f t="shared" si="8"/>
        <v>-49728.700000000004</v>
      </c>
      <c r="P373" s="8">
        <v>-7621.9</v>
      </c>
      <c r="Q373" s="8">
        <f t="shared" si="7"/>
        <v>-75192.399999999994</v>
      </c>
    </row>
    <row r="374" spans="1:17">
      <c r="A374" s="2">
        <v>40513</v>
      </c>
      <c r="B374" s="262">
        <f>O374/'PIB - BCB'!B253</f>
        <v>-2.1392998577667802E-2</v>
      </c>
      <c r="C374" s="1">
        <f>Q374/'PIB - BCB'!B253</f>
        <v>-3.4313368338785684E-2</v>
      </c>
      <c r="M374" s="2">
        <v>40513</v>
      </c>
      <c r="N374" s="8">
        <v>-3494.6</v>
      </c>
      <c r="O374" s="11">
        <f t="shared" si="8"/>
        <v>-47273.200000000004</v>
      </c>
      <c r="P374" s="8">
        <v>-6571.4</v>
      </c>
      <c r="Q374" s="8">
        <f t="shared" si="7"/>
        <v>-75824</v>
      </c>
    </row>
    <row r="375" spans="1:17">
      <c r="A375" s="2">
        <v>40544</v>
      </c>
      <c r="B375" s="262">
        <f>O375/'PIB - BCB'!B254</f>
        <v>-2.1861744879035246E-2</v>
      </c>
      <c r="C375" s="1">
        <f>Q375/'PIB - BCB'!B254</f>
        <v>-3.4920372265124275E-2</v>
      </c>
      <c r="M375" s="2">
        <v>40544</v>
      </c>
      <c r="N375" s="8">
        <v>-5572.6</v>
      </c>
      <c r="O375" s="11">
        <f t="shared" si="8"/>
        <v>-49015.3</v>
      </c>
      <c r="P375" s="8">
        <v>-8445.1</v>
      </c>
      <c r="Q375" s="8">
        <f t="shared" si="7"/>
        <v>-78293.5</v>
      </c>
    </row>
    <row r="376" spans="1:17">
      <c r="A376" s="2">
        <v>40575</v>
      </c>
      <c r="B376" s="262">
        <f>O376/'PIB - BCB'!B255</f>
        <v>-2.1686586210060133E-2</v>
      </c>
      <c r="C376" s="1">
        <f>Q376/'PIB - BCB'!B255</f>
        <v>-3.4296190521759327E-2</v>
      </c>
      <c r="M376" s="2">
        <v>40575</v>
      </c>
      <c r="N376" s="8">
        <v>-3470.1</v>
      </c>
      <c r="O376" s="11">
        <f t="shared" si="8"/>
        <v>-49403.799999999996</v>
      </c>
      <c r="P376" s="8">
        <v>-4107.1000000000004</v>
      </c>
      <c r="Q376" s="8">
        <f t="shared" si="7"/>
        <v>-78129.500000000015</v>
      </c>
    </row>
    <row r="377" spans="1:17">
      <c r="A377" s="2">
        <v>40603</v>
      </c>
      <c r="B377" s="262">
        <f>O377/'PIB - BCB'!B256</f>
        <v>-2.1729107752315943E-2</v>
      </c>
      <c r="C377" s="1">
        <f>Q377/'PIB - BCB'!B256</f>
        <v>-3.3614865377322722E-2</v>
      </c>
      <c r="M377" s="2">
        <v>40603</v>
      </c>
      <c r="N377" s="8">
        <v>-5738.4</v>
      </c>
      <c r="O377" s="11">
        <f t="shared" si="8"/>
        <v>-50137.2</v>
      </c>
      <c r="P377" s="8">
        <v>-6763.1</v>
      </c>
      <c r="Q377" s="8">
        <f t="shared" si="7"/>
        <v>-77562.10000000002</v>
      </c>
    </row>
    <row r="378" spans="1:17">
      <c r="A378" s="2">
        <v>40634</v>
      </c>
      <c r="B378" s="262">
        <f>O378/'PIB - BCB'!B257</f>
        <v>-2.0999786662699194E-2</v>
      </c>
      <c r="C378" s="1">
        <f>Q378/'PIB - BCB'!B257</f>
        <v>-3.2337745011904569E-2</v>
      </c>
      <c r="M378" s="2">
        <v>40634</v>
      </c>
      <c r="N378" s="8">
        <v>-3600</v>
      </c>
      <c r="O378" s="11">
        <f t="shared" si="8"/>
        <v>-49118.9</v>
      </c>
      <c r="P378" s="8">
        <v>-4931.6000000000004</v>
      </c>
      <c r="Q378" s="8">
        <f t="shared" si="7"/>
        <v>-75638.600000000006</v>
      </c>
    </row>
    <row r="379" spans="1:17">
      <c r="A379" s="2">
        <v>40664</v>
      </c>
      <c r="B379" s="262">
        <f>O379/'PIB - BCB'!B258</f>
        <v>-2.1578751194755195E-2</v>
      </c>
      <c r="C379" s="1">
        <f>Q379/'PIB - BCB'!B258</f>
        <v>-3.2664649044868946E-2</v>
      </c>
      <c r="M379" s="2">
        <v>40664</v>
      </c>
      <c r="N379" s="8">
        <v>-4182.3</v>
      </c>
      <c r="O379" s="11">
        <f t="shared" si="8"/>
        <v>-51293.9</v>
      </c>
      <c r="P379" s="8">
        <v>-5996.4</v>
      </c>
      <c r="Q379" s="8">
        <f t="shared" si="7"/>
        <v>-77645.7</v>
      </c>
    </row>
    <row r="380" spans="1:17">
      <c r="A380" s="2">
        <v>40695</v>
      </c>
      <c r="B380" s="262">
        <f>O380/'PIB - BCB'!B259</f>
        <v>-2.0507701792941601E-2</v>
      </c>
      <c r="C380" s="1">
        <f>Q380/'PIB - BCB'!B259</f>
        <v>-3.1374986326707162E-2</v>
      </c>
      <c r="M380" s="2">
        <v>40695</v>
      </c>
      <c r="N380" s="8">
        <v>-3478.3</v>
      </c>
      <c r="O380" s="11">
        <f t="shared" si="8"/>
        <v>-49494.600000000006</v>
      </c>
      <c r="P380" s="8">
        <v>-5054.8999999999996</v>
      </c>
      <c r="Q380" s="8">
        <f t="shared" si="7"/>
        <v>-75722.39999999998</v>
      </c>
    </row>
    <row r="381" spans="1:17">
      <c r="A381" s="2">
        <v>40725</v>
      </c>
      <c r="B381" s="262">
        <f>O381/'PIB - BCB'!B260</f>
        <v>-1.9804128926595138E-2</v>
      </c>
      <c r="C381" s="1">
        <f>Q381/'PIB - BCB'!B260</f>
        <v>-3.0851348998987425E-2</v>
      </c>
      <c r="M381" s="2">
        <v>40725</v>
      </c>
      <c r="N381" s="8">
        <v>-3559</v>
      </c>
      <c r="O381" s="11">
        <f t="shared" si="8"/>
        <v>-48465.100000000006</v>
      </c>
      <c r="P381" s="8">
        <v>-7946.6</v>
      </c>
      <c r="Q381" s="8">
        <f t="shared" si="7"/>
        <v>-75500.100000000006</v>
      </c>
    </row>
    <row r="382" spans="1:17">
      <c r="A382" s="2">
        <v>40756</v>
      </c>
      <c r="B382" s="262">
        <f>O382/'PIB - BCB'!B261</f>
        <v>-2.0248810512558026E-2</v>
      </c>
      <c r="C382" s="1">
        <f>Q382/'PIB - BCB'!B261</f>
        <v>-3.1224206310882768E-2</v>
      </c>
      <c r="M382" s="2">
        <v>40756</v>
      </c>
      <c r="N382" s="8">
        <v>-4840.7</v>
      </c>
      <c r="O382" s="11">
        <f t="shared" si="8"/>
        <v>-50320.4</v>
      </c>
      <c r="P382" s="8">
        <v>-7130.8</v>
      </c>
      <c r="Q382" s="8">
        <f t="shared" si="7"/>
        <v>-77595.400000000009</v>
      </c>
    </row>
    <row r="383" spans="1:17">
      <c r="A383" s="2">
        <v>40787</v>
      </c>
      <c r="B383" s="262">
        <f>O383/'PIB - BCB'!B262</f>
        <v>-1.9299209230450289E-2</v>
      </c>
      <c r="C383" s="1">
        <f>Q383/'PIB - BCB'!B262</f>
        <v>-3.0291982253655488E-2</v>
      </c>
      <c r="M383" s="2">
        <v>40787</v>
      </c>
      <c r="N383" s="8">
        <v>-2232.1999999999998</v>
      </c>
      <c r="O383" s="11">
        <f t="shared" si="8"/>
        <v>-48594</v>
      </c>
      <c r="P383" s="8">
        <v>-4918.3</v>
      </c>
      <c r="Q383" s="8">
        <f t="shared" si="7"/>
        <v>-76273</v>
      </c>
    </row>
    <row r="384" spans="1:17">
      <c r="A384" s="2">
        <v>40817</v>
      </c>
      <c r="B384" s="262">
        <f>O384/'PIB - BCB'!B263</f>
        <v>-1.8836751550732663E-2</v>
      </c>
      <c r="C384" s="1">
        <f>Q384/'PIB - BCB'!B263</f>
        <v>-2.9149383489925674E-2</v>
      </c>
      <c r="M384" s="2">
        <v>40817</v>
      </c>
      <c r="N384" s="8">
        <v>-3153.8</v>
      </c>
      <c r="O384" s="11">
        <f t="shared" si="8"/>
        <v>-48050.499999999993</v>
      </c>
      <c r="P384" s="8">
        <v>-4869.7</v>
      </c>
      <c r="Q384" s="8">
        <f t="shared" si="7"/>
        <v>-74356.899999999994</v>
      </c>
    </row>
    <row r="385" spans="1:17">
      <c r="A385" s="2">
        <v>40848</v>
      </c>
      <c r="B385" s="262">
        <f>O385/'PIB - BCB'!B264</f>
        <v>-1.934025739934063E-2</v>
      </c>
      <c r="C385" s="1">
        <f>Q385/'PIB - BCB'!B264</f>
        <v>-2.9180726175230386E-2</v>
      </c>
      <c r="M385" s="2">
        <v>40848</v>
      </c>
      <c r="N385" s="8">
        <v>-6635.2</v>
      </c>
      <c r="O385" s="11">
        <f t="shared" si="8"/>
        <v>-49957.2</v>
      </c>
      <c r="P385" s="8">
        <v>-8640.7999999999993</v>
      </c>
      <c r="Q385" s="8">
        <f t="shared" si="7"/>
        <v>-75375.8</v>
      </c>
    </row>
    <row r="386" spans="1:17">
      <c r="A386" s="2">
        <v>40878</v>
      </c>
      <c r="B386" s="262">
        <f>O386/'PIB - BCB'!B265</f>
        <v>-2.0070323681708267E-2</v>
      </c>
      <c r="C386" s="1">
        <f>Q386/'PIB - BCB'!B265</f>
        <v>-2.9463580166166764E-2</v>
      </c>
      <c r="M386" s="2">
        <v>40878</v>
      </c>
      <c r="N386" s="8">
        <v>-6010.9</v>
      </c>
      <c r="O386" s="11">
        <f t="shared" si="8"/>
        <v>-52473.499999999993</v>
      </c>
      <c r="P386" s="8">
        <v>-8227.6</v>
      </c>
      <c r="Q386" s="8">
        <f t="shared" si="7"/>
        <v>-77032.000000000015</v>
      </c>
    </row>
    <row r="387" spans="1:17">
      <c r="A387" s="2">
        <v>40909</v>
      </c>
      <c r="B387" s="262">
        <f>O387/'PIB - BCB'!B266</f>
        <v>-2.0713430395924923E-2</v>
      </c>
      <c r="C387" s="1">
        <f>Q387/'PIB - BCB'!B266</f>
        <v>-2.995940816466779E-2</v>
      </c>
      <c r="M387" s="2">
        <v>40909</v>
      </c>
      <c r="N387" s="8">
        <v>-7051.6</v>
      </c>
      <c r="O387" s="11">
        <f t="shared" si="8"/>
        <v>-53952.5</v>
      </c>
      <c r="P387" s="8">
        <v>-9448.7000000000007</v>
      </c>
      <c r="Q387" s="8">
        <f t="shared" ref="Q387:Q444" si="9">SUM(P376:P387)</f>
        <v>-78035.600000000006</v>
      </c>
    </row>
    <row r="388" spans="1:17">
      <c r="A388" s="2">
        <v>40940</v>
      </c>
      <c r="B388" s="262">
        <f>O388/'PIB - BCB'!B267</f>
        <v>-2.0142709285284711E-2</v>
      </c>
      <c r="C388" s="1">
        <f>Q388/'PIB - BCB'!B267</f>
        <v>-2.9326769698907865E-2</v>
      </c>
      <c r="M388" s="2">
        <v>40940</v>
      </c>
      <c r="N388" s="8">
        <v>-1732.8</v>
      </c>
      <c r="O388" s="11">
        <f t="shared" si="8"/>
        <v>-52215.200000000004</v>
      </c>
      <c r="P388" s="8">
        <v>-2094.1999999999998</v>
      </c>
      <c r="Q388" s="8">
        <f t="shared" si="9"/>
        <v>-76022.7</v>
      </c>
    </row>
    <row r="389" spans="1:17">
      <c r="A389" s="2">
        <v>40969</v>
      </c>
      <c r="B389" s="262">
        <f>O389/'PIB - BCB'!B268</f>
        <v>-1.9273466348982665E-2</v>
      </c>
      <c r="C389" s="1">
        <f>Q389/'PIB - BCB'!B268</f>
        <v>-2.8600740393267588E-2</v>
      </c>
      <c r="M389" s="2">
        <v>40969</v>
      </c>
      <c r="N389" s="8">
        <v>-3279.6</v>
      </c>
      <c r="O389" s="11">
        <f t="shared" si="8"/>
        <v>-49756.4</v>
      </c>
      <c r="P389" s="8">
        <v>-4576.1000000000004</v>
      </c>
      <c r="Q389" s="8">
        <f t="shared" si="9"/>
        <v>-73835.7</v>
      </c>
    </row>
    <row r="390" spans="1:17">
      <c r="A390" s="2">
        <v>41000</v>
      </c>
      <c r="B390" s="262">
        <f>O390/'PIB - BCB'!B269</f>
        <v>-2.0073132751995744E-2</v>
      </c>
      <c r="C390" s="1">
        <f>Q390/'PIB - BCB'!B269</f>
        <v>-2.96101937051759E-2</v>
      </c>
      <c r="M390" s="2">
        <v>41000</v>
      </c>
      <c r="N390" s="8">
        <v>-5368.1</v>
      </c>
      <c r="O390" s="11">
        <f t="shared" si="8"/>
        <v>-51524.5</v>
      </c>
      <c r="P390" s="8">
        <v>-7100.5</v>
      </c>
      <c r="Q390" s="8">
        <f t="shared" si="9"/>
        <v>-76004.600000000006</v>
      </c>
    </row>
    <row r="391" spans="1:17">
      <c r="A391" s="2">
        <v>41030</v>
      </c>
      <c r="B391" s="262">
        <f>O391/'PIB - BCB'!B270</f>
        <v>-1.9888315999747705E-2</v>
      </c>
      <c r="C391" s="1">
        <f>Q391/'PIB - BCB'!B270</f>
        <v>-2.9585016448199625E-2</v>
      </c>
      <c r="M391" s="2">
        <v>41030</v>
      </c>
      <c r="N391" s="8">
        <v>-3423.9</v>
      </c>
      <c r="O391" s="11">
        <f t="shared" ref="O391:O424" si="10">SUM(N380:N391)</f>
        <v>-50766.1</v>
      </c>
      <c r="P391" s="8">
        <v>-5509.3</v>
      </c>
      <c r="Q391" s="8">
        <f t="shared" si="9"/>
        <v>-75517.499999999985</v>
      </c>
    </row>
    <row r="392" spans="1:17">
      <c r="A392" s="2">
        <v>41061</v>
      </c>
      <c r="B392" s="262">
        <f>O392/'PIB - BCB'!B271</f>
        <v>-2.0370094468723791E-2</v>
      </c>
      <c r="C392" s="1">
        <f>Q392/'PIB - BCB'!B271</f>
        <v>-3.0348274589931324E-2</v>
      </c>
      <c r="M392" s="2">
        <v>41061</v>
      </c>
      <c r="N392" s="8">
        <v>-4393.8999999999996</v>
      </c>
      <c r="O392" s="11">
        <f t="shared" si="10"/>
        <v>-51681.700000000004</v>
      </c>
      <c r="P392" s="8">
        <v>-6535.1</v>
      </c>
      <c r="Q392" s="8">
        <f t="shared" si="9"/>
        <v>-76997.7</v>
      </c>
    </row>
    <row r="393" spans="1:17">
      <c r="A393" s="2">
        <v>41091</v>
      </c>
      <c r="B393" s="262">
        <f>O393/'PIB - BCB'!B272</f>
        <v>-2.0539700867493772E-2</v>
      </c>
      <c r="C393" s="1">
        <f>Q393/'PIB - BCB'!B272</f>
        <v>-3.0414550200440631E-2</v>
      </c>
      <c r="M393" s="2">
        <v>41091</v>
      </c>
      <c r="N393" s="8">
        <v>-3749</v>
      </c>
      <c r="O393" s="11">
        <f t="shared" si="10"/>
        <v>-51871.700000000004</v>
      </c>
      <c r="P393" s="8">
        <v>-7758.9</v>
      </c>
      <c r="Q393" s="8">
        <f t="shared" si="9"/>
        <v>-76809.999999999985</v>
      </c>
    </row>
    <row r="394" spans="1:17">
      <c r="A394" s="2">
        <v>41122</v>
      </c>
      <c r="B394" s="262">
        <f>O394/'PIB - BCB'!B273</f>
        <v>-1.9721241356159252E-2</v>
      </c>
      <c r="C394" s="1">
        <f>Q394/'PIB - BCB'!B273</f>
        <v>-2.9351710949488068E-2</v>
      </c>
      <c r="M394" s="2">
        <v>41122</v>
      </c>
      <c r="N394" s="8">
        <v>-2552.5</v>
      </c>
      <c r="O394" s="11">
        <f t="shared" si="10"/>
        <v>-49583.5</v>
      </c>
      <c r="P394" s="8">
        <v>-4117.3999999999996</v>
      </c>
      <c r="Q394" s="8">
        <f t="shared" si="9"/>
        <v>-73796.599999999991</v>
      </c>
    </row>
    <row r="395" spans="1:17">
      <c r="A395" s="2">
        <v>41153</v>
      </c>
      <c r="B395" s="262">
        <f>O395/'PIB - BCB'!B274</f>
        <v>-1.998294890352088E-2</v>
      </c>
      <c r="C395" s="1">
        <f>Q395/'PIB - BCB'!B274</f>
        <v>-2.9013828911330301E-2</v>
      </c>
      <c r="M395" s="2">
        <v>41153</v>
      </c>
      <c r="N395" s="8">
        <v>-2597</v>
      </c>
      <c r="O395" s="11">
        <f t="shared" si="10"/>
        <v>-49948.3</v>
      </c>
      <c r="P395" s="8">
        <v>-3643.1</v>
      </c>
      <c r="Q395" s="8">
        <f t="shared" si="9"/>
        <v>-72521.400000000009</v>
      </c>
    </row>
    <row r="396" spans="1:17">
      <c r="A396" s="2">
        <v>41183</v>
      </c>
      <c r="B396" s="262">
        <f>O396/'PIB - BCB'!B275</f>
        <v>-2.0955049777953254E-2</v>
      </c>
      <c r="C396" s="1">
        <f>Q396/'PIB - BCB'!B275</f>
        <v>-2.9781909489669658E-2</v>
      </c>
      <c r="M396" s="2">
        <v>41183</v>
      </c>
      <c r="N396" s="8">
        <v>-5431.1</v>
      </c>
      <c r="O396" s="11">
        <f t="shared" si="10"/>
        <v>-52225.599999999999</v>
      </c>
      <c r="P396" s="8">
        <v>-6572.8</v>
      </c>
      <c r="Q396" s="8">
        <f t="shared" si="9"/>
        <v>-74224.500000000015</v>
      </c>
    </row>
    <row r="397" spans="1:17">
      <c r="A397" s="2">
        <v>41214</v>
      </c>
      <c r="B397" s="262">
        <f>O397/'PIB - BCB'!B276</f>
        <v>-2.0914881885603264E-2</v>
      </c>
      <c r="C397" s="1">
        <f>Q397/'PIB - BCB'!B276</f>
        <v>-2.9554998307955358E-2</v>
      </c>
      <c r="M397" s="2">
        <v>41214</v>
      </c>
      <c r="N397" s="8">
        <v>-6262.8</v>
      </c>
      <c r="O397" s="11">
        <f t="shared" si="10"/>
        <v>-51853.200000000004</v>
      </c>
      <c r="P397" s="8">
        <v>-7690.5</v>
      </c>
      <c r="Q397" s="8">
        <f t="shared" si="9"/>
        <v>-73274.200000000012</v>
      </c>
    </row>
    <row r="398" spans="1:17">
      <c r="A398" s="2">
        <v>41244</v>
      </c>
      <c r="B398" s="262">
        <f>O398/'PIB - BCB'!B277</f>
        <v>-2.2020467220258255E-2</v>
      </c>
      <c r="C398" s="1">
        <f>Q398/'PIB - BCB'!B277</f>
        <v>-3.0126658735020087E-2</v>
      </c>
      <c r="M398" s="2">
        <v>41244</v>
      </c>
      <c r="N398" s="8">
        <v>-8406.2000000000007</v>
      </c>
      <c r="O398" s="11">
        <f t="shared" si="10"/>
        <v>-54248.5</v>
      </c>
      <c r="P398" s="8">
        <v>-9171.9</v>
      </c>
      <c r="Q398" s="8">
        <f t="shared" si="9"/>
        <v>-74218.5</v>
      </c>
    </row>
    <row r="399" spans="1:17">
      <c r="A399" s="2">
        <v>41275</v>
      </c>
      <c r="B399" s="262">
        <f>O399/'PIB - BCB'!B278</f>
        <v>-2.371377595418549E-2</v>
      </c>
      <c r="C399" s="1">
        <f>Q399/'PIB - BCB'!B278</f>
        <v>-3.100659215650052E-2</v>
      </c>
      <c r="M399" s="2">
        <v>41275</v>
      </c>
      <c r="N399" s="8">
        <v>-11337.9</v>
      </c>
      <c r="O399" s="11">
        <f t="shared" si="10"/>
        <v>-58534.80000000001</v>
      </c>
      <c r="P399" s="8">
        <v>-11766.5</v>
      </c>
      <c r="Q399" s="8">
        <f t="shared" si="9"/>
        <v>-76536.3</v>
      </c>
    </row>
    <row r="400" spans="1:17">
      <c r="A400" s="2">
        <v>41306</v>
      </c>
      <c r="B400" s="262">
        <f>O400/'PIB - BCB'!B279</f>
        <v>-2.5690010127473187E-2</v>
      </c>
      <c r="C400" s="1">
        <f>Q400/'PIB - BCB'!B279</f>
        <v>-3.2152862409884547E-2</v>
      </c>
      <c r="M400" s="2">
        <v>41306</v>
      </c>
      <c r="N400" s="8">
        <v>-6563.9</v>
      </c>
      <c r="O400" s="11">
        <f t="shared" si="10"/>
        <v>-63365.900000000009</v>
      </c>
      <c r="P400" s="8">
        <v>-4864.8</v>
      </c>
      <c r="Q400" s="8">
        <f t="shared" si="9"/>
        <v>-79306.900000000009</v>
      </c>
    </row>
    <row r="401" spans="1:17">
      <c r="A401" s="2">
        <v>41334</v>
      </c>
      <c r="B401" s="262">
        <f>O401/'PIB - BCB'!B280</f>
        <v>-2.714979455825867E-2</v>
      </c>
      <c r="C401" s="1">
        <f>Q401/'PIB - BCB'!B280</f>
        <v>-3.2626753314515547E-2</v>
      </c>
      <c r="M401" s="2">
        <v>41334</v>
      </c>
      <c r="N401" s="8">
        <v>-6829.5</v>
      </c>
      <c r="O401" s="11">
        <f t="shared" si="10"/>
        <v>-66915.8</v>
      </c>
      <c r="P401" s="8">
        <v>-5684</v>
      </c>
      <c r="Q401" s="8">
        <f t="shared" si="9"/>
        <v>-80414.8</v>
      </c>
    </row>
    <row r="402" spans="1:17">
      <c r="A402" s="2">
        <v>41365</v>
      </c>
      <c r="B402" s="262">
        <f>O402/'PIB - BCB'!B281</f>
        <v>-2.8220655259309634E-2</v>
      </c>
      <c r="C402" s="1">
        <f>Q402/'PIB - BCB'!B281</f>
        <v>-3.2307970339200617E-2</v>
      </c>
      <c r="M402" s="2">
        <v>41365</v>
      </c>
      <c r="N402" s="8">
        <v>-8254.2000000000007</v>
      </c>
      <c r="O402" s="11">
        <f t="shared" si="10"/>
        <v>-69801.900000000009</v>
      </c>
      <c r="P402" s="8">
        <v>-6597.3</v>
      </c>
      <c r="Q402" s="8">
        <f t="shared" si="9"/>
        <v>-79911.600000000006</v>
      </c>
    </row>
    <row r="403" spans="1:17">
      <c r="A403" s="2">
        <v>41395</v>
      </c>
      <c r="B403" s="262">
        <f>O403/'PIB - BCB'!B282</f>
        <v>-2.9424518780553414E-2</v>
      </c>
      <c r="C403" s="1">
        <f>Q403/'PIB - BCB'!B282</f>
        <v>-3.2205225910711718E-2</v>
      </c>
      <c r="M403" s="2">
        <v>41395</v>
      </c>
      <c r="N403" s="8">
        <v>-6362.5</v>
      </c>
      <c r="O403" s="11">
        <f t="shared" si="10"/>
        <v>-72740.5</v>
      </c>
      <c r="P403" s="8">
        <v>-5212.3999999999996</v>
      </c>
      <c r="Q403" s="8">
        <f t="shared" si="9"/>
        <v>-79614.7</v>
      </c>
    </row>
    <row r="404" spans="1:17">
      <c r="A404" s="2">
        <v>41426</v>
      </c>
      <c r="B404" s="262">
        <f>O404/'PIB - BCB'!B283</f>
        <v>-2.9227133568451115E-2</v>
      </c>
      <c r="C404" s="1">
        <f>Q404/'PIB - BCB'!B283</f>
        <v>-3.0656087040780943E-2</v>
      </c>
      <c r="M404" s="2">
        <v>41426</v>
      </c>
      <c r="N404" s="8">
        <v>-3893.2</v>
      </c>
      <c r="O404" s="11">
        <f t="shared" si="10"/>
        <v>-72239.8</v>
      </c>
      <c r="P404" s="8">
        <v>-2692.1</v>
      </c>
      <c r="Q404" s="8">
        <f t="shared" si="9"/>
        <v>-75771.7</v>
      </c>
    </row>
    <row r="405" spans="1:17">
      <c r="A405" s="2">
        <v>41456</v>
      </c>
      <c r="B405" s="262">
        <f>O405/'PIB - BCB'!B284</f>
        <v>-3.13222580454737E-2</v>
      </c>
      <c r="C405" s="1">
        <f>Q405/'PIB - BCB'!B284</f>
        <v>-3.1804861126273322E-2</v>
      </c>
      <c r="M405" s="2">
        <v>41456</v>
      </c>
      <c r="N405" s="8">
        <v>-8977.1</v>
      </c>
      <c r="O405" s="11">
        <f t="shared" si="10"/>
        <v>-77467.900000000009</v>
      </c>
      <c r="P405" s="8">
        <v>-10648.7</v>
      </c>
      <c r="Q405" s="8">
        <f t="shared" si="9"/>
        <v>-78661.5</v>
      </c>
    </row>
    <row r="406" spans="1:17">
      <c r="A406" s="2">
        <v>41487</v>
      </c>
      <c r="B406" s="262">
        <f>O406/'PIB - BCB'!B285</f>
        <v>-3.2504337814324546E-2</v>
      </c>
      <c r="C406" s="1">
        <f>Q406/'PIB - BCB'!B285</f>
        <v>-3.2283014147387719E-2</v>
      </c>
      <c r="M406" s="2">
        <v>41487</v>
      </c>
      <c r="N406" s="8">
        <v>-5374.8</v>
      </c>
      <c r="O406" s="11">
        <f t="shared" si="10"/>
        <v>-80290.200000000012</v>
      </c>
      <c r="P406" s="8">
        <v>-5199.3999999999996</v>
      </c>
      <c r="Q406" s="8">
        <f t="shared" si="9"/>
        <v>-79743.5</v>
      </c>
    </row>
    <row r="407" spans="1:17">
      <c r="A407" s="2">
        <v>41518</v>
      </c>
      <c r="B407" s="262">
        <f>O407/'PIB - BCB'!B286</f>
        <v>-3.2555094880683054E-2</v>
      </c>
      <c r="C407" s="1">
        <f>Q407/'PIB - BCB'!B286</f>
        <v>-3.1738138700896854E-2</v>
      </c>
      <c r="M407" s="2">
        <v>41518</v>
      </c>
      <c r="N407" s="8">
        <v>-2774.4</v>
      </c>
      <c r="O407" s="11">
        <f t="shared" si="10"/>
        <v>-80467.600000000006</v>
      </c>
      <c r="P407" s="8">
        <v>-2347.9</v>
      </c>
      <c r="Q407" s="8">
        <f t="shared" si="9"/>
        <v>-78448.299999999988</v>
      </c>
    </row>
    <row r="408" spans="1:17">
      <c r="A408" s="2">
        <v>41548</v>
      </c>
      <c r="B408" s="262">
        <f>O408/'PIB - BCB'!B287</f>
        <v>-3.3269516150458964E-2</v>
      </c>
      <c r="C408" s="1">
        <f>Q408/'PIB - BCB'!B287</f>
        <v>-3.2073865385300798E-2</v>
      </c>
      <c r="M408" s="2">
        <v>41548</v>
      </c>
      <c r="N408" s="8">
        <v>-7107</v>
      </c>
      <c r="O408" s="11">
        <f t="shared" si="10"/>
        <v>-82143.5</v>
      </c>
      <c r="P408" s="8">
        <v>-7315.9</v>
      </c>
      <c r="Q408" s="8">
        <f t="shared" si="9"/>
        <v>-79191.399999999994</v>
      </c>
    </row>
    <row r="409" spans="1:17">
      <c r="A409" s="2">
        <v>41579</v>
      </c>
      <c r="B409" s="262">
        <f>O409/'PIB - BCB'!B288</f>
        <v>-3.2836975471315623E-2</v>
      </c>
      <c r="C409" s="1">
        <f>Q409/'PIB - BCB'!B288</f>
        <v>-3.1386904520575708E-2</v>
      </c>
      <c r="M409" s="2">
        <v>41579</v>
      </c>
      <c r="N409" s="8">
        <v>-5111.7</v>
      </c>
      <c r="O409" s="11">
        <f t="shared" si="10"/>
        <v>-80992.39999999998</v>
      </c>
      <c r="P409" s="8">
        <v>-5914.9</v>
      </c>
      <c r="Q409" s="8">
        <f t="shared" si="9"/>
        <v>-77415.799999999988</v>
      </c>
    </row>
    <row r="410" spans="1:17">
      <c r="A410" s="2">
        <v>41609</v>
      </c>
      <c r="B410" s="262">
        <f>O410/'PIB - BCB'!B289</f>
        <v>-3.2905913656147812E-2</v>
      </c>
      <c r="C410" s="1">
        <f>Q410/'PIB - BCB'!B289</f>
        <v>-3.0318142190908007E-2</v>
      </c>
      <c r="M410" s="2">
        <v>41609</v>
      </c>
      <c r="N410" s="8">
        <v>-8640.6</v>
      </c>
      <c r="O410" s="11">
        <f t="shared" si="10"/>
        <v>-81226.8</v>
      </c>
      <c r="P410" s="8">
        <v>-6595.1</v>
      </c>
      <c r="Q410" s="8">
        <f t="shared" si="9"/>
        <v>-74839.000000000015</v>
      </c>
    </row>
    <row r="411" spans="1:17">
      <c r="A411" s="2">
        <v>41640</v>
      </c>
      <c r="B411" s="262">
        <f>O411/'PIB - BCB'!B290</f>
        <v>-3.2953827971141526E-2</v>
      </c>
      <c r="C411" s="1">
        <f>Q411/'PIB - BCB'!B290</f>
        <v>-3.083603758543017E-2</v>
      </c>
      <c r="M411" s="2">
        <v>41640</v>
      </c>
      <c r="N411" s="8">
        <v>-11584.2</v>
      </c>
      <c r="O411" s="11">
        <f t="shared" si="10"/>
        <v>-81473.100000000006</v>
      </c>
      <c r="P411" s="8">
        <v>-13164.7</v>
      </c>
      <c r="Q411" s="8">
        <f t="shared" si="9"/>
        <v>-76237.200000000012</v>
      </c>
    </row>
    <row r="412" spans="1:17">
      <c r="A412" s="2">
        <v>41671</v>
      </c>
      <c r="B412" s="262">
        <f>O412/'PIB - BCB'!B291</f>
        <v>-3.3172168832142503E-2</v>
      </c>
      <c r="C412" s="1">
        <f>Q412/'PIB - BCB'!B291</f>
        <v>-3.1794565041263219E-2</v>
      </c>
      <c r="M412" s="2">
        <v>41671</v>
      </c>
      <c r="N412" s="8">
        <v>-7387.7</v>
      </c>
      <c r="O412" s="11">
        <f t="shared" si="10"/>
        <v>-82296.899999999994</v>
      </c>
      <c r="P412" s="8">
        <v>-7506.8</v>
      </c>
      <c r="Q412" s="8">
        <f t="shared" si="9"/>
        <v>-78879.199999999997</v>
      </c>
    </row>
    <row r="413" spans="1:17">
      <c r="A413" s="2">
        <v>41699</v>
      </c>
      <c r="B413" s="262">
        <f>O413/'PIB - BCB'!B292</f>
        <v>-3.294940133286102E-2</v>
      </c>
      <c r="C413" s="1">
        <f>Q413/'PIB - BCB'!B292</f>
        <v>-3.216723105920017E-2</v>
      </c>
      <c r="M413" s="2">
        <v>41699</v>
      </c>
      <c r="N413" s="8">
        <v>-6294.2</v>
      </c>
      <c r="O413" s="11">
        <f t="shared" si="10"/>
        <v>-81761.599999999991</v>
      </c>
      <c r="P413" s="8">
        <v>-6625.5</v>
      </c>
      <c r="Q413" s="8">
        <f t="shared" si="9"/>
        <v>-79820.700000000012</v>
      </c>
    </row>
    <row r="414" spans="1:17">
      <c r="A414" s="2">
        <v>41730</v>
      </c>
      <c r="B414" s="262">
        <f>O414/'PIB - BCB'!B293</f>
        <v>-3.299802786005672E-2</v>
      </c>
      <c r="C414" s="1">
        <f>Q414/'PIB - BCB'!B293</f>
        <v>-3.3237879447349031E-2</v>
      </c>
      <c r="M414" s="2">
        <v>41730</v>
      </c>
      <c r="N414" s="8">
        <v>-8295.7999999999993</v>
      </c>
      <c r="O414" s="11">
        <f t="shared" si="10"/>
        <v>-81803.199999999997</v>
      </c>
      <c r="P414" s="8">
        <v>-9174.4</v>
      </c>
      <c r="Q414" s="8">
        <f t="shared" si="9"/>
        <v>-82397.8</v>
      </c>
    </row>
    <row r="415" spans="1:17">
      <c r="A415" s="2">
        <v>41760</v>
      </c>
      <c r="B415" s="262">
        <f>O415/'PIB - BCB'!B294</f>
        <v>-3.308282076240876E-2</v>
      </c>
      <c r="C415" s="1">
        <f>Q415/'PIB - BCB'!B294</f>
        <v>-3.4288152091426473E-2</v>
      </c>
      <c r="M415" s="2">
        <v>41760</v>
      </c>
      <c r="N415" s="8">
        <v>-6604.1</v>
      </c>
      <c r="O415" s="11">
        <f t="shared" si="10"/>
        <v>-82044.800000000003</v>
      </c>
      <c r="P415" s="8">
        <v>-7848.6</v>
      </c>
      <c r="Q415" s="8">
        <f t="shared" si="9"/>
        <v>-85034</v>
      </c>
    </row>
    <row r="416" spans="1:17">
      <c r="A416" s="2">
        <v>41791</v>
      </c>
      <c r="B416" s="262">
        <f>O416/'PIB - BCB'!B295</f>
        <v>-3.3148253349742987E-2</v>
      </c>
      <c r="C416" s="1">
        <f>Q416/'PIB - BCB'!B295</f>
        <v>-3.5324727693228926E-2</v>
      </c>
      <c r="M416" s="2">
        <v>41791</v>
      </c>
      <c r="N416" s="8">
        <v>-3889.2</v>
      </c>
      <c r="O416" s="11">
        <f t="shared" si="10"/>
        <v>-82040.800000000003</v>
      </c>
      <c r="P416" s="8">
        <v>-5085.6000000000004</v>
      </c>
      <c r="Q416" s="8">
        <f t="shared" si="9"/>
        <v>-87427.500000000015</v>
      </c>
    </row>
    <row r="417" spans="1:17">
      <c r="A417" s="2">
        <v>41821</v>
      </c>
      <c r="B417" s="262">
        <f>O417/'PIB - BCB'!B296</f>
        <v>-3.1973210557154373E-2</v>
      </c>
      <c r="C417" s="1">
        <f>Q417/'PIB - BCB'!B296</f>
        <v>-3.4831778938133884E-2</v>
      </c>
      <c r="M417" s="2">
        <v>41821</v>
      </c>
      <c r="N417" s="8">
        <v>-5950.8</v>
      </c>
      <c r="O417" s="11">
        <f t="shared" si="10"/>
        <v>-79014.5</v>
      </c>
      <c r="P417" s="8">
        <v>-9300</v>
      </c>
      <c r="Q417" s="8">
        <f t="shared" si="9"/>
        <v>-86078.8</v>
      </c>
    </row>
    <row r="418" spans="1:17">
      <c r="A418" s="2">
        <v>41852</v>
      </c>
      <c r="B418" s="262">
        <f>O418/'PIB - BCB'!B297</f>
        <v>-3.2104395740350053E-2</v>
      </c>
      <c r="C418" s="1">
        <f>Q418/'PIB - BCB'!B297</f>
        <v>-3.5625385099337881E-2</v>
      </c>
      <c r="M418" s="2">
        <v>41852</v>
      </c>
      <c r="N418" s="8">
        <v>-5506.4</v>
      </c>
      <c r="O418" s="11">
        <f t="shared" si="10"/>
        <v>-79146.099999999991</v>
      </c>
      <c r="P418" s="8">
        <v>-6946.9</v>
      </c>
      <c r="Q418" s="8">
        <f t="shared" si="9"/>
        <v>-87826.3</v>
      </c>
    </row>
    <row r="419" spans="1:17">
      <c r="A419" s="2">
        <v>41883</v>
      </c>
      <c r="B419" s="262">
        <f>O419/'PIB - BCB'!B298</f>
        <v>-3.4197369317684002E-2</v>
      </c>
      <c r="C419" s="1">
        <f>Q419/'PIB - BCB'!B298</f>
        <v>-3.8083320623939307E-2</v>
      </c>
      <c r="M419" s="2">
        <v>41883</v>
      </c>
      <c r="N419" s="8">
        <v>-7937.4</v>
      </c>
      <c r="O419" s="11">
        <f t="shared" si="10"/>
        <v>-84309.099999999977</v>
      </c>
      <c r="P419" s="8">
        <v>-8411</v>
      </c>
      <c r="Q419" s="8">
        <f t="shared" si="9"/>
        <v>-93889.400000000009</v>
      </c>
    </row>
    <row r="420" spans="1:17">
      <c r="A420" s="2">
        <v>41913</v>
      </c>
      <c r="B420" s="262">
        <f>O420/'PIB - BCB'!B299</f>
        <v>-3.466740260404863E-2</v>
      </c>
      <c r="C420" s="1">
        <f>Q420/'PIB - BCB'!B299</f>
        <v>-3.8954075395403881E-2</v>
      </c>
      <c r="M420" s="2">
        <v>41913</v>
      </c>
      <c r="N420" s="8">
        <v>-8154.8</v>
      </c>
      <c r="O420" s="11">
        <f t="shared" si="10"/>
        <v>-85356.9</v>
      </c>
      <c r="P420" s="8">
        <v>-9337.9</v>
      </c>
      <c r="Q420" s="8">
        <f t="shared" si="9"/>
        <v>-95911.4</v>
      </c>
    </row>
    <row r="421" spans="1:17">
      <c r="A421" s="2">
        <v>41944</v>
      </c>
      <c r="B421" s="262">
        <f>O421/'PIB - BCB'!B300</f>
        <v>-3.6467741968302547E-2</v>
      </c>
      <c r="C421" s="1">
        <f>Q421/'PIB - BCB'!B300</f>
        <v>-4.0347088973851329E-2</v>
      </c>
      <c r="M421" s="2">
        <v>41944</v>
      </c>
      <c r="N421" s="8">
        <v>-9366.7999999999993</v>
      </c>
      <c r="O421" s="11">
        <f t="shared" si="10"/>
        <v>-89612</v>
      </c>
      <c r="P421" s="8">
        <v>-9148.2000000000007</v>
      </c>
      <c r="Q421" s="8">
        <f t="shared" si="9"/>
        <v>-99144.7</v>
      </c>
    </row>
    <row r="422" spans="1:17">
      <c r="A422" s="2">
        <v>41974</v>
      </c>
      <c r="B422" s="262">
        <f>O422/'PIB - BCB'!B301</f>
        <v>-3.7187017026729989E-2</v>
      </c>
      <c r="C422" s="1">
        <f>Q422/'PIB - BCB'!B301</f>
        <v>-4.2448161717680045E-2</v>
      </c>
      <c r="M422" s="2">
        <v>41974</v>
      </c>
      <c r="N422" s="8">
        <v>-10317</v>
      </c>
      <c r="O422" s="11">
        <f t="shared" si="10"/>
        <v>-91288.400000000009</v>
      </c>
      <c r="P422" s="8">
        <v>-11654.1</v>
      </c>
      <c r="Q422" s="8">
        <f t="shared" si="9"/>
        <v>-104203.7</v>
      </c>
    </row>
    <row r="423" spans="1:17">
      <c r="A423" s="2">
        <v>42005</v>
      </c>
      <c r="B423" s="262">
        <f>O423/'PIB - BCB'!B302</f>
        <v>-3.7594335324712388E-2</v>
      </c>
      <c r="C423" s="1">
        <f>Q423/'PIB - BCB'!B302</f>
        <v>-4.2943183080531237E-2</v>
      </c>
      <c r="M423" s="2">
        <v>42005</v>
      </c>
      <c r="N423" s="8">
        <v>-10654.8</v>
      </c>
      <c r="O423" s="11">
        <f t="shared" si="10"/>
        <v>-90359</v>
      </c>
      <c r="P423" s="8">
        <v>-12176.1</v>
      </c>
      <c r="Q423" s="8">
        <f t="shared" si="9"/>
        <v>-103215.1</v>
      </c>
    </row>
    <row r="424" spans="1:17">
      <c r="A424" s="2">
        <v>42036</v>
      </c>
      <c r="B424" s="262">
        <f>O424/'PIB - BCB'!B303</f>
        <v>-3.8252908562137665E-2</v>
      </c>
      <c r="C424" s="1">
        <f>Q424/'PIB - BCB'!B303</f>
        <v>-4.3802283764631161E-2</v>
      </c>
      <c r="M424" s="2">
        <v>42036</v>
      </c>
      <c r="N424" s="8">
        <v>-6878.7</v>
      </c>
      <c r="O424" s="11">
        <f t="shared" si="10"/>
        <v>-89850</v>
      </c>
      <c r="P424" s="8">
        <v>-7176.3</v>
      </c>
      <c r="Q424" s="8">
        <f t="shared" si="9"/>
        <v>-102884.60000000002</v>
      </c>
    </row>
    <row r="425" spans="1:17">
      <c r="A425" s="2">
        <v>42064</v>
      </c>
      <c r="B425" s="168"/>
      <c r="C425" s="1">
        <f>Q425/'PIB - BCB'!B304</f>
        <v>-4.4345916124290008E-2</v>
      </c>
      <c r="M425" s="2">
        <v>42064</v>
      </c>
      <c r="N425" s="244"/>
      <c r="O425" s="2"/>
      <c r="P425" s="8">
        <v>-5759.7</v>
      </c>
      <c r="Q425" s="8">
        <f t="shared" si="9"/>
        <v>-102018.80000000002</v>
      </c>
    </row>
    <row r="426" spans="1:17">
      <c r="A426" s="2">
        <v>42095</v>
      </c>
      <c r="B426" s="168"/>
      <c r="C426" s="1">
        <f>Q426/'PIB - BCB'!B305</f>
        <v>-4.4390214144623769E-2</v>
      </c>
      <c r="M426" s="2">
        <v>42095</v>
      </c>
      <c r="N426" s="2"/>
      <c r="O426" s="2"/>
      <c r="P426" s="8">
        <v>-6845.9</v>
      </c>
      <c r="Q426" s="8">
        <f t="shared" si="9"/>
        <v>-99690.3</v>
      </c>
    </row>
    <row r="427" spans="1:17">
      <c r="A427" s="2">
        <v>42125</v>
      </c>
      <c r="B427" s="168"/>
      <c r="C427" s="1">
        <f>Q427/'PIB - BCB'!B306</f>
        <v>-4.3743870491799536E-2</v>
      </c>
      <c r="M427" s="2">
        <v>42125</v>
      </c>
      <c r="N427" s="2"/>
      <c r="O427" s="2"/>
      <c r="P427" s="8">
        <v>-3922.6</v>
      </c>
      <c r="Q427" s="8">
        <f t="shared" si="9"/>
        <v>-95764.3</v>
      </c>
    </row>
    <row r="428" spans="1:17">
      <c r="A428" s="2">
        <v>42156</v>
      </c>
      <c r="B428" s="168"/>
      <c r="C428" s="1">
        <f>Q428/'PIB - BCB'!B307</f>
        <v>-4.3564611319175023E-2</v>
      </c>
      <c r="M428" s="2">
        <v>42156</v>
      </c>
      <c r="N428" s="2"/>
      <c r="O428" s="2"/>
      <c r="P428" s="8">
        <v>-2565.6</v>
      </c>
      <c r="Q428" s="8">
        <f t="shared" si="9"/>
        <v>-93244.3</v>
      </c>
    </row>
    <row r="429" spans="1:17">
      <c r="A429" s="2">
        <v>42186</v>
      </c>
      <c r="B429" s="168"/>
      <c r="C429" s="1">
        <f>Q429/'PIB - BCB'!B308</f>
        <v>-4.2993534027897691E-2</v>
      </c>
      <c r="M429" s="2">
        <v>42186</v>
      </c>
      <c r="N429" s="2"/>
      <c r="O429" s="2"/>
      <c r="P429" s="8">
        <v>-5686.9</v>
      </c>
      <c r="Q429" s="8">
        <f t="shared" si="9"/>
        <v>-89631.2</v>
      </c>
    </row>
    <row r="430" spans="1:17">
      <c r="A430" s="2">
        <v>42217</v>
      </c>
      <c r="B430" s="168"/>
      <c r="C430" s="1">
        <f>Q430/'PIB - BCB'!B309</f>
        <v>-4.2033887444393785E-2</v>
      </c>
      <c r="M430" s="2">
        <v>42217</v>
      </c>
      <c r="N430" s="2"/>
      <c r="O430" s="2"/>
      <c r="P430" s="8">
        <v>-2593</v>
      </c>
      <c r="Q430" s="8">
        <f t="shared" si="9"/>
        <v>-85277.3</v>
      </c>
    </row>
    <row r="431" spans="1:17">
      <c r="A431" s="2">
        <v>42248</v>
      </c>
      <c r="B431" s="168"/>
      <c r="C431" s="1">
        <f>Q431/'PIB - BCB'!B310</f>
        <v>-4.0568188451961862E-2</v>
      </c>
      <c r="M431" s="2">
        <v>42248</v>
      </c>
      <c r="N431" s="2"/>
      <c r="O431" s="2"/>
      <c r="P431" s="8">
        <v>-3050.8</v>
      </c>
      <c r="Q431" s="8">
        <f t="shared" si="9"/>
        <v>-79917.100000000006</v>
      </c>
    </row>
    <row r="432" spans="1:17">
      <c r="A432" s="2">
        <v>42278</v>
      </c>
      <c r="B432" s="168"/>
      <c r="C432" s="1">
        <f>Q432/'PIB - BCB'!B311</f>
        <v>-3.9187460967334796E-2</v>
      </c>
      <c r="M432" s="2">
        <v>42278</v>
      </c>
      <c r="N432" s="2"/>
      <c r="O432" s="2"/>
      <c r="P432" s="8">
        <v>-4279</v>
      </c>
      <c r="Q432" s="8">
        <f t="shared" si="9"/>
        <v>-74858.2</v>
      </c>
    </row>
    <row r="433" spans="1:17">
      <c r="A433" s="2">
        <v>42309</v>
      </c>
      <c r="B433" s="168"/>
      <c r="C433" s="1">
        <f>Q433/'PIB - BCB'!B312</f>
        <v>-3.7049995575230789E-2</v>
      </c>
      <c r="M433" s="2">
        <v>42309</v>
      </c>
      <c r="N433" s="2"/>
      <c r="O433" s="2"/>
      <c r="P433" s="8">
        <v>-2951.2</v>
      </c>
      <c r="Q433" s="8">
        <f t="shared" si="9"/>
        <v>-68661.2</v>
      </c>
    </row>
    <row r="434" spans="1:17">
      <c r="A434" s="2">
        <v>42339</v>
      </c>
      <c r="B434" s="168"/>
      <c r="C434" s="1">
        <f>Q434/'PIB - BCB'!B313</f>
        <v>-3.3098407275934098E-2</v>
      </c>
      <c r="M434" s="2">
        <v>42339</v>
      </c>
      <c r="N434" s="2"/>
      <c r="O434" s="2"/>
      <c r="P434" s="8">
        <v>-2443.1999999999998</v>
      </c>
      <c r="Q434" s="8">
        <f t="shared" si="9"/>
        <v>-59450.299999999996</v>
      </c>
    </row>
    <row r="435" spans="1:17">
      <c r="A435" s="2">
        <v>42370</v>
      </c>
      <c r="B435" s="168"/>
      <c r="C435" s="1">
        <f>Q435/'PIB - BCB'!B314</f>
        <v>-2.9094189770785331E-2</v>
      </c>
      <c r="M435" s="2">
        <v>42370</v>
      </c>
      <c r="N435" s="2"/>
      <c r="O435" s="2"/>
      <c r="P435" s="8">
        <v>-4839.3999999999996</v>
      </c>
      <c r="Q435" s="8">
        <f t="shared" si="9"/>
        <v>-52113.599999999999</v>
      </c>
    </row>
    <row r="436" spans="1:17">
      <c r="A436" s="2">
        <v>42401</v>
      </c>
      <c r="B436" s="168"/>
      <c r="C436" s="1">
        <f>Q436/'PIB - BCB'!B315</f>
        <v>-2.6162804657751944E-2</v>
      </c>
      <c r="M436" s="2">
        <v>42401</v>
      </c>
      <c r="N436" s="2"/>
      <c r="O436" s="2"/>
      <c r="P436" s="8">
        <v>-1915.6</v>
      </c>
      <c r="Q436" s="11">
        <f t="shared" si="9"/>
        <v>-46852.899999999994</v>
      </c>
    </row>
    <row r="437" spans="1:17">
      <c r="A437" s="2">
        <v>42430</v>
      </c>
      <c r="B437" s="168"/>
      <c r="C437" s="1">
        <f>Q437/'PIB - BCB'!B316</f>
        <v>-2.347765606176163E-2</v>
      </c>
      <c r="M437" s="2">
        <v>42430</v>
      </c>
      <c r="N437" s="2"/>
      <c r="O437" s="2"/>
      <c r="P437">
        <v>-864.4</v>
      </c>
      <c r="Q437" s="11">
        <f t="shared" si="9"/>
        <v>-41957.599999999999</v>
      </c>
    </row>
    <row r="438" spans="1:17">
      <c r="A438" s="2">
        <v>42461</v>
      </c>
      <c r="C438" s="1">
        <f>Q438/'PIB - BCB'!B317</f>
        <v>-1.9442487835741921E-2</v>
      </c>
      <c r="M438" s="2">
        <v>42461</v>
      </c>
      <c r="P438">
        <v>388</v>
      </c>
      <c r="Q438" s="11">
        <f t="shared" si="9"/>
        <v>-34723.699999999997</v>
      </c>
    </row>
    <row r="439" spans="1:17">
      <c r="A439" s="2">
        <v>42491</v>
      </c>
      <c r="C439" s="1">
        <f>Q439/'PIB - BCB'!B318</f>
        <v>-1.6593342066543476E-2</v>
      </c>
      <c r="M439" s="2">
        <v>42491</v>
      </c>
      <c r="P439" s="8">
        <v>1186</v>
      </c>
      <c r="Q439" s="11">
        <f t="shared" si="9"/>
        <v>-29615.1</v>
      </c>
    </row>
    <row r="440" spans="1:17">
      <c r="A440" s="2">
        <v>42522</v>
      </c>
      <c r="C440" s="1">
        <f>Q440/'PIB - BCB'!B319</f>
        <v>-1.6531406162640566E-2</v>
      </c>
      <c r="M440" s="2">
        <v>42522</v>
      </c>
      <c r="P440" s="8">
        <v>-2488.8000000000002</v>
      </c>
      <c r="Q440" s="11">
        <f t="shared" si="9"/>
        <v>-29538.3</v>
      </c>
    </row>
    <row r="441" spans="1:17">
      <c r="A441" s="2">
        <v>42552</v>
      </c>
      <c r="C441" s="1">
        <f>Q441/'PIB - BCB'!B320</f>
        <v>-1.5587241160265249E-2</v>
      </c>
      <c r="M441" s="2">
        <v>42552</v>
      </c>
      <c r="P441" s="8">
        <v>-3974.6</v>
      </c>
      <c r="Q441" s="11">
        <f t="shared" si="9"/>
        <v>-27825.999999999996</v>
      </c>
    </row>
    <row r="442" spans="1:17">
      <c r="A442" s="2">
        <v>42583</v>
      </c>
      <c r="C442" s="1">
        <f>Q442/'PIB - BCB'!B321</f>
        <v>-1.4486270843142801E-2</v>
      </c>
      <c r="M442" s="2">
        <v>42583</v>
      </c>
      <c r="P442">
        <v>-671.9</v>
      </c>
      <c r="Q442" s="11">
        <f t="shared" si="9"/>
        <v>-25904.899999999998</v>
      </c>
    </row>
    <row r="443" spans="1:17">
      <c r="A443" s="2">
        <v>42614</v>
      </c>
      <c r="C443" s="1">
        <f>Q443/'PIB - BCB'!B322</f>
        <v>-1.3060989418282022E-2</v>
      </c>
      <c r="M443" s="2">
        <v>42614</v>
      </c>
      <c r="P443">
        <v>-527.20000000000005</v>
      </c>
      <c r="Q443" s="11">
        <f t="shared" si="9"/>
        <v>-23381.3</v>
      </c>
    </row>
    <row r="444" spans="1:17">
      <c r="A444" s="2">
        <v>42644</v>
      </c>
      <c r="C444" s="1">
        <f>Q444/'PIB - BCB'!B323</f>
        <v>-1.2530440755875338E-2</v>
      </c>
      <c r="M444" s="2">
        <v>42644</v>
      </c>
      <c r="P444" s="8">
        <v>-3316.3</v>
      </c>
      <c r="Q444" s="11">
        <f t="shared" si="9"/>
        <v>-22418.6</v>
      </c>
    </row>
    <row r="445" spans="1:17">
      <c r="A445" s="2">
        <v>42675</v>
      </c>
      <c r="C445" s="1">
        <f>Q445/'PIB - BCB'!B324</f>
        <v>-1.1273316388807686E-2</v>
      </c>
      <c r="M445" s="2">
        <v>42675</v>
      </c>
      <c r="P445">
        <v>-740.2</v>
      </c>
      <c r="Q445" s="11">
        <f t="shared" ref="Q445:Q466" si="11">SUM(P434:P445)</f>
        <v>-20207.599999999999</v>
      </c>
    </row>
    <row r="446" spans="1:17">
      <c r="A446" s="2">
        <v>42705</v>
      </c>
      <c r="C446" s="1">
        <f>Q446/'PIB - BCB'!B325</f>
        <v>-1.3178139296274163E-2</v>
      </c>
      <c r="M446" s="2">
        <v>42705</v>
      </c>
      <c r="P446" s="8">
        <v>-5919.8</v>
      </c>
      <c r="Q446" s="11">
        <f t="shared" si="11"/>
        <v>-23684.2</v>
      </c>
    </row>
    <row r="447" spans="1:17">
      <c r="A447" s="2">
        <v>42736</v>
      </c>
      <c r="C447" s="1">
        <f>Q447/'PIB - BCB'!B326</f>
        <v>-1.3159909871473814E-2</v>
      </c>
      <c r="M447" s="2">
        <v>42736</v>
      </c>
      <c r="P447" s="8">
        <v>-5060.3999999999996</v>
      </c>
      <c r="Q447" s="11">
        <f t="shared" si="11"/>
        <v>-23905.199999999997</v>
      </c>
    </row>
    <row r="448" spans="1:17">
      <c r="A448" s="2">
        <v>42767</v>
      </c>
      <c r="C448" s="1">
        <f>Q448/'PIB - BCB'!B327</f>
        <v>-1.2512147146844356E-2</v>
      </c>
      <c r="M448" s="2">
        <v>42767</v>
      </c>
      <c r="P448">
        <v>-967.6</v>
      </c>
      <c r="Q448" s="11">
        <f t="shared" si="11"/>
        <v>-22957.199999999997</v>
      </c>
    </row>
    <row r="449" spans="1:17">
      <c r="A449" s="2">
        <v>42795</v>
      </c>
      <c r="C449" s="1">
        <f>Q449/'PIB - BCB'!B328</f>
        <v>-1.115857095102521E-2</v>
      </c>
      <c r="M449" s="2">
        <v>42795</v>
      </c>
      <c r="P449" s="8">
        <v>1363.4</v>
      </c>
      <c r="Q449" s="11">
        <f t="shared" si="11"/>
        <v>-20729.399999999994</v>
      </c>
    </row>
    <row r="450" spans="1:17">
      <c r="A450" s="2">
        <v>42826</v>
      </c>
      <c r="C450" s="1">
        <f>Q450/'PIB - BCB'!B329</f>
        <v>-1.063117079447796E-2</v>
      </c>
      <c r="M450" s="2">
        <v>42826</v>
      </c>
      <c r="P450" s="8">
        <v>1173.5999999999999</v>
      </c>
      <c r="Q450" s="11">
        <f t="shared" si="11"/>
        <v>-19943.799999999996</v>
      </c>
    </row>
    <row r="451" spans="1:17">
      <c r="A451" s="2">
        <v>42856</v>
      </c>
      <c r="C451" s="1">
        <f>Q451/'PIB - BCB'!B330</f>
        <v>-9.689326717459975E-3</v>
      </c>
      <c r="M451" s="2">
        <v>42856</v>
      </c>
      <c r="P451" s="8">
        <v>2729.1</v>
      </c>
      <c r="Q451" s="11">
        <f t="shared" si="11"/>
        <v>-18400.699999999997</v>
      </c>
    </row>
    <row r="452" spans="1:17">
      <c r="A452" s="2">
        <v>42887</v>
      </c>
      <c r="C452" s="1">
        <f>Q452/'PIB - BCB'!B331</f>
        <v>-7.614644031461843E-3</v>
      </c>
      <c r="M452" s="2">
        <v>42887</v>
      </c>
      <c r="P452" s="8">
        <v>1306</v>
      </c>
      <c r="Q452" s="11">
        <f t="shared" si="11"/>
        <v>-14605.9</v>
      </c>
    </row>
    <row r="453" spans="1:17">
      <c r="A453" s="2">
        <v>42917</v>
      </c>
      <c r="C453" s="1">
        <f>Q453/'PIB - BCB'!B332</f>
        <v>-7.2282015109351311E-3</v>
      </c>
      <c r="M453" s="2">
        <v>42917</v>
      </c>
      <c r="P453" s="8">
        <v>-3392.3</v>
      </c>
      <c r="Q453" s="11">
        <f t="shared" si="11"/>
        <v>-14023.599999999999</v>
      </c>
    </row>
    <row r="454" spans="1:17">
      <c r="A454" s="2">
        <v>42948</v>
      </c>
      <c r="C454" s="1">
        <f>Q454/'PIB - BCB'!B333</f>
        <v>-6.9637245948133463E-3</v>
      </c>
      <c r="M454" s="2">
        <v>42948</v>
      </c>
      <c r="P454">
        <v>-319.7</v>
      </c>
      <c r="Q454" s="11">
        <f t="shared" si="11"/>
        <v>-13671.400000000001</v>
      </c>
    </row>
    <row r="455" spans="1:17">
      <c r="A455" s="2">
        <v>42979</v>
      </c>
      <c r="C455" s="1">
        <f>Q455/'PIB - BCB'!B334</f>
        <v>-6.4089626935638832E-3</v>
      </c>
      <c r="M455" s="2">
        <v>42979</v>
      </c>
      <c r="P455">
        <v>422.8</v>
      </c>
      <c r="Q455" s="11">
        <f t="shared" si="11"/>
        <v>-12721.400000000001</v>
      </c>
    </row>
    <row r="456" spans="1:17">
      <c r="A456" s="2">
        <v>43009</v>
      </c>
      <c r="C456" s="1">
        <f>Q456/'PIB - BCB'!B335</f>
        <v>-4.8420203669637995E-3</v>
      </c>
      <c r="M456" s="2">
        <v>43009</v>
      </c>
      <c r="P456">
        <v>-320.8</v>
      </c>
      <c r="Q456" s="11">
        <f t="shared" si="11"/>
        <v>-9725.9000000000015</v>
      </c>
    </row>
    <row r="457" spans="1:17">
      <c r="A457" s="2">
        <v>43040</v>
      </c>
      <c r="C457" s="1">
        <f>Q457/'PIB - BCB'!B336</f>
        <v>-5.6091920989836596E-3</v>
      </c>
      <c r="M457" s="2">
        <v>43040</v>
      </c>
      <c r="P457" s="8">
        <v>-2412.6999999999998</v>
      </c>
      <c r="Q457" s="11">
        <f t="shared" si="11"/>
        <v>-11398.400000000001</v>
      </c>
    </row>
    <row r="458" spans="1:17">
      <c r="A458" s="2">
        <v>43070</v>
      </c>
      <c r="C458" s="1">
        <f>Q458/'PIB - BCB'!B337</f>
        <v>-4.77086236560814E-3</v>
      </c>
      <c r="M458" s="2">
        <v>43070</v>
      </c>
      <c r="P458" s="8">
        <v>-4326.3999999999996</v>
      </c>
      <c r="Q458" s="11">
        <f t="shared" si="11"/>
        <v>-9805</v>
      </c>
    </row>
    <row r="459" spans="1:17">
      <c r="A459" s="2">
        <v>43101</v>
      </c>
      <c r="C459" s="1">
        <f>Q459/'PIB - BCB'!B338</f>
        <v>-4.427676293639226E-3</v>
      </c>
      <c r="M459" s="2">
        <v>43101</v>
      </c>
      <c r="P459" s="8">
        <v>-4299.5</v>
      </c>
      <c r="Q459" s="11">
        <f t="shared" si="11"/>
        <v>-9044.0999999999985</v>
      </c>
    </row>
    <row r="460" spans="1:17">
      <c r="A460" s="2">
        <v>43132</v>
      </c>
      <c r="C460" s="1">
        <f>Q460/'PIB - BCB'!B339</f>
        <v>-4.8492842686092864E-3</v>
      </c>
      <c r="M460" s="2">
        <v>43132</v>
      </c>
      <c r="P460" s="8">
        <v>-1754.1</v>
      </c>
      <c r="Q460" s="11">
        <f t="shared" si="11"/>
        <v>-9830.5999999999985</v>
      </c>
    </row>
    <row r="461" spans="1:17">
      <c r="A461" s="2">
        <v>43160</v>
      </c>
      <c r="C461" s="1">
        <f>Q461/'PIB - BCB'!B340</f>
        <v>-5.1793320636817405E-3</v>
      </c>
      <c r="M461" s="2">
        <v>43160</v>
      </c>
      <c r="P461">
        <v>791.7</v>
      </c>
      <c r="Q461" s="11">
        <f t="shared" si="11"/>
        <v>-10402.299999999999</v>
      </c>
    </row>
    <row r="462" spans="1:17">
      <c r="A462" s="2">
        <v>43191</v>
      </c>
      <c r="C462" s="1">
        <f>Q462/'PIB - BCB'!B341</f>
        <v>-5.5626161747267889E-3</v>
      </c>
      <c r="M462" s="2">
        <v>43191</v>
      </c>
      <c r="P462">
        <v>467.4</v>
      </c>
      <c r="Q462" s="11">
        <f t="shared" si="11"/>
        <v>-11108.5</v>
      </c>
    </row>
    <row r="463" spans="1:17">
      <c r="A463" s="2">
        <v>43221</v>
      </c>
      <c r="C463" s="1">
        <f>Q463/'PIB - BCB'!B342</f>
        <v>-6.7046520350280631E-3</v>
      </c>
      <c r="M463" s="2">
        <v>43221</v>
      </c>
      <c r="P463">
        <v>591.4</v>
      </c>
      <c r="Q463" s="11">
        <f t="shared" si="11"/>
        <v>-13246.199999999999</v>
      </c>
    </row>
    <row r="464" spans="1:17">
      <c r="A464" s="2">
        <v>43252</v>
      </c>
      <c r="C464" s="1">
        <f>Q464/'PIB - BCB'!B343</f>
        <v>-7.162025849392145E-3</v>
      </c>
      <c r="M464" s="2">
        <v>43252</v>
      </c>
      <c r="P464">
        <v>501</v>
      </c>
      <c r="Q464" s="11">
        <f t="shared" si="11"/>
        <v>-14051.199999999997</v>
      </c>
    </row>
    <row r="465" spans="1:17">
      <c r="A465" s="2">
        <v>43282</v>
      </c>
      <c r="C465" s="1">
        <f>Q465/'PIB - BCB'!B344</f>
        <v>-7.7766090005208137E-3</v>
      </c>
      <c r="M465" s="2">
        <v>43282</v>
      </c>
      <c r="P465" s="8">
        <v>-4481.8</v>
      </c>
      <c r="Q465" s="11">
        <f t="shared" si="11"/>
        <v>-15140.7</v>
      </c>
    </row>
    <row r="466" spans="1:17">
      <c r="A466" s="2">
        <v>43313</v>
      </c>
      <c r="C466" s="1">
        <f>Q466/'PIB - BCB'!B345</f>
        <v>-8.0451325193035654E-3</v>
      </c>
      <c r="M466" s="2">
        <v>43313</v>
      </c>
      <c r="P466">
        <v>-717.2</v>
      </c>
      <c r="Q466" s="11">
        <f t="shared" si="11"/>
        <v>-15538.2</v>
      </c>
    </row>
    <row r="467" spans="1:17">
      <c r="A467" s="2">
        <v>43344</v>
      </c>
      <c r="M467" s="2">
        <v>43344</v>
      </c>
    </row>
    <row r="468" spans="1:17">
      <c r="A468" s="2">
        <v>43374</v>
      </c>
      <c r="M468" s="2">
        <v>43374</v>
      </c>
    </row>
    <row r="469" spans="1:17">
      <c r="A469" s="2">
        <v>43405</v>
      </c>
      <c r="M469" s="2">
        <v>43405</v>
      </c>
    </row>
    <row r="470" spans="1:17">
      <c r="A470" s="2">
        <v>43435</v>
      </c>
      <c r="M470" s="2">
        <v>43435</v>
      </c>
    </row>
  </sheetData>
  <mergeCells count="3">
    <mergeCell ref="B1:C1"/>
    <mergeCell ref="N1:O1"/>
    <mergeCell ref="P1:Q1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332"/>
  <sheetViews>
    <sheetView workbookViewId="0">
      <selection activeCell="G290" sqref="G290"/>
    </sheetView>
  </sheetViews>
  <sheetFormatPr defaultColWidth="9.140625" defaultRowHeight="12.75"/>
  <cols>
    <col min="1" max="1" width="6.7109375" style="171" bestFit="1" customWidth="1"/>
    <col min="2" max="2" width="11.5703125" style="171" bestFit="1" customWidth="1"/>
    <col min="3" max="3" width="13.5703125" style="171" bestFit="1" customWidth="1"/>
    <col min="4" max="5" width="9.140625" style="171"/>
    <col min="6" max="7" width="13.140625" style="171" bestFit="1" customWidth="1"/>
    <col min="8" max="8" width="13.5703125" style="171" bestFit="1" customWidth="1"/>
    <col min="9" max="9" width="12.140625" style="171" bestFit="1" customWidth="1"/>
    <col min="10" max="10" width="12" style="171" bestFit="1" customWidth="1"/>
    <col min="11" max="16384" width="9.140625" style="171"/>
  </cols>
  <sheetData>
    <row r="1" spans="1:10">
      <c r="A1" s="170"/>
      <c r="B1" s="171" t="s">
        <v>52</v>
      </c>
      <c r="C1" s="171" t="s">
        <v>721</v>
      </c>
      <c r="F1" s="171" t="s">
        <v>1135</v>
      </c>
      <c r="G1" s="171" t="s">
        <v>1134</v>
      </c>
    </row>
    <row r="2" spans="1:10">
      <c r="A2" s="2">
        <v>33208</v>
      </c>
      <c r="B2" s="263"/>
      <c r="C2" s="263">
        <f>BTC!B134</f>
        <v>-8.0621241887163918E-3</v>
      </c>
      <c r="E2" s="2">
        <v>34486</v>
      </c>
      <c r="F2" s="109">
        <f>Câmbio!C79</f>
        <v>100</v>
      </c>
      <c r="G2" s="172">
        <f>BTC!B176</f>
        <v>1.4974041504273361E-3</v>
      </c>
      <c r="H2" s="173"/>
      <c r="I2" s="173"/>
      <c r="J2" s="174"/>
    </row>
    <row r="3" spans="1:10">
      <c r="A3" s="2">
        <v>33239</v>
      </c>
      <c r="B3" s="263"/>
      <c r="C3" s="263">
        <f>BTC!B135</f>
        <v>-5.7142795274226516E-3</v>
      </c>
      <c r="E3" s="2">
        <v>34516</v>
      </c>
      <c r="F3" s="109">
        <f>Câmbio!C80</f>
        <v>88.96</v>
      </c>
      <c r="G3" s="172">
        <f>BTC!B177</f>
        <v>4.3519797729813644E-3</v>
      </c>
      <c r="H3" s="173"/>
      <c r="I3" s="173"/>
      <c r="J3" s="174"/>
    </row>
    <row r="4" spans="1:10">
      <c r="A4" s="2">
        <v>33270</v>
      </c>
      <c r="B4" s="263"/>
      <c r="C4" s="263">
        <f>BTC!B136</f>
        <v>-4.0441386964506715E-3</v>
      </c>
      <c r="E4" s="2">
        <v>34547</v>
      </c>
      <c r="F4" s="109">
        <f>Câmbio!C81</f>
        <v>84.38</v>
      </c>
      <c r="G4" s="172">
        <f>BTC!B178</f>
        <v>6.0146831281026368E-3</v>
      </c>
      <c r="H4" s="173"/>
      <c r="I4" s="173"/>
      <c r="J4" s="174"/>
    </row>
    <row r="5" spans="1:10">
      <c r="A5" s="2">
        <v>33298</v>
      </c>
      <c r="B5" s="263"/>
      <c r="C5" s="263">
        <f>BTC!B137</f>
        <v>-2.3135625100764914E-3</v>
      </c>
      <c r="E5" s="2">
        <v>34578</v>
      </c>
      <c r="F5" s="109">
        <f>Câmbio!C82</f>
        <v>80.459999999999994</v>
      </c>
      <c r="G5" s="172">
        <f>BTC!B179</f>
        <v>5.5729371896918586E-3</v>
      </c>
      <c r="H5" s="173"/>
      <c r="I5" s="173"/>
      <c r="J5" s="174"/>
    </row>
    <row r="6" spans="1:10">
      <c r="A6" s="2">
        <v>33329</v>
      </c>
      <c r="B6" s="263"/>
      <c r="C6" s="263">
        <f>BTC!B138</f>
        <v>-1.8643158676688086E-3</v>
      </c>
      <c r="E6" s="2">
        <v>34608</v>
      </c>
      <c r="F6" s="109">
        <f>Câmbio!C83</f>
        <v>77.62</v>
      </c>
      <c r="G6" s="172">
        <f>BTC!B180</f>
        <v>1.9288841841890007E-3</v>
      </c>
      <c r="H6" s="173"/>
      <c r="I6" s="173"/>
      <c r="J6" s="174"/>
    </row>
    <row r="7" spans="1:10">
      <c r="A7" s="2">
        <v>33359</v>
      </c>
      <c r="B7" s="263"/>
      <c r="C7" s="263">
        <f>BTC!B139</f>
        <v>-2.8364363929365213E-3</v>
      </c>
      <c r="E7" s="2">
        <v>34639</v>
      </c>
      <c r="F7" s="109">
        <f>Câmbio!C84</f>
        <v>74.849999999999994</v>
      </c>
      <c r="G7" s="172">
        <f>BTC!B181</f>
        <v>-1.4026739648879763E-3</v>
      </c>
      <c r="H7" s="173"/>
      <c r="I7" s="173"/>
      <c r="J7" s="174"/>
    </row>
    <row r="8" spans="1:10">
      <c r="A8" s="2">
        <v>33390</v>
      </c>
      <c r="B8" s="263"/>
      <c r="C8" s="263">
        <f>BTC!B140</f>
        <v>-4.0464225125407547E-3</v>
      </c>
      <c r="E8" s="2">
        <v>34669</v>
      </c>
      <c r="F8" s="109">
        <f>Câmbio!C85</f>
        <v>73.31</v>
      </c>
      <c r="G8" s="172">
        <f>BTC!B182</f>
        <v>-3.3350089396358227E-3</v>
      </c>
      <c r="H8" s="173"/>
      <c r="I8" s="173"/>
      <c r="J8" s="174"/>
    </row>
    <row r="9" spans="1:10">
      <c r="A9" s="2">
        <v>33420</v>
      </c>
      <c r="B9" s="263"/>
      <c r="C9" s="263">
        <f>BTC!B141</f>
        <v>-4.7148776432990305E-3</v>
      </c>
      <c r="E9" s="2">
        <v>34700</v>
      </c>
      <c r="F9" s="109">
        <f>Câmbio!C86</f>
        <v>72.099999999999994</v>
      </c>
      <c r="G9" s="172">
        <f>BTC!B183</f>
        <v>-6.5443428332144522E-3</v>
      </c>
      <c r="H9" s="173"/>
      <c r="I9" s="173"/>
      <c r="J9" s="174"/>
    </row>
    <row r="10" spans="1:10">
      <c r="A10" s="2">
        <v>33451</v>
      </c>
      <c r="B10" s="263"/>
      <c r="C10" s="263">
        <f>BTC!B142</f>
        <v>-6.0959904438834794E-3</v>
      </c>
      <c r="E10" s="2">
        <v>34731</v>
      </c>
      <c r="F10" s="109">
        <f>Câmbio!C87</f>
        <v>71.63</v>
      </c>
      <c r="G10" s="172">
        <f>BTC!B184</f>
        <v>-9.4600519259883387E-3</v>
      </c>
      <c r="H10" s="173"/>
      <c r="I10" s="173"/>
      <c r="J10" s="174"/>
    </row>
    <row r="11" spans="1:10">
      <c r="A11" s="2">
        <v>33482</v>
      </c>
      <c r="B11" s="263"/>
      <c r="C11" s="263">
        <f>BTC!B143</f>
        <v>-6.6281867876801228E-3</v>
      </c>
      <c r="E11" s="2">
        <v>34759</v>
      </c>
      <c r="F11" s="109">
        <f>Câmbio!C88</f>
        <v>76.62</v>
      </c>
      <c r="G11" s="172">
        <f>BTC!B185</f>
        <v>-1.2830986473372547E-2</v>
      </c>
      <c r="H11" s="173"/>
      <c r="I11" s="173"/>
      <c r="J11" s="174"/>
    </row>
    <row r="12" spans="1:10">
      <c r="A12" s="2">
        <v>33512</v>
      </c>
      <c r="B12" s="263"/>
      <c r="C12" s="263">
        <f>BTC!B144</f>
        <v>-5.4485802538766712E-3</v>
      </c>
      <c r="E12" s="2">
        <v>34790</v>
      </c>
      <c r="F12" s="109">
        <f>Câmbio!C89</f>
        <v>77.91</v>
      </c>
      <c r="G12" s="172">
        <f>BTC!B186</f>
        <v>-1.7707730635158205E-2</v>
      </c>
      <c r="H12" s="173"/>
      <c r="I12" s="173"/>
      <c r="J12" s="174"/>
    </row>
    <row r="13" spans="1:10">
      <c r="A13" s="2">
        <v>33543</v>
      </c>
      <c r="B13" s="263"/>
      <c r="C13" s="263">
        <f>BTC!B145</f>
        <v>-4.8771454469254683E-3</v>
      </c>
      <c r="E13" s="2">
        <v>34820</v>
      </c>
      <c r="F13" s="109">
        <f>Câmbio!C90</f>
        <v>74.72</v>
      </c>
      <c r="G13" s="172">
        <f>BTC!B187</f>
        <v>-2.029041943464481E-2</v>
      </c>
      <c r="H13" s="173"/>
      <c r="I13" s="173"/>
      <c r="J13" s="174"/>
    </row>
    <row r="14" spans="1:10">
      <c r="A14" s="2">
        <v>33573</v>
      </c>
      <c r="B14" s="263">
        <f>-NFSP!F3</f>
        <v>-0.23430000000000001</v>
      </c>
      <c r="C14" s="263">
        <f>BTC!B146</f>
        <v>-3.4689988882835926E-3</v>
      </c>
      <c r="E14" s="2">
        <v>34851</v>
      </c>
      <c r="F14" s="109">
        <f>Câmbio!C91</f>
        <v>74.8</v>
      </c>
      <c r="G14" s="172">
        <f>BTC!B188</f>
        <v>-2.2981255641149431E-2</v>
      </c>
      <c r="H14" s="173"/>
      <c r="I14" s="173"/>
      <c r="J14" s="174"/>
    </row>
    <row r="15" spans="1:10">
      <c r="A15" s="2">
        <v>33604</v>
      </c>
      <c r="B15" s="263">
        <f>-NFSP!F4</f>
        <v>-0.2311</v>
      </c>
      <c r="C15" s="263">
        <f>BTC!B147</f>
        <v>-2.7038776079809711E-3</v>
      </c>
      <c r="E15" s="2">
        <v>34881</v>
      </c>
      <c r="F15" s="109">
        <f>Câmbio!C92</f>
        <v>74.47</v>
      </c>
      <c r="G15" s="172">
        <f>BTC!B189</f>
        <v>-2.5108597673832729E-2</v>
      </c>
      <c r="H15" s="173"/>
      <c r="I15" s="173"/>
      <c r="J15" s="174"/>
    </row>
    <row r="16" spans="1:10">
      <c r="A16" s="2">
        <v>33635</v>
      </c>
      <c r="B16" s="263">
        <f>-NFSP!F5</f>
        <v>-0.25480000000000003</v>
      </c>
      <c r="C16" s="263">
        <f>BTC!B148</f>
        <v>-2.4649145064381908E-3</v>
      </c>
      <c r="E16" s="2">
        <v>34912</v>
      </c>
      <c r="F16" s="109">
        <f>Câmbio!C93</f>
        <v>73.27</v>
      </c>
      <c r="G16" s="172">
        <f>BTC!B190</f>
        <v>-2.6742532207604915E-2</v>
      </c>
      <c r="H16" s="173"/>
      <c r="I16" s="173"/>
      <c r="J16" s="174"/>
    </row>
    <row r="17" spans="1:10">
      <c r="A17" s="2">
        <v>33664</v>
      </c>
      <c r="B17" s="263">
        <f>-NFSP!F6</f>
        <v>-0.2742</v>
      </c>
      <c r="C17" s="263">
        <f>BTC!B149</f>
        <v>-4.6907425371759694E-4</v>
      </c>
      <c r="E17" s="2">
        <v>34943</v>
      </c>
      <c r="F17" s="109">
        <f>Câmbio!C94</f>
        <v>72.930000000000007</v>
      </c>
      <c r="G17" s="172">
        <f>BTC!B191</f>
        <v>-2.7219251336898398E-2</v>
      </c>
      <c r="H17" s="173"/>
      <c r="I17" s="173"/>
      <c r="J17" s="174"/>
    </row>
    <row r="18" spans="1:10">
      <c r="A18" s="2">
        <v>33695</v>
      </c>
      <c r="B18" s="263">
        <f>-NFSP!F7</f>
        <v>-0.29170000000000001</v>
      </c>
      <c r="C18" s="263">
        <f>BTC!B150</f>
        <v>3.6942684583950966E-4</v>
      </c>
      <c r="E18" s="2">
        <v>34973</v>
      </c>
      <c r="F18" s="109">
        <f>Câmbio!C95</f>
        <v>73.260000000000005</v>
      </c>
      <c r="G18" s="172">
        <f>BTC!B192</f>
        <v>-2.7023275967123887E-2</v>
      </c>
      <c r="H18" s="173"/>
      <c r="I18" s="173"/>
      <c r="J18" s="174"/>
    </row>
    <row r="19" spans="1:10">
      <c r="A19" s="2">
        <v>33725</v>
      </c>
      <c r="B19" s="263">
        <f>-NFSP!F8</f>
        <v>-0.31090000000000001</v>
      </c>
      <c r="C19" s="263">
        <f>BTC!B151</f>
        <v>1.0493205463412696E-3</v>
      </c>
      <c r="E19" s="2">
        <v>35004</v>
      </c>
      <c r="F19" s="109">
        <f>Câmbio!C96</f>
        <v>73.97</v>
      </c>
      <c r="G19" s="172">
        <f>BTC!B193</f>
        <v>-2.5465937941974576E-2</v>
      </c>
      <c r="H19" s="173"/>
      <c r="I19" s="173"/>
      <c r="J19" s="174"/>
    </row>
    <row r="20" spans="1:10">
      <c r="A20" s="2">
        <v>33756</v>
      </c>
      <c r="B20" s="263">
        <f>-NFSP!F9</f>
        <v>-0.33179999999999998</v>
      </c>
      <c r="C20" s="263">
        <f>BTC!B152</f>
        <v>3.1513700253177185E-3</v>
      </c>
      <c r="E20" s="2">
        <v>35034</v>
      </c>
      <c r="F20" s="109">
        <f>Câmbio!C97</f>
        <v>71.08</v>
      </c>
      <c r="G20" s="172">
        <f>BTC!C194</f>
        <v>-2.4278576368210521E-2</v>
      </c>
      <c r="H20" s="173"/>
      <c r="I20" s="173"/>
      <c r="J20" s="174"/>
    </row>
    <row r="21" spans="1:10">
      <c r="A21" s="2">
        <v>33786</v>
      </c>
      <c r="B21" s="263">
        <f>-NFSP!F10</f>
        <v>-0.35920000000000002</v>
      </c>
      <c r="C21" s="263">
        <f>BTC!B153</f>
        <v>4.2100820915768203E-3</v>
      </c>
      <c r="E21" s="2">
        <v>35065</v>
      </c>
      <c r="F21" s="109">
        <f>Câmbio!C98</f>
        <v>70.319999999999993</v>
      </c>
      <c r="G21" s="172">
        <f>BTC!C195</f>
        <v>-2.3996410448435705E-2</v>
      </c>
      <c r="H21" s="173"/>
      <c r="I21" s="173"/>
      <c r="J21" s="174"/>
    </row>
    <row r="22" spans="1:10">
      <c r="A22" s="2">
        <v>33817</v>
      </c>
      <c r="B22" s="263">
        <f>-NFSP!F11</f>
        <v>-0.37549999999999994</v>
      </c>
      <c r="C22" s="263">
        <f>BTC!B154</f>
        <v>5.790574640278638E-3</v>
      </c>
      <c r="E22" s="2">
        <v>35096</v>
      </c>
      <c r="F22" s="109">
        <f>Câmbio!C99</f>
        <v>70.3</v>
      </c>
      <c r="G22" s="172">
        <f>BTC!C196</f>
        <v>-2.2067259314331865E-2</v>
      </c>
      <c r="H22" s="173"/>
      <c r="I22" s="173"/>
      <c r="J22" s="174"/>
    </row>
    <row r="23" spans="1:10">
      <c r="A23" s="2">
        <v>33848</v>
      </c>
      <c r="B23" s="263">
        <f>-NFSP!F12</f>
        <v>-0.39429999999999998</v>
      </c>
      <c r="C23" s="263">
        <f>BTC!B155</f>
        <v>8.1582253912474978E-3</v>
      </c>
      <c r="E23" s="2">
        <v>35125</v>
      </c>
      <c r="F23" s="109">
        <f>Câmbio!C100</f>
        <v>70.349999999999994</v>
      </c>
      <c r="G23" s="172">
        <f>BTC!C197</f>
        <v>-2.1084069893241346E-2</v>
      </c>
    </row>
    <row r="24" spans="1:10">
      <c r="A24" s="2">
        <v>33878</v>
      </c>
      <c r="B24" s="263">
        <f>-NFSP!F13</f>
        <v>-0.40720000000000001</v>
      </c>
      <c r="C24" s="263">
        <f>BTC!B156</f>
        <v>1.1366894623999096E-2</v>
      </c>
      <c r="E24" s="2">
        <v>35156</v>
      </c>
      <c r="F24" s="109">
        <f>Câmbio!C101</f>
        <v>69.62</v>
      </c>
      <c r="G24" s="172">
        <f>BTC!C198</f>
        <v>-1.9525578243550713E-2</v>
      </c>
      <c r="H24" s="173"/>
    </row>
    <row r="25" spans="1:10">
      <c r="A25" s="2">
        <v>33909</v>
      </c>
      <c r="B25" s="263">
        <f>-NFSP!F14</f>
        <v>-0.41850000000000004</v>
      </c>
      <c r="C25" s="263">
        <f>BTC!B157</f>
        <v>1.3810759518184283E-2</v>
      </c>
      <c r="E25" s="2">
        <v>35186</v>
      </c>
      <c r="F25" s="109">
        <f>Câmbio!C102</f>
        <v>69.08</v>
      </c>
      <c r="G25" s="172">
        <f>BTC!C199</f>
        <v>-1.8723114524260797E-2</v>
      </c>
    </row>
    <row r="26" spans="1:10">
      <c r="A26" s="2">
        <v>33939</v>
      </c>
      <c r="B26" s="263">
        <f>-NFSP!F15</f>
        <v>-0.42840000000000006</v>
      </c>
      <c r="C26" s="263">
        <f>BTC!B158</f>
        <v>1.577350598381079E-2</v>
      </c>
      <c r="E26" s="2">
        <v>35217</v>
      </c>
      <c r="F26" s="109">
        <f>Câmbio!C103</f>
        <v>68.709999999999994</v>
      </c>
      <c r="G26" s="172">
        <f>BTC!C200</f>
        <v>-1.7752393872986751E-2</v>
      </c>
    </row>
    <row r="27" spans="1:10">
      <c r="A27" s="2">
        <v>33970</v>
      </c>
      <c r="B27" s="263">
        <f>-NFSP!F16</f>
        <v>-0.43579999999999997</v>
      </c>
      <c r="C27" s="263">
        <f>BTC!B159</f>
        <v>1.3888561154400561E-2</v>
      </c>
      <c r="E27" s="2">
        <v>35247</v>
      </c>
      <c r="F27" s="109">
        <f>Câmbio!C104</f>
        <v>68.739999999999995</v>
      </c>
      <c r="G27" s="172">
        <f>BTC!C201</f>
        <v>-1.9119086904265316E-2</v>
      </c>
    </row>
    <row r="28" spans="1:10">
      <c r="A28" s="2">
        <v>34001</v>
      </c>
      <c r="B28" s="263">
        <f>-NFSP!F17</f>
        <v>-0.44969999999999999</v>
      </c>
      <c r="C28" s="263">
        <f>BTC!B160</f>
        <v>1.270720349049591E-2</v>
      </c>
      <c r="E28" s="2">
        <v>35278</v>
      </c>
      <c r="F28" s="109">
        <f>Câmbio!C105</f>
        <v>69.44</v>
      </c>
      <c r="G28" s="172">
        <f>BTC!C202</f>
        <v>-1.9600267206299413E-2</v>
      </c>
    </row>
    <row r="29" spans="1:10">
      <c r="A29" s="2">
        <v>34029</v>
      </c>
      <c r="B29" s="263">
        <f>-NFSP!F18</f>
        <v>-0.45569999999999999</v>
      </c>
      <c r="C29" s="263">
        <f>BTC!B161</f>
        <v>1.1841925753005201E-2</v>
      </c>
      <c r="E29" s="2">
        <v>35309</v>
      </c>
      <c r="F29" s="109">
        <f>Câmbio!C106</f>
        <v>69.349999999999994</v>
      </c>
      <c r="G29" s="172">
        <f>BTC!C203</f>
        <v>-2.1346580986452805E-2</v>
      </c>
    </row>
    <row r="30" spans="1:10">
      <c r="A30" s="2">
        <v>34060</v>
      </c>
      <c r="B30" s="263">
        <f>-NFSP!F19</f>
        <v>-0.47090000000000004</v>
      </c>
      <c r="C30" s="263">
        <f>BTC!B162</f>
        <v>9.5294273495514729E-3</v>
      </c>
      <c r="E30" s="2">
        <v>35339</v>
      </c>
      <c r="F30" s="109">
        <f>Câmbio!C107</f>
        <v>69.36</v>
      </c>
      <c r="G30" s="172">
        <f>BTC!C204</f>
        <v>-2.3308086129443201E-2</v>
      </c>
    </row>
    <row r="31" spans="1:10">
      <c r="A31" s="2">
        <v>34090</v>
      </c>
      <c r="B31" s="263">
        <f>-NFSP!F20</f>
        <v>-0.48399999999999999</v>
      </c>
      <c r="C31" s="263">
        <f>BTC!B163</f>
        <v>8.601162995071257E-3</v>
      </c>
      <c r="E31" s="2">
        <v>35370</v>
      </c>
      <c r="F31" s="109">
        <f>Câmbio!C108</f>
        <v>69.94</v>
      </c>
      <c r="G31" s="172">
        <f>BTC!C205</f>
        <v>-2.4545646535666064E-2</v>
      </c>
    </row>
    <row r="32" spans="1:10">
      <c r="A32" s="2">
        <v>34121</v>
      </c>
      <c r="B32" s="263">
        <f>-NFSP!F21</f>
        <v>-0.496</v>
      </c>
      <c r="C32" s="263">
        <f>BTC!B164</f>
        <v>5.7726733606889491E-3</v>
      </c>
      <c r="E32" s="2">
        <v>35400</v>
      </c>
      <c r="F32" s="109">
        <f>Câmbio!C109</f>
        <v>69.53</v>
      </c>
      <c r="G32" s="172">
        <f>BTC!C206</f>
        <v>-2.8017000795516903E-2</v>
      </c>
    </row>
    <row r="33" spans="1:7">
      <c r="A33" s="2">
        <v>34151</v>
      </c>
      <c r="B33" s="263">
        <f>-NFSP!F22</f>
        <v>-0.50290000000000001</v>
      </c>
      <c r="C33" s="263">
        <f>BTC!B165</f>
        <v>3.196350366740429E-3</v>
      </c>
      <c r="E33" s="2">
        <v>35431</v>
      </c>
      <c r="F33" s="109">
        <f>Câmbio!C110</f>
        <v>68.349999999999994</v>
      </c>
      <c r="G33" s="172">
        <f>BTC!C207</f>
        <v>-2.689621230984687E-2</v>
      </c>
    </row>
    <row r="34" spans="1:7">
      <c r="A34" s="2">
        <v>34182</v>
      </c>
      <c r="B34" s="263">
        <f>-NFSP!F23</f>
        <v>-0.51919999999999999</v>
      </c>
      <c r="C34" s="263">
        <f>BTC!B166</f>
        <v>2.0662819694250018E-3</v>
      </c>
      <c r="E34" s="2">
        <v>35462</v>
      </c>
      <c r="F34" s="109">
        <f>Câmbio!C111</f>
        <v>67.349999999999994</v>
      </c>
      <c r="G34" s="172">
        <f>BTC!C208</f>
        <v>-2.8417291765021304E-2</v>
      </c>
    </row>
    <row r="35" spans="1:7">
      <c r="A35" s="2">
        <v>34213</v>
      </c>
      <c r="B35" s="263">
        <f>-NFSP!F24</f>
        <v>-0.53039999999999998</v>
      </c>
      <c r="C35" s="263">
        <f>BTC!B167</f>
        <v>4.2002733863407034E-3</v>
      </c>
      <c r="E35" s="2">
        <v>35490</v>
      </c>
      <c r="F35" s="109">
        <f>Câmbio!C112</f>
        <v>67.06</v>
      </c>
      <c r="G35" s="172">
        <f>BTC!C209</f>
        <v>-2.9141826369521274E-2</v>
      </c>
    </row>
    <row r="36" spans="1:7">
      <c r="A36" s="2">
        <v>34243</v>
      </c>
      <c r="B36" s="263">
        <f>-NFSP!F25</f>
        <v>-0.54510000000000003</v>
      </c>
      <c r="C36" s="263">
        <f>BTC!B168</f>
        <v>3.3003878215973328E-3</v>
      </c>
      <c r="E36" s="2">
        <v>35521</v>
      </c>
      <c r="F36" s="109">
        <f>Câmbio!C113</f>
        <v>66.56</v>
      </c>
      <c r="G36" s="172">
        <f>BTC!C210</f>
        <v>-3.1394173138062226E-2</v>
      </c>
    </row>
    <row r="37" spans="1:7">
      <c r="A37" s="2">
        <v>34274</v>
      </c>
      <c r="B37" s="263">
        <f>-NFSP!F26</f>
        <v>-0.56020000000000003</v>
      </c>
      <c r="C37" s="263">
        <f>BTC!B169</f>
        <v>1.6435610567794839E-3</v>
      </c>
      <c r="E37" s="2">
        <v>35551</v>
      </c>
      <c r="F37" s="109">
        <f>Câmbio!C114</f>
        <v>67.430000000000007</v>
      </c>
      <c r="G37" s="172">
        <f>BTC!C211</f>
        <v>-3.2095836724328003E-2</v>
      </c>
    </row>
    <row r="38" spans="1:7">
      <c r="A38" s="2">
        <v>34304</v>
      </c>
      <c r="B38" s="263">
        <f>-NFSP!F27</f>
        <v>-0.57989999999999997</v>
      </c>
      <c r="C38" s="263">
        <f>BTC!B170</f>
        <v>-1.572780059811257E-3</v>
      </c>
      <c r="E38" s="2">
        <v>35582</v>
      </c>
      <c r="F38" s="109">
        <f>Câmbio!C115</f>
        <v>67.400000000000006</v>
      </c>
      <c r="G38" s="172">
        <f>BTC!C212</f>
        <v>-3.2908513175398571E-2</v>
      </c>
    </row>
    <row r="39" spans="1:7">
      <c r="A39" s="2">
        <v>34335</v>
      </c>
      <c r="B39" s="263">
        <f>-NFSP!F28</f>
        <v>-0.60880000000000001</v>
      </c>
      <c r="C39" s="263">
        <f>BTC!B171</f>
        <v>-6.3458934374008096E-4</v>
      </c>
      <c r="E39" s="2">
        <v>35612</v>
      </c>
      <c r="F39" s="109">
        <f>Câmbio!C116</f>
        <v>66.97</v>
      </c>
      <c r="G39" s="172">
        <f>BTC!C213</f>
        <v>-3.3667479278400782E-2</v>
      </c>
    </row>
    <row r="40" spans="1:7">
      <c r="A40" s="2">
        <v>34366</v>
      </c>
      <c r="B40" s="263">
        <f>-NFSP!F29</f>
        <v>-0.63439999999999996</v>
      </c>
      <c r="C40" s="263">
        <f>BTC!B172</f>
        <v>-1.1970467905852975E-3</v>
      </c>
      <c r="E40" s="2">
        <v>35643</v>
      </c>
      <c r="F40" s="109">
        <f>Câmbio!C117</f>
        <v>66.66</v>
      </c>
      <c r="G40" s="172">
        <f>BTC!C214</f>
        <v>-3.4185151182768332E-2</v>
      </c>
    </row>
    <row r="41" spans="1:7">
      <c r="A41" s="2">
        <v>34394</v>
      </c>
      <c r="B41" s="263">
        <f>-NFSP!F30</f>
        <v>-0.67069999999999996</v>
      </c>
      <c r="C41" s="263">
        <f>BTC!B173</f>
        <v>-3.8202435432813976E-4</v>
      </c>
      <c r="E41" s="2">
        <v>35674</v>
      </c>
      <c r="F41" s="109">
        <f>Câmbio!C118</f>
        <v>67.64</v>
      </c>
      <c r="G41" s="172">
        <f>BTC!C215</f>
        <v>-3.4367769204136825E-2</v>
      </c>
    </row>
    <row r="42" spans="1:7">
      <c r="A42" s="2">
        <v>34425</v>
      </c>
      <c r="B42" s="263">
        <f>-NFSP!F31</f>
        <v>-0.71279999999999999</v>
      </c>
      <c r="C42" s="263">
        <f>BTC!B174</f>
        <v>9.6773703260602875E-4</v>
      </c>
      <c r="E42" s="2">
        <v>35704</v>
      </c>
      <c r="F42" s="109">
        <f>Câmbio!C119</f>
        <v>68.540000000000006</v>
      </c>
      <c r="G42" s="172">
        <f>BTC!C216</f>
        <v>-3.4235209768080796E-2</v>
      </c>
    </row>
    <row r="43" spans="1:7">
      <c r="A43" s="2">
        <v>34455</v>
      </c>
      <c r="B43" s="263">
        <f>-NFSP!F32</f>
        <v>-0.75419999999999998</v>
      </c>
      <c r="C43" s="263">
        <f>BTC!B175</f>
        <v>1.0492852570940902E-3</v>
      </c>
      <c r="E43" s="2">
        <v>35735</v>
      </c>
      <c r="F43" s="109">
        <f>Câmbio!C120</f>
        <v>68.87</v>
      </c>
      <c r="G43" s="172">
        <f>BTC!C217</f>
        <v>-3.5527381700968141E-2</v>
      </c>
    </row>
    <row r="44" spans="1:7">
      <c r="A44" s="2">
        <v>34486</v>
      </c>
      <c r="B44" s="263">
        <f>-NFSP!F33</f>
        <v>-0.78859999999999997</v>
      </c>
      <c r="C44" s="263">
        <f>BTC!B176</f>
        <v>1.4974041504273361E-3</v>
      </c>
      <c r="E44" s="2">
        <v>35765</v>
      </c>
      <c r="F44" s="109">
        <f>Câmbio!C121</f>
        <v>68.19</v>
      </c>
      <c r="G44" s="172">
        <f>BTC!C218</f>
        <v>-3.4928709064602242E-2</v>
      </c>
    </row>
    <row r="45" spans="1:7">
      <c r="A45" s="2">
        <v>34516</v>
      </c>
      <c r="B45" s="263">
        <f>-NFSP!F34</f>
        <v>-0.63780000000000003</v>
      </c>
      <c r="C45" s="263">
        <f>BTC!B177</f>
        <v>4.3519797729813644E-3</v>
      </c>
      <c r="E45" s="2">
        <v>35796</v>
      </c>
      <c r="F45" s="109">
        <f>Câmbio!C122</f>
        <v>67.510000000000005</v>
      </c>
      <c r="G45" s="172">
        <f>BTC!C219</f>
        <v>-3.6986114907899673E-2</v>
      </c>
    </row>
    <row r="46" spans="1:7">
      <c r="A46" s="2">
        <v>34547</v>
      </c>
      <c r="B46" s="263">
        <f>-NFSP!F35</f>
        <v>-0.59160000000000001</v>
      </c>
      <c r="C46" s="263">
        <f>BTC!B178</f>
        <v>6.0146831281026368E-3</v>
      </c>
      <c r="E46" s="2">
        <v>35827</v>
      </c>
      <c r="F46" s="109">
        <f>Câmbio!C123</f>
        <v>67.94</v>
      </c>
      <c r="G46" s="172">
        <f>BTC!C220</f>
        <v>-3.6497433944677776E-2</v>
      </c>
    </row>
    <row r="47" spans="1:7">
      <c r="A47" s="2">
        <v>34578</v>
      </c>
      <c r="B47" s="263">
        <f>-NFSP!F36</f>
        <v>-0.5454</v>
      </c>
      <c r="C47" s="263">
        <f>BTC!B179</f>
        <v>5.5729371896918586E-3</v>
      </c>
      <c r="E47" s="2">
        <v>35855</v>
      </c>
      <c r="F47" s="109">
        <f>Câmbio!C124</f>
        <v>67.86</v>
      </c>
      <c r="G47" s="172">
        <f>BTC!C221</f>
        <v>-3.67349814647717E-2</v>
      </c>
    </row>
    <row r="48" spans="1:7">
      <c r="A48" s="2">
        <v>34608</v>
      </c>
      <c r="B48" s="263">
        <f>-NFSP!F37</f>
        <v>-0.49520000000000003</v>
      </c>
      <c r="C48" s="263">
        <f>BTC!B180</f>
        <v>1.9288841841890007E-3</v>
      </c>
      <c r="E48" s="2">
        <v>35886</v>
      </c>
      <c r="F48" s="109">
        <f>Câmbio!C125</f>
        <v>68.41</v>
      </c>
      <c r="G48" s="172">
        <f>BTC!C222</f>
        <v>-3.5718055100629614E-2</v>
      </c>
    </row>
    <row r="49" spans="1:7">
      <c r="A49" s="2">
        <v>34639</v>
      </c>
      <c r="B49" s="263">
        <f>-NFSP!F38</f>
        <v>-0.45229999999999998</v>
      </c>
      <c r="C49" s="263">
        <f>BTC!B181</f>
        <v>-1.4026739648879763E-3</v>
      </c>
      <c r="E49" s="2">
        <v>35916</v>
      </c>
      <c r="F49" s="109">
        <f>Câmbio!C126</f>
        <v>68.97</v>
      </c>
      <c r="G49" s="172">
        <f>BTC!C223</f>
        <v>-3.6245206631030882E-2</v>
      </c>
    </row>
    <row r="50" spans="1:7">
      <c r="A50" s="2">
        <v>34669</v>
      </c>
      <c r="B50" s="263">
        <f>-NFSP!F39</f>
        <v>-0.3992</v>
      </c>
      <c r="C50" s="263">
        <f>BTC!B182</f>
        <v>-3.3350089396358227E-3</v>
      </c>
      <c r="E50" s="2">
        <v>35947</v>
      </c>
      <c r="F50" s="109">
        <f>Câmbio!C127</f>
        <v>68.81</v>
      </c>
      <c r="G50" s="172">
        <f>BTC!C224</f>
        <v>-3.6337411661230286E-2</v>
      </c>
    </row>
    <row r="51" spans="1:7">
      <c r="A51" s="2">
        <v>34700</v>
      </c>
      <c r="B51" s="263">
        <f>-NFSP!F40</f>
        <v>-0.33899999999999997</v>
      </c>
      <c r="C51" s="263">
        <f>BTC!B183</f>
        <v>-6.5443428332144522E-3</v>
      </c>
      <c r="E51" s="2">
        <v>35977</v>
      </c>
      <c r="F51" s="109">
        <f>Câmbio!C128</f>
        <v>69.27</v>
      </c>
      <c r="G51" s="172">
        <f>BTC!C225</f>
        <v>-3.5198545048203828E-2</v>
      </c>
    </row>
    <row r="52" spans="1:7">
      <c r="A52" s="2">
        <v>34731</v>
      </c>
      <c r="B52" s="263">
        <f>-NFSP!F41</f>
        <v>-0.28610000000000002</v>
      </c>
      <c r="C52" s="263">
        <f>BTC!B184</f>
        <v>-9.4600519259883387E-3</v>
      </c>
      <c r="E52" s="2">
        <v>36008</v>
      </c>
      <c r="F52" s="109">
        <f>Câmbio!C129</f>
        <v>70.010000000000005</v>
      </c>
      <c r="G52" s="172">
        <f>BTC!C226</f>
        <v>-3.5324566743687467E-2</v>
      </c>
    </row>
    <row r="53" spans="1:7">
      <c r="A53" s="2">
        <v>34759</v>
      </c>
      <c r="B53" s="263">
        <f>-NFSP!F42</f>
        <v>-0.22120000000000001</v>
      </c>
      <c r="C53" s="263">
        <f>BTC!B185</f>
        <v>-1.2830986473372547E-2</v>
      </c>
      <c r="E53" s="2">
        <v>36039</v>
      </c>
      <c r="F53" s="109">
        <f>Câmbio!C130</f>
        <v>72.56</v>
      </c>
      <c r="G53" s="172">
        <f>BTC!C227</f>
        <v>-3.8247825793065682E-2</v>
      </c>
    </row>
    <row r="54" spans="1:7">
      <c r="A54" s="2">
        <v>34790</v>
      </c>
      <c r="B54" s="263">
        <f>-NFSP!F43</f>
        <v>-0.159</v>
      </c>
      <c r="C54" s="263">
        <f>BTC!B186</f>
        <v>-1.7707730635158205E-2</v>
      </c>
      <c r="E54" s="2">
        <v>36069</v>
      </c>
      <c r="F54" s="109">
        <f>Câmbio!C131</f>
        <v>74.81</v>
      </c>
      <c r="G54" s="172">
        <f>BTC!C228</f>
        <v>-3.9789366741001496E-2</v>
      </c>
    </row>
    <row r="55" spans="1:7">
      <c r="A55" s="2">
        <v>34820</v>
      </c>
      <c r="B55" s="263">
        <f>-NFSP!F44</f>
        <v>-9.9499999999999991E-2</v>
      </c>
      <c r="C55" s="263">
        <f>BTC!B187</f>
        <v>-2.029041943464481E-2</v>
      </c>
      <c r="E55" s="2">
        <v>36100</v>
      </c>
      <c r="F55" s="109">
        <f>Câmbio!C132</f>
        <v>74.400000000000006</v>
      </c>
      <c r="G55" s="172">
        <f>BTC!C229</f>
        <v>-3.9304705319569339E-2</v>
      </c>
    </row>
    <row r="56" spans="1:7">
      <c r="A56" s="2">
        <v>34851</v>
      </c>
      <c r="B56" s="263">
        <f>-NFSP!F45</f>
        <v>-4.6799999999999994E-2</v>
      </c>
      <c r="C56" s="263">
        <f>BTC!B188</f>
        <v>-2.2981255641149431E-2</v>
      </c>
      <c r="E56" s="2">
        <v>36130</v>
      </c>
      <c r="F56" s="109">
        <f>Câmbio!C133</f>
        <v>75.260000000000005</v>
      </c>
      <c r="G56" s="172">
        <f>BTC!C230</f>
        <v>-3.923289561416507E-2</v>
      </c>
    </row>
    <row r="57" spans="1:7">
      <c r="A57" s="2">
        <v>34881</v>
      </c>
      <c r="B57" s="263">
        <f>-NFSP!F46</f>
        <v>-4.4400000000000002E-2</v>
      </c>
      <c r="C57" s="263">
        <f>BTC!B189</f>
        <v>-2.5108597673832729E-2</v>
      </c>
      <c r="E57" s="2">
        <v>36161</v>
      </c>
      <c r="F57" s="109">
        <f>Câmbio!C134</f>
        <v>93.04</v>
      </c>
      <c r="G57" s="172">
        <f>BTC!C231</f>
        <v>-4.0550344840680284E-2</v>
      </c>
    </row>
    <row r="58" spans="1:7">
      <c r="A58" s="2">
        <v>34912</v>
      </c>
      <c r="B58" s="263">
        <f>-NFSP!F47</f>
        <v>-4.9699999999999994E-2</v>
      </c>
      <c r="C58" s="263">
        <f>BTC!B190</f>
        <v>-2.6742532207604915E-2</v>
      </c>
      <c r="E58" s="2">
        <v>36192</v>
      </c>
      <c r="F58" s="109">
        <f>Câmbio!C135</f>
        <v>115.55</v>
      </c>
      <c r="G58" s="172">
        <f>BTC!C232</f>
        <v>-4.096374991638338E-2</v>
      </c>
    </row>
    <row r="59" spans="1:7">
      <c r="A59" s="2">
        <v>34943</v>
      </c>
      <c r="B59" s="263">
        <f>-NFSP!F48</f>
        <v>-5.4900000000000004E-2</v>
      </c>
      <c r="C59" s="263">
        <f>BTC!B191</f>
        <v>-2.7219251336898398E-2</v>
      </c>
      <c r="E59" s="2">
        <v>36220</v>
      </c>
      <c r="F59" s="109">
        <f>Câmbio!C136</f>
        <v>112.06</v>
      </c>
      <c r="G59" s="172">
        <f>BTC!C233</f>
        <v>-4.1590052929343882E-2</v>
      </c>
    </row>
    <row r="60" spans="1:7">
      <c r="A60" s="2">
        <v>34973</v>
      </c>
      <c r="B60" s="263">
        <f>-NFSP!F49</f>
        <v>-5.8700000000000002E-2</v>
      </c>
      <c r="C60" s="263">
        <f>BTC!B192</f>
        <v>-2.7023275967123887E-2</v>
      </c>
      <c r="E60" s="2">
        <v>36251</v>
      </c>
      <c r="F60" s="109">
        <f>Câmbio!C137</f>
        <v>99.7</v>
      </c>
      <c r="G60" s="172">
        <f>BTC!C234</f>
        <v>-4.2494188979147064E-2</v>
      </c>
    </row>
    <row r="61" spans="1:7">
      <c r="A61" s="2">
        <v>35004</v>
      </c>
      <c r="B61" s="263">
        <f>-NFSP!F50</f>
        <v>-6.0999999999999999E-2</v>
      </c>
      <c r="C61" s="263">
        <f>BTC!B193</f>
        <v>-2.5465937941974576E-2</v>
      </c>
      <c r="E61" s="2">
        <v>36281</v>
      </c>
      <c r="F61" s="109">
        <f>Câmbio!C138</f>
        <v>98.35</v>
      </c>
      <c r="G61" s="172">
        <f>BTC!C235</f>
        <v>-4.3207123116509066E-2</v>
      </c>
    </row>
    <row r="62" spans="1:7">
      <c r="A62" s="2">
        <v>35034</v>
      </c>
      <c r="B62" s="263">
        <f>-NFSP!F51</f>
        <v>-6.59E-2</v>
      </c>
      <c r="C62" s="263">
        <f>BTC!B194</f>
        <v>-2.3852358728638844E-2</v>
      </c>
      <c r="E62" s="2">
        <v>36312</v>
      </c>
      <c r="F62" s="109">
        <f>Câmbio!C139</f>
        <v>102.06</v>
      </c>
      <c r="G62" s="172">
        <f>BTC!C236</f>
        <v>-4.5157467213651346E-2</v>
      </c>
    </row>
    <row r="63" spans="1:7">
      <c r="A63" s="2">
        <v>35065</v>
      </c>
      <c r="B63" s="263">
        <f>-NFSP!F52</f>
        <v>-7.2300000000000003E-2</v>
      </c>
      <c r="C63" s="263">
        <f>BTC!B195</f>
        <v>-2.3564631296241298E-2</v>
      </c>
      <c r="E63" s="2">
        <v>36342</v>
      </c>
      <c r="F63" s="109">
        <f>Câmbio!C140</f>
        <v>102.97</v>
      </c>
      <c r="G63" s="172">
        <f>BTC!C237</f>
        <v>-4.6011256792223197E-2</v>
      </c>
    </row>
    <row r="64" spans="1:7">
      <c r="A64" s="2">
        <v>35096</v>
      </c>
      <c r="B64" s="263">
        <f>-NFSP!F53</f>
        <v>-6.7299999999999999E-2</v>
      </c>
      <c r="C64" s="263">
        <f>BTC!B196</f>
        <v>-2.1635015350300917E-2</v>
      </c>
      <c r="E64" s="2">
        <v>36373</v>
      </c>
      <c r="F64" s="109">
        <f>Câmbio!C141</f>
        <v>108.5</v>
      </c>
      <c r="G64" s="172">
        <f>BTC!C238</f>
        <v>-4.7899500301102488E-2</v>
      </c>
    </row>
    <row r="65" spans="1:7">
      <c r="A65" s="2">
        <v>35125</v>
      </c>
      <c r="B65" s="263">
        <f>-NFSP!F54</f>
        <v>-6.6100000000000006E-2</v>
      </c>
      <c r="C65" s="263">
        <f>BTC!B197</f>
        <v>-2.0656805609422523E-2</v>
      </c>
      <c r="E65" s="2">
        <v>36404</v>
      </c>
      <c r="F65" s="109">
        <f>Câmbio!C142</f>
        <v>109.72</v>
      </c>
      <c r="G65" s="172">
        <f>BTC!C239</f>
        <v>-4.4272503249975115E-2</v>
      </c>
    </row>
    <row r="66" spans="1:7">
      <c r="A66" s="2">
        <v>35156</v>
      </c>
      <c r="B66" s="263">
        <f>-NFSP!F55</f>
        <v>-7.0400000000000004E-2</v>
      </c>
      <c r="C66" s="263">
        <f>BTC!B198</f>
        <v>-1.9108844426565894E-2</v>
      </c>
      <c r="E66" s="2">
        <v>36434</v>
      </c>
      <c r="F66" s="109">
        <f>Câmbio!C143</f>
        <v>113.32</v>
      </c>
      <c r="G66" s="172">
        <f>BTC!C240</f>
        <v>-4.2003040449224024E-2</v>
      </c>
    </row>
    <row r="67" spans="1:7">
      <c r="A67" s="2">
        <v>35186</v>
      </c>
      <c r="B67" s="263">
        <f>-NFSP!F56</f>
        <v>-7.1800000000000003E-2</v>
      </c>
      <c r="C67" s="263">
        <f>BTC!B199</f>
        <v>-1.8306413247853568E-2</v>
      </c>
      <c r="E67" s="2">
        <v>36465</v>
      </c>
      <c r="F67" s="109">
        <f>Câmbio!C144</f>
        <v>108.98</v>
      </c>
      <c r="G67" s="172">
        <f>BTC!C241</f>
        <v>-4.2872065196300359E-2</v>
      </c>
    </row>
    <row r="68" spans="1:7">
      <c r="A68" s="2">
        <v>35217</v>
      </c>
      <c r="B68" s="263">
        <f>-NFSP!F57</f>
        <v>-6.9699999999999998E-2</v>
      </c>
      <c r="C68" s="263">
        <f>BTC!B200</f>
        <v>-1.7324369007495444E-2</v>
      </c>
      <c r="E68" s="2">
        <v>36495</v>
      </c>
      <c r="F68" s="109">
        <f>Câmbio!C145</f>
        <v>102.78</v>
      </c>
      <c r="G68" s="172">
        <f>BTC!C242</f>
        <v>-4.3166747317659224E-2</v>
      </c>
    </row>
    <row r="69" spans="1:7">
      <c r="A69" s="2">
        <v>35247</v>
      </c>
      <c r="B69" s="263">
        <f>-NFSP!F58</f>
        <v>-6.7299999999999999E-2</v>
      </c>
      <c r="C69" s="263">
        <f>BTC!B201</f>
        <v>-1.8691924261872609E-2</v>
      </c>
      <c r="E69" s="2">
        <v>36526</v>
      </c>
      <c r="F69" s="109">
        <f>Câmbio!C146</f>
        <v>100.17</v>
      </c>
      <c r="G69" s="172">
        <f>BTC!C243</f>
        <v>-4.040796406410295E-2</v>
      </c>
    </row>
    <row r="70" spans="1:7">
      <c r="A70" s="2">
        <v>35278</v>
      </c>
      <c r="B70" s="263">
        <f>-NFSP!F59</f>
        <v>-6.5700000000000008E-2</v>
      </c>
      <c r="C70" s="263">
        <f>BTC!B202</f>
        <v>-1.9172419024501255E-2</v>
      </c>
      <c r="E70" s="2">
        <v>36557</v>
      </c>
      <c r="F70" s="109">
        <f>Câmbio!C147</f>
        <v>97.34</v>
      </c>
      <c r="G70" s="172">
        <f>BTC!C244</f>
        <v>-4.0240608524538424E-2</v>
      </c>
    </row>
    <row r="71" spans="1:7">
      <c r="A71" s="2">
        <v>35309</v>
      </c>
      <c r="B71" s="263">
        <f>-NFSP!F60</f>
        <v>-6.4100000000000004E-2</v>
      </c>
      <c r="C71" s="263">
        <f>BTC!B203</f>
        <v>-2.0928272290621604E-2</v>
      </c>
      <c r="E71" s="2">
        <v>36586</v>
      </c>
      <c r="F71" s="109">
        <f>Câmbio!C148</f>
        <v>95.28</v>
      </c>
      <c r="G71" s="172">
        <f>BTC!C245</f>
        <v>-3.9736259502102883E-2</v>
      </c>
    </row>
    <row r="72" spans="1:7">
      <c r="A72" s="2">
        <v>35339</v>
      </c>
      <c r="B72" s="263">
        <f>-NFSP!F61</f>
        <v>-6.3200000000000006E-2</v>
      </c>
      <c r="C72" s="263">
        <f>BTC!B204</f>
        <v>-2.2896811333224777E-2</v>
      </c>
      <c r="E72" s="2">
        <v>36617</v>
      </c>
      <c r="F72" s="109">
        <f>Câmbio!C149</f>
        <v>96.02</v>
      </c>
      <c r="G72" s="172">
        <f>BTC!C246</f>
        <v>-4.0103992330565628E-2</v>
      </c>
    </row>
    <row r="73" spans="1:7">
      <c r="A73" s="2">
        <v>35370</v>
      </c>
      <c r="B73" s="263">
        <f>-NFSP!F62</f>
        <v>-5.9000000000000004E-2</v>
      </c>
      <c r="C73" s="263">
        <f>BTC!B205</f>
        <v>-2.4142014080864121E-2</v>
      </c>
      <c r="E73" s="2">
        <v>36647</v>
      </c>
      <c r="F73" s="109">
        <f>Câmbio!C150</f>
        <v>97.52</v>
      </c>
      <c r="G73" s="172">
        <f>BTC!C247</f>
        <v>-3.9794434881277041E-2</v>
      </c>
    </row>
    <row r="74" spans="1:7">
      <c r="A74" s="2">
        <v>35400</v>
      </c>
      <c r="B74" s="263">
        <f>-NFSP!F63</f>
        <v>-5.4299999999999994E-2</v>
      </c>
      <c r="C74" s="263">
        <f>BTC!B206</f>
        <v>-2.7616187182659849E-2</v>
      </c>
      <c r="E74" s="2">
        <v>36678</v>
      </c>
      <c r="F74" s="109">
        <f>Câmbio!C151</f>
        <v>98.44</v>
      </c>
      <c r="G74" s="172">
        <f>BTC!C248</f>
        <v>-3.8640555131159639E-2</v>
      </c>
    </row>
    <row r="75" spans="1:7">
      <c r="A75" s="2">
        <v>35431</v>
      </c>
      <c r="B75" s="263">
        <f>-NFSP!F64</f>
        <v>-5.2000000000000005E-2</v>
      </c>
      <c r="C75" s="263">
        <f>BTC!B207</f>
        <v>-2.6507284648988987E-2</v>
      </c>
      <c r="E75" s="2">
        <v>36708</v>
      </c>
      <c r="F75" s="109">
        <f>Câmbio!C152</f>
        <v>95.77</v>
      </c>
      <c r="G75" s="172">
        <f>BTC!C249</f>
        <v>-3.7936464933085542E-2</v>
      </c>
    </row>
    <row r="76" spans="1:7">
      <c r="A76" s="2">
        <v>35462</v>
      </c>
      <c r="B76" s="263">
        <f>-NFSP!F65</f>
        <v>-5.0599999999999999E-2</v>
      </c>
      <c r="C76" s="263">
        <f>BTC!B208</f>
        <v>-2.8030634190694341E-2</v>
      </c>
      <c r="E76" s="2">
        <v>36739</v>
      </c>
      <c r="F76" s="109">
        <f>Câmbio!C153</f>
        <v>93.46</v>
      </c>
      <c r="G76" s="172">
        <f>BTC!C250</f>
        <v>-3.6771523048768039E-2</v>
      </c>
    </row>
    <row r="77" spans="1:7">
      <c r="A77" s="2">
        <v>35490</v>
      </c>
      <c r="B77" s="263">
        <f>-NFSP!F66</f>
        <v>-5.3399999999999996E-2</v>
      </c>
      <c r="C77" s="263">
        <f>BTC!B209</f>
        <v>-2.8748723578956675E-2</v>
      </c>
      <c r="E77" s="2">
        <v>36770</v>
      </c>
      <c r="F77" s="109">
        <f>Câmbio!C154</f>
        <v>94.05</v>
      </c>
      <c r="G77" s="172">
        <f>BTC!C251</f>
        <v>-3.6954652090236927E-2</v>
      </c>
    </row>
    <row r="78" spans="1:7">
      <c r="A78" s="2">
        <v>35521</v>
      </c>
      <c r="B78" s="263">
        <f>-NFSP!F67</f>
        <v>-4.9599999999999998E-2</v>
      </c>
      <c r="C78" s="263">
        <f>BTC!B210</f>
        <v>-3.0993207206268133E-2</v>
      </c>
      <c r="E78" s="2">
        <v>36800</v>
      </c>
      <c r="F78" s="109">
        <f>Câmbio!C155</f>
        <v>95.61</v>
      </c>
      <c r="G78" s="172">
        <f>BTC!C252</f>
        <v>-3.8161052949232811E-2</v>
      </c>
    </row>
    <row r="79" spans="1:7">
      <c r="A79" s="2">
        <v>35551</v>
      </c>
      <c r="B79" s="263">
        <f>-NFSP!F68</f>
        <v>-4.8499999999999995E-2</v>
      </c>
      <c r="C79" s="263">
        <f>BTC!B211</f>
        <v>-3.1668831131351258E-2</v>
      </c>
      <c r="E79" s="2">
        <v>36831</v>
      </c>
      <c r="F79" s="109">
        <f>Câmbio!C156</f>
        <v>99.08</v>
      </c>
      <c r="G79" s="172">
        <f>BTC!C253</f>
        <v>-3.8198946157591063E-2</v>
      </c>
    </row>
    <row r="80" spans="1:7">
      <c r="A80" s="2">
        <v>35582</v>
      </c>
      <c r="B80" s="263">
        <f>-NFSP!F69</f>
        <v>-4.2900000000000001E-2</v>
      </c>
      <c r="C80" s="263">
        <f>BTC!B212</f>
        <v>-3.248265911226602E-2</v>
      </c>
      <c r="E80" s="2">
        <v>36861</v>
      </c>
      <c r="F80" s="109">
        <f>Câmbio!C157</f>
        <v>101.06</v>
      </c>
      <c r="G80" s="172">
        <f>BTC!C254</f>
        <v>-3.781201054739388E-2</v>
      </c>
    </row>
    <row r="81" spans="1:7">
      <c r="A81" s="2">
        <v>35612</v>
      </c>
      <c r="B81" s="263">
        <f>-NFSP!F70</f>
        <v>-4.3099999999999999E-2</v>
      </c>
      <c r="C81" s="263">
        <f>BTC!B213</f>
        <v>-3.3231995870020369E-2</v>
      </c>
      <c r="E81" s="2">
        <v>36892</v>
      </c>
      <c r="F81" s="109">
        <f>Câmbio!C158</f>
        <v>100.36</v>
      </c>
      <c r="G81" s="172">
        <f>BTC!C255</f>
        <v>-4.0263182982596957E-2</v>
      </c>
    </row>
    <row r="82" spans="1:7">
      <c r="A82" s="2">
        <v>35643</v>
      </c>
      <c r="B82" s="263">
        <f>-NFSP!F71</f>
        <v>-4.0099999999999997E-2</v>
      </c>
      <c r="C82" s="263">
        <f>BTC!B214</f>
        <v>-3.3748812303220563E-2</v>
      </c>
      <c r="E82" s="2">
        <v>36923</v>
      </c>
      <c r="F82" s="109">
        <f>Câmbio!C159</f>
        <v>105.96</v>
      </c>
      <c r="G82" s="172">
        <f>BTC!C256</f>
        <v>-4.1610589067394156E-2</v>
      </c>
    </row>
    <row r="83" spans="1:7">
      <c r="A83" s="2">
        <v>35674</v>
      </c>
      <c r="B83" s="263">
        <f>-NFSP!F72</f>
        <v>-4.07E-2</v>
      </c>
      <c r="C83" s="263">
        <f>BTC!B215</f>
        <v>-3.3932078938437756E-2</v>
      </c>
      <c r="E83" s="2">
        <v>36951</v>
      </c>
      <c r="F83" s="109">
        <f>Câmbio!C160</f>
        <v>109.46</v>
      </c>
      <c r="G83" s="172">
        <f>BTC!C257</f>
        <v>-4.3159980141523065E-2</v>
      </c>
    </row>
    <row r="84" spans="1:7">
      <c r="A84" s="2">
        <v>35704</v>
      </c>
      <c r="B84" s="263">
        <f>-NFSP!F73</f>
        <v>-4.4999999999999998E-2</v>
      </c>
      <c r="C84" s="263">
        <f>BTC!B216</f>
        <v>-3.3793437269555075E-2</v>
      </c>
      <c r="E84" s="2">
        <v>36982</v>
      </c>
      <c r="F84" s="109">
        <f>Câmbio!C161</f>
        <v>114.17</v>
      </c>
      <c r="G84" s="172">
        <f>BTC!C258</f>
        <v>-4.2580849614171849E-2</v>
      </c>
    </row>
    <row r="85" spans="1:7">
      <c r="A85" s="2">
        <v>35735</v>
      </c>
      <c r="B85" s="263">
        <f>-NFSP!F74</f>
        <v>-4.6799999999999994E-2</v>
      </c>
      <c r="C85" s="263">
        <f>BTC!B217</f>
        <v>-3.5068517983492239E-2</v>
      </c>
      <c r="E85" s="2">
        <v>37012</v>
      </c>
      <c r="F85" s="109">
        <f>Câmbio!C162</f>
        <v>119.14</v>
      </c>
      <c r="G85" s="172">
        <f>BTC!C259</f>
        <v>-4.4000761787704484E-2</v>
      </c>
    </row>
    <row r="86" spans="1:7">
      <c r="A86" s="2">
        <v>35765</v>
      </c>
      <c r="B86" s="263">
        <f>-NFSP!F75</f>
        <v>-5.6299999999999996E-2</v>
      </c>
      <c r="C86" s="263">
        <f>BTC!B218</f>
        <v>-3.4476418629610928E-2</v>
      </c>
      <c r="E86" s="2">
        <v>37043</v>
      </c>
      <c r="F86" s="109">
        <f>Câmbio!C163</f>
        <v>121.73</v>
      </c>
      <c r="G86" s="172">
        <f>BTC!C260</f>
        <v>-4.4230813024793168E-2</v>
      </c>
    </row>
    <row r="87" spans="1:7">
      <c r="A87" s="2">
        <v>35796</v>
      </c>
      <c r="B87" s="263">
        <f>-NFSP!F76</f>
        <v>-5.7200000000000001E-2</v>
      </c>
      <c r="C87" s="263">
        <f>BTC!B219</f>
        <v>-3.65311430558092E-2</v>
      </c>
      <c r="E87" s="2">
        <v>37073</v>
      </c>
      <c r="F87" s="109">
        <f>Câmbio!C164</f>
        <v>124.71</v>
      </c>
      <c r="G87" s="172">
        <f>BTC!C261</f>
        <v>-4.6027200200603129E-2</v>
      </c>
    </row>
    <row r="88" spans="1:7">
      <c r="A88" s="2">
        <v>35827</v>
      </c>
      <c r="B88" s="263">
        <f>-NFSP!F77</f>
        <v>-6.0299999999999999E-2</v>
      </c>
      <c r="C88" s="263">
        <f>BTC!B220</f>
        <v>-3.6016731931048984E-2</v>
      </c>
      <c r="E88" s="2">
        <v>37104</v>
      </c>
      <c r="F88" s="109">
        <f>Câmbio!C165</f>
        <v>128.03</v>
      </c>
      <c r="G88" s="172">
        <f>BTC!C262</f>
        <v>-4.6178430322105404E-2</v>
      </c>
    </row>
    <row r="89" spans="1:7">
      <c r="A89" s="2">
        <v>35855</v>
      </c>
      <c r="B89" s="263">
        <f>-NFSP!F78</f>
        <v>-6.0100000000000001E-2</v>
      </c>
      <c r="C89" s="263">
        <f>BTC!B221</f>
        <v>-3.6258134021860434E-2</v>
      </c>
      <c r="E89" s="2">
        <v>37135</v>
      </c>
      <c r="F89" s="109">
        <f>Câmbio!C166</f>
        <v>136.35</v>
      </c>
      <c r="G89" s="172">
        <f>BTC!C263</f>
        <v>-4.5652646746961748E-2</v>
      </c>
    </row>
    <row r="90" spans="1:7">
      <c r="A90" s="2">
        <v>35886</v>
      </c>
      <c r="B90" s="263">
        <f>-NFSP!F79</f>
        <v>-6.1699999999999998E-2</v>
      </c>
      <c r="C90" s="263">
        <f>BTC!B222</f>
        <v>-3.5241406449030101E-2</v>
      </c>
      <c r="E90" s="2">
        <v>37165</v>
      </c>
      <c r="F90" s="109">
        <f>Câmbio!C167</f>
        <v>137.79</v>
      </c>
      <c r="G90" s="172">
        <f>BTC!C264</f>
        <v>-4.4643640824507148E-2</v>
      </c>
    </row>
    <row r="91" spans="1:7">
      <c r="A91" s="2">
        <v>35916</v>
      </c>
      <c r="B91" s="263">
        <f>-NFSP!F80</f>
        <v>-6.4299999999999996E-2</v>
      </c>
      <c r="C91" s="263">
        <f>BTC!B223</f>
        <v>-3.5771642821634912E-2</v>
      </c>
      <c r="E91" s="2">
        <v>37196</v>
      </c>
      <c r="F91" s="109">
        <f>Câmbio!C168</f>
        <v>126.16</v>
      </c>
      <c r="G91" s="172">
        <f>BTC!C265</f>
        <v>-4.3630041358236081E-2</v>
      </c>
    </row>
    <row r="92" spans="1:7">
      <c r="A92" s="2">
        <v>35947</v>
      </c>
      <c r="B92" s="263">
        <f>-NFSP!F81</f>
        <v>-7.17E-2</v>
      </c>
      <c r="C92" s="263">
        <f>BTC!B224</f>
        <v>-3.5864372716407911E-2</v>
      </c>
      <c r="E92" s="2">
        <v>37226</v>
      </c>
      <c r="F92" s="109">
        <f>Câmbio!C169</f>
        <v>116.85</v>
      </c>
      <c r="G92" s="172">
        <f>BTC!C266</f>
        <v>-4.2392903033259877E-2</v>
      </c>
    </row>
    <row r="93" spans="1:7">
      <c r="A93" s="2">
        <v>35977</v>
      </c>
      <c r="B93" s="263">
        <f>-NFSP!F82</f>
        <v>-7.1500000000000008E-2</v>
      </c>
      <c r="C93" s="263">
        <f>BTC!B225</f>
        <v>-3.4716335710742806E-2</v>
      </c>
      <c r="E93" s="2">
        <v>37257</v>
      </c>
      <c r="F93" s="109">
        <f>Câmbio!C170</f>
        <v>111.75</v>
      </c>
      <c r="G93" s="172">
        <f>BTC!C267</f>
        <v>-4.0732064051997613E-2</v>
      </c>
    </row>
    <row r="94" spans="1:7">
      <c r="A94" s="2">
        <v>36008</v>
      </c>
      <c r="B94" s="263">
        <f>-NFSP!F83</f>
        <v>-7.1900000000000006E-2</v>
      </c>
      <c r="C94" s="263">
        <f>BTC!B226</f>
        <v>-3.4834801221215704E-2</v>
      </c>
      <c r="E94" s="2">
        <v>37288</v>
      </c>
      <c r="F94" s="109">
        <f>Câmbio!C171</f>
        <v>111.03</v>
      </c>
      <c r="G94" s="172">
        <f>BTC!C268</f>
        <v>-3.9899747639353694E-2</v>
      </c>
    </row>
    <row r="95" spans="1:7">
      <c r="A95" s="2">
        <v>36039</v>
      </c>
      <c r="B95" s="263">
        <f>-NFSP!F84</f>
        <v>-7.6600000000000001E-2</v>
      </c>
      <c r="C95" s="263">
        <f>BTC!B227</f>
        <v>-3.7729636465497388E-2</v>
      </c>
      <c r="E95" s="2">
        <v>37316</v>
      </c>
      <c r="F95" s="109">
        <f>Câmbio!C172</f>
        <v>106.76</v>
      </c>
      <c r="G95" s="172">
        <f>BTC!C269</f>
        <v>-3.7368688299598572E-2</v>
      </c>
    </row>
    <row r="96" spans="1:7">
      <c r="A96" s="2">
        <v>36069</v>
      </c>
      <c r="B96" s="263">
        <f>-NFSP!F85</f>
        <v>-7.7100000000000002E-2</v>
      </c>
      <c r="C96" s="263">
        <f>BTC!B228</f>
        <v>-3.9263532317219262E-2</v>
      </c>
      <c r="E96" s="2">
        <v>37347</v>
      </c>
      <c r="F96" s="109">
        <f>Câmbio!C173</f>
        <v>105.39</v>
      </c>
      <c r="G96" s="172">
        <f>BTC!C270</f>
        <v>-3.693872060119683E-2</v>
      </c>
    </row>
    <row r="97" spans="1:7">
      <c r="A97" s="2">
        <v>36100</v>
      </c>
      <c r="B97" s="263">
        <f>-NFSP!F86</f>
        <v>-8.0700000000000008E-2</v>
      </c>
      <c r="C97" s="263">
        <f>BTC!B229</f>
        <v>-3.8766947908939434E-2</v>
      </c>
      <c r="E97" s="2">
        <v>37377</v>
      </c>
      <c r="F97" s="109">
        <f>Câmbio!C174</f>
        <v>112.89</v>
      </c>
      <c r="G97" s="172">
        <f>BTC!C271</f>
        <v>-3.675060548131779E-2</v>
      </c>
    </row>
    <row r="98" spans="1:7">
      <c r="A98" s="2">
        <v>36130</v>
      </c>
      <c r="B98" s="263">
        <f>-NFSP!F87</f>
        <v>-7.400000000000001E-2</v>
      </c>
      <c r="C98" s="263">
        <f>BTC!B230</f>
        <v>-3.8681540783819829E-2</v>
      </c>
      <c r="E98" s="2">
        <v>37408</v>
      </c>
      <c r="F98" s="109">
        <f>Câmbio!C175</f>
        <v>124.7</v>
      </c>
      <c r="G98" s="172">
        <f>BTC!C272</f>
        <v>-3.5428224933554721E-2</v>
      </c>
    </row>
    <row r="99" spans="1:7">
      <c r="A99" s="2">
        <v>36161</v>
      </c>
      <c r="B99" s="263">
        <f>-NFSP!F88</f>
        <v>-0.1206</v>
      </c>
      <c r="C99" s="263">
        <f>BTC!B231</f>
        <v>-3.9950018274420081E-2</v>
      </c>
      <c r="E99" s="2">
        <v>37438</v>
      </c>
      <c r="F99" s="109">
        <f>Câmbio!C176</f>
        <v>136.62</v>
      </c>
      <c r="G99" s="172">
        <f>BTC!C273</f>
        <v>-3.2861572666688238E-2</v>
      </c>
    </row>
    <row r="100" spans="1:7">
      <c r="A100" s="2">
        <v>36192</v>
      </c>
      <c r="B100" s="263">
        <f>-NFSP!F89</f>
        <v>-0.1275</v>
      </c>
      <c r="C100" s="263">
        <f>BTC!B232</f>
        <v>-4.0357696681484548E-2</v>
      </c>
      <c r="E100" s="2">
        <v>37469</v>
      </c>
      <c r="F100" s="109">
        <f>Câmbio!C177</f>
        <v>142.66999999999999</v>
      </c>
      <c r="G100" s="172">
        <f>BTC!C274</f>
        <v>-3.033217739412793E-2</v>
      </c>
    </row>
    <row r="101" spans="1:7">
      <c r="A101" s="2">
        <v>36220</v>
      </c>
      <c r="B101" s="263">
        <f>-NFSP!F90</f>
        <v>-0.11320000000000001</v>
      </c>
      <c r="C101" s="263">
        <f>BTC!B233</f>
        <v>-4.0948258101411075E-2</v>
      </c>
      <c r="E101" s="2">
        <v>37500</v>
      </c>
      <c r="F101" s="109">
        <f>Câmbio!C178</f>
        <v>152.25</v>
      </c>
      <c r="G101" s="172">
        <f>BTC!C275</f>
        <v>-2.639644217078585E-2</v>
      </c>
    </row>
    <row r="102" spans="1:7">
      <c r="A102" s="2">
        <v>36251</v>
      </c>
      <c r="B102" s="263">
        <f>-NFSP!F91</f>
        <v>-0.111</v>
      </c>
      <c r="C102" s="263">
        <f>BTC!B234</f>
        <v>-4.1813295204993307E-2</v>
      </c>
      <c r="E102" s="2">
        <v>37530</v>
      </c>
      <c r="F102" s="109">
        <f>Câmbio!C179</f>
        <v>171.03</v>
      </c>
      <c r="G102" s="172">
        <f>BTC!C276</f>
        <v>-2.184690332752082E-2</v>
      </c>
    </row>
    <row r="103" spans="1:7">
      <c r="A103" s="2">
        <v>36281</v>
      </c>
      <c r="B103" s="263">
        <f>-NFSP!F92</f>
        <v>-0.11449999999999999</v>
      </c>
      <c r="C103" s="263">
        <f>BTC!B235</f>
        <v>-4.2491052425375112E-2</v>
      </c>
      <c r="E103" s="2">
        <v>37561</v>
      </c>
      <c r="F103" s="109">
        <f>Câmbio!C180</f>
        <v>158.26</v>
      </c>
      <c r="G103" s="172">
        <f>BTC!C277</f>
        <v>-1.9241579081283156E-2</v>
      </c>
    </row>
    <row r="104" spans="1:7">
      <c r="A104" s="2">
        <v>36312</v>
      </c>
      <c r="B104" s="263">
        <f>-NFSP!F93</f>
        <v>-0.11019999999999999</v>
      </c>
      <c r="C104" s="263">
        <f>BTC!B236</f>
        <v>-4.440995483012198E-2</v>
      </c>
      <c r="E104" s="2">
        <v>37591</v>
      </c>
      <c r="F104" s="109">
        <f>Câmbio!C181</f>
        <v>158.69999999999999</v>
      </c>
      <c r="G104" s="172">
        <f>BTC!C278</f>
        <v>-1.593580803816564E-2</v>
      </c>
    </row>
    <row r="105" spans="1:7">
      <c r="A105" s="2">
        <v>36342</v>
      </c>
      <c r="B105" s="263">
        <f>-NFSP!F94</f>
        <v>-0.1106</v>
      </c>
      <c r="C105" s="263">
        <f>BTC!B237</f>
        <v>-4.5258453523776485E-2</v>
      </c>
      <c r="E105" s="2">
        <v>37622</v>
      </c>
      <c r="F105" s="109">
        <f>Câmbio!C182</f>
        <v>149.36000000000001</v>
      </c>
      <c r="G105" s="172">
        <f>BTC!C279</f>
        <v>-1.3168063323796773E-2</v>
      </c>
    </row>
    <row r="106" spans="1:7">
      <c r="A106" s="2">
        <v>36373</v>
      </c>
      <c r="B106" s="263">
        <f>-NFSP!F95</f>
        <v>-0.1186</v>
      </c>
      <c r="C106" s="263">
        <f>BTC!B238</f>
        <v>-4.711882101972404E-2</v>
      </c>
      <c r="E106" s="2">
        <v>37653</v>
      </c>
      <c r="F106" s="109">
        <f>Câmbio!C183</f>
        <v>160.19</v>
      </c>
      <c r="G106" s="172">
        <f>BTC!C280</f>
        <v>-1.1318329215565161E-2</v>
      </c>
    </row>
    <row r="107" spans="1:7">
      <c r="A107" s="2">
        <v>36404</v>
      </c>
      <c r="B107" s="263">
        <f>-NFSP!F96</f>
        <v>-0.109</v>
      </c>
      <c r="C107" s="263">
        <f>BTC!B239</f>
        <v>-4.3489493003881871E-2</v>
      </c>
      <c r="E107" s="2">
        <v>37681</v>
      </c>
      <c r="F107" s="109">
        <f>Câmbio!C184</f>
        <v>152.85</v>
      </c>
      <c r="G107" s="172">
        <f>BTC!C281</f>
        <v>-8.9251133155036234E-3</v>
      </c>
    </row>
    <row r="108" spans="1:7">
      <c r="A108" s="2">
        <v>36434</v>
      </c>
      <c r="B108" s="263">
        <f>-NFSP!F97</f>
        <v>-0.10769999999999999</v>
      </c>
      <c r="C108" s="263">
        <f>BTC!B240</f>
        <v>-4.1192618551739973E-2</v>
      </c>
      <c r="E108" s="2">
        <v>37712</v>
      </c>
      <c r="F108" s="109">
        <f>Câmbio!C185</f>
        <v>138.13999999999999</v>
      </c>
      <c r="G108" s="172">
        <f>BTC!C282</f>
        <v>-6.8683473601643058E-3</v>
      </c>
    </row>
    <row r="109" spans="1:7">
      <c r="A109" s="2">
        <v>36465</v>
      </c>
      <c r="B109" s="263">
        <f>-NFSP!F98</f>
        <v>-9.9900000000000003E-2</v>
      </c>
      <c r="C109" s="263">
        <f>BTC!B241</f>
        <v>-4.2038192872388594E-2</v>
      </c>
      <c r="E109" s="2">
        <v>37742</v>
      </c>
      <c r="F109" s="109">
        <f>Câmbio!C186</f>
        <v>133.03</v>
      </c>
      <c r="G109" s="172">
        <f>BTC!C283</f>
        <v>-1.5524962867722498E-3</v>
      </c>
    </row>
    <row r="110" spans="1:7">
      <c r="A110" s="2">
        <v>36495</v>
      </c>
      <c r="B110" s="263">
        <f>-NFSP!F99</f>
        <v>-9.4899999999999998E-2</v>
      </c>
      <c r="C110" s="263">
        <f>BTC!B242</f>
        <v>-4.2274691718533597E-2</v>
      </c>
      <c r="E110" s="2">
        <v>37773</v>
      </c>
      <c r="F110" s="109">
        <f>Câmbio!C187</f>
        <v>130.28</v>
      </c>
      <c r="G110" s="172">
        <f>BTC!C284</f>
        <v>1.7554944490035501E-3</v>
      </c>
    </row>
    <row r="111" spans="1:7">
      <c r="A111" s="2">
        <v>36526</v>
      </c>
      <c r="B111" s="263">
        <f>-NFSP!F100</f>
        <v>-4.3899999999999995E-2</v>
      </c>
      <c r="C111" s="263">
        <f>BTC!B243</f>
        <v>-3.9547580867388445E-2</v>
      </c>
      <c r="E111" s="2">
        <v>37803</v>
      </c>
      <c r="F111" s="109">
        <f>Câmbio!C188</f>
        <v>129.19999999999999</v>
      </c>
      <c r="G111" s="172">
        <f>BTC!C285</f>
        <v>4.1532083961077102E-3</v>
      </c>
    </row>
    <row r="112" spans="1:7">
      <c r="A112" s="2">
        <v>36557</v>
      </c>
      <c r="B112" s="263">
        <f>-NFSP!F101</f>
        <v>-3.44E-2</v>
      </c>
      <c r="C112" s="263">
        <f>BTC!B244</f>
        <v>-3.9398248535651527E-2</v>
      </c>
      <c r="E112" s="2">
        <v>37834</v>
      </c>
      <c r="F112" s="109">
        <f>Câmbio!C189</f>
        <v>132.84</v>
      </c>
      <c r="G112" s="172">
        <f>BTC!C286</f>
        <v>5.8214976512848855E-3</v>
      </c>
    </row>
    <row r="113" spans="1:7">
      <c r="A113" s="2">
        <v>36586</v>
      </c>
      <c r="B113" s="263">
        <f>-NFSP!F102</f>
        <v>-4.5199999999999997E-2</v>
      </c>
      <c r="C113" s="263">
        <f>BTC!B245</f>
        <v>-3.8911764321726189E-2</v>
      </c>
      <c r="E113" s="2">
        <v>37865</v>
      </c>
      <c r="F113" s="109">
        <f>Câmbio!C190</f>
        <v>129.62</v>
      </c>
      <c r="G113" s="172">
        <f>BTC!C287</f>
        <v>5.9324650459203349E-3</v>
      </c>
    </row>
    <row r="114" spans="1:7">
      <c r="A114" s="2">
        <v>36617</v>
      </c>
      <c r="B114" s="263">
        <f>-NFSP!F103</f>
        <v>-4.7199999999999999E-2</v>
      </c>
      <c r="C114" s="263">
        <f>BTC!B246</f>
        <v>-3.931413808231643E-2</v>
      </c>
      <c r="E114" s="2">
        <v>37895</v>
      </c>
      <c r="F114" s="109">
        <f>Câmbio!C191</f>
        <v>129.03</v>
      </c>
      <c r="G114" s="172">
        <f>BTC!C288</f>
        <v>6.0638824739537517E-3</v>
      </c>
    </row>
    <row r="115" spans="1:7">
      <c r="A115" s="2">
        <v>36647</v>
      </c>
      <c r="B115" s="263">
        <f>-NFSP!F104</f>
        <v>-4.0999999999999995E-2</v>
      </c>
      <c r="C115" s="263">
        <f>BTC!B247</f>
        <v>-3.9046251345827773E-2</v>
      </c>
      <c r="E115" s="2">
        <v>37926</v>
      </c>
      <c r="F115" s="109">
        <f>Câmbio!C192</f>
        <v>130.76</v>
      </c>
      <c r="G115" s="172">
        <f>BTC!C289</f>
        <v>6.0238183244232498E-3</v>
      </c>
    </row>
    <row r="116" spans="1:7">
      <c r="A116" s="2">
        <v>36678</v>
      </c>
      <c r="B116" s="263">
        <f>-NFSP!F105</f>
        <v>-3.8599999999999995E-2</v>
      </c>
      <c r="C116" s="263">
        <f>BTC!B248</f>
        <v>-3.7896139843957254E-2</v>
      </c>
      <c r="E116" s="2">
        <v>37956</v>
      </c>
      <c r="F116" s="109">
        <f>Câmbio!C193</f>
        <v>133.07</v>
      </c>
      <c r="G116" s="172">
        <f>BTC!C290</f>
        <v>6.7207063891396249E-3</v>
      </c>
    </row>
    <row r="117" spans="1:7">
      <c r="A117" s="2">
        <v>36708</v>
      </c>
      <c r="B117" s="263">
        <f>-NFSP!F106</f>
        <v>-3.7499999999999999E-2</v>
      </c>
      <c r="C117" s="263">
        <f>BTC!B249</f>
        <v>-3.7146673130760054E-2</v>
      </c>
      <c r="E117" s="2">
        <v>37987</v>
      </c>
      <c r="F117" s="109">
        <f>Câmbio!C194</f>
        <v>130.93</v>
      </c>
      <c r="G117" s="172">
        <f>BTC!C291</f>
        <v>7.5463231241078123E-3</v>
      </c>
    </row>
    <row r="118" spans="1:7">
      <c r="A118" s="2">
        <v>36739</v>
      </c>
      <c r="B118" s="263">
        <f>-NFSP!F107</f>
        <v>-3.1600000000000003E-2</v>
      </c>
      <c r="C118" s="263">
        <f>BTC!B250</f>
        <v>-3.5986396160764073E-2</v>
      </c>
      <c r="E118" s="2">
        <v>38018</v>
      </c>
      <c r="F118" s="109">
        <f>Câmbio!C195</f>
        <v>137.72999999999999</v>
      </c>
      <c r="G118" s="172">
        <f>BTC!C292</f>
        <v>8.1777286496848272E-3</v>
      </c>
    </row>
    <row r="119" spans="1:7">
      <c r="A119" s="2">
        <v>36770</v>
      </c>
      <c r="B119" s="263">
        <f>-NFSP!F108</f>
        <v>-3.5200000000000002E-2</v>
      </c>
      <c r="C119" s="263">
        <f>BTC!B251</f>
        <v>-3.6129577051488365E-2</v>
      </c>
      <c r="E119" s="2">
        <v>38047</v>
      </c>
      <c r="F119" s="109">
        <f>Câmbio!C196</f>
        <v>135.51</v>
      </c>
      <c r="G119" s="172">
        <f>BTC!C293</f>
        <v>9.0404784457046999E-3</v>
      </c>
    </row>
    <row r="120" spans="1:7">
      <c r="A120" s="2">
        <v>36800</v>
      </c>
      <c r="B120" s="263">
        <f>-NFSP!F109</f>
        <v>-3.5900000000000001E-2</v>
      </c>
      <c r="C120" s="263">
        <f>BTC!B252</f>
        <v>-3.731470089834954E-2</v>
      </c>
      <c r="E120" s="2">
        <v>38078</v>
      </c>
      <c r="F120" s="109">
        <f>Câmbio!C197</f>
        <v>135.1</v>
      </c>
      <c r="G120" s="172">
        <f>BTC!C294</f>
        <v>9.2277353862000745E-3</v>
      </c>
    </row>
    <row r="121" spans="1:7">
      <c r="A121" s="2">
        <v>36831</v>
      </c>
      <c r="B121" s="263">
        <f>-NFSP!F110</f>
        <v>-3.7200000000000004E-2</v>
      </c>
      <c r="C121" s="263">
        <f>BTC!B253</f>
        <v>-3.7294226596082877E-2</v>
      </c>
      <c r="E121" s="2">
        <v>38108</v>
      </c>
      <c r="F121" s="109">
        <f>Câmbio!C198</f>
        <v>142.57</v>
      </c>
      <c r="G121" s="172">
        <f>BTC!C295</f>
        <v>1.0054413573191347E-2</v>
      </c>
    </row>
    <row r="122" spans="1:7">
      <c r="A122" s="2">
        <v>36861</v>
      </c>
      <c r="B122" s="263">
        <f>-NFSP!F111</f>
        <v>-4.1399999999999999E-2</v>
      </c>
      <c r="C122" s="263">
        <f>BTC!B254</f>
        <v>-3.694393989998581E-2</v>
      </c>
      <c r="E122" s="2">
        <v>38139</v>
      </c>
      <c r="F122" s="109">
        <f>Câmbio!C199</f>
        <v>144.1</v>
      </c>
      <c r="G122" s="172">
        <f>BTC!C296</f>
        <v>1.2437969228145327E-2</v>
      </c>
    </row>
    <row r="123" spans="1:7">
      <c r="A123" s="2">
        <v>36892</v>
      </c>
      <c r="B123" s="263">
        <f>-NFSP!F112</f>
        <v>-4.1799999999999997E-2</v>
      </c>
      <c r="C123" s="263">
        <f>BTC!B255</f>
        <v>-3.9388571621875118E-2</v>
      </c>
      <c r="E123" s="2">
        <v>38169</v>
      </c>
      <c r="F123" s="109">
        <f>Câmbio!C200</f>
        <v>139.4</v>
      </c>
      <c r="G123" s="172">
        <f>BTC!C297</f>
        <v>1.3928505756767304E-2</v>
      </c>
    </row>
    <row r="124" spans="1:7">
      <c r="A124" s="2">
        <v>36923</v>
      </c>
      <c r="B124" s="263">
        <f>-NFSP!F113</f>
        <v>-4.4000000000000004E-2</v>
      </c>
      <c r="C124" s="263">
        <f>BTC!B256</f>
        <v>-4.0732622939352245E-2</v>
      </c>
      <c r="E124" s="2">
        <v>38200</v>
      </c>
      <c r="F124" s="109">
        <f>Câmbio!C201</f>
        <v>136.65</v>
      </c>
      <c r="G124" s="172">
        <f>BTC!C298</f>
        <v>1.4532949380042362E-2</v>
      </c>
    </row>
    <row r="125" spans="1:7">
      <c r="A125" s="2">
        <v>36951</v>
      </c>
      <c r="B125" s="263">
        <f>-NFSP!F114</f>
        <v>-4.8799999999999996E-2</v>
      </c>
      <c r="C125" s="263">
        <f>BTC!B257</f>
        <v>-4.2272475899601578E-2</v>
      </c>
      <c r="E125" s="2">
        <v>38231</v>
      </c>
      <c r="F125" s="109">
        <f>Câmbio!C202</f>
        <v>131.58000000000001</v>
      </c>
      <c r="G125" s="172">
        <f>BTC!C299</f>
        <v>1.5016778129766515E-2</v>
      </c>
    </row>
    <row r="126" spans="1:7">
      <c r="A126" s="2">
        <v>36982</v>
      </c>
      <c r="B126" s="263">
        <f>-NFSP!F115</f>
        <v>-4.58E-2</v>
      </c>
      <c r="C126" s="263">
        <f>BTC!B258</f>
        <v>-4.1675777598200001E-2</v>
      </c>
      <c r="E126" s="2">
        <v>38261</v>
      </c>
      <c r="F126" s="109">
        <f>Câmbio!C203</f>
        <v>130.97999999999999</v>
      </c>
      <c r="G126" s="172">
        <f>BTC!C300</f>
        <v>1.6310640353490068E-2</v>
      </c>
    </row>
    <row r="127" spans="1:7">
      <c r="A127" s="2">
        <v>37012</v>
      </c>
      <c r="B127" s="263">
        <f>-NFSP!F116</f>
        <v>-5.1900000000000002E-2</v>
      </c>
      <c r="C127" s="263">
        <f>BTC!B259</f>
        <v>-4.3033483450322166E-2</v>
      </c>
      <c r="E127" s="2">
        <v>38292</v>
      </c>
      <c r="F127" s="109">
        <f>Câmbio!C204</f>
        <v>129.05000000000001</v>
      </c>
      <c r="G127" s="172">
        <f>BTC!C301</f>
        <v>1.5941201742148116E-2</v>
      </c>
    </row>
    <row r="128" spans="1:7">
      <c r="A128" s="2">
        <v>37043</v>
      </c>
      <c r="B128" s="263">
        <f>-NFSP!F117</f>
        <v>-4.9500000000000002E-2</v>
      </c>
      <c r="C128" s="263">
        <f>BTC!B260</f>
        <v>-4.3247349397982325E-2</v>
      </c>
      <c r="E128" s="2">
        <v>38322</v>
      </c>
      <c r="F128" s="109">
        <f>Câmbio!C205</f>
        <v>126.88</v>
      </c>
      <c r="G128" s="172">
        <f>BTC!C302</f>
        <v>1.6952221591418414E-2</v>
      </c>
    </row>
    <row r="129" spans="1:7">
      <c r="A129" s="2">
        <v>37073</v>
      </c>
      <c r="B129" s="263">
        <f>-NFSP!F118</f>
        <v>-5.7000000000000002E-2</v>
      </c>
      <c r="C129" s="263">
        <f>BTC!B261</f>
        <v>-4.5070870973915003E-2</v>
      </c>
      <c r="E129" s="2">
        <v>38353</v>
      </c>
      <c r="F129" s="109">
        <f>Câmbio!C206</f>
        <v>124.02</v>
      </c>
      <c r="G129" s="172">
        <f>BTC!C303</f>
        <v>1.6677248091703099E-2</v>
      </c>
    </row>
    <row r="130" spans="1:7">
      <c r="A130" s="2">
        <v>37104</v>
      </c>
      <c r="B130" s="263">
        <f>-NFSP!F119</f>
        <v>-6.3299999999999995E-2</v>
      </c>
      <c r="C130" s="263">
        <f>BTC!B262</f>
        <v>-4.5205082702738909E-2</v>
      </c>
      <c r="E130" s="2">
        <v>38384</v>
      </c>
      <c r="F130" s="109">
        <f>Câmbio!C207</f>
        <v>120.05</v>
      </c>
      <c r="G130" s="172">
        <f>BTC!C304</f>
        <v>1.6166705482058771E-2</v>
      </c>
    </row>
    <row r="131" spans="1:7">
      <c r="A131" s="2">
        <v>37135</v>
      </c>
      <c r="B131" s="263">
        <f>-NFSP!F120</f>
        <v>-6.7799999999999999E-2</v>
      </c>
      <c r="C131" s="263">
        <f>BTC!B263</f>
        <v>-4.4717041407248317E-2</v>
      </c>
      <c r="E131" s="2">
        <v>38412</v>
      </c>
      <c r="F131" s="109">
        <f>Câmbio!C208</f>
        <v>125.3</v>
      </c>
      <c r="G131" s="172">
        <f>BTC!C305</f>
        <v>1.7103270064228217E-2</v>
      </c>
    </row>
    <row r="132" spans="1:7">
      <c r="A132" s="2">
        <v>37165</v>
      </c>
      <c r="B132" s="263">
        <f>-NFSP!F121</f>
        <v>-6.6299999999999998E-2</v>
      </c>
      <c r="C132" s="263">
        <f>BTC!B264</f>
        <v>-4.3722203984311564E-2</v>
      </c>
      <c r="E132" s="2">
        <v>38443</v>
      </c>
      <c r="F132" s="109">
        <f>Câmbio!C209</f>
        <v>118.26</v>
      </c>
      <c r="G132" s="172">
        <f>BTC!C306</f>
        <v>1.8630991751680179E-2</v>
      </c>
    </row>
    <row r="133" spans="1:7">
      <c r="A133" s="2">
        <v>37196</v>
      </c>
      <c r="B133" s="263">
        <f>-NFSP!F122</f>
        <v>-5.7699999999999994E-2</v>
      </c>
      <c r="C133" s="263">
        <f>BTC!B265</f>
        <v>-4.2793217600519837E-2</v>
      </c>
      <c r="E133" s="2">
        <v>38473</v>
      </c>
      <c r="F133" s="109">
        <f>Câmbio!C210</f>
        <v>111.64</v>
      </c>
      <c r="G133" s="172">
        <f>BTC!C307</f>
        <v>1.6937905774844393E-2</v>
      </c>
    </row>
    <row r="134" spans="1:7">
      <c r="A134" s="2">
        <v>37226</v>
      </c>
      <c r="B134" s="263">
        <f>-NFSP!F123</f>
        <v>-4.9699999999999994E-2</v>
      </c>
      <c r="C134" s="263">
        <f>BTC!B266</f>
        <v>-4.1486838836735103E-2</v>
      </c>
      <c r="E134" s="2">
        <v>38504</v>
      </c>
      <c r="F134" s="109">
        <f>Câmbio!C211</f>
        <v>108.35</v>
      </c>
      <c r="G134" s="172">
        <f>BTC!C308</f>
        <v>1.5573998581722171E-2</v>
      </c>
    </row>
    <row r="135" spans="1:7">
      <c r="A135" s="2">
        <v>37257</v>
      </c>
      <c r="B135" s="263">
        <f>-NFSP!F124</f>
        <v>-5.33E-2</v>
      </c>
      <c r="C135" s="263">
        <f>BTC!B267</f>
        <v>-3.9825640637201593E-2</v>
      </c>
      <c r="E135" s="2">
        <v>38534</v>
      </c>
      <c r="F135" s="109">
        <f>Câmbio!C212</f>
        <v>106.38</v>
      </c>
      <c r="G135" s="172">
        <f>BTC!C309</f>
        <v>1.615073045331996E-2</v>
      </c>
    </row>
    <row r="136" spans="1:7">
      <c r="A136" s="2">
        <v>37288</v>
      </c>
      <c r="B136" s="263">
        <f>-NFSP!F125</f>
        <v>-4.7E-2</v>
      </c>
      <c r="C136" s="263">
        <f>BTC!B268</f>
        <v>-3.8964593036594115E-2</v>
      </c>
      <c r="E136" s="2">
        <v>38565</v>
      </c>
      <c r="F136" s="109">
        <f>Câmbio!C213</f>
        <v>106.82</v>
      </c>
      <c r="G136" s="172">
        <f>BTC!C310</f>
        <v>1.4558479854152139E-2</v>
      </c>
    </row>
    <row r="137" spans="1:7">
      <c r="A137" s="2">
        <v>37316</v>
      </c>
      <c r="B137" s="263">
        <f>-NFSP!F126</f>
        <v>-4.3700000000000003E-2</v>
      </c>
      <c r="C137" s="263">
        <f>BTC!B269</f>
        <v>-3.6416620979700269E-2</v>
      </c>
      <c r="E137" s="2">
        <v>38596</v>
      </c>
      <c r="F137" s="109">
        <f>Câmbio!C214</f>
        <v>104.03</v>
      </c>
      <c r="G137" s="172">
        <f>BTC!C311</f>
        <v>1.4940764516372154E-2</v>
      </c>
    </row>
    <row r="138" spans="1:7">
      <c r="A138" s="2">
        <v>37347</v>
      </c>
      <c r="B138" s="263">
        <f>-NFSP!F127</f>
        <v>-4.3799999999999999E-2</v>
      </c>
      <c r="C138" s="263">
        <f>BTC!B270</f>
        <v>-3.5942478081365678E-2</v>
      </c>
      <c r="E138" s="2">
        <v>38626</v>
      </c>
      <c r="F138" s="109">
        <f>Câmbio!C215</f>
        <v>100.88</v>
      </c>
      <c r="G138" s="172">
        <f>BTC!C312</f>
        <v>1.4383306857449004E-2</v>
      </c>
    </row>
    <row r="139" spans="1:7">
      <c r="A139" s="2">
        <v>37377</v>
      </c>
      <c r="B139" s="263">
        <f>-NFSP!F128</f>
        <v>-4.6399999999999997E-2</v>
      </c>
      <c r="C139" s="263">
        <f>BTC!B271</f>
        <v>-3.5803597056169534E-2</v>
      </c>
      <c r="E139" s="2">
        <v>38657</v>
      </c>
      <c r="F139" s="109">
        <f>Câmbio!C216</f>
        <v>97.21</v>
      </c>
      <c r="G139" s="172">
        <f>BTC!C313</f>
        <v>1.6263130345343404E-2</v>
      </c>
    </row>
    <row r="140" spans="1:7">
      <c r="A140" s="2">
        <v>37408</v>
      </c>
      <c r="B140" s="263">
        <f>-NFSP!F129</f>
        <v>-6.4600000000000005E-2</v>
      </c>
      <c r="C140" s="263">
        <f>BTC!B272</f>
        <v>-3.4506397069796343E-2</v>
      </c>
      <c r="E140" s="2">
        <v>38687</v>
      </c>
      <c r="F140" s="109">
        <f>Câmbio!C217</f>
        <v>100.9</v>
      </c>
      <c r="G140" s="172">
        <f>BTC!C314</f>
        <v>1.5186769996177272E-2</v>
      </c>
    </row>
    <row r="141" spans="1:7">
      <c r="A141" s="2">
        <v>37438</v>
      </c>
      <c r="B141" s="263">
        <f>-NFSP!F130</f>
        <v>-7.7699999999999991E-2</v>
      </c>
      <c r="C141" s="263">
        <f>BTC!B273</f>
        <v>-3.193093195415514E-2</v>
      </c>
      <c r="E141" s="2">
        <v>38718</v>
      </c>
      <c r="F141" s="109">
        <f>Câmbio!C218</f>
        <v>100.68</v>
      </c>
      <c r="G141" s="172">
        <f>BTC!C315</f>
        <v>1.3660510976499653E-2</v>
      </c>
    </row>
    <row r="142" spans="1:7">
      <c r="A142" s="2">
        <v>37469</v>
      </c>
      <c r="B142" s="263">
        <f>-NFSP!F131</f>
        <v>-5.8499999999999996E-2</v>
      </c>
      <c r="C142" s="263">
        <f>BTC!B274</f>
        <v>-2.940256430431587E-2</v>
      </c>
      <c r="E142" s="2">
        <v>38749</v>
      </c>
      <c r="F142" s="109">
        <f>Câmbio!C219</f>
        <v>95.44</v>
      </c>
      <c r="G142" s="172">
        <f>BTC!C316</f>
        <v>1.3928754872042782E-2</v>
      </c>
    </row>
    <row r="143" spans="1:7">
      <c r="A143" s="2">
        <v>37500</v>
      </c>
      <c r="B143" s="263">
        <f>-NFSP!F132</f>
        <v>-8.1500000000000003E-2</v>
      </c>
      <c r="C143" s="263">
        <f>BTC!B275</f>
        <v>-2.5457720833276985E-2</v>
      </c>
      <c r="E143" s="2">
        <v>38777</v>
      </c>
      <c r="F143" s="109">
        <f>Câmbio!C220</f>
        <v>95.29</v>
      </c>
      <c r="G143" s="172">
        <f>BTC!C317</f>
        <v>1.3183659903807069E-2</v>
      </c>
    </row>
    <row r="144" spans="1:7">
      <c r="A144" s="2">
        <v>37530</v>
      </c>
      <c r="B144" s="263">
        <f>-NFSP!F133</f>
        <v>-7.3099999999999998E-2</v>
      </c>
      <c r="C144" s="263">
        <f>BTC!B276</f>
        <v>-2.0917872423975567E-2</v>
      </c>
      <c r="E144" s="2">
        <v>38808</v>
      </c>
      <c r="F144" s="109">
        <f>Câmbio!C221</f>
        <v>95.14</v>
      </c>
      <c r="G144" s="172">
        <f>BTC!C318</f>
        <v>1.2351966843491647E-2</v>
      </c>
    </row>
    <row r="145" spans="1:7">
      <c r="A145" s="2">
        <v>37561</v>
      </c>
      <c r="B145" s="263">
        <f>-NFSP!F134</f>
        <v>-8.2424380343100859E-2</v>
      </c>
      <c r="C145" s="263">
        <f>BTC!B277</f>
        <v>-1.8280390660168708E-2</v>
      </c>
      <c r="E145" s="2">
        <v>38838</v>
      </c>
      <c r="F145" s="109">
        <f>Câmbio!C222</f>
        <v>99.31</v>
      </c>
      <c r="G145" s="172">
        <f>BTC!C319</f>
        <v>1.194374916992736E-2</v>
      </c>
    </row>
    <row r="146" spans="1:7">
      <c r="A146" s="2">
        <v>37591</v>
      </c>
      <c r="B146" s="263">
        <f>-NFSP!F135</f>
        <v>-9.5652867126385155E-2</v>
      </c>
      <c r="C146" s="263">
        <f>BTC!B278</f>
        <v>-1.503008260168746E-2</v>
      </c>
      <c r="E146" s="2">
        <v>38869</v>
      </c>
      <c r="F146" s="109">
        <f>Câmbio!C223</f>
        <v>102.35</v>
      </c>
      <c r="G146" s="172">
        <f>BTC!C320</f>
        <v>1.105230179721531E-2</v>
      </c>
    </row>
    <row r="147" spans="1:7">
      <c r="A147" s="2">
        <v>37622</v>
      </c>
      <c r="B147" s="263">
        <f>-NFSP!F136</f>
        <v>-9.5117774189353341E-2</v>
      </c>
      <c r="C147" s="263">
        <f>BTC!B279</f>
        <v>-1.2274449956480502E-2</v>
      </c>
      <c r="E147" s="2">
        <v>38899</v>
      </c>
      <c r="F147" s="109">
        <f>Câmbio!C224</f>
        <v>100.12</v>
      </c>
      <c r="G147" s="172">
        <f>BTC!C321</f>
        <v>1.1328819893264393E-2</v>
      </c>
    </row>
    <row r="148" spans="1:7">
      <c r="A148" s="2">
        <v>37653</v>
      </c>
      <c r="B148" s="263">
        <f>-NFSP!F137</f>
        <v>-0.10088337977769297</v>
      </c>
      <c r="C148" s="263">
        <f>BTC!B280</f>
        <v>-1.0446456145768992E-2</v>
      </c>
      <c r="E148" s="2">
        <v>38930</v>
      </c>
      <c r="F148" s="109">
        <f>Câmbio!C225</f>
        <v>99.2</v>
      </c>
      <c r="G148" s="172">
        <f>BTC!C322</f>
        <v>1.2456704971963845E-2</v>
      </c>
    </row>
    <row r="149" spans="1:7">
      <c r="A149" s="2">
        <v>37681</v>
      </c>
      <c r="B149" s="263">
        <f>-NFSP!F138</f>
        <v>-9.9135001023222619E-2</v>
      </c>
      <c r="C149" s="263">
        <f>BTC!B281</f>
        <v>-8.0799545782139822E-3</v>
      </c>
      <c r="E149" s="2">
        <v>38961</v>
      </c>
      <c r="F149" s="109">
        <f>Câmbio!C226</f>
        <v>99.14</v>
      </c>
      <c r="G149" s="172">
        <f>BTC!C323</f>
        <v>1.2140900664063094E-2</v>
      </c>
    </row>
    <row r="150" spans="1:7">
      <c r="A150" s="2">
        <v>37712</v>
      </c>
      <c r="B150" s="263">
        <f>-NFSP!F139</f>
        <v>-8.2213551966933474E-2</v>
      </c>
      <c r="C150" s="263">
        <f>BTC!B282</f>
        <v>-6.0864194256135869E-3</v>
      </c>
      <c r="E150" s="2">
        <v>38991</v>
      </c>
      <c r="F150" s="109">
        <f>Câmbio!C227</f>
        <v>97.72</v>
      </c>
      <c r="G150" s="172">
        <f>BTC!C324</f>
        <v>1.2563445736922408E-2</v>
      </c>
    </row>
    <row r="151" spans="1:7">
      <c r="A151" s="2">
        <v>37742</v>
      </c>
      <c r="B151" s="263">
        <f>-NFSP!F140</f>
        <v>-7.7861036118638371E-2</v>
      </c>
      <c r="C151" s="263">
        <f>BTC!B283</f>
        <v>-8.0043824558695409E-4</v>
      </c>
      <c r="E151" s="2">
        <v>39022</v>
      </c>
      <c r="F151" s="109">
        <f>Câmbio!C228</f>
        <v>98.62</v>
      </c>
      <c r="G151" s="172">
        <f>BTC!C325</f>
        <v>1.2063522065091032E-2</v>
      </c>
    </row>
    <row r="152" spans="1:7">
      <c r="A152" s="2">
        <v>37773</v>
      </c>
      <c r="B152" s="263">
        <f>-NFSP!F141</f>
        <v>-6.3573234380925242E-2</v>
      </c>
      <c r="C152" s="263">
        <f>BTC!B284</f>
        <v>2.5314562696630897E-3</v>
      </c>
      <c r="E152" s="2">
        <v>39052</v>
      </c>
      <c r="F152" s="109">
        <f>Câmbio!C229</f>
        <v>99.29</v>
      </c>
      <c r="G152" s="172">
        <f>BTC!C326</f>
        <v>1.1769067978405446E-2</v>
      </c>
    </row>
    <row r="153" spans="1:7">
      <c r="A153" s="2">
        <v>37803</v>
      </c>
      <c r="B153" s="263">
        <f>-NFSP!F142</f>
        <v>-4.9114713159565733E-2</v>
      </c>
      <c r="C153" s="263">
        <f>BTC!B285</f>
        <v>4.9152105790808897E-3</v>
      </c>
      <c r="E153" s="2">
        <v>39083</v>
      </c>
      <c r="F153" s="109">
        <f>Câmbio!C230</f>
        <v>97.85</v>
      </c>
      <c r="G153" s="172">
        <f>BTC!C327</f>
        <v>1.1487901174159623E-2</v>
      </c>
    </row>
    <row r="154" spans="1:7">
      <c r="A154" s="2">
        <v>37834</v>
      </c>
      <c r="B154" s="263">
        <f>-NFSP!F143</f>
        <v>-6.295318802899269E-2</v>
      </c>
      <c r="C154" s="263">
        <f>BTC!B286</f>
        <v>6.5732707009302747E-3</v>
      </c>
      <c r="E154" s="2">
        <v>39114</v>
      </c>
      <c r="F154" s="109">
        <f>Câmbio!C231</f>
        <v>95.85</v>
      </c>
      <c r="G154" s="172">
        <f>BTC!C328</f>
        <v>1.1056722166024505E-2</v>
      </c>
    </row>
    <row r="155" spans="1:7">
      <c r="A155" s="2">
        <v>37865</v>
      </c>
      <c r="B155" s="263">
        <f>-NFSP!F144</f>
        <v>-3.656195890270908E-2</v>
      </c>
      <c r="C155" s="263">
        <f>BTC!B287</f>
        <v>6.7094659648751004E-3</v>
      </c>
      <c r="E155" s="2">
        <v>39142</v>
      </c>
      <c r="F155" s="109">
        <f>Câmbio!C232</f>
        <v>96.14</v>
      </c>
      <c r="G155" s="172">
        <f>BTC!C329</f>
        <v>9.9186248139703174E-3</v>
      </c>
    </row>
    <row r="156" spans="1:7">
      <c r="A156" s="2">
        <v>37895</v>
      </c>
      <c r="B156" s="263">
        <f>-NFSP!F145</f>
        <v>-3.8698323117698309E-2</v>
      </c>
      <c r="C156" s="263">
        <f>BTC!B288</f>
        <v>6.8221852544577497E-3</v>
      </c>
      <c r="E156" s="2">
        <v>39173</v>
      </c>
      <c r="F156" s="109">
        <f>Câmbio!C233</f>
        <v>94.59</v>
      </c>
      <c r="G156" s="172">
        <f>BTC!C330</f>
        <v>1.1109466391691882E-2</v>
      </c>
    </row>
    <row r="157" spans="1:7">
      <c r="A157" s="2">
        <v>37926</v>
      </c>
      <c r="B157" s="263">
        <f>-NFSP!F146</f>
        <v>-4.1746213481541443E-2</v>
      </c>
      <c r="C157" s="263">
        <f>BTC!B289</f>
        <v>6.7625289615318735E-3</v>
      </c>
      <c r="E157" s="2">
        <v>39203</v>
      </c>
      <c r="F157" s="109">
        <f>Câmbio!C234</f>
        <v>92.5</v>
      </c>
      <c r="G157" s="172">
        <f>BTC!C331</f>
        <v>1.0434525932576532E-2</v>
      </c>
    </row>
    <row r="158" spans="1:7">
      <c r="A158" s="2">
        <v>37956</v>
      </c>
      <c r="B158" s="263">
        <f>-NFSP!F147</f>
        <v>-3.8586049601160438E-2</v>
      </c>
      <c r="C158" s="263">
        <f>BTC!B290</f>
        <v>7.4665975530194013E-3</v>
      </c>
      <c r="E158" s="2">
        <v>39234</v>
      </c>
      <c r="F158" s="109">
        <f>Câmbio!C235</f>
        <v>90.12</v>
      </c>
      <c r="G158" s="172">
        <f>BTC!C332</f>
        <v>1.0097662277543462E-2</v>
      </c>
    </row>
    <row r="159" spans="1:7">
      <c r="A159" s="2">
        <v>37987</v>
      </c>
      <c r="B159" s="263">
        <f>-NFSP!F148</f>
        <v>-3.3971463974449209E-2</v>
      </c>
      <c r="C159" s="263">
        <f>BTC!B291</f>
        <v>8.2837476856105052E-3</v>
      </c>
      <c r="E159" s="2">
        <v>39264</v>
      </c>
      <c r="F159" s="109">
        <f>Câmbio!C236</f>
        <v>88.84</v>
      </c>
      <c r="G159" s="172">
        <f>BTC!C333</f>
        <v>6.7687967406636872E-3</v>
      </c>
    </row>
    <row r="160" spans="1:7">
      <c r="A160" s="2">
        <v>38018</v>
      </c>
      <c r="B160" s="263">
        <f>-NFSP!F149</f>
        <v>-2.9996104019669685E-2</v>
      </c>
      <c r="C160" s="263">
        <f>BTC!B292</f>
        <v>8.8878317020785365E-3</v>
      </c>
      <c r="E160" s="2">
        <v>39295</v>
      </c>
      <c r="F160" s="109">
        <f>Câmbio!C237</f>
        <v>92.25</v>
      </c>
      <c r="G160" s="172">
        <f>BTC!C334</f>
        <v>5.9486476725490638E-3</v>
      </c>
    </row>
    <row r="161" spans="1:7">
      <c r="A161" s="2">
        <v>38047</v>
      </c>
      <c r="B161" s="263">
        <f>-NFSP!F150</f>
        <v>-3.1242049093349114E-2</v>
      </c>
      <c r="C161" s="263">
        <f>BTC!B293</f>
        <v>9.7165803990600236E-3</v>
      </c>
      <c r="E161" s="2">
        <v>39326</v>
      </c>
      <c r="F161" s="109">
        <f>Câmbio!C238</f>
        <v>89.92</v>
      </c>
      <c r="G161" s="172">
        <f>BTC!C335</f>
        <v>4.5399822414239673E-3</v>
      </c>
    </row>
    <row r="162" spans="1:7">
      <c r="A162" s="2">
        <v>38078</v>
      </c>
      <c r="B162" s="263">
        <f>-NFSP!F151</f>
        <v>-4.3818757124551355E-2</v>
      </c>
      <c r="C162" s="263">
        <f>BTC!B294</f>
        <v>9.884221297588874E-3</v>
      </c>
      <c r="E162" s="2">
        <v>39356</v>
      </c>
      <c r="F162" s="109">
        <f>Câmbio!C239</f>
        <v>86.17</v>
      </c>
      <c r="G162" s="172">
        <f>BTC!C336</f>
        <v>3.1718640100759717E-3</v>
      </c>
    </row>
    <row r="163" spans="1:7">
      <c r="A163" s="2">
        <v>38108</v>
      </c>
      <c r="B163" s="263">
        <f>-NFSP!F152</f>
        <v>-4.1945400550182949E-2</v>
      </c>
      <c r="C163" s="263">
        <f>BTC!B295</f>
        <v>1.0725030410529636E-2</v>
      </c>
      <c r="E163" s="2">
        <v>39387</v>
      </c>
      <c r="F163" s="109">
        <f>Câmbio!C240</f>
        <v>86.19</v>
      </c>
      <c r="G163" s="172">
        <f>BTC!C337</f>
        <v>9.9147694342238929E-4</v>
      </c>
    </row>
    <row r="164" spans="1:7">
      <c r="A164" s="2">
        <v>38139</v>
      </c>
      <c r="B164" s="263">
        <f>-NFSP!F153</f>
        <v>-4.0113605933845241E-2</v>
      </c>
      <c r="C164" s="263">
        <f>BTC!B296</f>
        <v>1.305114320293615E-2</v>
      </c>
      <c r="E164" s="2">
        <v>39417</v>
      </c>
      <c r="F164" s="109">
        <f>Câmbio!C241</f>
        <v>86.66</v>
      </c>
      <c r="G164" s="172">
        <f>BTC!C338</f>
        <v>2.920968472870433E-4</v>
      </c>
    </row>
    <row r="165" spans="1:7">
      <c r="A165" s="2">
        <v>38169</v>
      </c>
      <c r="B165" s="263">
        <f>-NFSP!F154</f>
        <v>-3.396820105233906E-2</v>
      </c>
      <c r="C165" s="263">
        <f>BTC!B297</f>
        <v>1.4521118900068714E-2</v>
      </c>
      <c r="E165" s="2">
        <v>39448</v>
      </c>
      <c r="F165" s="109">
        <f>Câmbio!C242</f>
        <v>86.19</v>
      </c>
      <c r="G165" s="172">
        <f>BTC!C339</f>
        <v>-2.7253017114976319E-3</v>
      </c>
    </row>
    <row r="166" spans="1:7">
      <c r="A166" s="2">
        <v>38200</v>
      </c>
      <c r="B166" s="263">
        <f>-NFSP!F155</f>
        <v>-3.0644476368910649E-2</v>
      </c>
      <c r="C166" s="263">
        <f>BTC!B298</f>
        <v>1.5111893825808961E-2</v>
      </c>
      <c r="E166" s="2">
        <v>39479</v>
      </c>
      <c r="F166" s="109">
        <f>Câmbio!C243</f>
        <v>85.36</v>
      </c>
      <c r="G166" s="172">
        <f>BTC!C340</f>
        <v>-4.2697100849937763E-3</v>
      </c>
    </row>
    <row r="167" spans="1:7">
      <c r="A167" s="2">
        <v>38231</v>
      </c>
      <c r="B167" s="263">
        <f>-NFSP!F156</f>
        <v>-3.0054405320377627E-2</v>
      </c>
      <c r="C167" s="263">
        <f>BTC!B299</f>
        <v>1.5543196839923345E-2</v>
      </c>
      <c r="E167" s="2">
        <v>39508</v>
      </c>
      <c r="F167" s="109">
        <f>Câmbio!C244</f>
        <v>86.32</v>
      </c>
      <c r="G167" s="172">
        <f>BTC!C341</f>
        <v>-7.3199339203306431E-3</v>
      </c>
    </row>
    <row r="168" spans="1:7">
      <c r="A168" s="2">
        <v>38261</v>
      </c>
      <c r="B168" s="263">
        <f>-NFSP!F157</f>
        <v>-3.1541602591381009E-2</v>
      </c>
      <c r="C168" s="263">
        <f>BTC!B300</f>
        <v>1.6827355661566904E-2</v>
      </c>
      <c r="E168" s="2">
        <v>39539</v>
      </c>
      <c r="F168" s="109">
        <f>Câmbio!C245</f>
        <v>85.97</v>
      </c>
      <c r="G168" s="172">
        <f>BTC!C342</f>
        <v>-1.0421245213577334E-2</v>
      </c>
    </row>
    <row r="169" spans="1:7">
      <c r="A169" s="2">
        <v>38292</v>
      </c>
      <c r="B169" s="263">
        <f>-NFSP!F158</f>
        <v>-2.8083313996776847E-2</v>
      </c>
      <c r="C169" s="263">
        <f>BTC!B301</f>
        <v>1.6425165508624967E-2</v>
      </c>
      <c r="E169" s="2">
        <v>39569</v>
      </c>
      <c r="F169" s="109">
        <f>Câmbio!C246</f>
        <v>84.12</v>
      </c>
      <c r="G169" s="172">
        <f>BTC!C343</f>
        <v>-1.0760084050438139E-2</v>
      </c>
    </row>
    <row r="170" spans="1:7">
      <c r="A170" s="2">
        <v>38322</v>
      </c>
      <c r="B170" s="263">
        <f>-NFSP!F159</f>
        <v>-2.7057004724323867E-2</v>
      </c>
      <c r="C170" s="263">
        <f>BTC!B302</f>
        <v>1.744883019093435E-2</v>
      </c>
      <c r="E170" s="2">
        <v>39600</v>
      </c>
      <c r="F170" s="109">
        <f>Câmbio!C247</f>
        <v>82.11</v>
      </c>
      <c r="G170" s="172">
        <f>BTC!C344</f>
        <v>-1.2660057321655937E-2</v>
      </c>
    </row>
    <row r="171" spans="1:7">
      <c r="A171" s="2">
        <v>38353</v>
      </c>
      <c r="B171" s="263">
        <f>-NFSP!F160</f>
        <v>-2.5201560633972241E-2</v>
      </c>
      <c r="C171" s="263">
        <f>BTC!B303</f>
        <v>1.7169721203719613E-2</v>
      </c>
      <c r="E171" s="2">
        <v>39630</v>
      </c>
      <c r="F171" s="109">
        <f>Câmbio!C248</f>
        <v>81.06</v>
      </c>
      <c r="G171" s="172">
        <f>BTC!C345</f>
        <v>-1.374676127971366E-2</v>
      </c>
    </row>
    <row r="172" spans="1:7">
      <c r="A172" s="2">
        <v>38384</v>
      </c>
      <c r="B172" s="263">
        <f>-NFSP!F161</f>
        <v>-2.6924646250669738E-2</v>
      </c>
      <c r="C172" s="263">
        <f>BTC!B304</f>
        <v>1.6647116963083724E-2</v>
      </c>
      <c r="E172" s="2">
        <v>39661</v>
      </c>
      <c r="F172" s="109">
        <f>Câmbio!C249</f>
        <v>80.55</v>
      </c>
      <c r="G172" s="172">
        <f>BTC!C346</f>
        <v>-1.5031290875082953E-2</v>
      </c>
    </row>
    <row r="173" spans="1:7">
      <c r="A173" s="2">
        <v>38412</v>
      </c>
      <c r="B173" s="263">
        <f>-NFSP!F162</f>
        <v>-2.7953754104818908E-2</v>
      </c>
      <c r="C173" s="263">
        <f>BTC!B305</f>
        <v>1.7565995426696415E-2</v>
      </c>
      <c r="E173" s="2">
        <v>39692</v>
      </c>
      <c r="F173" s="109">
        <f>Câmbio!C250</f>
        <v>87.61</v>
      </c>
      <c r="G173" s="172">
        <f>BTC!C347</f>
        <v>-1.6744232789730942E-2</v>
      </c>
    </row>
    <row r="174" spans="1:7">
      <c r="A174" s="2">
        <v>38443</v>
      </c>
      <c r="B174" s="263">
        <f>-NFSP!F163</f>
        <v>-2.4263099689816416E-2</v>
      </c>
      <c r="C174" s="263">
        <f>BTC!B306</f>
        <v>1.9089411355820096E-2</v>
      </c>
      <c r="E174" s="2">
        <v>39722</v>
      </c>
      <c r="F174" s="109">
        <f>Câmbio!C251</f>
        <v>100.24</v>
      </c>
      <c r="G174" s="172">
        <f>BTC!C348</f>
        <v>-1.7104229753169903E-2</v>
      </c>
    </row>
    <row r="175" spans="1:7">
      <c r="A175" s="2">
        <v>38473</v>
      </c>
      <c r="B175" s="263">
        <f>-NFSP!F164</f>
        <v>-2.2848772700190471E-2</v>
      </c>
      <c r="C175" s="263">
        <f>BTC!B307</f>
        <v>1.7450781531217895E-2</v>
      </c>
      <c r="E175" s="2">
        <v>39753</v>
      </c>
      <c r="F175" s="109">
        <f>Câmbio!C252</f>
        <v>100.66</v>
      </c>
      <c r="G175" s="172">
        <f>BTC!C349</f>
        <v>-1.6679091700315327E-2</v>
      </c>
    </row>
    <row r="176" spans="1:7">
      <c r="A176" s="2">
        <v>38504</v>
      </c>
      <c r="B176" s="263">
        <f>-NFSP!F165</f>
        <v>-2.4937597107001178E-2</v>
      </c>
      <c r="C176" s="263">
        <f>BTC!B308</f>
        <v>1.6092836927543444E-2</v>
      </c>
      <c r="E176" s="2">
        <v>39783</v>
      </c>
      <c r="F176" s="109">
        <f>Câmbio!C253</f>
        <v>107.19</v>
      </c>
      <c r="G176" s="172">
        <f>BTC!C350</f>
        <v>-1.8096833883886044E-2</v>
      </c>
    </row>
    <row r="177" spans="1:7">
      <c r="A177" s="2">
        <v>38534</v>
      </c>
      <c r="B177" s="263">
        <f>-NFSP!F166</f>
        <v>-2.6382693379456153E-2</v>
      </c>
      <c r="C177" s="263">
        <f>BTC!B309</f>
        <v>1.6665997868204902E-2</v>
      </c>
      <c r="E177" s="2">
        <v>39814</v>
      </c>
      <c r="F177" s="109">
        <f>Câmbio!C254</f>
        <v>101.33</v>
      </c>
      <c r="G177" s="172">
        <f>BTC!C351</f>
        <v>-1.7416021100771121E-2</v>
      </c>
    </row>
    <row r="178" spans="1:7">
      <c r="A178" s="2">
        <v>38565</v>
      </c>
      <c r="B178" s="263">
        <f>-NFSP!F167</f>
        <v>-2.7215867256791301E-2</v>
      </c>
      <c r="C178" s="263">
        <f>BTC!B310</f>
        <v>1.5067356752193225E-2</v>
      </c>
      <c r="E178" s="2">
        <v>39845</v>
      </c>
      <c r="F178" s="109">
        <f>Câmbio!C255</f>
        <v>99.54</v>
      </c>
      <c r="G178" s="172">
        <f>BTC!C352</f>
        <v>-1.6685658724911887E-2</v>
      </c>
    </row>
    <row r="179" spans="1:7">
      <c r="A179" s="2">
        <v>38596</v>
      </c>
      <c r="B179" s="263">
        <f>-NFSP!F168</f>
        <v>-2.8664899827699285E-2</v>
      </c>
      <c r="C179" s="263">
        <f>BTC!B311</f>
        <v>1.5464869643653973E-2</v>
      </c>
      <c r="E179" s="2">
        <v>39873</v>
      </c>
      <c r="F179" s="109">
        <f>Câmbio!C256</f>
        <v>97.4</v>
      </c>
      <c r="G179" s="172">
        <f>BTC!C353</f>
        <v>-1.5003875770540093E-2</v>
      </c>
    </row>
    <row r="180" spans="1:7">
      <c r="A180" s="2">
        <v>38626</v>
      </c>
      <c r="B180" s="263">
        <f>-NFSP!F169</f>
        <v>-2.902067577961509E-2</v>
      </c>
      <c r="C180" s="263">
        <f>BTC!B312</f>
        <v>1.4903856276890181E-2</v>
      </c>
      <c r="E180" s="2">
        <v>39904</v>
      </c>
      <c r="F180" s="109">
        <f>Câmbio!C257</f>
        <v>95.38</v>
      </c>
      <c r="G180" s="172">
        <f>BTC!C354</f>
        <v>-1.3126890104026305E-2</v>
      </c>
    </row>
    <row r="181" spans="1:7">
      <c r="A181" s="2">
        <v>38657</v>
      </c>
      <c r="B181" s="263">
        <f>-NFSP!F170</f>
        <v>-3.1090342432322553E-2</v>
      </c>
      <c r="C181" s="263">
        <f>BTC!B313</f>
        <v>1.6787943276220886E-2</v>
      </c>
      <c r="E181" s="2">
        <v>39934</v>
      </c>
      <c r="F181" s="109">
        <f>Câmbio!C258</f>
        <v>89.91</v>
      </c>
      <c r="G181" s="172">
        <f>BTC!C355</f>
        <v>-1.3704542853324881E-2</v>
      </c>
    </row>
    <row r="182" spans="1:7">
      <c r="A182" s="2">
        <v>38687</v>
      </c>
      <c r="B182" s="263">
        <f>-NFSP!F171</f>
        <v>-3.328766933245713E-2</v>
      </c>
      <c r="C182" s="263">
        <f>BTC!B314</f>
        <v>1.5677110600168378E-2</v>
      </c>
      <c r="E182" s="2">
        <v>39965</v>
      </c>
      <c r="F182" s="109">
        <f>Câmbio!C259</f>
        <v>87.38</v>
      </c>
      <c r="G182" s="172">
        <f>BTC!C356</f>
        <v>-1.2397427140802594E-2</v>
      </c>
    </row>
    <row r="183" spans="1:7">
      <c r="A183" s="2">
        <v>38718</v>
      </c>
      <c r="B183" s="263">
        <f>-NFSP!F172</f>
        <v>-3.7984220445164689E-2</v>
      </c>
      <c r="C183" s="263">
        <f>BTC!B315</f>
        <v>1.4148233297873276E-2</v>
      </c>
      <c r="E183" s="2">
        <v>39995</v>
      </c>
      <c r="F183" s="109">
        <f>Câmbio!C260</f>
        <v>86.38</v>
      </c>
      <c r="G183" s="172">
        <f>BTC!C357</f>
        <v>-1.2129205557810115E-2</v>
      </c>
    </row>
    <row r="184" spans="1:7">
      <c r="A184" s="2">
        <v>38749</v>
      </c>
      <c r="B184" s="263">
        <f>-NFSP!F173</f>
        <v>-3.8385045986891041E-2</v>
      </c>
      <c r="C184" s="263">
        <f>BTC!B316</f>
        <v>1.4427829022052065E-2</v>
      </c>
      <c r="E184" s="2">
        <v>40026</v>
      </c>
      <c r="F184" s="109">
        <f>Câmbio!C261</f>
        <v>82.86</v>
      </c>
      <c r="G184" s="172">
        <f>BTC!C358</f>
        <v>-1.1930310896673166E-2</v>
      </c>
    </row>
    <row r="185" spans="1:7">
      <c r="A185" s="2">
        <v>38777</v>
      </c>
      <c r="B185" s="263">
        <f>-NFSP!F174</f>
        <v>-3.8126895311583101E-2</v>
      </c>
      <c r="C185" s="263">
        <f>BTC!B317</f>
        <v>1.3709609131553989E-2</v>
      </c>
      <c r="E185" s="2">
        <v>40057</v>
      </c>
      <c r="F185" s="109">
        <f>Câmbio!C262</f>
        <v>82.13</v>
      </c>
      <c r="G185" s="172">
        <f>BTC!C359</f>
        <v>-1.1743333982773449E-2</v>
      </c>
    </row>
    <row r="186" spans="1:7">
      <c r="A186" s="2">
        <v>38808</v>
      </c>
      <c r="B186" s="263">
        <f>-NFSP!F175</f>
        <v>-3.7714382843750553E-2</v>
      </c>
      <c r="C186" s="263">
        <f>BTC!B318</f>
        <v>1.2894533575030048E-2</v>
      </c>
      <c r="E186" s="2">
        <v>40087</v>
      </c>
      <c r="F186" s="109">
        <f>Câmbio!C263</f>
        <v>79.150000000000006</v>
      </c>
      <c r="G186" s="172">
        <f>BTC!C360</f>
        <v>-1.2828653485729823E-2</v>
      </c>
    </row>
    <row r="187" spans="1:7">
      <c r="A187" s="2">
        <v>38838</v>
      </c>
      <c r="B187" s="263">
        <f>-NFSP!F176</f>
        <v>-3.6398947836369662E-2</v>
      </c>
      <c r="C187" s="263">
        <f>BTC!B319</f>
        <v>1.2423505613845101E-2</v>
      </c>
      <c r="E187" s="2">
        <v>40118</v>
      </c>
      <c r="F187" s="109">
        <f>Câmbio!C264</f>
        <v>79.27</v>
      </c>
      <c r="G187" s="172">
        <f>BTC!C361</f>
        <v>-1.4169895077161928E-2</v>
      </c>
    </row>
    <row r="188" spans="1:7">
      <c r="A188" s="2">
        <v>38869</v>
      </c>
      <c r="B188" s="263">
        <f>-NFSP!F177</f>
        <v>-3.6165656841762504E-2</v>
      </c>
      <c r="C188" s="263">
        <f>BTC!B320</f>
        <v>1.155648204491733E-2</v>
      </c>
      <c r="E188" s="2">
        <v>40148</v>
      </c>
      <c r="F188" s="109">
        <f>Câmbio!C265</f>
        <v>79.87</v>
      </c>
      <c r="G188" s="172">
        <f>BTC!C362</f>
        <v>-1.5700590389358046E-2</v>
      </c>
    </row>
    <row r="189" spans="1:7">
      <c r="A189" s="2">
        <v>38899</v>
      </c>
      <c r="B189" s="263">
        <f>-NFSP!F178</f>
        <v>-3.67579274160841E-2</v>
      </c>
      <c r="C189" s="263">
        <f>BTC!B321</f>
        <v>1.1850487457434231E-2</v>
      </c>
      <c r="E189" s="2">
        <v>40179</v>
      </c>
      <c r="F189" s="109">
        <f>Câmbio!C266</f>
        <v>79.59</v>
      </c>
      <c r="G189" s="172">
        <f>BTC!C363</f>
        <v>-1.6789125342938728E-2</v>
      </c>
    </row>
    <row r="190" spans="1:7">
      <c r="A190" s="2">
        <v>38930</v>
      </c>
      <c r="B190" s="263">
        <f>-NFSP!F179</f>
        <v>-3.5863022243255424E-2</v>
      </c>
      <c r="C190" s="263">
        <f>BTC!B322</f>
        <v>1.2987494532297824E-2</v>
      </c>
      <c r="E190" s="2">
        <v>40210</v>
      </c>
      <c r="F190" s="109">
        <f>Câmbio!C267</f>
        <v>81.53</v>
      </c>
      <c r="G190" s="172">
        <f>BTC!C364</f>
        <v>-1.8433228210764589E-2</v>
      </c>
    </row>
    <row r="191" spans="1:7">
      <c r="A191" s="2">
        <v>38961</v>
      </c>
      <c r="B191" s="263">
        <f>-NFSP!F180</f>
        <v>-3.6297550863589066E-2</v>
      </c>
      <c r="C191" s="263">
        <f>BTC!B323</f>
        <v>1.2670004710745055E-2</v>
      </c>
      <c r="E191" s="2">
        <v>40238</v>
      </c>
      <c r="F191" s="109">
        <f>Câmbio!C268</f>
        <v>78.75</v>
      </c>
      <c r="G191" s="172">
        <f>BTC!C365</f>
        <v>-2.1099412089144925E-2</v>
      </c>
    </row>
    <row r="192" spans="1:7">
      <c r="A192" s="2">
        <v>38991</v>
      </c>
      <c r="B192" s="263">
        <f>-NFSP!F181</f>
        <v>-3.4595625211492585E-2</v>
      </c>
      <c r="C192" s="263">
        <f>BTC!B324</f>
        <v>1.3094341559465652E-2</v>
      </c>
      <c r="E192" s="2">
        <v>40269</v>
      </c>
      <c r="F192" s="109">
        <f>Câmbio!C269</f>
        <v>77.180000000000007</v>
      </c>
      <c r="G192" s="172">
        <f>BTC!C366</f>
        <v>-2.430714642506502E-2</v>
      </c>
    </row>
    <row r="193" spans="1:7">
      <c r="A193" s="2">
        <v>39022</v>
      </c>
      <c r="B193" s="263">
        <f>-NFSP!F182</f>
        <v>-3.3979678699176986E-2</v>
      </c>
      <c r="C193" s="263">
        <f>BTC!B325</f>
        <v>1.2601466754871367E-2</v>
      </c>
      <c r="E193" s="2">
        <v>40299</v>
      </c>
      <c r="F193" s="109">
        <f>Câmbio!C270</f>
        <v>77.66</v>
      </c>
      <c r="G193" s="172">
        <f>BTC!C367</f>
        <v>-2.4822464089715182E-2</v>
      </c>
    </row>
    <row r="194" spans="1:7">
      <c r="A194" s="2">
        <v>39052</v>
      </c>
      <c r="B194" s="263">
        <f>-NFSP!F183</f>
        <v>-3.4774454976401414E-2</v>
      </c>
      <c r="C194" s="263">
        <f>BTC!B326</f>
        <v>1.2322480356886403E-2</v>
      </c>
      <c r="E194" s="2">
        <v>40330</v>
      </c>
      <c r="F194" s="109">
        <f>Câmbio!C271</f>
        <v>76.400000000000006</v>
      </c>
      <c r="G194" s="172">
        <f>BTC!C368</f>
        <v>-2.7546650587459452E-2</v>
      </c>
    </row>
    <row r="195" spans="1:7">
      <c r="A195" s="2">
        <v>39083</v>
      </c>
      <c r="B195" s="263">
        <f>-NFSP!F184</f>
        <v>-2.9701360672654116E-2</v>
      </c>
      <c r="C195" s="263">
        <f>BTC!B327</f>
        <v>1.2043690155177702E-2</v>
      </c>
      <c r="E195" s="2">
        <v>40360</v>
      </c>
      <c r="F195" s="109">
        <f>Câmbio!C272</f>
        <v>76.44</v>
      </c>
      <c r="G195" s="172">
        <f>BTC!C369</f>
        <v>-2.974702959982126E-2</v>
      </c>
    </row>
    <row r="196" spans="1:7">
      <c r="A196" s="2">
        <v>39114</v>
      </c>
      <c r="B196" s="263">
        <f>-NFSP!F185</f>
        <v>-2.8471213173065467E-2</v>
      </c>
      <c r="C196" s="263">
        <f>BTC!B328</f>
        <v>1.1610555034203225E-2</v>
      </c>
      <c r="E196" s="2">
        <v>40391</v>
      </c>
      <c r="F196" s="109">
        <f>Câmbio!C273</f>
        <v>76.819999999999993</v>
      </c>
      <c r="G196" s="172">
        <f>BTC!C370</f>
        <v>-3.1152371460973129E-2</v>
      </c>
    </row>
    <row r="197" spans="1:7">
      <c r="A197" s="2">
        <v>39142</v>
      </c>
      <c r="B197" s="263">
        <f>-NFSP!F186</f>
        <v>-2.8673032563138828E-2</v>
      </c>
      <c r="C197" s="263">
        <f>BTC!B329</f>
        <v>1.0460756270394996E-2</v>
      </c>
      <c r="E197" s="2">
        <v>40422</v>
      </c>
      <c r="F197" s="109">
        <f>Câmbio!C274</f>
        <v>75.569999999999993</v>
      </c>
      <c r="G197" s="172">
        <f>BTC!C371</f>
        <v>-3.2328335422739406E-2</v>
      </c>
    </row>
    <row r="198" spans="1:7">
      <c r="A198" s="2">
        <v>39173</v>
      </c>
      <c r="B198" s="263">
        <f>-NFSP!F187</f>
        <v>-2.8235442168091165E-2</v>
      </c>
      <c r="C198" s="263">
        <f>BTC!B330</f>
        <v>1.1644697117949798E-2</v>
      </c>
      <c r="E198" s="2">
        <v>40452</v>
      </c>
      <c r="F198" s="109">
        <f>Câmbio!C275</f>
        <v>75.180000000000007</v>
      </c>
      <c r="G198" s="172">
        <f>BTC!C372</f>
        <v>-3.3467231539907917E-2</v>
      </c>
    </row>
    <row r="199" spans="1:7">
      <c r="A199" s="2">
        <v>39203</v>
      </c>
      <c r="B199" s="263">
        <f>-NFSP!F188</f>
        <v>-2.9592628410521835E-2</v>
      </c>
      <c r="C199" s="263">
        <f>BTC!B331</f>
        <v>1.0971093099815105E-2</v>
      </c>
      <c r="E199" s="2">
        <v>40483</v>
      </c>
      <c r="F199" s="109">
        <f>Câmbio!C276</f>
        <v>75.739999999999995</v>
      </c>
      <c r="G199" s="172">
        <f>BTC!C373</f>
        <v>-3.4692906752005079E-2</v>
      </c>
    </row>
    <row r="200" spans="1:7">
      <c r="A200" s="2">
        <v>39234</v>
      </c>
      <c r="B200" s="263">
        <f>-NFSP!F189</f>
        <v>-2.7538900267089543E-2</v>
      </c>
      <c r="C200" s="263">
        <f>BTC!B332</f>
        <v>1.0681208851969963E-2</v>
      </c>
      <c r="E200" s="2">
        <v>40513</v>
      </c>
      <c r="F200" s="109">
        <f>Câmbio!C277</f>
        <v>73.739999999999995</v>
      </c>
      <c r="G200" s="172">
        <f>BTC!C374</f>
        <v>-3.4313368338785684E-2</v>
      </c>
    </row>
    <row r="201" spans="1:7">
      <c r="A201" s="2">
        <v>39264</v>
      </c>
      <c r="B201" s="263">
        <f>-NFSP!F190</f>
        <v>-2.6964641188289208E-2</v>
      </c>
      <c r="C201" s="263">
        <f>BTC!B333</f>
        <v>7.4676312284766393E-3</v>
      </c>
      <c r="E201" s="2">
        <v>40544</v>
      </c>
      <c r="F201" s="109">
        <f>Câmbio!C278</f>
        <v>73.19</v>
      </c>
      <c r="G201" s="172">
        <f>BTC!C375</f>
        <v>-3.4920372265124275E-2</v>
      </c>
    </row>
    <row r="202" spans="1:7">
      <c r="A202" s="2">
        <v>39295</v>
      </c>
      <c r="B202" s="263">
        <f>-NFSP!F191</f>
        <v>-2.6627535856639788E-2</v>
      </c>
      <c r="C202" s="263">
        <f>BTC!B334</f>
        <v>6.6626091300760132E-3</v>
      </c>
      <c r="E202" s="2">
        <v>40575</v>
      </c>
      <c r="F202" s="109">
        <f>Câmbio!C279</f>
        <v>74.67</v>
      </c>
      <c r="G202" s="172">
        <f>BTC!C376</f>
        <v>-3.4296190521759327E-2</v>
      </c>
    </row>
    <row r="203" spans="1:7">
      <c r="A203" s="2">
        <v>39326</v>
      </c>
      <c r="B203" s="263">
        <f>-NFSP!F192</f>
        <v>-2.7594204763659778E-2</v>
      </c>
      <c r="C203" s="263">
        <f>BTC!B335</f>
        <v>5.2516165393259795E-3</v>
      </c>
      <c r="E203" s="2">
        <v>40603</v>
      </c>
      <c r="F203" s="109">
        <f>Câmbio!C280</f>
        <v>74.77</v>
      </c>
      <c r="G203" s="172">
        <f>BTC!C377</f>
        <v>-3.3614865377322722E-2</v>
      </c>
    </row>
    <row r="204" spans="1:7">
      <c r="A204" s="2">
        <v>39356</v>
      </c>
      <c r="B204" s="263">
        <f>-NFSP!F193</f>
        <v>-2.7605215115430744E-2</v>
      </c>
      <c r="C204" s="263">
        <f>BTC!B336</f>
        <v>3.8883791753346881E-3</v>
      </c>
      <c r="E204" s="2">
        <v>40634</v>
      </c>
      <c r="F204" s="109">
        <f>Câmbio!C281</f>
        <v>72.209999999999994</v>
      </c>
      <c r="G204" s="172">
        <f>BTC!C378</f>
        <v>-3.2337745011904569E-2</v>
      </c>
    </row>
    <row r="205" spans="1:7">
      <c r="A205" s="2">
        <v>39387</v>
      </c>
      <c r="B205" s="263">
        <f>-NFSP!F194</f>
        <v>-2.6097313840398276E-2</v>
      </c>
      <c r="C205" s="263">
        <f>BTC!B337</f>
        <v>1.8131634602836933E-3</v>
      </c>
      <c r="E205" s="2">
        <v>40664</v>
      </c>
      <c r="F205" s="109">
        <f>Câmbio!C282</f>
        <v>73.42</v>
      </c>
      <c r="G205" s="172">
        <f>BTC!C379</f>
        <v>-3.2664649044868946E-2</v>
      </c>
    </row>
    <row r="206" spans="1:7">
      <c r="A206" s="2">
        <v>39417</v>
      </c>
      <c r="B206" s="263">
        <f>-NFSP!F195</f>
        <v>-2.6478407721602787E-2</v>
      </c>
      <c r="C206" s="263">
        <f>BTC!B338</f>
        <v>1.1101827967843572E-3</v>
      </c>
      <c r="E206" s="2">
        <v>40695</v>
      </c>
      <c r="F206" s="109">
        <f>Câmbio!C283</f>
        <v>72.38</v>
      </c>
      <c r="G206" s="172">
        <f>BTC!C380</f>
        <v>-3.1374986326707162E-2</v>
      </c>
    </row>
    <row r="207" spans="1:7">
      <c r="A207" s="2">
        <v>39448</v>
      </c>
      <c r="B207" s="263">
        <f>-NFSP!F196</f>
        <v>-2.410997536664438E-2</v>
      </c>
      <c r="C207" s="263">
        <f>BTC!B339</f>
        <v>-1.4825196857038577E-3</v>
      </c>
      <c r="E207" s="2">
        <v>40725</v>
      </c>
      <c r="F207" s="109">
        <f>Câmbio!C284</f>
        <v>71.760000000000005</v>
      </c>
      <c r="G207" s="172">
        <f>BTC!C381</f>
        <v>-3.0851348998987425E-2</v>
      </c>
    </row>
    <row r="208" spans="1:7">
      <c r="A208" s="2">
        <v>39479</v>
      </c>
      <c r="B208" s="263">
        <f>-NFSP!F197</f>
        <v>-2.4508410871799995E-2</v>
      </c>
      <c r="C208" s="263">
        <f>BTC!B340</f>
        <v>-3.0201752345078462E-3</v>
      </c>
      <c r="E208" s="2">
        <v>40756</v>
      </c>
      <c r="F208" s="109">
        <f>Câmbio!C285</f>
        <v>73.430000000000007</v>
      </c>
      <c r="G208" s="172">
        <f>BTC!C382</f>
        <v>-3.1224206310882768E-2</v>
      </c>
    </row>
    <row r="209" spans="1:7">
      <c r="A209" s="2">
        <v>39508</v>
      </c>
      <c r="B209" s="263">
        <f>-NFSP!F198</f>
        <v>-2.1423113529111512E-2</v>
      </c>
      <c r="C209" s="263">
        <f>BTC!B341</f>
        <v>-6.0820613812444914E-3</v>
      </c>
      <c r="E209" s="2">
        <v>40787</v>
      </c>
      <c r="F209" s="109">
        <f>Câmbio!C286</f>
        <v>78.12</v>
      </c>
      <c r="G209" s="172">
        <f>BTC!C383</f>
        <v>-3.0291982253655488E-2</v>
      </c>
    </row>
    <row r="210" spans="1:7">
      <c r="A210" s="2">
        <v>39539</v>
      </c>
      <c r="B210" s="263">
        <f>-NFSP!F199</f>
        <v>-2.169184904677661E-2</v>
      </c>
      <c r="C210" s="263">
        <f>BTC!B342</f>
        <v>-9.1993359536795011E-3</v>
      </c>
      <c r="E210" s="2">
        <v>40817</v>
      </c>
      <c r="F210" s="109">
        <f>Câmbio!C287</f>
        <v>78.22</v>
      </c>
      <c r="G210" s="172">
        <f>BTC!C384</f>
        <v>-2.9149383489925674E-2</v>
      </c>
    </row>
    <row r="211" spans="1:7">
      <c r="A211" s="2">
        <v>39569</v>
      </c>
      <c r="B211" s="263">
        <f>-NFSP!F200</f>
        <v>-2.1152101315876123E-2</v>
      </c>
      <c r="C211" s="263">
        <f>BTC!B343</f>
        <v>-9.4643392843896858E-3</v>
      </c>
      <c r="E211" s="2">
        <v>40848</v>
      </c>
      <c r="F211" s="109">
        <f>Câmbio!C288</f>
        <v>78.06</v>
      </c>
      <c r="G211" s="172">
        <f>BTC!C385</f>
        <v>-2.9180726175230386E-2</v>
      </c>
    </row>
    <row r="212" spans="1:7">
      <c r="A212" s="2">
        <v>39600</v>
      </c>
      <c r="B212" s="263">
        <f>-NFSP!F201</f>
        <v>-2.2291035886247076E-2</v>
      </c>
      <c r="C212" s="263">
        <f>BTC!B344</f>
        <v>-1.1431726917981578E-2</v>
      </c>
      <c r="E212" s="2">
        <v>40878</v>
      </c>
      <c r="F212" s="109">
        <f>Câmbio!C289</f>
        <v>79.39</v>
      </c>
      <c r="G212" s="172">
        <f>BTC!C386</f>
        <v>-2.9463580166166764E-2</v>
      </c>
    </row>
    <row r="213" spans="1:7">
      <c r="A213" s="2">
        <v>39630</v>
      </c>
      <c r="B213" s="263">
        <f>-NFSP!F202</f>
        <v>-2.2101715198324115E-2</v>
      </c>
      <c r="C213" s="263">
        <f>BTC!B345</f>
        <v>-1.210130508666162E-2</v>
      </c>
      <c r="E213" s="2">
        <v>40909</v>
      </c>
      <c r="F213" s="109">
        <f>Câmbio!C290</f>
        <v>76.75</v>
      </c>
      <c r="G213" s="172">
        <f>BTC!C387</f>
        <v>-2.995940816466779E-2</v>
      </c>
    </row>
    <row r="214" spans="1:7">
      <c r="A214" s="2">
        <v>39661</v>
      </c>
      <c r="B214" s="263">
        <f>-NFSP!F203</f>
        <v>-2.14604958352256E-2</v>
      </c>
      <c r="C214" s="263">
        <f>BTC!B346</f>
        <v>-1.3390483178787884E-2</v>
      </c>
      <c r="E214" s="2">
        <v>40940</v>
      </c>
      <c r="F214" s="109">
        <f>Câmbio!C291</f>
        <v>75.45</v>
      </c>
      <c r="G214" s="172">
        <f>BTC!C388</f>
        <v>-2.9326769698907865E-2</v>
      </c>
    </row>
    <row r="215" spans="1:7">
      <c r="A215" s="2">
        <v>39692</v>
      </c>
      <c r="B215" s="263">
        <f>-NFSP!F204</f>
        <v>-1.746252442488052E-2</v>
      </c>
      <c r="C215" s="263">
        <f>BTC!B347</f>
        <v>-1.5153502961643294E-2</v>
      </c>
      <c r="E215" s="2">
        <v>40969</v>
      </c>
      <c r="F215" s="109">
        <f>Câmbio!C292</f>
        <v>79</v>
      </c>
      <c r="G215" s="172">
        <f>BTC!C389</f>
        <v>-2.8600740393267588E-2</v>
      </c>
    </row>
    <row r="216" spans="1:7">
      <c r="A216" s="2">
        <v>39722</v>
      </c>
      <c r="B216" s="263">
        <f>-NFSP!F205</f>
        <v>-1.3839062596372839E-2</v>
      </c>
      <c r="C216" s="263">
        <f>BTC!B348</f>
        <v>-1.5581753808289829E-2</v>
      </c>
      <c r="E216" s="2">
        <v>41000</v>
      </c>
      <c r="F216" s="109">
        <f>Câmbio!C293</f>
        <v>81.099999999999994</v>
      </c>
      <c r="G216" s="172">
        <f>BTC!C390</f>
        <v>-2.96101937051759E-2</v>
      </c>
    </row>
    <row r="217" spans="1:7">
      <c r="A217" s="2">
        <v>39753</v>
      </c>
      <c r="B217" s="263">
        <f>-NFSP!F206</f>
        <v>-1.6187751581212335E-2</v>
      </c>
      <c r="C217" s="263">
        <f>BTC!B349</f>
        <v>-1.5202236743856444E-2</v>
      </c>
      <c r="E217" s="2">
        <v>41030</v>
      </c>
      <c r="F217" s="109">
        <f>Câmbio!C294</f>
        <v>85.53</v>
      </c>
      <c r="G217" s="172">
        <f>BTC!C391</f>
        <v>-2.9585016448199625E-2</v>
      </c>
    </row>
    <row r="218" spans="1:7">
      <c r="A218" s="2">
        <v>39783</v>
      </c>
      <c r="B218" s="263">
        <f>-NFSP!F207</f>
        <v>-2.0936138217424016E-2</v>
      </c>
      <c r="C218" s="263">
        <f>BTC!B350</f>
        <v>-1.6650651124798965E-2</v>
      </c>
      <c r="E218" s="2">
        <v>41061</v>
      </c>
      <c r="F218" s="109">
        <f>Câmbio!C295</f>
        <v>87</v>
      </c>
      <c r="G218" s="172">
        <f>BTC!C392</f>
        <v>-3.0348274589931324E-2</v>
      </c>
    </row>
    <row r="219" spans="1:7">
      <c r="A219" s="2">
        <v>39814</v>
      </c>
      <c r="B219" s="263">
        <f>-NFSP!F208</f>
        <v>-2.5629727775863604E-2</v>
      </c>
      <c r="C219" s="263">
        <f>BTC!B351</f>
        <v>-1.5964957732651237E-2</v>
      </c>
      <c r="E219" s="2">
        <v>41091</v>
      </c>
      <c r="F219" s="109">
        <f>Câmbio!C296</f>
        <v>85.92</v>
      </c>
      <c r="G219" s="172">
        <f>BTC!C393</f>
        <v>-3.0414550200440631E-2</v>
      </c>
    </row>
    <row r="220" spans="1:7">
      <c r="A220" s="2">
        <v>39845</v>
      </c>
      <c r="B220" s="263">
        <f>-NFSP!F209</f>
        <v>-2.5578858756362295E-2</v>
      </c>
      <c r="C220" s="263">
        <f>BTC!B352</f>
        <v>-1.5264913922834919E-2</v>
      </c>
      <c r="E220" s="2">
        <v>41122</v>
      </c>
      <c r="F220" s="109">
        <f>Câmbio!C297</f>
        <v>86.89</v>
      </c>
      <c r="G220" s="172">
        <f>BTC!C394</f>
        <v>-2.9351710949488068E-2</v>
      </c>
    </row>
    <row r="221" spans="1:7">
      <c r="A221" s="2">
        <v>39873</v>
      </c>
      <c r="B221" s="263">
        <f>-NFSP!F210</f>
        <v>-2.778844163023516E-2</v>
      </c>
      <c r="C221" s="263">
        <f>BTC!B353</f>
        <v>-1.3615325904078549E-2</v>
      </c>
      <c r="E221" s="2">
        <v>41153</v>
      </c>
      <c r="F221" s="109">
        <f>Câmbio!C298</f>
        <v>87.63</v>
      </c>
      <c r="G221" s="172">
        <f>BTC!C395</f>
        <v>-2.9013828911330301E-2</v>
      </c>
    </row>
    <row r="222" spans="1:7">
      <c r="A222" s="2">
        <v>39904</v>
      </c>
      <c r="B222" s="263">
        <f>-NFSP!F211</f>
        <v>-2.9404897819262595E-2</v>
      </c>
      <c r="C222" s="263">
        <f>BTC!B354</f>
        <v>-1.178367260843767E-2</v>
      </c>
      <c r="E222" s="2">
        <v>41183</v>
      </c>
      <c r="F222" s="109">
        <f>Câmbio!C299</f>
        <v>87.34</v>
      </c>
      <c r="G222" s="172">
        <f>BTC!C396</f>
        <v>-2.9781909489669658E-2</v>
      </c>
    </row>
    <row r="223" spans="1:7">
      <c r="A223" s="2">
        <v>39934</v>
      </c>
      <c r="B223" s="263">
        <f>-NFSP!F212</f>
        <v>-2.9884609054939001E-2</v>
      </c>
      <c r="C223" s="263">
        <f>BTC!B355</f>
        <v>-1.2406961421910515E-2</v>
      </c>
      <c r="E223" s="2">
        <v>41214</v>
      </c>
      <c r="F223" s="109">
        <f>Câmbio!C300</f>
        <v>87.99</v>
      </c>
      <c r="G223" s="172">
        <f>BTC!C397</f>
        <v>-2.9554998307955358E-2</v>
      </c>
    </row>
    <row r="224" spans="1:7">
      <c r="A224" s="2">
        <v>39965</v>
      </c>
      <c r="B224" s="263">
        <f>-NFSP!F213</f>
        <v>-3.0894103260904349E-2</v>
      </c>
      <c r="C224" s="263">
        <f>BTC!B356</f>
        <v>-1.1121759876094872E-2</v>
      </c>
      <c r="E224" s="2">
        <v>41244</v>
      </c>
      <c r="F224" s="109">
        <f>Câmbio!C301</f>
        <v>88.5</v>
      </c>
      <c r="G224" s="172">
        <f>BTC!C398</f>
        <v>-3.0126658735020087E-2</v>
      </c>
    </row>
    <row r="225" spans="1:7">
      <c r="A225" s="2">
        <v>39995</v>
      </c>
      <c r="B225" s="263">
        <f>-NFSP!F214</f>
        <v>-3.2473880201533974E-2</v>
      </c>
      <c r="C225" s="263">
        <f>BTC!B357</f>
        <v>-1.0841993255647669E-2</v>
      </c>
      <c r="E225" s="2">
        <v>41275</v>
      </c>
      <c r="F225" s="109">
        <f>Câmbio!C302</f>
        <v>86</v>
      </c>
      <c r="G225" s="172">
        <f>BTC!C399</f>
        <v>-3.100659215650052E-2</v>
      </c>
    </row>
    <row r="226" spans="1:7">
      <c r="A226" s="2">
        <v>40026</v>
      </c>
      <c r="B226" s="263">
        <f>-NFSP!F215</f>
        <v>-3.372332660259688E-2</v>
      </c>
      <c r="C226" s="263">
        <f>BTC!B358</f>
        <v>-1.0704962732727441E-2</v>
      </c>
      <c r="E226" s="2">
        <v>41306</v>
      </c>
      <c r="F226" s="109">
        <f>Câmbio!C303</f>
        <v>83.58</v>
      </c>
      <c r="G226" s="172">
        <f>BTC!C400</f>
        <v>-3.2152862409884547E-2</v>
      </c>
    </row>
    <row r="227" spans="1:7">
      <c r="A227" s="2">
        <v>40057</v>
      </c>
      <c r="B227" s="263">
        <f>-NFSP!F216</f>
        <v>-3.9909787581715012E-2</v>
      </c>
      <c r="C227" s="263">
        <f>BTC!B359</f>
        <v>-1.0542294635806729E-2</v>
      </c>
      <c r="E227" s="2">
        <v>41334</v>
      </c>
      <c r="F227" s="109">
        <f>Câmbio!C304</f>
        <v>82.97</v>
      </c>
      <c r="G227" s="172">
        <f>BTC!C401</f>
        <v>-3.2626753314515547E-2</v>
      </c>
    </row>
    <row r="228" spans="1:7">
      <c r="A228" s="2">
        <v>40087</v>
      </c>
      <c r="B228" s="263">
        <f>-NFSP!F217</f>
        <v>-4.2188596619737249E-2</v>
      </c>
      <c r="C228" s="263">
        <f>BTC!B360</f>
        <v>-1.1621709216621185E-2</v>
      </c>
      <c r="E228" s="2">
        <v>41365</v>
      </c>
      <c r="F228" s="109">
        <f>Câmbio!C305</f>
        <v>83.3</v>
      </c>
      <c r="G228" s="172">
        <f>BTC!C402</f>
        <v>-3.2307970339200617E-2</v>
      </c>
    </row>
    <row r="229" spans="1:7">
      <c r="A229" s="2">
        <v>40118</v>
      </c>
      <c r="B229" s="263">
        <f>-NFSP!F218</f>
        <v>-3.8627805747051977E-2</v>
      </c>
      <c r="C229" s="263">
        <f>BTC!B361</f>
        <v>-1.296034276483932E-2</v>
      </c>
      <c r="E229" s="2">
        <v>41395</v>
      </c>
      <c r="F229" s="109">
        <f>Câmbio!C306</f>
        <v>84.33</v>
      </c>
      <c r="G229" s="172">
        <f>BTC!C403</f>
        <v>-3.2205225910711718E-2</v>
      </c>
    </row>
    <row r="230" spans="1:7">
      <c r="A230" s="2">
        <v>40148</v>
      </c>
      <c r="B230" s="263">
        <f>-NFSP!F219</f>
        <v>-3.0851178306933635E-2</v>
      </c>
      <c r="C230" s="263">
        <f>BTC!B362</f>
        <v>-1.4529377475524996E-2</v>
      </c>
      <c r="E230" s="2">
        <v>41426</v>
      </c>
      <c r="F230" s="109">
        <f>Câmbio!C307</f>
        <v>90.18</v>
      </c>
      <c r="G230" s="172">
        <f>BTC!C404</f>
        <v>-3.0656087040780943E-2</v>
      </c>
    </row>
    <row r="231" spans="1:7">
      <c r="A231" s="2">
        <v>40179</v>
      </c>
      <c r="B231" s="263">
        <f>-NFSP!F220</f>
        <v>-2.68742023791773E-2</v>
      </c>
      <c r="C231" s="263">
        <f>BTC!B363</f>
        <v>-1.4794889979656969E-2</v>
      </c>
      <c r="E231" s="2">
        <v>41456</v>
      </c>
      <c r="F231" s="109">
        <f>Câmbio!C308</f>
        <v>93.45</v>
      </c>
      <c r="G231" s="172">
        <f>BTC!C405</f>
        <v>-3.1804861126273322E-2</v>
      </c>
    </row>
    <row r="232" spans="1:7">
      <c r="A232" s="2">
        <v>40210</v>
      </c>
      <c r="B232" s="263">
        <f>-NFSP!F221</f>
        <v>-2.793343378467213E-2</v>
      </c>
      <c r="C232" s="263">
        <f>BTC!B364</f>
        <v>-1.5831458852903286E-2</v>
      </c>
      <c r="E232" s="2">
        <v>41487</v>
      </c>
      <c r="F232" s="109">
        <f>Câmbio!C309</f>
        <v>98.06</v>
      </c>
      <c r="G232" s="172">
        <f>BTC!C406</f>
        <v>-3.2283014147387719E-2</v>
      </c>
    </row>
    <row r="233" spans="1:7">
      <c r="A233" s="2">
        <v>40238</v>
      </c>
      <c r="B233" s="263">
        <f>-NFSP!F222</f>
        <v>-3.0823977991391603E-2</v>
      </c>
      <c r="C233" s="263">
        <f>BTC!B365</f>
        <v>-1.728793926136998E-2</v>
      </c>
      <c r="E233" s="2">
        <v>41518</v>
      </c>
      <c r="F233" s="109">
        <f>Câmbio!C310</f>
        <v>94.79</v>
      </c>
      <c r="G233" s="172">
        <f>BTC!C407</f>
        <v>-3.1738138700896854E-2</v>
      </c>
    </row>
    <row r="234" spans="1:7">
      <c r="A234" s="2">
        <v>40269</v>
      </c>
      <c r="B234" s="263">
        <f>-NFSP!F223</f>
        <v>-2.895737617021104E-2</v>
      </c>
      <c r="C234" s="263">
        <f>BTC!B366</f>
        <v>-1.9380361110632655E-2</v>
      </c>
      <c r="E234" s="2">
        <v>41548</v>
      </c>
      <c r="F234" s="109">
        <f>Câmbio!C311</f>
        <v>91.47</v>
      </c>
      <c r="G234" s="172">
        <f>BTC!C408</f>
        <v>-3.2073865385300798E-2</v>
      </c>
    </row>
    <row r="235" spans="1:7">
      <c r="A235" s="2">
        <v>40299</v>
      </c>
      <c r="B235" s="263">
        <f>-NFSP!F224</f>
        <v>-2.9894440684900225E-2</v>
      </c>
      <c r="C235" s="263">
        <f>BTC!B367</f>
        <v>-1.9035168943387568E-2</v>
      </c>
      <c r="E235" s="2">
        <v>41579</v>
      </c>
      <c r="F235" s="109">
        <f>Câmbio!C312</f>
        <v>94.71</v>
      </c>
      <c r="G235" s="172">
        <f>BTC!C409</f>
        <v>-3.1386904520575708E-2</v>
      </c>
    </row>
    <row r="236" spans="1:7">
      <c r="A236" s="2">
        <v>40330</v>
      </c>
      <c r="B236" s="263">
        <f>-NFSP!F225</f>
        <v>-3.057265120011636E-2</v>
      </c>
      <c r="C236" s="263">
        <f>BTC!B368</f>
        <v>-2.102984651479075E-2</v>
      </c>
      <c r="E236" s="2">
        <v>41609</v>
      </c>
      <c r="F236" s="109">
        <f>Câmbio!C313</f>
        <v>95.87</v>
      </c>
      <c r="G236" s="172">
        <f>BTC!C410</f>
        <v>-3.0318142190908007E-2</v>
      </c>
    </row>
    <row r="237" spans="1:7">
      <c r="A237" s="2">
        <v>40360</v>
      </c>
      <c r="B237" s="263">
        <f>-NFSP!F226</f>
        <v>-3.0955821332448182E-2</v>
      </c>
      <c r="C237" s="263">
        <f>BTC!B369</f>
        <v>-2.2046557398449088E-2</v>
      </c>
      <c r="E237" s="2">
        <v>41640</v>
      </c>
      <c r="F237" s="109">
        <f>Câmbio!C314</f>
        <v>95.6</v>
      </c>
      <c r="G237" s="172">
        <f>BTC!C411</f>
        <v>-3.083603758543017E-2</v>
      </c>
    </row>
    <row r="238" spans="1:7">
      <c r="A238" s="2">
        <v>40391</v>
      </c>
      <c r="B238" s="263">
        <f>-NFSP!F227</f>
        <v>-3.1289922930762645E-2</v>
      </c>
      <c r="C238" s="263">
        <f>BTC!B370</f>
        <v>-2.2625765244755586E-2</v>
      </c>
      <c r="E238" s="2">
        <v>41671</v>
      </c>
      <c r="F238" s="109">
        <f>Câmbio!C315</f>
        <v>94.72</v>
      </c>
      <c r="G238" s="172">
        <f>BTC!C412</f>
        <v>-3.1794565041263219E-2</v>
      </c>
    </row>
    <row r="239" spans="1:7">
      <c r="A239" s="2">
        <v>40422</v>
      </c>
      <c r="B239" s="263">
        <f>-NFSP!F228</f>
        <v>-2.225381514494143E-2</v>
      </c>
      <c r="C239" s="263">
        <f>BTC!B371</f>
        <v>-2.2878035086639849E-2</v>
      </c>
      <c r="E239" s="2">
        <v>41699</v>
      </c>
      <c r="F239" s="109">
        <f>Câmbio!C316</f>
        <v>91.68</v>
      </c>
      <c r="G239" s="172">
        <f>BTC!C413</f>
        <v>-3.216723105920017E-2</v>
      </c>
    </row>
    <row r="240" spans="1:7">
      <c r="A240" s="2">
        <v>40452</v>
      </c>
      <c r="B240" s="263">
        <f>-NFSP!F229</f>
        <v>-2.337481143302203E-2</v>
      </c>
      <c r="C240" s="263">
        <f>BTC!B372</f>
        <v>-2.274904453796165E-2</v>
      </c>
      <c r="E240" s="2">
        <v>41730</v>
      </c>
      <c r="F240" s="109">
        <f>Câmbio!C317</f>
        <v>87.63</v>
      </c>
      <c r="G240" s="172">
        <f>BTC!C414</f>
        <v>-3.3237879447349031E-2</v>
      </c>
    </row>
    <row r="241" spans="1:7">
      <c r="A241" s="2">
        <v>40483</v>
      </c>
      <c r="B241" s="263">
        <f>-NFSP!F230</f>
        <v>-2.5930842427710311E-2</v>
      </c>
      <c r="C241" s="263">
        <f>BTC!B373</f>
        <v>-2.294424904642537E-2</v>
      </c>
      <c r="E241" s="2">
        <v>41760</v>
      </c>
      <c r="F241" s="109">
        <f>Câmbio!C318</f>
        <v>86.9</v>
      </c>
      <c r="G241" s="172">
        <f>BTC!C415</f>
        <v>-3.4288152091426473E-2</v>
      </c>
    </row>
    <row r="242" spans="1:7">
      <c r="A242" s="2">
        <v>40513</v>
      </c>
      <c r="B242" s="263">
        <f>-NFSP!F231</f>
        <v>-2.449569588173402E-2</v>
      </c>
      <c r="C242" s="263">
        <f>BTC!C374</f>
        <v>-3.4313368338785684E-2</v>
      </c>
      <c r="E242" s="2">
        <v>41791</v>
      </c>
      <c r="F242" s="109">
        <f>Câmbio!C319</f>
        <v>87.05</v>
      </c>
      <c r="G242" s="172">
        <f>BTC!C416</f>
        <v>-3.5324727693228926E-2</v>
      </c>
    </row>
    <row r="243" spans="1:7">
      <c r="A243" s="2">
        <v>40544</v>
      </c>
      <c r="B243" s="263">
        <f>-NFSP!F232</f>
        <v>-2.5714819622210228E-2</v>
      </c>
      <c r="C243" s="263">
        <f>BTC!C375</f>
        <v>-3.4920372265124275E-2</v>
      </c>
      <c r="E243" s="2">
        <v>41821</v>
      </c>
      <c r="F243" s="109">
        <f>Câmbio!C320</f>
        <v>87.49</v>
      </c>
      <c r="G243" s="172">
        <f>BTC!C417</f>
        <v>-3.4831778938133884E-2</v>
      </c>
    </row>
    <row r="244" spans="1:7">
      <c r="A244" s="2">
        <v>40575</v>
      </c>
      <c r="B244" s="263">
        <f>-NFSP!F233</f>
        <v>-2.5181182800306935E-2</v>
      </c>
      <c r="C244" s="263">
        <f>BTC!C376</f>
        <v>-3.4296190521759327E-2</v>
      </c>
      <c r="E244" s="2">
        <v>41852</v>
      </c>
      <c r="F244" s="109">
        <f>Câmbio!C321</f>
        <v>88.77</v>
      </c>
      <c r="G244" s="172">
        <f>BTC!C418</f>
        <v>-3.5625385099337881E-2</v>
      </c>
    </row>
    <row r="245" spans="1:7">
      <c r="A245" s="2">
        <v>40603</v>
      </c>
      <c r="B245" s="263">
        <f>-NFSP!F234</f>
        <v>-2.2432449180707539E-2</v>
      </c>
      <c r="C245" s="263">
        <f>BTC!C377</f>
        <v>-3.3614865377322722E-2</v>
      </c>
      <c r="E245" s="2">
        <v>41883</v>
      </c>
      <c r="F245" s="109">
        <f>Câmbio!C322</f>
        <v>89.59</v>
      </c>
      <c r="G245" s="172">
        <f>BTC!C419</f>
        <v>-3.8083320623939307E-2</v>
      </c>
    </row>
    <row r="246" spans="1:7">
      <c r="A246" s="2">
        <v>40634</v>
      </c>
      <c r="B246" s="263">
        <f>-NFSP!F235</f>
        <v>-2.4030068609832263E-2</v>
      </c>
      <c r="C246" s="263">
        <f>BTC!C378</f>
        <v>-3.2337745011904569E-2</v>
      </c>
      <c r="E246" s="2">
        <v>41913</v>
      </c>
      <c r="F246" s="109">
        <f>Câmbio!C323</f>
        <v>92.87</v>
      </c>
      <c r="G246" s="172">
        <f>BTC!C420</f>
        <v>-3.8954075395403881E-2</v>
      </c>
    </row>
    <row r="247" spans="1:7">
      <c r="A247" s="2">
        <v>40664</v>
      </c>
      <c r="B247" s="263">
        <f>-NFSP!F236</f>
        <v>-2.3820153277994662E-2</v>
      </c>
      <c r="C247" s="263">
        <f>BTC!C379</f>
        <v>-3.2664649044868946E-2</v>
      </c>
      <c r="E247" s="2">
        <v>41944</v>
      </c>
      <c r="F247" s="109">
        <f>Câmbio!C324</f>
        <v>94.97</v>
      </c>
      <c r="G247" s="172">
        <f>BTC!C421</f>
        <v>-4.0347088973851329E-2</v>
      </c>
    </row>
    <row r="248" spans="1:7">
      <c r="A248" s="2">
        <v>40695</v>
      </c>
      <c r="B248" s="263">
        <f>-NFSP!F237</f>
        <v>-2.1618417905645566E-2</v>
      </c>
      <c r="C248" s="263">
        <f>BTC!C380</f>
        <v>-3.1374986326707162E-2</v>
      </c>
      <c r="E248" s="2">
        <v>41974</v>
      </c>
      <c r="F248" s="109">
        <f>Câmbio!C325</f>
        <v>96.66</v>
      </c>
      <c r="G248" s="172">
        <f>BTC!C422</f>
        <v>-4.2448161717680045E-2</v>
      </c>
    </row>
    <row r="249" spans="1:7">
      <c r="A249" s="2">
        <v>40725</v>
      </c>
      <c r="B249" s="263">
        <f>-NFSP!F238</f>
        <v>-1.8740106636890443E-2</v>
      </c>
      <c r="C249" s="263">
        <f>BTC!C381</f>
        <v>-3.0851348998987425E-2</v>
      </c>
      <c r="E249" s="2">
        <v>42005</v>
      </c>
      <c r="F249" s="109">
        <f>Câmbio!C326</f>
        <v>93.33</v>
      </c>
      <c r="G249" s="172">
        <f>BTC!C423</f>
        <v>-4.2943183080531237E-2</v>
      </c>
    </row>
    <row r="250" spans="1:7">
      <c r="A250" s="2">
        <v>40756</v>
      </c>
      <c r="B250" s="263">
        <f>-NFSP!F239</f>
        <v>-1.9926004379735227E-2</v>
      </c>
      <c r="C250" s="263">
        <f>BTC!C382</f>
        <v>-3.1224206310882768E-2</v>
      </c>
      <c r="E250" s="2">
        <v>42036</v>
      </c>
      <c r="F250" s="109">
        <f>Câmbio!C327</f>
        <v>98.7</v>
      </c>
      <c r="G250" s="172">
        <f>BTC!C424</f>
        <v>-4.3802283764631161E-2</v>
      </c>
    </row>
    <row r="251" spans="1:7">
      <c r="A251" s="2">
        <v>40787</v>
      </c>
      <c r="B251" s="263">
        <f>-NFSP!F240</f>
        <v>-2.3363325764621058E-2</v>
      </c>
      <c r="C251" s="263">
        <f>BTC!C383</f>
        <v>-3.0291982253655488E-2</v>
      </c>
      <c r="E251" s="2">
        <v>42064</v>
      </c>
      <c r="F251" s="109">
        <f>Câmbio!C328</f>
        <v>107.01</v>
      </c>
      <c r="G251" s="172">
        <f>BTC!C425</f>
        <v>-4.4345916124290008E-2</v>
      </c>
    </row>
    <row r="252" spans="1:7">
      <c r="A252" s="2">
        <v>40817</v>
      </c>
      <c r="B252" s="263">
        <f>-NFSP!F241</f>
        <v>-2.3879383879779083E-2</v>
      </c>
      <c r="C252" s="263">
        <f>BTC!C384</f>
        <v>-2.9149383489925674E-2</v>
      </c>
      <c r="E252" s="2">
        <v>42095</v>
      </c>
      <c r="F252" s="109">
        <f>Câmbio!C329</f>
        <v>103.69</v>
      </c>
      <c r="G252" s="172">
        <f>BTC!C426</f>
        <v>-4.4390214144623769E-2</v>
      </c>
    </row>
    <row r="253" spans="1:7">
      <c r="A253" s="2">
        <v>40848</v>
      </c>
      <c r="B253" s="263">
        <f>-NFSP!F242</f>
        <v>-2.2301054549929332E-2</v>
      </c>
      <c r="C253" s="263">
        <f>BTC!C385</f>
        <v>-2.9180726175230386E-2</v>
      </c>
      <c r="E253" s="2">
        <v>42125</v>
      </c>
      <c r="F253" s="109">
        <f>Câmbio!C330</f>
        <v>104.16</v>
      </c>
      <c r="G253" s="172">
        <f>BTC!C427</f>
        <v>-4.3743870491799536E-2</v>
      </c>
    </row>
    <row r="254" spans="1:7">
      <c r="A254" s="2">
        <v>40878</v>
      </c>
      <c r="B254" s="263">
        <f>-NFSP!F243</f>
        <v>-2.3891341241577674E-2</v>
      </c>
      <c r="C254" s="263">
        <f>BTC!C386</f>
        <v>-2.9463580166166764E-2</v>
      </c>
      <c r="E254" s="2">
        <v>42156</v>
      </c>
      <c r="F254" s="109">
        <f>Câmbio!C331</f>
        <v>105.09</v>
      </c>
      <c r="G254" s="172">
        <f>BTC!C428</f>
        <v>-4.3564611319175023E-2</v>
      </c>
    </row>
    <row r="255" spans="1:7">
      <c r="A255" s="2">
        <v>40909</v>
      </c>
      <c r="B255" s="263">
        <f>-NFSP!F244</f>
        <v>-2.252457177108641E-2</v>
      </c>
      <c r="C255" s="263">
        <f>BTC!C387</f>
        <v>-2.995940816466779E-2</v>
      </c>
      <c r="E255" s="2">
        <v>42186</v>
      </c>
      <c r="F255" s="109">
        <f>Câmbio!C332</f>
        <v>108.4</v>
      </c>
      <c r="G255" s="172">
        <f>BTC!C429</f>
        <v>-4.2993534027897691E-2</v>
      </c>
    </row>
    <row r="256" spans="1:7">
      <c r="A256" s="2">
        <v>40940</v>
      </c>
      <c r="B256" s="263">
        <f>-NFSP!F245</f>
        <v>-2.1878522487509707E-2</v>
      </c>
      <c r="C256" s="263">
        <f>BTC!C388</f>
        <v>-2.9326769698907865E-2</v>
      </c>
      <c r="E256" s="2">
        <v>42217</v>
      </c>
      <c r="F256" s="109">
        <f>Câmbio!C333</f>
        <v>117.68</v>
      </c>
      <c r="G256" s="172">
        <f>BTC!C430</f>
        <v>-4.2033887444393785E-2</v>
      </c>
    </row>
    <row r="257" spans="1:7">
      <c r="A257" s="2">
        <v>40969</v>
      </c>
      <c r="B257" s="263">
        <f>-NFSP!F246</f>
        <v>-2.1851163377786063E-2</v>
      </c>
      <c r="C257" s="263">
        <f>BTC!C389</f>
        <v>-2.8600740393267588E-2</v>
      </c>
      <c r="E257" s="2">
        <v>42248</v>
      </c>
      <c r="F257" s="109">
        <f>Câmbio!C334</f>
        <v>129.36000000000001</v>
      </c>
      <c r="G257" s="172">
        <f>BTC!C431</f>
        <v>-4.0568188451961862E-2</v>
      </c>
    </row>
    <row r="258" spans="1:7">
      <c r="A258" s="2">
        <v>41000</v>
      </c>
      <c r="B258" s="263">
        <f>-NFSP!F247</f>
        <v>-2.1352624411041157E-2</v>
      </c>
      <c r="C258" s="263">
        <f>BTC!C390</f>
        <v>-2.96101937051759E-2</v>
      </c>
      <c r="E258" s="2">
        <v>42278</v>
      </c>
      <c r="F258" s="109">
        <f>Câmbio!C335</f>
        <v>127.45</v>
      </c>
      <c r="G258" s="172">
        <f>BTC!C432</f>
        <v>-3.9187460967334796E-2</v>
      </c>
    </row>
    <row r="259" spans="1:7">
      <c r="A259" s="2">
        <v>41030</v>
      </c>
      <c r="B259" s="263">
        <f>-NFSP!F248</f>
        <v>-2.1094537084764099E-2</v>
      </c>
      <c r="C259" s="263">
        <f>BTC!C391</f>
        <v>-2.9585016448199625E-2</v>
      </c>
      <c r="E259" s="2">
        <v>42309</v>
      </c>
      <c r="F259" s="109">
        <f>Câmbio!C336</f>
        <v>121.95</v>
      </c>
      <c r="G259" s="172">
        <f>BTC!C433</f>
        <v>-3.7049995575230789E-2</v>
      </c>
    </row>
    <row r="260" spans="1:7">
      <c r="A260" s="2">
        <v>41061</v>
      </c>
      <c r="B260" s="263">
        <f>-NFSP!F249</f>
        <v>-2.2566834210949415E-2</v>
      </c>
      <c r="C260" s="263">
        <f>BTC!C392</f>
        <v>-3.0348274589931324E-2</v>
      </c>
      <c r="E260" s="2">
        <v>42339</v>
      </c>
      <c r="F260" s="109">
        <f>Câmbio!C337</f>
        <v>122.14</v>
      </c>
      <c r="G260" s="172">
        <f>BTC!C434</f>
        <v>-3.3098407275934098E-2</v>
      </c>
    </row>
    <row r="261" spans="1:7">
      <c r="A261" s="2">
        <v>41091</v>
      </c>
      <c r="B261" s="263">
        <f>-NFSP!F250</f>
        <v>-2.3708301173911598E-2</v>
      </c>
      <c r="C261" s="263">
        <f>BTC!C393</f>
        <v>-3.0414550200440631E-2</v>
      </c>
      <c r="E261" s="2">
        <v>42370</v>
      </c>
      <c r="F261" s="109">
        <f>Câmbio!C338</f>
        <v>122.41</v>
      </c>
      <c r="G261" s="172">
        <f>BTC!C435</f>
        <v>-2.9094189770785331E-2</v>
      </c>
    </row>
    <row r="262" spans="1:7">
      <c r="A262" s="2">
        <v>41122</v>
      </c>
      <c r="B262" s="263">
        <f>-NFSP!F251</f>
        <v>-2.3445943965521646E-2</v>
      </c>
      <c r="C262" s="263">
        <f>BTC!C394</f>
        <v>-2.9351710949488068E-2</v>
      </c>
      <c r="E262" s="2">
        <v>42401</v>
      </c>
      <c r="F262" s="109">
        <f>Câmbio!C339</f>
        <v>120.2</v>
      </c>
      <c r="G262" s="172">
        <f>BTC!C436</f>
        <v>-2.6162804657751944E-2</v>
      </c>
    </row>
    <row r="263" spans="1:7">
      <c r="A263" s="2">
        <v>41153</v>
      </c>
      <c r="B263" s="263">
        <f>-NFSP!F252</f>
        <v>-2.4953196834480183E-2</v>
      </c>
      <c r="C263" s="263">
        <f>BTC!C395</f>
        <v>-2.9013828911330301E-2</v>
      </c>
      <c r="E263" s="2">
        <v>42430</v>
      </c>
      <c r="F263" s="109">
        <f>Câmbio!C340</f>
        <v>112.7</v>
      </c>
      <c r="G263" s="172">
        <f>BTC!C437</f>
        <v>-2.347765606176163E-2</v>
      </c>
    </row>
    <row r="264" spans="1:7">
      <c r="A264" s="2">
        <v>41183</v>
      </c>
      <c r="B264" s="263">
        <f>-NFSP!F253</f>
        <v>-2.3741530901232585E-2</v>
      </c>
      <c r="C264" s="263">
        <f>BTC!C396</f>
        <v>-2.9781909489669658E-2</v>
      </c>
      <c r="E264" s="2">
        <v>42461</v>
      </c>
      <c r="F264" s="109">
        <f>Câmbio!C341</f>
        <v>110.03</v>
      </c>
      <c r="G264" s="172">
        <f>BTC!C438</f>
        <v>-1.9442487835741921E-2</v>
      </c>
    </row>
    <row r="265" spans="1:7">
      <c r="A265" s="2">
        <v>41214</v>
      </c>
      <c r="B265" s="263">
        <f>-NFSP!F254</f>
        <v>-2.6150291334640249E-2</v>
      </c>
      <c r="C265" s="263">
        <f>BTC!C397</f>
        <v>-2.9554998307955358E-2</v>
      </c>
      <c r="E265" s="2">
        <v>42491</v>
      </c>
      <c r="F265" s="109">
        <f>Câmbio!C342</f>
        <v>108.66</v>
      </c>
      <c r="G265" s="172">
        <f>BTC!C439</f>
        <v>-1.6593342066543476E-2</v>
      </c>
    </row>
    <row r="266" spans="1:7">
      <c r="A266" s="2">
        <v>41244</v>
      </c>
      <c r="B266" s="263">
        <f>-NFSP!F255</f>
        <v>-2.1961842448092114E-2</v>
      </c>
      <c r="C266" s="263">
        <f>BTC!C398</f>
        <v>-3.0126658735020087E-2</v>
      </c>
      <c r="E266" s="2">
        <v>42522</v>
      </c>
      <c r="F266" s="109">
        <f>Câmbio!C343</f>
        <v>104.86</v>
      </c>
      <c r="G266" s="172">
        <f>BTC!C440</f>
        <v>-1.6531406162640566E-2</v>
      </c>
    </row>
    <row r="267" spans="1:7">
      <c r="A267" s="2">
        <v>41275</v>
      </c>
      <c r="B267" s="263">
        <f>-NFSP!F256</f>
        <v>-2.1197003614513679E-2</v>
      </c>
      <c r="C267" s="263">
        <f>BTC!C399</f>
        <v>-3.100659215650052E-2</v>
      </c>
      <c r="E267" s="2">
        <v>42552</v>
      </c>
      <c r="F267" s="109">
        <f>Câmbio!C344</f>
        <v>99.57</v>
      </c>
      <c r="G267" s="172">
        <f>BTC!C441</f>
        <v>-1.5587241160265249E-2</v>
      </c>
    </row>
    <row r="268" spans="1:7">
      <c r="A268" s="2">
        <v>41306</v>
      </c>
      <c r="B268" s="263">
        <f>-NFSP!F257</f>
        <v>-2.3969002520663755E-2</v>
      </c>
      <c r="C268" s="263">
        <f>BTC!C400</f>
        <v>-3.2152862409884547E-2</v>
      </c>
      <c r="E268" s="2">
        <v>42583</v>
      </c>
      <c r="F268" s="109">
        <f>Câmbio!C345</f>
        <v>98.18</v>
      </c>
      <c r="G268" s="172">
        <f>BTC!C442</f>
        <v>-1.4486270843142801E-2</v>
      </c>
    </row>
    <row r="269" spans="1:7">
      <c r="A269" s="2">
        <v>41334</v>
      </c>
      <c r="B269" s="263">
        <f>-NFSP!F258</f>
        <v>-2.5144564601683423E-2</v>
      </c>
      <c r="C269" s="263">
        <f>BTC!C401</f>
        <v>-3.2626753314515547E-2</v>
      </c>
      <c r="E269" s="2">
        <v>42614</v>
      </c>
      <c r="F269" s="109">
        <f>Câmbio!C346</f>
        <v>99.09</v>
      </c>
      <c r="G269" s="172">
        <f>BTC!C443</f>
        <v>-1.3060989418282022E-2</v>
      </c>
    </row>
    <row r="270" spans="1:7">
      <c r="A270" s="2">
        <v>41365</v>
      </c>
      <c r="B270" s="263">
        <f>-NFSP!F259</f>
        <v>-2.6205647917384261E-2</v>
      </c>
      <c r="C270" s="263">
        <f>BTC!C402</f>
        <v>-3.2307970339200617E-2</v>
      </c>
      <c r="E270" s="2">
        <v>42644</v>
      </c>
      <c r="F270" s="109">
        <f>Câmbio!C347</f>
        <v>95.94</v>
      </c>
      <c r="G270" s="172">
        <f>BTC!C444</f>
        <v>-1.2530440755875338E-2</v>
      </c>
    </row>
    <row r="271" spans="1:7">
      <c r="A271" s="2">
        <v>41395</v>
      </c>
      <c r="B271" s="263">
        <f>-NFSP!F260</f>
        <v>-2.5616091398034172E-2</v>
      </c>
      <c r="C271" s="263">
        <f>BTC!C403</f>
        <v>-3.2205225910711718E-2</v>
      </c>
      <c r="E271" s="2">
        <v>42675</v>
      </c>
      <c r="F271" s="109">
        <f>Câmbio!C348</f>
        <v>98.83</v>
      </c>
      <c r="G271" s="172">
        <f>BTC!C445</f>
        <v>-1.1273316388807686E-2</v>
      </c>
    </row>
    <row r="272" spans="1:7">
      <c r="A272" s="2">
        <v>41426</v>
      </c>
      <c r="B272" s="263">
        <f>-NFSP!F261</f>
        <v>-2.4886936119998496E-2</v>
      </c>
      <c r="C272" s="263">
        <f>BTC!C404</f>
        <v>-3.0656087040780943E-2</v>
      </c>
      <c r="E272" s="2">
        <v>42705</v>
      </c>
      <c r="F272" s="109">
        <f>Câmbio!C349</f>
        <v>97.62</v>
      </c>
      <c r="G272" s="172">
        <f>BTC!C446</f>
        <v>-1.3178139296274163E-2</v>
      </c>
    </row>
    <row r="273" spans="1:7">
      <c r="A273" s="2">
        <v>41456</v>
      </c>
      <c r="B273" s="263">
        <f>-NFSP!F262</f>
        <v>-2.6350506666489096E-2</v>
      </c>
      <c r="C273" s="263">
        <f>BTC!C405</f>
        <v>-3.1804861126273322E-2</v>
      </c>
      <c r="E273" s="2">
        <v>42736</v>
      </c>
      <c r="F273" s="109">
        <f>Câmbio!C350</f>
        <v>92.97</v>
      </c>
      <c r="G273" s="172">
        <f>BTC!C447</f>
        <v>-1.3159909871473814E-2</v>
      </c>
    </row>
    <row r="274" spans="1:7">
      <c r="A274" s="2">
        <v>41487</v>
      </c>
      <c r="B274" s="263">
        <f>-NFSP!F263</f>
        <v>-2.7072197657908106E-2</v>
      </c>
      <c r="C274" s="263">
        <f>BTC!C406</f>
        <v>-3.2283014147387719E-2</v>
      </c>
      <c r="E274" s="2">
        <v>42767</v>
      </c>
      <c r="F274" s="109">
        <f>Câmbio!C351</f>
        <v>91.46</v>
      </c>
      <c r="G274" s="172">
        <f>BTC!C448</f>
        <v>-1.2512147146844356E-2</v>
      </c>
    </row>
    <row r="275" spans="1:7">
      <c r="A275" s="2">
        <v>41518</v>
      </c>
      <c r="B275" s="263">
        <f>-NFSP!F264</f>
        <v>-2.926319124261037E-2</v>
      </c>
      <c r="C275" s="263">
        <f>BTC!C407</f>
        <v>-3.1738138700896854E-2</v>
      </c>
      <c r="E275" s="2">
        <v>42795</v>
      </c>
      <c r="F275" s="109">
        <f>Câmbio!C352</f>
        <v>92.14</v>
      </c>
      <c r="G275" s="172">
        <f>BTC!C449</f>
        <v>-1.115857095102521E-2</v>
      </c>
    </row>
    <row r="276" spans="1:7">
      <c r="A276" s="2">
        <v>41548</v>
      </c>
      <c r="B276" s="263">
        <f>-NFSP!F265</f>
        <v>-3.0389369509825431E-2</v>
      </c>
      <c r="C276" s="263">
        <f>BTC!C408</f>
        <v>-3.2073865385300798E-2</v>
      </c>
      <c r="E276" s="2">
        <v>42826</v>
      </c>
      <c r="F276" s="109">
        <f>Câmbio!C353</f>
        <v>93.24</v>
      </c>
      <c r="G276" s="172">
        <f>BTC!C450</f>
        <v>-1.063117079447796E-2</v>
      </c>
    </row>
    <row r="277" spans="1:7">
      <c r="A277" s="2">
        <v>41579</v>
      </c>
      <c r="B277" s="263">
        <f>-NFSP!F266</f>
        <v>-2.6067704251477281E-2</v>
      </c>
      <c r="C277" s="263">
        <f>BTC!C409</f>
        <v>-3.1386904520575708E-2</v>
      </c>
      <c r="E277" s="2">
        <v>42856</v>
      </c>
      <c r="F277" s="109">
        <f>Câmbio!C354</f>
        <v>95.61</v>
      </c>
      <c r="G277" s="172">
        <f>BTC!C451</f>
        <v>-9.689326717459975E-3</v>
      </c>
    </row>
    <row r="278" spans="1:7">
      <c r="A278" s="2">
        <v>41609</v>
      </c>
      <c r="B278" s="263">
        <f>-NFSP!F267</f>
        <v>-2.867917881468228E-2</v>
      </c>
      <c r="C278" s="263">
        <f>BTC!C410</f>
        <v>-3.0318142190908007E-2</v>
      </c>
      <c r="E278" s="2">
        <v>42887</v>
      </c>
      <c r="F278" s="109">
        <f>Câmbio!C355</f>
        <v>99.2</v>
      </c>
      <c r="G278" s="172">
        <f>BTC!C452</f>
        <v>-7.614644031461843E-3</v>
      </c>
    </row>
    <row r="279" spans="1:7">
      <c r="A279" s="2">
        <v>41640</v>
      </c>
      <c r="B279" s="263">
        <f>-NFSP!F268</f>
        <v>-3.141413729254975E-2</v>
      </c>
      <c r="C279" s="263">
        <f>BTC!C411</f>
        <v>-3.083603758543017E-2</v>
      </c>
      <c r="E279" s="2">
        <v>42917</v>
      </c>
      <c r="F279" s="109">
        <f>Câmbio!C356</f>
        <v>97.46</v>
      </c>
      <c r="G279" s="172">
        <f>BTC!C453</f>
        <v>-7.2282015109351311E-3</v>
      </c>
    </row>
    <row r="280" spans="1:7">
      <c r="A280" s="2">
        <v>41671</v>
      </c>
      <c r="B280" s="263">
        <f>-NFSP!F269</f>
        <v>-2.8699924445491798E-2</v>
      </c>
      <c r="C280" s="263">
        <f>BTC!C412</f>
        <v>-3.1794565041263219E-2</v>
      </c>
      <c r="E280" s="2">
        <v>42948</v>
      </c>
      <c r="F280" s="109">
        <f>Câmbio!C357</f>
        <v>97.34</v>
      </c>
      <c r="G280" s="172">
        <f>BTC!C454</f>
        <v>-6.9637245948133463E-3</v>
      </c>
    </row>
    <row r="281" spans="1:7">
      <c r="A281" s="2">
        <v>41699</v>
      </c>
      <c r="B281" s="263">
        <f>-NFSP!F270</f>
        <v>-2.8222047147903429E-2</v>
      </c>
      <c r="C281" s="263">
        <f>BTC!C413</f>
        <v>-3.216723105920017E-2</v>
      </c>
      <c r="E281" s="2">
        <v>42979</v>
      </c>
      <c r="F281" s="109">
        <f>Câmbio!C358</f>
        <v>97.5</v>
      </c>
      <c r="G281" s="172">
        <f>BTC!C455</f>
        <v>-6.4089626935638832E-3</v>
      </c>
    </row>
    <row r="282" spans="1:7">
      <c r="A282" s="2">
        <v>41730</v>
      </c>
      <c r="B282" s="263">
        <f>-NFSP!F271</f>
        <v>-2.7479398040069568E-2</v>
      </c>
      <c r="C282" s="263">
        <f>BTC!C414</f>
        <v>-3.3237879447349031E-2</v>
      </c>
      <c r="E282" s="2">
        <v>43009</v>
      </c>
      <c r="F282" s="109">
        <f>Câmbio!C359</f>
        <v>97.89</v>
      </c>
      <c r="G282" s="172">
        <f>BTC!C456</f>
        <v>-4.8420203669637995E-3</v>
      </c>
    </row>
    <row r="283" spans="1:7">
      <c r="A283" s="2">
        <v>41760</v>
      </c>
      <c r="B283" s="263">
        <f>-NFSP!F272</f>
        <v>-3.0928550578506363E-2</v>
      </c>
      <c r="C283" s="263">
        <f>BTC!C415</f>
        <v>-3.4288152091426473E-2</v>
      </c>
      <c r="E283" s="2">
        <v>43040</v>
      </c>
      <c r="F283" s="109">
        <f>Câmbio!C360</f>
        <v>99.85</v>
      </c>
      <c r="G283" s="172">
        <f>BTC!C457</f>
        <v>-5.6091920989836596E-3</v>
      </c>
    </row>
    <row r="284" spans="1:7">
      <c r="A284" s="2">
        <v>41791</v>
      </c>
      <c r="B284" s="263">
        <f>-NFSP!F273</f>
        <v>-3.265787532674945E-2</v>
      </c>
      <c r="C284" s="263">
        <f>BTC!C416</f>
        <v>-3.5324727693228926E-2</v>
      </c>
      <c r="E284" s="2">
        <v>43070</v>
      </c>
      <c r="F284" s="109">
        <f>Câmbio!C361</f>
        <v>101.27</v>
      </c>
      <c r="G284" s="172">
        <f>BTC!C458</f>
        <v>-4.77086236560814E-3</v>
      </c>
    </row>
    <row r="285" spans="1:7">
      <c r="A285" s="2">
        <v>41821</v>
      </c>
      <c r="B285" s="263">
        <f>-NFSP!F274</f>
        <v>-3.4667297504353961E-2</v>
      </c>
      <c r="C285" s="263">
        <f>BTC!C417</f>
        <v>-3.4831778938133884E-2</v>
      </c>
      <c r="E285" s="2">
        <v>43101</v>
      </c>
      <c r="F285" s="109">
        <f>Câmbio!C362</f>
        <v>99.59</v>
      </c>
      <c r="G285" s="172">
        <f>BTC!C459</f>
        <v>-4.427676293639226E-3</v>
      </c>
    </row>
    <row r="286" spans="1:7">
      <c r="A286" s="2">
        <v>41852</v>
      </c>
      <c r="B286" s="263">
        <f>-NFSP!F275</f>
        <v>-3.6381548577072806E-2</v>
      </c>
      <c r="C286" s="263">
        <f>BTC!C418</f>
        <v>-3.5625385099337881E-2</v>
      </c>
      <c r="E286" s="2">
        <v>43132</v>
      </c>
      <c r="F286" s="109">
        <f>Câmbio!C363</f>
        <v>101.87</v>
      </c>
      <c r="G286" s="172">
        <f>BTC!C460</f>
        <v>-4.8492842686092864E-3</v>
      </c>
    </row>
    <row r="287" spans="1:7">
      <c r="A287" s="2">
        <v>41883</v>
      </c>
      <c r="B287" s="263">
        <f>-NFSP!F276</f>
        <v>-4.3565152731923421E-2</v>
      </c>
      <c r="C287" s="263">
        <f>BTC!C419</f>
        <v>-3.8083320623939307E-2</v>
      </c>
      <c r="E287" s="2">
        <v>43160</v>
      </c>
      <c r="F287" s="109">
        <f>Câmbio!C364</f>
        <v>102.58</v>
      </c>
      <c r="G287" s="172">
        <f>BTC!C461</f>
        <v>-5.1793320636817405E-3</v>
      </c>
    </row>
    <row r="288" spans="1:7">
      <c r="A288" s="2">
        <v>41913</v>
      </c>
      <c r="B288" s="263">
        <f>-NFSP!F277</f>
        <v>-4.4360336690742748E-2</v>
      </c>
      <c r="C288" s="263">
        <f>BTC!C420</f>
        <v>-3.8954075395403881E-2</v>
      </c>
      <c r="E288" s="2">
        <v>43191</v>
      </c>
      <c r="F288" s="109">
        <f>Câmbio!C365</f>
        <v>106.72</v>
      </c>
      <c r="G288" s="172">
        <f>BTC!C462</f>
        <v>-5.5626161747267889E-3</v>
      </c>
    </row>
    <row r="289" spans="1:7">
      <c r="A289" s="2">
        <v>41944</v>
      </c>
      <c r="B289" s="263">
        <f>-NFSP!F278</f>
        <v>-5.138058472112142E-2</v>
      </c>
      <c r="C289" s="263">
        <f>BTC!C421</f>
        <v>-4.0347088973851329E-2</v>
      </c>
      <c r="E289" s="2">
        <v>43221</v>
      </c>
      <c r="F289" s="109">
        <f>Câmbio!C366</f>
        <v>109.95</v>
      </c>
      <c r="G289" s="172">
        <f>BTC!C463</f>
        <v>-6.7046520350280631E-3</v>
      </c>
    </row>
    <row r="290" spans="1:7">
      <c r="A290" s="2">
        <v>41974</v>
      </c>
      <c r="B290" s="263">
        <f>-NFSP!F279</f>
        <v>-5.9021280199730609E-2</v>
      </c>
      <c r="C290" s="263">
        <f>BTC!C422</f>
        <v>-4.2448161717680045E-2</v>
      </c>
      <c r="E290" s="2">
        <v>43252</v>
      </c>
      <c r="F290" s="109">
        <f>Câmbio!C367</f>
        <v>110.8</v>
      </c>
      <c r="G290" s="172">
        <f>BTC!C464</f>
        <v>-7.162025849392145E-3</v>
      </c>
    </row>
    <row r="291" spans="1:7">
      <c r="A291" s="2">
        <v>42005</v>
      </c>
      <c r="B291" s="263">
        <f>-NFSP!F280</f>
        <v>-5.6637063821968321E-2</v>
      </c>
      <c r="C291" s="263">
        <f>BTC!C423</f>
        <v>-4.2943183080531237E-2</v>
      </c>
    </row>
    <row r="292" spans="1:7">
      <c r="A292" s="2">
        <v>42036</v>
      </c>
      <c r="B292" s="263">
        <f>-NFSP!F281</f>
        <v>-6.4444899741065584E-2</v>
      </c>
      <c r="C292" s="263">
        <f>BTC!C424</f>
        <v>-4.3802283764631161E-2</v>
      </c>
    </row>
    <row r="293" spans="1:7">
      <c r="A293" s="2">
        <v>42064</v>
      </c>
      <c r="B293" s="263">
        <f>-NFSP!F282</f>
        <v>-7.2963562086562669E-2</v>
      </c>
      <c r="C293" s="263">
        <f>BTC!C425</f>
        <v>-4.4345916124290008E-2</v>
      </c>
    </row>
    <row r="294" spans="1:7">
      <c r="A294" s="2">
        <v>42095</v>
      </c>
      <c r="B294" s="263">
        <f>-NFSP!F283</f>
        <v>-7.0370445881305407E-2</v>
      </c>
      <c r="C294" s="263">
        <f>BTC!C426</f>
        <v>-4.4390214144623769E-2</v>
      </c>
    </row>
    <row r="295" spans="1:7">
      <c r="A295" s="2">
        <v>42125</v>
      </c>
      <c r="B295" s="263">
        <f>-NFSP!F284</f>
        <v>-7.4484564571049627E-2</v>
      </c>
      <c r="C295" s="263">
        <f>BTC!C427</f>
        <v>-4.3743870491799536E-2</v>
      </c>
    </row>
    <row r="296" spans="1:7">
      <c r="A296" s="2">
        <v>42156</v>
      </c>
      <c r="B296" s="263">
        <f>-NFSP!F285</f>
        <v>-7.6866386750783819E-2</v>
      </c>
      <c r="C296" s="263">
        <f>BTC!C428</f>
        <v>-4.3564611319175023E-2</v>
      </c>
    </row>
    <row r="297" spans="1:7">
      <c r="A297" s="2">
        <v>42186</v>
      </c>
      <c r="B297" s="263">
        <f>-NFSP!F286</f>
        <v>-8.270088580291407E-2</v>
      </c>
      <c r="C297" s="263">
        <f>BTC!C429</f>
        <v>-4.2993534027897691E-2</v>
      </c>
    </row>
    <row r="298" spans="1:7">
      <c r="A298" s="2">
        <v>42217</v>
      </c>
      <c r="B298" s="263">
        <f>-NFSP!F287</f>
        <v>-8.6098636598850059E-2</v>
      </c>
      <c r="C298" s="263">
        <f>BTC!C430</f>
        <v>-4.2033887444393785E-2</v>
      </c>
    </row>
    <row r="299" spans="1:7">
      <c r="A299" s="2">
        <v>42248</v>
      </c>
      <c r="B299" s="263">
        <f>-NFSP!F288</f>
        <v>-8.6773681238143191E-2</v>
      </c>
      <c r="C299" s="263">
        <f>BTC!C431</f>
        <v>-4.0568188451961862E-2</v>
      </c>
    </row>
    <row r="300" spans="1:7">
      <c r="A300" s="2">
        <v>42278</v>
      </c>
      <c r="B300" s="263">
        <f>-NFSP!F289</f>
        <v>-8.8784391130642612E-2</v>
      </c>
      <c r="C300" s="263">
        <f>BTC!C432</f>
        <v>-3.9187460967334796E-2</v>
      </c>
    </row>
    <row r="301" spans="1:7">
      <c r="A301" s="2">
        <v>42309</v>
      </c>
      <c r="B301" s="263">
        <f>-NFSP!F290</f>
        <v>-8.9010567782742314E-2</v>
      </c>
      <c r="C301" s="263">
        <f>BTC!C433</f>
        <v>-3.7049995575230789E-2</v>
      </c>
    </row>
    <row r="302" spans="1:7">
      <c r="A302" s="2">
        <v>42339</v>
      </c>
      <c r="B302" s="263">
        <f>-NFSP!F291</f>
        <v>-9.94809772891036E-2</v>
      </c>
      <c r="C302" s="263">
        <f>BTC!C434</f>
        <v>-3.3098407275934098E-2</v>
      </c>
    </row>
    <row r="303" spans="1:7">
      <c r="A303" s="2">
        <v>42370</v>
      </c>
      <c r="B303" s="263">
        <f>-NFSP!F292</f>
        <v>-0.10432017855943486</v>
      </c>
      <c r="C303" s="263">
        <f>BTC!C435</f>
        <v>-2.9094189770785331E-2</v>
      </c>
    </row>
    <row r="304" spans="1:7">
      <c r="A304" s="2">
        <v>42401</v>
      </c>
      <c r="B304" s="263">
        <f>-NFSP!F293</f>
        <v>-0.10336603939577763</v>
      </c>
      <c r="C304" s="263">
        <f>BTC!C436</f>
        <v>-2.6162804657751944E-2</v>
      </c>
    </row>
    <row r="305" spans="1:3">
      <c r="A305" s="2">
        <v>42430</v>
      </c>
      <c r="B305" s="263">
        <f>-NFSP!F294</f>
        <v>-9.4454754762947402E-2</v>
      </c>
      <c r="C305" s="263">
        <f>BTC!C437</f>
        <v>-2.347765606176163E-2</v>
      </c>
    </row>
    <row r="306" spans="1:3">
      <c r="A306" s="2">
        <v>42461</v>
      </c>
      <c r="B306" s="263">
        <f>-NFSP!F295</f>
        <v>-9.8035808011544726E-2</v>
      </c>
      <c r="C306" s="263">
        <f>BTC!C438</f>
        <v>-1.9442487835741921E-2</v>
      </c>
    </row>
    <row r="307" spans="1:3">
      <c r="A307" s="2">
        <v>42491</v>
      </c>
      <c r="B307" s="263">
        <f>-NFSP!F296</f>
        <v>-9.8057981342980091E-2</v>
      </c>
      <c r="C307" s="263">
        <f>BTC!C439</f>
        <v>-1.6593342066543476E-2</v>
      </c>
    </row>
    <row r="308" spans="1:3">
      <c r="A308" s="2">
        <v>42522</v>
      </c>
      <c r="B308" s="263">
        <f>-NFSP!F297</f>
        <v>-9.7035857155906943E-2</v>
      </c>
      <c r="C308" s="263">
        <f>BTC!C440</f>
        <v>-1.6531406162640566E-2</v>
      </c>
    </row>
    <row r="309" spans="1:3">
      <c r="A309" s="2">
        <v>42552</v>
      </c>
      <c r="B309" s="263">
        <f>-NFSP!F298</f>
        <v>-9.4246076631996203E-2</v>
      </c>
      <c r="C309" s="263">
        <f>BTC!C441</f>
        <v>-1.5587241160265249E-2</v>
      </c>
    </row>
    <row r="310" spans="1:3">
      <c r="A310" s="2">
        <v>42583</v>
      </c>
      <c r="B310" s="263">
        <f>-NFSP!F299</f>
        <v>-9.5345990827812838E-2</v>
      </c>
      <c r="C310" s="263">
        <f>BTC!C442</f>
        <v>-1.4486270843142801E-2</v>
      </c>
    </row>
    <row r="311" spans="1:3">
      <c r="A311" s="2">
        <v>42614</v>
      </c>
      <c r="B311" s="263">
        <f>-NFSP!F300</f>
        <v>-9.425885352742619E-2</v>
      </c>
      <c r="C311" s="263">
        <f>BTC!C443</f>
        <v>-1.3060989418282022E-2</v>
      </c>
    </row>
    <row r="312" spans="1:3">
      <c r="A312" s="2">
        <v>42644</v>
      </c>
      <c r="B312" s="263">
        <f>-NFSP!F301</f>
        <v>-8.864652171912768E-2</v>
      </c>
      <c r="C312" s="263">
        <f>BTC!C444</f>
        <v>-1.2530440755875338E-2</v>
      </c>
    </row>
    <row r="313" spans="1:3">
      <c r="A313" s="2">
        <v>42675</v>
      </c>
      <c r="B313" s="263">
        <f>-NFSP!F302</f>
        <v>-9.3993875408872218E-2</v>
      </c>
      <c r="C313" s="263">
        <f>BTC!C445</f>
        <v>-1.1273316388807686E-2</v>
      </c>
    </row>
    <row r="314" spans="1:3">
      <c r="A314" s="2">
        <v>42705</v>
      </c>
      <c r="B314" s="263">
        <f>-NFSP!F303</f>
        <v>-9.060560011289083E-2</v>
      </c>
      <c r="C314" s="263">
        <f>BTC!C446</f>
        <v>-1.3178139296274163E-2</v>
      </c>
    </row>
    <row r="315" spans="1:3">
      <c r="A315" s="2">
        <v>42736</v>
      </c>
      <c r="B315" s="263">
        <f>-NFSP!F304</f>
        <v>-8.5907728009487649E-2</v>
      </c>
      <c r="C315" s="263">
        <f>BTC!C447</f>
        <v>-1.3159909871473814E-2</v>
      </c>
    </row>
    <row r="316" spans="1:3">
      <c r="A316" s="2">
        <v>42767</v>
      </c>
      <c r="B316" s="263">
        <f>-NFSP!F305</f>
        <v>-8.576932404006464E-2</v>
      </c>
      <c r="C316" s="263">
        <f>BTC!C448</f>
        <v>-1.2512147146844356E-2</v>
      </c>
    </row>
    <row r="317" spans="1:3">
      <c r="A317" s="2">
        <v>42795</v>
      </c>
      <c r="B317" s="263">
        <f>-NFSP!F306</f>
        <v>-9.1835029344948443E-2</v>
      </c>
      <c r="C317" s="263">
        <f>BTC!C449</f>
        <v>-1.115857095102521E-2</v>
      </c>
    </row>
    <row r="318" spans="1:3">
      <c r="A318" s="2">
        <v>42826</v>
      </c>
      <c r="B318" s="263">
        <f>-NFSP!F307</f>
        <v>-9.1803673155461465E-2</v>
      </c>
      <c r="C318" s="263">
        <f>BTC!C450</f>
        <v>-1.063117079447796E-2</v>
      </c>
    </row>
    <row r="319" spans="1:3">
      <c r="A319" s="2">
        <v>42856</v>
      </c>
      <c r="B319" s="263">
        <f>-NFSP!F308</f>
        <v>-9.2412110063077951E-2</v>
      </c>
      <c r="C319" s="263">
        <f>BTC!C451</f>
        <v>-9.689326717459975E-3</v>
      </c>
    </row>
    <row r="320" spans="1:3">
      <c r="A320" s="2">
        <v>42887</v>
      </c>
      <c r="B320" s="263">
        <f>-NFSP!F309</f>
        <v>-9.4550268385569791E-2</v>
      </c>
      <c r="C320" s="263">
        <f>BTC!C452</f>
        <v>-7.614644031461843E-3</v>
      </c>
    </row>
    <row r="321" spans="1:3">
      <c r="A321" s="2">
        <v>42917</v>
      </c>
      <c r="B321" s="263">
        <f>-NFSP!F310</f>
        <v>-9.2940952862962986E-2</v>
      </c>
      <c r="C321" s="263">
        <f>BTC!C453</f>
        <v>-7.2282015109351311E-3</v>
      </c>
    </row>
    <row r="322" spans="1:3">
      <c r="A322" s="2">
        <v>42948</v>
      </c>
      <c r="B322" s="263">
        <f>-NFSP!F311</f>
        <v>-8.991593920507239E-2</v>
      </c>
      <c r="C322" s="263">
        <f>BTC!C454</f>
        <v>-6.9637245948133463E-3</v>
      </c>
    </row>
    <row r="323" spans="1:3">
      <c r="A323" s="2">
        <v>42979</v>
      </c>
      <c r="B323" s="263">
        <f>-NFSP!F312</f>
        <v>-8.7550339866474536E-2</v>
      </c>
      <c r="C323" s="263">
        <f>BTC!C455</f>
        <v>-6.4089626935638832E-3</v>
      </c>
    </row>
    <row r="324" spans="1:3">
      <c r="A324" s="2">
        <v>43009</v>
      </c>
      <c r="B324" s="263">
        <f>-NFSP!F313</f>
        <v>-9.2326905319845678E-2</v>
      </c>
      <c r="C324" s="263">
        <f>BTC!C456</f>
        <v>-4.8420203669637995E-3</v>
      </c>
    </row>
    <row r="325" spans="1:3">
      <c r="A325" s="2">
        <v>43040</v>
      </c>
      <c r="B325" s="263">
        <f>-NFSP!F314</f>
        <v>-8.4502657052018648E-2</v>
      </c>
      <c r="C325" s="263">
        <f>BTC!C457</f>
        <v>-5.6091920989836596E-3</v>
      </c>
    </row>
    <row r="326" spans="1:3">
      <c r="A326" s="2">
        <v>43070</v>
      </c>
      <c r="B326" s="263">
        <f>-NFSP!F315</f>
        <v>-7.8022454588058177E-2</v>
      </c>
      <c r="C326" s="263">
        <f>BTC!C458</f>
        <v>-4.77086236560814E-3</v>
      </c>
    </row>
    <row r="327" spans="1:3">
      <c r="A327" s="2">
        <v>43101</v>
      </c>
      <c r="B327" s="263">
        <f>-NFSP!F316</f>
        <v>-7.4809070842395603E-2</v>
      </c>
      <c r="C327" s="263">
        <f>BTC!C459</f>
        <v>-4.427676293639226E-3</v>
      </c>
    </row>
    <row r="328" spans="1:3">
      <c r="A328" s="2">
        <v>43132</v>
      </c>
      <c r="B328" s="263">
        <f>-NFSP!F317</f>
        <v>-7.3319040720004225E-2</v>
      </c>
      <c r="C328" s="263">
        <f>BTC!C460</f>
        <v>-4.8492842686092864E-3</v>
      </c>
    </row>
    <row r="329" spans="1:3">
      <c r="A329" s="2">
        <v>43160</v>
      </c>
      <c r="B329" s="263">
        <f>-NFSP!F318</f>
        <v>-7.3723644434434743E-2</v>
      </c>
      <c r="C329" s="263">
        <f>BTC!C461</f>
        <v>-5.1793320636817405E-3</v>
      </c>
    </row>
    <row r="330" spans="1:3">
      <c r="A330" s="2">
        <v>43191</v>
      </c>
      <c r="B330" s="263">
        <f>-NFSP!F319</f>
        <v>-7.4951562324206508E-2</v>
      </c>
      <c r="C330" s="263">
        <f>BTC!C462</f>
        <v>-5.5626161747267889E-3</v>
      </c>
    </row>
    <row r="331" spans="1:3">
      <c r="A331" s="2">
        <v>43221</v>
      </c>
      <c r="B331" s="263">
        <f>-NFSP!F320</f>
        <v>-7.1999118133660139E-2</v>
      </c>
      <c r="C331" s="263">
        <f>BTC!C463</f>
        <v>-6.7046520350280631E-3</v>
      </c>
    </row>
    <row r="332" spans="1:3">
      <c r="A332" s="2">
        <v>43252</v>
      </c>
      <c r="B332" s="263">
        <f>-NFSP!F321</f>
        <v>-7.2971435748547767E-2</v>
      </c>
      <c r="C332" s="263">
        <f>BTC!C464</f>
        <v>-7.162025849392145E-3</v>
      </c>
    </row>
  </sheetData>
  <pageMargins left="0.511811024" right="0.511811024" top="0.78740157499999996" bottom="0.78740157499999996" header="0.31496062000000002" footer="0.31496062000000002"/>
  <drawing r:id="rId1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N300"/>
  <sheetViews>
    <sheetView topLeftCell="E12" workbookViewId="0">
      <selection activeCell="AF276" sqref="AF276"/>
    </sheetView>
  </sheetViews>
  <sheetFormatPr defaultColWidth="9.140625" defaultRowHeight="12.75"/>
  <cols>
    <col min="1" max="1" width="4.140625" style="73" customWidth="1"/>
    <col min="2" max="2" width="3.5703125" style="18" bestFit="1" customWidth="1"/>
    <col min="3" max="3" width="9.85546875" style="18" customWidth="1"/>
    <col min="4" max="4" width="7.42578125" style="18" customWidth="1"/>
    <col min="5" max="5" width="8" style="18" customWidth="1"/>
    <col min="6" max="6" width="7" style="18" customWidth="1"/>
    <col min="7" max="7" width="7.7109375" style="18" customWidth="1"/>
    <col min="8" max="8" width="8.28515625" style="18" bestFit="1" customWidth="1"/>
    <col min="9" max="9" width="4.85546875" style="18" customWidth="1"/>
    <col min="10" max="10" width="8.5703125" style="18" bestFit="1" customWidth="1"/>
    <col min="11" max="11" width="6.28515625" style="18" bestFit="1" customWidth="1"/>
    <col min="12" max="12" width="9" style="18" bestFit="1" customWidth="1"/>
    <col min="13" max="13" width="5.140625" style="18" bestFit="1" customWidth="1"/>
    <col min="14" max="15" width="9.140625" style="18"/>
    <col min="16" max="16" width="6.7109375" style="18" bestFit="1" customWidth="1"/>
    <col min="17" max="16384" width="9.140625" style="18"/>
  </cols>
  <sheetData>
    <row r="1" spans="1:40" s="67" customFormat="1" ht="21" customHeight="1">
      <c r="A1" s="117" t="s">
        <v>713</v>
      </c>
      <c r="B1" s="15"/>
      <c r="C1" s="15"/>
      <c r="D1" s="15"/>
      <c r="E1" s="15"/>
      <c r="F1" s="16"/>
      <c r="G1" s="16"/>
      <c r="H1" s="16"/>
      <c r="I1" s="16"/>
      <c r="J1" s="16"/>
      <c r="K1" s="16"/>
      <c r="L1" s="16"/>
      <c r="M1" s="17"/>
    </row>
    <row r="2" spans="1:40" s="70" customFormat="1" ht="17.100000000000001" customHeight="1">
      <c r="A2" s="118"/>
      <c r="B2" s="19" t="s">
        <v>714</v>
      </c>
      <c r="C2" s="19"/>
      <c r="D2" s="19"/>
      <c r="E2" s="19"/>
      <c r="F2" s="20"/>
      <c r="G2" s="20"/>
      <c r="H2" s="20"/>
      <c r="I2" s="21"/>
      <c r="J2" s="67"/>
      <c r="K2" s="21"/>
      <c r="L2" s="21"/>
      <c r="M2" s="22"/>
    </row>
    <row r="3" spans="1:40">
      <c r="A3" s="23"/>
      <c r="B3" s="20"/>
      <c r="C3" s="19"/>
      <c r="D3" s="19"/>
      <c r="E3" s="19"/>
      <c r="F3" s="20"/>
      <c r="G3" s="20"/>
      <c r="H3" s="20"/>
      <c r="I3" s="21"/>
      <c r="J3" s="21"/>
      <c r="K3" s="21"/>
      <c r="L3" s="21"/>
      <c r="M3" s="22"/>
    </row>
    <row r="4" spans="1:40" ht="13.5">
      <c r="A4" s="24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6"/>
    </row>
    <row r="5" spans="1:40">
      <c r="A5" s="27" t="s">
        <v>53</v>
      </c>
      <c r="B5" s="28"/>
      <c r="C5" s="28" t="s">
        <v>54</v>
      </c>
      <c r="D5" s="29" t="s">
        <v>55</v>
      </c>
      <c r="E5" s="29"/>
      <c r="F5" s="29"/>
      <c r="G5" s="29"/>
      <c r="H5" s="29"/>
      <c r="I5" s="29"/>
      <c r="J5" s="29"/>
      <c r="K5" s="29"/>
      <c r="L5" s="28"/>
      <c r="M5" s="30" t="s">
        <v>48</v>
      </c>
    </row>
    <row r="6" spans="1:40">
      <c r="A6" s="31" t="s">
        <v>56</v>
      </c>
      <c r="B6" s="32"/>
      <c r="C6" s="33" t="s">
        <v>57</v>
      </c>
      <c r="D6" s="34"/>
      <c r="E6" s="34"/>
      <c r="F6" s="35"/>
      <c r="G6" s="35"/>
      <c r="H6" s="35"/>
      <c r="I6" s="36"/>
      <c r="J6" s="36"/>
      <c r="K6" s="36"/>
      <c r="L6" s="37"/>
      <c r="M6" s="38"/>
    </row>
    <row r="7" spans="1:40">
      <c r="A7" s="31" t="s">
        <v>58</v>
      </c>
      <c r="B7" s="32"/>
      <c r="C7" s="39"/>
      <c r="D7" s="40" t="s">
        <v>59</v>
      </c>
      <c r="E7" s="41"/>
      <c r="F7" s="42" t="s">
        <v>1</v>
      </c>
      <c r="G7" s="41"/>
      <c r="H7" s="28" t="s">
        <v>60</v>
      </c>
      <c r="I7" s="28" t="s">
        <v>2</v>
      </c>
      <c r="J7" s="28" t="s">
        <v>61</v>
      </c>
      <c r="K7" s="28" t="s">
        <v>3</v>
      </c>
      <c r="L7" s="28" t="s">
        <v>62</v>
      </c>
      <c r="M7" s="43"/>
    </row>
    <row r="8" spans="1:40">
      <c r="A8" s="31"/>
      <c r="B8" s="32"/>
      <c r="C8" s="39"/>
      <c r="D8" s="44" t="s">
        <v>63</v>
      </c>
      <c r="E8" s="45"/>
      <c r="F8" s="46"/>
      <c r="G8" s="45"/>
      <c r="H8" s="32"/>
      <c r="I8" s="32"/>
      <c r="J8" s="32" t="s">
        <v>64</v>
      </c>
      <c r="K8" s="32"/>
      <c r="L8" s="32" t="s">
        <v>65</v>
      </c>
      <c r="M8" s="43"/>
    </row>
    <row r="9" spans="1:40">
      <c r="A9" s="31"/>
      <c r="B9" s="32"/>
      <c r="C9" s="39"/>
      <c r="D9" s="42" t="s">
        <v>66</v>
      </c>
      <c r="E9" s="47" t="s">
        <v>67</v>
      </c>
      <c r="F9" s="42" t="s">
        <v>66</v>
      </c>
      <c r="G9" s="47" t="s">
        <v>67</v>
      </c>
      <c r="H9" s="32"/>
      <c r="I9" s="32"/>
      <c r="J9" s="32"/>
      <c r="K9" s="32"/>
      <c r="L9" s="32" t="s">
        <v>68</v>
      </c>
      <c r="M9" s="43"/>
    </row>
    <row r="10" spans="1:40">
      <c r="A10" s="48"/>
      <c r="B10" s="49"/>
      <c r="C10" s="50"/>
      <c r="D10" s="51"/>
      <c r="E10" s="52"/>
      <c r="F10" s="51"/>
      <c r="G10" s="52"/>
      <c r="H10" s="49"/>
      <c r="I10" s="49"/>
      <c r="J10" s="49"/>
      <c r="K10" s="49"/>
      <c r="L10" s="49"/>
      <c r="M10" s="53"/>
      <c r="Q10" s="364" t="s">
        <v>1057</v>
      </c>
      <c r="R10" s="364"/>
      <c r="S10" s="364"/>
      <c r="T10" s="364"/>
      <c r="U10" s="364"/>
      <c r="V10" s="364"/>
      <c r="W10" s="364"/>
      <c r="AH10" s="364"/>
      <c r="AI10" s="364"/>
      <c r="AJ10" s="364"/>
      <c r="AK10" s="364"/>
      <c r="AL10" s="364"/>
      <c r="AM10" s="364"/>
      <c r="AN10" s="364"/>
    </row>
    <row r="11" spans="1:40">
      <c r="A11" s="31"/>
      <c r="B11" s="32"/>
      <c r="C11" s="54"/>
      <c r="D11" s="54"/>
      <c r="E11" s="54"/>
      <c r="F11" s="47"/>
      <c r="G11" s="47"/>
      <c r="H11" s="47"/>
      <c r="I11" s="47"/>
      <c r="J11" s="47"/>
      <c r="K11" s="47"/>
      <c r="L11" s="47"/>
      <c r="M11" s="55"/>
      <c r="Q11" s="18" t="s">
        <v>92</v>
      </c>
      <c r="R11" s="18" t="s">
        <v>116</v>
      </c>
      <c r="S11" s="18" t="s">
        <v>1</v>
      </c>
      <c r="T11" s="18" t="s">
        <v>114</v>
      </c>
      <c r="U11" s="165" t="s">
        <v>115</v>
      </c>
      <c r="V11" s="18" t="s">
        <v>2</v>
      </c>
      <c r="W11" s="18" t="s">
        <v>3</v>
      </c>
      <c r="AL11" s="165"/>
    </row>
    <row r="12" spans="1:40">
      <c r="A12" s="56">
        <v>1994</v>
      </c>
      <c r="B12" s="57" t="s">
        <v>69</v>
      </c>
      <c r="C12" s="58">
        <v>72880.917032139085</v>
      </c>
      <c r="D12" s="59">
        <v>16.323008163239681</v>
      </c>
      <c r="E12" s="59">
        <v>16.323008163239681</v>
      </c>
      <c r="F12" s="59">
        <v>11.138093509413208</v>
      </c>
      <c r="G12" s="59">
        <v>11.138093509413208</v>
      </c>
      <c r="H12" s="59">
        <v>29.047384229076638</v>
      </c>
      <c r="I12" s="59">
        <v>8.162419504221365</v>
      </c>
      <c r="J12" s="59">
        <v>28.296219311017612</v>
      </c>
      <c r="K12" s="59">
        <v>1.3721012862105168E-3</v>
      </c>
      <c r="L12" s="59">
        <v>7.0315031817452827</v>
      </c>
      <c r="M12" s="60">
        <v>99.999999999999986</v>
      </c>
      <c r="N12" s="90">
        <f>F12-G12</f>
        <v>0</v>
      </c>
      <c r="O12" s="90"/>
      <c r="P12" s="217">
        <v>34516</v>
      </c>
      <c r="Q12" s="90">
        <f>D12</f>
        <v>16.323008163239681</v>
      </c>
      <c r="R12" s="90">
        <f>L12</f>
        <v>7.0315031817452827</v>
      </c>
      <c r="S12" s="91">
        <f>F12</f>
        <v>11.138093509413208</v>
      </c>
      <c r="T12" s="91">
        <f>H12</f>
        <v>29.047384229076638</v>
      </c>
      <c r="U12" s="91">
        <f>J12</f>
        <v>28.296219311017612</v>
      </c>
      <c r="V12" s="91">
        <f>I12</f>
        <v>8.162419504221365</v>
      </c>
      <c r="W12" s="91">
        <f>K12</f>
        <v>1.3721012862105168E-3</v>
      </c>
      <c r="AG12" s="217"/>
      <c r="AH12" s="91"/>
      <c r="AI12" s="90"/>
      <c r="AJ12" s="91"/>
      <c r="AK12" s="91"/>
      <c r="AL12" s="91"/>
      <c r="AM12" s="91"/>
      <c r="AN12" s="91"/>
    </row>
    <row r="13" spans="1:40">
      <c r="A13" s="31"/>
      <c r="B13" s="57" t="s">
        <v>70</v>
      </c>
      <c r="C13" s="58">
        <v>70814.953848292134</v>
      </c>
      <c r="D13" s="59">
        <v>18.826541822736122</v>
      </c>
      <c r="E13" s="59">
        <v>18.826541822736122</v>
      </c>
      <c r="F13" s="59">
        <v>10.467949905190222</v>
      </c>
      <c r="G13" s="59">
        <v>10.467949905190222</v>
      </c>
      <c r="H13" s="59">
        <v>32.939370475297657</v>
      </c>
      <c r="I13" s="59">
        <v>9.3121465306216322</v>
      </c>
      <c r="J13" s="59">
        <v>25.84693505602802</v>
      </c>
      <c r="K13" s="59">
        <v>1.8357704543379469E-2</v>
      </c>
      <c r="L13" s="59">
        <v>2.5886792271689254</v>
      </c>
      <c r="M13" s="60">
        <v>99.999980721585956</v>
      </c>
      <c r="N13" s="90">
        <f t="shared" ref="N13:N76" si="0">F13-G13</f>
        <v>0</v>
      </c>
      <c r="O13" s="90"/>
      <c r="P13" s="217">
        <v>34547</v>
      </c>
      <c r="Q13" s="90">
        <f t="shared" ref="Q13:Q76" si="1">D13</f>
        <v>18.826541822736122</v>
      </c>
      <c r="R13" s="90">
        <f t="shared" ref="R13:R76" si="2">L13</f>
        <v>2.5886792271689254</v>
      </c>
      <c r="S13" s="91">
        <f t="shared" ref="S13:S76" si="3">F13</f>
        <v>10.467949905190222</v>
      </c>
      <c r="T13" s="91">
        <f t="shared" ref="T13:T76" si="4">H13</f>
        <v>32.939370475297657</v>
      </c>
      <c r="U13" s="91">
        <f t="shared" ref="U13:U76" si="5">J13</f>
        <v>25.84693505602802</v>
      </c>
      <c r="V13" s="91">
        <f t="shared" ref="V13:V76" si="6">I13</f>
        <v>9.3121465306216322</v>
      </c>
      <c r="W13" s="91">
        <f t="shared" ref="W13:W76" si="7">K13</f>
        <v>1.8357704543379469E-2</v>
      </c>
      <c r="AG13" s="217"/>
      <c r="AH13" s="91"/>
      <c r="AI13" s="90"/>
      <c r="AJ13" s="91"/>
      <c r="AK13" s="91"/>
      <c r="AL13" s="91"/>
      <c r="AM13" s="91"/>
      <c r="AN13" s="91"/>
    </row>
    <row r="14" spans="1:40">
      <c r="A14" s="31"/>
      <c r="B14" s="57" t="s">
        <v>71</v>
      </c>
      <c r="C14" s="58">
        <v>70157.918295641284</v>
      </c>
      <c r="D14" s="59">
        <v>24.497337773871443</v>
      </c>
      <c r="E14" s="59">
        <v>24.497337773871443</v>
      </c>
      <c r="F14" s="59">
        <v>9.0025926016457998</v>
      </c>
      <c r="G14" s="59">
        <v>9.0025926016457998</v>
      </c>
      <c r="H14" s="59">
        <v>38.19095954228824</v>
      </c>
      <c r="I14" s="59">
        <v>12.191856384932219</v>
      </c>
      <c r="J14" s="59">
        <v>19.87404586987688</v>
      </c>
      <c r="K14" s="59">
        <v>1.4253558604547809E-3</v>
      </c>
      <c r="L14" s="59">
        <v>-3.7582300958376789</v>
      </c>
      <c r="M14" s="60">
        <v>99.999987432637369</v>
      </c>
      <c r="N14" s="90">
        <f t="shared" si="0"/>
        <v>0</v>
      </c>
      <c r="O14" s="90"/>
      <c r="P14" s="217">
        <v>34578</v>
      </c>
      <c r="Q14" s="90">
        <f t="shared" si="1"/>
        <v>24.497337773871443</v>
      </c>
      <c r="R14" s="90">
        <f t="shared" si="2"/>
        <v>-3.7582300958376789</v>
      </c>
      <c r="S14" s="91">
        <f t="shared" si="3"/>
        <v>9.0025926016457998</v>
      </c>
      <c r="T14" s="91">
        <f t="shared" si="4"/>
        <v>38.19095954228824</v>
      </c>
      <c r="U14" s="91">
        <f t="shared" si="5"/>
        <v>19.87404586987688</v>
      </c>
      <c r="V14" s="91">
        <f t="shared" si="6"/>
        <v>12.191856384932219</v>
      </c>
      <c r="W14" s="91">
        <f t="shared" si="7"/>
        <v>1.4253558604547809E-3</v>
      </c>
      <c r="AG14" s="217"/>
      <c r="AH14" s="91"/>
      <c r="AI14" s="90"/>
      <c r="AJ14" s="91"/>
      <c r="AK14" s="91"/>
      <c r="AL14" s="91"/>
      <c r="AM14" s="91"/>
      <c r="AN14" s="91"/>
    </row>
    <row r="15" spans="1:40">
      <c r="A15" s="31"/>
      <c r="B15" s="57" t="s">
        <v>72</v>
      </c>
      <c r="C15" s="58">
        <v>72946.742312635804</v>
      </c>
      <c r="D15" s="59">
        <v>24.624867399854331</v>
      </c>
      <c r="E15" s="59">
        <v>24.624867399854331</v>
      </c>
      <c r="F15" s="59">
        <v>9.4187341912946163</v>
      </c>
      <c r="G15" s="59">
        <v>9.4187341912946163</v>
      </c>
      <c r="H15" s="59">
        <v>38.782396703546191</v>
      </c>
      <c r="I15" s="59">
        <v>15.059272904771156</v>
      </c>
      <c r="J15" s="59">
        <v>15.513215040501926</v>
      </c>
      <c r="K15" s="59">
        <v>2.7417262739827118E-3</v>
      </c>
      <c r="L15" s="59">
        <v>-3.4012279662421987</v>
      </c>
      <c r="M15" s="60">
        <v>100</v>
      </c>
      <c r="N15" s="90">
        <f t="shared" si="0"/>
        <v>0</v>
      </c>
      <c r="O15" s="90"/>
      <c r="P15" s="217">
        <v>34608</v>
      </c>
      <c r="Q15" s="90">
        <f t="shared" si="1"/>
        <v>24.624867399854331</v>
      </c>
      <c r="R15" s="90">
        <f t="shared" si="2"/>
        <v>-3.4012279662421987</v>
      </c>
      <c r="S15" s="91">
        <f t="shared" si="3"/>
        <v>9.4187341912946163</v>
      </c>
      <c r="T15" s="91">
        <f t="shared" si="4"/>
        <v>38.782396703546191</v>
      </c>
      <c r="U15" s="91">
        <f t="shared" si="5"/>
        <v>15.513215040501926</v>
      </c>
      <c r="V15" s="91">
        <f t="shared" si="6"/>
        <v>15.059272904771156</v>
      </c>
      <c r="W15" s="91">
        <f t="shared" si="7"/>
        <v>2.7417262739827118E-3</v>
      </c>
      <c r="AG15" s="217"/>
      <c r="AH15" s="91"/>
      <c r="AI15" s="90"/>
      <c r="AJ15" s="91"/>
      <c r="AK15" s="91"/>
      <c r="AL15" s="91"/>
      <c r="AM15" s="91"/>
      <c r="AN15" s="91"/>
    </row>
    <row r="16" spans="1:40">
      <c r="A16" s="31"/>
      <c r="B16" s="57" t="s">
        <v>73</v>
      </c>
      <c r="C16" s="58">
        <v>70655.686136695003</v>
      </c>
      <c r="D16" s="59">
        <v>22.350460215541659</v>
      </c>
      <c r="E16" s="59">
        <v>22.350460215541659</v>
      </c>
      <c r="F16" s="59">
        <v>9.5780004564705035</v>
      </c>
      <c r="G16" s="59">
        <v>9.5780004564705035</v>
      </c>
      <c r="H16" s="59">
        <v>42.240443491355279</v>
      </c>
      <c r="I16" s="59">
        <v>18.732250330700843</v>
      </c>
      <c r="J16" s="59">
        <v>13.496436764552886</v>
      </c>
      <c r="K16" s="59">
        <v>3.0075427983090268</v>
      </c>
      <c r="L16" s="59">
        <v>-9.4051340569301818</v>
      </c>
      <c r="M16" s="60">
        <v>100.00000000000003</v>
      </c>
      <c r="N16" s="90">
        <f t="shared" si="0"/>
        <v>0</v>
      </c>
      <c r="O16" s="90"/>
      <c r="P16" s="217">
        <v>34639</v>
      </c>
      <c r="Q16" s="90">
        <f t="shared" si="1"/>
        <v>22.350460215541659</v>
      </c>
      <c r="R16" s="90">
        <f t="shared" si="2"/>
        <v>-9.4051340569301818</v>
      </c>
      <c r="S16" s="91">
        <f t="shared" si="3"/>
        <v>9.5780004564705035</v>
      </c>
      <c r="T16" s="91">
        <f t="shared" si="4"/>
        <v>42.240443491355279</v>
      </c>
      <c r="U16" s="91">
        <f t="shared" si="5"/>
        <v>13.496436764552886</v>
      </c>
      <c r="V16" s="91">
        <f t="shared" si="6"/>
        <v>18.732250330700843</v>
      </c>
      <c r="W16" s="91">
        <f t="shared" si="7"/>
        <v>3.0075427983090268</v>
      </c>
      <c r="AG16" s="217"/>
      <c r="AH16" s="91"/>
      <c r="AI16" s="90"/>
      <c r="AJ16" s="91"/>
      <c r="AK16" s="91"/>
      <c r="AL16" s="91"/>
      <c r="AM16" s="91"/>
      <c r="AN16" s="91"/>
    </row>
    <row r="17" spans="1:40">
      <c r="A17" s="31"/>
      <c r="B17" s="57" t="s">
        <v>74</v>
      </c>
      <c r="C17" s="58">
        <v>62206.500177940216</v>
      </c>
      <c r="D17" s="59">
        <v>15.919855239681024</v>
      </c>
      <c r="E17" s="59">
        <v>15.919855239681024</v>
      </c>
      <c r="F17" s="59">
        <v>12.341693638091485</v>
      </c>
      <c r="G17" s="59">
        <v>12.341693638091485</v>
      </c>
      <c r="H17" s="59">
        <v>53.152661587486904</v>
      </c>
      <c r="I17" s="59">
        <v>22.801475664805132</v>
      </c>
      <c r="J17" s="59">
        <v>12.419923927403023</v>
      </c>
      <c r="K17" s="59">
        <v>5.4688818536144286</v>
      </c>
      <c r="L17" s="59">
        <v>-22.104491911081993</v>
      </c>
      <c r="M17" s="60">
        <v>100.00000000000001</v>
      </c>
      <c r="N17" s="90">
        <f t="shared" si="0"/>
        <v>0</v>
      </c>
      <c r="O17" s="90"/>
      <c r="P17" s="217">
        <v>34669</v>
      </c>
      <c r="Q17" s="90">
        <f t="shared" si="1"/>
        <v>15.919855239681024</v>
      </c>
      <c r="R17" s="90">
        <f t="shared" si="2"/>
        <v>-22.104491911081993</v>
      </c>
      <c r="S17" s="91">
        <f t="shared" si="3"/>
        <v>12.341693638091485</v>
      </c>
      <c r="T17" s="91">
        <f t="shared" si="4"/>
        <v>53.152661587486904</v>
      </c>
      <c r="U17" s="91">
        <f t="shared" si="5"/>
        <v>12.419923927403023</v>
      </c>
      <c r="V17" s="91">
        <f t="shared" si="6"/>
        <v>22.801475664805132</v>
      </c>
      <c r="W17" s="91">
        <f t="shared" si="7"/>
        <v>5.4688818536144286</v>
      </c>
      <c r="AG17" s="217"/>
      <c r="AH17" s="91"/>
      <c r="AI17" s="90"/>
      <c r="AJ17" s="91"/>
      <c r="AK17" s="91"/>
      <c r="AL17" s="91"/>
      <c r="AM17" s="91"/>
      <c r="AN17" s="91"/>
    </row>
    <row r="18" spans="1:40">
      <c r="A18" s="56">
        <v>1995</v>
      </c>
      <c r="B18" s="57" t="s">
        <v>75</v>
      </c>
      <c r="C18" s="58">
        <v>60464.302325828859</v>
      </c>
      <c r="D18" s="59">
        <v>14.646411352400571</v>
      </c>
      <c r="E18" s="59">
        <v>14.646411352400571</v>
      </c>
      <c r="F18" s="59">
        <v>14.946100836705481</v>
      </c>
      <c r="G18" s="59">
        <v>14.946100836705481</v>
      </c>
      <c r="H18" s="59">
        <v>56.489804688293454</v>
      </c>
      <c r="I18" s="59">
        <v>23.016555992005692</v>
      </c>
      <c r="J18" s="59">
        <v>14.792860673063901</v>
      </c>
      <c r="K18" s="59">
        <v>6.4914335385018358</v>
      </c>
      <c r="L18" s="59">
        <v>-30.383167080970974</v>
      </c>
      <c r="M18" s="60">
        <v>99.999999999999943</v>
      </c>
      <c r="N18" s="90">
        <f t="shared" si="0"/>
        <v>0</v>
      </c>
      <c r="O18" s="90"/>
      <c r="P18" s="217">
        <v>34700</v>
      </c>
      <c r="Q18" s="90">
        <f t="shared" si="1"/>
        <v>14.646411352400571</v>
      </c>
      <c r="R18" s="90">
        <f t="shared" si="2"/>
        <v>-30.383167080970974</v>
      </c>
      <c r="S18" s="91">
        <f t="shared" si="3"/>
        <v>14.946100836705481</v>
      </c>
      <c r="T18" s="91">
        <f t="shared" si="4"/>
        <v>56.489804688293454</v>
      </c>
      <c r="U18" s="91">
        <f t="shared" si="5"/>
        <v>14.792860673063901</v>
      </c>
      <c r="V18" s="91">
        <f t="shared" si="6"/>
        <v>23.016555992005692</v>
      </c>
      <c r="W18" s="91">
        <f t="shared" si="7"/>
        <v>6.4914335385018358</v>
      </c>
      <c r="AG18" s="217"/>
      <c r="AH18" s="91"/>
      <c r="AI18" s="90"/>
      <c r="AJ18" s="91"/>
      <c r="AK18" s="91"/>
      <c r="AL18" s="91"/>
      <c r="AM18" s="91"/>
      <c r="AN18" s="91"/>
    </row>
    <row r="19" spans="1:40">
      <c r="A19" s="31"/>
      <c r="B19" s="57" t="s">
        <v>76</v>
      </c>
      <c r="C19" s="58">
        <v>63536.545385072342</v>
      </c>
      <c r="D19" s="59">
        <v>18.095473920275857</v>
      </c>
      <c r="E19" s="59">
        <v>18.095473920275857</v>
      </c>
      <c r="F19" s="59">
        <v>13.090253046755057</v>
      </c>
      <c r="G19" s="59">
        <v>13.090253046755057</v>
      </c>
      <c r="H19" s="59">
        <v>56.880122452315241</v>
      </c>
      <c r="I19" s="59">
        <v>18.93367026345495</v>
      </c>
      <c r="J19" s="59">
        <v>14.150438846667809</v>
      </c>
      <c r="K19" s="59">
        <v>6.8826530833503874</v>
      </c>
      <c r="L19" s="59">
        <v>-28.032611612819309</v>
      </c>
      <c r="M19" s="60">
        <v>100</v>
      </c>
      <c r="N19" s="90">
        <f t="shared" si="0"/>
        <v>0</v>
      </c>
      <c r="O19" s="90"/>
      <c r="P19" s="217">
        <v>34731</v>
      </c>
      <c r="Q19" s="90">
        <f t="shared" si="1"/>
        <v>18.095473920275857</v>
      </c>
      <c r="R19" s="90">
        <f t="shared" si="2"/>
        <v>-28.032611612819309</v>
      </c>
      <c r="S19" s="91">
        <f t="shared" si="3"/>
        <v>13.090253046755057</v>
      </c>
      <c r="T19" s="91">
        <f t="shared" si="4"/>
        <v>56.880122452315241</v>
      </c>
      <c r="U19" s="91">
        <f t="shared" si="5"/>
        <v>14.150438846667809</v>
      </c>
      <c r="V19" s="91">
        <f t="shared" si="6"/>
        <v>18.93367026345495</v>
      </c>
      <c r="W19" s="91">
        <f t="shared" si="7"/>
        <v>6.8826530833503874</v>
      </c>
      <c r="AG19" s="217"/>
      <c r="AH19" s="91"/>
      <c r="AI19" s="90"/>
      <c r="AJ19" s="91"/>
      <c r="AK19" s="91"/>
      <c r="AL19" s="91"/>
      <c r="AM19" s="91"/>
      <c r="AN19" s="91"/>
    </row>
    <row r="20" spans="1:40">
      <c r="A20" s="31"/>
      <c r="B20" s="57" t="s">
        <v>77</v>
      </c>
      <c r="C20" s="58">
        <v>66166.206942799559</v>
      </c>
      <c r="D20" s="59">
        <v>24.140639902191392</v>
      </c>
      <c r="E20" s="59">
        <v>24.140639902191392</v>
      </c>
      <c r="F20" s="59">
        <v>14.740954085869628</v>
      </c>
      <c r="G20" s="59">
        <v>14.740954085869628</v>
      </c>
      <c r="H20" s="59">
        <v>49.235557707218966</v>
      </c>
      <c r="I20" s="59">
        <v>17.366485901078939</v>
      </c>
      <c r="J20" s="59">
        <v>11.839803673153609</v>
      </c>
      <c r="K20" s="59">
        <v>7.2589925007370839</v>
      </c>
      <c r="L20" s="59">
        <v>-24.582433770249608</v>
      </c>
      <c r="M20" s="60">
        <v>100</v>
      </c>
      <c r="N20" s="90">
        <f t="shared" si="0"/>
        <v>0</v>
      </c>
      <c r="O20" s="90"/>
      <c r="P20" s="217">
        <v>34759</v>
      </c>
      <c r="Q20" s="90">
        <f t="shared" si="1"/>
        <v>24.140639902191392</v>
      </c>
      <c r="R20" s="90">
        <f t="shared" si="2"/>
        <v>-24.582433770249608</v>
      </c>
      <c r="S20" s="91">
        <f t="shared" si="3"/>
        <v>14.740954085869628</v>
      </c>
      <c r="T20" s="91">
        <f t="shared" si="4"/>
        <v>49.235557707218966</v>
      </c>
      <c r="U20" s="91">
        <f t="shared" si="5"/>
        <v>11.839803673153609</v>
      </c>
      <c r="V20" s="91">
        <f t="shared" si="6"/>
        <v>17.366485901078939</v>
      </c>
      <c r="W20" s="91">
        <f t="shared" si="7"/>
        <v>7.2589925007370839</v>
      </c>
      <c r="AG20" s="217"/>
      <c r="AH20" s="91"/>
      <c r="AI20" s="90"/>
      <c r="AJ20" s="91"/>
      <c r="AK20" s="91"/>
      <c r="AL20" s="91"/>
      <c r="AM20" s="91"/>
      <c r="AN20" s="91"/>
    </row>
    <row r="21" spans="1:40">
      <c r="A21" s="31"/>
      <c r="B21" s="57" t="s">
        <v>78</v>
      </c>
      <c r="C21" s="58">
        <v>66780.306049370338</v>
      </c>
      <c r="D21" s="59">
        <v>24.636367002925898</v>
      </c>
      <c r="E21" s="59">
        <v>24.636367002925898</v>
      </c>
      <c r="F21" s="59">
        <v>13.553909261330318</v>
      </c>
      <c r="G21" s="59">
        <v>13.553909261330318</v>
      </c>
      <c r="H21" s="59">
        <v>45.916987347034066</v>
      </c>
      <c r="I21" s="59">
        <v>21.832185059501487</v>
      </c>
      <c r="J21" s="59">
        <v>12.106263774866646</v>
      </c>
      <c r="K21" s="59">
        <v>7.4228470835927514</v>
      </c>
      <c r="L21" s="59">
        <v>-25.468559529251163</v>
      </c>
      <c r="M21" s="60">
        <v>100</v>
      </c>
      <c r="N21" s="90">
        <f t="shared" si="0"/>
        <v>0</v>
      </c>
      <c r="O21" s="90"/>
      <c r="P21" s="217">
        <v>34790</v>
      </c>
      <c r="Q21" s="90">
        <f t="shared" si="1"/>
        <v>24.636367002925898</v>
      </c>
      <c r="R21" s="90">
        <f t="shared" si="2"/>
        <v>-25.468559529251163</v>
      </c>
      <c r="S21" s="91">
        <f t="shared" si="3"/>
        <v>13.553909261330318</v>
      </c>
      <c r="T21" s="91">
        <f t="shared" si="4"/>
        <v>45.916987347034066</v>
      </c>
      <c r="U21" s="91">
        <f t="shared" si="5"/>
        <v>12.106263774866646</v>
      </c>
      <c r="V21" s="91">
        <f t="shared" si="6"/>
        <v>21.832185059501487</v>
      </c>
      <c r="W21" s="91">
        <f t="shared" si="7"/>
        <v>7.4228470835927514</v>
      </c>
      <c r="AG21" s="217"/>
      <c r="AH21" s="91"/>
      <c r="AI21" s="90"/>
      <c r="AJ21" s="91"/>
      <c r="AK21" s="91"/>
      <c r="AL21" s="91"/>
      <c r="AM21" s="91"/>
      <c r="AN21" s="91"/>
    </row>
    <row r="22" spans="1:40">
      <c r="A22" s="31"/>
      <c r="B22" s="57" t="s">
        <v>79</v>
      </c>
      <c r="C22" s="58">
        <v>68579.075319580224</v>
      </c>
      <c r="D22" s="59">
        <v>24.258586078150451</v>
      </c>
      <c r="E22" s="59">
        <v>24.258586078150451</v>
      </c>
      <c r="F22" s="59">
        <v>12.830154795143548</v>
      </c>
      <c r="G22" s="59">
        <v>12.830154795143548</v>
      </c>
      <c r="H22" s="59">
        <v>43.216031483204034</v>
      </c>
      <c r="I22" s="59">
        <v>27.893428003889113</v>
      </c>
      <c r="J22" s="59">
        <v>11.522218640565315</v>
      </c>
      <c r="K22" s="59">
        <v>7.268981065681877</v>
      </c>
      <c r="L22" s="59">
        <v>-26.989400066634339</v>
      </c>
      <c r="M22" s="60">
        <v>100</v>
      </c>
      <c r="N22" s="90">
        <f t="shared" si="0"/>
        <v>0</v>
      </c>
      <c r="O22" s="90"/>
      <c r="P22" s="217">
        <v>34820</v>
      </c>
      <c r="Q22" s="90">
        <f t="shared" si="1"/>
        <v>24.258586078150451</v>
      </c>
      <c r="R22" s="90">
        <f t="shared" si="2"/>
        <v>-26.989400066634339</v>
      </c>
      <c r="S22" s="91">
        <f t="shared" si="3"/>
        <v>12.830154795143548</v>
      </c>
      <c r="T22" s="91">
        <f t="shared" si="4"/>
        <v>43.216031483204034</v>
      </c>
      <c r="U22" s="91">
        <f t="shared" si="5"/>
        <v>11.522218640565315</v>
      </c>
      <c r="V22" s="91">
        <f t="shared" si="6"/>
        <v>27.893428003889113</v>
      </c>
      <c r="W22" s="91">
        <f t="shared" si="7"/>
        <v>7.268981065681877</v>
      </c>
      <c r="AG22" s="217"/>
      <c r="AH22" s="91"/>
      <c r="AI22" s="90"/>
      <c r="AJ22" s="91"/>
      <c r="AK22" s="91"/>
      <c r="AL22" s="91"/>
      <c r="AM22" s="91"/>
      <c r="AN22" s="91"/>
    </row>
    <row r="23" spans="1:40">
      <c r="A23" s="31"/>
      <c r="B23" s="57" t="s">
        <v>80</v>
      </c>
      <c r="C23" s="58">
        <v>65867.15324455472</v>
      </c>
      <c r="D23" s="59">
        <v>25.725011179833857</v>
      </c>
      <c r="E23" s="59">
        <v>25.725011179833857</v>
      </c>
      <c r="F23" s="59">
        <v>15.409382770605474</v>
      </c>
      <c r="G23" s="59">
        <v>15.409382770605474</v>
      </c>
      <c r="H23" s="59">
        <v>43.728800359807799</v>
      </c>
      <c r="I23" s="59">
        <v>29.325449861607389</v>
      </c>
      <c r="J23" s="59">
        <v>12.189870981958331</v>
      </c>
      <c r="K23" s="59">
        <v>7.8081406993631921</v>
      </c>
      <c r="L23" s="59">
        <v>-34.186655853176042</v>
      </c>
      <c r="M23" s="60">
        <v>100</v>
      </c>
      <c r="N23" s="90">
        <f t="shared" si="0"/>
        <v>0</v>
      </c>
      <c r="O23" s="90"/>
      <c r="P23" s="217">
        <v>34851</v>
      </c>
      <c r="Q23" s="90">
        <f t="shared" si="1"/>
        <v>25.725011179833857</v>
      </c>
      <c r="R23" s="90">
        <f t="shared" si="2"/>
        <v>-34.186655853176042</v>
      </c>
      <c r="S23" s="91">
        <f t="shared" si="3"/>
        <v>15.409382770605474</v>
      </c>
      <c r="T23" s="91">
        <f t="shared" si="4"/>
        <v>43.728800359807799</v>
      </c>
      <c r="U23" s="91">
        <f t="shared" si="5"/>
        <v>12.189870981958331</v>
      </c>
      <c r="V23" s="91">
        <f t="shared" si="6"/>
        <v>29.325449861607389</v>
      </c>
      <c r="W23" s="91">
        <f t="shared" si="7"/>
        <v>7.8081406993631921</v>
      </c>
      <c r="AG23" s="217"/>
      <c r="AH23" s="91"/>
      <c r="AI23" s="90"/>
      <c r="AJ23" s="91"/>
      <c r="AK23" s="91"/>
      <c r="AL23" s="91"/>
      <c r="AM23" s="91"/>
      <c r="AN23" s="91"/>
    </row>
    <row r="24" spans="1:40">
      <c r="A24" s="31"/>
      <c r="B24" s="57" t="s">
        <v>69</v>
      </c>
      <c r="C24" s="58">
        <v>89016.174474796848</v>
      </c>
      <c r="D24" s="59">
        <v>28.813995125416263</v>
      </c>
      <c r="E24" s="59">
        <v>28.813995125416263</v>
      </c>
      <c r="F24" s="59">
        <v>12.978836738336719</v>
      </c>
      <c r="G24" s="59">
        <v>12.978836738336719</v>
      </c>
      <c r="H24" s="59">
        <v>37.661258240761427</v>
      </c>
      <c r="I24" s="59">
        <v>18.537443444811281</v>
      </c>
      <c r="J24" s="59">
        <v>10.593728674186007</v>
      </c>
      <c r="K24" s="59">
        <v>5.7236789044922922</v>
      </c>
      <c r="L24" s="59">
        <v>-14.308941128003996</v>
      </c>
      <c r="M24" s="60">
        <v>99.999999999999986</v>
      </c>
      <c r="N24" s="90">
        <f t="shared" si="0"/>
        <v>0</v>
      </c>
      <c r="O24" s="90"/>
      <c r="P24" s="217">
        <v>34881</v>
      </c>
      <c r="Q24" s="90">
        <f t="shared" si="1"/>
        <v>28.813995125416263</v>
      </c>
      <c r="R24" s="90">
        <f t="shared" si="2"/>
        <v>-14.308941128003996</v>
      </c>
      <c r="S24" s="91">
        <f t="shared" si="3"/>
        <v>12.978836738336719</v>
      </c>
      <c r="T24" s="91">
        <f t="shared" si="4"/>
        <v>37.661258240761427</v>
      </c>
      <c r="U24" s="91">
        <f t="shared" si="5"/>
        <v>10.593728674186007</v>
      </c>
      <c r="V24" s="91">
        <f t="shared" si="6"/>
        <v>18.537443444811281</v>
      </c>
      <c r="W24" s="91">
        <f t="shared" si="7"/>
        <v>5.7236789044922922</v>
      </c>
      <c r="AG24" s="217"/>
      <c r="AH24" s="91"/>
      <c r="AI24" s="90"/>
      <c r="AJ24" s="91"/>
      <c r="AK24" s="91"/>
      <c r="AL24" s="91"/>
      <c r="AM24" s="91"/>
      <c r="AN24" s="91"/>
    </row>
    <row r="25" spans="1:40">
      <c r="A25" s="31"/>
      <c r="B25" s="57" t="s">
        <v>70</v>
      </c>
      <c r="C25" s="58">
        <v>85294.13935542533</v>
      </c>
      <c r="D25" s="59">
        <v>38.58721755061184</v>
      </c>
      <c r="E25" s="59">
        <v>38.58721755061184</v>
      </c>
      <c r="F25" s="59">
        <v>9.4285164985532948</v>
      </c>
      <c r="G25" s="59">
        <v>9.4285164985532948</v>
      </c>
      <c r="H25" s="59">
        <v>35.256196346258385</v>
      </c>
      <c r="I25" s="59">
        <v>14.363483930529553</v>
      </c>
      <c r="J25" s="59">
        <v>10.577818204371294</v>
      </c>
      <c r="K25" s="59">
        <v>0</v>
      </c>
      <c r="L25" s="59">
        <v>-8.2132325303243761</v>
      </c>
      <c r="M25" s="60">
        <v>99.999999999999986</v>
      </c>
      <c r="N25" s="90">
        <f t="shared" si="0"/>
        <v>0</v>
      </c>
      <c r="O25" s="90"/>
      <c r="P25" s="217">
        <v>34912</v>
      </c>
      <c r="Q25" s="90">
        <f t="shared" si="1"/>
        <v>38.58721755061184</v>
      </c>
      <c r="R25" s="90">
        <f t="shared" si="2"/>
        <v>-8.2132325303243761</v>
      </c>
      <c r="S25" s="91">
        <f t="shared" si="3"/>
        <v>9.4285164985532948</v>
      </c>
      <c r="T25" s="91">
        <f t="shared" si="4"/>
        <v>35.256196346258385</v>
      </c>
      <c r="U25" s="91">
        <f t="shared" si="5"/>
        <v>10.577818204371294</v>
      </c>
      <c r="V25" s="91">
        <f t="shared" si="6"/>
        <v>14.363483930529553</v>
      </c>
      <c r="W25" s="91">
        <f t="shared" si="7"/>
        <v>0</v>
      </c>
      <c r="AG25" s="217"/>
      <c r="AH25" s="91"/>
      <c r="AI25" s="90"/>
      <c r="AJ25" s="91"/>
      <c r="AK25" s="91"/>
      <c r="AL25" s="91"/>
      <c r="AM25" s="91"/>
      <c r="AN25" s="91"/>
    </row>
    <row r="26" spans="1:40">
      <c r="A26" s="31"/>
      <c r="B26" s="57" t="s">
        <v>71</v>
      </c>
      <c r="C26" s="58">
        <v>97264.114204917001</v>
      </c>
      <c r="D26" s="59">
        <v>41.118367684654459</v>
      </c>
      <c r="E26" s="59">
        <v>41.118367684654459</v>
      </c>
      <c r="F26" s="59">
        <v>6.0026217651215266</v>
      </c>
      <c r="G26" s="59">
        <v>6.0026217651215266</v>
      </c>
      <c r="H26" s="59">
        <v>32.889688528498226</v>
      </c>
      <c r="I26" s="59">
        <v>12.324175363120739</v>
      </c>
      <c r="J26" s="59">
        <v>8.9097608823562471</v>
      </c>
      <c r="K26" s="59">
        <v>0</v>
      </c>
      <c r="L26" s="59">
        <v>-1.2446142237511915</v>
      </c>
      <c r="M26" s="60">
        <v>100</v>
      </c>
      <c r="N26" s="90">
        <f t="shared" si="0"/>
        <v>0</v>
      </c>
      <c r="O26" s="90"/>
      <c r="P26" s="217">
        <v>34943</v>
      </c>
      <c r="Q26" s="90">
        <f t="shared" si="1"/>
        <v>41.118367684654459</v>
      </c>
      <c r="R26" s="90">
        <f t="shared" si="2"/>
        <v>-1.2446142237511915</v>
      </c>
      <c r="S26" s="91">
        <f t="shared" si="3"/>
        <v>6.0026217651215266</v>
      </c>
      <c r="T26" s="91">
        <f t="shared" si="4"/>
        <v>32.889688528498226</v>
      </c>
      <c r="U26" s="91">
        <f t="shared" si="5"/>
        <v>8.9097608823562471</v>
      </c>
      <c r="V26" s="91">
        <f t="shared" si="6"/>
        <v>12.324175363120739</v>
      </c>
      <c r="W26" s="91">
        <f t="shared" si="7"/>
        <v>0</v>
      </c>
      <c r="AG26" s="217"/>
      <c r="AH26" s="91"/>
      <c r="AI26" s="90"/>
      <c r="AJ26" s="91"/>
      <c r="AK26" s="91"/>
      <c r="AL26" s="91"/>
      <c r="AM26" s="91"/>
      <c r="AN26" s="91"/>
    </row>
    <row r="27" spans="1:40">
      <c r="A27" s="31"/>
      <c r="B27" s="57" t="s">
        <v>72</v>
      </c>
      <c r="C27" s="58">
        <v>103957.45500480011</v>
      </c>
      <c r="D27" s="59">
        <v>40.700687022442324</v>
      </c>
      <c r="E27" s="59">
        <v>40.700687022442324</v>
      </c>
      <c r="F27" s="59">
        <v>5.9993767359081085</v>
      </c>
      <c r="G27" s="59">
        <v>5.9993767359081085</v>
      </c>
      <c r="H27" s="59">
        <v>33.617365136907523</v>
      </c>
      <c r="I27" s="59">
        <v>10.078517216024785</v>
      </c>
      <c r="J27" s="59">
        <v>8.8767082645240851</v>
      </c>
      <c r="K27" s="59">
        <v>0</v>
      </c>
      <c r="L27" s="59">
        <v>0.72734562419317261</v>
      </c>
      <c r="M27" s="60">
        <v>100</v>
      </c>
      <c r="N27" s="90">
        <f t="shared" si="0"/>
        <v>0</v>
      </c>
      <c r="O27" s="90"/>
      <c r="P27" s="217">
        <v>34973</v>
      </c>
      <c r="Q27" s="90">
        <f t="shared" si="1"/>
        <v>40.700687022442324</v>
      </c>
      <c r="R27" s="90">
        <f t="shared" si="2"/>
        <v>0.72734562419317261</v>
      </c>
      <c r="S27" s="91">
        <f t="shared" si="3"/>
        <v>5.9993767359081085</v>
      </c>
      <c r="T27" s="91">
        <f t="shared" si="4"/>
        <v>33.617365136907523</v>
      </c>
      <c r="U27" s="91">
        <f t="shared" si="5"/>
        <v>8.8767082645240851</v>
      </c>
      <c r="V27" s="91">
        <f t="shared" si="6"/>
        <v>10.078517216024785</v>
      </c>
      <c r="W27" s="91">
        <f t="shared" si="7"/>
        <v>0</v>
      </c>
      <c r="AG27" s="217"/>
      <c r="AH27" s="91"/>
      <c r="AI27" s="90"/>
      <c r="AJ27" s="91"/>
      <c r="AK27" s="91"/>
      <c r="AL27" s="91"/>
      <c r="AM27" s="91"/>
      <c r="AN27" s="91"/>
    </row>
    <row r="28" spans="1:40">
      <c r="A28" s="31"/>
      <c r="B28" s="57" t="s">
        <v>73</v>
      </c>
      <c r="C28" s="58">
        <v>111245.0547443698</v>
      </c>
      <c r="D28" s="59">
        <v>39.289508509331803</v>
      </c>
      <c r="E28" s="59">
        <v>39.289508509331803</v>
      </c>
      <c r="F28" s="59">
        <v>6.239875912975001</v>
      </c>
      <c r="G28" s="59">
        <v>6.239875912975001</v>
      </c>
      <c r="H28" s="59">
        <v>37.602316988492547</v>
      </c>
      <c r="I28" s="59">
        <v>8.800688733982124</v>
      </c>
      <c r="J28" s="59">
        <v>6.0811629025175895</v>
      </c>
      <c r="K28" s="59">
        <v>0</v>
      </c>
      <c r="L28" s="59">
        <v>1.9864469527009165</v>
      </c>
      <c r="M28" s="60">
        <v>99.999999999999986</v>
      </c>
      <c r="N28" s="90">
        <f t="shared" si="0"/>
        <v>0</v>
      </c>
      <c r="O28" s="90"/>
      <c r="P28" s="217">
        <v>35004</v>
      </c>
      <c r="Q28" s="90">
        <f t="shared" si="1"/>
        <v>39.289508509331803</v>
      </c>
      <c r="R28" s="90">
        <f t="shared" si="2"/>
        <v>1.9864469527009165</v>
      </c>
      <c r="S28" s="91">
        <f t="shared" si="3"/>
        <v>6.239875912975001</v>
      </c>
      <c r="T28" s="91">
        <f t="shared" si="4"/>
        <v>37.602316988492547</v>
      </c>
      <c r="U28" s="91">
        <f t="shared" si="5"/>
        <v>6.0811629025175895</v>
      </c>
      <c r="V28" s="91">
        <f t="shared" si="6"/>
        <v>8.800688733982124</v>
      </c>
      <c r="W28" s="91">
        <f t="shared" si="7"/>
        <v>0</v>
      </c>
      <c r="AG28" s="217"/>
      <c r="AH28" s="91"/>
      <c r="AI28" s="90"/>
      <c r="AJ28" s="91"/>
      <c r="AK28" s="91"/>
      <c r="AL28" s="91"/>
      <c r="AM28" s="91"/>
      <c r="AN28" s="91"/>
    </row>
    <row r="29" spans="1:40">
      <c r="A29" s="31"/>
      <c r="B29" s="57" t="s">
        <v>74</v>
      </c>
      <c r="C29" s="58">
        <v>105251.71063274411</v>
      </c>
      <c r="D29" s="59">
        <v>38.933981296501052</v>
      </c>
      <c r="E29" s="59">
        <v>38.933981296501052</v>
      </c>
      <c r="F29" s="59">
        <v>5.4417385148942818</v>
      </c>
      <c r="G29" s="59">
        <v>5.4417385148942818</v>
      </c>
      <c r="H29" s="59">
        <v>44.008302728326271</v>
      </c>
      <c r="I29" s="59">
        <v>9.2566572415002533</v>
      </c>
      <c r="J29" s="59">
        <v>5.4201708981947885</v>
      </c>
      <c r="K29" s="59">
        <v>0</v>
      </c>
      <c r="L29" s="59">
        <v>-3.0608506794166548</v>
      </c>
      <c r="M29" s="60">
        <v>100</v>
      </c>
      <c r="N29" s="90">
        <f t="shared" si="0"/>
        <v>0</v>
      </c>
      <c r="O29" s="90"/>
      <c r="P29" s="217">
        <v>35034</v>
      </c>
      <c r="Q29" s="90">
        <f t="shared" si="1"/>
        <v>38.933981296501052</v>
      </c>
      <c r="R29" s="90">
        <f t="shared" si="2"/>
        <v>-3.0608506794166548</v>
      </c>
      <c r="S29" s="91">
        <f t="shared" si="3"/>
        <v>5.4417385148942818</v>
      </c>
      <c r="T29" s="91">
        <f t="shared" si="4"/>
        <v>44.008302728326271</v>
      </c>
      <c r="U29" s="91">
        <f t="shared" si="5"/>
        <v>5.4201708981947885</v>
      </c>
      <c r="V29" s="91">
        <f t="shared" si="6"/>
        <v>9.2566572415002533</v>
      </c>
      <c r="W29" s="91">
        <f t="shared" si="7"/>
        <v>0</v>
      </c>
      <c r="AG29" s="217"/>
      <c r="AH29" s="91"/>
      <c r="AI29" s="90"/>
      <c r="AJ29" s="91"/>
      <c r="AK29" s="91"/>
      <c r="AL29" s="91"/>
      <c r="AM29" s="91"/>
      <c r="AN29" s="91"/>
    </row>
    <row r="30" spans="1:40">
      <c r="A30" s="56">
        <v>1996</v>
      </c>
      <c r="B30" s="57" t="s">
        <v>75</v>
      </c>
      <c r="C30" s="58">
        <v>113911.72068403599</v>
      </c>
      <c r="D30" s="59">
        <v>33.870240317076558</v>
      </c>
      <c r="E30" s="59">
        <v>33.870240317076558</v>
      </c>
      <c r="F30" s="59">
        <v>5.9526464443849481</v>
      </c>
      <c r="G30" s="59">
        <v>5.9526464443849481</v>
      </c>
      <c r="H30" s="59">
        <v>48.427143244558955</v>
      </c>
      <c r="I30" s="59">
        <v>9.233197371474688</v>
      </c>
      <c r="J30" s="59">
        <v>3.8164369512585692</v>
      </c>
      <c r="K30" s="59">
        <v>1.1034817071077392</v>
      </c>
      <c r="L30" s="59">
        <v>-2.4031460358614689</v>
      </c>
      <c r="M30" s="60">
        <v>99.999999999999986</v>
      </c>
      <c r="N30" s="90">
        <f t="shared" si="0"/>
        <v>0</v>
      </c>
      <c r="O30" s="90"/>
      <c r="P30" s="217">
        <v>35065</v>
      </c>
      <c r="Q30" s="90">
        <f t="shared" si="1"/>
        <v>33.870240317076558</v>
      </c>
      <c r="R30" s="90">
        <f t="shared" si="2"/>
        <v>-2.4031460358614689</v>
      </c>
      <c r="S30" s="91">
        <f t="shared" si="3"/>
        <v>5.9526464443849481</v>
      </c>
      <c r="T30" s="91">
        <f t="shared" si="4"/>
        <v>48.427143244558955</v>
      </c>
      <c r="U30" s="91">
        <f t="shared" si="5"/>
        <v>3.8164369512585692</v>
      </c>
      <c r="V30" s="91">
        <f t="shared" si="6"/>
        <v>9.233197371474688</v>
      </c>
      <c r="W30" s="91">
        <f t="shared" si="7"/>
        <v>1.1034817071077392</v>
      </c>
      <c r="AG30" s="217"/>
      <c r="AH30" s="91"/>
      <c r="AI30" s="90"/>
      <c r="AJ30" s="91"/>
      <c r="AK30" s="91"/>
      <c r="AL30" s="91"/>
      <c r="AM30" s="91"/>
      <c r="AN30" s="91"/>
    </row>
    <row r="31" spans="1:40">
      <c r="A31" s="31"/>
      <c r="B31" s="57" t="s">
        <v>76</v>
      </c>
      <c r="C31" s="58">
        <v>128112.40228499752</v>
      </c>
      <c r="D31" s="59">
        <v>30.278870391256866</v>
      </c>
      <c r="E31" s="59">
        <v>30.278870391256866</v>
      </c>
      <c r="F31" s="59">
        <v>6.1206308508319678</v>
      </c>
      <c r="G31" s="59">
        <v>6.1206308508319678</v>
      </c>
      <c r="H31" s="59">
        <v>49.508180076822626</v>
      </c>
      <c r="I31" s="59">
        <v>9.1808347905574745</v>
      </c>
      <c r="J31" s="59">
        <v>3.3142380630366319</v>
      </c>
      <c r="K31" s="59">
        <v>0.9945446165044759</v>
      </c>
      <c r="L31" s="59">
        <v>0.60270121098995277</v>
      </c>
      <c r="M31" s="60">
        <v>100</v>
      </c>
      <c r="N31" s="90">
        <f t="shared" si="0"/>
        <v>0</v>
      </c>
      <c r="O31" s="90"/>
      <c r="P31" s="217">
        <v>35096</v>
      </c>
      <c r="Q31" s="90">
        <f t="shared" si="1"/>
        <v>30.278870391256866</v>
      </c>
      <c r="R31" s="90">
        <f t="shared" si="2"/>
        <v>0.60270121098995277</v>
      </c>
      <c r="S31" s="91">
        <f t="shared" si="3"/>
        <v>6.1206308508319678</v>
      </c>
      <c r="T31" s="91">
        <f t="shared" si="4"/>
        <v>49.508180076822626</v>
      </c>
      <c r="U31" s="91">
        <f t="shared" si="5"/>
        <v>3.3142380630366319</v>
      </c>
      <c r="V31" s="91">
        <f t="shared" si="6"/>
        <v>9.1808347905574745</v>
      </c>
      <c r="W31" s="91">
        <f t="shared" si="7"/>
        <v>0.9945446165044759</v>
      </c>
      <c r="AG31" s="217"/>
      <c r="AH31" s="91"/>
      <c r="AI31" s="90"/>
      <c r="AJ31" s="91"/>
      <c r="AK31" s="91"/>
      <c r="AL31" s="91"/>
      <c r="AM31" s="91"/>
      <c r="AN31" s="91"/>
    </row>
    <row r="32" spans="1:40">
      <c r="A32" s="31"/>
      <c r="B32" s="57" t="s">
        <v>77</v>
      </c>
      <c r="C32" s="58">
        <v>136217.98251757017</v>
      </c>
      <c r="D32" s="59">
        <v>25.575037211042545</v>
      </c>
      <c r="E32" s="59">
        <v>25.575037211042545</v>
      </c>
      <c r="F32" s="59">
        <v>7.780662882158822</v>
      </c>
      <c r="G32" s="59">
        <v>7.780662882158822</v>
      </c>
      <c r="H32" s="59">
        <v>50.287049132565507</v>
      </c>
      <c r="I32" s="59">
        <v>10.613956199310991</v>
      </c>
      <c r="J32" s="59">
        <v>2.8619789604482988</v>
      </c>
      <c r="K32" s="59">
        <v>0.94847976465467809</v>
      </c>
      <c r="L32" s="59">
        <v>1.9328358498191656</v>
      </c>
      <c r="M32" s="60">
        <v>100.00000000000001</v>
      </c>
      <c r="N32" s="90">
        <f t="shared" si="0"/>
        <v>0</v>
      </c>
      <c r="O32" s="90"/>
      <c r="P32" s="217">
        <v>35125</v>
      </c>
      <c r="Q32" s="90">
        <f t="shared" si="1"/>
        <v>25.575037211042545</v>
      </c>
      <c r="R32" s="90">
        <f t="shared" si="2"/>
        <v>1.9328358498191656</v>
      </c>
      <c r="S32" s="91">
        <f t="shared" si="3"/>
        <v>7.780662882158822</v>
      </c>
      <c r="T32" s="91">
        <f t="shared" si="4"/>
        <v>50.287049132565507</v>
      </c>
      <c r="U32" s="91">
        <f t="shared" si="5"/>
        <v>2.8619789604482988</v>
      </c>
      <c r="V32" s="91">
        <f t="shared" si="6"/>
        <v>10.613956199310991</v>
      </c>
      <c r="W32" s="91">
        <f t="shared" si="7"/>
        <v>0.94847976465467809</v>
      </c>
      <c r="AG32" s="217"/>
      <c r="AH32" s="91"/>
      <c r="AI32" s="90"/>
      <c r="AJ32" s="91"/>
      <c r="AK32" s="91"/>
      <c r="AL32" s="91"/>
      <c r="AM32" s="91"/>
      <c r="AN32" s="91"/>
    </row>
    <row r="33" spans="1:40">
      <c r="A33" s="31"/>
      <c r="B33" s="57" t="s">
        <v>78</v>
      </c>
      <c r="C33" s="58">
        <v>140816.17844881149</v>
      </c>
      <c r="D33" s="59">
        <v>23.615209782225605</v>
      </c>
      <c r="E33" s="59">
        <v>23.615209782225605</v>
      </c>
      <c r="F33" s="59">
        <v>8.7153106148756425</v>
      </c>
      <c r="G33" s="59">
        <v>8.7153106148756425</v>
      </c>
      <c r="H33" s="59">
        <v>50.881073426548959</v>
      </c>
      <c r="I33" s="59">
        <v>11.196866847037402</v>
      </c>
      <c r="J33" s="59">
        <v>2.653104239267567</v>
      </c>
      <c r="K33" s="59">
        <v>0.92958068768769953</v>
      </c>
      <c r="L33" s="59">
        <v>2.0088544023571147</v>
      </c>
      <c r="M33" s="60">
        <v>100</v>
      </c>
      <c r="N33" s="90">
        <f t="shared" si="0"/>
        <v>0</v>
      </c>
      <c r="O33" s="90"/>
      <c r="P33" s="217">
        <v>35156</v>
      </c>
      <c r="Q33" s="90">
        <f t="shared" si="1"/>
        <v>23.615209782225605</v>
      </c>
      <c r="R33" s="90">
        <f t="shared" si="2"/>
        <v>2.0088544023571147</v>
      </c>
      <c r="S33" s="91">
        <f t="shared" si="3"/>
        <v>8.7153106148756425</v>
      </c>
      <c r="T33" s="91">
        <f t="shared" si="4"/>
        <v>50.881073426548959</v>
      </c>
      <c r="U33" s="91">
        <f t="shared" si="5"/>
        <v>2.653104239267567</v>
      </c>
      <c r="V33" s="91">
        <f t="shared" si="6"/>
        <v>11.196866847037402</v>
      </c>
      <c r="W33" s="91">
        <f t="shared" si="7"/>
        <v>0.92958068768769953</v>
      </c>
      <c r="AG33" s="217"/>
      <c r="AH33" s="91"/>
      <c r="AI33" s="90"/>
      <c r="AJ33" s="91"/>
      <c r="AK33" s="91"/>
      <c r="AL33" s="91"/>
      <c r="AM33" s="91"/>
      <c r="AN33" s="91"/>
    </row>
    <row r="34" spans="1:40">
      <c r="A34" s="31"/>
      <c r="B34" s="57" t="s">
        <v>79</v>
      </c>
      <c r="C34" s="58">
        <v>154209.28593792306</v>
      </c>
      <c r="D34" s="59">
        <v>20.080803429999374</v>
      </c>
      <c r="E34" s="59">
        <v>20.080803429999374</v>
      </c>
      <c r="F34" s="59">
        <v>7.6711478812534502</v>
      </c>
      <c r="G34" s="59">
        <v>7.6711478812534502</v>
      </c>
      <c r="H34" s="59">
        <v>57.605007666502928</v>
      </c>
      <c r="I34" s="59">
        <v>9.595401411790812</v>
      </c>
      <c r="J34" s="59">
        <v>2.2462979313673967</v>
      </c>
      <c r="K34" s="59">
        <v>0.8734882544895739</v>
      </c>
      <c r="L34" s="59">
        <v>1.927853424596462</v>
      </c>
      <c r="M34" s="60">
        <v>100</v>
      </c>
      <c r="N34" s="90">
        <f t="shared" si="0"/>
        <v>0</v>
      </c>
      <c r="O34" s="90"/>
      <c r="P34" s="217">
        <v>35186</v>
      </c>
      <c r="Q34" s="90">
        <f t="shared" si="1"/>
        <v>20.080803429999374</v>
      </c>
      <c r="R34" s="90">
        <f t="shared" si="2"/>
        <v>1.927853424596462</v>
      </c>
      <c r="S34" s="91">
        <f t="shared" si="3"/>
        <v>7.6711478812534502</v>
      </c>
      <c r="T34" s="91">
        <f t="shared" si="4"/>
        <v>57.605007666502928</v>
      </c>
      <c r="U34" s="91">
        <f t="shared" si="5"/>
        <v>2.2462979313673967</v>
      </c>
      <c r="V34" s="91">
        <f t="shared" si="6"/>
        <v>9.595401411790812</v>
      </c>
      <c r="W34" s="91">
        <f t="shared" si="7"/>
        <v>0.8734882544895739</v>
      </c>
      <c r="AG34" s="217"/>
      <c r="AH34" s="91"/>
      <c r="AI34" s="90"/>
      <c r="AJ34" s="91"/>
      <c r="AK34" s="91"/>
      <c r="AL34" s="91"/>
      <c r="AM34" s="91"/>
      <c r="AN34" s="91"/>
    </row>
    <row r="35" spans="1:40">
      <c r="A35" s="31"/>
      <c r="B35" s="57" t="s">
        <v>80</v>
      </c>
      <c r="C35" s="58">
        <v>154263.03044807012</v>
      </c>
      <c r="D35" s="59">
        <v>18.864471115648346</v>
      </c>
      <c r="E35" s="59">
        <v>18.864471115648346</v>
      </c>
      <c r="F35" s="59">
        <v>8.0249162616038792</v>
      </c>
      <c r="G35" s="59">
        <v>8.0249162616038792</v>
      </c>
      <c r="H35" s="59">
        <v>59.951918708178731</v>
      </c>
      <c r="I35" s="59">
        <v>9.9544265112627368</v>
      </c>
      <c r="J35" s="59">
        <v>2.3537719889551312</v>
      </c>
      <c r="K35" s="59">
        <v>0.85049541435117948</v>
      </c>
      <c r="L35" s="59">
        <v>0</v>
      </c>
      <c r="M35" s="60">
        <v>100</v>
      </c>
      <c r="N35" s="90">
        <f t="shared" si="0"/>
        <v>0</v>
      </c>
      <c r="O35" s="90"/>
      <c r="P35" s="217">
        <v>35217</v>
      </c>
      <c r="Q35" s="90">
        <f t="shared" si="1"/>
        <v>18.864471115648346</v>
      </c>
      <c r="R35" s="90">
        <f t="shared" si="2"/>
        <v>0</v>
      </c>
      <c r="S35" s="91">
        <f t="shared" si="3"/>
        <v>8.0249162616038792</v>
      </c>
      <c r="T35" s="91">
        <f t="shared" si="4"/>
        <v>59.951918708178731</v>
      </c>
      <c r="U35" s="91">
        <f t="shared" si="5"/>
        <v>2.3537719889551312</v>
      </c>
      <c r="V35" s="91">
        <f t="shared" si="6"/>
        <v>9.9544265112627368</v>
      </c>
      <c r="W35" s="91">
        <f t="shared" si="7"/>
        <v>0.85049541435117948</v>
      </c>
      <c r="AG35" s="217"/>
      <c r="AH35" s="91"/>
      <c r="AI35" s="90"/>
      <c r="AJ35" s="91"/>
      <c r="AK35" s="91"/>
      <c r="AL35" s="91"/>
      <c r="AM35" s="91"/>
      <c r="AN35" s="91"/>
    </row>
    <row r="36" spans="1:40">
      <c r="A36" s="31"/>
      <c r="B36" s="57" t="s">
        <v>69</v>
      </c>
      <c r="C36" s="58">
        <v>156284.39264082009</v>
      </c>
      <c r="D36" s="59">
        <v>18.975180817975236</v>
      </c>
      <c r="E36" s="59">
        <v>18.975180817975236</v>
      </c>
      <c r="F36" s="59">
        <v>8.4537049247163853</v>
      </c>
      <c r="G36" s="59">
        <v>8.4537049247163853</v>
      </c>
      <c r="H36" s="59">
        <v>62.289195040377621</v>
      </c>
      <c r="I36" s="59">
        <v>9.8266216737939072</v>
      </c>
      <c r="J36" s="59">
        <v>2.2933998331090115</v>
      </c>
      <c r="K36" s="59">
        <v>0.81601750401972051</v>
      </c>
      <c r="L36" s="59">
        <v>-2.6541197939918835</v>
      </c>
      <c r="M36" s="60">
        <v>100</v>
      </c>
      <c r="N36" s="90">
        <f t="shared" si="0"/>
        <v>0</v>
      </c>
      <c r="O36" s="90"/>
      <c r="P36" s="217">
        <v>35247</v>
      </c>
      <c r="Q36" s="90">
        <f t="shared" si="1"/>
        <v>18.975180817975236</v>
      </c>
      <c r="R36" s="90">
        <f t="shared" si="2"/>
        <v>-2.6541197939918835</v>
      </c>
      <c r="S36" s="91">
        <f t="shared" si="3"/>
        <v>8.4537049247163853</v>
      </c>
      <c r="T36" s="91">
        <f t="shared" si="4"/>
        <v>62.289195040377621</v>
      </c>
      <c r="U36" s="91">
        <f t="shared" si="5"/>
        <v>2.2933998331090115</v>
      </c>
      <c r="V36" s="91">
        <f t="shared" si="6"/>
        <v>9.8266216737939072</v>
      </c>
      <c r="W36" s="91">
        <f t="shared" si="7"/>
        <v>0.81601750401972051</v>
      </c>
      <c r="AG36" s="217"/>
      <c r="AH36" s="91"/>
      <c r="AI36" s="90"/>
      <c r="AJ36" s="91"/>
      <c r="AK36" s="91"/>
      <c r="AL36" s="91"/>
      <c r="AM36" s="91"/>
      <c r="AN36" s="91"/>
    </row>
    <row r="37" spans="1:40">
      <c r="A37" s="31"/>
      <c r="B37" s="57" t="s">
        <v>70</v>
      </c>
      <c r="C37" s="58">
        <v>162193.29891014905</v>
      </c>
      <c r="D37" s="59">
        <v>18.897777777514616</v>
      </c>
      <c r="E37" s="59">
        <v>18.897777777514616</v>
      </c>
      <c r="F37" s="59">
        <v>7.6856405014085336</v>
      </c>
      <c r="G37" s="59">
        <v>7.6856405014085336</v>
      </c>
      <c r="H37" s="59">
        <v>62.454081346847509</v>
      </c>
      <c r="I37" s="59">
        <v>8.8665802450733224</v>
      </c>
      <c r="J37" s="59">
        <v>1.9756728678261615</v>
      </c>
      <c r="K37" s="59">
        <v>0.76283669443422319</v>
      </c>
      <c r="L37" s="59">
        <v>-0.64258943310436811</v>
      </c>
      <c r="M37" s="60">
        <v>100.00000000000001</v>
      </c>
      <c r="N37" s="90">
        <f t="shared" si="0"/>
        <v>0</v>
      </c>
      <c r="O37" s="90"/>
      <c r="P37" s="217">
        <v>35278</v>
      </c>
      <c r="Q37" s="90">
        <f t="shared" si="1"/>
        <v>18.897777777514616</v>
      </c>
      <c r="R37" s="90">
        <f t="shared" si="2"/>
        <v>-0.64258943310436811</v>
      </c>
      <c r="S37" s="91">
        <f t="shared" si="3"/>
        <v>7.6856405014085336</v>
      </c>
      <c r="T37" s="91">
        <f t="shared" si="4"/>
        <v>62.454081346847509</v>
      </c>
      <c r="U37" s="91">
        <f t="shared" si="5"/>
        <v>1.9756728678261615</v>
      </c>
      <c r="V37" s="91">
        <f t="shared" si="6"/>
        <v>8.8665802450733224</v>
      </c>
      <c r="W37" s="91">
        <f t="shared" si="7"/>
        <v>0.76283669443422319</v>
      </c>
      <c r="AG37" s="217"/>
      <c r="AH37" s="91"/>
      <c r="AI37" s="90"/>
      <c r="AJ37" s="91"/>
      <c r="AK37" s="91"/>
      <c r="AL37" s="91"/>
      <c r="AM37" s="91"/>
      <c r="AN37" s="91"/>
    </row>
    <row r="38" spans="1:40">
      <c r="A38" s="31"/>
      <c r="B38" s="57" t="s">
        <v>71</v>
      </c>
      <c r="C38" s="58">
        <v>162346.15547332843</v>
      </c>
      <c r="D38" s="59">
        <v>17.875924183968614</v>
      </c>
      <c r="E38" s="59">
        <v>17.875924183968614</v>
      </c>
      <c r="F38" s="59">
        <v>7.8583821746270894</v>
      </c>
      <c r="G38" s="59">
        <v>7.8583821746270894</v>
      </c>
      <c r="H38" s="59">
        <v>62.433146117261707</v>
      </c>
      <c r="I38" s="59">
        <v>8.563087902801561</v>
      </c>
      <c r="J38" s="59">
        <v>1.9556354696194818</v>
      </c>
      <c r="K38" s="59">
        <v>1.413056560108616</v>
      </c>
      <c r="L38" s="59">
        <v>-9.9232408387069468E-2</v>
      </c>
      <c r="M38" s="60">
        <v>100</v>
      </c>
      <c r="N38" s="90">
        <f t="shared" si="0"/>
        <v>0</v>
      </c>
      <c r="O38" s="90"/>
      <c r="P38" s="217">
        <v>35309</v>
      </c>
      <c r="Q38" s="90">
        <f t="shared" si="1"/>
        <v>17.875924183968614</v>
      </c>
      <c r="R38" s="90">
        <f t="shared" si="2"/>
        <v>-9.9232408387069468E-2</v>
      </c>
      <c r="S38" s="91">
        <f t="shared" si="3"/>
        <v>7.8583821746270894</v>
      </c>
      <c r="T38" s="91">
        <f t="shared" si="4"/>
        <v>62.433146117261707</v>
      </c>
      <c r="U38" s="91">
        <f t="shared" si="5"/>
        <v>1.9556354696194818</v>
      </c>
      <c r="V38" s="91">
        <f t="shared" si="6"/>
        <v>8.563087902801561</v>
      </c>
      <c r="W38" s="91">
        <f t="shared" si="7"/>
        <v>1.413056560108616</v>
      </c>
      <c r="AG38" s="217"/>
      <c r="AH38" s="91"/>
      <c r="AI38" s="90"/>
      <c r="AJ38" s="91"/>
      <c r="AK38" s="91"/>
      <c r="AL38" s="91"/>
      <c r="AM38" s="91"/>
      <c r="AN38" s="91"/>
    </row>
    <row r="39" spans="1:40">
      <c r="A39" s="31"/>
      <c r="B39" s="57" t="s">
        <v>72</v>
      </c>
      <c r="C39" s="58">
        <v>165439.56135819323</v>
      </c>
      <c r="D39" s="59">
        <v>19.223591811962311</v>
      </c>
      <c r="E39" s="59">
        <v>19.223591811962311</v>
      </c>
      <c r="F39" s="59">
        <v>8.2914920787862165</v>
      </c>
      <c r="G39" s="59">
        <v>8.2914920787862165</v>
      </c>
      <c r="H39" s="59">
        <v>63.231859056678566</v>
      </c>
      <c r="I39" s="59">
        <v>8.3024065629993675</v>
      </c>
      <c r="J39" s="59">
        <v>1.8665680534017373</v>
      </c>
      <c r="K39" s="59">
        <v>1.3994131639332608</v>
      </c>
      <c r="L39" s="59">
        <v>-2.3153307277614465</v>
      </c>
      <c r="M39" s="60">
        <v>100.00000000000001</v>
      </c>
      <c r="N39" s="90">
        <f t="shared" si="0"/>
        <v>0</v>
      </c>
      <c r="O39" s="90"/>
      <c r="P39" s="217">
        <v>35339</v>
      </c>
      <c r="Q39" s="90">
        <f t="shared" si="1"/>
        <v>19.223591811962311</v>
      </c>
      <c r="R39" s="90">
        <f t="shared" si="2"/>
        <v>-2.3153307277614465</v>
      </c>
      <c r="S39" s="91">
        <f t="shared" si="3"/>
        <v>8.2914920787862165</v>
      </c>
      <c r="T39" s="91">
        <f t="shared" si="4"/>
        <v>63.231859056678566</v>
      </c>
      <c r="U39" s="91">
        <f t="shared" si="5"/>
        <v>1.8665680534017373</v>
      </c>
      <c r="V39" s="91">
        <f t="shared" si="6"/>
        <v>8.3024065629993675</v>
      </c>
      <c r="W39" s="91">
        <f t="shared" si="7"/>
        <v>1.3994131639332608</v>
      </c>
      <c r="AG39" s="217"/>
      <c r="AH39" s="91"/>
      <c r="AI39" s="90"/>
      <c r="AJ39" s="91"/>
      <c r="AK39" s="91"/>
      <c r="AL39" s="91"/>
      <c r="AM39" s="91"/>
      <c r="AN39" s="91"/>
    </row>
    <row r="40" spans="1:40">
      <c r="A40" s="31"/>
      <c r="B40" s="57" t="s">
        <v>73</v>
      </c>
      <c r="C40" s="58">
        <v>171266.13524310687</v>
      </c>
      <c r="D40" s="59">
        <v>18.80217252248416</v>
      </c>
      <c r="E40" s="59">
        <v>18.80217252248416</v>
      </c>
      <c r="F40" s="59">
        <v>9.2164902750336175</v>
      </c>
      <c r="G40" s="59">
        <v>9.2164902750336175</v>
      </c>
      <c r="H40" s="59">
        <v>63.068549523626501</v>
      </c>
      <c r="I40" s="59">
        <v>8.0218561483262985</v>
      </c>
      <c r="J40" s="59">
        <v>1.7919479502726277</v>
      </c>
      <c r="K40" s="59">
        <v>1.3817559417924954</v>
      </c>
      <c r="L40" s="59">
        <v>-2.2827723615357018</v>
      </c>
      <c r="M40" s="60">
        <v>99.999999999999986</v>
      </c>
      <c r="N40" s="90">
        <f t="shared" si="0"/>
        <v>0</v>
      </c>
      <c r="O40" s="90"/>
      <c r="P40" s="217">
        <v>35370</v>
      </c>
      <c r="Q40" s="90">
        <f t="shared" si="1"/>
        <v>18.80217252248416</v>
      </c>
      <c r="R40" s="90">
        <f t="shared" si="2"/>
        <v>-2.2827723615357018</v>
      </c>
      <c r="S40" s="91">
        <f t="shared" si="3"/>
        <v>9.2164902750336175</v>
      </c>
      <c r="T40" s="91">
        <f t="shared" si="4"/>
        <v>63.068549523626501</v>
      </c>
      <c r="U40" s="91">
        <f t="shared" si="5"/>
        <v>1.7919479502726277</v>
      </c>
      <c r="V40" s="91">
        <f t="shared" si="6"/>
        <v>8.0218561483262985</v>
      </c>
      <c r="W40" s="91">
        <f t="shared" si="7"/>
        <v>1.3817559417924954</v>
      </c>
      <c r="AG40" s="217"/>
      <c r="AH40" s="91"/>
      <c r="AI40" s="90"/>
      <c r="AJ40" s="91"/>
      <c r="AK40" s="91"/>
      <c r="AL40" s="91"/>
      <c r="AM40" s="91"/>
      <c r="AN40" s="91"/>
    </row>
    <row r="41" spans="1:40">
      <c r="A41" s="31"/>
      <c r="B41" s="57" t="s">
        <v>74</v>
      </c>
      <c r="C41" s="58">
        <v>172650.64053608329</v>
      </c>
      <c r="D41" s="59">
        <v>18.991484130142712</v>
      </c>
      <c r="E41" s="59">
        <v>18.991484130142712</v>
      </c>
      <c r="F41" s="59">
        <v>9.5756368419774702</v>
      </c>
      <c r="G41" s="59">
        <v>9.5756368419774702</v>
      </c>
      <c r="H41" s="59">
        <v>62.259191081619448</v>
      </c>
      <c r="I41" s="59">
        <v>8.0606205437688274</v>
      </c>
      <c r="J41" s="59">
        <v>1.789476129603063</v>
      </c>
      <c r="K41" s="59">
        <v>1.3857452208524981</v>
      </c>
      <c r="L41" s="59">
        <v>-2.0621539479640143</v>
      </c>
      <c r="M41" s="60">
        <v>99.999999999999986</v>
      </c>
      <c r="N41" s="90">
        <f t="shared" si="0"/>
        <v>0</v>
      </c>
      <c r="O41" s="90"/>
      <c r="P41" s="217">
        <v>35400</v>
      </c>
      <c r="Q41" s="90">
        <f t="shared" si="1"/>
        <v>18.991484130142712</v>
      </c>
      <c r="R41" s="90">
        <f t="shared" si="2"/>
        <v>-2.0621539479640143</v>
      </c>
      <c r="S41" s="91">
        <f t="shared" si="3"/>
        <v>9.5756368419774702</v>
      </c>
      <c r="T41" s="91">
        <f t="shared" si="4"/>
        <v>62.259191081619448</v>
      </c>
      <c r="U41" s="91">
        <f t="shared" si="5"/>
        <v>1.789476129603063</v>
      </c>
      <c r="V41" s="91">
        <f t="shared" si="6"/>
        <v>8.0606205437688274</v>
      </c>
      <c r="W41" s="91">
        <f t="shared" si="7"/>
        <v>1.3857452208524981</v>
      </c>
      <c r="AG41" s="217"/>
      <c r="AH41" s="91"/>
      <c r="AI41" s="90"/>
      <c r="AJ41" s="91"/>
      <c r="AK41" s="91"/>
      <c r="AL41" s="91"/>
      <c r="AM41" s="91"/>
      <c r="AN41" s="91"/>
    </row>
    <row r="42" spans="1:40">
      <c r="A42" s="56">
        <v>1997</v>
      </c>
      <c r="B42" s="57" t="s">
        <v>75</v>
      </c>
      <c r="C42" s="58">
        <v>172375.59848680082</v>
      </c>
      <c r="D42" s="59">
        <v>19.350216297322426</v>
      </c>
      <c r="E42" s="59">
        <v>19.350216297322426</v>
      </c>
      <c r="F42" s="59">
        <v>13.319442019973884</v>
      </c>
      <c r="G42" s="59">
        <v>13.319442019973884</v>
      </c>
      <c r="H42" s="59">
        <v>61.229974852897669</v>
      </c>
      <c r="I42" s="59">
        <v>8.2025235149989442</v>
      </c>
      <c r="J42" s="59">
        <v>0.67987813257091512</v>
      </c>
      <c r="K42" s="59">
        <v>1.4031346977186057</v>
      </c>
      <c r="L42" s="59">
        <v>-4.1851695154824409</v>
      </c>
      <c r="M42" s="60">
        <v>100</v>
      </c>
      <c r="N42" s="90">
        <f t="shared" si="0"/>
        <v>0</v>
      </c>
      <c r="O42" s="90"/>
      <c r="P42" s="217">
        <v>35431</v>
      </c>
      <c r="Q42" s="90">
        <f t="shared" si="1"/>
        <v>19.350216297322426</v>
      </c>
      <c r="R42" s="90">
        <f t="shared" si="2"/>
        <v>-4.1851695154824409</v>
      </c>
      <c r="S42" s="91">
        <f t="shared" si="3"/>
        <v>13.319442019973884</v>
      </c>
      <c r="T42" s="91">
        <f t="shared" si="4"/>
        <v>61.229974852897669</v>
      </c>
      <c r="U42" s="91">
        <f t="shared" si="5"/>
        <v>0.67987813257091512</v>
      </c>
      <c r="V42" s="91">
        <f t="shared" si="6"/>
        <v>8.2025235149989442</v>
      </c>
      <c r="W42" s="91">
        <f t="shared" si="7"/>
        <v>1.4031346977186057</v>
      </c>
      <c r="AG42" s="217"/>
      <c r="AH42" s="91"/>
      <c r="AI42" s="90"/>
      <c r="AJ42" s="91"/>
      <c r="AK42" s="91"/>
      <c r="AL42" s="91"/>
      <c r="AM42" s="91"/>
      <c r="AN42" s="91"/>
    </row>
    <row r="43" spans="1:40">
      <c r="A43" s="56"/>
      <c r="B43" s="57" t="s">
        <v>76</v>
      </c>
      <c r="C43" s="58">
        <v>180654.17928396486</v>
      </c>
      <c r="D43" s="59">
        <v>18.782776208384039</v>
      </c>
      <c r="E43" s="59">
        <v>18.782776208384039</v>
      </c>
      <c r="F43" s="59">
        <v>13.139398500238158</v>
      </c>
      <c r="G43" s="59">
        <v>13.139398500238158</v>
      </c>
      <c r="H43" s="59">
        <v>57.771601503034674</v>
      </c>
      <c r="I43" s="59">
        <v>8.0147257358718473</v>
      </c>
      <c r="J43" s="59">
        <v>1.2345139253570294</v>
      </c>
      <c r="K43" s="59">
        <v>1.2998082907946467</v>
      </c>
      <c r="L43" s="59">
        <v>-0.24282416368041215</v>
      </c>
      <c r="M43" s="60">
        <v>99.999999999999986</v>
      </c>
      <c r="N43" s="90">
        <f t="shared" si="0"/>
        <v>0</v>
      </c>
      <c r="O43" s="90"/>
      <c r="P43" s="217">
        <v>35462</v>
      </c>
      <c r="Q43" s="90">
        <f t="shared" si="1"/>
        <v>18.782776208384039</v>
      </c>
      <c r="R43" s="90">
        <f t="shared" si="2"/>
        <v>-0.24282416368041215</v>
      </c>
      <c r="S43" s="91">
        <f t="shared" si="3"/>
        <v>13.139398500238158</v>
      </c>
      <c r="T43" s="91">
        <f t="shared" si="4"/>
        <v>57.771601503034674</v>
      </c>
      <c r="U43" s="91">
        <f t="shared" si="5"/>
        <v>1.2345139253570294</v>
      </c>
      <c r="V43" s="91">
        <f t="shared" si="6"/>
        <v>8.0147257358718473</v>
      </c>
      <c r="W43" s="91">
        <f t="shared" si="7"/>
        <v>1.2998082907946467</v>
      </c>
      <c r="AG43" s="217"/>
      <c r="AH43" s="91"/>
      <c r="AI43" s="90"/>
      <c r="AJ43" s="91"/>
      <c r="AK43" s="91"/>
      <c r="AL43" s="91"/>
      <c r="AM43" s="91"/>
      <c r="AN43" s="91"/>
    </row>
    <row r="44" spans="1:40">
      <c r="A44" s="56"/>
      <c r="B44" s="57" t="s">
        <v>77</v>
      </c>
      <c r="C44" s="58">
        <v>187369.43488641042</v>
      </c>
      <c r="D44" s="59">
        <v>19.097813068974201</v>
      </c>
      <c r="E44" s="59">
        <v>19.097813068974201</v>
      </c>
      <c r="F44" s="59">
        <v>12.450793555818338</v>
      </c>
      <c r="G44" s="59">
        <v>12.450793555818338</v>
      </c>
      <c r="H44" s="59">
        <v>57.881780987783657</v>
      </c>
      <c r="I44" s="59">
        <v>7.6501410215010583</v>
      </c>
      <c r="J44" s="59">
        <v>1.5403995863838373</v>
      </c>
      <c r="K44" s="59">
        <v>1.2159427183954437</v>
      </c>
      <c r="L44" s="59">
        <v>0.16312906114345577</v>
      </c>
      <c r="M44" s="60">
        <v>99.999999999999986</v>
      </c>
      <c r="N44" s="90">
        <f t="shared" si="0"/>
        <v>0</v>
      </c>
      <c r="O44" s="90"/>
      <c r="P44" s="217">
        <v>35490</v>
      </c>
      <c r="Q44" s="90">
        <f t="shared" si="1"/>
        <v>19.097813068974201</v>
      </c>
      <c r="R44" s="90">
        <f t="shared" si="2"/>
        <v>0.16312906114345577</v>
      </c>
      <c r="S44" s="91">
        <f t="shared" si="3"/>
        <v>12.450793555818338</v>
      </c>
      <c r="T44" s="91">
        <f t="shared" si="4"/>
        <v>57.881780987783657</v>
      </c>
      <c r="U44" s="91">
        <f t="shared" si="5"/>
        <v>1.5403995863838373</v>
      </c>
      <c r="V44" s="91">
        <f t="shared" si="6"/>
        <v>7.6501410215010583</v>
      </c>
      <c r="W44" s="91">
        <f t="shared" si="7"/>
        <v>1.2159427183954437</v>
      </c>
      <c r="AG44" s="217"/>
      <c r="AH44" s="91"/>
      <c r="AI44" s="90"/>
      <c r="AJ44" s="91"/>
      <c r="AK44" s="91"/>
      <c r="AL44" s="91"/>
      <c r="AM44" s="91"/>
      <c r="AN44" s="91"/>
    </row>
    <row r="45" spans="1:40">
      <c r="A45" s="56"/>
      <c r="B45" s="57" t="s">
        <v>78</v>
      </c>
      <c r="C45" s="58">
        <v>183839.5500465442</v>
      </c>
      <c r="D45" s="59">
        <v>19.844944596009579</v>
      </c>
      <c r="E45" s="59">
        <v>19.844944596009579</v>
      </c>
      <c r="F45" s="59">
        <v>11.280221342874203</v>
      </c>
      <c r="G45" s="59">
        <v>11.280221342874203</v>
      </c>
      <c r="H45" s="59">
        <v>59.643231832051121</v>
      </c>
      <c r="I45" s="59">
        <v>8.1221597834740162</v>
      </c>
      <c r="J45" s="59">
        <v>3.0180317557322573</v>
      </c>
      <c r="K45" s="59">
        <v>1.2032497900696324</v>
      </c>
      <c r="L45" s="59">
        <v>-3.1118391002108194</v>
      </c>
      <c r="M45" s="60">
        <v>99.999999999999986</v>
      </c>
      <c r="N45" s="90">
        <f t="shared" si="0"/>
        <v>0</v>
      </c>
      <c r="O45" s="90"/>
      <c r="P45" s="217">
        <v>35521</v>
      </c>
      <c r="Q45" s="90">
        <f t="shared" si="1"/>
        <v>19.844944596009579</v>
      </c>
      <c r="R45" s="90">
        <f t="shared" si="2"/>
        <v>-3.1118391002108194</v>
      </c>
      <c r="S45" s="91">
        <f t="shared" si="3"/>
        <v>11.280221342874203</v>
      </c>
      <c r="T45" s="91">
        <f t="shared" si="4"/>
        <v>59.643231832051121</v>
      </c>
      <c r="U45" s="91">
        <f t="shared" si="5"/>
        <v>3.0180317557322573</v>
      </c>
      <c r="V45" s="91">
        <f t="shared" si="6"/>
        <v>8.1221597834740162</v>
      </c>
      <c r="W45" s="91">
        <f t="shared" si="7"/>
        <v>1.2032497900696324</v>
      </c>
      <c r="AG45" s="217"/>
      <c r="AH45" s="91"/>
      <c r="AI45" s="90"/>
      <c r="AJ45" s="91"/>
      <c r="AK45" s="91"/>
      <c r="AL45" s="91"/>
      <c r="AM45" s="91"/>
      <c r="AN45" s="91"/>
    </row>
    <row r="46" spans="1:40">
      <c r="A46" s="56"/>
      <c r="B46" s="57" t="s">
        <v>79</v>
      </c>
      <c r="C46" s="58">
        <v>193064.50401900001</v>
      </c>
      <c r="D46" s="59">
        <v>19.264390066927977</v>
      </c>
      <c r="E46" s="59">
        <v>19.264390066927977</v>
      </c>
      <c r="F46" s="59">
        <v>9.8668783108495681</v>
      </c>
      <c r="G46" s="59">
        <v>9.8668783108495681</v>
      </c>
      <c r="H46" s="59">
        <v>59.462472811523206</v>
      </c>
      <c r="I46" s="59">
        <v>7.7658656500236232</v>
      </c>
      <c r="J46" s="59">
        <v>2.5965275312890554</v>
      </c>
      <c r="K46" s="59">
        <v>1.0979314974395256</v>
      </c>
      <c r="L46" s="59">
        <v>-5.4065868052952645E-2</v>
      </c>
      <c r="M46" s="60">
        <v>100</v>
      </c>
      <c r="N46" s="90">
        <f t="shared" si="0"/>
        <v>0</v>
      </c>
      <c r="O46" s="90"/>
      <c r="P46" s="217">
        <v>35551</v>
      </c>
      <c r="Q46" s="90">
        <f t="shared" si="1"/>
        <v>19.264390066927977</v>
      </c>
      <c r="R46" s="90">
        <f t="shared" si="2"/>
        <v>-5.4065868052952645E-2</v>
      </c>
      <c r="S46" s="91">
        <f t="shared" si="3"/>
        <v>9.8668783108495681</v>
      </c>
      <c r="T46" s="91">
        <f t="shared" si="4"/>
        <v>59.462472811523206</v>
      </c>
      <c r="U46" s="91">
        <f t="shared" si="5"/>
        <v>2.5965275312890554</v>
      </c>
      <c r="V46" s="91">
        <f t="shared" si="6"/>
        <v>7.7658656500236232</v>
      </c>
      <c r="W46" s="91">
        <f t="shared" si="7"/>
        <v>1.0979314974395256</v>
      </c>
      <c r="AG46" s="217"/>
      <c r="AH46" s="91"/>
      <c r="AI46" s="90"/>
      <c r="AJ46" s="91"/>
      <c r="AK46" s="91"/>
      <c r="AL46" s="91"/>
      <c r="AM46" s="91"/>
      <c r="AN46" s="91"/>
    </row>
    <row r="47" spans="1:40">
      <c r="A47" s="56"/>
      <c r="B47" s="57" t="s">
        <v>80</v>
      </c>
      <c r="C47" s="58">
        <v>192217.40444046998</v>
      </c>
      <c r="D47" s="59">
        <v>19.662035460324205</v>
      </c>
      <c r="E47" s="59">
        <v>19.662035460324205</v>
      </c>
      <c r="F47" s="59">
        <v>9.4140663592220122</v>
      </c>
      <c r="G47" s="59">
        <v>9.4140663592220122</v>
      </c>
      <c r="H47" s="59">
        <v>60.89816609022138</v>
      </c>
      <c r="I47" s="59">
        <v>8.0212934124677968</v>
      </c>
      <c r="J47" s="59">
        <v>2.3643982776843324</v>
      </c>
      <c r="K47" s="59">
        <v>1.060631323128387</v>
      </c>
      <c r="L47" s="59">
        <v>-1.4205909230481146</v>
      </c>
      <c r="M47" s="60">
        <v>100</v>
      </c>
      <c r="N47" s="90">
        <f t="shared" si="0"/>
        <v>0</v>
      </c>
      <c r="O47" s="90"/>
      <c r="P47" s="217">
        <v>35582</v>
      </c>
      <c r="Q47" s="90">
        <f t="shared" si="1"/>
        <v>19.662035460324205</v>
      </c>
      <c r="R47" s="90">
        <f t="shared" si="2"/>
        <v>-1.4205909230481146</v>
      </c>
      <c r="S47" s="91">
        <f t="shared" si="3"/>
        <v>9.4140663592220122</v>
      </c>
      <c r="T47" s="91">
        <f t="shared" si="4"/>
        <v>60.89816609022138</v>
      </c>
      <c r="U47" s="91">
        <f t="shared" si="5"/>
        <v>2.3643982776843324</v>
      </c>
      <c r="V47" s="91">
        <f t="shared" si="6"/>
        <v>8.0212934124677968</v>
      </c>
      <c r="W47" s="91">
        <f t="shared" si="7"/>
        <v>1.060631323128387</v>
      </c>
      <c r="AG47" s="217"/>
      <c r="AH47" s="91"/>
      <c r="AI47" s="90"/>
      <c r="AJ47" s="91"/>
      <c r="AK47" s="91"/>
      <c r="AL47" s="91"/>
      <c r="AM47" s="91"/>
      <c r="AN47" s="91"/>
    </row>
    <row r="48" spans="1:40">
      <c r="A48" s="56"/>
      <c r="B48" s="57" t="s">
        <v>69</v>
      </c>
      <c r="C48" s="58">
        <v>196546.06324908999</v>
      </c>
      <c r="D48" s="59">
        <v>19.537717067221799</v>
      </c>
      <c r="E48" s="59">
        <v>19.537717067221799</v>
      </c>
      <c r="F48" s="59">
        <v>9.3652458945270833</v>
      </c>
      <c r="G48" s="59">
        <v>9.3652458945270833</v>
      </c>
      <c r="H48" s="59">
        <v>60.557237533975929</v>
      </c>
      <c r="I48" s="59">
        <v>8.151311064264819</v>
      </c>
      <c r="J48" s="59">
        <v>2.0282756795529244</v>
      </c>
      <c r="K48" s="59">
        <v>0.99487619730234089</v>
      </c>
      <c r="L48" s="59">
        <v>-0.63466343684488702</v>
      </c>
      <c r="M48" s="60">
        <v>100.00000000000001</v>
      </c>
      <c r="N48" s="90">
        <f t="shared" si="0"/>
        <v>0</v>
      </c>
      <c r="O48" s="90"/>
      <c r="P48" s="217">
        <v>35612</v>
      </c>
      <c r="Q48" s="90">
        <f t="shared" si="1"/>
        <v>19.537717067221799</v>
      </c>
      <c r="R48" s="90">
        <f t="shared" si="2"/>
        <v>-0.63466343684488702</v>
      </c>
      <c r="S48" s="91">
        <f t="shared" si="3"/>
        <v>9.3652458945270833</v>
      </c>
      <c r="T48" s="91">
        <f t="shared" si="4"/>
        <v>60.557237533975929</v>
      </c>
      <c r="U48" s="91">
        <f t="shared" si="5"/>
        <v>2.0282756795529244</v>
      </c>
      <c r="V48" s="91">
        <f t="shared" si="6"/>
        <v>8.151311064264819</v>
      </c>
      <c r="W48" s="91">
        <f t="shared" si="7"/>
        <v>0.99487619730234089</v>
      </c>
      <c r="AG48" s="217"/>
      <c r="AH48" s="91"/>
      <c r="AI48" s="90"/>
      <c r="AJ48" s="91"/>
      <c r="AK48" s="91"/>
      <c r="AL48" s="91"/>
      <c r="AM48" s="91"/>
      <c r="AN48" s="91"/>
    </row>
    <row r="49" spans="1:40">
      <c r="A49" s="56"/>
      <c r="B49" s="57" t="s">
        <v>70</v>
      </c>
      <c r="C49" s="58">
        <v>203142.39171660173</v>
      </c>
      <c r="D49" s="59">
        <v>19.196021722241603</v>
      </c>
      <c r="E49" s="59">
        <v>19.196021722241603</v>
      </c>
      <c r="F49" s="59">
        <v>9.1137945699777809</v>
      </c>
      <c r="G49" s="59">
        <v>9.1137945699777809</v>
      </c>
      <c r="H49" s="59">
        <v>61.161039575299149</v>
      </c>
      <c r="I49" s="59">
        <v>8.1098641779882872</v>
      </c>
      <c r="J49" s="59">
        <v>1.5300402542693508</v>
      </c>
      <c r="K49" s="59">
        <v>0.92037500362630797</v>
      </c>
      <c r="L49" s="59">
        <v>-3.1135303402470969E-2</v>
      </c>
      <c r="M49" s="60">
        <v>100.00000000000001</v>
      </c>
      <c r="N49" s="90">
        <f t="shared" si="0"/>
        <v>0</v>
      </c>
      <c r="O49" s="90"/>
      <c r="P49" s="217">
        <v>35643</v>
      </c>
      <c r="Q49" s="90">
        <f t="shared" si="1"/>
        <v>19.196021722241603</v>
      </c>
      <c r="R49" s="90">
        <f t="shared" si="2"/>
        <v>-3.1135303402470969E-2</v>
      </c>
      <c r="S49" s="91">
        <f t="shared" si="3"/>
        <v>9.1137945699777809</v>
      </c>
      <c r="T49" s="91">
        <f t="shared" si="4"/>
        <v>61.161039575299149</v>
      </c>
      <c r="U49" s="91">
        <f t="shared" si="5"/>
        <v>1.5300402542693508</v>
      </c>
      <c r="V49" s="91">
        <f t="shared" si="6"/>
        <v>8.1098641779882872</v>
      </c>
      <c r="W49" s="91">
        <f t="shared" si="7"/>
        <v>0.92037500362630797</v>
      </c>
      <c r="AG49" s="217"/>
      <c r="AH49" s="91"/>
      <c r="AI49" s="90"/>
      <c r="AJ49" s="91"/>
      <c r="AK49" s="91"/>
      <c r="AL49" s="91"/>
      <c r="AM49" s="91"/>
      <c r="AN49" s="91"/>
    </row>
    <row r="50" spans="1:40">
      <c r="A50" s="56"/>
      <c r="B50" s="57" t="s">
        <v>71</v>
      </c>
      <c r="C50" s="58">
        <v>210047.99147092001</v>
      </c>
      <c r="D50" s="59">
        <v>18.822832952565356</v>
      </c>
      <c r="E50" s="59">
        <v>18.822832952565356</v>
      </c>
      <c r="F50" s="59">
        <v>9.7205574197155507</v>
      </c>
      <c r="G50" s="59">
        <v>9.7205574197155507</v>
      </c>
      <c r="H50" s="59">
        <v>58.380126578461912</v>
      </c>
      <c r="I50" s="59">
        <v>11.260995563137625</v>
      </c>
      <c r="J50" s="59">
        <v>0.96782406047498104</v>
      </c>
      <c r="K50" s="59">
        <v>0.84766342564456287</v>
      </c>
      <c r="L50" s="59">
        <v>0</v>
      </c>
      <c r="M50" s="60">
        <v>100</v>
      </c>
      <c r="N50" s="90">
        <f t="shared" si="0"/>
        <v>0</v>
      </c>
      <c r="O50" s="90"/>
      <c r="P50" s="217">
        <v>35674</v>
      </c>
      <c r="Q50" s="90">
        <f t="shared" si="1"/>
        <v>18.822832952565356</v>
      </c>
      <c r="R50" s="90">
        <f t="shared" si="2"/>
        <v>0</v>
      </c>
      <c r="S50" s="91">
        <f t="shared" si="3"/>
        <v>9.7205574197155507</v>
      </c>
      <c r="T50" s="91">
        <f t="shared" si="4"/>
        <v>58.380126578461912</v>
      </c>
      <c r="U50" s="91">
        <f t="shared" si="5"/>
        <v>0.96782406047498104</v>
      </c>
      <c r="V50" s="91">
        <f t="shared" si="6"/>
        <v>11.260995563137625</v>
      </c>
      <c r="W50" s="91">
        <f t="shared" si="7"/>
        <v>0.84766342564456287</v>
      </c>
      <c r="AG50" s="217"/>
      <c r="AH50" s="91"/>
      <c r="AI50" s="90"/>
      <c r="AJ50" s="91"/>
      <c r="AK50" s="91"/>
      <c r="AL50" s="91"/>
      <c r="AM50" s="91"/>
      <c r="AN50" s="91"/>
    </row>
    <row r="51" spans="1:40">
      <c r="A51" s="56"/>
      <c r="B51" s="57" t="s">
        <v>72</v>
      </c>
      <c r="C51" s="58">
        <v>204699.29750700001</v>
      </c>
      <c r="D51" s="59">
        <v>19.621705219396997</v>
      </c>
      <c r="E51" s="59">
        <v>19.621705219396997</v>
      </c>
      <c r="F51" s="59">
        <v>12.964164972326056</v>
      </c>
      <c r="G51" s="59">
        <v>12.964164972326056</v>
      </c>
      <c r="H51" s="59">
        <v>56.207012695813241</v>
      </c>
      <c r="I51" s="59">
        <v>11.982947327487137</v>
      </c>
      <c r="J51" s="59">
        <v>1.188797924387984</v>
      </c>
      <c r="K51" s="59">
        <v>0.82509711590106616</v>
      </c>
      <c r="L51" s="59">
        <v>-2.7897252553124754</v>
      </c>
      <c r="M51" s="60">
        <v>100</v>
      </c>
      <c r="N51" s="90">
        <f t="shared" si="0"/>
        <v>0</v>
      </c>
      <c r="O51" s="90"/>
      <c r="P51" s="217">
        <v>35704</v>
      </c>
      <c r="Q51" s="90">
        <f t="shared" si="1"/>
        <v>19.621705219396997</v>
      </c>
      <c r="R51" s="90">
        <f t="shared" si="2"/>
        <v>-2.7897252553124754</v>
      </c>
      <c r="S51" s="91">
        <f t="shared" si="3"/>
        <v>12.964164972326056</v>
      </c>
      <c r="T51" s="91">
        <f t="shared" si="4"/>
        <v>56.207012695813241</v>
      </c>
      <c r="U51" s="91">
        <f t="shared" si="5"/>
        <v>1.188797924387984</v>
      </c>
      <c r="V51" s="91">
        <f t="shared" si="6"/>
        <v>11.982947327487137</v>
      </c>
      <c r="W51" s="91">
        <f t="shared" si="7"/>
        <v>0.82509711590106616</v>
      </c>
      <c r="AG51" s="217"/>
      <c r="AH51" s="91"/>
      <c r="AI51" s="90"/>
      <c r="AJ51" s="91"/>
      <c r="AK51" s="91"/>
      <c r="AL51" s="91"/>
      <c r="AM51" s="91"/>
      <c r="AN51" s="91"/>
    </row>
    <row r="52" spans="1:40">
      <c r="A52" s="56"/>
      <c r="B52" s="57" t="s">
        <v>73</v>
      </c>
      <c r="C52" s="58">
        <v>208296.07093908</v>
      </c>
      <c r="D52" s="59">
        <v>19.907631320673222</v>
      </c>
      <c r="E52" s="59">
        <v>19.907631320673222</v>
      </c>
      <c r="F52" s="59">
        <v>15.086277129149767</v>
      </c>
      <c r="G52" s="59">
        <v>15.086277129149767</v>
      </c>
      <c r="H52" s="59">
        <v>52.476912827630308</v>
      </c>
      <c r="I52" s="59">
        <v>11.258344861847435</v>
      </c>
      <c r="J52" s="59">
        <v>0.53260438134930665</v>
      </c>
      <c r="K52" s="59">
        <v>0.76574080001081224</v>
      </c>
      <c r="L52" s="59">
        <v>-2.751132066084909E-2</v>
      </c>
      <c r="M52" s="60">
        <v>100</v>
      </c>
      <c r="N52" s="90">
        <f t="shared" si="0"/>
        <v>0</v>
      </c>
      <c r="O52" s="90"/>
      <c r="P52" s="217">
        <v>35735</v>
      </c>
      <c r="Q52" s="90">
        <f t="shared" si="1"/>
        <v>19.907631320673222</v>
      </c>
      <c r="R52" s="90">
        <f t="shared" si="2"/>
        <v>-2.751132066084909E-2</v>
      </c>
      <c r="S52" s="91">
        <f t="shared" si="3"/>
        <v>15.086277129149767</v>
      </c>
      <c r="T52" s="91">
        <f t="shared" si="4"/>
        <v>52.476912827630308</v>
      </c>
      <c r="U52" s="91">
        <f t="shared" si="5"/>
        <v>0.53260438134930665</v>
      </c>
      <c r="V52" s="91">
        <f t="shared" si="6"/>
        <v>11.258344861847435</v>
      </c>
      <c r="W52" s="91">
        <f t="shared" si="7"/>
        <v>0.76574080001081224</v>
      </c>
      <c r="AG52" s="217"/>
      <c r="AH52" s="91"/>
      <c r="AI52" s="90"/>
      <c r="AJ52" s="91"/>
      <c r="AK52" s="91"/>
      <c r="AL52" s="91"/>
      <c r="AM52" s="91"/>
      <c r="AN52" s="91"/>
    </row>
    <row r="53" spans="1:40">
      <c r="A53" s="61"/>
      <c r="B53" s="62" t="s">
        <v>74</v>
      </c>
      <c r="C53" s="63">
        <v>252957.02099600001</v>
      </c>
      <c r="D53" s="64">
        <v>35.134090799324106</v>
      </c>
      <c r="E53" s="64">
        <v>35.134090799324106</v>
      </c>
      <c r="F53" s="64">
        <v>15.512221750358332</v>
      </c>
      <c r="G53" s="64">
        <v>15.512221750358332</v>
      </c>
      <c r="H53" s="64">
        <v>41.322102537985252</v>
      </c>
      <c r="I53" s="64">
        <v>9.0905090684806975</v>
      </c>
      <c r="J53" s="64">
        <v>0.34363070713650812</v>
      </c>
      <c r="K53" s="64">
        <v>0.59265245696568591</v>
      </c>
      <c r="L53" s="64">
        <v>-1.9952073202505842</v>
      </c>
      <c r="M53" s="65">
        <v>100</v>
      </c>
      <c r="N53" s="90">
        <f t="shared" si="0"/>
        <v>0</v>
      </c>
      <c r="O53" s="90"/>
      <c r="P53" s="217">
        <v>35765</v>
      </c>
      <c r="Q53" s="90">
        <f t="shared" si="1"/>
        <v>35.134090799324106</v>
      </c>
      <c r="R53" s="90">
        <f t="shared" si="2"/>
        <v>-1.9952073202505842</v>
      </c>
      <c r="S53" s="91">
        <f t="shared" si="3"/>
        <v>15.512221750358332</v>
      </c>
      <c r="T53" s="91">
        <f t="shared" si="4"/>
        <v>41.322102537985252</v>
      </c>
      <c r="U53" s="91">
        <f t="shared" si="5"/>
        <v>0.34363070713650812</v>
      </c>
      <c r="V53" s="91">
        <f t="shared" si="6"/>
        <v>9.0905090684806975</v>
      </c>
      <c r="W53" s="91">
        <f t="shared" si="7"/>
        <v>0.59265245696568591</v>
      </c>
      <c r="AG53" s="217"/>
      <c r="AH53" s="91"/>
      <c r="AI53" s="90"/>
      <c r="AJ53" s="91"/>
      <c r="AK53" s="91"/>
      <c r="AL53" s="91"/>
      <c r="AM53" s="91"/>
      <c r="AN53" s="91"/>
    </row>
    <row r="54" spans="1:40">
      <c r="A54" s="56">
        <v>1998</v>
      </c>
      <c r="B54" s="57" t="s">
        <v>75</v>
      </c>
      <c r="C54" s="58">
        <v>262362.52792899997</v>
      </c>
      <c r="D54" s="59">
        <v>35.424583790087382</v>
      </c>
      <c r="E54" s="59">
        <v>35.424583790087382</v>
      </c>
      <c r="F54" s="59">
        <v>15.933135871564911</v>
      </c>
      <c r="G54" s="59">
        <v>15.933135871564911</v>
      </c>
      <c r="H54" s="59">
        <v>41.869517802377395</v>
      </c>
      <c r="I54" s="59">
        <v>8.3197879561166044</v>
      </c>
      <c r="J54" s="59">
        <v>0.34192992691500912</v>
      </c>
      <c r="K54" s="59">
        <v>0.54110242465119973</v>
      </c>
      <c r="L54" s="59">
        <v>-2.4300577717124838</v>
      </c>
      <c r="M54" s="60">
        <v>100.00000000000003</v>
      </c>
      <c r="N54" s="90">
        <f t="shared" si="0"/>
        <v>0</v>
      </c>
      <c r="O54" s="90"/>
      <c r="P54" s="217">
        <v>35796</v>
      </c>
      <c r="Q54" s="90">
        <f t="shared" si="1"/>
        <v>35.424583790087382</v>
      </c>
      <c r="R54" s="90">
        <f t="shared" si="2"/>
        <v>-2.4300577717124838</v>
      </c>
      <c r="S54" s="91">
        <f t="shared" si="3"/>
        <v>15.933135871564911</v>
      </c>
      <c r="T54" s="91">
        <f t="shared" si="4"/>
        <v>41.869517802377395</v>
      </c>
      <c r="U54" s="91">
        <f t="shared" si="5"/>
        <v>0.34192992691500912</v>
      </c>
      <c r="V54" s="91">
        <f t="shared" si="6"/>
        <v>8.3197879561166044</v>
      </c>
      <c r="W54" s="91">
        <f t="shared" si="7"/>
        <v>0.54110242465119973</v>
      </c>
      <c r="AG54" s="217"/>
      <c r="AH54" s="91"/>
      <c r="AI54" s="90"/>
      <c r="AJ54" s="91"/>
      <c r="AK54" s="91"/>
      <c r="AL54" s="91"/>
      <c r="AM54" s="91"/>
      <c r="AN54" s="91"/>
    </row>
    <row r="55" spans="1:40">
      <c r="A55" s="31"/>
      <c r="B55" s="57" t="s">
        <v>76</v>
      </c>
      <c r="C55" s="58">
        <v>277356.9400443834</v>
      </c>
      <c r="D55" s="59">
        <v>31.152477428779484</v>
      </c>
      <c r="E55" s="59">
        <v>31.152477428779484</v>
      </c>
      <c r="F55" s="59">
        <v>15.487879693591204</v>
      </c>
      <c r="G55" s="59">
        <v>15.487879693591204</v>
      </c>
      <c r="H55" s="59">
        <v>43.809201015776708</v>
      </c>
      <c r="I55" s="59">
        <v>7.5960977595804415</v>
      </c>
      <c r="J55" s="59">
        <v>0.33415569116521487</v>
      </c>
      <c r="K55" s="59">
        <v>0.46773843113224495</v>
      </c>
      <c r="L55" s="59">
        <v>1.1524499799747228</v>
      </c>
      <c r="M55" s="60">
        <v>100.00000000000003</v>
      </c>
      <c r="N55" s="90">
        <f t="shared" si="0"/>
        <v>0</v>
      </c>
      <c r="O55" s="90"/>
      <c r="P55" s="217">
        <v>35827</v>
      </c>
      <c r="Q55" s="90">
        <f t="shared" si="1"/>
        <v>31.152477428779484</v>
      </c>
      <c r="R55" s="90">
        <f t="shared" si="2"/>
        <v>1.1524499799747228</v>
      </c>
      <c r="S55" s="91">
        <f t="shared" si="3"/>
        <v>15.487879693591204</v>
      </c>
      <c r="T55" s="91">
        <f t="shared" si="4"/>
        <v>43.809201015776708</v>
      </c>
      <c r="U55" s="91">
        <f t="shared" si="5"/>
        <v>0.33415569116521487</v>
      </c>
      <c r="V55" s="91">
        <f t="shared" si="6"/>
        <v>7.5960977595804415</v>
      </c>
      <c r="W55" s="91">
        <f t="shared" si="7"/>
        <v>0.46773843113224495</v>
      </c>
      <c r="AG55" s="217"/>
      <c r="AH55" s="91"/>
      <c r="AI55" s="90"/>
      <c r="AJ55" s="91"/>
      <c r="AK55" s="91"/>
      <c r="AL55" s="91"/>
      <c r="AM55" s="91"/>
      <c r="AN55" s="91"/>
    </row>
    <row r="56" spans="1:40">
      <c r="A56" s="31"/>
      <c r="B56" s="57" t="s">
        <v>77</v>
      </c>
      <c r="C56" s="58">
        <v>292721.8406727757</v>
      </c>
      <c r="D56" s="59">
        <v>27.309887120597399</v>
      </c>
      <c r="E56" s="59">
        <v>27.309887120597399</v>
      </c>
      <c r="F56" s="59">
        <v>14.876484689829232</v>
      </c>
      <c r="G56" s="59">
        <v>14.876484689829232</v>
      </c>
      <c r="H56" s="59">
        <v>49.827533568351633</v>
      </c>
      <c r="I56" s="59">
        <v>6.5422322780792106</v>
      </c>
      <c r="J56" s="59">
        <v>0.31313797567977697</v>
      </c>
      <c r="K56" s="59">
        <v>0.41532438391966869</v>
      </c>
      <c r="L56" s="59">
        <v>0.71539998354306689</v>
      </c>
      <c r="M56" s="60">
        <v>99.999999999999986</v>
      </c>
      <c r="N56" s="90">
        <f t="shared" si="0"/>
        <v>0</v>
      </c>
      <c r="O56" s="90"/>
      <c r="P56" s="217">
        <v>35855</v>
      </c>
      <c r="Q56" s="90">
        <f t="shared" si="1"/>
        <v>27.309887120597399</v>
      </c>
      <c r="R56" s="90">
        <f t="shared" si="2"/>
        <v>0.71539998354306689</v>
      </c>
      <c r="S56" s="91">
        <f t="shared" si="3"/>
        <v>14.876484689829232</v>
      </c>
      <c r="T56" s="91">
        <f t="shared" si="4"/>
        <v>49.827533568351633</v>
      </c>
      <c r="U56" s="91">
        <f t="shared" si="5"/>
        <v>0.31313797567977697</v>
      </c>
      <c r="V56" s="91">
        <f t="shared" si="6"/>
        <v>6.5422322780792106</v>
      </c>
      <c r="W56" s="91">
        <f t="shared" si="7"/>
        <v>0.41532438391966869</v>
      </c>
      <c r="AG56" s="217"/>
      <c r="AH56" s="91"/>
      <c r="AI56" s="90"/>
      <c r="AJ56" s="91"/>
      <c r="AK56" s="91"/>
      <c r="AL56" s="91"/>
      <c r="AM56" s="91"/>
      <c r="AN56" s="91"/>
    </row>
    <row r="57" spans="1:40">
      <c r="A57" s="31"/>
      <c r="B57" s="57" t="s">
        <v>78</v>
      </c>
      <c r="C57" s="58">
        <v>293669.59025603998</v>
      </c>
      <c r="D57" s="59">
        <v>23.539509606612473</v>
      </c>
      <c r="E57" s="59">
        <v>23.539509606612473</v>
      </c>
      <c r="F57" s="59">
        <v>16.720393597201909</v>
      </c>
      <c r="G57" s="59">
        <v>16.720393597201909</v>
      </c>
      <c r="H57" s="59">
        <v>53.110509448368781</v>
      </c>
      <c r="I57" s="59">
        <v>5.8478288422806113</v>
      </c>
      <c r="J57" s="59">
        <v>0.41445353566871984</v>
      </c>
      <c r="K57" s="59">
        <v>0.37797410315185681</v>
      </c>
      <c r="L57" s="59">
        <v>-1.0669133284342705E-2</v>
      </c>
      <c r="M57" s="60">
        <v>100</v>
      </c>
      <c r="N57" s="90">
        <f t="shared" si="0"/>
        <v>0</v>
      </c>
      <c r="O57" s="90"/>
      <c r="P57" s="217">
        <v>35886</v>
      </c>
      <c r="Q57" s="90">
        <f t="shared" si="1"/>
        <v>23.539509606612473</v>
      </c>
      <c r="R57" s="90">
        <f t="shared" si="2"/>
        <v>-1.0669133284342705E-2</v>
      </c>
      <c r="S57" s="91">
        <f t="shared" si="3"/>
        <v>16.720393597201909</v>
      </c>
      <c r="T57" s="91">
        <f t="shared" si="4"/>
        <v>53.110509448368781</v>
      </c>
      <c r="U57" s="91">
        <f t="shared" si="5"/>
        <v>0.41445353566871984</v>
      </c>
      <c r="V57" s="91">
        <f t="shared" si="6"/>
        <v>5.8478288422806113</v>
      </c>
      <c r="W57" s="91">
        <f t="shared" si="7"/>
        <v>0.37797410315185681</v>
      </c>
      <c r="AG57" s="217"/>
      <c r="AH57" s="91"/>
      <c r="AI57" s="90"/>
      <c r="AJ57" s="91"/>
      <c r="AK57" s="91"/>
      <c r="AL57" s="91"/>
      <c r="AM57" s="91"/>
      <c r="AN57" s="91"/>
    </row>
    <row r="58" spans="1:40">
      <c r="A58" s="31"/>
      <c r="B58" s="57" t="s">
        <v>79</v>
      </c>
      <c r="C58" s="58">
        <v>304388.41741931002</v>
      </c>
      <c r="D58" s="59">
        <v>20.407092466685757</v>
      </c>
      <c r="E58" s="59">
        <v>20.407092466685757</v>
      </c>
      <c r="F58" s="59">
        <v>17.070548288038662</v>
      </c>
      <c r="G58" s="59">
        <v>17.070548288038662</v>
      </c>
      <c r="H58" s="59">
        <v>53.702544343114688</v>
      </c>
      <c r="I58" s="59">
        <v>5.7026141622492705</v>
      </c>
      <c r="J58" s="59">
        <v>0.39849183825187534</v>
      </c>
      <c r="K58" s="59">
        <v>0.32882164455726248</v>
      </c>
      <c r="L58" s="59">
        <v>2.3898872571024814</v>
      </c>
      <c r="M58" s="60">
        <v>100</v>
      </c>
      <c r="N58" s="90">
        <f t="shared" si="0"/>
        <v>0</v>
      </c>
      <c r="O58" s="90"/>
      <c r="P58" s="217">
        <v>35916</v>
      </c>
      <c r="Q58" s="90">
        <f t="shared" si="1"/>
        <v>20.407092466685757</v>
      </c>
      <c r="R58" s="90">
        <f t="shared" si="2"/>
        <v>2.3898872571024814</v>
      </c>
      <c r="S58" s="91">
        <f t="shared" si="3"/>
        <v>17.070548288038662</v>
      </c>
      <c r="T58" s="91">
        <f t="shared" si="4"/>
        <v>53.702544343114688</v>
      </c>
      <c r="U58" s="91">
        <f t="shared" si="5"/>
        <v>0.39849183825187534</v>
      </c>
      <c r="V58" s="91">
        <f t="shared" si="6"/>
        <v>5.7026141622492705</v>
      </c>
      <c r="W58" s="91">
        <f t="shared" si="7"/>
        <v>0.32882164455726248</v>
      </c>
      <c r="AG58" s="217"/>
      <c r="AH58" s="91"/>
      <c r="AI58" s="90"/>
      <c r="AJ58" s="91"/>
      <c r="AK58" s="91"/>
      <c r="AL58" s="91"/>
      <c r="AM58" s="91"/>
      <c r="AN58" s="91"/>
    </row>
    <row r="59" spans="1:40">
      <c r="A59" s="31"/>
      <c r="B59" s="57" t="s">
        <v>80</v>
      </c>
      <c r="C59" s="58">
        <v>302879.86493261001</v>
      </c>
      <c r="D59" s="59">
        <v>41.903819043675604</v>
      </c>
      <c r="E59" s="59">
        <v>41.903819043675604</v>
      </c>
      <c r="F59" s="59">
        <v>16.168670151515705</v>
      </c>
      <c r="G59" s="59">
        <v>16.168670151515705</v>
      </c>
      <c r="H59" s="59">
        <v>34.450850378722414</v>
      </c>
      <c r="I59" s="59">
        <v>5.7930473535782685</v>
      </c>
      <c r="J59" s="59">
        <v>0.41008404446969615</v>
      </c>
      <c r="K59" s="59">
        <v>0.2930795680979012</v>
      </c>
      <c r="L59" s="59">
        <v>0.98044945994040389</v>
      </c>
      <c r="M59" s="60">
        <v>100</v>
      </c>
      <c r="N59" s="90">
        <f t="shared" si="0"/>
        <v>0</v>
      </c>
      <c r="O59" s="90"/>
      <c r="P59" s="217">
        <v>35947</v>
      </c>
      <c r="Q59" s="90">
        <f t="shared" si="1"/>
        <v>41.903819043675604</v>
      </c>
      <c r="R59" s="90">
        <f t="shared" si="2"/>
        <v>0.98044945994040389</v>
      </c>
      <c r="S59" s="91">
        <f t="shared" si="3"/>
        <v>16.168670151515705</v>
      </c>
      <c r="T59" s="91">
        <f t="shared" si="4"/>
        <v>34.450850378722414</v>
      </c>
      <c r="U59" s="91">
        <f t="shared" si="5"/>
        <v>0.41008404446969615</v>
      </c>
      <c r="V59" s="91">
        <f t="shared" si="6"/>
        <v>5.7930473535782685</v>
      </c>
      <c r="W59" s="91">
        <f t="shared" si="7"/>
        <v>0.2930795680979012</v>
      </c>
      <c r="AG59" s="217"/>
      <c r="AH59" s="91"/>
      <c r="AI59" s="90"/>
      <c r="AJ59" s="91"/>
      <c r="AK59" s="91"/>
      <c r="AL59" s="91"/>
      <c r="AM59" s="91"/>
      <c r="AN59" s="91"/>
    </row>
    <row r="60" spans="1:40">
      <c r="A60" s="31"/>
      <c r="B60" s="57" t="s">
        <v>69</v>
      </c>
      <c r="C60" s="58">
        <v>324678.98916190001</v>
      </c>
      <c r="D60" s="59">
        <v>51.965793110365809</v>
      </c>
      <c r="E60" s="59">
        <v>51.965793110365809</v>
      </c>
      <c r="F60" s="59">
        <v>16.138351003917904</v>
      </c>
      <c r="G60" s="59">
        <v>16.138351003917904</v>
      </c>
      <c r="H60" s="59">
        <v>20.597907689349121</v>
      </c>
      <c r="I60" s="59">
        <v>5.4305811551014438</v>
      </c>
      <c r="J60" s="59">
        <v>0.43466533009817793</v>
      </c>
      <c r="K60" s="59">
        <v>0.23753061508252937</v>
      </c>
      <c r="L60" s="59">
        <v>5.1951710960850068</v>
      </c>
      <c r="M60" s="60">
        <v>100</v>
      </c>
      <c r="N60" s="90">
        <f t="shared" si="0"/>
        <v>0</v>
      </c>
      <c r="O60" s="90"/>
      <c r="P60" s="217">
        <v>35977</v>
      </c>
      <c r="Q60" s="90">
        <f t="shared" si="1"/>
        <v>51.965793110365809</v>
      </c>
      <c r="R60" s="90">
        <f t="shared" si="2"/>
        <v>5.1951710960850068</v>
      </c>
      <c r="S60" s="91">
        <f t="shared" si="3"/>
        <v>16.138351003917904</v>
      </c>
      <c r="T60" s="91">
        <f t="shared" si="4"/>
        <v>20.597907689349121</v>
      </c>
      <c r="U60" s="91">
        <f t="shared" si="5"/>
        <v>0.43466533009817793</v>
      </c>
      <c r="V60" s="91">
        <f t="shared" si="6"/>
        <v>5.4305811551014438</v>
      </c>
      <c r="W60" s="91">
        <f t="shared" si="7"/>
        <v>0.23753061508252937</v>
      </c>
      <c r="AG60" s="217"/>
      <c r="AH60" s="91"/>
      <c r="AI60" s="90"/>
      <c r="AJ60" s="91"/>
      <c r="AK60" s="91"/>
      <c r="AL60" s="91"/>
      <c r="AM60" s="91"/>
      <c r="AN60" s="91"/>
    </row>
    <row r="61" spans="1:40">
      <c r="A61" s="31"/>
      <c r="B61" s="57" t="s">
        <v>70</v>
      </c>
      <c r="C61" s="58">
        <v>307687.80508684</v>
      </c>
      <c r="D61" s="59">
        <v>60.862360849513394</v>
      </c>
      <c r="E61" s="59">
        <v>60.862360849513394</v>
      </c>
      <c r="F61" s="59">
        <v>19.041167087426381</v>
      </c>
      <c r="G61" s="59">
        <v>19.041167087426381</v>
      </c>
      <c r="H61" s="59">
        <v>12.817080540318992</v>
      </c>
      <c r="I61" s="59">
        <v>5.7957438368306393</v>
      </c>
      <c r="J61" s="59">
        <v>0.47510430242349688</v>
      </c>
      <c r="K61" s="59">
        <v>0.24513418716322721</v>
      </c>
      <c r="L61" s="59">
        <v>0.76340919632386972</v>
      </c>
      <c r="M61" s="60">
        <v>100</v>
      </c>
      <c r="N61" s="90">
        <f t="shared" si="0"/>
        <v>0</v>
      </c>
      <c r="O61" s="90"/>
      <c r="P61" s="217">
        <v>36008</v>
      </c>
      <c r="Q61" s="90">
        <f t="shared" si="1"/>
        <v>60.862360849513394</v>
      </c>
      <c r="R61" s="90">
        <f t="shared" si="2"/>
        <v>0.76340919632386972</v>
      </c>
      <c r="S61" s="91">
        <f t="shared" si="3"/>
        <v>19.041167087426381</v>
      </c>
      <c r="T61" s="91">
        <f t="shared" si="4"/>
        <v>12.817080540318992</v>
      </c>
      <c r="U61" s="91">
        <f t="shared" si="5"/>
        <v>0.47510430242349688</v>
      </c>
      <c r="V61" s="91">
        <f t="shared" si="6"/>
        <v>5.7957438368306393</v>
      </c>
      <c r="W61" s="91">
        <f t="shared" si="7"/>
        <v>0.24513418716322721</v>
      </c>
      <c r="AG61" s="217"/>
      <c r="AH61" s="91"/>
      <c r="AI61" s="90"/>
      <c r="AJ61" s="91"/>
      <c r="AK61" s="91"/>
      <c r="AL61" s="91"/>
      <c r="AM61" s="91"/>
      <c r="AN61" s="91"/>
    </row>
    <row r="62" spans="1:40">
      <c r="A62" s="31"/>
      <c r="B62" s="57" t="s">
        <v>71</v>
      </c>
      <c r="C62" s="58">
        <v>300812.01088033995</v>
      </c>
      <c r="D62" s="59">
        <v>63.934250479613922</v>
      </c>
      <c r="E62" s="59">
        <v>63.934250479613922</v>
      </c>
      <c r="F62" s="59">
        <v>20.803339290828145</v>
      </c>
      <c r="G62" s="59">
        <v>20.803339290828145</v>
      </c>
      <c r="H62" s="59">
        <v>6.8595516049883205</v>
      </c>
      <c r="I62" s="59">
        <v>5.8196715446192151</v>
      </c>
      <c r="J62" s="59">
        <v>0.61645045175328628</v>
      </c>
      <c r="K62" s="59">
        <v>0.31211918608312555</v>
      </c>
      <c r="L62" s="59">
        <v>1.6546174421140105</v>
      </c>
      <c r="M62" s="60">
        <v>100.00000000000003</v>
      </c>
      <c r="N62" s="90">
        <f t="shared" si="0"/>
        <v>0</v>
      </c>
      <c r="O62" s="90"/>
      <c r="P62" s="217">
        <v>36039</v>
      </c>
      <c r="Q62" s="90">
        <f t="shared" si="1"/>
        <v>63.934250479613922</v>
      </c>
      <c r="R62" s="90">
        <f t="shared" si="2"/>
        <v>1.6546174421140105</v>
      </c>
      <c r="S62" s="91">
        <f t="shared" si="3"/>
        <v>20.803339290828145</v>
      </c>
      <c r="T62" s="91">
        <f t="shared" si="4"/>
        <v>6.8595516049883205</v>
      </c>
      <c r="U62" s="91">
        <f t="shared" si="5"/>
        <v>0.61645045175328628</v>
      </c>
      <c r="V62" s="91">
        <f t="shared" si="6"/>
        <v>5.8196715446192151</v>
      </c>
      <c r="W62" s="91">
        <f t="shared" si="7"/>
        <v>0.31211918608312555</v>
      </c>
      <c r="AG62" s="217"/>
      <c r="AH62" s="91"/>
      <c r="AI62" s="90"/>
      <c r="AJ62" s="91"/>
      <c r="AK62" s="91"/>
      <c r="AL62" s="91"/>
      <c r="AM62" s="91"/>
      <c r="AN62" s="91"/>
    </row>
    <row r="63" spans="1:40">
      <c r="A63" s="31"/>
      <c r="B63" s="57" t="s">
        <v>72</v>
      </c>
      <c r="C63" s="58">
        <v>341823.18835019995</v>
      </c>
      <c r="D63" s="59">
        <v>60.9374963367719</v>
      </c>
      <c r="E63" s="59">
        <v>60.9374963367719</v>
      </c>
      <c r="F63" s="59">
        <v>19.418197144559276</v>
      </c>
      <c r="G63" s="59">
        <v>19.418197144559276</v>
      </c>
      <c r="H63" s="59">
        <v>6.1264997768217535</v>
      </c>
      <c r="I63" s="59">
        <v>5.1738128373787537</v>
      </c>
      <c r="J63" s="59">
        <v>0.9177004682275135</v>
      </c>
      <c r="K63" s="59">
        <v>0.26889047651686693</v>
      </c>
      <c r="L63" s="59">
        <v>7.1574029597239548</v>
      </c>
      <c r="M63" s="60">
        <v>100.00000000000001</v>
      </c>
      <c r="N63" s="90">
        <f t="shared" si="0"/>
        <v>0</v>
      </c>
      <c r="O63" s="90"/>
      <c r="P63" s="217">
        <v>36069</v>
      </c>
      <c r="Q63" s="90">
        <f t="shared" si="1"/>
        <v>60.9374963367719</v>
      </c>
      <c r="R63" s="90">
        <f t="shared" si="2"/>
        <v>7.1574029597239548</v>
      </c>
      <c r="S63" s="91">
        <f t="shared" si="3"/>
        <v>19.418197144559276</v>
      </c>
      <c r="T63" s="91">
        <f t="shared" si="4"/>
        <v>6.1264997768217535</v>
      </c>
      <c r="U63" s="91">
        <f t="shared" si="5"/>
        <v>0.9177004682275135</v>
      </c>
      <c r="V63" s="91">
        <f t="shared" si="6"/>
        <v>5.1738128373787537</v>
      </c>
      <c r="W63" s="91">
        <f t="shared" si="7"/>
        <v>0.26889047651686693</v>
      </c>
      <c r="AG63" s="217"/>
      <c r="AH63" s="91"/>
      <c r="AI63" s="90"/>
      <c r="AJ63" s="91"/>
      <c r="AK63" s="91"/>
      <c r="AL63" s="91"/>
      <c r="AM63" s="91"/>
      <c r="AN63" s="91"/>
    </row>
    <row r="64" spans="1:40">
      <c r="A64" s="31"/>
      <c r="B64" s="57" t="s">
        <v>73</v>
      </c>
      <c r="C64" s="58">
        <v>341507.08057897777</v>
      </c>
      <c r="D64" s="59">
        <v>62.633587141038326</v>
      </c>
      <c r="E64" s="59">
        <v>62.633587141038326</v>
      </c>
      <c r="F64" s="59">
        <v>19.650126390444747</v>
      </c>
      <c r="G64" s="59">
        <v>19.650126390444747</v>
      </c>
      <c r="H64" s="59">
        <v>5.2885526564370062</v>
      </c>
      <c r="I64" s="59">
        <v>5.9391470880930664</v>
      </c>
      <c r="J64" s="59">
        <v>0.80728896612022416</v>
      </c>
      <c r="K64" s="59">
        <v>0.26147689540590285</v>
      </c>
      <c r="L64" s="59">
        <v>5.4198208624607256</v>
      </c>
      <c r="M64" s="60">
        <v>100</v>
      </c>
      <c r="N64" s="90">
        <f t="shared" si="0"/>
        <v>0</v>
      </c>
      <c r="O64" s="90"/>
      <c r="P64" s="217">
        <v>36100</v>
      </c>
      <c r="Q64" s="90">
        <f t="shared" si="1"/>
        <v>62.633587141038326</v>
      </c>
      <c r="R64" s="90">
        <f t="shared" si="2"/>
        <v>5.4198208624607256</v>
      </c>
      <c r="S64" s="91">
        <f t="shared" si="3"/>
        <v>19.650126390444747</v>
      </c>
      <c r="T64" s="91">
        <f t="shared" si="4"/>
        <v>5.2885526564370062</v>
      </c>
      <c r="U64" s="91">
        <f t="shared" si="5"/>
        <v>0.80728896612022416</v>
      </c>
      <c r="V64" s="91">
        <f t="shared" si="6"/>
        <v>5.9391470880930664</v>
      </c>
      <c r="W64" s="91">
        <f t="shared" si="7"/>
        <v>0.26147689540590285</v>
      </c>
      <c r="AG64" s="217"/>
      <c r="AH64" s="91"/>
      <c r="AI64" s="90"/>
      <c r="AJ64" s="91"/>
      <c r="AK64" s="91"/>
      <c r="AL64" s="91"/>
      <c r="AM64" s="91"/>
      <c r="AN64" s="91"/>
    </row>
    <row r="65" spans="1:40">
      <c r="A65" s="31"/>
      <c r="B65" s="57" t="s">
        <v>74</v>
      </c>
      <c r="C65" s="58">
        <v>325444.52641261998</v>
      </c>
      <c r="D65" s="59">
        <v>70.634775575754134</v>
      </c>
      <c r="E65" s="59">
        <v>70.634775575754134</v>
      </c>
      <c r="F65" s="59">
        <v>20.805074651301435</v>
      </c>
      <c r="G65" s="59">
        <v>20.805074651301435</v>
      </c>
      <c r="H65" s="59">
        <v>1.6708388402500847</v>
      </c>
      <c r="I65" s="59">
        <v>6.3222748174025307</v>
      </c>
      <c r="J65" s="59">
        <v>0.36134053719159404</v>
      </c>
      <c r="K65" s="59">
        <v>0.69268456435547643</v>
      </c>
      <c r="L65" s="59">
        <v>-0.48698898625524467</v>
      </c>
      <c r="M65" s="60">
        <v>100.00000000000001</v>
      </c>
      <c r="N65" s="90">
        <f t="shared" si="0"/>
        <v>0</v>
      </c>
      <c r="O65" s="90"/>
      <c r="P65" s="217">
        <v>36130</v>
      </c>
      <c r="Q65" s="90">
        <f t="shared" si="1"/>
        <v>70.634775575754134</v>
      </c>
      <c r="R65" s="90">
        <f t="shared" si="2"/>
        <v>-0.48698898625524467</v>
      </c>
      <c r="S65" s="91">
        <f t="shared" si="3"/>
        <v>20.805074651301435</v>
      </c>
      <c r="T65" s="91">
        <f t="shared" si="4"/>
        <v>1.6708388402500847</v>
      </c>
      <c r="U65" s="91">
        <f t="shared" si="5"/>
        <v>0.36134053719159404</v>
      </c>
      <c r="V65" s="91">
        <f t="shared" si="6"/>
        <v>6.3222748174025307</v>
      </c>
      <c r="W65" s="91">
        <f t="shared" si="7"/>
        <v>0.69268456435547643</v>
      </c>
      <c r="AG65" s="217"/>
      <c r="AH65" s="91"/>
      <c r="AI65" s="90"/>
      <c r="AJ65" s="91"/>
      <c r="AK65" s="91"/>
      <c r="AL65" s="91"/>
      <c r="AM65" s="91"/>
      <c r="AN65" s="91"/>
    </row>
    <row r="66" spans="1:40">
      <c r="A66" s="56">
        <v>1999</v>
      </c>
      <c r="B66" s="57" t="s">
        <v>75</v>
      </c>
      <c r="C66" s="58">
        <v>377135.64953964</v>
      </c>
      <c r="D66" s="59">
        <v>57.846615630967968</v>
      </c>
      <c r="E66" s="59">
        <v>57.846615630967968</v>
      </c>
      <c r="F66" s="59">
        <v>28.976032088730957</v>
      </c>
      <c r="G66" s="59">
        <v>28.976032088730957</v>
      </c>
      <c r="H66" s="59">
        <v>4.3349047310685602</v>
      </c>
      <c r="I66" s="59">
        <v>5.2465265546104973</v>
      </c>
      <c r="J66" s="59">
        <v>0.28809899072821477</v>
      </c>
      <c r="K66" s="59">
        <v>0.80122391073040011</v>
      </c>
      <c r="L66" s="59">
        <v>2.5065980931633947</v>
      </c>
      <c r="M66" s="60">
        <v>99.999999999999986</v>
      </c>
      <c r="N66" s="90">
        <f t="shared" si="0"/>
        <v>0</v>
      </c>
      <c r="O66" s="90"/>
      <c r="P66" s="217">
        <v>36161</v>
      </c>
      <c r="Q66" s="90">
        <f t="shared" si="1"/>
        <v>57.846615630967968</v>
      </c>
      <c r="R66" s="90">
        <f t="shared" si="2"/>
        <v>2.5065980931633947</v>
      </c>
      <c r="S66" s="91">
        <f t="shared" si="3"/>
        <v>28.976032088730957</v>
      </c>
      <c r="T66" s="91">
        <f t="shared" si="4"/>
        <v>4.3349047310685602</v>
      </c>
      <c r="U66" s="91">
        <f t="shared" si="5"/>
        <v>0.28809899072821477</v>
      </c>
      <c r="V66" s="91">
        <f t="shared" si="6"/>
        <v>5.2465265546104973</v>
      </c>
      <c r="W66" s="91">
        <f t="shared" si="7"/>
        <v>0.80122391073040011</v>
      </c>
      <c r="AG66" s="217"/>
      <c r="AH66" s="91"/>
      <c r="AI66" s="90"/>
      <c r="AJ66" s="91"/>
      <c r="AK66" s="91"/>
      <c r="AL66" s="91"/>
      <c r="AM66" s="91"/>
      <c r="AN66" s="91"/>
    </row>
    <row r="67" spans="1:40">
      <c r="A67" s="31"/>
      <c r="B67" s="57" t="s">
        <v>76</v>
      </c>
      <c r="C67" s="58">
        <v>413005.08441338001</v>
      </c>
      <c r="D67" s="59">
        <v>55.072651507316728</v>
      </c>
      <c r="E67" s="59">
        <v>55.072651507316728</v>
      </c>
      <c r="F67" s="59">
        <v>27.146432321235558</v>
      </c>
      <c r="G67" s="59">
        <v>27.146432321235558</v>
      </c>
      <c r="H67" s="59">
        <v>4.6368230237553929</v>
      </c>
      <c r="I67" s="59">
        <v>4.8041340769889089</v>
      </c>
      <c r="J67" s="59">
        <v>0.27542130664460857</v>
      </c>
      <c r="K67" s="59">
        <v>0.74909271501931463</v>
      </c>
      <c r="L67" s="59">
        <v>7.3154450490394956</v>
      </c>
      <c r="M67" s="60">
        <v>100</v>
      </c>
      <c r="N67" s="90">
        <f t="shared" si="0"/>
        <v>0</v>
      </c>
      <c r="O67" s="90"/>
      <c r="P67" s="217">
        <v>36192</v>
      </c>
      <c r="Q67" s="90">
        <f t="shared" si="1"/>
        <v>55.072651507316728</v>
      </c>
      <c r="R67" s="90">
        <f t="shared" si="2"/>
        <v>7.3154450490394956</v>
      </c>
      <c r="S67" s="91">
        <f t="shared" si="3"/>
        <v>27.146432321235558</v>
      </c>
      <c r="T67" s="91">
        <f t="shared" si="4"/>
        <v>4.6368230237553929</v>
      </c>
      <c r="U67" s="91">
        <f t="shared" si="5"/>
        <v>0.27542130664460857</v>
      </c>
      <c r="V67" s="91">
        <f t="shared" si="6"/>
        <v>4.8041340769889089</v>
      </c>
      <c r="W67" s="91">
        <f t="shared" si="7"/>
        <v>0.74909271501931463</v>
      </c>
      <c r="AG67" s="217"/>
      <c r="AH67" s="91"/>
      <c r="AI67" s="90"/>
      <c r="AJ67" s="91"/>
      <c r="AK67" s="91"/>
      <c r="AL67" s="91"/>
      <c r="AM67" s="91"/>
      <c r="AN67" s="91"/>
    </row>
    <row r="68" spans="1:40">
      <c r="A68" s="31"/>
      <c r="B68" s="57" t="s">
        <v>77</v>
      </c>
      <c r="C68" s="58">
        <v>396619.35532853001</v>
      </c>
      <c r="D68" s="59">
        <v>63.084136357369566</v>
      </c>
      <c r="E68" s="59">
        <v>63.084136357369566</v>
      </c>
      <c r="F68" s="59">
        <v>23.271324294525847</v>
      </c>
      <c r="G68" s="59">
        <v>23.271324294525847</v>
      </c>
      <c r="H68" s="59">
        <v>1.1239996082156212</v>
      </c>
      <c r="I68" s="59">
        <v>4.517974163201667</v>
      </c>
      <c r="J68" s="59">
        <v>0.20964937510708193</v>
      </c>
      <c r="K68" s="59">
        <v>0.80119438381110675</v>
      </c>
      <c r="L68" s="59">
        <v>6.991721817769105</v>
      </c>
      <c r="M68" s="60">
        <v>100</v>
      </c>
      <c r="N68" s="90">
        <f t="shared" si="0"/>
        <v>0</v>
      </c>
      <c r="O68" s="90"/>
      <c r="P68" s="217">
        <v>36220</v>
      </c>
      <c r="Q68" s="90">
        <f t="shared" si="1"/>
        <v>63.084136357369566</v>
      </c>
      <c r="R68" s="90">
        <f t="shared" si="2"/>
        <v>6.991721817769105</v>
      </c>
      <c r="S68" s="91">
        <f t="shared" si="3"/>
        <v>23.271324294525847</v>
      </c>
      <c r="T68" s="91">
        <f t="shared" si="4"/>
        <v>1.1239996082156212</v>
      </c>
      <c r="U68" s="91">
        <f t="shared" si="5"/>
        <v>0.20964937510708193</v>
      </c>
      <c r="V68" s="91">
        <f t="shared" si="6"/>
        <v>4.517974163201667</v>
      </c>
      <c r="W68" s="91">
        <f t="shared" si="7"/>
        <v>0.80119438381110675</v>
      </c>
      <c r="AG68" s="217"/>
      <c r="AH68" s="91"/>
      <c r="AI68" s="90"/>
      <c r="AJ68" s="91"/>
      <c r="AK68" s="91"/>
      <c r="AL68" s="91"/>
      <c r="AM68" s="91"/>
      <c r="AN68" s="91"/>
    </row>
    <row r="69" spans="1:40">
      <c r="A69" s="31"/>
      <c r="B69" s="57" t="s">
        <v>78</v>
      </c>
      <c r="C69" s="58">
        <v>383421.96957428008</v>
      </c>
      <c r="D69" s="59">
        <v>64.103527306174328</v>
      </c>
      <c r="E69" s="59">
        <v>64.103527306174328</v>
      </c>
      <c r="F69" s="59">
        <v>23.415084346823598</v>
      </c>
      <c r="G69" s="59">
        <v>23.415084346823598</v>
      </c>
      <c r="H69" s="59">
        <v>2.8533042588657831</v>
      </c>
      <c r="I69" s="59">
        <v>4.6572636460625612</v>
      </c>
      <c r="J69" s="59">
        <v>0.21154386221023913</v>
      </c>
      <c r="K69" s="59">
        <v>0.84904524475072574</v>
      </c>
      <c r="L69" s="59">
        <v>3.9102313351127562</v>
      </c>
      <c r="M69" s="60">
        <v>99.999999999999986</v>
      </c>
      <c r="N69" s="90">
        <f t="shared" si="0"/>
        <v>0</v>
      </c>
      <c r="O69" s="90"/>
      <c r="P69" s="217">
        <v>36251</v>
      </c>
      <c r="Q69" s="90">
        <f t="shared" si="1"/>
        <v>64.103527306174328</v>
      </c>
      <c r="R69" s="90">
        <f t="shared" si="2"/>
        <v>3.9102313351127562</v>
      </c>
      <c r="S69" s="91">
        <f t="shared" si="3"/>
        <v>23.415084346823598</v>
      </c>
      <c r="T69" s="91">
        <f t="shared" si="4"/>
        <v>2.8533042588657831</v>
      </c>
      <c r="U69" s="91">
        <f t="shared" si="5"/>
        <v>0.21154386221023913</v>
      </c>
      <c r="V69" s="91">
        <f t="shared" si="6"/>
        <v>4.6572636460625612</v>
      </c>
      <c r="W69" s="91">
        <f t="shared" si="7"/>
        <v>0.84904524475072574</v>
      </c>
      <c r="AG69" s="217"/>
      <c r="AH69" s="91"/>
      <c r="AI69" s="90"/>
      <c r="AJ69" s="91"/>
      <c r="AK69" s="91"/>
      <c r="AL69" s="91"/>
      <c r="AM69" s="91"/>
      <c r="AN69" s="91"/>
    </row>
    <row r="70" spans="1:40">
      <c r="A70" s="31"/>
      <c r="B70" s="57" t="s">
        <v>79</v>
      </c>
      <c r="C70" s="58">
        <v>382484.26338491007</v>
      </c>
      <c r="D70" s="59">
        <v>63.430694488196195</v>
      </c>
      <c r="E70" s="59">
        <v>63.430694488196195</v>
      </c>
      <c r="F70" s="59">
        <v>24.18853406241341</v>
      </c>
      <c r="G70" s="59">
        <v>24.18853406241341</v>
      </c>
      <c r="H70" s="59">
        <v>5.0008296337361475</v>
      </c>
      <c r="I70" s="59">
        <v>4.6403242431281218</v>
      </c>
      <c r="J70" s="59">
        <v>0.21812403063506397</v>
      </c>
      <c r="K70" s="59">
        <v>0.86943132524473865</v>
      </c>
      <c r="L70" s="59">
        <v>1.6520622166462953</v>
      </c>
      <c r="M70" s="60">
        <v>99.999999999999972</v>
      </c>
      <c r="N70" s="90">
        <f t="shared" si="0"/>
        <v>0</v>
      </c>
      <c r="O70" s="90"/>
      <c r="P70" s="217">
        <v>36281</v>
      </c>
      <c r="Q70" s="90">
        <f t="shared" si="1"/>
        <v>63.430694488196195</v>
      </c>
      <c r="R70" s="90">
        <f t="shared" si="2"/>
        <v>1.6520622166462953</v>
      </c>
      <c r="S70" s="91">
        <f t="shared" si="3"/>
        <v>24.18853406241341</v>
      </c>
      <c r="T70" s="91">
        <f t="shared" si="4"/>
        <v>5.0008296337361475</v>
      </c>
      <c r="U70" s="91">
        <f t="shared" si="5"/>
        <v>0.21812403063506397</v>
      </c>
      <c r="V70" s="91">
        <f t="shared" si="6"/>
        <v>4.6403242431281218</v>
      </c>
      <c r="W70" s="91">
        <f t="shared" si="7"/>
        <v>0.86943132524473865</v>
      </c>
      <c r="AG70" s="217"/>
      <c r="AH70" s="91"/>
      <c r="AI70" s="90"/>
      <c r="AJ70" s="91"/>
      <c r="AK70" s="91"/>
      <c r="AL70" s="91"/>
      <c r="AM70" s="91"/>
      <c r="AN70" s="91"/>
    </row>
    <row r="71" spans="1:40">
      <c r="A71" s="31"/>
      <c r="B71" s="57" t="s">
        <v>80</v>
      </c>
      <c r="C71" s="58">
        <v>395445.01576792001</v>
      </c>
      <c r="D71" s="59">
        <v>62.016173458316423</v>
      </c>
      <c r="E71" s="59">
        <v>62.016173458316423</v>
      </c>
      <c r="F71" s="59">
        <v>23.230132617785348</v>
      </c>
      <c r="G71" s="59">
        <v>23.230132617785348</v>
      </c>
      <c r="H71" s="59">
        <v>7.8901880209868533</v>
      </c>
      <c r="I71" s="59">
        <v>4.0756750894184552</v>
      </c>
      <c r="J71" s="59">
        <v>0.21532728092335637</v>
      </c>
      <c r="K71" s="59">
        <v>0.2695297595116295</v>
      </c>
      <c r="L71" s="59">
        <v>2.3029737730579316</v>
      </c>
      <c r="M71" s="60">
        <v>100</v>
      </c>
      <c r="N71" s="90">
        <f t="shared" si="0"/>
        <v>0</v>
      </c>
      <c r="O71" s="90"/>
      <c r="P71" s="217">
        <v>36312</v>
      </c>
      <c r="Q71" s="90">
        <f t="shared" si="1"/>
        <v>62.016173458316423</v>
      </c>
      <c r="R71" s="90">
        <f t="shared" si="2"/>
        <v>2.3029737730579316</v>
      </c>
      <c r="S71" s="91">
        <f t="shared" si="3"/>
        <v>23.230132617785348</v>
      </c>
      <c r="T71" s="91">
        <f t="shared" si="4"/>
        <v>7.8901880209868533</v>
      </c>
      <c r="U71" s="91">
        <f t="shared" si="5"/>
        <v>0.21532728092335637</v>
      </c>
      <c r="V71" s="91">
        <f t="shared" si="6"/>
        <v>4.0756750894184552</v>
      </c>
      <c r="W71" s="91">
        <f t="shared" si="7"/>
        <v>0.2695297595116295</v>
      </c>
      <c r="AG71" s="217"/>
      <c r="AH71" s="91"/>
      <c r="AI71" s="90"/>
      <c r="AJ71" s="91"/>
      <c r="AK71" s="91"/>
      <c r="AL71" s="91"/>
      <c r="AM71" s="91"/>
      <c r="AN71" s="91"/>
    </row>
    <row r="72" spans="1:40">
      <c r="A72" s="31"/>
      <c r="B72" s="57" t="s">
        <v>69</v>
      </c>
      <c r="C72" s="58">
        <v>390413.61806447728</v>
      </c>
      <c r="D72" s="59">
        <v>60.339691186969461</v>
      </c>
      <c r="E72" s="59">
        <v>60.339691186969461</v>
      </c>
      <c r="F72" s="59">
        <v>23.928548986242955</v>
      </c>
      <c r="G72" s="59">
        <v>23.928548986242955</v>
      </c>
      <c r="H72" s="59">
        <v>10.488936401633667</v>
      </c>
      <c r="I72" s="59">
        <v>4.083900311105829</v>
      </c>
      <c r="J72" s="59">
        <v>0.22329386573720186</v>
      </c>
      <c r="K72" s="59">
        <v>0.1654655396506462</v>
      </c>
      <c r="L72" s="59">
        <v>0.77016370866023931</v>
      </c>
      <c r="M72" s="60">
        <v>100</v>
      </c>
      <c r="N72" s="90">
        <f t="shared" si="0"/>
        <v>0</v>
      </c>
      <c r="O72" s="90"/>
      <c r="P72" s="217">
        <v>36342</v>
      </c>
      <c r="Q72" s="90">
        <f t="shared" si="1"/>
        <v>60.339691186969461</v>
      </c>
      <c r="R72" s="90">
        <f t="shared" si="2"/>
        <v>0.77016370866023931</v>
      </c>
      <c r="S72" s="91">
        <f t="shared" si="3"/>
        <v>23.928548986242955</v>
      </c>
      <c r="T72" s="91">
        <f t="shared" si="4"/>
        <v>10.488936401633667</v>
      </c>
      <c r="U72" s="91">
        <f t="shared" si="5"/>
        <v>0.22329386573720186</v>
      </c>
      <c r="V72" s="91">
        <f t="shared" si="6"/>
        <v>4.083900311105829</v>
      </c>
      <c r="W72" s="91">
        <f t="shared" si="7"/>
        <v>0.1654655396506462</v>
      </c>
      <c r="AG72" s="217"/>
      <c r="AH72" s="91"/>
      <c r="AI72" s="90"/>
      <c r="AJ72" s="91"/>
      <c r="AK72" s="91"/>
      <c r="AL72" s="91"/>
      <c r="AM72" s="91"/>
      <c r="AN72" s="91"/>
    </row>
    <row r="73" spans="1:40">
      <c r="A73" s="31"/>
      <c r="B73" s="57" t="s">
        <v>70</v>
      </c>
      <c r="C73" s="58">
        <v>410562.66240241763</v>
      </c>
      <c r="D73" s="59">
        <v>57.592942511512611</v>
      </c>
      <c r="E73" s="59">
        <v>57.592942511512611</v>
      </c>
      <c r="F73" s="59">
        <v>25.543813727649617</v>
      </c>
      <c r="G73" s="59">
        <v>25.543813727649617</v>
      </c>
      <c r="H73" s="59">
        <v>11.443228238728741</v>
      </c>
      <c r="I73" s="59">
        <v>3.7852422136492425</v>
      </c>
      <c r="J73" s="59">
        <v>0.17221508047499609</v>
      </c>
      <c r="K73" s="59">
        <v>0.15247367998272066</v>
      </c>
      <c r="L73" s="59">
        <v>1.3100845480020753</v>
      </c>
      <c r="M73" s="60">
        <v>100</v>
      </c>
      <c r="N73" s="90">
        <f t="shared" si="0"/>
        <v>0</v>
      </c>
      <c r="O73" s="90"/>
      <c r="P73" s="217">
        <v>36373</v>
      </c>
      <c r="Q73" s="90">
        <f t="shared" si="1"/>
        <v>57.592942511512611</v>
      </c>
      <c r="R73" s="90">
        <f t="shared" si="2"/>
        <v>1.3100845480020753</v>
      </c>
      <c r="S73" s="91">
        <f t="shared" si="3"/>
        <v>25.543813727649617</v>
      </c>
      <c r="T73" s="91">
        <f t="shared" si="4"/>
        <v>11.443228238728741</v>
      </c>
      <c r="U73" s="91">
        <f t="shared" si="5"/>
        <v>0.17221508047499609</v>
      </c>
      <c r="V73" s="91">
        <f t="shared" si="6"/>
        <v>3.7852422136492425</v>
      </c>
      <c r="W73" s="91">
        <f t="shared" si="7"/>
        <v>0.15247367998272066</v>
      </c>
      <c r="AG73" s="217"/>
      <c r="AH73" s="91"/>
      <c r="AI73" s="90"/>
      <c r="AJ73" s="91"/>
      <c r="AK73" s="91"/>
      <c r="AL73" s="91"/>
      <c r="AM73" s="91"/>
      <c r="AN73" s="91"/>
    </row>
    <row r="74" spans="1:40">
      <c r="A74" s="31"/>
      <c r="B74" s="57" t="s">
        <v>71</v>
      </c>
      <c r="C74" s="58">
        <v>409454.10887075</v>
      </c>
      <c r="D74" s="59">
        <v>58.61121985977065</v>
      </c>
      <c r="E74" s="59">
        <v>58.61121985977065</v>
      </c>
      <c r="F74" s="59">
        <v>25.886513362531264</v>
      </c>
      <c r="G74" s="59">
        <v>25.886513362531264</v>
      </c>
      <c r="H74" s="59">
        <v>10.623585976303142</v>
      </c>
      <c r="I74" s="59">
        <v>3.7442645385296314</v>
      </c>
      <c r="J74" s="59">
        <v>0.2803769641404153</v>
      </c>
      <c r="K74" s="59">
        <v>0.14751347877929372</v>
      </c>
      <c r="L74" s="59">
        <v>0.70652581994559605</v>
      </c>
      <c r="M74" s="60">
        <v>100</v>
      </c>
      <c r="N74" s="90">
        <f t="shared" si="0"/>
        <v>0</v>
      </c>
      <c r="O74" s="90"/>
      <c r="P74" s="217">
        <v>36404</v>
      </c>
      <c r="Q74" s="90">
        <f t="shared" si="1"/>
        <v>58.61121985977065</v>
      </c>
      <c r="R74" s="90">
        <f t="shared" si="2"/>
        <v>0.70652581994559605</v>
      </c>
      <c r="S74" s="91">
        <f t="shared" si="3"/>
        <v>25.886513362531264</v>
      </c>
      <c r="T74" s="91">
        <f t="shared" si="4"/>
        <v>10.623585976303142</v>
      </c>
      <c r="U74" s="91">
        <f t="shared" si="5"/>
        <v>0.2803769641404153</v>
      </c>
      <c r="V74" s="91">
        <f t="shared" si="6"/>
        <v>3.7442645385296314</v>
      </c>
      <c r="W74" s="91">
        <f t="shared" si="7"/>
        <v>0.14751347877929372</v>
      </c>
      <c r="AG74" s="217"/>
      <c r="AH74" s="91"/>
      <c r="AI74" s="90"/>
      <c r="AJ74" s="91"/>
      <c r="AK74" s="91"/>
      <c r="AL74" s="91"/>
      <c r="AM74" s="91"/>
      <c r="AN74" s="91"/>
    </row>
    <row r="75" spans="1:40">
      <c r="A75" s="31"/>
      <c r="B75" s="57" t="s">
        <v>72</v>
      </c>
      <c r="C75" s="58">
        <v>415119.18546817603</v>
      </c>
      <c r="D75" s="59">
        <v>57.97538161435233</v>
      </c>
      <c r="E75" s="59">
        <v>57.97538161435233</v>
      </c>
      <c r="F75" s="59">
        <v>26.474511028600784</v>
      </c>
      <c r="G75" s="59">
        <v>26.474511028600784</v>
      </c>
      <c r="H75" s="59">
        <v>11.460537760100033</v>
      </c>
      <c r="I75" s="59">
        <v>3.7127344482086198</v>
      </c>
      <c r="J75" s="59">
        <v>0.23663444966826436</v>
      </c>
      <c r="K75" s="59">
        <v>0.1402006990699825</v>
      </c>
      <c r="L75" s="59">
        <v>0</v>
      </c>
      <c r="M75" s="60">
        <v>100.00000000000001</v>
      </c>
      <c r="N75" s="90">
        <f t="shared" si="0"/>
        <v>0</v>
      </c>
      <c r="O75" s="90"/>
      <c r="P75" s="217">
        <v>36434</v>
      </c>
      <c r="Q75" s="90">
        <f t="shared" si="1"/>
        <v>57.97538161435233</v>
      </c>
      <c r="R75" s="90">
        <f t="shared" si="2"/>
        <v>0</v>
      </c>
      <c r="S75" s="91">
        <f t="shared" si="3"/>
        <v>26.474511028600784</v>
      </c>
      <c r="T75" s="91">
        <f t="shared" si="4"/>
        <v>11.460537760100033</v>
      </c>
      <c r="U75" s="91">
        <f t="shared" si="5"/>
        <v>0.23663444966826436</v>
      </c>
      <c r="V75" s="91">
        <f t="shared" si="6"/>
        <v>3.7127344482086198</v>
      </c>
      <c r="W75" s="91">
        <f t="shared" si="7"/>
        <v>0.1402006990699825</v>
      </c>
      <c r="AG75" s="217"/>
      <c r="AH75" s="91"/>
      <c r="AI75" s="90"/>
      <c r="AJ75" s="91"/>
      <c r="AK75" s="91"/>
      <c r="AL75" s="91"/>
      <c r="AM75" s="91"/>
      <c r="AN75" s="91"/>
    </row>
    <row r="76" spans="1:40">
      <c r="A76" s="31"/>
      <c r="B76" s="57" t="s">
        <v>73</v>
      </c>
      <c r="C76" s="58">
        <v>415921.85520418995</v>
      </c>
      <c r="D76" s="59">
        <v>58.873247925766428</v>
      </c>
      <c r="E76" s="59">
        <v>58.873247925766428</v>
      </c>
      <c r="F76" s="59">
        <v>25.76877236572307</v>
      </c>
      <c r="G76" s="59">
        <v>25.76877236572307</v>
      </c>
      <c r="H76" s="59">
        <v>11.223343675480352</v>
      </c>
      <c r="I76" s="59">
        <v>3.7620627058220459</v>
      </c>
      <c r="J76" s="59">
        <v>0.23841351016122575</v>
      </c>
      <c r="K76" s="59">
        <v>0.13415981704689672</v>
      </c>
      <c r="L76" s="59">
        <v>0</v>
      </c>
      <c r="M76" s="60">
        <v>100.00000000000003</v>
      </c>
      <c r="N76" s="90">
        <f t="shared" si="0"/>
        <v>0</v>
      </c>
      <c r="O76" s="90"/>
      <c r="P76" s="217">
        <v>36465</v>
      </c>
      <c r="Q76" s="90">
        <f t="shared" si="1"/>
        <v>58.873247925766428</v>
      </c>
      <c r="R76" s="90">
        <f t="shared" si="2"/>
        <v>0</v>
      </c>
      <c r="S76" s="91">
        <f t="shared" si="3"/>
        <v>25.76877236572307</v>
      </c>
      <c r="T76" s="91">
        <f t="shared" si="4"/>
        <v>11.223343675480352</v>
      </c>
      <c r="U76" s="91">
        <f t="shared" si="5"/>
        <v>0.23841351016122575</v>
      </c>
      <c r="V76" s="91">
        <f t="shared" si="6"/>
        <v>3.7620627058220459</v>
      </c>
      <c r="W76" s="91">
        <f t="shared" si="7"/>
        <v>0.13415981704689672</v>
      </c>
      <c r="AG76" s="217"/>
      <c r="AH76" s="91"/>
      <c r="AI76" s="90"/>
      <c r="AJ76" s="91"/>
      <c r="AK76" s="91"/>
      <c r="AL76" s="91"/>
      <c r="AM76" s="91"/>
      <c r="AN76" s="91"/>
    </row>
    <row r="77" spans="1:40">
      <c r="A77" s="31"/>
      <c r="B77" s="57" t="s">
        <v>74</v>
      </c>
      <c r="C77" s="58">
        <v>416108.07597988198</v>
      </c>
      <c r="D77" s="59">
        <v>61.070953088191501</v>
      </c>
      <c r="E77" s="59">
        <v>61.070953088191501</v>
      </c>
      <c r="F77" s="59">
        <v>24.164374153470767</v>
      </c>
      <c r="G77" s="59">
        <v>24.164374153470767</v>
      </c>
      <c r="H77" s="59">
        <v>9.1606476342369643</v>
      </c>
      <c r="I77" s="59">
        <v>3.7338612043847994</v>
      </c>
      <c r="J77" s="59">
        <v>2.367583248847184</v>
      </c>
      <c r="K77" s="59">
        <v>0.12833204420329922</v>
      </c>
      <c r="L77" s="59">
        <v>-0.62575137333452979</v>
      </c>
      <c r="M77" s="60">
        <v>100</v>
      </c>
      <c r="N77" s="90">
        <f t="shared" ref="N77:N140" si="8">F77-G77</f>
        <v>0</v>
      </c>
      <c r="O77" s="90"/>
      <c r="P77" s="217">
        <v>36495</v>
      </c>
      <c r="Q77" s="90">
        <f t="shared" ref="Q77:Q140" si="9">D77</f>
        <v>61.070953088191501</v>
      </c>
      <c r="R77" s="90">
        <f t="shared" ref="R77:R140" si="10">L77</f>
        <v>-0.62575137333452979</v>
      </c>
      <c r="S77" s="91">
        <f t="shared" ref="S77:S140" si="11">F77</f>
        <v>24.164374153470767</v>
      </c>
      <c r="T77" s="91">
        <f t="shared" ref="T77:T140" si="12">H77</f>
        <v>9.1606476342369643</v>
      </c>
      <c r="U77" s="91">
        <f t="shared" ref="U77:U140" si="13">J77</f>
        <v>2.367583248847184</v>
      </c>
      <c r="V77" s="91">
        <f t="shared" ref="V77:V140" si="14">I77</f>
        <v>3.7338612043847994</v>
      </c>
      <c r="W77" s="91">
        <f t="shared" ref="W77:W140" si="15">K77</f>
        <v>0.12833204420329922</v>
      </c>
      <c r="AG77" s="217"/>
      <c r="AH77" s="91"/>
      <c r="AI77" s="90"/>
      <c r="AJ77" s="91"/>
      <c r="AK77" s="91"/>
      <c r="AL77" s="91"/>
      <c r="AM77" s="91"/>
      <c r="AN77" s="91"/>
    </row>
    <row r="78" spans="1:40">
      <c r="A78" s="56">
        <v>2000</v>
      </c>
      <c r="B78" s="57" t="s">
        <v>75</v>
      </c>
      <c r="C78" s="58">
        <v>428105.09024400002</v>
      </c>
      <c r="D78" s="59">
        <v>58.602315341546237</v>
      </c>
      <c r="E78" s="59">
        <v>58.602315341546237</v>
      </c>
      <c r="F78" s="59">
        <v>23.810162875873115</v>
      </c>
      <c r="G78" s="59">
        <v>23.810162875873115</v>
      </c>
      <c r="H78" s="59">
        <v>9.9973980630798742</v>
      </c>
      <c r="I78" s="59">
        <v>3.6389235622311862</v>
      </c>
      <c r="J78" s="59">
        <v>2.329978836111211</v>
      </c>
      <c r="K78" s="59">
        <v>0.11877130442672335</v>
      </c>
      <c r="L78" s="59">
        <v>1.5024500167316444</v>
      </c>
      <c r="M78" s="60">
        <v>99.999999999999986</v>
      </c>
      <c r="N78" s="90">
        <f t="shared" si="8"/>
        <v>0</v>
      </c>
      <c r="O78" s="90"/>
      <c r="P78" s="217">
        <v>36526</v>
      </c>
      <c r="Q78" s="90">
        <f t="shared" si="9"/>
        <v>58.602315341546237</v>
      </c>
      <c r="R78" s="90">
        <f t="shared" si="10"/>
        <v>1.5024500167316444</v>
      </c>
      <c r="S78" s="91">
        <f t="shared" si="11"/>
        <v>23.810162875873115</v>
      </c>
      <c r="T78" s="91">
        <f t="shared" si="12"/>
        <v>9.9973980630798742</v>
      </c>
      <c r="U78" s="91">
        <f t="shared" si="13"/>
        <v>2.329978836111211</v>
      </c>
      <c r="V78" s="91">
        <f t="shared" si="14"/>
        <v>3.6389235622311862</v>
      </c>
      <c r="W78" s="91">
        <f t="shared" si="15"/>
        <v>0.11877130442672335</v>
      </c>
      <c r="AG78" s="217"/>
      <c r="AH78" s="91"/>
      <c r="AI78" s="90"/>
      <c r="AJ78" s="91"/>
      <c r="AK78" s="91"/>
      <c r="AL78" s="91"/>
      <c r="AM78" s="91"/>
      <c r="AN78" s="91"/>
    </row>
    <row r="79" spans="1:40">
      <c r="A79" s="31"/>
      <c r="B79" s="57" t="s">
        <v>76</v>
      </c>
      <c r="C79" s="58">
        <v>429362.69415599998</v>
      </c>
      <c r="D79" s="59">
        <v>58.845425387423425</v>
      </c>
      <c r="E79" s="59">
        <v>58.845425387423425</v>
      </c>
      <c r="F79" s="59">
        <v>22.937576695523855</v>
      </c>
      <c r="G79" s="59">
        <v>22.937576695523855</v>
      </c>
      <c r="H79" s="59">
        <v>11.013171531576857</v>
      </c>
      <c r="I79" s="59">
        <v>3.6520182618154644</v>
      </c>
      <c r="J79" s="59">
        <v>2.5599187355123423</v>
      </c>
      <c r="K79" s="59">
        <v>0.11221049396176737</v>
      </c>
      <c r="L79" s="59">
        <v>0.87967889418629863</v>
      </c>
      <c r="M79" s="60">
        <v>100</v>
      </c>
      <c r="N79" s="90">
        <f t="shared" si="8"/>
        <v>0</v>
      </c>
      <c r="O79" s="90"/>
      <c r="P79" s="217">
        <v>36557</v>
      </c>
      <c r="Q79" s="90">
        <f t="shared" si="9"/>
        <v>58.845425387423425</v>
      </c>
      <c r="R79" s="90">
        <f t="shared" si="10"/>
        <v>0.87967889418629863</v>
      </c>
      <c r="S79" s="91">
        <f t="shared" si="11"/>
        <v>22.937576695523855</v>
      </c>
      <c r="T79" s="91">
        <f t="shared" si="12"/>
        <v>11.013171531576857</v>
      </c>
      <c r="U79" s="91">
        <f t="shared" si="13"/>
        <v>2.5599187355123423</v>
      </c>
      <c r="V79" s="91">
        <f t="shared" si="14"/>
        <v>3.6520182618154644</v>
      </c>
      <c r="W79" s="91">
        <f t="shared" si="15"/>
        <v>0.11221049396176737</v>
      </c>
      <c r="AG79" s="217"/>
      <c r="AH79" s="91"/>
      <c r="AI79" s="90"/>
      <c r="AJ79" s="91"/>
      <c r="AK79" s="91"/>
      <c r="AL79" s="91"/>
      <c r="AM79" s="91"/>
      <c r="AN79" s="91"/>
    </row>
    <row r="80" spans="1:40">
      <c r="A80" s="31"/>
      <c r="B80" s="57" t="s">
        <v>77</v>
      </c>
      <c r="C80" s="58">
        <v>433775.18668982002</v>
      </c>
      <c r="D80" s="59">
        <v>57.83509294467617</v>
      </c>
      <c r="E80" s="59">
        <v>57.83509294467617</v>
      </c>
      <c r="F80" s="59">
        <v>22.615560497735192</v>
      </c>
      <c r="G80" s="59">
        <v>22.615560497735192</v>
      </c>
      <c r="H80" s="59">
        <v>13.065862626330373</v>
      </c>
      <c r="I80" s="59">
        <v>3.6329906512768808</v>
      </c>
      <c r="J80" s="59">
        <v>2.7457514814780706</v>
      </c>
      <c r="K80" s="59">
        <v>0.10474179850330813</v>
      </c>
      <c r="L80" s="59">
        <v>0</v>
      </c>
      <c r="M80" s="60">
        <v>100</v>
      </c>
      <c r="N80" s="90">
        <f t="shared" si="8"/>
        <v>0</v>
      </c>
      <c r="O80" s="90"/>
      <c r="P80" s="217">
        <v>36586</v>
      </c>
      <c r="Q80" s="90">
        <f t="shared" si="9"/>
        <v>57.83509294467617</v>
      </c>
      <c r="R80" s="90">
        <f t="shared" si="10"/>
        <v>0</v>
      </c>
      <c r="S80" s="91">
        <f t="shared" si="11"/>
        <v>22.615560497735192</v>
      </c>
      <c r="T80" s="91">
        <f t="shared" si="12"/>
        <v>13.065862626330373</v>
      </c>
      <c r="U80" s="91">
        <f t="shared" si="13"/>
        <v>2.7457514814780706</v>
      </c>
      <c r="V80" s="91">
        <f t="shared" si="14"/>
        <v>3.6329906512768808</v>
      </c>
      <c r="W80" s="91">
        <f t="shared" si="15"/>
        <v>0.10474179850330813</v>
      </c>
      <c r="AG80" s="217"/>
      <c r="AH80" s="91"/>
      <c r="AI80" s="90"/>
      <c r="AJ80" s="91"/>
      <c r="AK80" s="91"/>
      <c r="AL80" s="91"/>
      <c r="AM80" s="91"/>
      <c r="AN80" s="91"/>
    </row>
    <row r="81" spans="1:40">
      <c r="A81" s="66"/>
      <c r="B81" s="57" t="s">
        <v>78</v>
      </c>
      <c r="C81" s="58">
        <v>469688.28418609005</v>
      </c>
      <c r="D81" s="59">
        <v>53.970943597757582</v>
      </c>
      <c r="E81" s="59">
        <v>53.970943597757582</v>
      </c>
      <c r="F81" s="59">
        <v>21.619955094174205</v>
      </c>
      <c r="G81" s="59">
        <v>21.619955094174205</v>
      </c>
      <c r="H81" s="59">
        <v>13.771070653951719</v>
      </c>
      <c r="I81" s="59">
        <v>5.6002962502207962</v>
      </c>
      <c r="J81" s="59">
        <v>5.5807439506250889</v>
      </c>
      <c r="K81" s="59">
        <v>0.15087874253197886</v>
      </c>
      <c r="L81" s="59">
        <v>-0.69388828926138235</v>
      </c>
      <c r="M81" s="60">
        <v>99.999999999999986</v>
      </c>
      <c r="N81" s="90">
        <f t="shared" si="8"/>
        <v>0</v>
      </c>
      <c r="O81" s="90"/>
      <c r="P81" s="217">
        <v>36617</v>
      </c>
      <c r="Q81" s="90">
        <f t="shared" si="9"/>
        <v>53.970943597757582</v>
      </c>
      <c r="R81" s="90">
        <f t="shared" si="10"/>
        <v>-0.69388828926138235</v>
      </c>
      <c r="S81" s="91">
        <f t="shared" si="11"/>
        <v>21.619955094174205</v>
      </c>
      <c r="T81" s="91">
        <f t="shared" si="12"/>
        <v>13.771070653951719</v>
      </c>
      <c r="U81" s="91">
        <f t="shared" si="13"/>
        <v>5.5807439506250889</v>
      </c>
      <c r="V81" s="91">
        <f t="shared" si="14"/>
        <v>5.6002962502207962</v>
      </c>
      <c r="W81" s="91">
        <f t="shared" si="15"/>
        <v>0.15087874253197886</v>
      </c>
      <c r="AG81" s="217"/>
      <c r="AH81" s="91"/>
      <c r="AI81" s="90"/>
      <c r="AJ81" s="91"/>
      <c r="AK81" s="91"/>
      <c r="AL81" s="91"/>
      <c r="AM81" s="91"/>
      <c r="AN81" s="91"/>
    </row>
    <row r="82" spans="1:40">
      <c r="A82" s="31"/>
      <c r="B82" s="57" t="s">
        <v>79</v>
      </c>
      <c r="C82" s="58">
        <v>490092.60873017448</v>
      </c>
      <c r="D82" s="59">
        <v>54.543896325254181</v>
      </c>
      <c r="E82" s="59">
        <v>54.543896325254181</v>
      </c>
      <c r="F82" s="59">
        <v>21.341664201158206</v>
      </c>
      <c r="G82" s="59">
        <v>21.341664201158206</v>
      </c>
      <c r="H82" s="59">
        <v>12.500726989147504</v>
      </c>
      <c r="I82" s="59">
        <v>5.4128376292194229</v>
      </c>
      <c r="J82" s="59">
        <v>5.4512567755441186</v>
      </c>
      <c r="K82" s="59">
        <v>0.13928547177413725</v>
      </c>
      <c r="L82" s="59">
        <v>0.61033260790244515</v>
      </c>
      <c r="M82" s="60">
        <v>100.00000000000001</v>
      </c>
      <c r="N82" s="90">
        <f t="shared" si="8"/>
        <v>0</v>
      </c>
      <c r="O82" s="90"/>
      <c r="P82" s="217">
        <v>36647</v>
      </c>
      <c r="Q82" s="90">
        <f t="shared" si="9"/>
        <v>54.543896325254181</v>
      </c>
      <c r="R82" s="90">
        <f t="shared" si="10"/>
        <v>0.61033260790244515</v>
      </c>
      <c r="S82" s="91">
        <f t="shared" si="11"/>
        <v>21.341664201158206</v>
      </c>
      <c r="T82" s="91">
        <f t="shared" si="12"/>
        <v>12.500726989147504</v>
      </c>
      <c r="U82" s="91">
        <f t="shared" si="13"/>
        <v>5.4512567755441186</v>
      </c>
      <c r="V82" s="91">
        <f t="shared" si="14"/>
        <v>5.4128376292194229</v>
      </c>
      <c r="W82" s="91">
        <f t="shared" si="15"/>
        <v>0.13928547177413725</v>
      </c>
      <c r="AG82" s="217"/>
      <c r="AH82" s="91"/>
      <c r="AI82" s="90"/>
      <c r="AJ82" s="91"/>
      <c r="AK82" s="91"/>
      <c r="AL82" s="91"/>
      <c r="AM82" s="91"/>
      <c r="AN82" s="91"/>
    </row>
    <row r="83" spans="1:40">
      <c r="A83" s="31"/>
      <c r="B83" s="57" t="s">
        <v>80</v>
      </c>
      <c r="C83" s="58">
        <v>496095.31744446995</v>
      </c>
      <c r="D83" s="59">
        <v>54.203050133040009</v>
      </c>
      <c r="E83" s="59">
        <v>54.203050133040009</v>
      </c>
      <c r="F83" s="59">
        <v>20.901217928267677</v>
      </c>
      <c r="G83" s="59">
        <v>20.901217928267677</v>
      </c>
      <c r="H83" s="59">
        <v>13.190348796570653</v>
      </c>
      <c r="I83" s="59">
        <v>5.3232941135260816</v>
      </c>
      <c r="J83" s="59">
        <v>5.3861322192364618</v>
      </c>
      <c r="K83" s="59">
        <v>0.13224214620276759</v>
      </c>
      <c r="L83" s="59">
        <v>0.86371466315636436</v>
      </c>
      <c r="M83" s="60">
        <v>100.00000000000003</v>
      </c>
      <c r="N83" s="90">
        <f t="shared" si="8"/>
        <v>0</v>
      </c>
      <c r="O83" s="90"/>
      <c r="P83" s="217">
        <v>36678</v>
      </c>
      <c r="Q83" s="90">
        <f t="shared" si="9"/>
        <v>54.203050133040009</v>
      </c>
      <c r="R83" s="90">
        <f t="shared" si="10"/>
        <v>0.86371466315636436</v>
      </c>
      <c r="S83" s="91">
        <f t="shared" si="11"/>
        <v>20.901217928267677</v>
      </c>
      <c r="T83" s="91">
        <f t="shared" si="12"/>
        <v>13.190348796570653</v>
      </c>
      <c r="U83" s="91">
        <f t="shared" si="13"/>
        <v>5.3861322192364618</v>
      </c>
      <c r="V83" s="91">
        <f t="shared" si="14"/>
        <v>5.3232941135260816</v>
      </c>
      <c r="W83" s="91">
        <f t="shared" si="15"/>
        <v>0.13224214620276759</v>
      </c>
      <c r="AG83" s="217"/>
      <c r="AH83" s="91"/>
      <c r="AI83" s="90"/>
      <c r="AJ83" s="91"/>
      <c r="AK83" s="91"/>
      <c r="AL83" s="91"/>
      <c r="AM83" s="91"/>
      <c r="AN83" s="91"/>
    </row>
    <row r="84" spans="1:40">
      <c r="A84" s="31"/>
      <c r="B84" s="57" t="s">
        <v>69</v>
      </c>
      <c r="C84" s="58">
        <v>497655.05286726163</v>
      </c>
      <c r="D84" s="59">
        <v>54.072161814756946</v>
      </c>
      <c r="E84" s="59">
        <v>54.072161814756946</v>
      </c>
      <c r="F84" s="59">
        <v>20.605662049743348</v>
      </c>
      <c r="G84" s="59">
        <v>20.605662049743348</v>
      </c>
      <c r="H84" s="59">
        <v>13.788956177025542</v>
      </c>
      <c r="I84" s="59">
        <v>5.2937538730858487</v>
      </c>
      <c r="J84" s="59">
        <v>5.5796742672097883</v>
      </c>
      <c r="K84" s="59">
        <v>0.1223078753170722</v>
      </c>
      <c r="L84" s="59">
        <v>0.53748394286141143</v>
      </c>
      <c r="M84" s="60">
        <v>99.999999999999957</v>
      </c>
      <c r="N84" s="90">
        <f t="shared" si="8"/>
        <v>0</v>
      </c>
      <c r="O84" s="90"/>
      <c r="P84" s="217">
        <v>36708</v>
      </c>
      <c r="Q84" s="90">
        <f t="shared" si="9"/>
        <v>54.072161814756946</v>
      </c>
      <c r="R84" s="90">
        <f t="shared" si="10"/>
        <v>0.53748394286141143</v>
      </c>
      <c r="S84" s="91">
        <f t="shared" si="11"/>
        <v>20.605662049743348</v>
      </c>
      <c r="T84" s="91">
        <f t="shared" si="12"/>
        <v>13.788956177025542</v>
      </c>
      <c r="U84" s="91">
        <f t="shared" si="13"/>
        <v>5.5796742672097883</v>
      </c>
      <c r="V84" s="91">
        <f t="shared" si="14"/>
        <v>5.2937538730858487</v>
      </c>
      <c r="W84" s="91">
        <f t="shared" si="15"/>
        <v>0.1223078753170722</v>
      </c>
      <c r="AG84" s="217"/>
      <c r="AH84" s="91"/>
      <c r="AI84" s="90"/>
      <c r="AJ84" s="91"/>
      <c r="AK84" s="91"/>
      <c r="AL84" s="91"/>
      <c r="AM84" s="91"/>
      <c r="AN84" s="91"/>
    </row>
    <row r="85" spans="1:40">
      <c r="A85" s="31"/>
      <c r="B85" s="57" t="s">
        <v>70</v>
      </c>
      <c r="C85" s="58">
        <v>497466.40556471725</v>
      </c>
      <c r="D85" s="59">
        <v>52.78226139564913</v>
      </c>
      <c r="E85" s="59">
        <v>52.78226139564913</v>
      </c>
      <c r="F85" s="59">
        <v>21.097130135322477</v>
      </c>
      <c r="G85" s="59">
        <v>21.097130135322477</v>
      </c>
      <c r="H85" s="59">
        <v>14.585566829585767</v>
      </c>
      <c r="I85" s="59">
        <v>4.9922615250971401</v>
      </c>
      <c r="J85" s="59">
        <v>5.729905276060939</v>
      </c>
      <c r="K85" s="59">
        <v>0.11668430938470348</v>
      </c>
      <c r="L85" s="59">
        <v>0.69619052889983435</v>
      </c>
      <c r="M85" s="60">
        <v>99.999999999999986</v>
      </c>
      <c r="N85" s="90">
        <f t="shared" si="8"/>
        <v>0</v>
      </c>
      <c r="O85" s="90"/>
      <c r="P85" s="217">
        <v>36739</v>
      </c>
      <c r="Q85" s="90">
        <f t="shared" si="9"/>
        <v>52.78226139564913</v>
      </c>
      <c r="R85" s="90">
        <f t="shared" si="10"/>
        <v>0.69619052889983435</v>
      </c>
      <c r="S85" s="91">
        <f t="shared" si="11"/>
        <v>21.097130135322477</v>
      </c>
      <c r="T85" s="91">
        <f t="shared" si="12"/>
        <v>14.585566829585767</v>
      </c>
      <c r="U85" s="91">
        <f t="shared" si="13"/>
        <v>5.729905276060939</v>
      </c>
      <c r="V85" s="91">
        <f t="shared" si="14"/>
        <v>4.9922615250971401</v>
      </c>
      <c r="W85" s="91">
        <f t="shared" si="15"/>
        <v>0.11668430938470348</v>
      </c>
      <c r="AG85" s="217"/>
      <c r="AH85" s="91"/>
      <c r="AI85" s="90"/>
      <c r="AJ85" s="91"/>
      <c r="AK85" s="91"/>
      <c r="AL85" s="91"/>
      <c r="AM85" s="91"/>
      <c r="AN85" s="91"/>
    </row>
    <row r="86" spans="1:40">
      <c r="A86" s="31"/>
      <c r="B86" s="57" t="s">
        <v>71</v>
      </c>
      <c r="C86" s="58">
        <v>503120.16806300194</v>
      </c>
      <c r="D86" s="59">
        <v>52.623769196044165</v>
      </c>
      <c r="E86" s="59">
        <v>52.623769196044165</v>
      </c>
      <c r="F86" s="59">
        <v>21.076435378634159</v>
      </c>
      <c r="G86" s="59">
        <v>21.076435378634159</v>
      </c>
      <c r="H86" s="59">
        <v>15.390453803369242</v>
      </c>
      <c r="I86" s="59">
        <v>4.9561824819936202</v>
      </c>
      <c r="J86" s="59">
        <v>5.7499627352921312</v>
      </c>
      <c r="K86" s="59">
        <v>0.10964976712837408</v>
      </c>
      <c r="L86" s="59">
        <v>9.3546637538303529E-2</v>
      </c>
      <c r="M86" s="60">
        <v>100</v>
      </c>
      <c r="N86" s="90">
        <f t="shared" si="8"/>
        <v>0</v>
      </c>
      <c r="O86" s="90"/>
      <c r="P86" s="217">
        <v>36770</v>
      </c>
      <c r="Q86" s="90">
        <f t="shared" si="9"/>
        <v>52.623769196044165</v>
      </c>
      <c r="R86" s="90">
        <f t="shared" si="10"/>
        <v>9.3546637538303529E-2</v>
      </c>
      <c r="S86" s="91">
        <f t="shared" si="11"/>
        <v>21.076435378634159</v>
      </c>
      <c r="T86" s="91">
        <f t="shared" si="12"/>
        <v>15.390453803369242</v>
      </c>
      <c r="U86" s="91">
        <f t="shared" si="13"/>
        <v>5.7499627352921312</v>
      </c>
      <c r="V86" s="91">
        <f t="shared" si="14"/>
        <v>4.9561824819936202</v>
      </c>
      <c r="W86" s="91">
        <f t="shared" si="15"/>
        <v>0.10964976712837408</v>
      </c>
      <c r="AG86" s="217"/>
      <c r="AH86" s="91"/>
      <c r="AI86" s="90"/>
      <c r="AJ86" s="91"/>
      <c r="AK86" s="91"/>
      <c r="AL86" s="91"/>
      <c r="AM86" s="91"/>
      <c r="AN86" s="91"/>
    </row>
    <row r="87" spans="1:40">
      <c r="A87" s="31"/>
      <c r="B87" s="57" t="s">
        <v>72</v>
      </c>
      <c r="C87" s="58">
        <v>510752.56957916182</v>
      </c>
      <c r="D87" s="59">
        <v>51.597502620235858</v>
      </c>
      <c r="E87" s="59">
        <v>51.597502620235858</v>
      </c>
      <c r="F87" s="59">
        <v>21.517482120573494</v>
      </c>
      <c r="G87" s="59">
        <v>21.517482120573494</v>
      </c>
      <c r="H87" s="59">
        <v>15.582518508245039</v>
      </c>
      <c r="I87" s="59">
        <v>4.6927594466523654</v>
      </c>
      <c r="J87" s="59">
        <v>5.7928496914677527</v>
      </c>
      <c r="K87" s="59">
        <v>8.2423955972824842E-2</v>
      </c>
      <c r="L87" s="59">
        <v>0.73446365685265247</v>
      </c>
      <c r="M87" s="60">
        <v>99.999999999999986</v>
      </c>
      <c r="N87" s="90">
        <f t="shared" si="8"/>
        <v>0</v>
      </c>
      <c r="O87" s="90"/>
      <c r="P87" s="217">
        <v>36800</v>
      </c>
      <c r="Q87" s="90">
        <f t="shared" si="9"/>
        <v>51.597502620235858</v>
      </c>
      <c r="R87" s="90">
        <f t="shared" si="10"/>
        <v>0.73446365685265247</v>
      </c>
      <c r="S87" s="91">
        <f t="shared" si="11"/>
        <v>21.517482120573494</v>
      </c>
      <c r="T87" s="91">
        <f t="shared" si="12"/>
        <v>15.582518508245039</v>
      </c>
      <c r="U87" s="91">
        <f t="shared" si="13"/>
        <v>5.7928496914677527</v>
      </c>
      <c r="V87" s="91">
        <f t="shared" si="14"/>
        <v>4.6927594466523654</v>
      </c>
      <c r="W87" s="91">
        <f t="shared" si="15"/>
        <v>8.2423955972824842E-2</v>
      </c>
      <c r="AG87" s="217"/>
      <c r="AH87" s="91"/>
      <c r="AI87" s="90"/>
      <c r="AJ87" s="91"/>
      <c r="AK87" s="91"/>
      <c r="AL87" s="91"/>
      <c r="AM87" s="91"/>
      <c r="AN87" s="91"/>
    </row>
    <row r="88" spans="1:40">
      <c r="A88" s="31"/>
      <c r="B88" s="57" t="s">
        <v>73</v>
      </c>
      <c r="C88" s="58">
        <v>510759.53996417299</v>
      </c>
      <c r="D88" s="59">
        <v>51.762508828474353</v>
      </c>
      <c r="E88" s="59">
        <v>51.762508828474353</v>
      </c>
      <c r="F88" s="59">
        <v>22.273971362091896</v>
      </c>
      <c r="G88" s="59">
        <v>22.273971362091896</v>
      </c>
      <c r="H88" s="59">
        <v>14.593583038055138</v>
      </c>
      <c r="I88" s="59">
        <v>4.7006787534165646</v>
      </c>
      <c r="J88" s="59">
        <v>5.8437282502448058</v>
      </c>
      <c r="K88" s="59">
        <v>7.6283458922241573E-2</v>
      </c>
      <c r="L88" s="59">
        <v>0.74924630879502174</v>
      </c>
      <c r="M88" s="60">
        <v>100.00000000000003</v>
      </c>
      <c r="N88" s="90">
        <f t="shared" si="8"/>
        <v>0</v>
      </c>
      <c r="O88" s="90"/>
      <c r="P88" s="217">
        <v>36831</v>
      </c>
      <c r="Q88" s="90">
        <f t="shared" si="9"/>
        <v>51.762508828474353</v>
      </c>
      <c r="R88" s="90">
        <f t="shared" si="10"/>
        <v>0.74924630879502174</v>
      </c>
      <c r="S88" s="91">
        <f t="shared" si="11"/>
        <v>22.273971362091896</v>
      </c>
      <c r="T88" s="91">
        <f t="shared" si="12"/>
        <v>14.593583038055138</v>
      </c>
      <c r="U88" s="91">
        <f t="shared" si="13"/>
        <v>5.8437282502448058</v>
      </c>
      <c r="V88" s="91">
        <f t="shared" si="14"/>
        <v>4.7006787534165646</v>
      </c>
      <c r="W88" s="91">
        <f t="shared" si="15"/>
        <v>7.6283458922241573E-2</v>
      </c>
      <c r="AG88" s="217"/>
      <c r="AH88" s="91"/>
      <c r="AI88" s="90"/>
      <c r="AJ88" s="91"/>
      <c r="AK88" s="91"/>
      <c r="AL88" s="91"/>
      <c r="AM88" s="91"/>
      <c r="AN88" s="91"/>
    </row>
    <row r="89" spans="1:40">
      <c r="A89" s="66"/>
      <c r="B89" s="57" t="s">
        <v>74</v>
      </c>
      <c r="C89" s="58">
        <v>506708.45181629417</v>
      </c>
      <c r="D89" s="59">
        <v>52.656195146941243</v>
      </c>
      <c r="E89" s="59">
        <v>52.656195146941243</v>
      </c>
      <c r="F89" s="59">
        <v>22.453491600112294</v>
      </c>
      <c r="G89" s="59">
        <v>22.453491600112294</v>
      </c>
      <c r="H89" s="59">
        <v>14.880214208123338</v>
      </c>
      <c r="I89" s="59">
        <v>4.7437217653689956</v>
      </c>
      <c r="J89" s="59">
        <v>5.9828927260203066</v>
      </c>
      <c r="K89" s="59">
        <v>7.07540346711997E-2</v>
      </c>
      <c r="L89" s="59">
        <v>-0.78726948123736051</v>
      </c>
      <c r="M89" s="60">
        <v>100.00000000000001</v>
      </c>
      <c r="N89" s="90">
        <f t="shared" si="8"/>
        <v>0</v>
      </c>
      <c r="O89" s="90"/>
      <c r="P89" s="217">
        <v>36861</v>
      </c>
      <c r="Q89" s="90">
        <f t="shared" si="9"/>
        <v>52.656195146941243</v>
      </c>
      <c r="R89" s="90">
        <f t="shared" si="10"/>
        <v>-0.78726948123736051</v>
      </c>
      <c r="S89" s="91">
        <f t="shared" si="11"/>
        <v>22.453491600112294</v>
      </c>
      <c r="T89" s="91">
        <f t="shared" si="12"/>
        <v>14.880214208123338</v>
      </c>
      <c r="U89" s="91">
        <f t="shared" si="13"/>
        <v>5.9828927260203066</v>
      </c>
      <c r="V89" s="91">
        <f t="shared" si="14"/>
        <v>4.7437217653689956</v>
      </c>
      <c r="W89" s="91">
        <f t="shared" si="15"/>
        <v>7.07540346711997E-2</v>
      </c>
      <c r="AG89" s="217"/>
      <c r="AH89" s="91"/>
      <c r="AI89" s="90"/>
      <c r="AJ89" s="91"/>
      <c r="AK89" s="91"/>
      <c r="AL89" s="91"/>
      <c r="AM89" s="91"/>
      <c r="AN89" s="91"/>
    </row>
    <row r="90" spans="1:40">
      <c r="A90" s="56">
        <v>2001</v>
      </c>
      <c r="B90" s="57" t="s">
        <v>75</v>
      </c>
      <c r="C90" s="58">
        <v>524079.9741723336</v>
      </c>
      <c r="D90" s="59">
        <v>50.278915427944796</v>
      </c>
      <c r="E90" s="59">
        <v>50.278915427944796</v>
      </c>
      <c r="F90" s="59">
        <v>22.00761895881179</v>
      </c>
      <c r="G90" s="59">
        <v>22.00761895881179</v>
      </c>
      <c r="H90" s="59">
        <v>14.135709090381962</v>
      </c>
      <c r="I90" s="59">
        <v>4.6138455524189306</v>
      </c>
      <c r="J90" s="59">
        <v>6.7746561416313966</v>
      </c>
      <c r="K90" s="59">
        <v>5.9652182263541173E-2</v>
      </c>
      <c r="L90" s="59">
        <v>2.129602646547601</v>
      </c>
      <c r="M90" s="60">
        <v>100.00000000000001</v>
      </c>
      <c r="N90" s="90">
        <f t="shared" si="8"/>
        <v>0</v>
      </c>
      <c r="O90" s="90"/>
      <c r="P90" s="217">
        <v>36892</v>
      </c>
      <c r="Q90" s="90">
        <f t="shared" si="9"/>
        <v>50.278915427944796</v>
      </c>
      <c r="R90" s="90">
        <f t="shared" si="10"/>
        <v>2.129602646547601</v>
      </c>
      <c r="S90" s="91">
        <f t="shared" si="11"/>
        <v>22.00761895881179</v>
      </c>
      <c r="T90" s="91">
        <f t="shared" si="12"/>
        <v>14.135709090381962</v>
      </c>
      <c r="U90" s="91">
        <f t="shared" si="13"/>
        <v>6.7746561416313966</v>
      </c>
      <c r="V90" s="91">
        <f t="shared" si="14"/>
        <v>4.6138455524189306</v>
      </c>
      <c r="W90" s="91">
        <f t="shared" si="15"/>
        <v>5.9652182263541173E-2</v>
      </c>
      <c r="AG90" s="217"/>
      <c r="AH90" s="91"/>
      <c r="AI90" s="90"/>
      <c r="AJ90" s="91"/>
      <c r="AK90" s="91"/>
      <c r="AL90" s="91"/>
      <c r="AM90" s="91"/>
      <c r="AN90" s="91"/>
    </row>
    <row r="91" spans="1:40">
      <c r="A91" s="56"/>
      <c r="B91" s="57" t="s">
        <v>76</v>
      </c>
      <c r="C91" s="58">
        <v>523808.10421617649</v>
      </c>
      <c r="D91" s="59">
        <v>50.641850424446645</v>
      </c>
      <c r="E91" s="59">
        <v>50.641850424446645</v>
      </c>
      <c r="F91" s="59">
        <v>22.85649957407373</v>
      </c>
      <c r="G91" s="59">
        <v>22.85649957407373</v>
      </c>
      <c r="H91" s="59">
        <v>13.722250730155888</v>
      </c>
      <c r="I91" s="59">
        <v>4.6254718838196904</v>
      </c>
      <c r="J91" s="59">
        <v>7.1629975951123956</v>
      </c>
      <c r="K91" s="59">
        <v>5.3508824583654496E-2</v>
      </c>
      <c r="L91" s="59">
        <v>0.93742096780799655</v>
      </c>
      <c r="M91" s="60">
        <v>100</v>
      </c>
      <c r="N91" s="90">
        <f t="shared" si="8"/>
        <v>0</v>
      </c>
      <c r="O91" s="90"/>
      <c r="P91" s="217">
        <v>36923</v>
      </c>
      <c r="Q91" s="90">
        <f t="shared" si="9"/>
        <v>50.641850424446645</v>
      </c>
      <c r="R91" s="90">
        <f t="shared" si="10"/>
        <v>0.93742096780799655</v>
      </c>
      <c r="S91" s="91">
        <f t="shared" si="11"/>
        <v>22.85649957407373</v>
      </c>
      <c r="T91" s="91">
        <f t="shared" si="12"/>
        <v>13.722250730155888</v>
      </c>
      <c r="U91" s="91">
        <f t="shared" si="13"/>
        <v>7.1629975951123956</v>
      </c>
      <c r="V91" s="91">
        <f t="shared" si="14"/>
        <v>4.6254718838196904</v>
      </c>
      <c r="W91" s="91">
        <f t="shared" si="15"/>
        <v>5.3508824583654496E-2</v>
      </c>
      <c r="AG91" s="217"/>
      <c r="AH91" s="91"/>
      <c r="AI91" s="90"/>
      <c r="AJ91" s="91"/>
      <c r="AK91" s="91"/>
      <c r="AL91" s="91"/>
      <c r="AM91" s="91"/>
      <c r="AN91" s="91"/>
    </row>
    <row r="92" spans="1:40">
      <c r="A92" s="56"/>
      <c r="B92" s="57" t="s">
        <v>77</v>
      </c>
      <c r="C92" s="58">
        <v>538835.63486107858</v>
      </c>
      <c r="D92" s="59">
        <v>49.920868166668207</v>
      </c>
      <c r="E92" s="59">
        <v>49.920868166668207</v>
      </c>
      <c r="F92" s="59">
        <v>23.960643620182225</v>
      </c>
      <c r="G92" s="59">
        <v>23.960643620182225</v>
      </c>
      <c r="H92" s="59">
        <v>14.006040824999888</v>
      </c>
      <c r="I92" s="59">
        <v>4.5175285261941482</v>
      </c>
      <c r="J92" s="59">
        <v>7.1110059583273095</v>
      </c>
      <c r="K92" s="59">
        <v>4.5972120330138359E-2</v>
      </c>
      <c r="L92" s="59">
        <v>0.43794078329811903</v>
      </c>
      <c r="M92" s="60">
        <v>100.00000000000004</v>
      </c>
      <c r="N92" s="90">
        <f t="shared" si="8"/>
        <v>0</v>
      </c>
      <c r="O92" s="90"/>
      <c r="P92" s="217">
        <v>36951</v>
      </c>
      <c r="Q92" s="90">
        <f t="shared" si="9"/>
        <v>49.920868166668207</v>
      </c>
      <c r="R92" s="90">
        <f t="shared" si="10"/>
        <v>0.43794078329811903</v>
      </c>
      <c r="S92" s="91">
        <f t="shared" si="11"/>
        <v>23.960643620182225</v>
      </c>
      <c r="T92" s="91">
        <f t="shared" si="12"/>
        <v>14.006040824999888</v>
      </c>
      <c r="U92" s="91">
        <f t="shared" si="13"/>
        <v>7.1110059583273095</v>
      </c>
      <c r="V92" s="91">
        <f t="shared" si="14"/>
        <v>4.5175285261941482</v>
      </c>
      <c r="W92" s="91">
        <f t="shared" si="15"/>
        <v>4.5972120330138359E-2</v>
      </c>
      <c r="AG92" s="217"/>
      <c r="AH92" s="91"/>
      <c r="AI92" s="90"/>
      <c r="AJ92" s="91"/>
      <c r="AK92" s="91"/>
      <c r="AL92" s="91"/>
      <c r="AM92" s="91"/>
      <c r="AN92" s="91"/>
    </row>
    <row r="93" spans="1:40">
      <c r="A93" s="56"/>
      <c r="B93" s="57" t="s">
        <v>78</v>
      </c>
      <c r="C93" s="58">
        <v>545386.69814892509</v>
      </c>
      <c r="D93" s="59">
        <v>51.08408973367424</v>
      </c>
      <c r="E93" s="59">
        <v>51.08408973367424</v>
      </c>
      <c r="F93" s="59">
        <v>24.930259163285683</v>
      </c>
      <c r="G93" s="59">
        <v>24.930259163285683</v>
      </c>
      <c r="H93" s="59">
        <v>12.467807915726302</v>
      </c>
      <c r="I93" s="59">
        <v>4.9255933003238859</v>
      </c>
      <c r="J93" s="59">
        <v>7.1442597321562884</v>
      </c>
      <c r="K93" s="59">
        <v>3.9389433720904435E-2</v>
      </c>
      <c r="L93" s="59">
        <v>-0.59139927888730026</v>
      </c>
      <c r="M93" s="60">
        <v>100</v>
      </c>
      <c r="N93" s="90">
        <f t="shared" si="8"/>
        <v>0</v>
      </c>
      <c r="O93" s="90"/>
      <c r="P93" s="217">
        <v>36982</v>
      </c>
      <c r="Q93" s="90">
        <f t="shared" si="9"/>
        <v>51.08408973367424</v>
      </c>
      <c r="R93" s="90">
        <f t="shared" si="10"/>
        <v>-0.59139927888730026</v>
      </c>
      <c r="S93" s="91">
        <f t="shared" si="11"/>
        <v>24.930259163285683</v>
      </c>
      <c r="T93" s="91">
        <f t="shared" si="12"/>
        <v>12.467807915726302</v>
      </c>
      <c r="U93" s="91">
        <f t="shared" si="13"/>
        <v>7.1442597321562884</v>
      </c>
      <c r="V93" s="91">
        <f t="shared" si="14"/>
        <v>4.9255933003238859</v>
      </c>
      <c r="W93" s="91">
        <f t="shared" si="15"/>
        <v>3.9389433720904435E-2</v>
      </c>
      <c r="AG93" s="217"/>
      <c r="AH93" s="91"/>
      <c r="AI93" s="90"/>
      <c r="AJ93" s="91"/>
      <c r="AK93" s="91"/>
      <c r="AL93" s="91"/>
      <c r="AM93" s="91"/>
      <c r="AN93" s="91"/>
    </row>
    <row r="94" spans="1:40">
      <c r="A94" s="56"/>
      <c r="B94" s="57" t="s">
        <v>79</v>
      </c>
      <c r="C94" s="58">
        <v>554773.51707728161</v>
      </c>
      <c r="D94" s="59">
        <v>49.405036848163803</v>
      </c>
      <c r="E94" s="59">
        <v>49.405036848163803</v>
      </c>
      <c r="F94" s="59">
        <v>26.875773672375068</v>
      </c>
      <c r="G94" s="59">
        <v>26.875773672375068</v>
      </c>
      <c r="H94" s="59">
        <v>11.385904742253727</v>
      </c>
      <c r="I94" s="59">
        <v>4.8827772047585221</v>
      </c>
      <c r="J94" s="59">
        <v>7.378772196994059</v>
      </c>
      <c r="K94" s="59">
        <v>3.2763215599687694E-2</v>
      </c>
      <c r="L94" s="59">
        <v>3.8972119855151942E-2</v>
      </c>
      <c r="M94" s="60">
        <v>100.00000000000001</v>
      </c>
      <c r="N94" s="90">
        <f t="shared" si="8"/>
        <v>0</v>
      </c>
      <c r="O94" s="90"/>
      <c r="P94" s="217">
        <v>37012</v>
      </c>
      <c r="Q94" s="90">
        <f t="shared" si="9"/>
        <v>49.405036848163803</v>
      </c>
      <c r="R94" s="90">
        <f t="shared" si="10"/>
        <v>3.8972119855151942E-2</v>
      </c>
      <c r="S94" s="91">
        <f t="shared" si="11"/>
        <v>26.875773672375068</v>
      </c>
      <c r="T94" s="91">
        <f t="shared" si="12"/>
        <v>11.385904742253727</v>
      </c>
      <c r="U94" s="91">
        <f t="shared" si="13"/>
        <v>7.378772196994059</v>
      </c>
      <c r="V94" s="91">
        <f t="shared" si="14"/>
        <v>4.8827772047585221</v>
      </c>
      <c r="W94" s="91">
        <f t="shared" si="15"/>
        <v>3.2763215599687694E-2</v>
      </c>
      <c r="AG94" s="217"/>
      <c r="AH94" s="91"/>
      <c r="AI94" s="90"/>
      <c r="AJ94" s="91"/>
      <c r="AK94" s="91"/>
      <c r="AL94" s="91"/>
      <c r="AM94" s="91"/>
      <c r="AN94" s="91"/>
    </row>
    <row r="95" spans="1:40">
      <c r="A95" s="56"/>
      <c r="B95" s="57" t="s">
        <v>80</v>
      </c>
      <c r="C95" s="58">
        <v>571246.55222208181</v>
      </c>
      <c r="D95" s="59">
        <v>51.07934097867917</v>
      </c>
      <c r="E95" s="59">
        <v>51.07934097867917</v>
      </c>
      <c r="F95" s="59">
        <v>27.248977975830346</v>
      </c>
      <c r="G95" s="59">
        <v>27.248977975830346</v>
      </c>
      <c r="H95" s="59">
        <v>11.011398127149779</v>
      </c>
      <c r="I95" s="59">
        <v>5.0334748101994133</v>
      </c>
      <c r="J95" s="59">
        <v>7.0705443932377081</v>
      </c>
      <c r="K95" s="59">
        <v>3.2043983517778589E-2</v>
      </c>
      <c r="L95" s="59">
        <v>-1.4757802686142429</v>
      </c>
      <c r="M95" s="60">
        <v>99.999999999999943</v>
      </c>
      <c r="N95" s="90">
        <f t="shared" si="8"/>
        <v>0</v>
      </c>
      <c r="O95" s="90"/>
      <c r="P95" s="217">
        <v>37043</v>
      </c>
      <c r="Q95" s="90">
        <f t="shared" si="9"/>
        <v>51.07934097867917</v>
      </c>
      <c r="R95" s="90">
        <f t="shared" si="10"/>
        <v>-1.4757802686142429</v>
      </c>
      <c r="S95" s="91">
        <f t="shared" si="11"/>
        <v>27.248977975830346</v>
      </c>
      <c r="T95" s="91">
        <f t="shared" si="12"/>
        <v>11.011398127149779</v>
      </c>
      <c r="U95" s="91">
        <f t="shared" si="13"/>
        <v>7.0705443932377081</v>
      </c>
      <c r="V95" s="91">
        <f t="shared" si="14"/>
        <v>5.0334748101994133</v>
      </c>
      <c r="W95" s="91">
        <f t="shared" si="15"/>
        <v>3.2043983517778589E-2</v>
      </c>
      <c r="AG95" s="217"/>
      <c r="AH95" s="91"/>
      <c r="AI95" s="90"/>
      <c r="AJ95" s="91"/>
      <c r="AK95" s="91"/>
      <c r="AL95" s="91"/>
      <c r="AM95" s="91"/>
      <c r="AN95" s="91"/>
    </row>
    <row r="96" spans="1:40">
      <c r="A96" s="56"/>
      <c r="B96" s="57" t="s">
        <v>69</v>
      </c>
      <c r="C96" s="58">
        <v>600483.46696632542</v>
      </c>
      <c r="D96" s="59">
        <v>51.255468007073567</v>
      </c>
      <c r="E96" s="59">
        <v>51.255468007073567</v>
      </c>
      <c r="F96" s="59">
        <v>27.610318214453304</v>
      </c>
      <c r="G96" s="59">
        <v>27.610318214453304</v>
      </c>
      <c r="H96" s="59">
        <v>10.102156959454115</v>
      </c>
      <c r="I96" s="59">
        <v>3.8077140811592365</v>
      </c>
      <c r="J96" s="59">
        <v>6.6623397319111852</v>
      </c>
      <c r="K96" s="59">
        <v>2.8279424663913852E-2</v>
      </c>
      <c r="L96" s="59">
        <v>0.53372358128468911</v>
      </c>
      <c r="M96" s="60">
        <v>100.00000000000001</v>
      </c>
      <c r="N96" s="90">
        <f t="shared" si="8"/>
        <v>0</v>
      </c>
      <c r="O96" s="90"/>
      <c r="P96" s="217">
        <v>37073</v>
      </c>
      <c r="Q96" s="90">
        <f t="shared" si="9"/>
        <v>51.255468007073567</v>
      </c>
      <c r="R96" s="90">
        <f t="shared" si="10"/>
        <v>0.53372358128468911</v>
      </c>
      <c r="S96" s="91">
        <f t="shared" si="11"/>
        <v>27.610318214453304</v>
      </c>
      <c r="T96" s="91">
        <f t="shared" si="12"/>
        <v>10.102156959454115</v>
      </c>
      <c r="U96" s="91">
        <f t="shared" si="13"/>
        <v>6.6623397319111852</v>
      </c>
      <c r="V96" s="91">
        <f t="shared" si="14"/>
        <v>3.8077140811592365</v>
      </c>
      <c r="W96" s="91">
        <f t="shared" si="15"/>
        <v>2.8279424663913852E-2</v>
      </c>
      <c r="AG96" s="217"/>
      <c r="AH96" s="91"/>
      <c r="AI96" s="90"/>
      <c r="AJ96" s="91"/>
      <c r="AK96" s="91"/>
      <c r="AL96" s="91"/>
      <c r="AM96" s="91"/>
      <c r="AN96" s="91"/>
    </row>
    <row r="97" spans="1:40">
      <c r="A97" s="56"/>
      <c r="B97" s="57" t="s">
        <v>70</v>
      </c>
      <c r="C97" s="58">
        <v>606514.44760740688</v>
      </c>
      <c r="D97" s="59">
        <v>50.985510565945027</v>
      </c>
      <c r="E97" s="59">
        <v>50.985510565945027</v>
      </c>
      <c r="F97" s="59">
        <v>28.809863538246411</v>
      </c>
      <c r="G97" s="59">
        <v>28.809863538246411</v>
      </c>
      <c r="H97" s="59">
        <v>9.5844312630649515</v>
      </c>
      <c r="I97" s="59">
        <v>3.7243805939830552</v>
      </c>
      <c r="J97" s="59">
        <v>6.8117867324165537</v>
      </c>
      <c r="K97" s="59">
        <v>2.8193253553076909E-2</v>
      </c>
      <c r="L97" s="59">
        <v>5.5834052790895379E-2</v>
      </c>
      <c r="M97" s="60">
        <v>99.999999999999972</v>
      </c>
      <c r="N97" s="90">
        <f t="shared" si="8"/>
        <v>0</v>
      </c>
      <c r="O97" s="90"/>
      <c r="P97" s="217">
        <v>37104</v>
      </c>
      <c r="Q97" s="90">
        <f t="shared" si="9"/>
        <v>50.985510565945027</v>
      </c>
      <c r="R97" s="90">
        <f t="shared" si="10"/>
        <v>5.5834052790895379E-2</v>
      </c>
      <c r="S97" s="91">
        <f t="shared" si="11"/>
        <v>28.809863538246411</v>
      </c>
      <c r="T97" s="91">
        <f t="shared" si="12"/>
        <v>9.5844312630649515</v>
      </c>
      <c r="U97" s="91">
        <f t="shared" si="13"/>
        <v>6.8117867324165537</v>
      </c>
      <c r="V97" s="91">
        <f t="shared" si="14"/>
        <v>3.7243805939830552</v>
      </c>
      <c r="W97" s="91">
        <f t="shared" si="15"/>
        <v>2.8193253553076909E-2</v>
      </c>
      <c r="AG97" s="217"/>
      <c r="AH97" s="91"/>
      <c r="AI97" s="90"/>
      <c r="AJ97" s="91"/>
      <c r="AK97" s="91"/>
      <c r="AL97" s="91"/>
      <c r="AM97" s="91"/>
      <c r="AN97" s="91"/>
    </row>
    <row r="98" spans="1:40">
      <c r="A98" s="56"/>
      <c r="B98" s="57" t="s">
        <v>71</v>
      </c>
      <c r="C98" s="58">
        <v>611678.7984767959</v>
      </c>
      <c r="D98" s="59">
        <v>50.712588927521175</v>
      </c>
      <c r="E98" s="59">
        <v>50.712588927521175</v>
      </c>
      <c r="F98" s="59">
        <v>32.260801620314631</v>
      </c>
      <c r="G98" s="59">
        <v>32.260801620314631</v>
      </c>
      <c r="H98" s="59">
        <v>9.3511963647453218</v>
      </c>
      <c r="I98" s="59">
        <v>3.6626375040642154</v>
      </c>
      <c r="J98" s="59">
        <v>6.8311480109382217</v>
      </c>
      <c r="K98" s="59">
        <v>2.8146332758095603E-2</v>
      </c>
      <c r="L98" s="59">
        <v>-2.8465187603416671</v>
      </c>
      <c r="M98" s="60">
        <v>100</v>
      </c>
      <c r="N98" s="90">
        <f t="shared" si="8"/>
        <v>0</v>
      </c>
      <c r="O98" s="90"/>
      <c r="P98" s="217">
        <v>37135</v>
      </c>
      <c r="Q98" s="90">
        <f t="shared" si="9"/>
        <v>50.712588927521175</v>
      </c>
      <c r="R98" s="90">
        <f t="shared" si="10"/>
        <v>-2.8465187603416671</v>
      </c>
      <c r="S98" s="91">
        <f t="shared" si="11"/>
        <v>32.260801620314631</v>
      </c>
      <c r="T98" s="91">
        <f t="shared" si="12"/>
        <v>9.3511963647453218</v>
      </c>
      <c r="U98" s="91">
        <f t="shared" si="13"/>
        <v>6.8311480109382217</v>
      </c>
      <c r="V98" s="91">
        <f t="shared" si="14"/>
        <v>3.6626375040642154</v>
      </c>
      <c r="W98" s="91">
        <f t="shared" si="15"/>
        <v>2.8146332758095603E-2</v>
      </c>
      <c r="AG98" s="217"/>
      <c r="AH98" s="91"/>
      <c r="AI98" s="90"/>
      <c r="AJ98" s="91"/>
      <c r="AK98" s="91"/>
      <c r="AL98" s="91"/>
      <c r="AM98" s="91"/>
      <c r="AN98" s="91"/>
    </row>
    <row r="99" spans="1:40">
      <c r="A99" s="56"/>
      <c r="B99" s="57" t="s">
        <v>72</v>
      </c>
      <c r="C99" s="58">
        <v>619131.94529492839</v>
      </c>
      <c r="D99" s="59">
        <v>50.174845941597681</v>
      </c>
      <c r="E99" s="59">
        <v>50.174845941597681</v>
      </c>
      <c r="F99" s="59">
        <v>33.804567516751135</v>
      </c>
      <c r="G99" s="59">
        <v>33.804567516751135</v>
      </c>
      <c r="H99" s="59">
        <v>8.5435377380459165</v>
      </c>
      <c r="I99" s="59">
        <v>3.4626577769386246</v>
      </c>
      <c r="J99" s="59">
        <v>6.8968467399877982</v>
      </c>
      <c r="K99" s="59">
        <v>1.6001899207899191E-2</v>
      </c>
      <c r="L99" s="59">
        <v>-2.8984576125290427</v>
      </c>
      <c r="M99" s="60">
        <v>100.00000000000001</v>
      </c>
      <c r="N99" s="90">
        <f t="shared" si="8"/>
        <v>0</v>
      </c>
      <c r="O99" s="90"/>
      <c r="P99" s="217">
        <v>37165</v>
      </c>
      <c r="Q99" s="90">
        <f t="shared" si="9"/>
        <v>50.174845941597681</v>
      </c>
      <c r="R99" s="90">
        <f t="shared" si="10"/>
        <v>-2.8984576125290427</v>
      </c>
      <c r="S99" s="91">
        <f t="shared" si="11"/>
        <v>33.804567516751135</v>
      </c>
      <c r="T99" s="91">
        <f t="shared" si="12"/>
        <v>8.5435377380459165</v>
      </c>
      <c r="U99" s="91">
        <f t="shared" si="13"/>
        <v>6.8968467399877982</v>
      </c>
      <c r="V99" s="91">
        <f t="shared" si="14"/>
        <v>3.4626577769386246</v>
      </c>
      <c r="W99" s="91">
        <f t="shared" si="15"/>
        <v>1.6001899207899191E-2</v>
      </c>
      <c r="AG99" s="217"/>
      <c r="AH99" s="91"/>
      <c r="AI99" s="90"/>
      <c r="AJ99" s="91"/>
      <c r="AK99" s="91"/>
      <c r="AL99" s="91"/>
      <c r="AM99" s="91"/>
      <c r="AN99" s="91"/>
    </row>
    <row r="100" spans="1:40">
      <c r="A100" s="56"/>
      <c r="B100" s="57" t="s">
        <v>73</v>
      </c>
      <c r="C100" s="58">
        <v>604771.37619461701</v>
      </c>
      <c r="D100" s="59">
        <v>52.189103555016267</v>
      </c>
      <c r="E100" s="59">
        <v>52.189103555016267</v>
      </c>
      <c r="F100" s="59">
        <v>32.213361339750264</v>
      </c>
      <c r="G100" s="59">
        <v>32.213361339750264</v>
      </c>
      <c r="H100" s="59">
        <v>8.4645304090279225</v>
      </c>
      <c r="I100" s="59">
        <v>3.558358509820736</v>
      </c>
      <c r="J100" s="59">
        <v>7.2224070960892162</v>
      </c>
      <c r="K100" s="59">
        <v>1.6495736195010741E-2</v>
      </c>
      <c r="L100" s="59">
        <v>-3.6642566458994197</v>
      </c>
      <c r="M100" s="60">
        <v>99.999999999999986</v>
      </c>
      <c r="N100" s="90">
        <f t="shared" si="8"/>
        <v>0</v>
      </c>
      <c r="O100" s="90"/>
      <c r="P100" s="217">
        <v>37196</v>
      </c>
      <c r="Q100" s="90">
        <f t="shared" si="9"/>
        <v>52.189103555016267</v>
      </c>
      <c r="R100" s="90">
        <f t="shared" si="10"/>
        <v>-3.6642566458994197</v>
      </c>
      <c r="S100" s="91">
        <f t="shared" si="11"/>
        <v>32.213361339750264</v>
      </c>
      <c r="T100" s="91">
        <f t="shared" si="12"/>
        <v>8.4645304090279225</v>
      </c>
      <c r="U100" s="91">
        <f t="shared" si="13"/>
        <v>7.2224070960892162</v>
      </c>
      <c r="V100" s="91">
        <f t="shared" si="14"/>
        <v>3.558358509820736</v>
      </c>
      <c r="W100" s="91">
        <f t="shared" si="15"/>
        <v>1.6495736195010741E-2</v>
      </c>
      <c r="AG100" s="217"/>
      <c r="AH100" s="91"/>
      <c r="AI100" s="90"/>
      <c r="AJ100" s="91"/>
      <c r="AK100" s="91"/>
      <c r="AL100" s="91"/>
      <c r="AM100" s="91"/>
      <c r="AN100" s="91"/>
    </row>
    <row r="101" spans="1:40">
      <c r="A101" s="56"/>
      <c r="B101" s="57" t="s">
        <v>74</v>
      </c>
      <c r="C101" s="58">
        <v>605428.30711977021</v>
      </c>
      <c r="D101" s="59">
        <v>54.417735871656824</v>
      </c>
      <c r="E101" s="59">
        <v>54.417735871656824</v>
      </c>
      <c r="F101" s="59">
        <v>29.496726488166875</v>
      </c>
      <c r="G101" s="59">
        <v>29.496726488166875</v>
      </c>
      <c r="H101" s="59">
        <v>8.0589662557118835</v>
      </c>
      <c r="I101" s="59">
        <v>3.8852417650954365</v>
      </c>
      <c r="J101" s="59">
        <v>7.2061974745292741</v>
      </c>
      <c r="K101" s="59">
        <v>1.6596525525543738E-2</v>
      </c>
      <c r="L101" s="59">
        <v>-3.0814643806857873</v>
      </c>
      <c r="M101" s="60">
        <v>100.00000000000006</v>
      </c>
      <c r="N101" s="90">
        <f t="shared" si="8"/>
        <v>0</v>
      </c>
      <c r="O101" s="90"/>
      <c r="P101" s="217">
        <v>37226</v>
      </c>
      <c r="Q101" s="90">
        <f t="shared" si="9"/>
        <v>54.417735871656824</v>
      </c>
      <c r="R101" s="90">
        <f t="shared" si="10"/>
        <v>-3.0814643806857873</v>
      </c>
      <c r="S101" s="91">
        <f t="shared" si="11"/>
        <v>29.496726488166875</v>
      </c>
      <c r="T101" s="91">
        <f t="shared" si="12"/>
        <v>8.0589662557118835</v>
      </c>
      <c r="U101" s="91">
        <f t="shared" si="13"/>
        <v>7.2061974745292741</v>
      </c>
      <c r="V101" s="91">
        <f t="shared" si="14"/>
        <v>3.8852417650954365</v>
      </c>
      <c r="W101" s="91">
        <f t="shared" si="15"/>
        <v>1.6596525525543738E-2</v>
      </c>
      <c r="AG101" s="217"/>
      <c r="AH101" s="91"/>
      <c r="AI101" s="90"/>
      <c r="AJ101" s="91"/>
      <c r="AK101" s="91"/>
      <c r="AL101" s="91"/>
      <c r="AM101" s="91"/>
      <c r="AN101" s="91"/>
    </row>
    <row r="102" spans="1:40">
      <c r="A102" s="56">
        <v>2002</v>
      </c>
      <c r="B102" s="57" t="s">
        <v>75</v>
      </c>
      <c r="C102" s="58">
        <v>625074.23701613117</v>
      </c>
      <c r="D102" s="59">
        <v>53.450305696344493</v>
      </c>
      <c r="E102" s="59">
        <v>53.450305696344479</v>
      </c>
      <c r="F102" s="59">
        <v>29.828612048465171</v>
      </c>
      <c r="G102" s="59">
        <v>29.828612048465164</v>
      </c>
      <c r="H102" s="59">
        <v>7.689125988284756</v>
      </c>
      <c r="I102" s="59">
        <v>2.3895688784836508</v>
      </c>
      <c r="J102" s="59">
        <v>8.2253487394423725</v>
      </c>
      <c r="K102" s="59">
        <v>2.2621543219409776E-2</v>
      </c>
      <c r="L102" s="59">
        <v>-1.6055828942398702</v>
      </c>
      <c r="M102" s="60">
        <v>99.999999999999972</v>
      </c>
      <c r="N102" s="90">
        <f t="shared" si="8"/>
        <v>0</v>
      </c>
      <c r="O102" s="90"/>
      <c r="P102" s="217">
        <v>37257</v>
      </c>
      <c r="Q102" s="90">
        <f t="shared" si="9"/>
        <v>53.450305696344493</v>
      </c>
      <c r="R102" s="90">
        <f t="shared" si="10"/>
        <v>-1.6055828942398702</v>
      </c>
      <c r="S102" s="91">
        <f t="shared" si="11"/>
        <v>29.828612048465171</v>
      </c>
      <c r="T102" s="91">
        <f t="shared" si="12"/>
        <v>7.689125988284756</v>
      </c>
      <c r="U102" s="91">
        <f t="shared" si="13"/>
        <v>8.2253487394423725</v>
      </c>
      <c r="V102" s="91">
        <f t="shared" si="14"/>
        <v>2.3895688784836508</v>
      </c>
      <c r="W102" s="91">
        <f t="shared" si="15"/>
        <v>2.2621543219409776E-2</v>
      </c>
      <c r="AG102" s="217"/>
      <c r="AH102" s="91"/>
      <c r="AI102" s="90"/>
      <c r="AJ102" s="91"/>
      <c r="AK102" s="91"/>
      <c r="AL102" s="91"/>
      <c r="AM102" s="91"/>
      <c r="AN102" s="91"/>
    </row>
    <row r="103" spans="1:40">
      <c r="A103" s="56"/>
      <c r="B103" s="57" t="s">
        <v>76</v>
      </c>
      <c r="C103" s="58">
        <v>626161.08614267991</v>
      </c>
      <c r="D103" s="59">
        <v>53.182301406895526</v>
      </c>
      <c r="E103" s="59">
        <v>53.18230140689554</v>
      </c>
      <c r="F103" s="59">
        <v>28.953727983405265</v>
      </c>
      <c r="G103" s="59">
        <v>28.953727983405265</v>
      </c>
      <c r="H103" s="59">
        <v>7.5855742130415473</v>
      </c>
      <c r="I103" s="59">
        <v>2.4921636086998515</v>
      </c>
      <c r="J103" s="59">
        <v>8.645891887381584</v>
      </c>
      <c r="K103" s="59">
        <v>1.467456872576434E-2</v>
      </c>
      <c r="L103" s="59">
        <v>-0.87433366814950386</v>
      </c>
      <c r="M103" s="60">
        <v>100.00000000000003</v>
      </c>
      <c r="N103" s="90">
        <f t="shared" si="8"/>
        <v>0</v>
      </c>
      <c r="O103" s="90"/>
      <c r="P103" s="217">
        <v>37288</v>
      </c>
      <c r="Q103" s="90">
        <f t="shared" si="9"/>
        <v>53.182301406895526</v>
      </c>
      <c r="R103" s="90">
        <f t="shared" si="10"/>
        <v>-0.87433366814950386</v>
      </c>
      <c r="S103" s="91">
        <f t="shared" si="11"/>
        <v>28.953727983405265</v>
      </c>
      <c r="T103" s="91">
        <f t="shared" si="12"/>
        <v>7.5855742130415473</v>
      </c>
      <c r="U103" s="91">
        <f t="shared" si="13"/>
        <v>8.645891887381584</v>
      </c>
      <c r="V103" s="91">
        <f t="shared" si="14"/>
        <v>2.4921636086998515</v>
      </c>
      <c r="W103" s="91">
        <f t="shared" si="15"/>
        <v>1.467456872576434E-2</v>
      </c>
      <c r="AG103" s="217"/>
      <c r="AH103" s="91"/>
      <c r="AI103" s="90"/>
      <c r="AJ103" s="91"/>
      <c r="AK103" s="91"/>
      <c r="AL103" s="91"/>
      <c r="AM103" s="91"/>
      <c r="AN103" s="91"/>
    </row>
    <row r="104" spans="1:40">
      <c r="A104" s="56"/>
      <c r="B104" s="57" t="s">
        <v>77</v>
      </c>
      <c r="C104" s="58">
        <v>628209.7240631741</v>
      </c>
      <c r="D104" s="59">
        <v>51.013051415304659</v>
      </c>
      <c r="E104" s="59">
        <v>51.013051415304666</v>
      </c>
      <c r="F104" s="59">
        <v>28.589115049900698</v>
      </c>
      <c r="G104" s="59">
        <v>28.589115049900698</v>
      </c>
      <c r="H104" s="59">
        <v>9.0655525400255321</v>
      </c>
      <c r="I104" s="59">
        <v>2.4007001399831021</v>
      </c>
      <c r="J104" s="59">
        <v>8.6161656112564931</v>
      </c>
      <c r="K104" s="59">
        <v>1.4725851492979608E-2</v>
      </c>
      <c r="L104" s="59">
        <v>0.3006893920365426</v>
      </c>
      <c r="M104" s="60">
        <v>100</v>
      </c>
      <c r="N104" s="90">
        <f t="shared" si="8"/>
        <v>0</v>
      </c>
      <c r="O104" s="90"/>
      <c r="P104" s="217">
        <v>37316</v>
      </c>
      <c r="Q104" s="90">
        <f t="shared" si="9"/>
        <v>51.013051415304659</v>
      </c>
      <c r="R104" s="90">
        <f t="shared" si="10"/>
        <v>0.3006893920365426</v>
      </c>
      <c r="S104" s="91">
        <f t="shared" si="11"/>
        <v>28.589115049900698</v>
      </c>
      <c r="T104" s="91">
        <f t="shared" si="12"/>
        <v>9.0655525400255321</v>
      </c>
      <c r="U104" s="91">
        <f t="shared" si="13"/>
        <v>8.6161656112564931</v>
      </c>
      <c r="V104" s="91">
        <f t="shared" si="14"/>
        <v>2.4007001399831021</v>
      </c>
      <c r="W104" s="91">
        <f t="shared" si="15"/>
        <v>1.4725851492979608E-2</v>
      </c>
      <c r="AG104" s="217"/>
      <c r="AH104" s="91"/>
      <c r="AI104" s="90"/>
      <c r="AJ104" s="91"/>
      <c r="AK104" s="91"/>
      <c r="AL104" s="91"/>
      <c r="AM104" s="91"/>
      <c r="AN104" s="91"/>
    </row>
    <row r="105" spans="1:40">
      <c r="A105" s="56"/>
      <c r="B105" s="57" t="s">
        <v>78</v>
      </c>
      <c r="C105" s="58">
        <v>638592.86447617679</v>
      </c>
      <c r="D105" s="59">
        <v>50.732275733967313</v>
      </c>
      <c r="E105" s="59">
        <v>49.65390013860943</v>
      </c>
      <c r="F105" s="59">
        <v>27.521826200449119</v>
      </c>
      <c r="G105" s="59">
        <v>28.600201795807024</v>
      </c>
      <c r="H105" s="59">
        <v>9.7117126600580175</v>
      </c>
      <c r="I105" s="59">
        <v>2.3655923022818461</v>
      </c>
      <c r="J105" s="59">
        <v>8.822948942230429</v>
      </c>
      <c r="K105" s="59">
        <v>1.4577248865184082E-2</v>
      </c>
      <c r="L105" s="59">
        <v>0.83106691214805872</v>
      </c>
      <c r="M105" s="60">
        <v>99.999999999999972</v>
      </c>
      <c r="N105" s="90">
        <f t="shared" si="8"/>
        <v>-1.0783755953579046</v>
      </c>
      <c r="O105" s="90"/>
      <c r="P105" s="217">
        <v>37347</v>
      </c>
      <c r="Q105" s="90">
        <f t="shared" si="9"/>
        <v>50.732275733967313</v>
      </c>
      <c r="R105" s="90">
        <f t="shared" si="10"/>
        <v>0.83106691214805872</v>
      </c>
      <c r="S105" s="91">
        <f t="shared" si="11"/>
        <v>27.521826200449119</v>
      </c>
      <c r="T105" s="91">
        <f t="shared" si="12"/>
        <v>9.7117126600580175</v>
      </c>
      <c r="U105" s="91">
        <f t="shared" si="13"/>
        <v>8.822948942230429</v>
      </c>
      <c r="V105" s="91">
        <f t="shared" si="14"/>
        <v>2.3655923022818461</v>
      </c>
      <c r="W105" s="91">
        <f t="shared" si="15"/>
        <v>1.4577248865184082E-2</v>
      </c>
      <c r="AG105" s="217"/>
      <c r="AH105" s="91"/>
      <c r="AI105" s="90"/>
      <c r="AJ105" s="91"/>
      <c r="AK105" s="91"/>
      <c r="AL105" s="91"/>
      <c r="AM105" s="91"/>
      <c r="AN105" s="91"/>
    </row>
    <row r="106" spans="1:40">
      <c r="A106" s="56"/>
      <c r="B106" s="57" t="s">
        <v>79</v>
      </c>
      <c r="C106" s="58">
        <v>648259.31869840831</v>
      </c>
      <c r="D106" s="59">
        <v>50.463345901013682</v>
      </c>
      <c r="E106" s="59">
        <v>48.237076639143311</v>
      </c>
      <c r="F106" s="59">
        <v>27.668793085381786</v>
      </c>
      <c r="G106" s="59">
        <v>29.895062347252154</v>
      </c>
      <c r="H106" s="59">
        <v>9.4255550608238448</v>
      </c>
      <c r="I106" s="59">
        <v>2.2581652236930894</v>
      </c>
      <c r="J106" s="59">
        <v>8.8015904628414816</v>
      </c>
      <c r="K106" s="59">
        <v>1.4454699520269322E-2</v>
      </c>
      <c r="L106" s="59">
        <v>1.368095566725831</v>
      </c>
      <c r="M106" s="60">
        <v>99.999999999999972</v>
      </c>
      <c r="N106" s="90">
        <f t="shared" si="8"/>
        <v>-2.2262692618703674</v>
      </c>
      <c r="O106" s="90"/>
      <c r="P106" s="217">
        <v>37377</v>
      </c>
      <c r="Q106" s="90">
        <f t="shared" si="9"/>
        <v>50.463345901013682</v>
      </c>
      <c r="R106" s="90">
        <f t="shared" si="10"/>
        <v>1.368095566725831</v>
      </c>
      <c r="S106" s="91">
        <f t="shared" si="11"/>
        <v>27.668793085381786</v>
      </c>
      <c r="T106" s="91">
        <f t="shared" si="12"/>
        <v>9.4255550608238448</v>
      </c>
      <c r="U106" s="91">
        <f t="shared" si="13"/>
        <v>8.8015904628414816</v>
      </c>
      <c r="V106" s="91">
        <f t="shared" si="14"/>
        <v>2.2581652236930894</v>
      </c>
      <c r="W106" s="91">
        <f t="shared" si="15"/>
        <v>1.4454699520269322E-2</v>
      </c>
      <c r="AG106" s="217"/>
      <c r="AH106" s="91"/>
      <c r="AI106" s="90"/>
      <c r="AJ106" s="91"/>
      <c r="AK106" s="91"/>
      <c r="AL106" s="91"/>
      <c r="AM106" s="91"/>
      <c r="AN106" s="91"/>
    </row>
    <row r="107" spans="1:40">
      <c r="A107" s="56"/>
      <c r="B107" s="57" t="s">
        <v>80</v>
      </c>
      <c r="C107" s="58">
        <v>674756.47251544974</v>
      </c>
      <c r="D107" s="59">
        <v>48.786272108676094</v>
      </c>
      <c r="E107" s="59">
        <v>45.588462206709742</v>
      </c>
      <c r="F107" s="59">
        <v>28.951541939880116</v>
      </c>
      <c r="G107" s="59">
        <v>32.149351841846453</v>
      </c>
      <c r="H107" s="59">
        <v>8.3452098837852482</v>
      </c>
      <c r="I107" s="59">
        <v>2.1696168610027682</v>
      </c>
      <c r="J107" s="59">
        <v>8.6198948220800631</v>
      </c>
      <c r="K107" s="59">
        <v>1.3977985300147003E-2</v>
      </c>
      <c r="L107" s="59">
        <v>3.1134863992755513</v>
      </c>
      <c r="M107" s="60">
        <v>99.999999999999986</v>
      </c>
      <c r="N107" s="90">
        <f t="shared" si="8"/>
        <v>-3.1978099019663375</v>
      </c>
      <c r="O107" s="90"/>
      <c r="P107" s="217">
        <v>37408</v>
      </c>
      <c r="Q107" s="90">
        <f t="shared" si="9"/>
        <v>48.786272108676094</v>
      </c>
      <c r="R107" s="90">
        <f t="shared" si="10"/>
        <v>3.1134863992755513</v>
      </c>
      <c r="S107" s="91">
        <f t="shared" si="11"/>
        <v>28.951541939880116</v>
      </c>
      <c r="T107" s="91">
        <f t="shared" si="12"/>
        <v>8.3452098837852482</v>
      </c>
      <c r="U107" s="91">
        <f t="shared" si="13"/>
        <v>8.6198948220800631</v>
      </c>
      <c r="V107" s="91">
        <f t="shared" si="14"/>
        <v>2.1696168610027682</v>
      </c>
      <c r="W107" s="91">
        <f t="shared" si="15"/>
        <v>1.3977985300147003E-2</v>
      </c>
      <c r="AG107" s="217"/>
      <c r="AH107" s="91"/>
      <c r="AI107" s="90"/>
      <c r="AJ107" s="91"/>
      <c r="AK107" s="91"/>
      <c r="AL107" s="91"/>
      <c r="AM107" s="91"/>
      <c r="AN107" s="91"/>
    </row>
    <row r="108" spans="1:40">
      <c r="A108" s="56"/>
      <c r="B108" s="57" t="s">
        <v>69</v>
      </c>
      <c r="C108" s="58">
        <v>699051.48691128672</v>
      </c>
      <c r="D108" s="59">
        <v>51.138624735640803</v>
      </c>
      <c r="E108" s="59">
        <v>42.885837450410222</v>
      </c>
      <c r="F108" s="59">
        <v>27.496115078326611</v>
      </c>
      <c r="G108" s="59">
        <v>35.748902363557185</v>
      </c>
      <c r="H108" s="59">
        <v>7.4184090910575682</v>
      </c>
      <c r="I108" s="59">
        <v>1.7613883099483165</v>
      </c>
      <c r="J108" s="59">
        <v>8.6471026694349593</v>
      </c>
      <c r="K108" s="59">
        <v>1.2134728544074337E-2</v>
      </c>
      <c r="L108" s="59">
        <v>3.5262253870476683</v>
      </c>
      <c r="M108" s="60">
        <v>100</v>
      </c>
      <c r="N108" s="90">
        <f t="shared" si="8"/>
        <v>-8.2527872852305748</v>
      </c>
      <c r="O108" s="90"/>
      <c r="P108" s="217">
        <v>37438</v>
      </c>
      <c r="Q108" s="90">
        <f t="shared" si="9"/>
        <v>51.138624735640803</v>
      </c>
      <c r="R108" s="90">
        <f t="shared" si="10"/>
        <v>3.5262253870476683</v>
      </c>
      <c r="S108" s="91">
        <f t="shared" si="11"/>
        <v>27.496115078326611</v>
      </c>
      <c r="T108" s="91">
        <f t="shared" si="12"/>
        <v>7.4184090910575682</v>
      </c>
      <c r="U108" s="91">
        <f t="shared" si="13"/>
        <v>8.6471026694349593</v>
      </c>
      <c r="V108" s="91">
        <f t="shared" si="14"/>
        <v>1.7613883099483165</v>
      </c>
      <c r="W108" s="91">
        <f t="shared" si="15"/>
        <v>1.2134728544074337E-2</v>
      </c>
      <c r="AG108" s="217"/>
      <c r="AH108" s="91"/>
      <c r="AI108" s="90"/>
      <c r="AJ108" s="91"/>
      <c r="AK108" s="91"/>
      <c r="AL108" s="91"/>
      <c r="AM108" s="91"/>
      <c r="AN108" s="91"/>
    </row>
    <row r="109" spans="1:40">
      <c r="A109" s="56"/>
      <c r="B109" s="57" t="s">
        <v>70</v>
      </c>
      <c r="C109" s="58">
        <v>665791.63852746703</v>
      </c>
      <c r="D109" s="59">
        <v>52.179492123403939</v>
      </c>
      <c r="E109" s="59">
        <v>42.448905485078761</v>
      </c>
      <c r="F109" s="59">
        <v>22.993609287658391</v>
      </c>
      <c r="G109" s="59">
        <v>32.724195925983572</v>
      </c>
      <c r="H109" s="59">
        <v>7.2584309644565064</v>
      </c>
      <c r="I109" s="59">
        <v>1.8648204601545049</v>
      </c>
      <c r="J109" s="59">
        <v>9.232749344422178</v>
      </c>
      <c r="K109" s="59">
        <v>1.2821672373177192E-2</v>
      </c>
      <c r="L109" s="59">
        <v>6.4580761475312762</v>
      </c>
      <c r="M109" s="60">
        <v>99.999999999999972</v>
      </c>
      <c r="N109" s="90">
        <f t="shared" si="8"/>
        <v>-9.7305866383251818</v>
      </c>
      <c r="O109" s="90"/>
      <c r="P109" s="217">
        <v>37469</v>
      </c>
      <c r="Q109" s="90">
        <f t="shared" si="9"/>
        <v>52.179492123403939</v>
      </c>
      <c r="R109" s="90">
        <f t="shared" si="10"/>
        <v>6.4580761475312762</v>
      </c>
      <c r="S109" s="91">
        <f t="shared" si="11"/>
        <v>22.993609287658391</v>
      </c>
      <c r="T109" s="91">
        <f t="shared" si="12"/>
        <v>7.2584309644565064</v>
      </c>
      <c r="U109" s="91">
        <f t="shared" si="13"/>
        <v>9.232749344422178</v>
      </c>
      <c r="V109" s="91">
        <f t="shared" si="14"/>
        <v>1.8648204601545049</v>
      </c>
      <c r="W109" s="91">
        <f t="shared" si="15"/>
        <v>1.2821672373177192E-2</v>
      </c>
      <c r="AG109" s="217"/>
      <c r="AH109" s="91"/>
      <c r="AI109" s="90"/>
      <c r="AJ109" s="91"/>
      <c r="AK109" s="91"/>
      <c r="AL109" s="91"/>
      <c r="AM109" s="91"/>
      <c r="AN109" s="91"/>
    </row>
    <row r="110" spans="1:40">
      <c r="A110" s="56"/>
      <c r="B110" s="57" t="s">
        <v>71</v>
      </c>
      <c r="C110" s="58">
        <v>709391.55545738398</v>
      </c>
      <c r="D110" s="59">
        <v>49.126247466934061</v>
      </c>
      <c r="E110" s="59">
        <v>38.32607493981795</v>
      </c>
      <c r="F110" s="59">
        <v>26.967518995294594</v>
      </c>
      <c r="G110" s="59">
        <v>37.767691522410693</v>
      </c>
      <c r="H110" s="59">
        <v>6.0891359619285668</v>
      </c>
      <c r="I110" s="59">
        <v>1.7723332139953956</v>
      </c>
      <c r="J110" s="59">
        <v>8.8978602938462998</v>
      </c>
      <c r="K110" s="59">
        <v>1.2104448436045476E-2</v>
      </c>
      <c r="L110" s="59">
        <v>7.1347996195650465</v>
      </c>
      <c r="M110" s="60">
        <v>100.00000000000001</v>
      </c>
      <c r="N110" s="90">
        <f t="shared" si="8"/>
        <v>-10.8001725271161</v>
      </c>
      <c r="O110" s="90"/>
      <c r="P110" s="217">
        <v>37500</v>
      </c>
      <c r="Q110" s="90">
        <f t="shared" si="9"/>
        <v>49.126247466934061</v>
      </c>
      <c r="R110" s="90">
        <f t="shared" si="10"/>
        <v>7.1347996195650465</v>
      </c>
      <c r="S110" s="91">
        <f t="shared" si="11"/>
        <v>26.967518995294594</v>
      </c>
      <c r="T110" s="91">
        <f t="shared" si="12"/>
        <v>6.0891359619285668</v>
      </c>
      <c r="U110" s="91">
        <f t="shared" si="13"/>
        <v>8.8978602938462998</v>
      </c>
      <c r="V110" s="91">
        <f t="shared" si="14"/>
        <v>1.7723332139953956</v>
      </c>
      <c r="W110" s="91">
        <f t="shared" si="15"/>
        <v>1.2104448436045476E-2</v>
      </c>
      <c r="AG110" s="217"/>
      <c r="AH110" s="91"/>
      <c r="AI110" s="90"/>
      <c r="AJ110" s="91"/>
      <c r="AK110" s="91"/>
      <c r="AL110" s="91"/>
      <c r="AM110" s="91"/>
      <c r="AN110" s="91"/>
    </row>
    <row r="111" spans="1:40">
      <c r="A111" s="56"/>
      <c r="B111" s="57" t="s">
        <v>72</v>
      </c>
      <c r="C111" s="58">
        <v>686790.69704776094</v>
      </c>
      <c r="D111" s="59">
        <v>49.901080916786682</v>
      </c>
      <c r="E111" s="59">
        <v>39.45180265944893</v>
      </c>
      <c r="F111" s="59">
        <v>24.498804778398156</v>
      </c>
      <c r="G111" s="59">
        <v>34.948083035735891</v>
      </c>
      <c r="H111" s="59">
        <v>5.9826408750004685</v>
      </c>
      <c r="I111" s="59">
        <v>1.8176162102241624</v>
      </c>
      <c r="J111" s="59">
        <v>9.827996059444029</v>
      </c>
      <c r="K111" s="59">
        <v>9.2030701233573233E-3</v>
      </c>
      <c r="L111" s="59">
        <v>7.9626580900231616</v>
      </c>
      <c r="M111" s="60">
        <v>100.00000000000001</v>
      </c>
      <c r="N111" s="90">
        <f t="shared" si="8"/>
        <v>-10.449278257337735</v>
      </c>
      <c r="O111" s="90"/>
      <c r="P111" s="217">
        <v>37530</v>
      </c>
      <c r="Q111" s="90">
        <f t="shared" si="9"/>
        <v>49.901080916786682</v>
      </c>
      <c r="R111" s="90">
        <f t="shared" si="10"/>
        <v>7.9626580900231616</v>
      </c>
      <c r="S111" s="91">
        <f t="shared" si="11"/>
        <v>24.498804778398156</v>
      </c>
      <c r="T111" s="91">
        <f t="shared" si="12"/>
        <v>5.9826408750004685</v>
      </c>
      <c r="U111" s="91">
        <f t="shared" si="13"/>
        <v>9.827996059444029</v>
      </c>
      <c r="V111" s="91">
        <f t="shared" si="14"/>
        <v>1.8176162102241624</v>
      </c>
      <c r="W111" s="91">
        <f t="shared" si="15"/>
        <v>9.2030701233573233E-3</v>
      </c>
      <c r="AG111" s="217"/>
      <c r="AH111" s="91"/>
      <c r="AI111" s="90"/>
      <c r="AJ111" s="91"/>
      <c r="AK111" s="91"/>
      <c r="AL111" s="91"/>
      <c r="AM111" s="91"/>
      <c r="AN111" s="91"/>
    </row>
    <row r="112" spans="1:40">
      <c r="A112" s="56"/>
      <c r="B112" s="57" t="s">
        <v>73</v>
      </c>
      <c r="C112" s="58">
        <v>693070.76718969189</v>
      </c>
      <c r="D112" s="59">
        <v>52.547642640158422</v>
      </c>
      <c r="E112" s="59">
        <v>39.761153319116609</v>
      </c>
      <c r="F112" s="59">
        <v>21.545142681474456</v>
      </c>
      <c r="G112" s="59">
        <v>34.331632002516265</v>
      </c>
      <c r="H112" s="59">
        <v>4.0274546874692012</v>
      </c>
      <c r="I112" s="59">
        <v>1.8125937714518303</v>
      </c>
      <c r="J112" s="59">
        <v>11.168618748783505</v>
      </c>
      <c r="K112" s="59">
        <v>9.185097204161349E-3</v>
      </c>
      <c r="L112" s="59">
        <v>8.8893623734584093</v>
      </c>
      <c r="M112" s="60">
        <v>99.999999999999972</v>
      </c>
      <c r="N112" s="90">
        <f t="shared" si="8"/>
        <v>-12.78648932104181</v>
      </c>
      <c r="O112" s="90"/>
      <c r="P112" s="217">
        <v>37561</v>
      </c>
      <c r="Q112" s="90">
        <f t="shared" si="9"/>
        <v>52.547642640158422</v>
      </c>
      <c r="R112" s="90">
        <f t="shared" si="10"/>
        <v>8.8893623734584093</v>
      </c>
      <c r="S112" s="91">
        <f t="shared" si="11"/>
        <v>21.545142681474456</v>
      </c>
      <c r="T112" s="91">
        <f t="shared" si="12"/>
        <v>4.0274546874692012</v>
      </c>
      <c r="U112" s="91">
        <f t="shared" si="13"/>
        <v>11.168618748783505</v>
      </c>
      <c r="V112" s="91">
        <f t="shared" si="14"/>
        <v>1.8125937714518303</v>
      </c>
      <c r="W112" s="91">
        <f t="shared" si="15"/>
        <v>9.185097204161349E-3</v>
      </c>
      <c r="AG112" s="217"/>
      <c r="AH112" s="91"/>
      <c r="AI112" s="90"/>
      <c r="AJ112" s="91"/>
      <c r="AK112" s="91"/>
      <c r="AL112" s="91"/>
      <c r="AM112" s="91"/>
      <c r="AN112" s="91"/>
    </row>
    <row r="113" spans="1:40">
      <c r="A113" s="66"/>
      <c r="B113" s="57" t="s">
        <v>74</v>
      </c>
      <c r="C113" s="58">
        <v>687301.06146566337</v>
      </c>
      <c r="D113" s="59">
        <v>55.153063555072492</v>
      </c>
      <c r="E113" s="59">
        <v>41.89868081109632</v>
      </c>
      <c r="F113" s="59">
        <v>20.29243777898278</v>
      </c>
      <c r="G113" s="59">
        <v>33.546820522958967</v>
      </c>
      <c r="H113" s="59">
        <v>1.9841320199446955</v>
      </c>
      <c r="I113" s="59">
        <v>1.8599693467144094</v>
      </c>
      <c r="J113" s="59">
        <v>11.373195605894097</v>
      </c>
      <c r="K113" s="59">
        <v>9.3492289584089644E-3</v>
      </c>
      <c r="L113" s="59">
        <v>9.3278524644331373</v>
      </c>
      <c r="M113" s="60">
        <v>100.00000000000003</v>
      </c>
      <c r="N113" s="90">
        <f t="shared" si="8"/>
        <v>-13.254382743976187</v>
      </c>
      <c r="O113" s="90"/>
      <c r="P113" s="217">
        <v>37591</v>
      </c>
      <c r="Q113" s="90">
        <f t="shared" si="9"/>
        <v>55.153063555072492</v>
      </c>
      <c r="R113" s="90">
        <f t="shared" si="10"/>
        <v>9.3278524644331373</v>
      </c>
      <c r="S113" s="91">
        <f t="shared" si="11"/>
        <v>20.29243777898278</v>
      </c>
      <c r="T113" s="91">
        <f t="shared" si="12"/>
        <v>1.9841320199446955</v>
      </c>
      <c r="U113" s="91">
        <f t="shared" si="13"/>
        <v>11.373195605894097</v>
      </c>
      <c r="V113" s="91">
        <f t="shared" si="14"/>
        <v>1.8599693467144094</v>
      </c>
      <c r="W113" s="91">
        <f t="shared" si="15"/>
        <v>9.3492289584089644E-3</v>
      </c>
      <c r="AG113" s="217"/>
      <c r="AH113" s="91"/>
      <c r="AI113" s="90"/>
      <c r="AJ113" s="91"/>
      <c r="AK113" s="91"/>
      <c r="AL113" s="91"/>
      <c r="AM113" s="91"/>
      <c r="AN113" s="91"/>
    </row>
    <row r="114" spans="1:40">
      <c r="A114" s="56">
        <v>2003</v>
      </c>
      <c r="B114" s="57" t="s">
        <v>75</v>
      </c>
      <c r="C114" s="58">
        <v>717566.09226849233</v>
      </c>
      <c r="D114" s="59">
        <v>55.398720309323203</v>
      </c>
      <c r="E114" s="59">
        <v>41.920675409612073</v>
      </c>
      <c r="F114" s="59">
        <v>18.797637358431345</v>
      </c>
      <c r="G114" s="59">
        <v>32.275682258142488</v>
      </c>
      <c r="H114" s="59">
        <v>1.6935579147868827</v>
      </c>
      <c r="I114" s="59">
        <v>1.7908302671830425</v>
      </c>
      <c r="J114" s="59">
        <v>11.064569901800441</v>
      </c>
      <c r="K114" s="59">
        <v>7.8504209642785375E-3</v>
      </c>
      <c r="L114" s="59">
        <v>11.246833827510779</v>
      </c>
      <c r="M114" s="60">
        <v>99.999999999999972</v>
      </c>
      <c r="N114" s="90">
        <f t="shared" si="8"/>
        <v>-13.478044899711144</v>
      </c>
      <c r="O114" s="90"/>
      <c r="P114" s="217">
        <v>37622</v>
      </c>
      <c r="Q114" s="90">
        <f t="shared" si="9"/>
        <v>55.398720309323203</v>
      </c>
      <c r="R114" s="90">
        <f t="shared" si="10"/>
        <v>11.246833827510779</v>
      </c>
      <c r="S114" s="91">
        <f t="shared" si="11"/>
        <v>18.797637358431345</v>
      </c>
      <c r="T114" s="91">
        <f t="shared" si="12"/>
        <v>1.6935579147868827</v>
      </c>
      <c r="U114" s="91">
        <f t="shared" si="13"/>
        <v>11.064569901800441</v>
      </c>
      <c r="V114" s="91">
        <f t="shared" si="14"/>
        <v>1.7908302671830425</v>
      </c>
      <c r="W114" s="91">
        <f t="shared" si="15"/>
        <v>7.8504209642785375E-3</v>
      </c>
      <c r="AG114" s="217"/>
      <c r="AH114" s="91"/>
      <c r="AI114" s="90"/>
      <c r="AJ114" s="91"/>
      <c r="AK114" s="91"/>
      <c r="AL114" s="91"/>
      <c r="AM114" s="91"/>
      <c r="AN114" s="91"/>
    </row>
    <row r="115" spans="1:40">
      <c r="A115" s="56"/>
      <c r="B115" s="57" t="s">
        <v>76</v>
      </c>
      <c r="C115" s="58">
        <v>720592.39597003139</v>
      </c>
      <c r="D115" s="59">
        <v>56.054554203765591</v>
      </c>
      <c r="E115" s="59">
        <v>41.623345517271936</v>
      </c>
      <c r="F115" s="59">
        <v>18.437782434135862</v>
      </c>
      <c r="G115" s="59">
        <v>32.868991120629524</v>
      </c>
      <c r="H115" s="59">
        <v>1.7734780984368708</v>
      </c>
      <c r="I115" s="59">
        <v>1.7930776819672385</v>
      </c>
      <c r="J115" s="59">
        <v>11.409921713569306</v>
      </c>
      <c r="K115" s="59">
        <v>7.886923522623962E-3</v>
      </c>
      <c r="L115" s="59">
        <v>10.523298944602475</v>
      </c>
      <c r="M115" s="60">
        <v>99.999999999999957</v>
      </c>
      <c r="N115" s="90">
        <f t="shared" si="8"/>
        <v>-14.431208686493662</v>
      </c>
      <c r="O115" s="90"/>
      <c r="P115" s="217">
        <v>37653</v>
      </c>
      <c r="Q115" s="90">
        <f t="shared" si="9"/>
        <v>56.054554203765591</v>
      </c>
      <c r="R115" s="90">
        <f t="shared" si="10"/>
        <v>10.523298944602475</v>
      </c>
      <c r="S115" s="91">
        <f t="shared" si="11"/>
        <v>18.437782434135862</v>
      </c>
      <c r="T115" s="91">
        <f t="shared" si="12"/>
        <v>1.7734780984368708</v>
      </c>
      <c r="U115" s="91">
        <f t="shared" si="13"/>
        <v>11.409921713569306</v>
      </c>
      <c r="V115" s="91">
        <f t="shared" si="14"/>
        <v>1.7930776819672385</v>
      </c>
      <c r="W115" s="91">
        <f t="shared" si="15"/>
        <v>7.886923522623962E-3</v>
      </c>
      <c r="AG115" s="217"/>
      <c r="AH115" s="91"/>
      <c r="AI115" s="90"/>
      <c r="AJ115" s="91"/>
      <c r="AK115" s="91"/>
      <c r="AL115" s="91"/>
      <c r="AM115" s="91"/>
      <c r="AN115" s="91"/>
    </row>
    <row r="116" spans="1:40">
      <c r="A116" s="56"/>
      <c r="B116" s="57" t="s">
        <v>77</v>
      </c>
      <c r="C116" s="58">
        <v>721344.22184141062</v>
      </c>
      <c r="D116" s="59">
        <v>57.578926670121767</v>
      </c>
      <c r="E116" s="59">
        <v>43.177114566858009</v>
      </c>
      <c r="F116" s="59">
        <v>16.850862656102116</v>
      </c>
      <c r="G116" s="59">
        <v>31.25267475936586</v>
      </c>
      <c r="H116" s="59">
        <v>2.1734254751564119</v>
      </c>
      <c r="I116" s="59">
        <v>1.8005641112387165</v>
      </c>
      <c r="J116" s="59">
        <v>11.659466112395048</v>
      </c>
      <c r="K116" s="59">
        <v>5.2942616636632786E-3</v>
      </c>
      <c r="L116" s="59">
        <v>9.9314607133222772</v>
      </c>
      <c r="M116" s="60">
        <v>100</v>
      </c>
      <c r="N116" s="90">
        <f t="shared" si="8"/>
        <v>-14.401812103263744</v>
      </c>
      <c r="O116" s="90"/>
      <c r="P116" s="217">
        <v>37681</v>
      </c>
      <c r="Q116" s="90">
        <f t="shared" si="9"/>
        <v>57.578926670121767</v>
      </c>
      <c r="R116" s="90">
        <f t="shared" si="10"/>
        <v>9.9314607133222772</v>
      </c>
      <c r="S116" s="91">
        <f t="shared" si="11"/>
        <v>16.850862656102116</v>
      </c>
      <c r="T116" s="91">
        <f t="shared" si="12"/>
        <v>2.1734254751564119</v>
      </c>
      <c r="U116" s="91">
        <f t="shared" si="13"/>
        <v>11.659466112395048</v>
      </c>
      <c r="V116" s="91">
        <f t="shared" si="14"/>
        <v>1.8005641112387165</v>
      </c>
      <c r="W116" s="91">
        <f t="shared" si="15"/>
        <v>5.2942616636632786E-3</v>
      </c>
      <c r="AG116" s="217"/>
      <c r="AH116" s="91"/>
      <c r="AI116" s="90"/>
      <c r="AJ116" s="91"/>
      <c r="AK116" s="91"/>
      <c r="AL116" s="91"/>
      <c r="AM116" s="91"/>
      <c r="AN116" s="91"/>
    </row>
    <row r="117" spans="1:40">
      <c r="A117" s="56"/>
      <c r="B117" s="57" t="s">
        <v>78</v>
      </c>
      <c r="C117" s="58">
        <v>696544.28802065027</v>
      </c>
      <c r="D117" s="59">
        <v>62.618287480908755</v>
      </c>
      <c r="E117" s="59">
        <v>48.487882042838173</v>
      </c>
      <c r="F117" s="59">
        <v>13.959948762123547</v>
      </c>
      <c r="G117" s="59">
        <v>28.090354200194135</v>
      </c>
      <c r="H117" s="59">
        <v>1.7686282122888894</v>
      </c>
      <c r="I117" s="59">
        <v>1.8804486334359505</v>
      </c>
      <c r="J117" s="59">
        <v>12.281984735144727</v>
      </c>
      <c r="K117" s="59">
        <v>5.5573121358871002E-3</v>
      </c>
      <c r="L117" s="59">
        <v>7.4851448639622324</v>
      </c>
      <c r="M117" s="60">
        <v>100</v>
      </c>
      <c r="N117" s="90">
        <f t="shared" si="8"/>
        <v>-14.130405438070587</v>
      </c>
      <c r="O117" s="90"/>
      <c r="P117" s="217">
        <v>37712</v>
      </c>
      <c r="Q117" s="90">
        <f t="shared" si="9"/>
        <v>62.618287480908755</v>
      </c>
      <c r="R117" s="90">
        <f t="shared" si="10"/>
        <v>7.4851448639622324</v>
      </c>
      <c r="S117" s="91">
        <f t="shared" si="11"/>
        <v>13.959948762123547</v>
      </c>
      <c r="T117" s="91">
        <f t="shared" si="12"/>
        <v>1.7686282122888894</v>
      </c>
      <c r="U117" s="91">
        <f t="shared" si="13"/>
        <v>12.281984735144727</v>
      </c>
      <c r="V117" s="91">
        <f t="shared" si="14"/>
        <v>1.8804486334359505</v>
      </c>
      <c r="W117" s="91">
        <f t="shared" si="15"/>
        <v>5.5573121358871002E-3</v>
      </c>
      <c r="AG117" s="217"/>
      <c r="AH117" s="91"/>
      <c r="AI117" s="90"/>
      <c r="AJ117" s="91"/>
      <c r="AK117" s="91"/>
      <c r="AL117" s="91"/>
      <c r="AM117" s="91"/>
      <c r="AN117" s="91"/>
    </row>
    <row r="118" spans="1:40">
      <c r="A118" s="56"/>
      <c r="B118" s="57" t="s">
        <v>79</v>
      </c>
      <c r="C118" s="58">
        <v>709404.02980512928</v>
      </c>
      <c r="D118" s="59">
        <v>62.595962401075496</v>
      </c>
      <c r="E118" s="59">
        <v>47.483059247095596</v>
      </c>
      <c r="F118" s="59">
        <v>13.4430011538728</v>
      </c>
      <c r="G118" s="59">
        <v>28.555904307852721</v>
      </c>
      <c r="H118" s="59">
        <v>3.0434497556464115</v>
      </c>
      <c r="I118" s="59">
        <v>1.8750383884169151</v>
      </c>
      <c r="J118" s="59">
        <v>12.179783744523492</v>
      </c>
      <c r="K118" s="59">
        <v>5.5332811699396103E-3</v>
      </c>
      <c r="L118" s="59">
        <v>6.8572312752949447</v>
      </c>
      <c r="M118" s="60">
        <v>100</v>
      </c>
      <c r="N118" s="90">
        <f t="shared" si="8"/>
        <v>-15.112903153979921</v>
      </c>
      <c r="O118" s="90"/>
      <c r="P118" s="217">
        <v>37742</v>
      </c>
      <c r="Q118" s="90">
        <f t="shared" si="9"/>
        <v>62.595962401075496</v>
      </c>
      <c r="R118" s="90">
        <f t="shared" si="10"/>
        <v>6.8572312752949447</v>
      </c>
      <c r="S118" s="91">
        <f t="shared" si="11"/>
        <v>13.4430011538728</v>
      </c>
      <c r="T118" s="91">
        <f t="shared" si="12"/>
        <v>3.0434497556464115</v>
      </c>
      <c r="U118" s="91">
        <f t="shared" si="13"/>
        <v>12.179783744523492</v>
      </c>
      <c r="V118" s="91">
        <f t="shared" si="14"/>
        <v>1.8750383884169151</v>
      </c>
      <c r="W118" s="91">
        <f t="shared" si="15"/>
        <v>5.5332811699396103E-3</v>
      </c>
      <c r="AG118" s="217"/>
      <c r="AH118" s="91"/>
      <c r="AI118" s="90"/>
      <c r="AJ118" s="91"/>
      <c r="AK118" s="91"/>
      <c r="AL118" s="91"/>
      <c r="AM118" s="91"/>
      <c r="AN118" s="91"/>
    </row>
    <row r="119" spans="1:40">
      <c r="A119" s="56"/>
      <c r="B119" s="57" t="s">
        <v>80</v>
      </c>
      <c r="C119" s="58">
        <v>717808.57437700999</v>
      </c>
      <c r="D119" s="59">
        <v>62.662421358695894</v>
      </c>
      <c r="E119" s="59">
        <v>48.145464676962305</v>
      </c>
      <c r="F119" s="59">
        <v>12.578693633097654</v>
      </c>
      <c r="G119" s="59">
        <v>27.09565031483125</v>
      </c>
      <c r="H119" s="59">
        <v>4.1774330700988056</v>
      </c>
      <c r="I119" s="59">
        <v>1.8740181205964201</v>
      </c>
      <c r="J119" s="59">
        <v>11.962348612305759</v>
      </c>
      <c r="K119" s="59">
        <v>4.3269129275804816E-3</v>
      </c>
      <c r="L119" s="59">
        <v>6.7407582922778886</v>
      </c>
      <c r="M119" s="60">
        <v>100</v>
      </c>
      <c r="N119" s="90">
        <f t="shared" si="8"/>
        <v>-14.516956681733596</v>
      </c>
      <c r="O119" s="90"/>
      <c r="P119" s="217">
        <v>37773</v>
      </c>
      <c r="Q119" s="90">
        <f t="shared" si="9"/>
        <v>62.662421358695894</v>
      </c>
      <c r="R119" s="90">
        <f t="shared" si="10"/>
        <v>6.7407582922778886</v>
      </c>
      <c r="S119" s="91">
        <f t="shared" si="11"/>
        <v>12.578693633097654</v>
      </c>
      <c r="T119" s="91">
        <f t="shared" si="12"/>
        <v>4.1774330700988056</v>
      </c>
      <c r="U119" s="91">
        <f t="shared" si="13"/>
        <v>11.962348612305759</v>
      </c>
      <c r="V119" s="91">
        <f t="shared" si="14"/>
        <v>1.8740181205964201</v>
      </c>
      <c r="W119" s="91">
        <f t="shared" si="15"/>
        <v>4.3269129275804816E-3</v>
      </c>
      <c r="AG119" s="217"/>
      <c r="AH119" s="91"/>
      <c r="AI119" s="90"/>
      <c r="AJ119" s="91"/>
      <c r="AK119" s="91"/>
      <c r="AL119" s="91"/>
      <c r="AM119" s="91"/>
      <c r="AN119" s="91"/>
    </row>
    <row r="120" spans="1:40">
      <c r="A120" s="56"/>
      <c r="B120" s="57" t="s">
        <v>69</v>
      </c>
      <c r="C120" s="58">
        <v>735367.454172589</v>
      </c>
      <c r="D120" s="59">
        <v>62.359836849359382</v>
      </c>
      <c r="E120" s="59">
        <v>47.776584883055882</v>
      </c>
      <c r="F120" s="59">
        <v>12.100740461807524</v>
      </c>
      <c r="G120" s="59">
        <v>26.683992428111015</v>
      </c>
      <c r="H120" s="59">
        <v>5.9180592759719959</v>
      </c>
      <c r="I120" s="59">
        <v>1.8438948634140866</v>
      </c>
      <c r="J120" s="59">
        <v>11.602533863631743</v>
      </c>
      <c r="K120" s="59">
        <v>4.2822123444980981E-3</v>
      </c>
      <c r="L120" s="59">
        <v>6.1706524734707848</v>
      </c>
      <c r="M120" s="60">
        <v>100.00000000000001</v>
      </c>
      <c r="N120" s="90">
        <f t="shared" si="8"/>
        <v>-14.583251966303491</v>
      </c>
      <c r="O120" s="90"/>
      <c r="P120" s="217">
        <v>37803</v>
      </c>
      <c r="Q120" s="90">
        <f t="shared" si="9"/>
        <v>62.359836849359382</v>
      </c>
      <c r="R120" s="90">
        <f t="shared" si="10"/>
        <v>6.1706524734707848</v>
      </c>
      <c r="S120" s="91">
        <f t="shared" si="11"/>
        <v>12.100740461807524</v>
      </c>
      <c r="T120" s="91">
        <f t="shared" si="12"/>
        <v>5.9180592759719959</v>
      </c>
      <c r="U120" s="91">
        <f t="shared" si="13"/>
        <v>11.602533863631743</v>
      </c>
      <c r="V120" s="91">
        <f t="shared" si="14"/>
        <v>1.8438948634140866</v>
      </c>
      <c r="W120" s="91">
        <f t="shared" si="15"/>
        <v>4.2822123444980981E-3</v>
      </c>
      <c r="AG120" s="217"/>
      <c r="AH120" s="91"/>
      <c r="AI120" s="90"/>
      <c r="AJ120" s="91"/>
      <c r="AK120" s="91"/>
      <c r="AL120" s="91"/>
      <c r="AM120" s="91"/>
      <c r="AN120" s="91"/>
    </row>
    <row r="121" spans="1:40">
      <c r="A121" s="56"/>
      <c r="B121" s="57" t="s">
        <v>70</v>
      </c>
      <c r="C121" s="58">
        <v>753524.47485518758</v>
      </c>
      <c r="D121" s="59">
        <v>60.778986667608869</v>
      </c>
      <c r="E121" s="59">
        <v>46.489642530661925</v>
      </c>
      <c r="F121" s="59">
        <v>11.562622287770465</v>
      </c>
      <c r="G121" s="59">
        <v>25.851966424717403</v>
      </c>
      <c r="H121" s="59">
        <v>6.8511495246018805</v>
      </c>
      <c r="I121" s="59">
        <v>1.7105890137475761</v>
      </c>
      <c r="J121" s="59">
        <v>11.451813502100752</v>
      </c>
      <c r="K121" s="59">
        <v>4.237282366460109E-3</v>
      </c>
      <c r="L121" s="59">
        <v>7.6406017218039981</v>
      </c>
      <c r="M121" s="60">
        <v>100</v>
      </c>
      <c r="N121" s="90">
        <f t="shared" si="8"/>
        <v>-14.289344136946939</v>
      </c>
      <c r="O121" s="90"/>
      <c r="P121" s="217">
        <v>37834</v>
      </c>
      <c r="Q121" s="90">
        <f t="shared" si="9"/>
        <v>60.778986667608869</v>
      </c>
      <c r="R121" s="90">
        <f t="shared" si="10"/>
        <v>7.6406017218039981</v>
      </c>
      <c r="S121" s="91">
        <f t="shared" si="11"/>
        <v>11.562622287770465</v>
      </c>
      <c r="T121" s="91">
        <f t="shared" si="12"/>
        <v>6.8511495246018805</v>
      </c>
      <c r="U121" s="91">
        <f t="shared" si="13"/>
        <v>11.451813502100752</v>
      </c>
      <c r="V121" s="91">
        <f t="shared" si="14"/>
        <v>1.7105890137475761</v>
      </c>
      <c r="W121" s="91">
        <f t="shared" si="15"/>
        <v>4.237282366460109E-3</v>
      </c>
      <c r="AG121" s="217"/>
      <c r="AH121" s="91"/>
      <c r="AI121" s="90"/>
      <c r="AJ121" s="91"/>
      <c r="AK121" s="91"/>
      <c r="AL121" s="91"/>
      <c r="AM121" s="91"/>
      <c r="AN121" s="91"/>
    </row>
    <row r="122" spans="1:40">
      <c r="A122" s="56"/>
      <c r="B122" s="57" t="s">
        <v>71</v>
      </c>
      <c r="C122" s="58">
        <v>766667.79702948977</v>
      </c>
      <c r="D122" s="59">
        <v>59.639717381453082</v>
      </c>
      <c r="E122" s="59">
        <v>46.156057200194198</v>
      </c>
      <c r="F122" s="59">
        <v>10.858055435740516</v>
      </c>
      <c r="G122" s="59">
        <v>24.341715616999402</v>
      </c>
      <c r="H122" s="59">
        <v>8.349994279145081</v>
      </c>
      <c r="I122" s="59">
        <v>1.6909745370329348</v>
      </c>
      <c r="J122" s="59">
        <v>11.770937148599925</v>
      </c>
      <c r="K122" s="59">
        <v>4.2211590046419009E-3</v>
      </c>
      <c r="L122" s="59">
        <v>7.68610005902379</v>
      </c>
      <c r="M122" s="60">
        <v>99.999999999999972</v>
      </c>
      <c r="N122" s="90">
        <f t="shared" si="8"/>
        <v>-13.483660181258886</v>
      </c>
      <c r="O122" s="90"/>
      <c r="P122" s="217">
        <v>37865</v>
      </c>
      <c r="Q122" s="90">
        <f t="shared" si="9"/>
        <v>59.639717381453082</v>
      </c>
      <c r="R122" s="90">
        <f t="shared" si="10"/>
        <v>7.68610005902379</v>
      </c>
      <c r="S122" s="91">
        <f t="shared" si="11"/>
        <v>10.858055435740516</v>
      </c>
      <c r="T122" s="91">
        <f t="shared" si="12"/>
        <v>8.349994279145081</v>
      </c>
      <c r="U122" s="91">
        <f t="shared" si="13"/>
        <v>11.770937148599925</v>
      </c>
      <c r="V122" s="91">
        <f t="shared" si="14"/>
        <v>1.6909745370329348</v>
      </c>
      <c r="W122" s="91">
        <f t="shared" si="15"/>
        <v>4.2211590046419009E-3</v>
      </c>
      <c r="AG122" s="217"/>
      <c r="AH122" s="91"/>
      <c r="AI122" s="90"/>
      <c r="AJ122" s="91"/>
      <c r="AK122" s="91"/>
      <c r="AL122" s="91"/>
      <c r="AM122" s="91"/>
      <c r="AN122" s="91"/>
    </row>
    <row r="123" spans="1:40">
      <c r="A123" s="56"/>
      <c r="B123" s="57" t="s">
        <v>72</v>
      </c>
      <c r="C123" s="58">
        <v>772601.24270890292</v>
      </c>
      <c r="D123" s="59">
        <v>59.704439960663876</v>
      </c>
      <c r="E123" s="59">
        <v>47.503753315971828</v>
      </c>
      <c r="F123" s="59">
        <v>10.311701218974424</v>
      </c>
      <c r="G123" s="59">
        <v>22.512387863666483</v>
      </c>
      <c r="H123" s="59">
        <v>9.1858953904362117</v>
      </c>
      <c r="I123" s="59">
        <v>1.6397816474462452</v>
      </c>
      <c r="J123" s="59">
        <v>12.068506847153285</v>
      </c>
      <c r="K123" s="59">
        <v>4.2438003639548357E-3</v>
      </c>
      <c r="L123" s="59">
        <v>7.0854311349620085</v>
      </c>
      <c r="M123" s="60">
        <v>100</v>
      </c>
      <c r="N123" s="90">
        <f t="shared" si="8"/>
        <v>-12.200686644692059</v>
      </c>
      <c r="O123" s="90"/>
      <c r="P123" s="217">
        <v>37895</v>
      </c>
      <c r="Q123" s="90">
        <f t="shared" si="9"/>
        <v>59.704439960663876</v>
      </c>
      <c r="R123" s="90">
        <f t="shared" si="10"/>
        <v>7.0854311349620085</v>
      </c>
      <c r="S123" s="91">
        <f t="shared" si="11"/>
        <v>10.311701218974424</v>
      </c>
      <c r="T123" s="91">
        <f t="shared" si="12"/>
        <v>9.1858953904362117</v>
      </c>
      <c r="U123" s="91">
        <f t="shared" si="13"/>
        <v>12.068506847153285</v>
      </c>
      <c r="V123" s="91">
        <f t="shared" si="14"/>
        <v>1.6397816474462452</v>
      </c>
      <c r="W123" s="91">
        <f t="shared" si="15"/>
        <v>4.2438003639548357E-3</v>
      </c>
      <c r="AG123" s="217"/>
      <c r="AH123" s="91"/>
      <c r="AI123" s="90"/>
      <c r="AJ123" s="91"/>
      <c r="AK123" s="91"/>
      <c r="AL123" s="91"/>
      <c r="AM123" s="91"/>
      <c r="AN123" s="91"/>
    </row>
    <row r="124" spans="1:40">
      <c r="A124" s="56"/>
      <c r="B124" s="57" t="s">
        <v>73</v>
      </c>
      <c r="C124" s="58">
        <v>783412.3616518674</v>
      </c>
      <c r="D124" s="59">
        <v>58.380024931592779</v>
      </c>
      <c r="E124" s="59">
        <v>46.724121291682131</v>
      </c>
      <c r="F124" s="59">
        <v>10.426018668921044</v>
      </c>
      <c r="G124" s="59">
        <v>22.081922308831693</v>
      </c>
      <c r="H124" s="59">
        <v>10.477233270677527</v>
      </c>
      <c r="I124" s="59">
        <v>1.6438722944632895</v>
      </c>
      <c r="J124" s="59">
        <v>12.034525781586895</v>
      </c>
      <c r="K124" s="59">
        <v>4.2389574348786182E-3</v>
      </c>
      <c r="L124" s="59">
        <v>7.0340860953235689</v>
      </c>
      <c r="M124" s="60">
        <v>99.999999999999972</v>
      </c>
      <c r="N124" s="90">
        <f t="shared" si="8"/>
        <v>-11.655903639910649</v>
      </c>
      <c r="O124" s="90"/>
      <c r="P124" s="217">
        <v>37926</v>
      </c>
      <c r="Q124" s="90">
        <f t="shared" si="9"/>
        <v>58.380024931592779</v>
      </c>
      <c r="R124" s="90">
        <f t="shared" si="10"/>
        <v>7.0340860953235689</v>
      </c>
      <c r="S124" s="91">
        <f t="shared" si="11"/>
        <v>10.426018668921044</v>
      </c>
      <c r="T124" s="91">
        <f t="shared" si="12"/>
        <v>10.477233270677527</v>
      </c>
      <c r="U124" s="91">
        <f t="shared" si="13"/>
        <v>12.034525781586895</v>
      </c>
      <c r="V124" s="91">
        <f t="shared" si="14"/>
        <v>1.6438722944632895</v>
      </c>
      <c r="W124" s="91">
        <f t="shared" si="15"/>
        <v>4.2389574348786182E-3</v>
      </c>
      <c r="AG124" s="217"/>
      <c r="AH124" s="91"/>
      <c r="AI124" s="90"/>
      <c r="AJ124" s="91"/>
      <c r="AK124" s="91"/>
      <c r="AL124" s="91"/>
      <c r="AM124" s="91"/>
      <c r="AN124" s="91"/>
    </row>
    <row r="125" spans="1:40">
      <c r="A125" s="66"/>
      <c r="B125" s="57" t="s">
        <v>74</v>
      </c>
      <c r="C125" s="58">
        <v>787574.62313115329</v>
      </c>
      <c r="D125" s="59">
        <v>57.013883388433463</v>
      </c>
      <c r="E125" s="59">
        <v>46.566839805760978</v>
      </c>
      <c r="F125" s="59">
        <v>10.029027633040988</v>
      </c>
      <c r="G125" s="59">
        <v>20.47607121571345</v>
      </c>
      <c r="H125" s="59">
        <v>11.621762230501385</v>
      </c>
      <c r="I125" s="59">
        <v>1.6769887863171244</v>
      </c>
      <c r="J125" s="59">
        <v>12.579620486186508</v>
      </c>
      <c r="K125" s="59">
        <v>4.2722910771588879E-3</v>
      </c>
      <c r="L125" s="59">
        <v>7.074445184443384</v>
      </c>
      <c r="M125" s="60">
        <v>100.00000000000001</v>
      </c>
      <c r="N125" s="90">
        <f t="shared" si="8"/>
        <v>-10.447043582672462</v>
      </c>
      <c r="O125" s="90"/>
      <c r="P125" s="217">
        <v>37956</v>
      </c>
      <c r="Q125" s="90">
        <f t="shared" si="9"/>
        <v>57.013883388433463</v>
      </c>
      <c r="R125" s="90">
        <f t="shared" si="10"/>
        <v>7.074445184443384</v>
      </c>
      <c r="S125" s="91">
        <f t="shared" si="11"/>
        <v>10.029027633040988</v>
      </c>
      <c r="T125" s="91">
        <f t="shared" si="12"/>
        <v>11.621762230501385</v>
      </c>
      <c r="U125" s="91">
        <f t="shared" si="13"/>
        <v>12.579620486186508</v>
      </c>
      <c r="V125" s="91">
        <f t="shared" si="14"/>
        <v>1.6769887863171244</v>
      </c>
      <c r="W125" s="91">
        <f t="shared" si="15"/>
        <v>4.2722910771588879E-3</v>
      </c>
      <c r="AG125" s="217"/>
      <c r="AH125" s="91"/>
      <c r="AI125" s="90"/>
      <c r="AJ125" s="91"/>
      <c r="AK125" s="91"/>
      <c r="AL125" s="91"/>
      <c r="AM125" s="91"/>
      <c r="AN125" s="91"/>
    </row>
    <row r="126" spans="1:40">
      <c r="A126" s="56">
        <v>2004</v>
      </c>
      <c r="B126" s="57" t="s">
        <v>75</v>
      </c>
      <c r="C126" s="58">
        <v>813512.52144330437</v>
      </c>
      <c r="D126" s="59">
        <v>55.539120952868849</v>
      </c>
      <c r="E126" s="59">
        <v>46.318756835862757</v>
      </c>
      <c r="F126" s="59">
        <v>9.7895032764978804</v>
      </c>
      <c r="G126" s="59">
        <v>19.009867393503981</v>
      </c>
      <c r="H126" s="59">
        <v>11.395673868717566</v>
      </c>
      <c r="I126" s="59">
        <v>1.6305715487673906</v>
      </c>
      <c r="J126" s="59">
        <v>12.278313196676248</v>
      </c>
      <c r="K126" s="59">
        <v>3.0645414720561824E-3</v>
      </c>
      <c r="L126" s="59">
        <v>9.3637526150000188</v>
      </c>
      <c r="M126" s="60">
        <v>100</v>
      </c>
      <c r="N126" s="90">
        <f t="shared" si="8"/>
        <v>-9.2203641170061008</v>
      </c>
      <c r="O126" s="90"/>
      <c r="P126" s="217">
        <v>37987</v>
      </c>
      <c r="Q126" s="90">
        <f t="shared" si="9"/>
        <v>55.539120952868849</v>
      </c>
      <c r="R126" s="90">
        <f t="shared" si="10"/>
        <v>9.3637526150000188</v>
      </c>
      <c r="S126" s="91">
        <f t="shared" si="11"/>
        <v>9.7895032764978804</v>
      </c>
      <c r="T126" s="91">
        <f t="shared" si="12"/>
        <v>11.395673868717566</v>
      </c>
      <c r="U126" s="91">
        <f t="shared" si="13"/>
        <v>12.278313196676248</v>
      </c>
      <c r="V126" s="91">
        <f t="shared" si="14"/>
        <v>1.6305715487673906</v>
      </c>
      <c r="W126" s="91">
        <f t="shared" si="15"/>
        <v>3.0645414720561824E-3</v>
      </c>
      <c r="AG126" s="217"/>
      <c r="AH126" s="91"/>
      <c r="AI126" s="90"/>
      <c r="AJ126" s="91"/>
      <c r="AK126" s="91"/>
      <c r="AL126" s="91"/>
      <c r="AM126" s="91"/>
      <c r="AN126" s="91"/>
    </row>
    <row r="127" spans="1:40">
      <c r="A127" s="56"/>
      <c r="B127" s="57" t="s">
        <v>76</v>
      </c>
      <c r="C127" s="58">
        <v>815630.53208594595</v>
      </c>
      <c r="D127" s="59">
        <v>55.281363847296227</v>
      </c>
      <c r="E127" s="59">
        <v>47.262476936646827</v>
      </c>
      <c r="F127" s="59">
        <v>9.2748007988093182</v>
      </c>
      <c r="G127" s="59">
        <v>17.293687709458723</v>
      </c>
      <c r="H127" s="59">
        <v>12.378867089721805</v>
      </c>
      <c r="I127" s="59">
        <v>1.6365580589118818</v>
      </c>
      <c r="J127" s="59">
        <v>12.538490535943705</v>
      </c>
      <c r="K127" s="59">
        <v>3.0926477869200214E-3</v>
      </c>
      <c r="L127" s="59">
        <v>8.8868270215301308</v>
      </c>
      <c r="M127" s="60">
        <v>99.999999999999986</v>
      </c>
      <c r="N127" s="90">
        <f t="shared" si="8"/>
        <v>-8.018886910649405</v>
      </c>
      <c r="O127" s="90"/>
      <c r="P127" s="217">
        <v>38018</v>
      </c>
      <c r="Q127" s="90">
        <f t="shared" si="9"/>
        <v>55.281363847296227</v>
      </c>
      <c r="R127" s="90">
        <f t="shared" si="10"/>
        <v>8.8868270215301308</v>
      </c>
      <c r="S127" s="91">
        <f t="shared" si="11"/>
        <v>9.2748007988093182</v>
      </c>
      <c r="T127" s="91">
        <f t="shared" si="12"/>
        <v>12.378867089721805</v>
      </c>
      <c r="U127" s="91">
        <f t="shared" si="13"/>
        <v>12.538490535943705</v>
      </c>
      <c r="V127" s="91">
        <f t="shared" si="14"/>
        <v>1.6365580589118818</v>
      </c>
      <c r="W127" s="91">
        <f t="shared" si="15"/>
        <v>3.0926477869200214E-3</v>
      </c>
      <c r="AG127" s="217"/>
      <c r="AH127" s="91"/>
      <c r="AI127" s="90"/>
      <c r="AJ127" s="91"/>
      <c r="AK127" s="91"/>
      <c r="AL127" s="91"/>
      <c r="AM127" s="91"/>
      <c r="AN127" s="91"/>
    </row>
    <row r="128" spans="1:40">
      <c r="A128" s="56"/>
      <c r="B128" s="57" t="s">
        <v>77</v>
      </c>
      <c r="C128" s="58">
        <v>825999.11511394288</v>
      </c>
      <c r="D128" s="59">
        <v>55.173701199185132</v>
      </c>
      <c r="E128" s="59">
        <v>47.418516651436136</v>
      </c>
      <c r="F128" s="59">
        <v>8.4949335701456068</v>
      </c>
      <c r="G128" s="59">
        <v>16.250118117894612</v>
      </c>
      <c r="H128" s="59">
        <v>14.172496143621347</v>
      </c>
      <c r="I128" s="59">
        <v>1.6305213560922536</v>
      </c>
      <c r="J128" s="59">
        <v>12.515814970346067</v>
      </c>
      <c r="K128" s="59">
        <v>3.0914925189087479E-3</v>
      </c>
      <c r="L128" s="59">
        <v>8.0094412680906828</v>
      </c>
      <c r="M128" s="60">
        <v>100</v>
      </c>
      <c r="N128" s="90">
        <f t="shared" si="8"/>
        <v>-7.7551845477490051</v>
      </c>
      <c r="O128" s="90"/>
      <c r="P128" s="217">
        <v>38047</v>
      </c>
      <c r="Q128" s="90">
        <f t="shared" si="9"/>
        <v>55.173701199185132</v>
      </c>
      <c r="R128" s="90">
        <f t="shared" si="10"/>
        <v>8.0094412680906828</v>
      </c>
      <c r="S128" s="91">
        <f t="shared" si="11"/>
        <v>8.4949335701456068</v>
      </c>
      <c r="T128" s="91">
        <f t="shared" si="12"/>
        <v>14.172496143621347</v>
      </c>
      <c r="U128" s="91">
        <f t="shared" si="13"/>
        <v>12.515814970346067</v>
      </c>
      <c r="V128" s="91">
        <f t="shared" si="14"/>
        <v>1.6305213560922536</v>
      </c>
      <c r="W128" s="91">
        <f t="shared" si="15"/>
        <v>3.0914925189087479E-3</v>
      </c>
      <c r="AG128" s="217"/>
      <c r="AH128" s="91"/>
      <c r="AI128" s="90"/>
      <c r="AJ128" s="91"/>
      <c r="AK128" s="91"/>
      <c r="AL128" s="91"/>
      <c r="AM128" s="91"/>
      <c r="AN128" s="91"/>
    </row>
    <row r="129" spans="1:40">
      <c r="A129" s="56"/>
      <c r="B129" s="57" t="s">
        <v>78</v>
      </c>
      <c r="C129" s="58">
        <v>825857.57445367845</v>
      </c>
      <c r="D129" s="59">
        <v>55.468592573900743</v>
      </c>
      <c r="E129" s="59">
        <v>48.587517146871726</v>
      </c>
      <c r="F129" s="59">
        <v>8.2402146699336232</v>
      </c>
      <c r="G129" s="59">
        <v>15.121290096962644</v>
      </c>
      <c r="H129" s="59">
        <v>14.681277181896284</v>
      </c>
      <c r="I129" s="59">
        <v>1.6362421261032953</v>
      </c>
      <c r="J129" s="59">
        <v>12.925254467144182</v>
      </c>
      <c r="K129" s="59">
        <v>3.1288729194127339E-3</v>
      </c>
      <c r="L129" s="59">
        <v>7.0452901081024697</v>
      </c>
      <c r="M129" s="60">
        <v>100</v>
      </c>
      <c r="N129" s="90">
        <f t="shared" si="8"/>
        <v>-6.8810754270290211</v>
      </c>
      <c r="O129" s="90"/>
      <c r="P129" s="217">
        <v>38078</v>
      </c>
      <c r="Q129" s="90">
        <f t="shared" si="9"/>
        <v>55.468592573900743</v>
      </c>
      <c r="R129" s="90">
        <f t="shared" si="10"/>
        <v>7.0452901081024697</v>
      </c>
      <c r="S129" s="91">
        <f t="shared" si="11"/>
        <v>8.2402146699336232</v>
      </c>
      <c r="T129" s="91">
        <f t="shared" si="12"/>
        <v>14.681277181896284</v>
      </c>
      <c r="U129" s="91">
        <f t="shared" si="13"/>
        <v>12.925254467144182</v>
      </c>
      <c r="V129" s="91">
        <f t="shared" si="14"/>
        <v>1.6362421261032953</v>
      </c>
      <c r="W129" s="91">
        <f t="shared" si="15"/>
        <v>3.1288729194127339E-3</v>
      </c>
      <c r="AG129" s="217"/>
      <c r="AH129" s="91"/>
      <c r="AI129" s="90"/>
      <c r="AJ129" s="91"/>
      <c r="AK129" s="91"/>
      <c r="AL129" s="91"/>
      <c r="AM129" s="91"/>
      <c r="AN129" s="91"/>
    </row>
    <row r="130" spans="1:40">
      <c r="A130" s="56"/>
      <c r="B130" s="57" t="s">
        <v>79</v>
      </c>
      <c r="C130" s="58">
        <v>833726.89196658018</v>
      </c>
      <c r="D130" s="59">
        <v>51.960013661194814</v>
      </c>
      <c r="E130" s="59">
        <v>45.490939778836221</v>
      </c>
      <c r="F130" s="59">
        <v>8.3189175302720333</v>
      </c>
      <c r="G130" s="59">
        <v>14.787991412630616</v>
      </c>
      <c r="H130" s="59">
        <v>14.695737256077537</v>
      </c>
      <c r="I130" s="59">
        <v>1.6362698324014939</v>
      </c>
      <c r="J130" s="59">
        <v>13.149353684737196</v>
      </c>
      <c r="K130" s="59">
        <v>3.1370643734793193E-3</v>
      </c>
      <c r="L130" s="59">
        <v>10.23657097094345</v>
      </c>
      <c r="M130" s="60">
        <v>100</v>
      </c>
      <c r="N130" s="90">
        <f t="shared" si="8"/>
        <v>-6.4690738823585825</v>
      </c>
      <c r="O130" s="90"/>
      <c r="P130" s="217">
        <v>38108</v>
      </c>
      <c r="Q130" s="90">
        <f t="shared" si="9"/>
        <v>51.960013661194814</v>
      </c>
      <c r="R130" s="90">
        <f t="shared" si="10"/>
        <v>10.23657097094345</v>
      </c>
      <c r="S130" s="91">
        <f t="shared" si="11"/>
        <v>8.3189175302720333</v>
      </c>
      <c r="T130" s="91">
        <f t="shared" si="12"/>
        <v>14.695737256077537</v>
      </c>
      <c r="U130" s="91">
        <f t="shared" si="13"/>
        <v>13.149353684737196</v>
      </c>
      <c r="V130" s="91">
        <f t="shared" si="14"/>
        <v>1.6362698324014939</v>
      </c>
      <c r="W130" s="91">
        <f t="shared" si="15"/>
        <v>3.1370643734793193E-3</v>
      </c>
      <c r="AG130" s="217"/>
      <c r="AH130" s="91"/>
      <c r="AI130" s="90"/>
      <c r="AJ130" s="91"/>
      <c r="AK130" s="91"/>
      <c r="AL130" s="91"/>
      <c r="AM130" s="91"/>
      <c r="AN130" s="91"/>
    </row>
    <row r="131" spans="1:40">
      <c r="A131" s="56"/>
      <c r="B131" s="57" t="s">
        <v>80</v>
      </c>
      <c r="C131" s="58">
        <v>837274.68482490571</v>
      </c>
      <c r="D131" s="59">
        <v>52.089812473977574</v>
      </c>
      <c r="E131" s="59">
        <v>45.907953860977216</v>
      </c>
      <c r="F131" s="59">
        <v>8.0468566437309157</v>
      </c>
      <c r="G131" s="59">
        <v>14.22871525673127</v>
      </c>
      <c r="H131" s="59">
        <v>15.233571085337791</v>
      </c>
      <c r="I131" s="59">
        <v>1.6501887051196096</v>
      </c>
      <c r="J131" s="59">
        <v>13.530560632889621</v>
      </c>
      <c r="K131" s="59">
        <v>3.1607953374983948E-3</v>
      </c>
      <c r="L131" s="59">
        <v>9.4458496636070084</v>
      </c>
      <c r="M131" s="60">
        <v>100.00000000000003</v>
      </c>
      <c r="N131" s="90">
        <f t="shared" si="8"/>
        <v>-6.1818586130003546</v>
      </c>
      <c r="O131" s="90"/>
      <c r="P131" s="217">
        <v>38139</v>
      </c>
      <c r="Q131" s="90">
        <f t="shared" si="9"/>
        <v>52.089812473977574</v>
      </c>
      <c r="R131" s="90">
        <f t="shared" si="10"/>
        <v>9.4458496636070084</v>
      </c>
      <c r="S131" s="91">
        <f t="shared" si="11"/>
        <v>8.0468566437309157</v>
      </c>
      <c r="T131" s="91">
        <f t="shared" si="12"/>
        <v>15.233571085337791</v>
      </c>
      <c r="U131" s="91">
        <f t="shared" si="13"/>
        <v>13.530560632889621</v>
      </c>
      <c r="V131" s="91">
        <f t="shared" si="14"/>
        <v>1.6501887051196096</v>
      </c>
      <c r="W131" s="91">
        <f t="shared" si="15"/>
        <v>3.1607953374983948E-3</v>
      </c>
      <c r="AG131" s="217"/>
      <c r="AH131" s="91"/>
      <c r="AI131" s="90"/>
      <c r="AJ131" s="91"/>
      <c r="AK131" s="91"/>
      <c r="AL131" s="91"/>
      <c r="AM131" s="91"/>
      <c r="AN131" s="91"/>
    </row>
    <row r="132" spans="1:40">
      <c r="A132" s="56"/>
      <c r="B132" s="57" t="s">
        <v>69</v>
      </c>
      <c r="C132" s="58">
        <v>838786.27473786054</v>
      </c>
      <c r="D132" s="59">
        <v>53.916710180243122</v>
      </c>
      <c r="E132" s="59">
        <v>48.723391389830908</v>
      </c>
      <c r="F132" s="59">
        <v>7.5274169276127356</v>
      </c>
      <c r="G132" s="59">
        <v>12.720735718024962</v>
      </c>
      <c r="H132" s="59">
        <v>13.698315865180161</v>
      </c>
      <c r="I132" s="59">
        <v>1.6857543221714664</v>
      </c>
      <c r="J132" s="59">
        <v>13.680881273075068</v>
      </c>
      <c r="K132" s="59">
        <v>2.0776824710736267E-3</v>
      </c>
      <c r="L132" s="59">
        <v>9.4888437492463762</v>
      </c>
      <c r="M132" s="60">
        <v>100</v>
      </c>
      <c r="N132" s="90">
        <f t="shared" si="8"/>
        <v>-5.193318790412226</v>
      </c>
      <c r="O132" s="90"/>
      <c r="P132" s="217">
        <v>38169</v>
      </c>
      <c r="Q132" s="90">
        <f t="shared" si="9"/>
        <v>53.916710180243122</v>
      </c>
      <c r="R132" s="90">
        <f t="shared" si="10"/>
        <v>9.4888437492463762</v>
      </c>
      <c r="S132" s="91">
        <f t="shared" si="11"/>
        <v>7.5274169276127356</v>
      </c>
      <c r="T132" s="91">
        <f t="shared" si="12"/>
        <v>13.698315865180161</v>
      </c>
      <c r="U132" s="91">
        <f t="shared" si="13"/>
        <v>13.680881273075068</v>
      </c>
      <c r="V132" s="91">
        <f t="shared" si="14"/>
        <v>1.6857543221714664</v>
      </c>
      <c r="W132" s="91">
        <f t="shared" si="15"/>
        <v>2.0776824710736267E-3</v>
      </c>
      <c r="AG132" s="217"/>
      <c r="AH132" s="91"/>
      <c r="AI132" s="90"/>
      <c r="AJ132" s="91"/>
      <c r="AK132" s="91"/>
      <c r="AL132" s="91"/>
      <c r="AM132" s="91"/>
      <c r="AN132" s="91"/>
    </row>
    <row r="133" spans="1:40">
      <c r="A133" s="56"/>
      <c r="B133" s="57" t="s">
        <v>70</v>
      </c>
      <c r="C133" s="58">
        <v>841112.57271876</v>
      </c>
      <c r="D133" s="59">
        <v>52.971522631734224</v>
      </c>
      <c r="E133" s="59">
        <v>47.969692547432629</v>
      </c>
      <c r="F133" s="59">
        <v>6.8768810381129013</v>
      </c>
      <c r="G133" s="59">
        <v>11.878711122414488</v>
      </c>
      <c r="H133" s="59">
        <v>15.084076256175811</v>
      </c>
      <c r="I133" s="59">
        <v>1.7173272436717311</v>
      </c>
      <c r="J133" s="59">
        <v>13.914878051770231</v>
      </c>
      <c r="K133" s="59">
        <v>2.0970888347305503E-3</v>
      </c>
      <c r="L133" s="59">
        <v>9.4332176897003759</v>
      </c>
      <c r="M133" s="60">
        <v>100</v>
      </c>
      <c r="N133" s="90">
        <f t="shared" si="8"/>
        <v>-5.001830084301587</v>
      </c>
      <c r="O133" s="90"/>
      <c r="P133" s="217">
        <v>38200</v>
      </c>
      <c r="Q133" s="90">
        <f t="shared" si="9"/>
        <v>52.971522631734224</v>
      </c>
      <c r="R133" s="90">
        <f t="shared" si="10"/>
        <v>9.4332176897003759</v>
      </c>
      <c r="S133" s="91">
        <f t="shared" si="11"/>
        <v>6.8768810381129013</v>
      </c>
      <c r="T133" s="91">
        <f t="shared" si="12"/>
        <v>15.084076256175811</v>
      </c>
      <c r="U133" s="91">
        <f t="shared" si="13"/>
        <v>13.914878051770231</v>
      </c>
      <c r="V133" s="91">
        <f t="shared" si="14"/>
        <v>1.7173272436717311</v>
      </c>
      <c r="W133" s="91">
        <f t="shared" si="15"/>
        <v>2.0970888347305503E-3</v>
      </c>
      <c r="AG133" s="217"/>
      <c r="AH133" s="91"/>
      <c r="AI133" s="90"/>
      <c r="AJ133" s="91"/>
      <c r="AK133" s="91"/>
      <c r="AL133" s="91"/>
      <c r="AM133" s="91"/>
      <c r="AN133" s="91"/>
    </row>
    <row r="134" spans="1:40">
      <c r="A134" s="56"/>
      <c r="B134" s="57" t="s">
        <v>71</v>
      </c>
      <c r="C134" s="58">
        <v>845391.50332027627</v>
      </c>
      <c r="D134" s="59">
        <v>53.176912682669467</v>
      </c>
      <c r="E134" s="59">
        <v>48.383768878546242</v>
      </c>
      <c r="F134" s="59">
        <v>6.4200948184427107</v>
      </c>
      <c r="G134" s="59">
        <v>11.213238622565935</v>
      </c>
      <c r="H134" s="59">
        <v>15.930925368242915</v>
      </c>
      <c r="I134" s="59">
        <v>1.7315724772372587</v>
      </c>
      <c r="J134" s="59">
        <v>13.974544319403057</v>
      </c>
      <c r="K134" s="59">
        <v>2.1113660215292939E-3</v>
      </c>
      <c r="L134" s="59">
        <v>8.7638389679830393</v>
      </c>
      <c r="M134" s="60">
        <v>99.999999999999986</v>
      </c>
      <c r="N134" s="90">
        <f t="shared" si="8"/>
        <v>-4.7931438041232246</v>
      </c>
      <c r="O134" s="90"/>
      <c r="P134" s="217">
        <v>38231</v>
      </c>
      <c r="Q134" s="90">
        <f t="shared" si="9"/>
        <v>53.176912682669467</v>
      </c>
      <c r="R134" s="90">
        <f t="shared" si="10"/>
        <v>8.7638389679830393</v>
      </c>
      <c r="S134" s="91">
        <f t="shared" si="11"/>
        <v>6.4200948184427107</v>
      </c>
      <c r="T134" s="91">
        <f t="shared" si="12"/>
        <v>15.930925368242915</v>
      </c>
      <c r="U134" s="91">
        <f t="shared" si="13"/>
        <v>13.974544319403057</v>
      </c>
      <c r="V134" s="91">
        <f t="shared" si="14"/>
        <v>1.7315724772372587</v>
      </c>
      <c r="W134" s="91">
        <f t="shared" si="15"/>
        <v>2.1113660215292939E-3</v>
      </c>
      <c r="AG134" s="217"/>
      <c r="AH134" s="91"/>
      <c r="AI134" s="90"/>
      <c r="AJ134" s="91"/>
      <c r="AK134" s="91"/>
      <c r="AL134" s="91"/>
      <c r="AM134" s="91"/>
      <c r="AN134" s="91"/>
    </row>
    <row r="135" spans="1:40">
      <c r="A135" s="56"/>
      <c r="B135" s="57" t="s">
        <v>72</v>
      </c>
      <c r="C135" s="58">
        <v>850110.27099887363</v>
      </c>
      <c r="D135" s="59">
        <v>53.904865876007889</v>
      </c>
      <c r="E135" s="59">
        <v>49.486632365434311</v>
      </c>
      <c r="F135" s="59">
        <v>5.8202483876701168</v>
      </c>
      <c r="G135" s="59">
        <v>10.238481898243684</v>
      </c>
      <c r="H135" s="59">
        <v>15.898925058172731</v>
      </c>
      <c r="I135" s="59">
        <v>1.7459998068893507</v>
      </c>
      <c r="J135" s="59">
        <v>13.969335824747739</v>
      </c>
      <c r="K135" s="59">
        <v>2.1250651140555313E-3</v>
      </c>
      <c r="L135" s="59">
        <v>8.6584999813981103</v>
      </c>
      <c r="M135" s="60">
        <v>100</v>
      </c>
      <c r="N135" s="90">
        <f t="shared" si="8"/>
        <v>-4.4182335105735673</v>
      </c>
      <c r="O135" s="90"/>
      <c r="P135" s="217">
        <v>38261</v>
      </c>
      <c r="Q135" s="90">
        <f t="shared" si="9"/>
        <v>53.904865876007889</v>
      </c>
      <c r="R135" s="90">
        <f t="shared" si="10"/>
        <v>8.6584999813981103</v>
      </c>
      <c r="S135" s="91">
        <f t="shared" si="11"/>
        <v>5.8202483876701168</v>
      </c>
      <c r="T135" s="91">
        <f t="shared" si="12"/>
        <v>15.898925058172731</v>
      </c>
      <c r="U135" s="91">
        <f t="shared" si="13"/>
        <v>13.969335824747739</v>
      </c>
      <c r="V135" s="91">
        <f t="shared" si="14"/>
        <v>1.7459998068893507</v>
      </c>
      <c r="W135" s="91">
        <f t="shared" si="15"/>
        <v>2.1250651140555313E-3</v>
      </c>
      <c r="AG135" s="217"/>
      <c r="AH135" s="91"/>
      <c r="AI135" s="90"/>
      <c r="AJ135" s="91"/>
      <c r="AK135" s="91"/>
      <c r="AL135" s="91"/>
      <c r="AM135" s="91"/>
      <c r="AN135" s="91"/>
    </row>
    <row r="136" spans="1:40">
      <c r="A136" s="56"/>
      <c r="B136" s="57" t="s">
        <v>73</v>
      </c>
      <c r="C136" s="58">
        <v>851991.30340849352</v>
      </c>
      <c r="D136" s="59">
        <v>53.770759134713842</v>
      </c>
      <c r="E136" s="59">
        <v>49.591261315974123</v>
      </c>
      <c r="F136" s="59">
        <v>5.3454341438311905</v>
      </c>
      <c r="G136" s="59">
        <v>9.5249319625708999</v>
      </c>
      <c r="H136" s="59">
        <v>17.235277025191063</v>
      </c>
      <c r="I136" s="59">
        <v>1.7147980334695112</v>
      </c>
      <c r="J136" s="59">
        <v>14.061194339354005</v>
      </c>
      <c r="K136" s="59">
        <v>2.1456032739849869E-3</v>
      </c>
      <c r="L136" s="59">
        <v>7.870391720166416</v>
      </c>
      <c r="M136" s="60">
        <v>100.00000000000001</v>
      </c>
      <c r="N136" s="90">
        <f t="shared" si="8"/>
        <v>-4.1794978187397094</v>
      </c>
      <c r="O136" s="90"/>
      <c r="P136" s="217">
        <v>38292</v>
      </c>
      <c r="Q136" s="90">
        <f t="shared" si="9"/>
        <v>53.770759134713842</v>
      </c>
      <c r="R136" s="90">
        <f t="shared" si="10"/>
        <v>7.870391720166416</v>
      </c>
      <c r="S136" s="91">
        <f t="shared" si="11"/>
        <v>5.3454341438311905</v>
      </c>
      <c r="T136" s="91">
        <f t="shared" si="12"/>
        <v>17.235277025191063</v>
      </c>
      <c r="U136" s="91">
        <f t="shared" si="13"/>
        <v>14.061194339354005</v>
      </c>
      <c r="V136" s="91">
        <f t="shared" si="14"/>
        <v>1.7147980334695112</v>
      </c>
      <c r="W136" s="91">
        <f t="shared" si="15"/>
        <v>2.1456032739849869E-3</v>
      </c>
      <c r="AG136" s="217"/>
      <c r="AH136" s="91"/>
      <c r="AI136" s="90"/>
      <c r="AJ136" s="91"/>
      <c r="AK136" s="91"/>
      <c r="AL136" s="91"/>
      <c r="AM136" s="91"/>
      <c r="AN136" s="91"/>
    </row>
    <row r="137" spans="1:40">
      <c r="A137" s="66"/>
      <c r="B137" s="57" t="s">
        <v>74</v>
      </c>
      <c r="C137" s="58">
        <v>857471.14717176475</v>
      </c>
      <c r="D137" s="59">
        <v>53.994603477057332</v>
      </c>
      <c r="E137" s="59">
        <v>49.52293622291365</v>
      </c>
      <c r="F137" s="59">
        <v>4.8682992797918905</v>
      </c>
      <c r="G137" s="59">
        <v>9.3399665339355753</v>
      </c>
      <c r="H137" s="59">
        <v>18.98129434914496</v>
      </c>
      <c r="I137" s="59">
        <v>2.5706213840778274</v>
      </c>
      <c r="J137" s="59">
        <v>14.077695163703424</v>
      </c>
      <c r="K137" s="59">
        <v>2.1318913598778111E-3</v>
      </c>
      <c r="L137" s="59">
        <v>5.5053544548646771</v>
      </c>
      <c r="M137" s="60">
        <v>100</v>
      </c>
      <c r="N137" s="90">
        <f t="shared" si="8"/>
        <v>-4.4716672541436848</v>
      </c>
      <c r="O137" s="90"/>
      <c r="P137" s="217">
        <v>38322</v>
      </c>
      <c r="Q137" s="90">
        <f t="shared" si="9"/>
        <v>53.994603477057332</v>
      </c>
      <c r="R137" s="90">
        <f t="shared" si="10"/>
        <v>5.5053544548646771</v>
      </c>
      <c r="S137" s="91">
        <f t="shared" si="11"/>
        <v>4.8682992797918905</v>
      </c>
      <c r="T137" s="91">
        <f t="shared" si="12"/>
        <v>18.98129434914496</v>
      </c>
      <c r="U137" s="91">
        <f t="shared" si="13"/>
        <v>14.077695163703424</v>
      </c>
      <c r="V137" s="91">
        <f t="shared" si="14"/>
        <v>2.5706213840778274</v>
      </c>
      <c r="W137" s="91">
        <f t="shared" si="15"/>
        <v>2.1318913598778111E-3</v>
      </c>
      <c r="AG137" s="217"/>
      <c r="AH137" s="91"/>
      <c r="AI137" s="90"/>
      <c r="AJ137" s="91"/>
      <c r="AK137" s="91"/>
      <c r="AL137" s="91"/>
      <c r="AM137" s="91"/>
      <c r="AN137" s="91"/>
    </row>
    <row r="138" spans="1:40">
      <c r="A138" s="56">
        <v>2005</v>
      </c>
      <c r="B138" s="57" t="s">
        <v>75</v>
      </c>
      <c r="C138" s="58">
        <v>883519.90939160914</v>
      </c>
      <c r="D138" s="59">
        <v>55.634578084706241</v>
      </c>
      <c r="E138" s="59">
        <v>52.386345395885236</v>
      </c>
      <c r="F138" s="59">
        <v>4.2819241786554683</v>
      </c>
      <c r="G138" s="59">
        <v>7.5301568674764772</v>
      </c>
      <c r="H138" s="59">
        <v>17.505574353188454</v>
      </c>
      <c r="I138" s="59">
        <v>2.5208082180841984</v>
      </c>
      <c r="J138" s="59">
        <v>13.625119518687818</v>
      </c>
      <c r="K138" s="59">
        <v>1.2927959493142891E-3</v>
      </c>
      <c r="L138" s="59">
        <v>6.4307028507284922</v>
      </c>
      <c r="M138" s="60">
        <v>99.999999999999986</v>
      </c>
      <c r="N138" s="90">
        <f t="shared" si="8"/>
        <v>-3.2482326888210089</v>
      </c>
      <c r="O138" s="90"/>
      <c r="P138" s="217">
        <v>38353</v>
      </c>
      <c r="Q138" s="90">
        <f t="shared" si="9"/>
        <v>55.634578084706241</v>
      </c>
      <c r="R138" s="90">
        <f t="shared" si="10"/>
        <v>6.4307028507284922</v>
      </c>
      <c r="S138" s="91">
        <f t="shared" si="11"/>
        <v>4.2819241786554683</v>
      </c>
      <c r="T138" s="91">
        <f t="shared" si="12"/>
        <v>17.505574353188454</v>
      </c>
      <c r="U138" s="91">
        <f t="shared" si="13"/>
        <v>13.625119518687818</v>
      </c>
      <c r="V138" s="91">
        <f t="shared" si="14"/>
        <v>2.5208082180841984</v>
      </c>
      <c r="W138" s="91">
        <f t="shared" si="15"/>
        <v>1.2927959493142891E-3</v>
      </c>
      <c r="AG138" s="217"/>
      <c r="AH138" s="91"/>
      <c r="AI138" s="90"/>
      <c r="AJ138" s="91"/>
      <c r="AK138" s="91"/>
      <c r="AL138" s="91"/>
      <c r="AM138" s="91"/>
      <c r="AN138" s="91"/>
    </row>
    <row r="139" spans="1:40">
      <c r="A139" s="56"/>
      <c r="B139" s="57" t="s">
        <v>76</v>
      </c>
      <c r="C139" s="58">
        <v>900449.13462802023</v>
      </c>
      <c r="D139" s="59">
        <v>54.794023301140527</v>
      </c>
      <c r="E139" s="59">
        <v>53.12108532809966</v>
      </c>
      <c r="F139" s="59">
        <v>3.9960535747731201</v>
      </c>
      <c r="G139" s="59">
        <v>5.6689915478139845</v>
      </c>
      <c r="H139" s="59">
        <v>19.184924892671102</v>
      </c>
      <c r="I139" s="59">
        <v>2.4830096805678736</v>
      </c>
      <c r="J139" s="59">
        <v>13.426482510897845</v>
      </c>
      <c r="K139" s="59">
        <v>1.2829391917592631E-3</v>
      </c>
      <c r="L139" s="59">
        <v>6.114223100757787</v>
      </c>
      <c r="M139" s="60">
        <v>100.00000000000003</v>
      </c>
      <c r="N139" s="90">
        <f t="shared" si="8"/>
        <v>-1.6729379730408644</v>
      </c>
      <c r="O139" s="90"/>
      <c r="P139" s="217">
        <v>38384</v>
      </c>
      <c r="Q139" s="90">
        <f t="shared" si="9"/>
        <v>54.794023301140527</v>
      </c>
      <c r="R139" s="90">
        <f t="shared" si="10"/>
        <v>6.114223100757787</v>
      </c>
      <c r="S139" s="91">
        <f t="shared" si="11"/>
        <v>3.9960535747731201</v>
      </c>
      <c r="T139" s="91">
        <f t="shared" si="12"/>
        <v>19.184924892671102</v>
      </c>
      <c r="U139" s="91">
        <f t="shared" si="13"/>
        <v>13.426482510897845</v>
      </c>
      <c r="V139" s="91">
        <f t="shared" si="14"/>
        <v>2.4830096805678736</v>
      </c>
      <c r="W139" s="91">
        <f t="shared" si="15"/>
        <v>1.2829391917592631E-3</v>
      </c>
      <c r="AG139" s="217"/>
      <c r="AH139" s="91"/>
      <c r="AI139" s="90"/>
      <c r="AJ139" s="91"/>
      <c r="AK139" s="91"/>
      <c r="AL139" s="91"/>
      <c r="AM139" s="91"/>
      <c r="AN139" s="91"/>
    </row>
    <row r="140" spans="1:40">
      <c r="A140" s="56"/>
      <c r="B140" s="57" t="s">
        <v>77</v>
      </c>
      <c r="C140" s="58">
        <v>919379.04073677701</v>
      </c>
      <c r="D140" s="59">
        <v>54.81813300559277</v>
      </c>
      <c r="E140" s="59">
        <v>54.133527728211639</v>
      </c>
      <c r="F140" s="59">
        <v>4.0176541795707248</v>
      </c>
      <c r="G140" s="59">
        <v>4.7022594569518565</v>
      </c>
      <c r="H140" s="59">
        <v>20.450223229685811</v>
      </c>
      <c r="I140" s="59">
        <v>2.4393134990508649</v>
      </c>
      <c r="J140" s="59">
        <v>13.29475404376578</v>
      </c>
      <c r="K140" s="59">
        <v>1.2717825545196027E-3</v>
      </c>
      <c r="L140" s="59">
        <v>4.9786502597795188</v>
      </c>
      <c r="M140" s="60">
        <v>100</v>
      </c>
      <c r="N140" s="90">
        <f t="shared" si="8"/>
        <v>-0.68460527738113175</v>
      </c>
      <c r="O140" s="90"/>
      <c r="P140" s="217">
        <v>38412</v>
      </c>
      <c r="Q140" s="90">
        <f t="shared" si="9"/>
        <v>54.81813300559277</v>
      </c>
      <c r="R140" s="90">
        <f t="shared" si="10"/>
        <v>4.9786502597795188</v>
      </c>
      <c r="S140" s="91">
        <f t="shared" si="11"/>
        <v>4.0176541795707248</v>
      </c>
      <c r="T140" s="91">
        <f t="shared" si="12"/>
        <v>20.450223229685811</v>
      </c>
      <c r="U140" s="91">
        <f t="shared" si="13"/>
        <v>13.29475404376578</v>
      </c>
      <c r="V140" s="91">
        <f t="shared" si="14"/>
        <v>2.4393134990508649</v>
      </c>
      <c r="W140" s="91">
        <f t="shared" si="15"/>
        <v>1.2717825545196027E-3</v>
      </c>
      <c r="AG140" s="217"/>
      <c r="AH140" s="91"/>
      <c r="AI140" s="90"/>
      <c r="AJ140" s="91"/>
      <c r="AK140" s="91"/>
      <c r="AL140" s="91"/>
      <c r="AM140" s="91"/>
      <c r="AN140" s="91"/>
    </row>
    <row r="141" spans="1:40">
      <c r="A141" s="56"/>
      <c r="B141" s="57" t="s">
        <v>78</v>
      </c>
      <c r="C141" s="58">
        <v>918767.7738274216</v>
      </c>
      <c r="D141" s="59">
        <v>56.272139917686715</v>
      </c>
      <c r="E141" s="59">
        <v>55.612350284226117</v>
      </c>
      <c r="F141" s="59">
        <v>3.7581104046763221</v>
      </c>
      <c r="G141" s="59">
        <v>4.4179000381369171</v>
      </c>
      <c r="H141" s="59">
        <v>19.260349541010836</v>
      </c>
      <c r="I141" s="59">
        <v>2.4057850076662954</v>
      </c>
      <c r="J141" s="59">
        <v>13.411361837243611</v>
      </c>
      <c r="K141" s="59">
        <v>1.2877746300037751E-3</v>
      </c>
      <c r="L141" s="59">
        <v>4.8909655170862303</v>
      </c>
      <c r="M141" s="60">
        <v>100</v>
      </c>
      <c r="N141" s="90">
        <f t="shared" ref="N141:N204" si="16">F141-G141</f>
        <v>-0.65978963346059505</v>
      </c>
      <c r="O141" s="90"/>
      <c r="P141" s="217">
        <v>38443</v>
      </c>
      <c r="Q141" s="90">
        <f t="shared" ref="Q141:Q204" si="17">D141</f>
        <v>56.272139917686715</v>
      </c>
      <c r="R141" s="90">
        <f t="shared" ref="R141:R204" si="18">L141</f>
        <v>4.8909655170862303</v>
      </c>
      <c r="S141" s="91">
        <f t="shared" ref="S141:S204" si="19">F141</f>
        <v>3.7581104046763221</v>
      </c>
      <c r="T141" s="91">
        <f t="shared" ref="T141:T204" si="20">H141</f>
        <v>19.260349541010836</v>
      </c>
      <c r="U141" s="91">
        <f t="shared" ref="U141:U204" si="21">J141</f>
        <v>13.411361837243611</v>
      </c>
      <c r="V141" s="91">
        <f t="shared" ref="V141:V204" si="22">I141</f>
        <v>2.4057850076662954</v>
      </c>
      <c r="W141" s="91">
        <f t="shared" ref="W141:W204" si="23">K141</f>
        <v>1.2877746300037751E-3</v>
      </c>
      <c r="AG141" s="217"/>
      <c r="AH141" s="91"/>
      <c r="AI141" s="90"/>
      <c r="AJ141" s="91"/>
      <c r="AK141" s="91"/>
      <c r="AL141" s="91"/>
      <c r="AM141" s="91"/>
      <c r="AN141" s="91"/>
    </row>
    <row r="142" spans="1:40">
      <c r="A142" s="56"/>
      <c r="B142" s="57" t="s">
        <v>79</v>
      </c>
      <c r="C142" s="58">
        <v>924653.35825614445</v>
      </c>
      <c r="D142" s="59">
        <v>55.541420849282297</v>
      </c>
      <c r="E142" s="59">
        <v>54.929923368584923</v>
      </c>
      <c r="F142" s="59">
        <v>3.527925780755818</v>
      </c>
      <c r="G142" s="59">
        <v>4.1394232614531932</v>
      </c>
      <c r="H142" s="59">
        <v>21.177129348293626</v>
      </c>
      <c r="I142" s="59">
        <v>2.4098090448532878</v>
      </c>
      <c r="J142" s="59">
        <v>13.370867096931544</v>
      </c>
      <c r="K142" s="59">
        <v>1.2951166664862347E-3</v>
      </c>
      <c r="L142" s="59">
        <v>3.9715527632169247</v>
      </c>
      <c r="M142" s="60">
        <v>99.999999999999972</v>
      </c>
      <c r="N142" s="90">
        <f t="shared" si="16"/>
        <v>-0.6114974806973752</v>
      </c>
      <c r="O142" s="90"/>
      <c r="P142" s="217">
        <v>38473</v>
      </c>
      <c r="Q142" s="90">
        <f t="shared" si="17"/>
        <v>55.541420849282297</v>
      </c>
      <c r="R142" s="90">
        <f t="shared" si="18"/>
        <v>3.9715527632169247</v>
      </c>
      <c r="S142" s="91">
        <f t="shared" si="19"/>
        <v>3.527925780755818</v>
      </c>
      <c r="T142" s="91">
        <f t="shared" si="20"/>
        <v>21.177129348293626</v>
      </c>
      <c r="U142" s="91">
        <f t="shared" si="21"/>
        <v>13.370867096931544</v>
      </c>
      <c r="V142" s="91">
        <f t="shared" si="22"/>
        <v>2.4098090448532878</v>
      </c>
      <c r="W142" s="91">
        <f t="shared" si="23"/>
        <v>1.2951166664862347E-3</v>
      </c>
      <c r="AG142" s="217"/>
      <c r="AH142" s="91"/>
      <c r="AI142" s="90"/>
      <c r="AJ142" s="91"/>
      <c r="AK142" s="91"/>
      <c r="AL142" s="91"/>
      <c r="AM142" s="91"/>
      <c r="AN142" s="91"/>
    </row>
    <row r="143" spans="1:40">
      <c r="A143" s="56"/>
      <c r="B143" s="57" t="s">
        <v>80</v>
      </c>
      <c r="C143" s="58">
        <v>938772.8761712783</v>
      </c>
      <c r="D143" s="59">
        <v>55.102005569643111</v>
      </c>
      <c r="E143" s="59">
        <v>54.512875971479161</v>
      </c>
      <c r="F143" s="59">
        <v>3.4260034931233045</v>
      </c>
      <c r="G143" s="59">
        <v>4.0151330912872538</v>
      </c>
      <c r="H143" s="59">
        <v>22.136995232628944</v>
      </c>
      <c r="I143" s="59">
        <v>2.3987439983894383</v>
      </c>
      <c r="J143" s="59">
        <v>13.3916350192788</v>
      </c>
      <c r="K143" s="59">
        <v>1.2909428369326783E-3</v>
      </c>
      <c r="L143" s="59">
        <v>3.5433257440994765</v>
      </c>
      <c r="M143" s="60">
        <v>100</v>
      </c>
      <c r="N143" s="90">
        <f t="shared" si="16"/>
        <v>-0.58912959816394928</v>
      </c>
      <c r="O143" s="90"/>
      <c r="P143" s="217">
        <v>38504</v>
      </c>
      <c r="Q143" s="90">
        <f t="shared" si="17"/>
        <v>55.102005569643111</v>
      </c>
      <c r="R143" s="90">
        <f t="shared" si="18"/>
        <v>3.5433257440994765</v>
      </c>
      <c r="S143" s="91">
        <f t="shared" si="19"/>
        <v>3.4260034931233045</v>
      </c>
      <c r="T143" s="91">
        <f t="shared" si="20"/>
        <v>22.136995232628944</v>
      </c>
      <c r="U143" s="91">
        <f t="shared" si="21"/>
        <v>13.3916350192788</v>
      </c>
      <c r="V143" s="91">
        <f t="shared" si="22"/>
        <v>2.3987439983894383</v>
      </c>
      <c r="W143" s="91">
        <f t="shared" si="23"/>
        <v>1.2909428369326783E-3</v>
      </c>
      <c r="AG143" s="217"/>
      <c r="AH143" s="91"/>
      <c r="AI143" s="90"/>
      <c r="AJ143" s="91"/>
      <c r="AK143" s="91"/>
      <c r="AL143" s="91"/>
      <c r="AM143" s="91"/>
      <c r="AN143" s="91"/>
    </row>
    <row r="144" spans="1:40">
      <c r="A144" s="56"/>
      <c r="B144" s="57" t="s">
        <v>69</v>
      </c>
      <c r="C144" s="58">
        <v>951202.22223752341</v>
      </c>
      <c r="D144" s="59">
        <v>55.719918188946096</v>
      </c>
      <c r="E144" s="59">
        <v>55.141494045186455</v>
      </c>
      <c r="F144" s="59">
        <v>3.4498735090071548</v>
      </c>
      <c r="G144" s="59">
        <v>4.0282976527667884</v>
      </c>
      <c r="H144" s="59">
        <v>21.53531430729063</v>
      </c>
      <c r="I144" s="59">
        <v>2.3746643775492826</v>
      </c>
      <c r="J144" s="59">
        <v>13.184391953832828</v>
      </c>
      <c r="K144" s="59">
        <v>5.0334966509407784E-4</v>
      </c>
      <c r="L144" s="59">
        <v>3.7353343137089206</v>
      </c>
      <c r="M144" s="60">
        <v>100</v>
      </c>
      <c r="N144" s="90">
        <f t="shared" si="16"/>
        <v>-0.57842414375963358</v>
      </c>
      <c r="O144" s="90"/>
      <c r="P144" s="217">
        <v>38534</v>
      </c>
      <c r="Q144" s="90">
        <f t="shared" si="17"/>
        <v>55.719918188946096</v>
      </c>
      <c r="R144" s="90">
        <f t="shared" si="18"/>
        <v>3.7353343137089206</v>
      </c>
      <c r="S144" s="91">
        <f t="shared" si="19"/>
        <v>3.4498735090071548</v>
      </c>
      <c r="T144" s="91">
        <f t="shared" si="20"/>
        <v>21.53531430729063</v>
      </c>
      <c r="U144" s="91">
        <f t="shared" si="21"/>
        <v>13.184391953832828</v>
      </c>
      <c r="V144" s="91">
        <f t="shared" si="22"/>
        <v>2.3746643775492826</v>
      </c>
      <c r="W144" s="91">
        <f t="shared" si="23"/>
        <v>5.0334966509407784E-4</v>
      </c>
      <c r="AG144" s="217"/>
      <c r="AH144" s="91"/>
      <c r="AI144" s="90"/>
      <c r="AJ144" s="91"/>
      <c r="AK144" s="91"/>
      <c r="AL144" s="91"/>
      <c r="AM144" s="91"/>
      <c r="AN144" s="91"/>
    </row>
    <row r="145" spans="1:40">
      <c r="A145" s="56"/>
      <c r="B145" s="57" t="s">
        <v>70</v>
      </c>
      <c r="C145" s="58">
        <v>964546.3292821754</v>
      </c>
      <c r="D145" s="59">
        <v>53.845340737566737</v>
      </c>
      <c r="E145" s="59">
        <v>53.265274456611223</v>
      </c>
      <c r="F145" s="59">
        <v>3.3923080642536663</v>
      </c>
      <c r="G145" s="59">
        <v>3.9723743452091758</v>
      </c>
      <c r="H145" s="59">
        <v>22.787196707633395</v>
      </c>
      <c r="I145" s="59">
        <v>2.3521457838572251</v>
      </c>
      <c r="J145" s="59">
        <v>13.086485569342537</v>
      </c>
      <c r="K145" s="59">
        <v>5.0236799445456599E-4</v>
      </c>
      <c r="L145" s="59">
        <v>4.5360207693519641</v>
      </c>
      <c r="M145" s="60">
        <v>99.999999999999986</v>
      </c>
      <c r="N145" s="90">
        <f t="shared" si="16"/>
        <v>-0.58006628095550949</v>
      </c>
      <c r="O145" s="90"/>
      <c r="P145" s="217">
        <v>38565</v>
      </c>
      <c r="Q145" s="90">
        <f t="shared" si="17"/>
        <v>53.845340737566737</v>
      </c>
      <c r="R145" s="90">
        <f t="shared" si="18"/>
        <v>4.5360207693519641</v>
      </c>
      <c r="S145" s="91">
        <f t="shared" si="19"/>
        <v>3.3923080642536663</v>
      </c>
      <c r="T145" s="91">
        <f t="shared" si="20"/>
        <v>22.787196707633395</v>
      </c>
      <c r="U145" s="91">
        <f t="shared" si="21"/>
        <v>13.086485569342537</v>
      </c>
      <c r="V145" s="91">
        <f t="shared" si="22"/>
        <v>2.3521457838572251</v>
      </c>
      <c r="W145" s="91">
        <f t="shared" si="23"/>
        <v>5.0236799445456599E-4</v>
      </c>
      <c r="AG145" s="217"/>
      <c r="AH145" s="91"/>
      <c r="AI145" s="90"/>
      <c r="AJ145" s="91"/>
      <c r="AK145" s="91"/>
      <c r="AL145" s="91"/>
      <c r="AM145" s="91"/>
      <c r="AN145" s="91"/>
    </row>
    <row r="146" spans="1:40">
      <c r="A146" s="56"/>
      <c r="B146" s="57" t="s">
        <v>71</v>
      </c>
      <c r="C146" s="58">
        <v>974954.98835423891</v>
      </c>
      <c r="D146" s="59">
        <v>52.505176615553182</v>
      </c>
      <c r="E146" s="59">
        <v>51.948771996385382</v>
      </c>
      <c r="F146" s="59">
        <v>3.1553296843407637</v>
      </c>
      <c r="G146" s="59">
        <v>3.7117343035085772</v>
      </c>
      <c r="H146" s="59">
        <v>24.656870033013405</v>
      </c>
      <c r="I146" s="59">
        <v>2.3507129876055672</v>
      </c>
      <c r="J146" s="59">
        <v>13.050834858606711</v>
      </c>
      <c r="K146" s="59">
        <v>5.029227973156903E-4</v>
      </c>
      <c r="L146" s="59">
        <v>4.280572898083018</v>
      </c>
      <c r="M146" s="60">
        <v>99.999999999999972</v>
      </c>
      <c r="N146" s="90">
        <f t="shared" si="16"/>
        <v>-0.55640461916781359</v>
      </c>
      <c r="O146" s="90"/>
      <c r="P146" s="217">
        <v>38596</v>
      </c>
      <c r="Q146" s="90">
        <f t="shared" si="17"/>
        <v>52.505176615553182</v>
      </c>
      <c r="R146" s="90">
        <f t="shared" si="18"/>
        <v>4.280572898083018</v>
      </c>
      <c r="S146" s="91">
        <f t="shared" si="19"/>
        <v>3.1553296843407637</v>
      </c>
      <c r="T146" s="91">
        <f t="shared" si="20"/>
        <v>24.656870033013405</v>
      </c>
      <c r="U146" s="91">
        <f t="shared" si="21"/>
        <v>13.050834858606711</v>
      </c>
      <c r="V146" s="91">
        <f t="shared" si="22"/>
        <v>2.3507129876055672</v>
      </c>
      <c r="W146" s="91">
        <f t="shared" si="23"/>
        <v>5.029227973156903E-4</v>
      </c>
      <c r="AG146" s="217"/>
      <c r="AH146" s="91"/>
      <c r="AI146" s="90"/>
      <c r="AJ146" s="91"/>
      <c r="AK146" s="91"/>
      <c r="AL146" s="91"/>
      <c r="AM146" s="91"/>
      <c r="AN146" s="91"/>
    </row>
    <row r="147" spans="1:40">
      <c r="A147" s="56"/>
      <c r="B147" s="57" t="s">
        <v>72</v>
      </c>
      <c r="C147" s="58">
        <v>989617.1594519543</v>
      </c>
      <c r="D147" s="59">
        <v>53.430004929051776</v>
      </c>
      <c r="E147" s="59">
        <v>52.697782607304354</v>
      </c>
      <c r="F147" s="59">
        <v>2.8938975349095561</v>
      </c>
      <c r="G147" s="59">
        <v>3.6261198566569801</v>
      </c>
      <c r="H147" s="59">
        <v>23.184771394189948</v>
      </c>
      <c r="I147" s="59">
        <v>2.0887209695235964</v>
      </c>
      <c r="J147" s="59">
        <v>13.119435541212008</v>
      </c>
      <c r="K147" s="59">
        <v>5.0153055680123991E-4</v>
      </c>
      <c r="L147" s="59">
        <v>5.2826681005563234</v>
      </c>
      <c r="M147" s="60">
        <v>100</v>
      </c>
      <c r="N147" s="90">
        <f t="shared" si="16"/>
        <v>-0.73222232174742397</v>
      </c>
      <c r="O147" s="90"/>
      <c r="P147" s="217">
        <v>38626</v>
      </c>
      <c r="Q147" s="90">
        <f t="shared" si="17"/>
        <v>53.430004929051776</v>
      </c>
      <c r="R147" s="90">
        <f t="shared" si="18"/>
        <v>5.2826681005563234</v>
      </c>
      <c r="S147" s="91">
        <f t="shared" si="19"/>
        <v>2.8938975349095561</v>
      </c>
      <c r="T147" s="91">
        <f t="shared" si="20"/>
        <v>23.184771394189948</v>
      </c>
      <c r="U147" s="91">
        <f t="shared" si="21"/>
        <v>13.119435541212008</v>
      </c>
      <c r="V147" s="91">
        <f t="shared" si="22"/>
        <v>2.0887209695235964</v>
      </c>
      <c r="W147" s="91">
        <f t="shared" si="23"/>
        <v>5.0153055680123991E-4</v>
      </c>
      <c r="AG147" s="217"/>
      <c r="AH147" s="91"/>
      <c r="AI147" s="90"/>
      <c r="AJ147" s="91"/>
      <c r="AK147" s="91"/>
      <c r="AL147" s="91"/>
      <c r="AM147" s="91"/>
      <c r="AN147" s="91"/>
    </row>
    <row r="148" spans="1:40">
      <c r="A148" s="56"/>
      <c r="B148" s="57" t="s">
        <v>73</v>
      </c>
      <c r="C148" s="58">
        <v>997175.51808296016</v>
      </c>
      <c r="D148" s="59">
        <v>51.87071228114867</v>
      </c>
      <c r="E148" s="59">
        <v>51.181113209883868</v>
      </c>
      <c r="F148" s="59">
        <v>2.4828564726631663</v>
      </c>
      <c r="G148" s="59">
        <v>3.1724555439279607</v>
      </c>
      <c r="H148" s="59">
        <v>25.861077517200602</v>
      </c>
      <c r="I148" s="59">
        <v>2.0977386524856612</v>
      </c>
      <c r="J148" s="59">
        <v>13.908937470522389</v>
      </c>
      <c r="K148" s="59">
        <v>5.0362875531228082E-4</v>
      </c>
      <c r="L148" s="59">
        <v>3.7781739772242098</v>
      </c>
      <c r="M148" s="60">
        <v>100</v>
      </c>
      <c r="N148" s="90">
        <f t="shared" si="16"/>
        <v>-0.68959907126479436</v>
      </c>
      <c r="O148" s="90"/>
      <c r="P148" s="217">
        <v>38657</v>
      </c>
      <c r="Q148" s="90">
        <f t="shared" si="17"/>
        <v>51.87071228114867</v>
      </c>
      <c r="R148" s="90">
        <f t="shared" si="18"/>
        <v>3.7781739772242098</v>
      </c>
      <c r="S148" s="91">
        <f t="shared" si="19"/>
        <v>2.4828564726631663</v>
      </c>
      <c r="T148" s="91">
        <f t="shared" si="20"/>
        <v>25.861077517200602</v>
      </c>
      <c r="U148" s="91">
        <f t="shared" si="21"/>
        <v>13.908937470522389</v>
      </c>
      <c r="V148" s="91">
        <f t="shared" si="22"/>
        <v>2.0977386524856612</v>
      </c>
      <c r="W148" s="91">
        <f t="shared" si="23"/>
        <v>5.0362875531228082E-4</v>
      </c>
      <c r="AG148" s="217"/>
      <c r="AH148" s="91"/>
      <c r="AI148" s="90"/>
      <c r="AJ148" s="91"/>
      <c r="AK148" s="91"/>
      <c r="AL148" s="91"/>
      <c r="AM148" s="91"/>
      <c r="AN148" s="91"/>
    </row>
    <row r="149" spans="1:40">
      <c r="A149" s="56"/>
      <c r="B149" s="57" t="s">
        <v>74</v>
      </c>
      <c r="C149" s="58">
        <v>1002518.6673869725</v>
      </c>
      <c r="D149" s="59">
        <v>50.588269185778159</v>
      </c>
      <c r="E149" s="59">
        <v>52.069069780860723</v>
      </c>
      <c r="F149" s="59">
        <v>2.6340151033144918</v>
      </c>
      <c r="G149" s="59">
        <v>1.1532145082319361</v>
      </c>
      <c r="H149" s="59">
        <v>27.221741210634505</v>
      </c>
      <c r="I149" s="59">
        <v>2.0952684849057555</v>
      </c>
      <c r="J149" s="59">
        <v>15.18032079145113</v>
      </c>
      <c r="K149" s="59">
        <v>5.0692564291556852E-4</v>
      </c>
      <c r="L149" s="59">
        <v>2.2798782982730534</v>
      </c>
      <c r="M149" s="60">
        <v>100</v>
      </c>
      <c r="N149" s="90">
        <f t="shared" si="16"/>
        <v>1.4808005950825558</v>
      </c>
      <c r="O149" s="90"/>
      <c r="P149" s="217">
        <v>38687</v>
      </c>
      <c r="Q149" s="90">
        <f t="shared" si="17"/>
        <v>50.588269185778159</v>
      </c>
      <c r="R149" s="90">
        <f t="shared" si="18"/>
        <v>2.2798782982730534</v>
      </c>
      <c r="S149" s="91">
        <f t="shared" si="19"/>
        <v>2.6340151033144918</v>
      </c>
      <c r="T149" s="91">
        <f t="shared" si="20"/>
        <v>27.221741210634505</v>
      </c>
      <c r="U149" s="91">
        <f t="shared" si="21"/>
        <v>15.18032079145113</v>
      </c>
      <c r="V149" s="91">
        <f t="shared" si="22"/>
        <v>2.0952684849057555</v>
      </c>
      <c r="W149" s="91">
        <f t="shared" si="23"/>
        <v>5.0692564291556852E-4</v>
      </c>
      <c r="AG149" s="217"/>
      <c r="AH149" s="91"/>
      <c r="AI149" s="90"/>
      <c r="AJ149" s="91"/>
      <c r="AK149" s="91"/>
      <c r="AL149" s="91"/>
      <c r="AM149" s="91"/>
      <c r="AN149" s="91"/>
    </row>
    <row r="150" spans="1:40">
      <c r="A150" s="56">
        <v>2006</v>
      </c>
      <c r="B150" s="57" t="s">
        <v>75</v>
      </c>
      <c r="C150" s="58">
        <v>1042183.8227482872</v>
      </c>
      <c r="D150" s="59">
        <v>46.762161776010473</v>
      </c>
      <c r="E150" s="59">
        <v>49.687982219827184</v>
      </c>
      <c r="F150" s="59">
        <v>2.4121288689658118</v>
      </c>
      <c r="G150" s="59">
        <v>-0.51369157485090833</v>
      </c>
      <c r="H150" s="59">
        <v>25.236168577684055</v>
      </c>
      <c r="I150" s="59">
        <v>2.0001476638252793</v>
      </c>
      <c r="J150" s="59">
        <v>18.095237750870403</v>
      </c>
      <c r="K150" s="59">
        <v>2.4066799879753962E-4</v>
      </c>
      <c r="L150" s="59">
        <v>5.4939146946452055</v>
      </c>
      <c r="M150" s="60">
        <v>100.00000000000003</v>
      </c>
      <c r="N150" s="90">
        <f t="shared" si="16"/>
        <v>2.9258204438167201</v>
      </c>
      <c r="O150" s="90"/>
      <c r="P150" s="217">
        <v>38718</v>
      </c>
      <c r="Q150" s="90">
        <f t="shared" si="17"/>
        <v>46.762161776010473</v>
      </c>
      <c r="R150" s="90">
        <f t="shared" si="18"/>
        <v>5.4939146946452055</v>
      </c>
      <c r="S150" s="91">
        <f t="shared" si="19"/>
        <v>2.4121288689658118</v>
      </c>
      <c r="T150" s="91">
        <f t="shared" si="20"/>
        <v>25.236168577684055</v>
      </c>
      <c r="U150" s="91">
        <f t="shared" si="21"/>
        <v>18.095237750870403</v>
      </c>
      <c r="V150" s="91">
        <f t="shared" si="22"/>
        <v>2.0001476638252793</v>
      </c>
      <c r="W150" s="91">
        <f t="shared" si="23"/>
        <v>2.4066799879753962E-4</v>
      </c>
      <c r="AG150" s="217"/>
      <c r="AH150" s="91"/>
      <c r="AI150" s="90"/>
      <c r="AJ150" s="91"/>
      <c r="AK150" s="91"/>
      <c r="AL150" s="91"/>
      <c r="AM150" s="91"/>
      <c r="AN150" s="91"/>
    </row>
    <row r="151" spans="1:40">
      <c r="A151" s="56"/>
      <c r="B151" s="57" t="s">
        <v>76</v>
      </c>
      <c r="C151" s="58">
        <v>1049319.6751643214</v>
      </c>
      <c r="D151" s="59">
        <v>45.435854852454469</v>
      </c>
      <c r="E151" s="59">
        <v>49.029687342133506</v>
      </c>
      <c r="F151" s="59">
        <v>2.3004181230237721</v>
      </c>
      <c r="G151" s="59">
        <v>-1.2934143666552722</v>
      </c>
      <c r="H151" s="59">
        <v>26.841980550451005</v>
      </c>
      <c r="I151" s="59">
        <v>1.9935462861183659</v>
      </c>
      <c r="J151" s="59">
        <v>19.699756220605632</v>
      </c>
      <c r="K151" s="59">
        <v>2.417267835564783E-4</v>
      </c>
      <c r="L151" s="59">
        <v>3.7282022405632165</v>
      </c>
      <c r="M151" s="60">
        <v>100.00000000000003</v>
      </c>
      <c r="N151" s="90">
        <f t="shared" si="16"/>
        <v>3.5938324896790443</v>
      </c>
      <c r="O151" s="90"/>
      <c r="P151" s="217">
        <v>38749</v>
      </c>
      <c r="Q151" s="90">
        <f t="shared" si="17"/>
        <v>45.435854852454469</v>
      </c>
      <c r="R151" s="90">
        <f t="shared" si="18"/>
        <v>3.7282022405632165</v>
      </c>
      <c r="S151" s="91">
        <f t="shared" si="19"/>
        <v>2.3004181230237721</v>
      </c>
      <c r="T151" s="91">
        <f t="shared" si="20"/>
        <v>26.841980550451005</v>
      </c>
      <c r="U151" s="91">
        <f t="shared" si="21"/>
        <v>19.699756220605632</v>
      </c>
      <c r="V151" s="91">
        <f t="shared" si="22"/>
        <v>1.9935462861183659</v>
      </c>
      <c r="W151" s="91">
        <f t="shared" si="23"/>
        <v>2.417267835564783E-4</v>
      </c>
      <c r="AG151" s="217"/>
      <c r="AH151" s="91"/>
      <c r="AI151" s="90"/>
      <c r="AJ151" s="91"/>
      <c r="AK151" s="91"/>
      <c r="AL151" s="91"/>
      <c r="AM151" s="91"/>
      <c r="AN151" s="91"/>
    </row>
    <row r="152" spans="1:40">
      <c r="A152" s="56"/>
      <c r="B152" s="57" t="s">
        <v>77</v>
      </c>
      <c r="C152" s="58">
        <v>1067216.8700341259</v>
      </c>
      <c r="D152" s="59">
        <v>43.673544633167957</v>
      </c>
      <c r="E152" s="59">
        <v>47.396407554066997</v>
      </c>
      <c r="F152" s="59">
        <v>2.2252269448990241</v>
      </c>
      <c r="G152" s="59">
        <v>-1.4976359760000377</v>
      </c>
      <c r="H152" s="59">
        <v>27.507068788560034</v>
      </c>
      <c r="I152" s="59">
        <v>1.9671018168280607</v>
      </c>
      <c r="J152" s="59">
        <v>20.316888011748112</v>
      </c>
      <c r="K152" s="59">
        <v>2.4032326718354704E-4</v>
      </c>
      <c r="L152" s="59">
        <v>4.3099294815296538</v>
      </c>
      <c r="M152" s="60">
        <v>100.00000000000003</v>
      </c>
      <c r="N152" s="90">
        <f t="shared" si="16"/>
        <v>3.722862920899062</v>
      </c>
      <c r="O152" s="90"/>
      <c r="P152" s="217">
        <v>38777</v>
      </c>
      <c r="Q152" s="90">
        <f t="shared" si="17"/>
        <v>43.673544633167957</v>
      </c>
      <c r="R152" s="90">
        <f t="shared" si="18"/>
        <v>4.3099294815296538</v>
      </c>
      <c r="S152" s="91">
        <f t="shared" si="19"/>
        <v>2.2252269448990241</v>
      </c>
      <c r="T152" s="91">
        <f t="shared" si="20"/>
        <v>27.507068788560034</v>
      </c>
      <c r="U152" s="91">
        <f t="shared" si="21"/>
        <v>20.316888011748112</v>
      </c>
      <c r="V152" s="91">
        <f t="shared" si="22"/>
        <v>1.9671018168280607</v>
      </c>
      <c r="W152" s="91">
        <f t="shared" si="23"/>
        <v>2.4032326718354704E-4</v>
      </c>
      <c r="AG152" s="217"/>
      <c r="AH152" s="91"/>
      <c r="AI152" s="90"/>
      <c r="AJ152" s="91"/>
      <c r="AK152" s="91"/>
      <c r="AL152" s="91"/>
      <c r="AM152" s="91"/>
      <c r="AN152" s="91"/>
    </row>
    <row r="153" spans="1:40">
      <c r="A153" s="56"/>
      <c r="B153" s="57" t="s">
        <v>78</v>
      </c>
      <c r="C153" s="58">
        <v>1074476.1361132537</v>
      </c>
      <c r="D153" s="59">
        <v>43.039160164971257</v>
      </c>
      <c r="E153" s="59">
        <v>46.618548518491309</v>
      </c>
      <c r="F153" s="59">
        <v>2.083848011709565</v>
      </c>
      <c r="G153" s="59">
        <v>-1.4955403418104816</v>
      </c>
      <c r="H153" s="59">
        <v>25.769331747499869</v>
      </c>
      <c r="I153" s="59">
        <v>1.9562571375631406</v>
      </c>
      <c r="J153" s="59">
        <v>20.47891707025882</v>
      </c>
      <c r="K153" s="59">
        <v>2.4122665575206426E-4</v>
      </c>
      <c r="L153" s="59">
        <v>6.6722446413415959</v>
      </c>
      <c r="M153" s="60">
        <v>100</v>
      </c>
      <c r="N153" s="90">
        <f t="shared" si="16"/>
        <v>3.5793883535200468</v>
      </c>
      <c r="O153" s="90"/>
      <c r="P153" s="217">
        <v>38808</v>
      </c>
      <c r="Q153" s="90">
        <f t="shared" si="17"/>
        <v>43.039160164971257</v>
      </c>
      <c r="R153" s="90">
        <f t="shared" si="18"/>
        <v>6.6722446413415959</v>
      </c>
      <c r="S153" s="91">
        <f t="shared" si="19"/>
        <v>2.083848011709565</v>
      </c>
      <c r="T153" s="91">
        <f t="shared" si="20"/>
        <v>25.769331747499869</v>
      </c>
      <c r="U153" s="91">
        <f t="shared" si="21"/>
        <v>20.47891707025882</v>
      </c>
      <c r="V153" s="91">
        <f t="shared" si="22"/>
        <v>1.9562571375631406</v>
      </c>
      <c r="W153" s="91">
        <f t="shared" si="23"/>
        <v>2.4122665575206426E-4</v>
      </c>
      <c r="AG153" s="217"/>
      <c r="AH153" s="91"/>
      <c r="AI153" s="90"/>
      <c r="AJ153" s="91"/>
      <c r="AK153" s="91"/>
      <c r="AL153" s="91"/>
      <c r="AM153" s="91"/>
      <c r="AN153" s="91"/>
    </row>
    <row r="154" spans="1:40">
      <c r="A154" s="56"/>
      <c r="B154" s="57" t="s">
        <v>79</v>
      </c>
      <c r="C154" s="58">
        <v>1088496.8927885124</v>
      </c>
      <c r="D154" s="59">
        <v>40.450503961545238</v>
      </c>
      <c r="E154" s="59">
        <v>44.345751113578942</v>
      </c>
      <c r="F154" s="59">
        <v>2.2603676130033259</v>
      </c>
      <c r="G154" s="59">
        <v>-1.6348795390303879</v>
      </c>
      <c r="H154" s="59">
        <v>27.120435650760804</v>
      </c>
      <c r="I154" s="59">
        <v>1.8598947430300297</v>
      </c>
      <c r="J154" s="59">
        <v>20.095296920759605</v>
      </c>
      <c r="K154" s="59">
        <v>2.4071787594060577E-4</v>
      </c>
      <c r="L154" s="59">
        <v>8.2132603930250934</v>
      </c>
      <c r="M154" s="60">
        <v>100.00000000000003</v>
      </c>
      <c r="N154" s="90">
        <f t="shared" si="16"/>
        <v>3.895247152033714</v>
      </c>
      <c r="O154" s="90"/>
      <c r="P154" s="217">
        <v>38838</v>
      </c>
      <c r="Q154" s="90">
        <f t="shared" si="17"/>
        <v>40.450503961545238</v>
      </c>
      <c r="R154" s="90">
        <f t="shared" si="18"/>
        <v>8.2132603930250934</v>
      </c>
      <c r="S154" s="91">
        <f t="shared" si="19"/>
        <v>2.2603676130033259</v>
      </c>
      <c r="T154" s="91">
        <f t="shared" si="20"/>
        <v>27.120435650760804</v>
      </c>
      <c r="U154" s="91">
        <f t="shared" si="21"/>
        <v>20.095296920759605</v>
      </c>
      <c r="V154" s="91">
        <f t="shared" si="22"/>
        <v>1.8598947430300297</v>
      </c>
      <c r="W154" s="91">
        <f t="shared" si="23"/>
        <v>2.4071787594060577E-4</v>
      </c>
      <c r="AG154" s="217"/>
      <c r="AH154" s="91"/>
      <c r="AI154" s="90"/>
      <c r="AJ154" s="91"/>
      <c r="AK154" s="91"/>
      <c r="AL154" s="91"/>
      <c r="AM154" s="91"/>
      <c r="AN154" s="91"/>
    </row>
    <row r="155" spans="1:40">
      <c r="A155" s="56"/>
      <c r="B155" s="57" t="s">
        <v>80</v>
      </c>
      <c r="C155" s="58">
        <v>1086162.4093404107</v>
      </c>
      <c r="D155" s="59">
        <v>39.778698428219741</v>
      </c>
      <c r="E155" s="59">
        <v>43.2467945908788</v>
      </c>
      <c r="F155" s="59">
        <v>2.1432645187260388</v>
      </c>
      <c r="G155" s="59">
        <v>-1.3248316439330232</v>
      </c>
      <c r="H155" s="59">
        <v>29.423916486899849</v>
      </c>
      <c r="I155" s="59">
        <v>1.8741638074867062</v>
      </c>
      <c r="J155" s="59">
        <v>20.329288519889481</v>
      </c>
      <c r="K155" s="59">
        <v>2.438392571151802E-4</v>
      </c>
      <c r="L155" s="59">
        <v>6.4504243995210446</v>
      </c>
      <c r="M155" s="60">
        <v>99.999999999999986</v>
      </c>
      <c r="N155" s="90">
        <f t="shared" si="16"/>
        <v>3.4680961626590623</v>
      </c>
      <c r="O155" s="90"/>
      <c r="P155" s="217">
        <v>38869</v>
      </c>
      <c r="Q155" s="90">
        <f t="shared" si="17"/>
        <v>39.778698428219741</v>
      </c>
      <c r="R155" s="90">
        <f t="shared" si="18"/>
        <v>6.4504243995210446</v>
      </c>
      <c r="S155" s="91">
        <f t="shared" si="19"/>
        <v>2.1432645187260388</v>
      </c>
      <c r="T155" s="91">
        <f t="shared" si="20"/>
        <v>29.423916486899849</v>
      </c>
      <c r="U155" s="91">
        <f t="shared" si="21"/>
        <v>20.329288519889481</v>
      </c>
      <c r="V155" s="91">
        <f t="shared" si="22"/>
        <v>1.8741638074867062</v>
      </c>
      <c r="W155" s="91">
        <f t="shared" si="23"/>
        <v>2.438392571151802E-4</v>
      </c>
      <c r="AG155" s="217"/>
      <c r="AH155" s="91"/>
      <c r="AI155" s="90"/>
      <c r="AJ155" s="91"/>
      <c r="AK155" s="91"/>
      <c r="AL155" s="91"/>
      <c r="AM155" s="91"/>
      <c r="AN155" s="91"/>
    </row>
    <row r="156" spans="1:40">
      <c r="A156" s="56"/>
      <c r="B156" s="57" t="s">
        <v>69</v>
      </c>
      <c r="C156" s="58">
        <v>1109707.2337919213</v>
      </c>
      <c r="D156" s="59">
        <v>39.454154315824958</v>
      </c>
      <c r="E156" s="59">
        <v>42.872363081176893</v>
      </c>
      <c r="F156" s="59">
        <v>2.1231295399422239</v>
      </c>
      <c r="G156" s="59">
        <v>-1.2950792254097168</v>
      </c>
      <c r="H156" s="59">
        <v>27.73654512469102</v>
      </c>
      <c r="I156" s="59">
        <v>2.0348834867280634</v>
      </c>
      <c r="J156" s="59">
        <v>20.020807914811119</v>
      </c>
      <c r="K156" s="59" t="s">
        <v>81</v>
      </c>
      <c r="L156" s="59">
        <v>8.630479618002644</v>
      </c>
      <c r="M156" s="60">
        <v>100.00000000000003</v>
      </c>
      <c r="N156" s="90">
        <f t="shared" si="16"/>
        <v>3.4182087653519408</v>
      </c>
      <c r="O156" s="90"/>
      <c r="P156" s="217">
        <v>38899</v>
      </c>
      <c r="Q156" s="90">
        <f t="shared" si="17"/>
        <v>39.454154315824958</v>
      </c>
      <c r="R156" s="90">
        <f t="shared" si="18"/>
        <v>8.630479618002644</v>
      </c>
      <c r="S156" s="91">
        <f t="shared" si="19"/>
        <v>2.1231295399422239</v>
      </c>
      <c r="T156" s="91">
        <f t="shared" si="20"/>
        <v>27.73654512469102</v>
      </c>
      <c r="U156" s="91">
        <f t="shared" si="21"/>
        <v>20.020807914811119</v>
      </c>
      <c r="V156" s="91">
        <f t="shared" si="22"/>
        <v>2.0348834867280634</v>
      </c>
      <c r="W156" s="91" t="str">
        <f t="shared" si="23"/>
        <v xml:space="preserve">-  </v>
      </c>
      <c r="AG156" s="217"/>
      <c r="AH156" s="91"/>
      <c r="AI156" s="90"/>
      <c r="AJ156" s="91"/>
      <c r="AK156" s="91"/>
      <c r="AL156" s="91"/>
      <c r="AM156" s="91"/>
      <c r="AN156" s="91"/>
    </row>
    <row r="157" spans="1:40">
      <c r="A157" s="56"/>
      <c r="B157" s="57" t="s">
        <v>70</v>
      </c>
      <c r="C157" s="58">
        <v>1117469.0250562513</v>
      </c>
      <c r="D157" s="59">
        <v>39.513414213460145</v>
      </c>
      <c r="E157" s="59">
        <v>42.87640229897584</v>
      </c>
      <c r="F157" s="59">
        <v>2.0793220599933648</v>
      </c>
      <c r="G157" s="59">
        <v>-1.2836660255223185</v>
      </c>
      <c r="H157" s="59">
        <v>29.28331140968784</v>
      </c>
      <c r="I157" s="59">
        <v>2.0524582522338775</v>
      </c>
      <c r="J157" s="59">
        <v>20.05063911333928</v>
      </c>
      <c r="K157" s="59" t="s">
        <v>81</v>
      </c>
      <c r="L157" s="59">
        <v>7.0208549512854974</v>
      </c>
      <c r="M157" s="60">
        <v>100</v>
      </c>
      <c r="N157" s="90">
        <f t="shared" si="16"/>
        <v>3.3629880855156831</v>
      </c>
      <c r="O157" s="90"/>
      <c r="P157" s="217">
        <v>38930</v>
      </c>
      <c r="Q157" s="90">
        <f t="shared" si="17"/>
        <v>39.513414213460145</v>
      </c>
      <c r="R157" s="90">
        <f t="shared" si="18"/>
        <v>7.0208549512854974</v>
      </c>
      <c r="S157" s="91">
        <f t="shared" si="19"/>
        <v>2.0793220599933648</v>
      </c>
      <c r="T157" s="91">
        <f t="shared" si="20"/>
        <v>29.28331140968784</v>
      </c>
      <c r="U157" s="91">
        <f t="shared" si="21"/>
        <v>20.05063911333928</v>
      </c>
      <c r="V157" s="91">
        <f t="shared" si="22"/>
        <v>2.0524582522338775</v>
      </c>
      <c r="W157" s="91" t="str">
        <f t="shared" si="23"/>
        <v xml:space="preserve">-  </v>
      </c>
      <c r="AG157" s="217"/>
      <c r="AH157" s="91"/>
      <c r="AI157" s="90"/>
      <c r="AJ157" s="91"/>
      <c r="AK157" s="91"/>
      <c r="AL157" s="91"/>
      <c r="AM157" s="91"/>
      <c r="AN157" s="91"/>
    </row>
    <row r="158" spans="1:40">
      <c r="A158" s="56"/>
      <c r="B158" s="57" t="s">
        <v>71</v>
      </c>
      <c r="C158" s="58">
        <v>1133763.6366352716</v>
      </c>
      <c r="D158" s="59">
        <v>38.832381299633276</v>
      </c>
      <c r="E158" s="59">
        <v>41.928122765549688</v>
      </c>
      <c r="F158" s="59">
        <v>1.8611696825705761</v>
      </c>
      <c r="G158" s="59">
        <v>-1.2345717833458376</v>
      </c>
      <c r="H158" s="59">
        <v>30.748943151535464</v>
      </c>
      <c r="I158" s="59">
        <v>2.0703137867544266</v>
      </c>
      <c r="J158" s="59">
        <v>20.14554453191564</v>
      </c>
      <c r="K158" s="59" t="s">
        <v>81</v>
      </c>
      <c r="L158" s="59">
        <v>6.3416475475906191</v>
      </c>
      <c r="M158" s="60">
        <v>100</v>
      </c>
      <c r="N158" s="90">
        <f t="shared" si="16"/>
        <v>3.0957414659164137</v>
      </c>
      <c r="O158" s="90"/>
      <c r="P158" s="217">
        <v>38961</v>
      </c>
      <c r="Q158" s="90">
        <f t="shared" si="17"/>
        <v>38.832381299633276</v>
      </c>
      <c r="R158" s="90">
        <f t="shared" si="18"/>
        <v>6.3416475475906191</v>
      </c>
      <c r="S158" s="91">
        <f t="shared" si="19"/>
        <v>1.8611696825705761</v>
      </c>
      <c r="T158" s="91">
        <f t="shared" si="20"/>
        <v>30.748943151535464</v>
      </c>
      <c r="U158" s="91">
        <f t="shared" si="21"/>
        <v>20.14554453191564</v>
      </c>
      <c r="V158" s="91">
        <f t="shared" si="22"/>
        <v>2.0703137867544266</v>
      </c>
      <c r="W158" s="91" t="str">
        <f t="shared" si="23"/>
        <v xml:space="preserve">-  </v>
      </c>
      <c r="AG158" s="217"/>
      <c r="AH158" s="91"/>
      <c r="AI158" s="90"/>
      <c r="AJ158" s="91"/>
      <c r="AK158" s="91"/>
      <c r="AL158" s="91"/>
      <c r="AM158" s="91"/>
      <c r="AN158" s="91"/>
    </row>
    <row r="159" spans="1:40">
      <c r="A159" s="56"/>
      <c r="B159" s="57" t="s">
        <v>72</v>
      </c>
      <c r="C159" s="58">
        <v>1149767.7068265155</v>
      </c>
      <c r="D159" s="59">
        <v>38.092595362935697</v>
      </c>
      <c r="E159" s="59">
        <v>40.648958754528579</v>
      </c>
      <c r="F159" s="59">
        <v>1.4679812532811574</v>
      </c>
      <c r="G159" s="59">
        <v>-1.0883821383117231</v>
      </c>
      <c r="H159" s="59">
        <v>30.368478266243347</v>
      </c>
      <c r="I159" s="59">
        <v>2.0673482687723745</v>
      </c>
      <c r="J159" s="59">
        <v>20.459358447632308</v>
      </c>
      <c r="K159" s="59" t="s">
        <v>81</v>
      </c>
      <c r="L159" s="59">
        <v>7.5442384011350976</v>
      </c>
      <c r="M159" s="60">
        <v>99.999999999999986</v>
      </c>
      <c r="N159" s="90">
        <f t="shared" si="16"/>
        <v>2.5563633915928805</v>
      </c>
      <c r="O159" s="90"/>
      <c r="P159" s="217">
        <v>38991</v>
      </c>
      <c r="Q159" s="90">
        <f t="shared" si="17"/>
        <v>38.092595362935697</v>
      </c>
      <c r="R159" s="90">
        <f t="shared" si="18"/>
        <v>7.5442384011350976</v>
      </c>
      <c r="S159" s="91">
        <f t="shared" si="19"/>
        <v>1.4679812532811574</v>
      </c>
      <c r="T159" s="91">
        <f t="shared" si="20"/>
        <v>30.368478266243347</v>
      </c>
      <c r="U159" s="91">
        <f t="shared" si="21"/>
        <v>20.459358447632308</v>
      </c>
      <c r="V159" s="91">
        <f t="shared" si="22"/>
        <v>2.0673482687723745</v>
      </c>
      <c r="W159" s="91" t="str">
        <f t="shared" si="23"/>
        <v xml:space="preserve">-  </v>
      </c>
      <c r="AG159" s="217"/>
      <c r="AH159" s="91"/>
      <c r="AI159" s="90"/>
      <c r="AJ159" s="91"/>
      <c r="AK159" s="91"/>
      <c r="AL159" s="91"/>
      <c r="AM159" s="91"/>
      <c r="AN159" s="91"/>
    </row>
    <row r="160" spans="1:40">
      <c r="A160" s="56"/>
      <c r="B160" s="57" t="s">
        <v>73</v>
      </c>
      <c r="C160" s="58">
        <v>1154269.1613606284</v>
      </c>
      <c r="D160" s="59">
        <v>36.471754521569778</v>
      </c>
      <c r="E160" s="59">
        <v>38.777617148726492</v>
      </c>
      <c r="F160" s="59">
        <v>1.2397227378890474</v>
      </c>
      <c r="G160" s="59">
        <v>-1.0661398892676703</v>
      </c>
      <c r="H160" s="59">
        <v>32.948785018170035</v>
      </c>
      <c r="I160" s="59">
        <v>2.0610126146505907</v>
      </c>
      <c r="J160" s="59">
        <v>20.987946778526901</v>
      </c>
      <c r="K160" s="59" t="s">
        <v>81</v>
      </c>
      <c r="L160" s="59">
        <v>6.2907783291936497</v>
      </c>
      <c r="M160" s="60">
        <v>100</v>
      </c>
      <c r="N160" s="90">
        <f t="shared" si="16"/>
        <v>2.305862627156718</v>
      </c>
      <c r="O160" s="90"/>
      <c r="P160" s="217">
        <v>39022</v>
      </c>
      <c r="Q160" s="90">
        <f t="shared" si="17"/>
        <v>36.471754521569778</v>
      </c>
      <c r="R160" s="90">
        <f t="shared" si="18"/>
        <v>6.2907783291936497</v>
      </c>
      <c r="S160" s="91">
        <f t="shared" si="19"/>
        <v>1.2397227378890474</v>
      </c>
      <c r="T160" s="91">
        <f t="shared" si="20"/>
        <v>32.948785018170035</v>
      </c>
      <c r="U160" s="91">
        <f t="shared" si="21"/>
        <v>20.987946778526901</v>
      </c>
      <c r="V160" s="91">
        <f t="shared" si="22"/>
        <v>2.0610126146505907</v>
      </c>
      <c r="W160" s="91" t="str">
        <f t="shared" si="23"/>
        <v xml:space="preserve">-  </v>
      </c>
      <c r="AG160" s="217"/>
      <c r="AH160" s="91"/>
      <c r="AI160" s="90"/>
      <c r="AJ160" s="91"/>
      <c r="AK160" s="91"/>
      <c r="AL160" s="91"/>
      <c r="AM160" s="91"/>
      <c r="AN160" s="91"/>
    </row>
    <row r="161" spans="1:40">
      <c r="A161" s="66"/>
      <c r="B161" s="57" t="s">
        <v>74</v>
      </c>
      <c r="C161" s="58">
        <v>1153525.5444907597</v>
      </c>
      <c r="D161" s="59">
        <v>35.860765005953759</v>
      </c>
      <c r="E161" s="59">
        <v>38.133561286401438</v>
      </c>
      <c r="F161" s="59">
        <v>1.2283364543254378</v>
      </c>
      <c r="G161" s="59">
        <v>-1.044459826122256</v>
      </c>
      <c r="H161" s="59">
        <v>34.246167864236185</v>
      </c>
      <c r="I161" s="59">
        <v>2.0970281108154909</v>
      </c>
      <c r="J161" s="59">
        <v>21.36363509648767</v>
      </c>
      <c r="K161" s="59" t="s">
        <v>81</v>
      </c>
      <c r="L161" s="59">
        <v>5.2040674681814707</v>
      </c>
      <c r="M161" s="60">
        <v>100.00000000000001</v>
      </c>
      <c r="N161" s="90">
        <f t="shared" si="16"/>
        <v>2.272796280447694</v>
      </c>
      <c r="O161" s="90"/>
      <c r="P161" s="217">
        <v>39052</v>
      </c>
      <c r="Q161" s="90">
        <f t="shared" si="17"/>
        <v>35.860765005953759</v>
      </c>
      <c r="R161" s="90">
        <f t="shared" si="18"/>
        <v>5.2040674681814707</v>
      </c>
      <c r="S161" s="91">
        <f t="shared" si="19"/>
        <v>1.2283364543254378</v>
      </c>
      <c r="T161" s="91">
        <f t="shared" si="20"/>
        <v>34.246167864236185</v>
      </c>
      <c r="U161" s="91">
        <f t="shared" si="21"/>
        <v>21.36363509648767</v>
      </c>
      <c r="V161" s="91">
        <f t="shared" si="22"/>
        <v>2.0970281108154909</v>
      </c>
      <c r="W161" s="91" t="str">
        <f t="shared" si="23"/>
        <v xml:space="preserve">-  </v>
      </c>
      <c r="AG161" s="217"/>
      <c r="AH161" s="91"/>
      <c r="AI161" s="90"/>
      <c r="AJ161" s="91"/>
      <c r="AK161" s="91"/>
      <c r="AL161" s="91"/>
      <c r="AM161" s="91"/>
      <c r="AN161" s="91"/>
    </row>
    <row r="162" spans="1:40">
      <c r="A162" s="56">
        <v>2007</v>
      </c>
      <c r="B162" s="57" t="s">
        <v>75</v>
      </c>
      <c r="C162" s="58">
        <v>1187720.690704264</v>
      </c>
      <c r="D162" s="59">
        <v>35.629200919123683</v>
      </c>
      <c r="E162" s="59">
        <v>37.82000385101847</v>
      </c>
      <c r="F162" s="59">
        <v>1.1923728216702612</v>
      </c>
      <c r="G162" s="59">
        <v>-0.99843011022452388</v>
      </c>
      <c r="H162" s="59">
        <v>31.623286807995783</v>
      </c>
      <c r="I162" s="59">
        <v>2.0411493671747936</v>
      </c>
      <c r="J162" s="59">
        <v>21.109198810943425</v>
      </c>
      <c r="K162" s="59" t="s">
        <v>81</v>
      </c>
      <c r="L162" s="59">
        <v>8.4047912730920693</v>
      </c>
      <c r="M162" s="60">
        <v>100.00000000000003</v>
      </c>
      <c r="N162" s="90">
        <f t="shared" si="16"/>
        <v>2.190802931894785</v>
      </c>
      <c r="O162" s="90"/>
      <c r="P162" s="217">
        <v>39083</v>
      </c>
      <c r="Q162" s="90">
        <f t="shared" si="17"/>
        <v>35.629200919123683</v>
      </c>
      <c r="R162" s="90">
        <f t="shared" si="18"/>
        <v>8.4047912730920693</v>
      </c>
      <c r="S162" s="91">
        <f t="shared" si="19"/>
        <v>1.1923728216702612</v>
      </c>
      <c r="T162" s="91">
        <f t="shared" si="20"/>
        <v>31.623286807995783</v>
      </c>
      <c r="U162" s="91">
        <f t="shared" si="21"/>
        <v>21.109198810943425</v>
      </c>
      <c r="V162" s="91">
        <f t="shared" si="22"/>
        <v>2.0411493671747936</v>
      </c>
      <c r="W162" s="91" t="str">
        <f t="shared" si="23"/>
        <v xml:space="preserve">-  </v>
      </c>
      <c r="AG162" s="217"/>
      <c r="AH162" s="91"/>
      <c r="AI162" s="90"/>
      <c r="AJ162" s="91"/>
      <c r="AK162" s="91"/>
      <c r="AL162" s="91"/>
      <c r="AM162" s="91"/>
      <c r="AN162" s="91"/>
    </row>
    <row r="163" spans="1:40">
      <c r="A163" s="56"/>
      <c r="B163" s="57" t="s">
        <v>76</v>
      </c>
      <c r="C163" s="58">
        <v>1218395.2923127674</v>
      </c>
      <c r="D163" s="59">
        <v>35.324808411846611</v>
      </c>
      <c r="E163" s="59">
        <v>37.461503462661625</v>
      </c>
      <c r="F163" s="59">
        <v>1.1614561729283071</v>
      </c>
      <c r="G163" s="59">
        <v>-0.97523887788670494</v>
      </c>
      <c r="H163" s="59">
        <v>32.528978553649985</v>
      </c>
      <c r="I163" s="59">
        <v>2.1464132667388904</v>
      </c>
      <c r="J163" s="59">
        <v>20.76650869257805</v>
      </c>
      <c r="K163" s="59" t="s">
        <v>81</v>
      </c>
      <c r="L163" s="59">
        <v>8.0718349022581606</v>
      </c>
      <c r="M163" s="60">
        <v>100</v>
      </c>
      <c r="N163" s="90">
        <f t="shared" si="16"/>
        <v>2.1366950508150122</v>
      </c>
      <c r="O163" s="90"/>
      <c r="P163" s="217">
        <v>39114</v>
      </c>
      <c r="Q163" s="90">
        <f t="shared" si="17"/>
        <v>35.324808411846611</v>
      </c>
      <c r="R163" s="90">
        <f t="shared" si="18"/>
        <v>8.0718349022581606</v>
      </c>
      <c r="S163" s="91">
        <f t="shared" si="19"/>
        <v>1.1614561729283071</v>
      </c>
      <c r="T163" s="91">
        <f t="shared" si="20"/>
        <v>32.528978553649985</v>
      </c>
      <c r="U163" s="91">
        <f t="shared" si="21"/>
        <v>20.76650869257805</v>
      </c>
      <c r="V163" s="91">
        <f t="shared" si="22"/>
        <v>2.1464132667388904</v>
      </c>
      <c r="W163" s="91" t="str">
        <f t="shared" si="23"/>
        <v xml:space="preserve">-  </v>
      </c>
      <c r="AG163" s="217"/>
      <c r="AH163" s="91"/>
      <c r="AI163" s="90"/>
      <c r="AJ163" s="91"/>
      <c r="AK163" s="91"/>
      <c r="AL163" s="91"/>
      <c r="AM163" s="91"/>
      <c r="AN163" s="91"/>
    </row>
    <row r="164" spans="1:40">
      <c r="A164" s="56"/>
      <c r="B164" s="57" t="s">
        <v>77</v>
      </c>
      <c r="C164" s="58">
        <v>1248588.2987435972</v>
      </c>
      <c r="D164" s="59">
        <v>33.431683382866282</v>
      </c>
      <c r="E164" s="59">
        <v>35.459529459264559</v>
      </c>
      <c r="F164" s="59">
        <v>1.0996801116891044</v>
      </c>
      <c r="G164" s="59">
        <v>-0.92816596470916979</v>
      </c>
      <c r="H164" s="59">
        <v>34.102287370332846</v>
      </c>
      <c r="I164" s="59">
        <v>2.146465122125977</v>
      </c>
      <c r="J164" s="59">
        <v>20.735302214728222</v>
      </c>
      <c r="K164" s="59" t="s">
        <v>81</v>
      </c>
      <c r="L164" s="59">
        <v>8.4845817982575618</v>
      </c>
      <c r="M164" s="60">
        <v>100</v>
      </c>
      <c r="N164" s="90">
        <f t="shared" si="16"/>
        <v>2.0278460763982742</v>
      </c>
      <c r="O164" s="90"/>
      <c r="P164" s="217">
        <v>39142</v>
      </c>
      <c r="Q164" s="90">
        <f t="shared" si="17"/>
        <v>33.431683382866282</v>
      </c>
      <c r="R164" s="90">
        <f t="shared" si="18"/>
        <v>8.4845817982575618</v>
      </c>
      <c r="S164" s="91">
        <f t="shared" si="19"/>
        <v>1.0996801116891044</v>
      </c>
      <c r="T164" s="91">
        <f t="shared" si="20"/>
        <v>34.102287370332846</v>
      </c>
      <c r="U164" s="91">
        <f t="shared" si="21"/>
        <v>20.735302214728222</v>
      </c>
      <c r="V164" s="91">
        <f t="shared" si="22"/>
        <v>2.146465122125977</v>
      </c>
      <c r="W164" s="91" t="str">
        <f t="shared" si="23"/>
        <v xml:space="preserve">-  </v>
      </c>
      <c r="AG164" s="217"/>
      <c r="AH164" s="91"/>
      <c r="AI164" s="90"/>
      <c r="AJ164" s="91"/>
      <c r="AK164" s="91"/>
      <c r="AL164" s="91"/>
      <c r="AM164" s="91"/>
      <c r="AN164" s="91"/>
    </row>
    <row r="165" spans="1:40">
      <c r="A165" s="56"/>
      <c r="B165" s="57" t="s">
        <v>78</v>
      </c>
      <c r="C165" s="58">
        <v>1267164.6190275606</v>
      </c>
      <c r="D165" s="59">
        <v>33.643989175467453</v>
      </c>
      <c r="E165" s="59">
        <v>35.959061796026631</v>
      </c>
      <c r="F165" s="59">
        <v>1.0552694778159646</v>
      </c>
      <c r="G165" s="59">
        <v>-1.2598031427432079</v>
      </c>
      <c r="H165" s="59">
        <v>32.871871350658843</v>
      </c>
      <c r="I165" s="59">
        <v>2.1078808818104826</v>
      </c>
      <c r="J165" s="59">
        <v>21.190522747554159</v>
      </c>
      <c r="K165" s="59" t="s">
        <v>81</v>
      </c>
      <c r="L165" s="59">
        <v>9.1304663666930868</v>
      </c>
      <c r="M165" s="60">
        <v>99.999999999999972</v>
      </c>
      <c r="N165" s="90">
        <f t="shared" si="16"/>
        <v>2.3150726205591727</v>
      </c>
      <c r="O165" s="90"/>
      <c r="P165" s="217">
        <v>39173</v>
      </c>
      <c r="Q165" s="90">
        <f t="shared" si="17"/>
        <v>33.643989175467453</v>
      </c>
      <c r="R165" s="90">
        <f t="shared" si="18"/>
        <v>9.1304663666930868</v>
      </c>
      <c r="S165" s="91">
        <f t="shared" si="19"/>
        <v>1.0552694778159646</v>
      </c>
      <c r="T165" s="91">
        <f t="shared" si="20"/>
        <v>32.871871350658843</v>
      </c>
      <c r="U165" s="91">
        <f t="shared" si="21"/>
        <v>21.190522747554159</v>
      </c>
      <c r="V165" s="91">
        <f t="shared" si="22"/>
        <v>2.1078808818104826</v>
      </c>
      <c r="W165" s="91" t="str">
        <f t="shared" si="23"/>
        <v xml:space="preserve">-  </v>
      </c>
      <c r="AG165" s="217"/>
      <c r="AH165" s="91"/>
      <c r="AI165" s="90"/>
      <c r="AJ165" s="91"/>
      <c r="AK165" s="91"/>
      <c r="AL165" s="91"/>
      <c r="AM165" s="91"/>
      <c r="AN165" s="91"/>
    </row>
    <row r="166" spans="1:40">
      <c r="A166" s="56"/>
      <c r="B166" s="57" t="s">
        <v>79</v>
      </c>
      <c r="C166" s="58">
        <v>1311741.022358157</v>
      </c>
      <c r="D166" s="59">
        <v>32.824266557849924</v>
      </c>
      <c r="E166" s="59">
        <v>35.112807502796713</v>
      </c>
      <c r="F166" s="59">
        <v>0.9691020080559829</v>
      </c>
      <c r="G166" s="59">
        <v>-1.3194389368908037</v>
      </c>
      <c r="H166" s="59">
        <v>33.131268436449531</v>
      </c>
      <c r="I166" s="59">
        <v>2.0361545679982043</v>
      </c>
      <c r="J166" s="59">
        <v>20.531612204082318</v>
      </c>
      <c r="K166" s="59" t="s">
        <v>81</v>
      </c>
      <c r="L166" s="59">
        <v>10.50759622556405</v>
      </c>
      <c r="M166" s="60">
        <v>100.00000000000001</v>
      </c>
      <c r="N166" s="90">
        <f t="shared" si="16"/>
        <v>2.2885409449467868</v>
      </c>
      <c r="O166" s="90"/>
      <c r="P166" s="217">
        <v>39203</v>
      </c>
      <c r="Q166" s="90">
        <f t="shared" si="17"/>
        <v>32.824266557849924</v>
      </c>
      <c r="R166" s="90">
        <f t="shared" si="18"/>
        <v>10.50759622556405</v>
      </c>
      <c r="S166" s="91">
        <f t="shared" si="19"/>
        <v>0.9691020080559829</v>
      </c>
      <c r="T166" s="91">
        <f t="shared" si="20"/>
        <v>33.131268436449531</v>
      </c>
      <c r="U166" s="91">
        <f t="shared" si="21"/>
        <v>20.531612204082318</v>
      </c>
      <c r="V166" s="91">
        <f t="shared" si="22"/>
        <v>2.0361545679982043</v>
      </c>
      <c r="W166" s="91" t="str">
        <f t="shared" si="23"/>
        <v xml:space="preserve">-  </v>
      </c>
      <c r="AG166" s="217"/>
      <c r="AH166" s="91"/>
      <c r="AI166" s="90"/>
      <c r="AJ166" s="91"/>
      <c r="AK166" s="91"/>
      <c r="AL166" s="91"/>
      <c r="AM166" s="91"/>
      <c r="AN166" s="91"/>
    </row>
    <row r="167" spans="1:40">
      <c r="A167" s="56"/>
      <c r="B167" s="57" t="s">
        <v>80</v>
      </c>
      <c r="C167" s="58">
        <v>1335663.4763507955</v>
      </c>
      <c r="D167" s="59">
        <v>30.572598979019755</v>
      </c>
      <c r="E167" s="59">
        <v>33.438604020449532</v>
      </c>
      <c r="F167" s="59">
        <v>0.95483487858981053</v>
      </c>
      <c r="G167" s="59">
        <v>-1.9111701628399647</v>
      </c>
      <c r="H167" s="59">
        <v>34.743422301666357</v>
      </c>
      <c r="I167" s="59">
        <v>2.0544964287562126</v>
      </c>
      <c r="J167" s="59">
        <v>21.435547581117152</v>
      </c>
      <c r="K167" s="59" t="s">
        <v>81</v>
      </c>
      <c r="L167" s="59">
        <v>10.23909983085071</v>
      </c>
      <c r="M167" s="60">
        <v>99.999999999999986</v>
      </c>
      <c r="N167" s="90">
        <f t="shared" si="16"/>
        <v>2.8660050414297751</v>
      </c>
      <c r="O167" s="90"/>
      <c r="P167" s="217">
        <v>39234</v>
      </c>
      <c r="Q167" s="90">
        <f t="shared" si="17"/>
        <v>30.572598979019755</v>
      </c>
      <c r="R167" s="90">
        <f t="shared" si="18"/>
        <v>10.23909983085071</v>
      </c>
      <c r="S167" s="91">
        <f t="shared" si="19"/>
        <v>0.95483487858981053</v>
      </c>
      <c r="T167" s="91">
        <f t="shared" si="20"/>
        <v>34.743422301666357</v>
      </c>
      <c r="U167" s="91">
        <f t="shared" si="21"/>
        <v>21.435547581117152</v>
      </c>
      <c r="V167" s="91">
        <f t="shared" si="22"/>
        <v>2.0544964287562126</v>
      </c>
      <c r="W167" s="91" t="str">
        <f t="shared" si="23"/>
        <v xml:space="preserve">-  </v>
      </c>
      <c r="AG167" s="217"/>
      <c r="AH167" s="91"/>
      <c r="AI167" s="90"/>
      <c r="AJ167" s="91"/>
      <c r="AK167" s="91"/>
      <c r="AL167" s="91"/>
      <c r="AM167" s="91"/>
      <c r="AN167" s="91"/>
    </row>
    <row r="168" spans="1:40">
      <c r="A168" s="56"/>
      <c r="B168" s="57" t="s">
        <v>69</v>
      </c>
      <c r="C168" s="58">
        <v>1361437.9639085261</v>
      </c>
      <c r="D168" s="59">
        <v>30.410804597481679</v>
      </c>
      <c r="E168" s="59">
        <v>33.463738409314367</v>
      </c>
      <c r="F168" s="59">
        <v>0.90882263078789305</v>
      </c>
      <c r="G168" s="59">
        <v>-2.1441111810448019</v>
      </c>
      <c r="H168" s="59">
        <v>31.241500610475736</v>
      </c>
      <c r="I168" s="59">
        <v>2.0318395213816154</v>
      </c>
      <c r="J168" s="59">
        <v>21.427715911337856</v>
      </c>
      <c r="K168" s="59" t="s">
        <v>81</v>
      </c>
      <c r="L168" s="59">
        <v>13.979316728535229</v>
      </c>
      <c r="M168" s="60">
        <v>100</v>
      </c>
      <c r="N168" s="90">
        <f t="shared" si="16"/>
        <v>3.0529338118326947</v>
      </c>
      <c r="O168" s="90"/>
      <c r="P168" s="217">
        <v>39264</v>
      </c>
      <c r="Q168" s="90">
        <f t="shared" si="17"/>
        <v>30.410804597481679</v>
      </c>
      <c r="R168" s="90">
        <f t="shared" si="18"/>
        <v>13.979316728535229</v>
      </c>
      <c r="S168" s="91">
        <f t="shared" si="19"/>
        <v>0.90882263078789305</v>
      </c>
      <c r="T168" s="91">
        <f t="shared" si="20"/>
        <v>31.241500610475736</v>
      </c>
      <c r="U168" s="91">
        <f t="shared" si="21"/>
        <v>21.427715911337856</v>
      </c>
      <c r="V168" s="91">
        <f t="shared" si="22"/>
        <v>2.0318395213816154</v>
      </c>
      <c r="W168" s="91" t="str">
        <f t="shared" si="23"/>
        <v xml:space="preserve">-  </v>
      </c>
      <c r="AG168" s="217"/>
      <c r="AH168" s="91"/>
      <c r="AI168" s="90"/>
      <c r="AJ168" s="91"/>
      <c r="AK168" s="91"/>
      <c r="AL168" s="91"/>
      <c r="AM168" s="91"/>
      <c r="AN168" s="91"/>
    </row>
    <row r="169" spans="1:40">
      <c r="A169" s="56"/>
      <c r="B169" s="57" t="s">
        <v>70</v>
      </c>
      <c r="C169" s="58">
        <v>1373634.9259728286</v>
      </c>
      <c r="D169" s="59">
        <v>30.566775646694179</v>
      </c>
      <c r="E169" s="59">
        <v>33.704005366662905</v>
      </c>
      <c r="F169" s="59">
        <v>0.94481104091533819</v>
      </c>
      <c r="G169" s="59">
        <v>-2.1924186790533886</v>
      </c>
      <c r="H169" s="59">
        <v>31.538019729521238</v>
      </c>
      <c r="I169" s="59">
        <v>2.0052924030553263</v>
      </c>
      <c r="J169" s="59">
        <v>21.510070897454924</v>
      </c>
      <c r="K169" s="59" t="s">
        <v>81</v>
      </c>
      <c r="L169" s="59">
        <v>13.435030282358989</v>
      </c>
      <c r="M169" s="60">
        <v>100</v>
      </c>
      <c r="N169" s="90">
        <f t="shared" si="16"/>
        <v>3.1372297199687269</v>
      </c>
      <c r="O169" s="90"/>
      <c r="P169" s="217">
        <v>39295</v>
      </c>
      <c r="Q169" s="90">
        <f t="shared" si="17"/>
        <v>30.566775646694179</v>
      </c>
      <c r="R169" s="90">
        <f t="shared" si="18"/>
        <v>13.435030282358989</v>
      </c>
      <c r="S169" s="91">
        <f t="shared" si="19"/>
        <v>0.94481104091533819</v>
      </c>
      <c r="T169" s="91">
        <f t="shared" si="20"/>
        <v>31.538019729521238</v>
      </c>
      <c r="U169" s="91">
        <f t="shared" si="21"/>
        <v>21.510070897454924</v>
      </c>
      <c r="V169" s="91">
        <f t="shared" si="22"/>
        <v>2.0052924030553263</v>
      </c>
      <c r="W169" s="91" t="str">
        <f t="shared" si="23"/>
        <v xml:space="preserve">-  </v>
      </c>
      <c r="AG169" s="217"/>
      <c r="AH169" s="91"/>
      <c r="AI169" s="90"/>
      <c r="AJ169" s="91"/>
      <c r="AK169" s="91"/>
      <c r="AL169" s="91"/>
      <c r="AM169" s="91"/>
      <c r="AN169" s="91"/>
    </row>
    <row r="170" spans="1:40">
      <c r="A170" s="56"/>
      <c r="B170" s="57" t="s">
        <v>71</v>
      </c>
      <c r="C170" s="58">
        <v>1376918.5854276179</v>
      </c>
      <c r="D170" s="59">
        <v>29.849365696882003</v>
      </c>
      <c r="E170" s="59">
        <v>32.741754876880002</v>
      </c>
      <c r="F170" s="59">
        <v>0.88660318436058327</v>
      </c>
      <c r="G170" s="59">
        <v>-2.0057859956374213</v>
      </c>
      <c r="H170" s="59">
        <v>32.131088210137648</v>
      </c>
      <c r="I170" s="59">
        <v>1.9686318459811323</v>
      </c>
      <c r="J170" s="59">
        <v>22.375904578945889</v>
      </c>
      <c r="K170" s="59" t="s">
        <v>81</v>
      </c>
      <c r="L170" s="59">
        <v>12.788406483692752</v>
      </c>
      <c r="M170" s="60">
        <v>100</v>
      </c>
      <c r="N170" s="90">
        <f t="shared" si="16"/>
        <v>2.8923891799980046</v>
      </c>
      <c r="O170" s="90"/>
      <c r="P170" s="217">
        <v>39326</v>
      </c>
      <c r="Q170" s="90">
        <f t="shared" si="17"/>
        <v>29.849365696882003</v>
      </c>
      <c r="R170" s="90">
        <f t="shared" si="18"/>
        <v>12.788406483692752</v>
      </c>
      <c r="S170" s="91">
        <f t="shared" si="19"/>
        <v>0.88660318436058327</v>
      </c>
      <c r="T170" s="91">
        <f t="shared" si="20"/>
        <v>32.131088210137648</v>
      </c>
      <c r="U170" s="91">
        <f t="shared" si="21"/>
        <v>22.375904578945889</v>
      </c>
      <c r="V170" s="91">
        <f t="shared" si="22"/>
        <v>1.9686318459811323</v>
      </c>
      <c r="W170" s="91" t="str">
        <f t="shared" si="23"/>
        <v xml:space="preserve">-  </v>
      </c>
      <c r="AG170" s="217"/>
      <c r="AH170" s="91"/>
      <c r="AI170" s="90"/>
      <c r="AJ170" s="91"/>
      <c r="AK170" s="91"/>
      <c r="AL170" s="91"/>
      <c r="AM170" s="91"/>
      <c r="AN170" s="91"/>
    </row>
    <row r="171" spans="1:40">
      <c r="A171" s="56"/>
      <c r="B171" s="57" t="s">
        <v>72</v>
      </c>
      <c r="C171" s="58">
        <v>1389452.0892600266</v>
      </c>
      <c r="D171" s="59">
        <v>30.637320335880059</v>
      </c>
      <c r="E171" s="59">
        <v>33.36234302562206</v>
      </c>
      <c r="F171" s="59">
        <v>0.81648965310029531</v>
      </c>
      <c r="G171" s="59">
        <v>-1.9085330366417055</v>
      </c>
      <c r="H171" s="59">
        <v>30.360167992836178</v>
      </c>
      <c r="I171" s="59">
        <v>1.9708465200410166</v>
      </c>
      <c r="J171" s="59">
        <v>22.510379373744826</v>
      </c>
      <c r="K171" s="59" t="s">
        <v>81</v>
      </c>
      <c r="L171" s="59">
        <v>13.70479612439763</v>
      </c>
      <c r="M171" s="60">
        <v>100</v>
      </c>
      <c r="N171" s="90">
        <f t="shared" si="16"/>
        <v>2.7250226897420009</v>
      </c>
      <c r="O171" s="90"/>
      <c r="P171" s="217">
        <v>39356</v>
      </c>
      <c r="Q171" s="90">
        <f t="shared" si="17"/>
        <v>30.637320335880059</v>
      </c>
      <c r="R171" s="90">
        <f t="shared" si="18"/>
        <v>13.70479612439763</v>
      </c>
      <c r="S171" s="91">
        <f t="shared" si="19"/>
        <v>0.81648965310029531</v>
      </c>
      <c r="T171" s="91">
        <f t="shared" si="20"/>
        <v>30.360167992836178</v>
      </c>
      <c r="U171" s="91">
        <f t="shared" si="21"/>
        <v>22.510379373744826</v>
      </c>
      <c r="V171" s="91">
        <f t="shared" si="22"/>
        <v>1.9708465200410166</v>
      </c>
      <c r="W171" s="91" t="str">
        <f t="shared" si="23"/>
        <v xml:space="preserve">-  </v>
      </c>
      <c r="AG171" s="217"/>
      <c r="AH171" s="91"/>
      <c r="AI171" s="90"/>
      <c r="AJ171" s="91"/>
      <c r="AK171" s="91"/>
      <c r="AL171" s="91"/>
      <c r="AM171" s="91"/>
      <c r="AN171" s="91"/>
    </row>
    <row r="172" spans="1:40">
      <c r="A172" s="56"/>
      <c r="B172" s="57" t="s">
        <v>73</v>
      </c>
      <c r="C172" s="58">
        <v>1392733.9262591689</v>
      </c>
      <c r="D172" s="59">
        <v>30.480025840706361</v>
      </c>
      <c r="E172" s="59">
        <v>33.290659060236024</v>
      </c>
      <c r="F172" s="59">
        <v>0.83778106629054516</v>
      </c>
      <c r="G172" s="59">
        <v>-1.9728521532391197</v>
      </c>
      <c r="H172" s="59">
        <v>31.624152698348812</v>
      </c>
      <c r="I172" s="59">
        <v>1.9673323180075224</v>
      </c>
      <c r="J172" s="59">
        <v>22.668547599102919</v>
      </c>
      <c r="K172" s="59" t="s">
        <v>81</v>
      </c>
      <c r="L172" s="59">
        <v>12.422160477543835</v>
      </c>
      <c r="M172" s="60">
        <v>100</v>
      </c>
      <c r="N172" s="90">
        <f t="shared" si="16"/>
        <v>2.8106332195296648</v>
      </c>
      <c r="O172" s="90"/>
      <c r="P172" s="217">
        <v>39387</v>
      </c>
      <c r="Q172" s="90">
        <f t="shared" si="17"/>
        <v>30.480025840706361</v>
      </c>
      <c r="R172" s="90">
        <f t="shared" si="18"/>
        <v>12.422160477543835</v>
      </c>
      <c r="S172" s="91">
        <f t="shared" si="19"/>
        <v>0.83778106629054516</v>
      </c>
      <c r="T172" s="91">
        <f t="shared" si="20"/>
        <v>31.624152698348812</v>
      </c>
      <c r="U172" s="91">
        <f t="shared" si="21"/>
        <v>22.668547599102919</v>
      </c>
      <c r="V172" s="91">
        <f t="shared" si="22"/>
        <v>1.9673323180075224</v>
      </c>
      <c r="W172" s="91" t="str">
        <f t="shared" si="23"/>
        <v xml:space="preserve">-  </v>
      </c>
      <c r="AG172" s="217"/>
      <c r="AH172" s="91"/>
      <c r="AI172" s="90"/>
      <c r="AJ172" s="91"/>
      <c r="AK172" s="91"/>
      <c r="AL172" s="91"/>
      <c r="AM172" s="91"/>
      <c r="AN172" s="91"/>
    </row>
    <row r="173" spans="1:40">
      <c r="A173" s="56"/>
      <c r="B173" s="57" t="s">
        <v>74</v>
      </c>
      <c r="C173" s="58">
        <v>1390683.9997440649</v>
      </c>
      <c r="D173" s="59">
        <v>29.411723223779902</v>
      </c>
      <c r="E173" s="59">
        <v>32.259839317200075</v>
      </c>
      <c r="F173" s="59">
        <v>0.83471861562434191</v>
      </c>
      <c r="G173" s="59">
        <v>-2.0133974777958255</v>
      </c>
      <c r="H173" s="59">
        <v>32.859565057997912</v>
      </c>
      <c r="I173" s="59">
        <v>1.8422106292799476</v>
      </c>
      <c r="J173" s="59">
        <v>23.12862664753262</v>
      </c>
      <c r="K173" s="59" t="s">
        <v>81</v>
      </c>
      <c r="L173" s="59">
        <v>11.923155825785264</v>
      </c>
      <c r="M173" s="60">
        <v>99.999999999999986</v>
      </c>
      <c r="N173" s="90">
        <f t="shared" si="16"/>
        <v>2.8481160934201672</v>
      </c>
      <c r="O173" s="90"/>
      <c r="P173" s="217">
        <v>39417</v>
      </c>
      <c r="Q173" s="90">
        <f t="shared" si="17"/>
        <v>29.411723223779902</v>
      </c>
      <c r="R173" s="90">
        <f t="shared" si="18"/>
        <v>11.923155825785264</v>
      </c>
      <c r="S173" s="91">
        <f t="shared" si="19"/>
        <v>0.83471861562434191</v>
      </c>
      <c r="T173" s="91">
        <f t="shared" si="20"/>
        <v>32.859565057997912</v>
      </c>
      <c r="U173" s="91">
        <f t="shared" si="21"/>
        <v>23.12862664753262</v>
      </c>
      <c r="V173" s="91">
        <f t="shared" si="22"/>
        <v>1.8422106292799476</v>
      </c>
      <c r="W173" s="91" t="str">
        <f t="shared" si="23"/>
        <v xml:space="preserve">-  </v>
      </c>
      <c r="AG173" s="217"/>
      <c r="AH173" s="91"/>
      <c r="AI173" s="90"/>
      <c r="AJ173" s="91"/>
      <c r="AK173" s="91"/>
      <c r="AL173" s="91"/>
      <c r="AM173" s="91"/>
      <c r="AN173" s="91"/>
    </row>
    <row r="174" spans="1:40">
      <c r="A174" s="56">
        <v>2008</v>
      </c>
      <c r="B174" s="57" t="s">
        <v>75</v>
      </c>
      <c r="C174" s="58">
        <v>1432307.9140462857</v>
      </c>
      <c r="D174" s="59">
        <v>29.230539988959965</v>
      </c>
      <c r="E174" s="59">
        <v>31.955420753626939</v>
      </c>
      <c r="F174" s="59">
        <v>0.80711746256702921</v>
      </c>
      <c r="G174" s="59">
        <v>-1.9177633020999438</v>
      </c>
      <c r="H174" s="59">
        <v>29.349269395641624</v>
      </c>
      <c r="I174" s="59">
        <v>1.7868311632719351</v>
      </c>
      <c r="J174" s="59">
        <v>22.883702986757225</v>
      </c>
      <c r="K174" s="59" t="s">
        <v>81</v>
      </c>
      <c r="L174" s="59">
        <v>15.942539002802222</v>
      </c>
      <c r="M174" s="60">
        <v>100</v>
      </c>
      <c r="N174" s="90">
        <f t="shared" si="16"/>
        <v>2.724880764666973</v>
      </c>
      <c r="O174" s="90"/>
      <c r="P174" s="217">
        <v>39448</v>
      </c>
      <c r="Q174" s="90">
        <f t="shared" si="17"/>
        <v>29.230539988959965</v>
      </c>
      <c r="R174" s="90">
        <f t="shared" si="18"/>
        <v>15.942539002802222</v>
      </c>
      <c r="S174" s="91">
        <f t="shared" si="19"/>
        <v>0.80711746256702921</v>
      </c>
      <c r="T174" s="91">
        <f t="shared" si="20"/>
        <v>29.349269395641624</v>
      </c>
      <c r="U174" s="91">
        <f t="shared" si="21"/>
        <v>22.883702986757225</v>
      </c>
      <c r="V174" s="91">
        <f t="shared" si="22"/>
        <v>1.7868311632719351</v>
      </c>
      <c r="W174" s="91" t="str">
        <f t="shared" si="23"/>
        <v xml:space="preserve">-  </v>
      </c>
      <c r="AG174" s="217"/>
      <c r="AH174" s="91"/>
      <c r="AI174" s="90"/>
      <c r="AJ174" s="91"/>
      <c r="AK174" s="91"/>
      <c r="AL174" s="91"/>
      <c r="AM174" s="91"/>
      <c r="AN174" s="91"/>
    </row>
    <row r="175" spans="1:40">
      <c r="A175" s="56"/>
      <c r="B175" s="57" t="s">
        <v>76</v>
      </c>
      <c r="C175" s="58">
        <v>1441663.7835154547</v>
      </c>
      <c r="D175" s="59">
        <v>29.655200779666153</v>
      </c>
      <c r="E175" s="59">
        <v>32.294058653763685</v>
      </c>
      <c r="F175" s="59">
        <v>0.76932373220147487</v>
      </c>
      <c r="G175" s="59">
        <v>-1.8695341418960589</v>
      </c>
      <c r="H175" s="59">
        <v>30.750096649426993</v>
      </c>
      <c r="I175" s="59">
        <v>1.786449284307015</v>
      </c>
      <c r="J175" s="59">
        <v>23.200766093107362</v>
      </c>
      <c r="K175" s="59" t="s">
        <v>81</v>
      </c>
      <c r="L175" s="59">
        <v>13.838163461290995</v>
      </c>
      <c r="M175" s="60">
        <v>100</v>
      </c>
      <c r="N175" s="90">
        <f t="shared" si="16"/>
        <v>2.6388578740975337</v>
      </c>
      <c r="O175" s="90"/>
      <c r="P175" s="217">
        <v>39479</v>
      </c>
      <c r="Q175" s="90">
        <f t="shared" si="17"/>
        <v>29.655200779666153</v>
      </c>
      <c r="R175" s="90">
        <f t="shared" si="18"/>
        <v>13.838163461290995</v>
      </c>
      <c r="S175" s="91">
        <f t="shared" si="19"/>
        <v>0.76932373220147487</v>
      </c>
      <c r="T175" s="91">
        <f t="shared" si="20"/>
        <v>30.750096649426993</v>
      </c>
      <c r="U175" s="91">
        <f t="shared" si="21"/>
        <v>23.200766093107362</v>
      </c>
      <c r="V175" s="91">
        <f t="shared" si="22"/>
        <v>1.786449284307015</v>
      </c>
      <c r="W175" s="91" t="str">
        <f t="shared" si="23"/>
        <v xml:space="preserve">-  </v>
      </c>
      <c r="AG175" s="217"/>
      <c r="AH175" s="91"/>
      <c r="AI175" s="90"/>
      <c r="AJ175" s="91"/>
      <c r="AK175" s="91"/>
      <c r="AL175" s="91"/>
      <c r="AM175" s="91"/>
      <c r="AN175" s="91"/>
    </row>
    <row r="176" spans="1:40">
      <c r="A176" s="56"/>
      <c r="B176" s="57" t="s">
        <v>77</v>
      </c>
      <c r="C176" s="58">
        <v>1455018.3738199209</v>
      </c>
      <c r="D176" s="59">
        <v>28.650788724271536</v>
      </c>
      <c r="E176" s="59">
        <v>31.369639634580114</v>
      </c>
      <c r="F176" s="59">
        <v>0.79728410874894351</v>
      </c>
      <c r="G176" s="59">
        <v>-1.9215668015596352</v>
      </c>
      <c r="H176" s="59">
        <v>31.153060002668109</v>
      </c>
      <c r="I176" s="59">
        <v>1.7798472780373455</v>
      </c>
      <c r="J176" s="59">
        <v>23.530435073492693</v>
      </c>
      <c r="K176" s="59" t="s">
        <v>81</v>
      </c>
      <c r="L176" s="59">
        <v>14.088584812781383</v>
      </c>
      <c r="M176" s="60">
        <v>100</v>
      </c>
      <c r="N176" s="90">
        <f t="shared" si="16"/>
        <v>2.7188509103085785</v>
      </c>
      <c r="O176" s="90"/>
      <c r="P176" s="217">
        <v>39508</v>
      </c>
      <c r="Q176" s="90">
        <f t="shared" si="17"/>
        <v>28.650788724271536</v>
      </c>
      <c r="R176" s="90">
        <f t="shared" si="18"/>
        <v>14.088584812781383</v>
      </c>
      <c r="S176" s="91">
        <f t="shared" si="19"/>
        <v>0.79728410874894351</v>
      </c>
      <c r="T176" s="91">
        <f t="shared" si="20"/>
        <v>31.153060002668109</v>
      </c>
      <c r="U176" s="91">
        <f t="shared" si="21"/>
        <v>23.530435073492693</v>
      </c>
      <c r="V176" s="91">
        <f t="shared" si="22"/>
        <v>1.7798472780373455</v>
      </c>
      <c r="W176" s="91" t="str">
        <f t="shared" si="23"/>
        <v xml:space="preserve">-  </v>
      </c>
      <c r="AG176" s="217"/>
      <c r="AH176" s="91"/>
      <c r="AI176" s="90"/>
      <c r="AJ176" s="91"/>
      <c r="AK176" s="91"/>
      <c r="AL176" s="91"/>
      <c r="AM176" s="91"/>
      <c r="AN176" s="91"/>
    </row>
    <row r="177" spans="1:40">
      <c r="A177" s="56"/>
      <c r="B177" s="57" t="s">
        <v>78</v>
      </c>
      <c r="C177" s="58">
        <v>1464730.495521697</v>
      </c>
      <c r="D177" s="59">
        <v>29.401664871859197</v>
      </c>
      <c r="E177" s="59">
        <v>31.955605223253063</v>
      </c>
      <c r="F177" s="59">
        <v>0.75067146986035871</v>
      </c>
      <c r="G177" s="59">
        <v>-1.8032688815335107</v>
      </c>
      <c r="H177" s="59">
        <v>28.286107114349431</v>
      </c>
      <c r="I177" s="59">
        <v>1.7771795991319548</v>
      </c>
      <c r="J177" s="59">
        <v>22.988340272184654</v>
      </c>
      <c r="K177" s="59" t="s">
        <v>81</v>
      </c>
      <c r="L177" s="59">
        <v>16.796036672614409</v>
      </c>
      <c r="M177" s="60">
        <v>100</v>
      </c>
      <c r="N177" s="90">
        <f t="shared" si="16"/>
        <v>2.5539403513938694</v>
      </c>
      <c r="O177" s="90"/>
      <c r="P177" s="217">
        <v>39539</v>
      </c>
      <c r="Q177" s="90">
        <f t="shared" si="17"/>
        <v>29.401664871859197</v>
      </c>
      <c r="R177" s="90">
        <f t="shared" si="18"/>
        <v>16.796036672614409</v>
      </c>
      <c r="S177" s="91">
        <f t="shared" si="19"/>
        <v>0.75067146986035871</v>
      </c>
      <c r="T177" s="91">
        <f t="shared" si="20"/>
        <v>28.286107114349431</v>
      </c>
      <c r="U177" s="91">
        <f t="shared" si="21"/>
        <v>22.988340272184654</v>
      </c>
      <c r="V177" s="91">
        <f t="shared" si="22"/>
        <v>1.7771795991319548</v>
      </c>
      <c r="W177" s="91" t="str">
        <f t="shared" si="23"/>
        <v xml:space="preserve">-  </v>
      </c>
      <c r="AG177" s="217"/>
      <c r="AH177" s="91"/>
      <c r="AI177" s="90"/>
      <c r="AJ177" s="91"/>
      <c r="AK177" s="91"/>
      <c r="AL177" s="91"/>
      <c r="AM177" s="91"/>
      <c r="AN177" s="91"/>
    </row>
    <row r="178" spans="1:40">
      <c r="A178" s="56"/>
      <c r="B178" s="57" t="s">
        <v>79</v>
      </c>
      <c r="C178" s="58">
        <v>1463666.0996723159</v>
      </c>
      <c r="D178" s="59">
        <v>29.996995745013429</v>
      </c>
      <c r="E178" s="59">
        <v>32.481452200768004</v>
      </c>
      <c r="F178" s="59">
        <v>0.72762345007652773</v>
      </c>
      <c r="G178" s="59">
        <v>-1.7568330056780441</v>
      </c>
      <c r="H178" s="59">
        <v>29.05353328016411</v>
      </c>
      <c r="I178" s="59">
        <v>1.7344552668984718</v>
      </c>
      <c r="J178" s="59">
        <v>23.179384676208585</v>
      </c>
      <c r="K178" s="59" t="s">
        <v>81</v>
      </c>
      <c r="L178" s="59">
        <v>15.308007581638867</v>
      </c>
      <c r="M178" s="60">
        <v>99.999999999999986</v>
      </c>
      <c r="N178" s="90">
        <f t="shared" si="16"/>
        <v>2.4844564557545716</v>
      </c>
      <c r="O178" s="90"/>
      <c r="P178" s="217">
        <v>39569</v>
      </c>
      <c r="Q178" s="90">
        <f t="shared" si="17"/>
        <v>29.996995745013429</v>
      </c>
      <c r="R178" s="90">
        <f t="shared" si="18"/>
        <v>15.308007581638867</v>
      </c>
      <c r="S178" s="91">
        <f t="shared" si="19"/>
        <v>0.72762345007652773</v>
      </c>
      <c r="T178" s="91">
        <f t="shared" si="20"/>
        <v>29.05353328016411</v>
      </c>
      <c r="U178" s="91">
        <f t="shared" si="21"/>
        <v>23.179384676208585</v>
      </c>
      <c r="V178" s="91">
        <f t="shared" si="22"/>
        <v>1.7344552668984718</v>
      </c>
      <c r="W178" s="91" t="str">
        <f t="shared" si="23"/>
        <v xml:space="preserve">-  </v>
      </c>
      <c r="AG178" s="217"/>
      <c r="AH178" s="91"/>
      <c r="AI178" s="90"/>
      <c r="AJ178" s="91"/>
      <c r="AK178" s="91"/>
      <c r="AL178" s="91"/>
      <c r="AM178" s="91"/>
      <c r="AN178" s="91"/>
    </row>
    <row r="179" spans="1:40">
      <c r="A179" s="56"/>
      <c r="B179" s="57" t="s">
        <v>80</v>
      </c>
      <c r="C179" s="58">
        <v>1480418.489452753</v>
      </c>
      <c r="D179" s="59">
        <v>29.029297235643714</v>
      </c>
      <c r="E179" s="59">
        <v>31.445331584777094</v>
      </c>
      <c r="F179" s="59">
        <v>0.70213389743935106</v>
      </c>
      <c r="G179" s="59">
        <v>-1.7139004516940264</v>
      </c>
      <c r="H179" s="59">
        <v>29.292538108506438</v>
      </c>
      <c r="I179" s="59">
        <v>1.7236309861896331</v>
      </c>
      <c r="J179" s="59">
        <v>23.504911787814663</v>
      </c>
      <c r="K179" s="59" t="s">
        <v>81</v>
      </c>
      <c r="L179" s="59">
        <v>15.747487984406197</v>
      </c>
      <c r="M179" s="60">
        <v>99.999999999999986</v>
      </c>
      <c r="N179" s="90">
        <f t="shared" si="16"/>
        <v>2.4160343491333776</v>
      </c>
      <c r="O179" s="90"/>
      <c r="P179" s="217">
        <v>39600</v>
      </c>
      <c r="Q179" s="90">
        <f t="shared" si="17"/>
        <v>29.029297235643714</v>
      </c>
      <c r="R179" s="90">
        <f t="shared" si="18"/>
        <v>15.747487984406197</v>
      </c>
      <c r="S179" s="91">
        <f t="shared" si="19"/>
        <v>0.70213389743935106</v>
      </c>
      <c r="T179" s="91">
        <f t="shared" si="20"/>
        <v>29.292538108506438</v>
      </c>
      <c r="U179" s="91">
        <f t="shared" si="21"/>
        <v>23.504911787814663</v>
      </c>
      <c r="V179" s="91">
        <f t="shared" si="22"/>
        <v>1.7236309861896331</v>
      </c>
      <c r="W179" s="91" t="str">
        <f t="shared" si="23"/>
        <v xml:space="preserve">-  </v>
      </c>
      <c r="AG179" s="217"/>
      <c r="AH179" s="91"/>
      <c r="AI179" s="90"/>
      <c r="AJ179" s="91"/>
      <c r="AK179" s="91"/>
      <c r="AL179" s="91"/>
      <c r="AM179" s="91"/>
      <c r="AN179" s="91"/>
    </row>
    <row r="180" spans="1:40">
      <c r="A180" s="56"/>
      <c r="B180" s="57" t="s">
        <v>69</v>
      </c>
      <c r="C180" s="58">
        <v>1504189.39846311</v>
      </c>
      <c r="D180" s="59">
        <v>29.481278196084919</v>
      </c>
      <c r="E180" s="59">
        <v>31.757985116994647</v>
      </c>
      <c r="F180" s="59">
        <v>0.61593227351640689</v>
      </c>
      <c r="G180" s="59">
        <v>-1.6607746473933194</v>
      </c>
      <c r="H180" s="59">
        <v>24.727795918074566</v>
      </c>
      <c r="I180" s="59">
        <v>1.644952930099886</v>
      </c>
      <c r="J180" s="59">
        <v>23.600063492905658</v>
      </c>
      <c r="K180" s="59" t="s">
        <v>81</v>
      </c>
      <c r="L180" s="59">
        <v>19.929977189318564</v>
      </c>
      <c r="M180" s="60">
        <v>100</v>
      </c>
      <c r="N180" s="90">
        <f t="shared" si="16"/>
        <v>2.2767069209097262</v>
      </c>
      <c r="O180" s="90"/>
      <c r="P180" s="217">
        <v>39630</v>
      </c>
      <c r="Q180" s="90">
        <f t="shared" si="17"/>
        <v>29.481278196084919</v>
      </c>
      <c r="R180" s="90">
        <f t="shared" si="18"/>
        <v>19.929977189318564</v>
      </c>
      <c r="S180" s="91">
        <f t="shared" si="19"/>
        <v>0.61593227351640689</v>
      </c>
      <c r="T180" s="91">
        <f t="shared" si="20"/>
        <v>24.727795918074566</v>
      </c>
      <c r="U180" s="91">
        <f t="shared" si="21"/>
        <v>23.600063492905658</v>
      </c>
      <c r="V180" s="91">
        <f t="shared" si="22"/>
        <v>1.644952930099886</v>
      </c>
      <c r="W180" s="91" t="str">
        <f t="shared" si="23"/>
        <v xml:space="preserve">-  </v>
      </c>
      <c r="AG180" s="217"/>
      <c r="AH180" s="91"/>
      <c r="AI180" s="90"/>
      <c r="AJ180" s="91"/>
      <c r="AK180" s="91"/>
      <c r="AL180" s="91"/>
      <c r="AM180" s="91"/>
      <c r="AN180" s="91"/>
    </row>
    <row r="181" spans="1:40">
      <c r="A181" s="56"/>
      <c r="B181" s="57" t="s">
        <v>70</v>
      </c>
      <c r="C181" s="58">
        <v>1501694.7331781276</v>
      </c>
      <c r="D181" s="59">
        <v>30.052369969513993</v>
      </c>
      <c r="E181" s="59">
        <v>32.432719308640294</v>
      </c>
      <c r="F181" s="59">
        <v>0.64648949560930824</v>
      </c>
      <c r="G181" s="59">
        <v>-1.7338598435169912</v>
      </c>
      <c r="H181" s="59">
        <v>25.613698165794958</v>
      </c>
      <c r="I181" s="59">
        <v>1.4196754354493493</v>
      </c>
      <c r="J181" s="59">
        <v>23.722067548127264</v>
      </c>
      <c r="K181" s="59" t="s">
        <v>81</v>
      </c>
      <c r="L181" s="59">
        <v>18.545699385505138</v>
      </c>
      <c r="M181" s="60">
        <v>100.00000000000001</v>
      </c>
      <c r="N181" s="90">
        <f t="shared" si="16"/>
        <v>2.3803493391262993</v>
      </c>
      <c r="O181" s="90"/>
      <c r="P181" s="217">
        <v>39661</v>
      </c>
      <c r="Q181" s="90">
        <f t="shared" si="17"/>
        <v>30.052369969513993</v>
      </c>
      <c r="R181" s="90">
        <f t="shared" si="18"/>
        <v>18.545699385505138</v>
      </c>
      <c r="S181" s="91">
        <f t="shared" si="19"/>
        <v>0.64648949560930824</v>
      </c>
      <c r="T181" s="91">
        <f t="shared" si="20"/>
        <v>25.613698165794958</v>
      </c>
      <c r="U181" s="91">
        <f t="shared" si="21"/>
        <v>23.722067548127264</v>
      </c>
      <c r="V181" s="91">
        <f t="shared" si="22"/>
        <v>1.4196754354493493</v>
      </c>
      <c r="W181" s="91" t="str">
        <f t="shared" si="23"/>
        <v xml:space="preserve">-  </v>
      </c>
      <c r="AG181" s="217"/>
      <c r="AH181" s="91"/>
      <c r="AI181" s="90"/>
      <c r="AJ181" s="91"/>
      <c r="AK181" s="91"/>
      <c r="AL181" s="91"/>
      <c r="AM181" s="91"/>
      <c r="AN181" s="91"/>
    </row>
    <row r="182" spans="1:40">
      <c r="A182" s="56"/>
      <c r="B182" s="57" t="s">
        <v>71</v>
      </c>
      <c r="C182" s="58">
        <v>1507102.9816402332</v>
      </c>
      <c r="D182" s="59">
        <v>29.041200532282097</v>
      </c>
      <c r="E182" s="59">
        <v>31.695083068196801</v>
      </c>
      <c r="F182" s="59">
        <v>0.74230021704233962</v>
      </c>
      <c r="G182" s="59">
        <v>-1.9115823188723686</v>
      </c>
      <c r="H182" s="59">
        <v>26.345325551205189</v>
      </c>
      <c r="I182" s="59">
        <v>1.2063864784918228</v>
      </c>
      <c r="J182" s="59">
        <v>23.92897871214474</v>
      </c>
      <c r="K182" s="59" t="s">
        <v>81</v>
      </c>
      <c r="L182" s="59">
        <v>18.73580850883382</v>
      </c>
      <c r="M182" s="60">
        <v>100.00000000000001</v>
      </c>
      <c r="N182" s="90">
        <f t="shared" si="16"/>
        <v>2.6538825359147085</v>
      </c>
      <c r="O182" s="90"/>
      <c r="P182" s="217">
        <v>39692</v>
      </c>
      <c r="Q182" s="90">
        <f t="shared" si="17"/>
        <v>29.041200532282097</v>
      </c>
      <c r="R182" s="90">
        <f t="shared" si="18"/>
        <v>18.73580850883382</v>
      </c>
      <c r="S182" s="91">
        <f t="shared" si="19"/>
        <v>0.74230021704233962</v>
      </c>
      <c r="T182" s="91">
        <f t="shared" si="20"/>
        <v>26.345325551205189</v>
      </c>
      <c r="U182" s="91">
        <f t="shared" si="21"/>
        <v>23.92897871214474</v>
      </c>
      <c r="V182" s="91">
        <f t="shared" si="22"/>
        <v>1.2063864784918228</v>
      </c>
      <c r="W182" s="91" t="str">
        <f t="shared" si="23"/>
        <v xml:space="preserve">-  </v>
      </c>
      <c r="AG182" s="217"/>
      <c r="AH182" s="91"/>
      <c r="AI182" s="90"/>
      <c r="AJ182" s="91"/>
      <c r="AK182" s="91"/>
      <c r="AL182" s="91"/>
      <c r="AM182" s="91"/>
      <c r="AN182" s="91"/>
    </row>
    <row r="183" spans="1:40">
      <c r="A183" s="56"/>
      <c r="B183" s="57" t="s">
        <v>72</v>
      </c>
      <c r="C183" s="58">
        <v>1523999.4218930872</v>
      </c>
      <c r="D183" s="59">
        <v>29.179817390235673</v>
      </c>
      <c r="E183" s="59">
        <v>28.914057504889463</v>
      </c>
      <c r="F183" s="59">
        <v>0.79386785225341927</v>
      </c>
      <c r="G183" s="59">
        <v>1.059627737599631</v>
      </c>
      <c r="H183" s="59">
        <v>25.348597229988464</v>
      </c>
      <c r="I183" s="59">
        <v>1.2040719715462163</v>
      </c>
      <c r="J183" s="59">
        <v>23.93772845230988</v>
      </c>
      <c r="K183" s="59" t="s">
        <v>81</v>
      </c>
      <c r="L183" s="59">
        <v>19.535917103666357</v>
      </c>
      <c r="M183" s="60">
        <v>100.00000000000001</v>
      </c>
      <c r="N183" s="90">
        <f t="shared" si="16"/>
        <v>-0.26575988534621175</v>
      </c>
      <c r="O183" s="90"/>
      <c r="P183" s="217">
        <v>39722</v>
      </c>
      <c r="Q183" s="90">
        <f t="shared" si="17"/>
        <v>29.179817390235673</v>
      </c>
      <c r="R183" s="90">
        <f t="shared" si="18"/>
        <v>19.535917103666357</v>
      </c>
      <c r="S183" s="91">
        <f t="shared" si="19"/>
        <v>0.79386785225341927</v>
      </c>
      <c r="T183" s="91">
        <f t="shared" si="20"/>
        <v>25.348597229988464</v>
      </c>
      <c r="U183" s="91">
        <f t="shared" si="21"/>
        <v>23.93772845230988</v>
      </c>
      <c r="V183" s="91">
        <f t="shared" si="22"/>
        <v>1.2040719715462163</v>
      </c>
      <c r="W183" s="91" t="str">
        <f t="shared" si="23"/>
        <v xml:space="preserve">-  </v>
      </c>
      <c r="AG183" s="217"/>
      <c r="AH183" s="91"/>
      <c r="AI183" s="90"/>
      <c r="AJ183" s="91"/>
      <c r="AK183" s="91"/>
      <c r="AL183" s="91"/>
      <c r="AM183" s="91"/>
      <c r="AN183" s="91"/>
    </row>
    <row r="184" spans="1:40">
      <c r="A184" s="56"/>
      <c r="B184" s="57" t="s">
        <v>73</v>
      </c>
      <c r="C184" s="58">
        <v>1514764.7302606683</v>
      </c>
      <c r="D184" s="59">
        <v>30.102334901057425</v>
      </c>
      <c r="E184" s="59">
        <v>28.384138972306083</v>
      </c>
      <c r="F184" s="59">
        <v>0.88575456036631994</v>
      </c>
      <c r="G184" s="59">
        <v>2.603950489117659</v>
      </c>
      <c r="H184" s="59">
        <v>25.969323344672318</v>
      </c>
      <c r="I184" s="59">
        <v>1.243794948623306</v>
      </c>
      <c r="J184" s="59">
        <v>23.949745792418014</v>
      </c>
      <c r="K184" s="59" t="s">
        <v>81</v>
      </c>
      <c r="L184" s="59">
        <v>17.84904645286263</v>
      </c>
      <c r="M184" s="60">
        <v>100.00000000000001</v>
      </c>
      <c r="N184" s="90">
        <f t="shared" si="16"/>
        <v>-1.7181959287513391</v>
      </c>
      <c r="O184" s="90"/>
      <c r="P184" s="217">
        <v>39753</v>
      </c>
      <c r="Q184" s="90">
        <f t="shared" si="17"/>
        <v>30.102334901057425</v>
      </c>
      <c r="R184" s="90">
        <f t="shared" si="18"/>
        <v>17.84904645286263</v>
      </c>
      <c r="S184" s="91">
        <f t="shared" si="19"/>
        <v>0.88575456036631994</v>
      </c>
      <c r="T184" s="91">
        <f t="shared" si="20"/>
        <v>25.969323344672318</v>
      </c>
      <c r="U184" s="91">
        <f t="shared" si="21"/>
        <v>23.949745792418014</v>
      </c>
      <c r="V184" s="91">
        <f t="shared" si="22"/>
        <v>1.243794948623306</v>
      </c>
      <c r="W184" s="91" t="str">
        <f t="shared" si="23"/>
        <v xml:space="preserve">-  </v>
      </c>
      <c r="AG184" s="217"/>
      <c r="AH184" s="91"/>
      <c r="AI184" s="90"/>
      <c r="AJ184" s="91"/>
      <c r="AK184" s="91"/>
      <c r="AL184" s="91"/>
      <c r="AM184" s="91"/>
      <c r="AN184" s="91"/>
    </row>
    <row r="185" spans="1:40">
      <c r="A185" s="56"/>
      <c r="B185" s="57" t="s">
        <v>74</v>
      </c>
      <c r="C185" s="58">
        <v>1565314.2724901016</v>
      </c>
      <c r="D185" s="59">
        <v>28.94827229936211</v>
      </c>
      <c r="E185" s="59">
        <v>27.175559373793647</v>
      </c>
      <c r="F185" s="59">
        <v>0.85951720469870907</v>
      </c>
      <c r="G185" s="59">
        <v>2.6322301302671733</v>
      </c>
      <c r="H185" s="59">
        <v>26.011678395753979</v>
      </c>
      <c r="I185" s="59">
        <v>1.2740806907761164</v>
      </c>
      <c r="J185" s="59">
        <v>23.709603660900029</v>
      </c>
      <c r="K185" s="59" t="s">
        <v>81</v>
      </c>
      <c r="L185" s="59">
        <v>19.196847748509057</v>
      </c>
      <c r="M185" s="60">
        <v>100</v>
      </c>
      <c r="N185" s="90">
        <f t="shared" si="16"/>
        <v>-1.7727129255684644</v>
      </c>
      <c r="O185" s="90"/>
      <c r="P185" s="217">
        <v>39783</v>
      </c>
      <c r="Q185" s="90">
        <f t="shared" si="17"/>
        <v>28.94827229936211</v>
      </c>
      <c r="R185" s="90">
        <f t="shared" si="18"/>
        <v>19.196847748509057</v>
      </c>
      <c r="S185" s="91">
        <f t="shared" si="19"/>
        <v>0.85951720469870907</v>
      </c>
      <c r="T185" s="91">
        <f t="shared" si="20"/>
        <v>26.011678395753979</v>
      </c>
      <c r="U185" s="91">
        <f t="shared" si="21"/>
        <v>23.709603660900029</v>
      </c>
      <c r="V185" s="91">
        <f t="shared" si="22"/>
        <v>1.2740806907761164</v>
      </c>
      <c r="W185" s="91" t="str">
        <f t="shared" si="23"/>
        <v xml:space="preserve">-  </v>
      </c>
      <c r="AG185" s="217"/>
      <c r="AH185" s="91"/>
      <c r="AI185" s="90"/>
      <c r="AJ185" s="91"/>
      <c r="AK185" s="91"/>
      <c r="AL185" s="91"/>
      <c r="AM185" s="91"/>
      <c r="AN185" s="91"/>
    </row>
    <row r="186" spans="1:40">
      <c r="A186" s="56">
        <v>2009</v>
      </c>
      <c r="B186" s="57" t="s">
        <v>75</v>
      </c>
      <c r="C186" s="58">
        <v>1602317.1894257066</v>
      </c>
      <c r="D186" s="59">
        <v>29.371482037403968</v>
      </c>
      <c r="E186" s="59">
        <v>27.596107264117297</v>
      </c>
      <c r="F186" s="59">
        <v>0.83620029950369301</v>
      </c>
      <c r="G186" s="59">
        <v>2.6115750727903642</v>
      </c>
      <c r="H186" s="59">
        <v>21.369771352162694</v>
      </c>
      <c r="I186" s="59">
        <v>1.2381297577334802</v>
      </c>
      <c r="J186" s="59">
        <v>23.392610953959441</v>
      </c>
      <c r="K186" s="59" t="s">
        <v>81</v>
      </c>
      <c r="L186" s="59">
        <v>23.791805599236739</v>
      </c>
      <c r="M186" s="60">
        <v>100.00000000000001</v>
      </c>
      <c r="N186" s="90">
        <f t="shared" si="16"/>
        <v>-1.7753747732866711</v>
      </c>
      <c r="O186" s="90"/>
      <c r="P186" s="217">
        <v>39814</v>
      </c>
      <c r="Q186" s="90">
        <f t="shared" si="17"/>
        <v>29.371482037403968</v>
      </c>
      <c r="R186" s="90">
        <f t="shared" si="18"/>
        <v>23.791805599236739</v>
      </c>
      <c r="S186" s="91">
        <f t="shared" si="19"/>
        <v>0.83620029950369301</v>
      </c>
      <c r="T186" s="91">
        <f t="shared" si="20"/>
        <v>21.369771352162694</v>
      </c>
      <c r="U186" s="91">
        <f t="shared" si="21"/>
        <v>23.392610953959441</v>
      </c>
      <c r="V186" s="91">
        <f t="shared" si="22"/>
        <v>1.2381297577334802</v>
      </c>
      <c r="W186" s="91" t="str">
        <f t="shared" si="23"/>
        <v xml:space="preserve">-  </v>
      </c>
      <c r="AG186" s="217"/>
      <c r="AH186" s="91"/>
      <c r="AI186" s="90"/>
      <c r="AJ186" s="91"/>
      <c r="AK186" s="91"/>
      <c r="AL186" s="91"/>
      <c r="AM186" s="91"/>
      <c r="AN186" s="91"/>
    </row>
    <row r="187" spans="1:40">
      <c r="A187" s="56"/>
      <c r="B187" s="57" t="s">
        <v>76</v>
      </c>
      <c r="C187" s="58">
        <v>1613635.2003610025</v>
      </c>
      <c r="D187" s="59">
        <v>29.887116765340991</v>
      </c>
      <c r="E187" s="59">
        <v>28.184511211188877</v>
      </c>
      <c r="F187" s="59">
        <v>0.85548332558544449</v>
      </c>
      <c r="G187" s="59">
        <v>2.5580888797375572</v>
      </c>
      <c r="H187" s="59">
        <v>21.952212912287404</v>
      </c>
      <c r="I187" s="59">
        <v>1.223528248954961</v>
      </c>
      <c r="J187" s="59">
        <v>23.385294846585218</v>
      </c>
      <c r="K187" s="59" t="s">
        <v>81</v>
      </c>
      <c r="L187" s="59">
        <v>22.696363901245995</v>
      </c>
      <c r="M187" s="60">
        <v>100</v>
      </c>
      <c r="N187" s="90">
        <f t="shared" si="16"/>
        <v>-1.7026055541521128</v>
      </c>
      <c r="O187" s="90"/>
      <c r="P187" s="217">
        <v>39845</v>
      </c>
      <c r="Q187" s="90">
        <f t="shared" si="17"/>
        <v>29.887116765340991</v>
      </c>
      <c r="R187" s="90">
        <f t="shared" si="18"/>
        <v>22.696363901245995</v>
      </c>
      <c r="S187" s="91">
        <f t="shared" si="19"/>
        <v>0.85548332558544449</v>
      </c>
      <c r="T187" s="91">
        <f t="shared" si="20"/>
        <v>21.952212912287404</v>
      </c>
      <c r="U187" s="91">
        <f t="shared" si="21"/>
        <v>23.385294846585218</v>
      </c>
      <c r="V187" s="91">
        <f t="shared" si="22"/>
        <v>1.223528248954961</v>
      </c>
      <c r="W187" s="91" t="str">
        <f t="shared" si="23"/>
        <v xml:space="preserve">-  </v>
      </c>
      <c r="AG187" s="217"/>
      <c r="AH187" s="91"/>
      <c r="AI187" s="90"/>
      <c r="AJ187" s="91"/>
      <c r="AK187" s="91"/>
      <c r="AL187" s="91"/>
      <c r="AM187" s="91"/>
      <c r="AN187" s="91"/>
    </row>
    <row r="188" spans="1:40">
      <c r="A188" s="56"/>
      <c r="B188" s="57" t="s">
        <v>77</v>
      </c>
      <c r="C188" s="58">
        <v>1638737.0276798652</v>
      </c>
      <c r="D188" s="59">
        <v>28.764106662655781</v>
      </c>
      <c r="E188" s="59">
        <v>27.210297796510218</v>
      </c>
      <c r="F188" s="59">
        <v>0.8185657095844926</v>
      </c>
      <c r="G188" s="59">
        <v>2.3723745757300545</v>
      </c>
      <c r="H188" s="59">
        <v>23.279342832548299</v>
      </c>
      <c r="I188" s="59">
        <v>1.2118926116464959</v>
      </c>
      <c r="J188" s="59">
        <v>23.290175752042007</v>
      </c>
      <c r="K188" s="59" t="s">
        <v>81</v>
      </c>
      <c r="L188" s="59">
        <v>22.635916431522929</v>
      </c>
      <c r="M188" s="60">
        <v>100</v>
      </c>
      <c r="N188" s="90">
        <f t="shared" si="16"/>
        <v>-1.553808866145562</v>
      </c>
      <c r="O188" s="90"/>
      <c r="P188" s="217">
        <v>39873</v>
      </c>
      <c r="Q188" s="90">
        <f t="shared" si="17"/>
        <v>28.764106662655781</v>
      </c>
      <c r="R188" s="90">
        <f t="shared" si="18"/>
        <v>22.635916431522929</v>
      </c>
      <c r="S188" s="91">
        <f t="shared" si="19"/>
        <v>0.8185657095844926</v>
      </c>
      <c r="T188" s="91">
        <f t="shared" si="20"/>
        <v>23.279342832548299</v>
      </c>
      <c r="U188" s="91">
        <f t="shared" si="21"/>
        <v>23.290175752042007</v>
      </c>
      <c r="V188" s="91">
        <f t="shared" si="22"/>
        <v>1.2118926116464959</v>
      </c>
      <c r="W188" s="91" t="str">
        <f t="shared" si="23"/>
        <v xml:space="preserve">-  </v>
      </c>
      <c r="AG188" s="217"/>
      <c r="AH188" s="91"/>
      <c r="AI188" s="90"/>
      <c r="AJ188" s="91"/>
      <c r="AK188" s="91"/>
      <c r="AL188" s="91"/>
      <c r="AM188" s="91"/>
      <c r="AN188" s="91"/>
    </row>
    <row r="189" spans="1:40">
      <c r="A189" s="56"/>
      <c r="B189" s="57" t="s">
        <v>78</v>
      </c>
      <c r="C189" s="58">
        <v>1632735.3877620157</v>
      </c>
      <c r="D189" s="59">
        <v>29.637239588047805</v>
      </c>
      <c r="E189" s="59">
        <v>28.643023183021487</v>
      </c>
      <c r="F189" s="59">
        <v>0.7565847340117734</v>
      </c>
      <c r="G189" s="59">
        <v>1.7508011390380898</v>
      </c>
      <c r="H189" s="59">
        <v>22.035886965841435</v>
      </c>
      <c r="I189" s="59">
        <v>1.2091349531014424</v>
      </c>
      <c r="J189" s="59">
        <v>23.641715686375537</v>
      </c>
      <c r="K189" s="59" t="s">
        <v>81</v>
      </c>
      <c r="L189" s="59">
        <v>22.719438072622015</v>
      </c>
      <c r="M189" s="60">
        <v>100</v>
      </c>
      <c r="N189" s="90">
        <f t="shared" si="16"/>
        <v>-0.99421640502631636</v>
      </c>
      <c r="O189" s="90"/>
      <c r="P189" s="217">
        <v>39904</v>
      </c>
      <c r="Q189" s="90">
        <f t="shared" si="17"/>
        <v>29.637239588047805</v>
      </c>
      <c r="R189" s="90">
        <f t="shared" si="18"/>
        <v>22.719438072622015</v>
      </c>
      <c r="S189" s="91">
        <f t="shared" si="19"/>
        <v>0.7565847340117734</v>
      </c>
      <c r="T189" s="91">
        <f t="shared" si="20"/>
        <v>22.035886965841435</v>
      </c>
      <c r="U189" s="91">
        <f t="shared" si="21"/>
        <v>23.641715686375537</v>
      </c>
      <c r="V189" s="91">
        <f t="shared" si="22"/>
        <v>1.2091349531014424</v>
      </c>
      <c r="W189" s="91" t="str">
        <f t="shared" si="23"/>
        <v xml:space="preserve">-  </v>
      </c>
      <c r="AG189" s="217"/>
      <c r="AH189" s="91"/>
      <c r="AI189" s="90"/>
      <c r="AJ189" s="91"/>
      <c r="AK189" s="91"/>
      <c r="AL189" s="91"/>
      <c r="AM189" s="91"/>
      <c r="AN189" s="91"/>
    </row>
    <row r="190" spans="1:40">
      <c r="A190" s="56"/>
      <c r="B190" s="57" t="s">
        <v>79</v>
      </c>
      <c r="C190" s="58">
        <v>1658997.6297465649</v>
      </c>
      <c r="D190" s="59">
        <v>30.184968239333315</v>
      </c>
      <c r="E190" s="59">
        <v>30.141892152737025</v>
      </c>
      <c r="F190" s="59">
        <v>0.6773037135346972</v>
      </c>
      <c r="G190" s="59">
        <v>0.72037980013098557</v>
      </c>
      <c r="H190" s="59">
        <v>22.914460958831619</v>
      </c>
      <c r="I190" s="59">
        <v>1.1913189383403369</v>
      </c>
      <c r="J190" s="59">
        <v>21.84068873121862</v>
      </c>
      <c r="K190" s="59" t="s">
        <v>81</v>
      </c>
      <c r="L190" s="59">
        <v>23.19125941874141</v>
      </c>
      <c r="M190" s="60">
        <v>100</v>
      </c>
      <c r="N190" s="90">
        <f t="shared" si="16"/>
        <v>-4.3076086596288365E-2</v>
      </c>
      <c r="O190" s="90"/>
      <c r="P190" s="217">
        <v>39934</v>
      </c>
      <c r="Q190" s="90">
        <f t="shared" si="17"/>
        <v>30.184968239333315</v>
      </c>
      <c r="R190" s="90">
        <f t="shared" si="18"/>
        <v>23.19125941874141</v>
      </c>
      <c r="S190" s="91">
        <f t="shared" si="19"/>
        <v>0.6773037135346972</v>
      </c>
      <c r="T190" s="91">
        <f t="shared" si="20"/>
        <v>22.914460958831619</v>
      </c>
      <c r="U190" s="91">
        <f t="shared" si="21"/>
        <v>21.84068873121862</v>
      </c>
      <c r="V190" s="91">
        <f t="shared" si="22"/>
        <v>1.1913189383403369</v>
      </c>
      <c r="W190" s="91" t="str">
        <f t="shared" si="23"/>
        <v xml:space="preserve">-  </v>
      </c>
      <c r="AG190" s="217"/>
      <c r="AH190" s="91"/>
      <c r="AI190" s="90"/>
      <c r="AJ190" s="91"/>
      <c r="AK190" s="91"/>
      <c r="AL190" s="91"/>
      <c r="AM190" s="91"/>
      <c r="AN190" s="91"/>
    </row>
    <row r="191" spans="1:40">
      <c r="A191" s="56"/>
      <c r="B191" s="57" t="s">
        <v>80</v>
      </c>
      <c r="C191" s="58">
        <v>1707499.1653436925</v>
      </c>
      <c r="D191" s="59">
        <v>29.236453672401773</v>
      </c>
      <c r="E191" s="59">
        <v>29.194568876154385</v>
      </c>
      <c r="F191" s="59">
        <v>0.65266895024788141</v>
      </c>
      <c r="G191" s="59">
        <v>0.69455374649526613</v>
      </c>
      <c r="H191" s="59">
        <v>24.572218925705616</v>
      </c>
      <c r="I191" s="59">
        <v>1.1582209395298777</v>
      </c>
      <c r="J191" s="59">
        <v>21.796322866423875</v>
      </c>
      <c r="K191" s="59" t="s">
        <v>81</v>
      </c>
      <c r="L191" s="59">
        <v>22.584114645690974</v>
      </c>
      <c r="M191" s="60">
        <v>99.999999999999986</v>
      </c>
      <c r="N191" s="90">
        <f t="shared" si="16"/>
        <v>-4.1884796247384726E-2</v>
      </c>
      <c r="O191" s="90"/>
      <c r="P191" s="217">
        <v>39965</v>
      </c>
      <c r="Q191" s="90">
        <f t="shared" si="17"/>
        <v>29.236453672401773</v>
      </c>
      <c r="R191" s="90">
        <f t="shared" si="18"/>
        <v>22.584114645690974</v>
      </c>
      <c r="S191" s="91">
        <f t="shared" si="19"/>
        <v>0.65266895024788141</v>
      </c>
      <c r="T191" s="91">
        <f t="shared" si="20"/>
        <v>24.572218925705616</v>
      </c>
      <c r="U191" s="91">
        <f t="shared" si="21"/>
        <v>21.796322866423875</v>
      </c>
      <c r="V191" s="91">
        <f t="shared" si="22"/>
        <v>1.1582209395298777</v>
      </c>
      <c r="W191" s="91" t="str">
        <f t="shared" si="23"/>
        <v xml:space="preserve">-  </v>
      </c>
      <c r="AG191" s="217"/>
      <c r="AH191" s="91"/>
      <c r="AI191" s="90"/>
      <c r="AJ191" s="91"/>
      <c r="AK191" s="91"/>
      <c r="AL191" s="91"/>
      <c r="AM191" s="91"/>
      <c r="AN191" s="91"/>
    </row>
    <row r="192" spans="1:40">
      <c r="A192" s="56"/>
      <c r="B192" s="57" t="s">
        <v>69</v>
      </c>
      <c r="C192" s="58">
        <v>1759442.8572290356</v>
      </c>
      <c r="D192" s="59">
        <v>30.572344817448823</v>
      </c>
      <c r="E192" s="59">
        <v>30.572344817448823</v>
      </c>
      <c r="F192" s="59">
        <v>0.61028614561790639</v>
      </c>
      <c r="G192" s="59">
        <v>0.61028614561790639</v>
      </c>
      <c r="H192" s="59">
        <v>23.063242889394864</v>
      </c>
      <c r="I192" s="59">
        <v>1.089965336251677</v>
      </c>
      <c r="J192" s="59">
        <v>21.386487913271214</v>
      </c>
      <c r="K192" s="59" t="s">
        <v>81</v>
      </c>
      <c r="L192" s="59">
        <v>23.277672898015513</v>
      </c>
      <c r="M192" s="60">
        <v>100</v>
      </c>
      <c r="N192" s="90">
        <f t="shared" si="16"/>
        <v>0</v>
      </c>
      <c r="O192" s="90"/>
      <c r="P192" s="217">
        <v>39995</v>
      </c>
      <c r="Q192" s="90">
        <f t="shared" si="17"/>
        <v>30.572344817448823</v>
      </c>
      <c r="R192" s="90">
        <f t="shared" si="18"/>
        <v>23.277672898015513</v>
      </c>
      <c r="S192" s="91">
        <f t="shared" si="19"/>
        <v>0.61028614561790639</v>
      </c>
      <c r="T192" s="91">
        <f t="shared" si="20"/>
        <v>23.063242889394864</v>
      </c>
      <c r="U192" s="91">
        <f t="shared" si="21"/>
        <v>21.386487913271214</v>
      </c>
      <c r="V192" s="91">
        <f t="shared" si="22"/>
        <v>1.089965336251677</v>
      </c>
      <c r="W192" s="91" t="str">
        <f t="shared" si="23"/>
        <v xml:space="preserve">-  </v>
      </c>
      <c r="AG192" s="217"/>
      <c r="AH192" s="91"/>
      <c r="AI192" s="90"/>
      <c r="AJ192" s="91"/>
      <c r="AK192" s="91"/>
      <c r="AL192" s="91"/>
      <c r="AM192" s="91"/>
      <c r="AN192" s="91"/>
    </row>
    <row r="193" spans="1:40">
      <c r="A193" s="56"/>
      <c r="B193" s="57" t="s">
        <v>70</v>
      </c>
      <c r="C193" s="58">
        <v>1798501.5529713831</v>
      </c>
      <c r="D193" s="59">
        <v>30.319450772532125</v>
      </c>
      <c r="E193" s="59">
        <v>30.319450772532125</v>
      </c>
      <c r="F193" s="59">
        <v>0.60427266548708436</v>
      </c>
      <c r="G193" s="59">
        <v>0.60427266548708436</v>
      </c>
      <c r="H193" s="59">
        <v>24.35417847387281</v>
      </c>
      <c r="I193" s="59">
        <v>0.94348566157252434</v>
      </c>
      <c r="J193" s="59">
        <v>21.675813502963152</v>
      </c>
      <c r="K193" s="59" t="s">
        <v>81</v>
      </c>
      <c r="L193" s="59">
        <v>22.102798923572305</v>
      </c>
      <c r="M193" s="60">
        <v>100</v>
      </c>
      <c r="N193" s="90">
        <f t="shared" si="16"/>
        <v>0</v>
      </c>
      <c r="O193" s="90"/>
      <c r="P193" s="217">
        <v>40026</v>
      </c>
      <c r="Q193" s="90">
        <f t="shared" si="17"/>
        <v>30.319450772532125</v>
      </c>
      <c r="R193" s="90">
        <f t="shared" si="18"/>
        <v>22.102798923572305</v>
      </c>
      <c r="S193" s="91">
        <f t="shared" si="19"/>
        <v>0.60427266548708436</v>
      </c>
      <c r="T193" s="91">
        <f t="shared" si="20"/>
        <v>24.35417847387281</v>
      </c>
      <c r="U193" s="91">
        <f t="shared" si="21"/>
        <v>21.675813502963152</v>
      </c>
      <c r="V193" s="91">
        <f t="shared" si="22"/>
        <v>0.94348566157252434</v>
      </c>
      <c r="W193" s="91" t="str">
        <f t="shared" si="23"/>
        <v xml:space="preserve">-  </v>
      </c>
      <c r="AG193" s="217"/>
      <c r="AH193" s="91"/>
      <c r="AI193" s="90"/>
      <c r="AJ193" s="91"/>
      <c r="AK193" s="91"/>
      <c r="AL193" s="91"/>
      <c r="AM193" s="91"/>
      <c r="AN193" s="91"/>
    </row>
    <row r="194" spans="1:40">
      <c r="A194" s="56"/>
      <c r="B194" s="57" t="s">
        <v>71</v>
      </c>
      <c r="C194" s="58">
        <v>1815564.4862230273</v>
      </c>
      <c r="D194" s="59">
        <v>28.165573675014361</v>
      </c>
      <c r="E194" s="59">
        <v>28.165573675014361</v>
      </c>
      <c r="F194" s="59">
        <v>0.56421814986526742</v>
      </c>
      <c r="G194" s="59">
        <v>0.56421814986526742</v>
      </c>
      <c r="H194" s="59">
        <v>24.939390752660522</v>
      </c>
      <c r="I194" s="59">
        <v>0.93206399445714105</v>
      </c>
      <c r="J194" s="59">
        <v>21.732524533250029</v>
      </c>
      <c r="K194" s="59" t="s">
        <v>81</v>
      </c>
      <c r="L194" s="59">
        <v>23.66622889475267</v>
      </c>
      <c r="M194" s="60">
        <v>99.999999999999986</v>
      </c>
      <c r="N194" s="90">
        <f t="shared" si="16"/>
        <v>0</v>
      </c>
      <c r="O194" s="90"/>
      <c r="P194" s="217">
        <v>40057</v>
      </c>
      <c r="Q194" s="90">
        <f t="shared" si="17"/>
        <v>28.165573675014361</v>
      </c>
      <c r="R194" s="90">
        <f t="shared" si="18"/>
        <v>23.66622889475267</v>
      </c>
      <c r="S194" s="91">
        <f t="shared" si="19"/>
        <v>0.56421814986526742</v>
      </c>
      <c r="T194" s="91">
        <f t="shared" si="20"/>
        <v>24.939390752660522</v>
      </c>
      <c r="U194" s="91">
        <f t="shared" si="21"/>
        <v>21.732524533250029</v>
      </c>
      <c r="V194" s="91">
        <f t="shared" si="22"/>
        <v>0.93206399445714105</v>
      </c>
      <c r="W194" s="91" t="str">
        <f t="shared" si="23"/>
        <v xml:space="preserve">-  </v>
      </c>
      <c r="AG194" s="217"/>
      <c r="AH194" s="91"/>
      <c r="AI194" s="90"/>
      <c r="AJ194" s="91"/>
      <c r="AK194" s="91"/>
      <c r="AL194" s="91"/>
      <c r="AM194" s="91"/>
      <c r="AN194" s="91"/>
    </row>
    <row r="195" spans="1:40">
      <c r="A195" s="56"/>
      <c r="B195" s="57" t="s">
        <v>72</v>
      </c>
      <c r="C195" s="58">
        <v>1837056.7384393336</v>
      </c>
      <c r="D195" s="59">
        <v>28.100570074569458</v>
      </c>
      <c r="E195" s="59">
        <v>28.100570074569458</v>
      </c>
      <c r="F195" s="59">
        <v>0.53498211906832216</v>
      </c>
      <c r="G195" s="59">
        <v>0.53498211906832216</v>
      </c>
      <c r="H195" s="59">
        <v>23.301433988116319</v>
      </c>
      <c r="I195" s="59">
        <v>0.92680106981067256</v>
      </c>
      <c r="J195" s="59">
        <v>21.756281609449498</v>
      </c>
      <c r="K195" s="59" t="s">
        <v>81</v>
      </c>
      <c r="L195" s="59">
        <v>25.379931138985722</v>
      </c>
      <c r="M195" s="60">
        <v>99.999999999999986</v>
      </c>
      <c r="N195" s="90">
        <f t="shared" si="16"/>
        <v>0</v>
      </c>
      <c r="O195" s="90"/>
      <c r="P195" s="217">
        <v>40087</v>
      </c>
      <c r="Q195" s="90">
        <f t="shared" si="17"/>
        <v>28.100570074569458</v>
      </c>
      <c r="R195" s="90">
        <f t="shared" si="18"/>
        <v>25.379931138985722</v>
      </c>
      <c r="S195" s="91">
        <f t="shared" si="19"/>
        <v>0.53498211906832216</v>
      </c>
      <c r="T195" s="91">
        <f t="shared" si="20"/>
        <v>23.301433988116319</v>
      </c>
      <c r="U195" s="91">
        <f t="shared" si="21"/>
        <v>21.756281609449498</v>
      </c>
      <c r="V195" s="91">
        <f t="shared" si="22"/>
        <v>0.92680106981067256</v>
      </c>
      <c r="W195" s="91" t="str">
        <f t="shared" si="23"/>
        <v xml:space="preserve">-  </v>
      </c>
      <c r="AG195" s="217"/>
      <c r="AH195" s="91"/>
      <c r="AI195" s="90"/>
      <c r="AJ195" s="91"/>
      <c r="AK195" s="91"/>
      <c r="AL195" s="91"/>
      <c r="AM195" s="91"/>
      <c r="AN195" s="91"/>
    </row>
    <row r="196" spans="1:40">
      <c r="A196" s="56"/>
      <c r="B196" s="57" t="s">
        <v>73</v>
      </c>
      <c r="C196" s="58">
        <v>1831346.5869059952</v>
      </c>
      <c r="D196" s="59">
        <v>28.376730091096512</v>
      </c>
      <c r="E196" s="59">
        <v>28.376730091096512</v>
      </c>
      <c r="F196" s="59">
        <v>0.53931097173708586</v>
      </c>
      <c r="G196" s="59">
        <v>0.53931097173708586</v>
      </c>
      <c r="H196" s="59">
        <v>24.645978544123356</v>
      </c>
      <c r="I196" s="59">
        <v>0.92084636804673803</v>
      </c>
      <c r="J196" s="59">
        <v>21.41033797243524</v>
      </c>
      <c r="K196" s="59" t="s">
        <v>81</v>
      </c>
      <c r="L196" s="59">
        <v>24.106796052561052</v>
      </c>
      <c r="M196" s="60">
        <v>99.999999999999986</v>
      </c>
      <c r="N196" s="90">
        <f t="shared" si="16"/>
        <v>0</v>
      </c>
      <c r="O196" s="90"/>
      <c r="P196" s="217">
        <v>40118</v>
      </c>
      <c r="Q196" s="90">
        <f t="shared" si="17"/>
        <v>28.376730091096512</v>
      </c>
      <c r="R196" s="90">
        <f t="shared" si="18"/>
        <v>24.106796052561052</v>
      </c>
      <c r="S196" s="91">
        <f t="shared" si="19"/>
        <v>0.53931097173708586</v>
      </c>
      <c r="T196" s="91">
        <f t="shared" si="20"/>
        <v>24.645978544123356</v>
      </c>
      <c r="U196" s="91">
        <f t="shared" si="21"/>
        <v>21.41033797243524</v>
      </c>
      <c r="V196" s="91">
        <f t="shared" si="22"/>
        <v>0.92084636804673803</v>
      </c>
      <c r="W196" s="91" t="str">
        <f t="shared" si="23"/>
        <v xml:space="preserve">-  </v>
      </c>
      <c r="AG196" s="217"/>
      <c r="AH196" s="91"/>
      <c r="AI196" s="90"/>
      <c r="AJ196" s="91"/>
      <c r="AK196" s="91"/>
      <c r="AL196" s="91"/>
      <c r="AM196" s="91"/>
      <c r="AN196" s="91"/>
    </row>
    <row r="197" spans="1:40">
      <c r="A197" s="56"/>
      <c r="B197" s="57" t="s">
        <v>74</v>
      </c>
      <c r="C197" s="58">
        <v>1826289.9624788228</v>
      </c>
      <c r="D197" s="59">
        <v>27.390183953600612</v>
      </c>
      <c r="E197" s="59">
        <v>27.390183953600612</v>
      </c>
      <c r="F197" s="59">
        <v>0.53896011481401607</v>
      </c>
      <c r="G197" s="59">
        <v>0.53896011481401607</v>
      </c>
      <c r="H197" s="59">
        <v>25.816033853281656</v>
      </c>
      <c r="I197" s="59">
        <v>0.91571561642358157</v>
      </c>
      <c r="J197" s="59">
        <v>21.910490107321113</v>
      </c>
      <c r="K197" s="59" t="s">
        <v>81</v>
      </c>
      <c r="L197" s="59">
        <v>23.428616354559008</v>
      </c>
      <c r="M197" s="60">
        <v>99.999999999999986</v>
      </c>
      <c r="N197" s="90">
        <f t="shared" si="16"/>
        <v>0</v>
      </c>
      <c r="O197" s="90"/>
      <c r="P197" s="217">
        <v>40148</v>
      </c>
      <c r="Q197" s="90">
        <f t="shared" si="17"/>
        <v>27.390183953600612</v>
      </c>
      <c r="R197" s="90">
        <f t="shared" si="18"/>
        <v>23.428616354559008</v>
      </c>
      <c r="S197" s="91">
        <f t="shared" si="19"/>
        <v>0.53896011481401607</v>
      </c>
      <c r="T197" s="91">
        <f t="shared" si="20"/>
        <v>25.816033853281656</v>
      </c>
      <c r="U197" s="91">
        <f t="shared" si="21"/>
        <v>21.910490107321113</v>
      </c>
      <c r="V197" s="91">
        <f t="shared" si="22"/>
        <v>0.91571561642358157</v>
      </c>
      <c r="W197" s="91" t="str">
        <f t="shared" si="23"/>
        <v xml:space="preserve">-  </v>
      </c>
      <c r="AG197" s="217"/>
      <c r="AH197" s="91"/>
      <c r="AI197" s="90"/>
      <c r="AJ197" s="91"/>
      <c r="AK197" s="91"/>
      <c r="AL197" s="91"/>
      <c r="AM197" s="91"/>
      <c r="AN197" s="91"/>
    </row>
    <row r="198" spans="1:40">
      <c r="A198" s="56">
        <v>2010</v>
      </c>
      <c r="B198" s="57" t="s">
        <v>75</v>
      </c>
      <c r="C198" s="58">
        <v>1864436.4684365946</v>
      </c>
      <c r="D198" s="59">
        <v>27.740059680145091</v>
      </c>
      <c r="E198" s="59">
        <v>27.740059680145091</v>
      </c>
      <c r="F198" s="59">
        <v>0.5707136452741689</v>
      </c>
      <c r="G198" s="59">
        <v>0.5707136452741689</v>
      </c>
      <c r="H198" s="59">
        <v>21.511219164827043</v>
      </c>
      <c r="I198" s="59">
        <v>0.89219421972291046</v>
      </c>
      <c r="J198" s="59">
        <v>22.00097926592527</v>
      </c>
      <c r="K198" s="59" t="s">
        <v>81</v>
      </c>
      <c r="L198" s="59">
        <v>27.284834024105503</v>
      </c>
      <c r="M198" s="60">
        <v>99.999999999999986</v>
      </c>
      <c r="N198" s="90">
        <f t="shared" si="16"/>
        <v>0</v>
      </c>
      <c r="O198" s="90"/>
      <c r="P198" s="217">
        <v>40179</v>
      </c>
      <c r="Q198" s="90">
        <f t="shared" si="17"/>
        <v>27.740059680145091</v>
      </c>
      <c r="R198" s="90">
        <f t="shared" si="18"/>
        <v>27.284834024105503</v>
      </c>
      <c r="S198" s="91">
        <f t="shared" si="19"/>
        <v>0.5707136452741689</v>
      </c>
      <c r="T198" s="91">
        <f t="shared" si="20"/>
        <v>21.511219164827043</v>
      </c>
      <c r="U198" s="91">
        <f t="shared" si="21"/>
        <v>22.00097926592527</v>
      </c>
      <c r="V198" s="91">
        <f t="shared" si="22"/>
        <v>0.89219421972291046</v>
      </c>
      <c r="W198" s="91" t="str">
        <f t="shared" si="23"/>
        <v xml:space="preserve">-  </v>
      </c>
      <c r="AG198" s="217"/>
      <c r="AH198" s="91"/>
      <c r="AI198" s="90"/>
      <c r="AJ198" s="91"/>
      <c r="AK198" s="91"/>
      <c r="AL198" s="91"/>
      <c r="AM198" s="91"/>
      <c r="AN198" s="91"/>
    </row>
    <row r="199" spans="1:40">
      <c r="A199" s="56"/>
      <c r="B199" s="57" t="s">
        <v>76</v>
      </c>
      <c r="C199" s="58">
        <v>1869502.5693819709</v>
      </c>
      <c r="D199" s="59">
        <v>28.157400655203979</v>
      </c>
      <c r="E199" s="59">
        <v>28.157400655203979</v>
      </c>
      <c r="F199" s="59">
        <v>0.55010976356459973</v>
      </c>
      <c r="G199" s="59">
        <v>0.55010976356459973</v>
      </c>
      <c r="H199" s="59">
        <v>22.626815914884883</v>
      </c>
      <c r="I199" s="59">
        <v>0.88461837397261889</v>
      </c>
      <c r="J199" s="59">
        <v>22.542267910195569</v>
      </c>
      <c r="K199" s="59" t="s">
        <v>81</v>
      </c>
      <c r="L199" s="59">
        <v>25.238787382178351</v>
      </c>
      <c r="M199" s="60">
        <v>100</v>
      </c>
      <c r="N199" s="90">
        <f t="shared" si="16"/>
        <v>0</v>
      </c>
      <c r="O199" s="90"/>
      <c r="P199" s="217">
        <v>40210</v>
      </c>
      <c r="Q199" s="90">
        <f t="shared" si="17"/>
        <v>28.157400655203979</v>
      </c>
      <c r="R199" s="90">
        <f t="shared" si="18"/>
        <v>25.238787382178351</v>
      </c>
      <c r="S199" s="91">
        <f t="shared" si="19"/>
        <v>0.55010976356459973</v>
      </c>
      <c r="T199" s="91">
        <f t="shared" si="20"/>
        <v>22.626815914884883</v>
      </c>
      <c r="U199" s="91">
        <f t="shared" si="21"/>
        <v>22.542267910195569</v>
      </c>
      <c r="V199" s="91">
        <f t="shared" si="22"/>
        <v>0.88461837397261889</v>
      </c>
      <c r="W199" s="91" t="str">
        <f t="shared" si="23"/>
        <v xml:space="preserve">-  </v>
      </c>
      <c r="AG199" s="217"/>
      <c r="AH199" s="91"/>
      <c r="AI199" s="90"/>
      <c r="AJ199" s="91"/>
      <c r="AK199" s="91"/>
      <c r="AL199" s="91"/>
      <c r="AM199" s="91"/>
      <c r="AN199" s="91"/>
    </row>
    <row r="200" spans="1:40">
      <c r="A200" s="56"/>
      <c r="B200" s="57" t="s">
        <v>77</v>
      </c>
      <c r="C200" s="58">
        <v>1805149.2232219973</v>
      </c>
      <c r="D200" s="59">
        <v>27.723906786855984</v>
      </c>
      <c r="E200" s="59">
        <v>27.723906786855984</v>
      </c>
      <c r="F200" s="59">
        <v>0.55837113642526282</v>
      </c>
      <c r="G200" s="59">
        <v>0.55837113642526282</v>
      </c>
      <c r="H200" s="59">
        <v>24.462903369870006</v>
      </c>
      <c r="I200" s="59">
        <v>0.91893412480725245</v>
      </c>
      <c r="J200" s="59">
        <v>23.912953403581753</v>
      </c>
      <c r="K200" s="59" t="s">
        <v>81</v>
      </c>
      <c r="L200" s="59">
        <v>22.422931178459741</v>
      </c>
      <c r="M200" s="60">
        <v>100</v>
      </c>
      <c r="N200" s="90">
        <f t="shared" si="16"/>
        <v>0</v>
      </c>
      <c r="O200" s="90"/>
      <c r="P200" s="217">
        <v>40238</v>
      </c>
      <c r="Q200" s="90">
        <f t="shared" si="17"/>
        <v>27.723906786855984</v>
      </c>
      <c r="R200" s="90">
        <f t="shared" si="18"/>
        <v>22.422931178459741</v>
      </c>
      <c r="S200" s="91">
        <f t="shared" si="19"/>
        <v>0.55837113642526282</v>
      </c>
      <c r="T200" s="91">
        <f t="shared" si="20"/>
        <v>24.462903369870006</v>
      </c>
      <c r="U200" s="91">
        <f t="shared" si="21"/>
        <v>23.912953403581753</v>
      </c>
      <c r="V200" s="91">
        <f t="shared" si="22"/>
        <v>0.91893412480725245</v>
      </c>
      <c r="W200" s="91" t="str">
        <f t="shared" si="23"/>
        <v xml:space="preserve">-  </v>
      </c>
      <c r="AG200" s="217"/>
      <c r="AH200" s="91"/>
      <c r="AI200" s="90"/>
      <c r="AJ200" s="91"/>
      <c r="AK200" s="91"/>
      <c r="AL200" s="91"/>
      <c r="AM200" s="91"/>
      <c r="AN200" s="91"/>
    </row>
    <row r="201" spans="1:40">
      <c r="A201" s="56"/>
      <c r="B201" s="57" t="s">
        <v>78</v>
      </c>
      <c r="C201" s="58">
        <v>1827762.2174289497</v>
      </c>
      <c r="D201" s="59">
        <v>29.36404595647879</v>
      </c>
      <c r="E201" s="59">
        <v>29.36404595647879</v>
      </c>
      <c r="F201" s="59">
        <v>0.52551610385964742</v>
      </c>
      <c r="G201" s="59">
        <v>0.52551610385964742</v>
      </c>
      <c r="H201" s="59">
        <v>26.895762965476322</v>
      </c>
      <c r="I201" s="59">
        <v>0.87317344963592258</v>
      </c>
      <c r="J201" s="59">
        <v>24.021328941002167</v>
      </c>
      <c r="K201" s="59" t="s">
        <v>81</v>
      </c>
      <c r="L201" s="59">
        <v>18.320172583547155</v>
      </c>
      <c r="M201" s="60">
        <v>100</v>
      </c>
      <c r="N201" s="90">
        <f t="shared" si="16"/>
        <v>0</v>
      </c>
      <c r="O201" s="90"/>
      <c r="P201" s="217">
        <v>40269</v>
      </c>
      <c r="Q201" s="90">
        <f t="shared" si="17"/>
        <v>29.36404595647879</v>
      </c>
      <c r="R201" s="90">
        <f t="shared" si="18"/>
        <v>18.320172583547155</v>
      </c>
      <c r="S201" s="91">
        <f t="shared" si="19"/>
        <v>0.52551610385964742</v>
      </c>
      <c r="T201" s="91">
        <f t="shared" si="20"/>
        <v>26.895762965476322</v>
      </c>
      <c r="U201" s="91">
        <f t="shared" si="21"/>
        <v>24.021328941002167</v>
      </c>
      <c r="V201" s="91">
        <f t="shared" si="22"/>
        <v>0.87317344963592258</v>
      </c>
      <c r="W201" s="91" t="str">
        <f t="shared" si="23"/>
        <v xml:space="preserve">-  </v>
      </c>
      <c r="AG201" s="217"/>
      <c r="AH201" s="91"/>
      <c r="AI201" s="90"/>
      <c r="AJ201" s="91"/>
      <c r="AK201" s="91"/>
      <c r="AL201" s="91"/>
      <c r="AM201" s="91"/>
      <c r="AN201" s="91"/>
    </row>
    <row r="202" spans="1:40">
      <c r="A202" s="56"/>
      <c r="B202" s="57" t="s">
        <v>79</v>
      </c>
      <c r="C202" s="58">
        <v>1846467.0249513369</v>
      </c>
      <c r="D202" s="59">
        <v>29.383652595493842</v>
      </c>
      <c r="E202" s="59">
        <v>29.383652595493842</v>
      </c>
      <c r="F202" s="59">
        <v>0.54612520211751703</v>
      </c>
      <c r="G202" s="59">
        <v>0.54612520211751703</v>
      </c>
      <c r="H202" s="59">
        <v>27.691364114022821</v>
      </c>
      <c r="I202" s="59">
        <v>0.8658373340406218</v>
      </c>
      <c r="J202" s="59">
        <v>23.808700185098374</v>
      </c>
      <c r="K202" s="59" t="s">
        <v>81</v>
      </c>
      <c r="L202" s="59">
        <v>17.704320569226816</v>
      </c>
      <c r="M202" s="60">
        <v>100</v>
      </c>
      <c r="N202" s="90">
        <f t="shared" si="16"/>
        <v>0</v>
      </c>
      <c r="O202" s="90"/>
      <c r="P202" s="217">
        <v>40299</v>
      </c>
      <c r="Q202" s="90">
        <f t="shared" si="17"/>
        <v>29.383652595493842</v>
      </c>
      <c r="R202" s="90">
        <f t="shared" si="18"/>
        <v>17.704320569226816</v>
      </c>
      <c r="S202" s="91">
        <f t="shared" si="19"/>
        <v>0.54612520211751703</v>
      </c>
      <c r="T202" s="91">
        <f t="shared" si="20"/>
        <v>27.691364114022821</v>
      </c>
      <c r="U202" s="91">
        <f t="shared" si="21"/>
        <v>23.808700185098374</v>
      </c>
      <c r="V202" s="91">
        <f t="shared" si="22"/>
        <v>0.8658373340406218</v>
      </c>
      <c r="W202" s="91" t="str">
        <f t="shared" si="23"/>
        <v xml:space="preserve">-  </v>
      </c>
      <c r="AG202" s="217"/>
      <c r="AH202" s="91"/>
      <c r="AI202" s="90"/>
      <c r="AJ202" s="91"/>
      <c r="AK202" s="91"/>
      <c r="AL202" s="91"/>
      <c r="AM202" s="91"/>
      <c r="AN202" s="91"/>
    </row>
    <row r="203" spans="1:40">
      <c r="A203" s="56"/>
      <c r="B203" s="57" t="s">
        <v>80</v>
      </c>
      <c r="C203" s="58">
        <v>1867230.5618393538</v>
      </c>
      <c r="D203" s="59">
        <v>27.264201698918168</v>
      </c>
      <c r="E203" s="59">
        <v>27.264201698918168</v>
      </c>
      <c r="F203" s="59">
        <v>0.53670481396054859</v>
      </c>
      <c r="G203" s="59">
        <v>0.53670481396054859</v>
      </c>
      <c r="H203" s="59">
        <v>28.641187178785522</v>
      </c>
      <c r="I203" s="59">
        <v>0.8499253484336472</v>
      </c>
      <c r="J203" s="59">
        <v>23.92458315613278</v>
      </c>
      <c r="K203" s="59" t="s">
        <v>81</v>
      </c>
      <c r="L203" s="59">
        <v>18.783397803769336</v>
      </c>
      <c r="M203" s="60">
        <v>100</v>
      </c>
      <c r="N203" s="90">
        <f t="shared" si="16"/>
        <v>0</v>
      </c>
      <c r="O203" s="90"/>
      <c r="P203" s="217">
        <v>40330</v>
      </c>
      <c r="Q203" s="90">
        <f t="shared" si="17"/>
        <v>27.264201698918168</v>
      </c>
      <c r="R203" s="90">
        <f t="shared" si="18"/>
        <v>18.783397803769336</v>
      </c>
      <c r="S203" s="91">
        <f t="shared" si="19"/>
        <v>0.53670481396054859</v>
      </c>
      <c r="T203" s="91">
        <f t="shared" si="20"/>
        <v>28.641187178785522</v>
      </c>
      <c r="U203" s="91">
        <f t="shared" si="21"/>
        <v>23.92458315613278</v>
      </c>
      <c r="V203" s="91">
        <f t="shared" si="22"/>
        <v>0.8499253484336472</v>
      </c>
      <c r="W203" s="91" t="str">
        <f t="shared" si="23"/>
        <v xml:space="preserve">-  </v>
      </c>
      <c r="AG203" s="217"/>
      <c r="AH203" s="91"/>
      <c r="AI203" s="90"/>
      <c r="AJ203" s="91"/>
      <c r="AK203" s="91"/>
      <c r="AL203" s="91"/>
      <c r="AM203" s="91"/>
      <c r="AN203" s="91"/>
    </row>
    <row r="204" spans="1:40">
      <c r="A204" s="56"/>
      <c r="B204" s="57" t="s">
        <v>69</v>
      </c>
      <c r="C204" s="58">
        <v>1885016.3500913111</v>
      </c>
      <c r="D204" s="59">
        <v>27.414778394065088</v>
      </c>
      <c r="E204" s="59">
        <v>27.414778394065088</v>
      </c>
      <c r="F204" s="59">
        <v>0.52037050148667841</v>
      </c>
      <c r="G204" s="59">
        <v>0.52037050148667841</v>
      </c>
      <c r="H204" s="59">
        <v>27.323997652262744</v>
      </c>
      <c r="I204" s="59">
        <v>0.85317874795584614</v>
      </c>
      <c r="J204" s="59">
        <v>23.946299696518921</v>
      </c>
      <c r="K204" s="59" t="s">
        <v>81</v>
      </c>
      <c r="L204" s="59">
        <v>19.941375007710747</v>
      </c>
      <c r="M204" s="60">
        <v>100.00000000000001</v>
      </c>
      <c r="N204" s="90">
        <f t="shared" si="16"/>
        <v>0</v>
      </c>
      <c r="O204" s="90"/>
      <c r="P204" s="217">
        <v>40360</v>
      </c>
      <c r="Q204" s="90">
        <f t="shared" si="17"/>
        <v>27.414778394065088</v>
      </c>
      <c r="R204" s="90">
        <f t="shared" si="18"/>
        <v>19.941375007710747</v>
      </c>
      <c r="S204" s="91">
        <f t="shared" si="19"/>
        <v>0.52037050148667841</v>
      </c>
      <c r="T204" s="91">
        <f t="shared" si="20"/>
        <v>27.323997652262744</v>
      </c>
      <c r="U204" s="91">
        <f t="shared" si="21"/>
        <v>23.946299696518921</v>
      </c>
      <c r="V204" s="91">
        <f t="shared" si="22"/>
        <v>0.85317874795584614</v>
      </c>
      <c r="W204" s="91" t="str">
        <f t="shared" si="23"/>
        <v xml:space="preserve">-  </v>
      </c>
      <c r="AG204" s="217"/>
      <c r="AH204" s="91"/>
      <c r="AI204" s="90"/>
      <c r="AJ204" s="91"/>
      <c r="AK204" s="91"/>
      <c r="AL204" s="91"/>
      <c r="AM204" s="91"/>
      <c r="AN204" s="91"/>
    </row>
    <row r="205" spans="1:40">
      <c r="A205" s="56"/>
      <c r="B205" s="57" t="s">
        <v>70</v>
      </c>
      <c r="C205" s="58">
        <v>1887211.6299144377</v>
      </c>
      <c r="D205" s="59">
        <v>27.744035853579589</v>
      </c>
      <c r="E205" s="59">
        <v>27.744035853579589</v>
      </c>
      <c r="F205" s="59">
        <v>0.52249489970841501</v>
      </c>
      <c r="G205" s="59">
        <v>0.52249489970841501</v>
      </c>
      <c r="H205" s="59">
        <v>29.125346406251772</v>
      </c>
      <c r="I205" s="59">
        <v>0.79428587810289419</v>
      </c>
      <c r="J205" s="59">
        <v>22.599984890973545</v>
      </c>
      <c r="K205" s="59" t="s">
        <v>81</v>
      </c>
      <c r="L205" s="59">
        <v>19.213852071383791</v>
      </c>
      <c r="M205" s="60">
        <v>100</v>
      </c>
      <c r="N205" s="90">
        <f t="shared" ref="N205:N270" si="24">F205-G205</f>
        <v>0</v>
      </c>
      <c r="O205" s="90"/>
      <c r="P205" s="217">
        <v>40391</v>
      </c>
      <c r="Q205" s="90">
        <f t="shared" ref="Q205:Q268" si="25">D205</f>
        <v>27.744035853579589</v>
      </c>
      <c r="R205" s="90">
        <f t="shared" ref="R205:R279" si="26">L205</f>
        <v>19.213852071383791</v>
      </c>
      <c r="S205" s="91">
        <f t="shared" ref="S205:S268" si="27">F205</f>
        <v>0.52249489970841501</v>
      </c>
      <c r="T205" s="91">
        <f t="shared" ref="T205:T279" si="28">H205</f>
        <v>29.125346406251772</v>
      </c>
      <c r="U205" s="91">
        <f t="shared" ref="U205:U279" si="29">J205</f>
        <v>22.599984890973545</v>
      </c>
      <c r="V205" s="91">
        <f t="shared" ref="V205:V279" si="30">I205</f>
        <v>0.79428587810289419</v>
      </c>
      <c r="W205" s="91" t="str">
        <f t="shared" ref="W205:W279" si="31">K205</f>
        <v xml:space="preserve">-  </v>
      </c>
      <c r="AG205" s="217"/>
      <c r="AH205" s="91"/>
      <c r="AI205" s="90"/>
      <c r="AJ205" s="91"/>
      <c r="AK205" s="91"/>
      <c r="AL205" s="91"/>
      <c r="AM205" s="91"/>
      <c r="AN205" s="91"/>
    </row>
    <row r="206" spans="1:40">
      <c r="A206" s="56"/>
      <c r="B206" s="57" t="s">
        <v>71</v>
      </c>
      <c r="C206" s="58">
        <v>1912093.0371519336</v>
      </c>
      <c r="D206" s="59">
        <v>26.285840899474973</v>
      </c>
      <c r="E206" s="59">
        <v>26.285840899474973</v>
      </c>
      <c r="F206" s="59">
        <v>0.49658798695787876</v>
      </c>
      <c r="G206" s="59">
        <v>0.49658798695787876</v>
      </c>
      <c r="H206" s="59">
        <v>30.120781853641059</v>
      </c>
      <c r="I206" s="59">
        <v>0.77926873438080679</v>
      </c>
      <c r="J206" s="59">
        <v>22.564903716602458</v>
      </c>
      <c r="K206" s="59" t="s">
        <v>81</v>
      </c>
      <c r="L206" s="59">
        <v>19.752616808942815</v>
      </c>
      <c r="M206" s="60">
        <v>100</v>
      </c>
      <c r="N206" s="90">
        <f t="shared" si="24"/>
        <v>0</v>
      </c>
      <c r="O206" s="90"/>
      <c r="P206" s="217">
        <v>40422</v>
      </c>
      <c r="Q206" s="90">
        <f t="shared" si="25"/>
        <v>26.285840899474973</v>
      </c>
      <c r="R206" s="90">
        <f t="shared" si="26"/>
        <v>19.752616808942815</v>
      </c>
      <c r="S206" s="91">
        <f t="shared" si="27"/>
        <v>0.49658798695787876</v>
      </c>
      <c r="T206" s="91">
        <f t="shared" si="28"/>
        <v>30.120781853641059</v>
      </c>
      <c r="U206" s="91">
        <f t="shared" si="29"/>
        <v>22.564903716602458</v>
      </c>
      <c r="V206" s="91">
        <f t="shared" si="30"/>
        <v>0.77926873438080679</v>
      </c>
      <c r="W206" s="91" t="str">
        <f t="shared" si="31"/>
        <v xml:space="preserve">-  </v>
      </c>
      <c r="AG206" s="217"/>
      <c r="AH206" s="91"/>
      <c r="AI206" s="90"/>
      <c r="AJ206" s="91"/>
      <c r="AK206" s="91"/>
      <c r="AL206" s="91"/>
      <c r="AM206" s="91"/>
      <c r="AN206" s="91"/>
    </row>
    <row r="207" spans="1:40">
      <c r="A207" s="56"/>
      <c r="B207" s="57" t="s">
        <v>72</v>
      </c>
      <c r="C207" s="58">
        <v>1941536.2406234974</v>
      </c>
      <c r="D207" s="59">
        <v>26.651064504500056</v>
      </c>
      <c r="E207" s="59">
        <v>26.651064504500056</v>
      </c>
      <c r="F207" s="59">
        <v>0.48161501693207026</v>
      </c>
      <c r="G207" s="59">
        <v>0.48161501693207026</v>
      </c>
      <c r="H207" s="59">
        <v>29.374219816007042</v>
      </c>
      <c r="I207" s="59">
        <v>0.78018656456681224</v>
      </c>
      <c r="J207" s="59">
        <v>22.686778504447666</v>
      </c>
      <c r="K207" s="59" t="s">
        <v>81</v>
      </c>
      <c r="L207" s="59">
        <v>20.026135593546353</v>
      </c>
      <c r="M207" s="60">
        <v>100</v>
      </c>
      <c r="N207" s="90">
        <f t="shared" si="24"/>
        <v>0</v>
      </c>
      <c r="O207" s="90"/>
      <c r="P207" s="217">
        <v>40452</v>
      </c>
      <c r="Q207" s="90">
        <f t="shared" si="25"/>
        <v>26.651064504500056</v>
      </c>
      <c r="R207" s="90">
        <f t="shared" si="26"/>
        <v>20.026135593546353</v>
      </c>
      <c r="S207" s="91">
        <f t="shared" si="27"/>
        <v>0.48161501693207026</v>
      </c>
      <c r="T207" s="91">
        <f t="shared" si="28"/>
        <v>29.374219816007042</v>
      </c>
      <c r="U207" s="91">
        <f t="shared" si="29"/>
        <v>22.686778504447666</v>
      </c>
      <c r="V207" s="91">
        <f t="shared" si="30"/>
        <v>0.78018656456681224</v>
      </c>
      <c r="W207" s="91" t="str">
        <f t="shared" si="31"/>
        <v xml:space="preserve">-  </v>
      </c>
      <c r="AG207" s="217"/>
      <c r="AH207" s="91"/>
      <c r="AI207" s="90"/>
      <c r="AJ207" s="91"/>
      <c r="AK207" s="91"/>
      <c r="AL207" s="91"/>
      <c r="AM207" s="91"/>
      <c r="AN207" s="91"/>
    </row>
    <row r="208" spans="1:40">
      <c r="A208" s="56"/>
      <c r="B208" s="57" t="s">
        <v>73</v>
      </c>
      <c r="C208" s="58">
        <v>1950577.068468513</v>
      </c>
      <c r="D208" s="59">
        <v>26.710078085859411</v>
      </c>
      <c r="E208" s="59">
        <v>26.710078085859411</v>
      </c>
      <c r="F208" s="59">
        <v>0.48355039028213415</v>
      </c>
      <c r="G208" s="59">
        <v>0.48355039028213415</v>
      </c>
      <c r="H208" s="59">
        <v>30.163682581311352</v>
      </c>
      <c r="I208" s="59">
        <v>0.71072165588200709</v>
      </c>
      <c r="J208" s="59">
        <v>22.673322292744977</v>
      </c>
      <c r="K208" s="59" t="s">
        <v>81</v>
      </c>
      <c r="L208" s="59">
        <v>19.258644993920111</v>
      </c>
      <c r="M208" s="60">
        <v>99.999999999999986</v>
      </c>
      <c r="N208" s="90">
        <f t="shared" si="24"/>
        <v>0</v>
      </c>
      <c r="O208" s="90"/>
      <c r="P208" s="217">
        <v>40483</v>
      </c>
      <c r="Q208" s="90">
        <f t="shared" si="25"/>
        <v>26.710078085859411</v>
      </c>
      <c r="R208" s="90">
        <f t="shared" si="26"/>
        <v>19.258644993920111</v>
      </c>
      <c r="S208" s="91">
        <f t="shared" si="27"/>
        <v>0.48355039028213415</v>
      </c>
      <c r="T208" s="91">
        <f t="shared" si="28"/>
        <v>30.163682581311352</v>
      </c>
      <c r="U208" s="91">
        <f t="shared" si="29"/>
        <v>22.673322292744977</v>
      </c>
      <c r="V208" s="91">
        <f t="shared" si="30"/>
        <v>0.71072165588200709</v>
      </c>
      <c r="W208" s="91" t="str">
        <f t="shared" si="31"/>
        <v xml:space="preserve">-  </v>
      </c>
      <c r="AG208" s="217"/>
      <c r="AH208" s="91"/>
      <c r="AI208" s="90"/>
      <c r="AJ208" s="91"/>
      <c r="AK208" s="91"/>
      <c r="AL208" s="91"/>
      <c r="AM208" s="91"/>
      <c r="AN208" s="91"/>
    </row>
    <row r="209" spans="1:40">
      <c r="A209" s="56"/>
      <c r="B209" s="57" t="s">
        <v>74</v>
      </c>
      <c r="C209" s="58">
        <v>1863188.2157723261</v>
      </c>
      <c r="D209" s="59">
        <v>28.000677810710567</v>
      </c>
      <c r="E209" s="59">
        <v>28.000677810710567</v>
      </c>
      <c r="F209" s="59">
        <v>0.49218271819516873</v>
      </c>
      <c r="G209" s="59">
        <v>0.49218271819516873</v>
      </c>
      <c r="H209" s="59">
        <v>32.651268355019468</v>
      </c>
      <c r="I209" s="59">
        <v>0.71946388594521382</v>
      </c>
      <c r="J209" s="59">
        <v>24.22218385012496</v>
      </c>
      <c r="K209" s="59" t="s">
        <v>81</v>
      </c>
      <c r="L209" s="59">
        <v>13.914223380004623</v>
      </c>
      <c r="M209" s="60">
        <v>100.00000000000001</v>
      </c>
      <c r="N209" s="90">
        <f t="shared" si="24"/>
        <v>0</v>
      </c>
      <c r="O209" s="90"/>
      <c r="P209" s="217">
        <v>40513</v>
      </c>
      <c r="Q209" s="90">
        <f t="shared" si="25"/>
        <v>28.000677810710567</v>
      </c>
      <c r="R209" s="90">
        <f t="shared" si="26"/>
        <v>13.914223380004623</v>
      </c>
      <c r="S209" s="91">
        <f t="shared" si="27"/>
        <v>0.49218271819516873</v>
      </c>
      <c r="T209" s="91">
        <f t="shared" si="28"/>
        <v>32.651268355019468</v>
      </c>
      <c r="U209" s="91">
        <f t="shared" si="29"/>
        <v>24.22218385012496</v>
      </c>
      <c r="V209" s="91">
        <f t="shared" si="30"/>
        <v>0.71946388594521382</v>
      </c>
      <c r="W209" s="91" t="str">
        <f t="shared" si="31"/>
        <v xml:space="preserve">-  </v>
      </c>
      <c r="AG209" s="217"/>
      <c r="AH209" s="91"/>
      <c r="AI209" s="90"/>
      <c r="AJ209" s="91"/>
      <c r="AK209" s="91"/>
      <c r="AL209" s="91"/>
      <c r="AM209" s="91"/>
      <c r="AN209" s="91"/>
    </row>
    <row r="210" spans="1:40">
      <c r="A210" s="56">
        <v>2011</v>
      </c>
      <c r="B210" s="57" t="s">
        <v>75</v>
      </c>
      <c r="C210" s="58">
        <v>1917737.9148895356</v>
      </c>
      <c r="D210" s="59">
        <v>27.795112317139314</v>
      </c>
      <c r="E210" s="59">
        <v>28.096811053712152</v>
      </c>
      <c r="F210" s="59">
        <v>0.48199684490093664</v>
      </c>
      <c r="G210" s="59">
        <v>0.18029810832809945</v>
      </c>
      <c r="H210" s="59">
        <v>27.516018054043784</v>
      </c>
      <c r="I210" s="59">
        <v>0.6921343324350584</v>
      </c>
      <c r="J210" s="59">
        <v>23.948188267113906</v>
      </c>
      <c r="K210" s="59" t="s">
        <v>81</v>
      </c>
      <c r="L210" s="59">
        <v>19.566550184366985</v>
      </c>
      <c r="M210" s="60">
        <v>99.999999999999986</v>
      </c>
      <c r="N210" s="90">
        <f t="shared" si="24"/>
        <v>0.30169873657283719</v>
      </c>
      <c r="O210" s="90"/>
      <c r="P210" s="217">
        <v>40544</v>
      </c>
      <c r="Q210" s="90">
        <f t="shared" si="25"/>
        <v>27.795112317139314</v>
      </c>
      <c r="R210" s="90">
        <f t="shared" si="26"/>
        <v>19.566550184366985</v>
      </c>
      <c r="S210" s="91">
        <f t="shared" si="27"/>
        <v>0.48199684490093664</v>
      </c>
      <c r="T210" s="91">
        <f t="shared" si="28"/>
        <v>27.516018054043784</v>
      </c>
      <c r="U210" s="91">
        <f t="shared" si="29"/>
        <v>23.948188267113906</v>
      </c>
      <c r="V210" s="91">
        <f t="shared" si="30"/>
        <v>0.6921343324350584</v>
      </c>
      <c r="W210" s="91" t="str">
        <f t="shared" si="31"/>
        <v xml:space="preserve">-  </v>
      </c>
      <c r="AG210" s="217"/>
      <c r="AH210" s="91"/>
      <c r="AI210" s="90"/>
      <c r="AJ210" s="91"/>
      <c r="AK210" s="91"/>
      <c r="AL210" s="91"/>
      <c r="AM210" s="91"/>
      <c r="AN210" s="91"/>
    </row>
    <row r="211" spans="1:40">
      <c r="A211" s="56"/>
      <c r="B211" s="57" t="s">
        <v>76</v>
      </c>
      <c r="C211" s="58">
        <v>1945505.0407202437</v>
      </c>
      <c r="D211" s="59">
        <v>27.960683488216638</v>
      </c>
      <c r="E211" s="59">
        <v>28.66485605560964</v>
      </c>
      <c r="F211" s="59">
        <v>0.47394006025670221</v>
      </c>
      <c r="G211" s="59">
        <v>-0.23023250713629936</v>
      </c>
      <c r="H211" s="59">
        <v>28.306531516085421</v>
      </c>
      <c r="I211" s="59">
        <v>0.67831718804095731</v>
      </c>
      <c r="J211" s="59">
        <v>24.101570024685351</v>
      </c>
      <c r="K211" s="59" t="s">
        <v>81</v>
      </c>
      <c r="L211" s="59">
        <v>18.478957722714949</v>
      </c>
      <c r="M211" s="60">
        <v>100.00000000000001</v>
      </c>
      <c r="N211" s="90">
        <f t="shared" si="24"/>
        <v>0.7041725673930016</v>
      </c>
      <c r="O211" s="90"/>
      <c r="P211" s="217">
        <v>40575</v>
      </c>
      <c r="Q211" s="90">
        <f t="shared" si="25"/>
        <v>27.960683488216638</v>
      </c>
      <c r="R211" s="90">
        <f t="shared" si="26"/>
        <v>18.478957722714949</v>
      </c>
      <c r="S211" s="91">
        <f t="shared" si="27"/>
        <v>0.47394006025670221</v>
      </c>
      <c r="T211" s="91">
        <f t="shared" si="28"/>
        <v>28.306531516085421</v>
      </c>
      <c r="U211" s="91">
        <f t="shared" si="29"/>
        <v>24.101570024685351</v>
      </c>
      <c r="V211" s="91">
        <f t="shared" si="30"/>
        <v>0.67831718804095731</v>
      </c>
      <c r="W211" s="91" t="str">
        <f t="shared" si="31"/>
        <v xml:space="preserve">-  </v>
      </c>
      <c r="AG211" s="217"/>
      <c r="AH211" s="91"/>
      <c r="AI211" s="90"/>
      <c r="AJ211" s="91"/>
      <c r="AK211" s="91"/>
      <c r="AL211" s="91"/>
      <c r="AM211" s="91"/>
      <c r="AN211" s="91"/>
    </row>
    <row r="212" spans="1:40">
      <c r="A212" s="56"/>
      <c r="B212" s="57" t="s">
        <v>77</v>
      </c>
      <c r="C212" s="58">
        <v>1978324.1369255874</v>
      </c>
      <c r="D212" s="59">
        <v>27.045121721123305</v>
      </c>
      <c r="E212" s="59">
        <v>27.848773558772997</v>
      </c>
      <c r="F212" s="59">
        <v>0.45615213745249067</v>
      </c>
      <c r="G212" s="59">
        <v>-0.34749970019720694</v>
      </c>
      <c r="H212" s="59">
        <v>29.016921434336385</v>
      </c>
      <c r="I212" s="59">
        <v>0.6645291085045002</v>
      </c>
      <c r="J212" s="59">
        <v>24.275759563695701</v>
      </c>
      <c r="K212" s="59" t="s">
        <v>81</v>
      </c>
      <c r="L212" s="59">
        <v>18.541516034887621</v>
      </c>
      <c r="M212" s="60">
        <v>100.00000000000001</v>
      </c>
      <c r="N212" s="90">
        <f t="shared" si="24"/>
        <v>0.80365183764969761</v>
      </c>
      <c r="O212" s="90"/>
      <c r="P212" s="217">
        <v>40603</v>
      </c>
      <c r="Q212" s="90">
        <f t="shared" si="25"/>
        <v>27.045121721123305</v>
      </c>
      <c r="R212" s="90">
        <f t="shared" si="26"/>
        <v>18.541516034887621</v>
      </c>
      <c r="S212" s="91">
        <f t="shared" si="27"/>
        <v>0.45615213745249067</v>
      </c>
      <c r="T212" s="91">
        <f t="shared" si="28"/>
        <v>29.016921434336385</v>
      </c>
      <c r="U212" s="91">
        <f t="shared" si="29"/>
        <v>24.275759563695701</v>
      </c>
      <c r="V212" s="91">
        <f t="shared" si="30"/>
        <v>0.6645291085045002</v>
      </c>
      <c r="W212" s="91" t="str">
        <f t="shared" si="31"/>
        <v xml:space="preserve">-  </v>
      </c>
      <c r="AG212" s="217"/>
      <c r="AH212" s="91"/>
      <c r="AI212" s="90"/>
      <c r="AJ212" s="91"/>
      <c r="AK212" s="91"/>
      <c r="AL212" s="91"/>
      <c r="AM212" s="91"/>
      <c r="AN212" s="91"/>
    </row>
    <row r="213" spans="1:40">
      <c r="A213" s="56"/>
      <c r="B213" s="57" t="s">
        <v>78</v>
      </c>
      <c r="C213" s="58">
        <v>2003594.2022268872</v>
      </c>
      <c r="D213" s="59">
        <v>27.160534755158949</v>
      </c>
      <c r="E213" s="59">
        <v>28.032141141314405</v>
      </c>
      <c r="F213" s="59">
        <v>0.42687962565467047</v>
      </c>
      <c r="G213" s="59">
        <v>-0.44472676050078497</v>
      </c>
      <c r="H213" s="59">
        <v>29.55097014663377</v>
      </c>
      <c r="I213" s="59">
        <v>0.65596649782189254</v>
      </c>
      <c r="J213" s="59">
        <v>24.711305641589469</v>
      </c>
      <c r="K213" s="59" t="s">
        <v>81</v>
      </c>
      <c r="L213" s="59">
        <v>17.494343333141249</v>
      </c>
      <c r="M213" s="60">
        <v>100</v>
      </c>
      <c r="N213" s="90">
        <f t="shared" si="24"/>
        <v>0.87160638615545549</v>
      </c>
      <c r="O213" s="90"/>
      <c r="P213" s="217">
        <v>40634</v>
      </c>
      <c r="Q213" s="90">
        <f t="shared" si="25"/>
        <v>27.160534755158949</v>
      </c>
      <c r="R213" s="90">
        <f t="shared" si="26"/>
        <v>17.494343333141249</v>
      </c>
      <c r="S213" s="91">
        <f t="shared" si="27"/>
        <v>0.42687962565467047</v>
      </c>
      <c r="T213" s="91">
        <f t="shared" si="28"/>
        <v>29.55097014663377</v>
      </c>
      <c r="U213" s="91">
        <f t="shared" si="29"/>
        <v>24.711305641589469</v>
      </c>
      <c r="V213" s="91">
        <f t="shared" si="30"/>
        <v>0.65596649782189254</v>
      </c>
      <c r="W213" s="91" t="str">
        <f t="shared" si="31"/>
        <v xml:space="preserve">-  </v>
      </c>
      <c r="AG213" s="217"/>
      <c r="AH213" s="91"/>
      <c r="AI213" s="90"/>
      <c r="AJ213" s="91"/>
      <c r="AK213" s="91"/>
      <c r="AL213" s="91"/>
      <c r="AM213" s="91"/>
      <c r="AN213" s="91"/>
    </row>
    <row r="214" spans="1:40">
      <c r="A214" s="56"/>
      <c r="B214" s="57" t="s">
        <v>79</v>
      </c>
      <c r="C214" s="58">
        <v>2014736.4750703436</v>
      </c>
      <c r="D214" s="59">
        <v>27.487899491696098</v>
      </c>
      <c r="E214" s="59">
        <v>28.359137470859459</v>
      </c>
      <c r="F214" s="59">
        <v>0.42700945075042385</v>
      </c>
      <c r="G214" s="59">
        <v>-0.44422852841293736</v>
      </c>
      <c r="H214" s="59">
        <v>30.936918475284468</v>
      </c>
      <c r="I214" s="59">
        <v>0.68538183802990083</v>
      </c>
      <c r="J214" s="59">
        <v>23.114388430615758</v>
      </c>
      <c r="K214" s="59" t="s">
        <v>81</v>
      </c>
      <c r="L214" s="59">
        <v>17.34840231362335</v>
      </c>
      <c r="M214" s="60">
        <v>100</v>
      </c>
      <c r="N214" s="90">
        <f t="shared" si="24"/>
        <v>0.87123797916336121</v>
      </c>
      <c r="O214" s="90"/>
      <c r="P214" s="217">
        <v>40664</v>
      </c>
      <c r="Q214" s="90">
        <f t="shared" si="25"/>
        <v>27.487899491696098</v>
      </c>
      <c r="R214" s="90">
        <f t="shared" si="26"/>
        <v>17.34840231362335</v>
      </c>
      <c r="S214" s="91">
        <f t="shared" si="27"/>
        <v>0.42700945075042385</v>
      </c>
      <c r="T214" s="91">
        <f t="shared" si="28"/>
        <v>30.936918475284468</v>
      </c>
      <c r="U214" s="91">
        <f t="shared" si="29"/>
        <v>23.114388430615758</v>
      </c>
      <c r="V214" s="91">
        <f t="shared" si="30"/>
        <v>0.68538183802990083</v>
      </c>
      <c r="W214" s="91" t="str">
        <f t="shared" si="31"/>
        <v xml:space="preserve">-  </v>
      </c>
      <c r="AG214" s="217"/>
      <c r="AH214" s="91"/>
      <c r="AI214" s="90"/>
      <c r="AJ214" s="91"/>
      <c r="AK214" s="91"/>
      <c r="AL214" s="91"/>
      <c r="AM214" s="91"/>
      <c r="AN214" s="91"/>
    </row>
    <row r="215" spans="1:40">
      <c r="A215" s="56"/>
      <c r="B215" s="57" t="s">
        <v>80</v>
      </c>
      <c r="C215" s="58">
        <v>2051001.7195648695</v>
      </c>
      <c r="D215" s="59">
        <v>26.569831049915642</v>
      </c>
      <c r="E215" s="59">
        <v>27.295398108618407</v>
      </c>
      <c r="F215" s="59">
        <v>0.4148192847218084</v>
      </c>
      <c r="G215" s="59">
        <v>-0.31074777398095865</v>
      </c>
      <c r="H215" s="59">
        <v>32.973860755402342</v>
      </c>
      <c r="I215" s="59">
        <v>0.63638525074256536</v>
      </c>
      <c r="J215" s="59">
        <v>23.727862641060792</v>
      </c>
      <c r="K215" s="59" t="s">
        <v>81</v>
      </c>
      <c r="L215" s="59">
        <v>15.677241018156845</v>
      </c>
      <c r="M215" s="60">
        <v>100</v>
      </c>
      <c r="N215" s="90">
        <f t="shared" si="24"/>
        <v>0.72556705870276705</v>
      </c>
      <c r="O215" s="90"/>
      <c r="P215" s="217">
        <v>40695</v>
      </c>
      <c r="Q215" s="90">
        <f t="shared" si="25"/>
        <v>26.569831049915642</v>
      </c>
      <c r="R215" s="90">
        <f t="shared" si="26"/>
        <v>15.677241018156845</v>
      </c>
      <c r="S215" s="91">
        <f t="shared" si="27"/>
        <v>0.4148192847218084</v>
      </c>
      <c r="T215" s="91">
        <f t="shared" si="28"/>
        <v>32.973860755402342</v>
      </c>
      <c r="U215" s="91">
        <f t="shared" si="29"/>
        <v>23.727862641060792</v>
      </c>
      <c r="V215" s="91">
        <f t="shared" si="30"/>
        <v>0.63638525074256536</v>
      </c>
      <c r="W215" s="91" t="str">
        <f t="shared" si="31"/>
        <v xml:space="preserve">-  </v>
      </c>
      <c r="AG215" s="217"/>
      <c r="AH215" s="91"/>
      <c r="AI215" s="90"/>
      <c r="AJ215" s="91"/>
      <c r="AK215" s="91"/>
      <c r="AL215" s="91"/>
      <c r="AM215" s="91"/>
      <c r="AN215" s="91"/>
    </row>
    <row r="216" spans="1:40">
      <c r="A216" s="56"/>
      <c r="B216" s="57" t="s">
        <v>69</v>
      </c>
      <c r="C216" s="58">
        <v>2076043.6434809067</v>
      </c>
      <c r="D216" s="59">
        <v>26.614756036206948</v>
      </c>
      <c r="E216" s="59">
        <v>27.376760580844326</v>
      </c>
      <c r="F216" s="59">
        <v>0.41146523640987581</v>
      </c>
      <c r="G216" s="59">
        <v>-0.35053930822750623</v>
      </c>
      <c r="H216" s="59">
        <v>28.259351384276428</v>
      </c>
      <c r="I216" s="59">
        <v>0.62847166714143332</v>
      </c>
      <c r="J216" s="59">
        <v>24.036445720832329</v>
      </c>
      <c r="K216" s="59" t="s">
        <v>81</v>
      </c>
      <c r="L216" s="59">
        <v>20.049509955132987</v>
      </c>
      <c r="M216" s="60">
        <v>100</v>
      </c>
      <c r="N216" s="90">
        <f t="shared" si="24"/>
        <v>0.76200454463738199</v>
      </c>
      <c r="O216" s="90"/>
      <c r="P216" s="217">
        <v>40725</v>
      </c>
      <c r="Q216" s="90">
        <f t="shared" si="25"/>
        <v>26.614756036206948</v>
      </c>
      <c r="R216" s="90">
        <f t="shared" si="26"/>
        <v>20.049509955132987</v>
      </c>
      <c r="S216" s="91">
        <f t="shared" si="27"/>
        <v>0.41146523640987581</v>
      </c>
      <c r="T216" s="91">
        <f t="shared" si="28"/>
        <v>28.259351384276428</v>
      </c>
      <c r="U216" s="91">
        <f t="shared" si="29"/>
        <v>24.036445720832329</v>
      </c>
      <c r="V216" s="91">
        <f t="shared" si="30"/>
        <v>0.62847166714143332</v>
      </c>
      <c r="W216" s="91" t="str">
        <f t="shared" si="31"/>
        <v xml:space="preserve">-  </v>
      </c>
      <c r="AG216" s="217"/>
      <c r="AH216" s="91"/>
      <c r="AI216" s="90"/>
      <c r="AJ216" s="91"/>
      <c r="AK216" s="91"/>
      <c r="AL216" s="91"/>
      <c r="AM216" s="91"/>
      <c r="AN216" s="91"/>
    </row>
    <row r="217" spans="1:40">
      <c r="A217" s="56"/>
      <c r="B217" s="57" t="s">
        <v>70</v>
      </c>
      <c r="C217" s="58">
        <v>2085572.0332516425</v>
      </c>
      <c r="D217" s="59">
        <v>26.872114939797676</v>
      </c>
      <c r="E217" s="59">
        <v>27.591758444378513</v>
      </c>
      <c r="F217" s="59">
        <v>0.41893723197993549</v>
      </c>
      <c r="G217" s="59">
        <v>-0.30070627260090438</v>
      </c>
      <c r="H217" s="59">
        <v>28.965828117906721</v>
      </c>
      <c r="I217" s="59">
        <v>0.67937342258486033</v>
      </c>
      <c r="J217" s="59">
        <v>24.238478458577493</v>
      </c>
      <c r="K217" s="59" t="s">
        <v>81</v>
      </c>
      <c r="L217" s="59">
        <v>18.825267829153312</v>
      </c>
      <c r="M217" s="60">
        <v>100</v>
      </c>
      <c r="N217" s="90">
        <f t="shared" si="24"/>
        <v>0.71964350458083981</v>
      </c>
      <c r="O217" s="90"/>
      <c r="P217" s="217">
        <v>40756</v>
      </c>
      <c r="Q217" s="90">
        <f t="shared" si="25"/>
        <v>26.872114939797676</v>
      </c>
      <c r="R217" s="90">
        <f t="shared" si="26"/>
        <v>18.825267829153312</v>
      </c>
      <c r="S217" s="91">
        <f t="shared" si="27"/>
        <v>0.41893723197993549</v>
      </c>
      <c r="T217" s="91">
        <f t="shared" si="28"/>
        <v>28.965828117906721</v>
      </c>
      <c r="U217" s="91">
        <f t="shared" si="29"/>
        <v>24.238478458577493</v>
      </c>
      <c r="V217" s="91">
        <f t="shared" si="30"/>
        <v>0.67937342258486033</v>
      </c>
      <c r="W217" s="91" t="str">
        <f t="shared" si="31"/>
        <v xml:space="preserve">-  </v>
      </c>
      <c r="AG217" s="217"/>
      <c r="AH217" s="91"/>
      <c r="AI217" s="90"/>
      <c r="AJ217" s="91"/>
      <c r="AK217" s="91"/>
      <c r="AL217" s="91"/>
      <c r="AM217" s="91"/>
      <c r="AN217" s="91"/>
    </row>
    <row r="218" spans="1:40">
      <c r="A218" s="56"/>
      <c r="B218" s="57" t="s">
        <v>71</v>
      </c>
      <c r="C218" s="58">
        <v>2081283.6405408443</v>
      </c>
      <c r="D218" s="59">
        <v>26.935823095168352</v>
      </c>
      <c r="E218" s="59">
        <v>27.441621795720984</v>
      </c>
      <c r="F218" s="59">
        <v>0.48965316122097596</v>
      </c>
      <c r="G218" s="59">
        <v>-1.6145539331651252E-2</v>
      </c>
      <c r="H218" s="59">
        <v>30.066588710045139</v>
      </c>
      <c r="I218" s="59">
        <v>0.62313637551073364</v>
      </c>
      <c r="J218" s="59">
        <v>24.714369271179638</v>
      </c>
      <c r="K218" s="59" t="s">
        <v>81</v>
      </c>
      <c r="L218" s="59">
        <v>17.170429386875146</v>
      </c>
      <c r="M218" s="60">
        <v>99.999999999999986</v>
      </c>
      <c r="N218" s="90">
        <f t="shared" si="24"/>
        <v>0.50579870055262721</v>
      </c>
      <c r="O218" s="90"/>
      <c r="P218" s="217">
        <v>40787</v>
      </c>
      <c r="Q218" s="90">
        <f t="shared" si="25"/>
        <v>26.935823095168352</v>
      </c>
      <c r="R218" s="90">
        <f t="shared" si="26"/>
        <v>17.170429386875146</v>
      </c>
      <c r="S218" s="91">
        <f t="shared" si="27"/>
        <v>0.48965316122097596</v>
      </c>
      <c r="T218" s="91">
        <f t="shared" si="28"/>
        <v>30.066588710045139</v>
      </c>
      <c r="U218" s="91">
        <f t="shared" si="29"/>
        <v>24.714369271179638</v>
      </c>
      <c r="V218" s="91">
        <f t="shared" si="30"/>
        <v>0.62313637551073364</v>
      </c>
      <c r="W218" s="91" t="str">
        <f t="shared" si="31"/>
        <v xml:space="preserve">-  </v>
      </c>
      <c r="AG218" s="217"/>
      <c r="AH218" s="91"/>
      <c r="AI218" s="90"/>
      <c r="AJ218" s="91"/>
      <c r="AK218" s="91"/>
      <c r="AL218" s="91"/>
      <c r="AM218" s="91"/>
      <c r="AN218" s="91"/>
    </row>
    <row r="219" spans="1:40">
      <c r="A219" s="56"/>
      <c r="B219" s="57" t="s">
        <v>72</v>
      </c>
      <c r="C219" s="58">
        <v>2092255.0458069474</v>
      </c>
      <c r="D219" s="59">
        <v>27.012005679768826</v>
      </c>
      <c r="E219" s="59">
        <v>27.083702970559749</v>
      </c>
      <c r="F219" s="59">
        <v>0.43704898920449753</v>
      </c>
      <c r="G219" s="59">
        <v>0.36535169841357285</v>
      </c>
      <c r="H219" s="59">
        <v>29.683213839842082</v>
      </c>
      <c r="I219" s="59">
        <v>0.6229872266372678</v>
      </c>
      <c r="J219" s="59">
        <v>25.056101498779888</v>
      </c>
      <c r="K219" s="59" t="s">
        <v>81</v>
      </c>
      <c r="L219" s="59">
        <v>17.188642765767433</v>
      </c>
      <c r="M219" s="60">
        <v>100</v>
      </c>
      <c r="N219" s="90">
        <f t="shared" si="24"/>
        <v>7.1697290790924684E-2</v>
      </c>
      <c r="O219" s="90"/>
      <c r="P219" s="217">
        <v>40817</v>
      </c>
      <c r="Q219" s="90">
        <f t="shared" si="25"/>
        <v>27.012005679768826</v>
      </c>
      <c r="R219" s="90">
        <f t="shared" si="26"/>
        <v>17.188642765767433</v>
      </c>
      <c r="S219" s="91">
        <f t="shared" si="27"/>
        <v>0.43704898920449753</v>
      </c>
      <c r="T219" s="91">
        <f t="shared" si="28"/>
        <v>29.683213839842082</v>
      </c>
      <c r="U219" s="91">
        <f t="shared" si="29"/>
        <v>25.056101498779888</v>
      </c>
      <c r="V219" s="91">
        <f t="shared" si="30"/>
        <v>0.6229872266372678</v>
      </c>
      <c r="W219" s="91" t="str">
        <f t="shared" si="31"/>
        <v xml:space="preserve">-  </v>
      </c>
      <c r="AG219" s="217"/>
      <c r="AH219" s="91"/>
      <c r="AI219" s="90"/>
      <c r="AJ219" s="91"/>
      <c r="AK219" s="91"/>
      <c r="AL219" s="91"/>
      <c r="AM219" s="91"/>
      <c r="AN219" s="91"/>
    </row>
    <row r="220" spans="1:40">
      <c r="A220" s="56"/>
      <c r="B220" s="57" t="s">
        <v>73</v>
      </c>
      <c r="C220" s="58">
        <v>2101843.1735427231</v>
      </c>
      <c r="D220" s="59">
        <v>26.868254883414007</v>
      </c>
      <c r="E220" s="59">
        <v>27.002966179469347</v>
      </c>
      <c r="F220" s="59">
        <v>0.46733659655834742</v>
      </c>
      <c r="G220" s="59">
        <v>0.33262530050301176</v>
      </c>
      <c r="H220" s="59">
        <v>30.826297590573137</v>
      </c>
      <c r="I220" s="59">
        <v>0.6136072709443815</v>
      </c>
      <c r="J220" s="59">
        <v>24.609097223830446</v>
      </c>
      <c r="K220" s="59" t="s">
        <v>81</v>
      </c>
      <c r="L220" s="59">
        <v>16.615406434679674</v>
      </c>
      <c r="M220" s="60">
        <v>99.999999999999986</v>
      </c>
      <c r="N220" s="90">
        <f t="shared" si="24"/>
        <v>0.13471129605533566</v>
      </c>
      <c r="O220" s="90"/>
      <c r="P220" s="217">
        <v>40848</v>
      </c>
      <c r="Q220" s="90">
        <f t="shared" si="25"/>
        <v>26.868254883414007</v>
      </c>
      <c r="R220" s="90">
        <f t="shared" si="26"/>
        <v>16.615406434679674</v>
      </c>
      <c r="S220" s="91">
        <f t="shared" si="27"/>
        <v>0.46733659655834742</v>
      </c>
      <c r="T220" s="91">
        <f t="shared" si="28"/>
        <v>30.826297590573137</v>
      </c>
      <c r="U220" s="91">
        <f t="shared" si="29"/>
        <v>24.609097223830446</v>
      </c>
      <c r="V220" s="91">
        <f t="shared" si="30"/>
        <v>0.6136072709443815</v>
      </c>
      <c r="W220" s="91" t="str">
        <f t="shared" si="31"/>
        <v xml:space="preserve">-  </v>
      </c>
      <c r="AG220" s="217"/>
      <c r="AH220" s="91"/>
      <c r="AI220" s="90"/>
      <c r="AJ220" s="91"/>
      <c r="AK220" s="91"/>
      <c r="AL220" s="91"/>
      <c r="AM220" s="91"/>
      <c r="AN220" s="91"/>
    </row>
    <row r="221" spans="1:40">
      <c r="A221" s="56"/>
      <c r="B221" s="57" t="s">
        <v>74</v>
      </c>
      <c r="C221" s="58">
        <v>2094930.1195628482</v>
      </c>
      <c r="D221" s="59">
        <v>26.190088887791834</v>
      </c>
      <c r="E221" s="59">
        <v>26.334065753527554</v>
      </c>
      <c r="F221" s="59">
        <v>0.48762729307296737</v>
      </c>
      <c r="G221" s="59">
        <v>0.34365042733725509</v>
      </c>
      <c r="H221" s="59">
        <v>32.584816681406615</v>
      </c>
      <c r="I221" s="59">
        <v>0.65752006953990494</v>
      </c>
      <c r="J221" s="59">
        <v>25.19307895878422</v>
      </c>
      <c r="K221" s="59" t="s">
        <v>81</v>
      </c>
      <c r="L221" s="59">
        <v>14.886868109404444</v>
      </c>
      <c r="M221" s="60">
        <v>99.999999999999986</v>
      </c>
      <c r="N221" s="90">
        <f t="shared" si="24"/>
        <v>0.14397686573571228</v>
      </c>
      <c r="O221" s="90"/>
      <c r="P221" s="217">
        <v>40878</v>
      </c>
      <c r="Q221" s="90">
        <f t="shared" si="25"/>
        <v>26.190088887791834</v>
      </c>
      <c r="R221" s="90">
        <f t="shared" si="26"/>
        <v>14.886868109404444</v>
      </c>
      <c r="S221" s="91">
        <f t="shared" si="27"/>
        <v>0.48762729307296737</v>
      </c>
      <c r="T221" s="91">
        <f t="shared" si="28"/>
        <v>32.584816681406615</v>
      </c>
      <c r="U221" s="91">
        <f t="shared" si="29"/>
        <v>25.19307895878422</v>
      </c>
      <c r="V221" s="91">
        <f t="shared" si="30"/>
        <v>0.65752006953990494</v>
      </c>
      <c r="W221" s="91" t="str">
        <f t="shared" si="31"/>
        <v xml:space="preserve">-  </v>
      </c>
      <c r="AG221" s="217"/>
      <c r="AH221" s="91"/>
      <c r="AI221" s="90"/>
      <c r="AJ221" s="91"/>
      <c r="AK221" s="91"/>
      <c r="AL221" s="91"/>
      <c r="AM221" s="91"/>
      <c r="AN221" s="91"/>
    </row>
    <row r="222" spans="1:40">
      <c r="A222" s="56">
        <v>2012</v>
      </c>
      <c r="B222" s="57" t="s">
        <v>75</v>
      </c>
      <c r="C222" s="58">
        <v>2148824.8637537747</v>
      </c>
      <c r="D222" s="59">
        <v>25.875862423018457</v>
      </c>
      <c r="E222" s="59">
        <v>25.990349391564717</v>
      </c>
      <c r="F222" s="59">
        <v>0.43638104115411191</v>
      </c>
      <c r="G222" s="59">
        <v>0.32189407260785186</v>
      </c>
      <c r="H222" s="59">
        <v>28.225172000834821</v>
      </c>
      <c r="I222" s="59">
        <v>0.63130528320525681</v>
      </c>
      <c r="J222" s="59">
        <v>25.076091013904865</v>
      </c>
      <c r="K222" s="59" t="s">
        <v>81</v>
      </c>
      <c r="L222" s="59">
        <v>19.755188237882486</v>
      </c>
      <c r="M222" s="60">
        <v>99.999999999999986</v>
      </c>
      <c r="N222" s="90">
        <f t="shared" si="24"/>
        <v>0.11448696854626006</v>
      </c>
      <c r="O222" s="90"/>
      <c r="P222" s="217">
        <v>40909</v>
      </c>
      <c r="Q222" s="90">
        <f t="shared" si="25"/>
        <v>25.875862423018457</v>
      </c>
      <c r="R222" s="90">
        <f t="shared" si="26"/>
        <v>19.755188237882486</v>
      </c>
      <c r="S222" s="91">
        <f t="shared" si="27"/>
        <v>0.43638104115411191</v>
      </c>
      <c r="T222" s="91">
        <f t="shared" si="28"/>
        <v>28.225172000834821</v>
      </c>
      <c r="U222" s="91">
        <f t="shared" si="29"/>
        <v>25.076091013904865</v>
      </c>
      <c r="V222" s="91">
        <f t="shared" si="30"/>
        <v>0.63130528320525681</v>
      </c>
      <c r="W222" s="91" t="str">
        <f t="shared" si="31"/>
        <v xml:space="preserve">-  </v>
      </c>
      <c r="AG222" s="217"/>
      <c r="AH222" s="91"/>
      <c r="AI222" s="90"/>
      <c r="AJ222" s="91"/>
      <c r="AK222" s="91"/>
      <c r="AL222" s="91"/>
      <c r="AM222" s="91"/>
      <c r="AN222" s="91"/>
    </row>
    <row r="223" spans="1:40">
      <c r="A223" s="56"/>
      <c r="B223" s="57" t="s">
        <v>76</v>
      </c>
      <c r="C223" s="58">
        <v>2188550.7530403403</v>
      </c>
      <c r="D223" s="59">
        <v>22.743378792757277</v>
      </c>
      <c r="E223" s="59">
        <v>22.868660742942392</v>
      </c>
      <c r="F223" s="59">
        <v>0.42292039167704754</v>
      </c>
      <c r="G223" s="59">
        <v>0.29763844149193064</v>
      </c>
      <c r="H223" s="59">
        <v>30.335801864033861</v>
      </c>
      <c r="I223" s="59">
        <v>0.61595064877688799</v>
      </c>
      <c r="J223" s="59">
        <v>26.308987289841003</v>
      </c>
      <c r="K223" s="59" t="s">
        <v>81</v>
      </c>
      <c r="L223" s="59">
        <v>19.572961012913932</v>
      </c>
      <c r="M223" s="60">
        <v>100.00000000000001</v>
      </c>
      <c r="N223" s="90">
        <f t="shared" si="24"/>
        <v>0.1252819501851169</v>
      </c>
      <c r="O223" s="90"/>
      <c r="P223" s="217">
        <v>40940</v>
      </c>
      <c r="Q223" s="90">
        <f t="shared" si="25"/>
        <v>22.743378792757277</v>
      </c>
      <c r="R223" s="90">
        <f t="shared" si="26"/>
        <v>19.572961012913932</v>
      </c>
      <c r="S223" s="91">
        <f t="shared" si="27"/>
        <v>0.42292039167704754</v>
      </c>
      <c r="T223" s="91">
        <f t="shared" si="28"/>
        <v>30.335801864033861</v>
      </c>
      <c r="U223" s="91">
        <f t="shared" si="29"/>
        <v>26.308987289841003</v>
      </c>
      <c r="V223" s="91">
        <f t="shared" si="30"/>
        <v>0.61595064877688799</v>
      </c>
      <c r="W223" s="91" t="str">
        <f t="shared" si="31"/>
        <v xml:space="preserve">-  </v>
      </c>
      <c r="AG223" s="217"/>
      <c r="AH223" s="91"/>
      <c r="AI223" s="90"/>
      <c r="AJ223" s="91"/>
      <c r="AK223" s="91"/>
      <c r="AL223" s="91"/>
      <c r="AM223" s="91"/>
      <c r="AN223" s="91"/>
    </row>
    <row r="224" spans="1:40">
      <c r="A224" s="56"/>
      <c r="B224" s="57" t="s">
        <v>77</v>
      </c>
      <c r="C224" s="58">
        <v>2227020.4063805644</v>
      </c>
      <c r="D224" s="59">
        <v>21.351233759345945</v>
      </c>
      <c r="E224" s="59">
        <v>21.604774441929845</v>
      </c>
      <c r="F224" s="59">
        <v>0.44524107688211417</v>
      </c>
      <c r="G224" s="59">
        <v>0.19170039429821537</v>
      </c>
      <c r="H224" s="59">
        <v>30.948108648875756</v>
      </c>
      <c r="I224" s="59">
        <v>0.59639080500277997</v>
      </c>
      <c r="J224" s="59">
        <v>26.402399994524878</v>
      </c>
      <c r="K224" s="59" t="s">
        <v>81</v>
      </c>
      <c r="L224" s="59">
        <v>20.256625715368521</v>
      </c>
      <c r="M224" s="60">
        <v>99.999999999999986</v>
      </c>
      <c r="N224" s="90">
        <f t="shared" si="24"/>
        <v>0.25354068258389884</v>
      </c>
      <c r="O224" s="90"/>
      <c r="P224" s="217">
        <v>40969</v>
      </c>
      <c r="Q224" s="90">
        <f t="shared" si="25"/>
        <v>21.351233759345945</v>
      </c>
      <c r="R224" s="90">
        <f t="shared" si="26"/>
        <v>20.256625715368521</v>
      </c>
      <c r="S224" s="91">
        <f t="shared" si="27"/>
        <v>0.44524107688211417</v>
      </c>
      <c r="T224" s="91">
        <f t="shared" si="28"/>
        <v>30.948108648875756</v>
      </c>
      <c r="U224" s="91">
        <f t="shared" si="29"/>
        <v>26.402399994524878</v>
      </c>
      <c r="V224" s="91">
        <f t="shared" si="30"/>
        <v>0.59639080500277997</v>
      </c>
      <c r="W224" s="91" t="str">
        <f t="shared" si="31"/>
        <v xml:space="preserve">-  </v>
      </c>
      <c r="AG224" s="217"/>
      <c r="AH224" s="91"/>
      <c r="AI224" s="90"/>
      <c r="AJ224" s="91"/>
      <c r="AK224" s="91"/>
      <c r="AL224" s="91"/>
      <c r="AM224" s="91"/>
      <c r="AN224" s="91"/>
    </row>
    <row r="225" spans="1:40">
      <c r="A225" s="56"/>
      <c r="B225" s="57" t="s">
        <v>78</v>
      </c>
      <c r="C225" s="58">
        <v>2262381.3450190662</v>
      </c>
      <c r="D225" s="59">
        <v>21.123766568782685</v>
      </c>
      <c r="E225" s="59">
        <v>21.386772720233687</v>
      </c>
      <c r="F225" s="59">
        <v>0.44408966943591088</v>
      </c>
      <c r="G225" s="59">
        <v>0.18108351798491171</v>
      </c>
      <c r="H225" s="59">
        <v>30.58355119333438</v>
      </c>
      <c r="I225" s="59">
        <v>0.58914894545257535</v>
      </c>
      <c r="J225" s="59">
        <v>26.58772022871857</v>
      </c>
      <c r="K225" s="59" t="s">
        <v>81</v>
      </c>
      <c r="L225" s="59">
        <v>20.671723394275894</v>
      </c>
      <c r="M225" s="60">
        <v>100.00000000000001</v>
      </c>
      <c r="N225" s="90">
        <f t="shared" si="24"/>
        <v>0.26300615145099915</v>
      </c>
      <c r="O225" s="90"/>
      <c r="P225" s="217">
        <v>41000</v>
      </c>
      <c r="Q225" s="90">
        <f t="shared" si="25"/>
        <v>21.123766568782685</v>
      </c>
      <c r="R225" s="90">
        <f t="shared" si="26"/>
        <v>20.671723394275894</v>
      </c>
      <c r="S225" s="91">
        <f t="shared" si="27"/>
        <v>0.44408966943591088</v>
      </c>
      <c r="T225" s="91">
        <f t="shared" si="28"/>
        <v>30.58355119333438</v>
      </c>
      <c r="U225" s="91">
        <f t="shared" si="29"/>
        <v>26.58772022871857</v>
      </c>
      <c r="V225" s="91">
        <f t="shared" si="30"/>
        <v>0.58914894545257535</v>
      </c>
      <c r="W225" s="91" t="str">
        <f t="shared" si="31"/>
        <v xml:space="preserve">-  </v>
      </c>
      <c r="AG225" s="217"/>
      <c r="AH225" s="91"/>
      <c r="AI225" s="90"/>
      <c r="AJ225" s="91"/>
      <c r="AK225" s="91"/>
      <c r="AL225" s="91"/>
      <c r="AM225" s="91"/>
      <c r="AN225" s="91"/>
    </row>
    <row r="226" spans="1:40">
      <c r="A226" s="56"/>
      <c r="B226" s="57" t="s">
        <v>79</v>
      </c>
      <c r="C226" s="58">
        <v>2272663.9173967098</v>
      </c>
      <c r="D226" s="59">
        <v>21.216117168913748</v>
      </c>
      <c r="E226" s="59">
        <v>21.009828414993184</v>
      </c>
      <c r="F226" s="59">
        <v>0.4738132053695463</v>
      </c>
      <c r="G226" s="59">
        <v>0.68010195929011252</v>
      </c>
      <c r="H226" s="59">
        <v>31.647924851302566</v>
      </c>
      <c r="I226" s="59">
        <v>0.58144698780805082</v>
      </c>
      <c r="J226" s="59">
        <v>26.74023755544097</v>
      </c>
      <c r="K226" s="59" t="s">
        <v>81</v>
      </c>
      <c r="L226" s="59">
        <v>19.340460231165121</v>
      </c>
      <c r="M226" s="60">
        <v>100</v>
      </c>
      <c r="N226" s="90">
        <f t="shared" si="24"/>
        <v>-0.20628875392056623</v>
      </c>
      <c r="O226" s="90"/>
      <c r="P226" s="217">
        <v>41030</v>
      </c>
      <c r="Q226" s="90">
        <f t="shared" si="25"/>
        <v>21.216117168913748</v>
      </c>
      <c r="R226" s="90">
        <f t="shared" si="26"/>
        <v>19.340460231165121</v>
      </c>
      <c r="S226" s="91">
        <f t="shared" si="27"/>
        <v>0.4738132053695463</v>
      </c>
      <c r="T226" s="91">
        <f t="shared" si="28"/>
        <v>31.647924851302566</v>
      </c>
      <c r="U226" s="91">
        <f t="shared" si="29"/>
        <v>26.74023755544097</v>
      </c>
      <c r="V226" s="91">
        <f t="shared" si="30"/>
        <v>0.58144698780805082</v>
      </c>
      <c r="W226" s="91" t="str">
        <f t="shared" si="31"/>
        <v xml:space="preserve">-  </v>
      </c>
      <c r="AG226" s="217"/>
      <c r="AH226" s="91"/>
      <c r="AI226" s="90"/>
      <c r="AJ226" s="91"/>
      <c r="AK226" s="91"/>
      <c r="AL226" s="91"/>
      <c r="AM226" s="91"/>
      <c r="AN226" s="91"/>
    </row>
    <row r="227" spans="1:40">
      <c r="A227" s="56"/>
      <c r="B227" s="57" t="s">
        <v>80</v>
      </c>
      <c r="C227" s="58">
        <v>2296317.3339708741</v>
      </c>
      <c r="D227" s="59">
        <v>19.483539427481183</v>
      </c>
      <c r="E227" s="59">
        <v>19.080622801014723</v>
      </c>
      <c r="F227" s="59">
        <v>0.47096442974554265</v>
      </c>
      <c r="G227" s="59">
        <v>0.87388105621200274</v>
      </c>
      <c r="H227" s="59">
        <v>33.256309426680097</v>
      </c>
      <c r="I227" s="59">
        <v>0.56885582693378733</v>
      </c>
      <c r="J227" s="59">
        <v>28.162489337394604</v>
      </c>
      <c r="K227" s="59" t="s">
        <v>81</v>
      </c>
      <c r="L227" s="59">
        <v>18.057841551764795</v>
      </c>
      <c r="M227" s="60">
        <v>100.00000000000001</v>
      </c>
      <c r="N227" s="90">
        <f t="shared" si="24"/>
        <v>-0.40291662646646009</v>
      </c>
      <c r="O227" s="90"/>
      <c r="P227" s="217">
        <v>41061</v>
      </c>
      <c r="Q227" s="90">
        <f t="shared" si="25"/>
        <v>19.483539427481183</v>
      </c>
      <c r="R227" s="90">
        <f t="shared" si="26"/>
        <v>18.057841551764795</v>
      </c>
      <c r="S227" s="91">
        <f t="shared" si="27"/>
        <v>0.47096442974554265</v>
      </c>
      <c r="T227" s="91">
        <f t="shared" si="28"/>
        <v>33.256309426680097</v>
      </c>
      <c r="U227" s="91">
        <f t="shared" si="29"/>
        <v>28.162489337394604</v>
      </c>
      <c r="V227" s="91">
        <f t="shared" si="30"/>
        <v>0.56885582693378733</v>
      </c>
      <c r="W227" s="91" t="str">
        <f t="shared" si="31"/>
        <v xml:space="preserve">-  </v>
      </c>
      <c r="AG227" s="217"/>
      <c r="AH227" s="91"/>
      <c r="AI227" s="90"/>
      <c r="AJ227" s="91"/>
      <c r="AK227" s="91"/>
      <c r="AL227" s="91"/>
      <c r="AM227" s="91"/>
      <c r="AN227" s="91"/>
    </row>
    <row r="228" spans="1:40">
      <c r="A228" s="56"/>
      <c r="B228" s="57" t="s">
        <v>69</v>
      </c>
      <c r="C228" s="58">
        <v>2322658.4552205056</v>
      </c>
      <c r="D228" s="59">
        <v>19.299879613259264</v>
      </c>
      <c r="E228" s="59">
        <v>18.338062374362675</v>
      </c>
      <c r="F228" s="59">
        <v>0.47391575430106719</v>
      </c>
      <c r="G228" s="59">
        <v>1.4357329931976548</v>
      </c>
      <c r="H228" s="59">
        <v>28.401240808537004</v>
      </c>
      <c r="I228" s="59">
        <v>0.55738585645767202</v>
      </c>
      <c r="J228" s="59">
        <v>28.265580067457613</v>
      </c>
      <c r="K228" s="59" t="s">
        <v>81</v>
      </c>
      <c r="L228" s="59">
        <v>23.001997899987376</v>
      </c>
      <c r="M228" s="60">
        <v>100</v>
      </c>
      <c r="N228" s="90">
        <f t="shared" si="24"/>
        <v>-0.96181723889658755</v>
      </c>
      <c r="O228" s="90"/>
      <c r="P228" s="217">
        <v>41091</v>
      </c>
      <c r="Q228" s="90">
        <f t="shared" si="25"/>
        <v>19.299879613259264</v>
      </c>
      <c r="R228" s="90">
        <f t="shared" si="26"/>
        <v>23.001997899987376</v>
      </c>
      <c r="S228" s="91">
        <f t="shared" si="27"/>
        <v>0.47391575430106719</v>
      </c>
      <c r="T228" s="91">
        <f t="shared" si="28"/>
        <v>28.401240808537004</v>
      </c>
      <c r="U228" s="91">
        <f t="shared" si="29"/>
        <v>28.265580067457613</v>
      </c>
      <c r="V228" s="91">
        <f t="shared" si="30"/>
        <v>0.55738585645767202</v>
      </c>
      <c r="W228" s="91" t="str">
        <f t="shared" si="31"/>
        <v xml:space="preserve">-  </v>
      </c>
      <c r="AG228" s="217"/>
      <c r="AH228" s="91"/>
      <c r="AI228" s="90"/>
      <c r="AJ228" s="91"/>
      <c r="AK228" s="91"/>
      <c r="AL228" s="91"/>
      <c r="AM228" s="91"/>
      <c r="AN228" s="91"/>
    </row>
    <row r="229" spans="1:40">
      <c r="A229" s="56"/>
      <c r="B229" s="57" t="s">
        <v>70</v>
      </c>
      <c r="C229" s="58">
        <v>2333198.7752663689</v>
      </c>
      <c r="D229" s="59">
        <v>19.246165996390783</v>
      </c>
      <c r="E229" s="59">
        <v>18.735596829747873</v>
      </c>
      <c r="F229" s="59">
        <v>0.47008397799512869</v>
      </c>
      <c r="G229" s="59">
        <v>0.98065314463803532</v>
      </c>
      <c r="H229" s="59">
        <v>29.332493620158324</v>
      </c>
      <c r="I229" s="59">
        <v>0.5035769568259203</v>
      </c>
      <c r="J229" s="59">
        <v>26.689653005438519</v>
      </c>
      <c r="K229" s="59" t="s">
        <v>81</v>
      </c>
      <c r="L229" s="59">
        <v>23.758026443191323</v>
      </c>
      <c r="M229" s="60">
        <v>100</v>
      </c>
      <c r="N229" s="90">
        <f t="shared" si="24"/>
        <v>-0.51056916664290664</v>
      </c>
      <c r="O229" s="90"/>
      <c r="P229" s="217">
        <v>41122</v>
      </c>
      <c r="Q229" s="90">
        <f t="shared" si="25"/>
        <v>19.246165996390783</v>
      </c>
      <c r="R229" s="90">
        <f t="shared" si="26"/>
        <v>23.758026443191323</v>
      </c>
      <c r="S229" s="91">
        <f t="shared" si="27"/>
        <v>0.47008397799512869</v>
      </c>
      <c r="T229" s="91">
        <f t="shared" si="28"/>
        <v>29.332493620158324</v>
      </c>
      <c r="U229" s="91">
        <f t="shared" si="29"/>
        <v>26.689653005438519</v>
      </c>
      <c r="V229" s="91">
        <f t="shared" si="30"/>
        <v>0.5035769568259203</v>
      </c>
      <c r="W229" s="91" t="str">
        <f t="shared" si="31"/>
        <v xml:space="preserve">-  </v>
      </c>
      <c r="AG229" s="217"/>
      <c r="AH229" s="91"/>
      <c r="AI229" s="90"/>
      <c r="AJ229" s="91"/>
      <c r="AK229" s="91"/>
      <c r="AL229" s="91"/>
      <c r="AM229" s="91"/>
      <c r="AN229" s="91"/>
    </row>
    <row r="230" spans="1:40">
      <c r="A230" s="56"/>
      <c r="B230" s="57" t="s">
        <v>71</v>
      </c>
      <c r="C230" s="58">
        <v>2382563.7087527937</v>
      </c>
      <c r="D230" s="59">
        <v>17.730073490057794</v>
      </c>
      <c r="E230" s="59">
        <v>18.061987628484744</v>
      </c>
      <c r="F230" s="59">
        <v>0.46326103483122821</v>
      </c>
      <c r="G230" s="59">
        <v>0.13134689640427916</v>
      </c>
      <c r="H230" s="59">
        <v>30.428059010020252</v>
      </c>
      <c r="I230" s="59">
        <v>0.48803107835823739</v>
      </c>
      <c r="J230" s="59">
        <v>27.112079016678798</v>
      </c>
      <c r="K230" s="59" t="s">
        <v>81</v>
      </c>
      <c r="L230" s="59">
        <v>23.778496370053702</v>
      </c>
      <c r="M230" s="60">
        <v>100.00000000000001</v>
      </c>
      <c r="N230" s="90">
        <f t="shared" si="24"/>
        <v>0.33191413842694906</v>
      </c>
      <c r="O230" s="90"/>
      <c r="P230" s="217">
        <v>41153</v>
      </c>
      <c r="Q230" s="90">
        <f t="shared" si="25"/>
        <v>17.730073490057794</v>
      </c>
      <c r="R230" s="90">
        <f t="shared" si="26"/>
        <v>23.778496370053702</v>
      </c>
      <c r="S230" s="91">
        <f t="shared" si="27"/>
        <v>0.46326103483122821</v>
      </c>
      <c r="T230" s="91">
        <f t="shared" si="28"/>
        <v>30.428059010020252</v>
      </c>
      <c r="U230" s="91">
        <f t="shared" si="29"/>
        <v>27.112079016678798</v>
      </c>
      <c r="V230" s="91">
        <f t="shared" si="30"/>
        <v>0.48803107835823739</v>
      </c>
      <c r="W230" s="91" t="str">
        <f t="shared" si="31"/>
        <v xml:space="preserve">-  </v>
      </c>
      <c r="AG230" s="217"/>
      <c r="AH230" s="91"/>
      <c r="AI230" s="90"/>
      <c r="AJ230" s="91"/>
      <c r="AK230" s="91"/>
      <c r="AL230" s="91"/>
      <c r="AM230" s="91"/>
      <c r="AN230" s="91"/>
    </row>
    <row r="231" spans="1:40">
      <c r="A231" s="56"/>
      <c r="B231" s="57" t="s">
        <v>72</v>
      </c>
      <c r="C231" s="58">
        <v>2430388.5967132696</v>
      </c>
      <c r="D231" s="59">
        <v>17.888943349850798</v>
      </c>
      <c r="E231" s="59">
        <v>18.301171344656598</v>
      </c>
      <c r="F231" s="59">
        <v>0.4425045929265638</v>
      </c>
      <c r="G231" s="59">
        <v>3.0276598120761035E-2</v>
      </c>
      <c r="H231" s="59">
        <v>30.43145671451073</v>
      </c>
      <c r="I231" s="59">
        <v>0.47759869927030535</v>
      </c>
      <c r="J231" s="59">
        <v>27.066892761958954</v>
      </c>
      <c r="K231" s="59" t="s">
        <v>81</v>
      </c>
      <c r="L231" s="59">
        <v>23.692603881482658</v>
      </c>
      <c r="M231" s="60">
        <v>100</v>
      </c>
      <c r="N231" s="90">
        <f t="shared" si="24"/>
        <v>0.41222799480580274</v>
      </c>
      <c r="O231" s="90"/>
      <c r="P231" s="217">
        <v>41183</v>
      </c>
      <c r="Q231" s="90">
        <f t="shared" si="25"/>
        <v>17.888943349850798</v>
      </c>
      <c r="R231" s="90">
        <f t="shared" si="26"/>
        <v>23.692603881482658</v>
      </c>
      <c r="S231" s="91">
        <f t="shared" si="27"/>
        <v>0.4425045929265638</v>
      </c>
      <c r="T231" s="91">
        <f t="shared" si="28"/>
        <v>30.43145671451073</v>
      </c>
      <c r="U231" s="91">
        <f t="shared" si="29"/>
        <v>27.066892761958954</v>
      </c>
      <c r="V231" s="91">
        <f t="shared" si="30"/>
        <v>0.47759869927030535</v>
      </c>
      <c r="W231" s="91" t="str">
        <f t="shared" si="31"/>
        <v xml:space="preserve">-  </v>
      </c>
      <c r="AG231" s="217"/>
      <c r="AH231" s="91"/>
      <c r="AI231" s="90"/>
      <c r="AJ231" s="91"/>
      <c r="AK231" s="91"/>
      <c r="AL231" s="91"/>
      <c r="AM231" s="91"/>
      <c r="AN231" s="91"/>
    </row>
    <row r="232" spans="1:40">
      <c r="A232" s="56"/>
      <c r="B232" s="57" t="s">
        <v>73</v>
      </c>
      <c r="C232" s="58">
        <v>2450610.5858468381</v>
      </c>
      <c r="D232" s="59">
        <v>17.23544279552948</v>
      </c>
      <c r="E232" s="59">
        <v>17.529246204968029</v>
      </c>
      <c r="F232" s="59">
        <v>0.45738702169771078</v>
      </c>
      <c r="G232" s="59">
        <v>0.16358361225916215</v>
      </c>
      <c r="H232" s="59">
        <v>31.163822874895043</v>
      </c>
      <c r="I232" s="59">
        <v>0.46967756271865402</v>
      </c>
      <c r="J232" s="59">
        <v>27.07205179164275</v>
      </c>
      <c r="K232" s="59" t="s">
        <v>81</v>
      </c>
      <c r="L232" s="59">
        <v>23.601617953516371</v>
      </c>
      <c r="M232" s="60">
        <v>100.00000000000001</v>
      </c>
      <c r="N232" s="90">
        <f t="shared" si="24"/>
        <v>0.29380340943854866</v>
      </c>
      <c r="O232" s="90"/>
      <c r="P232" s="217">
        <v>41214</v>
      </c>
      <c r="Q232" s="90">
        <f t="shared" si="25"/>
        <v>17.23544279552948</v>
      </c>
      <c r="R232" s="90">
        <f t="shared" si="26"/>
        <v>23.601617953516371</v>
      </c>
      <c r="S232" s="91">
        <f t="shared" si="27"/>
        <v>0.45738702169771078</v>
      </c>
      <c r="T232" s="91">
        <f t="shared" si="28"/>
        <v>31.163822874895043</v>
      </c>
      <c r="U232" s="91">
        <f t="shared" si="29"/>
        <v>27.07205179164275</v>
      </c>
      <c r="V232" s="91">
        <f t="shared" si="30"/>
        <v>0.46967756271865402</v>
      </c>
      <c r="W232" s="91" t="str">
        <f t="shared" si="31"/>
        <v xml:space="preserve">-  </v>
      </c>
      <c r="AG232" s="217"/>
      <c r="AH232" s="91"/>
      <c r="AI232" s="90"/>
      <c r="AJ232" s="91"/>
      <c r="AK232" s="91"/>
      <c r="AL232" s="91"/>
      <c r="AM232" s="91"/>
      <c r="AN232" s="91"/>
    </row>
    <row r="233" spans="1:40">
      <c r="A233" s="56"/>
      <c r="B233" s="57" t="s">
        <v>74</v>
      </c>
      <c r="C233" s="58">
        <v>2414128.8732872843</v>
      </c>
      <c r="D233" s="59">
        <v>17.602566216292907</v>
      </c>
      <c r="E233" s="59">
        <v>17.428417486955382</v>
      </c>
      <c r="F233" s="59">
        <v>0.4537444014195019</v>
      </c>
      <c r="G233" s="59">
        <v>0.62789313075702213</v>
      </c>
      <c r="H233" s="59">
        <v>32.695181197159471</v>
      </c>
      <c r="I233" s="59">
        <v>0.47169444344510741</v>
      </c>
      <c r="J233" s="59">
        <v>28.172296621490055</v>
      </c>
      <c r="K233" s="59" t="s">
        <v>81</v>
      </c>
      <c r="L233" s="59">
        <v>20.604517120192963</v>
      </c>
      <c r="M233" s="60">
        <v>100.00000000000001</v>
      </c>
      <c r="N233" s="90">
        <f t="shared" si="24"/>
        <v>-0.17414872933752024</v>
      </c>
      <c r="O233" s="90"/>
      <c r="P233" s="217">
        <v>41244</v>
      </c>
      <c r="Q233" s="90">
        <f t="shared" si="25"/>
        <v>17.602566216292907</v>
      </c>
      <c r="R233" s="90">
        <f t="shared" si="26"/>
        <v>20.604517120192963</v>
      </c>
      <c r="S233" s="91">
        <f t="shared" si="27"/>
        <v>0.4537444014195019</v>
      </c>
      <c r="T233" s="91">
        <f t="shared" si="28"/>
        <v>32.695181197159471</v>
      </c>
      <c r="U233" s="91">
        <f t="shared" si="29"/>
        <v>28.172296621490055</v>
      </c>
      <c r="V233" s="91">
        <f t="shared" si="30"/>
        <v>0.47169444344510741</v>
      </c>
      <c r="W233" s="91" t="str">
        <f t="shared" si="31"/>
        <v xml:space="preserve">-  </v>
      </c>
      <c r="AG233" s="217"/>
      <c r="AH233" s="91"/>
      <c r="AI233" s="90"/>
      <c r="AJ233" s="91"/>
      <c r="AK233" s="91"/>
      <c r="AL233" s="91"/>
      <c r="AM233" s="91"/>
      <c r="AN233" s="91"/>
    </row>
    <row r="234" spans="1:40">
      <c r="A234" s="56">
        <v>2013</v>
      </c>
      <c r="B234" s="57" t="s">
        <v>75</v>
      </c>
      <c r="C234" s="58">
        <v>2458096.7288026963</v>
      </c>
      <c r="D234" s="59">
        <v>17.494403208308153</v>
      </c>
      <c r="E234" s="59">
        <v>17.344928508148989</v>
      </c>
      <c r="F234" s="59">
        <v>0.43387489831688814</v>
      </c>
      <c r="G234" s="59">
        <v>0.58334959847605006</v>
      </c>
      <c r="H234" s="59">
        <v>28.18817764789992</v>
      </c>
      <c r="I234" s="59">
        <v>0.46089979134426634</v>
      </c>
      <c r="J234" s="59">
        <v>28.186497042545653</v>
      </c>
      <c r="K234" s="59" t="s">
        <v>81</v>
      </c>
      <c r="L234" s="59">
        <v>25.236147411585115</v>
      </c>
      <c r="M234" s="60">
        <v>100</v>
      </c>
      <c r="N234" s="90">
        <f t="shared" si="24"/>
        <v>-0.14947470015916192</v>
      </c>
      <c r="O234" s="90"/>
      <c r="P234" s="217">
        <v>41275</v>
      </c>
      <c r="Q234" s="90">
        <f t="shared" si="25"/>
        <v>17.494403208308153</v>
      </c>
      <c r="R234" s="90">
        <f t="shared" si="26"/>
        <v>25.236147411585115</v>
      </c>
      <c r="S234" s="91">
        <f t="shared" si="27"/>
        <v>0.43387489831688814</v>
      </c>
      <c r="T234" s="91">
        <f t="shared" si="28"/>
        <v>28.18817764789992</v>
      </c>
      <c r="U234" s="91">
        <f t="shared" si="29"/>
        <v>28.186497042545653</v>
      </c>
      <c r="V234" s="91">
        <f t="shared" si="30"/>
        <v>0.46089979134426634</v>
      </c>
      <c r="W234" s="91" t="str">
        <f t="shared" si="31"/>
        <v xml:space="preserve">-  </v>
      </c>
      <c r="AG234" s="217"/>
      <c r="AH234" s="91"/>
      <c r="AI234" s="90"/>
      <c r="AJ234" s="91"/>
      <c r="AK234" s="91"/>
      <c r="AL234" s="91"/>
      <c r="AM234" s="91"/>
      <c r="AN234" s="91"/>
    </row>
    <row r="235" spans="1:40">
      <c r="A235" s="56"/>
      <c r="B235" s="57" t="s">
        <v>76</v>
      </c>
      <c r="C235" s="58">
        <v>2474740.6874564346</v>
      </c>
      <c r="D235" s="59">
        <v>17.678453941411671</v>
      </c>
      <c r="E235" s="59">
        <v>17.678453941411671</v>
      </c>
      <c r="F235" s="59">
        <v>0.43267390539044515</v>
      </c>
      <c r="G235" s="59">
        <v>0.43267390539044515</v>
      </c>
      <c r="H235" s="59">
        <v>28.745692998665827</v>
      </c>
      <c r="I235" s="59">
        <v>0.46313099309619254</v>
      </c>
      <c r="J235" s="59">
        <v>28.004968461363255</v>
      </c>
      <c r="K235" s="59" t="s">
        <v>81</v>
      </c>
      <c r="L235" s="59">
        <v>24.675079700072608</v>
      </c>
      <c r="M235" s="60">
        <v>100.00000000000001</v>
      </c>
      <c r="N235" s="90">
        <f t="shared" si="24"/>
        <v>0</v>
      </c>
      <c r="O235" s="90"/>
      <c r="P235" s="217">
        <v>41306</v>
      </c>
      <c r="Q235" s="90">
        <f t="shared" si="25"/>
        <v>17.678453941411671</v>
      </c>
      <c r="R235" s="90">
        <f t="shared" si="26"/>
        <v>24.675079700072608</v>
      </c>
      <c r="S235" s="91">
        <f t="shared" si="27"/>
        <v>0.43267390539044515</v>
      </c>
      <c r="T235" s="91">
        <f t="shared" si="28"/>
        <v>28.745692998665827</v>
      </c>
      <c r="U235" s="91">
        <f t="shared" si="29"/>
        <v>28.004968461363255</v>
      </c>
      <c r="V235" s="91">
        <f t="shared" si="30"/>
        <v>0.46313099309619254</v>
      </c>
      <c r="W235" s="91" t="str">
        <f t="shared" si="31"/>
        <v xml:space="preserve">-  </v>
      </c>
      <c r="AG235" s="217"/>
      <c r="AH235" s="91"/>
      <c r="AI235" s="90"/>
      <c r="AJ235" s="91"/>
      <c r="AK235" s="91"/>
      <c r="AL235" s="91"/>
      <c r="AM235" s="91"/>
      <c r="AN235" s="91"/>
    </row>
    <row r="236" spans="1:40">
      <c r="A236" s="56"/>
      <c r="B236" s="57" t="s">
        <v>77</v>
      </c>
      <c r="C236" s="58">
        <v>2493730.7601105855</v>
      </c>
      <c r="D236" s="59">
        <v>15.587042327972354</v>
      </c>
      <c r="E236" s="59">
        <v>15.587042327972354</v>
      </c>
      <c r="F236" s="59">
        <v>0.4388034327368065</v>
      </c>
      <c r="G236" s="59">
        <v>0.4388034327368065</v>
      </c>
      <c r="H236" s="59">
        <v>29.606104217329605</v>
      </c>
      <c r="I236" s="59">
        <v>0.45559759403386085</v>
      </c>
      <c r="J236" s="59">
        <v>28.171662272556546</v>
      </c>
      <c r="K236" s="59" t="s">
        <v>81</v>
      </c>
      <c r="L236" s="59">
        <v>25.740790155370842</v>
      </c>
      <c r="M236" s="60">
        <v>100.00000000000001</v>
      </c>
      <c r="N236" s="90">
        <f t="shared" si="24"/>
        <v>0</v>
      </c>
      <c r="O236" s="90"/>
      <c r="P236" s="217">
        <v>41334</v>
      </c>
      <c r="Q236" s="90">
        <f t="shared" si="25"/>
        <v>15.587042327972354</v>
      </c>
      <c r="R236" s="90">
        <f t="shared" si="26"/>
        <v>25.740790155370842</v>
      </c>
      <c r="S236" s="91">
        <f t="shared" si="27"/>
        <v>0.4388034327368065</v>
      </c>
      <c r="T236" s="91">
        <f t="shared" si="28"/>
        <v>29.606104217329605</v>
      </c>
      <c r="U236" s="91">
        <f t="shared" si="29"/>
        <v>28.171662272556546</v>
      </c>
      <c r="V236" s="91">
        <f t="shared" si="30"/>
        <v>0.45559759403386085</v>
      </c>
      <c r="W236" s="91" t="str">
        <f t="shared" si="31"/>
        <v xml:space="preserve">-  </v>
      </c>
      <c r="AG236" s="217"/>
      <c r="AH236" s="91"/>
      <c r="AI236" s="90"/>
      <c r="AJ236" s="91"/>
      <c r="AK236" s="91"/>
      <c r="AL236" s="91"/>
      <c r="AM236" s="91"/>
      <c r="AN236" s="91"/>
    </row>
    <row r="237" spans="1:40">
      <c r="A237" s="56"/>
      <c r="B237" s="57" t="s">
        <v>78</v>
      </c>
      <c r="C237" s="58">
        <v>2513809.7093577422</v>
      </c>
      <c r="D237" s="59">
        <v>15.756180679659321</v>
      </c>
      <c r="E237" s="59">
        <v>15.756180679659321</v>
      </c>
      <c r="F237" s="59">
        <v>0.42201891047258394</v>
      </c>
      <c r="G237" s="59">
        <v>0.42201891047258394</v>
      </c>
      <c r="H237" s="59">
        <v>28.675130611832351</v>
      </c>
      <c r="I237" s="59">
        <v>0.44651267445147785</v>
      </c>
      <c r="J237" s="59">
        <v>28.364814613942187</v>
      </c>
      <c r="K237" s="59" t="s">
        <v>81</v>
      </c>
      <c r="L237" s="59">
        <v>26.3353425096421</v>
      </c>
      <c r="M237" s="60">
        <v>100.00000000000003</v>
      </c>
      <c r="N237" s="90">
        <f t="shared" si="24"/>
        <v>0</v>
      </c>
      <c r="O237" s="90"/>
      <c r="P237" s="217">
        <v>41365</v>
      </c>
      <c r="Q237" s="90">
        <f t="shared" si="25"/>
        <v>15.756180679659321</v>
      </c>
      <c r="R237" s="90">
        <f t="shared" si="26"/>
        <v>26.3353425096421</v>
      </c>
      <c r="S237" s="91">
        <f t="shared" si="27"/>
        <v>0.42201891047258394</v>
      </c>
      <c r="T237" s="91">
        <f t="shared" si="28"/>
        <v>28.675130611832351</v>
      </c>
      <c r="U237" s="91">
        <f t="shared" si="29"/>
        <v>28.364814613942187</v>
      </c>
      <c r="V237" s="91">
        <f t="shared" si="30"/>
        <v>0.44651267445147785</v>
      </c>
      <c r="W237" s="91" t="str">
        <f t="shared" si="31"/>
        <v xml:space="preserve">-  </v>
      </c>
      <c r="AG237" s="217"/>
      <c r="AH237" s="91"/>
      <c r="AI237" s="90"/>
      <c r="AJ237" s="91"/>
      <c r="AK237" s="91"/>
      <c r="AL237" s="91"/>
      <c r="AM237" s="91"/>
      <c r="AN237" s="91"/>
    </row>
    <row r="238" spans="1:40">
      <c r="A238" s="56"/>
      <c r="B238" s="57" t="s">
        <v>79</v>
      </c>
      <c r="C238" s="58">
        <v>2527188.6868388904</v>
      </c>
      <c r="D238" s="59">
        <v>15.987785379165494</v>
      </c>
      <c r="E238" s="59">
        <v>15.987785379165494</v>
      </c>
      <c r="F238" s="59">
        <v>0.45046064351465859</v>
      </c>
      <c r="G238" s="59">
        <v>0.45046064351465859</v>
      </c>
      <c r="H238" s="59">
        <v>29.442086141419942</v>
      </c>
      <c r="I238" s="59">
        <v>0.44097994916511174</v>
      </c>
      <c r="J238" s="59">
        <v>26.510813971003294</v>
      </c>
      <c r="K238" s="59" t="s">
        <v>81</v>
      </c>
      <c r="L238" s="59">
        <v>27.167873915731484</v>
      </c>
      <c r="M238" s="60">
        <v>99.999999999999972</v>
      </c>
      <c r="N238" s="90">
        <f t="shared" si="24"/>
        <v>0</v>
      </c>
      <c r="O238" s="90"/>
      <c r="P238" s="217">
        <v>41395</v>
      </c>
      <c r="Q238" s="90">
        <f t="shared" si="25"/>
        <v>15.987785379165494</v>
      </c>
      <c r="R238" s="90">
        <f t="shared" si="26"/>
        <v>27.167873915731484</v>
      </c>
      <c r="S238" s="91">
        <f t="shared" si="27"/>
        <v>0.45046064351465859</v>
      </c>
      <c r="T238" s="91">
        <f t="shared" si="28"/>
        <v>29.442086141419942</v>
      </c>
      <c r="U238" s="91">
        <f t="shared" si="29"/>
        <v>26.510813971003294</v>
      </c>
      <c r="V238" s="91">
        <f t="shared" si="30"/>
        <v>0.44097994916511174</v>
      </c>
      <c r="W238" s="91" t="str">
        <f t="shared" si="31"/>
        <v xml:space="preserve">-  </v>
      </c>
      <c r="AG238" s="217"/>
      <c r="AH238" s="91"/>
      <c r="AI238" s="90"/>
      <c r="AJ238" s="91"/>
      <c r="AK238" s="91"/>
      <c r="AL238" s="91"/>
      <c r="AM238" s="91"/>
      <c r="AN238" s="91"/>
    </row>
    <row r="239" spans="1:40">
      <c r="A239" s="56"/>
      <c r="B239" s="57" t="s">
        <v>80</v>
      </c>
      <c r="C239" s="58">
        <v>2533519.7800551965</v>
      </c>
      <c r="D239" s="59">
        <v>16.370679802876822</v>
      </c>
      <c r="E239" s="59">
        <v>14.774698489199489</v>
      </c>
      <c r="F239" s="59">
        <v>0.46831401273548112</v>
      </c>
      <c r="G239" s="59">
        <v>2.0642953264128141</v>
      </c>
      <c r="H239" s="59">
        <v>30.807465342248648</v>
      </c>
      <c r="I239" s="59">
        <v>0.43597325290927974</v>
      </c>
      <c r="J239" s="59">
        <v>26.70139955180943</v>
      </c>
      <c r="K239" s="59" t="s">
        <v>81</v>
      </c>
      <c r="L239" s="59">
        <v>25.216168037420321</v>
      </c>
      <c r="M239" s="60">
        <v>99.999999999999972</v>
      </c>
      <c r="N239" s="90">
        <f t="shared" si="24"/>
        <v>-1.5959813136773331</v>
      </c>
      <c r="O239" s="90"/>
      <c r="P239" s="217">
        <v>41426</v>
      </c>
      <c r="Q239" s="90">
        <f t="shared" si="25"/>
        <v>16.370679802876822</v>
      </c>
      <c r="R239" s="90">
        <f t="shared" si="26"/>
        <v>25.216168037420321</v>
      </c>
      <c r="S239" s="91">
        <f t="shared" si="27"/>
        <v>0.46831401273548112</v>
      </c>
      <c r="T239" s="91">
        <f t="shared" si="28"/>
        <v>30.807465342248648</v>
      </c>
      <c r="U239" s="91">
        <f t="shared" si="29"/>
        <v>26.70139955180943</v>
      </c>
      <c r="V239" s="91">
        <f t="shared" si="30"/>
        <v>0.43597325290927974</v>
      </c>
      <c r="W239" s="91" t="str">
        <f t="shared" si="31"/>
        <v xml:space="preserve">-  </v>
      </c>
      <c r="AG239" s="217"/>
      <c r="AH239" s="91"/>
      <c r="AI239" s="90"/>
      <c r="AJ239" s="91"/>
      <c r="AK239" s="91"/>
      <c r="AL239" s="91"/>
      <c r="AM239" s="91"/>
      <c r="AN239" s="91"/>
    </row>
    <row r="240" spans="1:40">
      <c r="A240" s="56"/>
      <c r="B240" s="57" t="s">
        <v>69</v>
      </c>
      <c r="C240" s="58">
        <v>2554028.5087031862</v>
      </c>
      <c r="D240" s="59">
        <v>16.745409325474114</v>
      </c>
      <c r="E240" s="59">
        <v>14.358544271843479</v>
      </c>
      <c r="F240" s="59">
        <v>0.47679338754059841</v>
      </c>
      <c r="G240" s="59">
        <v>2.8636584411712329</v>
      </c>
      <c r="H240" s="59">
        <v>28.429010277444089</v>
      </c>
      <c r="I240" s="59">
        <v>0.43029937229836562</v>
      </c>
      <c r="J240" s="59">
        <v>26.913234146544408</v>
      </c>
      <c r="K240" s="59" t="s">
        <v>81</v>
      </c>
      <c r="L240" s="59">
        <v>27.005253490698422</v>
      </c>
      <c r="M240" s="60">
        <v>99.999999999999986</v>
      </c>
      <c r="N240" s="90">
        <f t="shared" si="24"/>
        <v>-2.3868650536306344</v>
      </c>
      <c r="O240" s="90"/>
      <c r="P240" s="217">
        <v>41456</v>
      </c>
      <c r="Q240" s="90">
        <f t="shared" si="25"/>
        <v>16.745409325474114</v>
      </c>
      <c r="R240" s="90">
        <f t="shared" si="26"/>
        <v>27.005253490698422</v>
      </c>
      <c r="S240" s="91">
        <f t="shared" si="27"/>
        <v>0.47679338754059841</v>
      </c>
      <c r="T240" s="91">
        <f t="shared" si="28"/>
        <v>28.429010277444089</v>
      </c>
      <c r="U240" s="91">
        <f t="shared" si="29"/>
        <v>26.913234146544408</v>
      </c>
      <c r="V240" s="91">
        <f t="shared" si="30"/>
        <v>0.43029937229836562</v>
      </c>
      <c r="W240" s="91" t="str">
        <f t="shared" si="31"/>
        <v xml:space="preserve">-  </v>
      </c>
      <c r="AG240" s="217"/>
      <c r="AH240" s="91"/>
      <c r="AI240" s="90"/>
      <c r="AJ240" s="91"/>
      <c r="AK240" s="91"/>
      <c r="AL240" s="91"/>
      <c r="AM240" s="91"/>
      <c r="AN240" s="91"/>
    </row>
    <row r="241" spans="1:40">
      <c r="A241" s="56"/>
      <c r="B241" s="57" t="s">
        <v>70</v>
      </c>
      <c r="C241" s="58">
        <v>2555078.2741604825</v>
      </c>
      <c r="D241" s="59">
        <v>17.23842070773884</v>
      </c>
      <c r="E241" s="59">
        <v>13.218680272516892</v>
      </c>
      <c r="F241" s="59">
        <v>0.47879766019208447</v>
      </c>
      <c r="G241" s="59">
        <v>4.4985380954140322</v>
      </c>
      <c r="H241" s="59">
        <v>29.262904312695138</v>
      </c>
      <c r="I241" s="59">
        <v>0.42501111191073132</v>
      </c>
      <c r="J241" s="59">
        <v>26.793575982152738</v>
      </c>
      <c r="K241" s="59" t="s">
        <v>81</v>
      </c>
      <c r="L241" s="59">
        <v>25.801290225310471</v>
      </c>
      <c r="M241" s="60">
        <v>100</v>
      </c>
      <c r="N241" s="90">
        <f t="shared" si="24"/>
        <v>-4.0197404352219479</v>
      </c>
      <c r="O241" s="90"/>
      <c r="P241" s="217">
        <v>41487</v>
      </c>
      <c r="Q241" s="90">
        <f t="shared" si="25"/>
        <v>17.23842070773884</v>
      </c>
      <c r="R241" s="90">
        <f t="shared" si="26"/>
        <v>25.801290225310471</v>
      </c>
      <c r="S241" s="91">
        <f t="shared" si="27"/>
        <v>0.47879766019208447</v>
      </c>
      <c r="T241" s="91">
        <f t="shared" si="28"/>
        <v>29.262904312695138</v>
      </c>
      <c r="U241" s="91">
        <f t="shared" si="29"/>
        <v>26.793575982152738</v>
      </c>
      <c r="V241" s="91">
        <f t="shared" si="30"/>
        <v>0.42501111191073132</v>
      </c>
      <c r="W241" s="91" t="str">
        <f t="shared" si="31"/>
        <v xml:space="preserve">-  </v>
      </c>
      <c r="AG241" s="217"/>
      <c r="AH241" s="91"/>
      <c r="AI241" s="90"/>
      <c r="AJ241" s="91"/>
      <c r="AK241" s="91"/>
      <c r="AL241" s="91"/>
      <c r="AM241" s="91"/>
      <c r="AN241" s="91"/>
    </row>
    <row r="242" spans="1:40">
      <c r="A242" s="56"/>
      <c r="B242" s="57" t="s">
        <v>71</v>
      </c>
      <c r="C242" s="58">
        <v>2556655.876296164</v>
      </c>
      <c r="D242" s="59">
        <v>15.173780497426275</v>
      </c>
      <c r="E242" s="59">
        <v>10.598019403378741</v>
      </c>
      <c r="F242" s="59">
        <v>0.44980300295949932</v>
      </c>
      <c r="G242" s="59">
        <v>5.0255640970070372</v>
      </c>
      <c r="H242" s="59">
        <v>30.869869831159626</v>
      </c>
      <c r="I242" s="59">
        <v>0.41911884404012434</v>
      </c>
      <c r="J242" s="59">
        <v>27.305928792370139</v>
      </c>
      <c r="K242" s="59" t="s">
        <v>81</v>
      </c>
      <c r="L242" s="59">
        <v>25.78149903204433</v>
      </c>
      <c r="M242" s="60">
        <v>99.999999999999986</v>
      </c>
      <c r="N242" s="90">
        <f t="shared" si="24"/>
        <v>-4.5757610940475377</v>
      </c>
      <c r="O242" s="90"/>
      <c r="P242" s="217">
        <v>41518</v>
      </c>
      <c r="Q242" s="90">
        <f t="shared" si="25"/>
        <v>15.173780497426275</v>
      </c>
      <c r="R242" s="90">
        <f t="shared" si="26"/>
        <v>25.78149903204433</v>
      </c>
      <c r="S242" s="91">
        <f t="shared" si="27"/>
        <v>0.44980300295949932</v>
      </c>
      <c r="T242" s="91">
        <f t="shared" si="28"/>
        <v>30.869869831159626</v>
      </c>
      <c r="U242" s="91">
        <f t="shared" si="29"/>
        <v>27.305928792370139</v>
      </c>
      <c r="V242" s="91">
        <f t="shared" si="30"/>
        <v>0.41911884404012434</v>
      </c>
      <c r="W242" s="91" t="str">
        <f t="shared" si="31"/>
        <v xml:space="preserve">-  </v>
      </c>
      <c r="AG242" s="217"/>
      <c r="AH242" s="91"/>
      <c r="AI242" s="90"/>
      <c r="AJ242" s="91"/>
      <c r="AK242" s="91"/>
      <c r="AL242" s="91"/>
      <c r="AM242" s="91"/>
      <c r="AN242" s="91"/>
    </row>
    <row r="243" spans="1:40">
      <c r="A243" s="56"/>
      <c r="B243" s="57" t="s">
        <v>72</v>
      </c>
      <c r="C243" s="58">
        <v>2588465.4090741309</v>
      </c>
      <c r="D243" s="59">
        <v>15.177013208645821</v>
      </c>
      <c r="E243" s="59">
        <v>9.736842102537091</v>
      </c>
      <c r="F243" s="59">
        <v>0.42699916435967494</v>
      </c>
      <c r="G243" s="59">
        <v>5.8671702704684048</v>
      </c>
      <c r="H243" s="59">
        <v>31.306607566195389</v>
      </c>
      <c r="I243" s="59">
        <v>0.41188968251345937</v>
      </c>
      <c r="J243" s="59">
        <v>27.380545875781507</v>
      </c>
      <c r="K243" s="59" t="s">
        <v>81</v>
      </c>
      <c r="L243" s="59">
        <v>25.296944502504154</v>
      </c>
      <c r="M243" s="60">
        <v>100</v>
      </c>
      <c r="N243" s="90">
        <f t="shared" si="24"/>
        <v>-5.4401711061087301</v>
      </c>
      <c r="O243" s="90"/>
      <c r="P243" s="217">
        <v>41548</v>
      </c>
      <c r="Q243" s="90">
        <f t="shared" si="25"/>
        <v>15.177013208645821</v>
      </c>
      <c r="R243" s="90">
        <f t="shared" si="26"/>
        <v>25.296944502504154</v>
      </c>
      <c r="S243" s="91">
        <f t="shared" si="27"/>
        <v>0.42699916435967494</v>
      </c>
      <c r="T243" s="91">
        <f t="shared" si="28"/>
        <v>31.306607566195389</v>
      </c>
      <c r="U243" s="91">
        <f t="shared" si="29"/>
        <v>27.380545875781507</v>
      </c>
      <c r="V243" s="91">
        <f t="shared" si="30"/>
        <v>0.41188968251345937</v>
      </c>
      <c r="W243" s="91" t="str">
        <f t="shared" si="31"/>
        <v xml:space="preserve">-  </v>
      </c>
      <c r="AG243" s="217"/>
      <c r="AH243" s="91"/>
      <c r="AI243" s="90"/>
      <c r="AJ243" s="91"/>
      <c r="AK243" s="91"/>
      <c r="AL243" s="91"/>
      <c r="AM243" s="91"/>
      <c r="AN243" s="91"/>
    </row>
    <row r="244" spans="1:40">
      <c r="A244" s="56"/>
      <c r="B244" s="57" t="s">
        <v>73</v>
      </c>
      <c r="C244" s="58">
        <v>2575404.3914449955</v>
      </c>
      <c r="D244" s="59">
        <v>15.385787138269984</v>
      </c>
      <c r="E244" s="59">
        <v>9.2343418678966653</v>
      </c>
      <c r="F244" s="59">
        <v>0.44412756615047438</v>
      </c>
      <c r="G244" s="59">
        <v>6.595572836523794</v>
      </c>
      <c r="H244" s="59">
        <v>32.668041484499369</v>
      </c>
      <c r="I244" s="59">
        <v>0.41147411181313442</v>
      </c>
      <c r="J244" s="59">
        <v>27.669707261273391</v>
      </c>
      <c r="K244" s="59" t="s">
        <v>81</v>
      </c>
      <c r="L244" s="59">
        <v>23.420862437993652</v>
      </c>
      <c r="M244" s="60">
        <v>100</v>
      </c>
      <c r="N244" s="90">
        <f t="shared" si="24"/>
        <v>-6.15144527037332</v>
      </c>
      <c r="O244" s="90"/>
      <c r="P244" s="217">
        <v>41579</v>
      </c>
      <c r="Q244" s="90">
        <f t="shared" si="25"/>
        <v>15.385787138269984</v>
      </c>
      <c r="R244" s="90">
        <f t="shared" si="26"/>
        <v>23.420862437993652</v>
      </c>
      <c r="S244" s="91">
        <f t="shared" si="27"/>
        <v>0.44412756615047438</v>
      </c>
      <c r="T244" s="91">
        <f t="shared" si="28"/>
        <v>32.668041484499369</v>
      </c>
      <c r="U244" s="91">
        <f t="shared" si="29"/>
        <v>27.669707261273391</v>
      </c>
      <c r="V244" s="91">
        <f t="shared" si="30"/>
        <v>0.41147411181313442</v>
      </c>
      <c r="W244" s="91" t="str">
        <f t="shared" si="31"/>
        <v xml:space="preserve">-  </v>
      </c>
      <c r="AG244" s="217"/>
      <c r="AH244" s="91"/>
      <c r="AI244" s="90"/>
      <c r="AJ244" s="91"/>
      <c r="AK244" s="91"/>
      <c r="AL244" s="91"/>
      <c r="AM244" s="91"/>
      <c r="AN244" s="91"/>
    </row>
    <row r="245" spans="1:40">
      <c r="A245" s="56"/>
      <c r="B245" s="57" t="s">
        <v>74</v>
      </c>
      <c r="C245" s="58">
        <v>2536667.1160382158</v>
      </c>
      <c r="D245" s="59">
        <v>15.574159612748423</v>
      </c>
      <c r="E245" s="59">
        <v>8.6587094459293255</v>
      </c>
      <c r="F245" s="59">
        <v>0.45233412497171316</v>
      </c>
      <c r="G245" s="59">
        <v>7.3677842917908114</v>
      </c>
      <c r="H245" s="59">
        <v>34.617145945169177</v>
      </c>
      <c r="I245" s="59">
        <v>0.41420925322933883</v>
      </c>
      <c r="J245" s="59">
        <v>28.894539819003324</v>
      </c>
      <c r="K245" s="59" t="s">
        <v>81</v>
      </c>
      <c r="L245" s="59">
        <v>20.047611244878009</v>
      </c>
      <c r="M245" s="60">
        <v>99.999999999999986</v>
      </c>
      <c r="N245" s="90">
        <f t="shared" si="24"/>
        <v>-6.915450166819098</v>
      </c>
      <c r="O245" s="90"/>
      <c r="P245" s="217">
        <v>41609</v>
      </c>
      <c r="Q245" s="90">
        <f t="shared" si="25"/>
        <v>15.574159612748423</v>
      </c>
      <c r="R245" s="90">
        <f t="shared" si="26"/>
        <v>20.047611244878009</v>
      </c>
      <c r="S245" s="91">
        <f t="shared" si="27"/>
        <v>0.45233412497171316</v>
      </c>
      <c r="T245" s="91">
        <f t="shared" si="28"/>
        <v>34.617145945169177</v>
      </c>
      <c r="U245" s="91">
        <f t="shared" si="29"/>
        <v>28.894539819003324</v>
      </c>
      <c r="V245" s="91">
        <f t="shared" si="30"/>
        <v>0.41420925322933883</v>
      </c>
      <c r="W245" s="91" t="str">
        <f t="shared" si="31"/>
        <v xml:space="preserve">-  </v>
      </c>
      <c r="AG245" s="217"/>
      <c r="AH245" s="91"/>
      <c r="AI245" s="90"/>
      <c r="AJ245" s="91"/>
      <c r="AK245" s="91"/>
      <c r="AL245" s="91"/>
      <c r="AM245" s="91"/>
      <c r="AN245" s="91"/>
    </row>
    <row r="246" spans="1:40">
      <c r="A246" s="56">
        <v>2014</v>
      </c>
      <c r="B246" s="57" t="s">
        <v>75</v>
      </c>
      <c r="C246" s="58">
        <v>2613619.5787981828</v>
      </c>
      <c r="D246" s="59">
        <v>15.507344488542552</v>
      </c>
      <c r="E246" s="59">
        <v>8.1569912488282306</v>
      </c>
      <c r="F246" s="59">
        <v>0.45846692553722812</v>
      </c>
      <c r="G246" s="59">
        <v>7.8088201652515492</v>
      </c>
      <c r="H246" s="59">
        <v>29.775165622686188</v>
      </c>
      <c r="I246" s="59">
        <v>0.39987503506566702</v>
      </c>
      <c r="J246" s="59">
        <v>28.469723568823213</v>
      </c>
      <c r="K246" s="59" t="s">
        <v>81</v>
      </c>
      <c r="L246" s="59">
        <v>25.389424359345153</v>
      </c>
      <c r="M246" s="60">
        <v>100</v>
      </c>
      <c r="N246" s="90">
        <f t="shared" si="24"/>
        <v>-7.3503532397143214</v>
      </c>
      <c r="O246" s="90"/>
      <c r="P246" s="217">
        <v>41640</v>
      </c>
      <c r="Q246" s="90">
        <f t="shared" si="25"/>
        <v>15.507344488542552</v>
      </c>
      <c r="R246" s="90">
        <f t="shared" si="26"/>
        <v>25.389424359345153</v>
      </c>
      <c r="S246" s="91">
        <f t="shared" si="27"/>
        <v>0.45846692553722812</v>
      </c>
      <c r="T246" s="91">
        <f t="shared" si="28"/>
        <v>29.775165622686188</v>
      </c>
      <c r="U246" s="91">
        <f t="shared" si="29"/>
        <v>28.469723568823213</v>
      </c>
      <c r="V246" s="91">
        <f t="shared" si="30"/>
        <v>0.39987503506566702</v>
      </c>
      <c r="W246" s="91" t="str">
        <f t="shared" si="31"/>
        <v xml:space="preserve">-  </v>
      </c>
      <c r="AG246" s="217"/>
      <c r="AH246" s="91"/>
      <c r="AI246" s="90"/>
      <c r="AJ246" s="91"/>
      <c r="AK246" s="91"/>
      <c r="AL246" s="91"/>
      <c r="AM246" s="91"/>
      <c r="AN246" s="91"/>
    </row>
    <row r="247" spans="1:40">
      <c r="A247" s="56"/>
      <c r="B247" s="57" t="s">
        <v>76</v>
      </c>
      <c r="C247" s="58">
        <v>2601696.7753512906</v>
      </c>
      <c r="D247" s="59">
        <v>15.998572621918633</v>
      </c>
      <c r="E247" s="59">
        <v>8.5333412026424433</v>
      </c>
      <c r="F247" s="59">
        <v>0.44357490130464217</v>
      </c>
      <c r="G247" s="59">
        <v>7.9088063205808332</v>
      </c>
      <c r="H247" s="59">
        <v>30.52586274595015</v>
      </c>
      <c r="I247" s="59">
        <v>0.40074179221821166</v>
      </c>
      <c r="J247" s="59">
        <v>28.536257125724084</v>
      </c>
      <c r="K247" s="59" t="s">
        <v>81</v>
      </c>
      <c r="L247" s="59">
        <v>24.09499081288428</v>
      </c>
      <c r="M247" s="60">
        <v>100</v>
      </c>
      <c r="N247" s="90">
        <f t="shared" si="24"/>
        <v>-7.4652314192761908</v>
      </c>
      <c r="O247" s="90"/>
      <c r="P247" s="217">
        <v>41671</v>
      </c>
      <c r="Q247" s="90">
        <f t="shared" si="25"/>
        <v>15.998572621918633</v>
      </c>
      <c r="R247" s="90">
        <f t="shared" si="26"/>
        <v>24.09499081288428</v>
      </c>
      <c r="S247" s="91">
        <f t="shared" si="27"/>
        <v>0.44357490130464217</v>
      </c>
      <c r="T247" s="91">
        <f t="shared" si="28"/>
        <v>30.52586274595015</v>
      </c>
      <c r="U247" s="91">
        <f t="shared" si="29"/>
        <v>28.536257125724084</v>
      </c>
      <c r="V247" s="91">
        <f t="shared" si="30"/>
        <v>0.40074179221821166</v>
      </c>
      <c r="W247" s="91" t="str">
        <f t="shared" si="31"/>
        <v xml:space="preserve">-  </v>
      </c>
      <c r="AG247" s="217"/>
      <c r="AH247" s="91"/>
      <c r="AI247" s="90"/>
      <c r="AJ247" s="91"/>
      <c r="AK247" s="91"/>
      <c r="AL247" s="91"/>
      <c r="AM247" s="91"/>
      <c r="AN247" s="91"/>
    </row>
    <row r="248" spans="1:40">
      <c r="A248" s="56"/>
      <c r="B248" s="57" t="s">
        <v>77</v>
      </c>
      <c r="C248" s="58">
        <v>2621118.0244784788</v>
      </c>
      <c r="D248" s="59">
        <v>14.360461539982763</v>
      </c>
      <c r="E248" s="59">
        <v>6.8209987441813462</v>
      </c>
      <c r="F248" s="59">
        <v>0.42801195134010717</v>
      </c>
      <c r="G248" s="59">
        <v>7.9674747471415248</v>
      </c>
      <c r="H248" s="59">
        <v>31.914124707785568</v>
      </c>
      <c r="I248" s="59">
        <v>0.39260532755835753</v>
      </c>
      <c r="J248" s="59">
        <v>28.830594811790249</v>
      </c>
      <c r="K248" s="59" t="s">
        <v>81</v>
      </c>
      <c r="L248" s="59">
        <v>24.074201661542961</v>
      </c>
      <c r="M248" s="60">
        <v>100.00000000000001</v>
      </c>
      <c r="N248" s="90">
        <f t="shared" si="24"/>
        <v>-7.539462795801418</v>
      </c>
      <c r="O248" s="90"/>
      <c r="P248" s="217">
        <v>41699</v>
      </c>
      <c r="Q248" s="90">
        <f t="shared" si="25"/>
        <v>14.360461539982763</v>
      </c>
      <c r="R248" s="90">
        <f t="shared" si="26"/>
        <v>24.074201661542961</v>
      </c>
      <c r="S248" s="91">
        <f t="shared" si="27"/>
        <v>0.42801195134010717</v>
      </c>
      <c r="T248" s="91">
        <f t="shared" si="28"/>
        <v>31.914124707785568</v>
      </c>
      <c r="U248" s="91">
        <f t="shared" si="29"/>
        <v>28.830594811790249</v>
      </c>
      <c r="V248" s="91">
        <f t="shared" si="30"/>
        <v>0.39260532755835753</v>
      </c>
      <c r="W248" s="91" t="str">
        <f t="shared" si="31"/>
        <v xml:space="preserve">-  </v>
      </c>
      <c r="AG248" s="217"/>
      <c r="AH248" s="91"/>
      <c r="AI248" s="90"/>
      <c r="AJ248" s="91"/>
      <c r="AK248" s="91"/>
      <c r="AL248" s="91"/>
      <c r="AM248" s="91"/>
      <c r="AN248" s="91"/>
    </row>
    <row r="249" spans="1:40">
      <c r="A249" s="56"/>
      <c r="B249" s="57" t="s">
        <v>78</v>
      </c>
      <c r="C249" s="58">
        <v>2647082.4237622716</v>
      </c>
      <c r="D249" s="59">
        <v>14.678506783508974</v>
      </c>
      <c r="E249" s="59">
        <v>7.1720925040484858</v>
      </c>
      <c r="F249" s="59">
        <v>0.40805318913439959</v>
      </c>
      <c r="G249" s="59">
        <v>7.9144674685948893</v>
      </c>
      <c r="H249" s="59">
        <v>29.459230919245304</v>
      </c>
      <c r="I249" s="59">
        <v>0.39025825292702926</v>
      </c>
      <c r="J249" s="59">
        <v>29.094918730261842</v>
      </c>
      <c r="K249" s="59" t="s">
        <v>81</v>
      </c>
      <c r="L249" s="59">
        <v>25.969032124922446</v>
      </c>
      <c r="M249" s="60">
        <v>100</v>
      </c>
      <c r="N249" s="90">
        <f t="shared" si="24"/>
        <v>-7.5064142794604898</v>
      </c>
      <c r="O249" s="90"/>
      <c r="P249" s="217">
        <v>41730</v>
      </c>
      <c r="Q249" s="90">
        <f t="shared" si="25"/>
        <v>14.678506783508974</v>
      </c>
      <c r="R249" s="90">
        <f t="shared" si="26"/>
        <v>25.969032124922446</v>
      </c>
      <c r="S249" s="91">
        <f t="shared" si="27"/>
        <v>0.40805318913439959</v>
      </c>
      <c r="T249" s="91">
        <f t="shared" si="28"/>
        <v>29.459230919245304</v>
      </c>
      <c r="U249" s="91">
        <f t="shared" si="29"/>
        <v>29.094918730261842</v>
      </c>
      <c r="V249" s="91">
        <f t="shared" si="30"/>
        <v>0.39025825292702926</v>
      </c>
      <c r="W249" s="91" t="str">
        <f t="shared" si="31"/>
        <v xml:space="preserve">-  </v>
      </c>
      <c r="AG249" s="217"/>
      <c r="AH249" s="91"/>
      <c r="AI249" s="90"/>
      <c r="AJ249" s="91"/>
      <c r="AK249" s="91"/>
      <c r="AL249" s="91"/>
      <c r="AM249" s="91"/>
      <c r="AN249" s="91"/>
    </row>
    <row r="250" spans="1:40">
      <c r="A250" s="56"/>
      <c r="B250" s="57" t="s">
        <v>79</v>
      </c>
      <c r="C250" s="58">
        <v>2676397.5736747743</v>
      </c>
      <c r="D250" s="59">
        <v>14.99616851938759</v>
      </c>
      <c r="E250" s="59">
        <v>7.3814641052363417</v>
      </c>
      <c r="F250" s="59">
        <v>0.40484686288917704</v>
      </c>
      <c r="G250" s="59">
        <v>8.019551277040426</v>
      </c>
      <c r="H250" s="59">
        <v>30.959843307760337</v>
      </c>
      <c r="I250" s="59">
        <v>0.38698155090011571</v>
      </c>
      <c r="J250" s="59">
        <v>29.089158740045097</v>
      </c>
      <c r="K250" s="59" t="s">
        <v>81</v>
      </c>
      <c r="L250" s="59">
        <v>24.163001019017671</v>
      </c>
      <c r="M250" s="60">
        <v>99.999999999999986</v>
      </c>
      <c r="N250" s="90">
        <f t="shared" si="24"/>
        <v>-7.614704414151249</v>
      </c>
      <c r="O250" s="90"/>
      <c r="P250" s="217">
        <v>41760</v>
      </c>
      <c r="Q250" s="90">
        <f t="shared" si="25"/>
        <v>14.99616851938759</v>
      </c>
      <c r="R250" s="90">
        <f t="shared" si="26"/>
        <v>24.163001019017671</v>
      </c>
      <c r="S250" s="91">
        <f t="shared" si="27"/>
        <v>0.40484686288917704</v>
      </c>
      <c r="T250" s="91">
        <f t="shared" si="28"/>
        <v>30.959843307760337</v>
      </c>
      <c r="U250" s="91">
        <f t="shared" si="29"/>
        <v>29.089158740045097</v>
      </c>
      <c r="V250" s="91">
        <f t="shared" si="30"/>
        <v>0.38698155090011571</v>
      </c>
      <c r="W250" s="91" t="str">
        <f t="shared" si="31"/>
        <v xml:space="preserve">-  </v>
      </c>
      <c r="AG250" s="217"/>
      <c r="AH250" s="91"/>
      <c r="AI250" s="90"/>
      <c r="AJ250" s="91"/>
      <c r="AK250" s="91"/>
      <c r="AL250" s="91"/>
      <c r="AM250" s="91"/>
      <c r="AN250" s="91"/>
    </row>
    <row r="251" spans="1:40">
      <c r="A251" s="56"/>
      <c r="B251" s="57" t="s">
        <v>80</v>
      </c>
      <c r="C251" s="58">
        <v>2726442.8326042579</v>
      </c>
      <c r="D251" s="59">
        <v>15.080801798622423</v>
      </c>
      <c r="E251" s="59">
        <v>7.8008763068426443</v>
      </c>
      <c r="F251" s="59">
        <v>0.39235816904553816</v>
      </c>
      <c r="G251" s="59">
        <v>7.6722836608253155</v>
      </c>
      <c r="H251" s="59">
        <v>32.4048483232705</v>
      </c>
      <c r="I251" s="59">
        <v>0.37593066827859634</v>
      </c>
      <c r="J251" s="59">
        <v>29.1820187053574</v>
      </c>
      <c r="K251" s="59" t="s">
        <v>81</v>
      </c>
      <c r="L251" s="59">
        <v>22.564042335425537</v>
      </c>
      <c r="M251" s="60">
        <v>100</v>
      </c>
      <c r="N251" s="90">
        <f t="shared" si="24"/>
        <v>-7.2799254917797773</v>
      </c>
      <c r="O251" s="90"/>
      <c r="P251" s="217">
        <v>41791</v>
      </c>
      <c r="Q251" s="90">
        <f t="shared" si="25"/>
        <v>15.080801798622423</v>
      </c>
      <c r="R251" s="90">
        <f t="shared" si="26"/>
        <v>22.564042335425537</v>
      </c>
      <c r="S251" s="91">
        <f t="shared" si="27"/>
        <v>0.39235816904553816</v>
      </c>
      <c r="T251" s="91">
        <f t="shared" si="28"/>
        <v>32.4048483232705</v>
      </c>
      <c r="U251" s="91">
        <f t="shared" si="29"/>
        <v>29.1820187053574</v>
      </c>
      <c r="V251" s="91">
        <f t="shared" si="30"/>
        <v>0.37593066827859634</v>
      </c>
      <c r="W251" s="91" t="str">
        <f t="shared" si="31"/>
        <v xml:space="preserve">-  </v>
      </c>
      <c r="AG251" s="217"/>
      <c r="AH251" s="91"/>
      <c r="AI251" s="90"/>
      <c r="AJ251" s="91"/>
      <c r="AK251" s="91"/>
      <c r="AL251" s="91"/>
      <c r="AM251" s="91"/>
      <c r="AN251" s="91"/>
    </row>
    <row r="252" spans="1:40">
      <c r="A252" s="56"/>
      <c r="B252" s="57" t="s">
        <v>69</v>
      </c>
      <c r="C252" s="58">
        <v>2768502.7200625897</v>
      </c>
      <c r="D252" s="59">
        <v>15.221943067682558</v>
      </c>
      <c r="E252" s="59">
        <v>7.5840502434028174</v>
      </c>
      <c r="F252" s="59">
        <v>0.40241287486964633</v>
      </c>
      <c r="G252" s="59">
        <v>8.0403056991493873</v>
      </c>
      <c r="H252" s="59">
        <v>30.159279391614213</v>
      </c>
      <c r="I252" s="59">
        <v>0.36656101806284624</v>
      </c>
      <c r="J252" s="59">
        <v>29.051954470130099</v>
      </c>
      <c r="K252" s="59" t="s">
        <v>81</v>
      </c>
      <c r="L252" s="59">
        <v>24.79784917764065</v>
      </c>
      <c r="M252" s="60">
        <v>100</v>
      </c>
      <c r="N252" s="90">
        <f t="shared" si="24"/>
        <v>-7.6378928242797413</v>
      </c>
      <c r="O252" s="90"/>
      <c r="P252" s="217">
        <v>41821</v>
      </c>
      <c r="Q252" s="90">
        <f t="shared" si="25"/>
        <v>15.221943067682558</v>
      </c>
      <c r="R252" s="90">
        <f t="shared" si="26"/>
        <v>24.79784917764065</v>
      </c>
      <c r="S252" s="91">
        <f t="shared" si="27"/>
        <v>0.40241287486964633</v>
      </c>
      <c r="T252" s="91">
        <f t="shared" si="28"/>
        <v>30.159279391614213</v>
      </c>
      <c r="U252" s="91">
        <f t="shared" si="29"/>
        <v>29.051954470130099</v>
      </c>
      <c r="V252" s="91">
        <f t="shared" si="30"/>
        <v>0.36656101806284624</v>
      </c>
      <c r="W252" s="91" t="str">
        <f t="shared" si="31"/>
        <v xml:space="preserve">-  </v>
      </c>
      <c r="AG252" s="217"/>
      <c r="AH252" s="91"/>
      <c r="AI252" s="90"/>
      <c r="AJ252" s="91"/>
      <c r="AK252" s="91"/>
      <c r="AL252" s="91"/>
      <c r="AM252" s="91"/>
      <c r="AN252" s="91"/>
    </row>
    <row r="253" spans="1:40">
      <c r="A253" s="56"/>
      <c r="B253" s="57" t="s">
        <v>70</v>
      </c>
      <c r="C253" s="58">
        <v>2808123.5547557189</v>
      </c>
      <c r="D253" s="59">
        <v>15.258333138842053</v>
      </c>
      <c r="E253" s="59">
        <v>7.8132322539364765</v>
      </c>
      <c r="F253" s="59">
        <v>0.39356505611633369</v>
      </c>
      <c r="G253" s="59">
        <v>7.8386659410219117</v>
      </c>
      <c r="H253" s="59">
        <v>30.994736042237047</v>
      </c>
      <c r="I253" s="59">
        <v>0.35954435131006818</v>
      </c>
      <c r="J253" s="59">
        <v>26.890622079021913</v>
      </c>
      <c r="K253" s="59" t="s">
        <v>81</v>
      </c>
      <c r="L253" s="59">
        <v>26.103199332472578</v>
      </c>
      <c r="M253" s="60">
        <v>100</v>
      </c>
      <c r="N253" s="90">
        <f t="shared" si="24"/>
        <v>-7.4451008849055782</v>
      </c>
      <c r="O253" s="90"/>
      <c r="P253" s="217">
        <v>41852</v>
      </c>
      <c r="Q253" s="90">
        <f t="shared" si="25"/>
        <v>15.258333138842053</v>
      </c>
      <c r="R253" s="90">
        <f t="shared" si="26"/>
        <v>26.103199332472578</v>
      </c>
      <c r="S253" s="91">
        <f t="shared" si="27"/>
        <v>0.39356505611633369</v>
      </c>
      <c r="T253" s="91">
        <f t="shared" si="28"/>
        <v>30.994736042237047</v>
      </c>
      <c r="U253" s="91">
        <f t="shared" si="29"/>
        <v>26.890622079021913</v>
      </c>
      <c r="V253" s="91">
        <f t="shared" si="30"/>
        <v>0.35954435131006818</v>
      </c>
      <c r="W253" s="91" t="str">
        <f t="shared" si="31"/>
        <v xml:space="preserve">-  </v>
      </c>
      <c r="AG253" s="217"/>
      <c r="AH253" s="91"/>
      <c r="AI253" s="90"/>
      <c r="AJ253" s="91"/>
      <c r="AK253" s="91"/>
      <c r="AL253" s="91"/>
      <c r="AM253" s="91"/>
      <c r="AN253" s="91"/>
    </row>
    <row r="254" spans="1:40">
      <c r="A254" s="56"/>
      <c r="B254" s="57" t="s">
        <v>71</v>
      </c>
      <c r="C254" s="58">
        <v>2884452.2510438361</v>
      </c>
      <c r="D254" s="59">
        <v>13.54376285148035</v>
      </c>
      <c r="E254" s="59">
        <v>5.33325069979416</v>
      </c>
      <c r="F254" s="59">
        <v>0.4190677475470127</v>
      </c>
      <c r="G254" s="59">
        <v>8.6295798992332031</v>
      </c>
      <c r="H254" s="59">
        <v>31.209185312523562</v>
      </c>
      <c r="I254" s="59">
        <v>0.35338615136774709</v>
      </c>
      <c r="J254" s="59">
        <v>26.551361949779839</v>
      </c>
      <c r="K254" s="59" t="s">
        <v>81</v>
      </c>
      <c r="L254" s="59">
        <v>27.923235987301481</v>
      </c>
      <c r="M254" s="60">
        <v>100</v>
      </c>
      <c r="N254" s="90">
        <f t="shared" si="24"/>
        <v>-8.2105121516861903</v>
      </c>
      <c r="O254" s="90"/>
      <c r="P254" s="217">
        <v>41883</v>
      </c>
      <c r="Q254" s="90">
        <f t="shared" si="25"/>
        <v>13.54376285148035</v>
      </c>
      <c r="R254" s="90">
        <f t="shared" si="26"/>
        <v>27.923235987301481</v>
      </c>
      <c r="S254" s="91">
        <f t="shared" si="27"/>
        <v>0.4190677475470127</v>
      </c>
      <c r="T254" s="91">
        <f t="shared" si="28"/>
        <v>31.209185312523562</v>
      </c>
      <c r="U254" s="91">
        <f t="shared" si="29"/>
        <v>26.551361949779839</v>
      </c>
      <c r="V254" s="91">
        <f t="shared" si="30"/>
        <v>0.35338615136774709</v>
      </c>
      <c r="W254" s="91" t="str">
        <f t="shared" si="31"/>
        <v xml:space="preserve">-  </v>
      </c>
      <c r="AG254" s="217"/>
      <c r="AH254" s="91"/>
      <c r="AI254" s="90"/>
      <c r="AJ254" s="91"/>
      <c r="AK254" s="91"/>
      <c r="AL254" s="91"/>
      <c r="AM254" s="91"/>
      <c r="AN254" s="91"/>
    </row>
    <row r="255" spans="1:40">
      <c r="A255" s="56"/>
      <c r="B255" s="57" t="s">
        <v>72</v>
      </c>
      <c r="C255" s="58">
        <v>2919827.929629615</v>
      </c>
      <c r="D255" s="59">
        <v>13.710699805343351</v>
      </c>
      <c r="E255" s="59">
        <v>5.0270819738801533</v>
      </c>
      <c r="F255" s="59">
        <v>0.40510129839250236</v>
      </c>
      <c r="G255" s="59">
        <v>9.0887191298557024</v>
      </c>
      <c r="H255" s="59">
        <v>29.175848213374607</v>
      </c>
      <c r="I255" s="59">
        <v>0.34297530690772965</v>
      </c>
      <c r="J255" s="59">
        <v>26.603764385767313</v>
      </c>
      <c r="K255" s="59" t="s">
        <v>81</v>
      </c>
      <c r="L255" s="59">
        <v>29.7616109902145</v>
      </c>
      <c r="M255" s="60">
        <v>99.999999999999986</v>
      </c>
      <c r="N255" s="90">
        <f t="shared" si="24"/>
        <v>-8.6836178314632004</v>
      </c>
      <c r="O255" s="90"/>
      <c r="P255" s="217">
        <v>41913</v>
      </c>
      <c r="Q255" s="90">
        <f t="shared" si="25"/>
        <v>13.710699805343351</v>
      </c>
      <c r="R255" s="90">
        <f t="shared" si="26"/>
        <v>29.7616109902145</v>
      </c>
      <c r="S255" s="91">
        <f t="shared" si="27"/>
        <v>0.40510129839250236</v>
      </c>
      <c r="T255" s="91">
        <f t="shared" si="28"/>
        <v>29.175848213374607</v>
      </c>
      <c r="U255" s="91">
        <f t="shared" si="29"/>
        <v>26.603764385767313</v>
      </c>
      <c r="V255" s="91">
        <f t="shared" si="30"/>
        <v>0.34297530690772965</v>
      </c>
      <c r="W255" s="91" t="str">
        <f t="shared" si="31"/>
        <v xml:space="preserve">-  </v>
      </c>
      <c r="AG255" s="217"/>
      <c r="AH255" s="91"/>
      <c r="AI255" s="90"/>
      <c r="AJ255" s="91"/>
      <c r="AK255" s="91"/>
      <c r="AL255" s="91"/>
      <c r="AM255" s="91"/>
      <c r="AN255" s="91"/>
    </row>
    <row r="256" spans="1:40">
      <c r="A256" s="56"/>
      <c r="B256" s="57" t="s">
        <v>73</v>
      </c>
      <c r="C256" s="58">
        <v>2956136.7772894013</v>
      </c>
      <c r="D256" s="59">
        <v>13.799473778310405</v>
      </c>
      <c r="E256" s="59">
        <v>4.4603074551781123</v>
      </c>
      <c r="F256" s="59">
        <v>0.41839706214512268</v>
      </c>
      <c r="G256" s="59">
        <v>9.7575633852774146</v>
      </c>
      <c r="H256" s="59">
        <v>30.049437601360772</v>
      </c>
      <c r="I256" s="59">
        <v>0.33699211022986703</v>
      </c>
      <c r="J256" s="59">
        <v>26.434491915972785</v>
      </c>
      <c r="K256" s="59" t="s">
        <v>81</v>
      </c>
      <c r="L256" s="59">
        <v>28.961207531981049</v>
      </c>
      <c r="M256" s="60">
        <v>100</v>
      </c>
      <c r="N256" s="90">
        <f t="shared" si="24"/>
        <v>-9.3391663231322912</v>
      </c>
      <c r="O256" s="90"/>
      <c r="P256" s="217">
        <v>41944</v>
      </c>
      <c r="Q256" s="90">
        <f t="shared" si="25"/>
        <v>13.799473778310405</v>
      </c>
      <c r="R256" s="90">
        <f t="shared" si="26"/>
        <v>28.961207531981049</v>
      </c>
      <c r="S256" s="91">
        <f t="shared" si="27"/>
        <v>0.41839706214512268</v>
      </c>
      <c r="T256" s="91">
        <f t="shared" si="28"/>
        <v>30.049437601360772</v>
      </c>
      <c r="U256" s="91">
        <f t="shared" si="29"/>
        <v>26.434491915972785</v>
      </c>
      <c r="V256" s="91">
        <f t="shared" si="30"/>
        <v>0.33699211022986703</v>
      </c>
      <c r="W256" s="91" t="str">
        <f t="shared" si="31"/>
        <v xml:space="preserve">-  </v>
      </c>
      <c r="AG256" s="217"/>
      <c r="AH256" s="91"/>
      <c r="AI256" s="90"/>
      <c r="AJ256" s="91"/>
      <c r="AK256" s="91"/>
      <c r="AL256" s="91"/>
      <c r="AM256" s="91"/>
      <c r="AN256" s="91"/>
    </row>
    <row r="257" spans="1:40">
      <c r="A257" s="56"/>
      <c r="B257" s="57" t="s">
        <v>74</v>
      </c>
      <c r="C257" s="58">
        <v>2975184.4503068361</v>
      </c>
      <c r="D257" s="59">
        <v>14.06928677217193</v>
      </c>
      <c r="E257" s="59">
        <v>4.4914237600527427</v>
      </c>
      <c r="F257" s="59">
        <v>0.43543297411625365</v>
      </c>
      <c r="G257" s="59">
        <v>10.013295986235439</v>
      </c>
      <c r="H257" s="59">
        <v>31.621275286559637</v>
      </c>
      <c r="I257" s="59">
        <v>0.33059289658643998</v>
      </c>
      <c r="J257" s="59">
        <v>26.937552056798737</v>
      </c>
      <c r="K257" s="59" t="s">
        <v>81</v>
      </c>
      <c r="L257" s="59">
        <v>26.605860013767003</v>
      </c>
      <c r="M257" s="60">
        <v>100</v>
      </c>
      <c r="N257" s="90">
        <f t="shared" si="24"/>
        <v>-9.5778630121191863</v>
      </c>
      <c r="O257" s="90"/>
      <c r="P257" s="217">
        <v>41974</v>
      </c>
      <c r="Q257" s="90">
        <f t="shared" si="25"/>
        <v>14.06928677217193</v>
      </c>
      <c r="R257" s="90">
        <f t="shared" si="26"/>
        <v>26.605860013767003</v>
      </c>
      <c r="S257" s="91">
        <f t="shared" si="27"/>
        <v>0.43543297411625365</v>
      </c>
      <c r="T257" s="91">
        <f t="shared" si="28"/>
        <v>31.621275286559637</v>
      </c>
      <c r="U257" s="91">
        <f t="shared" si="29"/>
        <v>26.937552056798737</v>
      </c>
      <c r="V257" s="91">
        <f t="shared" si="30"/>
        <v>0.33059289658643998</v>
      </c>
      <c r="W257" s="91" t="str">
        <f t="shared" si="31"/>
        <v xml:space="preserve">-  </v>
      </c>
      <c r="AG257" s="217"/>
      <c r="AH257" s="91"/>
      <c r="AI257" s="90"/>
      <c r="AJ257" s="91"/>
      <c r="AK257" s="91"/>
      <c r="AL257" s="91"/>
      <c r="AM257" s="91"/>
      <c r="AN257" s="91"/>
    </row>
    <row r="258" spans="1:40">
      <c r="A258" s="56">
        <v>2015</v>
      </c>
      <c r="B258" s="57" t="s">
        <v>75</v>
      </c>
      <c r="C258" s="102">
        <v>3039139.3263006993</v>
      </c>
      <c r="D258" s="103">
        <v>14.337357654567581</v>
      </c>
      <c r="E258" s="103">
        <v>4.3309728326878867</v>
      </c>
      <c r="F258" s="103">
        <v>0.42854988570184582</v>
      </c>
      <c r="G258" s="103">
        <v>10.434934707581542</v>
      </c>
      <c r="H258" s="103">
        <v>28.418302547137426</v>
      </c>
      <c r="I258" s="103">
        <v>0.3214427199102286</v>
      </c>
      <c r="J258" s="103">
        <v>26.841508041772798</v>
      </c>
      <c r="K258" s="59" t="s">
        <v>81</v>
      </c>
      <c r="L258" s="103">
        <v>29.652839150910125</v>
      </c>
      <c r="M258" s="60">
        <v>100</v>
      </c>
      <c r="N258" s="90">
        <f t="shared" si="24"/>
        <v>-10.006384821879696</v>
      </c>
      <c r="O258" s="90"/>
      <c r="P258" s="217">
        <v>42005</v>
      </c>
      <c r="Q258" s="90">
        <f t="shared" si="25"/>
        <v>14.337357654567581</v>
      </c>
      <c r="R258" s="90">
        <f t="shared" si="26"/>
        <v>29.652839150910125</v>
      </c>
      <c r="S258" s="91">
        <f t="shared" si="27"/>
        <v>0.42854988570184582</v>
      </c>
      <c r="T258" s="91">
        <f t="shared" si="28"/>
        <v>28.418302547137426</v>
      </c>
      <c r="U258" s="91">
        <f t="shared" si="29"/>
        <v>26.841508041772798</v>
      </c>
      <c r="V258" s="91">
        <f t="shared" si="30"/>
        <v>0.3214427199102286</v>
      </c>
      <c r="W258" s="91" t="str">
        <f t="shared" si="31"/>
        <v xml:space="preserve">-  </v>
      </c>
      <c r="AG258" s="217"/>
      <c r="AH258" s="91"/>
      <c r="AI258" s="90"/>
      <c r="AJ258" s="91"/>
      <c r="AK258" s="91"/>
      <c r="AL258" s="91"/>
      <c r="AM258" s="91"/>
      <c r="AN258" s="91"/>
    </row>
    <row r="259" spans="1:40">
      <c r="A259" s="56"/>
      <c r="B259" s="57" t="s">
        <v>76</v>
      </c>
      <c r="C259" s="102">
        <v>3095007.1304890998</v>
      </c>
      <c r="D259" s="103">
        <v>14.749642589843761</v>
      </c>
      <c r="E259" s="103">
        <v>4.4103028273069196</v>
      </c>
      <c r="F259" s="103">
        <v>0.45503311113232625</v>
      </c>
      <c r="G259" s="103">
        <v>10.794372873669168</v>
      </c>
      <c r="H259" s="103">
        <v>29.459256507873178</v>
      </c>
      <c r="I259" s="103">
        <v>0.31334564069720067</v>
      </c>
      <c r="J259" s="103">
        <v>26.536441672622317</v>
      </c>
      <c r="K259" s="59" t="s">
        <v>81</v>
      </c>
      <c r="L259" s="103">
        <v>28.486280477831201</v>
      </c>
      <c r="M259" s="60">
        <v>99.999999999999972</v>
      </c>
      <c r="N259" s="90">
        <f t="shared" si="24"/>
        <v>-10.339339762536842</v>
      </c>
      <c r="O259" s="90"/>
      <c r="P259" s="217">
        <v>42036</v>
      </c>
      <c r="Q259" s="90">
        <f t="shared" si="25"/>
        <v>14.749642589843761</v>
      </c>
      <c r="R259" s="90">
        <f t="shared" si="26"/>
        <v>28.486280477831201</v>
      </c>
      <c r="S259" s="91">
        <f t="shared" si="27"/>
        <v>0.45503311113232625</v>
      </c>
      <c r="T259" s="91">
        <f t="shared" si="28"/>
        <v>29.459256507873178</v>
      </c>
      <c r="U259" s="91">
        <f t="shared" si="29"/>
        <v>26.536441672622317</v>
      </c>
      <c r="V259" s="91">
        <f t="shared" si="30"/>
        <v>0.31334564069720067</v>
      </c>
      <c r="W259" s="91" t="str">
        <f t="shared" si="31"/>
        <v xml:space="preserve">-  </v>
      </c>
      <c r="AG259" s="217"/>
      <c r="AH259" s="91"/>
      <c r="AI259" s="90"/>
      <c r="AJ259" s="91"/>
      <c r="AK259" s="91"/>
      <c r="AL259" s="91"/>
      <c r="AM259" s="91"/>
      <c r="AN259" s="91"/>
    </row>
    <row r="260" spans="1:40">
      <c r="A260" s="56"/>
      <c r="B260" s="57" t="s">
        <v>77</v>
      </c>
      <c r="C260" s="102">
        <v>3165372.9965224294</v>
      </c>
      <c r="D260" s="103">
        <v>14.446602186082529</v>
      </c>
      <c r="E260" s="103">
        <v>3.1296233420153072</v>
      </c>
      <c r="F260" s="103">
        <v>0.47873490789307482</v>
      </c>
      <c r="G260" s="103">
        <v>11.795713751960298</v>
      </c>
      <c r="H260" s="103">
        <v>31.254536913305653</v>
      </c>
      <c r="I260" s="103">
        <v>0.30445241780644411</v>
      </c>
      <c r="J260" s="103">
        <v>26.697776760457536</v>
      </c>
      <c r="K260" s="59" t="s">
        <v>81</v>
      </c>
      <c r="L260" s="103">
        <v>26.817896814454766</v>
      </c>
      <c r="M260" s="60">
        <v>100</v>
      </c>
      <c r="N260" s="90">
        <f t="shared" si="24"/>
        <v>-11.316978844067222</v>
      </c>
      <c r="O260" s="90"/>
      <c r="P260" s="217">
        <v>42064</v>
      </c>
      <c r="Q260" s="90">
        <f t="shared" si="25"/>
        <v>14.446602186082529</v>
      </c>
      <c r="R260" s="90">
        <f t="shared" si="26"/>
        <v>26.817896814454766</v>
      </c>
      <c r="S260" s="91">
        <f t="shared" si="27"/>
        <v>0.47873490789307482</v>
      </c>
      <c r="T260" s="91">
        <f t="shared" si="28"/>
        <v>31.254536913305653</v>
      </c>
      <c r="U260" s="91">
        <f t="shared" si="29"/>
        <v>26.697776760457536</v>
      </c>
      <c r="V260" s="91">
        <f t="shared" si="30"/>
        <v>0.30445241780644411</v>
      </c>
      <c r="W260" s="91" t="str">
        <f t="shared" si="31"/>
        <v xml:space="preserve">-  </v>
      </c>
      <c r="AG260" s="217"/>
      <c r="AH260" s="91"/>
      <c r="AI260" s="90"/>
      <c r="AJ260" s="91"/>
      <c r="AK260" s="91"/>
      <c r="AL260" s="91"/>
      <c r="AM260" s="91"/>
      <c r="AN260" s="91"/>
    </row>
    <row r="261" spans="1:40">
      <c r="A261" s="56"/>
      <c r="B261" s="57" t="s">
        <v>78</v>
      </c>
      <c r="C261" s="102">
        <v>3166107.6669720579</v>
      </c>
      <c r="D261" s="103">
        <v>15.251703137036612</v>
      </c>
      <c r="E261" s="103">
        <v>4.4380817744826278</v>
      </c>
      <c r="F261" s="103">
        <v>0.43837390193369802</v>
      </c>
      <c r="G261" s="103">
        <v>11.251995264487682</v>
      </c>
      <c r="H261" s="103">
        <v>30.302420893790444</v>
      </c>
      <c r="I261" s="103">
        <v>0.30163075930529959</v>
      </c>
      <c r="J261" s="103">
        <v>27.417718170173167</v>
      </c>
      <c r="K261" s="59" t="s">
        <v>81</v>
      </c>
      <c r="L261" s="103">
        <v>26.288153137760791</v>
      </c>
      <c r="M261" s="60">
        <v>100.00000000000001</v>
      </c>
      <c r="N261" s="90">
        <f t="shared" si="24"/>
        <v>-10.813621362553985</v>
      </c>
      <c r="O261" s="90"/>
      <c r="P261" s="217">
        <v>42095</v>
      </c>
      <c r="Q261" s="90">
        <f t="shared" si="25"/>
        <v>15.251703137036612</v>
      </c>
      <c r="R261" s="90">
        <f t="shared" si="26"/>
        <v>26.288153137760791</v>
      </c>
      <c r="S261" s="91">
        <f t="shared" si="27"/>
        <v>0.43837390193369802</v>
      </c>
      <c r="T261" s="91">
        <f t="shared" si="28"/>
        <v>30.302420893790444</v>
      </c>
      <c r="U261" s="91">
        <f t="shared" si="29"/>
        <v>27.417718170173167</v>
      </c>
      <c r="V261" s="91">
        <f t="shared" si="30"/>
        <v>0.30163075930529959</v>
      </c>
      <c r="W261" s="91" t="str">
        <f t="shared" si="31"/>
        <v xml:space="preserve">-  </v>
      </c>
      <c r="AG261" s="217"/>
      <c r="AH261" s="91"/>
      <c r="AI261" s="90"/>
      <c r="AJ261" s="91"/>
      <c r="AK261" s="91"/>
      <c r="AL261" s="91"/>
      <c r="AM261" s="91"/>
      <c r="AN261" s="91"/>
    </row>
    <row r="262" spans="1:40">
      <c r="A262" s="56"/>
      <c r="B262" s="57" t="s">
        <v>79</v>
      </c>
      <c r="C262" s="102">
        <v>3223731.8659451357</v>
      </c>
      <c r="D262" s="103">
        <v>15.35505406390452</v>
      </c>
      <c r="E262" s="103">
        <v>4.2933529663837451</v>
      </c>
      <c r="F262" s="103">
        <v>0.45567649676692346</v>
      </c>
      <c r="G262" s="103">
        <v>11.517377594287698</v>
      </c>
      <c r="H262" s="103">
        <v>32.035097662402158</v>
      </c>
      <c r="I262" s="103">
        <v>0.29488202028921529</v>
      </c>
      <c r="J262" s="103">
        <v>25.440043447816084</v>
      </c>
      <c r="K262" s="59" t="s">
        <v>81</v>
      </c>
      <c r="L262" s="103">
        <v>26.419246308821105</v>
      </c>
      <c r="M262" s="60">
        <v>100</v>
      </c>
      <c r="N262" s="90">
        <f t="shared" si="24"/>
        <v>-11.061701097520775</v>
      </c>
      <c r="O262" s="90"/>
      <c r="P262" s="217">
        <v>42125</v>
      </c>
      <c r="Q262" s="90">
        <f t="shared" si="25"/>
        <v>15.35505406390452</v>
      </c>
      <c r="R262" s="90">
        <f t="shared" si="26"/>
        <v>26.419246308821105</v>
      </c>
      <c r="S262" s="91">
        <f t="shared" si="27"/>
        <v>0.45567649676692346</v>
      </c>
      <c r="T262" s="91">
        <f t="shared" si="28"/>
        <v>32.035097662402158</v>
      </c>
      <c r="U262" s="91">
        <f t="shared" si="29"/>
        <v>25.440043447816084</v>
      </c>
      <c r="V262" s="91">
        <f t="shared" si="30"/>
        <v>0.29488202028921529</v>
      </c>
      <c r="W262" s="91" t="str">
        <f t="shared" si="31"/>
        <v xml:space="preserve">-  </v>
      </c>
      <c r="AG262" s="217"/>
      <c r="AH262" s="91"/>
      <c r="AI262" s="90"/>
      <c r="AJ262" s="91"/>
      <c r="AK262" s="91"/>
      <c r="AL262" s="91"/>
      <c r="AM262" s="91"/>
      <c r="AN262" s="91"/>
    </row>
    <row r="263" spans="1:40">
      <c r="A263" s="56"/>
      <c r="B263" s="57" t="s">
        <v>80</v>
      </c>
      <c r="C263" s="102">
        <v>3278553.2314907387</v>
      </c>
      <c r="D263" s="103">
        <v>15.591586586182407</v>
      </c>
      <c r="E263" s="103">
        <v>5.3145521241564149</v>
      </c>
      <c r="F263" s="103">
        <v>0.43831231517686092</v>
      </c>
      <c r="G263" s="103">
        <v>10.715346777202853</v>
      </c>
      <c r="H263" s="103">
        <v>33.08193661390272</v>
      </c>
      <c r="I263" s="103">
        <v>0.28781638980177926</v>
      </c>
      <c r="J263" s="103">
        <v>25.707225599288702</v>
      </c>
      <c r="K263" s="59" t="s">
        <v>81</v>
      </c>
      <c r="L263" s="103">
        <v>24.893122495647528</v>
      </c>
      <c r="M263" s="60">
        <v>100</v>
      </c>
      <c r="N263" s="90">
        <f t="shared" si="24"/>
        <v>-10.277034462025993</v>
      </c>
      <c r="O263" s="90"/>
      <c r="P263" s="217">
        <v>42156</v>
      </c>
      <c r="Q263" s="90">
        <f t="shared" si="25"/>
        <v>15.591586586182407</v>
      </c>
      <c r="R263" s="90">
        <f t="shared" si="26"/>
        <v>24.893122495647528</v>
      </c>
      <c r="S263" s="91">
        <f t="shared" si="27"/>
        <v>0.43831231517686092</v>
      </c>
      <c r="T263" s="91">
        <f t="shared" si="28"/>
        <v>33.08193661390272</v>
      </c>
      <c r="U263" s="91">
        <f t="shared" si="29"/>
        <v>25.707225599288702</v>
      </c>
      <c r="V263" s="91">
        <f t="shared" si="30"/>
        <v>0.28781638980177926</v>
      </c>
      <c r="W263" s="91" t="str">
        <f t="shared" si="31"/>
        <v xml:space="preserve">-  </v>
      </c>
      <c r="AG263" s="217"/>
      <c r="AH263" s="91"/>
      <c r="AI263" s="90"/>
      <c r="AJ263" s="91"/>
      <c r="AK263" s="91"/>
      <c r="AL263" s="91"/>
      <c r="AM263" s="91"/>
      <c r="AN263" s="91"/>
    </row>
    <row r="264" spans="1:40" ht="10.5" customHeight="1">
      <c r="A264" s="56"/>
      <c r="B264" s="57" t="s">
        <v>69</v>
      </c>
      <c r="C264" s="102">
        <v>3359993.4609333184</v>
      </c>
      <c r="D264" s="103">
        <v>15.714367820019303</v>
      </c>
      <c r="E264" s="103">
        <v>4.7301709207484803</v>
      </c>
      <c r="F264" s="103">
        <v>0.46939872189053122</v>
      </c>
      <c r="G264" s="103">
        <v>11.453595621161355</v>
      </c>
      <c r="H264" s="103">
        <v>31.627612568958696</v>
      </c>
      <c r="I264" s="103">
        <v>0.27972505015462212</v>
      </c>
      <c r="J264" s="103">
        <v>25.57676093195721</v>
      </c>
      <c r="K264" s="59" t="s">
        <v>81</v>
      </c>
      <c r="L264" s="103">
        <v>26.33213490701965</v>
      </c>
      <c r="M264" s="60">
        <v>100.00000000000001</v>
      </c>
      <c r="N264" s="90">
        <f t="shared" si="24"/>
        <v>-10.984196899270824</v>
      </c>
      <c r="O264" s="90"/>
      <c r="P264" s="217">
        <v>42186</v>
      </c>
      <c r="Q264" s="90">
        <f t="shared" si="25"/>
        <v>15.714367820019303</v>
      </c>
      <c r="R264" s="90">
        <f t="shared" si="26"/>
        <v>26.33213490701965</v>
      </c>
      <c r="S264" s="91">
        <f t="shared" si="27"/>
        <v>0.46939872189053122</v>
      </c>
      <c r="T264" s="91">
        <f t="shared" si="28"/>
        <v>31.627612568958696</v>
      </c>
      <c r="U264" s="91">
        <f t="shared" si="29"/>
        <v>25.57676093195721</v>
      </c>
      <c r="V264" s="91">
        <f t="shared" si="30"/>
        <v>0.27972505015462212</v>
      </c>
      <c r="W264" s="91" t="str">
        <f t="shared" si="31"/>
        <v xml:space="preserve">-  </v>
      </c>
      <c r="AG264" s="217"/>
      <c r="AH264" s="91"/>
      <c r="AI264" s="90"/>
      <c r="AJ264" s="91"/>
      <c r="AK264" s="91"/>
      <c r="AL264" s="91"/>
      <c r="AM264" s="91"/>
      <c r="AN264" s="91"/>
    </row>
    <row r="265" spans="1:40" ht="10.5" customHeight="1">
      <c r="A265" s="56"/>
      <c r="B265" s="57" t="s">
        <v>70</v>
      </c>
      <c r="C265" s="102">
        <v>3403599.6491265111</v>
      </c>
      <c r="D265" s="103">
        <v>16.524389651098335</v>
      </c>
      <c r="E265" s="103">
        <v>5.3580585971767407</v>
      </c>
      <c r="F265" s="103">
        <v>0.5008866907570253</v>
      </c>
      <c r="G265" s="103">
        <v>11.667217744678618</v>
      </c>
      <c r="H265" s="103">
        <v>32.434722628590102</v>
      </c>
      <c r="I265" s="103">
        <v>0.27394141838535974</v>
      </c>
      <c r="J265" s="103">
        <v>25.244566874249909</v>
      </c>
      <c r="K265" s="59" t="s">
        <v>81</v>
      </c>
      <c r="L265" s="103">
        <v>25.021492736919278</v>
      </c>
      <c r="M265" s="60">
        <v>100.00000000000001</v>
      </c>
      <c r="N265" s="90">
        <f t="shared" si="24"/>
        <v>-11.166331053921592</v>
      </c>
      <c r="O265" s="90"/>
      <c r="P265" s="217">
        <v>42217</v>
      </c>
      <c r="Q265" s="90">
        <f t="shared" si="25"/>
        <v>16.524389651098335</v>
      </c>
      <c r="R265" s="90">
        <f t="shared" si="26"/>
        <v>25.021492736919278</v>
      </c>
      <c r="S265" s="91">
        <f t="shared" si="27"/>
        <v>0.5008866907570253</v>
      </c>
      <c r="T265" s="91">
        <f t="shared" si="28"/>
        <v>32.434722628590102</v>
      </c>
      <c r="U265" s="91">
        <f t="shared" si="29"/>
        <v>25.244566874249909</v>
      </c>
      <c r="V265" s="91">
        <f t="shared" si="30"/>
        <v>0.27394141838535974</v>
      </c>
      <c r="W265" s="91" t="str">
        <f t="shared" si="31"/>
        <v xml:space="preserve">-  </v>
      </c>
      <c r="AG265" s="217"/>
      <c r="AH265" s="91"/>
      <c r="AI265" s="90"/>
      <c r="AJ265" s="91"/>
      <c r="AK265" s="91"/>
      <c r="AL265" s="91"/>
      <c r="AM265" s="91"/>
      <c r="AN265" s="91"/>
    </row>
    <row r="266" spans="1:40" ht="10.5" customHeight="1">
      <c r="A266" s="56"/>
      <c r="B266" s="57" t="s">
        <v>71</v>
      </c>
      <c r="C266" s="102">
        <v>3425125.5254019699</v>
      </c>
      <c r="D266" s="103">
        <v>16.829067812040915</v>
      </c>
      <c r="E266" s="103">
        <v>4.9571237172127907</v>
      </c>
      <c r="F266" s="103">
        <v>0.54310505353475524</v>
      </c>
      <c r="G266" s="103">
        <v>12.415049148362879</v>
      </c>
      <c r="H266" s="103">
        <v>32.633437500444231</v>
      </c>
      <c r="I266" s="103">
        <v>0.2708063391859461</v>
      </c>
      <c r="J266" s="103">
        <v>25.304336940258249</v>
      </c>
      <c r="K266" s="59" t="s">
        <v>81</v>
      </c>
      <c r="L266" s="103">
        <v>24.419246354535925</v>
      </c>
      <c r="M266" s="60">
        <v>100.00000000000003</v>
      </c>
      <c r="N266" s="90">
        <f t="shared" si="24"/>
        <v>-11.871944094828123</v>
      </c>
      <c r="O266" s="90"/>
      <c r="P266" s="217">
        <v>42248</v>
      </c>
      <c r="Q266" s="90">
        <f t="shared" si="25"/>
        <v>16.829067812040915</v>
      </c>
      <c r="R266" s="90">
        <f t="shared" si="26"/>
        <v>24.419246354535925</v>
      </c>
      <c r="S266" s="91">
        <f t="shared" si="27"/>
        <v>0.54310505353475524</v>
      </c>
      <c r="T266" s="91">
        <f t="shared" si="28"/>
        <v>32.633437500444231</v>
      </c>
      <c r="U266" s="91">
        <f t="shared" si="29"/>
        <v>25.304336940258249</v>
      </c>
      <c r="V266" s="91">
        <f t="shared" si="30"/>
        <v>0.2708063391859461</v>
      </c>
      <c r="W266" s="91" t="str">
        <f t="shared" si="31"/>
        <v xml:space="preserve">-  </v>
      </c>
      <c r="AG266" s="217"/>
      <c r="AH266" s="91"/>
      <c r="AI266" s="90"/>
      <c r="AJ266" s="91"/>
      <c r="AK266" s="91"/>
      <c r="AL266" s="91"/>
      <c r="AM266" s="91"/>
      <c r="AN266" s="91"/>
    </row>
    <row r="267" spans="1:40" ht="10.5" customHeight="1">
      <c r="A267" s="56"/>
      <c r="B267" s="57" t="s">
        <v>72</v>
      </c>
      <c r="C267" s="102">
        <v>3453029.2123039854</v>
      </c>
      <c r="D267" s="103">
        <v>17.096991695422652</v>
      </c>
      <c r="E267" s="103">
        <v>5.4457126451847202</v>
      </c>
      <c r="F267" s="103">
        <v>0.51145657440718928</v>
      </c>
      <c r="G267" s="103">
        <v>12.162735624645119</v>
      </c>
      <c r="H267" s="103">
        <v>29.070793645354509</v>
      </c>
      <c r="I267" s="103">
        <v>0.33918672153068657</v>
      </c>
      <c r="J267" s="103">
        <v>25.499039138577643</v>
      </c>
      <c r="K267" s="59" t="s">
        <v>81</v>
      </c>
      <c r="L267" s="103">
        <v>27.482532224707317</v>
      </c>
      <c r="M267" s="60">
        <v>100</v>
      </c>
      <c r="N267" s="90">
        <f t="shared" si="24"/>
        <v>-11.65127905023793</v>
      </c>
      <c r="O267" s="90"/>
      <c r="P267" s="217">
        <v>42278</v>
      </c>
      <c r="Q267" s="90">
        <f t="shared" si="25"/>
        <v>17.096991695422652</v>
      </c>
      <c r="R267" s="90">
        <f t="shared" si="26"/>
        <v>27.482532224707317</v>
      </c>
      <c r="S267" s="91">
        <f t="shared" si="27"/>
        <v>0.51145657440718928</v>
      </c>
      <c r="T267" s="91">
        <f t="shared" si="28"/>
        <v>29.070793645354509</v>
      </c>
      <c r="U267" s="91">
        <f t="shared" si="29"/>
        <v>25.499039138577643</v>
      </c>
      <c r="V267" s="91">
        <f t="shared" si="30"/>
        <v>0.33918672153068657</v>
      </c>
      <c r="W267" s="91" t="str">
        <f t="shared" si="31"/>
        <v xml:space="preserve">-  </v>
      </c>
      <c r="AG267" s="217"/>
      <c r="AH267" s="91"/>
      <c r="AI267" s="90"/>
      <c r="AJ267" s="91"/>
      <c r="AK267" s="91"/>
      <c r="AL267" s="91"/>
      <c r="AM267" s="91"/>
      <c r="AN267" s="91"/>
    </row>
    <row r="268" spans="1:40" ht="10.5" customHeight="1">
      <c r="A268" s="56"/>
      <c r="B268" s="57" t="s">
        <v>73</v>
      </c>
      <c r="C268" s="102">
        <v>3481212.4011508669</v>
      </c>
      <c r="D268" s="103">
        <v>17.346524274111498</v>
      </c>
      <c r="E268" s="103">
        <v>5.1276910076007418</v>
      </c>
      <c r="F268" s="103">
        <v>0.50780651738076354</v>
      </c>
      <c r="G268" s="103">
        <v>12.726639783891521</v>
      </c>
      <c r="H268" s="103">
        <v>30.224977328097953</v>
      </c>
      <c r="I268" s="103">
        <v>0.32859269042925576</v>
      </c>
      <c r="J268" s="103">
        <v>25.568014830735525</v>
      </c>
      <c r="K268" s="59" t="s">
        <v>81</v>
      </c>
      <c r="L268" s="103">
        <v>26.024084359244998</v>
      </c>
      <c r="M268" s="60">
        <v>99.999999999999986</v>
      </c>
      <c r="N268" s="90">
        <f t="shared" si="24"/>
        <v>-12.218833266510757</v>
      </c>
      <c r="O268" s="90"/>
      <c r="P268" s="217">
        <v>42309</v>
      </c>
      <c r="Q268" s="90">
        <f t="shared" si="25"/>
        <v>17.346524274111498</v>
      </c>
      <c r="R268" s="90">
        <f t="shared" si="26"/>
        <v>26.024084359244998</v>
      </c>
      <c r="S268" s="91">
        <f t="shared" si="27"/>
        <v>0.50780651738076354</v>
      </c>
      <c r="T268" s="91">
        <f t="shared" si="28"/>
        <v>30.224977328097953</v>
      </c>
      <c r="U268" s="91">
        <f t="shared" si="29"/>
        <v>25.568014830735525</v>
      </c>
      <c r="V268" s="91">
        <f t="shared" si="30"/>
        <v>0.32859269042925576</v>
      </c>
      <c r="W268" s="91" t="str">
        <f t="shared" si="31"/>
        <v xml:space="preserve">-  </v>
      </c>
      <c r="AG268" s="217"/>
      <c r="AH268" s="91"/>
      <c r="AI268" s="90"/>
      <c r="AJ268" s="91"/>
      <c r="AK268" s="91"/>
      <c r="AL268" s="91"/>
      <c r="AM268" s="91"/>
      <c r="AN268" s="91"/>
    </row>
    <row r="269" spans="1:40" ht="10.5" customHeight="1">
      <c r="A269" s="56"/>
      <c r="B269" s="57" t="s">
        <v>74</v>
      </c>
      <c r="C269" s="102">
        <v>3544707.5640674192</v>
      </c>
      <c r="D269" s="103">
        <v>17.665536238691345</v>
      </c>
      <c r="E269" s="103">
        <v>5.6258970072570511</v>
      </c>
      <c r="F269" s="103">
        <v>0.50969165196100497</v>
      </c>
      <c r="G269" s="103">
        <v>12.549330883395299</v>
      </c>
      <c r="H269" s="103">
        <v>30.679040221103993</v>
      </c>
      <c r="I269" s="103">
        <v>0.28320780057014028</v>
      </c>
      <c r="J269" s="103">
        <v>25.626532067684526</v>
      </c>
      <c r="K269" s="59" t="s">
        <v>81</v>
      </c>
      <c r="L269" s="103">
        <v>25.235992019988991</v>
      </c>
      <c r="M269" s="60">
        <v>100</v>
      </c>
      <c r="N269" s="90">
        <f t="shared" si="24"/>
        <v>-12.039639231434295</v>
      </c>
      <c r="O269" s="90"/>
      <c r="P269" s="217">
        <v>42340</v>
      </c>
      <c r="Q269" s="90">
        <f t="shared" ref="Q269:Q279" si="32">D269</f>
        <v>17.665536238691345</v>
      </c>
      <c r="R269" s="90">
        <f t="shared" si="26"/>
        <v>25.235992019988991</v>
      </c>
      <c r="S269" s="91">
        <f t="shared" ref="S269:S279" si="33">F269</f>
        <v>0.50969165196100497</v>
      </c>
      <c r="T269" s="91">
        <f t="shared" si="28"/>
        <v>30.679040221103993</v>
      </c>
      <c r="U269" s="91">
        <f t="shared" si="29"/>
        <v>25.626532067684526</v>
      </c>
      <c r="V269" s="91">
        <f t="shared" si="30"/>
        <v>0.28320780057014028</v>
      </c>
      <c r="W269" s="91" t="str">
        <f t="shared" si="31"/>
        <v xml:space="preserve">-  </v>
      </c>
      <c r="AG269" s="217"/>
      <c r="AH269" s="91"/>
      <c r="AI269" s="90"/>
      <c r="AJ269" s="91"/>
      <c r="AK269" s="91"/>
      <c r="AL269" s="91"/>
      <c r="AM269" s="91"/>
      <c r="AN269" s="91"/>
    </row>
    <row r="270" spans="1:40" ht="10.5" customHeight="1">
      <c r="A270" s="56">
        <v>2016</v>
      </c>
      <c r="B270" s="57" t="s">
        <v>75</v>
      </c>
      <c r="C270" s="102">
        <v>3615394.0294644902</v>
      </c>
      <c r="D270" s="103">
        <v>18.572906779158718</v>
      </c>
      <c r="E270" s="103">
        <v>6.8934868469743282</v>
      </c>
      <c r="F270" s="103">
        <v>0.51866288355964851</v>
      </c>
      <c r="G270" s="103">
        <v>12.198082815744037</v>
      </c>
      <c r="H270" s="103">
        <v>27.157885163783686</v>
      </c>
      <c r="I270" s="103">
        <v>0.276137766776205</v>
      </c>
      <c r="J270" s="103">
        <v>25.582183881935833</v>
      </c>
      <c r="K270" s="59" t="s">
        <v>81</v>
      </c>
      <c r="L270" s="103">
        <v>27.892223524785916</v>
      </c>
      <c r="M270" s="60">
        <v>100.00000000000001</v>
      </c>
      <c r="N270" s="90">
        <f t="shared" si="24"/>
        <v>-11.679419932184388</v>
      </c>
      <c r="P270" s="217">
        <v>42370</v>
      </c>
      <c r="Q270" s="90">
        <f t="shared" si="32"/>
        <v>18.572906779158718</v>
      </c>
      <c r="R270" s="90">
        <f t="shared" si="26"/>
        <v>27.892223524785916</v>
      </c>
      <c r="S270" s="91">
        <f t="shared" si="33"/>
        <v>0.51866288355964851</v>
      </c>
      <c r="T270" s="91">
        <f t="shared" si="28"/>
        <v>27.157885163783686</v>
      </c>
      <c r="U270" s="91">
        <f t="shared" si="29"/>
        <v>25.582183881935833</v>
      </c>
      <c r="V270" s="91">
        <f t="shared" si="30"/>
        <v>0.276137766776205</v>
      </c>
      <c r="W270" s="91" t="str">
        <f t="shared" si="31"/>
        <v xml:space="preserve">-  </v>
      </c>
      <c r="AG270" s="217"/>
      <c r="AH270" s="91"/>
      <c r="AI270" s="90"/>
      <c r="AJ270" s="91"/>
      <c r="AK270" s="91"/>
      <c r="AL270" s="91"/>
      <c r="AM270" s="91"/>
      <c r="AN270" s="91"/>
    </row>
    <row r="271" spans="1:40" ht="10.5" customHeight="1">
      <c r="A271" s="238"/>
      <c r="B271" s="204" t="s">
        <v>76</v>
      </c>
      <c r="C271" s="205">
        <v>3639127.3171262131</v>
      </c>
      <c r="D271" s="206">
        <v>19.170253815806714</v>
      </c>
      <c r="E271" s="206">
        <v>7.4458442882372129</v>
      </c>
      <c r="F271" s="206">
        <v>0.50888366363801973</v>
      </c>
      <c r="G271" s="206">
        <v>12.233293191207521</v>
      </c>
      <c r="H271" s="206">
        <v>28.040442799710185</v>
      </c>
      <c r="I271" s="206">
        <v>0.27219123373991067</v>
      </c>
      <c r="J271" s="206">
        <v>25.603388170641082</v>
      </c>
      <c r="K271" s="239" t="s">
        <v>81</v>
      </c>
      <c r="L271" s="206">
        <v>26.404840316464085</v>
      </c>
      <c r="M271" s="239">
        <v>100</v>
      </c>
      <c r="N271" s="90">
        <f t="shared" ref="N271:N276" si="34">F271-G271</f>
        <v>-11.724409527569501</v>
      </c>
      <c r="P271" s="217">
        <v>42401</v>
      </c>
      <c r="Q271" s="90">
        <f t="shared" si="32"/>
        <v>19.170253815806714</v>
      </c>
      <c r="R271" s="90">
        <f t="shared" si="26"/>
        <v>26.404840316464085</v>
      </c>
      <c r="S271" s="91">
        <f t="shared" si="33"/>
        <v>0.50888366363801973</v>
      </c>
      <c r="T271" s="91">
        <f t="shared" si="28"/>
        <v>28.040442799710185</v>
      </c>
      <c r="U271" s="91">
        <f t="shared" si="29"/>
        <v>25.603388170641082</v>
      </c>
      <c r="V271" s="91">
        <f t="shared" si="30"/>
        <v>0.27219123373991067</v>
      </c>
      <c r="W271" s="91" t="str">
        <f t="shared" si="31"/>
        <v xml:space="preserve">-  </v>
      </c>
    </row>
    <row r="272" spans="1:40" ht="10.5" customHeight="1">
      <c r="A272" s="238"/>
      <c r="B272" s="57" t="s">
        <v>77</v>
      </c>
      <c r="C272" s="102">
        <v>3646649.7027748693</v>
      </c>
      <c r="D272" s="103">
        <v>19.460031925002681</v>
      </c>
      <c r="E272" s="103">
        <v>9.3579343209257129</v>
      </c>
      <c r="F272" s="103">
        <v>0.45745897321859114</v>
      </c>
      <c r="G272" s="103">
        <v>10.559556577295563</v>
      </c>
      <c r="H272" s="103">
        <v>29.134447142036045</v>
      </c>
      <c r="I272" s="103">
        <v>0.26977262308145683</v>
      </c>
      <c r="J272" s="103">
        <v>26.186036863922414</v>
      </c>
      <c r="K272" s="59" t="s">
        <v>81</v>
      </c>
      <c r="L272" s="103">
        <v>24.492252472738802</v>
      </c>
      <c r="M272" s="60">
        <v>99.999999999999986</v>
      </c>
      <c r="N272" s="90">
        <f t="shared" si="34"/>
        <v>-10.102097604076972</v>
      </c>
      <c r="P272" s="217">
        <v>42430</v>
      </c>
      <c r="Q272" s="90">
        <f t="shared" si="32"/>
        <v>19.460031925002681</v>
      </c>
      <c r="R272" s="90">
        <f t="shared" si="26"/>
        <v>24.492252472738802</v>
      </c>
      <c r="S272" s="91">
        <f t="shared" si="33"/>
        <v>0.45745897321859114</v>
      </c>
      <c r="T272" s="91">
        <f t="shared" si="28"/>
        <v>29.134447142036045</v>
      </c>
      <c r="U272" s="91">
        <f t="shared" si="29"/>
        <v>26.186036863922414</v>
      </c>
      <c r="V272" s="91">
        <f t="shared" si="30"/>
        <v>0.26977262308145683</v>
      </c>
      <c r="W272" s="91" t="str">
        <f t="shared" si="31"/>
        <v xml:space="preserve">-  </v>
      </c>
    </row>
    <row r="273" spans="1:23" ht="10.5" customHeight="1">
      <c r="A273" s="238"/>
      <c r="B273" s="57" t="s">
        <v>78</v>
      </c>
      <c r="C273" s="102">
        <v>3685230.0369238486</v>
      </c>
      <c r="D273" s="103">
        <v>19.608404251512663</v>
      </c>
      <c r="E273" s="103">
        <v>13.175210155323896</v>
      </c>
      <c r="F273" s="103">
        <v>0.42985453277005403</v>
      </c>
      <c r="G273" s="103">
        <v>6.8630486289588202</v>
      </c>
      <c r="H273" s="103">
        <v>25.903840236709264</v>
      </c>
      <c r="I273" s="103">
        <v>0.26577272292151005</v>
      </c>
      <c r="J273" s="103">
        <v>26.248694960745254</v>
      </c>
      <c r="K273" s="59" t="s">
        <v>81</v>
      </c>
      <c r="L273" s="103">
        <v>27.543433295341252</v>
      </c>
      <c r="M273" s="60">
        <v>100</v>
      </c>
      <c r="N273" s="90">
        <f t="shared" si="34"/>
        <v>-6.4331940961887657</v>
      </c>
      <c r="P273" s="217">
        <v>42461</v>
      </c>
      <c r="Q273" s="90">
        <f t="shared" si="32"/>
        <v>19.608404251512663</v>
      </c>
      <c r="R273" s="90">
        <f t="shared" si="26"/>
        <v>27.543433295341252</v>
      </c>
      <c r="S273" s="91">
        <f t="shared" si="33"/>
        <v>0.42985453277005403</v>
      </c>
      <c r="T273" s="91">
        <f t="shared" si="28"/>
        <v>25.903840236709264</v>
      </c>
      <c r="U273" s="91">
        <f t="shared" si="29"/>
        <v>26.248694960745254</v>
      </c>
      <c r="V273" s="91">
        <f t="shared" si="30"/>
        <v>0.26577272292151005</v>
      </c>
      <c r="W273" s="91" t="str">
        <f t="shared" si="31"/>
        <v xml:space="preserve">-  </v>
      </c>
    </row>
    <row r="274" spans="1:23" ht="10.5" customHeight="1">
      <c r="A274" s="238"/>
      <c r="B274" s="57" t="s">
        <v>79</v>
      </c>
      <c r="C274" s="102">
        <v>3745945.6316424459</v>
      </c>
      <c r="D274" s="103">
        <v>19.597967997790803</v>
      </c>
      <c r="E274" s="103">
        <v>13.687244388228176</v>
      </c>
      <c r="F274" s="103">
        <v>0.44186445333091723</v>
      </c>
      <c r="G274" s="103">
        <v>6.3525880628935436</v>
      </c>
      <c r="H274" s="103">
        <v>26.856689837675766</v>
      </c>
      <c r="I274" s="103">
        <v>0.26015152046312001</v>
      </c>
      <c r="J274" s="103">
        <v>26.100312850186441</v>
      </c>
      <c r="K274" s="59" t="s">
        <v>81</v>
      </c>
      <c r="L274" s="103">
        <v>26.743013340552956</v>
      </c>
      <c r="M274" s="60">
        <v>100</v>
      </c>
      <c r="N274" s="90">
        <f t="shared" si="34"/>
        <v>-5.9107236095626261</v>
      </c>
      <c r="P274" s="217">
        <v>42492</v>
      </c>
      <c r="Q274" s="90">
        <f t="shared" si="32"/>
        <v>19.597967997790803</v>
      </c>
      <c r="R274" s="90">
        <f t="shared" si="26"/>
        <v>26.743013340552956</v>
      </c>
      <c r="S274" s="91">
        <f t="shared" si="33"/>
        <v>0.44186445333091723</v>
      </c>
      <c r="T274" s="91">
        <f t="shared" si="28"/>
        <v>26.856689837675766</v>
      </c>
      <c r="U274" s="91">
        <f t="shared" si="29"/>
        <v>26.100312850186441</v>
      </c>
      <c r="V274" s="91">
        <f t="shared" si="30"/>
        <v>0.26015152046312001</v>
      </c>
      <c r="W274" s="91" t="str">
        <f t="shared" si="31"/>
        <v xml:space="preserve">-  </v>
      </c>
    </row>
    <row r="275" spans="1:23" ht="10.5" customHeight="1">
      <c r="A275" s="238"/>
      <c r="B275" s="57" t="s">
        <v>80</v>
      </c>
      <c r="C275" s="102">
        <v>3786916.1857721694</v>
      </c>
      <c r="D275" s="103">
        <v>19.755073128495933</v>
      </c>
      <c r="E275" s="103">
        <v>14.59985773546069</v>
      </c>
      <c r="F275" s="103">
        <v>0.39239348485279113</v>
      </c>
      <c r="G275" s="103">
        <v>5.5476088778880346</v>
      </c>
      <c r="H275" s="103">
        <v>28.077225522643289</v>
      </c>
      <c r="I275" s="103">
        <v>0.36189330222489224</v>
      </c>
      <c r="J275" s="103">
        <v>26.352273347048609</v>
      </c>
      <c r="K275" s="59" t="s">
        <v>81</v>
      </c>
      <c r="L275" s="103">
        <v>25.061141214734477</v>
      </c>
      <c r="M275" s="60">
        <v>99.999999999999986</v>
      </c>
      <c r="N275" s="90">
        <f t="shared" si="34"/>
        <v>-5.1552153930352436</v>
      </c>
      <c r="P275" s="217">
        <v>42522</v>
      </c>
      <c r="Q275" s="90">
        <f t="shared" si="32"/>
        <v>19.755073128495933</v>
      </c>
      <c r="R275" s="90">
        <f t="shared" si="26"/>
        <v>25.061141214734477</v>
      </c>
      <c r="S275" s="91">
        <f t="shared" si="33"/>
        <v>0.39239348485279113</v>
      </c>
      <c r="T275" s="91">
        <f t="shared" si="28"/>
        <v>28.077225522643289</v>
      </c>
      <c r="U275" s="91">
        <f t="shared" si="29"/>
        <v>26.352273347048609</v>
      </c>
      <c r="V275" s="91">
        <f t="shared" si="30"/>
        <v>0.36189330222489224</v>
      </c>
      <c r="W275" s="91" t="str">
        <f t="shared" si="31"/>
        <v xml:space="preserve">-  </v>
      </c>
    </row>
    <row r="276" spans="1:23" ht="10.5" customHeight="1">
      <c r="A276" s="238"/>
      <c r="B276" s="204" t="s">
        <v>69</v>
      </c>
      <c r="C276" s="205">
        <v>3872245.9878254067</v>
      </c>
      <c r="D276" s="206">
        <v>19.698960397561187</v>
      </c>
      <c r="E276" s="206">
        <v>15.368375962804691</v>
      </c>
      <c r="F276" s="206">
        <v>0.38833858619387407</v>
      </c>
      <c r="G276" s="206">
        <v>4.7189230209503705</v>
      </c>
      <c r="H276" s="206">
        <v>26.626623159220742</v>
      </c>
      <c r="I276" s="206">
        <v>0.27824678581442941</v>
      </c>
      <c r="J276" s="206">
        <v>26.147625617575855</v>
      </c>
      <c r="K276" s="239" t="s">
        <v>81</v>
      </c>
      <c r="L276" s="206">
        <v>26.860205453633906</v>
      </c>
      <c r="M276" s="239">
        <v>100</v>
      </c>
      <c r="N276" s="90">
        <f t="shared" si="34"/>
        <v>-4.3305844347564966</v>
      </c>
      <c r="P276" s="217">
        <v>42552</v>
      </c>
      <c r="Q276" s="90">
        <f t="shared" si="32"/>
        <v>19.698960397561187</v>
      </c>
      <c r="R276" s="90">
        <f t="shared" si="26"/>
        <v>26.860205453633906</v>
      </c>
      <c r="S276" s="91">
        <f t="shared" si="33"/>
        <v>0.38833858619387407</v>
      </c>
      <c r="T276" s="91">
        <f t="shared" si="28"/>
        <v>26.626623159220742</v>
      </c>
      <c r="U276" s="91">
        <f t="shared" si="29"/>
        <v>26.147625617575855</v>
      </c>
      <c r="V276" s="91">
        <f t="shared" si="30"/>
        <v>0.27824678581442941</v>
      </c>
      <c r="W276" s="91" t="str">
        <f t="shared" si="31"/>
        <v xml:space="preserve">-  </v>
      </c>
    </row>
    <row r="277" spans="1:23" ht="10.5" customHeight="1">
      <c r="A277" s="238"/>
      <c r="B277" s="204" t="s">
        <v>70</v>
      </c>
      <c r="C277" s="205">
        <v>3923121.6240571775</v>
      </c>
      <c r="D277" s="206">
        <v>20.023465396498281</v>
      </c>
      <c r="E277" s="206">
        <v>16.755302759476979</v>
      </c>
      <c r="F277" s="206">
        <v>0.38386933767372938</v>
      </c>
      <c r="G277" s="206">
        <v>3.6520319746950318</v>
      </c>
      <c r="H277" s="206">
        <v>27.493156673478531</v>
      </c>
      <c r="I277" s="206">
        <v>0.27272413822323538</v>
      </c>
      <c r="J277" s="206">
        <v>23.967581127421745</v>
      </c>
      <c r="K277" s="239" t="s">
        <v>81</v>
      </c>
      <c r="L277" s="206">
        <v>27.859203326704485</v>
      </c>
      <c r="M277" s="239">
        <v>100.00000000000001</v>
      </c>
      <c r="N277" s="90">
        <f t="shared" ref="N277:N295" si="35">F277-G277</f>
        <v>-3.2681626370213026</v>
      </c>
      <c r="P277" s="217">
        <v>42583</v>
      </c>
      <c r="Q277" s="90">
        <f t="shared" si="32"/>
        <v>20.023465396498281</v>
      </c>
      <c r="R277" s="90">
        <f t="shared" si="26"/>
        <v>27.859203326704485</v>
      </c>
      <c r="S277" s="91">
        <f t="shared" si="33"/>
        <v>0.38386933767372938</v>
      </c>
      <c r="T277" s="91">
        <f t="shared" si="28"/>
        <v>27.493156673478531</v>
      </c>
      <c r="U277" s="91">
        <f t="shared" si="29"/>
        <v>23.967581127421745</v>
      </c>
      <c r="V277" s="91">
        <f t="shared" si="30"/>
        <v>0.27272413822323538</v>
      </c>
      <c r="W277" s="91" t="str">
        <f t="shared" si="31"/>
        <v xml:space="preserve">-  </v>
      </c>
    </row>
    <row r="278" spans="1:23" ht="10.5" customHeight="1">
      <c r="A278" s="238"/>
      <c r="B278" s="57" t="s">
        <v>71</v>
      </c>
      <c r="C278" s="102">
        <v>3975753.5988982422</v>
      </c>
      <c r="D278" s="103">
        <v>20.070504007556337</v>
      </c>
      <c r="E278" s="103">
        <v>17.366662917100939</v>
      </c>
      <c r="F278" s="103">
        <v>0.38265625157237082</v>
      </c>
      <c r="G278" s="103">
        <v>3.0864973420277697</v>
      </c>
      <c r="H278" s="103">
        <v>28.631622043724171</v>
      </c>
      <c r="I278" s="103">
        <v>0.26688900620208639</v>
      </c>
      <c r="J278" s="103">
        <v>24.115737730269686</v>
      </c>
      <c r="K278" s="59" t="s">
        <v>81</v>
      </c>
      <c r="L278" s="103">
        <v>26.53259096067535</v>
      </c>
      <c r="M278" s="60">
        <v>100</v>
      </c>
      <c r="N278" s="90">
        <f t="shared" si="35"/>
        <v>-2.7038410904553989</v>
      </c>
      <c r="P278" s="217">
        <v>42614</v>
      </c>
      <c r="Q278" s="90">
        <f t="shared" si="32"/>
        <v>20.070504007556337</v>
      </c>
      <c r="R278" s="90">
        <f t="shared" si="26"/>
        <v>26.53259096067535</v>
      </c>
      <c r="S278" s="91">
        <f t="shared" si="33"/>
        <v>0.38265625157237082</v>
      </c>
      <c r="T278" s="91">
        <f t="shared" si="28"/>
        <v>28.631622043724171</v>
      </c>
      <c r="U278" s="91">
        <f t="shared" si="29"/>
        <v>24.115737730269686</v>
      </c>
      <c r="V278" s="91">
        <f t="shared" si="30"/>
        <v>0.26688900620208639</v>
      </c>
      <c r="W278" s="91" t="str">
        <f t="shared" si="31"/>
        <v xml:space="preserve">-  </v>
      </c>
    </row>
    <row r="279" spans="1:23" ht="10.5" customHeight="1">
      <c r="A279" s="238"/>
      <c r="B279" s="57" t="s">
        <v>72</v>
      </c>
      <c r="C279" s="102">
        <v>3977971.8224340705</v>
      </c>
      <c r="D279" s="103">
        <v>20.805576002058089</v>
      </c>
      <c r="E279" s="103">
        <v>18.550206969455626</v>
      </c>
      <c r="F279" s="103">
        <v>0.36710777779634463</v>
      </c>
      <c r="G279" s="103">
        <v>2.6224768103988114</v>
      </c>
      <c r="H279" s="103">
        <v>27.111708926659801</v>
      </c>
      <c r="I279" s="103">
        <v>0.26530680019456415</v>
      </c>
      <c r="J279" s="103">
        <v>24.585179630115164</v>
      </c>
      <c r="K279" s="59" t="s">
        <v>81</v>
      </c>
      <c r="L279" s="103">
        <v>26.865120863176053</v>
      </c>
      <c r="M279" s="60">
        <v>100.00000000000001</v>
      </c>
      <c r="N279" s="90">
        <f t="shared" si="35"/>
        <v>-2.2553690326024669</v>
      </c>
      <c r="O279" s="103"/>
      <c r="P279" s="217">
        <v>42645</v>
      </c>
      <c r="Q279" s="90">
        <f t="shared" si="32"/>
        <v>20.805576002058089</v>
      </c>
      <c r="R279" s="90">
        <f t="shared" si="26"/>
        <v>26.865120863176053</v>
      </c>
      <c r="S279" s="91">
        <f t="shared" si="33"/>
        <v>0.36710777779634463</v>
      </c>
      <c r="T279" s="91">
        <f t="shared" si="28"/>
        <v>27.111708926659801</v>
      </c>
      <c r="U279" s="91">
        <f t="shared" si="29"/>
        <v>24.585179630115164</v>
      </c>
      <c r="V279" s="91">
        <f t="shared" si="30"/>
        <v>0.26530680019456415</v>
      </c>
      <c r="W279" s="91" t="str">
        <f t="shared" si="31"/>
        <v xml:space="preserve">-  </v>
      </c>
    </row>
    <row r="280" spans="1:23" ht="10.5" customHeight="1">
      <c r="A280" s="238"/>
      <c r="B280" s="57" t="s">
        <v>73</v>
      </c>
      <c r="C280" s="102">
        <v>4047373.0104793119</v>
      </c>
      <c r="D280" s="103">
        <v>20.988823929925189</v>
      </c>
      <c r="E280" s="103">
        <v>18.779192617340559</v>
      </c>
      <c r="F280" s="103">
        <v>0.38649959087572044</v>
      </c>
      <c r="G280" s="103">
        <v>2.5961309034603484</v>
      </c>
      <c r="H280" s="103">
        <v>27.208249552462512</v>
      </c>
      <c r="I280" s="103">
        <v>0.26007664289077481</v>
      </c>
      <c r="J280" s="103">
        <v>24.325348244046268</v>
      </c>
      <c r="K280" s="59" t="s">
        <v>81</v>
      </c>
      <c r="L280" s="103">
        <v>26.831002039799529</v>
      </c>
      <c r="M280" s="60">
        <v>99.999999999999986</v>
      </c>
      <c r="N280" s="90">
        <f t="shared" si="35"/>
        <v>-2.2096313125846279</v>
      </c>
      <c r="P280" s="217">
        <v>42675</v>
      </c>
      <c r="Q280" s="90">
        <f t="shared" ref="Q280:Q286" si="36">D280</f>
        <v>20.988823929925189</v>
      </c>
      <c r="R280" s="90">
        <f t="shared" ref="R280:R286" si="37">L280</f>
        <v>26.831002039799529</v>
      </c>
      <c r="S280" s="91">
        <f t="shared" ref="S280:S286" si="38">F280</f>
        <v>0.38649959087572044</v>
      </c>
      <c r="T280" s="91">
        <f t="shared" ref="T280:T286" si="39">H280</f>
        <v>27.208249552462512</v>
      </c>
      <c r="U280" s="91">
        <f t="shared" ref="U280:U286" si="40">J280</f>
        <v>24.325348244046268</v>
      </c>
      <c r="V280" s="91">
        <f t="shared" ref="V280:V286" si="41">I280</f>
        <v>0.26007664289077481</v>
      </c>
      <c r="W280" s="91" t="str">
        <f t="shared" ref="W280:W286" si="42">K280</f>
        <v xml:space="preserve">-  </v>
      </c>
    </row>
    <row r="281" spans="1:23" ht="10.5" customHeight="1">
      <c r="A281" s="238"/>
      <c r="B281" s="57" t="s">
        <v>74</v>
      </c>
      <c r="C281" s="102">
        <v>4012804.0180454762</v>
      </c>
      <c r="D281" s="103">
        <v>21.642732389507419</v>
      </c>
      <c r="E281" s="103">
        <v>19.511942714965905</v>
      </c>
      <c r="F281" s="103">
        <v>0.37545202722362342</v>
      </c>
      <c r="G281" s="103">
        <v>2.5062417017651377</v>
      </c>
      <c r="H281" s="103">
        <v>27.446225986015488</v>
      </c>
      <c r="I281" s="103">
        <v>0.26226639586745271</v>
      </c>
      <c r="J281" s="103">
        <v>24.695460555107939</v>
      </c>
      <c r="K281" s="59" t="s">
        <v>81</v>
      </c>
      <c r="L281" s="103">
        <v>25.577862646278088</v>
      </c>
      <c r="M281" s="60">
        <v>100.00000000000001</v>
      </c>
      <c r="N281" s="90">
        <f t="shared" si="35"/>
        <v>-2.1307896745415142</v>
      </c>
      <c r="P281" s="217">
        <v>42705</v>
      </c>
      <c r="Q281" s="90">
        <f t="shared" si="36"/>
        <v>21.642732389507419</v>
      </c>
      <c r="R281" s="90">
        <f t="shared" si="37"/>
        <v>25.577862646278088</v>
      </c>
      <c r="S281" s="91">
        <f t="shared" si="38"/>
        <v>0.37545202722362342</v>
      </c>
      <c r="T281" s="91">
        <f t="shared" si="39"/>
        <v>27.446225986015488</v>
      </c>
      <c r="U281" s="91">
        <f t="shared" si="40"/>
        <v>24.695460555107939</v>
      </c>
      <c r="V281" s="91">
        <f t="shared" si="41"/>
        <v>0.26226639586745271</v>
      </c>
      <c r="W281" s="91" t="str">
        <f t="shared" si="42"/>
        <v xml:space="preserve">-  </v>
      </c>
    </row>
    <row r="282" spans="1:23" ht="10.5" customHeight="1">
      <c r="A282" s="56">
        <v>2017</v>
      </c>
      <c r="B282" s="57" t="s">
        <v>75</v>
      </c>
      <c r="C282" s="102">
        <v>4061290.7893532044</v>
      </c>
      <c r="D282" s="103">
        <v>22.044739221724409</v>
      </c>
      <c r="E282" s="103">
        <v>19.994885885266363</v>
      </c>
      <c r="F282" s="103">
        <v>0.35715720550610497</v>
      </c>
      <c r="G282" s="103">
        <v>2.4070105419641519</v>
      </c>
      <c r="H282" s="103">
        <v>24.829212128942821</v>
      </c>
      <c r="I282" s="103">
        <v>0.25369939630811156</v>
      </c>
      <c r="J282" s="103">
        <v>24.87038116760603</v>
      </c>
      <c r="K282" s="59" t="s">
        <v>81</v>
      </c>
      <c r="L282" s="103">
        <v>27.644810879912523</v>
      </c>
      <c r="M282" s="60">
        <v>100</v>
      </c>
      <c r="N282" s="90">
        <f t="shared" si="35"/>
        <v>-2.0498533364580469</v>
      </c>
      <c r="P282" s="217">
        <v>42736</v>
      </c>
      <c r="Q282" s="90">
        <f t="shared" si="36"/>
        <v>22.044739221724409</v>
      </c>
      <c r="R282" s="90">
        <f t="shared" si="37"/>
        <v>27.644810879912523</v>
      </c>
      <c r="S282" s="91">
        <f t="shared" si="38"/>
        <v>0.35715720550610497</v>
      </c>
      <c r="T282" s="91">
        <f t="shared" si="39"/>
        <v>24.829212128942821</v>
      </c>
      <c r="U282" s="91">
        <f t="shared" si="40"/>
        <v>24.87038116760603</v>
      </c>
      <c r="V282" s="91">
        <f t="shared" si="41"/>
        <v>0.25369939630811156</v>
      </c>
      <c r="W282" s="91" t="str">
        <f t="shared" si="42"/>
        <v xml:space="preserve">-  </v>
      </c>
    </row>
    <row r="283" spans="1:23" ht="10.5" customHeight="1">
      <c r="A283" s="238"/>
      <c r="B283" s="57" t="s">
        <v>76</v>
      </c>
      <c r="C283" s="102">
        <v>4112709.3779847743</v>
      </c>
      <c r="D283" s="103">
        <v>22.390043958524004</v>
      </c>
      <c r="E283" s="103">
        <v>20.36859961844285</v>
      </c>
      <c r="F283" s="103">
        <v>0.35038556132479814</v>
      </c>
      <c r="G283" s="103">
        <v>2.3718299014059507</v>
      </c>
      <c r="H283" s="103">
        <v>25.775619205327153</v>
      </c>
      <c r="I283" s="103">
        <v>0.2467806946771893</v>
      </c>
      <c r="J283" s="103">
        <v>24.686109256794513</v>
      </c>
      <c r="K283" s="59" t="s">
        <v>81</v>
      </c>
      <c r="L283" s="103">
        <v>26.551061323352336</v>
      </c>
      <c r="M283" s="60">
        <v>99.999999999999986</v>
      </c>
      <c r="N283" s="90">
        <f t="shared" si="35"/>
        <v>-2.0214443400811524</v>
      </c>
      <c r="P283" s="217">
        <v>42768</v>
      </c>
      <c r="Q283" s="90">
        <f t="shared" si="36"/>
        <v>22.390043958524004</v>
      </c>
      <c r="R283" s="90">
        <f t="shared" si="37"/>
        <v>26.551061323352336</v>
      </c>
      <c r="S283" s="91">
        <f t="shared" si="38"/>
        <v>0.35038556132479814</v>
      </c>
      <c r="T283" s="91">
        <f t="shared" si="39"/>
        <v>25.775619205327153</v>
      </c>
      <c r="U283" s="91">
        <f t="shared" si="40"/>
        <v>24.686109256794513</v>
      </c>
      <c r="V283" s="91">
        <f t="shared" si="41"/>
        <v>0.2467806946771893</v>
      </c>
      <c r="W283" s="91" t="str">
        <f t="shared" si="42"/>
        <v xml:space="preserve">-  </v>
      </c>
    </row>
    <row r="284" spans="1:23" ht="10.5" customHeight="1">
      <c r="A284" s="238"/>
      <c r="B284" s="57" t="s">
        <v>77</v>
      </c>
      <c r="C284" s="102">
        <v>4180424.4250183101</v>
      </c>
      <c r="D284" s="103">
        <v>22.418887478645214</v>
      </c>
      <c r="E284" s="103">
        <v>20.745055305305698</v>
      </c>
      <c r="F284" s="103">
        <v>0.3539023029431041</v>
      </c>
      <c r="G284" s="103">
        <v>2.0277344762826219</v>
      </c>
      <c r="H284" s="103">
        <v>26.719289447419548</v>
      </c>
      <c r="I284" s="103">
        <v>0.26154485901721369</v>
      </c>
      <c r="J284" s="103">
        <v>24.732675781028799</v>
      </c>
      <c r="K284" s="59" t="s">
        <v>81</v>
      </c>
      <c r="L284" s="103">
        <v>25.513700130946116</v>
      </c>
      <c r="M284" s="60">
        <v>100</v>
      </c>
      <c r="N284" s="90">
        <f t="shared" si="35"/>
        <v>-1.6738321733395178</v>
      </c>
      <c r="P284" s="217">
        <v>42795</v>
      </c>
      <c r="Q284" s="90">
        <f t="shared" si="36"/>
        <v>22.418887478645214</v>
      </c>
      <c r="R284" s="90">
        <f t="shared" si="37"/>
        <v>25.513700130946116</v>
      </c>
      <c r="S284" s="91">
        <f t="shared" si="38"/>
        <v>0.3539023029431041</v>
      </c>
      <c r="T284" s="91">
        <f t="shared" si="39"/>
        <v>26.719289447419548</v>
      </c>
      <c r="U284" s="91">
        <f t="shared" si="40"/>
        <v>24.732675781028799</v>
      </c>
      <c r="V284" s="91">
        <f t="shared" si="41"/>
        <v>0.26154485901721369</v>
      </c>
      <c r="W284" s="91" t="str">
        <f t="shared" si="42"/>
        <v xml:space="preserve">-  </v>
      </c>
    </row>
    <row r="285" spans="1:23" ht="10.5" customHeight="1">
      <c r="A285" s="238"/>
      <c r="B285" s="57" t="s">
        <v>78</v>
      </c>
      <c r="C285" s="102">
        <v>4198129.0698320419</v>
      </c>
      <c r="D285" s="103">
        <v>22.933149130174776</v>
      </c>
      <c r="E285" s="103">
        <v>21.578757589581794</v>
      </c>
      <c r="F285" s="103">
        <v>0.3484949255929487</v>
      </c>
      <c r="G285" s="103">
        <v>1.7028864661859309</v>
      </c>
      <c r="H285" s="103">
        <v>25.982852976857725</v>
      </c>
      <c r="I285" s="103">
        <v>0.2441625439166985</v>
      </c>
      <c r="J285" s="103">
        <v>24.887022925830173</v>
      </c>
      <c r="K285" s="59" t="s">
        <v>81</v>
      </c>
      <c r="L285" s="103">
        <v>25.604317497627687</v>
      </c>
      <c r="M285" s="60">
        <v>100.00000000000001</v>
      </c>
      <c r="N285" s="90">
        <f t="shared" si="35"/>
        <v>-1.3543915405929821</v>
      </c>
      <c r="P285" s="217">
        <v>42827</v>
      </c>
      <c r="Q285" s="90">
        <f t="shared" si="36"/>
        <v>22.933149130174776</v>
      </c>
      <c r="R285" s="90">
        <f t="shared" si="37"/>
        <v>25.604317497627687</v>
      </c>
      <c r="S285" s="91">
        <f t="shared" si="38"/>
        <v>0.3484949255929487</v>
      </c>
      <c r="T285" s="91">
        <f t="shared" si="39"/>
        <v>25.982852976857725</v>
      </c>
      <c r="U285" s="91">
        <f t="shared" si="40"/>
        <v>24.887022925830173</v>
      </c>
      <c r="V285" s="91">
        <f t="shared" si="41"/>
        <v>0.2441625439166985</v>
      </c>
      <c r="W285" s="91" t="str">
        <f t="shared" si="42"/>
        <v xml:space="preserve">-  </v>
      </c>
    </row>
    <row r="286" spans="1:23" ht="10.5" customHeight="1">
      <c r="A286" s="238"/>
      <c r="B286" s="57" t="s">
        <v>79</v>
      </c>
      <c r="C286" s="205">
        <v>4275950.8923648903</v>
      </c>
      <c r="D286" s="206">
        <v>22.941585960992576</v>
      </c>
      <c r="E286" s="206">
        <v>20.862000088414888</v>
      </c>
      <c r="F286" s="206">
        <v>0.34899828944657985</v>
      </c>
      <c r="G286" s="206">
        <v>2.4285841620242716</v>
      </c>
      <c r="H286" s="206">
        <v>26.352042760029555</v>
      </c>
      <c r="I286" s="206">
        <v>0.2375270723345905</v>
      </c>
      <c r="J286" s="206">
        <v>23.323545402007749</v>
      </c>
      <c r="K286" s="239" t="s">
        <v>81</v>
      </c>
      <c r="L286" s="206">
        <v>26.79630051518896</v>
      </c>
      <c r="M286" s="239">
        <v>100.00000000000001</v>
      </c>
      <c r="N286" s="90">
        <f t="shared" si="35"/>
        <v>-2.0795858725776917</v>
      </c>
      <c r="P286" s="217">
        <v>42858</v>
      </c>
      <c r="Q286" s="90">
        <f t="shared" si="36"/>
        <v>22.941585960992576</v>
      </c>
      <c r="R286" s="90">
        <f t="shared" si="37"/>
        <v>26.79630051518896</v>
      </c>
      <c r="S286" s="91">
        <f t="shared" si="38"/>
        <v>0.34899828944657985</v>
      </c>
      <c r="T286" s="91">
        <f t="shared" si="39"/>
        <v>26.352042760029555</v>
      </c>
      <c r="U286" s="91">
        <f t="shared" si="40"/>
        <v>23.323545402007749</v>
      </c>
      <c r="V286" s="91">
        <f t="shared" si="41"/>
        <v>0.2375270723345905</v>
      </c>
      <c r="W286" s="91" t="str">
        <f t="shared" si="42"/>
        <v xml:space="preserve">-  </v>
      </c>
    </row>
    <row r="287" spans="1:23" ht="10.5" customHeight="1">
      <c r="A287" s="238"/>
      <c r="B287" s="57" t="s">
        <v>80</v>
      </c>
      <c r="C287" s="102">
        <v>4312783.3762939582</v>
      </c>
      <c r="D287" s="103">
        <v>23.78134987185814</v>
      </c>
      <c r="E287" s="103">
        <v>21.655104909480745</v>
      </c>
      <c r="F287" s="103">
        <v>0.34783427680376844</v>
      </c>
      <c r="G287" s="103">
        <v>2.4740792391811639</v>
      </c>
      <c r="H287" s="103">
        <v>27.065383219292599</v>
      </c>
      <c r="I287" s="103">
        <v>0.23380184895797174</v>
      </c>
      <c r="J287" s="103">
        <v>23.549989911170773</v>
      </c>
      <c r="K287" s="59" t="s">
        <v>81</v>
      </c>
      <c r="L287" s="103">
        <v>25.021640871916745</v>
      </c>
      <c r="M287" s="60">
        <v>99.999999999999986</v>
      </c>
      <c r="N287" s="90">
        <f t="shared" si="35"/>
        <v>-2.1262449623773954</v>
      </c>
      <c r="P287" s="217">
        <v>42887</v>
      </c>
      <c r="Q287" s="90">
        <f t="shared" ref="Q287" si="43">D287</f>
        <v>23.78134987185814</v>
      </c>
      <c r="R287" s="90">
        <f t="shared" ref="R287" si="44">L287</f>
        <v>25.021640871916745</v>
      </c>
      <c r="S287" s="91">
        <f t="shared" ref="S287" si="45">F287</f>
        <v>0.34783427680376844</v>
      </c>
      <c r="T287" s="91">
        <f t="shared" ref="T287" si="46">H287</f>
        <v>27.065383219292599</v>
      </c>
      <c r="U287" s="91">
        <f t="shared" ref="U287:U290" si="47">J287</f>
        <v>23.549989911170773</v>
      </c>
      <c r="V287" s="91">
        <f t="shared" ref="V287:V290" si="48">I287</f>
        <v>0.23380184895797174</v>
      </c>
      <c r="W287" s="91" t="str">
        <f t="shared" ref="W287:W290" si="49">K287</f>
        <v xml:space="preserve">-  </v>
      </c>
    </row>
    <row r="288" spans="1:23" ht="10.5" customHeight="1">
      <c r="A288" s="238"/>
      <c r="B288" s="57" t="s">
        <v>69</v>
      </c>
      <c r="C288" s="102">
        <v>4382182.3209176101</v>
      </c>
      <c r="D288" s="103">
        <v>24.057846844730825</v>
      </c>
      <c r="E288" s="103">
        <v>22.104173416871646</v>
      </c>
      <c r="F288" s="103">
        <v>0.32869663700816465</v>
      </c>
      <c r="G288" s="103">
        <v>2.2823700648673433</v>
      </c>
      <c r="H288" s="103">
        <v>25.891441767665874</v>
      </c>
      <c r="I288" s="103">
        <v>0.2279504540378707</v>
      </c>
      <c r="J288" s="103">
        <v>23.086835563141989</v>
      </c>
      <c r="K288" s="59" t="s">
        <v>81</v>
      </c>
      <c r="L288" s="103">
        <v>26.407228733415284</v>
      </c>
      <c r="M288" s="60">
        <v>100</v>
      </c>
      <c r="N288" s="90">
        <f t="shared" si="35"/>
        <v>-1.9536734278591785</v>
      </c>
      <c r="P288" s="217">
        <v>42918</v>
      </c>
      <c r="Q288" s="90">
        <f t="shared" ref="Q288:Q290" si="50">D288</f>
        <v>24.057846844730825</v>
      </c>
      <c r="R288" s="90">
        <f t="shared" ref="R288:R290" si="51">L288</f>
        <v>26.407228733415284</v>
      </c>
      <c r="S288" s="91">
        <f t="shared" ref="S288:S290" si="52">F288</f>
        <v>0.32869663700816465</v>
      </c>
      <c r="T288" s="91">
        <f t="shared" ref="T288:T290" si="53">H288</f>
        <v>25.891441767665874</v>
      </c>
      <c r="U288" s="91">
        <f t="shared" si="47"/>
        <v>23.086835563141989</v>
      </c>
      <c r="V288" s="91">
        <f t="shared" si="48"/>
        <v>0.2279504540378707</v>
      </c>
      <c r="W288" s="91" t="str">
        <f t="shared" si="49"/>
        <v xml:space="preserve">-  </v>
      </c>
    </row>
    <row r="289" spans="1:23" ht="10.5" customHeight="1">
      <c r="A289" s="238"/>
      <c r="B289" s="57" t="s">
        <v>70</v>
      </c>
      <c r="C289" s="102">
        <v>4422994.0902022924</v>
      </c>
      <c r="D289" s="103">
        <v>24.342303294340915</v>
      </c>
      <c r="E289" s="103">
        <v>22.392564272434239</v>
      </c>
      <c r="F289" s="103">
        <v>0.32852097185566131</v>
      </c>
      <c r="G289" s="103">
        <v>2.2782599937623313</v>
      </c>
      <c r="H289" s="103">
        <v>26.575021464390613</v>
      </c>
      <c r="I289" s="103">
        <v>0.22362608260882347</v>
      </c>
      <c r="J289" s="103">
        <v>22.833774611715725</v>
      </c>
      <c r="K289" s="59" t="s">
        <v>81</v>
      </c>
      <c r="L289" s="103">
        <v>25.696753575088259</v>
      </c>
      <c r="M289" s="60">
        <v>100</v>
      </c>
      <c r="N289" s="90">
        <f t="shared" si="35"/>
        <v>-1.9497390219066699</v>
      </c>
      <c r="P289" s="217">
        <v>42950</v>
      </c>
      <c r="Q289" s="90">
        <f t="shared" si="50"/>
        <v>24.342303294340915</v>
      </c>
      <c r="R289" s="90">
        <f t="shared" si="51"/>
        <v>25.696753575088259</v>
      </c>
      <c r="S289" s="91">
        <f t="shared" si="52"/>
        <v>0.32852097185566131</v>
      </c>
      <c r="T289" s="91">
        <f t="shared" si="53"/>
        <v>26.575021464390613</v>
      </c>
      <c r="U289" s="91">
        <f t="shared" si="47"/>
        <v>22.833774611715725</v>
      </c>
      <c r="V289" s="91">
        <f t="shared" si="48"/>
        <v>0.22362608260882347</v>
      </c>
      <c r="W289" s="91" t="str">
        <f t="shared" si="49"/>
        <v xml:space="preserve">-  </v>
      </c>
    </row>
    <row r="290" spans="1:23" ht="10.5" customHeight="1">
      <c r="A290" s="238"/>
      <c r="B290" s="57" t="s">
        <v>71</v>
      </c>
      <c r="C290" s="102">
        <v>4438695.9281856027</v>
      </c>
      <c r="D290" s="103">
        <v>23.793983101373765</v>
      </c>
      <c r="E290" s="103">
        <v>21.836628467843731</v>
      </c>
      <c r="F290" s="103">
        <v>0.32933786980356683</v>
      </c>
      <c r="G290" s="103">
        <v>2.2866925033336041</v>
      </c>
      <c r="H290" s="103">
        <v>27.321372882858093</v>
      </c>
      <c r="I290" s="103">
        <v>0.22060743443593744</v>
      </c>
      <c r="J290" s="103">
        <v>22.950811208773654</v>
      </c>
      <c r="K290" s="59" t="s">
        <v>81</v>
      </c>
      <c r="L290" s="103">
        <v>25.383887502754991</v>
      </c>
      <c r="M290" s="60">
        <v>100.00000000000001</v>
      </c>
      <c r="N290" s="90">
        <f t="shared" si="35"/>
        <v>-1.9573546335300374</v>
      </c>
      <c r="P290" s="217">
        <v>42982</v>
      </c>
      <c r="Q290" s="90">
        <f t="shared" si="50"/>
        <v>23.793983101373765</v>
      </c>
      <c r="R290" s="90">
        <f t="shared" si="51"/>
        <v>25.383887502754991</v>
      </c>
      <c r="S290" s="91">
        <f t="shared" si="52"/>
        <v>0.32933786980356683</v>
      </c>
      <c r="T290" s="91">
        <f t="shared" si="53"/>
        <v>27.321372882858093</v>
      </c>
      <c r="U290" s="91">
        <f t="shared" si="47"/>
        <v>22.950811208773654</v>
      </c>
      <c r="V290" s="91">
        <f t="shared" si="48"/>
        <v>0.22060743443593744</v>
      </c>
      <c r="W290" s="91" t="str">
        <f t="shared" si="49"/>
        <v xml:space="preserve">-  </v>
      </c>
    </row>
    <row r="291" spans="1:23" ht="10.5" customHeight="1">
      <c r="A291" s="238"/>
      <c r="B291" s="57" t="s">
        <v>72</v>
      </c>
      <c r="C291" s="102">
        <v>4468843.8143403875</v>
      </c>
      <c r="D291" s="103">
        <v>24.096545525428297</v>
      </c>
      <c r="E291" s="103">
        <v>22.353001134746776</v>
      </c>
      <c r="F291" s="103">
        <v>0.32862127131279212</v>
      </c>
      <c r="G291" s="103">
        <v>2.0721656619943145</v>
      </c>
      <c r="H291" s="103">
        <v>26.401030081249289</v>
      </c>
      <c r="I291" s="103">
        <v>0.21638753114073206</v>
      </c>
      <c r="J291" s="103">
        <v>23.058090931413648</v>
      </c>
      <c r="K291" s="59" t="s">
        <v>81</v>
      </c>
      <c r="L291" s="103">
        <v>25.899324659455235</v>
      </c>
      <c r="M291" s="60">
        <v>100</v>
      </c>
      <c r="N291" s="90">
        <f t="shared" si="35"/>
        <v>-1.7435443906815224</v>
      </c>
      <c r="P291" s="217">
        <v>43009</v>
      </c>
      <c r="Q291" s="90">
        <f t="shared" ref="Q291" si="54">D291</f>
        <v>24.096545525428297</v>
      </c>
      <c r="R291" s="90">
        <f t="shared" ref="R291" si="55">L291</f>
        <v>25.899324659455235</v>
      </c>
      <c r="S291" s="91">
        <f t="shared" ref="S291" si="56">F291</f>
        <v>0.32862127131279212</v>
      </c>
      <c r="T291" s="91">
        <f t="shared" ref="T291" si="57">H291</f>
        <v>26.401030081249289</v>
      </c>
      <c r="U291" s="91">
        <f t="shared" ref="U291" si="58">J291</f>
        <v>23.058090931413648</v>
      </c>
      <c r="V291" s="91">
        <f t="shared" ref="V291" si="59">I291</f>
        <v>0.21638753114073206</v>
      </c>
      <c r="W291" s="91" t="str">
        <f t="shared" ref="W291" si="60">K291</f>
        <v xml:space="preserve">-  </v>
      </c>
    </row>
    <row r="292" spans="1:23" ht="10.5" customHeight="1">
      <c r="A292" s="238"/>
      <c r="B292" s="57" t="s">
        <v>73</v>
      </c>
      <c r="C292" s="102">
        <v>4485172.7080155946</v>
      </c>
      <c r="D292" s="103">
        <v>24.407447683427343</v>
      </c>
      <c r="E292" s="103">
        <v>22.655626293323657</v>
      </c>
      <c r="F292" s="103">
        <v>0.32477102390164464</v>
      </c>
      <c r="G292" s="103">
        <v>2.076592414005332</v>
      </c>
      <c r="H292" s="103">
        <v>27.143661910198492</v>
      </c>
      <c r="I292" s="103">
        <v>0.20675413467645498</v>
      </c>
      <c r="J292" s="103">
        <v>23.098725488157868</v>
      </c>
      <c r="K292" s="59" t="s">
        <v>81</v>
      </c>
      <c r="L292" s="103">
        <v>24.818639759638206</v>
      </c>
      <c r="M292" s="60">
        <v>100</v>
      </c>
      <c r="N292" s="90">
        <f t="shared" si="35"/>
        <v>-1.7518213901036874</v>
      </c>
      <c r="P292" s="217">
        <v>43041</v>
      </c>
      <c r="Q292" s="90">
        <f t="shared" ref="Q292" si="61">D292</f>
        <v>24.407447683427343</v>
      </c>
      <c r="R292" s="90">
        <f t="shared" ref="R292" si="62">L292</f>
        <v>24.818639759638206</v>
      </c>
      <c r="S292" s="91">
        <f t="shared" ref="S292" si="63">F292</f>
        <v>0.32477102390164464</v>
      </c>
      <c r="T292" s="91">
        <f t="shared" ref="T292" si="64">H292</f>
        <v>27.143661910198492</v>
      </c>
      <c r="U292" s="91">
        <f t="shared" ref="U292" si="65">J292</f>
        <v>23.098725488157868</v>
      </c>
      <c r="V292" s="91">
        <f t="shared" ref="V292" si="66">I292</f>
        <v>0.20675413467645498</v>
      </c>
      <c r="W292" s="91" t="str">
        <f t="shared" ref="W292" si="67">K292</f>
        <v xml:space="preserve">-  </v>
      </c>
    </row>
    <row r="293" spans="1:23" ht="10.5" customHeight="1">
      <c r="A293" s="238"/>
      <c r="B293" s="57" t="s">
        <v>74</v>
      </c>
      <c r="C293" s="102">
        <v>4478920.9109577164</v>
      </c>
      <c r="D293" s="103">
        <v>24.843257893758196</v>
      </c>
      <c r="E293" s="103">
        <v>23.09433452447168</v>
      </c>
      <c r="F293" s="103">
        <v>0.33598832127018657</v>
      </c>
      <c r="G293" s="103">
        <v>2.0849116905567024</v>
      </c>
      <c r="H293" s="103">
        <v>27.84078135182898</v>
      </c>
      <c r="I293" s="103">
        <v>0.19845939834212939</v>
      </c>
      <c r="J293" s="103">
        <v>23.48565957493463</v>
      </c>
      <c r="K293" s="59" t="s">
        <v>81</v>
      </c>
      <c r="L293" s="103">
        <v>23.295853459865885</v>
      </c>
      <c r="M293" s="60">
        <v>100.00000000000001</v>
      </c>
      <c r="N293" s="90">
        <f t="shared" si="35"/>
        <v>-1.7489233692865158</v>
      </c>
      <c r="O293" s="103"/>
      <c r="P293" s="217">
        <v>43072</v>
      </c>
      <c r="Q293" s="90">
        <f t="shared" ref="Q293:Q294" si="68">D293</f>
        <v>24.843257893758196</v>
      </c>
      <c r="R293" s="90">
        <f t="shared" ref="R293:R294" si="69">L293</f>
        <v>23.295853459865885</v>
      </c>
      <c r="S293" s="91">
        <f t="shared" ref="S293:S294" si="70">F293</f>
        <v>0.33598832127018657</v>
      </c>
      <c r="T293" s="91">
        <f t="shared" ref="T293:T294" si="71">H293</f>
        <v>27.84078135182898</v>
      </c>
      <c r="U293" s="91">
        <f t="shared" ref="U293:U294" si="72">J293</f>
        <v>23.48565957493463</v>
      </c>
      <c r="V293" s="91">
        <f t="shared" ref="V293:V294" si="73">I293</f>
        <v>0.19845939834212939</v>
      </c>
      <c r="W293" s="91" t="str">
        <f t="shared" ref="W293:W294" si="74">K293</f>
        <v xml:space="preserve">-  </v>
      </c>
    </row>
    <row r="294" spans="1:23" ht="10.5" customHeight="1">
      <c r="A294" s="56">
        <v>2018</v>
      </c>
      <c r="B294" s="57" t="s">
        <v>75</v>
      </c>
      <c r="C294" s="58">
        <v>4540794.9409896554</v>
      </c>
      <c r="D294" s="59">
        <v>25.008733631377922</v>
      </c>
      <c r="E294" s="59">
        <v>23.349949650507963</v>
      </c>
      <c r="F294" s="59">
        <v>0.3185323386969679</v>
      </c>
      <c r="G294" s="59">
        <v>1.9773163195669292</v>
      </c>
      <c r="H294" s="59">
        <v>26.038017772864329</v>
      </c>
      <c r="I294" s="59">
        <v>0.18873695673679244</v>
      </c>
      <c r="J294" s="59">
        <v>23.443777048209846</v>
      </c>
      <c r="K294" s="59" t="s">
        <v>81</v>
      </c>
      <c r="L294" s="59">
        <v>25.002202252114131</v>
      </c>
      <c r="M294" s="60">
        <v>99.999999999999986</v>
      </c>
      <c r="N294" s="90">
        <f t="shared" si="35"/>
        <v>-1.6587839808699614</v>
      </c>
      <c r="O294" s="206"/>
      <c r="P294" s="217">
        <v>43101</v>
      </c>
      <c r="Q294" s="90">
        <f t="shared" si="68"/>
        <v>25.008733631377922</v>
      </c>
      <c r="R294" s="90">
        <f t="shared" si="69"/>
        <v>25.002202252114131</v>
      </c>
      <c r="S294" s="91">
        <f t="shared" si="70"/>
        <v>0.3185323386969679</v>
      </c>
      <c r="T294" s="91">
        <f t="shared" si="71"/>
        <v>26.038017772864329</v>
      </c>
      <c r="U294" s="91">
        <f t="shared" si="72"/>
        <v>23.443777048209846</v>
      </c>
      <c r="V294" s="91">
        <f t="shared" si="73"/>
        <v>0.18873695673679244</v>
      </c>
      <c r="W294" s="91" t="str">
        <f t="shared" si="74"/>
        <v xml:space="preserve">-  </v>
      </c>
    </row>
    <row r="295" spans="1:23" ht="10.5" customHeight="1">
      <c r="A295" s="56"/>
      <c r="B295" s="57" t="s">
        <v>76</v>
      </c>
      <c r="C295" s="58">
        <v>4582279.8241371894</v>
      </c>
      <c r="D295" s="59">
        <v>25.128752173763651</v>
      </c>
      <c r="E295" s="59">
        <v>23.449409915172545</v>
      </c>
      <c r="F295" s="59">
        <v>0.32395403440824661</v>
      </c>
      <c r="G295" s="59">
        <v>2.0032962929993516</v>
      </c>
      <c r="H295" s="59">
        <v>26.61236896953524</v>
      </c>
      <c r="I295" s="59">
        <v>0.18016343137180763</v>
      </c>
      <c r="J295" s="59">
        <v>23.188663526918198</v>
      </c>
      <c r="K295" s="59" t="s">
        <v>81</v>
      </c>
      <c r="L295" s="59">
        <v>24.56609786400286</v>
      </c>
      <c r="M295" s="60">
        <v>100</v>
      </c>
      <c r="N295" s="90">
        <f t="shared" si="35"/>
        <v>-1.6793422585911051</v>
      </c>
      <c r="O295" s="206"/>
      <c r="P295" s="217">
        <v>43132</v>
      </c>
      <c r="Q295" s="90">
        <f t="shared" ref="Q295" si="75">D295</f>
        <v>25.128752173763651</v>
      </c>
      <c r="R295" s="90">
        <f t="shared" ref="R295" si="76">L295</f>
        <v>24.56609786400286</v>
      </c>
      <c r="S295" s="91">
        <f t="shared" ref="S295" si="77">F295</f>
        <v>0.32395403440824661</v>
      </c>
      <c r="T295" s="91">
        <f t="shared" ref="T295" si="78">H295</f>
        <v>26.61236896953524</v>
      </c>
      <c r="U295" s="91">
        <f t="shared" ref="U295" si="79">J295</f>
        <v>23.188663526918198</v>
      </c>
      <c r="V295" s="91">
        <f t="shared" ref="V295" si="80">I295</f>
        <v>0.18016343137180763</v>
      </c>
      <c r="W295" s="91" t="str">
        <f t="shared" ref="W295" si="81">K295</f>
        <v xml:space="preserve">-  </v>
      </c>
    </row>
    <row r="296" spans="1:23" ht="10.5" customHeight="1">
      <c r="A296" s="238"/>
      <c r="B296" s="246"/>
      <c r="C296" s="247"/>
      <c r="D296" s="247"/>
      <c r="E296" s="247"/>
      <c r="F296" s="247"/>
      <c r="G296" s="247"/>
      <c r="H296" s="247"/>
      <c r="I296" s="247"/>
      <c r="J296" s="247"/>
      <c r="K296" s="247"/>
      <c r="L296" s="247"/>
      <c r="M296" s="245"/>
      <c r="N296" s="90"/>
      <c r="O296" s="248"/>
      <c r="P296" s="217"/>
    </row>
    <row r="297" spans="1:23" ht="10.5" customHeight="1">
      <c r="A297" s="94" t="s">
        <v>82</v>
      </c>
      <c r="B297" s="70"/>
      <c r="C297" s="68"/>
      <c r="D297" s="68"/>
      <c r="E297" s="68"/>
      <c r="F297" s="69"/>
      <c r="G297" s="69"/>
      <c r="H297" s="69"/>
      <c r="I297" s="71"/>
      <c r="J297" s="69"/>
      <c r="K297" s="69"/>
      <c r="L297" s="69"/>
      <c r="M297" s="72"/>
    </row>
    <row r="298" spans="1:23" ht="13.5">
      <c r="A298" s="95" t="s">
        <v>83</v>
      </c>
      <c r="B298" s="70"/>
      <c r="C298" s="68"/>
      <c r="D298" s="68"/>
      <c r="E298" s="68"/>
      <c r="F298" s="69"/>
      <c r="G298" s="69"/>
      <c r="H298" s="69"/>
      <c r="I298" s="71"/>
      <c r="J298" s="69"/>
      <c r="K298" s="69"/>
      <c r="L298" s="69"/>
      <c r="M298" s="72"/>
    </row>
    <row r="299" spans="1:23" ht="13.5">
      <c r="A299" s="94" t="s">
        <v>84</v>
      </c>
      <c r="B299" s="70"/>
      <c r="C299" s="68"/>
      <c r="D299" s="68"/>
      <c r="E299" s="68"/>
      <c r="F299" s="69"/>
      <c r="G299" s="69"/>
      <c r="H299" s="69"/>
      <c r="I299" s="71"/>
      <c r="J299" s="69"/>
      <c r="K299" s="69"/>
      <c r="L299" s="69"/>
      <c r="M299" s="72"/>
    </row>
    <row r="300" spans="1:23" ht="13.5">
      <c r="A300" s="95" t="s">
        <v>85</v>
      </c>
      <c r="B300" s="70"/>
      <c r="C300" s="68"/>
      <c r="D300" s="68"/>
      <c r="E300" s="68"/>
      <c r="F300" s="69"/>
      <c r="G300" s="69"/>
      <c r="H300" s="69"/>
      <c r="I300" s="71"/>
      <c r="J300" s="69"/>
      <c r="K300" s="69"/>
      <c r="L300" s="69"/>
      <c r="M300" s="72"/>
    </row>
  </sheetData>
  <mergeCells count="2">
    <mergeCell ref="Q10:W10"/>
    <mergeCell ref="AH10:AN10"/>
  </mergeCells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H338"/>
  <sheetViews>
    <sheetView topLeftCell="S181" zoomScale="90" zoomScaleNormal="90" workbookViewId="0">
      <selection activeCell="Z206" sqref="Z206:Z210"/>
    </sheetView>
  </sheetViews>
  <sheetFormatPr defaultColWidth="13" defaultRowHeight="13.5"/>
  <cols>
    <col min="1" max="1" width="3.5703125" style="86" customWidth="1"/>
    <col min="2" max="2" width="3" style="70" customWidth="1"/>
    <col min="3" max="3" width="8.140625" style="70" customWidth="1"/>
    <col min="4" max="4" width="5.7109375" style="70" customWidth="1"/>
    <col min="5" max="5" width="6" style="70" customWidth="1"/>
    <col min="6" max="8" width="5.5703125" style="70" customWidth="1"/>
    <col min="9" max="10" width="5.28515625" style="70" customWidth="1"/>
    <col min="11" max="11" width="5.85546875" style="70" customWidth="1"/>
    <col min="12" max="12" width="4.5703125" style="70" customWidth="1"/>
    <col min="13" max="13" width="5.28515625" style="70" customWidth="1"/>
    <col min="14" max="14" width="6.42578125" style="70" customWidth="1"/>
    <col min="15" max="15" width="7.42578125" style="70" customWidth="1"/>
    <col min="16" max="16" width="5.85546875" style="70" customWidth="1"/>
    <col min="17" max="17" width="5.7109375" style="70" customWidth="1"/>
    <col min="18" max="18" width="13" style="70" customWidth="1"/>
    <col min="19" max="16384" width="13" style="70"/>
  </cols>
  <sheetData>
    <row r="1" spans="1:26" s="67" customFormat="1" ht="21" customHeight="1">
      <c r="A1" s="117" t="s">
        <v>1588</v>
      </c>
      <c r="B1" s="15"/>
      <c r="C1" s="15"/>
      <c r="D1" s="15"/>
      <c r="E1" s="15"/>
      <c r="F1" s="15"/>
      <c r="G1" s="16"/>
      <c r="H1" s="16"/>
      <c r="I1" s="16"/>
      <c r="J1" s="16"/>
      <c r="K1" s="16"/>
      <c r="L1" s="16"/>
      <c r="M1" s="16"/>
      <c r="N1" s="16"/>
      <c r="O1" s="16"/>
      <c r="P1" s="16"/>
      <c r="Q1" s="17"/>
    </row>
    <row r="2" spans="1:26" ht="17.100000000000001" customHeight="1">
      <c r="A2" s="118"/>
      <c r="B2" s="20"/>
      <c r="C2" s="19" t="s">
        <v>665</v>
      </c>
      <c r="D2" s="19"/>
      <c r="E2" s="19"/>
      <c r="F2" s="19"/>
      <c r="G2" s="20"/>
      <c r="H2" s="20"/>
      <c r="I2" s="21"/>
      <c r="J2" s="21"/>
      <c r="K2" s="20"/>
      <c r="L2" s="67"/>
      <c r="M2" s="21"/>
      <c r="N2" s="21"/>
      <c r="O2" s="67"/>
      <c r="P2" s="21"/>
      <c r="Q2" s="22"/>
    </row>
    <row r="3" spans="1:26" ht="6" customHeight="1">
      <c r="A3" s="76"/>
      <c r="B3" s="74"/>
      <c r="C3" s="77"/>
      <c r="D3" s="77"/>
      <c r="E3" s="77"/>
      <c r="F3" s="77"/>
      <c r="G3" s="74"/>
      <c r="H3" s="74"/>
      <c r="I3" s="74"/>
      <c r="J3" s="74"/>
      <c r="K3" s="74"/>
      <c r="L3" s="74"/>
      <c r="M3" s="74"/>
      <c r="N3" s="74"/>
      <c r="O3" s="74"/>
      <c r="P3" s="74"/>
      <c r="Q3" s="75"/>
    </row>
    <row r="4" spans="1:26" s="67" customFormat="1" ht="7.5" customHeight="1">
      <c r="A4" s="78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26"/>
    </row>
    <row r="5" spans="1:26" s="80" customFormat="1" ht="12.75" customHeight="1">
      <c r="A5" s="79" t="s">
        <v>86</v>
      </c>
      <c r="B5" s="28"/>
      <c r="C5" s="28" t="s">
        <v>54</v>
      </c>
      <c r="D5" s="29" t="s">
        <v>87</v>
      </c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8"/>
      <c r="Q5" s="30" t="s">
        <v>48</v>
      </c>
    </row>
    <row r="6" spans="1:26" s="80" customFormat="1" ht="12.75" customHeight="1">
      <c r="A6" s="31"/>
      <c r="B6" s="32"/>
      <c r="C6" s="33" t="s">
        <v>88</v>
      </c>
      <c r="D6" s="34"/>
      <c r="E6" s="34"/>
      <c r="F6" s="34"/>
      <c r="G6" s="81"/>
      <c r="H6" s="81"/>
      <c r="I6" s="36"/>
      <c r="J6" s="36"/>
      <c r="K6" s="81"/>
      <c r="L6" s="36"/>
      <c r="M6" s="36"/>
      <c r="N6" s="36"/>
      <c r="O6" s="36"/>
      <c r="P6" s="37"/>
      <c r="Q6" s="38"/>
    </row>
    <row r="7" spans="1:26" s="80" customFormat="1" ht="12.75" customHeight="1">
      <c r="A7" s="31"/>
      <c r="B7" s="32"/>
      <c r="C7" s="39" t="s">
        <v>89</v>
      </c>
      <c r="D7" s="29" t="s">
        <v>90</v>
      </c>
      <c r="E7" s="29"/>
      <c r="F7" s="28"/>
      <c r="G7" s="42" t="s">
        <v>91</v>
      </c>
      <c r="H7" s="29"/>
      <c r="I7" s="29"/>
      <c r="J7" s="28"/>
      <c r="K7" s="42" t="s">
        <v>92</v>
      </c>
      <c r="L7" s="47" t="s">
        <v>2</v>
      </c>
      <c r="M7" s="47" t="s">
        <v>93</v>
      </c>
      <c r="N7" s="47" t="s">
        <v>94</v>
      </c>
      <c r="O7" s="47" t="s">
        <v>60</v>
      </c>
      <c r="P7" s="47" t="s">
        <v>3</v>
      </c>
      <c r="Q7" s="43"/>
    </row>
    <row r="8" spans="1:26" s="80" customFormat="1" ht="12.75" customHeight="1">
      <c r="A8" s="31"/>
      <c r="B8" s="32"/>
      <c r="C8" s="39"/>
      <c r="D8" s="51"/>
      <c r="E8" s="82"/>
      <c r="F8" s="82"/>
      <c r="G8" s="51"/>
      <c r="H8" s="82"/>
      <c r="I8" s="82"/>
      <c r="J8" s="49"/>
      <c r="K8" s="83"/>
      <c r="L8" s="84"/>
      <c r="M8" s="84"/>
      <c r="N8" s="84" t="s">
        <v>95</v>
      </c>
      <c r="O8" s="84"/>
      <c r="P8" s="84"/>
      <c r="Q8" s="43"/>
    </row>
    <row r="9" spans="1:26" s="80" customFormat="1" ht="12.75" customHeight="1">
      <c r="A9" s="31"/>
      <c r="B9" s="32"/>
      <c r="C9" s="39"/>
      <c r="D9" s="42" t="s">
        <v>96</v>
      </c>
      <c r="E9" s="47" t="s">
        <v>97</v>
      </c>
      <c r="F9" s="47" t="s">
        <v>48</v>
      </c>
      <c r="G9" s="47" t="s">
        <v>98</v>
      </c>
      <c r="H9" s="47" t="s">
        <v>99</v>
      </c>
      <c r="I9" s="47" t="s">
        <v>4</v>
      </c>
      <c r="J9" s="47" t="s">
        <v>48</v>
      </c>
      <c r="K9" s="83"/>
      <c r="L9" s="84"/>
      <c r="M9" s="84"/>
      <c r="N9" s="84" t="s">
        <v>100</v>
      </c>
      <c r="O9" s="84"/>
      <c r="P9" s="84"/>
      <c r="Q9" s="43"/>
    </row>
    <row r="10" spans="1:26" s="80" customFormat="1" ht="9">
      <c r="A10" s="48"/>
      <c r="B10" s="49"/>
      <c r="C10" s="50"/>
      <c r="D10" s="51"/>
      <c r="E10" s="52"/>
      <c r="F10" s="52"/>
      <c r="G10" s="52"/>
      <c r="H10" s="52"/>
      <c r="I10" s="52"/>
      <c r="J10" s="52"/>
      <c r="K10" s="51"/>
      <c r="L10" s="52"/>
      <c r="M10" s="52"/>
      <c r="N10" s="84"/>
      <c r="O10" s="52"/>
      <c r="P10" s="52"/>
      <c r="Q10" s="53"/>
    </row>
    <row r="11" spans="1:26" s="80" customFormat="1" ht="16.5" customHeight="1">
      <c r="A11" s="31"/>
      <c r="B11" s="32"/>
      <c r="C11" s="54"/>
      <c r="D11" s="54"/>
      <c r="E11" s="54"/>
      <c r="F11" s="54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55"/>
      <c r="T11" s="80" t="s">
        <v>1</v>
      </c>
      <c r="U11" s="80" t="s">
        <v>117</v>
      </c>
      <c r="V11" s="80" t="s">
        <v>92</v>
      </c>
      <c r="W11" s="80" t="s">
        <v>115</v>
      </c>
      <c r="X11" s="80" t="s">
        <v>118</v>
      </c>
      <c r="Y11" s="80" t="s">
        <v>114</v>
      </c>
      <c r="Z11" s="80" t="s">
        <v>3</v>
      </c>
    </row>
    <row r="12" spans="1:26" s="85" customFormat="1" ht="12.75" customHeight="1">
      <c r="A12" s="56">
        <v>2001</v>
      </c>
      <c r="B12" s="57" t="s">
        <v>74</v>
      </c>
      <c r="C12" s="58">
        <v>677430.8155198961</v>
      </c>
      <c r="D12" s="59">
        <v>25.194735164222465</v>
      </c>
      <c r="E12" s="59">
        <v>18.476009176223364</v>
      </c>
      <c r="F12" s="59">
        <v>43.670744340445829</v>
      </c>
      <c r="G12" s="59">
        <v>3.0591642714379015</v>
      </c>
      <c r="H12" s="59">
        <v>6.3679204032855514</v>
      </c>
      <c r="I12" s="59">
        <v>0</v>
      </c>
      <c r="J12" s="59">
        <v>9.4270846747234529</v>
      </c>
      <c r="K12" s="59">
        <v>37.168186137647524</v>
      </c>
      <c r="L12" s="59">
        <v>5.1172980184131669</v>
      </c>
      <c r="M12" s="59">
        <v>-9.0586509050838515</v>
      </c>
      <c r="N12" s="59">
        <v>6.4729398128404076</v>
      </c>
      <c r="O12" s="59">
        <v>7.2023979210135316</v>
      </c>
      <c r="P12" s="59">
        <v>0</v>
      </c>
      <c r="Q12" s="60">
        <v>100.00000000000006</v>
      </c>
      <c r="S12" s="92">
        <v>37226</v>
      </c>
      <c r="T12" s="335">
        <f>F12/100</f>
        <v>0.43670744340445827</v>
      </c>
      <c r="U12" s="335">
        <f>(L12+M12)/100</f>
        <v>-3.9413528866706848E-2</v>
      </c>
      <c r="V12" s="335">
        <f>K12/100</f>
        <v>0.37168186137647524</v>
      </c>
      <c r="W12" s="335">
        <f>J12/100</f>
        <v>9.427084674723453E-2</v>
      </c>
      <c r="X12" s="335">
        <f>N12/100</f>
        <v>6.4729398128404073E-2</v>
      </c>
      <c r="Y12" s="335">
        <f>O12/100</f>
        <v>7.2023979210135314E-2</v>
      </c>
      <c r="Z12" s="335">
        <f>P12/100</f>
        <v>0</v>
      </c>
    </row>
    <row r="13" spans="1:26" s="85" customFormat="1" ht="12.75" customHeight="1">
      <c r="A13" s="56">
        <v>2002</v>
      </c>
      <c r="B13" s="57" t="s">
        <v>75</v>
      </c>
      <c r="C13" s="58">
        <v>693017.99189730606</v>
      </c>
      <c r="D13" s="59">
        <v>25.694341294673332</v>
      </c>
      <c r="E13" s="59">
        <v>18.980511586339745</v>
      </c>
      <c r="F13" s="59">
        <v>44.674852881013081</v>
      </c>
      <c r="G13" s="59">
        <v>3.5455375900271409</v>
      </c>
      <c r="H13" s="59">
        <v>6.2018378841849824</v>
      </c>
      <c r="I13" s="59">
        <v>1.1915682546858997</v>
      </c>
      <c r="J13" s="59">
        <v>10.938943728898023</v>
      </c>
      <c r="K13" s="59">
        <v>38.037117966647379</v>
      </c>
      <c r="L13" s="59">
        <v>3.2943412147697591</v>
      </c>
      <c r="M13" s="59">
        <v>-8.771673575435539</v>
      </c>
      <c r="N13" s="59">
        <v>4.8911367140017514</v>
      </c>
      <c r="O13" s="59">
        <v>6.9352810701056242</v>
      </c>
      <c r="P13" s="59">
        <v>0</v>
      </c>
      <c r="Q13" s="60">
        <v>100.00000000000009</v>
      </c>
      <c r="S13" s="92">
        <v>37257</v>
      </c>
      <c r="T13" s="335">
        <f t="shared" ref="T13:T76" si="0">F13/100</f>
        <v>0.44674852881013083</v>
      </c>
      <c r="U13" s="335">
        <f t="shared" ref="U13:U76" si="1">(L13+M13)/100</f>
        <v>-5.4773323606657806E-2</v>
      </c>
      <c r="V13" s="335">
        <f t="shared" ref="V13:V76" si="2">K13/100</f>
        <v>0.38037117966647377</v>
      </c>
      <c r="W13" s="335">
        <f t="shared" ref="W13:W76" si="3">J13/100</f>
        <v>0.10938943728898023</v>
      </c>
      <c r="X13" s="335">
        <f t="shared" ref="X13:X76" si="4">N13/100</f>
        <v>4.8911367140017516E-2</v>
      </c>
      <c r="Y13" s="335">
        <f t="shared" ref="Y13:Y76" si="5">O13/100</f>
        <v>6.9352810701056242E-2</v>
      </c>
      <c r="Z13" s="335">
        <f t="shared" ref="Z13:Z76" si="6">P13/100</f>
        <v>0</v>
      </c>
    </row>
    <row r="14" spans="1:26" s="85" customFormat="1" ht="12.75" customHeight="1">
      <c r="A14" s="56"/>
      <c r="B14" s="57" t="s">
        <v>76</v>
      </c>
      <c r="C14" s="58">
        <v>686807.40586363676</v>
      </c>
      <c r="D14" s="59">
        <v>25.180293567840085</v>
      </c>
      <c r="E14" s="59">
        <v>18.121985393836521</v>
      </c>
      <c r="F14" s="59">
        <v>43.302278961676606</v>
      </c>
      <c r="G14" s="59">
        <v>4.0703399323087277</v>
      </c>
      <c r="H14" s="59">
        <v>6.1505971102670802</v>
      </c>
      <c r="I14" s="59">
        <v>1.2136539398579198</v>
      </c>
      <c r="J14" s="59">
        <v>11.434590982433729</v>
      </c>
      <c r="K14" s="59">
        <v>38.505537210765389</v>
      </c>
      <c r="L14" s="59">
        <v>3.9195153223905108</v>
      </c>
      <c r="M14" s="59">
        <v>-9.0021667382479649</v>
      </c>
      <c r="N14" s="59">
        <v>4.9413955743620921</v>
      </c>
      <c r="O14" s="59">
        <v>6.8988486866196501</v>
      </c>
      <c r="P14" s="59">
        <v>0</v>
      </c>
      <c r="Q14" s="60">
        <v>100</v>
      </c>
      <c r="S14" s="92">
        <v>37288</v>
      </c>
      <c r="T14" s="335">
        <f t="shared" si="0"/>
        <v>0.43302278961676605</v>
      </c>
      <c r="U14" s="335">
        <f t="shared" si="1"/>
        <v>-5.0826514158574539E-2</v>
      </c>
      <c r="V14" s="335">
        <f t="shared" si="2"/>
        <v>0.38505537210765389</v>
      </c>
      <c r="W14" s="335">
        <f t="shared" si="3"/>
        <v>0.11434590982433729</v>
      </c>
      <c r="X14" s="335">
        <f t="shared" si="4"/>
        <v>4.9413955743620924E-2</v>
      </c>
      <c r="Y14" s="335">
        <f t="shared" si="5"/>
        <v>6.8988486866196505E-2</v>
      </c>
      <c r="Z14" s="335">
        <f t="shared" si="6"/>
        <v>0</v>
      </c>
    </row>
    <row r="15" spans="1:26" s="85" customFormat="1" ht="12.75" customHeight="1">
      <c r="A15" s="56"/>
      <c r="B15" s="57" t="s">
        <v>77</v>
      </c>
      <c r="C15" s="58">
        <v>686333.45533286396</v>
      </c>
      <c r="D15" s="59">
        <v>24.963057097075637</v>
      </c>
      <c r="E15" s="59">
        <v>18.052347648850855</v>
      </c>
      <c r="F15" s="59">
        <v>43.015404745926489</v>
      </c>
      <c r="G15" s="59">
        <v>4.0918908627294606</v>
      </c>
      <c r="H15" s="59">
        <v>6.0481152194362604</v>
      </c>
      <c r="I15" s="59">
        <v>1.3003673418515704</v>
      </c>
      <c r="J15" s="59">
        <v>11.440373424017292</v>
      </c>
      <c r="K15" s="59">
        <v>37.634289246835372</v>
      </c>
      <c r="L15" s="59">
        <v>3.6601096936593662</v>
      </c>
      <c r="M15" s="59">
        <v>-9.134307527814622</v>
      </c>
      <c r="N15" s="59">
        <v>5.1033549303260495</v>
      </c>
      <c r="O15" s="59">
        <v>8.2807754870499135</v>
      </c>
      <c r="P15" s="59">
        <v>0</v>
      </c>
      <c r="Q15" s="60">
        <v>99.999999999999858</v>
      </c>
      <c r="S15" s="92">
        <v>37316</v>
      </c>
      <c r="T15" s="335">
        <f t="shared" si="0"/>
        <v>0.43015404745926489</v>
      </c>
      <c r="U15" s="335">
        <f t="shared" si="1"/>
        <v>-5.4741978341552554E-2</v>
      </c>
      <c r="V15" s="335">
        <f t="shared" si="2"/>
        <v>0.37634289246835373</v>
      </c>
      <c r="W15" s="335">
        <f t="shared" si="3"/>
        <v>0.11440373424017292</v>
      </c>
      <c r="X15" s="335">
        <f t="shared" si="4"/>
        <v>5.1033549303260498E-2</v>
      </c>
      <c r="Y15" s="335">
        <f t="shared" si="5"/>
        <v>8.2807754870499128E-2</v>
      </c>
      <c r="Z15" s="335">
        <f t="shared" si="6"/>
        <v>0</v>
      </c>
    </row>
    <row r="16" spans="1:26" s="85" customFormat="1" ht="12.75" customHeight="1">
      <c r="A16" s="56"/>
      <c r="B16" s="57" t="s">
        <v>78</v>
      </c>
      <c r="C16" s="58">
        <v>692103.55254606064</v>
      </c>
      <c r="D16" s="59">
        <v>24.155759288271621</v>
      </c>
      <c r="E16" s="59">
        <v>18.436673214802077</v>
      </c>
      <c r="F16" s="59">
        <v>42.592432503073695</v>
      </c>
      <c r="G16" s="59">
        <v>4.376158422444564</v>
      </c>
      <c r="H16" s="59">
        <v>5.9877782049513968</v>
      </c>
      <c r="I16" s="59">
        <v>1.3042060337826793</v>
      </c>
      <c r="J16" s="59">
        <v>11.66814266117864</v>
      </c>
      <c r="K16" s="59">
        <v>38.004068483423872</v>
      </c>
      <c r="L16" s="59">
        <v>3.2843995938643755</v>
      </c>
      <c r="M16" s="59">
        <v>-9.1654569851334973</v>
      </c>
      <c r="N16" s="59">
        <v>4.6725845725787689</v>
      </c>
      <c r="O16" s="59">
        <v>8.9438291710141762</v>
      </c>
      <c r="P16" s="59">
        <v>0</v>
      </c>
      <c r="Q16" s="60">
        <v>100.00000000000004</v>
      </c>
      <c r="S16" s="92">
        <v>37347</v>
      </c>
      <c r="T16" s="335">
        <f t="shared" si="0"/>
        <v>0.42592432503073696</v>
      </c>
      <c r="U16" s="335">
        <f t="shared" si="1"/>
        <v>-5.8810573912691219E-2</v>
      </c>
      <c r="V16" s="335">
        <f t="shared" si="2"/>
        <v>0.3800406848342387</v>
      </c>
      <c r="W16" s="335">
        <f t="shared" si="3"/>
        <v>0.1166814266117864</v>
      </c>
      <c r="X16" s="335">
        <f t="shared" si="4"/>
        <v>4.6725845725787689E-2</v>
      </c>
      <c r="Y16" s="335">
        <f t="shared" si="5"/>
        <v>8.9438291710141768E-2</v>
      </c>
      <c r="Z16" s="335">
        <f t="shared" si="6"/>
        <v>0</v>
      </c>
    </row>
    <row r="17" spans="1:26" s="85" customFormat="1" ht="12.75" customHeight="1">
      <c r="A17" s="56"/>
      <c r="B17" s="57" t="s">
        <v>79</v>
      </c>
      <c r="C17" s="58">
        <v>715143.05315339041</v>
      </c>
      <c r="D17" s="59">
        <v>23.662185765296499</v>
      </c>
      <c r="E17" s="59">
        <v>19.107021842536611</v>
      </c>
      <c r="F17" s="59">
        <v>42.76920760783311</v>
      </c>
      <c r="G17" s="59">
        <v>4.3657922283348531</v>
      </c>
      <c r="H17" s="59">
        <v>5.78643515509716</v>
      </c>
      <c r="I17" s="59">
        <v>1.24419868246997</v>
      </c>
      <c r="J17" s="59">
        <v>11.396426065901982</v>
      </c>
      <c r="K17" s="59">
        <v>37.221834038349563</v>
      </c>
      <c r="L17" s="59">
        <v>3.1829836495469395</v>
      </c>
      <c r="M17" s="59">
        <v>-8.8410302474501847</v>
      </c>
      <c r="N17" s="59">
        <v>5.7429019848044032</v>
      </c>
      <c r="O17" s="59">
        <v>8.5276769010142868</v>
      </c>
      <c r="P17" s="59">
        <v>0</v>
      </c>
      <c r="Q17" s="60">
        <v>100.00000000000011</v>
      </c>
      <c r="S17" s="92">
        <v>37377</v>
      </c>
      <c r="T17" s="335">
        <f t="shared" si="0"/>
        <v>0.4276920760783311</v>
      </c>
      <c r="U17" s="335">
        <f t="shared" si="1"/>
        <v>-5.6580465979032456E-2</v>
      </c>
      <c r="V17" s="335">
        <f t="shared" si="2"/>
        <v>0.37221834038349561</v>
      </c>
      <c r="W17" s="335">
        <f t="shared" si="3"/>
        <v>0.11396426065901982</v>
      </c>
      <c r="X17" s="335">
        <f t="shared" si="4"/>
        <v>5.7429019848044029E-2</v>
      </c>
      <c r="Y17" s="335">
        <f t="shared" si="5"/>
        <v>8.5276769010142861E-2</v>
      </c>
      <c r="Z17" s="335">
        <f t="shared" si="6"/>
        <v>0</v>
      </c>
    </row>
    <row r="18" spans="1:26" s="85" customFormat="1" ht="12.75" customHeight="1">
      <c r="A18" s="56"/>
      <c r="B18" s="57" t="s">
        <v>80</v>
      </c>
      <c r="C18" s="58">
        <v>757614.18596279144</v>
      </c>
      <c r="D18" s="59">
        <v>23.999019130074704</v>
      </c>
      <c r="E18" s="59">
        <v>20.518108333503498</v>
      </c>
      <c r="F18" s="59">
        <v>44.517127463578205</v>
      </c>
      <c r="G18" s="59">
        <v>4.2344820081110699</v>
      </c>
      <c r="H18" s="59">
        <v>5.4868712528341472</v>
      </c>
      <c r="I18" s="59">
        <v>1.1826485573964749</v>
      </c>
      <c r="J18" s="59">
        <v>10.904001818341692</v>
      </c>
      <c r="K18" s="59">
        <v>37.758288990985875</v>
      </c>
      <c r="L18" s="59">
        <v>2.3928443212684303</v>
      </c>
      <c r="M18" s="59">
        <v>-8.1940958759646012</v>
      </c>
      <c r="N18" s="59">
        <v>5.2050675652440281</v>
      </c>
      <c r="O18" s="59">
        <v>7.4167657165463474</v>
      </c>
      <c r="P18" s="59">
        <v>0</v>
      </c>
      <c r="Q18" s="60">
        <v>99.999999999999972</v>
      </c>
      <c r="S18" s="92">
        <v>37408</v>
      </c>
      <c r="T18" s="335">
        <f t="shared" si="0"/>
        <v>0.44517127463578204</v>
      </c>
      <c r="U18" s="335">
        <f t="shared" si="1"/>
        <v>-5.8012515546961706E-2</v>
      </c>
      <c r="V18" s="335">
        <f t="shared" si="2"/>
        <v>0.37758288990985878</v>
      </c>
      <c r="W18" s="335">
        <f t="shared" si="3"/>
        <v>0.10904001818341692</v>
      </c>
      <c r="X18" s="335">
        <f t="shared" si="4"/>
        <v>5.205067565244028E-2</v>
      </c>
      <c r="Y18" s="335">
        <f t="shared" si="5"/>
        <v>7.4167657165463474E-2</v>
      </c>
      <c r="Z18" s="335">
        <f t="shared" si="6"/>
        <v>0</v>
      </c>
    </row>
    <row r="19" spans="1:26" s="85" customFormat="1" ht="12.75" customHeight="1">
      <c r="A19" s="56"/>
      <c r="B19" s="57" t="s">
        <v>69</v>
      </c>
      <c r="C19" s="58">
        <v>826210.6268253444</v>
      </c>
      <c r="D19" s="59">
        <v>21.174949204262877</v>
      </c>
      <c r="E19" s="59">
        <v>23.747353170787232</v>
      </c>
      <c r="F19" s="59">
        <v>44.922302375050108</v>
      </c>
      <c r="G19" s="59">
        <v>3.9797578092476042</v>
      </c>
      <c r="H19" s="59">
        <v>5.1615870559917623</v>
      </c>
      <c r="I19" s="59">
        <v>1.0951164391308033</v>
      </c>
      <c r="J19" s="59">
        <v>10.23646130437017</v>
      </c>
      <c r="K19" s="59">
        <v>38.432845792095499</v>
      </c>
      <c r="L19" s="59">
        <v>2.8813182828944259</v>
      </c>
      <c r="M19" s="59">
        <v>-7.4296322947630484</v>
      </c>
      <c r="N19" s="59">
        <v>4.694703852882002</v>
      </c>
      <c r="O19" s="59">
        <v>6.262000687470815</v>
      </c>
      <c r="P19" s="59">
        <v>0</v>
      </c>
      <c r="Q19" s="60">
        <v>99.999999999999972</v>
      </c>
      <c r="S19" s="92">
        <v>37438</v>
      </c>
      <c r="T19" s="335">
        <f t="shared" si="0"/>
        <v>0.4492230237505011</v>
      </c>
      <c r="U19" s="335">
        <f t="shared" si="1"/>
        <v>-4.5483140118686233E-2</v>
      </c>
      <c r="V19" s="335">
        <f t="shared" si="2"/>
        <v>0.38432845792095499</v>
      </c>
      <c r="W19" s="335">
        <f t="shared" si="3"/>
        <v>0.1023646130437017</v>
      </c>
      <c r="X19" s="335">
        <f t="shared" si="4"/>
        <v>4.6947038528820019E-2</v>
      </c>
      <c r="Y19" s="335">
        <f t="shared" si="5"/>
        <v>6.2620006874708145E-2</v>
      </c>
      <c r="Z19" s="335">
        <f t="shared" si="6"/>
        <v>0</v>
      </c>
    </row>
    <row r="20" spans="1:26" s="85" customFormat="1" ht="12.75" customHeight="1">
      <c r="A20" s="56"/>
      <c r="B20" s="57" t="s">
        <v>70</v>
      </c>
      <c r="C20" s="58">
        <v>793884.63357420603</v>
      </c>
      <c r="D20" s="59">
        <v>17.206022836492807</v>
      </c>
      <c r="E20" s="59">
        <v>23.404716279423223</v>
      </c>
      <c r="F20" s="59">
        <v>40.610739115916033</v>
      </c>
      <c r="G20" s="59">
        <v>4.3605311826134852</v>
      </c>
      <c r="H20" s="59">
        <v>5.2642374002501615</v>
      </c>
      <c r="I20" s="59">
        <v>1.1594585596711404</v>
      </c>
      <c r="J20" s="59">
        <v>10.784227142534787</v>
      </c>
      <c r="K20" s="59">
        <v>41.689755471746004</v>
      </c>
      <c r="L20" s="59">
        <v>3.2069280853851403</v>
      </c>
      <c r="M20" s="59">
        <v>-7.9546363993462004</v>
      </c>
      <c r="N20" s="59">
        <v>5.5956376243970105</v>
      </c>
      <c r="O20" s="59">
        <v>6.0673489593671137</v>
      </c>
      <c r="P20" s="59">
        <v>0</v>
      </c>
      <c r="Q20" s="60">
        <v>99.999999999999886</v>
      </c>
      <c r="S20" s="92">
        <v>37469</v>
      </c>
      <c r="T20" s="335">
        <f t="shared" si="0"/>
        <v>0.40610739115916034</v>
      </c>
      <c r="U20" s="335">
        <f t="shared" si="1"/>
        <v>-4.7477083139610604E-2</v>
      </c>
      <c r="V20" s="335">
        <f t="shared" si="2"/>
        <v>0.41689755471746004</v>
      </c>
      <c r="W20" s="335">
        <f t="shared" si="3"/>
        <v>0.10784227142534787</v>
      </c>
      <c r="X20" s="335">
        <f t="shared" si="4"/>
        <v>5.5956376243970103E-2</v>
      </c>
      <c r="Y20" s="335">
        <f t="shared" si="5"/>
        <v>6.0673489593671137E-2</v>
      </c>
      <c r="Z20" s="335">
        <f t="shared" si="6"/>
        <v>0</v>
      </c>
    </row>
    <row r="21" spans="1:26" s="85" customFormat="1" ht="12.75" customHeight="1">
      <c r="A21" s="56"/>
      <c r="B21" s="57" t="s">
        <v>71</v>
      </c>
      <c r="C21" s="58">
        <v>897021.15383729315</v>
      </c>
      <c r="D21" s="59">
        <v>18.900750839359727</v>
      </c>
      <c r="E21" s="59">
        <v>27.540732161671194</v>
      </c>
      <c r="F21" s="59">
        <v>46.441483001030917</v>
      </c>
      <c r="G21" s="59">
        <v>4.0449524649343722</v>
      </c>
      <c r="H21" s="59">
        <v>4.6815835252235534</v>
      </c>
      <c r="I21" s="59">
        <v>1.0351337524314652</v>
      </c>
      <c r="J21" s="59">
        <v>9.7616697425893904</v>
      </c>
      <c r="K21" s="59">
        <v>38.111727763542156</v>
      </c>
      <c r="L21" s="59">
        <v>2.7466556947305576</v>
      </c>
      <c r="M21" s="59">
        <v>-7.1551902384725681</v>
      </c>
      <c r="N21" s="59">
        <v>5.2971652074605213</v>
      </c>
      <c r="O21" s="59">
        <v>4.7964888291189851</v>
      </c>
      <c r="P21" s="59">
        <v>0</v>
      </c>
      <c r="Q21" s="60">
        <v>99.999999999999957</v>
      </c>
      <c r="S21" s="92">
        <v>37500</v>
      </c>
      <c r="T21" s="335">
        <f t="shared" si="0"/>
        <v>0.4644148300103092</v>
      </c>
      <c r="U21" s="335">
        <f t="shared" si="1"/>
        <v>-4.4085345437420112E-2</v>
      </c>
      <c r="V21" s="335">
        <f t="shared" si="2"/>
        <v>0.38111727763542158</v>
      </c>
      <c r="W21" s="335">
        <f t="shared" si="3"/>
        <v>9.7616697425893906E-2</v>
      </c>
      <c r="X21" s="335">
        <f t="shared" si="4"/>
        <v>5.2971652074605212E-2</v>
      </c>
      <c r="Y21" s="335">
        <f t="shared" si="5"/>
        <v>4.7964888291189854E-2</v>
      </c>
      <c r="Z21" s="335">
        <f t="shared" si="6"/>
        <v>0</v>
      </c>
    </row>
    <row r="22" spans="1:26" s="85" customFormat="1" ht="12.75" customHeight="1">
      <c r="A22" s="56"/>
      <c r="B22" s="57" t="s">
        <v>72</v>
      </c>
      <c r="C22" s="58">
        <v>877834.83365158469</v>
      </c>
      <c r="D22" s="59">
        <v>16.781635950635991</v>
      </c>
      <c r="E22" s="59">
        <v>27.232773621199176</v>
      </c>
      <c r="F22" s="59">
        <v>44.014409571835166</v>
      </c>
      <c r="G22" s="59">
        <v>4.5933823453153204</v>
      </c>
      <c r="H22" s="59">
        <v>4.7676107413927378</v>
      </c>
      <c r="I22" s="59">
        <v>1.0713359343658375</v>
      </c>
      <c r="J22" s="59">
        <v>10.432329021073896</v>
      </c>
      <c r="K22" s="59">
        <v>40.512038699419868</v>
      </c>
      <c r="L22" s="59">
        <v>2.5466850029561381</v>
      </c>
      <c r="M22" s="59">
        <v>-7.6252947096421204</v>
      </c>
      <c r="N22" s="59">
        <v>5.4360620921999168</v>
      </c>
      <c r="O22" s="59">
        <v>4.6806323230775373</v>
      </c>
      <c r="P22" s="59">
        <v>3.1379990795550121E-3</v>
      </c>
      <c r="Q22" s="60">
        <v>99.999999999999972</v>
      </c>
      <c r="S22" s="92">
        <v>37530</v>
      </c>
      <c r="T22" s="335">
        <f t="shared" si="0"/>
        <v>0.44014409571835167</v>
      </c>
      <c r="U22" s="335">
        <f t="shared" si="1"/>
        <v>-5.0786097066859825E-2</v>
      </c>
      <c r="V22" s="335">
        <f t="shared" si="2"/>
        <v>0.40512038699419867</v>
      </c>
      <c r="W22" s="335">
        <f t="shared" si="3"/>
        <v>0.10432329021073895</v>
      </c>
      <c r="X22" s="335">
        <f t="shared" si="4"/>
        <v>5.436062092199917E-2</v>
      </c>
      <c r="Y22" s="335">
        <f t="shared" si="5"/>
        <v>4.6806323230775375E-2</v>
      </c>
      <c r="Z22" s="335">
        <f t="shared" si="6"/>
        <v>3.1379990795550122E-5</v>
      </c>
    </row>
    <row r="23" spans="1:26" s="85" customFormat="1" ht="12.75" customHeight="1">
      <c r="A23" s="56"/>
      <c r="B23" s="57" t="s">
        <v>73</v>
      </c>
      <c r="C23" s="58">
        <v>880667.61773510359</v>
      </c>
      <c r="D23" s="59">
        <v>14.551707641122436</v>
      </c>
      <c r="E23" s="59">
        <v>27.055783287873119</v>
      </c>
      <c r="F23" s="59">
        <v>41.607490928995553</v>
      </c>
      <c r="G23" s="59">
        <v>5.63853500308175</v>
      </c>
      <c r="H23" s="59">
        <v>3.8373713523193396</v>
      </c>
      <c r="I23" s="59">
        <v>1.0577846081087579</v>
      </c>
      <c r="J23" s="59">
        <v>10.533690963509848</v>
      </c>
      <c r="K23" s="59">
        <v>44.479355299607967</v>
      </c>
      <c r="L23" s="59">
        <v>2.2371969279204529</v>
      </c>
      <c r="M23" s="59">
        <v>-7.6749285416135988</v>
      </c>
      <c r="N23" s="59">
        <v>5.6522283403149434</v>
      </c>
      <c r="O23" s="59">
        <v>3.1649660812649394</v>
      </c>
      <c r="P23" s="59">
        <v>0</v>
      </c>
      <c r="Q23" s="60">
        <v>100.00000000000011</v>
      </c>
      <c r="S23" s="92">
        <v>37561</v>
      </c>
      <c r="T23" s="335">
        <f t="shared" si="0"/>
        <v>0.41607490928995555</v>
      </c>
      <c r="U23" s="335">
        <f t="shared" si="1"/>
        <v>-5.4377316136931454E-2</v>
      </c>
      <c r="V23" s="335">
        <f t="shared" si="2"/>
        <v>0.44479355299607964</v>
      </c>
      <c r="W23" s="335">
        <f t="shared" si="3"/>
        <v>0.10533690963509848</v>
      </c>
      <c r="X23" s="335">
        <f t="shared" si="4"/>
        <v>5.6522283403149437E-2</v>
      </c>
      <c r="Y23" s="335">
        <f t="shared" si="5"/>
        <v>3.1649660812649395E-2</v>
      </c>
      <c r="Z23" s="335">
        <f t="shared" si="6"/>
        <v>0</v>
      </c>
    </row>
    <row r="24" spans="1:26" s="85" customFormat="1" ht="12.75" customHeight="1">
      <c r="A24" s="56"/>
      <c r="B24" s="57" t="s">
        <v>74</v>
      </c>
      <c r="C24" s="58">
        <v>892291.82861146121</v>
      </c>
      <c r="D24" s="59">
        <v>13.143316443698646</v>
      </c>
      <c r="E24" s="59">
        <v>25.971824700939301</v>
      </c>
      <c r="F24" s="59">
        <v>39.115141144637946</v>
      </c>
      <c r="G24" s="59">
        <v>5.5382815767060336</v>
      </c>
      <c r="H24" s="59">
        <v>3.8323054264396297</v>
      </c>
      <c r="I24" s="59">
        <v>1.0810404071166564</v>
      </c>
      <c r="J24" s="59">
        <v>10.45162741026232</v>
      </c>
      <c r="K24" s="59">
        <v>46.167216691009713</v>
      </c>
      <c r="L24" s="59">
        <v>2.8538043861468831</v>
      </c>
      <c r="M24" s="59">
        <v>-7.4930627481677243</v>
      </c>
      <c r="N24" s="59">
        <v>7.3815138047184812</v>
      </c>
      <c r="O24" s="59">
        <v>1.5237593113923267</v>
      </c>
      <c r="P24" s="59">
        <v>0</v>
      </c>
      <c r="Q24" s="60">
        <v>99.999999999999943</v>
      </c>
      <c r="S24" s="92">
        <v>37591</v>
      </c>
      <c r="T24" s="335">
        <f t="shared" si="0"/>
        <v>0.39115141144637944</v>
      </c>
      <c r="U24" s="335">
        <f t="shared" si="1"/>
        <v>-4.6392583620208414E-2</v>
      </c>
      <c r="V24" s="335">
        <f t="shared" si="2"/>
        <v>0.46167216691009716</v>
      </c>
      <c r="W24" s="335">
        <f t="shared" si="3"/>
        <v>0.10451627410262321</v>
      </c>
      <c r="X24" s="335">
        <f t="shared" si="4"/>
        <v>7.3815138047184814E-2</v>
      </c>
      <c r="Y24" s="335">
        <f t="shared" si="5"/>
        <v>1.5237593113923267E-2</v>
      </c>
      <c r="Z24" s="335">
        <f t="shared" si="6"/>
        <v>0</v>
      </c>
    </row>
    <row r="25" spans="1:26" s="85" customFormat="1" ht="12.75" customHeight="1">
      <c r="A25" s="56">
        <v>2003</v>
      </c>
      <c r="B25" s="57" t="s">
        <v>75</v>
      </c>
      <c r="C25" s="58">
        <v>900852.65235997154</v>
      </c>
      <c r="D25" s="59">
        <v>12.599034869892186</v>
      </c>
      <c r="E25" s="59">
        <v>25.25841384997387</v>
      </c>
      <c r="F25" s="59">
        <v>37.857448719866056</v>
      </c>
      <c r="G25" s="59">
        <v>5.5718218531437698</v>
      </c>
      <c r="H25" s="59">
        <v>3.7966420065254249</v>
      </c>
      <c r="I25" s="59">
        <v>1.099114495042137</v>
      </c>
      <c r="J25" s="59">
        <v>10.467578354711332</v>
      </c>
      <c r="K25" s="59">
        <v>49.349154139033203</v>
      </c>
      <c r="L25" s="59">
        <v>2.8071995030183534</v>
      </c>
      <c r="M25" s="59">
        <v>-7.4537267476023032</v>
      </c>
      <c r="N25" s="59">
        <v>5.6204093884121864</v>
      </c>
      <c r="O25" s="59">
        <v>1.3489883520800283</v>
      </c>
      <c r="P25" s="59">
        <v>2.9482904812924938E-3</v>
      </c>
      <c r="Q25" s="60">
        <v>100.00000000000014</v>
      </c>
      <c r="S25" s="92">
        <v>37622</v>
      </c>
      <c r="T25" s="335">
        <f t="shared" si="0"/>
        <v>0.37857448719866055</v>
      </c>
      <c r="U25" s="335">
        <f t="shared" si="1"/>
        <v>-4.6465272445839506E-2</v>
      </c>
      <c r="V25" s="335">
        <f t="shared" si="2"/>
        <v>0.49349154139033202</v>
      </c>
      <c r="W25" s="335">
        <f t="shared" si="3"/>
        <v>0.10467578354711332</v>
      </c>
      <c r="X25" s="335">
        <f t="shared" si="4"/>
        <v>5.6204093884121863E-2</v>
      </c>
      <c r="Y25" s="335">
        <f t="shared" si="5"/>
        <v>1.3489883520800282E-2</v>
      </c>
      <c r="Z25" s="335">
        <f t="shared" si="6"/>
        <v>2.9482904812924939E-5</v>
      </c>
    </row>
    <row r="26" spans="1:26" s="85" customFormat="1" ht="12.75" customHeight="1">
      <c r="A26" s="56"/>
      <c r="B26" s="57" t="s">
        <v>76</v>
      </c>
      <c r="C26" s="58">
        <v>917116.32095873146</v>
      </c>
      <c r="D26" s="59">
        <v>12.120622317265696</v>
      </c>
      <c r="E26" s="59">
        <v>25.611304541743792</v>
      </c>
      <c r="F26" s="59">
        <v>37.731926859009491</v>
      </c>
      <c r="G26" s="59">
        <v>5.7184834448878963</v>
      </c>
      <c r="H26" s="59">
        <v>3.7539158889888693</v>
      </c>
      <c r="I26" s="59">
        <v>1.1092995684293128</v>
      </c>
      <c r="J26" s="59">
        <v>10.581698902306078</v>
      </c>
      <c r="K26" s="59">
        <v>48.688581954800654</v>
      </c>
      <c r="L26" s="59">
        <v>3.0930443126108571</v>
      </c>
      <c r="M26" s="59">
        <v>-7.5015939339352133</v>
      </c>
      <c r="N26" s="59">
        <v>6.0099141378294396</v>
      </c>
      <c r="O26" s="59">
        <v>1.393449012952966</v>
      </c>
      <c r="P26" s="59">
        <v>2.9787544257681236E-3</v>
      </c>
      <c r="Q26" s="60">
        <v>100.00000000000004</v>
      </c>
      <c r="S26" s="92">
        <v>37653</v>
      </c>
      <c r="T26" s="335">
        <f t="shared" si="0"/>
        <v>0.3773192685900949</v>
      </c>
      <c r="U26" s="335">
        <f t="shared" si="1"/>
        <v>-4.4085496213243563E-2</v>
      </c>
      <c r="V26" s="335">
        <f t="shared" si="2"/>
        <v>0.48688581954800653</v>
      </c>
      <c r="W26" s="335">
        <f t="shared" si="3"/>
        <v>0.10581698902306078</v>
      </c>
      <c r="X26" s="335">
        <f t="shared" si="4"/>
        <v>6.0099141378294398E-2</v>
      </c>
      <c r="Y26" s="335">
        <f t="shared" si="5"/>
        <v>1.393449012952966E-2</v>
      </c>
      <c r="Z26" s="335">
        <f t="shared" si="6"/>
        <v>2.9787544257681235E-5</v>
      </c>
    </row>
    <row r="27" spans="1:26" s="85" customFormat="1" ht="12.75" customHeight="1">
      <c r="A27" s="56"/>
      <c r="B27" s="57" t="s">
        <v>77</v>
      </c>
      <c r="C27" s="58">
        <v>902497.48145374027</v>
      </c>
      <c r="D27" s="59">
        <v>11.194179874547206</v>
      </c>
      <c r="E27" s="59">
        <v>24.225817147640345</v>
      </c>
      <c r="F27" s="59">
        <v>35.419997022187552</v>
      </c>
      <c r="G27" s="59">
        <v>6.0176112092268186</v>
      </c>
      <c r="H27" s="59">
        <v>3.7959126148759266</v>
      </c>
      <c r="I27" s="59">
        <v>1.1469819954318168</v>
      </c>
      <c r="J27" s="59">
        <v>10.960505819534562</v>
      </c>
      <c r="K27" s="59">
        <v>50.166011213060067</v>
      </c>
      <c r="L27" s="59">
        <v>3.4565781300032379</v>
      </c>
      <c r="M27" s="59">
        <v>-7.8031168514246634</v>
      </c>
      <c r="N27" s="59">
        <v>6.0597746465482256</v>
      </c>
      <c r="O27" s="59">
        <v>1.737165964836392</v>
      </c>
      <c r="P27" s="59">
        <v>3.0840552546657356E-3</v>
      </c>
      <c r="Q27" s="60">
        <v>100.00000000000003</v>
      </c>
      <c r="S27" s="92">
        <v>37681</v>
      </c>
      <c r="T27" s="335">
        <f t="shared" si="0"/>
        <v>0.35419997022187549</v>
      </c>
      <c r="U27" s="335">
        <f t="shared" si="1"/>
        <v>-4.3465387214214252E-2</v>
      </c>
      <c r="V27" s="335">
        <f t="shared" si="2"/>
        <v>0.50166011213060069</v>
      </c>
      <c r="W27" s="335">
        <f t="shared" si="3"/>
        <v>0.10960505819534562</v>
      </c>
      <c r="X27" s="335">
        <f t="shared" si="4"/>
        <v>6.0597746465482258E-2</v>
      </c>
      <c r="Y27" s="335">
        <f t="shared" si="5"/>
        <v>1.7371659648363919E-2</v>
      </c>
      <c r="Z27" s="335">
        <f t="shared" si="6"/>
        <v>3.0840552546657357E-5</v>
      </c>
    </row>
    <row r="28" spans="1:26" s="85" customFormat="1" ht="12.75" customHeight="1">
      <c r="A28" s="56"/>
      <c r="B28" s="57" t="s">
        <v>78</v>
      </c>
      <c r="C28" s="58">
        <v>851667.19563729246</v>
      </c>
      <c r="D28" s="59">
        <v>9.3889626349590483</v>
      </c>
      <c r="E28" s="59">
        <v>22.277213198563615</v>
      </c>
      <c r="F28" s="59">
        <v>31.666175833522665</v>
      </c>
      <c r="G28" s="59">
        <v>6.5169658019794765</v>
      </c>
      <c r="H28" s="59">
        <v>4.0319694507224213</v>
      </c>
      <c r="I28" s="59">
        <v>1.2363776931998254</v>
      </c>
      <c r="J28" s="59">
        <v>11.785312945901724</v>
      </c>
      <c r="K28" s="59">
        <v>53.29686237031347</v>
      </c>
      <c r="L28" s="59">
        <v>3.7490944423399233</v>
      </c>
      <c r="M28" s="59">
        <v>-8.2154178527204831</v>
      </c>
      <c r="N28" s="59">
        <v>6.268156205116429</v>
      </c>
      <c r="O28" s="59">
        <v>1.4464897617409844</v>
      </c>
      <c r="P28" s="59">
        <v>3.326293785309152E-3</v>
      </c>
      <c r="Q28" s="60">
        <v>100.00000000000003</v>
      </c>
      <c r="S28" s="92">
        <v>37712</v>
      </c>
      <c r="T28" s="335">
        <f t="shared" si="0"/>
        <v>0.31666175833522664</v>
      </c>
      <c r="U28" s="335">
        <f t="shared" si="1"/>
        <v>-4.4663234103805599E-2</v>
      </c>
      <c r="V28" s="335">
        <f t="shared" si="2"/>
        <v>0.53296862370313469</v>
      </c>
      <c r="W28" s="335">
        <f t="shared" si="3"/>
        <v>0.11785312945901724</v>
      </c>
      <c r="X28" s="335">
        <f t="shared" si="4"/>
        <v>6.2681562051164291E-2</v>
      </c>
      <c r="Y28" s="335">
        <f t="shared" si="5"/>
        <v>1.4464897617409845E-2</v>
      </c>
      <c r="Z28" s="335">
        <f t="shared" si="6"/>
        <v>3.3262937853091521E-5</v>
      </c>
    </row>
    <row r="29" spans="1:26" s="85" customFormat="1" ht="12.75" customHeight="1">
      <c r="A29" s="56"/>
      <c r="B29" s="57" t="s">
        <v>79</v>
      </c>
      <c r="C29" s="58">
        <v>868861.48734749237</v>
      </c>
      <c r="D29" s="59">
        <v>8.9298239321993975</v>
      </c>
      <c r="E29" s="59">
        <v>22.416140619817984</v>
      </c>
      <c r="F29" s="59">
        <v>31.345964552017382</v>
      </c>
      <c r="G29" s="59">
        <v>6.5186351830701224</v>
      </c>
      <c r="H29" s="59">
        <v>3.9520415473872874</v>
      </c>
      <c r="I29" s="59">
        <v>1.1966745918226718</v>
      </c>
      <c r="J29" s="59">
        <v>11.667351322280082</v>
      </c>
      <c r="K29" s="59">
        <v>52.592532011212356</v>
      </c>
      <c r="L29" s="59">
        <v>3.778603738189358</v>
      </c>
      <c r="M29" s="59">
        <v>-8.1620538315087607</v>
      </c>
      <c r="N29" s="59">
        <v>6.2893800932466579</v>
      </c>
      <c r="O29" s="59">
        <v>2.4849018544960733</v>
      </c>
      <c r="P29" s="59">
        <v>3.3202600667765984E-3</v>
      </c>
      <c r="Q29" s="60">
        <v>99.999999999999929</v>
      </c>
      <c r="S29" s="92">
        <v>37742</v>
      </c>
      <c r="T29" s="335">
        <f t="shared" si="0"/>
        <v>0.3134596455201738</v>
      </c>
      <c r="U29" s="335">
        <f t="shared" si="1"/>
        <v>-4.3834500933194027E-2</v>
      </c>
      <c r="V29" s="335">
        <f t="shared" si="2"/>
        <v>0.52592532011212356</v>
      </c>
      <c r="W29" s="335">
        <f t="shared" si="3"/>
        <v>0.11667351322280081</v>
      </c>
      <c r="X29" s="335">
        <f t="shared" si="4"/>
        <v>6.2893800932466576E-2</v>
      </c>
      <c r="Y29" s="335">
        <f t="shared" si="5"/>
        <v>2.4849018544960733E-2</v>
      </c>
      <c r="Z29" s="335">
        <f t="shared" si="6"/>
        <v>3.3202600667765986E-5</v>
      </c>
    </row>
    <row r="30" spans="1:26" s="85" customFormat="1" ht="12.75" customHeight="1">
      <c r="A30" s="56"/>
      <c r="B30" s="57" t="s">
        <v>80</v>
      </c>
      <c r="C30" s="58">
        <v>868249.95487808296</v>
      </c>
      <c r="D30" s="59">
        <v>8.404356650889353</v>
      </c>
      <c r="E30" s="59">
        <v>21.729211886283387</v>
      </c>
      <c r="F30" s="59">
        <v>30.133568537172742</v>
      </c>
      <c r="G30" s="59">
        <v>6.479965198381171</v>
      </c>
      <c r="H30" s="59">
        <v>3.9426906703803737</v>
      </c>
      <c r="I30" s="59">
        <v>1.2106963222838341</v>
      </c>
      <c r="J30" s="59">
        <v>11.633352191045379</v>
      </c>
      <c r="K30" s="59">
        <v>53.495115216433916</v>
      </c>
      <c r="L30" s="59">
        <v>3.4427062589340709</v>
      </c>
      <c r="M30" s="59">
        <v>-8.452157183291142</v>
      </c>
      <c r="N30" s="59">
        <v>6.2904215824242824</v>
      </c>
      <c r="O30" s="59">
        <v>3.4536362421395759</v>
      </c>
      <c r="P30" s="59">
        <v>3.3571551413547661E-3</v>
      </c>
      <c r="Q30" s="60">
        <v>100.00000000000017</v>
      </c>
      <c r="S30" s="92">
        <v>37773</v>
      </c>
      <c r="T30" s="335">
        <f t="shared" si="0"/>
        <v>0.30133568537172745</v>
      </c>
      <c r="U30" s="335">
        <f t="shared" si="1"/>
        <v>-5.0094509243570708E-2</v>
      </c>
      <c r="V30" s="335">
        <f t="shared" si="2"/>
        <v>0.53495115216433919</v>
      </c>
      <c r="W30" s="335">
        <f t="shared" si="3"/>
        <v>0.11633352191045379</v>
      </c>
      <c r="X30" s="335">
        <f t="shared" si="4"/>
        <v>6.2904215824242826E-2</v>
      </c>
      <c r="Y30" s="335">
        <f t="shared" si="5"/>
        <v>3.453636242139576E-2</v>
      </c>
      <c r="Z30" s="335">
        <f t="shared" si="6"/>
        <v>3.3571551413547663E-5</v>
      </c>
    </row>
    <row r="31" spans="1:26" s="85" customFormat="1" ht="12.75" customHeight="1">
      <c r="A31" s="56"/>
      <c r="B31" s="57" t="s">
        <v>69</v>
      </c>
      <c r="C31" s="58">
        <v>888983.21792768815</v>
      </c>
      <c r="D31" s="59">
        <v>8.0600699232755755</v>
      </c>
      <c r="E31" s="59">
        <v>21.927630444816142</v>
      </c>
      <c r="F31" s="59">
        <v>29.987700368091716</v>
      </c>
      <c r="G31" s="59">
        <v>6.2719706164531388</v>
      </c>
      <c r="H31" s="59">
        <v>3.864276431400695</v>
      </c>
      <c r="I31" s="59">
        <v>1.1873072800727003</v>
      </c>
      <c r="J31" s="59">
        <v>11.323554327926534</v>
      </c>
      <c r="K31" s="59">
        <v>52.602317922576681</v>
      </c>
      <c r="L31" s="59">
        <v>3.1775675809579877</v>
      </c>
      <c r="M31" s="59">
        <v>-8.3856399496276897</v>
      </c>
      <c r="N31" s="59">
        <v>6.3961927058307184</v>
      </c>
      <c r="O31" s="59">
        <v>4.895422203310928</v>
      </c>
      <c r="P31" s="59">
        <v>2.8848409331936439E-3</v>
      </c>
      <c r="Q31" s="60">
        <v>100.00000000000006</v>
      </c>
      <c r="S31" s="92">
        <v>37803</v>
      </c>
      <c r="T31" s="335">
        <f t="shared" si="0"/>
        <v>0.29987700368091713</v>
      </c>
      <c r="U31" s="335">
        <f t="shared" si="1"/>
        <v>-5.2080723686697021E-2</v>
      </c>
      <c r="V31" s="335">
        <f t="shared" si="2"/>
        <v>0.5260231792257668</v>
      </c>
      <c r="W31" s="335">
        <f t="shared" si="3"/>
        <v>0.11323554327926534</v>
      </c>
      <c r="X31" s="335">
        <f t="shared" si="4"/>
        <v>6.396192705830718E-2</v>
      </c>
      <c r="Y31" s="335">
        <f t="shared" si="5"/>
        <v>4.8954222033109278E-2</v>
      </c>
      <c r="Z31" s="335">
        <f t="shared" si="6"/>
        <v>2.8848409331936438E-5</v>
      </c>
    </row>
    <row r="32" spans="1:26" s="85" customFormat="1" ht="12.75" customHeight="1">
      <c r="A32" s="56"/>
      <c r="B32" s="57" t="s">
        <v>70</v>
      </c>
      <c r="C32" s="58">
        <v>904329.55634083715</v>
      </c>
      <c r="D32" s="59">
        <v>7.7054064130104685</v>
      </c>
      <c r="E32" s="59">
        <v>21.671782172166832</v>
      </c>
      <c r="F32" s="59">
        <v>29.377188585177301</v>
      </c>
      <c r="G32" s="59">
        <v>6.2736158051662922</v>
      </c>
      <c r="H32" s="59">
        <v>3.8019979991047106</v>
      </c>
      <c r="I32" s="59">
        <v>1.175481627009161</v>
      </c>
      <c r="J32" s="59">
        <v>11.251095431280163</v>
      </c>
      <c r="K32" s="59">
        <v>53.233754395563537</v>
      </c>
      <c r="L32" s="59">
        <v>3.3489533444097082</v>
      </c>
      <c r="M32" s="59">
        <v>-8.434469839666745</v>
      </c>
      <c r="N32" s="59">
        <v>5.5119676123483003</v>
      </c>
      <c r="O32" s="59">
        <v>5.7086587643656266</v>
      </c>
      <c r="P32" s="59">
        <v>2.8517065221608574E-3</v>
      </c>
      <c r="Q32" s="60">
        <v>100.00000000000006</v>
      </c>
      <c r="S32" s="92">
        <v>37834</v>
      </c>
      <c r="T32" s="335">
        <f t="shared" si="0"/>
        <v>0.293771885851773</v>
      </c>
      <c r="U32" s="335">
        <f t="shared" si="1"/>
        <v>-5.0855164952570371E-2</v>
      </c>
      <c r="V32" s="335">
        <f t="shared" si="2"/>
        <v>0.53233754395563537</v>
      </c>
      <c r="W32" s="335">
        <f t="shared" si="3"/>
        <v>0.11251095431280163</v>
      </c>
      <c r="X32" s="335">
        <f t="shared" si="4"/>
        <v>5.5119676123483001E-2</v>
      </c>
      <c r="Y32" s="335">
        <f t="shared" si="5"/>
        <v>5.7086587643656268E-2</v>
      </c>
      <c r="Z32" s="335">
        <f t="shared" si="6"/>
        <v>2.8517065221608575E-5</v>
      </c>
    </row>
    <row r="33" spans="1:26" s="85" customFormat="1" ht="12.75" customHeight="1">
      <c r="A33" s="56"/>
      <c r="B33" s="57" t="s">
        <v>71</v>
      </c>
      <c r="C33" s="58">
        <v>905763.09384796722</v>
      </c>
      <c r="D33" s="59">
        <v>7.3009575091848244</v>
      </c>
      <c r="E33" s="59">
        <v>21.37757196976662</v>
      </c>
      <c r="F33" s="59">
        <v>28.678529478951447</v>
      </c>
      <c r="G33" s="59">
        <v>6.4895630387264855</v>
      </c>
      <c r="H33" s="59">
        <v>3.7340370924806834</v>
      </c>
      <c r="I33" s="59">
        <v>1.4481822129045272</v>
      </c>
      <c r="J33" s="59">
        <v>11.671782344111696</v>
      </c>
      <c r="K33" s="59">
        <v>53.131083737714469</v>
      </c>
      <c r="L33" s="59">
        <v>2.8816510468300311</v>
      </c>
      <c r="M33" s="59">
        <v>-8.5506792635944855</v>
      </c>
      <c r="N33" s="59">
        <v>5.1170503013495061</v>
      </c>
      <c r="O33" s="59">
        <v>7.0677109309065358</v>
      </c>
      <c r="P33" s="59">
        <v>2.8714237306256933E-3</v>
      </c>
      <c r="Q33" s="60">
        <v>99.999999999999829</v>
      </c>
      <c r="S33" s="92">
        <v>37865</v>
      </c>
      <c r="T33" s="335">
        <f t="shared" si="0"/>
        <v>0.28678529478951448</v>
      </c>
      <c r="U33" s="335">
        <f t="shared" si="1"/>
        <v>-5.6690282167644546E-2</v>
      </c>
      <c r="V33" s="335">
        <f t="shared" si="2"/>
        <v>0.53131083737714468</v>
      </c>
      <c r="W33" s="335">
        <f t="shared" si="3"/>
        <v>0.11671782344111696</v>
      </c>
      <c r="X33" s="335">
        <f t="shared" si="4"/>
        <v>5.1170503013495058E-2</v>
      </c>
      <c r="Y33" s="335">
        <f t="shared" si="5"/>
        <v>7.0677109309065358E-2</v>
      </c>
      <c r="Z33" s="335">
        <f t="shared" si="6"/>
        <v>2.8714237306256934E-5</v>
      </c>
    </row>
    <row r="34" spans="1:26" s="85" customFormat="1" ht="12.75" customHeight="1">
      <c r="A34" s="56"/>
      <c r="B34" s="57" t="s">
        <v>72</v>
      </c>
      <c r="C34" s="58">
        <v>904490.60673409747</v>
      </c>
      <c r="D34" s="59">
        <v>6.9039413590265459</v>
      </c>
      <c r="E34" s="59">
        <v>20.797386969995586</v>
      </c>
      <c r="F34" s="59">
        <v>27.701328329022132</v>
      </c>
      <c r="G34" s="59">
        <v>6.6167762208486298</v>
      </c>
      <c r="H34" s="59">
        <v>3.733814378709452</v>
      </c>
      <c r="I34" s="59">
        <v>1.6712263758747725</v>
      </c>
      <c r="J34" s="59">
        <v>12.021816975432854</v>
      </c>
      <c r="K34" s="59">
        <v>53.394732987345641</v>
      </c>
      <c r="L34" s="59">
        <v>2.7693600355195285</v>
      </c>
      <c r="M34" s="59">
        <v>-8.7520548205783566</v>
      </c>
      <c r="N34" s="59">
        <v>5.0154640177889922</v>
      </c>
      <c r="O34" s="59">
        <v>7.8464432258403649</v>
      </c>
      <c r="P34" s="59">
        <v>2.9092496289169056E-3</v>
      </c>
      <c r="Q34" s="60">
        <v>100.00000000000006</v>
      </c>
      <c r="S34" s="92">
        <v>37895</v>
      </c>
      <c r="T34" s="335">
        <f t="shared" si="0"/>
        <v>0.27701328329022135</v>
      </c>
      <c r="U34" s="335">
        <f t="shared" si="1"/>
        <v>-5.9826947850588279E-2</v>
      </c>
      <c r="V34" s="335">
        <f t="shared" si="2"/>
        <v>0.53394732987345639</v>
      </c>
      <c r="W34" s="335">
        <f t="shared" si="3"/>
        <v>0.12021816975432854</v>
      </c>
      <c r="X34" s="335">
        <f t="shared" si="4"/>
        <v>5.0154640177889925E-2</v>
      </c>
      <c r="Y34" s="335">
        <f t="shared" si="5"/>
        <v>7.8464432258403646E-2</v>
      </c>
      <c r="Z34" s="335">
        <f t="shared" si="6"/>
        <v>2.9092496289169054E-5</v>
      </c>
    </row>
    <row r="35" spans="1:26" s="85" customFormat="1" ht="12.75" customHeight="1">
      <c r="A35" s="56"/>
      <c r="B35" s="57" t="s">
        <v>73</v>
      </c>
      <c r="C35" s="58">
        <v>921084.78626634134</v>
      </c>
      <c r="D35" s="59">
        <v>6.8444622564957189</v>
      </c>
      <c r="E35" s="59">
        <v>21.121432368505147</v>
      </c>
      <c r="F35" s="59">
        <v>27.965894625000864</v>
      </c>
      <c r="G35" s="59">
        <v>6.6120688597584669</v>
      </c>
      <c r="H35" s="59">
        <v>3.6535400818811397</v>
      </c>
      <c r="I35" s="59">
        <v>1.6561723050231045</v>
      </c>
      <c r="J35" s="59">
        <v>11.921781246662711</v>
      </c>
      <c r="K35" s="59">
        <v>51.990427439883327</v>
      </c>
      <c r="L35" s="59">
        <v>2.2667947222599545</v>
      </c>
      <c r="M35" s="59">
        <v>-8.6272761185670035</v>
      </c>
      <c r="N35" s="59">
        <v>5.5682716075791756</v>
      </c>
      <c r="O35" s="59">
        <v>8.9112253101379455</v>
      </c>
      <c r="P35" s="59">
        <v>2.88116704300078E-3</v>
      </c>
      <c r="Q35" s="60">
        <v>99.999999999999972</v>
      </c>
      <c r="S35" s="92">
        <v>37926</v>
      </c>
      <c r="T35" s="335">
        <f t="shared" si="0"/>
        <v>0.27965894625000864</v>
      </c>
      <c r="U35" s="335">
        <f t="shared" si="1"/>
        <v>-6.3604813963070495E-2</v>
      </c>
      <c r="V35" s="335">
        <f t="shared" si="2"/>
        <v>0.51990427439883324</v>
      </c>
      <c r="W35" s="335">
        <f t="shared" si="3"/>
        <v>0.1192178124666271</v>
      </c>
      <c r="X35" s="335">
        <f t="shared" si="4"/>
        <v>5.5682716075791755E-2</v>
      </c>
      <c r="Y35" s="335">
        <f t="shared" si="5"/>
        <v>8.9112253101379449E-2</v>
      </c>
      <c r="Z35" s="335">
        <f t="shared" si="6"/>
        <v>2.8811670430007801E-5</v>
      </c>
    </row>
    <row r="36" spans="1:26" s="85" customFormat="1" ht="12.75" customHeight="1">
      <c r="A36" s="56"/>
      <c r="B36" s="57" t="s">
        <v>74</v>
      </c>
      <c r="C36" s="58">
        <v>932137.53372975043</v>
      </c>
      <c r="D36" s="59">
        <v>6.5480441819793791</v>
      </c>
      <c r="E36" s="59">
        <v>20.354111067799447</v>
      </c>
      <c r="F36" s="59">
        <v>26.902155249778826</v>
      </c>
      <c r="G36" s="59">
        <v>6.8667887842493283</v>
      </c>
      <c r="H36" s="59">
        <v>3.6040966827755754</v>
      </c>
      <c r="I36" s="59">
        <v>1.8771475166564189</v>
      </c>
      <c r="J36" s="59">
        <v>12.348032983681321</v>
      </c>
      <c r="K36" s="59">
        <v>51.06916938370054</v>
      </c>
      <c r="L36" s="59">
        <v>1.5296901024342502</v>
      </c>
      <c r="M36" s="59">
        <v>-8.8452890969182203</v>
      </c>
      <c r="N36" s="59">
        <v>7.1739963997434817</v>
      </c>
      <c r="O36" s="59">
        <v>9.8193717961155631</v>
      </c>
      <c r="P36" s="59">
        <v>2.8731814642027668E-3</v>
      </c>
      <c r="Q36" s="60">
        <v>99.999999999999957</v>
      </c>
      <c r="S36" s="92">
        <v>37956</v>
      </c>
      <c r="T36" s="335">
        <f t="shared" si="0"/>
        <v>0.26902155249778825</v>
      </c>
      <c r="U36" s="335">
        <f t="shared" si="1"/>
        <v>-7.3155989944839697E-2</v>
      </c>
      <c r="V36" s="335">
        <f t="shared" si="2"/>
        <v>0.51069169383700541</v>
      </c>
      <c r="W36" s="335">
        <f t="shared" si="3"/>
        <v>0.12348032983681322</v>
      </c>
      <c r="X36" s="335">
        <f t="shared" si="4"/>
        <v>7.1739963997434819E-2</v>
      </c>
      <c r="Y36" s="335">
        <f t="shared" si="5"/>
        <v>9.8193717961155627E-2</v>
      </c>
      <c r="Z36" s="335">
        <f t="shared" si="6"/>
        <v>2.8731814642027667E-5</v>
      </c>
    </row>
    <row r="37" spans="1:26" s="85" customFormat="1" ht="12.75" customHeight="1">
      <c r="A37" s="56">
        <v>2004</v>
      </c>
      <c r="B37" s="57" t="s">
        <v>75</v>
      </c>
      <c r="C37" s="58">
        <v>937639.09687481623</v>
      </c>
      <c r="D37" s="59">
        <v>6.5503231724026776</v>
      </c>
      <c r="E37" s="59">
        <v>19.551351453988598</v>
      </c>
      <c r="F37" s="59">
        <v>26.101674626391276</v>
      </c>
      <c r="G37" s="59">
        <v>6.791257124404396</v>
      </c>
      <c r="H37" s="59">
        <v>3.56382884574526</v>
      </c>
      <c r="I37" s="59">
        <v>2.0188606446210811</v>
      </c>
      <c r="J37" s="59">
        <v>12.373946614770738</v>
      </c>
      <c r="K37" s="59">
        <v>53.009368775484823</v>
      </c>
      <c r="L37" s="59">
        <v>1.5658250372622105</v>
      </c>
      <c r="M37" s="59">
        <v>-8.8864442401311674</v>
      </c>
      <c r="N37" s="59">
        <v>5.945968541254568</v>
      </c>
      <c r="O37" s="59">
        <v>9.8870913269130867</v>
      </c>
      <c r="P37" s="59">
        <v>2.5693180542807901E-3</v>
      </c>
      <c r="Q37" s="60">
        <v>99.999999999999829</v>
      </c>
      <c r="S37" s="92">
        <v>37987</v>
      </c>
      <c r="T37" s="335">
        <f t="shared" si="0"/>
        <v>0.26101674626391275</v>
      </c>
      <c r="U37" s="335">
        <f t="shared" si="1"/>
        <v>-7.3206192028689568E-2</v>
      </c>
      <c r="V37" s="335">
        <f t="shared" si="2"/>
        <v>0.53009368775484822</v>
      </c>
      <c r="W37" s="335">
        <f t="shared" si="3"/>
        <v>0.12373946614770738</v>
      </c>
      <c r="X37" s="335">
        <f t="shared" si="4"/>
        <v>5.9459685412545676E-2</v>
      </c>
      <c r="Y37" s="335">
        <f t="shared" si="5"/>
        <v>9.8870913269130861E-2</v>
      </c>
      <c r="Z37" s="335">
        <f t="shared" si="6"/>
        <v>2.56931805428079E-5</v>
      </c>
    </row>
    <row r="38" spans="1:26" s="85" customFormat="1" ht="12.75" customHeight="1">
      <c r="A38" s="56"/>
      <c r="B38" s="57" t="s">
        <v>76</v>
      </c>
      <c r="C38" s="58">
        <v>938830.75383468892</v>
      </c>
      <c r="D38" s="59">
        <v>6.1278788626449892</v>
      </c>
      <c r="E38" s="59">
        <v>19.312731102961507</v>
      </c>
      <c r="F38" s="59">
        <v>25.440609965606498</v>
      </c>
      <c r="G38" s="59">
        <v>6.8681700842063735</v>
      </c>
      <c r="H38" s="59">
        <v>3.5564049473041752</v>
      </c>
      <c r="I38" s="59">
        <v>2.1823591699390246</v>
      </c>
      <c r="J38" s="59">
        <v>12.606934201449574</v>
      </c>
      <c r="K38" s="59">
        <v>52.623211138686187</v>
      </c>
      <c r="L38" s="59">
        <v>1.678518285910988</v>
      </c>
      <c r="M38" s="59">
        <v>-9.1342812682060881</v>
      </c>
      <c r="N38" s="59">
        <v>6.0279886724540486</v>
      </c>
      <c r="O38" s="59">
        <v>10.754421827118913</v>
      </c>
      <c r="P38" s="59">
        <v>2.5971769800260951E-3</v>
      </c>
      <c r="Q38" s="60">
        <v>100.00000000000016</v>
      </c>
      <c r="S38" s="92">
        <v>38018</v>
      </c>
      <c r="T38" s="335">
        <f t="shared" si="0"/>
        <v>0.25440609965606498</v>
      </c>
      <c r="U38" s="335">
        <f t="shared" si="1"/>
        <v>-7.4557629822950999E-2</v>
      </c>
      <c r="V38" s="335">
        <f t="shared" si="2"/>
        <v>0.52623211138686188</v>
      </c>
      <c r="W38" s="335">
        <f t="shared" si="3"/>
        <v>0.12606934201449574</v>
      </c>
      <c r="X38" s="335">
        <f t="shared" si="4"/>
        <v>6.0279886724540488E-2</v>
      </c>
      <c r="Y38" s="335">
        <f t="shared" si="5"/>
        <v>0.10754421827118912</v>
      </c>
      <c r="Z38" s="335">
        <f t="shared" si="6"/>
        <v>2.5971769800260949E-5</v>
      </c>
    </row>
    <row r="39" spans="1:26" s="85" customFormat="1" ht="12.75" customHeight="1">
      <c r="A39" s="56"/>
      <c r="B39" s="57" t="s">
        <v>77</v>
      </c>
      <c r="C39" s="58">
        <v>939065.4380192114</v>
      </c>
      <c r="D39" s="59">
        <v>5.5376811719475354</v>
      </c>
      <c r="E39" s="59">
        <v>19.069379827003761</v>
      </c>
      <c r="F39" s="59">
        <v>24.607060998951297</v>
      </c>
      <c r="G39" s="59">
        <v>7.0540718826820905</v>
      </c>
      <c r="H39" s="59">
        <v>3.427609102586465</v>
      </c>
      <c r="I39" s="59">
        <v>2.2309620517959683</v>
      </c>
      <c r="J39" s="59">
        <v>12.712643037064524</v>
      </c>
      <c r="K39" s="59">
        <v>52.417894026047719</v>
      </c>
      <c r="L39" s="59">
        <v>1.6872937418439187</v>
      </c>
      <c r="M39" s="59">
        <v>-9.3876229881677862</v>
      </c>
      <c r="N39" s="59">
        <v>5.4940252211171838</v>
      </c>
      <c r="O39" s="59">
        <v>12.466084683383185</v>
      </c>
      <c r="P39" s="59">
        <v>2.6212797600050118E-3</v>
      </c>
      <c r="Q39" s="60">
        <v>100.00000000000004</v>
      </c>
      <c r="S39" s="92">
        <v>38047</v>
      </c>
      <c r="T39" s="335">
        <f t="shared" si="0"/>
        <v>0.24607060998951297</v>
      </c>
      <c r="U39" s="335">
        <f t="shared" si="1"/>
        <v>-7.7003292463238684E-2</v>
      </c>
      <c r="V39" s="335">
        <f t="shared" si="2"/>
        <v>0.52417894026047718</v>
      </c>
      <c r="W39" s="335">
        <f t="shared" si="3"/>
        <v>0.12712643037064525</v>
      </c>
      <c r="X39" s="335">
        <f t="shared" si="4"/>
        <v>5.4940252211171839E-2</v>
      </c>
      <c r="Y39" s="335">
        <f t="shared" si="5"/>
        <v>0.12466084683383186</v>
      </c>
      <c r="Z39" s="335">
        <f t="shared" si="6"/>
        <v>2.621279760005012E-5</v>
      </c>
    </row>
    <row r="40" spans="1:26" s="85" customFormat="1" ht="12.75" customHeight="1">
      <c r="A40" s="56"/>
      <c r="B40" s="57" t="s">
        <v>78</v>
      </c>
      <c r="C40" s="58">
        <v>943701.74938986811</v>
      </c>
      <c r="D40" s="59">
        <v>5.2540464902172772</v>
      </c>
      <c r="E40" s="59">
        <v>17.95785029640632</v>
      </c>
      <c r="F40" s="59">
        <v>23.211896786623598</v>
      </c>
      <c r="G40" s="59">
        <v>7.2535684916987222</v>
      </c>
      <c r="H40" s="59">
        <v>3.4089036772559562</v>
      </c>
      <c r="I40" s="59">
        <v>2.3396143689247939</v>
      </c>
      <c r="J40" s="59">
        <v>13.002086537879473</v>
      </c>
      <c r="K40" s="59">
        <v>51.897889656831275</v>
      </c>
      <c r="L40" s="59">
        <v>3.122024247453461</v>
      </c>
      <c r="M40" s="59">
        <v>-9.6465736175742833</v>
      </c>
      <c r="N40" s="59">
        <v>5.5620779933274456</v>
      </c>
      <c r="O40" s="59">
        <v>12.847961732785048</v>
      </c>
      <c r="P40" s="59">
        <v>2.6366626739949481E-3</v>
      </c>
      <c r="Q40" s="60">
        <v>100.00000000000001</v>
      </c>
      <c r="S40" s="92">
        <v>38078</v>
      </c>
      <c r="T40" s="335">
        <f t="shared" si="0"/>
        <v>0.23211896786623598</v>
      </c>
      <c r="U40" s="335">
        <f t="shared" si="1"/>
        <v>-6.5245493701208218E-2</v>
      </c>
      <c r="V40" s="335">
        <f t="shared" si="2"/>
        <v>0.51897889656831275</v>
      </c>
      <c r="W40" s="335">
        <f t="shared" si="3"/>
        <v>0.13002086537879473</v>
      </c>
      <c r="X40" s="335">
        <f t="shared" si="4"/>
        <v>5.5620779933274453E-2</v>
      </c>
      <c r="Y40" s="335">
        <f t="shared" si="5"/>
        <v>0.12847961732785049</v>
      </c>
      <c r="Z40" s="335">
        <f t="shared" si="6"/>
        <v>2.6366626739949481E-5</v>
      </c>
    </row>
    <row r="41" spans="1:26" s="85" customFormat="1" ht="12.75" customHeight="1">
      <c r="A41" s="56"/>
      <c r="B41" s="57" t="s">
        <v>79</v>
      </c>
      <c r="C41" s="58">
        <v>964008.41791990714</v>
      </c>
      <c r="D41" s="59">
        <v>5.1507986171051279</v>
      </c>
      <c r="E41" s="59">
        <v>18.845895857632872</v>
      </c>
      <c r="F41" s="59">
        <v>23.996694474738</v>
      </c>
      <c r="G41" s="59">
        <v>7.4398440912948951</v>
      </c>
      <c r="H41" s="59">
        <v>3.3280303263622968</v>
      </c>
      <c r="I41" s="59">
        <v>2.2525414085278688</v>
      </c>
      <c r="J41" s="59">
        <v>13.02041582618506</v>
      </c>
      <c r="K41" s="59">
        <v>50.952540585279529</v>
      </c>
      <c r="L41" s="59">
        <v>2.9727725661599225</v>
      </c>
      <c r="M41" s="59">
        <v>-9.6036290609603174</v>
      </c>
      <c r="N41" s="59">
        <v>5.9489240096982927</v>
      </c>
      <c r="O41" s="59">
        <v>12.709672571225939</v>
      </c>
      <c r="P41" s="59">
        <v>2.6090276736659831E-3</v>
      </c>
      <c r="Q41" s="60">
        <v>100.00000000000011</v>
      </c>
      <c r="S41" s="92">
        <v>38108</v>
      </c>
      <c r="T41" s="335">
        <f t="shared" si="0"/>
        <v>0.23996694474738001</v>
      </c>
      <c r="U41" s="335">
        <f t="shared" si="1"/>
        <v>-6.6308564948003954E-2</v>
      </c>
      <c r="V41" s="335">
        <f t="shared" si="2"/>
        <v>0.50952540585279527</v>
      </c>
      <c r="W41" s="335">
        <f t="shared" si="3"/>
        <v>0.13020415826185061</v>
      </c>
      <c r="X41" s="335">
        <f t="shared" si="4"/>
        <v>5.9489240096982927E-2</v>
      </c>
      <c r="Y41" s="335">
        <f t="shared" si="5"/>
        <v>0.12709672571225938</v>
      </c>
      <c r="Z41" s="335">
        <f t="shared" si="6"/>
        <v>2.6090276736659832E-5</v>
      </c>
    </row>
    <row r="42" spans="1:26" s="85" customFormat="1" ht="12.75" customHeight="1">
      <c r="A42" s="56"/>
      <c r="B42" s="57" t="s">
        <v>80</v>
      </c>
      <c r="C42" s="58">
        <v>965828.04199988325</v>
      </c>
      <c r="D42" s="59">
        <v>4.9412222625930413</v>
      </c>
      <c r="E42" s="59">
        <v>18.825257664243917</v>
      </c>
      <c r="F42" s="59">
        <v>23.766479926836958</v>
      </c>
      <c r="G42" s="59">
        <v>7.6865604809268184</v>
      </c>
      <c r="H42" s="59">
        <v>3.317764161598439</v>
      </c>
      <c r="I42" s="59">
        <v>2.3624785328267741</v>
      </c>
      <c r="J42" s="59">
        <v>13.366803175352032</v>
      </c>
      <c r="K42" s="59">
        <v>50.464581952181454</v>
      </c>
      <c r="L42" s="59">
        <v>2.9828119872706949</v>
      </c>
      <c r="M42" s="59">
        <v>-9.7232201395899569</v>
      </c>
      <c r="N42" s="59">
        <v>5.933961300272216</v>
      </c>
      <c r="O42" s="59">
        <v>13.205956831430226</v>
      </c>
      <c r="P42" s="59">
        <v>2.6249662463210055E-3</v>
      </c>
      <c r="Q42" s="60">
        <v>99.999999999999943</v>
      </c>
      <c r="S42" s="92">
        <v>38139</v>
      </c>
      <c r="T42" s="335">
        <f t="shared" si="0"/>
        <v>0.23766479926836959</v>
      </c>
      <c r="U42" s="335">
        <f t="shared" si="1"/>
        <v>-6.7404081523192619E-2</v>
      </c>
      <c r="V42" s="335">
        <f t="shared" si="2"/>
        <v>0.50464581952181453</v>
      </c>
      <c r="W42" s="335">
        <f t="shared" si="3"/>
        <v>0.13366803175352032</v>
      </c>
      <c r="X42" s="335">
        <f t="shared" si="4"/>
        <v>5.9339613002722162E-2</v>
      </c>
      <c r="Y42" s="335">
        <f t="shared" si="5"/>
        <v>0.13205956831430227</v>
      </c>
      <c r="Z42" s="335">
        <f t="shared" si="6"/>
        <v>2.6249662463210057E-5</v>
      </c>
    </row>
    <row r="43" spans="1:26" s="85" customFormat="1" ht="12.75" customHeight="1">
      <c r="A43" s="56"/>
      <c r="B43" s="57" t="s">
        <v>69</v>
      </c>
      <c r="C43" s="58">
        <v>964279.28912418254</v>
      </c>
      <c r="D43" s="59">
        <v>4.6076751216709733</v>
      </c>
      <c r="E43" s="59">
        <v>18.405240888373363</v>
      </c>
      <c r="F43" s="59">
        <v>23.012916010044336</v>
      </c>
      <c r="G43" s="59">
        <v>7.7204455995306622</v>
      </c>
      <c r="H43" s="59">
        <v>3.3063376132818854</v>
      </c>
      <c r="I43" s="59">
        <v>2.5297541639159782</v>
      </c>
      <c r="J43" s="59">
        <v>13.556537376728526</v>
      </c>
      <c r="K43" s="59">
        <v>52.20467606649941</v>
      </c>
      <c r="L43" s="59">
        <v>2.8478494219941242</v>
      </c>
      <c r="M43" s="59">
        <v>-9.7937787015612088</v>
      </c>
      <c r="N43" s="59">
        <v>6.2538648155445191</v>
      </c>
      <c r="O43" s="59">
        <v>11.915592779320756</v>
      </c>
      <c r="P43" s="59">
        <v>2.3422314297047355E-3</v>
      </c>
      <c r="Q43" s="60">
        <v>100.00000000000017</v>
      </c>
      <c r="S43" s="92">
        <v>38169</v>
      </c>
      <c r="T43" s="335">
        <f t="shared" si="0"/>
        <v>0.23012916010044335</v>
      </c>
      <c r="U43" s="335">
        <f t="shared" si="1"/>
        <v>-6.9459292795670841E-2</v>
      </c>
      <c r="V43" s="335">
        <f t="shared" si="2"/>
        <v>0.52204676066499411</v>
      </c>
      <c r="W43" s="335">
        <f t="shared" si="3"/>
        <v>0.13556537376728525</v>
      </c>
      <c r="X43" s="335">
        <f t="shared" si="4"/>
        <v>6.2538648155445187E-2</v>
      </c>
      <c r="Y43" s="335">
        <f t="shared" si="5"/>
        <v>0.11915592779320755</v>
      </c>
      <c r="Z43" s="335">
        <f t="shared" si="6"/>
        <v>2.3422314297047356E-5</v>
      </c>
    </row>
    <row r="44" spans="1:26" s="85" customFormat="1" ht="12.75" customHeight="1">
      <c r="A44" s="56"/>
      <c r="B44" s="57" t="s">
        <v>70</v>
      </c>
      <c r="C44" s="58">
        <v>964790.55481061223</v>
      </c>
      <c r="D44" s="59">
        <v>4.0993497289819834</v>
      </c>
      <c r="E44" s="59">
        <v>18.037761784904841</v>
      </c>
      <c r="F44" s="59">
        <v>22.137111513886826</v>
      </c>
      <c r="G44" s="59">
        <v>7.934067616479501</v>
      </c>
      <c r="H44" s="59">
        <v>3.2995757187422834</v>
      </c>
      <c r="I44" s="59">
        <v>2.5461892946226836</v>
      </c>
      <c r="J44" s="59">
        <v>13.779832629844469</v>
      </c>
      <c r="K44" s="59">
        <v>51.53809905085572</v>
      </c>
      <c r="L44" s="59">
        <v>2.9867687008274442</v>
      </c>
      <c r="M44" s="59">
        <v>-9.8328836286796264</v>
      </c>
      <c r="N44" s="59">
        <v>6.2382767718144345</v>
      </c>
      <c r="O44" s="59">
        <v>13.150425368134739</v>
      </c>
      <c r="P44" s="59">
        <v>2.3695933159801424E-3</v>
      </c>
      <c r="Q44" s="60">
        <v>99.999999999999972</v>
      </c>
      <c r="S44" s="92">
        <v>38200</v>
      </c>
      <c r="T44" s="335">
        <f t="shared" si="0"/>
        <v>0.22137111513886826</v>
      </c>
      <c r="U44" s="335">
        <f t="shared" si="1"/>
        <v>-6.846114927852183E-2</v>
      </c>
      <c r="V44" s="335">
        <f t="shared" si="2"/>
        <v>0.51538099050855724</v>
      </c>
      <c r="W44" s="335">
        <f t="shared" si="3"/>
        <v>0.13779832629844468</v>
      </c>
      <c r="X44" s="335">
        <f t="shared" si="4"/>
        <v>6.2382767718144348E-2</v>
      </c>
      <c r="Y44" s="335">
        <f t="shared" si="5"/>
        <v>0.13150425368134738</v>
      </c>
      <c r="Z44" s="335">
        <f t="shared" si="6"/>
        <v>2.3695933159801424E-5</v>
      </c>
    </row>
    <row r="45" spans="1:26" s="85" customFormat="1" ht="12.75" customHeight="1">
      <c r="A45" s="56"/>
      <c r="B45" s="57" t="s">
        <v>71</v>
      </c>
      <c r="C45" s="58">
        <v>963305.17282208439</v>
      </c>
      <c r="D45" s="59">
        <v>3.7635039581680685</v>
      </c>
      <c r="E45" s="59">
        <v>17.632647014900986</v>
      </c>
      <c r="F45" s="59">
        <v>21.396150973069055</v>
      </c>
      <c r="G45" s="59">
        <v>8.0495040403590785</v>
      </c>
      <c r="H45" s="59">
        <v>3.2687423000504978</v>
      </c>
      <c r="I45" s="59">
        <v>2.5938018780760954</v>
      </c>
      <c r="J45" s="59">
        <v>13.912048218485673</v>
      </c>
      <c r="K45" s="59">
        <v>51.503718690646735</v>
      </c>
      <c r="L45" s="59">
        <v>3.0023629045215174</v>
      </c>
      <c r="M45" s="59">
        <v>-9.9645365813932418</v>
      </c>
      <c r="N45" s="59">
        <v>6.166964226143735</v>
      </c>
      <c r="O45" s="59">
        <v>13.980895490144329</v>
      </c>
      <c r="P45" s="59">
        <v>2.3960783821372665E-3</v>
      </c>
      <c r="Q45" s="60">
        <v>99.999999999999943</v>
      </c>
      <c r="S45" s="92">
        <v>38231</v>
      </c>
      <c r="T45" s="335">
        <f t="shared" si="0"/>
        <v>0.21396150973069056</v>
      </c>
      <c r="U45" s="335">
        <f t="shared" si="1"/>
        <v>-6.9621736768717246E-2</v>
      </c>
      <c r="V45" s="335">
        <f t="shared" si="2"/>
        <v>0.51503718690646738</v>
      </c>
      <c r="W45" s="335">
        <f t="shared" si="3"/>
        <v>0.13912048218485673</v>
      </c>
      <c r="X45" s="335">
        <f t="shared" si="4"/>
        <v>6.1669642261437348E-2</v>
      </c>
      <c r="Y45" s="335">
        <f t="shared" si="5"/>
        <v>0.13980895490144329</v>
      </c>
      <c r="Z45" s="335">
        <f t="shared" si="6"/>
        <v>2.3960783821372666E-5</v>
      </c>
    </row>
    <row r="46" spans="1:26" s="85" customFormat="1" ht="12.75" customHeight="1">
      <c r="A46" s="56"/>
      <c r="B46" s="57" t="s">
        <v>72</v>
      </c>
      <c r="C46" s="58">
        <v>969433.74979507609</v>
      </c>
      <c r="D46" s="59">
        <v>3.0928132708982798</v>
      </c>
      <c r="E46" s="59">
        <v>17.810240022744971</v>
      </c>
      <c r="F46" s="59">
        <v>20.90305329364325</v>
      </c>
      <c r="G46" s="59">
        <v>8.0425389215268996</v>
      </c>
      <c r="H46" s="59">
        <v>3.2479619933075181</v>
      </c>
      <c r="I46" s="59">
        <v>2.6206114930171931</v>
      </c>
      <c r="J46" s="59">
        <v>13.911112407851611</v>
      </c>
      <c r="K46" s="59">
        <v>52.261670582447564</v>
      </c>
      <c r="L46" s="59">
        <v>3.0690839194366495</v>
      </c>
      <c r="M46" s="59">
        <v>-10.001593036017745</v>
      </c>
      <c r="N46" s="59">
        <v>5.9122822702021338</v>
      </c>
      <c r="O46" s="59">
        <v>13.941993965705171</v>
      </c>
      <c r="P46" s="59">
        <v>2.3965967313301396E-3</v>
      </c>
      <c r="Q46" s="60">
        <v>99.999999999999957</v>
      </c>
      <c r="S46" s="92">
        <v>38261</v>
      </c>
      <c r="T46" s="335">
        <f t="shared" si="0"/>
        <v>0.20903053293643251</v>
      </c>
      <c r="U46" s="335">
        <f t="shared" si="1"/>
        <v>-6.9325091165810954E-2</v>
      </c>
      <c r="V46" s="335">
        <f t="shared" si="2"/>
        <v>0.52261670582447561</v>
      </c>
      <c r="W46" s="335">
        <f t="shared" si="3"/>
        <v>0.13911112407851611</v>
      </c>
      <c r="X46" s="335">
        <f t="shared" si="4"/>
        <v>5.9122822702021335E-2</v>
      </c>
      <c r="Y46" s="335">
        <f t="shared" si="5"/>
        <v>0.13941993965705171</v>
      </c>
      <c r="Z46" s="335">
        <f t="shared" si="6"/>
        <v>2.3965967313301397E-5</v>
      </c>
    </row>
    <row r="47" spans="1:26" s="85" customFormat="1" ht="12.75" customHeight="1">
      <c r="A47" s="56"/>
      <c r="B47" s="57" t="s">
        <v>73</v>
      </c>
      <c r="C47" s="58">
        <v>967772.28417442366</v>
      </c>
      <c r="D47" s="59">
        <v>2.7640791086414866</v>
      </c>
      <c r="E47" s="59">
        <v>17.213982072457728</v>
      </c>
      <c r="F47" s="59">
        <v>19.978061181099214</v>
      </c>
      <c r="G47" s="59">
        <v>8.2166745653637179</v>
      </c>
      <c r="H47" s="59">
        <v>3.2524331074251416</v>
      </c>
      <c r="I47" s="59">
        <v>2.5761021707104463</v>
      </c>
      <c r="J47" s="59">
        <v>14.045209843499304</v>
      </c>
      <c r="K47" s="59">
        <v>51.462838661925545</v>
      </c>
      <c r="L47" s="59">
        <v>2.8496968304477726</v>
      </c>
      <c r="M47" s="59">
        <v>-10.050433046298076</v>
      </c>
      <c r="N47" s="59">
        <v>6.5389031478374759</v>
      </c>
      <c r="O47" s="59">
        <v>15.173307168871316</v>
      </c>
      <c r="P47" s="59">
        <v>2.4162126176146569E-3</v>
      </c>
      <c r="Q47" s="60">
        <v>100.00000000000017</v>
      </c>
      <c r="S47" s="92">
        <v>38292</v>
      </c>
      <c r="T47" s="335">
        <f t="shared" si="0"/>
        <v>0.19978061181099213</v>
      </c>
      <c r="U47" s="335">
        <f t="shared" si="1"/>
        <v>-7.2007362158503035E-2</v>
      </c>
      <c r="V47" s="335">
        <f t="shared" si="2"/>
        <v>0.51462838661925547</v>
      </c>
      <c r="W47" s="335">
        <f t="shared" si="3"/>
        <v>0.14045209843499304</v>
      </c>
      <c r="X47" s="335">
        <f t="shared" si="4"/>
        <v>6.5389031478374757E-2</v>
      </c>
      <c r="Y47" s="335">
        <f t="shared" si="5"/>
        <v>0.15173307168871317</v>
      </c>
      <c r="Z47" s="335">
        <f t="shared" si="6"/>
        <v>2.4162126176146571E-5</v>
      </c>
    </row>
    <row r="48" spans="1:26" s="85" customFormat="1" ht="12.75" customHeight="1">
      <c r="A48" s="56"/>
      <c r="B48" s="57" t="s">
        <v>74</v>
      </c>
      <c r="C48" s="58">
        <v>982506.03077834076</v>
      </c>
      <c r="D48" s="59">
        <v>2.2695620849076552</v>
      </c>
      <c r="E48" s="59">
        <v>15.595779934155898</v>
      </c>
      <c r="F48" s="59">
        <v>17.865342019063554</v>
      </c>
      <c r="G48" s="59">
        <v>8.1835282718154509</v>
      </c>
      <c r="H48" s="59">
        <v>3.1439041659427236</v>
      </c>
      <c r="I48" s="59">
        <v>2.5885156906628071</v>
      </c>
      <c r="J48" s="59">
        <v>13.915948128420982</v>
      </c>
      <c r="K48" s="59">
        <v>49.511603780939403</v>
      </c>
      <c r="L48" s="59">
        <v>3.7238232443427743</v>
      </c>
      <c r="M48" s="59">
        <v>-10.050874389387712</v>
      </c>
      <c r="N48" s="59">
        <v>8.4660417971597894</v>
      </c>
      <c r="O48" s="59">
        <v>16.56571230150362</v>
      </c>
      <c r="P48" s="59">
        <v>2.4031179575860267E-3</v>
      </c>
      <c r="Q48" s="60">
        <v>100</v>
      </c>
      <c r="S48" s="92">
        <v>38322</v>
      </c>
      <c r="T48" s="335">
        <f t="shared" si="0"/>
        <v>0.17865342019063554</v>
      </c>
      <c r="U48" s="335">
        <f t="shared" si="1"/>
        <v>-6.3270511450449374E-2</v>
      </c>
      <c r="V48" s="335">
        <f t="shared" si="2"/>
        <v>0.49511603780939401</v>
      </c>
      <c r="W48" s="335">
        <f t="shared" si="3"/>
        <v>0.13915948128420982</v>
      </c>
      <c r="X48" s="335">
        <f t="shared" si="4"/>
        <v>8.4660417971597901E-2</v>
      </c>
      <c r="Y48" s="335">
        <f t="shared" si="5"/>
        <v>0.16565712301503621</v>
      </c>
      <c r="Z48" s="335">
        <f t="shared" si="6"/>
        <v>2.4031179575860266E-5</v>
      </c>
    </row>
    <row r="49" spans="1:26" s="85" customFormat="1" ht="12.75" customHeight="1">
      <c r="A49" s="56">
        <v>2005</v>
      </c>
      <c r="B49" s="57" t="s">
        <v>75</v>
      </c>
      <c r="C49" s="58">
        <v>979822.45399042091</v>
      </c>
      <c r="D49" s="59">
        <v>1.7789726960501691</v>
      </c>
      <c r="E49" s="59">
        <v>14.739107826305423</v>
      </c>
      <c r="F49" s="59">
        <v>16.518080522355593</v>
      </c>
      <c r="G49" s="59">
        <v>8.16393732754468</v>
      </c>
      <c r="H49" s="59">
        <v>3.134385449302278</v>
      </c>
      <c r="I49" s="59">
        <v>2.6524683513644591</v>
      </c>
      <c r="J49" s="59">
        <v>13.950791128211417</v>
      </c>
      <c r="K49" s="59">
        <v>53.243164779400118</v>
      </c>
      <c r="L49" s="59">
        <v>3.9235548138805574</v>
      </c>
      <c r="M49" s="59">
        <v>-10.1824878841739</v>
      </c>
      <c r="N49" s="59">
        <v>6.7596523262761927</v>
      </c>
      <c r="O49" s="59">
        <v>15.785026566178361</v>
      </c>
      <c r="P49" s="59">
        <v>2.2177478717192614E-3</v>
      </c>
      <c r="Q49" s="60">
        <v>100.00000000000006</v>
      </c>
      <c r="S49" s="92">
        <v>38353</v>
      </c>
      <c r="T49" s="335">
        <f t="shared" si="0"/>
        <v>0.16518080522355594</v>
      </c>
      <c r="U49" s="335">
        <f t="shared" si="1"/>
        <v>-6.2589330702933432E-2</v>
      </c>
      <c r="V49" s="335">
        <f t="shared" si="2"/>
        <v>0.53243164779400121</v>
      </c>
      <c r="W49" s="335">
        <f t="shared" si="3"/>
        <v>0.13950791128211418</v>
      </c>
      <c r="X49" s="335">
        <f t="shared" si="4"/>
        <v>6.7596523262761929E-2</v>
      </c>
      <c r="Y49" s="335">
        <f t="shared" si="5"/>
        <v>0.15785026566178362</v>
      </c>
      <c r="Z49" s="335">
        <f t="shared" si="6"/>
        <v>2.2177478717192614E-5</v>
      </c>
    </row>
    <row r="50" spans="1:26" s="85" customFormat="1" ht="12.75" customHeight="1">
      <c r="A50" s="56"/>
      <c r="B50" s="57" t="s">
        <v>76</v>
      </c>
      <c r="C50" s="58">
        <v>983722.32127254072</v>
      </c>
      <c r="D50" s="59">
        <v>1.5948691663809866</v>
      </c>
      <c r="E50" s="59">
        <v>13.505251179839062</v>
      </c>
      <c r="F50" s="59">
        <v>15.100120346220049</v>
      </c>
      <c r="G50" s="59">
        <v>8.213906366439506</v>
      </c>
      <c r="H50" s="59">
        <v>3.108521476448058</v>
      </c>
      <c r="I50" s="59">
        <v>2.6284713276894776</v>
      </c>
      <c r="J50" s="59">
        <v>13.950899170577042</v>
      </c>
      <c r="K50" s="59">
        <v>53.049313226696661</v>
      </c>
      <c r="L50" s="59">
        <v>4.0832418654049105</v>
      </c>
      <c r="M50" s="59">
        <v>-10.294851843336627</v>
      </c>
      <c r="N50" s="59">
        <v>6.5481504563535884</v>
      </c>
      <c r="O50" s="59">
        <v>17.560899701007319</v>
      </c>
      <c r="P50" s="59">
        <v>2.2270770771633543E-3</v>
      </c>
      <c r="Q50" s="60">
        <v>100.0000000000001</v>
      </c>
      <c r="S50" s="92">
        <v>38384</v>
      </c>
      <c r="T50" s="335">
        <f t="shared" si="0"/>
        <v>0.15100120346220047</v>
      </c>
      <c r="U50" s="335">
        <f t="shared" si="1"/>
        <v>-6.211609977931716E-2</v>
      </c>
      <c r="V50" s="335">
        <f t="shared" si="2"/>
        <v>0.53049313226696659</v>
      </c>
      <c r="W50" s="335">
        <f t="shared" si="3"/>
        <v>0.13950899170577041</v>
      </c>
      <c r="X50" s="335">
        <f t="shared" si="4"/>
        <v>6.5481504563535881E-2</v>
      </c>
      <c r="Y50" s="335">
        <f t="shared" si="5"/>
        <v>0.17560899701007318</v>
      </c>
      <c r="Z50" s="335">
        <f t="shared" si="6"/>
        <v>2.2270770771633542E-5</v>
      </c>
    </row>
    <row r="51" spans="1:26" s="85" customFormat="1" ht="12.75" customHeight="1">
      <c r="A51" s="56"/>
      <c r="B51" s="57" t="s">
        <v>77</v>
      </c>
      <c r="C51" s="58">
        <v>992405.35907229455</v>
      </c>
      <c r="D51" s="59">
        <v>1.6126608211787556</v>
      </c>
      <c r="E51" s="59">
        <v>12.676427837673099</v>
      </c>
      <c r="F51" s="59">
        <v>14.289088658851854</v>
      </c>
      <c r="G51" s="59">
        <v>8.2778827613686978</v>
      </c>
      <c r="H51" s="59">
        <v>3.0513753381242852</v>
      </c>
      <c r="I51" s="59">
        <v>2.6304604101372675</v>
      </c>
      <c r="J51" s="59">
        <v>13.95971850963025</v>
      </c>
      <c r="K51" s="59">
        <v>52.495454273914866</v>
      </c>
      <c r="L51" s="59">
        <v>4.1531724716597411</v>
      </c>
      <c r="M51" s="59">
        <v>-10.376828221222667</v>
      </c>
      <c r="N51" s="59">
        <v>6.531775016899914</v>
      </c>
      <c r="O51" s="59">
        <v>18.94539005042985</v>
      </c>
      <c r="P51" s="59">
        <v>2.2292398360968927E-3</v>
      </c>
      <c r="Q51" s="60">
        <v>99.999999999999915</v>
      </c>
      <c r="S51" s="92">
        <v>38412</v>
      </c>
      <c r="T51" s="335">
        <f t="shared" si="0"/>
        <v>0.14289088658851853</v>
      </c>
      <c r="U51" s="335">
        <f t="shared" si="1"/>
        <v>-6.2236557495629258E-2</v>
      </c>
      <c r="V51" s="335">
        <f t="shared" si="2"/>
        <v>0.52495454273914866</v>
      </c>
      <c r="W51" s="335">
        <f t="shared" si="3"/>
        <v>0.13959718509630251</v>
      </c>
      <c r="X51" s="335">
        <f t="shared" si="4"/>
        <v>6.5317750168999142E-2</v>
      </c>
      <c r="Y51" s="335">
        <f t="shared" si="5"/>
        <v>0.1894539005042985</v>
      </c>
      <c r="Z51" s="335">
        <f t="shared" si="6"/>
        <v>2.2292398360968926E-5</v>
      </c>
    </row>
    <row r="52" spans="1:26" s="85" customFormat="1" ht="12.75" customHeight="1">
      <c r="A52" s="56"/>
      <c r="B52" s="57" t="s">
        <v>78</v>
      </c>
      <c r="C52" s="58">
        <v>981595.35176285112</v>
      </c>
      <c r="D52" s="59">
        <v>1.4521323954271499</v>
      </c>
      <c r="E52" s="59">
        <v>12.006268803977864</v>
      </c>
      <c r="F52" s="59">
        <v>13.458401199405014</v>
      </c>
      <c r="G52" s="59">
        <v>8.4253622543247246</v>
      </c>
      <c r="H52" s="59">
        <v>3.0822841728357355</v>
      </c>
      <c r="I52" s="59">
        <v>2.7062179772709807</v>
      </c>
      <c r="J52" s="59">
        <v>14.21386440443144</v>
      </c>
      <c r="K52" s="59">
        <v>54.308858180010986</v>
      </c>
      <c r="L52" s="59">
        <v>4.4410467992396709</v>
      </c>
      <c r="M52" s="59">
        <v>-10.592634637415266</v>
      </c>
      <c r="N52" s="59">
        <v>6.1406014732343959</v>
      </c>
      <c r="O52" s="59">
        <v>18.027579734513374</v>
      </c>
      <c r="P52" s="59">
        <v>2.2828465802896083E-3</v>
      </c>
      <c r="Q52" s="60">
        <v>99.999999999999901</v>
      </c>
      <c r="S52" s="92">
        <v>38443</v>
      </c>
      <c r="T52" s="335">
        <f t="shared" si="0"/>
        <v>0.13458401199405012</v>
      </c>
      <c r="U52" s="335">
        <f t="shared" si="1"/>
        <v>-6.1515878381755949E-2</v>
      </c>
      <c r="V52" s="335">
        <f t="shared" si="2"/>
        <v>0.54308858180010988</v>
      </c>
      <c r="W52" s="335">
        <f t="shared" si="3"/>
        <v>0.14213864404431439</v>
      </c>
      <c r="X52" s="335">
        <f t="shared" si="4"/>
        <v>6.1406014732343958E-2</v>
      </c>
      <c r="Y52" s="335">
        <f t="shared" si="5"/>
        <v>0.18027579734513374</v>
      </c>
      <c r="Z52" s="335">
        <f t="shared" si="6"/>
        <v>2.2828465802896084E-5</v>
      </c>
    </row>
    <row r="53" spans="1:26" s="85" customFormat="1" ht="12.75" customHeight="1">
      <c r="A53" s="56"/>
      <c r="B53" s="57" t="s">
        <v>79</v>
      </c>
      <c r="C53" s="58">
        <v>982568.75349652558</v>
      </c>
      <c r="D53" s="59">
        <v>1.3416979531883009</v>
      </c>
      <c r="E53" s="59">
        <v>11.483212914972775</v>
      </c>
      <c r="F53" s="59">
        <v>12.824910868161076</v>
      </c>
      <c r="G53" s="59">
        <v>8.4813407214735665</v>
      </c>
      <c r="H53" s="59">
        <v>3.0744244707742387</v>
      </c>
      <c r="I53" s="59">
        <v>2.6917409434455748</v>
      </c>
      <c r="J53" s="59">
        <v>14.24750613569338</v>
      </c>
      <c r="K53" s="59">
        <v>52.800914664166278</v>
      </c>
      <c r="L53" s="59">
        <v>4.1062079848388837</v>
      </c>
      <c r="M53" s="59">
        <v>-10.613053700345329</v>
      </c>
      <c r="N53" s="59">
        <v>6.702314389653842</v>
      </c>
      <c r="O53" s="59">
        <v>19.928889149428482</v>
      </c>
      <c r="P53" s="59">
        <v>2.3105084035302858E-3</v>
      </c>
      <c r="Q53" s="60">
        <v>100.00000000000014</v>
      </c>
      <c r="S53" s="92">
        <v>38473</v>
      </c>
      <c r="T53" s="335">
        <f t="shared" si="0"/>
        <v>0.12824910868161077</v>
      </c>
      <c r="U53" s="335">
        <f t="shared" si="1"/>
        <v>-6.5068457155064457E-2</v>
      </c>
      <c r="V53" s="335">
        <f t="shared" si="2"/>
        <v>0.52800914664166276</v>
      </c>
      <c r="W53" s="335">
        <f t="shared" si="3"/>
        <v>0.1424750613569338</v>
      </c>
      <c r="X53" s="335">
        <f t="shared" si="4"/>
        <v>6.702314389653842E-2</v>
      </c>
      <c r="Y53" s="335">
        <f t="shared" si="5"/>
        <v>0.19928889149428483</v>
      </c>
      <c r="Z53" s="335">
        <f t="shared" si="6"/>
        <v>2.3105084035302859E-5</v>
      </c>
    </row>
    <row r="54" spans="1:26" s="85" customFormat="1" ht="12.75" customHeight="1">
      <c r="A54" s="56"/>
      <c r="B54" s="57" t="s">
        <v>80</v>
      </c>
      <c r="C54" s="58">
        <v>992627.10655021702</v>
      </c>
      <c r="D54" s="59">
        <v>1.4258018447581255</v>
      </c>
      <c r="E54" s="59">
        <v>10.818374562952492</v>
      </c>
      <c r="F54" s="59">
        <v>12.244176407710619</v>
      </c>
      <c r="G54" s="59">
        <v>8.2355723240045773</v>
      </c>
      <c r="H54" s="59">
        <v>3.0316128281942722</v>
      </c>
      <c r="I54" s="59">
        <v>2.9824376329755511</v>
      </c>
      <c r="J54" s="59">
        <v>14.249622785174399</v>
      </c>
      <c r="K54" s="59">
        <v>52.35597325297956</v>
      </c>
      <c r="L54" s="59">
        <v>3.7410947693099503</v>
      </c>
      <c r="M54" s="59">
        <v>-10.028809521091176</v>
      </c>
      <c r="N54" s="59">
        <v>6.4996628579521936</v>
      </c>
      <c r="O54" s="59">
        <v>20.935969355652109</v>
      </c>
      <c r="P54" s="59">
        <v>2.310092312479071E-3</v>
      </c>
      <c r="Q54" s="60">
        <v>100.00000000000014</v>
      </c>
      <c r="S54" s="92">
        <v>38504</v>
      </c>
      <c r="T54" s="335">
        <f t="shared" si="0"/>
        <v>0.12244176407710619</v>
      </c>
      <c r="U54" s="335">
        <f t="shared" si="1"/>
        <v>-6.287714751781226E-2</v>
      </c>
      <c r="V54" s="335">
        <f t="shared" si="2"/>
        <v>0.5235597325297956</v>
      </c>
      <c r="W54" s="335">
        <f t="shared" si="3"/>
        <v>0.14249622785174398</v>
      </c>
      <c r="X54" s="335">
        <f t="shared" si="4"/>
        <v>6.4996628579521931E-2</v>
      </c>
      <c r="Y54" s="335">
        <f t="shared" si="5"/>
        <v>0.20935969355652109</v>
      </c>
      <c r="Z54" s="335">
        <f t="shared" si="6"/>
        <v>2.3100923124790708E-5</v>
      </c>
    </row>
    <row r="55" spans="1:26" s="85" customFormat="1" ht="12.75" customHeight="1">
      <c r="A55" s="56"/>
      <c r="B55" s="57" t="s">
        <v>69</v>
      </c>
      <c r="C55" s="58">
        <v>1001203.1301065126</v>
      </c>
      <c r="D55" s="59">
        <v>1.4710614610326729</v>
      </c>
      <c r="E55" s="59">
        <v>10.281263052888095</v>
      </c>
      <c r="F55" s="59">
        <v>11.752324513920767</v>
      </c>
      <c r="G55" s="59">
        <v>7.6564661245430949</v>
      </c>
      <c r="H55" s="59">
        <v>2.8610373878811068</v>
      </c>
      <c r="I55" s="59">
        <v>3.5942412817378209</v>
      </c>
      <c r="J55" s="59">
        <v>14.111744794162023</v>
      </c>
      <c r="K55" s="59">
        <v>53.485470124096345</v>
      </c>
      <c r="L55" s="59">
        <v>3.7752250357058448</v>
      </c>
      <c r="M55" s="59">
        <v>-10.016890990191046</v>
      </c>
      <c r="N55" s="59">
        <v>6.4302270641024686</v>
      </c>
      <c r="O55" s="59">
        <v>20.459822996657138</v>
      </c>
      <c r="P55" s="59">
        <v>2.0764615465982718E-3</v>
      </c>
      <c r="Q55" s="60">
        <v>100.00000000000014</v>
      </c>
      <c r="S55" s="92">
        <v>38534</v>
      </c>
      <c r="T55" s="335">
        <f t="shared" si="0"/>
        <v>0.11752324513920767</v>
      </c>
      <c r="U55" s="335">
        <f t="shared" si="1"/>
        <v>-6.241665954485201E-2</v>
      </c>
      <c r="V55" s="335">
        <f t="shared" si="2"/>
        <v>0.53485470124096346</v>
      </c>
      <c r="W55" s="335">
        <f t="shared" si="3"/>
        <v>0.14111744794162023</v>
      </c>
      <c r="X55" s="335">
        <f t="shared" si="4"/>
        <v>6.4302270641024686E-2</v>
      </c>
      <c r="Y55" s="335">
        <f t="shared" si="5"/>
        <v>0.20459822996657137</v>
      </c>
      <c r="Z55" s="335">
        <f t="shared" si="6"/>
        <v>2.0764615465982716E-5</v>
      </c>
    </row>
    <row r="56" spans="1:26" s="85" customFormat="1" ht="12.75" customHeight="1">
      <c r="A56" s="56"/>
      <c r="B56" s="57" t="s">
        <v>70</v>
      </c>
      <c r="C56" s="58">
        <v>1006318.7689328777</v>
      </c>
      <c r="D56" s="59">
        <v>1.3414079582025014</v>
      </c>
      <c r="E56" s="59">
        <v>10.076947735709366</v>
      </c>
      <c r="F56" s="59">
        <v>11.418355693911867</v>
      </c>
      <c r="G56" s="59">
        <v>7.6278287006450647</v>
      </c>
      <c r="H56" s="59">
        <v>2.837735298802802</v>
      </c>
      <c r="I56" s="59">
        <v>3.6676672603113025</v>
      </c>
      <c r="J56" s="59">
        <v>14.133231259759169</v>
      </c>
      <c r="K56" s="59">
        <v>52.947006069165582</v>
      </c>
      <c r="L56" s="59">
        <v>3.3864788692849466</v>
      </c>
      <c r="M56" s="59">
        <v>-10.270762309435169</v>
      </c>
      <c r="N56" s="59">
        <v>6.5423179720094566</v>
      </c>
      <c r="O56" s="59">
        <v>21.841296831108554</v>
      </c>
      <c r="P56" s="59">
        <v>2.0756141955048041E-3</v>
      </c>
      <c r="Q56" s="60">
        <v>99.999999999999901</v>
      </c>
      <c r="S56" s="92">
        <v>38565</v>
      </c>
      <c r="T56" s="335">
        <f t="shared" si="0"/>
        <v>0.11418355693911866</v>
      </c>
      <c r="U56" s="335">
        <f t="shared" si="1"/>
        <v>-6.8842834401502226E-2</v>
      </c>
      <c r="V56" s="335">
        <f t="shared" si="2"/>
        <v>0.52947006069165581</v>
      </c>
      <c r="W56" s="335">
        <f t="shared" si="3"/>
        <v>0.14133231259759169</v>
      </c>
      <c r="X56" s="335">
        <f t="shared" si="4"/>
        <v>6.5423179720094565E-2</v>
      </c>
      <c r="Y56" s="335">
        <f t="shared" si="5"/>
        <v>0.21841296831108553</v>
      </c>
      <c r="Z56" s="335">
        <f t="shared" si="6"/>
        <v>2.075614195504804E-5</v>
      </c>
    </row>
    <row r="57" spans="1:26" s="85" customFormat="1" ht="12.75" customHeight="1">
      <c r="A57" s="56"/>
      <c r="B57" s="57" t="s">
        <v>71</v>
      </c>
      <c r="C57" s="58">
        <v>1007390.8116166473</v>
      </c>
      <c r="D57" s="59">
        <v>1.2699752129931974</v>
      </c>
      <c r="E57" s="59">
        <v>9.1049564381875818</v>
      </c>
      <c r="F57" s="59">
        <v>10.374931651180779</v>
      </c>
      <c r="G57" s="59">
        <v>7.6007795977676009</v>
      </c>
      <c r="H57" s="59">
        <v>2.8037853104095252</v>
      </c>
      <c r="I57" s="59">
        <v>3.8250752949776881</v>
      </c>
      <c r="J57" s="59">
        <v>14.229640203154814</v>
      </c>
      <c r="K57" s="59">
        <v>52.065353074908906</v>
      </c>
      <c r="L57" s="59">
        <v>2.9495490653083918</v>
      </c>
      <c r="M57" s="59">
        <v>-10.39973738188389</v>
      </c>
      <c r="N57" s="59">
        <v>6.594897455271977</v>
      </c>
      <c r="O57" s="59">
        <v>24.183284896943555</v>
      </c>
      <c r="P57" s="59">
        <v>2.081035115493758E-3</v>
      </c>
      <c r="Q57" s="60">
        <v>100.00000000000003</v>
      </c>
      <c r="S57" s="92">
        <v>38596</v>
      </c>
      <c r="T57" s="335">
        <f t="shared" si="0"/>
        <v>0.10374931651180778</v>
      </c>
      <c r="U57" s="335">
        <f t="shared" si="1"/>
        <v>-7.4501883165754984E-2</v>
      </c>
      <c r="V57" s="335">
        <f t="shared" si="2"/>
        <v>0.52065353074908904</v>
      </c>
      <c r="W57" s="335">
        <f t="shared" si="3"/>
        <v>0.14229640203154814</v>
      </c>
      <c r="X57" s="335">
        <f t="shared" si="4"/>
        <v>6.5948974552719766E-2</v>
      </c>
      <c r="Y57" s="335">
        <f t="shared" si="5"/>
        <v>0.24183284896943555</v>
      </c>
      <c r="Z57" s="335">
        <f t="shared" si="6"/>
        <v>2.0810351154937579E-5</v>
      </c>
    </row>
    <row r="58" spans="1:26" s="85" customFormat="1" ht="12.75" customHeight="1">
      <c r="A58" s="56"/>
      <c r="B58" s="57" t="s">
        <v>72</v>
      </c>
      <c r="C58" s="58">
        <v>1013662.1418348984</v>
      </c>
      <c r="D58" s="59">
        <v>1.1015098524130029</v>
      </c>
      <c r="E58" s="59">
        <v>7.9946770778383591</v>
      </c>
      <c r="F58" s="59">
        <v>9.0961869302513616</v>
      </c>
      <c r="G58" s="59">
        <v>7.549671393945161</v>
      </c>
      <c r="H58" s="59">
        <v>2.7813073340193353</v>
      </c>
      <c r="I58" s="59">
        <v>4.0718989302761761</v>
      </c>
      <c r="J58" s="59">
        <v>14.402877658240673</v>
      </c>
      <c r="K58" s="59">
        <v>54.676720319414663</v>
      </c>
      <c r="L58" s="59">
        <v>3.4739688878074255</v>
      </c>
      <c r="M58" s="59">
        <v>-10.711005950686282</v>
      </c>
      <c r="N58" s="59">
        <v>6.1014268662677882</v>
      </c>
      <c r="O58" s="59">
        <v>22.957739131438856</v>
      </c>
      <c r="P58" s="59">
        <v>2.0861572655481771E-3</v>
      </c>
      <c r="Q58" s="60">
        <v>100.00000000000004</v>
      </c>
      <c r="S58" s="92">
        <v>38626</v>
      </c>
      <c r="T58" s="335">
        <f t="shared" si="0"/>
        <v>9.0961869302513612E-2</v>
      </c>
      <c r="U58" s="335">
        <f t="shared" si="1"/>
        <v>-7.2370370628788566E-2</v>
      </c>
      <c r="V58" s="335">
        <f t="shared" si="2"/>
        <v>0.54676720319414662</v>
      </c>
      <c r="W58" s="335">
        <f t="shared" si="3"/>
        <v>0.14402877658240673</v>
      </c>
      <c r="X58" s="335">
        <f t="shared" si="4"/>
        <v>6.1014268662677881E-2</v>
      </c>
      <c r="Y58" s="335">
        <f t="shared" si="5"/>
        <v>0.22957739131438856</v>
      </c>
      <c r="Z58" s="335">
        <f t="shared" si="6"/>
        <v>2.0861572655481773E-5</v>
      </c>
    </row>
    <row r="59" spans="1:26" s="85" customFormat="1" ht="12.75" customHeight="1">
      <c r="A59" s="56"/>
      <c r="B59" s="57" t="s">
        <v>73</v>
      </c>
      <c r="C59" s="58">
        <v>1020018.2424247429</v>
      </c>
      <c r="D59" s="59">
        <v>0.54794047596924245</v>
      </c>
      <c r="E59" s="59">
        <v>6.9008269217492302</v>
      </c>
      <c r="F59" s="59">
        <v>7.4487673977184725</v>
      </c>
      <c r="G59" s="59">
        <v>7.5944444314465915</v>
      </c>
      <c r="H59" s="59">
        <v>2.7584803092864361</v>
      </c>
      <c r="I59" s="59">
        <v>4.8297056997233154</v>
      </c>
      <c r="J59" s="59">
        <v>15.182630440456343</v>
      </c>
      <c r="K59" s="59">
        <v>51.855008648349063</v>
      </c>
      <c r="L59" s="59">
        <v>3.5767100086802737</v>
      </c>
      <c r="M59" s="59">
        <v>-10.694847121242406</v>
      </c>
      <c r="N59" s="59">
        <v>7.0335195104143624</v>
      </c>
      <c r="O59" s="59">
        <v>25.596116713887469</v>
      </c>
      <c r="P59" s="59">
        <v>2.0944017363077883E-3</v>
      </c>
      <c r="Q59" s="60">
        <v>99.999999999999886</v>
      </c>
      <c r="S59" s="92">
        <v>38657</v>
      </c>
      <c r="T59" s="335">
        <f t="shared" si="0"/>
        <v>7.4487673977184726E-2</v>
      </c>
      <c r="U59" s="335">
        <f t="shared" si="1"/>
        <v>-7.1181371125621326E-2</v>
      </c>
      <c r="V59" s="335">
        <f t="shared" si="2"/>
        <v>0.51855008648349066</v>
      </c>
      <c r="W59" s="335">
        <f t="shared" si="3"/>
        <v>0.15182630440456343</v>
      </c>
      <c r="X59" s="335">
        <f t="shared" si="4"/>
        <v>7.0335195104143627E-2</v>
      </c>
      <c r="Y59" s="335">
        <f t="shared" si="5"/>
        <v>0.25596116713887468</v>
      </c>
      <c r="Z59" s="335">
        <f t="shared" si="6"/>
        <v>2.0944017363077882E-5</v>
      </c>
    </row>
    <row r="60" spans="1:26" s="85" customFormat="1" ht="12.75" customHeight="1">
      <c r="A60" s="56"/>
      <c r="B60" s="57" t="s">
        <v>74</v>
      </c>
      <c r="C60" s="58">
        <v>1040046.1149676371</v>
      </c>
      <c r="D60" s="59">
        <v>0.57482046833818545</v>
      </c>
      <c r="E60" s="59">
        <v>6.2023498988799393</v>
      </c>
      <c r="F60" s="59">
        <v>6.7771703672181243</v>
      </c>
      <c r="G60" s="59">
        <v>6.568381873622914</v>
      </c>
      <c r="H60" s="59">
        <v>2.6938893262847823</v>
      </c>
      <c r="I60" s="59">
        <v>6.9248094766373098</v>
      </c>
      <c r="J60" s="59">
        <v>16.187080676545005</v>
      </c>
      <c r="K60" s="59">
        <v>49.026986328767755</v>
      </c>
      <c r="L60" s="59">
        <v>3.2077237643914001</v>
      </c>
      <c r="M60" s="59">
        <v>-10.813954624677361</v>
      </c>
      <c r="N60" s="59">
        <v>9.0466000365087318</v>
      </c>
      <c r="O60" s="59">
        <v>26.566319703331743</v>
      </c>
      <c r="P60" s="59">
        <v>2.0737479145981064E-3</v>
      </c>
      <c r="Q60" s="60">
        <v>99.999999999999986</v>
      </c>
      <c r="S60" s="92">
        <v>38687</v>
      </c>
      <c r="T60" s="335">
        <f t="shared" si="0"/>
        <v>6.7771703672181244E-2</v>
      </c>
      <c r="U60" s="335">
        <f t="shared" si="1"/>
        <v>-7.6062308602859618E-2</v>
      </c>
      <c r="V60" s="335">
        <f t="shared" si="2"/>
        <v>0.49026986328767758</v>
      </c>
      <c r="W60" s="335">
        <f t="shared" si="3"/>
        <v>0.16187080676545004</v>
      </c>
      <c r="X60" s="335">
        <f t="shared" si="4"/>
        <v>9.0466000365087312E-2</v>
      </c>
      <c r="Y60" s="335">
        <f t="shared" si="5"/>
        <v>0.26566319703331742</v>
      </c>
      <c r="Z60" s="335">
        <f t="shared" si="6"/>
        <v>2.0737479145981065E-5</v>
      </c>
    </row>
    <row r="61" spans="1:26" s="85" customFormat="1" ht="12.75" customHeight="1">
      <c r="A61" s="56">
        <v>2006</v>
      </c>
      <c r="B61" s="57" t="s">
        <v>75</v>
      </c>
      <c r="C61" s="58">
        <v>1047626.1559215887</v>
      </c>
      <c r="D61" s="59">
        <v>0.58678434301071736</v>
      </c>
      <c r="E61" s="59">
        <v>4.952103956544156</v>
      </c>
      <c r="F61" s="59">
        <v>5.5388882995548734</v>
      </c>
      <c r="G61" s="59">
        <v>6.4585726348868926</v>
      </c>
      <c r="H61" s="59">
        <v>2.6515917730235916</v>
      </c>
      <c r="I61" s="59">
        <v>10.436899309878124</v>
      </c>
      <c r="J61" s="59">
        <v>19.54706371778861</v>
      </c>
      <c r="K61" s="59">
        <v>49.85824635220628</v>
      </c>
      <c r="L61" s="59">
        <v>3.8387211806503259</v>
      </c>
      <c r="M61" s="59">
        <v>-10.879281092967535</v>
      </c>
      <c r="N61" s="59">
        <v>6.6650641151332763</v>
      </c>
      <c r="O61" s="59">
        <v>25.42943231154387</v>
      </c>
      <c r="P61" s="59">
        <v>1.8651160902728036E-3</v>
      </c>
      <c r="Q61" s="60">
        <v>99.999999999999986</v>
      </c>
      <c r="S61" s="92">
        <v>38718</v>
      </c>
      <c r="T61" s="335">
        <f t="shared" si="0"/>
        <v>5.5388882995548734E-2</v>
      </c>
      <c r="U61" s="335">
        <f t="shared" si="1"/>
        <v>-7.0405599123172083E-2</v>
      </c>
      <c r="V61" s="335">
        <f t="shared" si="2"/>
        <v>0.49858246352206281</v>
      </c>
      <c r="W61" s="335">
        <f t="shared" si="3"/>
        <v>0.1954706371778861</v>
      </c>
      <c r="X61" s="335">
        <f t="shared" si="4"/>
        <v>6.6650641151332762E-2</v>
      </c>
      <c r="Y61" s="335">
        <f t="shared" si="5"/>
        <v>0.2542943231154387</v>
      </c>
      <c r="Z61" s="335">
        <f t="shared" si="6"/>
        <v>1.8651160902728036E-5</v>
      </c>
    </row>
    <row r="62" spans="1:26" s="85" customFormat="1" ht="12.75" customHeight="1">
      <c r="A62" s="56"/>
      <c r="B62" s="57" t="s">
        <v>76</v>
      </c>
      <c r="C62" s="58">
        <v>1054868.6552050835</v>
      </c>
      <c r="D62" s="59">
        <v>0.55186875206528174</v>
      </c>
      <c r="E62" s="59">
        <v>4.1252032970071362</v>
      </c>
      <c r="F62" s="59">
        <v>4.677072049072418</v>
      </c>
      <c r="G62" s="59">
        <v>6.3937076807782143</v>
      </c>
      <c r="H62" s="59">
        <v>2.5890902132940039</v>
      </c>
      <c r="I62" s="59">
        <v>12.148878642574383</v>
      </c>
      <c r="J62" s="59">
        <v>21.131676536646602</v>
      </c>
      <c r="K62" s="59">
        <v>46.885886520408881</v>
      </c>
      <c r="L62" s="59">
        <v>4.0255420001006561</v>
      </c>
      <c r="M62" s="59">
        <v>-10.866479611071071</v>
      </c>
      <c r="N62" s="59">
        <v>7.1214879444991279</v>
      </c>
      <c r="O62" s="59">
        <v>27.022949740054919</v>
      </c>
      <c r="P62" s="59">
        <v>1.864820288567164E-3</v>
      </c>
      <c r="Q62" s="60">
        <v>100.00000000000011</v>
      </c>
      <c r="S62" s="92">
        <v>38749</v>
      </c>
      <c r="T62" s="335">
        <f t="shared" si="0"/>
        <v>4.6770720490724178E-2</v>
      </c>
      <c r="U62" s="335">
        <f t="shared" si="1"/>
        <v>-6.8409376109704156E-2</v>
      </c>
      <c r="V62" s="335">
        <f t="shared" si="2"/>
        <v>0.46885886520408881</v>
      </c>
      <c r="W62" s="335">
        <f t="shared" si="3"/>
        <v>0.21131676536646601</v>
      </c>
      <c r="X62" s="335">
        <f t="shared" si="4"/>
        <v>7.1214879444991275E-2</v>
      </c>
      <c r="Y62" s="335">
        <f t="shared" si="5"/>
        <v>0.27022949740054919</v>
      </c>
      <c r="Z62" s="335">
        <f t="shared" si="6"/>
        <v>1.864820288567164E-5</v>
      </c>
    </row>
    <row r="63" spans="1:26" s="85" customFormat="1" ht="12.75" customHeight="1">
      <c r="A63" s="56"/>
      <c r="B63" s="57" t="s">
        <v>77</v>
      </c>
      <c r="C63" s="58">
        <v>1060502.6674903345</v>
      </c>
      <c r="D63" s="59">
        <v>0.48432905023311923</v>
      </c>
      <c r="E63" s="59">
        <v>3.3803097455572599</v>
      </c>
      <c r="F63" s="59">
        <v>3.8646387957903792</v>
      </c>
      <c r="G63" s="59">
        <v>6.2806818055553864</v>
      </c>
      <c r="H63" s="59">
        <v>2.5664249727751804</v>
      </c>
      <c r="I63" s="59">
        <v>13.127560930433194</v>
      </c>
      <c r="J63" s="59">
        <v>21.974667708763761</v>
      </c>
      <c r="K63" s="59">
        <v>46.335972162911347</v>
      </c>
      <c r="L63" s="59">
        <v>4.2338395313858159</v>
      </c>
      <c r="M63" s="59">
        <v>-11.047725261648889</v>
      </c>
      <c r="N63" s="59">
        <v>6.6295215657306024</v>
      </c>
      <c r="O63" s="59">
        <v>28.007215433629391</v>
      </c>
      <c r="P63" s="59">
        <v>1.8700634376462564E-3</v>
      </c>
      <c r="Q63" s="60">
        <v>100.00000000000004</v>
      </c>
      <c r="S63" s="92">
        <v>38777</v>
      </c>
      <c r="T63" s="335">
        <f t="shared" si="0"/>
        <v>3.8646387957903788E-2</v>
      </c>
      <c r="U63" s="335">
        <f t="shared" si="1"/>
        <v>-6.8138857302630737E-2</v>
      </c>
      <c r="V63" s="335">
        <f t="shared" si="2"/>
        <v>0.46335972162911349</v>
      </c>
      <c r="W63" s="335">
        <f t="shared" si="3"/>
        <v>0.21974667708763762</v>
      </c>
      <c r="X63" s="335">
        <f t="shared" si="4"/>
        <v>6.629521565730602E-2</v>
      </c>
      <c r="Y63" s="335">
        <f t="shared" si="5"/>
        <v>0.2800721543362939</v>
      </c>
      <c r="Z63" s="335">
        <f t="shared" si="6"/>
        <v>1.8700634376462565E-5</v>
      </c>
    </row>
    <row r="64" spans="1:26" s="85" customFormat="1" ht="12.75" customHeight="1">
      <c r="A64" s="56"/>
      <c r="B64" s="57" t="s">
        <v>78</v>
      </c>
      <c r="C64" s="58">
        <v>1054018.5471074439</v>
      </c>
      <c r="D64" s="59">
        <v>0.2872489737888973</v>
      </c>
      <c r="E64" s="59">
        <v>2.6651562217344789</v>
      </c>
      <c r="F64" s="59">
        <v>2.9524051955233763</v>
      </c>
      <c r="G64" s="59">
        <v>6.2151981996571406</v>
      </c>
      <c r="H64" s="59">
        <v>2.5522846708072784</v>
      </c>
      <c r="I64" s="59">
        <v>13.652890023627142</v>
      </c>
      <c r="J64" s="59">
        <v>22.420372894091564</v>
      </c>
      <c r="K64" s="59">
        <v>48.632833236453941</v>
      </c>
      <c r="L64" s="59">
        <v>4.3694819923137853</v>
      </c>
      <c r="M64" s="59">
        <v>-11.105379244679263</v>
      </c>
      <c r="N64" s="59">
        <v>6.1488164729926247</v>
      </c>
      <c r="O64" s="59">
        <v>26.579576595836123</v>
      </c>
      <c r="P64" s="59">
        <v>1.8928574677126852E-3</v>
      </c>
      <c r="Q64" s="60">
        <v>99.999999999999872</v>
      </c>
      <c r="S64" s="92">
        <v>38808</v>
      </c>
      <c r="T64" s="335">
        <f t="shared" si="0"/>
        <v>2.9524051955233763E-2</v>
      </c>
      <c r="U64" s="335">
        <f t="shared" si="1"/>
        <v>-6.7358972523654775E-2</v>
      </c>
      <c r="V64" s="335">
        <f t="shared" si="2"/>
        <v>0.48632833236453943</v>
      </c>
      <c r="W64" s="335">
        <f t="shared" si="3"/>
        <v>0.22420372894091564</v>
      </c>
      <c r="X64" s="335">
        <f t="shared" si="4"/>
        <v>6.1488164729926249E-2</v>
      </c>
      <c r="Y64" s="335">
        <f t="shared" si="5"/>
        <v>0.26579576595836124</v>
      </c>
      <c r="Z64" s="335">
        <f t="shared" si="6"/>
        <v>1.8928574677126852E-5</v>
      </c>
    </row>
    <row r="65" spans="1:26" s="85" customFormat="1" ht="12.75" customHeight="1">
      <c r="A65" s="56"/>
      <c r="B65" s="57" t="s">
        <v>79</v>
      </c>
      <c r="C65" s="58">
        <v>1061011.1185778242</v>
      </c>
      <c r="D65" s="59">
        <v>0.30197033871609558</v>
      </c>
      <c r="E65" s="59">
        <v>1.8918283504391433</v>
      </c>
      <c r="F65" s="59">
        <v>2.1937986891552388</v>
      </c>
      <c r="G65" s="59">
        <v>6.2433912099278785</v>
      </c>
      <c r="H65" s="59">
        <v>2.5255460274291224</v>
      </c>
      <c r="I65" s="59">
        <v>13.379412587114428</v>
      </c>
      <c r="J65" s="59">
        <v>22.148349824471431</v>
      </c>
      <c r="K65" s="59">
        <v>47.961958417287512</v>
      </c>
      <c r="L65" s="59">
        <v>4.3756720576857377</v>
      </c>
      <c r="M65" s="59">
        <v>-11.230403703297297</v>
      </c>
      <c r="N65" s="59">
        <v>6.405394032454252</v>
      </c>
      <c r="O65" s="59">
        <v>28.143335418541639</v>
      </c>
      <c r="P65" s="59">
        <v>1.8952637015674241E-3</v>
      </c>
      <c r="Q65" s="60">
        <v>100.00000000000009</v>
      </c>
      <c r="S65" s="92">
        <v>38838</v>
      </c>
      <c r="T65" s="335">
        <f t="shared" si="0"/>
        <v>2.1937986891552387E-2</v>
      </c>
      <c r="U65" s="335">
        <f t="shared" si="1"/>
        <v>-6.8547316456115587E-2</v>
      </c>
      <c r="V65" s="335">
        <f t="shared" si="2"/>
        <v>0.47961958417287515</v>
      </c>
      <c r="W65" s="335">
        <f t="shared" si="3"/>
        <v>0.22148349824471431</v>
      </c>
      <c r="X65" s="335">
        <f t="shared" si="4"/>
        <v>6.4053940324542522E-2</v>
      </c>
      <c r="Y65" s="335">
        <f t="shared" si="5"/>
        <v>0.28143335418541637</v>
      </c>
      <c r="Z65" s="335">
        <f t="shared" si="6"/>
        <v>1.895263701567424E-5</v>
      </c>
    </row>
    <row r="66" spans="1:26" s="85" customFormat="1" ht="12.75" customHeight="1">
      <c r="A66" s="56"/>
      <c r="B66" s="57" t="s">
        <v>80</v>
      </c>
      <c r="C66" s="58">
        <v>1066702.3330658909</v>
      </c>
      <c r="D66" s="59">
        <v>0.37238882975328963</v>
      </c>
      <c r="E66" s="59">
        <v>1.6659970320254649</v>
      </c>
      <c r="F66" s="59">
        <v>2.0383858617787545</v>
      </c>
      <c r="G66" s="59">
        <v>6.309248763870916</v>
      </c>
      <c r="H66" s="59">
        <v>2.5062947474858164</v>
      </c>
      <c r="I66" s="59">
        <v>13.405931843249629</v>
      </c>
      <c r="J66" s="59">
        <v>22.221475354606362</v>
      </c>
      <c r="K66" s="59">
        <v>45.468711203272257</v>
      </c>
      <c r="L66" s="59">
        <v>4.5045747159105032</v>
      </c>
      <c r="M66" s="59">
        <v>-11.560206602830492</v>
      </c>
      <c r="N66" s="59">
        <v>7.0458260414901952</v>
      </c>
      <c r="O66" s="59">
        <v>30.279335642595882</v>
      </c>
      <c r="P66" s="59">
        <v>1.8977831764758627E-3</v>
      </c>
      <c r="Q66" s="60">
        <v>99.999999999999943</v>
      </c>
      <c r="S66" s="92">
        <v>38869</v>
      </c>
      <c r="T66" s="335">
        <f t="shared" si="0"/>
        <v>2.0383858617787545E-2</v>
      </c>
      <c r="U66" s="335">
        <f t="shared" si="1"/>
        <v>-7.0556318869199885E-2</v>
      </c>
      <c r="V66" s="335">
        <f t="shared" si="2"/>
        <v>0.45468711203272255</v>
      </c>
      <c r="W66" s="335">
        <f t="shared" si="3"/>
        <v>0.22221475354606363</v>
      </c>
      <c r="X66" s="335">
        <f t="shared" si="4"/>
        <v>7.0458260414901955E-2</v>
      </c>
      <c r="Y66" s="335">
        <f t="shared" si="5"/>
        <v>0.30279335642595884</v>
      </c>
      <c r="Z66" s="335">
        <f t="shared" si="6"/>
        <v>1.8977831764758626E-5</v>
      </c>
    </row>
    <row r="67" spans="1:26" s="85" customFormat="1" ht="12.75" customHeight="1">
      <c r="A67" s="56"/>
      <c r="B67" s="57" t="s">
        <v>69</v>
      </c>
      <c r="C67" s="58">
        <v>1074058.7842104444</v>
      </c>
      <c r="D67" s="59">
        <v>0.29033241003151739</v>
      </c>
      <c r="E67" s="59">
        <v>0.65419664200354788</v>
      </c>
      <c r="F67" s="59">
        <v>0.94452905203506532</v>
      </c>
      <c r="G67" s="59">
        <v>6.194596919802386</v>
      </c>
      <c r="H67" s="59">
        <v>2.4850114108498982</v>
      </c>
      <c r="I67" s="59">
        <v>13.516629982594045</v>
      </c>
      <c r="J67" s="59">
        <v>22.196238313246329</v>
      </c>
      <c r="K67" s="59">
        <v>47.872360183598971</v>
      </c>
      <c r="L67" s="59">
        <v>4.6145937521471279</v>
      </c>
      <c r="M67" s="59">
        <v>-11.334973358898221</v>
      </c>
      <c r="N67" s="59">
        <v>6.7320684870356944</v>
      </c>
      <c r="O67" s="59">
        <v>28.973500149846863</v>
      </c>
      <c r="P67" s="59">
        <v>1.6834209882926978E-3</v>
      </c>
      <c r="Q67" s="60">
        <v>100.0000000000001</v>
      </c>
      <c r="S67" s="92">
        <v>38899</v>
      </c>
      <c r="T67" s="335">
        <f t="shared" si="0"/>
        <v>9.4452905203506535E-3</v>
      </c>
      <c r="U67" s="335">
        <f t="shared" si="1"/>
        <v>-6.7203796067510937E-2</v>
      </c>
      <c r="V67" s="335">
        <f t="shared" si="2"/>
        <v>0.47872360183598972</v>
      </c>
      <c r="W67" s="335">
        <f t="shared" si="3"/>
        <v>0.2219623831324633</v>
      </c>
      <c r="X67" s="335">
        <f t="shared" si="4"/>
        <v>6.7320684870356945E-2</v>
      </c>
      <c r="Y67" s="335">
        <f t="shared" si="5"/>
        <v>0.28973500149846865</v>
      </c>
      <c r="Z67" s="335">
        <f t="shared" si="6"/>
        <v>1.6834209882926978E-5</v>
      </c>
    </row>
    <row r="68" spans="1:26" s="85" customFormat="1" ht="12.75" customHeight="1">
      <c r="A68" s="56"/>
      <c r="B68" s="57" t="s">
        <v>70</v>
      </c>
      <c r="C68" s="58">
        <v>1079411.7458727257</v>
      </c>
      <c r="D68" s="59">
        <v>0.28318312744470842</v>
      </c>
      <c r="E68" s="59">
        <v>-0.28792912815617144</v>
      </c>
      <c r="F68" s="59">
        <v>-4.7460007114630276E-3</v>
      </c>
      <c r="G68" s="59">
        <v>6.1901080194291538</v>
      </c>
      <c r="H68" s="59">
        <v>2.3682914909842285</v>
      </c>
      <c r="I68" s="59">
        <v>13.60346143243634</v>
      </c>
      <c r="J68" s="59">
        <v>22.161860942849721</v>
      </c>
      <c r="K68" s="59">
        <v>47.033054882713579</v>
      </c>
      <c r="L68" s="59">
        <v>4.1279414511807913</v>
      </c>
      <c r="M68" s="59">
        <v>-11.611822866776446</v>
      </c>
      <c r="N68" s="59">
        <v>7.6668741437957229</v>
      </c>
      <c r="O68" s="59">
        <v>30.625152336724959</v>
      </c>
      <c r="P68" s="59">
        <v>1.6851102231886135E-3</v>
      </c>
      <c r="Q68" s="60">
        <v>100.00000000000004</v>
      </c>
      <c r="S68" s="92">
        <v>38930</v>
      </c>
      <c r="T68" s="335">
        <f t="shared" si="0"/>
        <v>-4.7460007114630279E-5</v>
      </c>
      <c r="U68" s="335">
        <f t="shared" si="1"/>
        <v>-7.4838814155956557E-2</v>
      </c>
      <c r="V68" s="335">
        <f t="shared" si="2"/>
        <v>0.47033054882713576</v>
      </c>
      <c r="W68" s="335">
        <f t="shared" si="3"/>
        <v>0.2216186094284972</v>
      </c>
      <c r="X68" s="335">
        <f t="shared" si="4"/>
        <v>7.6668741437957225E-2</v>
      </c>
      <c r="Y68" s="335">
        <f t="shared" si="5"/>
        <v>0.30625152336724959</v>
      </c>
      <c r="Z68" s="335">
        <f t="shared" si="6"/>
        <v>1.6851102231886136E-5</v>
      </c>
    </row>
    <row r="69" spans="1:26" s="85" customFormat="1" ht="12.75" customHeight="1">
      <c r="A69" s="56"/>
      <c r="B69" s="57" t="s">
        <v>71</v>
      </c>
      <c r="C69" s="58">
        <v>1088215.7275179224</v>
      </c>
      <c r="D69" s="59">
        <v>7.4281822228455807E-2</v>
      </c>
      <c r="E69" s="59">
        <v>-0.81886554394666566</v>
      </c>
      <c r="F69" s="59">
        <v>-0.74458372171820986</v>
      </c>
      <c r="G69" s="59">
        <v>6.1917722305036786</v>
      </c>
      <c r="H69" s="59">
        <v>2.3447861581013894</v>
      </c>
      <c r="I69" s="59">
        <v>13.856716107419109</v>
      </c>
      <c r="J69" s="59">
        <v>22.393274496024176</v>
      </c>
      <c r="K69" s="59">
        <v>46.115003727885338</v>
      </c>
      <c r="L69" s="59">
        <v>3.9721588441613922</v>
      </c>
      <c r="M69" s="59">
        <v>-11.803682404816604</v>
      </c>
      <c r="N69" s="59">
        <v>7.5694344177619302</v>
      </c>
      <c r="O69" s="59">
        <v>32.496715674965856</v>
      </c>
      <c r="P69" s="59">
        <v>1.6789657361112793E-3</v>
      </c>
      <c r="Q69" s="60">
        <v>99.999999999999986</v>
      </c>
      <c r="S69" s="92">
        <v>38961</v>
      </c>
      <c r="T69" s="335">
        <f t="shared" si="0"/>
        <v>-7.445837217182099E-3</v>
      </c>
      <c r="U69" s="335">
        <f t="shared" si="1"/>
        <v>-7.8315235606552125E-2</v>
      </c>
      <c r="V69" s="335">
        <f t="shared" si="2"/>
        <v>0.4611500372788534</v>
      </c>
      <c r="W69" s="335">
        <f t="shared" si="3"/>
        <v>0.22393274496024176</v>
      </c>
      <c r="X69" s="335">
        <f t="shared" si="4"/>
        <v>7.5694344177619305E-2</v>
      </c>
      <c r="Y69" s="335">
        <f t="shared" si="5"/>
        <v>0.32496715674965854</v>
      </c>
      <c r="Z69" s="335">
        <f t="shared" si="6"/>
        <v>1.6789657361112794E-5</v>
      </c>
    </row>
    <row r="70" spans="1:26" s="85" customFormat="1" ht="12.75" customHeight="1">
      <c r="A70" s="56"/>
      <c r="B70" s="57" t="s">
        <v>72</v>
      </c>
      <c r="C70" s="58">
        <v>1090807.286803649</v>
      </c>
      <c r="D70" s="59">
        <v>-0.29924613297632208</v>
      </c>
      <c r="E70" s="59">
        <v>-1.749973064722107</v>
      </c>
      <c r="F70" s="59">
        <v>-2.0492191976984291</v>
      </c>
      <c r="G70" s="59">
        <v>6.1687071015519175</v>
      </c>
      <c r="H70" s="59">
        <v>2.3310761892833294</v>
      </c>
      <c r="I70" s="59">
        <v>14.46595310098566</v>
      </c>
      <c r="J70" s="59">
        <v>22.965736391820904</v>
      </c>
      <c r="K70" s="59">
        <v>47.399249243418815</v>
      </c>
      <c r="L70" s="59">
        <v>4.0871137499503964</v>
      </c>
      <c r="M70" s="59">
        <v>-12.042968946497922</v>
      </c>
      <c r="N70" s="59">
        <v>7.1286400574987319</v>
      </c>
      <c r="O70" s="59">
        <v>32.509762306320972</v>
      </c>
      <c r="P70" s="59">
        <v>1.6863951866239462E-3</v>
      </c>
      <c r="Q70" s="60">
        <v>100.00000000000007</v>
      </c>
      <c r="S70" s="92">
        <v>38991</v>
      </c>
      <c r="T70" s="335">
        <f t="shared" si="0"/>
        <v>-2.0492191976984292E-2</v>
      </c>
      <c r="U70" s="335">
        <f t="shared" si="1"/>
        <v>-7.955855196547526E-2</v>
      </c>
      <c r="V70" s="335">
        <f t="shared" si="2"/>
        <v>0.47399249243418817</v>
      </c>
      <c r="W70" s="335">
        <f t="shared" si="3"/>
        <v>0.22965736391820904</v>
      </c>
      <c r="X70" s="335">
        <f t="shared" si="4"/>
        <v>7.1286400574987321E-2</v>
      </c>
      <c r="Y70" s="335">
        <f t="shared" si="5"/>
        <v>0.32509762306320972</v>
      </c>
      <c r="Z70" s="335">
        <f t="shared" si="6"/>
        <v>1.6863951866239462E-5</v>
      </c>
    </row>
    <row r="71" spans="1:26" s="85" customFormat="1" ht="12.75" customHeight="1">
      <c r="A71" s="56"/>
      <c r="B71" s="57" t="s">
        <v>73</v>
      </c>
      <c r="C71" s="58">
        <v>1098243.7421663837</v>
      </c>
      <c r="D71" s="59">
        <v>-0.57139142338356053</v>
      </c>
      <c r="E71" s="59">
        <v>-2.5921988979630979</v>
      </c>
      <c r="F71" s="59">
        <v>-3.1635903213466583</v>
      </c>
      <c r="G71" s="59">
        <v>6.3383282587925471</v>
      </c>
      <c r="H71" s="59">
        <v>2.3066203721081866</v>
      </c>
      <c r="I71" s="59">
        <v>14.800991521542816</v>
      </c>
      <c r="J71" s="59">
        <v>23.445940152443548</v>
      </c>
      <c r="K71" s="59">
        <v>44.316277713069887</v>
      </c>
      <c r="L71" s="59">
        <v>4.3083109492952438</v>
      </c>
      <c r="M71" s="59">
        <v>-12.117618956491013</v>
      </c>
      <c r="N71" s="59">
        <v>8.06520437133352</v>
      </c>
      <c r="O71" s="59">
        <v>35.143785727055288</v>
      </c>
      <c r="P71" s="59">
        <v>1.6903646401280846E-3</v>
      </c>
      <c r="Q71" s="60">
        <v>99.999999999999943</v>
      </c>
      <c r="S71" s="92">
        <v>39022</v>
      </c>
      <c r="T71" s="335">
        <f t="shared" si="0"/>
        <v>-3.1635903213466585E-2</v>
      </c>
      <c r="U71" s="335">
        <f t="shared" si="1"/>
        <v>-7.8093080071957685E-2</v>
      </c>
      <c r="V71" s="335">
        <f t="shared" si="2"/>
        <v>0.44316277713069885</v>
      </c>
      <c r="W71" s="335">
        <f t="shared" si="3"/>
        <v>0.23445940152443548</v>
      </c>
      <c r="X71" s="335">
        <f t="shared" si="4"/>
        <v>8.0652043713335203E-2</v>
      </c>
      <c r="Y71" s="335">
        <f t="shared" si="5"/>
        <v>0.35143785727055288</v>
      </c>
      <c r="Z71" s="335">
        <f t="shared" si="6"/>
        <v>1.6903646401280847E-5</v>
      </c>
    </row>
    <row r="72" spans="1:26" s="85" customFormat="1" ht="12.75" customHeight="1">
      <c r="A72" s="56"/>
      <c r="B72" s="57" t="s">
        <v>74</v>
      </c>
      <c r="C72" s="58">
        <v>1120052.6379929536</v>
      </c>
      <c r="D72" s="59">
        <v>-0.55706251758352032</v>
      </c>
      <c r="E72" s="59">
        <v>-3.0545258713292047</v>
      </c>
      <c r="F72" s="59">
        <v>-3.6115883889127249</v>
      </c>
      <c r="G72" s="59">
        <v>6.1745837449232983</v>
      </c>
      <c r="H72" s="59">
        <v>2.2541137005918914</v>
      </c>
      <c r="I72" s="59">
        <v>14.930208313830699</v>
      </c>
      <c r="J72" s="59">
        <v>23.358905759345888</v>
      </c>
      <c r="K72" s="59">
        <v>42.280705494086902</v>
      </c>
      <c r="L72" s="59">
        <v>4.4075049073477706</v>
      </c>
      <c r="M72" s="59">
        <v>-12.186884984762539</v>
      </c>
      <c r="N72" s="59">
        <v>9.9089634334309054</v>
      </c>
      <c r="O72" s="59">
        <v>35.840720454217703</v>
      </c>
      <c r="P72" s="59">
        <v>1.6733252459977606E-3</v>
      </c>
      <c r="Q72" s="60">
        <v>99.999999999999915</v>
      </c>
      <c r="S72" s="92">
        <v>39052</v>
      </c>
      <c r="T72" s="335">
        <f t="shared" si="0"/>
        <v>-3.6115883889127252E-2</v>
      </c>
      <c r="U72" s="335">
        <f t="shared" si="1"/>
        <v>-7.7793800774147687E-2</v>
      </c>
      <c r="V72" s="335">
        <f t="shared" si="2"/>
        <v>0.42280705494086901</v>
      </c>
      <c r="W72" s="335">
        <f t="shared" si="3"/>
        <v>0.23358905759345888</v>
      </c>
      <c r="X72" s="335">
        <f t="shared" si="4"/>
        <v>9.9089634334309049E-2</v>
      </c>
      <c r="Y72" s="335">
        <f t="shared" si="5"/>
        <v>0.358407204542177</v>
      </c>
      <c r="Z72" s="335">
        <f t="shared" si="6"/>
        <v>1.6733252459977606E-5</v>
      </c>
    </row>
    <row r="73" spans="1:26" s="85" customFormat="1" ht="12.75" customHeight="1">
      <c r="A73" s="56">
        <v>2007</v>
      </c>
      <c r="B73" s="57" t="s">
        <v>75</v>
      </c>
      <c r="C73" s="58">
        <v>1118604.9606872704</v>
      </c>
      <c r="D73" s="59">
        <v>-0.51837529261485216</v>
      </c>
      <c r="E73" s="59">
        <v>-4.0355781056569402</v>
      </c>
      <c r="F73" s="59">
        <v>-4.5539533982717924</v>
      </c>
      <c r="G73" s="59">
        <v>6.1246202810095438</v>
      </c>
      <c r="H73" s="59">
        <v>2.2379125176428225</v>
      </c>
      <c r="I73" s="59">
        <v>15.402123059247275</v>
      </c>
      <c r="J73" s="59">
        <v>23.764655857899641</v>
      </c>
      <c r="K73" s="59">
        <v>46.345417035459157</v>
      </c>
      <c r="L73" s="59">
        <v>4.7293185514715574</v>
      </c>
      <c r="M73" s="59">
        <v>-12.22535533605704</v>
      </c>
      <c r="N73" s="59">
        <v>7.789142857884122</v>
      </c>
      <c r="O73" s="59">
        <v>34.149098361285802</v>
      </c>
      <c r="P73" s="59">
        <v>1.6760703285707641E-3</v>
      </c>
      <c r="Q73" s="60">
        <v>100</v>
      </c>
      <c r="S73" s="92">
        <v>39083</v>
      </c>
      <c r="T73" s="335">
        <f t="shared" si="0"/>
        <v>-4.5539533982717921E-2</v>
      </c>
      <c r="U73" s="335">
        <f t="shared" si="1"/>
        <v>-7.4960367845854831E-2</v>
      </c>
      <c r="V73" s="335">
        <f t="shared" si="2"/>
        <v>0.46345417035459158</v>
      </c>
      <c r="W73" s="335">
        <f t="shared" si="3"/>
        <v>0.23764655857899641</v>
      </c>
      <c r="X73" s="335">
        <f t="shared" si="4"/>
        <v>7.7891428578841224E-2</v>
      </c>
      <c r="Y73" s="335">
        <f t="shared" si="5"/>
        <v>0.34149098361285801</v>
      </c>
      <c r="Z73" s="335">
        <f t="shared" si="6"/>
        <v>1.676070328570764E-5</v>
      </c>
    </row>
    <row r="74" spans="1:26" s="85" customFormat="1" ht="12.75" customHeight="1">
      <c r="A74" s="56"/>
      <c r="B74" s="57" t="s">
        <v>76</v>
      </c>
      <c r="C74" s="58">
        <v>1127618.5576355809</v>
      </c>
      <c r="D74" s="59">
        <v>-0.51178083931033191</v>
      </c>
      <c r="E74" s="59">
        <v>-6.017723813318292</v>
      </c>
      <c r="F74" s="59">
        <v>-6.5295046526286242</v>
      </c>
      <c r="G74" s="59">
        <v>6.0818275197927099</v>
      </c>
      <c r="H74" s="59">
        <v>2.2131360650527272</v>
      </c>
      <c r="I74" s="59">
        <v>15.478149612950705</v>
      </c>
      <c r="J74" s="59">
        <v>23.773113197796143</v>
      </c>
      <c r="K74" s="59">
        <v>46.677579350230566</v>
      </c>
      <c r="L74" s="59">
        <v>4.7261182248870188</v>
      </c>
      <c r="M74" s="59">
        <v>-12.179662719376338</v>
      </c>
      <c r="N74" s="59">
        <v>7.6829814533176792</v>
      </c>
      <c r="O74" s="59">
        <v>35.847878362581667</v>
      </c>
      <c r="P74" s="59">
        <v>1.4967831919501422E-3</v>
      </c>
      <c r="Q74" s="60">
        <v>100.00000000000006</v>
      </c>
      <c r="S74" s="92">
        <v>39114</v>
      </c>
      <c r="T74" s="335">
        <f t="shared" si="0"/>
        <v>-6.5295046526286246E-2</v>
      </c>
      <c r="U74" s="335">
        <f t="shared" si="1"/>
        <v>-7.4535444944893198E-2</v>
      </c>
      <c r="V74" s="335">
        <f t="shared" si="2"/>
        <v>0.46677579350230564</v>
      </c>
      <c r="W74" s="335">
        <f t="shared" si="3"/>
        <v>0.23773113197796142</v>
      </c>
      <c r="X74" s="335">
        <f t="shared" si="4"/>
        <v>7.6829814533176791E-2</v>
      </c>
      <c r="Y74" s="335">
        <f t="shared" si="5"/>
        <v>0.3584787836258167</v>
      </c>
      <c r="Z74" s="335">
        <f t="shared" si="6"/>
        <v>1.4967831919501423E-5</v>
      </c>
    </row>
    <row r="75" spans="1:26" s="85" customFormat="1" ht="12.75" customHeight="1">
      <c r="A75" s="56"/>
      <c r="B75" s="57" t="s">
        <v>77</v>
      </c>
      <c r="C75" s="58">
        <v>1139113.8566995121</v>
      </c>
      <c r="D75" s="59">
        <v>-0.47938883134708243</v>
      </c>
      <c r="E75" s="59">
        <v>-7.5063325927315434</v>
      </c>
      <c r="F75" s="59">
        <v>-7.9857214240786263</v>
      </c>
      <c r="G75" s="59">
        <v>6.0359517846704662</v>
      </c>
      <c r="H75" s="59">
        <v>2.1736779670152409</v>
      </c>
      <c r="I75" s="59">
        <v>15.825642746171523</v>
      </c>
      <c r="J75" s="59">
        <v>24.035272497857228</v>
      </c>
      <c r="K75" s="59">
        <v>45.697535708778709</v>
      </c>
      <c r="L75" s="59">
        <v>4.7175551315984983</v>
      </c>
      <c r="M75" s="59">
        <v>-12.210540440268842</v>
      </c>
      <c r="N75" s="59">
        <v>7.6057753376425206</v>
      </c>
      <c r="O75" s="59">
        <v>38.138626876917506</v>
      </c>
      <c r="P75" s="59">
        <v>1.4963115530334766E-3</v>
      </c>
      <c r="Q75" s="60">
        <v>100.00000000000003</v>
      </c>
      <c r="S75" s="92">
        <v>39142</v>
      </c>
      <c r="T75" s="335">
        <f t="shared" si="0"/>
        <v>-7.9857214240786262E-2</v>
      </c>
      <c r="U75" s="335">
        <f t="shared" si="1"/>
        <v>-7.4929853086703441E-2</v>
      </c>
      <c r="V75" s="335">
        <f t="shared" si="2"/>
        <v>0.45697535708778708</v>
      </c>
      <c r="W75" s="335">
        <f t="shared" si="3"/>
        <v>0.2403527249785723</v>
      </c>
      <c r="X75" s="335">
        <f t="shared" si="4"/>
        <v>7.6057753376425202E-2</v>
      </c>
      <c r="Y75" s="335">
        <f t="shared" si="5"/>
        <v>0.38138626876917509</v>
      </c>
      <c r="Z75" s="335">
        <f t="shared" si="6"/>
        <v>1.4963115530334765E-5</v>
      </c>
    </row>
    <row r="76" spans="1:26" s="85" customFormat="1" ht="12.75" customHeight="1">
      <c r="A76" s="56"/>
      <c r="B76" s="57" t="s">
        <v>78</v>
      </c>
      <c r="C76" s="58">
        <v>1134706.6811596104</v>
      </c>
      <c r="D76" s="59">
        <v>-0.49836986981991627</v>
      </c>
      <c r="E76" s="59">
        <v>-9.8528915228261731</v>
      </c>
      <c r="F76" s="59">
        <v>-10.351261392646089</v>
      </c>
      <c r="G76" s="59">
        <v>5.8376944099520829</v>
      </c>
      <c r="H76" s="59">
        <v>2.1723626889257641</v>
      </c>
      <c r="I76" s="59">
        <v>16.9616422033444</v>
      </c>
      <c r="J76" s="59">
        <v>24.971699302222248</v>
      </c>
      <c r="K76" s="59">
        <v>47.391351892537379</v>
      </c>
      <c r="L76" s="59">
        <v>4.8304595378167781</v>
      </c>
      <c r="M76" s="59">
        <v>-12.37326118621584</v>
      </c>
      <c r="N76" s="59">
        <v>8.0583596726199254</v>
      </c>
      <c r="O76" s="59">
        <v>37.471137319230941</v>
      </c>
      <c r="P76" s="59">
        <v>1.5148544346661984E-3</v>
      </c>
      <c r="Q76" s="60">
        <v>100</v>
      </c>
      <c r="S76" s="92">
        <v>39173</v>
      </c>
      <c r="T76" s="335">
        <f t="shared" si="0"/>
        <v>-0.10351261392646088</v>
      </c>
      <c r="U76" s="335">
        <f t="shared" si="1"/>
        <v>-7.5428016483990626E-2</v>
      </c>
      <c r="V76" s="335">
        <f t="shared" si="2"/>
        <v>0.47391351892537381</v>
      </c>
      <c r="W76" s="335">
        <f t="shared" si="3"/>
        <v>0.24971699302222247</v>
      </c>
      <c r="X76" s="335">
        <f t="shared" si="4"/>
        <v>8.0583596726199247E-2</v>
      </c>
      <c r="Y76" s="335">
        <f t="shared" si="5"/>
        <v>0.3747113731923094</v>
      </c>
      <c r="Z76" s="335">
        <f t="shared" si="6"/>
        <v>1.5148544346661984E-5</v>
      </c>
    </row>
    <row r="77" spans="1:26" s="85" customFormat="1" ht="12.75" customHeight="1">
      <c r="A77" s="56"/>
      <c r="B77" s="57" t="s">
        <v>79</v>
      </c>
      <c r="C77" s="58">
        <v>1151502.634679473</v>
      </c>
      <c r="D77" s="59">
        <v>-0.36824722503825391</v>
      </c>
      <c r="E77" s="59">
        <v>-11.811051711770398</v>
      </c>
      <c r="F77" s="59">
        <v>-12.179298936808651</v>
      </c>
      <c r="G77" s="59">
        <v>5.7775549651958151</v>
      </c>
      <c r="H77" s="59">
        <v>2.1304801314471664</v>
      </c>
      <c r="I77" s="59">
        <v>16.764253188364954</v>
      </c>
      <c r="J77" s="59">
        <v>24.672288285007937</v>
      </c>
      <c r="K77" s="59">
        <v>48.923210517934564</v>
      </c>
      <c r="L77" s="59">
        <v>4.5615392711101297</v>
      </c>
      <c r="M77" s="59">
        <v>-12.363108352725314</v>
      </c>
      <c r="N77" s="59">
        <v>7.8228901362535295</v>
      </c>
      <c r="O77" s="59">
        <v>38.560974177198226</v>
      </c>
      <c r="P77" s="59">
        <v>1.5049020295835986E-3</v>
      </c>
      <c r="Q77" s="60">
        <v>100.00000000000001</v>
      </c>
      <c r="S77" s="92">
        <v>39203</v>
      </c>
      <c r="T77" s="335">
        <f t="shared" ref="T77:T140" si="7">F77/100</f>
        <v>-0.12179298936808651</v>
      </c>
      <c r="U77" s="335">
        <f t="shared" ref="U77:U140" si="8">(L77+M77)/100</f>
        <v>-7.8015690816151839E-2</v>
      </c>
      <c r="V77" s="335">
        <f t="shared" ref="V77:V140" si="9">K77/100</f>
        <v>0.48923210517934562</v>
      </c>
      <c r="W77" s="335">
        <f t="shared" ref="W77:W140" si="10">J77/100</f>
        <v>0.24672288285007937</v>
      </c>
      <c r="X77" s="335">
        <f t="shared" ref="X77:X140" si="11">N77/100</f>
        <v>7.8228901362535297E-2</v>
      </c>
      <c r="Y77" s="335">
        <f t="shared" ref="Y77:Y140" si="12">O77/100</f>
        <v>0.38560974177198226</v>
      </c>
      <c r="Z77" s="335">
        <f t="shared" ref="Z77:Z140" si="13">P77/100</f>
        <v>1.5049020295835987E-5</v>
      </c>
    </row>
    <row r="78" spans="1:26" s="85" customFormat="1" ht="12.75" customHeight="1">
      <c r="A78" s="56"/>
      <c r="B78" s="57" t="s">
        <v>80</v>
      </c>
      <c r="C78" s="58">
        <v>1153731.3160059587</v>
      </c>
      <c r="D78" s="59">
        <v>-0.30675364034081687</v>
      </c>
      <c r="E78" s="59">
        <v>-13.589764736281285</v>
      </c>
      <c r="F78" s="59">
        <v>-13.896518376622103</v>
      </c>
      <c r="G78" s="59">
        <v>5.8104577303955365</v>
      </c>
      <c r="H78" s="59">
        <v>2.1103418945563268</v>
      </c>
      <c r="I78" s="59">
        <v>17.506703274244213</v>
      </c>
      <c r="J78" s="59">
        <v>25.427502899196078</v>
      </c>
      <c r="K78" s="59">
        <v>46.976702731774814</v>
      </c>
      <c r="L78" s="59">
        <v>4.6696305205342066</v>
      </c>
      <c r="M78" s="59">
        <v>-12.6102133910794</v>
      </c>
      <c r="N78" s="59">
        <v>8.3267759346634431</v>
      </c>
      <c r="O78" s="59">
        <v>41.104606569873567</v>
      </c>
      <c r="P78" s="59">
        <v>1.5131116593449421E-3</v>
      </c>
      <c r="Q78" s="60">
        <v>99.999999999999972</v>
      </c>
      <c r="S78" s="92">
        <v>39234</v>
      </c>
      <c r="T78" s="335">
        <f t="shared" si="7"/>
        <v>-0.13896518376622102</v>
      </c>
      <c r="U78" s="335">
        <f t="shared" si="8"/>
        <v>-7.9405828705451931E-2</v>
      </c>
      <c r="V78" s="335">
        <f t="shared" si="9"/>
        <v>0.46976702731774816</v>
      </c>
      <c r="W78" s="335">
        <f t="shared" si="10"/>
        <v>0.25427502899196081</v>
      </c>
      <c r="X78" s="335">
        <f t="shared" si="11"/>
        <v>8.3267759346634426E-2</v>
      </c>
      <c r="Y78" s="335">
        <f t="shared" si="12"/>
        <v>0.4110460656987357</v>
      </c>
      <c r="Z78" s="335">
        <f t="shared" si="13"/>
        <v>1.5131116593449422E-5</v>
      </c>
    </row>
    <row r="79" spans="1:26" s="85" customFormat="1" ht="12.75" customHeight="1">
      <c r="A79" s="56"/>
      <c r="B79" s="57" t="s">
        <v>69</v>
      </c>
      <c r="C79" s="58">
        <v>1164162.3624951225</v>
      </c>
      <c r="D79" s="59">
        <v>-0.28176802308110271</v>
      </c>
      <c r="E79" s="59">
        <v>-14.760076106852596</v>
      </c>
      <c r="F79" s="59">
        <v>-15.041844129933699</v>
      </c>
      <c r="G79" s="59">
        <v>5.6636646803278827</v>
      </c>
      <c r="H79" s="59">
        <v>2.0835061957304379</v>
      </c>
      <c r="I79" s="59">
        <v>17.907120579220788</v>
      </c>
      <c r="J79" s="59">
        <v>25.654291455279107</v>
      </c>
      <c r="K79" s="59">
        <v>51.466555172163488</v>
      </c>
      <c r="L79" s="59">
        <v>4.9905138412744368</v>
      </c>
      <c r="M79" s="59">
        <v>-12.5046164727173</v>
      </c>
      <c r="N79" s="59">
        <v>8.0234327002124957</v>
      </c>
      <c r="O79" s="59">
        <v>37.41034598235052</v>
      </c>
      <c r="P79" s="59">
        <v>1.3214513710122161E-3</v>
      </c>
      <c r="Q79" s="60">
        <v>100.00000000000007</v>
      </c>
      <c r="S79" s="92">
        <v>39264</v>
      </c>
      <c r="T79" s="335">
        <f t="shared" si="7"/>
        <v>-0.15041844129933699</v>
      </c>
      <c r="U79" s="335">
        <f t="shared" si="8"/>
        <v>-7.5141026314428636E-2</v>
      </c>
      <c r="V79" s="335">
        <f t="shared" si="9"/>
        <v>0.51466555172163486</v>
      </c>
      <c r="W79" s="335">
        <f t="shared" si="10"/>
        <v>0.2565429145527911</v>
      </c>
      <c r="X79" s="335">
        <f t="shared" si="11"/>
        <v>8.0234327002124961E-2</v>
      </c>
      <c r="Y79" s="335">
        <f t="shared" si="12"/>
        <v>0.37410345982350518</v>
      </c>
      <c r="Z79" s="335">
        <f t="shared" si="13"/>
        <v>1.3214513710122161E-5</v>
      </c>
    </row>
    <row r="80" spans="1:26" s="85" customFormat="1" ht="12.75" customHeight="1">
      <c r="A80" s="56"/>
      <c r="B80" s="57" t="s">
        <v>70</v>
      </c>
      <c r="C80" s="58">
        <v>1158709.1223411185</v>
      </c>
      <c r="D80" s="59">
        <v>-0.29874906744533408</v>
      </c>
      <c r="E80" s="59">
        <v>-16.463120926535083</v>
      </c>
      <c r="F80" s="59">
        <v>-16.761869993980419</v>
      </c>
      <c r="G80" s="59">
        <v>5.7841566825957109</v>
      </c>
      <c r="H80" s="59">
        <v>2.0871069810440068</v>
      </c>
      <c r="I80" s="59">
        <v>18.212795522397364</v>
      </c>
      <c r="J80" s="59">
        <v>26.084059186037081</v>
      </c>
      <c r="K80" s="59">
        <v>51.798218375427318</v>
      </c>
      <c r="L80" s="59">
        <v>5.1260899501196642</v>
      </c>
      <c r="M80" s="59">
        <v>-12.716997428945758</v>
      </c>
      <c r="N80" s="59">
        <v>8.2024552522699405</v>
      </c>
      <c r="O80" s="59">
        <v>38.266705320230514</v>
      </c>
      <c r="P80" s="59">
        <v>1.3393388418867791E-3</v>
      </c>
      <c r="Q80" s="60">
        <v>100.00000000000023</v>
      </c>
      <c r="S80" s="92">
        <v>39295</v>
      </c>
      <c r="T80" s="335">
        <f t="shared" si="7"/>
        <v>-0.16761869993980419</v>
      </c>
      <c r="U80" s="335">
        <f t="shared" si="8"/>
        <v>-7.5909074788260936E-2</v>
      </c>
      <c r="V80" s="335">
        <f t="shared" si="9"/>
        <v>0.51798218375427318</v>
      </c>
      <c r="W80" s="335">
        <f t="shared" si="10"/>
        <v>0.26084059186037079</v>
      </c>
      <c r="X80" s="335">
        <f t="shared" si="11"/>
        <v>8.2024552522699412E-2</v>
      </c>
      <c r="Y80" s="335">
        <f t="shared" si="12"/>
        <v>0.38266705320230515</v>
      </c>
      <c r="Z80" s="335">
        <f t="shared" si="13"/>
        <v>1.3393388418867791E-5</v>
      </c>
    </row>
    <row r="81" spans="1:26" s="85" customFormat="1" ht="12.75" customHeight="1">
      <c r="A81" s="56"/>
      <c r="B81" s="57" t="s">
        <v>71</v>
      </c>
      <c r="C81" s="58">
        <v>1181191.0080385713</v>
      </c>
      <c r="D81" s="59">
        <v>-0.28464002974702263</v>
      </c>
      <c r="E81" s="59">
        <v>-15.43001408337469</v>
      </c>
      <c r="F81" s="59">
        <v>-15.714654113121712</v>
      </c>
      <c r="G81" s="59">
        <v>5.7468947799979802</v>
      </c>
      <c r="H81" s="59">
        <v>2.0379777121989089</v>
      </c>
      <c r="I81" s="59">
        <v>18.880557865108173</v>
      </c>
      <c r="J81" s="59">
        <v>26.665430357305063</v>
      </c>
      <c r="K81" s="59">
        <v>49.471741349613488</v>
      </c>
      <c r="L81" s="59">
        <v>5.2045430372666308</v>
      </c>
      <c r="M81" s="59">
        <v>-12.51211384504054</v>
      </c>
      <c r="N81" s="59">
        <v>8.5662968541177626</v>
      </c>
      <c r="O81" s="59">
        <v>38.317426833200841</v>
      </c>
      <c r="P81" s="59">
        <v>1.3295266585272875E-3</v>
      </c>
      <c r="Q81" s="60">
        <v>100.00000000000006</v>
      </c>
      <c r="S81" s="92">
        <v>39326</v>
      </c>
      <c r="T81" s="335">
        <f t="shared" si="7"/>
        <v>-0.15714654113121712</v>
      </c>
      <c r="U81" s="335">
        <f t="shared" si="8"/>
        <v>-7.3075708077739096E-2</v>
      </c>
      <c r="V81" s="335">
        <f t="shared" si="9"/>
        <v>0.49471741349613491</v>
      </c>
      <c r="W81" s="335">
        <f t="shared" si="10"/>
        <v>0.26665430357305064</v>
      </c>
      <c r="X81" s="335">
        <f t="shared" si="11"/>
        <v>8.5662968541177623E-2</v>
      </c>
      <c r="Y81" s="335">
        <f t="shared" si="12"/>
        <v>0.38317426833200841</v>
      </c>
      <c r="Z81" s="335">
        <f t="shared" si="13"/>
        <v>1.3295266585272875E-5</v>
      </c>
    </row>
    <row r="82" spans="1:26" s="85" customFormat="1" ht="12.75" customHeight="1">
      <c r="A82" s="56"/>
      <c r="B82" s="57" t="s">
        <v>72</v>
      </c>
      <c r="C82" s="58">
        <v>1193567.4294166903</v>
      </c>
      <c r="D82" s="59">
        <v>-0.29024701948514925</v>
      </c>
      <c r="E82" s="59">
        <v>-15.364582004175828</v>
      </c>
      <c r="F82" s="59">
        <v>-15.654829023660977</v>
      </c>
      <c r="G82" s="59">
        <v>5.699305133454029</v>
      </c>
      <c r="H82" s="59">
        <v>1.9798227237347452</v>
      </c>
      <c r="I82" s="59">
        <v>19.112737803827244</v>
      </c>
      <c r="J82" s="59">
        <v>26.791865661016018</v>
      </c>
      <c r="K82" s="59">
        <v>51.596104560367216</v>
      </c>
      <c r="L82" s="59">
        <v>5.3316656727101366</v>
      </c>
      <c r="M82" s="59">
        <v>-12.567870840628551</v>
      </c>
      <c r="N82" s="59">
        <v>8.3057327215043184</v>
      </c>
      <c r="O82" s="59">
        <v>36.19600813759228</v>
      </c>
      <c r="P82" s="59">
        <v>1.3231110996148609E-3</v>
      </c>
      <c r="Q82" s="60">
        <v>100.00000000000003</v>
      </c>
      <c r="S82" s="92">
        <v>39356</v>
      </c>
      <c r="T82" s="335">
        <f t="shared" si="7"/>
        <v>-0.15654829023660977</v>
      </c>
      <c r="U82" s="335">
        <f t="shared" si="8"/>
        <v>-7.2362051679184136E-2</v>
      </c>
      <c r="V82" s="335">
        <f t="shared" si="9"/>
        <v>0.51596104560367217</v>
      </c>
      <c r="W82" s="335">
        <f t="shared" si="10"/>
        <v>0.26791865661016018</v>
      </c>
      <c r="X82" s="335">
        <f t="shared" si="11"/>
        <v>8.3057327215043178E-2</v>
      </c>
      <c r="Y82" s="335">
        <f t="shared" si="12"/>
        <v>0.36196008137592278</v>
      </c>
      <c r="Z82" s="335">
        <f t="shared" si="13"/>
        <v>1.3231110996148608E-5</v>
      </c>
    </row>
    <row r="83" spans="1:26" s="85" customFormat="1" ht="12.75" customHeight="1">
      <c r="A83" s="56"/>
      <c r="B83" s="57" t="s">
        <v>73</v>
      </c>
      <c r="C83" s="58">
        <v>1190210.5393757273</v>
      </c>
      <c r="D83" s="59">
        <v>-0.30022172476479592</v>
      </c>
      <c r="E83" s="59">
        <v>-17.140347488379188</v>
      </c>
      <c r="F83" s="59">
        <v>-17.440569213143984</v>
      </c>
      <c r="G83" s="59">
        <v>5.7755190565011425</v>
      </c>
      <c r="H83" s="59">
        <v>1.9729548946607403</v>
      </c>
      <c r="I83" s="59">
        <v>19.372858491404607</v>
      </c>
      <c r="J83" s="59">
        <v>27.121332442566491</v>
      </c>
      <c r="K83" s="59">
        <v>50.337169966207163</v>
      </c>
      <c r="L83" s="59">
        <v>5.4305481262847088</v>
      </c>
      <c r="M83" s="59">
        <v>-12.643785951463826</v>
      </c>
      <c r="N83" s="59">
        <v>9.3332325381536982</v>
      </c>
      <c r="O83" s="59">
        <v>37.860734005788807</v>
      </c>
      <c r="P83" s="59">
        <v>1.3380856069677642E-3</v>
      </c>
      <c r="Q83" s="60">
        <v>100.00000000000001</v>
      </c>
      <c r="S83" s="92">
        <v>39387</v>
      </c>
      <c r="T83" s="335">
        <f t="shared" si="7"/>
        <v>-0.17440569213143983</v>
      </c>
      <c r="U83" s="335">
        <f t="shared" si="8"/>
        <v>-7.2132378251791168E-2</v>
      </c>
      <c r="V83" s="335">
        <f t="shared" si="9"/>
        <v>0.50337169966207163</v>
      </c>
      <c r="W83" s="335">
        <f t="shared" si="10"/>
        <v>0.27121332442566493</v>
      </c>
      <c r="X83" s="335">
        <f t="shared" si="11"/>
        <v>9.3332325381536976E-2</v>
      </c>
      <c r="Y83" s="335">
        <f t="shared" si="12"/>
        <v>0.37860734005788804</v>
      </c>
      <c r="Z83" s="335">
        <f t="shared" si="13"/>
        <v>1.3380856069677642E-5</v>
      </c>
    </row>
    <row r="84" spans="1:26" s="85" customFormat="1" ht="12.75" customHeight="1">
      <c r="A84" s="56"/>
      <c r="B84" s="57" t="s">
        <v>74</v>
      </c>
      <c r="C84" s="58">
        <v>1211762.2503430275</v>
      </c>
      <c r="D84" s="59">
        <v>-0.31720818568965065</v>
      </c>
      <c r="E84" s="59">
        <v>-17.209797618849461</v>
      </c>
      <c r="F84" s="59">
        <v>-17.527005804539112</v>
      </c>
      <c r="G84" s="59">
        <v>5.8148800090149422</v>
      </c>
      <c r="H84" s="59">
        <v>1.9291340211734804</v>
      </c>
      <c r="I84" s="59">
        <v>19.373701024814896</v>
      </c>
      <c r="J84" s="59">
        <v>27.117715055003316</v>
      </c>
      <c r="K84" s="59">
        <v>47.826131161199385</v>
      </c>
      <c r="L84" s="59">
        <v>5.3758357030300372</v>
      </c>
      <c r="M84" s="59">
        <v>-12.568059642142519</v>
      </c>
      <c r="N84" s="59">
        <v>11.222360818091525</v>
      </c>
      <c r="O84" s="59">
        <v>38.551692794096006</v>
      </c>
      <c r="P84" s="59">
        <v>1.32991526146635E-3</v>
      </c>
      <c r="Q84" s="60">
        <v>100.0000000000001</v>
      </c>
      <c r="S84" s="92">
        <v>39417</v>
      </c>
      <c r="T84" s="335">
        <f t="shared" si="7"/>
        <v>-0.17527005804539111</v>
      </c>
      <c r="U84" s="335">
        <f t="shared" si="8"/>
        <v>-7.1922239391124812E-2</v>
      </c>
      <c r="V84" s="335">
        <f t="shared" si="9"/>
        <v>0.47826131161199387</v>
      </c>
      <c r="W84" s="335">
        <f t="shared" si="10"/>
        <v>0.27117715055003316</v>
      </c>
      <c r="X84" s="335">
        <f t="shared" si="11"/>
        <v>0.11222360818091526</v>
      </c>
      <c r="Y84" s="335">
        <f t="shared" si="12"/>
        <v>0.38551692794096004</v>
      </c>
      <c r="Z84" s="335">
        <f t="shared" si="13"/>
        <v>1.32991526146635E-5</v>
      </c>
    </row>
    <row r="85" spans="1:26" s="85" customFormat="1" ht="12.75" customHeight="1">
      <c r="A85" s="56">
        <v>2008</v>
      </c>
      <c r="B85" s="57" t="s">
        <v>75</v>
      </c>
      <c r="C85" s="58">
        <v>1200436.0775402286</v>
      </c>
      <c r="D85" s="59">
        <v>-0.29423570312402741</v>
      </c>
      <c r="E85" s="59">
        <v>-18.330397791143511</v>
      </c>
      <c r="F85" s="59">
        <v>-18.624633494267538</v>
      </c>
      <c r="G85" s="59">
        <v>5.7932934312863402</v>
      </c>
      <c r="H85" s="59">
        <v>1.9281320046214225</v>
      </c>
      <c r="I85" s="59">
        <v>20.157215005502565</v>
      </c>
      <c r="J85" s="59">
        <v>27.878640441410326</v>
      </c>
      <c r="K85" s="59">
        <v>53.571687909335374</v>
      </c>
      <c r="L85" s="59">
        <v>5.4528422791912989</v>
      </c>
      <c r="M85" s="59">
        <v>-12.653493989807188</v>
      </c>
      <c r="N85" s="59">
        <v>8.5073051280531544</v>
      </c>
      <c r="O85" s="59">
        <v>35.866477509637399</v>
      </c>
      <c r="P85" s="59">
        <v>1.1742164471500382E-3</v>
      </c>
      <c r="Q85" s="60">
        <v>100</v>
      </c>
      <c r="S85" s="92">
        <v>39448</v>
      </c>
      <c r="T85" s="335">
        <f t="shared" si="7"/>
        <v>-0.1862463349426754</v>
      </c>
      <c r="U85" s="335">
        <f t="shared" si="8"/>
        <v>-7.2006517106158893E-2</v>
      </c>
      <c r="V85" s="335">
        <f t="shared" si="9"/>
        <v>0.53571687909335375</v>
      </c>
      <c r="W85" s="335">
        <f t="shared" si="10"/>
        <v>0.27878640441410324</v>
      </c>
      <c r="X85" s="335">
        <f t="shared" si="11"/>
        <v>8.5073051280531539E-2</v>
      </c>
      <c r="Y85" s="335">
        <f t="shared" si="12"/>
        <v>0.35866477509637401</v>
      </c>
      <c r="Z85" s="335">
        <f t="shared" si="13"/>
        <v>1.1742164471500383E-5</v>
      </c>
    </row>
    <row r="86" spans="1:26" s="85" customFormat="1" ht="12.75" customHeight="1">
      <c r="A86" s="56"/>
      <c r="B86" s="57" t="s">
        <v>76</v>
      </c>
      <c r="C86" s="58">
        <v>1216003.8559395324</v>
      </c>
      <c r="D86" s="59">
        <v>-0.28181697963149355</v>
      </c>
      <c r="E86" s="59">
        <v>-18.04749265790937</v>
      </c>
      <c r="F86" s="59">
        <v>-18.329309637540863</v>
      </c>
      <c r="G86" s="59">
        <v>5.7879829272692618</v>
      </c>
      <c r="H86" s="59">
        <v>1.8913885580974594</v>
      </c>
      <c r="I86" s="59">
        <v>20.377680989990544</v>
      </c>
      <c r="J86" s="59">
        <v>28.057052475357267</v>
      </c>
      <c r="K86" s="59">
        <v>51.382873655572567</v>
      </c>
      <c r="L86" s="59">
        <v>5.3982998562538684</v>
      </c>
      <c r="M86" s="59">
        <v>-12.532814629010378</v>
      </c>
      <c r="N86" s="59">
        <v>8.7288081321140236</v>
      </c>
      <c r="O86" s="59">
        <v>37.293919388142058</v>
      </c>
      <c r="P86" s="59">
        <v>1.1707591115326698E-3</v>
      </c>
      <c r="Q86" s="60">
        <v>100.00000000000009</v>
      </c>
      <c r="S86" s="92">
        <v>39479</v>
      </c>
      <c r="T86" s="335">
        <f t="shared" si="7"/>
        <v>-0.18329309637540864</v>
      </c>
      <c r="U86" s="335">
        <f t="shared" si="8"/>
        <v>-7.1345147727565103E-2</v>
      </c>
      <c r="V86" s="335">
        <f t="shared" si="9"/>
        <v>0.5138287365557257</v>
      </c>
      <c r="W86" s="335">
        <f t="shared" si="10"/>
        <v>0.28057052475357269</v>
      </c>
      <c r="X86" s="335">
        <f t="shared" si="11"/>
        <v>8.7288081321140243E-2</v>
      </c>
      <c r="Y86" s="335">
        <f t="shared" si="12"/>
        <v>0.37293919388142061</v>
      </c>
      <c r="Z86" s="335">
        <f t="shared" si="13"/>
        <v>1.1707591115326698E-5</v>
      </c>
    </row>
    <row r="87" spans="1:26" s="85" customFormat="1" ht="12.75" customHeight="1">
      <c r="A87" s="56"/>
      <c r="B87" s="57" t="s">
        <v>77</v>
      </c>
      <c r="C87" s="58">
        <v>1204373.1821841947</v>
      </c>
      <c r="D87" s="59">
        <v>-0.34093249241664214</v>
      </c>
      <c r="E87" s="59">
        <v>-19.360959635447035</v>
      </c>
      <c r="F87" s="59">
        <v>-19.701892127863676</v>
      </c>
      <c r="G87" s="59">
        <v>5.9056753531765764</v>
      </c>
      <c r="H87" s="59">
        <v>1.8951747480824732</v>
      </c>
      <c r="I87" s="59">
        <v>21.181567399940466</v>
      </c>
      <c r="J87" s="59">
        <v>28.982417501199514</v>
      </c>
      <c r="K87" s="59">
        <v>51.401543244905923</v>
      </c>
      <c r="L87" s="59">
        <v>5.57752936039667</v>
      </c>
      <c r="M87" s="59">
        <v>-13.590878651720873</v>
      </c>
      <c r="N87" s="59">
        <v>8.8482553637707895</v>
      </c>
      <c r="O87" s="59">
        <v>38.481830557323406</v>
      </c>
      <c r="P87" s="59">
        <v>1.1947519882420815E-3</v>
      </c>
      <c r="Q87" s="60">
        <v>99.999999999999986</v>
      </c>
      <c r="S87" s="92">
        <v>39508</v>
      </c>
      <c r="T87" s="335">
        <f t="shared" si="7"/>
        <v>-0.19701892127863677</v>
      </c>
      <c r="U87" s="335">
        <f t="shared" si="8"/>
        <v>-8.0133492913242038E-2</v>
      </c>
      <c r="V87" s="335">
        <f t="shared" si="9"/>
        <v>0.51401543244905923</v>
      </c>
      <c r="W87" s="335">
        <f t="shared" si="10"/>
        <v>0.28982417501199514</v>
      </c>
      <c r="X87" s="335">
        <f t="shared" si="11"/>
        <v>8.8482553637707892E-2</v>
      </c>
      <c r="Y87" s="335">
        <f t="shared" si="12"/>
        <v>0.38481830557323404</v>
      </c>
      <c r="Z87" s="335">
        <f t="shared" si="13"/>
        <v>1.1947519882420814E-5</v>
      </c>
    </row>
    <row r="88" spans="1:26" s="85" customFormat="1" ht="12.75" customHeight="1">
      <c r="A88" s="56"/>
      <c r="B88" s="57" t="s">
        <v>78</v>
      </c>
      <c r="C88" s="58">
        <v>1213886.2548888098</v>
      </c>
      <c r="D88" s="59">
        <v>-0.3599200971927991</v>
      </c>
      <c r="E88" s="59">
        <v>-18.84371566471081</v>
      </c>
      <c r="F88" s="59">
        <v>-19.203635761903609</v>
      </c>
      <c r="G88" s="59">
        <v>4.8916766786096773</v>
      </c>
      <c r="H88" s="59">
        <v>1.8650104325996109</v>
      </c>
      <c r="I88" s="59">
        <v>21.510814438720931</v>
      </c>
      <c r="J88" s="59">
        <v>28.26750154993022</v>
      </c>
      <c r="K88" s="59">
        <v>55.631260251429325</v>
      </c>
      <c r="L88" s="59">
        <v>5.7799627921343211</v>
      </c>
      <c r="M88" s="59">
        <v>-13.523144285985541</v>
      </c>
      <c r="N88" s="59">
        <v>8.0767189130525647</v>
      </c>
      <c r="O88" s="59">
        <v>34.970139861966878</v>
      </c>
      <c r="P88" s="59">
        <v>1.1966793759708918E-3</v>
      </c>
      <c r="Q88" s="60">
        <v>100.00000000000013</v>
      </c>
      <c r="S88" s="92">
        <v>39539</v>
      </c>
      <c r="T88" s="335">
        <f t="shared" si="7"/>
        <v>-0.19203635761903609</v>
      </c>
      <c r="U88" s="335">
        <f t="shared" si="8"/>
        <v>-7.74318149385122E-2</v>
      </c>
      <c r="V88" s="335">
        <f t="shared" si="9"/>
        <v>0.55631260251429326</v>
      </c>
      <c r="W88" s="335">
        <f t="shared" si="10"/>
        <v>0.28267501549930218</v>
      </c>
      <c r="X88" s="335">
        <f t="shared" si="11"/>
        <v>8.0767189130525649E-2</v>
      </c>
      <c r="Y88" s="335">
        <f t="shared" si="12"/>
        <v>0.34970139861966876</v>
      </c>
      <c r="Z88" s="335">
        <f t="shared" si="13"/>
        <v>1.1966793759708917E-5</v>
      </c>
    </row>
    <row r="89" spans="1:26" s="85" customFormat="1" ht="12.75" customHeight="1">
      <c r="A89" s="56"/>
      <c r="B89" s="57" t="s">
        <v>79</v>
      </c>
      <c r="C89" s="58">
        <v>1232019.3992891444</v>
      </c>
      <c r="D89" s="59">
        <v>-0.27333243588446055</v>
      </c>
      <c r="E89" s="59">
        <v>-18.162876215798715</v>
      </c>
      <c r="F89" s="59">
        <v>-18.436208651683174</v>
      </c>
      <c r="G89" s="59">
        <v>4.9323381162314366</v>
      </c>
      <c r="H89" s="59">
        <v>1.8322264608779277</v>
      </c>
      <c r="I89" s="59">
        <v>21.289770728255185</v>
      </c>
      <c r="J89" s="59">
        <v>28.05433530536455</v>
      </c>
      <c r="K89" s="59">
        <v>53.719229471220707</v>
      </c>
      <c r="L89" s="59">
        <v>5.6906882117032005</v>
      </c>
      <c r="M89" s="59">
        <v>-13.539600829041898</v>
      </c>
      <c r="N89" s="59">
        <v>9.1676771028702078</v>
      </c>
      <c r="O89" s="59">
        <v>35.342684200428316</v>
      </c>
      <c r="P89" s="59">
        <v>1.1951891381336622E-3</v>
      </c>
      <c r="Q89" s="60">
        <v>100.00000000000006</v>
      </c>
      <c r="S89" s="92">
        <v>39569</v>
      </c>
      <c r="T89" s="335">
        <f t="shared" si="7"/>
        <v>-0.18436208651683172</v>
      </c>
      <c r="U89" s="335">
        <f t="shared" si="8"/>
        <v>-7.8489126173386978E-2</v>
      </c>
      <c r="V89" s="335">
        <f t="shared" si="9"/>
        <v>0.53719229471220709</v>
      </c>
      <c r="W89" s="335">
        <f t="shared" si="10"/>
        <v>0.28054335305364547</v>
      </c>
      <c r="X89" s="335">
        <f t="shared" si="11"/>
        <v>9.1676771028702073E-2</v>
      </c>
      <c r="Y89" s="335">
        <f t="shared" si="12"/>
        <v>0.35342684200428315</v>
      </c>
      <c r="Z89" s="335">
        <f t="shared" si="13"/>
        <v>1.1951891381336622E-5</v>
      </c>
    </row>
    <row r="90" spans="1:26" s="85" customFormat="1" ht="12.75" customHeight="1">
      <c r="A90" s="56"/>
      <c r="B90" s="57" t="s">
        <v>80</v>
      </c>
      <c r="C90" s="58">
        <v>1243642.8414964378</v>
      </c>
      <c r="D90" s="59">
        <v>-0.49793265937241526</v>
      </c>
      <c r="E90" s="59">
        <v>-17.923575844471028</v>
      </c>
      <c r="F90" s="59">
        <v>-18.421508503843445</v>
      </c>
      <c r="G90" s="59">
        <v>5.0241561149911345</v>
      </c>
      <c r="H90" s="59">
        <v>1.8045107247522636</v>
      </c>
      <c r="I90" s="59">
        <v>21.642172848688332</v>
      </c>
      <c r="J90" s="59">
        <v>28.470839688431731</v>
      </c>
      <c r="K90" s="59">
        <v>53.308980132526663</v>
      </c>
      <c r="L90" s="59">
        <v>5.6160838191700559</v>
      </c>
      <c r="M90" s="59">
        <v>-13.465076071171971</v>
      </c>
      <c r="N90" s="59">
        <v>8.8011631330821682</v>
      </c>
      <c r="O90" s="59">
        <v>35.688316321932881</v>
      </c>
      <c r="P90" s="59">
        <v>1.2014798719877651E-3</v>
      </c>
      <c r="Q90" s="60">
        <v>100.00000000000009</v>
      </c>
      <c r="S90" s="92">
        <v>39600</v>
      </c>
      <c r="T90" s="335">
        <f t="shared" si="7"/>
        <v>-0.18421508503843445</v>
      </c>
      <c r="U90" s="335">
        <f t="shared" si="8"/>
        <v>-7.8489922520019156E-2</v>
      </c>
      <c r="V90" s="335">
        <f t="shared" si="9"/>
        <v>0.53308980132526662</v>
      </c>
      <c r="W90" s="335">
        <f t="shared" si="10"/>
        <v>0.28470839688431732</v>
      </c>
      <c r="X90" s="335">
        <f t="shared" si="11"/>
        <v>8.8011631330821682E-2</v>
      </c>
      <c r="Y90" s="335">
        <f t="shared" si="12"/>
        <v>0.35688316321932878</v>
      </c>
      <c r="Z90" s="335">
        <f t="shared" si="13"/>
        <v>1.201479871987765E-5</v>
      </c>
    </row>
    <row r="91" spans="1:26" s="85" customFormat="1" ht="12.75" customHeight="1">
      <c r="A91" s="56"/>
      <c r="B91" s="57" t="s">
        <v>69</v>
      </c>
      <c r="C91" s="58">
        <v>1256659.750261121</v>
      </c>
      <c r="D91" s="59">
        <v>-0.5266643613072306</v>
      </c>
      <c r="E91" s="59">
        <v>-17.837483508278478</v>
      </c>
      <c r="F91" s="59">
        <v>-18.364147869585707</v>
      </c>
      <c r="G91" s="59">
        <v>4.9643454272124972</v>
      </c>
      <c r="H91" s="59">
        <v>1.7732144199436743</v>
      </c>
      <c r="I91" s="59">
        <v>21.9726503520486</v>
      </c>
      <c r="J91" s="59">
        <v>28.710210199204774</v>
      </c>
      <c r="K91" s="59">
        <v>59.154682904161817</v>
      </c>
      <c r="L91" s="59">
        <v>5.443584084576309</v>
      </c>
      <c r="M91" s="59">
        <v>-13.360143826008899</v>
      </c>
      <c r="N91" s="59">
        <v>8.0059790772446338</v>
      </c>
      <c r="O91" s="59">
        <v>30.408810578509215</v>
      </c>
      <c r="P91" s="59">
        <v>1.0248518978444709E-3</v>
      </c>
      <c r="Q91" s="60">
        <v>100</v>
      </c>
      <c r="S91" s="92">
        <v>39630</v>
      </c>
      <c r="T91" s="335">
        <f t="shared" si="7"/>
        <v>-0.18364147869585706</v>
      </c>
      <c r="U91" s="335">
        <f t="shared" si="8"/>
        <v>-7.9165597414325897E-2</v>
      </c>
      <c r="V91" s="335">
        <f t="shared" si="9"/>
        <v>0.59154682904161815</v>
      </c>
      <c r="W91" s="335">
        <f t="shared" si="10"/>
        <v>0.28710210199204772</v>
      </c>
      <c r="X91" s="335">
        <f t="shared" si="11"/>
        <v>8.0059790772446335E-2</v>
      </c>
      <c r="Y91" s="335">
        <f t="shared" si="12"/>
        <v>0.30408810578509216</v>
      </c>
      <c r="Z91" s="335">
        <f t="shared" si="13"/>
        <v>1.0248518978444709E-5</v>
      </c>
    </row>
    <row r="92" spans="1:26" s="85" customFormat="1" ht="12.75" customHeight="1">
      <c r="A92" s="56"/>
      <c r="B92" s="57" t="s">
        <v>70</v>
      </c>
      <c r="C92" s="58">
        <v>1250139.5496529299</v>
      </c>
      <c r="D92" s="59">
        <v>-0.554334469440667</v>
      </c>
      <c r="E92" s="59">
        <v>-18.950923958935736</v>
      </c>
      <c r="F92" s="59">
        <v>-19.505258428376404</v>
      </c>
      <c r="G92" s="59">
        <v>4.9726557641790059</v>
      </c>
      <c r="H92" s="59">
        <v>1.7623859631163634</v>
      </c>
      <c r="I92" s="59">
        <v>22.208651161558496</v>
      </c>
      <c r="J92" s="59">
        <v>28.943692888853867</v>
      </c>
      <c r="K92" s="59">
        <v>58.546364750601256</v>
      </c>
      <c r="L92" s="59">
        <v>5.1554048920537987</v>
      </c>
      <c r="M92" s="59">
        <v>-13.547140819113201</v>
      </c>
      <c r="N92" s="59">
        <v>8.8236820511073653</v>
      </c>
      <c r="O92" s="59">
        <v>31.582217060287231</v>
      </c>
      <c r="P92" s="59">
        <v>1.0376045861123938E-3</v>
      </c>
      <c r="Q92" s="60">
        <v>100.00000000000004</v>
      </c>
      <c r="S92" s="92">
        <v>39661</v>
      </c>
      <c r="T92" s="335">
        <f t="shared" si="7"/>
        <v>-0.19505258428376404</v>
      </c>
      <c r="U92" s="335">
        <f t="shared" si="8"/>
        <v>-8.3917359270594016E-2</v>
      </c>
      <c r="V92" s="335">
        <f t="shared" si="9"/>
        <v>0.58546364750601254</v>
      </c>
      <c r="W92" s="335">
        <f t="shared" si="10"/>
        <v>0.28943692888853867</v>
      </c>
      <c r="X92" s="335">
        <f t="shared" si="11"/>
        <v>8.8236820511073649E-2</v>
      </c>
      <c r="Y92" s="335">
        <f t="shared" si="12"/>
        <v>0.31582217060287232</v>
      </c>
      <c r="Z92" s="335">
        <f t="shared" si="13"/>
        <v>1.0376045861123938E-5</v>
      </c>
    </row>
    <row r="93" spans="1:26" s="85" customFormat="1" ht="12.75" customHeight="1">
      <c r="A93" s="56"/>
      <c r="B93" s="57" t="s">
        <v>71</v>
      </c>
      <c r="C93" s="58">
        <v>1206972.4315146713</v>
      </c>
      <c r="D93" s="59">
        <v>-0.68927212805929061</v>
      </c>
      <c r="E93" s="59">
        <v>-23.201848235060027</v>
      </c>
      <c r="F93" s="59">
        <v>-23.891120363119317</v>
      </c>
      <c r="G93" s="59">
        <v>5.1916312159115563</v>
      </c>
      <c r="H93" s="59">
        <v>1.8146591125937652</v>
      </c>
      <c r="I93" s="59">
        <v>23.351922138633878</v>
      </c>
      <c r="J93" s="59">
        <v>30.3582124671392</v>
      </c>
      <c r="K93" s="59">
        <v>59.462128715547195</v>
      </c>
      <c r="L93" s="59">
        <v>5.2857423373509249</v>
      </c>
      <c r="M93" s="59">
        <v>-14.117198796897195</v>
      </c>
      <c r="N93" s="59">
        <v>9.5752199354675209</v>
      </c>
      <c r="O93" s="59">
        <v>33.325933931586263</v>
      </c>
      <c r="P93" s="59">
        <v>1.0817729253032257E-3</v>
      </c>
      <c r="Q93" s="60">
        <v>99.999999999999886</v>
      </c>
      <c r="S93" s="92">
        <v>39692</v>
      </c>
      <c r="T93" s="335">
        <f t="shared" si="7"/>
        <v>-0.23891120363119317</v>
      </c>
      <c r="U93" s="335">
        <f t="shared" si="8"/>
        <v>-8.8314564595462705E-2</v>
      </c>
      <c r="V93" s="335">
        <f t="shared" si="9"/>
        <v>0.59462128715547191</v>
      </c>
      <c r="W93" s="335">
        <f t="shared" si="10"/>
        <v>0.30358212467139201</v>
      </c>
      <c r="X93" s="335">
        <f t="shared" si="11"/>
        <v>9.5752199354675216E-2</v>
      </c>
      <c r="Y93" s="335">
        <f t="shared" si="12"/>
        <v>0.33325933931586266</v>
      </c>
      <c r="Z93" s="335">
        <f t="shared" si="13"/>
        <v>1.0817729253032257E-5</v>
      </c>
    </row>
    <row r="94" spans="1:26" s="85" customFormat="1" ht="12.75" customHeight="1">
      <c r="A94" s="56"/>
      <c r="B94" s="57" t="s">
        <v>72</v>
      </c>
      <c r="C94" s="58">
        <v>1172000.2440098748</v>
      </c>
      <c r="D94" s="59">
        <v>-0.81053069180396287</v>
      </c>
      <c r="E94" s="59">
        <v>-25.886353407492507</v>
      </c>
      <c r="F94" s="59">
        <v>-26.696884099296469</v>
      </c>
      <c r="G94" s="59">
        <v>5.4034922962554495</v>
      </c>
      <c r="H94" s="59">
        <v>1.8595029333278119</v>
      </c>
      <c r="I94" s="59">
        <v>24.348572011680726</v>
      </c>
      <c r="J94" s="59">
        <v>31.611567241263987</v>
      </c>
      <c r="K94" s="59">
        <v>61.258186682758144</v>
      </c>
      <c r="L94" s="59">
        <v>6.5661050118589079</v>
      </c>
      <c r="M94" s="59">
        <v>-14.707079167478202</v>
      </c>
      <c r="N94" s="59">
        <v>8.989521031326877</v>
      </c>
      <c r="O94" s="59">
        <v>32.977459725670919</v>
      </c>
      <c r="P94" s="59">
        <v>1.1235738957658355E-3</v>
      </c>
      <c r="Q94" s="60">
        <v>99.999999999999929</v>
      </c>
      <c r="S94" s="92">
        <v>39722</v>
      </c>
      <c r="T94" s="335">
        <f t="shared" si="7"/>
        <v>-0.2669688409929647</v>
      </c>
      <c r="U94" s="335">
        <f t="shared" si="8"/>
        <v>-8.1409741556192933E-2</v>
      </c>
      <c r="V94" s="335">
        <f t="shared" si="9"/>
        <v>0.61258186682758142</v>
      </c>
      <c r="W94" s="335">
        <f t="shared" si="10"/>
        <v>0.31611567241263988</v>
      </c>
      <c r="X94" s="335">
        <f t="shared" si="11"/>
        <v>8.9895210313268775E-2</v>
      </c>
      <c r="Y94" s="335">
        <f t="shared" si="12"/>
        <v>0.32977459725670921</v>
      </c>
      <c r="Z94" s="335">
        <f t="shared" si="13"/>
        <v>1.1235738957658356E-5</v>
      </c>
    </row>
    <row r="95" spans="1:26" s="85" customFormat="1" ht="12.75" customHeight="1">
      <c r="A95" s="56"/>
      <c r="B95" s="57" t="s">
        <v>73</v>
      </c>
      <c r="C95" s="58">
        <v>1141380.1285714221</v>
      </c>
      <c r="D95" s="59">
        <v>-0.91933299349429409</v>
      </c>
      <c r="E95" s="59">
        <v>-29.997129092652408</v>
      </c>
      <c r="F95" s="59">
        <v>-30.916462086146701</v>
      </c>
      <c r="G95" s="59">
        <v>5.6161774830852558</v>
      </c>
      <c r="H95" s="59">
        <v>1.8969674097706242</v>
      </c>
      <c r="I95" s="59">
        <v>24.766699229676664</v>
      </c>
      <c r="J95" s="59">
        <v>32.279844122532545</v>
      </c>
      <c r="K95" s="59">
        <v>61.338313956196224</v>
      </c>
      <c r="L95" s="59">
        <v>8.0328339993070408</v>
      </c>
      <c r="M95" s="59">
        <v>-15.164194654568968</v>
      </c>
      <c r="N95" s="59">
        <v>9.9477036604641658</v>
      </c>
      <c r="O95" s="59">
        <v>34.480797752727774</v>
      </c>
      <c r="P95" s="59">
        <v>1.1632494878470606E-3</v>
      </c>
      <c r="Q95" s="60">
        <v>99.999999999999943</v>
      </c>
      <c r="S95" s="92">
        <v>39753</v>
      </c>
      <c r="T95" s="335">
        <f t="shared" si="7"/>
        <v>-0.30916462086146701</v>
      </c>
      <c r="U95" s="335">
        <f t="shared" si="8"/>
        <v>-7.1313606552619271E-2</v>
      </c>
      <c r="V95" s="335">
        <f t="shared" si="9"/>
        <v>0.61338313956196222</v>
      </c>
      <c r="W95" s="335">
        <f t="shared" si="10"/>
        <v>0.32279844122532547</v>
      </c>
      <c r="X95" s="335">
        <f t="shared" si="11"/>
        <v>9.9477036604641661E-2</v>
      </c>
      <c r="Y95" s="335">
        <f t="shared" si="12"/>
        <v>0.34480797752727776</v>
      </c>
      <c r="Z95" s="335">
        <f t="shared" si="13"/>
        <v>1.1632494878470607E-5</v>
      </c>
    </row>
    <row r="96" spans="1:26" s="85" customFormat="1" ht="12.75" customHeight="1">
      <c r="A96" s="56"/>
      <c r="B96" s="57" t="s">
        <v>74</v>
      </c>
      <c r="C96" s="58">
        <v>1168238.3386617752</v>
      </c>
      <c r="D96" s="59">
        <v>-0.92788103558127688</v>
      </c>
      <c r="E96" s="59">
        <v>-29.328382203421899</v>
      </c>
      <c r="F96" s="59">
        <v>-30.256263239003175</v>
      </c>
      <c r="G96" s="59">
        <v>5.509852984176173</v>
      </c>
      <c r="H96" s="59">
        <v>1.7990651580380335</v>
      </c>
      <c r="I96" s="59">
        <v>24.931156543456389</v>
      </c>
      <c r="J96" s="59">
        <v>32.240074685670592</v>
      </c>
      <c r="K96" s="59">
        <v>59.029447017088309</v>
      </c>
      <c r="L96" s="59">
        <v>7.569030820163773</v>
      </c>
      <c r="M96" s="59">
        <v>-15.022864831286881</v>
      </c>
      <c r="N96" s="59">
        <v>11.592444229637508</v>
      </c>
      <c r="O96" s="59">
        <v>34.846985973366728</v>
      </c>
      <c r="P96" s="59">
        <v>1.145344363147414E-3</v>
      </c>
      <c r="Q96" s="60">
        <v>100</v>
      </c>
      <c r="S96" s="92">
        <v>39783</v>
      </c>
      <c r="T96" s="335">
        <f t="shared" si="7"/>
        <v>-0.30256263239003173</v>
      </c>
      <c r="U96" s="335">
        <f t="shared" si="8"/>
        <v>-7.4538340111231088E-2</v>
      </c>
      <c r="V96" s="335">
        <f t="shared" si="9"/>
        <v>0.5902944701708831</v>
      </c>
      <c r="W96" s="335">
        <f t="shared" si="10"/>
        <v>0.32240074685670594</v>
      </c>
      <c r="X96" s="335">
        <f t="shared" si="11"/>
        <v>0.11592444229637508</v>
      </c>
      <c r="Y96" s="335">
        <f t="shared" si="12"/>
        <v>0.34846985973366729</v>
      </c>
      <c r="Z96" s="335">
        <f t="shared" si="13"/>
        <v>1.145344363147414E-5</v>
      </c>
    </row>
    <row r="97" spans="1:26" s="85" customFormat="1" ht="12.75" customHeight="1">
      <c r="A97" s="56">
        <v>2009</v>
      </c>
      <c r="B97" s="57" t="s">
        <v>75</v>
      </c>
      <c r="C97" s="58">
        <v>1187934.9674397809</v>
      </c>
      <c r="D97" s="59">
        <v>-0.88414730838695443</v>
      </c>
      <c r="E97" s="59">
        <v>-27.339668810092256</v>
      </c>
      <c r="F97" s="59">
        <v>-28.22381611847921</v>
      </c>
      <c r="G97" s="59">
        <v>5.2874154754080855</v>
      </c>
      <c r="H97" s="59">
        <v>1.7501199506402565</v>
      </c>
      <c r="I97" s="59">
        <v>24.946861437629604</v>
      </c>
      <c r="J97" s="59">
        <v>31.984396863677944</v>
      </c>
      <c r="K97" s="59">
        <v>65.75374214994585</v>
      </c>
      <c r="L97" s="59">
        <v>7.1925251035772462</v>
      </c>
      <c r="M97" s="59">
        <v>-14.662039894443074</v>
      </c>
      <c r="N97" s="59">
        <v>9.314180080809761</v>
      </c>
      <c r="O97" s="59">
        <v>28.639986294192475</v>
      </c>
      <c r="P97" s="59">
        <v>1.0255207190546746E-3</v>
      </c>
      <c r="Q97" s="60">
        <v>100.00000000000007</v>
      </c>
      <c r="S97" s="92">
        <v>39814</v>
      </c>
      <c r="T97" s="335">
        <f t="shared" si="7"/>
        <v>-0.28223816118479211</v>
      </c>
      <c r="U97" s="335">
        <f t="shared" si="8"/>
        <v>-7.4695147908658277E-2</v>
      </c>
      <c r="V97" s="335">
        <f t="shared" si="9"/>
        <v>0.65753742149945849</v>
      </c>
      <c r="W97" s="335">
        <f t="shared" si="10"/>
        <v>0.31984396863677944</v>
      </c>
      <c r="X97" s="335">
        <f t="shared" si="11"/>
        <v>9.3141800808097613E-2</v>
      </c>
      <c r="Y97" s="335">
        <f t="shared" si="12"/>
        <v>0.28639986294192477</v>
      </c>
      <c r="Z97" s="335">
        <f t="shared" si="13"/>
        <v>1.0255207190546745E-5</v>
      </c>
    </row>
    <row r="98" spans="1:26" s="85" customFormat="1" ht="12.75" customHeight="1">
      <c r="A98" s="56"/>
      <c r="B98" s="57" t="s">
        <v>76</v>
      </c>
      <c r="C98" s="58">
        <v>1190973.6055006636</v>
      </c>
      <c r="D98" s="59">
        <v>-0.89554863166723642</v>
      </c>
      <c r="E98" s="59">
        <v>-27.659453172656889</v>
      </c>
      <c r="F98" s="59">
        <v>-28.555001804324124</v>
      </c>
      <c r="G98" s="59">
        <v>5.3304204212275108</v>
      </c>
      <c r="H98" s="59">
        <v>1.728093992265731</v>
      </c>
      <c r="I98" s="59">
        <v>25.038645764619822</v>
      </c>
      <c r="J98" s="59">
        <v>32.097160178113064</v>
      </c>
      <c r="K98" s="59">
        <v>65.233563673329826</v>
      </c>
      <c r="L98" s="59">
        <v>6.7798629691800407</v>
      </c>
      <c r="M98" s="59">
        <v>-14.760560772143998</v>
      </c>
      <c r="N98" s="59">
        <v>9.6464415542151141</v>
      </c>
      <c r="O98" s="59">
        <v>29.557501228158539</v>
      </c>
      <c r="P98" s="59">
        <v>1.0329734717200905E-3</v>
      </c>
      <c r="Q98" s="60">
        <v>100.00000000000017</v>
      </c>
      <c r="S98" s="92">
        <v>39845</v>
      </c>
      <c r="T98" s="335">
        <f t="shared" si="7"/>
        <v>-0.28555001804324126</v>
      </c>
      <c r="U98" s="335">
        <f t="shared" si="8"/>
        <v>-7.9806978029639583E-2</v>
      </c>
      <c r="V98" s="335">
        <f t="shared" si="9"/>
        <v>0.65233563673329831</v>
      </c>
      <c r="W98" s="335">
        <f t="shared" si="10"/>
        <v>0.32097160178113066</v>
      </c>
      <c r="X98" s="335">
        <f t="shared" si="11"/>
        <v>9.6464415542151141E-2</v>
      </c>
      <c r="Y98" s="335">
        <f t="shared" si="12"/>
        <v>0.29557501228158539</v>
      </c>
      <c r="Z98" s="335">
        <f t="shared" si="13"/>
        <v>1.0329734717200904E-5</v>
      </c>
    </row>
    <row r="99" spans="1:26" s="85" customFormat="1" ht="12.75" customHeight="1">
      <c r="A99" s="56"/>
      <c r="B99" s="57" t="s">
        <v>77</v>
      </c>
      <c r="C99" s="58">
        <v>1199737.6041585931</v>
      </c>
      <c r="D99" s="59">
        <v>-0.87217622291906305</v>
      </c>
      <c r="E99" s="59">
        <v>-27.335183865475326</v>
      </c>
      <c r="F99" s="59">
        <v>-28.207360088394388</v>
      </c>
      <c r="G99" s="59">
        <v>5.2781098660844172</v>
      </c>
      <c r="H99" s="59">
        <v>1.6696485596725004</v>
      </c>
      <c r="I99" s="59">
        <v>25.24926601098964</v>
      </c>
      <c r="J99" s="59">
        <v>32.19702443674656</v>
      </c>
      <c r="K99" s="59">
        <v>64.25072261235168</v>
      </c>
      <c r="L99" s="59">
        <v>6.6387597871366761</v>
      </c>
      <c r="M99" s="59">
        <v>-14.734771091602097</v>
      </c>
      <c r="N99" s="59">
        <v>9.3518133562319008</v>
      </c>
      <c r="O99" s="59">
        <v>30.502779076158919</v>
      </c>
      <c r="P99" s="59">
        <v>1.0319113710436541E-3</v>
      </c>
      <c r="Q99" s="60">
        <v>100.00000000000028</v>
      </c>
      <c r="S99" s="92">
        <v>39873</v>
      </c>
      <c r="T99" s="335">
        <f t="shared" si="7"/>
        <v>-0.2820736008839439</v>
      </c>
      <c r="U99" s="335">
        <f t="shared" si="8"/>
        <v>-8.0960113044654211E-2</v>
      </c>
      <c r="V99" s="335">
        <f t="shared" si="9"/>
        <v>0.64250722612351685</v>
      </c>
      <c r="W99" s="335">
        <f t="shared" si="10"/>
        <v>0.32197024436746557</v>
      </c>
      <c r="X99" s="335">
        <f t="shared" si="11"/>
        <v>9.3518133562319014E-2</v>
      </c>
      <c r="Y99" s="335">
        <f t="shared" si="12"/>
        <v>0.3050277907615892</v>
      </c>
      <c r="Z99" s="335">
        <f t="shared" si="13"/>
        <v>1.0319113710436541E-5</v>
      </c>
    </row>
    <row r="100" spans="1:26" s="85" customFormat="1" ht="12.75" customHeight="1">
      <c r="A100" s="56"/>
      <c r="B100" s="57" t="s">
        <v>78</v>
      </c>
      <c r="C100" s="58">
        <v>1223041.8585532091</v>
      </c>
      <c r="D100" s="59">
        <v>-0.88823533343036121</v>
      </c>
      <c r="E100" s="59">
        <v>-25.121044946364222</v>
      </c>
      <c r="F100" s="59">
        <v>-26.009280279794584</v>
      </c>
      <c r="G100" s="59">
        <v>5.1601704852483072</v>
      </c>
      <c r="H100" s="59">
        <v>1.6251192856269816</v>
      </c>
      <c r="I100" s="59">
        <v>25.14423450654072</v>
      </c>
      <c r="J100" s="59">
        <v>31.929524277416007</v>
      </c>
      <c r="K100" s="59">
        <v>64.090909420053023</v>
      </c>
      <c r="L100" s="59">
        <v>6.5468051690908968</v>
      </c>
      <c r="M100" s="59">
        <v>-15.52636045113975</v>
      </c>
      <c r="N100" s="59">
        <v>9.7588815419768693</v>
      </c>
      <c r="O100" s="59">
        <v>29.208499858215525</v>
      </c>
      <c r="P100" s="59">
        <v>1.0204641822125506E-3</v>
      </c>
      <c r="Q100" s="60">
        <v>100.00000000000021</v>
      </c>
      <c r="S100" s="92">
        <v>39904</v>
      </c>
      <c r="T100" s="335">
        <f t="shared" si="7"/>
        <v>-0.26009280279794583</v>
      </c>
      <c r="U100" s="335">
        <f t="shared" si="8"/>
        <v>-8.9795552820488525E-2</v>
      </c>
      <c r="V100" s="335">
        <f t="shared" si="9"/>
        <v>0.64090909420053022</v>
      </c>
      <c r="W100" s="335">
        <f t="shared" si="10"/>
        <v>0.31929524277416005</v>
      </c>
      <c r="X100" s="335">
        <f t="shared" si="11"/>
        <v>9.7588815419768687E-2</v>
      </c>
      <c r="Y100" s="335">
        <f t="shared" si="12"/>
        <v>0.29208499858215525</v>
      </c>
      <c r="Z100" s="335">
        <f t="shared" si="13"/>
        <v>1.0204641822125506E-5</v>
      </c>
    </row>
    <row r="101" spans="1:26" s="85" customFormat="1" ht="12.75" customHeight="1">
      <c r="A101" s="56"/>
      <c r="B101" s="57" t="s">
        <v>79</v>
      </c>
      <c r="C101" s="58">
        <v>1260118.9909997599</v>
      </c>
      <c r="D101" s="59">
        <v>-0.78641840211924918</v>
      </c>
      <c r="E101" s="59">
        <v>-22.658751216301155</v>
      </c>
      <c r="F101" s="59">
        <v>-23.445169618420405</v>
      </c>
      <c r="G101" s="59">
        <v>5.0412559155314298</v>
      </c>
      <c r="H101" s="59">
        <v>1.556994389628843</v>
      </c>
      <c r="I101" s="59">
        <v>22.503793206974354</v>
      </c>
      <c r="J101" s="59">
        <v>29.102043512134628</v>
      </c>
      <c r="K101" s="59">
        <v>64.59013188198422</v>
      </c>
      <c r="L101" s="59">
        <v>5.9490971064408287</v>
      </c>
      <c r="M101" s="59">
        <v>-15.170759157029199</v>
      </c>
      <c r="N101" s="59">
        <v>9.0100756247297582</v>
      </c>
      <c r="O101" s="59">
        <v>29.963579629308235</v>
      </c>
      <c r="P101" s="59">
        <v>1.0010208520064715E-3</v>
      </c>
      <c r="Q101" s="60">
        <v>100.00000000000007</v>
      </c>
      <c r="S101" s="92">
        <v>39934</v>
      </c>
      <c r="T101" s="335">
        <f t="shared" si="7"/>
        <v>-0.23445169618420406</v>
      </c>
      <c r="U101" s="335">
        <f t="shared" si="8"/>
        <v>-9.2216620505883709E-2</v>
      </c>
      <c r="V101" s="335">
        <f t="shared" si="9"/>
        <v>0.64590131881984225</v>
      </c>
      <c r="W101" s="335">
        <f t="shared" si="10"/>
        <v>0.29102043512134629</v>
      </c>
      <c r="X101" s="335">
        <f t="shared" si="11"/>
        <v>9.0100756247297575E-2</v>
      </c>
      <c r="Y101" s="335">
        <f t="shared" si="12"/>
        <v>0.29963579629308235</v>
      </c>
      <c r="Z101" s="335">
        <f t="shared" si="13"/>
        <v>1.0010208520064714E-5</v>
      </c>
    </row>
    <row r="102" spans="1:26" s="85" customFormat="1" ht="12.75" customHeight="1">
      <c r="A102" s="56"/>
      <c r="B102" s="57" t="s">
        <v>80</v>
      </c>
      <c r="C102" s="58">
        <v>1274406.1647005945</v>
      </c>
      <c r="D102" s="59">
        <v>-0.80932830174536163</v>
      </c>
      <c r="E102" s="59">
        <v>-22.5867074699553</v>
      </c>
      <c r="F102" s="59">
        <v>-23.39603577170066</v>
      </c>
      <c r="G102" s="59">
        <v>5.0200342467022399</v>
      </c>
      <c r="H102" s="59">
        <v>1.5243160199980819</v>
      </c>
      <c r="I102" s="59">
        <v>22.987977686650837</v>
      </c>
      <c r="J102" s="59">
        <v>29.532327953351157</v>
      </c>
      <c r="K102" s="59">
        <v>63.804357120773915</v>
      </c>
      <c r="L102" s="59">
        <v>5.2217588593635513</v>
      </c>
      <c r="M102" s="59">
        <v>-17.075062358499626</v>
      </c>
      <c r="N102" s="59">
        <v>9.2170417976058907</v>
      </c>
      <c r="O102" s="59">
        <v>32.694611991539432</v>
      </c>
      <c r="P102" s="59">
        <v>1.0004075665302908E-3</v>
      </c>
      <c r="Q102" s="60">
        <v>100.0000000000002</v>
      </c>
      <c r="S102" s="92">
        <v>39965</v>
      </c>
      <c r="T102" s="335">
        <f t="shared" si="7"/>
        <v>-0.2339603577170066</v>
      </c>
      <c r="U102" s="335">
        <f t="shared" si="8"/>
        <v>-0.11853303499136075</v>
      </c>
      <c r="V102" s="335">
        <f t="shared" si="9"/>
        <v>0.63804357120773914</v>
      </c>
      <c r="W102" s="335">
        <f t="shared" si="10"/>
        <v>0.29532327953351156</v>
      </c>
      <c r="X102" s="335">
        <f t="shared" si="11"/>
        <v>9.2170417976058905E-2</v>
      </c>
      <c r="Y102" s="335">
        <f t="shared" si="12"/>
        <v>0.3269461199153943</v>
      </c>
      <c r="Z102" s="335">
        <f t="shared" si="13"/>
        <v>1.0004075665302909E-5</v>
      </c>
    </row>
    <row r="103" spans="1:26" s="85" customFormat="1" ht="12.75" customHeight="1">
      <c r="A103" s="56"/>
      <c r="B103" s="57" t="s">
        <v>69</v>
      </c>
      <c r="C103" s="58">
        <v>1299768.7148918782</v>
      </c>
      <c r="D103" s="59">
        <v>-2.6566054806860464</v>
      </c>
      <c r="E103" s="59">
        <v>-21.742377483174629</v>
      </c>
      <c r="F103" s="59">
        <v>-24.398982963860675</v>
      </c>
      <c r="G103" s="59">
        <v>4.8039999640445954</v>
      </c>
      <c r="H103" s="59">
        <v>1.4793269544302343</v>
      </c>
      <c r="I103" s="59">
        <v>23.015814524785725</v>
      </c>
      <c r="J103" s="59">
        <v>29.299141443260552</v>
      </c>
      <c r="K103" s="59">
        <v>67.604052434019408</v>
      </c>
      <c r="L103" s="59">
        <v>4.9288735379533879</v>
      </c>
      <c r="M103" s="59">
        <v>-17.908119628984345</v>
      </c>
      <c r="N103" s="59">
        <v>8.4708357704638857</v>
      </c>
      <c r="O103" s="59">
        <v>32.003312566068651</v>
      </c>
      <c r="P103" s="59">
        <v>8.868410793343907E-4</v>
      </c>
      <c r="Q103" s="60">
        <v>100.0000000000002</v>
      </c>
      <c r="S103" s="92">
        <v>39995</v>
      </c>
      <c r="T103" s="335">
        <f t="shared" si="7"/>
        <v>-0.24398982963860674</v>
      </c>
      <c r="U103" s="335">
        <f t="shared" si="8"/>
        <v>-0.12979246091030958</v>
      </c>
      <c r="V103" s="335">
        <f t="shared" si="9"/>
        <v>0.67604052434019413</v>
      </c>
      <c r="W103" s="335">
        <f t="shared" si="10"/>
        <v>0.29299141443260551</v>
      </c>
      <c r="X103" s="335">
        <f t="shared" si="11"/>
        <v>8.4708357704638859E-2</v>
      </c>
      <c r="Y103" s="335">
        <f t="shared" si="12"/>
        <v>0.32003312566068653</v>
      </c>
      <c r="Z103" s="335">
        <f t="shared" si="13"/>
        <v>8.8684107933439066E-6</v>
      </c>
    </row>
    <row r="104" spans="1:26" s="85" customFormat="1" ht="12.75" customHeight="1">
      <c r="A104" s="56"/>
      <c r="B104" s="57" t="s">
        <v>70</v>
      </c>
      <c r="C104" s="58">
        <v>1305138.6381752528</v>
      </c>
      <c r="D104" s="59">
        <v>-2.6737994115545951</v>
      </c>
      <c r="E104" s="59">
        <v>-22.155830341846887</v>
      </c>
      <c r="F104" s="59">
        <v>-24.82962975340148</v>
      </c>
      <c r="G104" s="59">
        <v>4.8049284784155573</v>
      </c>
      <c r="H104" s="59">
        <v>1.4631159798354565</v>
      </c>
      <c r="I104" s="59">
        <v>23.941517009729989</v>
      </c>
      <c r="J104" s="59">
        <v>30.209561467981004</v>
      </c>
      <c r="K104" s="59">
        <v>66.935429482168004</v>
      </c>
      <c r="L104" s="59">
        <v>4.9515343923498589</v>
      </c>
      <c r="M104" s="59">
        <v>-20.662269177646461</v>
      </c>
      <c r="N104" s="59">
        <v>9.0538829629019659</v>
      </c>
      <c r="O104" s="59">
        <v>34.340606120790653</v>
      </c>
      <c r="P104" s="59">
        <v>8.845048565987528E-4</v>
      </c>
      <c r="Q104" s="60">
        <v>100.00000000000014</v>
      </c>
      <c r="S104" s="92">
        <v>40026</v>
      </c>
      <c r="T104" s="335">
        <f t="shared" si="7"/>
        <v>-0.2482962975340148</v>
      </c>
      <c r="U104" s="335">
        <f t="shared" si="8"/>
        <v>-0.15710734785296601</v>
      </c>
      <c r="V104" s="335">
        <f t="shared" si="9"/>
        <v>0.66935429482168007</v>
      </c>
      <c r="W104" s="335">
        <f t="shared" si="10"/>
        <v>0.30209561467981005</v>
      </c>
      <c r="X104" s="335">
        <f t="shared" si="11"/>
        <v>9.0538829629019657E-2</v>
      </c>
      <c r="Y104" s="335">
        <f t="shared" si="12"/>
        <v>0.34340606120790651</v>
      </c>
      <c r="Z104" s="335">
        <f t="shared" si="13"/>
        <v>8.8450485659875277E-6</v>
      </c>
    </row>
    <row r="105" spans="1:26" s="85" customFormat="1" ht="12.75" customHeight="1">
      <c r="A105" s="56"/>
      <c r="B105" s="57" t="s">
        <v>71</v>
      </c>
      <c r="C105" s="58">
        <v>1341606.526571427</v>
      </c>
      <c r="D105" s="59">
        <v>-2.478137847539045</v>
      </c>
      <c r="E105" s="59">
        <v>-20.948483831413231</v>
      </c>
      <c r="F105" s="59">
        <v>-23.426621678952277</v>
      </c>
      <c r="G105" s="59">
        <v>4.6904242807646126</v>
      </c>
      <c r="H105" s="59">
        <v>1.3993854246071606</v>
      </c>
      <c r="I105" s="59">
        <v>23.650606419439882</v>
      </c>
      <c r="J105" s="59">
        <v>29.740416124811656</v>
      </c>
      <c r="K105" s="59">
        <v>65.066518127872186</v>
      </c>
      <c r="L105" s="59">
        <v>4.9606206033764719</v>
      </c>
      <c r="M105" s="59">
        <v>-20.21445161767193</v>
      </c>
      <c r="N105" s="59">
        <v>9.3638048592603997</v>
      </c>
      <c r="O105" s="59">
        <v>34.508841833742046</v>
      </c>
      <c r="P105" s="59">
        <v>8.7174756147657311E-4</v>
      </c>
      <c r="Q105" s="60">
        <v>100.00000000000004</v>
      </c>
      <c r="S105" s="92">
        <v>40057</v>
      </c>
      <c r="T105" s="335">
        <f t="shared" si="7"/>
        <v>-0.23426621678952275</v>
      </c>
      <c r="U105" s="335">
        <f t="shared" si="8"/>
        <v>-0.15253831014295458</v>
      </c>
      <c r="V105" s="335">
        <f t="shared" si="9"/>
        <v>0.65066518127872186</v>
      </c>
      <c r="W105" s="335">
        <f t="shared" si="10"/>
        <v>0.29740416124811658</v>
      </c>
      <c r="X105" s="335">
        <f t="shared" si="11"/>
        <v>9.3638048592603995E-2</v>
      </c>
      <c r="Y105" s="335">
        <f t="shared" si="12"/>
        <v>0.34508841833742049</v>
      </c>
      <c r="Z105" s="335">
        <f t="shared" si="13"/>
        <v>8.7174756147657311E-6</v>
      </c>
    </row>
    <row r="106" spans="1:26" s="85" customFormat="1" ht="12.75" customHeight="1">
      <c r="A106" s="56"/>
      <c r="B106" s="57" t="s">
        <v>72</v>
      </c>
      <c r="C106" s="58">
        <v>1347192.9223893015</v>
      </c>
      <c r="D106" s="59">
        <v>-2.4400539276965607</v>
      </c>
      <c r="E106" s="59">
        <v>-21.543358250818617</v>
      </c>
      <c r="F106" s="59">
        <v>-23.983412178515177</v>
      </c>
      <c r="G106" s="59">
        <v>4.6705996359969504</v>
      </c>
      <c r="H106" s="59">
        <v>1.3816162435087136</v>
      </c>
      <c r="I106" s="59">
        <v>23.790019698727523</v>
      </c>
      <c r="J106" s="59">
        <v>29.842235578233186</v>
      </c>
      <c r="K106" s="59">
        <v>67.39900666227669</v>
      </c>
      <c r="L106" s="59">
        <v>5.1430990883028596</v>
      </c>
      <c r="M106" s="59">
        <v>-19.782153140369434</v>
      </c>
      <c r="N106" s="59">
        <v>8.8501666459955004</v>
      </c>
      <c r="O106" s="59">
        <v>32.53018415910617</v>
      </c>
      <c r="P106" s="59">
        <v>8.7318497035619919E-4</v>
      </c>
      <c r="Q106" s="60">
        <v>100.00000000000016</v>
      </c>
      <c r="S106" s="92">
        <v>40087</v>
      </c>
      <c r="T106" s="335">
        <f t="shared" si="7"/>
        <v>-0.23983412178515176</v>
      </c>
      <c r="U106" s="335">
        <f t="shared" si="8"/>
        <v>-0.14639054052066575</v>
      </c>
      <c r="V106" s="335">
        <f t="shared" si="9"/>
        <v>0.67399006662276695</v>
      </c>
      <c r="W106" s="335">
        <f t="shared" si="10"/>
        <v>0.29842235578233184</v>
      </c>
      <c r="X106" s="335">
        <f t="shared" si="11"/>
        <v>8.8501666459954997E-2</v>
      </c>
      <c r="Y106" s="335">
        <f t="shared" si="12"/>
        <v>0.32530184159106168</v>
      </c>
      <c r="Z106" s="335">
        <f t="shared" si="13"/>
        <v>8.7318497035619924E-6</v>
      </c>
    </row>
    <row r="107" spans="1:26" s="85" customFormat="1" ht="12.75" customHeight="1">
      <c r="A107" s="56"/>
      <c r="B107" s="57" t="s">
        <v>73</v>
      </c>
      <c r="C107" s="58">
        <v>1346061.9575168618</v>
      </c>
      <c r="D107" s="59">
        <v>-2.4804584339001714</v>
      </c>
      <c r="E107" s="59">
        <v>-22.295949367266811</v>
      </c>
      <c r="F107" s="59">
        <v>-24.776407801166982</v>
      </c>
      <c r="G107" s="59">
        <v>4.7136023495381059</v>
      </c>
      <c r="H107" s="59">
        <v>1.3666527102712485</v>
      </c>
      <c r="I107" s="59">
        <v>23.214275162159385</v>
      </c>
      <c r="J107" s="59">
        <v>29.294530221968738</v>
      </c>
      <c r="K107" s="59">
        <v>65.96264945111416</v>
      </c>
      <c r="L107" s="59">
        <v>5.4157623491464379</v>
      </c>
      <c r="M107" s="59">
        <v>-19.930115426426749</v>
      </c>
      <c r="N107" s="59">
        <v>9.7447887434153913</v>
      </c>
      <c r="O107" s="59">
        <v>34.287912179674343</v>
      </c>
      <c r="P107" s="59">
        <v>8.80282274810854E-4</v>
      </c>
      <c r="Q107" s="60">
        <v>100.00000000000014</v>
      </c>
      <c r="S107" s="92">
        <v>40118</v>
      </c>
      <c r="T107" s="335">
        <f t="shared" si="7"/>
        <v>-0.24776407801166983</v>
      </c>
      <c r="U107" s="335">
        <f t="shared" si="8"/>
        <v>-0.14514353077280312</v>
      </c>
      <c r="V107" s="335">
        <f t="shared" si="9"/>
        <v>0.65962649451114164</v>
      </c>
      <c r="W107" s="335">
        <f t="shared" si="10"/>
        <v>0.2929453022196874</v>
      </c>
      <c r="X107" s="335">
        <f t="shared" si="11"/>
        <v>9.7447887434153918E-2</v>
      </c>
      <c r="Y107" s="335">
        <f t="shared" si="12"/>
        <v>0.34287912179674346</v>
      </c>
      <c r="Z107" s="335">
        <f t="shared" si="13"/>
        <v>8.8028227481085402E-6</v>
      </c>
    </row>
    <row r="108" spans="1:26" s="85" customFormat="1" ht="12.75" customHeight="1">
      <c r="A108" s="56"/>
      <c r="B108" s="57" t="s">
        <v>74</v>
      </c>
      <c r="C108" s="58">
        <v>1362710.7237997975</v>
      </c>
      <c r="D108" s="59">
        <v>-2.4692081400462844</v>
      </c>
      <c r="E108" s="59">
        <v>-22.214159492038551</v>
      </c>
      <c r="F108" s="59">
        <v>-24.683367632084835</v>
      </c>
      <c r="G108" s="59">
        <v>4.6778696891954858</v>
      </c>
      <c r="H108" s="59">
        <v>1.3340530662687593</v>
      </c>
      <c r="I108" s="59">
        <v>23.5153661790239</v>
      </c>
      <c r="J108" s="59">
        <v>29.527288934488144</v>
      </c>
      <c r="K108" s="59">
        <v>62.844245352820771</v>
      </c>
      <c r="L108" s="59">
        <v>5.4164020765517007</v>
      </c>
      <c r="M108" s="59">
        <v>-19.807841269912529</v>
      </c>
      <c r="N108" s="59">
        <v>11.356764207491231</v>
      </c>
      <c r="O108" s="59">
        <v>35.345631905614958</v>
      </c>
      <c r="P108" s="59">
        <v>8.7642503074296049E-4</v>
      </c>
      <c r="Q108" s="60">
        <v>100.00000000000018</v>
      </c>
      <c r="S108" s="92">
        <v>40148</v>
      </c>
      <c r="T108" s="335">
        <f t="shared" si="7"/>
        <v>-0.24683367632084835</v>
      </c>
      <c r="U108" s="335">
        <f t="shared" si="8"/>
        <v>-0.14391439193360828</v>
      </c>
      <c r="V108" s="335">
        <f t="shared" si="9"/>
        <v>0.62844245352820771</v>
      </c>
      <c r="W108" s="335">
        <f t="shared" si="10"/>
        <v>0.29527288934488144</v>
      </c>
      <c r="X108" s="335">
        <f t="shared" si="11"/>
        <v>0.11356764207491231</v>
      </c>
      <c r="Y108" s="335">
        <f t="shared" si="12"/>
        <v>0.3534563190561496</v>
      </c>
      <c r="Z108" s="335">
        <f t="shared" si="13"/>
        <v>8.7642503074296053E-6</v>
      </c>
    </row>
    <row r="109" spans="1:26" s="85" customFormat="1" ht="12.75" customHeight="1">
      <c r="A109" s="56">
        <v>2010</v>
      </c>
      <c r="B109" s="57" t="s">
        <v>75</v>
      </c>
      <c r="C109" s="58">
        <v>1335186.189352897</v>
      </c>
      <c r="D109" s="59">
        <v>-2.6994327143429668</v>
      </c>
      <c r="E109" s="59">
        <v>-24.7625443280116</v>
      </c>
      <c r="F109" s="59">
        <v>-27.461977042354569</v>
      </c>
      <c r="G109" s="59">
        <v>4.6967466611787794</v>
      </c>
      <c r="H109" s="59">
        <v>1.3411497778375712</v>
      </c>
      <c r="I109" s="59">
        <v>24.552022995232949</v>
      </c>
      <c r="J109" s="59">
        <v>30.5899194342493</v>
      </c>
      <c r="K109" s="59">
        <v>71.151977291508373</v>
      </c>
      <c r="L109" s="59">
        <v>5.7549926452593079</v>
      </c>
      <c r="M109" s="59">
        <v>-20.039103754612206</v>
      </c>
      <c r="N109" s="59">
        <v>9.2027141822767824</v>
      </c>
      <c r="O109" s="59">
        <v>30.80067298431759</v>
      </c>
      <c r="P109" s="59">
        <v>8.042593554091099E-4</v>
      </c>
      <c r="Q109" s="60">
        <v>99.999999999999972</v>
      </c>
      <c r="S109" s="92">
        <v>40179</v>
      </c>
      <c r="T109" s="335">
        <f t="shared" si="7"/>
        <v>-0.27461977042354568</v>
      </c>
      <c r="U109" s="335">
        <f t="shared" si="8"/>
        <v>-0.14284111109352898</v>
      </c>
      <c r="V109" s="335">
        <f t="shared" si="9"/>
        <v>0.71151977291508373</v>
      </c>
      <c r="W109" s="335">
        <f t="shared" si="10"/>
        <v>0.30589919434249302</v>
      </c>
      <c r="X109" s="335">
        <f t="shared" si="11"/>
        <v>9.2027141822767819E-2</v>
      </c>
      <c r="Y109" s="335">
        <f t="shared" si="12"/>
        <v>0.3080067298431759</v>
      </c>
      <c r="Z109" s="335">
        <f t="shared" si="13"/>
        <v>8.0425935540910992E-6</v>
      </c>
    </row>
    <row r="110" spans="1:26" s="85" customFormat="1" ht="12.75" customHeight="1">
      <c r="A110" s="56"/>
      <c r="B110" s="57" t="s">
        <v>76</v>
      </c>
      <c r="C110" s="58">
        <v>1359154.9861217914</v>
      </c>
      <c r="D110" s="59">
        <v>-2.5645293541298928</v>
      </c>
      <c r="E110" s="59">
        <v>-23.695999108900761</v>
      </c>
      <c r="F110" s="59">
        <v>-26.260528463030653</v>
      </c>
      <c r="G110" s="59">
        <v>4.6993593259714856</v>
      </c>
      <c r="H110" s="59">
        <v>1.300540728370243</v>
      </c>
      <c r="I110" s="59">
        <v>24.846456281538671</v>
      </c>
      <c r="J110" s="59">
        <v>30.846356335880401</v>
      </c>
      <c r="K110" s="59">
        <v>67.692477613382081</v>
      </c>
      <c r="L110" s="59">
        <v>5.8082688654301267</v>
      </c>
      <c r="M110" s="59">
        <v>-19.830308283248893</v>
      </c>
      <c r="N110" s="59">
        <v>9.8708309336193789</v>
      </c>
      <c r="O110" s="59">
        <v>31.872103212759306</v>
      </c>
      <c r="P110" s="59">
        <v>7.9978520853011008E-4</v>
      </c>
      <c r="Q110" s="60">
        <v>100.00000000000026</v>
      </c>
      <c r="S110" s="92">
        <v>40210</v>
      </c>
      <c r="T110" s="335">
        <f t="shared" si="7"/>
        <v>-0.26260528463030652</v>
      </c>
      <c r="U110" s="335">
        <f t="shared" si="8"/>
        <v>-0.14022039417818769</v>
      </c>
      <c r="V110" s="335">
        <f t="shared" si="9"/>
        <v>0.67692477613382085</v>
      </c>
      <c r="W110" s="335">
        <f t="shared" si="10"/>
        <v>0.30846356335880398</v>
      </c>
      <c r="X110" s="335">
        <f t="shared" si="11"/>
        <v>9.8708309336193789E-2</v>
      </c>
      <c r="Y110" s="335">
        <f t="shared" si="12"/>
        <v>0.31872103212759306</v>
      </c>
      <c r="Z110" s="335">
        <f t="shared" si="13"/>
        <v>7.9978520853011006E-6</v>
      </c>
    </row>
    <row r="111" spans="1:26" s="85" customFormat="1" ht="12.75" customHeight="1">
      <c r="A111" s="56"/>
      <c r="B111" s="57" t="s">
        <v>77</v>
      </c>
      <c r="C111" s="58">
        <v>1382153.0673192055</v>
      </c>
      <c r="D111" s="59">
        <v>-2.48131500922899</v>
      </c>
      <c r="E111" s="59">
        <v>-23.304127047573374</v>
      </c>
      <c r="F111" s="59">
        <v>-25.785442056802363</v>
      </c>
      <c r="G111" s="59">
        <v>4.6781757829505413</v>
      </c>
      <c r="H111" s="59">
        <v>1.261945573600159</v>
      </c>
      <c r="I111" s="59">
        <v>25.108597596087911</v>
      </c>
      <c r="J111" s="59">
        <v>31.048718952638612</v>
      </c>
      <c r="K111" s="59">
        <v>66.102837227097439</v>
      </c>
      <c r="L111" s="59">
        <v>5.774973794696642</v>
      </c>
      <c r="M111" s="59">
        <v>-19.59943549114503</v>
      </c>
      <c r="N111" s="59">
        <v>9.8080905428184444</v>
      </c>
      <c r="O111" s="59">
        <v>32.649460369394625</v>
      </c>
      <c r="P111" s="59">
        <v>7.9666130187424809E-4</v>
      </c>
      <c r="Q111" s="60">
        <v>100.00000000000026</v>
      </c>
      <c r="S111" s="92">
        <v>40238</v>
      </c>
      <c r="T111" s="335">
        <f t="shared" si="7"/>
        <v>-0.25785442056802366</v>
      </c>
      <c r="U111" s="335">
        <f t="shared" si="8"/>
        <v>-0.13824461696448387</v>
      </c>
      <c r="V111" s="335">
        <f t="shared" si="9"/>
        <v>0.66102837227097444</v>
      </c>
      <c r="W111" s="335">
        <f t="shared" si="10"/>
        <v>0.3104871895263861</v>
      </c>
      <c r="X111" s="335">
        <f t="shared" si="11"/>
        <v>9.8080905428184442E-2</v>
      </c>
      <c r="Y111" s="335">
        <f t="shared" si="12"/>
        <v>0.32649460369394623</v>
      </c>
      <c r="Z111" s="335">
        <f t="shared" si="13"/>
        <v>7.9666130187424808E-6</v>
      </c>
    </row>
    <row r="112" spans="1:26" s="85" customFormat="1" ht="12.75" customHeight="1">
      <c r="A112" s="56"/>
      <c r="B112" s="57" t="s">
        <v>78</v>
      </c>
      <c r="C112" s="58">
        <v>1385977.8697884912</v>
      </c>
      <c r="D112" s="59">
        <v>-2.4715963315208733</v>
      </c>
      <c r="E112" s="59">
        <v>-23.030919941651913</v>
      </c>
      <c r="F112" s="59">
        <v>-25.502516273172787</v>
      </c>
      <c r="G112" s="59">
        <v>4.6970240300471904</v>
      </c>
      <c r="H112" s="59">
        <v>1.2408539967265946</v>
      </c>
      <c r="I112" s="59">
        <v>25.54693841268902</v>
      </c>
      <c r="J112" s="59">
        <v>31.484816439462804</v>
      </c>
      <c r="K112" s="59">
        <v>67.881035644698088</v>
      </c>
      <c r="L112" s="59">
        <v>5.7627476155701647</v>
      </c>
      <c r="M112" s="59">
        <v>-24.898008546886967</v>
      </c>
      <c r="N112" s="59">
        <v>9.0673934529523468</v>
      </c>
      <c r="O112" s="59">
        <v>36.203727917300625</v>
      </c>
      <c r="P112" s="59">
        <v>8.0375007587242878E-4</v>
      </c>
      <c r="Q112" s="60">
        <v>100.00000000000014</v>
      </c>
      <c r="S112" s="92">
        <v>40269</v>
      </c>
      <c r="T112" s="335">
        <f t="shared" si="7"/>
        <v>-0.25502516273172787</v>
      </c>
      <c r="U112" s="335">
        <f t="shared" si="8"/>
        <v>-0.191352609313168</v>
      </c>
      <c r="V112" s="335">
        <f t="shared" si="9"/>
        <v>0.67881035644698084</v>
      </c>
      <c r="W112" s="335">
        <f t="shared" si="10"/>
        <v>0.31484816439462804</v>
      </c>
      <c r="X112" s="335">
        <f t="shared" si="11"/>
        <v>9.0673934529523464E-2</v>
      </c>
      <c r="Y112" s="335">
        <f t="shared" si="12"/>
        <v>0.36203727917300627</v>
      </c>
      <c r="Z112" s="335">
        <f t="shared" si="13"/>
        <v>8.0375007587242878E-6</v>
      </c>
    </row>
    <row r="113" spans="1:26" s="85" customFormat="1" ht="12.75" customHeight="1">
      <c r="A113" s="56"/>
      <c r="B113" s="57" t="s">
        <v>79</v>
      </c>
      <c r="C113" s="58">
        <v>1387015.1177693608</v>
      </c>
      <c r="D113" s="59">
        <v>-2.5962041074530973</v>
      </c>
      <c r="E113" s="59">
        <v>-24.454944474253573</v>
      </c>
      <c r="F113" s="59">
        <v>-27.05114858170667</v>
      </c>
      <c r="G113" s="59">
        <v>4.7874841043338145</v>
      </c>
      <c r="H113" s="59">
        <v>1.2252442957395404</v>
      </c>
      <c r="I113" s="59">
        <v>25.488620730092638</v>
      </c>
      <c r="J113" s="59">
        <v>31.501349130165991</v>
      </c>
      <c r="K113" s="59">
        <v>67.659596685618311</v>
      </c>
      <c r="L113" s="59">
        <v>5.7942992854005571</v>
      </c>
      <c r="M113" s="59">
        <v>-25.429362758742514</v>
      </c>
      <c r="N113" s="59">
        <v>9.9260547479550514</v>
      </c>
      <c r="O113" s="59">
        <v>37.598398794911745</v>
      </c>
      <c r="P113" s="59">
        <v>8.1269639786828911E-4</v>
      </c>
      <c r="Q113" s="60">
        <v>100.00000000000034</v>
      </c>
      <c r="S113" s="92">
        <v>40299</v>
      </c>
      <c r="T113" s="335">
        <f t="shared" si="7"/>
        <v>-0.27051148581706669</v>
      </c>
      <c r="U113" s="335">
        <f t="shared" si="8"/>
        <v>-0.19635063473341957</v>
      </c>
      <c r="V113" s="335">
        <f t="shared" si="9"/>
        <v>0.67659596685618306</v>
      </c>
      <c r="W113" s="335">
        <f t="shared" si="10"/>
        <v>0.3150134913016599</v>
      </c>
      <c r="X113" s="335">
        <f t="shared" si="11"/>
        <v>9.9260547479550515E-2</v>
      </c>
      <c r="Y113" s="335">
        <f t="shared" si="12"/>
        <v>0.37598398794911747</v>
      </c>
      <c r="Z113" s="335">
        <f t="shared" si="13"/>
        <v>8.1269639786828914E-6</v>
      </c>
    </row>
    <row r="114" spans="1:26" s="85" customFormat="1" ht="12.75" customHeight="1">
      <c r="A114" s="56"/>
      <c r="B114" s="57" t="s">
        <v>80</v>
      </c>
      <c r="C114" s="58">
        <v>1401395.5070094424</v>
      </c>
      <c r="D114" s="59">
        <v>-2.6712777757642843</v>
      </c>
      <c r="E114" s="59">
        <v>-24.426508331277478</v>
      </c>
      <c r="F114" s="59">
        <v>-27.097786107041763</v>
      </c>
      <c r="G114" s="59">
        <v>4.8169522964112952</v>
      </c>
      <c r="H114" s="59">
        <v>1.1931952083516795</v>
      </c>
      <c r="I114" s="59">
        <v>25.663600053944634</v>
      </c>
      <c r="J114" s="59">
        <v>31.67374755870761</v>
      </c>
      <c r="K114" s="59">
        <v>66.358367498940837</v>
      </c>
      <c r="L114" s="59">
        <v>5.7481708694068088</v>
      </c>
      <c r="M114" s="59">
        <v>-25.309672468110755</v>
      </c>
      <c r="N114" s="59">
        <v>9.9248165054273088</v>
      </c>
      <c r="O114" s="59">
        <v>38.701545475112873</v>
      </c>
      <c r="P114" s="59">
        <v>8.1066755695852243E-4</v>
      </c>
      <c r="Q114" s="60">
        <v>99.999999999999886</v>
      </c>
      <c r="S114" s="92">
        <v>40330</v>
      </c>
      <c r="T114" s="335">
        <f t="shared" si="7"/>
        <v>-0.27097786107041766</v>
      </c>
      <c r="U114" s="335">
        <f t="shared" si="8"/>
        <v>-0.19561501598703945</v>
      </c>
      <c r="V114" s="335">
        <f t="shared" si="9"/>
        <v>0.6635836749894084</v>
      </c>
      <c r="W114" s="335">
        <f t="shared" si="10"/>
        <v>0.3167374755870761</v>
      </c>
      <c r="X114" s="335">
        <f t="shared" si="11"/>
        <v>9.9248165054273085E-2</v>
      </c>
      <c r="Y114" s="335">
        <f t="shared" si="12"/>
        <v>0.38701545475112875</v>
      </c>
      <c r="Z114" s="335">
        <f t="shared" si="13"/>
        <v>8.1066755695852248E-6</v>
      </c>
    </row>
    <row r="115" spans="1:26" s="85" customFormat="1" ht="12.75" customHeight="1">
      <c r="A115" s="56"/>
      <c r="B115" s="57" t="s">
        <v>69</v>
      </c>
      <c r="C115" s="58">
        <v>1423734.5468567172</v>
      </c>
      <c r="D115" s="59">
        <v>-2.5610947703246953</v>
      </c>
      <c r="E115" s="59">
        <v>-23.860031713184053</v>
      </c>
      <c r="F115" s="59">
        <v>-26.42112648350875</v>
      </c>
      <c r="G115" s="59">
        <v>4.6578893059299737</v>
      </c>
      <c r="H115" s="59">
        <v>1.1595480127579789</v>
      </c>
      <c r="I115" s="59">
        <v>25.687161208113</v>
      </c>
      <c r="J115" s="59">
        <v>31.504598526800955</v>
      </c>
      <c r="K115" s="59">
        <v>67.886441511369128</v>
      </c>
      <c r="L115" s="59">
        <v>5.6738002354199804</v>
      </c>
      <c r="M115" s="59">
        <v>-24.829551643042095</v>
      </c>
      <c r="N115" s="59">
        <v>9.4690598645449278</v>
      </c>
      <c r="O115" s="59">
        <v>36.716070645532099</v>
      </c>
      <c r="P115" s="59">
        <v>7.0734288370218881E-4</v>
      </c>
      <c r="Q115" s="60">
        <v>99.999999999999943</v>
      </c>
      <c r="S115" s="92">
        <v>40360</v>
      </c>
      <c r="T115" s="335">
        <f t="shared" si="7"/>
        <v>-0.2642112648350875</v>
      </c>
      <c r="U115" s="335">
        <f t="shared" si="8"/>
        <v>-0.19155751407622112</v>
      </c>
      <c r="V115" s="335">
        <f t="shared" si="9"/>
        <v>0.67886441511369133</v>
      </c>
      <c r="W115" s="335">
        <f t="shared" si="10"/>
        <v>0.31504598526800953</v>
      </c>
      <c r="X115" s="335">
        <f t="shared" si="11"/>
        <v>9.4690598645449278E-2</v>
      </c>
      <c r="Y115" s="335">
        <f t="shared" si="12"/>
        <v>0.36716070645532101</v>
      </c>
      <c r="Z115" s="335">
        <f t="shared" si="13"/>
        <v>7.0734288370218884E-6</v>
      </c>
    </row>
    <row r="116" spans="1:26" s="85" customFormat="1" ht="12.75" customHeight="1">
      <c r="A116" s="56"/>
      <c r="B116" s="57" t="s">
        <v>70</v>
      </c>
      <c r="C116" s="58">
        <v>1434610.9651147281</v>
      </c>
      <c r="D116" s="59">
        <v>-2.5549193264156389</v>
      </c>
      <c r="E116" s="59">
        <v>-23.92937858768536</v>
      </c>
      <c r="F116" s="59">
        <v>-26.484297914100999</v>
      </c>
      <c r="G116" s="59">
        <v>4.7051762164356914</v>
      </c>
      <c r="H116" s="59">
        <v>1.1332107408970697</v>
      </c>
      <c r="I116" s="59">
        <v>23.686887156653583</v>
      </c>
      <c r="J116" s="59">
        <v>29.525274113986345</v>
      </c>
      <c r="K116" s="59">
        <v>66.939374484617829</v>
      </c>
      <c r="L116" s="59">
        <v>5.4054971466758728</v>
      </c>
      <c r="M116" s="59">
        <v>-24.757687799716209</v>
      </c>
      <c r="N116" s="59">
        <v>10.524617926295814</v>
      </c>
      <c r="O116" s="59">
        <v>38.846517125015318</v>
      </c>
      <c r="P116" s="59">
        <v>7.0491722605728379E-4</v>
      </c>
      <c r="Q116" s="60">
        <v>100.00000000000003</v>
      </c>
      <c r="S116" s="92">
        <v>40391</v>
      </c>
      <c r="T116" s="335">
        <f t="shared" si="7"/>
        <v>-0.26484297914101002</v>
      </c>
      <c r="U116" s="335">
        <f t="shared" si="8"/>
        <v>-0.19352190653040335</v>
      </c>
      <c r="V116" s="335">
        <f t="shared" si="9"/>
        <v>0.66939374484617831</v>
      </c>
      <c r="W116" s="335">
        <f t="shared" si="10"/>
        <v>0.29525274113986344</v>
      </c>
      <c r="X116" s="335">
        <f t="shared" si="11"/>
        <v>0.10524617926295815</v>
      </c>
      <c r="Y116" s="335">
        <f t="shared" si="12"/>
        <v>0.38846517125015317</v>
      </c>
      <c r="Z116" s="335">
        <f t="shared" si="13"/>
        <v>7.0491722605728382E-6</v>
      </c>
    </row>
    <row r="117" spans="1:26" s="85" customFormat="1" ht="12.75" customHeight="1">
      <c r="A117" s="56"/>
      <c r="B117" s="57" t="s">
        <v>71</v>
      </c>
      <c r="C117" s="58">
        <v>1432956.1866919594</v>
      </c>
      <c r="D117" s="59">
        <v>-2.4974975486086488</v>
      </c>
      <c r="E117" s="59">
        <v>-24.682803432399229</v>
      </c>
      <c r="F117" s="59">
        <v>-27.180300981007878</v>
      </c>
      <c r="G117" s="59">
        <v>4.794057862036607</v>
      </c>
      <c r="H117" s="59">
        <v>1.1173858583938603</v>
      </c>
      <c r="I117" s="59">
        <v>24.011874664954995</v>
      </c>
      <c r="J117" s="59">
        <v>29.923318385385464</v>
      </c>
      <c r="K117" s="59">
        <v>67.06539177985276</v>
      </c>
      <c r="L117" s="59">
        <v>5.348177583311692</v>
      </c>
      <c r="M117" s="59">
        <v>-26.630880860839877</v>
      </c>
      <c r="N117" s="59">
        <v>10.750290221203063</v>
      </c>
      <c r="O117" s="59">
        <v>40.723294424924248</v>
      </c>
      <c r="P117" s="59">
        <v>7.0944717043090212E-4</v>
      </c>
      <c r="Q117" s="60">
        <v>99.999999999999901</v>
      </c>
      <c r="S117" s="92">
        <v>40422</v>
      </c>
      <c r="T117" s="335">
        <f t="shared" si="7"/>
        <v>-0.27180300981007877</v>
      </c>
      <c r="U117" s="335">
        <f t="shared" si="8"/>
        <v>-0.21282703277528184</v>
      </c>
      <c r="V117" s="335">
        <f t="shared" si="9"/>
        <v>0.67065391779852757</v>
      </c>
      <c r="W117" s="335">
        <f t="shared" si="10"/>
        <v>0.29923318385385467</v>
      </c>
      <c r="X117" s="335">
        <f t="shared" si="11"/>
        <v>0.10750290221203063</v>
      </c>
      <c r="Y117" s="335">
        <f t="shared" si="12"/>
        <v>0.4072329442492425</v>
      </c>
      <c r="Z117" s="335">
        <f t="shared" si="13"/>
        <v>7.0944717043090216E-6</v>
      </c>
    </row>
    <row r="118" spans="1:26" s="85" customFormat="1" ht="12.75" customHeight="1">
      <c r="A118" s="56"/>
      <c r="B118" s="57" t="s">
        <v>72</v>
      </c>
      <c r="C118" s="58">
        <v>1436288.0144230959</v>
      </c>
      <c r="D118" s="59">
        <v>-2.5263501225074738</v>
      </c>
      <c r="E118" s="59">
        <v>-26.011329336288462</v>
      </c>
      <c r="F118" s="59">
        <v>-28.537679458795935</v>
      </c>
      <c r="G118" s="59">
        <v>4.8245577585874022</v>
      </c>
      <c r="H118" s="59">
        <v>1.0964697013312319</v>
      </c>
      <c r="I118" s="59">
        <v>24.551279137653918</v>
      </c>
      <c r="J118" s="59">
        <v>30.472306597572551</v>
      </c>
      <c r="K118" s="59">
        <v>68.767513222518701</v>
      </c>
      <c r="L118" s="59">
        <v>5.3370546690992029</v>
      </c>
      <c r="M118" s="59">
        <v>-26.692685462317169</v>
      </c>
      <c r="N118" s="59">
        <v>10.341050230912627</v>
      </c>
      <c r="O118" s="59">
        <v>40.311724308025056</v>
      </c>
      <c r="P118" s="59">
        <v>7.158929850244203E-4</v>
      </c>
      <c r="Q118" s="60">
        <v>100.00000000000006</v>
      </c>
      <c r="S118" s="92">
        <v>40452</v>
      </c>
      <c r="T118" s="335">
        <f t="shared" si="7"/>
        <v>-0.28537679458795934</v>
      </c>
      <c r="U118" s="335">
        <f t="shared" si="8"/>
        <v>-0.21355630793217967</v>
      </c>
      <c r="V118" s="335">
        <f t="shared" si="9"/>
        <v>0.68767513222518706</v>
      </c>
      <c r="W118" s="335">
        <f t="shared" si="10"/>
        <v>0.30472306597572552</v>
      </c>
      <c r="X118" s="335">
        <f t="shared" si="11"/>
        <v>0.10341050230912627</v>
      </c>
      <c r="Y118" s="335">
        <f t="shared" si="12"/>
        <v>0.40311724308025054</v>
      </c>
      <c r="Z118" s="335">
        <f t="shared" si="13"/>
        <v>7.1589298502442028E-6</v>
      </c>
    </row>
    <row r="119" spans="1:26" s="85" customFormat="1" ht="12.75" customHeight="1">
      <c r="A119" s="56"/>
      <c r="B119" s="57" t="s">
        <v>73</v>
      </c>
      <c r="C119" s="58">
        <v>1450709.1653944491</v>
      </c>
      <c r="D119" s="59">
        <v>-2.5351919790013868</v>
      </c>
      <c r="E119" s="59">
        <v>-26.120841287672292</v>
      </c>
      <c r="F119" s="59">
        <v>-28.656033266673678</v>
      </c>
      <c r="G119" s="59">
        <v>4.8826779908204987</v>
      </c>
      <c r="H119" s="59">
        <v>1.0691408181543305</v>
      </c>
      <c r="I119" s="59">
        <v>24.339944995900371</v>
      </c>
      <c r="J119" s="59">
        <v>30.291763804875202</v>
      </c>
      <c r="K119" s="59">
        <v>67.821872950511519</v>
      </c>
      <c r="L119" s="59">
        <v>5.1776943913696689</v>
      </c>
      <c r="M119" s="59">
        <v>-26.583197487723382</v>
      </c>
      <c r="N119" s="59">
        <v>10.801770444420013</v>
      </c>
      <c r="O119" s="59">
        <v>41.145410492546432</v>
      </c>
      <c r="P119" s="59">
        <v>7.1867067422601945E-4</v>
      </c>
      <c r="Q119" s="60">
        <v>100.00000000000001</v>
      </c>
      <c r="S119" s="92">
        <v>40483</v>
      </c>
      <c r="T119" s="335">
        <f t="shared" si="7"/>
        <v>-0.28656033266673675</v>
      </c>
      <c r="U119" s="335">
        <f t="shared" si="8"/>
        <v>-0.21405503096353712</v>
      </c>
      <c r="V119" s="335">
        <f t="shared" si="9"/>
        <v>0.67821872950511519</v>
      </c>
      <c r="W119" s="335">
        <f t="shared" si="10"/>
        <v>0.30291763804875205</v>
      </c>
      <c r="X119" s="335">
        <f t="shared" si="11"/>
        <v>0.10801770444420013</v>
      </c>
      <c r="Y119" s="335">
        <f t="shared" si="12"/>
        <v>0.4114541049254643</v>
      </c>
      <c r="Z119" s="335">
        <f t="shared" si="13"/>
        <v>7.1867067422601944E-6</v>
      </c>
    </row>
    <row r="120" spans="1:26" s="85" customFormat="1" ht="12.75" customHeight="1">
      <c r="A120" s="56"/>
      <c r="B120" s="57" t="s">
        <v>74</v>
      </c>
      <c r="C120" s="58">
        <v>1475820.1770280199</v>
      </c>
      <c r="D120" s="59">
        <v>-2.4174420009286037</v>
      </c>
      <c r="E120" s="59">
        <v>-25.128652742277584</v>
      </c>
      <c r="F120" s="59">
        <v>-27.546094743206186</v>
      </c>
      <c r="G120" s="59">
        <v>4.8718195191699767</v>
      </c>
      <c r="H120" s="59">
        <v>1.0291749745174976</v>
      </c>
      <c r="I120" s="59">
        <v>24.405162060621141</v>
      </c>
      <c r="J120" s="59">
        <v>30.306156554308615</v>
      </c>
      <c r="K120" s="59">
        <v>63.468737062755409</v>
      </c>
      <c r="L120" s="59">
        <v>5.0819993392043763</v>
      </c>
      <c r="M120" s="59">
        <v>-26.357100809300348</v>
      </c>
      <c r="N120" s="59">
        <v>13.247671834790747</v>
      </c>
      <c r="O120" s="59">
        <v>41.797913965586766</v>
      </c>
      <c r="P120" s="59">
        <v>7.1679586067897752E-4</v>
      </c>
      <c r="Q120" s="60">
        <v>100.00000000000007</v>
      </c>
      <c r="S120" s="92">
        <v>40513</v>
      </c>
      <c r="T120" s="335">
        <f t="shared" si="7"/>
        <v>-0.27546094743206184</v>
      </c>
      <c r="U120" s="335">
        <f t="shared" si="8"/>
        <v>-0.21275101470095972</v>
      </c>
      <c r="V120" s="335">
        <f t="shared" si="9"/>
        <v>0.63468737062755409</v>
      </c>
      <c r="W120" s="335">
        <f t="shared" si="10"/>
        <v>0.30306156554308616</v>
      </c>
      <c r="X120" s="335">
        <f t="shared" si="11"/>
        <v>0.13247671834790747</v>
      </c>
      <c r="Y120" s="335">
        <f t="shared" si="12"/>
        <v>0.41797913965586764</v>
      </c>
      <c r="Z120" s="335">
        <f t="shared" si="13"/>
        <v>7.167958606789775E-6</v>
      </c>
    </row>
    <row r="121" spans="1:26" s="85" customFormat="1" ht="12.75" customHeight="1">
      <c r="A121" s="56">
        <v>2011</v>
      </c>
      <c r="B121" s="57" t="s">
        <v>75</v>
      </c>
      <c r="C121" s="58">
        <v>1476104.8990152522</v>
      </c>
      <c r="D121" s="59">
        <v>-2.4147462740600045</v>
      </c>
      <c r="E121" s="59">
        <v>-26.423565636744733</v>
      </c>
      <c r="F121" s="59">
        <v>-28.838311910804737</v>
      </c>
      <c r="G121" s="59">
        <v>4.8206124153550451</v>
      </c>
      <c r="H121" s="59">
        <v>1.0016608994857803</v>
      </c>
      <c r="I121" s="59">
        <v>25.003798679692839</v>
      </c>
      <c r="J121" s="59">
        <v>30.826071994533663</v>
      </c>
      <c r="K121" s="59">
        <v>72.408159829826261</v>
      </c>
      <c r="L121" s="59">
        <v>5.0312894980910352</v>
      </c>
      <c r="M121" s="59">
        <v>-26.389758634795708</v>
      </c>
      <c r="N121" s="59">
        <v>10.629270202991771</v>
      </c>
      <c r="O121" s="59">
        <v>36.332645235993247</v>
      </c>
      <c r="P121" s="59">
        <v>6.337841644073653E-4</v>
      </c>
      <c r="Q121" s="60">
        <v>99.999999999999957</v>
      </c>
      <c r="S121" s="92">
        <v>40544</v>
      </c>
      <c r="T121" s="335">
        <f t="shared" si="7"/>
        <v>-0.28838311910804737</v>
      </c>
      <c r="U121" s="335">
        <f t="shared" si="8"/>
        <v>-0.21358469136704675</v>
      </c>
      <c r="V121" s="335">
        <f t="shared" si="9"/>
        <v>0.72408159829826257</v>
      </c>
      <c r="W121" s="335">
        <f t="shared" si="10"/>
        <v>0.30826071994533666</v>
      </c>
      <c r="X121" s="335">
        <f t="shared" si="11"/>
        <v>0.10629270202991771</v>
      </c>
      <c r="Y121" s="335">
        <f t="shared" si="12"/>
        <v>0.36332645235993249</v>
      </c>
      <c r="Z121" s="335">
        <f t="shared" si="13"/>
        <v>6.3378416440736533E-6</v>
      </c>
    </row>
    <row r="122" spans="1:26" s="85" customFormat="1" ht="12.75" customHeight="1">
      <c r="A122" s="56"/>
      <c r="B122" s="57" t="s">
        <v>76</v>
      </c>
      <c r="C122" s="58">
        <v>1491400.007519844</v>
      </c>
      <c r="D122" s="59">
        <v>-2.3278322133434175</v>
      </c>
      <c r="E122" s="59">
        <v>-27.165914447074936</v>
      </c>
      <c r="F122" s="59">
        <v>-29.493746660418353</v>
      </c>
      <c r="G122" s="59">
        <v>4.8517014293044225</v>
      </c>
      <c r="H122" s="59">
        <v>0.964177427598637</v>
      </c>
      <c r="I122" s="59">
        <v>25.318501311738245</v>
      </c>
      <c r="J122" s="59">
        <v>31.134380168641304</v>
      </c>
      <c r="K122" s="59">
        <v>71.292629467667595</v>
      </c>
      <c r="L122" s="59">
        <v>4.924482953410565</v>
      </c>
      <c r="M122" s="59">
        <v>-26.261560776202998</v>
      </c>
      <c r="N122" s="59">
        <v>10.90124994536496</v>
      </c>
      <c r="O122" s="59">
        <v>37.50192976253247</v>
      </c>
      <c r="P122" s="59">
        <v>6.3513900444136639E-4</v>
      </c>
      <c r="Q122" s="60">
        <v>99.999999999999957</v>
      </c>
      <c r="S122" s="92">
        <v>40575</v>
      </c>
      <c r="T122" s="335">
        <f t="shared" si="7"/>
        <v>-0.29493746660418352</v>
      </c>
      <c r="U122" s="335">
        <f t="shared" si="8"/>
        <v>-0.21337077822792433</v>
      </c>
      <c r="V122" s="335">
        <f t="shared" si="9"/>
        <v>0.7129262946766759</v>
      </c>
      <c r="W122" s="335">
        <f t="shared" si="10"/>
        <v>0.31134380168641301</v>
      </c>
      <c r="X122" s="335">
        <f t="shared" si="11"/>
        <v>0.1090124994536496</v>
      </c>
      <c r="Y122" s="335">
        <f t="shared" si="12"/>
        <v>0.37501929762532471</v>
      </c>
      <c r="Z122" s="335">
        <f t="shared" si="13"/>
        <v>6.3513900444136635E-6</v>
      </c>
    </row>
    <row r="123" spans="1:26" s="85" customFormat="1" ht="12.75" customHeight="1">
      <c r="A123" s="56"/>
      <c r="B123" s="57" t="s">
        <v>77</v>
      </c>
      <c r="C123" s="58">
        <v>1507304.9635146258</v>
      </c>
      <c r="D123" s="59">
        <v>-2.3331466622068255</v>
      </c>
      <c r="E123" s="59">
        <v>-27.405008054753999</v>
      </c>
      <c r="F123" s="59">
        <v>-29.738154716960825</v>
      </c>
      <c r="G123" s="59">
        <v>4.5476459589568021</v>
      </c>
      <c r="H123" s="59">
        <v>0.94182455262912679</v>
      </c>
      <c r="I123" s="59">
        <v>26.087516068126575</v>
      </c>
      <c r="J123" s="59">
        <v>31.576986579712504</v>
      </c>
      <c r="K123" s="59">
        <v>70.571570811719866</v>
      </c>
      <c r="L123" s="59">
        <v>5.1445839276365195</v>
      </c>
      <c r="M123" s="59">
        <v>-26.455781262052518</v>
      </c>
      <c r="N123" s="59">
        <v>10.246738595771994</v>
      </c>
      <c r="O123" s="59">
        <v>38.653420438995667</v>
      </c>
      <c r="P123" s="59">
        <v>6.3562517684942498E-4</v>
      </c>
      <c r="Q123" s="60">
        <v>100.00000000000009</v>
      </c>
      <c r="S123" s="92">
        <v>40603</v>
      </c>
      <c r="T123" s="335">
        <f t="shared" si="7"/>
        <v>-0.29738154716960824</v>
      </c>
      <c r="U123" s="335">
        <f t="shared" si="8"/>
        <v>-0.21311197334416002</v>
      </c>
      <c r="V123" s="335">
        <f t="shared" si="9"/>
        <v>0.70571570811719864</v>
      </c>
      <c r="W123" s="335">
        <f t="shared" si="10"/>
        <v>0.31576986579712502</v>
      </c>
      <c r="X123" s="335">
        <f t="shared" si="11"/>
        <v>0.10246738595771994</v>
      </c>
      <c r="Y123" s="335">
        <f t="shared" si="12"/>
        <v>0.38653420438995667</v>
      </c>
      <c r="Z123" s="335">
        <f t="shared" si="13"/>
        <v>6.3562517684942496E-6</v>
      </c>
    </row>
    <row r="124" spans="1:26" s="85" customFormat="1" ht="12.75" customHeight="1">
      <c r="A124" s="56"/>
      <c r="B124" s="57" t="s">
        <v>78</v>
      </c>
      <c r="C124" s="58">
        <v>1518660.0287059462</v>
      </c>
      <c r="D124" s="59">
        <v>-2.2462813291581702</v>
      </c>
      <c r="E124" s="59">
        <v>-27.374347788581016</v>
      </c>
      <c r="F124" s="59">
        <v>-29.620629117739185</v>
      </c>
      <c r="G124" s="59">
        <v>4.5212897633557247</v>
      </c>
      <c r="H124" s="59">
        <v>0.91524997175266631</v>
      </c>
      <c r="I124" s="59">
        <v>26.959677196850272</v>
      </c>
      <c r="J124" s="59">
        <v>32.396216931958662</v>
      </c>
      <c r="K124" s="59">
        <v>69.750218362740355</v>
      </c>
      <c r="L124" s="59">
        <v>5.162544756557943</v>
      </c>
      <c r="M124" s="59">
        <v>-26.402722470971035</v>
      </c>
      <c r="N124" s="59">
        <v>9.1634666675319192</v>
      </c>
      <c r="O124" s="59">
        <v>39.550266862971945</v>
      </c>
      <c r="P124" s="59">
        <v>6.3800694934047569E-4</v>
      </c>
      <c r="Q124" s="60">
        <v>99.999999999999972</v>
      </c>
      <c r="S124" s="92">
        <v>40634</v>
      </c>
      <c r="T124" s="335">
        <f t="shared" si="7"/>
        <v>-0.29620629117739183</v>
      </c>
      <c r="U124" s="335">
        <f t="shared" si="8"/>
        <v>-0.21240177714413094</v>
      </c>
      <c r="V124" s="335">
        <f t="shared" si="9"/>
        <v>0.69750218362740357</v>
      </c>
      <c r="W124" s="335">
        <f t="shared" si="10"/>
        <v>0.3239621693195866</v>
      </c>
      <c r="X124" s="335">
        <f t="shared" si="11"/>
        <v>9.1634666675319193E-2</v>
      </c>
      <c r="Y124" s="335">
        <f t="shared" si="12"/>
        <v>0.39550266862971944</v>
      </c>
      <c r="Z124" s="335">
        <f t="shared" si="13"/>
        <v>6.3800694934047567E-6</v>
      </c>
    </row>
    <row r="125" spans="1:26" s="85" customFormat="1" ht="12.75" customHeight="1">
      <c r="A125" s="56"/>
      <c r="B125" s="57" t="s">
        <v>79</v>
      </c>
      <c r="C125" s="58">
        <v>1531599.6960324948</v>
      </c>
      <c r="D125" s="59">
        <v>-2.2082019668242778</v>
      </c>
      <c r="E125" s="59">
        <v>-27.821295808405505</v>
      </c>
      <c r="F125" s="59">
        <v>-30.029497775229782</v>
      </c>
      <c r="G125" s="59">
        <v>4.539791392344104</v>
      </c>
      <c r="H125" s="59">
        <v>0.88289307095695424</v>
      </c>
      <c r="I125" s="59">
        <v>24.780829864506373</v>
      </c>
      <c r="J125" s="59">
        <v>30.203514327807433</v>
      </c>
      <c r="K125" s="59">
        <v>69.729405042592461</v>
      </c>
      <c r="L125" s="59">
        <v>5.2021534926770787</v>
      </c>
      <c r="M125" s="59">
        <v>-26.506279569623153</v>
      </c>
      <c r="N125" s="59">
        <v>10.147638804526277</v>
      </c>
      <c r="O125" s="59">
        <v>41.252425412002509</v>
      </c>
      <c r="P125" s="59">
        <v>6.4026524720586905E-4</v>
      </c>
      <c r="Q125" s="60">
        <v>100.00000000000004</v>
      </c>
      <c r="S125" s="92">
        <v>40664</v>
      </c>
      <c r="T125" s="335">
        <f t="shared" si="7"/>
        <v>-0.3002949777522978</v>
      </c>
      <c r="U125" s="335">
        <f t="shared" si="8"/>
        <v>-0.21304126076946076</v>
      </c>
      <c r="V125" s="335">
        <f t="shared" si="9"/>
        <v>0.69729405042592463</v>
      </c>
      <c r="W125" s="335">
        <f t="shared" si="10"/>
        <v>0.30203514327807435</v>
      </c>
      <c r="X125" s="335">
        <f t="shared" si="11"/>
        <v>0.10147638804526277</v>
      </c>
      <c r="Y125" s="335">
        <f t="shared" si="12"/>
        <v>0.41252425412002508</v>
      </c>
      <c r="Z125" s="335">
        <f t="shared" si="13"/>
        <v>6.4026524720586902E-6</v>
      </c>
    </row>
    <row r="126" spans="1:26" s="85" customFormat="1" ht="12.75" customHeight="1">
      <c r="A126" s="56"/>
      <c r="B126" s="57" t="s">
        <v>80</v>
      </c>
      <c r="C126" s="58">
        <v>1542174.8250714804</v>
      </c>
      <c r="D126" s="59">
        <v>-2.1564176104532957</v>
      </c>
      <c r="E126" s="59">
        <v>-27.90756666046984</v>
      </c>
      <c r="F126" s="59">
        <v>-30.063984270923136</v>
      </c>
      <c r="G126" s="59">
        <v>4.542777691411902</v>
      </c>
      <c r="H126" s="59">
        <v>0.85295082415585322</v>
      </c>
      <c r="I126" s="59">
        <v>25.954132191518081</v>
      </c>
      <c r="J126" s="59">
        <v>31.349860707085838</v>
      </c>
      <c r="K126" s="59">
        <v>66.84271539113378</v>
      </c>
      <c r="L126" s="59">
        <v>5.4885064583014485</v>
      </c>
      <c r="M126" s="59">
        <v>-28.406694908053389</v>
      </c>
      <c r="N126" s="59">
        <v>10.384620146007578</v>
      </c>
      <c r="O126" s="59">
        <v>44.404334476818676</v>
      </c>
      <c r="P126" s="59">
        <v>6.4199962929273866E-4</v>
      </c>
      <c r="Q126" s="60">
        <v>100.00000000000009</v>
      </c>
      <c r="S126" s="92">
        <v>40695</v>
      </c>
      <c r="T126" s="335">
        <f t="shared" si="7"/>
        <v>-0.30063984270923139</v>
      </c>
      <c r="U126" s="335">
        <f t="shared" si="8"/>
        <v>-0.22918188449751942</v>
      </c>
      <c r="V126" s="335">
        <f t="shared" si="9"/>
        <v>0.66842715391133778</v>
      </c>
      <c r="W126" s="335">
        <f t="shared" si="10"/>
        <v>0.31349860707085836</v>
      </c>
      <c r="X126" s="335">
        <f t="shared" si="11"/>
        <v>0.10384620146007578</v>
      </c>
      <c r="Y126" s="335">
        <f t="shared" si="12"/>
        <v>0.44404334476818674</v>
      </c>
      <c r="Z126" s="335">
        <f t="shared" si="13"/>
        <v>6.4199962929273868E-6</v>
      </c>
    </row>
    <row r="127" spans="1:26" s="85" customFormat="1" ht="12.75" customHeight="1">
      <c r="A127" s="56"/>
      <c r="B127" s="57" t="s">
        <v>69</v>
      </c>
      <c r="C127" s="58">
        <v>1545332.3362947477</v>
      </c>
      <c r="D127" s="59">
        <v>-1.874701287680796</v>
      </c>
      <c r="E127" s="59">
        <v>-28.797430935392534</v>
      </c>
      <c r="F127" s="59">
        <v>-30.67213222307333</v>
      </c>
      <c r="G127" s="59">
        <v>4.4367028561365434</v>
      </c>
      <c r="H127" s="59">
        <v>0.83308865912201413</v>
      </c>
      <c r="I127" s="59">
        <v>26.866422460942701</v>
      </c>
      <c r="J127" s="59">
        <v>32.136213976201262</v>
      </c>
      <c r="K127" s="59">
        <v>73.735467629951088</v>
      </c>
      <c r="L127" s="59">
        <v>5.5824424997487476</v>
      </c>
      <c r="M127" s="59">
        <v>-28.585786694115068</v>
      </c>
      <c r="N127" s="59">
        <v>9.2812653865448969</v>
      </c>
      <c r="O127" s="59">
        <v>38.521972511997035</v>
      </c>
      <c r="P127" s="59">
        <v>5.5691274542514165E-4</v>
      </c>
      <c r="Q127" s="60">
        <v>100.00000000000006</v>
      </c>
      <c r="S127" s="92">
        <v>40725</v>
      </c>
      <c r="T127" s="335">
        <f t="shared" si="7"/>
        <v>-0.30672132223073328</v>
      </c>
      <c r="U127" s="335">
        <f t="shared" si="8"/>
        <v>-0.23003344194366321</v>
      </c>
      <c r="V127" s="335">
        <f t="shared" si="9"/>
        <v>0.7373546762995109</v>
      </c>
      <c r="W127" s="335">
        <f t="shared" si="10"/>
        <v>0.32136213976201261</v>
      </c>
      <c r="X127" s="335">
        <f t="shared" si="11"/>
        <v>9.2812653865448971E-2</v>
      </c>
      <c r="Y127" s="335">
        <f t="shared" si="12"/>
        <v>0.38521972511997032</v>
      </c>
      <c r="Z127" s="335">
        <f t="shared" si="13"/>
        <v>5.5691274542514168E-6</v>
      </c>
    </row>
    <row r="128" spans="1:26" s="85" customFormat="1" ht="12.75" customHeight="1">
      <c r="A128" s="56"/>
      <c r="B128" s="57" t="s">
        <v>70</v>
      </c>
      <c r="C128" s="58">
        <v>1549401.3340650452</v>
      </c>
      <c r="D128" s="59">
        <v>-1.8767721850211412</v>
      </c>
      <c r="E128" s="59">
        <v>-30.03622326717597</v>
      </c>
      <c r="F128" s="59">
        <v>-31.912995452197112</v>
      </c>
      <c r="G128" s="59">
        <v>4.4765646115060242</v>
      </c>
      <c r="H128" s="59">
        <v>0.81134845726207083</v>
      </c>
      <c r="I128" s="59">
        <v>27.183597165986534</v>
      </c>
      <c r="J128" s="59">
        <v>32.471510234754632</v>
      </c>
      <c r="K128" s="59">
        <v>72.682155575548578</v>
      </c>
      <c r="L128" s="59">
        <v>5.8393311719335417</v>
      </c>
      <c r="M128" s="59">
        <v>-28.706983398490323</v>
      </c>
      <c r="N128" s="59">
        <v>10.083235377507508</v>
      </c>
      <c r="O128" s="59">
        <v>39.543188351205593</v>
      </c>
      <c r="P128" s="59">
        <v>5.5813973757967933E-4</v>
      </c>
      <c r="Q128" s="60">
        <v>100.00000000000001</v>
      </c>
      <c r="S128" s="92">
        <v>40756</v>
      </c>
      <c r="T128" s="335">
        <f t="shared" si="7"/>
        <v>-0.31912995452197113</v>
      </c>
      <c r="U128" s="335">
        <f t="shared" si="8"/>
        <v>-0.22867652226556781</v>
      </c>
      <c r="V128" s="335">
        <f t="shared" si="9"/>
        <v>0.72682155575548579</v>
      </c>
      <c r="W128" s="335">
        <f t="shared" si="10"/>
        <v>0.3247151023475463</v>
      </c>
      <c r="X128" s="335">
        <f t="shared" si="11"/>
        <v>0.10083235377507509</v>
      </c>
      <c r="Y128" s="335">
        <f t="shared" si="12"/>
        <v>0.39543188351205594</v>
      </c>
      <c r="Z128" s="335">
        <f t="shared" si="13"/>
        <v>5.5813973757967937E-6</v>
      </c>
    </row>
    <row r="129" spans="1:26" s="85" customFormat="1" ht="12.75" customHeight="1">
      <c r="A129" s="56"/>
      <c r="B129" s="57" t="s">
        <v>71</v>
      </c>
      <c r="C129" s="58">
        <v>1481259.5572885973</v>
      </c>
      <c r="D129" s="59">
        <v>-2.3241315443712218</v>
      </c>
      <c r="E129" s="59">
        <v>-36.316884069696762</v>
      </c>
      <c r="F129" s="59">
        <v>-38.641015614067982</v>
      </c>
      <c r="G129" s="59">
        <v>4.711894752770827</v>
      </c>
      <c r="H129" s="59">
        <v>0.82909641428208136</v>
      </c>
      <c r="I129" s="59">
        <v>29.020816318820806</v>
      </c>
      <c r="J129" s="59">
        <v>34.561807485873715</v>
      </c>
      <c r="K129" s="59">
        <v>74.355025368093834</v>
      </c>
      <c r="L129" s="59">
        <v>6.1832565628651217</v>
      </c>
      <c r="M129" s="59">
        <v>-30.469174931436044</v>
      </c>
      <c r="N129" s="59">
        <v>11.186183015373921</v>
      </c>
      <c r="O129" s="59">
        <v>42.823328546116066</v>
      </c>
      <c r="P129" s="59">
        <v>5.8956718132408957E-4</v>
      </c>
      <c r="Q129" s="60">
        <v>99.999999999999972</v>
      </c>
      <c r="S129" s="92">
        <v>40787</v>
      </c>
      <c r="T129" s="335">
        <f t="shared" si="7"/>
        <v>-0.38641015614067981</v>
      </c>
      <c r="U129" s="335">
        <f t="shared" si="8"/>
        <v>-0.24285918368570922</v>
      </c>
      <c r="V129" s="335">
        <f t="shared" si="9"/>
        <v>0.7435502536809383</v>
      </c>
      <c r="W129" s="335">
        <f t="shared" si="10"/>
        <v>0.34561807485873713</v>
      </c>
      <c r="X129" s="335">
        <f t="shared" si="11"/>
        <v>0.11186183015373921</v>
      </c>
      <c r="Y129" s="335">
        <f t="shared" si="12"/>
        <v>0.42823328546116068</v>
      </c>
      <c r="Z129" s="335">
        <f t="shared" si="13"/>
        <v>5.8956718132408956E-6</v>
      </c>
    </row>
    <row r="130" spans="1:26" s="85" customFormat="1" ht="12.75" customHeight="1">
      <c r="A130" s="56"/>
      <c r="B130" s="57" t="s">
        <v>72</v>
      </c>
      <c r="C130" s="58">
        <v>1534974.0538188524</v>
      </c>
      <c r="D130" s="59">
        <v>-2.0507741673671003</v>
      </c>
      <c r="E130" s="59">
        <v>-32.539539081528964</v>
      </c>
      <c r="F130" s="59">
        <v>-34.590313248896067</v>
      </c>
      <c r="G130" s="59">
        <v>4.5509912770916747</v>
      </c>
      <c r="H130" s="59">
        <v>0.77919013947753268</v>
      </c>
      <c r="I130" s="59">
        <v>28.654124839026895</v>
      </c>
      <c r="J130" s="59">
        <v>33.984306255596103</v>
      </c>
      <c r="K130" s="59">
        <v>72.800660134053942</v>
      </c>
      <c r="L130" s="59">
        <v>6.358295350358989</v>
      </c>
      <c r="M130" s="59">
        <v>-29.589866762200746</v>
      </c>
      <c r="N130" s="59">
        <v>10.020677590760902</v>
      </c>
      <c r="O130" s="59">
        <v>41.015666435327965</v>
      </c>
      <c r="P130" s="59">
        <v>5.7424499899972616E-4</v>
      </c>
      <c r="Q130" s="60">
        <v>100.00000000000007</v>
      </c>
      <c r="S130" s="92">
        <v>40817</v>
      </c>
      <c r="T130" s="335">
        <f t="shared" si="7"/>
        <v>-0.34590313248896065</v>
      </c>
      <c r="U130" s="335">
        <f t="shared" si="8"/>
        <v>-0.23231571411841756</v>
      </c>
      <c r="V130" s="335">
        <f t="shared" si="9"/>
        <v>0.72800660134053941</v>
      </c>
      <c r="W130" s="335">
        <f t="shared" si="10"/>
        <v>0.33984306255596103</v>
      </c>
      <c r="X130" s="335">
        <f t="shared" si="11"/>
        <v>0.10020677590760903</v>
      </c>
      <c r="Y130" s="335">
        <f t="shared" si="12"/>
        <v>0.41015666435327963</v>
      </c>
      <c r="Z130" s="335">
        <f t="shared" si="13"/>
        <v>5.7424499899972613E-6</v>
      </c>
    </row>
    <row r="131" spans="1:26" s="85" customFormat="1" ht="12.75" customHeight="1">
      <c r="A131" s="56"/>
      <c r="B131" s="57" t="s">
        <v>73</v>
      </c>
      <c r="C131" s="58">
        <v>1508404.4272347474</v>
      </c>
      <c r="D131" s="59">
        <v>-2.2648612699843174</v>
      </c>
      <c r="E131" s="59">
        <v>-35.203766737417553</v>
      </c>
      <c r="F131" s="59">
        <v>-37.468628007401868</v>
      </c>
      <c r="G131" s="59">
        <v>4.6720992940799739</v>
      </c>
      <c r="H131" s="59">
        <v>0.77275121086173948</v>
      </c>
      <c r="I131" s="59">
        <v>28.679524618248692</v>
      </c>
      <c r="J131" s="59">
        <v>34.124375123190404</v>
      </c>
      <c r="K131" s="59">
        <v>73.264182520249307</v>
      </c>
      <c r="L131" s="59">
        <v>6.311043814171363</v>
      </c>
      <c r="M131" s="59">
        <v>-30.280374532601893</v>
      </c>
      <c r="N131" s="59">
        <v>10.53096933520859</v>
      </c>
      <c r="O131" s="59">
        <v>43.517842475846557</v>
      </c>
      <c r="P131" s="59">
        <v>5.8927133728280058E-4</v>
      </c>
      <c r="Q131" s="60">
        <v>99.999999999999744</v>
      </c>
      <c r="S131" s="92">
        <v>40848</v>
      </c>
      <c r="T131" s="335">
        <f t="shared" si="7"/>
        <v>-0.37468628007401866</v>
      </c>
      <c r="U131" s="335">
        <f t="shared" si="8"/>
        <v>-0.23969330718430532</v>
      </c>
      <c r="V131" s="335">
        <f t="shared" si="9"/>
        <v>0.7326418252024931</v>
      </c>
      <c r="W131" s="335">
        <f t="shared" si="10"/>
        <v>0.34124375123190404</v>
      </c>
      <c r="X131" s="335">
        <f t="shared" si="11"/>
        <v>0.1053096933520859</v>
      </c>
      <c r="Y131" s="335">
        <f t="shared" si="12"/>
        <v>0.43517842475846558</v>
      </c>
      <c r="Z131" s="335">
        <f t="shared" si="13"/>
        <v>5.8927133728280062E-6</v>
      </c>
    </row>
    <row r="132" spans="1:26" s="85" customFormat="1" ht="12.75" customHeight="1">
      <c r="A132" s="56"/>
      <c r="B132" s="57" t="s">
        <v>74</v>
      </c>
      <c r="C132" s="58">
        <v>1508546.9088527826</v>
      </c>
      <c r="D132" s="59">
        <v>-2.4417779276938325</v>
      </c>
      <c r="E132" s="59">
        <v>-36.434176754093059</v>
      </c>
      <c r="F132" s="59">
        <v>-38.875954681786894</v>
      </c>
      <c r="G132" s="59">
        <v>4.7175236431216545</v>
      </c>
      <c r="H132" s="59">
        <v>0.71120617390639196</v>
      </c>
      <c r="I132" s="59">
        <v>29.339937941013243</v>
      </c>
      <c r="J132" s="59">
        <v>34.768667758041289</v>
      </c>
      <c r="K132" s="59">
        <v>69.792565455779283</v>
      </c>
      <c r="L132" s="59">
        <v>6.4697881138899849</v>
      </c>
      <c r="M132" s="59">
        <v>-31.366622440919876</v>
      </c>
      <c r="N132" s="59">
        <v>13.398851006603696</v>
      </c>
      <c r="O132" s="59">
        <v>45.812108973692503</v>
      </c>
      <c r="P132" s="59">
        <v>5.9581470004372618E-4</v>
      </c>
      <c r="Q132" s="60">
        <v>100.00000000000001</v>
      </c>
      <c r="S132" s="92">
        <v>40878</v>
      </c>
      <c r="T132" s="335">
        <f t="shared" si="7"/>
        <v>-0.38875954681786895</v>
      </c>
      <c r="U132" s="335">
        <f t="shared" si="8"/>
        <v>-0.24896834327029893</v>
      </c>
      <c r="V132" s="335">
        <f t="shared" si="9"/>
        <v>0.69792565455779287</v>
      </c>
      <c r="W132" s="335">
        <f t="shared" si="10"/>
        <v>0.34768667758041288</v>
      </c>
      <c r="X132" s="335">
        <f t="shared" si="11"/>
        <v>0.13398851006603696</v>
      </c>
      <c r="Y132" s="335">
        <f t="shared" si="12"/>
        <v>0.458121089736925</v>
      </c>
      <c r="Z132" s="335">
        <f t="shared" si="13"/>
        <v>5.9581470004372621E-6</v>
      </c>
    </row>
    <row r="133" spans="1:26" s="85" customFormat="1" ht="12.75" customHeight="1">
      <c r="A133" s="56">
        <v>2012</v>
      </c>
      <c r="B133" s="57" t="s">
        <v>75</v>
      </c>
      <c r="C133" s="58">
        <v>1544574.6337757134</v>
      </c>
      <c r="D133" s="59">
        <v>-2.2069283658195857</v>
      </c>
      <c r="E133" s="59">
        <v>-33.330559067166185</v>
      </c>
      <c r="F133" s="59">
        <v>-35.53748743298577</v>
      </c>
      <c r="G133" s="59">
        <v>4.509170828692028</v>
      </c>
      <c r="H133" s="59">
        <v>0.67375321762513041</v>
      </c>
      <c r="I133" s="59">
        <v>29.488034758645064</v>
      </c>
      <c r="J133" s="59">
        <v>34.670958804962225</v>
      </c>
      <c r="K133" s="59">
        <v>74.849007378108752</v>
      </c>
      <c r="L133" s="59">
        <v>6.5020975074882044</v>
      </c>
      <c r="M133" s="59">
        <v>-31.370087684494564</v>
      </c>
      <c r="N133" s="59">
        <v>11.062494272212152</v>
      </c>
      <c r="O133" s="59">
        <v>39.822517884687841</v>
      </c>
      <c r="P133" s="59">
        <v>4.9927002110274944E-4</v>
      </c>
      <c r="Q133" s="60">
        <v>99.999999999999929</v>
      </c>
      <c r="S133" s="92">
        <v>40909</v>
      </c>
      <c r="T133" s="335">
        <f t="shared" si="7"/>
        <v>-0.3553748743298577</v>
      </c>
      <c r="U133" s="335">
        <f t="shared" si="8"/>
        <v>-0.24867990177006358</v>
      </c>
      <c r="V133" s="335">
        <f t="shared" si="9"/>
        <v>0.74849007378108756</v>
      </c>
      <c r="W133" s="335">
        <f t="shared" si="10"/>
        <v>0.34670958804962226</v>
      </c>
      <c r="X133" s="335">
        <f t="shared" si="11"/>
        <v>0.11062494272212152</v>
      </c>
      <c r="Y133" s="335">
        <f t="shared" si="12"/>
        <v>0.39822517884687841</v>
      </c>
      <c r="Z133" s="335">
        <f t="shared" si="13"/>
        <v>4.9927002110274944E-6</v>
      </c>
    </row>
    <row r="134" spans="1:26" s="85" customFormat="1" ht="12.75" customHeight="1">
      <c r="A134" s="56"/>
      <c r="B134" s="57" t="s">
        <v>76</v>
      </c>
      <c r="C134" s="58">
        <v>1563593.4123490339</v>
      </c>
      <c r="D134" s="59">
        <v>-2.1510708690669378</v>
      </c>
      <c r="E134" s="59">
        <v>-32.509109605337386</v>
      </c>
      <c r="F134" s="59">
        <v>-34.660180474404321</v>
      </c>
      <c r="G134" s="59">
        <v>4.4653386456755513</v>
      </c>
      <c r="H134" s="59">
        <v>0.64473820808887838</v>
      </c>
      <c r="I134" s="59">
        <v>31.416113681228623</v>
      </c>
      <c r="J134" s="59">
        <v>36.526190534993049</v>
      </c>
      <c r="K134" s="59">
        <v>69.309555465826392</v>
      </c>
      <c r="L134" s="59">
        <v>6.4393390735985001</v>
      </c>
      <c r="M134" s="59">
        <v>-31.221744126526517</v>
      </c>
      <c r="N134" s="59">
        <v>10.59878550150137</v>
      </c>
      <c r="O134" s="59">
        <v>43.007556297143225</v>
      </c>
      <c r="P134" s="59">
        <v>4.9772786828910435E-4</v>
      </c>
      <c r="Q134" s="60">
        <v>100</v>
      </c>
      <c r="S134" s="92">
        <v>40940</v>
      </c>
      <c r="T134" s="335">
        <f t="shared" si="7"/>
        <v>-0.34660180474404323</v>
      </c>
      <c r="U134" s="335">
        <f t="shared" si="8"/>
        <v>-0.24782405052928017</v>
      </c>
      <c r="V134" s="335">
        <f t="shared" si="9"/>
        <v>0.69309555465826389</v>
      </c>
      <c r="W134" s="335">
        <f t="shared" si="10"/>
        <v>0.36526190534993047</v>
      </c>
      <c r="X134" s="335">
        <f t="shared" si="11"/>
        <v>0.10598785501501369</v>
      </c>
      <c r="Y134" s="335">
        <f t="shared" si="12"/>
        <v>0.43007556297143223</v>
      </c>
      <c r="Z134" s="335">
        <f t="shared" si="13"/>
        <v>4.9772786828910432E-6</v>
      </c>
    </row>
    <row r="135" spans="1:26" s="85" customFormat="1" ht="12.75" customHeight="1">
      <c r="A135" s="56"/>
      <c r="B135" s="57" t="s">
        <v>77</v>
      </c>
      <c r="C135" s="58">
        <v>1538168.375312841</v>
      </c>
      <c r="D135" s="59">
        <v>-2.3265418001851863</v>
      </c>
      <c r="E135" s="59">
        <v>-36.314376465072215</v>
      </c>
      <c r="F135" s="59">
        <v>-38.640918265257397</v>
      </c>
      <c r="G135" s="59">
        <v>4.5986680568394149</v>
      </c>
      <c r="H135" s="59">
        <v>0.6364292363641576</v>
      </c>
      <c r="I135" s="59">
        <v>32.74041624125536</v>
      </c>
      <c r="J135" s="59">
        <v>37.975513534458933</v>
      </c>
      <c r="K135" s="59">
        <v>69.377206720877865</v>
      </c>
      <c r="L135" s="59">
        <v>6.5990185109744441</v>
      </c>
      <c r="M135" s="59">
        <v>-31.895444549785264</v>
      </c>
      <c r="N135" s="59">
        <v>11.222201650737512</v>
      </c>
      <c r="O135" s="59">
        <v>45.361911987869355</v>
      </c>
      <c r="P135" s="59">
        <v>5.104101245374513E-4</v>
      </c>
      <c r="Q135" s="60">
        <v>100</v>
      </c>
      <c r="S135" s="92">
        <v>40969</v>
      </c>
      <c r="T135" s="335">
        <f t="shared" si="7"/>
        <v>-0.38640918265257396</v>
      </c>
      <c r="U135" s="335">
        <f t="shared" si="8"/>
        <v>-0.25296426038810821</v>
      </c>
      <c r="V135" s="335">
        <f t="shared" si="9"/>
        <v>0.6937720672087786</v>
      </c>
      <c r="W135" s="335">
        <f t="shared" si="10"/>
        <v>0.37975513534458932</v>
      </c>
      <c r="X135" s="335">
        <f t="shared" si="11"/>
        <v>0.11222201650737512</v>
      </c>
      <c r="Y135" s="335">
        <f t="shared" si="12"/>
        <v>0.45361911987869358</v>
      </c>
      <c r="Z135" s="335">
        <f t="shared" si="13"/>
        <v>5.1041012453745132E-6</v>
      </c>
    </row>
    <row r="136" spans="1:26" s="85" customFormat="1" ht="12.75" customHeight="1">
      <c r="A136" s="56"/>
      <c r="B136" s="57" t="s">
        <v>78</v>
      </c>
      <c r="C136" s="58">
        <v>1514599.9402193367</v>
      </c>
      <c r="D136" s="59">
        <v>-4.0987532470239358</v>
      </c>
      <c r="E136" s="59">
        <v>-39.447672990345346</v>
      </c>
      <c r="F136" s="59">
        <v>-43.546426237369282</v>
      </c>
      <c r="G136" s="59">
        <v>4.708752201967326</v>
      </c>
      <c r="H136" s="59">
        <v>0.69402338196669577</v>
      </c>
      <c r="I136" s="59">
        <v>34.151198730959855</v>
      </c>
      <c r="J136" s="59">
        <v>39.553974314893878</v>
      </c>
      <c r="K136" s="59">
        <v>72.896019946932441</v>
      </c>
      <c r="L136" s="59">
        <v>6.8346668066977898</v>
      </c>
      <c r="M136" s="59">
        <v>-32.607037895758786</v>
      </c>
      <c r="N136" s="59">
        <v>10.499289254128138</v>
      </c>
      <c r="O136" s="59">
        <v>46.368991606068526</v>
      </c>
      <c r="P136" s="59">
        <v>5.2220440725096653E-4</v>
      </c>
      <c r="Q136" s="60">
        <v>99.999999999999972</v>
      </c>
      <c r="S136" s="92">
        <v>41000</v>
      </c>
      <c r="T136" s="335">
        <f t="shared" si="7"/>
        <v>-0.43546426237369285</v>
      </c>
      <c r="U136" s="335">
        <f t="shared" si="8"/>
        <v>-0.25772371089060997</v>
      </c>
      <c r="V136" s="335">
        <f t="shared" si="9"/>
        <v>0.72896019946932444</v>
      </c>
      <c r="W136" s="335">
        <f t="shared" si="10"/>
        <v>0.3955397431489388</v>
      </c>
      <c r="X136" s="335">
        <f t="shared" si="11"/>
        <v>0.10499289254128139</v>
      </c>
      <c r="Y136" s="335">
        <f t="shared" si="12"/>
        <v>0.46368991606068527</v>
      </c>
      <c r="Z136" s="335">
        <f t="shared" si="13"/>
        <v>5.2220440725096656E-6</v>
      </c>
    </row>
    <row r="137" spans="1:26" s="85" customFormat="1" ht="12.75" customHeight="1">
      <c r="A137" s="56"/>
      <c r="B137" s="57" t="s">
        <v>79</v>
      </c>
      <c r="C137" s="58">
        <v>1492214.3533825278</v>
      </c>
      <c r="D137" s="59">
        <v>-2.7031660518243976</v>
      </c>
      <c r="E137" s="59">
        <v>-42.404294010769497</v>
      </c>
      <c r="F137" s="59">
        <v>-45.107460062593894</v>
      </c>
      <c r="G137" s="59">
        <v>4.8718813328043655</v>
      </c>
      <c r="H137" s="59">
        <v>0.68153348634920896</v>
      </c>
      <c r="I137" s="59">
        <v>35.015920029168122</v>
      </c>
      <c r="J137" s="59">
        <v>40.569334848321695</v>
      </c>
      <c r="K137" s="59">
        <v>70.615884330514774</v>
      </c>
      <c r="L137" s="59">
        <v>7.0461937251242865</v>
      </c>
      <c r="M137" s="59">
        <v>-33.327356945301652</v>
      </c>
      <c r="N137" s="59">
        <v>11.29034900626581</v>
      </c>
      <c r="O137" s="59">
        <v>48.912519039729155</v>
      </c>
      <c r="P137" s="59">
        <v>5.3605793978676224E-4</v>
      </c>
      <c r="Q137" s="60">
        <v>99.999999999999943</v>
      </c>
      <c r="S137" s="92">
        <v>41030</v>
      </c>
      <c r="T137" s="335">
        <f t="shared" si="7"/>
        <v>-0.45107460062593896</v>
      </c>
      <c r="U137" s="335">
        <f t="shared" si="8"/>
        <v>-0.26281163220177367</v>
      </c>
      <c r="V137" s="335">
        <f t="shared" si="9"/>
        <v>0.70615884330514778</v>
      </c>
      <c r="W137" s="335">
        <f t="shared" si="10"/>
        <v>0.40569334848321698</v>
      </c>
      <c r="X137" s="335">
        <f t="shared" si="11"/>
        <v>0.1129034900626581</v>
      </c>
      <c r="Y137" s="335">
        <f t="shared" si="12"/>
        <v>0.48912519039729152</v>
      </c>
      <c r="Z137" s="335">
        <f t="shared" si="13"/>
        <v>5.3605793978676223E-6</v>
      </c>
    </row>
    <row r="138" spans="1:26" s="85" customFormat="1" ht="12.75" customHeight="1">
      <c r="A138" s="56"/>
      <c r="B138" s="57" t="s">
        <v>80</v>
      </c>
      <c r="C138" s="58">
        <v>1503397.4132741676</v>
      </c>
      <c r="D138" s="59">
        <v>-2.7067205510031016</v>
      </c>
      <c r="E138" s="59">
        <v>-42.204456753135908</v>
      </c>
      <c r="F138" s="59">
        <v>-44.911177304139009</v>
      </c>
      <c r="G138" s="59">
        <v>4.906528166689748</v>
      </c>
      <c r="H138" s="59">
        <v>0.65258004904900413</v>
      </c>
      <c r="I138" s="59">
        <v>37.309815922913714</v>
      </c>
      <c r="J138" s="59">
        <v>42.868924138652467</v>
      </c>
      <c r="K138" s="59">
        <v>65.830874190290771</v>
      </c>
      <c r="L138" s="59">
        <v>7.219996344655752</v>
      </c>
      <c r="M138" s="59">
        <v>-33.940543028967774</v>
      </c>
      <c r="N138" s="59">
        <v>11.61761885903673</v>
      </c>
      <c r="O138" s="59">
        <v>51.313769648301729</v>
      </c>
      <c r="P138" s="59">
        <v>5.3715216938975954E-4</v>
      </c>
      <c r="Q138" s="60">
        <v>100.00000000000006</v>
      </c>
      <c r="S138" s="92">
        <v>41061</v>
      </c>
      <c r="T138" s="335">
        <f t="shared" si="7"/>
        <v>-0.44911177304139011</v>
      </c>
      <c r="U138" s="335">
        <f t="shared" si="8"/>
        <v>-0.26720546684312024</v>
      </c>
      <c r="V138" s="335">
        <f t="shared" si="9"/>
        <v>0.65830874190290767</v>
      </c>
      <c r="W138" s="335">
        <f t="shared" si="10"/>
        <v>0.42868924138652464</v>
      </c>
      <c r="X138" s="335">
        <f t="shared" si="11"/>
        <v>0.1161761885903673</v>
      </c>
      <c r="Y138" s="335">
        <f t="shared" si="12"/>
        <v>0.51313769648301732</v>
      </c>
      <c r="Z138" s="335">
        <f t="shared" si="13"/>
        <v>5.3715216938975957E-6</v>
      </c>
    </row>
    <row r="139" spans="1:26" s="85" customFormat="1" ht="12.75" customHeight="1">
      <c r="A139" s="56"/>
      <c r="B139" s="57" t="s">
        <v>69</v>
      </c>
      <c r="C139" s="58">
        <v>1504539.1949595944</v>
      </c>
      <c r="D139" s="59">
        <v>-2.7569967154663604</v>
      </c>
      <c r="E139" s="59">
        <v>-43.093049587326526</v>
      </c>
      <c r="F139" s="59">
        <v>-45.850046302792883</v>
      </c>
      <c r="G139" s="59">
        <v>4.8715003777539696</v>
      </c>
      <c r="H139" s="59">
        <v>0.62552252362935579</v>
      </c>
      <c r="I139" s="59">
        <v>37.981801045671709</v>
      </c>
      <c r="J139" s="59">
        <v>43.478823947055034</v>
      </c>
      <c r="K139" s="59">
        <v>73.047933716219163</v>
      </c>
      <c r="L139" s="59">
        <v>7.3815046294297391</v>
      </c>
      <c r="M139" s="59">
        <v>-33.858623059215205</v>
      </c>
      <c r="N139" s="59">
        <v>11.419457869385978</v>
      </c>
      <c r="O139" s="59">
        <v>44.380498717352914</v>
      </c>
      <c r="P139" s="59">
        <v>4.5048256520736001E-4</v>
      </c>
      <c r="Q139" s="60">
        <v>99.999999999999943</v>
      </c>
      <c r="S139" s="92">
        <v>41091</v>
      </c>
      <c r="T139" s="335">
        <f t="shared" si="7"/>
        <v>-0.45850046302792885</v>
      </c>
      <c r="U139" s="335">
        <f t="shared" si="8"/>
        <v>-0.26477118429785468</v>
      </c>
      <c r="V139" s="335">
        <f t="shared" si="9"/>
        <v>0.7304793371621916</v>
      </c>
      <c r="W139" s="335">
        <f t="shared" si="10"/>
        <v>0.43478823947055034</v>
      </c>
      <c r="X139" s="335">
        <f t="shared" si="11"/>
        <v>0.11419457869385978</v>
      </c>
      <c r="Y139" s="335">
        <f t="shared" si="12"/>
        <v>0.44380498717352912</v>
      </c>
      <c r="Z139" s="335">
        <f t="shared" si="13"/>
        <v>4.5048256520736003E-6</v>
      </c>
    </row>
    <row r="140" spans="1:26" s="85" customFormat="1" ht="12.75" customHeight="1">
      <c r="A140" s="56"/>
      <c r="B140" s="57" t="s">
        <v>70</v>
      </c>
      <c r="C140" s="58">
        <v>1522821.3076098568</v>
      </c>
      <c r="D140" s="59">
        <v>-2.7136637900773057</v>
      </c>
      <c r="E140" s="59">
        <v>-42.469246726910285</v>
      </c>
      <c r="F140" s="59">
        <v>-45.18291051698759</v>
      </c>
      <c r="G140" s="59">
        <v>4.8688472437779087</v>
      </c>
      <c r="H140" s="59">
        <v>0.59474293410616796</v>
      </c>
      <c r="I140" s="59">
        <v>35.207928727446827</v>
      </c>
      <c r="J140" s="59">
        <v>40.671518905330906</v>
      </c>
      <c r="K140" s="59">
        <v>73.58363559527389</v>
      </c>
      <c r="L140" s="59">
        <v>7.3406938059744578</v>
      </c>
      <c r="M140" s="59">
        <v>-33.671767347150102</v>
      </c>
      <c r="N140" s="59">
        <v>11.957634792923583</v>
      </c>
      <c r="O140" s="59">
        <v>45.300745615978606</v>
      </c>
      <c r="P140" s="59">
        <v>4.491486562360745E-4</v>
      </c>
      <c r="Q140" s="60">
        <v>99.999999999999972</v>
      </c>
      <c r="S140" s="92">
        <v>41122</v>
      </c>
      <c r="T140" s="335">
        <f t="shared" si="7"/>
        <v>-0.4518291051698759</v>
      </c>
      <c r="U140" s="335">
        <f t="shared" si="8"/>
        <v>-0.26331073541175642</v>
      </c>
      <c r="V140" s="335">
        <f t="shared" si="9"/>
        <v>0.73583635595273889</v>
      </c>
      <c r="W140" s="335">
        <f t="shared" si="10"/>
        <v>0.40671518905330906</v>
      </c>
      <c r="X140" s="335">
        <f t="shared" si="11"/>
        <v>0.11957634792923583</v>
      </c>
      <c r="Y140" s="335">
        <f t="shared" si="12"/>
        <v>0.45300745615978605</v>
      </c>
      <c r="Z140" s="335">
        <f t="shared" si="13"/>
        <v>4.4914865623607448E-6</v>
      </c>
    </row>
    <row r="141" spans="1:26" s="85" customFormat="1" ht="12.75" customHeight="1">
      <c r="A141" s="56"/>
      <c r="B141" s="57" t="s">
        <v>71</v>
      </c>
      <c r="C141" s="58">
        <v>1534581.0425637877</v>
      </c>
      <c r="D141" s="59">
        <v>-2.705912042782352</v>
      </c>
      <c r="E141" s="59">
        <v>-42.112259488843478</v>
      </c>
      <c r="F141" s="59">
        <v>-44.818171531625829</v>
      </c>
      <c r="G141" s="59">
        <v>4.9169928855962288</v>
      </c>
      <c r="H141" s="59">
        <v>0.56848532067971536</v>
      </c>
      <c r="I141" s="59">
        <v>36.045368218764771</v>
      </c>
      <c r="J141" s="59">
        <v>41.530846425040714</v>
      </c>
      <c r="K141" s="59">
        <v>71.375280419087375</v>
      </c>
      <c r="L141" s="59">
        <v>7.3709338947719045</v>
      </c>
      <c r="M141" s="59">
        <v>-33.533578968477954</v>
      </c>
      <c r="N141" s="59">
        <v>11.610169603282722</v>
      </c>
      <c r="O141" s="59">
        <v>46.464070196852333</v>
      </c>
      <c r="P141" s="59">
        <v>4.4996106875293962E-4</v>
      </c>
      <c r="Q141" s="60">
        <v>100.00000000000003</v>
      </c>
      <c r="S141" s="92">
        <v>41153</v>
      </c>
      <c r="T141" s="335">
        <f t="shared" ref="T141:T204" si="14">F141/100</f>
        <v>-0.44818171531625828</v>
      </c>
      <c r="U141" s="335">
        <f t="shared" ref="U141:U204" si="15">(L141+M141)/100</f>
        <v>-0.26162645073706048</v>
      </c>
      <c r="V141" s="335">
        <f t="shared" ref="V141:V204" si="16">K141/100</f>
        <v>0.71375280419087372</v>
      </c>
      <c r="W141" s="335">
        <f t="shared" ref="W141:W204" si="17">J141/100</f>
        <v>0.41530846425040713</v>
      </c>
      <c r="X141" s="335">
        <f t="shared" ref="X141:X204" si="18">N141/100</f>
        <v>0.11610169603282722</v>
      </c>
      <c r="Y141" s="335">
        <f t="shared" ref="Y141:Y204" si="19">O141/100</f>
        <v>0.46464070196852331</v>
      </c>
      <c r="Z141" s="335">
        <f t="shared" ref="Z141:Z204" si="20">P141/100</f>
        <v>4.499610687529396E-6</v>
      </c>
    </row>
    <row r="142" spans="1:26" s="85" customFormat="1" ht="12.75" customHeight="1">
      <c r="A142" s="56"/>
      <c r="B142" s="57" t="s">
        <v>72</v>
      </c>
      <c r="C142" s="58">
        <v>1541195.6652242667</v>
      </c>
      <c r="D142" s="59">
        <v>-2.7316272665401371</v>
      </c>
      <c r="E142" s="59">
        <v>-41.828686184681132</v>
      </c>
      <c r="F142" s="59">
        <v>-44.560313451221269</v>
      </c>
      <c r="G142" s="59">
        <v>4.8887018105543962</v>
      </c>
      <c r="H142" s="59">
        <v>0.54013202520378123</v>
      </c>
      <c r="I142" s="59">
        <v>36.677370260946489</v>
      </c>
      <c r="J142" s="59">
        <v>42.106204096704666</v>
      </c>
      <c r="K142" s="59">
        <v>71.508455260068786</v>
      </c>
      <c r="L142" s="59">
        <v>7.4842637868061797</v>
      </c>
      <c r="M142" s="59">
        <v>-34.881363492762141</v>
      </c>
      <c r="N142" s="59">
        <v>11.139796625985003</v>
      </c>
      <c r="O142" s="59">
        <v>47.202503917061762</v>
      </c>
      <c r="P142" s="59">
        <v>4.5325735710418014E-4</v>
      </c>
      <c r="Q142" s="60">
        <v>100.00000000000009</v>
      </c>
      <c r="S142" s="92">
        <v>41183</v>
      </c>
      <c r="T142" s="335">
        <f t="shared" si="14"/>
        <v>-0.44560313451221267</v>
      </c>
      <c r="U142" s="335">
        <f t="shared" si="15"/>
        <v>-0.27397099705955957</v>
      </c>
      <c r="V142" s="335">
        <f t="shared" si="16"/>
        <v>0.71508455260068782</v>
      </c>
      <c r="W142" s="335">
        <f t="shared" si="17"/>
        <v>0.42106204096704664</v>
      </c>
      <c r="X142" s="335">
        <f t="shared" si="18"/>
        <v>0.11139796625985003</v>
      </c>
      <c r="Y142" s="335">
        <f t="shared" si="19"/>
        <v>0.47202503917061761</v>
      </c>
      <c r="Z142" s="335">
        <f t="shared" si="20"/>
        <v>4.5325735710418015E-6</v>
      </c>
    </row>
    <row r="143" spans="1:26" s="85" customFormat="1" ht="12.75" customHeight="1">
      <c r="A143" s="56"/>
      <c r="B143" s="57" t="s">
        <v>73</v>
      </c>
      <c r="C143" s="58">
        <v>1535545.9461985931</v>
      </c>
      <c r="D143" s="59">
        <v>-2.8559955609464556</v>
      </c>
      <c r="E143" s="59">
        <v>-43.616605940165023</v>
      </c>
      <c r="F143" s="59">
        <v>-46.472601501111477</v>
      </c>
      <c r="G143" s="59">
        <v>4.93730302181923</v>
      </c>
      <c r="H143" s="59">
        <v>0.52220771010422951</v>
      </c>
      <c r="I143" s="59">
        <v>37.106727924007792</v>
      </c>
      <c r="J143" s="59">
        <v>42.566238655931251</v>
      </c>
      <c r="K143" s="59">
        <v>70.489673205434585</v>
      </c>
      <c r="L143" s="59">
        <v>7.7066073140663907</v>
      </c>
      <c r="M143" s="59">
        <v>-35.226409235414238</v>
      </c>
      <c r="N143" s="59">
        <v>12.015889826172439</v>
      </c>
      <c r="O143" s="59">
        <v>48.920141623506112</v>
      </c>
      <c r="P143" s="59">
        <v>4.6011141493302162E-4</v>
      </c>
      <c r="Q143" s="60">
        <v>100</v>
      </c>
      <c r="S143" s="92">
        <v>41214</v>
      </c>
      <c r="T143" s="335">
        <f t="shared" si="14"/>
        <v>-0.46472601501111477</v>
      </c>
      <c r="U143" s="335">
        <f t="shared" si="15"/>
        <v>-0.27519801921347847</v>
      </c>
      <c r="V143" s="335">
        <f t="shared" si="16"/>
        <v>0.70489673205434589</v>
      </c>
      <c r="W143" s="335">
        <f t="shared" si="17"/>
        <v>0.42566238655931249</v>
      </c>
      <c r="X143" s="335">
        <f t="shared" si="18"/>
        <v>0.12015889826172438</v>
      </c>
      <c r="Y143" s="335">
        <f t="shared" si="19"/>
        <v>0.48920141623506114</v>
      </c>
      <c r="Z143" s="335">
        <f t="shared" si="20"/>
        <v>4.6011141493302161E-6</v>
      </c>
    </row>
    <row r="144" spans="1:26" s="85" customFormat="1" ht="12.75" customHeight="1">
      <c r="A144" s="56"/>
      <c r="B144" s="57" t="s">
        <v>74</v>
      </c>
      <c r="C144" s="58">
        <v>1550083.078158132</v>
      </c>
      <c r="D144" s="59">
        <v>-2.7635480814288105</v>
      </c>
      <c r="E144" s="59">
        <v>-40.802279763566233</v>
      </c>
      <c r="F144" s="59">
        <v>-43.565827844995042</v>
      </c>
      <c r="G144" s="59">
        <v>4.8796913555737831</v>
      </c>
      <c r="H144" s="59">
        <v>0.49729563729359155</v>
      </c>
      <c r="I144" s="59">
        <v>37.814753625163192</v>
      </c>
      <c r="J144" s="59">
        <v>43.191740618030565</v>
      </c>
      <c r="K144" s="59">
        <v>63.992078123868112</v>
      </c>
      <c r="L144" s="59">
        <v>8.186703598041877</v>
      </c>
      <c r="M144" s="59">
        <v>-35.964589424415898</v>
      </c>
      <c r="N144" s="59">
        <v>14.143545376741063</v>
      </c>
      <c r="O144" s="59">
        <v>50.015888767973948</v>
      </c>
      <c r="P144" s="59">
        <v>4.607847553870081E-4</v>
      </c>
      <c r="Q144" s="60">
        <v>100.00000000000001</v>
      </c>
      <c r="S144" s="92">
        <v>41244</v>
      </c>
      <c r="T144" s="335">
        <f t="shared" si="14"/>
        <v>-0.43565827844995042</v>
      </c>
      <c r="U144" s="335">
        <f t="shared" si="15"/>
        <v>-0.27777885826374021</v>
      </c>
      <c r="V144" s="335">
        <f t="shared" si="16"/>
        <v>0.63992078123868112</v>
      </c>
      <c r="W144" s="335">
        <f t="shared" si="17"/>
        <v>0.43191740618030566</v>
      </c>
      <c r="X144" s="335">
        <f t="shared" si="18"/>
        <v>0.14143545376741062</v>
      </c>
      <c r="Y144" s="335">
        <f t="shared" si="19"/>
        <v>0.50015888767973948</v>
      </c>
      <c r="Z144" s="335">
        <f t="shared" si="20"/>
        <v>4.6078475538700809E-6</v>
      </c>
    </row>
    <row r="145" spans="1:26" s="85" customFormat="1" ht="12.75" customHeight="1">
      <c r="A145" s="56">
        <v>2013</v>
      </c>
      <c r="B145" s="57" t="s">
        <v>75</v>
      </c>
      <c r="C145" s="58">
        <v>1563259.5250305373</v>
      </c>
      <c r="D145" s="59">
        <v>-2.6517258563230039</v>
      </c>
      <c r="E145" s="59">
        <v>-39.419805613395376</v>
      </c>
      <c r="F145" s="59">
        <v>-42.07153146971838</v>
      </c>
      <c r="G145" s="59">
        <v>4.7447384210057022</v>
      </c>
      <c r="H145" s="59">
        <v>0.47089820378479907</v>
      </c>
      <c r="I145" s="59">
        <v>38.436655596070793</v>
      </c>
      <c r="J145" s="59">
        <v>43.652292220861291</v>
      </c>
      <c r="K145" s="59">
        <v>71.383981218205761</v>
      </c>
      <c r="L145" s="59">
        <v>8.3584218825463061</v>
      </c>
      <c r="M145" s="59">
        <v>-35.654555975709933</v>
      </c>
      <c r="N145" s="59">
        <v>10.714925366719768</v>
      </c>
      <c r="O145" s="59">
        <v>43.616092255946384</v>
      </c>
      <c r="P145" s="59">
        <v>3.7450114880242054E-4</v>
      </c>
      <c r="Q145" s="60">
        <v>100.00000000000001</v>
      </c>
      <c r="S145" s="92">
        <v>41275</v>
      </c>
      <c r="T145" s="335">
        <f t="shared" si="14"/>
        <v>-0.42071531469718382</v>
      </c>
      <c r="U145" s="335">
        <f t="shared" si="15"/>
        <v>-0.27296134093163626</v>
      </c>
      <c r="V145" s="335">
        <f t="shared" si="16"/>
        <v>0.71383981218205761</v>
      </c>
      <c r="W145" s="335">
        <f t="shared" si="17"/>
        <v>0.43652292220861288</v>
      </c>
      <c r="X145" s="335">
        <f t="shared" si="18"/>
        <v>0.10714925366719769</v>
      </c>
      <c r="Y145" s="335">
        <f t="shared" si="19"/>
        <v>0.43616092255946382</v>
      </c>
      <c r="Z145" s="335">
        <f t="shared" si="20"/>
        <v>3.7450114880242055E-6</v>
      </c>
    </row>
    <row r="146" spans="1:26" s="85" customFormat="1" ht="12.75" customHeight="1">
      <c r="A146" s="56"/>
      <c r="B146" s="57" t="s">
        <v>76</v>
      </c>
      <c r="C146" s="58">
        <v>1593717.7420318543</v>
      </c>
      <c r="D146" s="59">
        <v>-2.5762157763468156</v>
      </c>
      <c r="E146" s="59">
        <v>-38.319590649056686</v>
      </c>
      <c r="F146" s="59">
        <v>-40.895806425403499</v>
      </c>
      <c r="G146" s="59">
        <v>4.6931438360459419</v>
      </c>
      <c r="H146" s="59">
        <v>0.43834511921709979</v>
      </c>
      <c r="I146" s="59">
        <v>37.680793634796508</v>
      </c>
      <c r="J146" s="59">
        <v>42.812282590059553</v>
      </c>
      <c r="K146" s="59">
        <v>69.69669780911714</v>
      </c>
      <c r="L146" s="59">
        <v>8.3515753030975297</v>
      </c>
      <c r="M146" s="59">
        <v>-35.197908618936047</v>
      </c>
      <c r="N146" s="59">
        <v>11.240410340779745</v>
      </c>
      <c r="O146" s="59">
        <v>43.992377125146959</v>
      </c>
      <c r="P146" s="59">
        <v>3.7187613864490934E-4</v>
      </c>
      <c r="Q146" s="60">
        <v>100.00000000000006</v>
      </c>
      <c r="S146" s="92">
        <v>41306</v>
      </c>
      <c r="T146" s="335">
        <f t="shared" si="14"/>
        <v>-0.40895806425403497</v>
      </c>
      <c r="U146" s="335">
        <f t="shared" si="15"/>
        <v>-0.26846333315838516</v>
      </c>
      <c r="V146" s="335">
        <f t="shared" si="16"/>
        <v>0.69696697809117136</v>
      </c>
      <c r="W146" s="335">
        <f t="shared" si="17"/>
        <v>0.42812282590059553</v>
      </c>
      <c r="X146" s="335">
        <f t="shared" si="18"/>
        <v>0.11240410340779744</v>
      </c>
      <c r="Y146" s="335">
        <f t="shared" si="19"/>
        <v>0.43992377125146959</v>
      </c>
      <c r="Z146" s="335">
        <f t="shared" si="20"/>
        <v>3.7187613864490932E-6</v>
      </c>
    </row>
    <row r="147" spans="1:26" s="85" customFormat="1" ht="12.75" customHeight="1">
      <c r="A147" s="56"/>
      <c r="B147" s="57" t="s">
        <v>77</v>
      </c>
      <c r="C147" s="58">
        <v>1596279.8662374602</v>
      </c>
      <c r="D147" s="59">
        <v>-2.6250926472352063</v>
      </c>
      <c r="E147" s="59">
        <v>-39.42056130274797</v>
      </c>
      <c r="F147" s="59">
        <v>-42.045653949983176</v>
      </c>
      <c r="G147" s="59">
        <v>4.7388296543128865</v>
      </c>
      <c r="H147" s="59">
        <v>0.41567683240874115</v>
      </c>
      <c r="I147" s="59">
        <v>38.230097142443313</v>
      </c>
      <c r="J147" s="59">
        <v>43.384603629164943</v>
      </c>
      <c r="K147" s="59">
        <v>68.457951161881354</v>
      </c>
      <c r="L147" s="59">
        <v>8.5247427336857253</v>
      </c>
      <c r="M147" s="59">
        <v>-35.291910713550003</v>
      </c>
      <c r="N147" s="59">
        <v>11.355554164398955</v>
      </c>
      <c r="O147" s="59">
        <v>45.614337547261449</v>
      </c>
      <c r="P147" s="59">
        <v>3.7542714073925847E-4</v>
      </c>
      <c r="Q147" s="60">
        <v>100</v>
      </c>
      <c r="S147" s="92">
        <v>41334</v>
      </c>
      <c r="T147" s="335">
        <f t="shared" si="14"/>
        <v>-0.42045653949983175</v>
      </c>
      <c r="U147" s="335">
        <f t="shared" si="15"/>
        <v>-0.26767167979864276</v>
      </c>
      <c r="V147" s="335">
        <f t="shared" si="16"/>
        <v>0.68457951161881359</v>
      </c>
      <c r="W147" s="335">
        <f t="shared" si="17"/>
        <v>0.43384603629164942</v>
      </c>
      <c r="X147" s="335">
        <f t="shared" si="18"/>
        <v>0.11355554164398955</v>
      </c>
      <c r="Y147" s="335">
        <f t="shared" si="19"/>
        <v>0.45614337547261452</v>
      </c>
      <c r="Z147" s="335">
        <f t="shared" si="20"/>
        <v>3.7542714073925849E-6</v>
      </c>
    </row>
    <row r="148" spans="1:26" s="85" customFormat="1" ht="12.75" customHeight="1">
      <c r="A148" s="56"/>
      <c r="B148" s="57" t="s">
        <v>78</v>
      </c>
      <c r="C148" s="58">
        <v>1602821.3406341814</v>
      </c>
      <c r="D148" s="59">
        <v>-2.6132139682820128</v>
      </c>
      <c r="E148" s="59">
        <v>-39.268657073420982</v>
      </c>
      <c r="F148" s="59">
        <v>-41.881871041702993</v>
      </c>
      <c r="G148" s="59">
        <v>4.7395613858776917</v>
      </c>
      <c r="H148" s="59">
        <v>0.39362027336455546</v>
      </c>
      <c r="I148" s="59">
        <v>38.733191344919589</v>
      </c>
      <c r="J148" s="59">
        <v>43.866373004161836</v>
      </c>
      <c r="K148" s="59">
        <v>69.610098914238421</v>
      </c>
      <c r="L148" s="59">
        <v>8.5616191453514077</v>
      </c>
      <c r="M148" s="59">
        <v>-35.277646806065462</v>
      </c>
      <c r="N148" s="59">
        <v>10.764216717496744</v>
      </c>
      <c r="O148" s="59">
        <v>44.356832242839722</v>
      </c>
      <c r="P148" s="59">
        <v>3.77823680436796E-4</v>
      </c>
      <c r="Q148" s="60">
        <v>100.00000000000009</v>
      </c>
      <c r="S148" s="92">
        <v>41365</v>
      </c>
      <c r="T148" s="335">
        <f t="shared" si="14"/>
        <v>-0.41881871041702995</v>
      </c>
      <c r="U148" s="335">
        <f t="shared" si="15"/>
        <v>-0.26716027660714053</v>
      </c>
      <c r="V148" s="335">
        <f t="shared" si="16"/>
        <v>0.69610098914238416</v>
      </c>
      <c r="W148" s="335">
        <f t="shared" si="17"/>
        <v>0.43866373004161835</v>
      </c>
      <c r="X148" s="335">
        <f t="shared" si="18"/>
        <v>0.10764216717496744</v>
      </c>
      <c r="Y148" s="335">
        <f t="shared" si="19"/>
        <v>0.44356832242839722</v>
      </c>
      <c r="Z148" s="335">
        <f t="shared" si="20"/>
        <v>3.7782368043679598E-6</v>
      </c>
    </row>
    <row r="149" spans="1:26" s="85" customFormat="1" ht="12.75" customHeight="1">
      <c r="A149" s="56"/>
      <c r="B149" s="57" t="s">
        <v>79</v>
      </c>
      <c r="C149" s="58">
        <v>1583776.4143381703</v>
      </c>
      <c r="D149" s="59">
        <v>-2.5221736246586608</v>
      </c>
      <c r="E149" s="59">
        <v>-41.624386495388805</v>
      </c>
      <c r="F149" s="59">
        <v>-44.146560120047468</v>
      </c>
      <c r="G149" s="59">
        <v>4.8714145199379049</v>
      </c>
      <c r="H149" s="59">
        <v>0.36688939163879003</v>
      </c>
      <c r="I149" s="59">
        <v>36.801011498895761</v>
      </c>
      <c r="J149" s="59">
        <v>42.039315410472454</v>
      </c>
      <c r="K149" s="59">
        <v>73.175613847199074</v>
      </c>
      <c r="L149" s="59">
        <v>8.0105769249938579</v>
      </c>
      <c r="M149" s="59">
        <v>-36.319976065800702</v>
      </c>
      <c r="N149" s="59">
        <v>10.821429681486917</v>
      </c>
      <c r="O149" s="59">
        <v>46.419213920226213</v>
      </c>
      <c r="P149" s="59">
        <v>3.8640146958894052E-4</v>
      </c>
      <c r="Q149" s="60">
        <v>99.999999999999943</v>
      </c>
      <c r="S149" s="92">
        <v>41395</v>
      </c>
      <c r="T149" s="335">
        <f t="shared" si="14"/>
        <v>-0.44146560120047468</v>
      </c>
      <c r="U149" s="335">
        <f t="shared" si="15"/>
        <v>-0.28309399140806846</v>
      </c>
      <c r="V149" s="335">
        <f t="shared" si="16"/>
        <v>0.73175613847199072</v>
      </c>
      <c r="W149" s="335">
        <f t="shared" si="17"/>
        <v>0.42039315410472455</v>
      </c>
      <c r="X149" s="335">
        <f t="shared" si="18"/>
        <v>0.10821429681486917</v>
      </c>
      <c r="Y149" s="335">
        <f t="shared" si="19"/>
        <v>0.4641921392022621</v>
      </c>
      <c r="Z149" s="335">
        <f t="shared" si="20"/>
        <v>3.8640146958894052E-6</v>
      </c>
    </row>
    <row r="150" spans="1:26" s="85" customFormat="1" ht="12.75" customHeight="1">
      <c r="A150" s="56"/>
      <c r="B150" s="57" t="s">
        <v>80</v>
      </c>
      <c r="C150" s="58">
        <v>1580271.0201837069</v>
      </c>
      <c r="D150" s="59">
        <v>-2.4156998752211423</v>
      </c>
      <c r="E150" s="59">
        <v>-43.274683296016484</v>
      </c>
      <c r="F150" s="59">
        <v>-45.690383171237627</v>
      </c>
      <c r="G150" s="59">
        <v>4.9322827545001262</v>
      </c>
      <c r="H150" s="59">
        <v>0.35982280928720356</v>
      </c>
      <c r="I150" s="59">
        <v>37.25133391688108</v>
      </c>
      <c r="J150" s="59">
        <v>42.543439480668411</v>
      </c>
      <c r="K150" s="59">
        <v>72.55422845630865</v>
      </c>
      <c r="L150" s="59">
        <v>8.4527697178562917</v>
      </c>
      <c r="M150" s="59">
        <v>-36.822560704863427</v>
      </c>
      <c r="N150" s="59">
        <v>11.963095181942464</v>
      </c>
      <c r="O150" s="59">
        <v>46.999020645627006</v>
      </c>
      <c r="P150" s="59">
        <v>3.9039369837200188E-4</v>
      </c>
      <c r="Q150" s="60">
        <v>100.00000000000016</v>
      </c>
      <c r="S150" s="92">
        <v>41426</v>
      </c>
      <c r="T150" s="335">
        <f t="shared" si="14"/>
        <v>-0.45690383171237625</v>
      </c>
      <c r="U150" s="335">
        <f t="shared" si="15"/>
        <v>-0.28369790987007137</v>
      </c>
      <c r="V150" s="335">
        <f t="shared" si="16"/>
        <v>0.72554228456308645</v>
      </c>
      <c r="W150" s="335">
        <f t="shared" si="17"/>
        <v>0.4254343948066841</v>
      </c>
      <c r="X150" s="335">
        <f t="shared" si="18"/>
        <v>0.11963095181942464</v>
      </c>
      <c r="Y150" s="335">
        <f t="shared" si="19"/>
        <v>0.46999020645627004</v>
      </c>
      <c r="Z150" s="335">
        <f t="shared" si="20"/>
        <v>3.9039369837200187E-6</v>
      </c>
    </row>
    <row r="151" spans="1:26" s="85" customFormat="1" ht="12.75" customHeight="1">
      <c r="A151" s="56"/>
      <c r="B151" s="57" t="s">
        <v>69</v>
      </c>
      <c r="C151" s="58">
        <v>1573789.3525526179</v>
      </c>
      <c r="D151" s="59">
        <v>-2.5332409933042701</v>
      </c>
      <c r="E151" s="59">
        <v>-45.148693875087318</v>
      </c>
      <c r="F151" s="59">
        <v>-47.681934868391586</v>
      </c>
      <c r="G151" s="59">
        <v>4.8529536855335298</v>
      </c>
      <c r="H151" s="59">
        <v>0.31967150656459031</v>
      </c>
      <c r="I151" s="59">
        <v>38.263914960573793</v>
      </c>
      <c r="J151" s="59">
        <v>43.43654015267191</v>
      </c>
      <c r="K151" s="59">
        <v>77.214668630226853</v>
      </c>
      <c r="L151" s="59">
        <v>8.823966002795034</v>
      </c>
      <c r="M151" s="59">
        <v>-37.043793694871141</v>
      </c>
      <c r="N151" s="59">
        <v>11.371495035172858</v>
      </c>
      <c r="O151" s="59">
        <v>43.87875206091578</v>
      </c>
      <c r="P151" s="59">
        <v>3.0668148009595453E-4</v>
      </c>
      <c r="Q151" s="60">
        <v>99.999999999999801</v>
      </c>
      <c r="S151" s="92">
        <v>41456</v>
      </c>
      <c r="T151" s="335">
        <f t="shared" si="14"/>
        <v>-0.47681934868391584</v>
      </c>
      <c r="U151" s="335">
        <f t="shared" si="15"/>
        <v>-0.2821982769207611</v>
      </c>
      <c r="V151" s="335">
        <f t="shared" si="16"/>
        <v>0.77214668630226857</v>
      </c>
      <c r="W151" s="335">
        <f t="shared" si="17"/>
        <v>0.4343654015267191</v>
      </c>
      <c r="X151" s="335">
        <f t="shared" si="18"/>
        <v>0.11371495035172857</v>
      </c>
      <c r="Y151" s="335">
        <f t="shared" si="19"/>
        <v>0.43878752060915782</v>
      </c>
      <c r="Z151" s="335">
        <f t="shared" si="20"/>
        <v>3.0668148009595451E-6</v>
      </c>
    </row>
    <row r="152" spans="1:26" s="85" customFormat="1" ht="12.75" customHeight="1">
      <c r="A152" s="56"/>
      <c r="B152" s="57" t="s">
        <v>70</v>
      </c>
      <c r="C152" s="58">
        <v>1573100.1559264315</v>
      </c>
      <c r="D152" s="59">
        <v>-2.6636816400872561</v>
      </c>
      <c r="E152" s="59">
        <v>-46.610897985005117</v>
      </c>
      <c r="F152" s="59">
        <v>-49.274579625092372</v>
      </c>
      <c r="G152" s="59">
        <v>4.892659369891228</v>
      </c>
      <c r="H152" s="59">
        <v>0.30077649017180069</v>
      </c>
      <c r="I152" s="59">
        <v>38.085279961712907</v>
      </c>
      <c r="J152" s="59">
        <v>43.278715821775933</v>
      </c>
      <c r="K152" s="59">
        <v>76.011209776859559</v>
      </c>
      <c r="L152" s="59">
        <v>10.046890601084545</v>
      </c>
      <c r="M152" s="59">
        <v>-37.248861841728939</v>
      </c>
      <c r="N152" s="59">
        <v>11.84093021448351</v>
      </c>
      <c r="O152" s="59">
        <v>45.34538691226436</v>
      </c>
      <c r="P152" s="59">
        <v>3.081403534136042E-4</v>
      </c>
      <c r="Q152" s="60">
        <v>100</v>
      </c>
      <c r="S152" s="92">
        <v>41487</v>
      </c>
      <c r="T152" s="335">
        <f t="shared" si="14"/>
        <v>-0.49274579625092374</v>
      </c>
      <c r="U152" s="335">
        <f t="shared" si="15"/>
        <v>-0.27201971240644396</v>
      </c>
      <c r="V152" s="335">
        <f t="shared" si="16"/>
        <v>0.76011209776859556</v>
      </c>
      <c r="W152" s="335">
        <f t="shared" si="17"/>
        <v>0.43278715821775932</v>
      </c>
      <c r="X152" s="335">
        <f t="shared" si="18"/>
        <v>0.1184093021448351</v>
      </c>
      <c r="Y152" s="335">
        <f t="shared" si="19"/>
        <v>0.45345386912264357</v>
      </c>
      <c r="Z152" s="335">
        <f t="shared" si="20"/>
        <v>3.0814035341360421E-6</v>
      </c>
    </row>
    <row r="153" spans="1:26" s="85" customFormat="1" ht="12.75" customHeight="1">
      <c r="A153" s="56"/>
      <c r="B153" s="57" t="s">
        <v>71</v>
      </c>
      <c r="C153" s="58">
        <v>1635596.7216101019</v>
      </c>
      <c r="D153" s="59">
        <v>-1.5605152731958596</v>
      </c>
      <c r="E153" s="59">
        <v>-42.560617694666277</v>
      </c>
      <c r="F153" s="59">
        <v>-44.121132967862138</v>
      </c>
      <c r="G153" s="59">
        <v>4.8258152689005209</v>
      </c>
      <c r="H153" s="59">
        <v>0.27152496010498622</v>
      </c>
      <c r="I153" s="59">
        <v>37.402444062944809</v>
      </c>
      <c r="J153" s="59">
        <v>42.49978429195032</v>
      </c>
      <c r="K153" s="59">
        <v>69.615007478837171</v>
      </c>
      <c r="L153" s="59">
        <v>10.133733624475777</v>
      </c>
      <c r="M153" s="59">
        <v>-36.723831775051302</v>
      </c>
      <c r="N153" s="59">
        <v>12.560620999280387</v>
      </c>
      <c r="O153" s="59">
        <v>46.035520085438847</v>
      </c>
      <c r="P153" s="59">
        <v>2.9826293092715425E-4</v>
      </c>
      <c r="Q153" s="60">
        <v>100</v>
      </c>
      <c r="S153" s="92">
        <v>41518</v>
      </c>
      <c r="T153" s="335">
        <f t="shared" si="14"/>
        <v>-0.44121132967862137</v>
      </c>
      <c r="U153" s="335">
        <f t="shared" si="15"/>
        <v>-0.26590098150575525</v>
      </c>
      <c r="V153" s="335">
        <f t="shared" si="16"/>
        <v>0.69615007478837176</v>
      </c>
      <c r="W153" s="335">
        <f t="shared" si="17"/>
        <v>0.42499784291950321</v>
      </c>
      <c r="X153" s="335">
        <f t="shared" si="18"/>
        <v>0.12560620999280386</v>
      </c>
      <c r="Y153" s="335">
        <f t="shared" si="19"/>
        <v>0.46035520085438847</v>
      </c>
      <c r="Z153" s="335">
        <f t="shared" si="20"/>
        <v>2.9826293092715426E-6</v>
      </c>
    </row>
    <row r="154" spans="1:26" s="85" customFormat="1" ht="12.75" customHeight="1">
      <c r="A154" s="56"/>
      <c r="B154" s="57" t="s">
        <v>72</v>
      </c>
      <c r="C154" s="58">
        <v>1654964.4860863741</v>
      </c>
      <c r="D154" s="59">
        <v>-1.5625798155093436</v>
      </c>
      <c r="E154" s="59">
        <v>-41.733416073723603</v>
      </c>
      <c r="F154" s="59">
        <v>-43.295995889232948</v>
      </c>
      <c r="G154" s="59">
        <v>4.8211454658732267</v>
      </c>
      <c r="H154" s="59">
        <v>0.24839117705145988</v>
      </c>
      <c r="I154" s="59">
        <v>37.555828068446431</v>
      </c>
      <c r="J154" s="59">
        <v>42.62536471137112</v>
      </c>
      <c r="K154" s="59">
        <v>69.025389381339693</v>
      </c>
      <c r="L154" s="59">
        <v>10.729262768575735</v>
      </c>
      <c r="M154" s="59">
        <v>-36.403160001080117</v>
      </c>
      <c r="N154" s="59">
        <v>10.563147250320281</v>
      </c>
      <c r="O154" s="59">
        <v>46.755694460329842</v>
      </c>
      <c r="P154" s="59">
        <v>2.9731837640073055E-4</v>
      </c>
      <c r="Q154" s="60">
        <v>100</v>
      </c>
      <c r="S154" s="92">
        <v>41548</v>
      </c>
      <c r="T154" s="335">
        <f t="shared" si="14"/>
        <v>-0.43295995889232947</v>
      </c>
      <c r="U154" s="335">
        <f t="shared" si="15"/>
        <v>-0.25673897232504378</v>
      </c>
      <c r="V154" s="335">
        <f t="shared" si="16"/>
        <v>0.69025389381339697</v>
      </c>
      <c r="W154" s="335">
        <f t="shared" si="17"/>
        <v>0.42625364711371122</v>
      </c>
      <c r="X154" s="335">
        <f t="shared" si="18"/>
        <v>0.1056314725032028</v>
      </c>
      <c r="Y154" s="335">
        <f t="shared" si="19"/>
        <v>0.46755694460329844</v>
      </c>
      <c r="Z154" s="335">
        <f t="shared" si="20"/>
        <v>2.9731837640073054E-6</v>
      </c>
    </row>
    <row r="155" spans="1:26" s="85" customFormat="1" ht="12.75" customHeight="1">
      <c r="A155" s="56"/>
      <c r="B155" s="57" t="s">
        <v>73</v>
      </c>
      <c r="C155" s="58">
        <v>1614086.6710601947</v>
      </c>
      <c r="D155" s="59">
        <v>-1.7327761565420343</v>
      </c>
      <c r="E155" s="59">
        <v>-44.810138890631627</v>
      </c>
      <c r="F155" s="59">
        <v>-46.542915047173665</v>
      </c>
      <c r="G155" s="59">
        <v>4.9948775715444071</v>
      </c>
      <c r="H155" s="59">
        <v>0.2332708404559313</v>
      </c>
      <c r="I155" s="59">
        <v>38.720549840279197</v>
      </c>
      <c r="J155" s="59">
        <v>43.948698252279534</v>
      </c>
      <c r="K155" s="59">
        <v>68.238062175723144</v>
      </c>
      <c r="L155" s="59">
        <v>11.183301386888665</v>
      </c>
      <c r="M155" s="59">
        <v>-37.437269054103879</v>
      </c>
      <c r="N155" s="59">
        <v>10.846670606865501</v>
      </c>
      <c r="O155" s="59">
        <v>49.763143618505758</v>
      </c>
      <c r="P155" s="59">
        <v>3.0806101488331224E-4</v>
      </c>
      <c r="Q155" s="60">
        <v>99.999999999999972</v>
      </c>
      <c r="S155" s="92">
        <v>41579</v>
      </c>
      <c r="T155" s="335">
        <f t="shared" si="14"/>
        <v>-0.46542915047173666</v>
      </c>
      <c r="U155" s="335">
        <f t="shared" si="15"/>
        <v>-0.26253967667215217</v>
      </c>
      <c r="V155" s="335">
        <f t="shared" si="16"/>
        <v>0.68238062175723146</v>
      </c>
      <c r="W155" s="335">
        <f t="shared" si="17"/>
        <v>0.43948698252279533</v>
      </c>
      <c r="X155" s="335">
        <f t="shared" si="18"/>
        <v>0.10846670606865501</v>
      </c>
      <c r="Y155" s="335">
        <f t="shared" si="19"/>
        <v>0.49763143618505756</v>
      </c>
      <c r="Z155" s="335">
        <f t="shared" si="20"/>
        <v>3.0806101488331223E-6</v>
      </c>
    </row>
    <row r="156" spans="1:26" s="85" customFormat="1" ht="12.75" customHeight="1">
      <c r="A156" s="56"/>
      <c r="B156" s="57" t="s">
        <v>74</v>
      </c>
      <c r="C156" s="58">
        <v>1626334.8656840397</v>
      </c>
      <c r="D156" s="59">
        <v>-1.809695946143568</v>
      </c>
      <c r="E156" s="59">
        <v>-44.797425623863937</v>
      </c>
      <c r="F156" s="59">
        <v>-46.607121570007507</v>
      </c>
      <c r="G156" s="59">
        <v>5.0056784020268381</v>
      </c>
      <c r="H156" s="59">
        <v>0.2137559672136827</v>
      </c>
      <c r="I156" s="59">
        <v>39.653888410767138</v>
      </c>
      <c r="J156" s="59">
        <v>44.873322780007655</v>
      </c>
      <c r="K156" s="59">
        <v>62.193758313825583</v>
      </c>
      <c r="L156" s="59">
        <v>11.984613980744159</v>
      </c>
      <c r="M156" s="59">
        <v>-38.697286716369682</v>
      </c>
      <c r="N156" s="59">
        <v>14.553715591730661</v>
      </c>
      <c r="O156" s="59">
        <v>51.698688519634409</v>
      </c>
      <c r="P156" s="59">
        <v>3.0910043472994267E-4</v>
      </c>
      <c r="Q156" s="60">
        <v>100</v>
      </c>
      <c r="S156" s="92">
        <v>41609</v>
      </c>
      <c r="T156" s="335">
        <f t="shared" si="14"/>
        <v>-0.46607121570007509</v>
      </c>
      <c r="U156" s="335">
        <f t="shared" si="15"/>
        <v>-0.26712672735625526</v>
      </c>
      <c r="V156" s="335">
        <f t="shared" si="16"/>
        <v>0.62193758313825587</v>
      </c>
      <c r="W156" s="335">
        <f t="shared" si="17"/>
        <v>0.44873322780007657</v>
      </c>
      <c r="X156" s="335">
        <f t="shared" si="18"/>
        <v>0.14553715591730662</v>
      </c>
      <c r="Y156" s="335">
        <f t="shared" si="19"/>
        <v>0.51698688519634406</v>
      </c>
      <c r="Z156" s="335">
        <f t="shared" si="20"/>
        <v>3.0910043472994265E-6</v>
      </c>
    </row>
    <row r="157" spans="1:26" s="85" customFormat="1" ht="12.75" customHeight="1">
      <c r="A157" s="56">
        <v>2014</v>
      </c>
      <c r="B157" s="57" t="s">
        <v>75</v>
      </c>
      <c r="C157" s="58">
        <v>1613202.9739370502</v>
      </c>
      <c r="D157" s="59">
        <v>-1.8718891772862678</v>
      </c>
      <c r="E157" s="59">
        <v>-46.665526136921251</v>
      </c>
      <c r="F157" s="59">
        <v>-48.537415314207522</v>
      </c>
      <c r="G157" s="59">
        <v>4.974919240614514</v>
      </c>
      <c r="H157" s="59">
        <v>0.19237874780611103</v>
      </c>
      <c r="I157" s="59">
        <v>40.731766795217425</v>
      </c>
      <c r="J157" s="59">
        <v>45.899064783638053</v>
      </c>
      <c r="K157" s="59">
        <v>72.938969042146283</v>
      </c>
      <c r="L157" s="59">
        <v>12.121214379813189</v>
      </c>
      <c r="M157" s="59">
        <v>-39.196359141571342</v>
      </c>
      <c r="N157" s="59">
        <v>10.888992072446712</v>
      </c>
      <c r="O157" s="59">
        <v>45.885304505083369</v>
      </c>
      <c r="P157" s="59">
        <v>2.2967265123232896E-4</v>
      </c>
      <c r="Q157" s="60">
        <v>100</v>
      </c>
      <c r="S157" s="92">
        <v>41640</v>
      </c>
      <c r="T157" s="335">
        <f t="shared" si="14"/>
        <v>-0.48537415314207522</v>
      </c>
      <c r="U157" s="335">
        <f t="shared" si="15"/>
        <v>-0.27075144761758152</v>
      </c>
      <c r="V157" s="335">
        <f t="shared" si="16"/>
        <v>0.72938969042146284</v>
      </c>
      <c r="W157" s="335">
        <f t="shared" si="17"/>
        <v>0.45899064783638055</v>
      </c>
      <c r="X157" s="335">
        <f t="shared" si="18"/>
        <v>0.10888992072446711</v>
      </c>
      <c r="Y157" s="335">
        <f t="shared" si="19"/>
        <v>0.45885304505083369</v>
      </c>
      <c r="Z157" s="335">
        <f t="shared" si="20"/>
        <v>2.2967265123232896E-6</v>
      </c>
    </row>
    <row r="158" spans="1:26" s="85" customFormat="1" ht="12.75" customHeight="1">
      <c r="A158" s="56"/>
      <c r="B158" s="57" t="s">
        <v>76</v>
      </c>
      <c r="C158" s="58">
        <v>1649536.1701577476</v>
      </c>
      <c r="D158" s="59">
        <v>-1.7584325405456174</v>
      </c>
      <c r="E158" s="59">
        <v>-44.200380789661345</v>
      </c>
      <c r="F158" s="59">
        <v>-45.958813330206965</v>
      </c>
      <c r="G158" s="59">
        <v>4.9075116988266085</v>
      </c>
      <c r="H158" s="59">
        <v>0.17187777530385204</v>
      </c>
      <c r="I158" s="59">
        <v>39.704854416092736</v>
      </c>
      <c r="J158" s="59">
        <v>44.784243890223195</v>
      </c>
      <c r="K158" s="59">
        <v>70.083150885222125</v>
      </c>
      <c r="L158" s="59">
        <v>11.899980884419955</v>
      </c>
      <c r="M158" s="59">
        <v>-38.764921129624263</v>
      </c>
      <c r="N158" s="59">
        <v>12.103841960444946</v>
      </c>
      <c r="O158" s="59">
        <v>45.852289923994988</v>
      </c>
      <c r="P158" s="59">
        <v>2.2691552617740089E-4</v>
      </c>
      <c r="Q158" s="60">
        <v>100.00000000000017</v>
      </c>
      <c r="S158" s="92">
        <v>41671</v>
      </c>
      <c r="T158" s="335">
        <f t="shared" si="14"/>
        <v>-0.45958813330206966</v>
      </c>
      <c r="U158" s="335">
        <f t="shared" si="15"/>
        <v>-0.26864940245204311</v>
      </c>
      <c r="V158" s="335">
        <f t="shared" si="16"/>
        <v>0.70083150885222123</v>
      </c>
      <c r="W158" s="335">
        <f t="shared" si="17"/>
        <v>0.44784243890223197</v>
      </c>
      <c r="X158" s="335">
        <f t="shared" si="18"/>
        <v>0.12103841960444946</v>
      </c>
      <c r="Y158" s="335">
        <f t="shared" si="19"/>
        <v>0.45852289923994988</v>
      </c>
      <c r="Z158" s="335">
        <f t="shared" si="20"/>
        <v>2.269155261774009E-6</v>
      </c>
    </row>
    <row r="159" spans="1:26" s="85" customFormat="1" ht="12.75" customHeight="1">
      <c r="A159" s="56"/>
      <c r="B159" s="57" t="s">
        <v>77</v>
      </c>
      <c r="C159" s="58">
        <v>1685681.2849941964</v>
      </c>
      <c r="D159" s="59">
        <v>-1.3440257449006174</v>
      </c>
      <c r="E159" s="59">
        <v>-41.928177289052293</v>
      </c>
      <c r="F159" s="59">
        <v>-43.272203033952913</v>
      </c>
      <c r="G159" s="59">
        <v>4.9224531782800671</v>
      </c>
      <c r="H159" s="59">
        <v>0.15614959617992699</v>
      </c>
      <c r="I159" s="59">
        <v>39.524101645528873</v>
      </c>
      <c r="J159" s="59">
        <v>44.602704419988868</v>
      </c>
      <c r="K159" s="59">
        <v>66.702172894803397</v>
      </c>
      <c r="L159" s="59">
        <v>11.683582403008229</v>
      </c>
      <c r="M159" s="59">
        <v>-39.055095692974469</v>
      </c>
      <c r="N159" s="59">
        <v>11.963675941559991</v>
      </c>
      <c r="O159" s="59">
        <v>47.374938188476612</v>
      </c>
      <c r="P159" s="59">
        <v>2.2487909035622059E-4</v>
      </c>
      <c r="Q159" s="60">
        <v>100.00000000000009</v>
      </c>
      <c r="S159" s="92">
        <v>41699</v>
      </c>
      <c r="T159" s="335">
        <f t="shared" si="14"/>
        <v>-0.43272203033952911</v>
      </c>
      <c r="U159" s="335">
        <f t="shared" si="15"/>
        <v>-0.27371513289966237</v>
      </c>
      <c r="V159" s="335">
        <f t="shared" si="16"/>
        <v>0.66702172894803402</v>
      </c>
      <c r="W159" s="335">
        <f t="shared" si="17"/>
        <v>0.4460270441998887</v>
      </c>
      <c r="X159" s="335">
        <f t="shared" si="18"/>
        <v>0.11963675941559991</v>
      </c>
      <c r="Y159" s="335">
        <f t="shared" si="19"/>
        <v>0.47374938188476612</v>
      </c>
      <c r="Z159" s="335">
        <f t="shared" si="20"/>
        <v>2.2487909035622059E-6</v>
      </c>
    </row>
    <row r="160" spans="1:26" s="85" customFormat="1" ht="12.75" customHeight="1">
      <c r="A160" s="56"/>
      <c r="B160" s="57" t="s">
        <v>78</v>
      </c>
      <c r="C160" s="58">
        <v>1695977.5913689199</v>
      </c>
      <c r="D160" s="59">
        <v>-1.1062356154828641</v>
      </c>
      <c r="E160" s="59">
        <v>-41.142089193871136</v>
      </c>
      <c r="F160" s="59">
        <v>-42.248324809354003</v>
      </c>
      <c r="G160" s="59">
        <v>4.9272116265817161</v>
      </c>
      <c r="H160" s="59">
        <v>0.13622362169502775</v>
      </c>
      <c r="I160" s="59">
        <v>40.114637358807329</v>
      </c>
      <c r="J160" s="59">
        <v>45.178072607084076</v>
      </c>
      <c r="K160" s="59">
        <v>70.29330357754742</v>
      </c>
      <c r="L160" s="59">
        <v>11.315661029676155</v>
      </c>
      <c r="M160" s="59">
        <v>-39.147642127864444</v>
      </c>
      <c r="N160" s="59">
        <v>10.869321646129043</v>
      </c>
      <c r="O160" s="59">
        <v>43.73938175092588</v>
      </c>
      <c r="P160" s="59">
        <v>2.2632585592724606E-4</v>
      </c>
      <c r="Q160" s="60">
        <v>100.00000000000004</v>
      </c>
      <c r="S160" s="92">
        <v>41730</v>
      </c>
      <c r="T160" s="335">
        <f t="shared" si="14"/>
        <v>-0.42248324809354004</v>
      </c>
      <c r="U160" s="335">
        <f t="shared" si="15"/>
        <v>-0.27831981098188285</v>
      </c>
      <c r="V160" s="335">
        <f t="shared" si="16"/>
        <v>0.70293303577547417</v>
      </c>
      <c r="W160" s="335">
        <f t="shared" si="17"/>
        <v>0.45178072607084074</v>
      </c>
      <c r="X160" s="335">
        <f t="shared" si="18"/>
        <v>0.10869321646129043</v>
      </c>
      <c r="Y160" s="335">
        <f t="shared" si="19"/>
        <v>0.43739381750925882</v>
      </c>
      <c r="Z160" s="335">
        <f t="shared" si="20"/>
        <v>2.2632585592724606E-6</v>
      </c>
    </row>
    <row r="161" spans="1:26" s="85" customFormat="1" ht="12.75" customHeight="1">
      <c r="A161" s="56"/>
      <c r="B161" s="57" t="s">
        <v>79</v>
      </c>
      <c r="C161" s="58">
        <v>1725869.1629351685</v>
      </c>
      <c r="D161" s="59">
        <v>-1.1079386393040276</v>
      </c>
      <c r="E161" s="59">
        <v>-40.538421505428651</v>
      </c>
      <c r="F161" s="59">
        <v>-41.646360144732682</v>
      </c>
      <c r="G161" s="59">
        <v>4.9102553669054876</v>
      </c>
      <c r="H161" s="59">
        <v>0.12167541659763327</v>
      </c>
      <c r="I161" s="59">
        <v>39.852158742421118</v>
      </c>
      <c r="J161" s="59">
        <v>44.884089525924239</v>
      </c>
      <c r="K161" s="59">
        <v>67.563586356633891</v>
      </c>
      <c r="L161" s="59">
        <v>11.003633274965322</v>
      </c>
      <c r="M161" s="59">
        <v>-38.588135596381271</v>
      </c>
      <c r="N161" s="59">
        <v>10.978779234352524</v>
      </c>
      <c r="O161" s="59">
        <v>45.804182126319468</v>
      </c>
      <c r="P161" s="59">
        <v>2.2522291860116022E-4</v>
      </c>
      <c r="Q161" s="60">
        <v>100.00000000000011</v>
      </c>
      <c r="S161" s="92">
        <v>41760</v>
      </c>
      <c r="T161" s="335">
        <f t="shared" si="14"/>
        <v>-0.4164636014473268</v>
      </c>
      <c r="U161" s="335">
        <f t="shared" si="15"/>
        <v>-0.27584502321415949</v>
      </c>
      <c r="V161" s="335">
        <f t="shared" si="16"/>
        <v>0.67563586356633887</v>
      </c>
      <c r="W161" s="335">
        <f t="shared" si="17"/>
        <v>0.44884089525924237</v>
      </c>
      <c r="X161" s="335">
        <f t="shared" si="18"/>
        <v>0.10978779234352525</v>
      </c>
      <c r="Y161" s="335">
        <f t="shared" si="19"/>
        <v>0.4580418212631947</v>
      </c>
      <c r="Z161" s="335">
        <f t="shared" si="20"/>
        <v>2.2522291860116022E-6</v>
      </c>
    </row>
    <row r="162" spans="1:26" s="85" customFormat="1" ht="12.75" customHeight="1">
      <c r="A162" s="56"/>
      <c r="B162" s="57" t="s">
        <v>80</v>
      </c>
      <c r="C162" s="58">
        <v>1755146.9961135536</v>
      </c>
      <c r="D162" s="59">
        <v>-1.0850020948136994</v>
      </c>
      <c r="E162" s="59">
        <v>-39.344246252208102</v>
      </c>
      <c r="F162" s="59">
        <v>-40.429248347021797</v>
      </c>
      <c r="G162" s="59">
        <v>4.8289503900924409</v>
      </c>
      <c r="H162" s="59">
        <v>0.10055744754007183</v>
      </c>
      <c r="I162" s="59">
        <v>40.262549474122331</v>
      </c>
      <c r="J162" s="59">
        <v>45.192057311754844</v>
      </c>
      <c r="K162" s="59">
        <v>65.253063539906393</v>
      </c>
      <c r="L162" s="59">
        <v>10.421898534676686</v>
      </c>
      <c r="M162" s="59">
        <v>-39.761445355176036</v>
      </c>
      <c r="N162" s="59">
        <v>11.20673170963706</v>
      </c>
      <c r="O162" s="59">
        <v>48.116718924298262</v>
      </c>
      <c r="P162" s="59">
        <v>2.2368192457345614E-4</v>
      </c>
      <c r="Q162" s="60">
        <v>100</v>
      </c>
      <c r="S162" s="92">
        <v>41791</v>
      </c>
      <c r="T162" s="335">
        <f t="shared" si="14"/>
        <v>-0.40429248347021796</v>
      </c>
      <c r="U162" s="335">
        <f t="shared" si="15"/>
        <v>-0.29339546820499351</v>
      </c>
      <c r="V162" s="335">
        <f t="shared" si="16"/>
        <v>0.65253063539906397</v>
      </c>
      <c r="W162" s="335">
        <f t="shared" si="17"/>
        <v>0.45192057311754846</v>
      </c>
      <c r="X162" s="335">
        <f t="shared" si="18"/>
        <v>0.11206731709637059</v>
      </c>
      <c r="Y162" s="335">
        <f t="shared" si="19"/>
        <v>0.48116718924298263</v>
      </c>
      <c r="Z162" s="335">
        <f t="shared" si="20"/>
        <v>2.2368192457345615E-6</v>
      </c>
    </row>
    <row r="163" spans="1:26" s="85" customFormat="1" ht="12.75" customHeight="1">
      <c r="A163" s="56"/>
      <c r="B163" s="57" t="s">
        <v>69</v>
      </c>
      <c r="C163" s="58">
        <v>1772880.4035539567</v>
      </c>
      <c r="D163" s="59">
        <v>-1.1224033557934492</v>
      </c>
      <c r="E163" s="59">
        <v>-39.985114107584209</v>
      </c>
      <c r="F163" s="59">
        <v>-41.107517463377661</v>
      </c>
      <c r="G163" s="59">
        <v>4.6089098250369211</v>
      </c>
      <c r="H163" s="59">
        <v>9.7578025583079223E-2</v>
      </c>
      <c r="I163" s="59">
        <v>40.516089842257493</v>
      </c>
      <c r="J163" s="59">
        <v>45.222577692877493</v>
      </c>
      <c r="K163" s="59">
        <v>69.557755895232702</v>
      </c>
      <c r="L163" s="59">
        <v>10.031323423835936</v>
      </c>
      <c r="M163" s="59">
        <v>-39.271927437918727</v>
      </c>
      <c r="N163" s="59">
        <v>10.659570689838043</v>
      </c>
      <c r="O163" s="59">
        <v>44.908072747375613</v>
      </c>
      <c r="P163" s="59">
        <v>1.4445213647047109E-4</v>
      </c>
      <c r="Q163" s="60">
        <v>99.999999999999886</v>
      </c>
      <c r="S163" s="92">
        <v>41821</v>
      </c>
      <c r="T163" s="335">
        <f t="shared" si="14"/>
        <v>-0.41107517463377663</v>
      </c>
      <c r="U163" s="335">
        <f t="shared" si="15"/>
        <v>-0.29240604014082794</v>
      </c>
      <c r="V163" s="335">
        <f t="shared" si="16"/>
        <v>0.69557755895232698</v>
      </c>
      <c r="W163" s="335">
        <f t="shared" si="17"/>
        <v>0.45222577692877491</v>
      </c>
      <c r="X163" s="335">
        <f t="shared" si="18"/>
        <v>0.10659570689838044</v>
      </c>
      <c r="Y163" s="335">
        <f t="shared" si="19"/>
        <v>0.4490807274737561</v>
      </c>
      <c r="Z163" s="335">
        <f t="shared" si="20"/>
        <v>1.444521364704711E-6</v>
      </c>
    </row>
    <row r="164" spans="1:26" s="85" customFormat="1" ht="12.75" customHeight="1">
      <c r="A164" s="56"/>
      <c r="B164" s="57" t="s">
        <v>70</v>
      </c>
      <c r="C164" s="58">
        <v>1812495.4843023347</v>
      </c>
      <c r="D164" s="59">
        <v>-1.1176577952419342</v>
      </c>
      <c r="E164" s="59">
        <v>-38.222806023729724</v>
      </c>
      <c r="F164" s="59">
        <v>-39.340463818971656</v>
      </c>
      <c r="G164" s="59">
        <v>4.5238367637394656</v>
      </c>
      <c r="H164" s="59">
        <v>9.5251862725634184E-2</v>
      </c>
      <c r="I164" s="59">
        <v>36.357168548431858</v>
      </c>
      <c r="J164" s="59">
        <v>40.976257174896958</v>
      </c>
      <c r="K164" s="59">
        <v>69.777636490915455</v>
      </c>
      <c r="L164" s="59">
        <v>6.843208093686945</v>
      </c>
      <c r="M164" s="59">
        <v>-37.02607411986542</v>
      </c>
      <c r="N164" s="59">
        <v>11.491780078303709</v>
      </c>
      <c r="O164" s="59">
        <v>47.277513912027601</v>
      </c>
      <c r="P164" s="59">
        <v>1.4218900639038023E-4</v>
      </c>
      <c r="Q164" s="60">
        <v>99.999999999999986</v>
      </c>
      <c r="S164" s="92">
        <v>41852</v>
      </c>
      <c r="T164" s="335">
        <f t="shared" si="14"/>
        <v>-0.39340463818971655</v>
      </c>
      <c r="U164" s="335">
        <f t="shared" si="15"/>
        <v>-0.30182866026178473</v>
      </c>
      <c r="V164" s="335">
        <f t="shared" si="16"/>
        <v>0.69777636490915451</v>
      </c>
      <c r="W164" s="335">
        <f t="shared" si="17"/>
        <v>0.40976257174896957</v>
      </c>
      <c r="X164" s="335">
        <f t="shared" si="18"/>
        <v>0.11491780078303709</v>
      </c>
      <c r="Y164" s="335">
        <f t="shared" si="19"/>
        <v>0.47277513912027602</v>
      </c>
      <c r="Z164" s="335">
        <f t="shared" si="20"/>
        <v>1.4218900639038023E-6</v>
      </c>
    </row>
    <row r="165" spans="1:26" s="85" customFormat="1" ht="12.75" customHeight="1">
      <c r="A165" s="56"/>
      <c r="B165" s="57" t="s">
        <v>71</v>
      </c>
      <c r="C165" s="58">
        <v>1822791.4494430339</v>
      </c>
      <c r="D165" s="59">
        <v>-1.2405349526162865</v>
      </c>
      <c r="E165" s="59">
        <v>-40.934209635854025</v>
      </c>
      <c r="F165" s="59">
        <v>-42.174744588470311</v>
      </c>
      <c r="G165" s="59">
        <v>4.5416279385160987</v>
      </c>
      <c r="H165" s="59">
        <v>9.4757960806867991E-2</v>
      </c>
      <c r="I165" s="59">
        <v>36.707008892456969</v>
      </c>
      <c r="J165" s="59">
        <v>41.343394791779936</v>
      </c>
      <c r="K165" s="59">
        <v>70.583542833230979</v>
      </c>
      <c r="L165" s="59">
        <v>6.7206756863895212</v>
      </c>
      <c r="M165" s="59">
        <v>-36.976187851206497</v>
      </c>
      <c r="N165" s="59">
        <v>11.771669149914226</v>
      </c>
      <c r="O165" s="59">
        <v>48.731507601838501</v>
      </c>
      <c r="P165" s="59">
        <v>1.4237652369902159E-4</v>
      </c>
      <c r="Q165" s="60">
        <v>100.00000000000009</v>
      </c>
      <c r="S165" s="92">
        <v>41883</v>
      </c>
      <c r="T165" s="335">
        <f t="shared" si="14"/>
        <v>-0.42174744588470309</v>
      </c>
      <c r="U165" s="335">
        <f t="shared" si="15"/>
        <v>-0.30255512164816978</v>
      </c>
      <c r="V165" s="335">
        <f t="shared" si="16"/>
        <v>0.70583542833230983</v>
      </c>
      <c r="W165" s="335">
        <f t="shared" si="17"/>
        <v>0.41343394791779936</v>
      </c>
      <c r="X165" s="335">
        <f t="shared" si="18"/>
        <v>0.11771669149914227</v>
      </c>
      <c r="Y165" s="335">
        <f t="shared" si="19"/>
        <v>0.48731507601838503</v>
      </c>
      <c r="Z165" s="335">
        <f t="shared" si="20"/>
        <v>1.423765236990216E-6</v>
      </c>
    </row>
    <row r="166" spans="1:26" s="85" customFormat="1" ht="12.75" customHeight="1">
      <c r="A166" s="56"/>
      <c r="B166" s="57" t="s">
        <v>72</v>
      </c>
      <c r="C166" s="58">
        <v>1842091.0911803113</v>
      </c>
      <c r="D166" s="59">
        <v>-1.2469851605304485</v>
      </c>
      <c r="E166" s="59">
        <v>-40.359423106768723</v>
      </c>
      <c r="F166" s="59">
        <v>-41.606408267299173</v>
      </c>
      <c r="G166" s="59">
        <v>4.5324039185409495</v>
      </c>
      <c r="H166" s="59">
        <v>9.4103598477575115E-2</v>
      </c>
      <c r="I166" s="59">
        <v>36.892311590151664</v>
      </c>
      <c r="J166" s="59">
        <v>41.518819107170188</v>
      </c>
      <c r="K166" s="59">
        <v>73.726774431455297</v>
      </c>
      <c r="L166" s="59">
        <v>6.681981170016484</v>
      </c>
      <c r="M166" s="59">
        <v>-36.662442647454384</v>
      </c>
      <c r="N166" s="59">
        <v>10.744558642811922</v>
      </c>
      <c r="O166" s="59">
        <v>45.596575296002854</v>
      </c>
      <c r="P166" s="59">
        <v>1.4226729679913945E-4</v>
      </c>
      <c r="Q166" s="60">
        <v>100</v>
      </c>
      <c r="S166" s="92">
        <v>41913</v>
      </c>
      <c r="T166" s="335">
        <f t="shared" si="14"/>
        <v>-0.41606408267299172</v>
      </c>
      <c r="U166" s="335">
        <f t="shared" si="15"/>
        <v>-0.29980461477437897</v>
      </c>
      <c r="V166" s="335">
        <f t="shared" si="16"/>
        <v>0.737267744314553</v>
      </c>
      <c r="W166" s="335">
        <f t="shared" si="17"/>
        <v>0.41518819107170191</v>
      </c>
      <c r="X166" s="335">
        <f t="shared" si="18"/>
        <v>0.10744558642811923</v>
      </c>
      <c r="Y166" s="335">
        <f t="shared" si="19"/>
        <v>0.45596575296002856</v>
      </c>
      <c r="Z166" s="335">
        <f t="shared" si="20"/>
        <v>1.4226729679913945E-6</v>
      </c>
    </row>
    <row r="167" spans="1:26" s="85" customFormat="1" ht="12.75" customHeight="1">
      <c r="A167" s="56"/>
      <c r="B167" s="57" t="s">
        <v>73</v>
      </c>
      <c r="C167" s="58">
        <v>1848901.9146765594</v>
      </c>
      <c r="D167" s="59">
        <v>-1.3279484253801253</v>
      </c>
      <c r="E167" s="59">
        <v>-41.875168998675058</v>
      </c>
      <c r="F167" s="59">
        <v>-43.203117424055186</v>
      </c>
      <c r="G167" s="59">
        <v>4.5865928184147862</v>
      </c>
      <c r="H167" s="59">
        <v>9.4584886526693085E-2</v>
      </c>
      <c r="I167" s="59">
        <v>36.947713755569012</v>
      </c>
      <c r="J167" s="59">
        <v>41.628891460510488</v>
      </c>
      <c r="K167" s="59">
        <v>72.860505878218447</v>
      </c>
      <c r="L167" s="59">
        <v>6.4036881605044327</v>
      </c>
      <c r="M167" s="59">
        <v>-36.57746320845748</v>
      </c>
      <c r="N167" s="59">
        <v>11.489976909457269</v>
      </c>
      <c r="O167" s="59">
        <v>47.397375228448439</v>
      </c>
      <c r="P167" s="59">
        <v>1.4299537357894429E-4</v>
      </c>
      <c r="Q167" s="60">
        <v>99.999999999999972</v>
      </c>
      <c r="S167" s="92">
        <v>41944</v>
      </c>
      <c r="T167" s="335">
        <f t="shared" si="14"/>
        <v>-0.43203117424055187</v>
      </c>
      <c r="U167" s="335">
        <f t="shared" si="15"/>
        <v>-0.30173775047953044</v>
      </c>
      <c r="V167" s="335">
        <f t="shared" si="16"/>
        <v>0.72860505878218451</v>
      </c>
      <c r="W167" s="335">
        <f t="shared" si="17"/>
        <v>0.41628891460510486</v>
      </c>
      <c r="X167" s="335">
        <f t="shared" si="18"/>
        <v>0.1148997690945727</v>
      </c>
      <c r="Y167" s="335">
        <f t="shared" si="19"/>
        <v>0.47397375228448441</v>
      </c>
      <c r="Z167" s="335">
        <f t="shared" si="20"/>
        <v>1.4299537357894428E-6</v>
      </c>
    </row>
    <row r="168" spans="1:26" s="85" customFormat="1" ht="12.75" customHeight="1">
      <c r="A168" s="56"/>
      <c r="B168" s="57" t="s">
        <v>74</v>
      </c>
      <c r="C168" s="58">
        <v>1883146.9851680719</v>
      </c>
      <c r="D168" s="59">
        <v>-1.3678424194237102</v>
      </c>
      <c r="E168" s="59">
        <v>-42.452907818369603</v>
      </c>
      <c r="F168" s="59">
        <v>-43.820750237793312</v>
      </c>
      <c r="G168" s="59">
        <v>4.5568236039174055</v>
      </c>
      <c r="H168" s="59">
        <v>9.3592631981996105E-2</v>
      </c>
      <c r="I168" s="59">
        <v>37.214247067047268</v>
      </c>
      <c r="J168" s="59">
        <v>41.864663302946667</v>
      </c>
      <c r="K168" s="59">
        <v>68.769934678979354</v>
      </c>
      <c r="L168" s="59">
        <v>7.864942089009257</v>
      </c>
      <c r="M168" s="59">
        <v>-37.728197161117443</v>
      </c>
      <c r="N168" s="59">
        <v>13.491512534803254</v>
      </c>
      <c r="O168" s="59">
        <v>49.557752922918745</v>
      </c>
      <c r="P168" s="59">
        <v>1.4187025341314799E-4</v>
      </c>
      <c r="Q168" s="60">
        <v>99.999999999999915</v>
      </c>
      <c r="S168" s="92">
        <v>41974</v>
      </c>
      <c r="T168" s="335">
        <f t="shared" si="14"/>
        <v>-0.4382075023779331</v>
      </c>
      <c r="U168" s="335">
        <f t="shared" si="15"/>
        <v>-0.29863255072108186</v>
      </c>
      <c r="V168" s="335">
        <f t="shared" si="16"/>
        <v>0.6876993467897935</v>
      </c>
      <c r="W168" s="335">
        <f t="shared" si="17"/>
        <v>0.4186466330294667</v>
      </c>
      <c r="X168" s="335">
        <f t="shared" si="18"/>
        <v>0.13491512534803254</v>
      </c>
      <c r="Y168" s="335">
        <f t="shared" si="19"/>
        <v>0.49557752922918746</v>
      </c>
      <c r="Z168" s="335">
        <f t="shared" si="20"/>
        <v>1.41870253413148E-6</v>
      </c>
    </row>
    <row r="169" spans="1:26" s="85" customFormat="1" ht="12.75" customHeight="1">
      <c r="A169" s="56">
        <v>2015</v>
      </c>
      <c r="B169" s="57" t="s">
        <v>75</v>
      </c>
      <c r="C169" s="102">
        <v>1885008.878032092</v>
      </c>
      <c r="D169" s="103">
        <v>-1.383322711731563</v>
      </c>
      <c r="E169" s="103">
        <v>-42.278497168121135</v>
      </c>
      <c r="F169" s="103">
        <v>-43.6618198798527</v>
      </c>
      <c r="G169" s="103">
        <v>4.5012293914975334</v>
      </c>
      <c r="H169" s="103">
        <v>9.02663724947987E-2</v>
      </c>
      <c r="I169" s="103">
        <v>37.969472632337514</v>
      </c>
      <c r="J169" s="103">
        <v>42.560968396329848</v>
      </c>
      <c r="K169" s="103">
        <v>74.985388601180915</v>
      </c>
      <c r="L169" s="103">
        <v>7.9740423509590084</v>
      </c>
      <c r="M169" s="103">
        <v>-37.692667796999416</v>
      </c>
      <c r="N169" s="103">
        <v>10.403479339240613</v>
      </c>
      <c r="O169" s="103">
        <v>45.430539253991057</v>
      </c>
      <c r="P169" s="103">
        <v>6.9735150604294425E-5</v>
      </c>
      <c r="Q169" s="105">
        <v>99.999999999999943</v>
      </c>
      <c r="S169" s="92">
        <v>42005</v>
      </c>
      <c r="T169" s="335">
        <f t="shared" si="14"/>
        <v>-0.43661819879852698</v>
      </c>
      <c r="U169" s="335">
        <f t="shared" si="15"/>
        <v>-0.29718625446040403</v>
      </c>
      <c r="V169" s="335">
        <f t="shared" si="16"/>
        <v>0.74985388601180913</v>
      </c>
      <c r="W169" s="335">
        <f t="shared" si="17"/>
        <v>0.42560968396329846</v>
      </c>
      <c r="X169" s="335">
        <f t="shared" si="18"/>
        <v>0.10403479339240614</v>
      </c>
      <c r="Y169" s="335">
        <f t="shared" si="19"/>
        <v>0.45430539253991059</v>
      </c>
      <c r="Z169" s="335">
        <f t="shared" si="20"/>
        <v>6.973515060429443E-7</v>
      </c>
    </row>
    <row r="170" spans="1:26" s="85" customFormat="1" ht="12.75" customHeight="1">
      <c r="A170" s="56"/>
      <c r="B170" s="57" t="s">
        <v>76</v>
      </c>
      <c r="C170" s="102">
        <v>1877063.3379917413</v>
      </c>
      <c r="D170" s="103">
        <v>-1.5118479032518137</v>
      </c>
      <c r="E170" s="103">
        <v>-45.978729117835798</v>
      </c>
      <c r="F170" s="103">
        <v>-47.49057702108761</v>
      </c>
      <c r="G170" s="103">
        <v>4.5504944487621346</v>
      </c>
      <c r="H170" s="103">
        <v>9.1445000216510655E-2</v>
      </c>
      <c r="I170" s="103">
        <v>38.388297339759013</v>
      </c>
      <c r="J170" s="103">
        <v>43.03023678873766</v>
      </c>
      <c r="K170" s="103">
        <v>75.103685479286</v>
      </c>
      <c r="L170" s="103">
        <v>8.0722794565510636</v>
      </c>
      <c r="M170" s="103">
        <v>-38.155690557876923</v>
      </c>
      <c r="N170" s="103">
        <v>11.258716186536581</v>
      </c>
      <c r="O170" s="103">
        <v>48.181278428820775</v>
      </c>
      <c r="P170" s="103">
        <v>7.123903242554745E-5</v>
      </c>
      <c r="Q170" s="105">
        <v>99.999999999999972</v>
      </c>
      <c r="S170" s="92">
        <v>42036</v>
      </c>
      <c r="T170" s="335">
        <f t="shared" si="14"/>
        <v>-0.4749057702108761</v>
      </c>
      <c r="U170" s="335">
        <f t="shared" si="15"/>
        <v>-0.30083411101325858</v>
      </c>
      <c r="V170" s="335">
        <f t="shared" si="16"/>
        <v>0.75103685479285998</v>
      </c>
      <c r="W170" s="335">
        <f t="shared" si="17"/>
        <v>0.43030236788737658</v>
      </c>
      <c r="X170" s="335">
        <f t="shared" si="18"/>
        <v>0.11258716186536581</v>
      </c>
      <c r="Y170" s="335">
        <f t="shared" si="19"/>
        <v>0.48181278428820773</v>
      </c>
      <c r="Z170" s="335">
        <f t="shared" si="20"/>
        <v>7.1239032425547445E-7</v>
      </c>
    </row>
    <row r="171" spans="1:26" s="85" customFormat="1" ht="12.75" customHeight="1">
      <c r="A171" s="56"/>
      <c r="B171" s="57" t="s">
        <v>77</v>
      </c>
      <c r="C171" s="102">
        <v>1847658.0682381475</v>
      </c>
      <c r="D171" s="103">
        <v>-1.7464333811915398</v>
      </c>
      <c r="E171" s="103">
        <v>-52.053726238767098</v>
      </c>
      <c r="F171" s="103">
        <v>-53.800159619958634</v>
      </c>
      <c r="G171" s="103">
        <v>4.7430683461471324</v>
      </c>
      <c r="H171" s="103">
        <v>7.0574755927827346E-2</v>
      </c>
      <c r="I171" s="103">
        <v>40.354463373236413</v>
      </c>
      <c r="J171" s="103">
        <v>45.168106475311376</v>
      </c>
      <c r="K171" s="103">
        <v>75.212297941650675</v>
      </c>
      <c r="L171" s="103">
        <v>6.8090243959397068</v>
      </c>
      <c r="M171" s="103">
        <v>-38.239625594862005</v>
      </c>
      <c r="N171" s="103">
        <v>11.628967826835799</v>
      </c>
      <c r="O171" s="103">
        <v>53.221314849058579</v>
      </c>
      <c r="P171" s="103">
        <v>7.3726024496455854E-5</v>
      </c>
      <c r="Q171" s="105">
        <v>99.999999999999986</v>
      </c>
      <c r="S171" s="92">
        <v>42064</v>
      </c>
      <c r="T171" s="335">
        <f t="shared" si="14"/>
        <v>-0.53800159619958632</v>
      </c>
      <c r="U171" s="335">
        <f t="shared" si="15"/>
        <v>-0.31430601198922298</v>
      </c>
      <c r="V171" s="335">
        <f t="shared" si="16"/>
        <v>0.75212297941650674</v>
      </c>
      <c r="W171" s="335">
        <f t="shared" si="17"/>
        <v>0.45168106475311376</v>
      </c>
      <c r="X171" s="335">
        <f t="shared" si="18"/>
        <v>0.116289678268358</v>
      </c>
      <c r="Y171" s="335">
        <f t="shared" si="19"/>
        <v>0.53221314849058576</v>
      </c>
      <c r="Z171" s="335">
        <f t="shared" si="20"/>
        <v>7.3726024496455857E-7</v>
      </c>
    </row>
    <row r="172" spans="1:26" s="85" customFormat="1" ht="12.75" customHeight="1">
      <c r="A172" s="56"/>
      <c r="B172" s="57" t="s">
        <v>78</v>
      </c>
      <c r="C172" s="102">
        <v>1897703.2708873916</v>
      </c>
      <c r="D172" s="103">
        <v>-1.6100431302757556</v>
      </c>
      <c r="E172" s="103">
        <v>-47.526193610669694</v>
      </c>
      <c r="F172" s="103">
        <v>-49.136236740945449</v>
      </c>
      <c r="G172" s="103">
        <v>4.6679995291521053</v>
      </c>
      <c r="H172" s="103">
        <v>6.9003403486247811E-2</v>
      </c>
      <c r="I172" s="103">
        <v>40.494084919023763</v>
      </c>
      <c r="J172" s="103">
        <v>45.231087851662117</v>
      </c>
      <c r="K172" s="103">
        <v>73.649545945657493</v>
      </c>
      <c r="L172" s="103">
        <v>6.6795879254527417</v>
      </c>
      <c r="M172" s="103">
        <v>-37.33581713775947</v>
      </c>
      <c r="N172" s="103">
        <v>10.654339496783091</v>
      </c>
      <c r="O172" s="103">
        <v>50.257419559843456</v>
      </c>
      <c r="P172" s="103">
        <v>7.3099305949518798E-5</v>
      </c>
      <c r="Q172" s="105">
        <v>99.999999999999915</v>
      </c>
      <c r="S172" s="92">
        <v>42095</v>
      </c>
      <c r="T172" s="335">
        <f t="shared" si="14"/>
        <v>-0.49136236740945449</v>
      </c>
      <c r="U172" s="335">
        <f t="shared" si="15"/>
        <v>-0.30656229212306729</v>
      </c>
      <c r="V172" s="335">
        <f t="shared" si="16"/>
        <v>0.73649545945657491</v>
      </c>
      <c r="W172" s="335">
        <f t="shared" si="17"/>
        <v>0.45231087851662116</v>
      </c>
      <c r="X172" s="335">
        <f t="shared" si="18"/>
        <v>0.10654339496783091</v>
      </c>
      <c r="Y172" s="335">
        <f t="shared" si="19"/>
        <v>0.50257419559843453</v>
      </c>
      <c r="Z172" s="335">
        <f t="shared" si="20"/>
        <v>7.3099305949518794E-7</v>
      </c>
    </row>
    <row r="173" spans="1:26" ht="7.5" customHeight="1">
      <c r="A173" s="56"/>
      <c r="B173" s="57" t="s">
        <v>79</v>
      </c>
      <c r="C173" s="102">
        <v>1903666.059991959</v>
      </c>
      <c r="D173" s="103">
        <v>-1.7211145348930572</v>
      </c>
      <c r="E173" s="103">
        <v>-50.117562702962829</v>
      </c>
      <c r="F173" s="103">
        <v>-51.838677237855883</v>
      </c>
      <c r="G173" s="103">
        <v>4.6915641988803811</v>
      </c>
      <c r="H173" s="103">
        <v>6.9133656433214744E-2</v>
      </c>
      <c r="I173" s="103">
        <v>37.830841274131366</v>
      </c>
      <c r="J173" s="103">
        <v>42.591539129444961</v>
      </c>
      <c r="K173" s="103">
        <v>75.260476021907593</v>
      </c>
      <c r="L173" s="103">
        <v>6.1296346299510054</v>
      </c>
      <c r="M173" s="103">
        <v>-37.482935985541637</v>
      </c>
      <c r="N173" s="103">
        <v>11.387811015888245</v>
      </c>
      <c r="O173" s="103">
        <v>53.952078874835067</v>
      </c>
      <c r="P173" s="103">
        <v>7.3551370664554173E-5</v>
      </c>
      <c r="Q173" s="105">
        <v>100</v>
      </c>
      <c r="S173" s="92">
        <v>42125</v>
      </c>
      <c r="T173" s="335">
        <f t="shared" si="14"/>
        <v>-0.51838677237855879</v>
      </c>
      <c r="U173" s="335">
        <f t="shared" si="15"/>
        <v>-0.31353301355590629</v>
      </c>
      <c r="V173" s="335">
        <f t="shared" si="16"/>
        <v>0.75260476021907596</v>
      </c>
      <c r="W173" s="335">
        <f t="shared" si="17"/>
        <v>0.42591539129444961</v>
      </c>
      <c r="X173" s="335">
        <f t="shared" si="18"/>
        <v>0.11387811015888244</v>
      </c>
      <c r="Y173" s="335">
        <f t="shared" si="19"/>
        <v>0.53952078874835063</v>
      </c>
      <c r="Z173" s="335">
        <f t="shared" si="20"/>
        <v>7.3551370664554175E-7</v>
      </c>
    </row>
    <row r="174" spans="1:26" s="85" customFormat="1" ht="7.5" customHeight="1">
      <c r="A174" s="56"/>
      <c r="B174" s="57" t="s">
        <v>80</v>
      </c>
      <c r="C174" s="102">
        <v>1962809.1075737122</v>
      </c>
      <c r="D174" s="103">
        <v>-1.662309757974286</v>
      </c>
      <c r="E174" s="103">
        <v>-47.514335558923626</v>
      </c>
      <c r="F174" s="103">
        <v>-49.176645316897911</v>
      </c>
      <c r="G174" s="103">
        <v>4.6455698526381601</v>
      </c>
      <c r="H174" s="103">
        <v>6.7301694489895064E-2</v>
      </c>
      <c r="I174" s="103">
        <v>37.773201045512984</v>
      </c>
      <c r="J174" s="103">
        <v>42.486072592641037</v>
      </c>
      <c r="K174" s="103">
        <v>70.68649585864307</v>
      </c>
      <c r="L174" s="103">
        <v>6.8708924464338654</v>
      </c>
      <c r="M174" s="103">
        <v>-36.522710206399552</v>
      </c>
      <c r="N174" s="103">
        <v>10.669807080444528</v>
      </c>
      <c r="O174" s="103">
        <v>54.986014983339913</v>
      </c>
      <c r="P174" s="103">
        <v>7.2561794955218961E-5</v>
      </c>
      <c r="Q174" s="105">
        <v>99.999999999999915</v>
      </c>
      <c r="S174" s="92">
        <v>42156</v>
      </c>
      <c r="T174" s="335">
        <f t="shared" si="14"/>
        <v>-0.4917664531689791</v>
      </c>
      <c r="U174" s="335">
        <f t="shared" si="15"/>
        <v>-0.29651817759965687</v>
      </c>
      <c r="V174" s="335">
        <f t="shared" si="16"/>
        <v>0.70686495858643072</v>
      </c>
      <c r="W174" s="335">
        <f t="shared" si="17"/>
        <v>0.42486072592641039</v>
      </c>
      <c r="X174" s="335">
        <f t="shared" si="18"/>
        <v>0.10669807080444528</v>
      </c>
      <c r="Y174" s="335">
        <f t="shared" si="19"/>
        <v>0.54986014983339915</v>
      </c>
      <c r="Z174" s="335">
        <f t="shared" si="20"/>
        <v>7.2561794955218965E-7</v>
      </c>
    </row>
    <row r="175" spans="1:26" s="85" customFormat="1" ht="10.5" customHeight="1">
      <c r="A175" s="56"/>
      <c r="B175" s="57" t="s">
        <v>69</v>
      </c>
      <c r="C175" s="102">
        <v>1950817.7881124706</v>
      </c>
      <c r="D175" s="103">
        <v>-1.8241636130612269</v>
      </c>
      <c r="E175" s="103">
        <v>-52.092970698712946</v>
      </c>
      <c r="F175" s="103">
        <v>-53.91713431177417</v>
      </c>
      <c r="G175" s="103">
        <v>4.6757045439211886</v>
      </c>
      <c r="H175" s="103">
        <v>6.8079716922410091E-2</v>
      </c>
      <c r="I175" s="103">
        <v>38.855818758778966</v>
      </c>
      <c r="J175" s="103">
        <v>43.599603019622563</v>
      </c>
      <c r="K175" s="103">
        <v>76.071348034662094</v>
      </c>
      <c r="L175" s="103">
        <v>6.7571248288736578</v>
      </c>
      <c r="M175" s="103">
        <v>-36.768213876116732</v>
      </c>
      <c r="N175" s="103">
        <v>10.041612487450118</v>
      </c>
      <c r="O175" s="103">
        <v>54.215659817282344</v>
      </c>
      <c r="P175" s="104">
        <v>0</v>
      </c>
      <c r="Q175" s="105">
        <v>99.999999999999858</v>
      </c>
      <c r="S175" s="92">
        <v>42186</v>
      </c>
      <c r="T175" s="335">
        <f t="shared" si="14"/>
        <v>-0.53917134311774173</v>
      </c>
      <c r="U175" s="335">
        <f t="shared" si="15"/>
        <v>-0.30011089047243078</v>
      </c>
      <c r="V175" s="335">
        <f t="shared" si="16"/>
        <v>0.7607134803466209</v>
      </c>
      <c r="W175" s="335">
        <f t="shared" si="17"/>
        <v>0.43599603019622563</v>
      </c>
      <c r="X175" s="335">
        <f t="shared" si="18"/>
        <v>0.10041612487450119</v>
      </c>
      <c r="Y175" s="335">
        <f t="shared" si="19"/>
        <v>0.54215659817282347</v>
      </c>
      <c r="Z175" s="335">
        <f t="shared" si="20"/>
        <v>0</v>
      </c>
    </row>
    <row r="176" spans="1:26" s="85" customFormat="1" ht="10.5" customHeight="1">
      <c r="A176" s="56"/>
      <c r="B176" s="57" t="s">
        <v>70</v>
      </c>
      <c r="C176" s="102">
        <v>1929929.3246923266</v>
      </c>
      <c r="D176" s="103">
        <v>-1.9750144919246635</v>
      </c>
      <c r="E176" s="103">
        <v>-56.748509022437787</v>
      </c>
      <c r="F176" s="103">
        <v>-58.723523514362448</v>
      </c>
      <c r="G176" s="103">
        <v>4.7509326012043891</v>
      </c>
      <c r="H176" s="103">
        <v>6.9016003143783047E-2</v>
      </c>
      <c r="I176" s="103">
        <v>39.257140806422001</v>
      </c>
      <c r="J176" s="103">
        <v>44.077089410770171</v>
      </c>
      <c r="K176" s="103">
        <v>77.798132327212301</v>
      </c>
      <c r="L176" s="103">
        <v>6.6112516622616395</v>
      </c>
      <c r="M176" s="103">
        <v>-37.481082994004701</v>
      </c>
      <c r="N176" s="103">
        <v>10.776342183871728</v>
      </c>
      <c r="O176" s="103">
        <v>56.941790924251222</v>
      </c>
      <c r="P176" s="104">
        <v>0</v>
      </c>
      <c r="Q176" s="105">
        <v>99.999999999999915</v>
      </c>
      <c r="S176" s="92">
        <v>42217</v>
      </c>
      <c r="T176" s="335">
        <f t="shared" si="14"/>
        <v>-0.58723523514362452</v>
      </c>
      <c r="U176" s="335">
        <f t="shared" si="15"/>
        <v>-0.30869831331743058</v>
      </c>
      <c r="V176" s="335">
        <f t="shared" si="16"/>
        <v>0.77798132327212299</v>
      </c>
      <c r="W176" s="335">
        <f t="shared" si="17"/>
        <v>0.44077089410770171</v>
      </c>
      <c r="X176" s="335">
        <f t="shared" si="18"/>
        <v>0.10776342183871729</v>
      </c>
      <c r="Y176" s="335">
        <f t="shared" si="19"/>
        <v>0.56941790924251223</v>
      </c>
      <c r="Z176" s="335">
        <f t="shared" si="20"/>
        <v>0</v>
      </c>
    </row>
    <row r="177" spans="1:26" s="85" customFormat="1" ht="10.5" customHeight="1">
      <c r="A177" s="56"/>
      <c r="B177" s="57" t="s">
        <v>71</v>
      </c>
      <c r="C177" s="102">
        <v>1906018.8717797138</v>
      </c>
      <c r="D177" s="103">
        <v>-2.1830846265569197</v>
      </c>
      <c r="E177" s="103">
        <v>-62.594221123416283</v>
      </c>
      <c r="F177" s="103">
        <v>-64.777305749973209</v>
      </c>
      <c r="G177" s="103">
        <v>4.8842675558622179</v>
      </c>
      <c r="H177" s="103">
        <v>7.0414621718283402E-2</v>
      </c>
      <c r="I177" s="103">
        <v>40.072879663283437</v>
      </c>
      <c r="J177" s="103">
        <v>45.027561840863939</v>
      </c>
      <c r="K177" s="103">
        <v>80.779443929310204</v>
      </c>
      <c r="L177" s="103">
        <v>7.9691929434736828</v>
      </c>
      <c r="M177" s="103">
        <v>-38.205284915611948</v>
      </c>
      <c r="N177" s="103">
        <v>10.825070654831173</v>
      </c>
      <c r="O177" s="103">
        <v>58.381321297105991</v>
      </c>
      <c r="P177" s="104">
        <v>0</v>
      </c>
      <c r="Q177" s="105">
        <v>99.999999999999829</v>
      </c>
      <c r="S177" s="92">
        <v>42248</v>
      </c>
      <c r="T177" s="335">
        <f t="shared" si="14"/>
        <v>-0.64777305749973213</v>
      </c>
      <c r="U177" s="335">
        <f t="shared" si="15"/>
        <v>-0.30236091972138263</v>
      </c>
      <c r="V177" s="335">
        <f t="shared" si="16"/>
        <v>0.80779443929310202</v>
      </c>
      <c r="W177" s="335">
        <f t="shared" si="17"/>
        <v>0.45027561840863939</v>
      </c>
      <c r="X177" s="335">
        <f t="shared" si="18"/>
        <v>0.10825070654831173</v>
      </c>
      <c r="Y177" s="335">
        <f t="shared" si="19"/>
        <v>0.58381321297105992</v>
      </c>
      <c r="Z177" s="335">
        <f t="shared" si="20"/>
        <v>0</v>
      </c>
    </row>
    <row r="178" spans="1:26" s="85" customFormat="1" ht="10.5" customHeight="1">
      <c r="A178" s="56"/>
      <c r="B178" s="57" t="s">
        <v>72</v>
      </c>
      <c r="C178" s="102">
        <v>1972513.5635557165</v>
      </c>
      <c r="D178" s="103">
        <v>-2.0643934111338282</v>
      </c>
      <c r="E178" s="103">
        <v>-58.803888521342543</v>
      </c>
      <c r="F178" s="103">
        <v>-60.868281932476371</v>
      </c>
      <c r="G178" s="103">
        <v>4.8353550532864977</v>
      </c>
      <c r="H178" s="103">
        <v>6.9053329189016049E-2</v>
      </c>
      <c r="I178" s="103">
        <v>39.312106861357904</v>
      </c>
      <c r="J178" s="103">
        <v>44.21651524383342</v>
      </c>
      <c r="K178" s="103">
        <v>84.772067839296625</v>
      </c>
      <c r="L178" s="103">
        <v>7.6739302083617318</v>
      </c>
      <c r="M178" s="103">
        <v>-37.126090499594355</v>
      </c>
      <c r="N178" s="103">
        <v>10.628370372346403</v>
      </c>
      <c r="O178" s="103">
        <v>50.703488768232383</v>
      </c>
      <c r="P178" s="104">
        <v>0</v>
      </c>
      <c r="Q178" s="105">
        <v>99.999999999999815</v>
      </c>
      <c r="S178" s="92">
        <v>42278</v>
      </c>
      <c r="T178" s="335">
        <f t="shared" si="14"/>
        <v>-0.60868281932476376</v>
      </c>
      <c r="U178" s="335">
        <f t="shared" si="15"/>
        <v>-0.29452160291232621</v>
      </c>
      <c r="V178" s="335">
        <f t="shared" si="16"/>
        <v>0.84772067839296628</v>
      </c>
      <c r="W178" s="335">
        <f t="shared" si="17"/>
        <v>0.44216515243833421</v>
      </c>
      <c r="X178" s="335">
        <f t="shared" si="18"/>
        <v>0.10628370372346403</v>
      </c>
      <c r="Y178" s="335">
        <f t="shared" si="19"/>
        <v>0.50703488768232385</v>
      </c>
      <c r="Z178" s="335">
        <f t="shared" si="20"/>
        <v>0</v>
      </c>
    </row>
    <row r="179" spans="1:26" s="85" customFormat="1" ht="10.5" customHeight="1">
      <c r="A179" s="56"/>
      <c r="B179" s="57" t="s">
        <v>73</v>
      </c>
      <c r="C179" s="102">
        <v>2027510.00096072</v>
      </c>
      <c r="D179" s="103">
        <v>-2.0080599757914266</v>
      </c>
      <c r="E179" s="103">
        <v>-56.751741577314242</v>
      </c>
      <c r="F179" s="103">
        <v>-58.759801553105667</v>
      </c>
      <c r="G179" s="103">
        <v>4.7897145411525033</v>
      </c>
      <c r="H179" s="103">
        <v>6.6385739268307487E-2</v>
      </c>
      <c r="I179" s="103">
        <v>38.655903450427836</v>
      </c>
      <c r="J179" s="103">
        <v>43.512003730848647</v>
      </c>
      <c r="K179" s="103">
        <v>81.432321016743856</v>
      </c>
      <c r="L179" s="103">
        <v>7.6418214370170423</v>
      </c>
      <c r="M179" s="103">
        <v>-36.363293170974906</v>
      </c>
      <c r="N179" s="103">
        <v>10.817413524392814</v>
      </c>
      <c r="O179" s="103">
        <v>51.719535015078122</v>
      </c>
      <c r="P179" s="104">
        <v>0</v>
      </c>
      <c r="Q179" s="105">
        <v>99.999999999999915</v>
      </c>
      <c r="S179" s="92">
        <v>42309</v>
      </c>
      <c r="T179" s="335">
        <f t="shared" si="14"/>
        <v>-0.58759801553105673</v>
      </c>
      <c r="U179" s="335">
        <f t="shared" si="15"/>
        <v>-0.28721471733957865</v>
      </c>
      <c r="V179" s="335">
        <f t="shared" si="16"/>
        <v>0.81432321016743858</v>
      </c>
      <c r="W179" s="335">
        <f t="shared" si="17"/>
        <v>0.43512003730848647</v>
      </c>
      <c r="X179" s="335">
        <f t="shared" si="18"/>
        <v>0.10817413524392813</v>
      </c>
      <c r="Y179" s="335">
        <f t="shared" si="19"/>
        <v>0.51719535015078122</v>
      </c>
      <c r="Z179" s="335">
        <f t="shared" si="20"/>
        <v>0</v>
      </c>
    </row>
    <row r="180" spans="1:26" s="85" customFormat="1" ht="10.5" customHeight="1">
      <c r="A180" s="56"/>
      <c r="B180" s="57" t="s">
        <v>74</v>
      </c>
      <c r="C180" s="102">
        <v>2136888.0084514623</v>
      </c>
      <c r="D180" s="103">
        <v>-1.1514227338442913</v>
      </c>
      <c r="E180" s="103">
        <v>-54.531459169833795</v>
      </c>
      <c r="F180" s="103">
        <v>-55.682881903678087</v>
      </c>
      <c r="G180" s="103">
        <v>4.576333345965435</v>
      </c>
      <c r="H180" s="103">
        <v>6.3326057859070972E-2</v>
      </c>
      <c r="I180" s="103">
        <v>37.518641541196516</v>
      </c>
      <c r="J180" s="103">
        <v>42.158300945021026</v>
      </c>
      <c r="K180" s="103">
        <v>78.489557969995133</v>
      </c>
      <c r="L180" s="103">
        <v>7.431919300937941</v>
      </c>
      <c r="M180" s="103">
        <v>-34.534198933961804</v>
      </c>
      <c r="N180" s="103">
        <v>11.363735443469333</v>
      </c>
      <c r="O180" s="103">
        <v>50.773567178216418</v>
      </c>
      <c r="P180" s="104">
        <v>0</v>
      </c>
      <c r="Q180" s="105">
        <v>99.999999999999943</v>
      </c>
      <c r="S180" s="92">
        <v>42339</v>
      </c>
      <c r="T180" s="335">
        <f t="shared" si="14"/>
        <v>-0.55682881903678083</v>
      </c>
      <c r="U180" s="335">
        <f t="shared" si="15"/>
        <v>-0.27102279633023862</v>
      </c>
      <c r="V180" s="335">
        <f t="shared" si="16"/>
        <v>0.78489557969995127</v>
      </c>
      <c r="W180" s="335">
        <f t="shared" si="17"/>
        <v>0.42158300945021027</v>
      </c>
      <c r="X180" s="335">
        <f t="shared" si="18"/>
        <v>0.11363735443469332</v>
      </c>
      <c r="Y180" s="335">
        <f t="shared" si="19"/>
        <v>0.50773567178216417</v>
      </c>
      <c r="Z180" s="335">
        <f t="shared" si="20"/>
        <v>0</v>
      </c>
    </row>
    <row r="181" spans="1:26" s="85" customFormat="1" ht="10.5" customHeight="1">
      <c r="A181" s="56">
        <v>2016</v>
      </c>
      <c r="B181" s="57" t="s">
        <v>75</v>
      </c>
      <c r="C181" s="102">
        <v>2121404.9292462002</v>
      </c>
      <c r="D181" s="103">
        <v>-0.52964374009685455</v>
      </c>
      <c r="E181" s="103">
        <v>-57.112906807270527</v>
      </c>
      <c r="F181" s="103">
        <v>-57.642550547367378</v>
      </c>
      <c r="G181" s="103">
        <v>4.5781317592135373</v>
      </c>
      <c r="H181" s="103">
        <v>6.1261153999685888E-2</v>
      </c>
      <c r="I181" s="103">
        <v>38.632839573291982</v>
      </c>
      <c r="J181" s="103">
        <v>43.272232486505203</v>
      </c>
      <c r="K181" s="103">
        <v>86.370993510073831</v>
      </c>
      <c r="L181" s="103">
        <v>7.5627670526920472</v>
      </c>
      <c r="M181" s="103">
        <v>-34.989902278379631</v>
      </c>
      <c r="N181" s="103">
        <v>9.3973329744419463</v>
      </c>
      <c r="O181" s="103">
        <v>46.029126802033851</v>
      </c>
      <c r="P181" s="104">
        <v>0</v>
      </c>
      <c r="Q181" s="105">
        <v>99.999999999999872</v>
      </c>
      <c r="S181" s="92">
        <v>42370</v>
      </c>
      <c r="T181" s="335">
        <f t="shared" si="14"/>
        <v>-0.57642550547367377</v>
      </c>
      <c r="U181" s="335">
        <f t="shared" si="15"/>
        <v>-0.27427135225687588</v>
      </c>
      <c r="V181" s="335">
        <f t="shared" si="16"/>
        <v>0.86370993510073835</v>
      </c>
      <c r="W181" s="335">
        <f t="shared" si="17"/>
        <v>0.43272232486505202</v>
      </c>
      <c r="X181" s="335">
        <f t="shared" si="18"/>
        <v>9.3973329744419465E-2</v>
      </c>
      <c r="Y181" s="335">
        <f t="shared" si="19"/>
        <v>0.46029126802033848</v>
      </c>
      <c r="Z181" s="335">
        <f t="shared" si="20"/>
        <v>0</v>
      </c>
    </row>
    <row r="182" spans="1:26" s="85" customFormat="1" ht="10.5" customHeight="1">
      <c r="A182" s="94"/>
      <c r="B182" s="204" t="s">
        <v>76</v>
      </c>
      <c r="C182" s="205">
        <v>2186771.3414828652</v>
      </c>
      <c r="D182" s="206">
        <v>-0.51286995497459831</v>
      </c>
      <c r="E182" s="206">
        <v>-54.862257102533619</v>
      </c>
      <c r="F182" s="206">
        <v>-55.375127057508216</v>
      </c>
      <c r="G182" s="206">
        <v>4.5270699390694817</v>
      </c>
      <c r="H182" s="206">
        <v>5.9982149795295439E-2</v>
      </c>
      <c r="I182" s="206">
        <v>37.74141590188583</v>
      </c>
      <c r="J182" s="206">
        <v>42.32846799075061</v>
      </c>
      <c r="K182" s="206">
        <v>83.104459243838917</v>
      </c>
      <c r="L182" s="206">
        <v>7.1664101592056202</v>
      </c>
      <c r="M182" s="206">
        <v>-34.22623309052252</v>
      </c>
      <c r="N182" s="206">
        <v>10.59791616070738</v>
      </c>
      <c r="O182" s="206">
        <v>46.404106593528098</v>
      </c>
      <c r="P182" s="207">
        <v>0</v>
      </c>
      <c r="Q182" s="206">
        <v>99.999999999999886</v>
      </c>
      <c r="S182" s="92">
        <v>42401</v>
      </c>
      <c r="T182" s="335">
        <f t="shared" si="14"/>
        <v>-0.55375127057508211</v>
      </c>
      <c r="U182" s="335">
        <f t="shared" si="15"/>
        <v>-0.27059822931316901</v>
      </c>
      <c r="V182" s="335">
        <f t="shared" si="16"/>
        <v>0.83104459243838913</v>
      </c>
      <c r="W182" s="335">
        <f t="shared" si="17"/>
        <v>0.42328467990750612</v>
      </c>
      <c r="X182" s="335">
        <f t="shared" si="18"/>
        <v>0.1059791616070738</v>
      </c>
      <c r="Y182" s="335">
        <f t="shared" si="19"/>
        <v>0.46404106593528099</v>
      </c>
      <c r="Z182" s="335">
        <f t="shared" si="20"/>
        <v>0</v>
      </c>
    </row>
    <row r="183" spans="1:26" s="85" customFormat="1" ht="10.5" customHeight="1">
      <c r="A183" s="94"/>
      <c r="B183" s="57" t="s">
        <v>77</v>
      </c>
      <c r="C183" s="102">
        <v>2314842.915101639</v>
      </c>
      <c r="D183" s="103">
        <v>-0.41942886703766874</v>
      </c>
      <c r="E183" s="103">
        <v>-46.630363750005515</v>
      </c>
      <c r="F183" s="103">
        <v>-47.049792617043181</v>
      </c>
      <c r="G183" s="103">
        <v>4.3303836159721945</v>
      </c>
      <c r="H183" s="103">
        <v>5.7083504022928402E-2</v>
      </c>
      <c r="I183" s="103">
        <v>36.627311057106361</v>
      </c>
      <c r="J183" s="103">
        <v>41.014778177101483</v>
      </c>
      <c r="K183" s="103">
        <v>76.05342298590223</v>
      </c>
      <c r="L183" s="103">
        <v>7.3034470983828248</v>
      </c>
      <c r="M183" s="103">
        <v>-32.434539181609033</v>
      </c>
      <c r="N183" s="103">
        <v>9.4461714714650942</v>
      </c>
      <c r="O183" s="103">
        <v>45.666512065800532</v>
      </c>
      <c r="P183" s="104">
        <v>0</v>
      </c>
      <c r="Q183" s="105">
        <v>99.999999999999943</v>
      </c>
      <c r="S183" s="92">
        <v>42430</v>
      </c>
      <c r="T183" s="335">
        <f t="shared" si="14"/>
        <v>-0.47049792617043179</v>
      </c>
      <c r="U183" s="335">
        <f t="shared" si="15"/>
        <v>-0.25131092083226209</v>
      </c>
      <c r="V183" s="335">
        <f t="shared" si="16"/>
        <v>0.7605342298590223</v>
      </c>
      <c r="W183" s="335">
        <f t="shared" si="17"/>
        <v>0.41014778177101485</v>
      </c>
      <c r="X183" s="335">
        <f t="shared" si="18"/>
        <v>9.4461714714650938E-2</v>
      </c>
      <c r="Y183" s="335">
        <f t="shared" si="19"/>
        <v>0.4566651206580053</v>
      </c>
      <c r="Z183" s="335">
        <f t="shared" si="20"/>
        <v>0</v>
      </c>
    </row>
    <row r="184" spans="1:26" s="85" customFormat="1" ht="10.5" customHeight="1">
      <c r="A184" s="94"/>
      <c r="B184" s="57" t="s">
        <v>78</v>
      </c>
      <c r="C184" s="102">
        <v>2356611.0436711567</v>
      </c>
      <c r="D184" s="103">
        <v>-0.40827500199520822</v>
      </c>
      <c r="E184" s="103">
        <v>-44.60488061941124</v>
      </c>
      <c r="F184" s="103">
        <v>-45.013155621406447</v>
      </c>
      <c r="G184" s="103">
        <v>4.286671270824649</v>
      </c>
      <c r="H184" s="103">
        <v>5.6038088238781245E-2</v>
      </c>
      <c r="I184" s="103">
        <v>36.508059533916452</v>
      </c>
      <c r="J184" s="103">
        <v>40.850768892979886</v>
      </c>
      <c r="K184" s="103">
        <v>80.346968734628547</v>
      </c>
      <c r="L184" s="103">
        <v>6.6858045384791565</v>
      </c>
      <c r="M184" s="103">
        <v>-32.029922020963106</v>
      </c>
      <c r="N184" s="103">
        <v>8.868403198859113</v>
      </c>
      <c r="O184" s="103">
        <v>40.291124937881477</v>
      </c>
      <c r="P184" s="104">
        <v>0</v>
      </c>
      <c r="Q184" s="105">
        <v>99.999999999999915</v>
      </c>
      <c r="S184" s="92">
        <v>42461</v>
      </c>
      <c r="T184" s="335">
        <f t="shared" si="14"/>
        <v>-0.45013155621406448</v>
      </c>
      <c r="U184" s="335">
        <f t="shared" si="15"/>
        <v>-0.25344117482483947</v>
      </c>
      <c r="V184" s="335">
        <f t="shared" si="16"/>
        <v>0.80346968734628543</v>
      </c>
      <c r="W184" s="335">
        <f t="shared" si="17"/>
        <v>0.40850768892979888</v>
      </c>
      <c r="X184" s="335">
        <f t="shared" si="18"/>
        <v>8.8684031988591136E-2</v>
      </c>
      <c r="Y184" s="335">
        <f t="shared" si="19"/>
        <v>0.40291124937881478</v>
      </c>
      <c r="Z184" s="335">
        <f t="shared" si="20"/>
        <v>0</v>
      </c>
    </row>
    <row r="185" spans="1:26" s="85" customFormat="1" ht="10.5" customHeight="1">
      <c r="A185" s="94"/>
      <c r="B185" s="57" t="s">
        <v>79</v>
      </c>
      <c r="C185" s="102">
        <v>2379130.3111928329</v>
      </c>
      <c r="D185" s="103">
        <v>-0.4225882604359214</v>
      </c>
      <c r="E185" s="103">
        <v>-45.705840727966191</v>
      </c>
      <c r="F185" s="103">
        <v>-46.128428988402113</v>
      </c>
      <c r="G185" s="103">
        <v>4.3499650249117945</v>
      </c>
      <c r="H185" s="103">
        <v>5.5896845193536625E-2</v>
      </c>
      <c r="I185" s="103">
        <v>36.505324904839277</v>
      </c>
      <c r="J185" s="103">
        <v>40.911186774944611</v>
      </c>
      <c r="K185" s="103">
        <v>79.957368847379925</v>
      </c>
      <c r="L185" s="103">
        <v>6.020257586565239</v>
      </c>
      <c r="M185" s="103">
        <v>-31.958744050725311</v>
      </c>
      <c r="N185" s="103">
        <v>9.1231226059806012</v>
      </c>
      <c r="O185" s="103">
        <v>42.075237224256973</v>
      </c>
      <c r="P185" s="104">
        <v>0</v>
      </c>
      <c r="Q185" s="105">
        <v>99.999999999999915</v>
      </c>
      <c r="S185" s="92">
        <v>42491</v>
      </c>
      <c r="T185" s="335">
        <f t="shared" si="14"/>
        <v>-0.46128428988402115</v>
      </c>
      <c r="U185" s="335">
        <f t="shared" si="15"/>
        <v>-0.25938486464160071</v>
      </c>
      <c r="V185" s="335">
        <f t="shared" si="16"/>
        <v>0.79957368847379928</v>
      </c>
      <c r="W185" s="335">
        <f t="shared" si="17"/>
        <v>0.40911186774944608</v>
      </c>
      <c r="X185" s="335">
        <f t="shared" si="18"/>
        <v>9.1231226059806006E-2</v>
      </c>
      <c r="Y185" s="335">
        <f t="shared" si="19"/>
        <v>0.42075237224256973</v>
      </c>
      <c r="Z185" s="335">
        <f t="shared" si="20"/>
        <v>0</v>
      </c>
    </row>
    <row r="186" spans="1:26" s="85" customFormat="1" ht="10.5" customHeight="1">
      <c r="A186" s="94"/>
      <c r="B186" s="57" t="s">
        <v>80</v>
      </c>
      <c r="C186" s="102">
        <v>2529703.0156728225</v>
      </c>
      <c r="D186" s="103">
        <v>-0.32809925315792582</v>
      </c>
      <c r="E186" s="103">
        <v>-38.665888170618175</v>
      </c>
      <c r="F186" s="103">
        <v>-38.993987423776098</v>
      </c>
      <c r="G186" s="103">
        <v>4.2078472341444435</v>
      </c>
      <c r="H186" s="103">
        <v>5.3105964812050023E-2</v>
      </c>
      <c r="I186" s="103">
        <v>35.029176640275459</v>
      </c>
      <c r="J186" s="103">
        <v>39.290129839231952</v>
      </c>
      <c r="K186" s="103">
        <v>73.971482721592167</v>
      </c>
      <c r="L186" s="103">
        <v>5.7760827518127424</v>
      </c>
      <c r="M186" s="103">
        <v>-30.242225239457891</v>
      </c>
      <c r="N186" s="103">
        <v>8.3618406167798867</v>
      </c>
      <c r="O186" s="103">
        <v>41.836676733817185</v>
      </c>
      <c r="P186" s="104">
        <v>0</v>
      </c>
      <c r="Q186" s="105">
        <v>99.999999999999943</v>
      </c>
      <c r="S186" s="92">
        <v>42522</v>
      </c>
      <c r="T186" s="335">
        <f t="shared" si="14"/>
        <v>-0.389939874237761</v>
      </c>
      <c r="U186" s="335">
        <f t="shared" si="15"/>
        <v>-0.24466142487645151</v>
      </c>
      <c r="V186" s="335">
        <f t="shared" si="16"/>
        <v>0.73971482721592163</v>
      </c>
      <c r="W186" s="335">
        <f t="shared" si="17"/>
        <v>0.39290129839231952</v>
      </c>
      <c r="X186" s="335">
        <f t="shared" si="18"/>
        <v>8.3618406167798864E-2</v>
      </c>
      <c r="Y186" s="335">
        <f t="shared" si="19"/>
        <v>0.41836676733817185</v>
      </c>
      <c r="Z186" s="335">
        <f t="shared" si="20"/>
        <v>0</v>
      </c>
    </row>
    <row r="187" spans="1:26" s="85" customFormat="1" ht="10.5" customHeight="1">
      <c r="A187" s="94"/>
      <c r="B187" s="57" t="s">
        <v>69</v>
      </c>
      <c r="C187" s="102">
        <v>2571874.6643652553</v>
      </c>
      <c r="D187" s="103">
        <v>-0.31843860757728698</v>
      </c>
      <c r="E187" s="103">
        <v>-38.305820092305723</v>
      </c>
      <c r="F187" s="103">
        <v>-38.624258699883008</v>
      </c>
      <c r="G187" s="103">
        <v>4.0594008770870058</v>
      </c>
      <c r="H187" s="103">
        <v>5.2674870547830238E-2</v>
      </c>
      <c r="I187" s="103">
        <v>35.106850009993721</v>
      </c>
      <c r="J187" s="103">
        <v>39.218925757628554</v>
      </c>
      <c r="K187" s="103">
        <v>76.743968500441227</v>
      </c>
      <c r="L187" s="103">
        <v>4.5882141105507817</v>
      </c>
      <c r="M187" s="103">
        <v>-29.917787493934249</v>
      </c>
      <c r="N187" s="103">
        <v>8.0958530534810489</v>
      </c>
      <c r="O187" s="103">
        <v>39.895084771715581</v>
      </c>
      <c r="P187" s="104">
        <v>0</v>
      </c>
      <c r="Q187" s="105">
        <v>99.999999999999943</v>
      </c>
      <c r="S187" s="92">
        <v>42552</v>
      </c>
      <c r="T187" s="335">
        <f t="shared" si="14"/>
        <v>-0.38624258699883007</v>
      </c>
      <c r="U187" s="335">
        <f t="shared" si="15"/>
        <v>-0.25329573383383469</v>
      </c>
      <c r="V187" s="335">
        <f t="shared" si="16"/>
        <v>0.76743968500441229</v>
      </c>
      <c r="W187" s="335">
        <f t="shared" si="17"/>
        <v>0.39218925757628553</v>
      </c>
      <c r="X187" s="335">
        <f t="shared" si="18"/>
        <v>8.0958530534810488E-2</v>
      </c>
      <c r="Y187" s="335">
        <f t="shared" si="19"/>
        <v>0.39895084771715583</v>
      </c>
      <c r="Z187" s="335">
        <f t="shared" si="20"/>
        <v>0</v>
      </c>
    </row>
    <row r="188" spans="1:26" s="85" customFormat="1" ht="10.5" customHeight="1">
      <c r="A188" s="94"/>
      <c r="B188" s="204" t="s">
        <v>70</v>
      </c>
      <c r="C188" s="205">
        <v>2638317.4513523635</v>
      </c>
      <c r="D188" s="206">
        <v>-0.34900458991687178</v>
      </c>
      <c r="E188" s="206">
        <v>-37.260232034183993</v>
      </c>
      <c r="F188" s="206">
        <v>-37.609236624100866</v>
      </c>
      <c r="G188" s="206">
        <v>3.9917819295614936</v>
      </c>
      <c r="H188" s="206">
        <v>5.1061835418104301E-2</v>
      </c>
      <c r="I188" s="206">
        <v>31.45983233739549</v>
      </c>
      <c r="J188" s="206">
        <v>35.502676102375091</v>
      </c>
      <c r="K188" s="206">
        <v>78.276124964554583</v>
      </c>
      <c r="L188" s="206">
        <v>4.2964644154201501</v>
      </c>
      <c r="M188" s="206">
        <v>-29.327412154221722</v>
      </c>
      <c r="N188" s="206">
        <v>8.1658212784170754</v>
      </c>
      <c r="O188" s="206">
        <v>40.695562017555652</v>
      </c>
      <c r="P188" s="207">
        <v>0</v>
      </c>
      <c r="Q188" s="206">
        <v>99.999999999999972</v>
      </c>
      <c r="S188" s="92">
        <v>42583</v>
      </c>
      <c r="T188" s="335">
        <f t="shared" si="14"/>
        <v>-0.37609236624100867</v>
      </c>
      <c r="U188" s="335">
        <f t="shared" si="15"/>
        <v>-0.25030947738801573</v>
      </c>
      <c r="V188" s="335">
        <f t="shared" si="16"/>
        <v>0.78276124964554583</v>
      </c>
      <c r="W188" s="335">
        <f t="shared" si="17"/>
        <v>0.35502676102375091</v>
      </c>
      <c r="X188" s="335">
        <f t="shared" si="18"/>
        <v>8.165821278417075E-2</v>
      </c>
      <c r="Y188" s="335">
        <f t="shared" si="19"/>
        <v>0.40695562017555653</v>
      </c>
      <c r="Z188" s="335">
        <f t="shared" si="20"/>
        <v>0</v>
      </c>
    </row>
    <row r="189" spans="1:26" s="85" customFormat="1" ht="10.5" customHeight="1">
      <c r="A189" s="94"/>
      <c r="B189" s="57" t="s">
        <v>71</v>
      </c>
      <c r="C189" s="102">
        <v>2699869.4812565371</v>
      </c>
      <c r="D189" s="103">
        <v>-0.30629349278025936</v>
      </c>
      <c r="E189" s="103">
        <v>-36.57463414752619</v>
      </c>
      <c r="F189" s="103">
        <v>-36.880927640306446</v>
      </c>
      <c r="G189" s="103">
        <v>3.934953462856642</v>
      </c>
      <c r="H189" s="103">
        <v>5.0028696599573326E-2</v>
      </c>
      <c r="I189" s="103">
        <v>31.399348852305543</v>
      </c>
      <c r="J189" s="103">
        <v>35.384331011761759</v>
      </c>
      <c r="K189" s="103">
        <v>75.826582534083727</v>
      </c>
      <c r="L189" s="103">
        <v>4.25744991146298</v>
      </c>
      <c r="M189" s="103">
        <v>-28.858341834345342</v>
      </c>
      <c r="N189" s="103">
        <v>8.2889612762620004</v>
      </c>
      <c r="O189" s="103">
        <v>41.981944741081136</v>
      </c>
      <c r="P189" s="104">
        <v>0</v>
      </c>
      <c r="Q189" s="105">
        <v>99.999999999999829</v>
      </c>
      <c r="S189" s="92">
        <v>42614</v>
      </c>
      <c r="T189" s="335">
        <f t="shared" si="14"/>
        <v>-0.36880927640306443</v>
      </c>
      <c r="U189" s="335">
        <f t="shared" si="15"/>
        <v>-0.24600891922882362</v>
      </c>
      <c r="V189" s="335">
        <f t="shared" si="16"/>
        <v>0.75826582534083731</v>
      </c>
      <c r="W189" s="335">
        <f t="shared" si="17"/>
        <v>0.3538433101176176</v>
      </c>
      <c r="X189" s="335">
        <f t="shared" si="18"/>
        <v>8.288961276262001E-2</v>
      </c>
      <c r="Y189" s="335">
        <f t="shared" si="19"/>
        <v>0.41981944741081134</v>
      </c>
      <c r="Z189" s="335">
        <f t="shared" si="20"/>
        <v>0</v>
      </c>
    </row>
    <row r="190" spans="1:26" s="85" customFormat="1" ht="10.5" customHeight="1">
      <c r="A190" s="94"/>
      <c r="B190" s="57" t="s">
        <v>72</v>
      </c>
      <c r="C190" s="102">
        <v>2722939.6769794743</v>
      </c>
      <c r="D190" s="103">
        <v>-0.27373349806753938</v>
      </c>
      <c r="E190" s="103">
        <v>-35.25218050306016</v>
      </c>
      <c r="F190" s="103">
        <v>-35.525914001127703</v>
      </c>
      <c r="G190" s="103">
        <v>3.895921239597639</v>
      </c>
      <c r="H190" s="103">
        <v>4.9439166698249652E-2</v>
      </c>
      <c r="I190" s="103">
        <v>31.847224808231722</v>
      </c>
      <c r="J190" s="103">
        <v>35.792585214527612</v>
      </c>
      <c r="K190" s="103">
        <v>76.889622767169641</v>
      </c>
      <c r="L190" s="103">
        <v>4.3702888600234369</v>
      </c>
      <c r="M190" s="103">
        <v>-28.740851844386956</v>
      </c>
      <c r="N190" s="103">
        <v>7.7851851459651487</v>
      </c>
      <c r="O190" s="103">
        <v>39.429083857828729</v>
      </c>
      <c r="P190" s="104">
        <v>0</v>
      </c>
      <c r="Q190" s="105">
        <v>99.999999999999915</v>
      </c>
      <c r="S190" s="92">
        <v>42644</v>
      </c>
      <c r="T190" s="335">
        <f t="shared" si="14"/>
        <v>-0.35525914001127701</v>
      </c>
      <c r="U190" s="335">
        <f t="shared" si="15"/>
        <v>-0.2437056298436352</v>
      </c>
      <c r="V190" s="335">
        <f t="shared" si="16"/>
        <v>0.76889622767169641</v>
      </c>
      <c r="W190" s="335">
        <f t="shared" si="17"/>
        <v>0.35792585214527611</v>
      </c>
      <c r="X190" s="335">
        <f t="shared" si="18"/>
        <v>7.7851851459651483E-2</v>
      </c>
      <c r="Y190" s="335">
        <f t="shared" si="19"/>
        <v>0.39429083857828728</v>
      </c>
      <c r="Z190" s="335">
        <f t="shared" si="20"/>
        <v>0</v>
      </c>
    </row>
    <row r="191" spans="1:26" s="85" customFormat="1" ht="10.5" customHeight="1">
      <c r="A191" s="94"/>
      <c r="B191" s="57" t="s">
        <v>73</v>
      </c>
      <c r="C191" s="102">
        <v>2744106.9069426297</v>
      </c>
      <c r="D191" s="103">
        <v>-0.26508293265724348</v>
      </c>
      <c r="E191" s="103">
        <v>-37.061170461836205</v>
      </c>
      <c r="F191" s="103">
        <v>-37.326253394493449</v>
      </c>
      <c r="G191" s="103">
        <v>3.8869971017620535</v>
      </c>
      <c r="H191" s="103">
        <v>4.909865961820755E-2</v>
      </c>
      <c r="I191" s="103">
        <v>31.826907106179615</v>
      </c>
      <c r="J191" s="103">
        <v>35.763002867559877</v>
      </c>
      <c r="K191" s="103">
        <v>77.869838037489345</v>
      </c>
      <c r="L191" s="103">
        <v>4.2778719074823934</v>
      </c>
      <c r="M191" s="103">
        <v>-28.590268325870888</v>
      </c>
      <c r="N191" s="103">
        <v>8.0510558536347467</v>
      </c>
      <c r="O191" s="103">
        <v>39.954753054198036</v>
      </c>
      <c r="P191" s="104">
        <v>0</v>
      </c>
      <c r="Q191" s="105">
        <v>100.00000000000006</v>
      </c>
      <c r="S191" s="92">
        <v>42675</v>
      </c>
      <c r="T191" s="335">
        <f t="shared" si="14"/>
        <v>-0.37326253394493447</v>
      </c>
      <c r="U191" s="335">
        <f t="shared" si="15"/>
        <v>-0.24312396418388496</v>
      </c>
      <c r="V191" s="335">
        <f t="shared" si="16"/>
        <v>0.77869838037489347</v>
      </c>
      <c r="W191" s="335">
        <f t="shared" si="17"/>
        <v>0.35763002867559879</v>
      </c>
      <c r="X191" s="335">
        <f t="shared" si="18"/>
        <v>8.0510558536347462E-2</v>
      </c>
      <c r="Y191" s="335">
        <f t="shared" si="19"/>
        <v>0.39954753054198039</v>
      </c>
      <c r="Z191" s="335">
        <f t="shared" si="20"/>
        <v>0</v>
      </c>
    </row>
    <row r="192" spans="1:26" s="85" customFormat="1" ht="10.5" customHeight="1">
      <c r="A192" s="94"/>
      <c r="B192" s="57" t="s">
        <v>74</v>
      </c>
      <c r="C192" s="205">
        <v>2892913.4547376279</v>
      </c>
      <c r="D192" s="206">
        <v>-0.21890685286788644</v>
      </c>
      <c r="E192" s="206">
        <v>-33.676893613404012</v>
      </c>
      <c r="F192" s="206">
        <v>-33.895800466271901</v>
      </c>
      <c r="G192" s="206">
        <v>3.7951926739964801</v>
      </c>
      <c r="H192" s="206">
        <v>4.661555229251288E-2</v>
      </c>
      <c r="I192" s="206">
        <v>30.283459206304531</v>
      </c>
      <c r="J192" s="206">
        <v>34.125267432593525</v>
      </c>
      <c r="K192" s="206">
        <v>72.626488730893627</v>
      </c>
      <c r="L192" s="206">
        <v>4.0694093781969061</v>
      </c>
      <c r="M192" s="206">
        <v>-23.771972380022184</v>
      </c>
      <c r="N192" s="206">
        <v>8.9481699762939328</v>
      </c>
      <c r="O192" s="206">
        <v>37.898437328316135</v>
      </c>
      <c r="P192" s="207">
        <v>0</v>
      </c>
      <c r="Q192" s="206">
        <v>100.00000000000004</v>
      </c>
      <c r="S192" s="92">
        <v>42705</v>
      </c>
      <c r="T192" s="335">
        <f t="shared" si="14"/>
        <v>-0.33895800466271903</v>
      </c>
      <c r="U192" s="335">
        <f t="shared" si="15"/>
        <v>-0.1970256300182528</v>
      </c>
      <c r="V192" s="335">
        <f t="shared" si="16"/>
        <v>0.72626488730893624</v>
      </c>
      <c r="W192" s="335">
        <f t="shared" si="17"/>
        <v>0.34125267432593526</v>
      </c>
      <c r="X192" s="335">
        <f t="shared" si="18"/>
        <v>8.9481699762939335E-2</v>
      </c>
      <c r="Y192" s="335">
        <f t="shared" si="19"/>
        <v>0.37898437328316137</v>
      </c>
      <c r="Z192" s="335">
        <f t="shared" si="20"/>
        <v>0</v>
      </c>
    </row>
    <row r="193" spans="1:26" s="85" customFormat="1" ht="10.5" customHeight="1">
      <c r="A193" s="56">
        <v>2017</v>
      </c>
      <c r="B193" s="57" t="s">
        <v>75</v>
      </c>
      <c r="C193" s="102">
        <v>2927556.6253732163</v>
      </c>
      <c r="D193" s="103">
        <v>-0.16413952444169072</v>
      </c>
      <c r="E193" s="103">
        <v>-32.435702461993074</v>
      </c>
      <c r="F193" s="103">
        <v>-32.599841986434768</v>
      </c>
      <c r="G193" s="103">
        <v>3.7373007687934319</v>
      </c>
      <c r="H193" s="103">
        <v>4.4252071489268276E-2</v>
      </c>
      <c r="I193" s="103">
        <v>30.598043323348183</v>
      </c>
      <c r="J193" s="103">
        <v>34.379596163630886</v>
      </c>
      <c r="K193" s="103">
        <v>75.706103423970433</v>
      </c>
      <c r="L193" s="103">
        <v>4.3539551104640122</v>
      </c>
      <c r="M193" s="103">
        <v>-23.569249310284277</v>
      </c>
      <c r="N193" s="103">
        <v>7.4515505014105479</v>
      </c>
      <c r="O193" s="103">
        <v>34.27788609724324</v>
      </c>
      <c r="P193" s="104">
        <v>0</v>
      </c>
      <c r="Q193" s="105">
        <v>100.00000000000009</v>
      </c>
      <c r="S193" s="92">
        <v>42736</v>
      </c>
      <c r="T193" s="335">
        <f t="shared" si="14"/>
        <v>-0.32599841986434769</v>
      </c>
      <c r="U193" s="335">
        <f t="shared" si="15"/>
        <v>-0.19215294199820263</v>
      </c>
      <c r="V193" s="335">
        <f t="shared" si="16"/>
        <v>0.75706103423970428</v>
      </c>
      <c r="W193" s="335">
        <f t="shared" si="17"/>
        <v>0.34379596163630888</v>
      </c>
      <c r="X193" s="335">
        <f t="shared" si="18"/>
        <v>7.4515505014105476E-2</v>
      </c>
      <c r="Y193" s="335">
        <f t="shared" si="19"/>
        <v>0.34277886097243238</v>
      </c>
      <c r="Z193" s="335">
        <f t="shared" si="20"/>
        <v>0</v>
      </c>
    </row>
    <row r="194" spans="1:26" s="85" customFormat="1" ht="10.5" customHeight="1">
      <c r="A194" s="238"/>
      <c r="B194" s="57" t="s">
        <v>76</v>
      </c>
      <c r="C194" s="102">
        <v>2987815.9298171783</v>
      </c>
      <c r="D194" s="103">
        <v>-0.10995269160673254</v>
      </c>
      <c r="E194" s="103">
        <v>-31.550604150716506</v>
      </c>
      <c r="F194" s="103">
        <v>-31.660556842323238</v>
      </c>
      <c r="G194" s="103">
        <v>3.6618257115852884</v>
      </c>
      <c r="H194" s="103">
        <v>4.3386539203884009E-2</v>
      </c>
      <c r="I194" s="103">
        <v>30.149565499140973</v>
      </c>
      <c r="J194" s="103">
        <v>33.854777749930143</v>
      </c>
      <c r="K194" s="103">
        <v>73.888777949627482</v>
      </c>
      <c r="L194" s="103">
        <v>4.2140750427015048</v>
      </c>
      <c r="M194" s="103">
        <v>-23.276750784425008</v>
      </c>
      <c r="N194" s="103">
        <v>7.6650646649026806</v>
      </c>
      <c r="O194" s="103">
        <v>35.314612219586451</v>
      </c>
      <c r="P194" s="104">
        <v>0</v>
      </c>
      <c r="Q194" s="105">
        <v>100.00000000000003</v>
      </c>
      <c r="S194" s="92">
        <v>42767</v>
      </c>
      <c r="T194" s="335">
        <f t="shared" si="14"/>
        <v>-0.3166055684232324</v>
      </c>
      <c r="U194" s="335">
        <f t="shared" si="15"/>
        <v>-0.19062675741723503</v>
      </c>
      <c r="V194" s="335">
        <f t="shared" si="16"/>
        <v>0.73888777949627482</v>
      </c>
      <c r="W194" s="335">
        <f t="shared" si="17"/>
        <v>0.33854777749930143</v>
      </c>
      <c r="X194" s="335">
        <f t="shared" si="18"/>
        <v>7.6650646649026807E-2</v>
      </c>
      <c r="Y194" s="335">
        <f t="shared" si="19"/>
        <v>0.3531461221958645</v>
      </c>
      <c r="Z194" s="335">
        <f t="shared" si="20"/>
        <v>0</v>
      </c>
    </row>
    <row r="195" spans="1:26" s="85" customFormat="1" ht="10.5" customHeight="1">
      <c r="A195" s="238"/>
      <c r="B195" s="57" t="s">
        <v>77</v>
      </c>
      <c r="C195" s="102">
        <v>3020614.7062966847</v>
      </c>
      <c r="D195" s="103">
        <v>-7.3865095720666754E-2</v>
      </c>
      <c r="E195" s="103">
        <v>-31.798097629184248</v>
      </c>
      <c r="F195" s="103">
        <v>-31.871962724904915</v>
      </c>
      <c r="G195" s="103">
        <v>3.6431048367171419</v>
      </c>
      <c r="H195" s="103">
        <v>4.2766879853197888E-2</v>
      </c>
      <c r="I195" s="103">
        <v>30.42422642138413</v>
      </c>
      <c r="J195" s="103">
        <v>34.110098137954466</v>
      </c>
      <c r="K195" s="103">
        <v>72.849809892723499</v>
      </c>
      <c r="L195" s="103">
        <v>4.0641326522416321</v>
      </c>
      <c r="M195" s="103">
        <v>-23.166258018789502</v>
      </c>
      <c r="N195" s="103">
        <v>7.1929959079817971</v>
      </c>
      <c r="O195" s="103">
        <v>36.821184152792981</v>
      </c>
      <c r="P195" s="104">
        <v>0</v>
      </c>
      <c r="Q195" s="105">
        <v>99.999999999999943</v>
      </c>
      <c r="S195" s="92">
        <v>42795</v>
      </c>
      <c r="T195" s="335">
        <f t="shared" si="14"/>
        <v>-0.31871962724904912</v>
      </c>
      <c r="U195" s="335">
        <f t="shared" si="15"/>
        <v>-0.1910212536654787</v>
      </c>
      <c r="V195" s="335">
        <f t="shared" si="16"/>
        <v>0.72849809892723494</v>
      </c>
      <c r="W195" s="335">
        <f t="shared" si="17"/>
        <v>0.34110098137954464</v>
      </c>
      <c r="X195" s="335">
        <f t="shared" si="18"/>
        <v>7.1929959079817973E-2</v>
      </c>
      <c r="Y195" s="335">
        <f t="shared" si="19"/>
        <v>0.3682118415279298</v>
      </c>
      <c r="Z195" s="335">
        <f t="shared" si="20"/>
        <v>0</v>
      </c>
    </row>
    <row r="196" spans="1:26" s="85" customFormat="1" ht="10.5" customHeight="1">
      <c r="A196" s="238"/>
      <c r="B196" s="57" t="s">
        <v>78</v>
      </c>
      <c r="C196" s="102">
        <v>3025028.724730012</v>
      </c>
      <c r="D196" s="103">
        <v>1.3613828663704919E-2</v>
      </c>
      <c r="E196" s="103">
        <v>-32.160373127525169</v>
      </c>
      <c r="F196" s="103">
        <v>-32.146759298861461</v>
      </c>
      <c r="G196" s="103">
        <v>3.5784554045954216</v>
      </c>
      <c r="H196" s="103">
        <v>4.2242140475672721E-2</v>
      </c>
      <c r="I196" s="103">
        <v>30.81151479204965</v>
      </c>
      <c r="J196" s="103">
        <v>34.432212337120745</v>
      </c>
      <c r="K196" s="103">
        <v>73.815787088520509</v>
      </c>
      <c r="L196" s="103">
        <v>3.6280134031294029</v>
      </c>
      <c r="M196" s="103">
        <v>-23.276298123169589</v>
      </c>
      <c r="N196" s="103">
        <v>7.6282061776904042</v>
      </c>
      <c r="O196" s="103">
        <v>35.918838415569837</v>
      </c>
      <c r="P196" s="104">
        <v>0</v>
      </c>
      <c r="Q196" s="105">
        <v>99.999999999999829</v>
      </c>
      <c r="S196" s="92">
        <v>42826</v>
      </c>
      <c r="T196" s="335">
        <f t="shared" si="14"/>
        <v>-0.3214675929886146</v>
      </c>
      <c r="U196" s="335">
        <f t="shared" si="15"/>
        <v>-0.19648284720040188</v>
      </c>
      <c r="V196" s="335">
        <f t="shared" si="16"/>
        <v>0.73815787088520513</v>
      </c>
      <c r="W196" s="335">
        <f t="shared" si="17"/>
        <v>0.34432212337120743</v>
      </c>
      <c r="X196" s="335">
        <f t="shared" si="18"/>
        <v>7.6282061776904039E-2</v>
      </c>
      <c r="Y196" s="335">
        <f t="shared" si="19"/>
        <v>0.35918838415569837</v>
      </c>
      <c r="Z196" s="335">
        <f t="shared" si="20"/>
        <v>0</v>
      </c>
    </row>
    <row r="197" spans="1:26" s="85" customFormat="1" ht="10.5" customHeight="1">
      <c r="A197" s="238"/>
      <c r="B197" s="57" t="s">
        <v>79</v>
      </c>
      <c r="C197" s="102">
        <v>3075139.1150678201</v>
      </c>
      <c r="D197" s="103">
        <v>3.9318085137499632E-2</v>
      </c>
      <c r="E197" s="103">
        <v>-32.16982871785067</v>
      </c>
      <c r="F197" s="103">
        <v>-32.130510632713168</v>
      </c>
      <c r="G197" s="103">
        <v>3.4980798771394719</v>
      </c>
      <c r="H197" s="103">
        <v>4.1099776283525097E-2</v>
      </c>
      <c r="I197" s="103">
        <v>28.793025447052866</v>
      </c>
      <c r="J197" s="103">
        <v>32.332205100475861</v>
      </c>
      <c r="K197" s="103">
        <v>75.78382590697926</v>
      </c>
      <c r="L197" s="103">
        <v>3.5487455594481498</v>
      </c>
      <c r="M197" s="103">
        <v>-23.033058824545805</v>
      </c>
      <c r="N197" s="103">
        <v>6.9920605560148621</v>
      </c>
      <c r="O197" s="103">
        <v>36.506732334340796</v>
      </c>
      <c r="P197" s="104">
        <v>0</v>
      </c>
      <c r="Q197" s="105">
        <v>99.999999999999957</v>
      </c>
      <c r="R197" s="93"/>
      <c r="S197" s="92">
        <v>42856</v>
      </c>
      <c r="T197" s="335">
        <f t="shared" si="14"/>
        <v>-0.32130510632713166</v>
      </c>
      <c r="U197" s="335">
        <f t="shared" si="15"/>
        <v>-0.19484313265097655</v>
      </c>
      <c r="V197" s="335">
        <f t="shared" si="16"/>
        <v>0.75783825906979263</v>
      </c>
      <c r="W197" s="335">
        <f t="shared" si="17"/>
        <v>0.32332205100475858</v>
      </c>
      <c r="X197" s="335">
        <f t="shared" si="18"/>
        <v>6.9920605560148619E-2</v>
      </c>
      <c r="Y197" s="335">
        <f t="shared" si="19"/>
        <v>0.36506732334340797</v>
      </c>
      <c r="Z197" s="335">
        <f t="shared" si="20"/>
        <v>0</v>
      </c>
    </row>
    <row r="198" spans="1:26" s="85" customFormat="1" ht="10.5" customHeight="1">
      <c r="A198" s="238"/>
      <c r="B198" s="57" t="s">
        <v>80</v>
      </c>
      <c r="C198" s="102">
        <v>3112891.5223900047</v>
      </c>
      <c r="D198" s="103">
        <v>8.6467433515704045E-2</v>
      </c>
      <c r="E198" s="103">
        <v>-32.561554558189833</v>
      </c>
      <c r="F198" s="103">
        <v>-32.475087124674133</v>
      </c>
      <c r="G198" s="103">
        <v>3.4546930053134304</v>
      </c>
      <c r="H198" s="103">
        <v>4.0219176475790881E-2</v>
      </c>
      <c r="I198" s="103">
        <v>29.042593839999192</v>
      </c>
      <c r="J198" s="103">
        <v>32.537506021788417</v>
      </c>
      <c r="K198" s="103">
        <v>74.243644562529838</v>
      </c>
      <c r="L198" s="103">
        <v>3.5313369238754881</v>
      </c>
      <c r="M198" s="103">
        <v>-22.921899498419577</v>
      </c>
      <c r="N198" s="103">
        <v>7.7124987699465279</v>
      </c>
      <c r="O198" s="103">
        <v>37.372000344953399</v>
      </c>
      <c r="P198" s="104">
        <v>0</v>
      </c>
      <c r="Q198" s="105">
        <v>99.999999999999957</v>
      </c>
      <c r="R198" s="93"/>
      <c r="S198" s="92">
        <v>42887</v>
      </c>
      <c r="T198" s="335">
        <f t="shared" si="14"/>
        <v>-0.32475087124674135</v>
      </c>
      <c r="U198" s="335">
        <f t="shared" si="15"/>
        <v>-0.19390562574544087</v>
      </c>
      <c r="V198" s="335">
        <f t="shared" si="16"/>
        <v>0.74243644562529842</v>
      </c>
      <c r="W198" s="335">
        <f t="shared" si="17"/>
        <v>0.32537506021788415</v>
      </c>
      <c r="X198" s="335">
        <f t="shared" si="18"/>
        <v>7.7124987699465283E-2</v>
      </c>
      <c r="Y198" s="335">
        <f t="shared" si="19"/>
        <v>0.37372000344953399</v>
      </c>
      <c r="Z198" s="335">
        <f t="shared" si="20"/>
        <v>0</v>
      </c>
    </row>
    <row r="199" spans="1:26" s="85" customFormat="1" ht="10.5" customHeight="1">
      <c r="A199" s="238"/>
      <c r="B199" s="57" t="s">
        <v>69</v>
      </c>
      <c r="C199" s="102">
        <v>3206073.4090017094</v>
      </c>
      <c r="D199" s="103">
        <v>0.12676189378570962</v>
      </c>
      <c r="E199" s="103">
        <v>-30.160411405885824</v>
      </c>
      <c r="F199" s="103">
        <v>-30.033649512100116</v>
      </c>
      <c r="G199" s="103">
        <v>2.9108906239760706</v>
      </c>
      <c r="H199" s="103">
        <v>3.8719874094728643E-2</v>
      </c>
      <c r="I199" s="103">
        <v>28.519941722629781</v>
      </c>
      <c r="J199" s="103">
        <v>31.469552220700582</v>
      </c>
      <c r="K199" s="103">
        <v>74.296128010373366</v>
      </c>
      <c r="L199" s="103">
        <v>4.2332641548077508</v>
      </c>
      <c r="M199" s="103">
        <v>-22.293137460833027</v>
      </c>
      <c r="N199" s="103">
        <v>7.0498297475971725</v>
      </c>
      <c r="O199" s="103">
        <v>35.278012839454171</v>
      </c>
      <c r="P199" s="104">
        <v>0</v>
      </c>
      <c r="Q199" s="105">
        <v>99.999999999999901</v>
      </c>
      <c r="R199" s="93"/>
      <c r="S199" s="92">
        <v>42917</v>
      </c>
      <c r="T199" s="335">
        <f t="shared" si="14"/>
        <v>-0.30033649512100113</v>
      </c>
      <c r="U199" s="335">
        <f t="shared" si="15"/>
        <v>-0.18059873306025273</v>
      </c>
      <c r="V199" s="335">
        <f t="shared" si="16"/>
        <v>0.74296128010373363</v>
      </c>
      <c r="W199" s="335">
        <f t="shared" si="17"/>
        <v>0.31469552220700581</v>
      </c>
      <c r="X199" s="335">
        <f t="shared" si="18"/>
        <v>7.0498297475971722E-2</v>
      </c>
      <c r="Y199" s="335">
        <f t="shared" si="19"/>
        <v>0.3527801283945417</v>
      </c>
      <c r="Z199" s="335">
        <f t="shared" si="20"/>
        <v>0</v>
      </c>
    </row>
    <row r="200" spans="1:26" s="85" customFormat="1" ht="10.5" customHeight="1">
      <c r="A200" s="238"/>
      <c r="B200" s="57" t="s">
        <v>70</v>
      </c>
      <c r="C200" s="102">
        <v>3245655.2096626642</v>
      </c>
      <c r="D200" s="103">
        <v>0.1678793494548233</v>
      </c>
      <c r="E200" s="103">
        <v>-30.007290247496098</v>
      </c>
      <c r="F200" s="103">
        <v>-29.839410898041276</v>
      </c>
      <c r="G200" s="103">
        <v>2.8657194281682528</v>
      </c>
      <c r="H200" s="103">
        <v>3.8179833177004553E-2</v>
      </c>
      <c r="I200" s="103">
        <v>28.12982296453087</v>
      </c>
      <c r="J200" s="103">
        <v>31.033722225876126</v>
      </c>
      <c r="K200" s="103">
        <v>73.559668186823828</v>
      </c>
      <c r="L200" s="103">
        <v>4.2881874919537628</v>
      </c>
      <c r="M200" s="103">
        <v>-22.178297625934501</v>
      </c>
      <c r="N200" s="103">
        <v>7.0314067019992157</v>
      </c>
      <c r="O200" s="103">
        <v>36.104723917322758</v>
      </c>
      <c r="P200" s="104">
        <v>0</v>
      </c>
      <c r="Q200" s="105">
        <v>99.999999999999915</v>
      </c>
      <c r="R200" s="93"/>
      <c r="S200" s="92">
        <v>42948</v>
      </c>
      <c r="T200" s="335">
        <f t="shared" si="14"/>
        <v>-0.29839410898041274</v>
      </c>
      <c r="U200" s="335">
        <f t="shared" si="15"/>
        <v>-0.17890110133980738</v>
      </c>
      <c r="V200" s="335">
        <f t="shared" si="16"/>
        <v>0.73559668186823823</v>
      </c>
      <c r="W200" s="335">
        <f t="shared" si="17"/>
        <v>0.31033722225876126</v>
      </c>
      <c r="X200" s="335">
        <f t="shared" si="18"/>
        <v>7.0314067019992155E-2</v>
      </c>
      <c r="Y200" s="335">
        <f t="shared" si="19"/>
        <v>0.36104723917322756</v>
      </c>
      <c r="Z200" s="335">
        <f t="shared" si="20"/>
        <v>0</v>
      </c>
    </row>
    <row r="201" spans="1:26" s="85" customFormat="1" ht="10.5" customHeight="1">
      <c r="A201" s="238"/>
      <c r="B201" s="57" t="s">
        <v>71</v>
      </c>
      <c r="C201" s="102">
        <v>3298061.1737420643</v>
      </c>
      <c r="D201" s="103">
        <v>0.22571785140307338</v>
      </c>
      <c r="E201" s="103">
        <v>-29.679256714857548</v>
      </c>
      <c r="F201" s="103">
        <v>-29.453538863454476</v>
      </c>
      <c r="G201" s="103">
        <v>2.8520412970053983</v>
      </c>
      <c r="H201" s="103">
        <v>3.7651502531749308E-2</v>
      </c>
      <c r="I201" s="103">
        <v>27.914432861469862</v>
      </c>
      <c r="J201" s="103">
        <v>30.80412566100701</v>
      </c>
      <c r="K201" s="103">
        <v>71.495134142767867</v>
      </c>
      <c r="L201" s="103">
        <v>4.2823054362254078</v>
      </c>
      <c r="M201" s="103">
        <v>-20.955266709494627</v>
      </c>
      <c r="N201" s="103">
        <v>7.2129091819125222</v>
      </c>
      <c r="O201" s="103">
        <v>36.614331151036254</v>
      </c>
      <c r="P201" s="104">
        <v>0</v>
      </c>
      <c r="Q201" s="105">
        <v>99.999999999999972</v>
      </c>
      <c r="R201" s="93"/>
      <c r="S201" s="92">
        <v>42979</v>
      </c>
      <c r="T201" s="335">
        <f t="shared" si="14"/>
        <v>-0.29453538863454476</v>
      </c>
      <c r="U201" s="335">
        <f t="shared" si="15"/>
        <v>-0.16672961273269218</v>
      </c>
      <c r="V201" s="335">
        <f t="shared" si="16"/>
        <v>0.71495134142767869</v>
      </c>
      <c r="W201" s="335">
        <f t="shared" si="17"/>
        <v>0.30804125661007009</v>
      </c>
      <c r="X201" s="335">
        <f t="shared" si="18"/>
        <v>7.2129091819125218E-2</v>
      </c>
      <c r="Y201" s="335">
        <f t="shared" si="19"/>
        <v>0.36614331151036256</v>
      </c>
      <c r="Z201" s="335">
        <f t="shared" si="20"/>
        <v>0</v>
      </c>
    </row>
    <row r="202" spans="1:26" s="85" customFormat="1" ht="10.5" customHeight="1">
      <c r="A202" s="238"/>
      <c r="B202" s="57" t="s">
        <v>72</v>
      </c>
      <c r="C202" s="102">
        <v>3298564.7253210261</v>
      </c>
      <c r="D202" s="103">
        <v>0.26037170644933039</v>
      </c>
      <c r="E202" s="103">
        <v>-30.45494560651597</v>
      </c>
      <c r="F202" s="103">
        <v>-30.19457390006664</v>
      </c>
      <c r="G202" s="103">
        <v>2.8510668104303352</v>
      </c>
      <c r="H202" s="103">
        <v>3.7692155114190974E-2</v>
      </c>
      <c r="I202" s="103">
        <v>28.280554180440721</v>
      </c>
      <c r="J202" s="103">
        <v>31.169313145985246</v>
      </c>
      <c r="K202" s="103">
        <v>73.173544590104981</v>
      </c>
      <c r="L202" s="103">
        <v>4.2236702610039174</v>
      </c>
      <c r="M202" s="103">
        <v>-20.552126539870347</v>
      </c>
      <c r="N202" s="103">
        <v>6.6380484837668359</v>
      </c>
      <c r="O202" s="103">
        <v>35.542123959076079</v>
      </c>
      <c r="P202" s="104">
        <v>0</v>
      </c>
      <c r="Q202" s="105">
        <v>100.00000000000009</v>
      </c>
      <c r="R202" s="93"/>
      <c r="S202" s="92">
        <v>43009</v>
      </c>
      <c r="T202" s="335">
        <f t="shared" si="14"/>
        <v>-0.3019457390006664</v>
      </c>
      <c r="U202" s="335">
        <f t="shared" si="15"/>
        <v>-0.16328456278866429</v>
      </c>
      <c r="V202" s="335">
        <f t="shared" si="16"/>
        <v>0.73173544590104977</v>
      </c>
      <c r="W202" s="335">
        <f t="shared" si="17"/>
        <v>0.31169313145985245</v>
      </c>
      <c r="X202" s="335">
        <f t="shared" si="18"/>
        <v>6.6380484837668355E-2</v>
      </c>
      <c r="Y202" s="335">
        <f t="shared" si="19"/>
        <v>0.35542123959076077</v>
      </c>
      <c r="Z202" s="335">
        <f t="shared" si="20"/>
        <v>0</v>
      </c>
    </row>
    <row r="203" spans="1:26" s="85" customFormat="1" ht="10.5" customHeight="1">
      <c r="A203" s="238"/>
      <c r="B203" s="57" t="s">
        <v>73</v>
      </c>
      <c r="C203" s="102">
        <v>3333547.3276231578</v>
      </c>
      <c r="D203" s="103">
        <v>0.29670170016203595</v>
      </c>
      <c r="E203" s="103">
        <v>-30.204733745419244</v>
      </c>
      <c r="F203" s="103">
        <v>-29.908032045257208</v>
      </c>
      <c r="G203" s="103">
        <v>2.8454712715701453</v>
      </c>
      <c r="H203" s="103">
        <v>3.7374703756144115E-2</v>
      </c>
      <c r="I203" s="103">
        <v>28.126898688013963</v>
      </c>
      <c r="J203" s="103">
        <v>31.009744663340253</v>
      </c>
      <c r="K203" s="103">
        <v>71.647035757217509</v>
      </c>
      <c r="L203" s="103">
        <v>4.3124142927223614</v>
      </c>
      <c r="M203" s="103">
        <v>-20.51150762992258</v>
      </c>
      <c r="N203" s="103">
        <v>7.1530612922960053</v>
      </c>
      <c r="O203" s="103">
        <v>36.297283669603651</v>
      </c>
      <c r="P203" s="104">
        <v>0</v>
      </c>
      <c r="Q203" s="105">
        <v>100</v>
      </c>
      <c r="R203" s="93"/>
      <c r="S203" s="92">
        <v>43040</v>
      </c>
      <c r="T203" s="335">
        <f t="shared" si="14"/>
        <v>-0.2990803204525721</v>
      </c>
      <c r="U203" s="335">
        <f t="shared" si="15"/>
        <v>-0.16199093337200218</v>
      </c>
      <c r="V203" s="335">
        <f t="shared" si="16"/>
        <v>0.71647035757217514</v>
      </c>
      <c r="W203" s="335">
        <f t="shared" si="17"/>
        <v>0.31009744663340255</v>
      </c>
      <c r="X203" s="335">
        <f t="shared" si="18"/>
        <v>7.1530612922960049E-2</v>
      </c>
      <c r="Y203" s="335">
        <f t="shared" si="19"/>
        <v>0.36297283669603653</v>
      </c>
      <c r="Z203" s="335">
        <f t="shared" si="20"/>
        <v>0</v>
      </c>
    </row>
    <row r="204" spans="1:26" s="85" customFormat="1" ht="10.5" customHeight="1">
      <c r="A204" s="238"/>
      <c r="B204" s="57" t="s">
        <v>74</v>
      </c>
      <c r="C204" s="102">
        <v>3382942.2076738509</v>
      </c>
      <c r="D204" s="103">
        <v>0.3645082845940717</v>
      </c>
      <c r="E204" s="103">
        <v>-30.162331994685005</v>
      </c>
      <c r="F204" s="103">
        <v>-29.797823710090931</v>
      </c>
      <c r="G204" s="103">
        <v>2.979678432999679</v>
      </c>
      <c r="H204" s="103">
        <v>3.7039636981312685E-2</v>
      </c>
      <c r="I204" s="103">
        <v>27.986488309064931</v>
      </c>
      <c r="J204" s="103">
        <v>31.003206379045924</v>
      </c>
      <c r="K204" s="103">
        <v>69.099644288557101</v>
      </c>
      <c r="L204" s="103">
        <v>4.9761595452244718</v>
      </c>
      <c r="M204" s="103">
        <v>-20.381462987739553</v>
      </c>
      <c r="N204" s="103">
        <v>8.4549130612426229</v>
      </c>
      <c r="O204" s="103">
        <v>36.645363423760315</v>
      </c>
      <c r="P204" s="104">
        <v>0</v>
      </c>
      <c r="Q204" s="105">
        <v>99.999999999999957</v>
      </c>
      <c r="R204" s="93"/>
      <c r="S204" s="92">
        <v>43070</v>
      </c>
      <c r="T204" s="335">
        <f t="shared" si="14"/>
        <v>-0.29797823710090932</v>
      </c>
      <c r="U204" s="335">
        <f t="shared" si="15"/>
        <v>-0.15405303442515081</v>
      </c>
      <c r="V204" s="335">
        <f t="shared" si="16"/>
        <v>0.69099644288557105</v>
      </c>
      <c r="W204" s="335">
        <f t="shared" si="17"/>
        <v>0.31003206379045922</v>
      </c>
      <c r="X204" s="335">
        <f t="shared" si="18"/>
        <v>8.4549130612426235E-2</v>
      </c>
      <c r="Y204" s="335">
        <f t="shared" si="19"/>
        <v>0.36645363423760313</v>
      </c>
      <c r="Z204" s="335">
        <f t="shared" si="20"/>
        <v>0</v>
      </c>
    </row>
    <row r="205" spans="1:26" s="85" customFormat="1" ht="10.5" customHeight="1">
      <c r="A205" s="56">
        <v>2018</v>
      </c>
      <c r="B205" s="57" t="s">
        <v>75</v>
      </c>
      <c r="C205" s="102">
        <v>3406935.8344491431</v>
      </c>
      <c r="D205" s="103">
        <v>0.37772994106481322</v>
      </c>
      <c r="E205" s="103">
        <v>-28.640919992588863</v>
      </c>
      <c r="F205" s="103">
        <v>-28.263190051524049</v>
      </c>
      <c r="G205" s="103">
        <v>2.9167064163809044</v>
      </c>
      <c r="H205" s="103">
        <v>3.5223468536325749E-2</v>
      </c>
      <c r="I205" s="103">
        <v>28.205238053094895</v>
      </c>
      <c r="J205" s="103">
        <v>31.157167938012126</v>
      </c>
      <c r="K205" s="103">
        <v>71.473287804770479</v>
      </c>
      <c r="L205" s="103">
        <v>4.9093891065912567</v>
      </c>
      <c r="M205" s="103">
        <v>-20.340913066533517</v>
      </c>
      <c r="N205" s="103">
        <v>6.5297829832408549</v>
      </c>
      <c r="O205" s="103">
        <v>34.534475285442731</v>
      </c>
      <c r="P205" s="104">
        <v>0</v>
      </c>
      <c r="Q205" s="105">
        <v>99.999999999999886</v>
      </c>
      <c r="R205" s="93"/>
      <c r="S205" s="92">
        <v>43101</v>
      </c>
      <c r="T205" s="335">
        <f t="shared" ref="T205:T210" si="21">F205/100</f>
        <v>-0.28263190051524051</v>
      </c>
      <c r="U205" s="335">
        <f t="shared" ref="U205:U210" si="22">(L205+M205)/100</f>
        <v>-0.15431523959942262</v>
      </c>
      <c r="V205" s="335">
        <f t="shared" ref="V205:V210" si="23">K205/100</f>
        <v>0.7147328780477048</v>
      </c>
      <c r="W205" s="335">
        <f t="shared" ref="W205:W210" si="24">J205/100</f>
        <v>0.31157167938012126</v>
      </c>
      <c r="X205" s="335">
        <f t="shared" ref="X205:X210" si="25">N205/100</f>
        <v>6.5297829832408547E-2</v>
      </c>
      <c r="Y205" s="335">
        <f t="shared" ref="Y205:Y210" si="26">O205/100</f>
        <v>0.34534475285442734</v>
      </c>
      <c r="Z205" s="335">
        <f t="shared" ref="Z205:Z210" si="27">P205/100</f>
        <v>0</v>
      </c>
    </row>
    <row r="206" spans="1:26" s="85" customFormat="1" ht="10.5" customHeight="1">
      <c r="A206" s="56"/>
      <c r="B206" s="57" t="s">
        <v>76</v>
      </c>
      <c r="C206" s="102">
        <v>3431816.3178449306</v>
      </c>
      <c r="D206" s="103">
        <v>0.42272533599745832</v>
      </c>
      <c r="E206" s="103">
        <v>-29.055003906995758</v>
      </c>
      <c r="F206" s="103">
        <v>-28.632278570998299</v>
      </c>
      <c r="G206" s="103">
        <v>2.9128259534147021</v>
      </c>
      <c r="H206" s="103">
        <v>3.4976783525633826E-2</v>
      </c>
      <c r="I206" s="103">
        <v>27.901522992790294</v>
      </c>
      <c r="J206" s="103">
        <v>30.84932572973063</v>
      </c>
      <c r="K206" s="103">
        <v>71.120346874636738</v>
      </c>
      <c r="L206" s="103">
        <v>6.5506042320331304</v>
      </c>
      <c r="M206" s="103">
        <v>-22.204815861060975</v>
      </c>
      <c r="N206" s="103">
        <v>6.9404188994227622</v>
      </c>
      <c r="O206" s="103">
        <v>35.376398696235903</v>
      </c>
      <c r="P206" s="104">
        <v>0</v>
      </c>
      <c r="Q206" s="105">
        <v>99.999999999999872</v>
      </c>
      <c r="R206" s="93"/>
      <c r="S206" s="92">
        <v>43132</v>
      </c>
      <c r="T206" s="335">
        <f t="shared" si="21"/>
        <v>-0.28632278570998299</v>
      </c>
      <c r="U206" s="335">
        <f t="shared" si="22"/>
        <v>-0.15654211629027845</v>
      </c>
      <c r="V206" s="335">
        <f t="shared" si="23"/>
        <v>0.71120346874636742</v>
      </c>
      <c r="W206" s="335">
        <f t="shared" si="24"/>
        <v>0.30849325729730631</v>
      </c>
      <c r="X206" s="335">
        <f t="shared" si="25"/>
        <v>6.9404188994227622E-2</v>
      </c>
      <c r="Y206" s="335">
        <f t="shared" si="26"/>
        <v>0.353763986962359</v>
      </c>
      <c r="Z206" s="335">
        <f t="shared" si="27"/>
        <v>0</v>
      </c>
    </row>
    <row r="207" spans="1:26" s="85" customFormat="1" ht="10.5" customHeight="1">
      <c r="A207" s="238"/>
      <c r="B207" s="57" t="s">
        <v>77</v>
      </c>
      <c r="C207" s="102">
        <v>3463387.2576920954</v>
      </c>
      <c r="D207" s="103">
        <v>0.46099704385474982</v>
      </c>
      <c r="E207" s="103">
        <v>-29.595147390745915</v>
      </c>
      <c r="F207" s="103">
        <v>-29.134150346891165</v>
      </c>
      <c r="G207" s="103">
        <v>2.9242048121349451</v>
      </c>
      <c r="H207" s="103">
        <v>3.4712354278889551E-2</v>
      </c>
      <c r="I207" s="103">
        <v>28.052585753748478</v>
      </c>
      <c r="J207" s="103">
        <v>31.011502920162311</v>
      </c>
      <c r="K207" s="103">
        <v>68.151296668172861</v>
      </c>
      <c r="L207" s="103">
        <v>6.4024870883954348</v>
      </c>
      <c r="M207" s="103">
        <v>-20.549273809403218</v>
      </c>
      <c r="N207" s="103">
        <v>7.2542908036625038</v>
      </c>
      <c r="O207" s="103">
        <v>36.863846675901243</v>
      </c>
      <c r="P207" s="104">
        <v>0</v>
      </c>
      <c r="Q207" s="105">
        <v>99.999999999999972</v>
      </c>
      <c r="R207" s="93"/>
      <c r="S207" s="92">
        <v>43160</v>
      </c>
      <c r="T207" s="335">
        <f t="shared" si="21"/>
        <v>-0.29134150346891163</v>
      </c>
      <c r="U207" s="335">
        <f t="shared" si="22"/>
        <v>-0.14146786721007781</v>
      </c>
      <c r="V207" s="335">
        <f t="shared" si="23"/>
        <v>0.68151296668172856</v>
      </c>
      <c r="W207" s="335">
        <f t="shared" si="24"/>
        <v>0.31011502920162309</v>
      </c>
      <c r="X207" s="335">
        <f t="shared" si="25"/>
        <v>7.254290803662504E-2</v>
      </c>
      <c r="Y207" s="335">
        <f t="shared" si="26"/>
        <v>0.36863846675901241</v>
      </c>
      <c r="Z207" s="335">
        <f t="shared" si="27"/>
        <v>0</v>
      </c>
    </row>
    <row r="208" spans="1:26" s="85" customFormat="1" ht="10.5" customHeight="1">
      <c r="A208" s="238"/>
      <c r="B208" s="57" t="s">
        <v>78</v>
      </c>
      <c r="C208" s="102">
        <v>3448113.1837700172</v>
      </c>
      <c r="D208" s="103">
        <v>0.52160330704299374</v>
      </c>
      <c r="E208" s="103">
        <v>-30.977031312402818</v>
      </c>
      <c r="F208" s="103">
        <v>-30.455428005359824</v>
      </c>
      <c r="G208" s="103">
        <v>2.9381123264794224</v>
      </c>
      <c r="H208" s="103">
        <v>3.5028135928804827E-2</v>
      </c>
      <c r="I208" s="103">
        <v>28.448555884554654</v>
      </c>
      <c r="J208" s="103">
        <v>31.421696346962882</v>
      </c>
      <c r="K208" s="103">
        <v>70.612910693856776</v>
      </c>
      <c r="L208" s="103">
        <v>6.2961894320871901</v>
      </c>
      <c r="M208" s="103">
        <v>-20.715412540377777</v>
      </c>
      <c r="N208" s="103">
        <v>6.5805518543727803</v>
      </c>
      <c r="O208" s="103">
        <v>36.259492218458071</v>
      </c>
      <c r="P208" s="104">
        <v>0</v>
      </c>
      <c r="Q208" s="105">
        <v>100.0000000000001</v>
      </c>
      <c r="R208" s="93"/>
      <c r="S208" s="92">
        <v>43191</v>
      </c>
      <c r="T208" s="335">
        <f t="shared" si="21"/>
        <v>-0.30455428005359825</v>
      </c>
      <c r="U208" s="335">
        <f t="shared" si="22"/>
        <v>-0.14419223108290588</v>
      </c>
      <c r="V208" s="335">
        <f t="shared" si="23"/>
        <v>0.70612910693856779</v>
      </c>
      <c r="W208" s="335">
        <f t="shared" si="24"/>
        <v>0.3142169634696288</v>
      </c>
      <c r="X208" s="335">
        <f t="shared" si="25"/>
        <v>6.5805518543727806E-2</v>
      </c>
      <c r="Y208" s="335">
        <f t="shared" si="26"/>
        <v>0.36259492218458073</v>
      </c>
      <c r="Z208" s="335">
        <f t="shared" si="27"/>
        <v>0</v>
      </c>
    </row>
    <row r="209" spans="1:34" s="85" customFormat="1" ht="10.5" customHeight="1">
      <c r="A209" s="238"/>
      <c r="B209" s="57" t="s">
        <v>79</v>
      </c>
      <c r="C209" s="102">
        <v>3416686.8212431227</v>
      </c>
      <c r="D209" s="103">
        <v>0.57096063392319585</v>
      </c>
      <c r="E209" s="103">
        <v>-33.642703481894877</v>
      </c>
      <c r="F209" s="103">
        <v>-33.071742847971684</v>
      </c>
      <c r="G209" s="103">
        <v>3.0156260257485137</v>
      </c>
      <c r="H209" s="103">
        <v>3.5736140053238927E-2</v>
      </c>
      <c r="I209" s="103">
        <v>28.727722147378206</v>
      </c>
      <c r="J209" s="103">
        <v>31.779084313179958</v>
      </c>
      <c r="K209" s="103">
        <v>72.328718947644873</v>
      </c>
      <c r="L209" s="103">
        <v>5.414096615891907</v>
      </c>
      <c r="M209" s="103">
        <v>-21.132193162691774</v>
      </c>
      <c r="N209" s="103">
        <v>7.24817614550087</v>
      </c>
      <c r="O209" s="103">
        <v>37.433859988445896</v>
      </c>
      <c r="P209" s="104">
        <v>0</v>
      </c>
      <c r="Q209" s="105">
        <v>100.00000000000004</v>
      </c>
      <c r="R209" s="93"/>
      <c r="S209" s="92">
        <v>43221</v>
      </c>
      <c r="T209" s="335">
        <f t="shared" si="21"/>
        <v>-0.33071742847971686</v>
      </c>
      <c r="U209" s="335">
        <f t="shared" si="22"/>
        <v>-0.15718096546799867</v>
      </c>
      <c r="V209" s="335">
        <f t="shared" si="23"/>
        <v>0.72328718947644877</v>
      </c>
      <c r="W209" s="335">
        <f t="shared" si="24"/>
        <v>0.31779084313179956</v>
      </c>
      <c r="X209" s="335">
        <f t="shared" si="25"/>
        <v>7.2481761455008703E-2</v>
      </c>
      <c r="Y209" s="335">
        <f t="shared" si="26"/>
        <v>0.37433859988445894</v>
      </c>
      <c r="Z209" s="335">
        <f t="shared" si="27"/>
        <v>0</v>
      </c>
    </row>
    <row r="210" spans="1:34" s="85" customFormat="1" ht="10.5" customHeight="1">
      <c r="A210" s="238"/>
      <c r="B210" s="57" t="s">
        <v>80</v>
      </c>
      <c r="C210" s="102">
        <v>3440673.5551586761</v>
      </c>
      <c r="D210" s="103">
        <v>0.21016070100533354</v>
      </c>
      <c r="E210" s="103">
        <v>-34.141095627269976</v>
      </c>
      <c r="F210" s="103">
        <v>-33.930934926264641</v>
      </c>
      <c r="G210" s="103">
        <v>3.0542706660435566</v>
      </c>
      <c r="H210" s="103">
        <v>3.5944175275092798E-2</v>
      </c>
      <c r="I210" s="103">
        <v>28.739316149140375</v>
      </c>
      <c r="J210" s="103">
        <v>31.829530990459023</v>
      </c>
      <c r="K210" s="103">
        <v>72.337299825436915</v>
      </c>
      <c r="L210" s="103">
        <v>5.7371347225679488</v>
      </c>
      <c r="M210" s="103">
        <v>-20.289039245638719</v>
      </c>
      <c r="N210" s="103">
        <v>7.1781489737235775</v>
      </c>
      <c r="O210" s="103">
        <v>37.137859659715858</v>
      </c>
      <c r="P210" s="104">
        <v>0</v>
      </c>
      <c r="Q210" s="105">
        <v>99.999999999999957</v>
      </c>
      <c r="R210" s="93"/>
      <c r="S210" s="92">
        <v>43252</v>
      </c>
      <c r="T210" s="335">
        <f t="shared" si="21"/>
        <v>-0.33930934926264639</v>
      </c>
      <c r="U210" s="335">
        <f t="shared" si="22"/>
        <v>-0.14551904523070772</v>
      </c>
      <c r="V210" s="335">
        <f t="shared" si="23"/>
        <v>0.72337299825436918</v>
      </c>
      <c r="W210" s="335">
        <f t="shared" si="24"/>
        <v>0.31829530990459021</v>
      </c>
      <c r="X210" s="335">
        <f t="shared" si="25"/>
        <v>7.1781489737235776E-2</v>
      </c>
      <c r="Y210" s="335">
        <f t="shared" si="26"/>
        <v>0.37137859659715855</v>
      </c>
      <c r="Z210" s="335">
        <f t="shared" si="27"/>
        <v>0</v>
      </c>
    </row>
    <row r="211" spans="1:34" s="85" customFormat="1" ht="10.5" customHeight="1">
      <c r="A211" s="94"/>
      <c r="B211" s="204"/>
      <c r="C211" s="205"/>
      <c r="D211" s="206"/>
      <c r="E211" s="206"/>
      <c r="F211" s="206"/>
      <c r="G211" s="206"/>
      <c r="H211" s="206"/>
      <c r="I211" s="206"/>
      <c r="J211" s="206"/>
      <c r="K211" s="206"/>
      <c r="L211" s="206"/>
      <c r="M211" s="206"/>
      <c r="N211" s="206"/>
      <c r="O211" s="206"/>
      <c r="P211" s="207"/>
      <c r="Q211" s="206"/>
      <c r="S211" s="92"/>
      <c r="T211" s="102"/>
      <c r="U211" s="103"/>
      <c r="V211" s="103"/>
      <c r="W211" s="103"/>
      <c r="X211" s="103"/>
      <c r="Y211" s="103"/>
      <c r="Z211" s="103"/>
      <c r="AA211" s="103"/>
      <c r="AB211" s="103"/>
      <c r="AC211" s="103"/>
      <c r="AD211" s="103"/>
      <c r="AE211" s="103"/>
      <c r="AF211" s="103"/>
      <c r="AG211" s="104"/>
      <c r="AH211" s="105"/>
    </row>
    <row r="212" spans="1:34" s="85" customFormat="1" ht="10.5" customHeight="1">
      <c r="A212" s="94" t="s">
        <v>101</v>
      </c>
      <c r="B212" s="70"/>
      <c r="C212" s="68"/>
      <c r="D212" s="68"/>
      <c r="E212" s="68"/>
      <c r="F212" s="68"/>
      <c r="G212" s="69"/>
      <c r="H212" s="69"/>
      <c r="I212" s="71"/>
      <c r="J212" s="71"/>
      <c r="K212" s="69"/>
      <c r="L212" s="69"/>
      <c r="M212" s="69"/>
      <c r="N212" s="69"/>
      <c r="O212" s="72"/>
      <c r="S212" s="92"/>
    </row>
    <row r="213" spans="1:34" s="85" customFormat="1" ht="10.5" customHeight="1">
      <c r="A213" s="95" t="s">
        <v>102</v>
      </c>
      <c r="B213" s="70"/>
      <c r="C213" s="68"/>
      <c r="D213" s="68"/>
      <c r="E213" s="68"/>
      <c r="F213" s="68"/>
      <c r="G213" s="69"/>
      <c r="H213" s="69"/>
      <c r="I213" s="71"/>
      <c r="J213" s="71"/>
      <c r="K213" s="69"/>
      <c r="L213" s="69"/>
      <c r="M213" s="69"/>
      <c r="N213" s="69"/>
      <c r="O213" s="72"/>
      <c r="S213" s="92"/>
    </row>
    <row r="214" spans="1:34" s="85" customFormat="1" ht="10.5" customHeight="1">
      <c r="A214" s="95" t="s">
        <v>103</v>
      </c>
      <c r="B214" s="70"/>
      <c r="C214" s="68"/>
      <c r="D214" s="68"/>
      <c r="E214" s="68"/>
      <c r="F214" s="68"/>
      <c r="G214" s="69"/>
      <c r="H214" s="69"/>
      <c r="I214" s="71"/>
      <c r="J214" s="71"/>
      <c r="K214" s="69"/>
      <c r="L214" s="69"/>
      <c r="M214" s="69"/>
      <c r="N214" s="69"/>
      <c r="O214" s="72"/>
      <c r="S214" s="92"/>
    </row>
    <row r="215" spans="1:34" s="85" customFormat="1" ht="10.5" customHeight="1">
      <c r="A215" s="95" t="s">
        <v>104</v>
      </c>
      <c r="B215" s="70"/>
      <c r="C215" s="68"/>
      <c r="D215" s="68"/>
      <c r="E215" s="68"/>
      <c r="F215" s="68"/>
      <c r="G215" s="69"/>
      <c r="H215" s="69"/>
      <c r="I215" s="71"/>
      <c r="J215" s="71"/>
      <c r="K215" s="69"/>
      <c r="L215" s="69"/>
      <c r="M215" s="69"/>
      <c r="N215" s="69"/>
      <c r="O215" s="72"/>
    </row>
    <row r="216" spans="1:34" s="85" customFormat="1" ht="10.5" customHeight="1">
      <c r="A216" s="95" t="s">
        <v>105</v>
      </c>
      <c r="B216" s="70"/>
      <c r="C216" s="68"/>
      <c r="D216" s="68"/>
      <c r="E216" s="68"/>
      <c r="F216" s="68"/>
      <c r="G216" s="69"/>
      <c r="H216" s="69"/>
      <c r="I216" s="71"/>
      <c r="J216" s="71"/>
      <c r="K216" s="69"/>
      <c r="L216" s="69"/>
      <c r="M216" s="69"/>
      <c r="N216" s="69"/>
      <c r="O216" s="72"/>
    </row>
    <row r="217" spans="1:34" s="85" customFormat="1" ht="10.5" customHeight="1">
      <c r="A217" s="95" t="s">
        <v>106</v>
      </c>
      <c r="B217" s="70"/>
      <c r="C217" s="68"/>
      <c r="D217" s="68"/>
      <c r="E217" s="68"/>
      <c r="F217" s="68"/>
      <c r="G217" s="69"/>
      <c r="H217" s="69"/>
      <c r="I217" s="71"/>
      <c r="J217" s="71"/>
      <c r="K217" s="69"/>
      <c r="L217" s="69"/>
      <c r="M217" s="69"/>
      <c r="N217" s="69"/>
      <c r="O217" s="72"/>
    </row>
    <row r="218" spans="1:34" s="85" customFormat="1" ht="10.5" customHeight="1">
      <c r="A218" s="95" t="s">
        <v>107</v>
      </c>
      <c r="B218" s="70"/>
      <c r="C218" s="68"/>
      <c r="D218" s="68"/>
      <c r="E218" s="68"/>
      <c r="F218" s="68"/>
      <c r="G218" s="69"/>
      <c r="H218" s="69"/>
      <c r="I218" s="71"/>
      <c r="J218" s="71"/>
      <c r="K218" s="69"/>
      <c r="L218" s="69"/>
      <c r="M218" s="69"/>
      <c r="N218" s="69"/>
      <c r="O218" s="72"/>
    </row>
    <row r="219" spans="1:34" s="85" customFormat="1" ht="10.5" customHeight="1">
      <c r="A219" s="95" t="s">
        <v>108</v>
      </c>
      <c r="B219" s="70"/>
      <c r="C219" s="68"/>
      <c r="D219" s="68"/>
      <c r="E219" s="68"/>
      <c r="F219" s="68"/>
      <c r="G219" s="69"/>
      <c r="H219" s="69"/>
      <c r="I219" s="71"/>
      <c r="J219" s="71"/>
      <c r="K219" s="69"/>
      <c r="L219" s="69"/>
      <c r="M219" s="69"/>
      <c r="N219" s="69"/>
      <c r="O219" s="72"/>
    </row>
    <row r="220" spans="1:34" s="85" customFormat="1" ht="10.5" customHeight="1">
      <c r="A220" s="95" t="s">
        <v>109</v>
      </c>
      <c r="B220" s="70"/>
      <c r="C220" s="68"/>
      <c r="D220" s="68"/>
      <c r="E220" s="68"/>
      <c r="F220" s="68"/>
      <c r="G220" s="69"/>
      <c r="H220" s="69"/>
      <c r="I220" s="71"/>
      <c r="J220" s="71"/>
      <c r="K220" s="69"/>
      <c r="L220" s="69"/>
      <c r="M220" s="69"/>
      <c r="N220" s="69"/>
      <c r="O220" s="72"/>
    </row>
    <row r="221" spans="1:34" s="85" customFormat="1" ht="10.5" customHeight="1">
      <c r="A221" s="95" t="s">
        <v>110</v>
      </c>
      <c r="B221" s="70"/>
      <c r="C221" s="68"/>
      <c r="D221" s="68"/>
      <c r="E221" s="68"/>
      <c r="F221" s="68"/>
      <c r="G221" s="69"/>
      <c r="H221" s="69"/>
      <c r="I221" s="71"/>
      <c r="J221" s="71"/>
      <c r="K221" s="69"/>
      <c r="L221" s="69"/>
      <c r="M221" s="69"/>
      <c r="N221" s="69"/>
      <c r="O221" s="72"/>
    </row>
    <row r="222" spans="1:34" s="85" customFormat="1" ht="12" customHeight="1">
      <c r="A222" s="95" t="s">
        <v>111</v>
      </c>
      <c r="B222" s="70"/>
      <c r="C222" s="68"/>
      <c r="D222" s="68"/>
      <c r="E222" s="68"/>
      <c r="F222" s="68"/>
      <c r="G222" s="69"/>
      <c r="H222" s="69"/>
      <c r="I222" s="71"/>
      <c r="J222" s="71"/>
      <c r="K222" s="69"/>
      <c r="L222" s="69"/>
      <c r="M222" s="69"/>
      <c r="N222" s="69"/>
      <c r="O222" s="72"/>
    </row>
    <row r="223" spans="1:34" s="85" customFormat="1" ht="12" customHeight="1">
      <c r="A223" s="95" t="s">
        <v>112</v>
      </c>
      <c r="B223" s="70"/>
      <c r="C223" s="68"/>
      <c r="D223" s="68"/>
      <c r="E223" s="68"/>
      <c r="F223" s="68"/>
      <c r="G223" s="69"/>
      <c r="H223" s="69"/>
      <c r="I223" s="71"/>
      <c r="J223" s="71"/>
      <c r="K223" s="69"/>
      <c r="L223" s="69"/>
      <c r="M223" s="69"/>
      <c r="N223" s="69"/>
      <c r="O223" s="72"/>
    </row>
    <row r="224" spans="1:34" s="85" customFormat="1" ht="12" customHeight="1">
      <c r="A224" s="95" t="s">
        <v>113</v>
      </c>
      <c r="B224" s="70"/>
      <c r="C224" s="68"/>
      <c r="D224" s="68"/>
      <c r="E224" s="68"/>
      <c r="F224" s="68"/>
      <c r="G224" s="69"/>
      <c r="H224" s="69"/>
      <c r="I224" s="71"/>
      <c r="J224" s="71"/>
      <c r="K224" s="69"/>
      <c r="L224" s="69"/>
      <c r="M224" s="69"/>
      <c r="N224" s="69"/>
      <c r="O224" s="72"/>
    </row>
    <row r="225" spans="1:17" s="85" customFormat="1" ht="12" customHeight="1">
      <c r="A225" s="86"/>
      <c r="B225" s="70"/>
      <c r="C225" s="87"/>
      <c r="D225" s="87"/>
      <c r="E225" s="87"/>
      <c r="F225" s="87"/>
      <c r="G225" s="87"/>
      <c r="H225" s="87"/>
      <c r="I225" s="87"/>
      <c r="J225" s="87"/>
      <c r="K225" s="87"/>
      <c r="L225" s="87"/>
      <c r="M225" s="87"/>
      <c r="N225" s="87"/>
      <c r="O225" s="87"/>
      <c r="P225" s="87"/>
      <c r="Q225" s="87"/>
    </row>
    <row r="226" spans="1:17" s="85" customFormat="1" ht="12" customHeight="1">
      <c r="A226" s="86"/>
      <c r="B226" s="70"/>
      <c r="C226" s="87"/>
      <c r="D226" s="87"/>
      <c r="E226" s="87"/>
      <c r="F226" s="87"/>
      <c r="G226" s="87"/>
      <c r="H226" s="87"/>
      <c r="I226" s="87"/>
      <c r="J226" s="87"/>
      <c r="K226" s="87"/>
      <c r="L226" s="87"/>
      <c r="M226" s="87"/>
      <c r="N226" s="87"/>
      <c r="O226" s="87"/>
      <c r="P226" s="87"/>
      <c r="Q226" s="87"/>
    </row>
    <row r="227" spans="1:17" s="85" customFormat="1" ht="12" customHeight="1">
      <c r="A227" s="86"/>
      <c r="B227" s="70"/>
      <c r="C227" s="87"/>
      <c r="D227" s="87"/>
      <c r="E227" s="87"/>
      <c r="F227" s="87"/>
      <c r="G227" s="87"/>
      <c r="H227" s="87"/>
      <c r="I227" s="87"/>
      <c r="J227" s="87"/>
      <c r="K227" s="87"/>
      <c r="L227" s="87"/>
      <c r="M227" s="87"/>
      <c r="N227" s="87"/>
      <c r="O227" s="87"/>
      <c r="P227" s="87"/>
      <c r="Q227" s="87"/>
    </row>
    <row r="228" spans="1:17" s="85" customFormat="1" ht="12" customHeight="1">
      <c r="A228" s="86"/>
      <c r="B228" s="70"/>
      <c r="C228" s="87"/>
      <c r="D228" s="87"/>
      <c r="E228" s="87"/>
      <c r="F228" s="87"/>
      <c r="G228" s="87"/>
      <c r="H228" s="87"/>
      <c r="I228" s="87"/>
      <c r="J228" s="87"/>
      <c r="K228" s="87"/>
      <c r="L228" s="87"/>
      <c r="M228" s="87"/>
      <c r="N228" s="87"/>
      <c r="O228" s="87"/>
      <c r="P228" s="87"/>
      <c r="Q228" s="87"/>
    </row>
    <row r="229" spans="1:17" s="85" customFormat="1" ht="12" customHeight="1">
      <c r="A229" s="86"/>
      <c r="B229" s="70"/>
      <c r="C229" s="87"/>
      <c r="D229" s="87"/>
      <c r="E229" s="87"/>
      <c r="F229" s="87"/>
      <c r="G229" s="87"/>
      <c r="H229" s="87"/>
      <c r="I229" s="87"/>
      <c r="J229" s="87"/>
      <c r="K229" s="87"/>
      <c r="L229" s="87"/>
      <c r="M229" s="87"/>
      <c r="N229" s="87"/>
      <c r="O229" s="87"/>
      <c r="P229" s="87"/>
      <c r="Q229" s="87"/>
    </row>
    <row r="230" spans="1:17" s="85" customFormat="1" ht="12" customHeight="1">
      <c r="A230" s="89"/>
      <c r="C230" s="88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</row>
    <row r="231" spans="1:17" s="85" customFormat="1" ht="12" customHeight="1">
      <c r="A231" s="89"/>
      <c r="C231" s="88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</row>
    <row r="232" spans="1:17" s="85" customFormat="1" ht="12" customHeight="1">
      <c r="A232" s="89"/>
      <c r="C232" s="88"/>
      <c r="D232" s="88"/>
      <c r="E232" s="88"/>
      <c r="F232" s="88"/>
      <c r="G232" s="88"/>
      <c r="H232" s="88"/>
      <c r="I232" s="88"/>
      <c r="J232" s="88"/>
      <c r="K232" s="88"/>
      <c r="L232" s="88"/>
      <c r="M232" s="88"/>
      <c r="N232" s="88"/>
      <c r="O232" s="88"/>
      <c r="P232" s="88"/>
      <c r="Q232" s="88"/>
    </row>
    <row r="233" spans="1:17" s="85" customFormat="1" ht="12" customHeight="1">
      <c r="A233" s="89"/>
      <c r="C233" s="88"/>
      <c r="D233" s="88"/>
      <c r="E233" s="88"/>
      <c r="F233" s="88"/>
      <c r="G233" s="88"/>
      <c r="H233" s="88"/>
      <c r="I233" s="88"/>
      <c r="J233" s="88"/>
      <c r="K233" s="88"/>
      <c r="L233" s="88"/>
      <c r="M233" s="88"/>
      <c r="N233" s="88"/>
      <c r="O233" s="88"/>
      <c r="P233" s="88"/>
      <c r="Q233" s="88"/>
    </row>
    <row r="234" spans="1:17" s="85" customFormat="1" ht="12" customHeight="1">
      <c r="A234" s="89"/>
      <c r="C234" s="88"/>
      <c r="D234" s="88"/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</row>
    <row r="235" spans="1:17" s="85" customFormat="1" ht="12" customHeight="1">
      <c r="A235" s="89"/>
      <c r="C235" s="88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</row>
    <row r="236" spans="1:17" s="85" customFormat="1" ht="12" customHeight="1">
      <c r="A236" s="89"/>
      <c r="C236" s="88"/>
      <c r="D236" s="88"/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</row>
    <row r="237" spans="1:17" s="85" customFormat="1" ht="12" customHeight="1">
      <c r="A237" s="89"/>
      <c r="C237" s="88"/>
      <c r="D237" s="88"/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</row>
    <row r="238" spans="1:17" s="85" customFormat="1" ht="12" customHeight="1">
      <c r="A238" s="89"/>
      <c r="C238" s="88"/>
      <c r="D238" s="88"/>
      <c r="E238" s="88"/>
      <c r="F238" s="88"/>
      <c r="G238" s="88"/>
      <c r="H238" s="88"/>
      <c r="I238" s="88"/>
      <c r="J238" s="88"/>
      <c r="K238" s="88"/>
      <c r="L238" s="88"/>
      <c r="M238" s="88"/>
      <c r="N238" s="88"/>
      <c r="O238" s="88"/>
      <c r="P238" s="88"/>
      <c r="Q238" s="88"/>
    </row>
    <row r="239" spans="1:17" s="85" customFormat="1" ht="12" customHeight="1">
      <c r="A239" s="89"/>
      <c r="C239" s="88"/>
      <c r="D239" s="88"/>
      <c r="E239" s="88"/>
      <c r="F239" s="88"/>
      <c r="G239" s="88"/>
      <c r="H239" s="88"/>
      <c r="I239" s="88"/>
      <c r="J239" s="88"/>
      <c r="K239" s="88"/>
      <c r="L239" s="88"/>
      <c r="M239" s="88"/>
      <c r="N239" s="88"/>
      <c r="O239" s="88"/>
      <c r="P239" s="88"/>
      <c r="Q239" s="88"/>
    </row>
    <row r="240" spans="1:17" s="85" customFormat="1" ht="12" customHeight="1">
      <c r="A240" s="89"/>
      <c r="C240" s="88"/>
      <c r="D240" s="88"/>
      <c r="E240" s="88"/>
      <c r="F240" s="88"/>
      <c r="G240" s="88"/>
      <c r="H240" s="88"/>
      <c r="I240" s="88"/>
      <c r="J240" s="88"/>
      <c r="K240" s="88"/>
      <c r="L240" s="88"/>
      <c r="M240" s="88"/>
      <c r="N240" s="88"/>
      <c r="O240" s="88"/>
      <c r="P240" s="88"/>
      <c r="Q240" s="88"/>
    </row>
    <row r="241" spans="1:17" s="85" customFormat="1" ht="12" customHeight="1">
      <c r="A241" s="89"/>
      <c r="C241" s="88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</row>
    <row r="242" spans="1:17" s="85" customFormat="1" ht="12" customHeight="1">
      <c r="A242" s="89"/>
      <c r="C242" s="88"/>
      <c r="D242" s="88"/>
      <c r="E242" s="88"/>
      <c r="F242" s="88"/>
      <c r="G242" s="88"/>
      <c r="H242" s="88"/>
      <c r="I242" s="88"/>
      <c r="J242" s="88"/>
      <c r="K242" s="88"/>
      <c r="L242" s="88"/>
      <c r="M242" s="88"/>
      <c r="N242" s="88"/>
      <c r="O242" s="88"/>
      <c r="P242" s="88"/>
      <c r="Q242" s="88"/>
    </row>
    <row r="243" spans="1:17" s="85" customFormat="1" ht="12" customHeight="1">
      <c r="A243" s="89"/>
      <c r="C243" s="88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</row>
    <row r="244" spans="1:17" s="85" customFormat="1" ht="12" customHeight="1">
      <c r="A244" s="89"/>
      <c r="C244" s="88"/>
      <c r="D244" s="88"/>
      <c r="E244" s="88"/>
      <c r="F244" s="88"/>
      <c r="G244" s="88"/>
      <c r="H244" s="88"/>
      <c r="I244" s="88"/>
      <c r="J244" s="88"/>
      <c r="K244" s="88"/>
      <c r="L244" s="88"/>
      <c r="M244" s="88"/>
      <c r="N244" s="88"/>
      <c r="O244" s="88"/>
      <c r="P244" s="88"/>
      <c r="Q244" s="88"/>
    </row>
    <row r="245" spans="1:17" s="85" customFormat="1" ht="12" customHeight="1">
      <c r="A245" s="89"/>
      <c r="C245" s="88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</row>
    <row r="246" spans="1:17" s="85" customFormat="1" ht="12" customHeight="1">
      <c r="A246" s="89"/>
      <c r="C246" s="88"/>
      <c r="D246" s="88"/>
      <c r="E246" s="88"/>
      <c r="F246" s="88"/>
      <c r="G246" s="88"/>
      <c r="H246" s="88"/>
      <c r="I246" s="88"/>
      <c r="J246" s="88"/>
      <c r="K246" s="88"/>
      <c r="L246" s="88"/>
      <c r="M246" s="88"/>
      <c r="N246" s="88"/>
      <c r="O246" s="88"/>
      <c r="P246" s="88"/>
      <c r="Q246" s="88"/>
    </row>
    <row r="247" spans="1:17" s="85" customFormat="1" ht="12" customHeight="1">
      <c r="A247" s="89"/>
      <c r="C247" s="88"/>
      <c r="D247" s="88"/>
      <c r="E247" s="88"/>
      <c r="F247" s="88"/>
      <c r="G247" s="88"/>
      <c r="H247" s="88"/>
      <c r="I247" s="88"/>
      <c r="J247" s="88"/>
      <c r="K247" s="88"/>
      <c r="L247" s="88"/>
      <c r="M247" s="88"/>
      <c r="N247" s="88"/>
      <c r="O247" s="88"/>
      <c r="P247" s="88"/>
      <c r="Q247" s="88"/>
    </row>
    <row r="248" spans="1:17" s="85" customFormat="1" ht="12" customHeight="1">
      <c r="A248" s="89"/>
      <c r="C248" s="88"/>
      <c r="D248" s="88"/>
      <c r="E248" s="88"/>
      <c r="F248" s="88"/>
      <c r="G248" s="88"/>
      <c r="H248" s="88"/>
      <c r="I248" s="88"/>
      <c r="J248" s="88"/>
      <c r="K248" s="88"/>
      <c r="L248" s="88"/>
      <c r="M248" s="88"/>
      <c r="N248" s="88"/>
      <c r="O248" s="88"/>
      <c r="P248" s="88"/>
      <c r="Q248" s="88"/>
    </row>
    <row r="249" spans="1:17" s="85" customFormat="1" ht="12" customHeight="1">
      <c r="A249" s="89"/>
      <c r="C249" s="88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</row>
    <row r="250" spans="1:17" s="85" customFormat="1" ht="12" customHeight="1">
      <c r="A250" s="89"/>
      <c r="C250" s="88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</row>
    <row r="251" spans="1:17" s="85" customFormat="1" ht="12" customHeight="1">
      <c r="A251" s="89"/>
    </row>
    <row r="252" spans="1:17" s="85" customFormat="1" ht="12" customHeight="1">
      <c r="A252" s="89"/>
    </row>
    <row r="253" spans="1:17" s="85" customFormat="1" ht="12" customHeight="1">
      <c r="A253" s="89"/>
    </row>
    <row r="254" spans="1:17" s="85" customFormat="1" ht="12" customHeight="1">
      <c r="A254" s="89"/>
    </row>
    <row r="255" spans="1:17" s="85" customFormat="1" ht="12" customHeight="1">
      <c r="A255" s="89"/>
    </row>
    <row r="256" spans="1:17" s="85" customFormat="1" ht="12" customHeight="1">
      <c r="A256" s="89"/>
    </row>
    <row r="257" spans="1:1" s="85" customFormat="1" ht="12" customHeight="1">
      <c r="A257" s="89"/>
    </row>
    <row r="258" spans="1:1" s="85" customFormat="1" ht="12" customHeight="1">
      <c r="A258" s="89"/>
    </row>
    <row r="259" spans="1:1" s="85" customFormat="1" ht="12" customHeight="1">
      <c r="A259" s="89"/>
    </row>
    <row r="260" spans="1:1" s="85" customFormat="1" ht="12" customHeight="1">
      <c r="A260" s="89"/>
    </row>
    <row r="261" spans="1:1" s="85" customFormat="1" ht="12" customHeight="1">
      <c r="A261" s="89"/>
    </row>
    <row r="262" spans="1:1" s="85" customFormat="1" ht="12" customHeight="1">
      <c r="A262" s="89"/>
    </row>
    <row r="263" spans="1:1" s="85" customFormat="1" ht="12" customHeight="1">
      <c r="A263" s="89"/>
    </row>
    <row r="264" spans="1:1" s="85" customFormat="1" ht="12" customHeight="1">
      <c r="A264" s="89"/>
    </row>
    <row r="265" spans="1:1" s="85" customFormat="1" ht="12" customHeight="1">
      <c r="A265" s="89"/>
    </row>
    <row r="266" spans="1:1" s="85" customFormat="1" ht="12" customHeight="1">
      <c r="A266" s="89"/>
    </row>
    <row r="267" spans="1:1" s="85" customFormat="1" ht="12" customHeight="1">
      <c r="A267" s="89"/>
    </row>
    <row r="268" spans="1:1" s="85" customFormat="1" ht="12" customHeight="1">
      <c r="A268" s="89"/>
    </row>
    <row r="269" spans="1:1" s="85" customFormat="1" ht="12" customHeight="1">
      <c r="A269" s="89"/>
    </row>
    <row r="270" spans="1:1" s="85" customFormat="1" ht="12" customHeight="1">
      <c r="A270" s="89"/>
    </row>
    <row r="271" spans="1:1" s="85" customFormat="1" ht="12" customHeight="1">
      <c r="A271" s="89"/>
    </row>
    <row r="272" spans="1:1" s="85" customFormat="1" ht="12" customHeight="1">
      <c r="A272" s="89"/>
    </row>
    <row r="273" spans="1:1" s="85" customFormat="1" ht="12" customHeight="1">
      <c r="A273" s="89"/>
    </row>
    <row r="274" spans="1:1" s="85" customFormat="1" ht="12" customHeight="1">
      <c r="A274" s="89"/>
    </row>
    <row r="275" spans="1:1" s="85" customFormat="1" ht="12" customHeight="1">
      <c r="A275" s="89"/>
    </row>
    <row r="276" spans="1:1" s="85" customFormat="1" ht="12" customHeight="1">
      <c r="A276" s="89"/>
    </row>
    <row r="277" spans="1:1" s="85" customFormat="1" ht="12" customHeight="1">
      <c r="A277" s="89"/>
    </row>
    <row r="278" spans="1:1" s="85" customFormat="1" ht="12" customHeight="1">
      <c r="A278" s="89"/>
    </row>
    <row r="279" spans="1:1" s="85" customFormat="1" ht="12" customHeight="1">
      <c r="A279" s="89"/>
    </row>
    <row r="280" spans="1:1" s="85" customFormat="1" ht="12" customHeight="1">
      <c r="A280" s="89"/>
    </row>
    <row r="281" spans="1:1" s="85" customFormat="1" ht="12" customHeight="1">
      <c r="A281" s="89"/>
    </row>
    <row r="282" spans="1:1" s="85" customFormat="1" ht="12" customHeight="1">
      <c r="A282" s="89"/>
    </row>
    <row r="283" spans="1:1" s="85" customFormat="1" ht="12" customHeight="1">
      <c r="A283" s="89"/>
    </row>
    <row r="284" spans="1:1" s="85" customFormat="1" ht="12" customHeight="1">
      <c r="A284" s="89"/>
    </row>
    <row r="285" spans="1:1" s="85" customFormat="1" ht="12" customHeight="1">
      <c r="A285" s="89"/>
    </row>
    <row r="286" spans="1:1" s="85" customFormat="1" ht="12" customHeight="1">
      <c r="A286" s="89"/>
    </row>
    <row r="287" spans="1:1" s="85" customFormat="1" ht="12" customHeight="1">
      <c r="A287" s="89"/>
    </row>
    <row r="288" spans="1:1" s="85" customFormat="1" ht="12" customHeight="1">
      <c r="A288" s="89"/>
    </row>
    <row r="289" spans="1:1" s="85" customFormat="1" ht="12" customHeight="1">
      <c r="A289" s="89"/>
    </row>
    <row r="290" spans="1:1" s="85" customFormat="1" ht="12" customHeight="1">
      <c r="A290" s="89"/>
    </row>
    <row r="291" spans="1:1" s="85" customFormat="1" ht="12" customHeight="1">
      <c r="A291" s="89"/>
    </row>
    <row r="292" spans="1:1" s="85" customFormat="1" ht="12" customHeight="1">
      <c r="A292" s="89"/>
    </row>
    <row r="293" spans="1:1" s="85" customFormat="1" ht="12" customHeight="1">
      <c r="A293" s="89"/>
    </row>
    <row r="294" spans="1:1" s="85" customFormat="1" ht="12" customHeight="1">
      <c r="A294" s="89"/>
    </row>
    <row r="295" spans="1:1" s="85" customFormat="1" ht="12" customHeight="1">
      <c r="A295" s="89"/>
    </row>
    <row r="296" spans="1:1" s="85" customFormat="1" ht="12" customHeight="1">
      <c r="A296" s="89"/>
    </row>
    <row r="297" spans="1:1" s="85" customFormat="1" ht="12" customHeight="1">
      <c r="A297" s="89"/>
    </row>
    <row r="298" spans="1:1" s="85" customFormat="1" ht="12" customHeight="1">
      <c r="A298" s="89"/>
    </row>
    <row r="299" spans="1:1" s="85" customFormat="1" ht="12" customHeight="1">
      <c r="A299" s="89"/>
    </row>
    <row r="300" spans="1:1" s="85" customFormat="1" ht="12.6" customHeight="1">
      <c r="A300" s="89"/>
    </row>
    <row r="301" spans="1:1" s="85" customFormat="1" ht="12.6" customHeight="1">
      <c r="A301" s="89"/>
    </row>
    <row r="302" spans="1:1" s="85" customFormat="1" ht="12.6" customHeight="1">
      <c r="A302" s="89"/>
    </row>
    <row r="303" spans="1:1" s="85" customFormat="1" ht="12.6" customHeight="1">
      <c r="A303" s="89"/>
    </row>
    <row r="304" spans="1:1" s="85" customFormat="1" ht="12.6" customHeight="1">
      <c r="A304" s="89"/>
    </row>
    <row r="305" spans="1:1" s="85" customFormat="1" ht="12.6" customHeight="1">
      <c r="A305" s="89"/>
    </row>
    <row r="306" spans="1:1" s="85" customFormat="1" ht="12.6" customHeight="1">
      <c r="A306" s="89"/>
    </row>
    <row r="307" spans="1:1" s="85" customFormat="1" ht="12.6" customHeight="1">
      <c r="A307" s="89"/>
    </row>
    <row r="308" spans="1:1" s="85" customFormat="1" ht="12.6" customHeight="1">
      <c r="A308" s="89"/>
    </row>
    <row r="309" spans="1:1" s="85" customFormat="1" ht="12.6" customHeight="1">
      <c r="A309" s="89"/>
    </row>
    <row r="310" spans="1:1" s="85" customFormat="1" ht="12.6" customHeight="1">
      <c r="A310" s="89"/>
    </row>
    <row r="311" spans="1:1" s="85" customFormat="1" ht="12.6" customHeight="1">
      <c r="A311" s="89"/>
    </row>
    <row r="312" spans="1:1" s="85" customFormat="1" ht="12.6" customHeight="1">
      <c r="A312" s="89"/>
    </row>
    <row r="313" spans="1:1" s="85" customFormat="1" ht="12.6" customHeight="1">
      <c r="A313" s="89"/>
    </row>
    <row r="314" spans="1:1" s="85" customFormat="1" ht="12.6" customHeight="1">
      <c r="A314" s="89"/>
    </row>
    <row r="315" spans="1:1" s="85" customFormat="1" ht="12.6" customHeight="1">
      <c r="A315" s="89"/>
    </row>
    <row r="316" spans="1:1" s="85" customFormat="1" ht="12.6" customHeight="1">
      <c r="A316" s="89"/>
    </row>
    <row r="317" spans="1:1" s="85" customFormat="1" ht="12.6" customHeight="1">
      <c r="A317" s="89"/>
    </row>
    <row r="318" spans="1:1" s="85" customFormat="1" ht="12.6" customHeight="1">
      <c r="A318" s="89"/>
    </row>
    <row r="319" spans="1:1" s="85" customFormat="1" ht="12.6" customHeight="1">
      <c r="A319" s="89"/>
    </row>
    <row r="320" spans="1:1" s="85" customFormat="1" ht="12.6" customHeight="1">
      <c r="A320" s="89"/>
    </row>
    <row r="321" spans="1:1" s="85" customFormat="1" ht="12.6" customHeight="1">
      <c r="A321" s="89"/>
    </row>
    <row r="322" spans="1:1" s="85" customFormat="1" ht="12.6" customHeight="1">
      <c r="A322" s="89"/>
    </row>
    <row r="323" spans="1:1" s="85" customFormat="1" ht="12.6" customHeight="1">
      <c r="A323" s="89"/>
    </row>
    <row r="324" spans="1:1" s="85" customFormat="1" ht="12.6" customHeight="1">
      <c r="A324" s="89"/>
    </row>
    <row r="325" spans="1:1" s="85" customFormat="1" ht="12.6" customHeight="1">
      <c r="A325" s="89"/>
    </row>
    <row r="326" spans="1:1" s="85" customFormat="1" ht="12.6" customHeight="1">
      <c r="A326" s="89"/>
    </row>
    <row r="327" spans="1:1" s="85" customFormat="1" ht="12.6" customHeight="1">
      <c r="A327" s="89"/>
    </row>
    <row r="328" spans="1:1" s="85" customFormat="1" ht="12.6" customHeight="1">
      <c r="A328" s="89"/>
    </row>
    <row r="329" spans="1:1" s="85" customFormat="1" ht="12.6" customHeight="1">
      <c r="A329" s="89"/>
    </row>
    <row r="330" spans="1:1" s="85" customFormat="1" ht="12.6" customHeight="1">
      <c r="A330" s="89"/>
    </row>
    <row r="331" spans="1:1" s="85" customFormat="1" ht="12.6" customHeight="1">
      <c r="A331" s="89"/>
    </row>
    <row r="332" spans="1:1" s="85" customFormat="1" ht="12.6" customHeight="1">
      <c r="A332" s="89"/>
    </row>
    <row r="333" spans="1:1" s="85" customFormat="1" ht="12.6" customHeight="1">
      <c r="A333" s="89"/>
    </row>
    <row r="334" spans="1:1" s="85" customFormat="1" ht="12.6" customHeight="1">
      <c r="A334" s="89"/>
    </row>
    <row r="335" spans="1:1" s="85" customFormat="1" ht="12.6" customHeight="1">
      <c r="A335" s="89"/>
    </row>
    <row r="336" spans="1:1" s="85" customFormat="1" ht="12.6" customHeight="1">
      <c r="A336" s="89"/>
    </row>
    <row r="337" spans="1:1" s="85" customFormat="1" ht="12.6" customHeight="1">
      <c r="A337" s="89"/>
    </row>
    <row r="338" spans="1:1" s="85" customFormat="1" ht="12.6" customHeight="1">
      <c r="A338" s="89"/>
    </row>
  </sheetData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329"/>
  <sheetViews>
    <sheetView topLeftCell="A306" workbookViewId="0">
      <selection activeCell="A327" sqref="A327"/>
    </sheetView>
  </sheetViews>
  <sheetFormatPr defaultRowHeight="12.75"/>
  <cols>
    <col min="2" max="2" width="12.5703125" bestFit="1" customWidth="1"/>
    <col min="3" max="3" width="12" bestFit="1" customWidth="1"/>
    <col min="4" max="4" width="12.5703125" customWidth="1"/>
    <col min="5" max="5" width="12.140625" style="1" customWidth="1"/>
    <col min="6" max="6" width="14" customWidth="1"/>
    <col min="7" max="7" width="17.85546875" bestFit="1" customWidth="1"/>
  </cols>
  <sheetData>
    <row r="1" spans="1:9">
      <c r="C1" s="362" t="s">
        <v>158</v>
      </c>
      <c r="D1" s="362"/>
      <c r="E1" s="365" t="s">
        <v>1036</v>
      </c>
      <c r="F1" s="362"/>
      <c r="G1" t="s">
        <v>1013</v>
      </c>
    </row>
    <row r="2" spans="1:9">
      <c r="B2" t="s">
        <v>119</v>
      </c>
      <c r="C2" t="s">
        <v>120</v>
      </c>
      <c r="D2" t="s">
        <v>121</v>
      </c>
      <c r="E2" s="1" t="s">
        <v>159</v>
      </c>
      <c r="F2" t="s">
        <v>160</v>
      </c>
    </row>
    <row r="3" spans="1:9">
      <c r="A3" s="2">
        <v>33573</v>
      </c>
      <c r="B3" s="1">
        <f>F3-E3</f>
        <v>-2.8599999999999959E-2</v>
      </c>
      <c r="C3" s="11"/>
      <c r="D3" s="11"/>
      <c r="E3" s="1">
        <v>0.26289999999999997</v>
      </c>
      <c r="F3" s="1">
        <v>0.23430000000000001</v>
      </c>
      <c r="H3" s="225"/>
      <c r="I3" s="225"/>
    </row>
    <row r="4" spans="1:9">
      <c r="A4" s="2">
        <v>33604</v>
      </c>
      <c r="B4" s="1">
        <f t="shared" ref="B4:B67" si="0">F4-E4</f>
        <v>-3.2500000000000001E-2</v>
      </c>
      <c r="C4" s="11"/>
      <c r="D4" s="11"/>
      <c r="E4" s="1">
        <v>0.2636</v>
      </c>
      <c r="F4" s="1">
        <v>0.2311</v>
      </c>
      <c r="H4" s="225"/>
      <c r="I4" s="225"/>
    </row>
    <row r="5" spans="1:9">
      <c r="A5" s="2">
        <v>33635</v>
      </c>
      <c r="B5" s="1">
        <f t="shared" si="0"/>
        <v>-2.8799999999999992E-2</v>
      </c>
      <c r="C5" s="11"/>
      <c r="D5" s="11"/>
      <c r="E5" s="1">
        <v>0.28360000000000002</v>
      </c>
      <c r="F5" s="1">
        <v>0.25480000000000003</v>
      </c>
      <c r="H5" s="225"/>
      <c r="I5" s="225"/>
    </row>
    <row r="6" spans="1:9">
      <c r="A6" s="2">
        <v>33664</v>
      </c>
      <c r="B6" s="1">
        <f t="shared" si="0"/>
        <v>-2.9200000000000004E-2</v>
      </c>
      <c r="C6" s="11"/>
      <c r="D6" s="11"/>
      <c r="E6" s="1">
        <v>0.3034</v>
      </c>
      <c r="F6" s="1">
        <v>0.2742</v>
      </c>
      <c r="H6" s="225"/>
      <c r="I6" s="225"/>
    </row>
    <row r="7" spans="1:9">
      <c r="A7" s="2">
        <v>33695</v>
      </c>
      <c r="B7" s="1">
        <f t="shared" si="0"/>
        <v>-2.9399999999999982E-2</v>
      </c>
      <c r="C7" s="11"/>
      <c r="D7" s="11"/>
      <c r="E7" s="1">
        <v>0.3211</v>
      </c>
      <c r="F7" s="1">
        <v>0.29170000000000001</v>
      </c>
      <c r="H7" s="225"/>
      <c r="I7" s="225"/>
    </row>
    <row r="8" spans="1:9">
      <c r="A8" s="2">
        <v>33725</v>
      </c>
      <c r="B8" s="1">
        <f t="shared" si="0"/>
        <v>-2.8899999999999981E-2</v>
      </c>
      <c r="C8" s="11"/>
      <c r="D8" s="11"/>
      <c r="E8" s="1">
        <v>0.33979999999999999</v>
      </c>
      <c r="F8" s="1">
        <v>0.31090000000000001</v>
      </c>
      <c r="H8" s="225"/>
      <c r="I8" s="225"/>
    </row>
    <row r="9" spans="1:9">
      <c r="A9" s="2">
        <v>33756</v>
      </c>
      <c r="B9" s="1">
        <f t="shared" si="0"/>
        <v>-2.9700000000000004E-2</v>
      </c>
      <c r="C9" s="11"/>
      <c r="D9" s="11"/>
      <c r="E9" s="1">
        <v>0.36149999999999999</v>
      </c>
      <c r="F9" s="1">
        <v>0.33179999999999998</v>
      </c>
      <c r="H9" s="225"/>
      <c r="I9" s="225"/>
    </row>
    <row r="10" spans="1:9">
      <c r="A10" s="2">
        <v>33786</v>
      </c>
      <c r="B10" s="1">
        <f t="shared" si="0"/>
        <v>-2.7200000000000002E-2</v>
      </c>
      <c r="C10" s="11"/>
      <c r="D10" s="11"/>
      <c r="E10" s="1">
        <v>0.38640000000000002</v>
      </c>
      <c r="F10" s="1">
        <v>0.35920000000000002</v>
      </c>
      <c r="H10" s="225"/>
      <c r="I10" s="225"/>
    </row>
    <row r="11" spans="1:9">
      <c r="A11" s="2">
        <v>33817</v>
      </c>
      <c r="B11" s="1">
        <f t="shared" si="0"/>
        <v>-3.2800000000000051E-2</v>
      </c>
      <c r="C11" s="11"/>
      <c r="D11" s="11"/>
      <c r="E11" s="1">
        <v>0.4083</v>
      </c>
      <c r="F11" s="1">
        <v>0.37549999999999994</v>
      </c>
      <c r="H11" s="225"/>
      <c r="I11" s="225"/>
    </row>
    <row r="12" spans="1:9">
      <c r="A12" s="2">
        <v>33848</v>
      </c>
      <c r="B12" s="1">
        <f t="shared" si="0"/>
        <v>-2.9399999999999982E-2</v>
      </c>
      <c r="C12" s="11"/>
      <c r="D12" s="11"/>
      <c r="E12" s="1">
        <v>0.42369999999999997</v>
      </c>
      <c r="F12" s="1">
        <v>0.39429999999999998</v>
      </c>
      <c r="H12" s="225"/>
      <c r="I12" s="225"/>
    </row>
    <row r="13" spans="1:9">
      <c r="A13" s="2">
        <v>33878</v>
      </c>
      <c r="B13" s="1">
        <f t="shared" si="0"/>
        <v>-3.1899999999999984E-2</v>
      </c>
      <c r="C13" s="11"/>
      <c r="D13" s="11"/>
      <c r="E13" s="1">
        <v>0.43909999999999999</v>
      </c>
      <c r="F13" s="1">
        <v>0.40720000000000001</v>
      </c>
      <c r="H13" s="225"/>
      <c r="I13" s="225"/>
    </row>
    <row r="14" spans="1:9">
      <c r="A14" s="2">
        <v>33909</v>
      </c>
      <c r="B14" s="1">
        <f t="shared" si="0"/>
        <v>-2.849999999999997E-2</v>
      </c>
      <c r="C14" s="11"/>
      <c r="D14" s="11"/>
      <c r="E14" s="1">
        <v>0.44700000000000001</v>
      </c>
      <c r="F14" s="1">
        <v>0.41850000000000004</v>
      </c>
      <c r="H14" s="225"/>
      <c r="I14" s="225"/>
    </row>
    <row r="15" spans="1:9">
      <c r="A15" s="2">
        <v>33939</v>
      </c>
      <c r="B15" s="1">
        <f t="shared" si="0"/>
        <v>-2.6099999999999957E-2</v>
      </c>
      <c r="C15" s="11"/>
      <c r="D15" s="11"/>
      <c r="E15" s="1">
        <v>0.45450000000000002</v>
      </c>
      <c r="F15" s="1">
        <v>0.42840000000000006</v>
      </c>
      <c r="H15" s="225"/>
      <c r="I15" s="225"/>
    </row>
    <row r="16" spans="1:9">
      <c r="A16" s="2">
        <v>33970</v>
      </c>
      <c r="B16" s="1">
        <f t="shared" si="0"/>
        <v>-3.1000000000000028E-2</v>
      </c>
      <c r="C16" s="11"/>
      <c r="D16" s="11"/>
      <c r="E16" s="1">
        <v>0.46679999999999999</v>
      </c>
      <c r="F16" s="1">
        <v>0.43579999999999997</v>
      </c>
      <c r="H16" s="225"/>
      <c r="I16" s="225"/>
    </row>
    <row r="17" spans="1:9">
      <c r="A17" s="2">
        <v>34001</v>
      </c>
      <c r="B17" s="1">
        <f t="shared" si="0"/>
        <v>-2.8500000000000025E-2</v>
      </c>
      <c r="C17" s="11"/>
      <c r="D17" s="11"/>
      <c r="E17" s="1">
        <v>0.47820000000000001</v>
      </c>
      <c r="F17" s="1">
        <v>0.44969999999999999</v>
      </c>
      <c r="H17" s="225"/>
      <c r="I17" s="225"/>
    </row>
    <row r="18" spans="1:9">
      <c r="A18" s="2">
        <v>34029</v>
      </c>
      <c r="B18" s="1">
        <f t="shared" si="0"/>
        <v>-2.6300000000000046E-2</v>
      </c>
      <c r="C18" s="11"/>
      <c r="D18" s="11"/>
      <c r="E18" s="1">
        <v>0.48200000000000004</v>
      </c>
      <c r="F18" s="1">
        <v>0.45569999999999999</v>
      </c>
      <c r="H18" s="225"/>
      <c r="I18" s="225"/>
    </row>
    <row r="19" spans="1:9">
      <c r="A19" s="2">
        <v>34060</v>
      </c>
      <c r="B19" s="1">
        <f t="shared" si="0"/>
        <v>-2.1699999999999942E-2</v>
      </c>
      <c r="C19" s="11"/>
      <c r="D19" s="11"/>
      <c r="E19" s="1">
        <v>0.49259999999999998</v>
      </c>
      <c r="F19" s="1">
        <v>0.47090000000000004</v>
      </c>
      <c r="H19" s="225"/>
      <c r="I19" s="225"/>
    </row>
    <row r="20" spans="1:9">
      <c r="A20" s="2">
        <v>34090</v>
      </c>
      <c r="B20" s="1">
        <f t="shared" si="0"/>
        <v>-2.2199999999999998E-2</v>
      </c>
      <c r="C20" s="11"/>
      <c r="D20" s="11"/>
      <c r="E20" s="1">
        <v>0.50619999999999998</v>
      </c>
      <c r="F20" s="1">
        <v>0.48399999999999999</v>
      </c>
      <c r="H20" s="225"/>
      <c r="I20" s="225"/>
    </row>
    <row r="21" spans="1:9">
      <c r="A21" s="2">
        <v>34121</v>
      </c>
      <c r="B21" s="1">
        <f t="shared" si="0"/>
        <v>-2.4799999999999933E-2</v>
      </c>
      <c r="C21" s="11"/>
      <c r="D21" s="11"/>
      <c r="E21" s="1">
        <v>0.52079999999999993</v>
      </c>
      <c r="F21" s="1">
        <v>0.496</v>
      </c>
      <c r="H21" s="225"/>
      <c r="I21" s="225"/>
    </row>
    <row r="22" spans="1:9">
      <c r="A22" s="2">
        <v>34151</v>
      </c>
      <c r="B22" s="1">
        <f t="shared" si="0"/>
        <v>-2.7100000000000013E-2</v>
      </c>
      <c r="C22" s="11"/>
      <c r="D22" s="11"/>
      <c r="E22" s="1">
        <v>0.53</v>
      </c>
      <c r="F22" s="1">
        <v>0.50290000000000001</v>
      </c>
      <c r="H22" s="225"/>
      <c r="I22" s="225"/>
    </row>
    <row r="23" spans="1:9">
      <c r="A23" s="2">
        <v>34182</v>
      </c>
      <c r="B23" s="1">
        <f t="shared" si="0"/>
        <v>-2.2100000000000009E-2</v>
      </c>
      <c r="C23" s="11"/>
      <c r="D23" s="11"/>
      <c r="E23" s="1">
        <v>0.5413</v>
      </c>
      <c r="F23" s="1">
        <v>0.51919999999999999</v>
      </c>
      <c r="H23" s="225"/>
      <c r="I23" s="225"/>
    </row>
    <row r="24" spans="1:9">
      <c r="A24" s="2">
        <v>34213</v>
      </c>
      <c r="B24" s="1">
        <f t="shared" si="0"/>
        <v>-2.1399999999999975E-2</v>
      </c>
      <c r="C24" s="11"/>
      <c r="D24" s="11"/>
      <c r="E24" s="1">
        <v>0.55179999999999996</v>
      </c>
      <c r="F24" s="1">
        <v>0.53039999999999998</v>
      </c>
      <c r="H24" s="225"/>
      <c r="I24" s="225"/>
    </row>
    <row r="25" spans="1:9">
      <c r="A25" s="2">
        <v>34243</v>
      </c>
      <c r="B25" s="1">
        <f t="shared" si="0"/>
        <v>-2.2199999999999886E-2</v>
      </c>
      <c r="C25" s="11"/>
      <c r="D25" s="11"/>
      <c r="E25" s="1">
        <v>0.56729999999999992</v>
      </c>
      <c r="F25" s="1">
        <v>0.54510000000000003</v>
      </c>
      <c r="H25" s="225"/>
      <c r="I25" s="225"/>
    </row>
    <row r="26" spans="1:9">
      <c r="A26" s="2">
        <v>34274</v>
      </c>
      <c r="B26" s="1">
        <f t="shared" si="0"/>
        <v>-2.3599999999999954E-2</v>
      </c>
      <c r="C26" s="11"/>
      <c r="D26" s="11"/>
      <c r="E26" s="1">
        <v>0.58379999999999999</v>
      </c>
      <c r="F26" s="1">
        <v>0.56020000000000003</v>
      </c>
      <c r="H26" s="225"/>
      <c r="I26" s="225"/>
    </row>
    <row r="27" spans="1:9">
      <c r="A27" s="2">
        <v>34304</v>
      </c>
      <c r="B27" s="1">
        <f t="shared" si="0"/>
        <v>-2.6100000000000012E-2</v>
      </c>
      <c r="C27" s="11"/>
      <c r="D27" s="11"/>
      <c r="E27" s="1">
        <v>0.60599999999999998</v>
      </c>
      <c r="F27" s="1">
        <v>0.57989999999999997</v>
      </c>
      <c r="H27" s="225"/>
      <c r="I27" s="225"/>
    </row>
    <row r="28" spans="1:9">
      <c r="A28" s="2">
        <v>34335</v>
      </c>
      <c r="B28" s="1">
        <f t="shared" si="0"/>
        <v>-2.5700000000000056E-2</v>
      </c>
      <c r="C28" s="11"/>
      <c r="D28" s="11"/>
      <c r="E28" s="1">
        <v>0.63450000000000006</v>
      </c>
      <c r="F28" s="1">
        <v>0.60880000000000001</v>
      </c>
      <c r="H28" s="225"/>
      <c r="I28" s="225"/>
    </row>
    <row r="29" spans="1:9">
      <c r="A29" s="2">
        <v>34366</v>
      </c>
      <c r="B29" s="1">
        <f t="shared" si="0"/>
        <v>-3.080000000000005E-2</v>
      </c>
      <c r="C29" s="11"/>
      <c r="D29" s="11"/>
      <c r="E29" s="1">
        <v>0.66520000000000001</v>
      </c>
      <c r="F29" s="1">
        <v>0.63439999999999996</v>
      </c>
      <c r="H29" s="225"/>
      <c r="I29" s="225"/>
    </row>
    <row r="30" spans="1:9">
      <c r="A30" s="2">
        <v>34394</v>
      </c>
      <c r="B30" s="1">
        <f t="shared" si="0"/>
        <v>-3.5399999999999987E-2</v>
      </c>
      <c r="C30" s="11"/>
      <c r="D30" s="11"/>
      <c r="E30" s="1">
        <v>0.70609999999999995</v>
      </c>
      <c r="F30" s="1">
        <v>0.67069999999999996</v>
      </c>
      <c r="H30" s="225"/>
      <c r="I30" s="225"/>
    </row>
    <row r="31" spans="1:9">
      <c r="A31" s="2">
        <v>34425</v>
      </c>
      <c r="B31" s="1">
        <f t="shared" si="0"/>
        <v>-3.5200000000000009E-2</v>
      </c>
      <c r="C31" s="11"/>
      <c r="D31" s="11"/>
      <c r="E31" s="1">
        <v>0.748</v>
      </c>
      <c r="F31" s="1">
        <v>0.71279999999999999</v>
      </c>
      <c r="H31" s="225"/>
      <c r="I31" s="225"/>
    </row>
    <row r="32" spans="1:9">
      <c r="A32" s="2">
        <v>34455</v>
      </c>
      <c r="B32" s="1">
        <f t="shared" si="0"/>
        <v>-3.4299999999999997E-2</v>
      </c>
      <c r="C32" s="11"/>
      <c r="D32" s="11"/>
      <c r="E32" s="1">
        <v>0.78849999999999998</v>
      </c>
      <c r="F32" s="1">
        <v>0.75419999999999998</v>
      </c>
      <c r="H32" s="225"/>
      <c r="I32" s="225"/>
    </row>
    <row r="33" spans="1:9">
      <c r="A33" s="2">
        <v>34486</v>
      </c>
      <c r="B33" s="1">
        <f t="shared" si="0"/>
        <v>-3.6299999999999999E-2</v>
      </c>
      <c r="C33" s="11"/>
      <c r="D33" s="11"/>
      <c r="E33" s="1">
        <v>0.82489999999999997</v>
      </c>
      <c r="F33" s="1">
        <v>0.78859999999999997</v>
      </c>
      <c r="H33" s="225"/>
      <c r="I33" s="225"/>
    </row>
    <row r="34" spans="1:9">
      <c r="A34" s="2">
        <v>34516</v>
      </c>
      <c r="B34" s="1">
        <f t="shared" si="0"/>
        <v>-3.1799999999999939E-2</v>
      </c>
      <c r="C34" s="11"/>
      <c r="D34" s="11"/>
      <c r="E34" s="1">
        <v>0.66959999999999997</v>
      </c>
      <c r="F34" s="1">
        <v>0.63780000000000003</v>
      </c>
      <c r="H34" s="225"/>
      <c r="I34" s="225"/>
    </row>
    <row r="35" spans="1:9">
      <c r="A35" s="2">
        <v>34547</v>
      </c>
      <c r="B35" s="1">
        <f t="shared" si="0"/>
        <v>-3.9399999999999991E-2</v>
      </c>
      <c r="C35" s="11"/>
      <c r="D35" s="11"/>
      <c r="E35" s="1">
        <v>0.63100000000000001</v>
      </c>
      <c r="F35" s="1">
        <v>0.59160000000000001</v>
      </c>
      <c r="H35" s="225"/>
      <c r="I35" s="225"/>
    </row>
    <row r="36" spans="1:9">
      <c r="A36" s="2">
        <v>34578</v>
      </c>
      <c r="B36" s="1">
        <f t="shared" si="0"/>
        <v>-4.4699999999999962E-2</v>
      </c>
      <c r="C36" s="11"/>
      <c r="D36" s="11"/>
      <c r="E36" s="1">
        <v>0.59009999999999996</v>
      </c>
      <c r="F36" s="1">
        <v>0.5454</v>
      </c>
      <c r="H36" s="225"/>
      <c r="I36" s="225"/>
    </row>
    <row r="37" spans="1:9">
      <c r="A37" s="2">
        <v>34608</v>
      </c>
      <c r="B37" s="1">
        <f t="shared" si="0"/>
        <v>-5.1699999999999913E-2</v>
      </c>
      <c r="C37" s="11"/>
      <c r="D37" s="11"/>
      <c r="E37" s="1">
        <v>0.54689999999999994</v>
      </c>
      <c r="F37" s="1">
        <v>0.49520000000000003</v>
      </c>
      <c r="H37" s="225"/>
      <c r="I37" s="225"/>
    </row>
    <row r="38" spans="1:9">
      <c r="A38" s="2">
        <v>34639</v>
      </c>
      <c r="B38" s="1">
        <f t="shared" si="0"/>
        <v>-4.9500000000000044E-2</v>
      </c>
      <c r="C38" s="11"/>
      <c r="D38" s="11"/>
      <c r="E38" s="1">
        <v>0.50180000000000002</v>
      </c>
      <c r="F38" s="1">
        <v>0.45229999999999998</v>
      </c>
      <c r="H38" s="225"/>
      <c r="I38" s="225"/>
    </row>
    <row r="39" spans="1:9">
      <c r="A39" s="2">
        <v>34669</v>
      </c>
      <c r="B39" s="1">
        <f t="shared" si="0"/>
        <v>-5.0499999999999989E-2</v>
      </c>
      <c r="C39" s="11"/>
      <c r="D39" s="11"/>
      <c r="E39" s="1">
        <v>0.44969999999999999</v>
      </c>
      <c r="F39" s="1">
        <v>0.3992</v>
      </c>
      <c r="H39" s="225"/>
      <c r="I39" s="225"/>
    </row>
    <row r="40" spans="1:9">
      <c r="A40" s="2">
        <v>34700</v>
      </c>
      <c r="B40" s="1">
        <f t="shared" si="0"/>
        <v>-4.9100000000000033E-2</v>
      </c>
      <c r="C40" s="11"/>
      <c r="D40" s="11"/>
      <c r="E40" s="1">
        <v>0.3881</v>
      </c>
      <c r="F40" s="1">
        <v>0.33899999999999997</v>
      </c>
      <c r="H40" s="225"/>
      <c r="I40" s="225"/>
    </row>
    <row r="41" spans="1:9">
      <c r="A41" s="2">
        <v>34731</v>
      </c>
      <c r="B41" s="1">
        <f t="shared" si="0"/>
        <v>-3.9699999999999958E-2</v>
      </c>
      <c r="C41" s="11"/>
      <c r="D41" s="11"/>
      <c r="E41" s="1">
        <v>0.32579999999999998</v>
      </c>
      <c r="F41" s="1">
        <v>0.28610000000000002</v>
      </c>
      <c r="H41" s="225"/>
      <c r="I41" s="225"/>
    </row>
    <row r="42" spans="1:9">
      <c r="A42" s="2">
        <v>34759</v>
      </c>
      <c r="B42" s="1">
        <f t="shared" si="0"/>
        <v>-4.0500000000000036E-2</v>
      </c>
      <c r="C42" s="11"/>
      <c r="D42" s="11"/>
      <c r="E42" s="1">
        <v>0.26170000000000004</v>
      </c>
      <c r="F42" s="1">
        <v>0.22120000000000001</v>
      </c>
      <c r="H42" s="225"/>
      <c r="I42" s="225"/>
    </row>
    <row r="43" spans="1:9">
      <c r="A43" s="2">
        <v>34790</v>
      </c>
      <c r="B43" s="1">
        <f t="shared" si="0"/>
        <v>-4.2800000000000005E-2</v>
      </c>
      <c r="C43" s="11"/>
      <c r="D43" s="11"/>
      <c r="E43" s="1">
        <v>0.20180000000000001</v>
      </c>
      <c r="F43" s="1">
        <v>0.159</v>
      </c>
      <c r="H43" s="225"/>
      <c r="I43" s="225"/>
    </row>
    <row r="44" spans="1:9">
      <c r="A44" s="2">
        <v>34820</v>
      </c>
      <c r="B44" s="1">
        <f t="shared" si="0"/>
        <v>-4.3200000000000002E-2</v>
      </c>
      <c r="C44" s="11"/>
      <c r="D44" s="11"/>
      <c r="E44" s="1">
        <v>0.14269999999999999</v>
      </c>
      <c r="F44" s="1">
        <v>9.9499999999999991E-2</v>
      </c>
      <c r="H44" s="225"/>
      <c r="I44" s="225"/>
    </row>
    <row r="45" spans="1:9">
      <c r="A45" s="2">
        <v>34851</v>
      </c>
      <c r="B45" s="1">
        <f t="shared" si="0"/>
        <v>-3.5900000000000001E-2</v>
      </c>
      <c r="C45" s="11"/>
      <c r="D45" s="11"/>
      <c r="E45" s="1">
        <v>8.2699999999999996E-2</v>
      </c>
      <c r="F45" s="1">
        <v>4.6799999999999994E-2</v>
      </c>
      <c r="H45" s="225"/>
      <c r="I45" s="225"/>
    </row>
    <row r="46" spans="1:9">
      <c r="A46" s="2">
        <v>34881</v>
      </c>
      <c r="B46" s="1">
        <f t="shared" si="0"/>
        <v>-3.1599999999999996E-2</v>
      </c>
      <c r="C46" s="11"/>
      <c r="D46" s="11"/>
      <c r="E46" s="1">
        <v>7.5999999999999998E-2</v>
      </c>
      <c r="F46" s="1">
        <v>4.4400000000000002E-2</v>
      </c>
      <c r="H46" s="225"/>
      <c r="I46" s="225"/>
    </row>
    <row r="47" spans="1:9">
      <c r="A47" s="2">
        <v>34912</v>
      </c>
      <c r="B47" s="1">
        <f t="shared" si="0"/>
        <v>-2.5900000000000006E-2</v>
      </c>
      <c r="C47" s="11"/>
      <c r="D47" s="11"/>
      <c r="E47" s="1">
        <v>7.5600000000000001E-2</v>
      </c>
      <c r="F47" s="1">
        <v>4.9699999999999994E-2</v>
      </c>
      <c r="H47" s="225"/>
      <c r="I47" s="225"/>
    </row>
    <row r="48" spans="1:9">
      <c r="A48" s="2">
        <v>34943</v>
      </c>
      <c r="B48" s="1">
        <f t="shared" si="0"/>
        <v>-2.0099999999999993E-2</v>
      </c>
      <c r="C48" s="11"/>
      <c r="D48" s="11"/>
      <c r="E48" s="1">
        <v>7.4999999999999997E-2</v>
      </c>
      <c r="F48" s="1">
        <v>5.4900000000000004E-2</v>
      </c>
      <c r="H48" s="225"/>
      <c r="I48" s="225"/>
    </row>
    <row r="49" spans="1:9">
      <c r="A49" s="2">
        <v>34973</v>
      </c>
      <c r="B49" s="1">
        <f t="shared" si="0"/>
        <v>-1.3899999999999996E-2</v>
      </c>
      <c r="C49" s="11"/>
      <c r="D49" s="11"/>
      <c r="E49" s="1">
        <v>7.2599999999999998E-2</v>
      </c>
      <c r="F49" s="1">
        <v>5.8700000000000002E-2</v>
      </c>
      <c r="H49" s="225"/>
      <c r="I49" s="225"/>
    </row>
    <row r="50" spans="1:9">
      <c r="A50" s="2">
        <v>35004</v>
      </c>
      <c r="B50" s="1">
        <f t="shared" si="0"/>
        <v>-9.8000000000000032E-3</v>
      </c>
      <c r="C50" s="11"/>
      <c r="D50" s="11"/>
      <c r="E50" s="1">
        <v>7.0800000000000002E-2</v>
      </c>
      <c r="F50" s="1">
        <v>6.0999999999999999E-2</v>
      </c>
      <c r="H50" s="225"/>
      <c r="I50" s="225"/>
    </row>
    <row r="51" spans="1:9">
      <c r="A51" s="2">
        <v>35034</v>
      </c>
      <c r="B51" s="1">
        <f t="shared" si="0"/>
        <v>-3.1999999999999945E-3</v>
      </c>
      <c r="C51" s="11"/>
      <c r="D51" s="11"/>
      <c r="E51" s="1">
        <v>6.9099999999999995E-2</v>
      </c>
      <c r="F51" s="1">
        <v>6.59E-2</v>
      </c>
      <c r="H51" s="225"/>
      <c r="I51" s="225"/>
    </row>
    <row r="52" spans="1:9">
      <c r="A52" s="2">
        <v>35065</v>
      </c>
      <c r="B52" s="1">
        <f t="shared" si="0"/>
        <v>3.2999999999999974E-3</v>
      </c>
      <c r="C52" s="11"/>
      <c r="D52" s="11"/>
      <c r="E52" s="1">
        <v>6.9000000000000006E-2</v>
      </c>
      <c r="F52" s="1">
        <v>7.2300000000000003E-2</v>
      </c>
      <c r="H52" s="225"/>
      <c r="I52" s="225"/>
    </row>
    <row r="53" spans="1:9">
      <c r="A53" s="2">
        <v>35096</v>
      </c>
      <c r="B53" s="1">
        <f t="shared" si="0"/>
        <v>-1.799999999999996E-3</v>
      </c>
      <c r="C53" s="11"/>
      <c r="D53" s="11"/>
      <c r="E53" s="1">
        <v>6.9099999999999995E-2</v>
      </c>
      <c r="F53" s="1">
        <v>6.7299999999999999E-2</v>
      </c>
      <c r="H53" s="225"/>
      <c r="I53" s="225"/>
    </row>
    <row r="54" spans="1:9">
      <c r="A54" s="2">
        <v>35125</v>
      </c>
      <c r="B54" s="1">
        <f t="shared" si="0"/>
        <v>-1.9999999999999879E-3</v>
      </c>
      <c r="C54" s="11"/>
      <c r="D54" s="11"/>
      <c r="E54" s="1">
        <v>6.8099999999999994E-2</v>
      </c>
      <c r="F54" s="1">
        <v>6.6100000000000006E-2</v>
      </c>
      <c r="H54" s="225"/>
      <c r="I54" s="225"/>
    </row>
    <row r="55" spans="1:9">
      <c r="A55" s="2">
        <v>35156</v>
      </c>
      <c r="B55" s="1">
        <f t="shared" si="0"/>
        <v>4.2999999999999983E-3</v>
      </c>
      <c r="C55" s="11"/>
      <c r="D55" s="11"/>
      <c r="E55" s="1">
        <v>6.6100000000000006E-2</v>
      </c>
      <c r="F55" s="1">
        <v>7.0400000000000004E-2</v>
      </c>
      <c r="H55" s="225"/>
      <c r="I55" s="225"/>
    </row>
    <row r="56" spans="1:9">
      <c r="A56" s="2">
        <v>35186</v>
      </c>
      <c r="B56" s="1">
        <f t="shared" si="0"/>
        <v>7.6000000000000095E-3</v>
      </c>
      <c r="C56" s="11"/>
      <c r="D56" s="11"/>
      <c r="E56" s="1">
        <v>6.4199999999999993E-2</v>
      </c>
      <c r="F56" s="1">
        <v>7.1800000000000003E-2</v>
      </c>
      <c r="H56" s="225"/>
      <c r="I56" s="225"/>
    </row>
    <row r="57" spans="1:9">
      <c r="A57" s="2">
        <v>35217</v>
      </c>
      <c r="B57" s="1">
        <f t="shared" si="0"/>
        <v>7.6999999999999985E-3</v>
      </c>
      <c r="C57" s="11"/>
      <c r="D57" s="11"/>
      <c r="E57" s="1">
        <v>6.2E-2</v>
      </c>
      <c r="F57" s="1">
        <v>6.9699999999999998E-2</v>
      </c>
      <c r="H57" s="225"/>
      <c r="I57" s="225"/>
    </row>
    <row r="58" spans="1:9">
      <c r="A58" s="2">
        <v>35247</v>
      </c>
      <c r="B58" s="1">
        <f t="shared" si="0"/>
        <v>7.6000000000000026E-3</v>
      </c>
      <c r="C58" s="11"/>
      <c r="D58" s="11"/>
      <c r="E58" s="1">
        <v>5.9699999999999996E-2</v>
      </c>
      <c r="F58" s="1">
        <v>6.7299999999999999E-2</v>
      </c>
      <c r="H58" s="225"/>
      <c r="I58" s="225"/>
    </row>
    <row r="59" spans="1:9">
      <c r="A59" s="2">
        <v>35278</v>
      </c>
      <c r="B59" s="1">
        <f t="shared" si="0"/>
        <v>8.000000000000014E-3</v>
      </c>
      <c r="C59" s="11"/>
      <c r="D59" s="11"/>
      <c r="E59" s="1">
        <v>5.7699999999999994E-2</v>
      </c>
      <c r="F59" s="1">
        <v>6.5700000000000008E-2</v>
      </c>
      <c r="H59" s="225"/>
      <c r="I59" s="225"/>
    </row>
    <row r="60" spans="1:9">
      <c r="A60" s="2">
        <v>35309</v>
      </c>
      <c r="B60" s="1">
        <f t="shared" si="0"/>
        <v>7.6000000000000026E-3</v>
      </c>
      <c r="C60" s="11"/>
      <c r="D60" s="11"/>
      <c r="E60" s="1">
        <v>5.6500000000000002E-2</v>
      </c>
      <c r="F60" s="1">
        <v>6.4100000000000004E-2</v>
      </c>
      <c r="H60" s="225"/>
      <c r="I60" s="225"/>
    </row>
    <row r="61" spans="1:9">
      <c r="A61" s="2">
        <v>35339</v>
      </c>
      <c r="B61" s="1">
        <f t="shared" si="0"/>
        <v>7.7000000000000055E-3</v>
      </c>
      <c r="C61" s="11"/>
      <c r="D61" s="11"/>
      <c r="E61" s="1">
        <v>5.5500000000000001E-2</v>
      </c>
      <c r="F61" s="1">
        <v>6.3200000000000006E-2</v>
      </c>
      <c r="H61" s="225"/>
      <c r="I61" s="225"/>
    </row>
    <row r="62" spans="1:9">
      <c r="A62" s="2">
        <v>35370</v>
      </c>
      <c r="B62" s="1">
        <f t="shared" si="0"/>
        <v>4.5999999999999999E-3</v>
      </c>
      <c r="C62" s="11"/>
      <c r="D62" s="11"/>
      <c r="E62" s="1">
        <v>5.4400000000000004E-2</v>
      </c>
      <c r="F62" s="1">
        <v>5.9000000000000004E-2</v>
      </c>
      <c r="H62" s="225"/>
      <c r="I62" s="225"/>
    </row>
    <row r="63" spans="1:9">
      <c r="A63" s="2">
        <v>35400</v>
      </c>
      <c r="B63" s="1">
        <f t="shared" si="0"/>
        <v>8.9999999999999802E-4</v>
      </c>
      <c r="C63" s="11"/>
      <c r="D63" s="11"/>
      <c r="E63" s="1">
        <v>5.3399999999999996E-2</v>
      </c>
      <c r="F63" s="1">
        <v>5.4299999999999994E-2</v>
      </c>
      <c r="H63" s="225"/>
      <c r="I63" s="225"/>
    </row>
    <row r="64" spans="1:9">
      <c r="A64" s="2">
        <v>35431</v>
      </c>
      <c r="B64" s="1">
        <f t="shared" si="0"/>
        <v>-9.9999999999995925E-5</v>
      </c>
      <c r="C64" s="11"/>
      <c r="D64" s="11"/>
      <c r="E64" s="1">
        <v>5.21E-2</v>
      </c>
      <c r="F64" s="1">
        <v>5.2000000000000005E-2</v>
      </c>
      <c r="H64" s="225"/>
      <c r="I64" s="225"/>
    </row>
    <row r="65" spans="1:9">
      <c r="A65" s="2">
        <v>35462</v>
      </c>
      <c r="B65" s="1">
        <f t="shared" si="0"/>
        <v>-6.9999999999999923E-4</v>
      </c>
      <c r="C65" s="11"/>
      <c r="D65" s="11"/>
      <c r="E65" s="1">
        <v>5.1299999999999998E-2</v>
      </c>
      <c r="F65" s="1">
        <v>5.0599999999999999E-2</v>
      </c>
      <c r="H65" s="225"/>
      <c r="I65" s="225"/>
    </row>
    <row r="66" spans="1:9">
      <c r="A66" s="2">
        <v>35490</v>
      </c>
      <c r="B66" s="1">
        <f t="shared" si="0"/>
        <v>2.3999999999999994E-3</v>
      </c>
      <c r="C66" s="11"/>
      <c r="D66" s="11"/>
      <c r="E66" s="1">
        <v>5.0999999999999997E-2</v>
      </c>
      <c r="F66" s="1">
        <v>5.3399999999999996E-2</v>
      </c>
      <c r="H66" s="225"/>
      <c r="I66" s="225"/>
    </row>
    <row r="67" spans="1:9">
      <c r="A67" s="2">
        <v>35521</v>
      </c>
      <c r="B67" s="1">
        <f t="shared" si="0"/>
        <v>-8.9999999999999802E-4</v>
      </c>
      <c r="C67" s="11"/>
      <c r="D67" s="11"/>
      <c r="E67" s="1">
        <v>5.0499999999999996E-2</v>
      </c>
      <c r="F67" s="1">
        <v>4.9599999999999998E-2</v>
      </c>
      <c r="H67" s="225"/>
      <c r="I67" s="225"/>
    </row>
    <row r="68" spans="1:9">
      <c r="A68" s="2">
        <v>35551</v>
      </c>
      <c r="B68" s="1">
        <f t="shared" ref="B68:B131" si="1">F68-E68</f>
        <v>-1.4000000000000054E-3</v>
      </c>
      <c r="C68" s="11"/>
      <c r="D68" s="11"/>
      <c r="E68" s="1">
        <v>4.99E-2</v>
      </c>
      <c r="F68" s="1">
        <v>4.8499999999999995E-2</v>
      </c>
      <c r="H68" s="225"/>
      <c r="I68" s="225"/>
    </row>
    <row r="69" spans="1:9">
      <c r="A69" s="2">
        <v>35582</v>
      </c>
      <c r="B69" s="1">
        <f t="shared" si="1"/>
        <v>-6.1000000000000013E-3</v>
      </c>
      <c r="C69" s="11"/>
      <c r="D69" s="11"/>
      <c r="E69" s="1">
        <v>4.9000000000000002E-2</v>
      </c>
      <c r="F69" s="1">
        <v>4.2900000000000001E-2</v>
      </c>
      <c r="H69" s="225"/>
      <c r="I69" s="225"/>
    </row>
    <row r="70" spans="1:9">
      <c r="A70" s="2">
        <v>35612</v>
      </c>
      <c r="B70" s="1">
        <f t="shared" si="1"/>
        <v>-5.2000000000000032E-3</v>
      </c>
      <c r="C70" s="11"/>
      <c r="D70" s="11"/>
      <c r="E70" s="1">
        <v>4.8300000000000003E-2</v>
      </c>
      <c r="F70" s="1">
        <v>4.3099999999999999E-2</v>
      </c>
      <c r="H70" s="225"/>
      <c r="I70" s="225"/>
    </row>
    <row r="71" spans="1:9">
      <c r="A71" s="2">
        <v>35643</v>
      </c>
      <c r="B71" s="1">
        <f t="shared" si="1"/>
        <v>-7.5999999999999956E-3</v>
      </c>
      <c r="C71" s="11"/>
      <c r="D71" s="11"/>
      <c r="E71" s="1">
        <v>4.7699999999999992E-2</v>
      </c>
      <c r="F71" s="1">
        <v>4.0099999999999997E-2</v>
      </c>
      <c r="H71" s="225"/>
      <c r="I71" s="225"/>
    </row>
    <row r="72" spans="1:9">
      <c r="A72" s="2">
        <v>35674</v>
      </c>
      <c r="B72" s="1">
        <f t="shared" si="1"/>
        <v>-5.9999999999999984E-3</v>
      </c>
      <c r="C72" s="11"/>
      <c r="D72" s="11"/>
      <c r="E72" s="1">
        <v>4.6699999999999998E-2</v>
      </c>
      <c r="F72" s="1">
        <v>4.07E-2</v>
      </c>
      <c r="H72" s="225"/>
      <c r="I72" s="225"/>
    </row>
    <row r="73" spans="1:9">
      <c r="A73" s="2">
        <v>35704</v>
      </c>
      <c r="B73" s="1">
        <f t="shared" si="1"/>
        <v>-1.0000000000000009E-3</v>
      </c>
      <c r="C73" s="11"/>
      <c r="D73" s="11"/>
      <c r="E73" s="1">
        <v>4.5999999999999999E-2</v>
      </c>
      <c r="F73" s="1">
        <v>4.4999999999999998E-2</v>
      </c>
      <c r="H73" s="225"/>
      <c r="I73" s="225"/>
    </row>
    <row r="74" spans="1:9">
      <c r="A74" s="2">
        <v>35735</v>
      </c>
      <c r="B74" s="1">
        <f t="shared" si="1"/>
        <v>-5.0000000000000738E-4</v>
      </c>
      <c r="C74" s="11"/>
      <c r="D74" s="11"/>
      <c r="E74" s="1">
        <v>4.7300000000000002E-2</v>
      </c>
      <c r="F74" s="1">
        <v>4.6799999999999994E-2</v>
      </c>
      <c r="H74" s="225"/>
      <c r="I74" s="225"/>
    </row>
    <row r="75" spans="1:9">
      <c r="A75" s="2">
        <v>35765</v>
      </c>
      <c r="B75" s="1">
        <f t="shared" si="1"/>
        <v>8.4999999999999937E-3</v>
      </c>
      <c r="C75" s="11"/>
      <c r="D75" s="11"/>
      <c r="E75" s="1">
        <v>4.7800000000000002E-2</v>
      </c>
      <c r="F75" s="1">
        <v>5.6299999999999996E-2</v>
      </c>
      <c r="H75" s="225"/>
      <c r="I75" s="225"/>
    </row>
    <row r="76" spans="1:9">
      <c r="A76" s="2">
        <v>35796</v>
      </c>
      <c r="B76" s="1">
        <f t="shared" si="1"/>
        <v>7.5000000000000067E-3</v>
      </c>
      <c r="C76" s="11"/>
      <c r="D76" s="11"/>
      <c r="E76" s="1">
        <v>4.9699999999999994E-2</v>
      </c>
      <c r="F76" s="1">
        <v>5.7200000000000001E-2</v>
      </c>
      <c r="H76" s="225"/>
      <c r="I76" s="225"/>
    </row>
    <row r="77" spans="1:9">
      <c r="A77" s="2">
        <v>35827</v>
      </c>
      <c r="B77" s="1">
        <f t="shared" si="1"/>
        <v>8.7999999999999953E-3</v>
      </c>
      <c r="C77" s="11"/>
      <c r="D77" s="11"/>
      <c r="E77" s="1">
        <v>5.1500000000000004E-2</v>
      </c>
      <c r="F77" s="1">
        <v>6.0299999999999999E-2</v>
      </c>
      <c r="H77" s="225"/>
      <c r="I77" s="225"/>
    </row>
    <row r="78" spans="1:9">
      <c r="A78" s="2">
        <v>35855</v>
      </c>
      <c r="B78" s="1">
        <f t="shared" si="1"/>
        <v>7.4999999999999997E-3</v>
      </c>
      <c r="C78" s="11"/>
      <c r="D78" s="11"/>
      <c r="E78" s="1">
        <v>5.2600000000000001E-2</v>
      </c>
      <c r="F78" s="1">
        <v>6.0100000000000001E-2</v>
      </c>
      <c r="H78" s="225"/>
      <c r="I78" s="225"/>
    </row>
    <row r="79" spans="1:9">
      <c r="A79" s="2">
        <v>35886</v>
      </c>
      <c r="B79" s="1">
        <f t="shared" si="1"/>
        <v>7.0999999999999952E-3</v>
      </c>
      <c r="C79" s="11"/>
      <c r="D79" s="11"/>
      <c r="E79" s="1">
        <v>5.4600000000000003E-2</v>
      </c>
      <c r="F79" s="1">
        <v>6.1699999999999998E-2</v>
      </c>
      <c r="H79" s="225"/>
      <c r="I79" s="225"/>
    </row>
    <row r="80" spans="1:9">
      <c r="A80" s="2">
        <v>35916</v>
      </c>
      <c r="B80" s="1">
        <f t="shared" si="1"/>
        <v>8.3000000000000018E-3</v>
      </c>
      <c r="C80" s="11"/>
      <c r="D80" s="11"/>
      <c r="E80" s="1">
        <v>5.5999999999999994E-2</v>
      </c>
      <c r="F80" s="1">
        <v>6.4299999999999996E-2</v>
      </c>
      <c r="H80" s="225"/>
      <c r="I80" s="225"/>
    </row>
    <row r="81" spans="1:9">
      <c r="A81" s="2">
        <v>35947</v>
      </c>
      <c r="B81" s="1">
        <f t="shared" si="1"/>
        <v>1.3499999999999998E-2</v>
      </c>
      <c r="C81" s="11"/>
      <c r="D81" s="11"/>
      <c r="E81" s="1">
        <v>5.8200000000000002E-2</v>
      </c>
      <c r="F81" s="1">
        <v>7.17E-2</v>
      </c>
      <c r="H81" s="225"/>
      <c r="I81" s="225"/>
    </row>
    <row r="82" spans="1:9">
      <c r="A82" s="2">
        <v>35977</v>
      </c>
      <c r="B82" s="1">
        <f t="shared" si="1"/>
        <v>1.1600000000000006E-2</v>
      </c>
      <c r="C82" s="11"/>
      <c r="D82" s="11"/>
      <c r="E82" s="1">
        <v>5.9900000000000002E-2</v>
      </c>
      <c r="F82" s="1">
        <v>7.1500000000000008E-2</v>
      </c>
      <c r="H82" s="225"/>
      <c r="I82" s="225"/>
    </row>
    <row r="83" spans="1:9">
      <c r="A83" s="2">
        <v>36008</v>
      </c>
      <c r="B83" s="1">
        <f t="shared" si="1"/>
        <v>1.04E-2</v>
      </c>
      <c r="C83" s="11"/>
      <c r="D83" s="11"/>
      <c r="E83" s="1">
        <v>6.1500000000000006E-2</v>
      </c>
      <c r="F83" s="1">
        <v>7.1900000000000006E-2</v>
      </c>
      <c r="H83" s="225"/>
      <c r="I83" s="225"/>
    </row>
    <row r="84" spans="1:9">
      <c r="A84" s="2">
        <v>36039</v>
      </c>
      <c r="B84" s="1">
        <f t="shared" si="1"/>
        <v>1.1200000000000002E-2</v>
      </c>
      <c r="C84" s="11"/>
      <c r="D84" s="11"/>
      <c r="E84" s="1">
        <v>6.54E-2</v>
      </c>
      <c r="F84" s="1">
        <v>7.6600000000000001E-2</v>
      </c>
      <c r="H84" s="225"/>
      <c r="I84" s="225"/>
    </row>
    <row r="85" spans="1:9">
      <c r="A85" s="2">
        <v>36069</v>
      </c>
      <c r="B85" s="1">
        <f t="shared" si="1"/>
        <v>7.5000000000000067E-3</v>
      </c>
      <c r="C85" s="11"/>
      <c r="D85" s="11"/>
      <c r="E85" s="1">
        <v>6.9599999999999995E-2</v>
      </c>
      <c r="F85" s="1">
        <v>7.7100000000000002E-2</v>
      </c>
      <c r="H85" s="225"/>
      <c r="I85" s="225"/>
    </row>
    <row r="86" spans="1:9">
      <c r="A86" s="2">
        <v>36100</v>
      </c>
      <c r="B86" s="1">
        <f t="shared" si="1"/>
        <v>8.9000000000000051E-3</v>
      </c>
      <c r="C86" s="11"/>
      <c r="D86" s="11"/>
      <c r="E86" s="1">
        <v>7.1800000000000003E-2</v>
      </c>
      <c r="F86" s="1">
        <v>8.0700000000000008E-2</v>
      </c>
      <c r="H86" s="225"/>
      <c r="I86" s="225"/>
    </row>
    <row r="87" spans="1:9">
      <c r="A87" s="2">
        <v>36130</v>
      </c>
      <c r="B87" s="1">
        <f t="shared" si="1"/>
        <v>-9.9999999999988987E-5</v>
      </c>
      <c r="C87" s="11"/>
      <c r="D87" s="11"/>
      <c r="E87" s="1">
        <v>7.4099999999999999E-2</v>
      </c>
      <c r="F87" s="1">
        <v>7.400000000000001E-2</v>
      </c>
      <c r="H87" s="225"/>
      <c r="I87" s="225"/>
    </row>
    <row r="88" spans="1:9">
      <c r="A88" s="2">
        <v>36161</v>
      </c>
      <c r="B88" s="1">
        <f t="shared" si="1"/>
        <v>-2.8999999999999998E-3</v>
      </c>
      <c r="C88" s="11"/>
      <c r="D88" s="11"/>
      <c r="E88" s="1">
        <v>0.1235</v>
      </c>
      <c r="F88" s="1">
        <v>0.1206</v>
      </c>
      <c r="H88" s="225"/>
      <c r="I88" s="225"/>
    </row>
    <row r="89" spans="1:9">
      <c r="A89" s="2">
        <v>36192</v>
      </c>
      <c r="B89" s="1">
        <f t="shared" si="1"/>
        <v>-4.3999999999999873E-3</v>
      </c>
      <c r="C89" s="11"/>
      <c r="D89" s="11"/>
      <c r="E89" s="1">
        <v>0.13189999999999999</v>
      </c>
      <c r="F89" s="1">
        <v>0.1275</v>
      </c>
      <c r="H89" s="225"/>
      <c r="I89" s="225"/>
    </row>
    <row r="90" spans="1:9">
      <c r="A90" s="2">
        <v>36220</v>
      </c>
      <c r="B90" s="1">
        <f t="shared" si="1"/>
        <v>-6.2999999999999862E-3</v>
      </c>
      <c r="C90" s="11"/>
      <c r="D90" s="11"/>
      <c r="E90" s="1">
        <v>0.1195</v>
      </c>
      <c r="F90" s="1">
        <v>0.11320000000000001</v>
      </c>
      <c r="H90" s="225"/>
      <c r="I90" s="225"/>
    </row>
    <row r="91" spans="1:9">
      <c r="A91" s="2">
        <v>36251</v>
      </c>
      <c r="B91" s="1">
        <f t="shared" si="1"/>
        <v>-6.2000000000000111E-3</v>
      </c>
      <c r="C91" s="11"/>
      <c r="D91" s="11"/>
      <c r="E91" s="1">
        <v>0.11720000000000001</v>
      </c>
      <c r="F91" s="1">
        <v>0.111</v>
      </c>
      <c r="H91" s="225"/>
      <c r="I91" s="225"/>
    </row>
    <row r="92" spans="1:9">
      <c r="A92" s="2">
        <v>36281</v>
      </c>
      <c r="B92" s="1">
        <f t="shared" si="1"/>
        <v>-7.7000000000000124E-3</v>
      </c>
      <c r="C92" s="11"/>
      <c r="D92" s="11"/>
      <c r="E92" s="1">
        <v>0.1222</v>
      </c>
      <c r="F92" s="1">
        <v>0.11449999999999999</v>
      </c>
      <c r="H92" s="225"/>
      <c r="I92" s="225"/>
    </row>
    <row r="93" spans="1:9">
      <c r="A93" s="2">
        <v>36312</v>
      </c>
      <c r="B93" s="1">
        <f t="shared" si="1"/>
        <v>-1.4300000000000007E-2</v>
      </c>
      <c r="C93" s="11"/>
      <c r="D93" s="11"/>
      <c r="E93" s="1">
        <v>0.1245</v>
      </c>
      <c r="F93" s="1">
        <v>0.11019999999999999</v>
      </c>
      <c r="H93" s="225"/>
      <c r="I93" s="225"/>
    </row>
    <row r="94" spans="1:9">
      <c r="A94" s="2">
        <v>36342</v>
      </c>
      <c r="B94" s="1">
        <f t="shared" si="1"/>
        <v>-1.7999999999999988E-2</v>
      </c>
      <c r="C94" s="11"/>
      <c r="D94" s="11"/>
      <c r="E94" s="1">
        <v>0.12859999999999999</v>
      </c>
      <c r="F94" s="1">
        <v>0.1106</v>
      </c>
      <c r="H94" s="225"/>
      <c r="I94" s="225"/>
    </row>
    <row r="95" spans="1:9">
      <c r="A95" s="2">
        <v>36373</v>
      </c>
      <c r="B95" s="1">
        <f t="shared" si="1"/>
        <v>-1.8700000000000008E-2</v>
      </c>
      <c r="C95" s="11"/>
      <c r="D95" s="11"/>
      <c r="E95" s="1">
        <v>0.13730000000000001</v>
      </c>
      <c r="F95" s="1">
        <v>0.1186</v>
      </c>
      <c r="H95" s="225"/>
      <c r="I95" s="225"/>
    </row>
    <row r="96" spans="1:9">
      <c r="A96" s="2">
        <v>36404</v>
      </c>
      <c r="B96" s="1">
        <f t="shared" si="1"/>
        <v>-2.5899999999999992E-2</v>
      </c>
      <c r="C96" s="11"/>
      <c r="D96" s="11"/>
      <c r="E96" s="1">
        <v>0.13489999999999999</v>
      </c>
      <c r="F96" s="1">
        <v>0.109</v>
      </c>
      <c r="H96" s="225"/>
      <c r="I96" s="225"/>
    </row>
    <row r="97" spans="1:9">
      <c r="A97" s="2">
        <v>36434</v>
      </c>
      <c r="B97" s="1">
        <f t="shared" si="1"/>
        <v>-2.8200000000000003E-2</v>
      </c>
      <c r="C97" s="11"/>
      <c r="D97" s="11"/>
      <c r="E97" s="1">
        <v>0.13589999999999999</v>
      </c>
      <c r="F97" s="1">
        <v>0.10769999999999999</v>
      </c>
      <c r="H97" s="225"/>
      <c r="I97" s="225"/>
    </row>
    <row r="98" spans="1:9">
      <c r="A98" s="2">
        <v>36465</v>
      </c>
      <c r="B98" s="1">
        <f t="shared" si="1"/>
        <v>-3.0600000000000002E-2</v>
      </c>
      <c r="C98" s="11"/>
      <c r="D98" s="11"/>
      <c r="E98" s="1">
        <v>0.1305</v>
      </c>
      <c r="F98" s="1">
        <v>9.9900000000000003E-2</v>
      </c>
      <c r="H98" s="225"/>
      <c r="I98" s="225"/>
    </row>
    <row r="99" spans="1:9">
      <c r="A99" s="2">
        <v>36495</v>
      </c>
      <c r="B99" s="1">
        <f t="shared" si="1"/>
        <v>-2.9700000000000004E-2</v>
      </c>
      <c r="C99" s="11"/>
      <c r="D99" s="11"/>
      <c r="E99" s="1">
        <v>0.1246</v>
      </c>
      <c r="F99" s="1">
        <v>9.4899999999999998E-2</v>
      </c>
      <c r="H99" s="225"/>
      <c r="I99" s="225"/>
    </row>
    <row r="100" spans="1:9">
      <c r="A100" s="2">
        <v>36526</v>
      </c>
      <c r="B100" s="1">
        <f t="shared" si="1"/>
        <v>-3.0200000000000005E-2</v>
      </c>
      <c r="C100" s="11"/>
      <c r="D100" s="11"/>
      <c r="E100" s="1">
        <v>7.4099999999999999E-2</v>
      </c>
      <c r="F100" s="1">
        <v>4.3899999999999995E-2</v>
      </c>
      <c r="H100" s="225"/>
      <c r="I100" s="225"/>
    </row>
    <row r="101" spans="1:9">
      <c r="A101" s="2">
        <v>36557</v>
      </c>
      <c r="B101" s="1">
        <f t="shared" si="1"/>
        <v>-3.1399999999999997E-2</v>
      </c>
      <c r="C101" s="11"/>
      <c r="D101" s="11"/>
      <c r="E101" s="1">
        <v>6.5799999999999997E-2</v>
      </c>
      <c r="F101" s="1">
        <v>3.44E-2</v>
      </c>
      <c r="H101" s="225"/>
      <c r="I101" s="225"/>
    </row>
    <row r="102" spans="1:9">
      <c r="A102" s="2">
        <v>36586</v>
      </c>
      <c r="B102" s="1">
        <f t="shared" si="1"/>
        <v>-3.1999999999999994E-2</v>
      </c>
      <c r="C102" s="11"/>
      <c r="D102" s="11"/>
      <c r="E102" s="1">
        <v>7.7199999999999991E-2</v>
      </c>
      <c r="F102" s="1">
        <v>4.5199999999999997E-2</v>
      </c>
      <c r="H102" s="225"/>
      <c r="I102" s="225"/>
    </row>
    <row r="103" spans="1:9">
      <c r="A103" s="2">
        <v>36617</v>
      </c>
      <c r="B103" s="1">
        <f t="shared" si="1"/>
        <v>-3.4400000000000007E-2</v>
      </c>
      <c r="C103" s="11"/>
      <c r="D103" s="11"/>
      <c r="E103" s="1">
        <v>8.1600000000000006E-2</v>
      </c>
      <c r="F103" s="1">
        <v>4.7199999999999999E-2</v>
      </c>
      <c r="H103" s="225"/>
      <c r="I103" s="225"/>
    </row>
    <row r="104" spans="1:9">
      <c r="A104" s="2">
        <v>36647</v>
      </c>
      <c r="B104" s="1">
        <f t="shared" si="1"/>
        <v>-3.7500000000000006E-2</v>
      </c>
      <c r="C104" s="11"/>
      <c r="D104" s="11"/>
      <c r="E104" s="1">
        <v>7.85E-2</v>
      </c>
      <c r="F104" s="1">
        <v>4.0999999999999995E-2</v>
      </c>
      <c r="H104" s="225"/>
      <c r="I104" s="225"/>
    </row>
    <row r="105" spans="1:9">
      <c r="A105" s="2">
        <v>36678</v>
      </c>
      <c r="B105" s="1">
        <f t="shared" si="1"/>
        <v>-3.5500000000000004E-2</v>
      </c>
      <c r="C105" s="11"/>
      <c r="D105" s="11"/>
      <c r="E105" s="1">
        <v>7.4099999999999999E-2</v>
      </c>
      <c r="F105" s="1">
        <v>3.8599999999999995E-2</v>
      </c>
      <c r="H105" s="225"/>
      <c r="I105" s="225"/>
    </row>
    <row r="106" spans="1:9">
      <c r="A106" s="2">
        <v>36708</v>
      </c>
      <c r="B106" s="1">
        <f t="shared" si="1"/>
        <v>-3.1599999999999996E-2</v>
      </c>
      <c r="C106" s="11"/>
      <c r="D106" s="11"/>
      <c r="E106" s="1">
        <v>6.9099999999999995E-2</v>
      </c>
      <c r="F106" s="1">
        <v>3.7499999999999999E-2</v>
      </c>
      <c r="H106" s="225"/>
      <c r="I106" s="225"/>
    </row>
    <row r="107" spans="1:9">
      <c r="A107" s="2">
        <v>36739</v>
      </c>
      <c r="B107" s="1">
        <f t="shared" si="1"/>
        <v>-3.2500000000000001E-2</v>
      </c>
      <c r="C107" s="11"/>
      <c r="D107" s="11"/>
      <c r="E107" s="1">
        <v>6.4100000000000004E-2</v>
      </c>
      <c r="F107" s="1">
        <v>3.1600000000000003E-2</v>
      </c>
      <c r="H107" s="225"/>
      <c r="I107" s="225"/>
    </row>
    <row r="108" spans="1:9">
      <c r="A108" s="2">
        <v>36770</v>
      </c>
      <c r="B108" s="1">
        <f t="shared" si="1"/>
        <v>-3.0800000000000001E-2</v>
      </c>
      <c r="C108" s="11"/>
      <c r="D108" s="11"/>
      <c r="E108" s="1">
        <v>6.6000000000000003E-2</v>
      </c>
      <c r="F108" s="1">
        <v>3.5200000000000002E-2</v>
      </c>
      <c r="H108" s="225"/>
      <c r="I108" s="225"/>
    </row>
    <row r="109" spans="1:9">
      <c r="A109" s="2">
        <v>36800</v>
      </c>
      <c r="B109" s="1">
        <f t="shared" si="1"/>
        <v>-3.0100000000000002E-2</v>
      </c>
      <c r="C109" s="11"/>
      <c r="D109" s="11"/>
      <c r="E109" s="1">
        <v>6.6000000000000003E-2</v>
      </c>
      <c r="F109" s="1">
        <v>3.5900000000000001E-2</v>
      </c>
      <c r="H109" s="225"/>
      <c r="I109" s="225"/>
    </row>
    <row r="110" spans="1:9">
      <c r="A110" s="2">
        <v>36831</v>
      </c>
      <c r="B110" s="1">
        <f t="shared" si="1"/>
        <v>-3.379999999999999E-2</v>
      </c>
      <c r="C110" s="11"/>
      <c r="D110" s="11"/>
      <c r="E110" s="1">
        <v>7.0999999999999994E-2</v>
      </c>
      <c r="F110" s="1">
        <v>3.7200000000000004E-2</v>
      </c>
      <c r="H110" s="225"/>
      <c r="I110" s="225"/>
    </row>
    <row r="111" spans="1:9">
      <c r="A111" s="2">
        <v>36861</v>
      </c>
      <c r="B111" s="1">
        <f t="shared" si="1"/>
        <v>-3.27E-2</v>
      </c>
      <c r="C111" s="11"/>
      <c r="D111" s="11"/>
      <c r="E111" s="1">
        <v>7.4099999999999999E-2</v>
      </c>
      <c r="F111" s="1">
        <v>4.1399999999999999E-2</v>
      </c>
      <c r="H111" s="225"/>
      <c r="I111" s="225"/>
    </row>
    <row r="112" spans="1:9">
      <c r="A112" s="2">
        <v>36892</v>
      </c>
      <c r="B112" s="1">
        <f t="shared" si="1"/>
        <v>-3.3599999999999998E-2</v>
      </c>
      <c r="C112" s="11"/>
      <c r="D112" s="11"/>
      <c r="E112" s="1">
        <v>7.5399999999999995E-2</v>
      </c>
      <c r="F112" s="1">
        <v>4.1799999999999997E-2</v>
      </c>
      <c r="H112" s="225"/>
      <c r="I112" s="225"/>
    </row>
    <row r="113" spans="1:9">
      <c r="A113" s="2">
        <v>36923</v>
      </c>
      <c r="B113" s="1">
        <f t="shared" si="1"/>
        <v>-3.2799999999999989E-2</v>
      </c>
      <c r="C113" s="11"/>
      <c r="D113" s="11"/>
      <c r="E113" s="1">
        <v>7.6799999999999993E-2</v>
      </c>
      <c r="F113" s="1">
        <v>4.4000000000000004E-2</v>
      </c>
      <c r="H113" s="225"/>
      <c r="I113" s="225"/>
    </row>
    <row r="114" spans="1:9">
      <c r="A114" s="2">
        <v>36951</v>
      </c>
      <c r="B114" s="1">
        <f t="shared" si="1"/>
        <v>-3.2500000000000015E-2</v>
      </c>
      <c r="C114" s="11"/>
      <c r="D114" s="11"/>
      <c r="E114" s="1">
        <v>8.1300000000000011E-2</v>
      </c>
      <c r="F114" s="1">
        <v>4.8799999999999996E-2</v>
      </c>
      <c r="H114" s="225"/>
      <c r="I114" s="225"/>
    </row>
    <row r="115" spans="1:9">
      <c r="A115" s="2">
        <v>36982</v>
      </c>
      <c r="B115" s="1">
        <f t="shared" si="1"/>
        <v>-3.56E-2</v>
      </c>
      <c r="C115" s="11"/>
      <c r="D115" s="11"/>
      <c r="E115" s="1">
        <v>8.14E-2</v>
      </c>
      <c r="F115" s="1">
        <v>4.58E-2</v>
      </c>
      <c r="H115" s="225"/>
      <c r="I115" s="225"/>
    </row>
    <row r="116" spans="1:9">
      <c r="A116" s="2">
        <v>37012</v>
      </c>
      <c r="B116" s="1">
        <f t="shared" si="1"/>
        <v>-3.4500000000000003E-2</v>
      </c>
      <c r="C116" s="11"/>
      <c r="D116" s="11"/>
      <c r="E116" s="1">
        <v>8.6400000000000005E-2</v>
      </c>
      <c r="F116" s="1">
        <v>5.1900000000000002E-2</v>
      </c>
      <c r="H116" s="225"/>
      <c r="I116" s="225"/>
    </row>
    <row r="117" spans="1:9">
      <c r="A117" s="2">
        <v>37043</v>
      </c>
      <c r="B117" s="1">
        <f t="shared" si="1"/>
        <v>-3.5899999999999987E-2</v>
      </c>
      <c r="C117" s="11"/>
      <c r="D117" s="11"/>
      <c r="E117" s="1">
        <v>8.539999999999999E-2</v>
      </c>
      <c r="F117" s="1">
        <v>4.9500000000000002E-2</v>
      </c>
      <c r="H117" s="225"/>
      <c r="I117" s="225"/>
    </row>
    <row r="118" spans="1:9">
      <c r="A118" s="2">
        <v>37073</v>
      </c>
      <c r="B118" s="1">
        <f t="shared" si="1"/>
        <v>-3.7299999999999993E-2</v>
      </c>
      <c r="C118" s="11"/>
      <c r="D118" s="11"/>
      <c r="E118" s="1">
        <v>9.4299999999999995E-2</v>
      </c>
      <c r="F118" s="1">
        <v>5.7000000000000002E-2</v>
      </c>
      <c r="H118" s="225"/>
      <c r="I118" s="225"/>
    </row>
    <row r="119" spans="1:9">
      <c r="A119" s="2">
        <v>37104</v>
      </c>
      <c r="B119" s="1">
        <f t="shared" si="1"/>
        <v>-3.4800000000000011E-2</v>
      </c>
      <c r="C119" s="11"/>
      <c r="D119" s="11"/>
      <c r="E119" s="1">
        <v>9.8100000000000007E-2</v>
      </c>
      <c r="F119" s="1">
        <v>6.3299999999999995E-2</v>
      </c>
      <c r="H119" s="225"/>
      <c r="I119" s="225"/>
    </row>
    <row r="120" spans="1:9">
      <c r="A120" s="2">
        <v>37135</v>
      </c>
      <c r="B120" s="1">
        <f t="shared" si="1"/>
        <v>-3.4999999999999989E-2</v>
      </c>
      <c r="C120" s="11"/>
      <c r="D120" s="11"/>
      <c r="E120" s="1">
        <v>0.10279999999999999</v>
      </c>
      <c r="F120" s="1">
        <v>6.7799999999999999E-2</v>
      </c>
      <c r="H120" s="225"/>
      <c r="I120" s="225"/>
    </row>
    <row r="121" spans="1:9">
      <c r="A121" s="2">
        <v>37165</v>
      </c>
      <c r="B121" s="1">
        <f t="shared" si="1"/>
        <v>-3.6499999999999991E-2</v>
      </c>
      <c r="C121" s="11"/>
      <c r="D121" s="11"/>
      <c r="E121" s="1">
        <v>0.10279999999999999</v>
      </c>
      <c r="F121" s="1">
        <v>6.6299999999999998E-2</v>
      </c>
      <c r="H121" s="225"/>
      <c r="I121" s="225"/>
    </row>
    <row r="122" spans="1:9">
      <c r="A122" s="2">
        <v>37196</v>
      </c>
      <c r="B122" s="1">
        <f t="shared" si="1"/>
        <v>-3.3700000000000015E-2</v>
      </c>
      <c r="C122" s="11"/>
      <c r="D122" s="11"/>
      <c r="E122" s="1">
        <v>9.1400000000000009E-2</v>
      </c>
      <c r="F122" s="1">
        <v>5.7699999999999994E-2</v>
      </c>
      <c r="H122" s="225"/>
      <c r="I122" s="225"/>
    </row>
    <row r="123" spans="1:9">
      <c r="A123" s="2">
        <v>37226</v>
      </c>
      <c r="B123" s="1">
        <f t="shared" si="1"/>
        <v>-3.2700000000000007E-2</v>
      </c>
      <c r="C123" s="11"/>
      <c r="D123" s="11"/>
      <c r="E123" s="1">
        <v>8.2400000000000001E-2</v>
      </c>
      <c r="F123" s="1">
        <v>4.9699999999999994E-2</v>
      </c>
      <c r="H123" s="225"/>
      <c r="I123" s="225"/>
    </row>
    <row r="124" spans="1:9">
      <c r="A124" s="2">
        <v>37257</v>
      </c>
      <c r="B124" s="1">
        <f t="shared" si="1"/>
        <v>-3.3000000000000002E-2</v>
      </c>
      <c r="C124" s="11"/>
      <c r="D124" s="11"/>
      <c r="E124" s="1">
        <v>8.6300000000000002E-2</v>
      </c>
      <c r="F124" s="1">
        <v>5.33E-2</v>
      </c>
      <c r="H124" s="225"/>
      <c r="I124" s="225"/>
    </row>
    <row r="125" spans="1:9">
      <c r="A125" s="2">
        <v>37288</v>
      </c>
      <c r="B125" s="1">
        <f t="shared" si="1"/>
        <v>-3.3799999999999997E-2</v>
      </c>
      <c r="C125" s="11"/>
      <c r="D125" s="11"/>
      <c r="E125" s="1">
        <v>8.0799999999999997E-2</v>
      </c>
      <c r="F125" s="1">
        <v>4.7E-2</v>
      </c>
      <c r="H125" s="225"/>
      <c r="I125" s="225"/>
    </row>
    <row r="126" spans="1:9">
      <c r="A126" s="2">
        <v>37316</v>
      </c>
      <c r="B126" s="1">
        <f t="shared" si="1"/>
        <v>-3.1899999999999998E-2</v>
      </c>
      <c r="C126" s="11"/>
      <c r="D126" s="11"/>
      <c r="E126" s="1">
        <v>7.5600000000000001E-2</v>
      </c>
      <c r="F126" s="1">
        <v>4.3700000000000003E-2</v>
      </c>
      <c r="H126" s="225"/>
      <c r="I126" s="225"/>
    </row>
    <row r="127" spans="1:9">
      <c r="A127" s="2">
        <v>37347</v>
      </c>
      <c r="B127" s="1">
        <f t="shared" si="1"/>
        <v>-3.0499999999999992E-2</v>
      </c>
      <c r="C127" s="11"/>
      <c r="D127" s="11"/>
      <c r="E127" s="1">
        <v>7.4299999999999991E-2</v>
      </c>
      <c r="F127" s="1">
        <v>4.3799999999999999E-2</v>
      </c>
      <c r="H127" s="225"/>
      <c r="I127" s="225"/>
    </row>
    <row r="128" spans="1:9">
      <c r="A128" s="2">
        <v>37377</v>
      </c>
      <c r="B128" s="1">
        <f t="shared" si="1"/>
        <v>-2.9899999999999996E-2</v>
      </c>
      <c r="C128" s="11"/>
      <c r="D128" s="11"/>
      <c r="E128" s="1">
        <v>7.6299999999999993E-2</v>
      </c>
      <c r="F128" s="1">
        <v>4.6399999999999997E-2</v>
      </c>
      <c r="H128" s="225"/>
      <c r="I128" s="225"/>
    </row>
    <row r="129" spans="1:9">
      <c r="A129" s="2">
        <v>37408</v>
      </c>
      <c r="B129" s="1">
        <f t="shared" si="1"/>
        <v>-0.03</v>
      </c>
      <c r="C129" s="11"/>
      <c r="D129" s="11"/>
      <c r="E129" s="1">
        <v>9.4600000000000004E-2</v>
      </c>
      <c r="F129" s="1">
        <v>6.4600000000000005E-2</v>
      </c>
      <c r="H129" s="225"/>
      <c r="I129" s="225"/>
    </row>
    <row r="130" spans="1:9">
      <c r="A130" s="2">
        <v>37438</v>
      </c>
      <c r="B130" s="1">
        <f t="shared" si="1"/>
        <v>-3.0300000000000021E-2</v>
      </c>
      <c r="C130" s="11"/>
      <c r="D130" s="11"/>
      <c r="E130" s="1">
        <v>0.10800000000000001</v>
      </c>
      <c r="F130" s="1">
        <v>7.7699999999999991E-2</v>
      </c>
      <c r="H130" s="225"/>
      <c r="I130" s="225"/>
    </row>
    <row r="131" spans="1:9">
      <c r="A131" s="2">
        <v>37469</v>
      </c>
      <c r="B131" s="1">
        <f t="shared" si="1"/>
        <v>-2.8300000000000006E-2</v>
      </c>
      <c r="C131" s="11"/>
      <c r="D131" s="11"/>
      <c r="E131" s="1">
        <v>8.6800000000000002E-2</v>
      </c>
      <c r="F131" s="1">
        <v>5.8499999999999996E-2</v>
      </c>
      <c r="H131" s="225"/>
      <c r="I131" s="225"/>
    </row>
    <row r="132" spans="1:9">
      <c r="A132" s="2">
        <v>37500</v>
      </c>
      <c r="B132" s="1">
        <f>F132-E132</f>
        <v>-3.0199999999999991E-2</v>
      </c>
      <c r="C132" s="11"/>
      <c r="D132" s="11"/>
      <c r="E132" s="1">
        <v>0.11169999999999999</v>
      </c>
      <c r="F132" s="1">
        <v>8.1500000000000003E-2</v>
      </c>
      <c r="H132" s="225"/>
      <c r="I132" s="225"/>
    </row>
    <row r="133" spans="1:9">
      <c r="A133" s="2">
        <v>37530</v>
      </c>
      <c r="B133" s="1">
        <f>F133-E133</f>
        <v>-3.2199999999999993E-2</v>
      </c>
      <c r="C133" s="11"/>
      <c r="D133" s="11"/>
      <c r="E133" s="1">
        <v>0.10529999999999999</v>
      </c>
      <c r="F133" s="1">
        <v>7.3099999999999998E-2</v>
      </c>
      <c r="H133" s="225"/>
      <c r="I133" s="225"/>
    </row>
    <row r="134" spans="1:9">
      <c r="A134" s="2">
        <v>37561</v>
      </c>
      <c r="B134" s="1">
        <v>-3.3080342344473698E-2</v>
      </c>
      <c r="C134" s="1">
        <v>7.1047831831762373E-2</v>
      </c>
      <c r="D134" s="1">
        <f>B134+C134</f>
        <v>3.7967489487288675E-2</v>
      </c>
      <c r="E134" s="1">
        <v>0.11550472268757456</v>
      </c>
      <c r="F134" s="1">
        <f>B134+E134</f>
        <v>8.2424380343100859E-2</v>
      </c>
      <c r="H134" s="114"/>
    </row>
    <row r="135" spans="1:9">
      <c r="A135" s="2">
        <v>37591</v>
      </c>
      <c r="B135" s="1">
        <v>-3.1921617318099754E-2</v>
      </c>
      <c r="C135" s="1">
        <v>7.6081770832337497E-2</v>
      </c>
      <c r="D135" s="1">
        <f t="shared" ref="D135:D198" si="2">B135+C135</f>
        <v>4.4160153514237743E-2</v>
      </c>
      <c r="E135" s="1">
        <v>0.12757448444448491</v>
      </c>
      <c r="F135" s="1">
        <f t="shared" ref="F135:F198" si="3">B135+E135</f>
        <v>9.5652867126385155E-2</v>
      </c>
      <c r="H135" s="114"/>
    </row>
    <row r="136" spans="1:9">
      <c r="A136" s="2">
        <v>37622</v>
      </c>
      <c r="B136" s="1">
        <v>-3.2431366105973677E-2</v>
      </c>
      <c r="C136" s="1">
        <v>8.1699830212457747E-2</v>
      </c>
      <c r="D136" s="1">
        <f t="shared" si="2"/>
        <v>4.9268464106484069E-2</v>
      </c>
      <c r="E136" s="1">
        <v>0.12754914029532702</v>
      </c>
      <c r="F136" s="1">
        <f t="shared" si="3"/>
        <v>9.5117774189353341E-2</v>
      </c>
      <c r="H136" s="114"/>
    </row>
    <row r="137" spans="1:9">
      <c r="A137" s="2">
        <v>37653</v>
      </c>
      <c r="B137" s="1">
        <v>-3.3519326854440187E-2</v>
      </c>
      <c r="C137" s="1">
        <v>8.4671532349983661E-2</v>
      </c>
      <c r="D137" s="1">
        <f t="shared" si="2"/>
        <v>5.1152205495543474E-2</v>
      </c>
      <c r="E137" s="1">
        <v>0.13440270663213316</v>
      </c>
      <c r="F137" s="1">
        <f t="shared" si="3"/>
        <v>0.10088337977769297</v>
      </c>
      <c r="H137" s="114"/>
    </row>
    <row r="138" spans="1:9">
      <c r="A138" s="2">
        <v>37681</v>
      </c>
      <c r="B138" s="1">
        <v>-3.333624325080356E-2</v>
      </c>
      <c r="C138" s="1">
        <v>8.717059641338154E-2</v>
      </c>
      <c r="D138" s="1">
        <f t="shared" si="2"/>
        <v>5.383435316257798E-2</v>
      </c>
      <c r="E138" s="1">
        <v>0.13247124427402618</v>
      </c>
      <c r="F138" s="1">
        <f t="shared" si="3"/>
        <v>9.9135001023222619E-2</v>
      </c>
      <c r="H138" s="114"/>
    </row>
    <row r="139" spans="1:9">
      <c r="A139" s="2">
        <v>37712</v>
      </c>
      <c r="B139" s="1">
        <v>-3.5686802873906652E-2</v>
      </c>
      <c r="C139" s="1">
        <v>8.540259667316491E-2</v>
      </c>
      <c r="D139" s="1">
        <f t="shared" si="2"/>
        <v>4.9715793799258258E-2</v>
      </c>
      <c r="E139" s="1">
        <v>0.11790035484084013</v>
      </c>
      <c r="F139" s="1">
        <f t="shared" si="3"/>
        <v>8.2213551966933474E-2</v>
      </c>
      <c r="H139" s="114"/>
    </row>
    <row r="140" spans="1:9">
      <c r="A140" s="2">
        <v>37742</v>
      </c>
      <c r="B140" s="1">
        <v>-3.6106935260570773E-2</v>
      </c>
      <c r="C140" s="1">
        <v>8.75926214799298E-2</v>
      </c>
      <c r="D140" s="1">
        <f t="shared" si="2"/>
        <v>5.1485686219359027E-2</v>
      </c>
      <c r="E140" s="1">
        <v>0.11396797137920915</v>
      </c>
      <c r="F140" s="1">
        <f t="shared" si="3"/>
        <v>7.7861036118638371E-2</v>
      </c>
      <c r="H140" s="114"/>
    </row>
    <row r="141" spans="1:9">
      <c r="A141" s="2">
        <v>37773</v>
      </c>
      <c r="B141" s="1">
        <v>-3.4210888819092684E-2</v>
      </c>
      <c r="C141" s="1">
        <v>8.8105886652805609E-2</v>
      </c>
      <c r="D141" s="1">
        <f t="shared" si="2"/>
        <v>5.3894997833712925E-2</v>
      </c>
      <c r="E141" s="1">
        <v>9.7784123200017933E-2</v>
      </c>
      <c r="F141" s="1">
        <f t="shared" si="3"/>
        <v>6.3573234380925242E-2</v>
      </c>
      <c r="H141" s="114"/>
    </row>
    <row r="142" spans="1:9">
      <c r="A142" s="2">
        <v>37803</v>
      </c>
      <c r="B142" s="1">
        <v>-3.4196000638521747E-2</v>
      </c>
      <c r="C142" s="1">
        <v>9.3258270687193945E-2</v>
      </c>
      <c r="D142" s="1">
        <f t="shared" si="2"/>
        <v>5.9062270048672198E-2</v>
      </c>
      <c r="E142" s="1">
        <v>8.331071379808748E-2</v>
      </c>
      <c r="F142" s="1">
        <f t="shared" si="3"/>
        <v>4.9114713159565733E-2</v>
      </c>
      <c r="H142" s="114"/>
    </row>
    <row r="143" spans="1:9">
      <c r="A143" s="2">
        <v>37834</v>
      </c>
      <c r="B143" s="1">
        <v>-3.551199422750808E-2</v>
      </c>
      <c r="C143" s="1">
        <v>9.4613118371850352E-2</v>
      </c>
      <c r="D143" s="1">
        <f t="shared" si="2"/>
        <v>5.9101124144342272E-2</v>
      </c>
      <c r="E143" s="1">
        <v>9.8465182256500777E-2</v>
      </c>
      <c r="F143" s="1">
        <f t="shared" si="3"/>
        <v>6.295318802899269E-2</v>
      </c>
      <c r="H143" s="114"/>
    </row>
    <row r="144" spans="1:9">
      <c r="A144" s="2">
        <v>37865</v>
      </c>
      <c r="B144" s="1">
        <v>-3.3529268387562955E-2</v>
      </c>
      <c r="C144" s="1">
        <v>9.3250965853175202E-2</v>
      </c>
      <c r="D144" s="1">
        <f t="shared" si="2"/>
        <v>5.9721697465612247E-2</v>
      </c>
      <c r="E144" s="1">
        <v>7.0091227290272035E-2</v>
      </c>
      <c r="F144" s="1">
        <f t="shared" si="3"/>
        <v>3.656195890270908E-2</v>
      </c>
      <c r="H144" s="114"/>
    </row>
    <row r="145" spans="1:8">
      <c r="A145" s="2">
        <v>37895</v>
      </c>
      <c r="B145" s="1">
        <v>-3.3442670452873559E-2</v>
      </c>
      <c r="C145" s="1">
        <v>8.910364686097387E-2</v>
      </c>
      <c r="D145" s="1">
        <f t="shared" si="2"/>
        <v>5.5660976408100311E-2</v>
      </c>
      <c r="E145" s="1">
        <v>7.2140993570571868E-2</v>
      </c>
      <c r="F145" s="1">
        <f t="shared" si="3"/>
        <v>3.8698323117698309E-2</v>
      </c>
      <c r="H145" s="114"/>
    </row>
    <row r="146" spans="1:8">
      <c r="A146" s="2">
        <v>37926</v>
      </c>
      <c r="B146" s="1">
        <v>-3.3609689694469889E-2</v>
      </c>
      <c r="C146" s="1">
        <v>9.0198727597943965E-2</v>
      </c>
      <c r="D146" s="1">
        <f t="shared" si="2"/>
        <v>5.6589037903474075E-2</v>
      </c>
      <c r="E146" s="1">
        <v>7.5355903176011332E-2</v>
      </c>
      <c r="F146" s="1">
        <f t="shared" si="3"/>
        <v>4.1746213481541443E-2</v>
      </c>
      <c r="H146" s="114"/>
    </row>
    <row r="147" spans="1:8">
      <c r="A147" s="2">
        <v>37956</v>
      </c>
      <c r="B147" s="1">
        <v>-3.2359001259799139E-2</v>
      </c>
      <c r="C147" s="1">
        <v>8.416705637924364E-2</v>
      </c>
      <c r="D147" s="1">
        <f t="shared" si="2"/>
        <v>5.1808055119444502E-2</v>
      </c>
      <c r="E147" s="1">
        <v>7.0945050860959577E-2</v>
      </c>
      <c r="F147" s="1">
        <f t="shared" si="3"/>
        <v>3.8586049601160438E-2</v>
      </c>
      <c r="H147" s="114"/>
    </row>
    <row r="148" spans="1:8">
      <c r="A148" s="2">
        <v>37987</v>
      </c>
      <c r="B148" s="1">
        <v>-3.3464875094649169E-2</v>
      </c>
      <c r="C148" s="1">
        <v>7.949516310003478E-2</v>
      </c>
      <c r="D148" s="1">
        <f t="shared" si="2"/>
        <v>4.6030288005385611E-2</v>
      </c>
      <c r="E148" s="1">
        <v>6.7436339069098378E-2</v>
      </c>
      <c r="F148" s="1">
        <f t="shared" si="3"/>
        <v>3.3971463974449209E-2</v>
      </c>
      <c r="H148" s="114"/>
    </row>
    <row r="149" spans="1:8">
      <c r="A149" s="2">
        <v>38018</v>
      </c>
      <c r="B149" s="1">
        <v>-3.3261398484756226E-2</v>
      </c>
      <c r="C149" s="1">
        <v>7.6481092567356357E-2</v>
      </c>
      <c r="D149" s="1">
        <f t="shared" si="2"/>
        <v>4.3219694082600131E-2</v>
      </c>
      <c r="E149" s="1">
        <v>6.3257502504425911E-2</v>
      </c>
      <c r="F149" s="1">
        <f t="shared" si="3"/>
        <v>2.9996104019669685E-2</v>
      </c>
      <c r="H149" s="114"/>
    </row>
    <row r="150" spans="1:8">
      <c r="A150" s="2">
        <v>38047</v>
      </c>
      <c r="B150" s="1">
        <v>-3.4255253283626136E-2</v>
      </c>
      <c r="C150" s="1">
        <v>7.427858117498766E-2</v>
      </c>
      <c r="D150" s="1">
        <f t="shared" si="2"/>
        <v>4.0023327891361524E-2</v>
      </c>
      <c r="E150" s="1">
        <v>6.549730237697525E-2</v>
      </c>
      <c r="F150" s="1">
        <f t="shared" si="3"/>
        <v>3.1242049093349114E-2</v>
      </c>
      <c r="H150" s="114"/>
    </row>
    <row r="151" spans="1:8">
      <c r="A151" s="2">
        <v>38078</v>
      </c>
      <c r="B151" s="1">
        <v>-3.2882541135551488E-2</v>
      </c>
      <c r="C151" s="1">
        <v>7.5843482602584542E-2</v>
      </c>
      <c r="D151" s="1">
        <f t="shared" si="2"/>
        <v>4.2960941467033054E-2</v>
      </c>
      <c r="E151" s="1">
        <v>7.6701298260102843E-2</v>
      </c>
      <c r="F151" s="1">
        <f t="shared" si="3"/>
        <v>4.3818757124551355E-2</v>
      </c>
      <c r="H151" s="114"/>
    </row>
    <row r="152" spans="1:8">
      <c r="A152" s="2">
        <v>38108</v>
      </c>
      <c r="B152" s="1">
        <v>-3.3346048907894318E-2</v>
      </c>
      <c r="C152" s="1">
        <v>7.3499307367672073E-2</v>
      </c>
      <c r="D152" s="1">
        <f t="shared" si="2"/>
        <v>4.0153258459777755E-2</v>
      </c>
      <c r="E152" s="1">
        <v>7.5291449458077267E-2</v>
      </c>
      <c r="F152" s="1">
        <f t="shared" si="3"/>
        <v>4.1945400550182949E-2</v>
      </c>
      <c r="H152" s="114"/>
    </row>
    <row r="153" spans="1:8">
      <c r="A153" s="2">
        <v>38139</v>
      </c>
      <c r="B153" s="1">
        <v>-3.5941039152304462E-2</v>
      </c>
      <c r="C153" s="1">
        <v>7.2903667867624034E-2</v>
      </c>
      <c r="D153" s="1">
        <f t="shared" si="2"/>
        <v>3.6962628715319572E-2</v>
      </c>
      <c r="E153" s="1">
        <v>7.6054645086149703E-2</v>
      </c>
      <c r="F153" s="1">
        <f t="shared" si="3"/>
        <v>4.0113605933845241E-2</v>
      </c>
      <c r="H153" s="114"/>
    </row>
    <row r="154" spans="1:8">
      <c r="A154" s="2">
        <v>38169</v>
      </c>
      <c r="B154" s="1">
        <v>-3.602005234387206E-2</v>
      </c>
      <c r="C154" s="1">
        <v>6.9340034997196806E-2</v>
      </c>
      <c r="D154" s="1">
        <f t="shared" si="2"/>
        <v>3.3319982653324746E-2</v>
      </c>
      <c r="E154" s="1">
        <v>6.998825339621112E-2</v>
      </c>
      <c r="F154" s="1">
        <f t="shared" si="3"/>
        <v>3.396820105233906E-2</v>
      </c>
      <c r="H154" s="114"/>
    </row>
    <row r="155" spans="1:8">
      <c r="A155" s="2">
        <v>38200</v>
      </c>
      <c r="B155" s="1">
        <v>-3.678337695382617E-2</v>
      </c>
      <c r="C155" s="1">
        <v>6.7807365693335384E-2</v>
      </c>
      <c r="D155" s="1">
        <f t="shared" si="2"/>
        <v>3.1023988739509213E-2</v>
      </c>
      <c r="E155" s="1">
        <v>6.7427853322736819E-2</v>
      </c>
      <c r="F155" s="1">
        <f t="shared" si="3"/>
        <v>3.0644476368910649E-2</v>
      </c>
      <c r="H155" s="114"/>
    </row>
    <row r="156" spans="1:8">
      <c r="A156" s="2">
        <v>38231</v>
      </c>
      <c r="B156" s="1">
        <v>-3.6487779520832049E-2</v>
      </c>
      <c r="C156" s="1">
        <v>6.7020153601504096E-2</v>
      </c>
      <c r="D156" s="1">
        <f t="shared" si="2"/>
        <v>3.0532374080672046E-2</v>
      </c>
      <c r="E156" s="1">
        <v>6.6542184841209676E-2</v>
      </c>
      <c r="F156" s="1">
        <f t="shared" si="3"/>
        <v>3.0054405320377627E-2</v>
      </c>
      <c r="H156" s="114"/>
    </row>
    <row r="157" spans="1:8">
      <c r="A157" s="2">
        <v>38261</v>
      </c>
      <c r="B157" s="1">
        <v>-3.6277351089706096E-2</v>
      </c>
      <c r="C157" s="1">
        <v>6.7316449128283593E-2</v>
      </c>
      <c r="D157" s="1">
        <f t="shared" si="2"/>
        <v>3.1039098038577496E-2</v>
      </c>
      <c r="E157" s="1">
        <v>6.7818953681087105E-2</v>
      </c>
      <c r="F157" s="1">
        <f t="shared" si="3"/>
        <v>3.1541602591381009E-2</v>
      </c>
      <c r="H157" s="114"/>
    </row>
    <row r="158" spans="1:8">
      <c r="A158" s="2">
        <v>38292</v>
      </c>
      <c r="B158" s="1">
        <v>-3.5105494817793716E-2</v>
      </c>
      <c r="C158" s="1">
        <v>6.5142958278229857E-2</v>
      </c>
      <c r="D158" s="1">
        <f t="shared" si="2"/>
        <v>3.0037463460436141E-2</v>
      </c>
      <c r="E158" s="1">
        <v>6.3188808814570563E-2</v>
      </c>
      <c r="F158" s="1">
        <f t="shared" si="3"/>
        <v>2.8083313996776847E-2</v>
      </c>
      <c r="H158" s="114"/>
    </row>
    <row r="159" spans="1:8">
      <c r="A159" s="2">
        <v>38322</v>
      </c>
      <c r="B159" s="1">
        <v>-3.6888465134987718E-2</v>
      </c>
      <c r="C159" s="1">
        <v>6.5648954307781421E-2</v>
      </c>
      <c r="D159" s="1">
        <f t="shared" si="2"/>
        <v>2.8760489172793703E-2</v>
      </c>
      <c r="E159" s="1">
        <v>6.3945469859311585E-2</v>
      </c>
      <c r="F159" s="1">
        <f t="shared" si="3"/>
        <v>2.7057004724323867E-2</v>
      </c>
      <c r="H159" s="114"/>
    </row>
    <row r="160" spans="1:8">
      <c r="A160" s="2">
        <v>38353</v>
      </c>
      <c r="B160" s="1">
        <v>-3.7827607746194002E-2</v>
      </c>
      <c r="C160" s="1">
        <v>6.5602504402900177E-2</v>
      </c>
      <c r="D160" s="1">
        <f t="shared" si="2"/>
        <v>2.7774896656706176E-2</v>
      </c>
      <c r="E160" s="1">
        <v>6.3029168380166242E-2</v>
      </c>
      <c r="F160" s="1">
        <f t="shared" si="3"/>
        <v>2.5201560633972241E-2</v>
      </c>
      <c r="H160" s="114"/>
    </row>
    <row r="161" spans="1:8">
      <c r="A161" s="2">
        <v>38384</v>
      </c>
      <c r="B161" s="1">
        <v>-3.6435555378098318E-2</v>
      </c>
      <c r="C161" s="1">
        <v>6.5766381840161467E-2</v>
      </c>
      <c r="D161" s="1">
        <f t="shared" si="2"/>
        <v>2.9330826462063149E-2</v>
      </c>
      <c r="E161" s="1">
        <v>6.3360201628768056E-2</v>
      </c>
      <c r="F161" s="1">
        <f t="shared" si="3"/>
        <v>2.6924646250669738E-2</v>
      </c>
      <c r="H161" s="114"/>
    </row>
    <row r="162" spans="1:8">
      <c r="A162" s="2">
        <v>38412</v>
      </c>
      <c r="B162" s="1">
        <v>-3.7262179916871314E-2</v>
      </c>
      <c r="C162" s="1">
        <v>6.7039636659198182E-2</v>
      </c>
      <c r="D162" s="1">
        <f t="shared" si="2"/>
        <v>2.9777456742326867E-2</v>
      </c>
      <c r="E162" s="1">
        <v>6.5215934021690222E-2</v>
      </c>
      <c r="F162" s="1">
        <f t="shared" si="3"/>
        <v>2.7953754104818908E-2</v>
      </c>
      <c r="H162" s="114"/>
    </row>
    <row r="163" spans="1:8">
      <c r="A163" s="2">
        <v>38443</v>
      </c>
      <c r="B163" s="1">
        <v>-4.075326950161199E-2</v>
      </c>
      <c r="C163" s="1">
        <v>6.814570546589202E-2</v>
      </c>
      <c r="D163" s="1">
        <f t="shared" si="2"/>
        <v>2.7392435964280031E-2</v>
      </c>
      <c r="E163" s="1">
        <v>6.5016369191428405E-2</v>
      </c>
      <c r="F163" s="1">
        <f t="shared" si="3"/>
        <v>2.4263099689816416E-2</v>
      </c>
      <c r="H163" s="114"/>
    </row>
    <row r="164" spans="1:8">
      <c r="A164" s="2">
        <v>38473</v>
      </c>
      <c r="B164" s="1">
        <v>-4.0069203359793783E-2</v>
      </c>
      <c r="C164" s="1">
        <v>6.8931660603371622E-2</v>
      </c>
      <c r="D164" s="1">
        <f t="shared" si="2"/>
        <v>2.886245724357784E-2</v>
      </c>
      <c r="E164" s="1">
        <v>6.2917976059984254E-2</v>
      </c>
      <c r="F164" s="1">
        <f t="shared" si="3"/>
        <v>2.2848772700190471E-2</v>
      </c>
      <c r="H164" s="114"/>
    </row>
    <row r="165" spans="1:8">
      <c r="A165" s="2">
        <v>38504</v>
      </c>
      <c r="B165" s="1">
        <v>-3.9943838884059307E-2</v>
      </c>
      <c r="C165" s="1">
        <v>7.0977473680914116E-2</v>
      </c>
      <c r="D165" s="1">
        <f t="shared" si="2"/>
        <v>3.1033634796854809E-2</v>
      </c>
      <c r="E165" s="1">
        <v>6.4881435991060485E-2</v>
      </c>
      <c r="F165" s="1">
        <f t="shared" si="3"/>
        <v>2.4937597107001178E-2</v>
      </c>
      <c r="H165" s="114"/>
    </row>
    <row r="166" spans="1:8">
      <c r="A166" s="2">
        <v>38534</v>
      </c>
      <c r="B166" s="1">
        <v>-4.0185736998719655E-2</v>
      </c>
      <c r="C166" s="1">
        <v>7.1525059802199004E-2</v>
      </c>
      <c r="D166" s="1">
        <f t="shared" si="2"/>
        <v>3.1339322803479348E-2</v>
      </c>
      <c r="E166" s="1">
        <v>6.6568430378175808E-2</v>
      </c>
      <c r="F166" s="1">
        <f t="shared" si="3"/>
        <v>2.6382693379456153E-2</v>
      </c>
      <c r="H166" s="114"/>
    </row>
    <row r="167" spans="1:8">
      <c r="A167" s="2">
        <v>38565</v>
      </c>
      <c r="B167" s="1">
        <v>-4.0229310116539282E-2</v>
      </c>
      <c r="C167" s="1">
        <v>7.164684365598939E-2</v>
      </c>
      <c r="D167" s="1">
        <f t="shared" si="2"/>
        <v>3.1417533539450107E-2</v>
      </c>
      <c r="E167" s="1">
        <v>6.7445177373330584E-2</v>
      </c>
      <c r="F167" s="1">
        <f t="shared" si="3"/>
        <v>2.7215867256791301E-2</v>
      </c>
      <c r="H167" s="114"/>
    </row>
    <row r="168" spans="1:8">
      <c r="A168" s="2">
        <v>38596</v>
      </c>
      <c r="B168" s="1">
        <v>-3.9369715543824714E-2</v>
      </c>
      <c r="C168" s="1">
        <v>7.2439410910337579E-2</v>
      </c>
      <c r="D168" s="1">
        <f t="shared" si="2"/>
        <v>3.3069695366512865E-2</v>
      </c>
      <c r="E168" s="1">
        <v>6.8034615371523999E-2</v>
      </c>
      <c r="F168" s="1">
        <f t="shared" si="3"/>
        <v>2.8664899827699285E-2</v>
      </c>
      <c r="H168" s="114"/>
    </row>
    <row r="169" spans="1:8">
      <c r="A169" s="2">
        <v>38626</v>
      </c>
      <c r="B169" s="1">
        <v>-3.9700349899979268E-2</v>
      </c>
      <c r="C169" s="1">
        <v>7.2856181996117514E-2</v>
      </c>
      <c r="D169" s="1">
        <f t="shared" si="2"/>
        <v>3.3155832096138246E-2</v>
      </c>
      <c r="E169" s="1">
        <v>6.8721025679594358E-2</v>
      </c>
      <c r="F169" s="1">
        <f t="shared" si="3"/>
        <v>2.902067577961509E-2</v>
      </c>
      <c r="H169" s="114"/>
    </row>
    <row r="170" spans="1:8">
      <c r="A170" s="2">
        <v>38657</v>
      </c>
      <c r="B170" s="1">
        <v>-3.9106656125112695E-2</v>
      </c>
      <c r="C170" s="1">
        <v>7.3577698501754857E-2</v>
      </c>
      <c r="D170" s="1">
        <f t="shared" si="2"/>
        <v>3.4471042376642162E-2</v>
      </c>
      <c r="E170" s="1">
        <v>7.0196998557435247E-2</v>
      </c>
      <c r="F170" s="1">
        <f t="shared" si="3"/>
        <v>3.1090342432322553E-2</v>
      </c>
      <c r="H170" s="114"/>
    </row>
    <row r="171" spans="1:8">
      <c r="A171" s="2">
        <v>38687</v>
      </c>
      <c r="B171" s="1">
        <v>-3.7448862172716903E-2</v>
      </c>
      <c r="C171" s="1">
        <v>7.2834742030838687E-2</v>
      </c>
      <c r="D171" s="1">
        <f t="shared" si="2"/>
        <v>3.5385879858121784E-2</v>
      </c>
      <c r="E171" s="1">
        <v>7.0736531505174033E-2</v>
      </c>
      <c r="F171" s="1">
        <f t="shared" si="3"/>
        <v>3.328766933245713E-2</v>
      </c>
      <c r="H171" s="114"/>
    </row>
    <row r="172" spans="1:8">
      <c r="A172" s="2">
        <v>38718</v>
      </c>
      <c r="B172" s="1">
        <v>-3.4170921208034867E-2</v>
      </c>
      <c r="C172" s="1">
        <v>7.4709470644516857E-2</v>
      </c>
      <c r="D172" s="1">
        <f t="shared" si="2"/>
        <v>4.053854943648199E-2</v>
      </c>
      <c r="E172" s="1">
        <v>7.2155141653199556E-2</v>
      </c>
      <c r="F172" s="1">
        <f t="shared" si="3"/>
        <v>3.7984220445164689E-2</v>
      </c>
      <c r="H172" s="114"/>
    </row>
    <row r="173" spans="1:8">
      <c r="A173" s="2">
        <v>38749</v>
      </c>
      <c r="B173" s="1">
        <v>-3.3735925195407752E-2</v>
      </c>
      <c r="C173" s="1">
        <v>7.4873881352177526E-2</v>
      </c>
      <c r="D173" s="1">
        <f t="shared" si="2"/>
        <v>4.1137956156769774E-2</v>
      </c>
      <c r="E173" s="1">
        <v>7.2120971182298793E-2</v>
      </c>
      <c r="F173" s="1">
        <f t="shared" si="3"/>
        <v>3.8385045986891041E-2</v>
      </c>
      <c r="H173" s="114"/>
    </row>
    <row r="174" spans="1:8">
      <c r="A174" s="2">
        <v>38777</v>
      </c>
      <c r="B174" s="1">
        <v>-3.2907251573292065E-2</v>
      </c>
      <c r="C174" s="1">
        <v>7.4028727744540862E-2</v>
      </c>
      <c r="D174" s="1">
        <f t="shared" si="2"/>
        <v>4.1121476171248797E-2</v>
      </c>
      <c r="E174" s="1">
        <v>7.1034146884875166E-2</v>
      </c>
      <c r="F174" s="1">
        <f t="shared" si="3"/>
        <v>3.8126895311583101E-2</v>
      </c>
      <c r="H174" s="114"/>
    </row>
    <row r="175" spans="1:8">
      <c r="A175" s="2">
        <v>38808</v>
      </c>
      <c r="B175" s="1">
        <v>-3.3140499746260439E-2</v>
      </c>
      <c r="C175" s="1">
        <v>7.3409917872901881E-2</v>
      </c>
      <c r="D175" s="1">
        <f t="shared" si="2"/>
        <v>4.0269418126641442E-2</v>
      </c>
      <c r="E175" s="1">
        <v>7.0854882590010992E-2</v>
      </c>
      <c r="F175" s="1">
        <f t="shared" si="3"/>
        <v>3.7714382843750553E-2</v>
      </c>
      <c r="H175" s="114"/>
    </row>
    <row r="176" spans="1:8">
      <c r="A176" s="2">
        <v>38838</v>
      </c>
      <c r="B176" s="1">
        <v>-3.2976766616354659E-2</v>
      </c>
      <c r="C176" s="1">
        <v>7.0132988010859126E-2</v>
      </c>
      <c r="D176" s="1">
        <f t="shared" si="2"/>
        <v>3.7156221394504467E-2</v>
      </c>
      <c r="E176" s="1">
        <v>6.9375714452724321E-2</v>
      </c>
      <c r="F176" s="1">
        <f t="shared" si="3"/>
        <v>3.6398947836369662E-2</v>
      </c>
      <c r="H176" s="114"/>
    </row>
    <row r="177" spans="1:8">
      <c r="A177" s="2">
        <v>38869</v>
      </c>
      <c r="B177" s="1">
        <v>-3.3218890740418346E-2</v>
      </c>
      <c r="C177" s="1">
        <v>7.0457235030357376E-2</v>
      </c>
      <c r="D177" s="1">
        <f t="shared" si="2"/>
        <v>3.7238344289939031E-2</v>
      </c>
      <c r="E177" s="1">
        <v>6.938454758218085E-2</v>
      </c>
      <c r="F177" s="1">
        <f t="shared" si="3"/>
        <v>3.6165656841762504E-2</v>
      </c>
      <c r="H177" s="114"/>
    </row>
    <row r="178" spans="1:8">
      <c r="A178" s="2">
        <v>38899</v>
      </c>
      <c r="B178" s="1">
        <v>-3.2366157043557713E-2</v>
      </c>
      <c r="C178" s="1">
        <v>7.0370215048304832E-2</v>
      </c>
      <c r="D178" s="1">
        <f t="shared" si="2"/>
        <v>3.800405800474712E-2</v>
      </c>
      <c r="E178" s="1">
        <v>6.9124084459641813E-2</v>
      </c>
      <c r="F178" s="1">
        <f t="shared" si="3"/>
        <v>3.67579274160841E-2</v>
      </c>
      <c r="H178" s="114"/>
    </row>
    <row r="179" spans="1:8">
      <c r="A179" s="2">
        <v>38930</v>
      </c>
      <c r="B179" s="1">
        <v>-3.3523712194212629E-2</v>
      </c>
      <c r="C179" s="1">
        <v>7.0637144330813889E-2</v>
      </c>
      <c r="D179" s="1">
        <f t="shared" si="2"/>
        <v>3.711343213660126E-2</v>
      </c>
      <c r="E179" s="1">
        <v>6.9386734437468053E-2</v>
      </c>
      <c r="F179" s="1">
        <f t="shared" si="3"/>
        <v>3.5863022243255424E-2</v>
      </c>
      <c r="H179" s="114"/>
    </row>
    <row r="180" spans="1:8">
      <c r="A180" s="2">
        <v>38961</v>
      </c>
      <c r="B180" s="1">
        <v>-3.2226893452826776E-2</v>
      </c>
      <c r="C180" s="1">
        <v>6.8763855286012726E-2</v>
      </c>
      <c r="D180" s="1">
        <f t="shared" si="2"/>
        <v>3.6536961833185951E-2</v>
      </c>
      <c r="E180" s="1">
        <v>6.8524444316415842E-2</v>
      </c>
      <c r="F180" s="1">
        <f t="shared" si="3"/>
        <v>3.6297550863589066E-2</v>
      </c>
      <c r="H180" s="114"/>
    </row>
    <row r="181" spans="1:8">
      <c r="A181" s="2">
        <v>38991</v>
      </c>
      <c r="B181" s="1">
        <v>-3.2857349735874057E-2</v>
      </c>
      <c r="C181" s="1">
        <v>6.8003295415426546E-2</v>
      </c>
      <c r="D181" s="1">
        <f t="shared" si="2"/>
        <v>3.5145945679552489E-2</v>
      </c>
      <c r="E181" s="1">
        <v>6.7452974947366642E-2</v>
      </c>
      <c r="F181" s="1">
        <f t="shared" si="3"/>
        <v>3.4595625211492585E-2</v>
      </c>
      <c r="H181" s="114"/>
    </row>
    <row r="182" spans="1:8">
      <c r="A182" s="2">
        <v>39022</v>
      </c>
      <c r="B182" s="1">
        <v>-3.2842958471073345E-2</v>
      </c>
      <c r="C182" s="1">
        <v>6.7043876030732558E-2</v>
      </c>
      <c r="D182" s="1">
        <f t="shared" si="2"/>
        <v>3.4200917559659212E-2</v>
      </c>
      <c r="E182" s="1">
        <v>6.6822637170250332E-2</v>
      </c>
      <c r="F182" s="1">
        <f t="shared" si="3"/>
        <v>3.3979678699176986E-2</v>
      </c>
      <c r="H182" s="114"/>
    </row>
    <row r="183" spans="1:8">
      <c r="A183" s="2">
        <v>39052</v>
      </c>
      <c r="B183" s="1">
        <v>-3.1507365321618255E-2</v>
      </c>
      <c r="C183" s="1">
        <v>6.7204204836217002E-2</v>
      </c>
      <c r="D183" s="1">
        <f t="shared" si="2"/>
        <v>3.5696839514598747E-2</v>
      </c>
      <c r="E183" s="1">
        <v>6.628182029801967E-2</v>
      </c>
      <c r="F183" s="1">
        <f t="shared" si="3"/>
        <v>3.4774454976401414E-2</v>
      </c>
      <c r="H183" s="114"/>
    </row>
    <row r="184" spans="1:8">
      <c r="A184" s="2">
        <v>39083</v>
      </c>
      <c r="B184" s="1">
        <v>-3.4897842525949026E-2</v>
      </c>
      <c r="C184" s="1">
        <v>6.4968898761717894E-2</v>
      </c>
      <c r="D184" s="1">
        <f t="shared" si="2"/>
        <v>3.0071056235768868E-2</v>
      </c>
      <c r="E184" s="1">
        <v>6.4599203198603142E-2</v>
      </c>
      <c r="F184" s="1">
        <f t="shared" si="3"/>
        <v>2.9701360672654116E-2</v>
      </c>
      <c r="H184" s="114"/>
    </row>
    <row r="185" spans="1:8">
      <c r="A185" s="2">
        <v>39114</v>
      </c>
      <c r="B185" s="1">
        <v>-3.4983055463891875E-2</v>
      </c>
      <c r="C185" s="1">
        <v>6.3466772811158353E-2</v>
      </c>
      <c r="D185" s="1">
        <f t="shared" si="2"/>
        <v>2.8483717347266478E-2</v>
      </c>
      <c r="E185" s="1">
        <v>6.3454268636957342E-2</v>
      </c>
      <c r="F185" s="1">
        <f t="shared" si="3"/>
        <v>2.8471213173065467E-2</v>
      </c>
      <c r="H185" s="114"/>
    </row>
    <row r="186" spans="1:8">
      <c r="A186" s="2">
        <v>39142</v>
      </c>
      <c r="B186" s="1">
        <v>-3.4126229559427304E-2</v>
      </c>
      <c r="C186" s="1">
        <v>6.3158848942064361E-2</v>
      </c>
      <c r="D186" s="1">
        <f t="shared" si="2"/>
        <v>2.9032619382637057E-2</v>
      </c>
      <c r="E186" s="1">
        <v>6.2799262122566132E-2</v>
      </c>
      <c r="F186" s="1">
        <f t="shared" si="3"/>
        <v>2.8673032563138828E-2</v>
      </c>
      <c r="H186" s="114"/>
    </row>
    <row r="187" spans="1:8">
      <c r="A187" s="2">
        <v>39173</v>
      </c>
      <c r="B187" s="1">
        <v>-3.4105140278415651E-2</v>
      </c>
      <c r="C187" s="1">
        <v>6.2381771802018142E-2</v>
      </c>
      <c r="D187" s="1">
        <f t="shared" si="2"/>
        <v>2.8276631523602491E-2</v>
      </c>
      <c r="E187" s="1">
        <v>6.2340582446506816E-2</v>
      </c>
      <c r="F187" s="1">
        <f t="shared" si="3"/>
        <v>2.8235442168091165E-2</v>
      </c>
      <c r="H187" s="114"/>
    </row>
    <row r="188" spans="1:8">
      <c r="A188" s="2">
        <v>39203</v>
      </c>
      <c r="B188" s="1">
        <v>-3.4503655689622451E-2</v>
      </c>
      <c r="C188" s="1">
        <v>6.5297590461868546E-2</v>
      </c>
      <c r="D188" s="1">
        <f t="shared" si="2"/>
        <v>3.0793934772246095E-2</v>
      </c>
      <c r="E188" s="1">
        <v>6.4096284100144285E-2</v>
      </c>
      <c r="F188" s="1">
        <f t="shared" si="3"/>
        <v>2.9592628410521835E-2</v>
      </c>
      <c r="H188" s="114"/>
    </row>
    <row r="189" spans="1:8">
      <c r="A189" s="2">
        <v>39234</v>
      </c>
      <c r="B189" s="1">
        <v>-3.3944438139915302E-2</v>
      </c>
      <c r="C189" s="1">
        <v>6.2109839789348288E-2</v>
      </c>
      <c r="D189" s="1">
        <f t="shared" si="2"/>
        <v>2.8165401649432986E-2</v>
      </c>
      <c r="E189" s="1">
        <v>6.1483338407004845E-2</v>
      </c>
      <c r="F189" s="1">
        <f t="shared" si="3"/>
        <v>2.7538900267089543E-2</v>
      </c>
      <c r="H189" s="114"/>
    </row>
    <row r="190" spans="1:8">
      <c r="A190" s="2">
        <v>39264</v>
      </c>
      <c r="B190" s="1">
        <v>-3.3965132745376631E-2</v>
      </c>
      <c r="C190" s="1">
        <v>6.1722313810341413E-2</v>
      </c>
      <c r="D190" s="1">
        <f t="shared" si="2"/>
        <v>2.7757181064964782E-2</v>
      </c>
      <c r="E190" s="1">
        <v>6.0929773933665839E-2</v>
      </c>
      <c r="F190" s="1">
        <f t="shared" si="3"/>
        <v>2.6964641188289208E-2</v>
      </c>
      <c r="H190" s="114"/>
    </row>
    <row r="191" spans="1:8">
      <c r="A191" s="2">
        <v>39295</v>
      </c>
      <c r="B191" s="1">
        <v>-3.2362188606364292E-2</v>
      </c>
      <c r="C191" s="1">
        <v>5.9408503915231552E-2</v>
      </c>
      <c r="D191" s="1">
        <f t="shared" si="2"/>
        <v>2.7046315308867259E-2</v>
      </c>
      <c r="E191" s="1">
        <v>5.898972446300408E-2</v>
      </c>
      <c r="F191" s="1">
        <f t="shared" si="3"/>
        <v>2.6627535856639788E-2</v>
      </c>
      <c r="H191" s="114"/>
    </row>
    <row r="192" spans="1:8">
      <c r="A192" s="2">
        <v>39326</v>
      </c>
      <c r="B192" s="1">
        <v>-3.2127320857847592E-2</v>
      </c>
      <c r="C192" s="1">
        <v>6.0587685097714061E-2</v>
      </c>
      <c r="D192" s="1">
        <f t="shared" si="2"/>
        <v>2.8460364239866469E-2</v>
      </c>
      <c r="E192" s="1">
        <v>5.9721525621507371E-2</v>
      </c>
      <c r="F192" s="1">
        <f t="shared" si="3"/>
        <v>2.7594204763659778E-2</v>
      </c>
      <c r="H192" s="114"/>
    </row>
    <row r="193" spans="1:8">
      <c r="A193" s="2">
        <v>39356</v>
      </c>
      <c r="B193" s="1">
        <v>-3.2398560665970848E-2</v>
      </c>
      <c r="C193" s="1">
        <v>6.0984052825032976E-2</v>
      </c>
      <c r="D193" s="1">
        <f t="shared" si="2"/>
        <v>2.8585492159062129E-2</v>
      </c>
      <c r="E193" s="1">
        <v>6.0003775781401592E-2</v>
      </c>
      <c r="F193" s="1">
        <f t="shared" si="3"/>
        <v>2.7605215115430744E-2</v>
      </c>
      <c r="H193" s="114"/>
    </row>
    <row r="194" spans="1:8">
      <c r="A194" s="2">
        <v>39387</v>
      </c>
      <c r="B194" s="1">
        <v>-3.3432984340280997E-2</v>
      </c>
      <c r="C194" s="1">
        <v>6.047187740190893E-2</v>
      </c>
      <c r="D194" s="1">
        <f t="shared" si="2"/>
        <v>2.7038893061627933E-2</v>
      </c>
      <c r="E194" s="1">
        <v>5.9530298180679272E-2</v>
      </c>
      <c r="F194" s="1">
        <f t="shared" si="3"/>
        <v>2.6097313840398276E-2</v>
      </c>
      <c r="H194" s="114"/>
    </row>
    <row r="195" spans="1:8">
      <c r="A195" s="2">
        <v>39417</v>
      </c>
      <c r="B195" s="1">
        <v>-3.2378480492074396E-2</v>
      </c>
      <c r="C195" s="1">
        <v>5.9751014152700496E-2</v>
      </c>
      <c r="D195" s="1">
        <f t="shared" si="2"/>
        <v>2.73725336606261E-2</v>
      </c>
      <c r="E195" s="1">
        <v>5.8856888213677183E-2</v>
      </c>
      <c r="F195" s="1">
        <f t="shared" si="3"/>
        <v>2.6478407721602787E-2</v>
      </c>
      <c r="H195" s="114"/>
    </row>
    <row r="196" spans="1:8">
      <c r="A196" s="2">
        <v>39448</v>
      </c>
      <c r="B196" s="1">
        <v>-3.3904607762597107E-2</v>
      </c>
      <c r="C196" s="1">
        <v>5.889423913011798E-2</v>
      </c>
      <c r="D196" s="1">
        <f t="shared" si="2"/>
        <v>2.4989631367520873E-2</v>
      </c>
      <c r="E196" s="1">
        <v>5.8014583129241487E-2</v>
      </c>
      <c r="F196" s="1">
        <f t="shared" si="3"/>
        <v>2.410997536664438E-2</v>
      </c>
      <c r="H196" s="114"/>
    </row>
    <row r="197" spans="1:8">
      <c r="A197" s="2">
        <v>39479</v>
      </c>
      <c r="B197" s="1">
        <v>-3.4337162616554111E-2</v>
      </c>
      <c r="C197" s="1">
        <v>5.9882810442509218E-2</v>
      </c>
      <c r="D197" s="1">
        <f t="shared" si="2"/>
        <v>2.5545647825955108E-2</v>
      </c>
      <c r="E197" s="1">
        <v>5.8845573488354105E-2</v>
      </c>
      <c r="F197" s="1">
        <f t="shared" si="3"/>
        <v>2.4508410871799995E-2</v>
      </c>
      <c r="H197" s="114"/>
    </row>
    <row r="198" spans="1:8">
      <c r="A198" s="2">
        <v>39508</v>
      </c>
      <c r="B198" s="1">
        <v>-3.6318289883855472E-2</v>
      </c>
      <c r="C198" s="1">
        <v>5.8452052818353563E-2</v>
      </c>
      <c r="D198" s="1">
        <f t="shared" si="2"/>
        <v>2.2133762934498091E-2</v>
      </c>
      <c r="E198" s="1">
        <v>5.7741403412966984E-2</v>
      </c>
      <c r="F198" s="1">
        <f t="shared" si="3"/>
        <v>2.1423113529111512E-2</v>
      </c>
      <c r="H198" s="114"/>
    </row>
    <row r="199" spans="1:8">
      <c r="A199" s="2">
        <v>39539</v>
      </c>
      <c r="B199" s="1">
        <v>-3.610692805311852E-2</v>
      </c>
      <c r="C199" s="1">
        <v>5.8606739014327509E-2</v>
      </c>
      <c r="D199" s="1">
        <f t="shared" ref="D199:D262" si="4">B199+C199</f>
        <v>2.2499810961208989E-2</v>
      </c>
      <c r="E199" s="1">
        <v>5.7798777099895129E-2</v>
      </c>
      <c r="F199" s="1">
        <f t="shared" ref="F199:F262" si="5">B199+E199</f>
        <v>2.169184904677661E-2</v>
      </c>
      <c r="H199" s="114"/>
    </row>
    <row r="200" spans="1:8">
      <c r="A200" s="2">
        <v>39569</v>
      </c>
      <c r="B200" s="1">
        <v>-3.5964569898656804E-2</v>
      </c>
      <c r="C200" s="1">
        <v>5.7806947938002201E-2</v>
      </c>
      <c r="D200" s="1">
        <f t="shared" si="4"/>
        <v>2.1842378039345398E-2</v>
      </c>
      <c r="E200" s="1">
        <v>5.7116671214532927E-2</v>
      </c>
      <c r="F200" s="1">
        <f t="shared" si="5"/>
        <v>2.1152101315876123E-2</v>
      </c>
      <c r="H200" s="114"/>
    </row>
    <row r="201" spans="1:8">
      <c r="A201" s="2">
        <v>39600</v>
      </c>
      <c r="B201" s="1">
        <v>-3.6201737466345398E-2</v>
      </c>
      <c r="C201" s="1">
        <v>5.9252597853191473E-2</v>
      </c>
      <c r="D201" s="1">
        <f t="shared" si="4"/>
        <v>2.3050860386846075E-2</v>
      </c>
      <c r="E201" s="1">
        <v>5.8492773352592474E-2</v>
      </c>
      <c r="F201" s="1">
        <f t="shared" si="5"/>
        <v>2.2291035886247076E-2</v>
      </c>
      <c r="H201" s="114"/>
    </row>
    <row r="202" spans="1:8">
      <c r="A202" s="2">
        <v>39630</v>
      </c>
      <c r="B202" s="1">
        <v>-3.7184701339649934E-2</v>
      </c>
      <c r="C202" s="1">
        <v>5.9976477978294786E-2</v>
      </c>
      <c r="D202" s="1">
        <f t="shared" si="4"/>
        <v>2.2791776638644852E-2</v>
      </c>
      <c r="E202" s="1">
        <v>5.9286416537974049E-2</v>
      </c>
      <c r="F202" s="1">
        <f t="shared" si="5"/>
        <v>2.2101715198324115E-2</v>
      </c>
      <c r="H202" s="114"/>
    </row>
    <row r="203" spans="1:8">
      <c r="A203" s="2">
        <v>39661</v>
      </c>
      <c r="B203" s="1">
        <v>-3.7645989625735975E-2</v>
      </c>
      <c r="C203" s="1">
        <v>5.9840520346466128E-2</v>
      </c>
      <c r="D203" s="1">
        <f t="shared" si="4"/>
        <v>2.2194530720730153E-2</v>
      </c>
      <c r="E203" s="1">
        <v>5.9106485460961575E-2</v>
      </c>
      <c r="F203" s="1">
        <f t="shared" si="5"/>
        <v>2.14604958352256E-2</v>
      </c>
      <c r="H203" s="114"/>
    </row>
    <row r="204" spans="1:8">
      <c r="A204" s="2">
        <v>39692</v>
      </c>
      <c r="B204" s="1">
        <v>-3.8504125312274297E-2</v>
      </c>
      <c r="C204" s="1">
        <v>5.5873193781299575E-2</v>
      </c>
      <c r="D204" s="1">
        <f t="shared" si="4"/>
        <v>1.7369068469025278E-2</v>
      </c>
      <c r="E204" s="1">
        <v>5.5966649737154817E-2</v>
      </c>
      <c r="F204" s="1">
        <f t="shared" si="5"/>
        <v>1.746252442488052E-2</v>
      </c>
      <c r="H204" s="114"/>
    </row>
    <row r="205" spans="1:8">
      <c r="A205" s="2">
        <v>39722</v>
      </c>
      <c r="B205" s="1">
        <v>-3.9814943014933102E-2</v>
      </c>
      <c r="C205" s="1">
        <v>5.2971687271420112E-2</v>
      </c>
      <c r="D205" s="1">
        <f t="shared" si="4"/>
        <v>1.315674425648701E-2</v>
      </c>
      <c r="E205" s="1">
        <v>5.3654005611305941E-2</v>
      </c>
      <c r="F205" s="1">
        <f t="shared" si="5"/>
        <v>1.3839062596372839E-2</v>
      </c>
      <c r="H205" s="114"/>
    </row>
    <row r="206" spans="1:8">
      <c r="A206" s="2">
        <v>39753</v>
      </c>
      <c r="B206" s="1">
        <v>-3.6879642575908381E-2</v>
      </c>
      <c r="C206" s="1">
        <v>5.207101802821907E-2</v>
      </c>
      <c r="D206" s="1">
        <f t="shared" si="4"/>
        <v>1.5191375452310689E-2</v>
      </c>
      <c r="E206" s="1">
        <v>5.3067394157120716E-2</v>
      </c>
      <c r="F206" s="1">
        <f t="shared" si="5"/>
        <v>1.6187751581212335E-2</v>
      </c>
      <c r="H206" s="114"/>
    </row>
    <row r="207" spans="1:8">
      <c r="A207" s="2">
        <v>39783</v>
      </c>
      <c r="B207" s="1">
        <v>-3.3308747482959943E-2</v>
      </c>
      <c r="C207" s="1">
        <v>5.3222287735833269E-2</v>
      </c>
      <c r="D207" s="1">
        <f t="shared" si="4"/>
        <v>1.9913540252873327E-2</v>
      </c>
      <c r="E207" s="1">
        <v>5.4244885700383959E-2</v>
      </c>
      <c r="F207" s="1">
        <f t="shared" si="5"/>
        <v>2.0936138217424016E-2</v>
      </c>
      <c r="H207" s="114"/>
    </row>
    <row r="208" spans="1:8">
      <c r="A208" s="2">
        <v>39814</v>
      </c>
      <c r="B208" s="1">
        <v>-2.8910656234313322E-2</v>
      </c>
      <c r="C208" s="1">
        <v>5.3537065586938548E-2</v>
      </c>
      <c r="D208" s="1">
        <f t="shared" si="4"/>
        <v>2.4626409352625226E-2</v>
      </c>
      <c r="E208" s="1">
        <v>5.4540384010176926E-2</v>
      </c>
      <c r="F208" s="1">
        <f t="shared" si="5"/>
        <v>2.5629727775863604E-2</v>
      </c>
      <c r="H208" s="114"/>
    </row>
    <row r="209" spans="1:8">
      <c r="A209" s="2">
        <v>39845</v>
      </c>
      <c r="B209" s="1">
        <v>-2.7395596304107282E-2</v>
      </c>
      <c r="C209" s="1">
        <v>5.169776374721561E-2</v>
      </c>
      <c r="D209" s="1">
        <f t="shared" si="4"/>
        <v>2.4302167443108327E-2</v>
      </c>
      <c r="E209" s="1">
        <v>5.2974455060469577E-2</v>
      </c>
      <c r="F209" s="1">
        <f t="shared" si="5"/>
        <v>2.5578858756362295E-2</v>
      </c>
      <c r="H209" s="114"/>
    </row>
    <row r="210" spans="1:8">
      <c r="A210" s="2">
        <v>39873</v>
      </c>
      <c r="B210" s="1">
        <v>-2.5622061189160598E-2</v>
      </c>
      <c r="C210" s="1">
        <v>5.2396379130387541E-2</v>
      </c>
      <c r="D210" s="1">
        <f t="shared" si="4"/>
        <v>2.6774317941226942E-2</v>
      </c>
      <c r="E210" s="1">
        <v>5.3410502819395758E-2</v>
      </c>
      <c r="F210" s="1">
        <f t="shared" si="5"/>
        <v>2.778844163023516E-2</v>
      </c>
      <c r="H210" s="114"/>
    </row>
    <row r="211" spans="1:8">
      <c r="A211" s="2">
        <v>39904</v>
      </c>
      <c r="B211" s="1">
        <v>-2.30326664086032E-2</v>
      </c>
      <c r="C211" s="1">
        <v>5.1546823727637518E-2</v>
      </c>
      <c r="D211" s="1">
        <f t="shared" si="4"/>
        <v>2.8514157319034318E-2</v>
      </c>
      <c r="E211" s="1">
        <v>5.2437564227865795E-2</v>
      </c>
      <c r="F211" s="1">
        <f t="shared" si="5"/>
        <v>2.9404897819262595E-2</v>
      </c>
      <c r="H211" s="114"/>
    </row>
    <row r="212" spans="1:8">
      <c r="A212" s="2">
        <v>39934</v>
      </c>
      <c r="B212" s="1">
        <v>-2.0918278384581036E-2</v>
      </c>
      <c r="C212" s="1">
        <v>5.016427855064147E-2</v>
      </c>
      <c r="D212" s="1">
        <f t="shared" si="4"/>
        <v>2.9246000166060434E-2</v>
      </c>
      <c r="E212" s="1">
        <v>5.0802887439520036E-2</v>
      </c>
      <c r="F212" s="1">
        <f t="shared" si="5"/>
        <v>2.9884609054939001E-2</v>
      </c>
      <c r="H212" s="114"/>
    </row>
    <row r="213" spans="1:8">
      <c r="A213" s="2">
        <v>39965</v>
      </c>
      <c r="B213" s="1">
        <v>-1.8652700948861314E-2</v>
      </c>
      <c r="C213" s="1">
        <v>4.8871585565899836E-2</v>
      </c>
      <c r="D213" s="1">
        <f t="shared" si="4"/>
        <v>3.0218884617038522E-2</v>
      </c>
      <c r="E213" s="1">
        <v>4.9546804209765663E-2</v>
      </c>
      <c r="F213" s="1">
        <f t="shared" si="5"/>
        <v>3.0894103260904349E-2</v>
      </c>
      <c r="H213" s="114"/>
    </row>
    <row r="214" spans="1:8">
      <c r="A214" s="2">
        <v>39995</v>
      </c>
      <c r="B214" s="1">
        <v>-1.5993451432552763E-2</v>
      </c>
      <c r="C214" s="1">
        <v>4.7888407735999554E-2</v>
      </c>
      <c r="D214" s="1">
        <f t="shared" si="4"/>
        <v>3.1894956303446791E-2</v>
      </c>
      <c r="E214" s="1">
        <v>4.8467331634086737E-2</v>
      </c>
      <c r="F214" s="1">
        <f t="shared" si="5"/>
        <v>3.2473880201533974E-2</v>
      </c>
      <c r="H214" s="114"/>
    </row>
    <row r="215" spans="1:8">
      <c r="A215" s="2">
        <v>40026</v>
      </c>
      <c r="B215" s="1">
        <v>-1.4578891401266057E-2</v>
      </c>
      <c r="C215" s="1">
        <v>4.7826135673983389E-2</v>
      </c>
      <c r="D215" s="1">
        <f t="shared" si="4"/>
        <v>3.324724427271733E-2</v>
      </c>
      <c r="E215" s="1">
        <v>4.8302218003862939E-2</v>
      </c>
      <c r="F215" s="1">
        <f t="shared" si="5"/>
        <v>3.372332660259688E-2</v>
      </c>
      <c r="H215" s="114"/>
    </row>
    <row r="216" spans="1:8">
      <c r="A216" s="2">
        <v>40057</v>
      </c>
      <c r="B216" s="1">
        <v>-1.0694418681358326E-2</v>
      </c>
      <c r="C216" s="1">
        <v>5.0835978590758009E-2</v>
      </c>
      <c r="D216" s="1">
        <f t="shared" si="4"/>
        <v>4.0141559909399681E-2</v>
      </c>
      <c r="E216" s="1">
        <v>5.060420626307334E-2</v>
      </c>
      <c r="F216" s="1">
        <f t="shared" si="5"/>
        <v>3.9909787581715012E-2</v>
      </c>
      <c r="H216" s="114"/>
    </row>
    <row r="217" spans="1:8">
      <c r="A217" s="2">
        <v>40087</v>
      </c>
      <c r="B217" s="1">
        <v>-9.3614906899333449E-3</v>
      </c>
      <c r="C217" s="1">
        <v>5.2204878338246087E-2</v>
      </c>
      <c r="D217" s="1">
        <f t="shared" si="4"/>
        <v>4.284338764831274E-2</v>
      </c>
      <c r="E217" s="1">
        <v>5.1550087309670596E-2</v>
      </c>
      <c r="F217" s="1">
        <f t="shared" si="5"/>
        <v>4.2188596619737249E-2</v>
      </c>
      <c r="H217" s="114"/>
    </row>
    <row r="218" spans="1:8">
      <c r="A218" s="2">
        <v>40118</v>
      </c>
      <c r="B218" s="1">
        <v>-1.3295622336650133E-2</v>
      </c>
      <c r="C218" s="1">
        <v>5.2940272297246821E-2</v>
      </c>
      <c r="D218" s="1">
        <f t="shared" si="4"/>
        <v>3.964464996059669E-2</v>
      </c>
      <c r="E218" s="1">
        <v>5.1923428083702108E-2</v>
      </c>
      <c r="F218" s="1">
        <f t="shared" si="5"/>
        <v>3.8627805747051977E-2</v>
      </c>
      <c r="H218" s="114"/>
    </row>
    <row r="219" spans="1:8">
      <c r="A219" s="2">
        <v>40148</v>
      </c>
      <c r="B219" s="1">
        <v>-1.9432367228807684E-2</v>
      </c>
      <c r="C219" s="1">
        <v>5.13078022363848E-2</v>
      </c>
      <c r="D219" s="1">
        <f t="shared" si="4"/>
        <v>3.1875435007577113E-2</v>
      </c>
      <c r="E219" s="1">
        <v>5.0283545535741318E-2</v>
      </c>
      <c r="F219" s="1">
        <f t="shared" si="5"/>
        <v>3.0851178306933635E-2</v>
      </c>
      <c r="H219" s="114"/>
    </row>
    <row r="220" spans="1:8">
      <c r="A220" s="2">
        <v>40179</v>
      </c>
      <c r="B220" s="1">
        <v>-2.1838244837523758E-2</v>
      </c>
      <c r="C220" s="1">
        <v>5.0440706722601807E-2</v>
      </c>
      <c r="D220" s="1">
        <f t="shared" si="4"/>
        <v>2.8602461885078048E-2</v>
      </c>
      <c r="E220" s="1">
        <v>4.8712447216701059E-2</v>
      </c>
      <c r="F220" s="1">
        <f t="shared" si="5"/>
        <v>2.68742023791773E-2</v>
      </c>
      <c r="H220" s="114"/>
    </row>
    <row r="221" spans="1:8">
      <c r="A221" s="2">
        <v>40210</v>
      </c>
      <c r="B221" s="1">
        <v>-2.1510101359778207E-2</v>
      </c>
      <c r="C221" s="1">
        <v>5.0902421788741145E-2</v>
      </c>
      <c r="D221" s="1">
        <f t="shared" si="4"/>
        <v>2.9392320428962938E-2</v>
      </c>
      <c r="E221" s="1">
        <v>4.9443535144450337E-2</v>
      </c>
      <c r="F221" s="1">
        <f t="shared" si="5"/>
        <v>2.793343378467213E-2</v>
      </c>
      <c r="H221" s="114"/>
    </row>
    <row r="222" spans="1:8">
      <c r="A222" s="2">
        <v>40238</v>
      </c>
      <c r="B222" s="1">
        <v>-1.880411247253256E-2</v>
      </c>
      <c r="C222" s="1">
        <v>5.0795949799584704E-2</v>
      </c>
      <c r="D222" s="1">
        <f t="shared" si="4"/>
        <v>3.1991837327052144E-2</v>
      </c>
      <c r="E222" s="1">
        <v>4.9628090463924163E-2</v>
      </c>
      <c r="F222" s="1">
        <f t="shared" si="5"/>
        <v>3.0823977991391603E-2</v>
      </c>
      <c r="H222" s="114"/>
    </row>
    <row r="223" spans="1:8">
      <c r="A223" s="2">
        <v>40269</v>
      </c>
      <c r="B223" s="1">
        <v>-2.0946051117537917E-2</v>
      </c>
      <c r="C223" s="1">
        <v>5.0554093036817176E-2</v>
      </c>
      <c r="D223" s="1">
        <f t="shared" si="4"/>
        <v>2.9608041919279258E-2</v>
      </c>
      <c r="E223" s="1">
        <v>4.9903427287748957E-2</v>
      </c>
      <c r="F223" s="1">
        <f t="shared" si="5"/>
        <v>2.895737617021104E-2</v>
      </c>
      <c r="H223" s="114"/>
    </row>
    <row r="224" spans="1:8">
      <c r="A224" s="2">
        <v>40299</v>
      </c>
      <c r="B224" s="1">
        <v>-2.0208618374596404E-2</v>
      </c>
      <c r="C224" s="1">
        <v>5.088934164651792E-2</v>
      </c>
      <c r="D224" s="1">
        <f t="shared" si="4"/>
        <v>3.0680723271921517E-2</v>
      </c>
      <c r="E224" s="1">
        <v>5.0103059059496628E-2</v>
      </c>
      <c r="F224" s="1">
        <f t="shared" si="5"/>
        <v>2.9894440684900225E-2</v>
      </c>
      <c r="H224" s="114"/>
    </row>
    <row r="225" spans="1:8">
      <c r="A225" s="2">
        <v>40330</v>
      </c>
      <c r="B225" s="1">
        <v>-1.9626335172125427E-2</v>
      </c>
      <c r="C225" s="1">
        <v>5.0858873260143191E-2</v>
      </c>
      <c r="D225" s="1">
        <f t="shared" si="4"/>
        <v>3.1232538088017764E-2</v>
      </c>
      <c r="E225" s="1">
        <v>5.0198986372241787E-2</v>
      </c>
      <c r="F225" s="1">
        <f t="shared" si="5"/>
        <v>3.057265120011636E-2</v>
      </c>
      <c r="H225" s="114"/>
    </row>
    <row r="226" spans="1:8">
      <c r="A226" s="2">
        <v>40360</v>
      </c>
      <c r="B226" s="1">
        <v>-1.9131403906975646E-2</v>
      </c>
      <c r="C226" s="1">
        <v>5.0375642706014759E-2</v>
      </c>
      <c r="D226" s="1">
        <f t="shared" si="4"/>
        <v>3.1244238799039113E-2</v>
      </c>
      <c r="E226" s="1">
        <v>5.0087225239423827E-2</v>
      </c>
      <c r="F226" s="1">
        <f t="shared" si="5"/>
        <v>3.0955821332448182E-2</v>
      </c>
      <c r="H226" s="114"/>
    </row>
    <row r="227" spans="1:8">
      <c r="A227" s="2">
        <v>40391</v>
      </c>
      <c r="B227" s="1">
        <v>-1.8794140690525426E-2</v>
      </c>
      <c r="C227" s="1">
        <v>5.0383781102178345E-2</v>
      </c>
      <c r="D227" s="1">
        <f t="shared" si="4"/>
        <v>3.1589640411652922E-2</v>
      </c>
      <c r="E227" s="1">
        <v>5.0084063621288075E-2</v>
      </c>
      <c r="F227" s="1">
        <f t="shared" si="5"/>
        <v>3.1289922930762645E-2</v>
      </c>
      <c r="H227" s="114"/>
    </row>
    <row r="228" spans="1:8">
      <c r="A228" s="2">
        <v>40422</v>
      </c>
      <c r="B228" s="1">
        <v>-2.7509126508938164E-2</v>
      </c>
      <c r="C228" s="1">
        <v>4.9564359816937353E-2</v>
      </c>
      <c r="D228" s="1">
        <f t="shared" si="4"/>
        <v>2.2055233307999189E-2</v>
      </c>
      <c r="E228" s="1">
        <v>4.9762941653879594E-2</v>
      </c>
      <c r="F228" s="1">
        <f t="shared" si="5"/>
        <v>2.225381514494143E-2</v>
      </c>
      <c r="H228" s="114"/>
    </row>
    <row r="229" spans="1:8">
      <c r="A229" s="2">
        <v>40452</v>
      </c>
      <c r="B229" s="1">
        <v>-2.613525639683463E-2</v>
      </c>
      <c r="C229" s="1">
        <v>4.9300802577672734E-2</v>
      </c>
      <c r="D229" s="1">
        <f t="shared" si="4"/>
        <v>2.3165546180838104E-2</v>
      </c>
      <c r="E229" s="1">
        <v>4.951006782985666E-2</v>
      </c>
      <c r="F229" s="1">
        <f t="shared" si="5"/>
        <v>2.337481143302203E-2</v>
      </c>
      <c r="H229" s="114"/>
    </row>
    <row r="230" spans="1:8">
      <c r="A230" s="2">
        <v>40483</v>
      </c>
      <c r="B230" s="1">
        <v>-2.3674971121888422E-2</v>
      </c>
      <c r="C230" s="1">
        <v>4.9486500104473218E-2</v>
      </c>
      <c r="D230" s="1">
        <f t="shared" si="4"/>
        <v>2.5811528982584795E-2</v>
      </c>
      <c r="E230" s="1">
        <v>4.9605813549598733E-2</v>
      </c>
      <c r="F230" s="1">
        <f t="shared" si="5"/>
        <v>2.5930842427710311E-2</v>
      </c>
      <c r="H230" s="114"/>
    </row>
    <row r="231" spans="1:8">
      <c r="A231" s="2">
        <v>40513</v>
      </c>
      <c r="B231" s="1">
        <v>-2.6170881076282234E-2</v>
      </c>
      <c r="C231" s="1">
        <v>5.0277136280516034E-2</v>
      </c>
      <c r="D231" s="1">
        <f t="shared" si="4"/>
        <v>2.41062552042338E-2</v>
      </c>
      <c r="E231" s="1">
        <v>5.0666576958016254E-2</v>
      </c>
      <c r="F231" s="1">
        <f t="shared" si="5"/>
        <v>2.449569588173402E-2</v>
      </c>
      <c r="G231" s="1">
        <v>-3.2014641852857302E-2</v>
      </c>
      <c r="H231" s="114"/>
    </row>
    <row r="232" spans="1:8">
      <c r="A232" s="2">
        <v>40544</v>
      </c>
      <c r="B232" s="1">
        <v>-2.6299000590743658E-2</v>
      </c>
      <c r="C232" s="1">
        <v>5.1020551673986808E-2</v>
      </c>
      <c r="D232" s="1">
        <f t="shared" si="4"/>
        <v>2.472155108324315E-2</v>
      </c>
      <c r="E232" s="1">
        <v>5.2013820212953886E-2</v>
      </c>
      <c r="F232" s="1">
        <f t="shared" si="5"/>
        <v>2.5714819622210228E-2</v>
      </c>
      <c r="H232" s="114"/>
    </row>
    <row r="233" spans="1:8">
      <c r="A233" s="2">
        <v>40575</v>
      </c>
      <c r="B233" s="1">
        <v>-2.716334692998057E-2</v>
      </c>
      <c r="C233" s="1">
        <v>5.1606641277537189E-2</v>
      </c>
      <c r="D233" s="1">
        <f t="shared" si="4"/>
        <v>2.444329434755662E-2</v>
      </c>
      <c r="E233" s="1">
        <v>5.2344529730287505E-2</v>
      </c>
      <c r="F233" s="1">
        <f t="shared" si="5"/>
        <v>2.5181182800306935E-2</v>
      </c>
      <c r="H233" s="114"/>
    </row>
    <row r="234" spans="1:8">
      <c r="A234" s="2">
        <v>40603</v>
      </c>
      <c r="B234" s="1">
        <v>-3.0343153562485438E-2</v>
      </c>
      <c r="C234" s="1">
        <v>5.2020267182693876E-2</v>
      </c>
      <c r="D234" s="1">
        <f t="shared" si="4"/>
        <v>2.1677113620208438E-2</v>
      </c>
      <c r="E234" s="1">
        <v>5.2775602743192977E-2</v>
      </c>
      <c r="F234" s="1">
        <f t="shared" si="5"/>
        <v>2.2432449180707539E-2</v>
      </c>
      <c r="H234" s="114"/>
    </row>
    <row r="235" spans="1:8">
      <c r="A235" s="2">
        <v>40634</v>
      </c>
      <c r="B235" s="1">
        <v>-2.9476688423104351E-2</v>
      </c>
      <c r="C235" s="1">
        <v>5.2717777779415886E-2</v>
      </c>
      <c r="D235" s="1">
        <f t="shared" si="4"/>
        <v>2.3241089356311535E-2</v>
      </c>
      <c r="E235" s="1">
        <v>5.3506757032936614E-2</v>
      </c>
      <c r="F235" s="1">
        <f t="shared" si="5"/>
        <v>2.4030068609832263E-2</v>
      </c>
      <c r="H235" s="114"/>
    </row>
    <row r="236" spans="1:8">
      <c r="A236" s="2">
        <v>40664</v>
      </c>
      <c r="B236" s="1">
        <v>-3.0823334678680533E-2</v>
      </c>
      <c r="C236" s="1">
        <v>5.3490571802658662E-2</v>
      </c>
      <c r="D236" s="1">
        <f t="shared" si="4"/>
        <v>2.266723712397813E-2</v>
      </c>
      <c r="E236" s="1">
        <v>5.4643487956675195E-2</v>
      </c>
      <c r="F236" s="1">
        <f t="shared" si="5"/>
        <v>2.3820153277994662E-2</v>
      </c>
      <c r="H236" s="114"/>
    </row>
    <row r="237" spans="1:8">
      <c r="A237" s="2">
        <v>40695</v>
      </c>
      <c r="B237" s="1">
        <v>-3.3143619919844582E-2</v>
      </c>
      <c r="C237" s="1">
        <v>5.3603246950777145E-2</v>
      </c>
      <c r="D237" s="1">
        <f t="shared" si="4"/>
        <v>2.0459627030932563E-2</v>
      </c>
      <c r="E237" s="1">
        <v>5.4762037825490148E-2</v>
      </c>
      <c r="F237" s="1">
        <f t="shared" si="5"/>
        <v>2.1618417905645566E-2</v>
      </c>
      <c r="H237" s="114"/>
    </row>
    <row r="238" spans="1:8">
      <c r="A238" s="2">
        <v>40725</v>
      </c>
      <c r="B238" s="1">
        <v>-3.5739970854676055E-2</v>
      </c>
      <c r="C238" s="1">
        <v>5.3522057912489311E-2</v>
      </c>
      <c r="D238" s="1">
        <f t="shared" si="4"/>
        <v>1.7782087057813256E-2</v>
      </c>
      <c r="E238" s="1">
        <v>5.4480077491566498E-2</v>
      </c>
      <c r="F238" s="1">
        <f t="shared" si="5"/>
        <v>1.8740106636890443E-2</v>
      </c>
      <c r="H238" s="114"/>
    </row>
    <row r="239" spans="1:8">
      <c r="A239" s="2">
        <v>40756</v>
      </c>
      <c r="B239" s="1">
        <v>-3.5230560595730875E-2</v>
      </c>
      <c r="C239" s="1">
        <v>5.4342462950462189E-2</v>
      </c>
      <c r="D239" s="1">
        <f t="shared" si="4"/>
        <v>1.9111902354731314E-2</v>
      </c>
      <c r="E239" s="1">
        <v>5.5156564975466102E-2</v>
      </c>
      <c r="F239" s="1">
        <f t="shared" si="5"/>
        <v>1.9926004379735227E-2</v>
      </c>
      <c r="H239" s="114"/>
    </row>
    <row r="240" spans="1:8">
      <c r="A240" s="2">
        <v>40787</v>
      </c>
      <c r="B240" s="1">
        <v>-3.0282200191029611E-2</v>
      </c>
      <c r="C240" s="1">
        <v>5.4210644848128049E-2</v>
      </c>
      <c r="D240" s="1">
        <f t="shared" si="4"/>
        <v>2.3928444657098438E-2</v>
      </c>
      <c r="E240" s="1">
        <v>5.3645525955650669E-2</v>
      </c>
      <c r="F240" s="1">
        <f t="shared" si="5"/>
        <v>2.3363325764621058E-2</v>
      </c>
      <c r="H240" s="114"/>
    </row>
    <row r="241" spans="1:8">
      <c r="A241" s="2">
        <v>40817</v>
      </c>
      <c r="B241" s="1">
        <v>-3.1018634412366086E-2</v>
      </c>
      <c r="C241" s="1">
        <v>5.4748509932738387E-2</v>
      </c>
      <c r="D241" s="1">
        <f t="shared" si="4"/>
        <v>2.3729875520372302E-2</v>
      </c>
      <c r="E241" s="1">
        <v>5.4898018292145169E-2</v>
      </c>
      <c r="F241" s="1">
        <f t="shared" si="5"/>
        <v>2.3879383879779083E-2</v>
      </c>
      <c r="H241" s="114"/>
    </row>
    <row r="242" spans="1:8">
      <c r="A242" s="2">
        <v>40848</v>
      </c>
      <c r="B242" s="1">
        <v>-3.1711216201023719E-2</v>
      </c>
      <c r="C242" s="1">
        <v>5.4292568300611431E-2</v>
      </c>
      <c r="D242" s="1">
        <f t="shared" si="4"/>
        <v>2.2581352099587712E-2</v>
      </c>
      <c r="E242" s="1">
        <v>5.4012270750953051E-2</v>
      </c>
      <c r="F242" s="1">
        <f t="shared" si="5"/>
        <v>2.2301054549929332E-2</v>
      </c>
      <c r="H242" s="114"/>
    </row>
    <row r="243" spans="1:8">
      <c r="A243" s="2">
        <v>40878</v>
      </c>
      <c r="B243" s="1">
        <v>-2.9410248617570498E-2</v>
      </c>
      <c r="C243" s="1">
        <v>5.4079672703821691E-2</v>
      </c>
      <c r="D243" s="1">
        <f t="shared" si="4"/>
        <v>2.4669424086251193E-2</v>
      </c>
      <c r="E243" s="1">
        <v>5.3301589859148173E-2</v>
      </c>
      <c r="F243" s="1">
        <f t="shared" si="5"/>
        <v>2.3891341241577674E-2</v>
      </c>
      <c r="G243" s="1">
        <v>-2.3662468221466955E-2</v>
      </c>
      <c r="H243" s="114"/>
    </row>
    <row r="244" spans="1:8">
      <c r="A244" s="2">
        <v>40909</v>
      </c>
      <c r="B244" s="1">
        <v>-3.1055191516431262E-2</v>
      </c>
      <c r="C244" s="1">
        <v>5.3743981276507903E-2</v>
      </c>
      <c r="D244" s="1">
        <f t="shared" si="4"/>
        <v>2.2688789760076641E-2</v>
      </c>
      <c r="E244" s="1">
        <v>5.3579763287517672E-2</v>
      </c>
      <c r="F244" s="1">
        <f t="shared" si="5"/>
        <v>2.252457177108641E-2</v>
      </c>
      <c r="H244" s="114"/>
    </row>
    <row r="245" spans="1:8">
      <c r="A245" s="2">
        <v>40940</v>
      </c>
      <c r="B245" s="1">
        <v>-3.1186780396810419E-2</v>
      </c>
      <c r="C245" s="1">
        <v>5.3157630184172397E-2</v>
      </c>
      <c r="D245" s="1">
        <f t="shared" si="4"/>
        <v>2.1970849787361978E-2</v>
      </c>
      <c r="E245" s="1">
        <v>5.3065302884320126E-2</v>
      </c>
      <c r="F245" s="1">
        <f t="shared" si="5"/>
        <v>2.1878522487509707E-2</v>
      </c>
      <c r="H245" s="114"/>
    </row>
    <row r="246" spans="1:8">
      <c r="A246" s="2">
        <v>40969</v>
      </c>
      <c r="B246" s="1">
        <v>-3.0165224951726601E-2</v>
      </c>
      <c r="C246" s="1">
        <v>5.2724408462376221E-2</v>
      </c>
      <c r="D246" s="1">
        <f t="shared" si="4"/>
        <v>2.255918351064962E-2</v>
      </c>
      <c r="E246" s="1">
        <v>5.2016388329512664E-2</v>
      </c>
      <c r="F246" s="1">
        <f t="shared" si="5"/>
        <v>2.1851163377786063E-2</v>
      </c>
      <c r="G246" s="1"/>
      <c r="H246" s="114"/>
    </row>
    <row r="247" spans="1:8">
      <c r="A247" s="2">
        <v>41000</v>
      </c>
      <c r="B247" s="1">
        <v>-2.9099965653547073E-2</v>
      </c>
      <c r="C247" s="1">
        <v>5.1801539772538902E-2</v>
      </c>
      <c r="D247" s="1">
        <f t="shared" si="4"/>
        <v>2.2701574118991829E-2</v>
      </c>
      <c r="E247" s="1">
        <v>5.0452590064588229E-2</v>
      </c>
      <c r="F247" s="1">
        <f t="shared" si="5"/>
        <v>2.1352624411041157E-2</v>
      </c>
      <c r="G247" s="1"/>
      <c r="H247" s="114"/>
    </row>
    <row r="248" spans="1:8">
      <c r="A248" s="2">
        <v>41030</v>
      </c>
      <c r="B248" s="1">
        <v>-2.7813814596656949E-2</v>
      </c>
      <c r="C248" s="1">
        <v>5.0648826060205238E-2</v>
      </c>
      <c r="D248" s="1">
        <f t="shared" si="4"/>
        <v>2.2835011463548289E-2</v>
      </c>
      <c r="E248" s="1">
        <v>4.8908351681421047E-2</v>
      </c>
      <c r="F248" s="1">
        <f t="shared" si="5"/>
        <v>2.1094537084764099E-2</v>
      </c>
      <c r="G248" s="1"/>
      <c r="H248" s="114"/>
    </row>
    <row r="249" spans="1:8">
      <c r="A249" s="2">
        <v>41061</v>
      </c>
      <c r="B249" s="1">
        <v>-2.5335171425508066E-2</v>
      </c>
      <c r="C249" s="1">
        <v>4.9709291265194376E-2</v>
      </c>
      <c r="D249" s="1">
        <f t="shared" si="4"/>
        <v>2.437411983968631E-2</v>
      </c>
      <c r="E249" s="1">
        <v>4.7902005636457481E-2</v>
      </c>
      <c r="F249" s="1">
        <f t="shared" si="5"/>
        <v>2.2566834210949415E-2</v>
      </c>
      <c r="G249" s="1"/>
      <c r="H249" s="114"/>
    </row>
    <row r="250" spans="1:8">
      <c r="A250" s="2">
        <v>41091</v>
      </c>
      <c r="B250" s="225">
        <v>-2.3328804344354814E-2</v>
      </c>
      <c r="C250" s="225">
        <v>4.8963438535438164E-2</v>
      </c>
      <c r="D250" s="225">
        <f t="shared" si="4"/>
        <v>2.563463419108335E-2</v>
      </c>
      <c r="E250" s="1">
        <v>4.7037105518266412E-2</v>
      </c>
      <c r="F250" s="225">
        <f t="shared" si="5"/>
        <v>2.3708301173911598E-2</v>
      </c>
      <c r="G250" s="1"/>
      <c r="H250" s="114"/>
    </row>
    <row r="251" spans="1:8">
      <c r="A251" s="2">
        <v>41122</v>
      </c>
      <c r="B251" s="225">
        <v>-2.2775497171124995E-2</v>
      </c>
      <c r="C251" s="225">
        <v>4.7960450155525323E-2</v>
      </c>
      <c r="D251" s="225">
        <f t="shared" si="4"/>
        <v>2.5184952984400329E-2</v>
      </c>
      <c r="E251" s="1">
        <v>4.622144113664664E-2</v>
      </c>
      <c r="F251" s="225">
        <f t="shared" si="5"/>
        <v>2.3445943965521646E-2</v>
      </c>
      <c r="G251" s="1"/>
      <c r="H251" s="114"/>
    </row>
    <row r="252" spans="1:8">
      <c r="A252" s="2">
        <v>41153</v>
      </c>
      <c r="B252" s="225">
        <v>-2.1235775149602058E-2</v>
      </c>
      <c r="C252" s="225">
        <v>4.6902923563524899E-2</v>
      </c>
      <c r="D252" s="225">
        <f t="shared" si="4"/>
        <v>2.5667148413922841E-2</v>
      </c>
      <c r="E252" s="1">
        <v>4.6188971984082242E-2</v>
      </c>
      <c r="F252" s="225">
        <f t="shared" si="5"/>
        <v>2.4953196834480183E-2</v>
      </c>
      <c r="G252" s="1"/>
      <c r="H252" s="114"/>
    </row>
    <row r="253" spans="1:8">
      <c r="A253" s="2">
        <v>41183</v>
      </c>
      <c r="B253" s="225">
        <v>-2.0712756367469248E-2</v>
      </c>
      <c r="C253" s="225">
        <v>4.5777834413189791E-2</v>
      </c>
      <c r="D253" s="225">
        <f t="shared" si="4"/>
        <v>2.5065078045720543E-2</v>
      </c>
      <c r="E253" s="1">
        <v>4.4454287268701834E-2</v>
      </c>
      <c r="F253" s="225">
        <f t="shared" si="5"/>
        <v>2.3741530901232585E-2</v>
      </c>
      <c r="G253" s="1"/>
      <c r="H253" s="114"/>
    </row>
    <row r="254" spans="1:8">
      <c r="A254" s="2">
        <v>41214</v>
      </c>
      <c r="B254" s="225">
        <v>-1.7694665616512509E-2</v>
      </c>
      <c r="C254" s="225">
        <v>4.5021300521138535E-2</v>
      </c>
      <c r="D254" s="225">
        <f t="shared" si="4"/>
        <v>2.7326634904626026E-2</v>
      </c>
      <c r="E254" s="1">
        <v>4.3844956951152758E-2</v>
      </c>
      <c r="F254" s="225">
        <f t="shared" si="5"/>
        <v>2.6150291334640249E-2</v>
      </c>
      <c r="G254" s="1"/>
      <c r="H254" s="114"/>
    </row>
    <row r="255" spans="1:8">
      <c r="A255" s="2">
        <v>41244</v>
      </c>
      <c r="B255" s="225">
        <v>-2.1797803473318722E-2</v>
      </c>
      <c r="C255" s="225">
        <v>4.4418162575896231E-2</v>
      </c>
      <c r="D255" s="225">
        <f t="shared" si="4"/>
        <v>2.2620359102577509E-2</v>
      </c>
      <c r="E255" s="1">
        <v>4.3759645921410836E-2</v>
      </c>
      <c r="F255" s="225">
        <f t="shared" si="5"/>
        <v>2.1961842448092114E-2</v>
      </c>
      <c r="G255" s="1">
        <v>-2.0291977170201633E-2</v>
      </c>
      <c r="H255" s="114"/>
    </row>
    <row r="256" spans="1:8">
      <c r="A256" s="2">
        <v>41275</v>
      </c>
      <c r="B256" s="225">
        <v>-2.2459014931634751E-2</v>
      </c>
      <c r="C256" s="225">
        <v>4.4604871577033668E-2</v>
      </c>
      <c r="D256" s="225">
        <f t="shared" si="4"/>
        <v>2.2145856645398917E-2</v>
      </c>
      <c r="E256" s="1">
        <v>4.365601854614843E-2</v>
      </c>
      <c r="F256" s="225">
        <f t="shared" si="5"/>
        <v>2.1197003614513679E-2</v>
      </c>
      <c r="H256" s="114"/>
    </row>
    <row r="257" spans="1:8">
      <c r="A257" s="2">
        <v>41306</v>
      </c>
      <c r="B257" s="225">
        <v>-1.9751442183347737E-2</v>
      </c>
      <c r="C257" s="225">
        <v>4.4724889943863956E-2</v>
      </c>
      <c r="D257" s="225">
        <f t="shared" si="4"/>
        <v>2.4973447760516219E-2</v>
      </c>
      <c r="E257" s="1">
        <v>4.3720444704011492E-2</v>
      </c>
      <c r="F257" s="225">
        <f t="shared" si="5"/>
        <v>2.3969002520663755E-2</v>
      </c>
      <c r="G257" s="1"/>
      <c r="H257" s="114"/>
    </row>
    <row r="258" spans="1:8">
      <c r="A258" s="2">
        <v>41334</v>
      </c>
      <c r="B258" s="225">
        <v>-1.8205833922199825E-2</v>
      </c>
      <c r="C258" s="225">
        <v>4.4074860101654283E-2</v>
      </c>
      <c r="D258" s="225">
        <f t="shared" si="4"/>
        <v>2.5869026179454458E-2</v>
      </c>
      <c r="E258" s="1">
        <v>4.3350398523883248E-2</v>
      </c>
      <c r="F258" s="225">
        <f t="shared" si="5"/>
        <v>2.5144564601683423E-2</v>
      </c>
      <c r="G258" s="1"/>
      <c r="H258" s="114"/>
    </row>
    <row r="259" spans="1:8">
      <c r="A259" s="2">
        <v>41365</v>
      </c>
      <c r="B259" s="225">
        <v>-1.7213227793939623E-2</v>
      </c>
      <c r="C259" s="225">
        <v>4.3729131588204719E-2</v>
      </c>
      <c r="D259" s="225">
        <f t="shared" si="4"/>
        <v>2.6515903794265095E-2</v>
      </c>
      <c r="E259" s="1">
        <v>4.3418875711323884E-2</v>
      </c>
      <c r="F259" s="225">
        <f t="shared" si="5"/>
        <v>2.6205647917384261E-2</v>
      </c>
      <c r="G259" s="1"/>
      <c r="H259" s="114"/>
    </row>
    <row r="260" spans="1:8">
      <c r="A260" s="2">
        <v>41395</v>
      </c>
      <c r="B260" s="225">
        <v>-1.7683858319543878E-2</v>
      </c>
      <c r="C260" s="225">
        <v>4.3688314461852479E-2</v>
      </c>
      <c r="D260" s="225">
        <f t="shared" si="4"/>
        <v>2.6004456142308601E-2</v>
      </c>
      <c r="E260" s="1">
        <v>4.329994971757805E-2</v>
      </c>
      <c r="F260" s="225">
        <f t="shared" si="5"/>
        <v>2.5616091398034172E-2</v>
      </c>
      <c r="G260" s="1"/>
      <c r="H260" s="114"/>
    </row>
    <row r="261" spans="1:8">
      <c r="A261" s="2">
        <v>41426</v>
      </c>
      <c r="B261" s="225">
        <v>-1.8050231277870005E-2</v>
      </c>
      <c r="C261" s="225">
        <v>4.3606542634885892E-2</v>
      </c>
      <c r="D261" s="225">
        <f t="shared" si="4"/>
        <v>2.5556311357015887E-2</v>
      </c>
      <c r="E261" s="1">
        <v>4.29371673978685E-2</v>
      </c>
      <c r="F261" s="225">
        <f t="shared" si="5"/>
        <v>2.4886936119998496E-2</v>
      </c>
      <c r="G261" s="1"/>
      <c r="H261" s="114"/>
    </row>
    <row r="262" spans="1:8">
      <c r="A262" s="2">
        <v>41456</v>
      </c>
      <c r="B262" s="225">
        <v>-1.7251727337287956E-2</v>
      </c>
      <c r="C262" s="225">
        <v>4.4395127322676094E-2</v>
      </c>
      <c r="D262" s="225">
        <f t="shared" si="4"/>
        <v>2.7143399985388138E-2</v>
      </c>
      <c r="E262" s="1">
        <v>4.3602234003777052E-2</v>
      </c>
      <c r="F262" s="225">
        <f t="shared" si="5"/>
        <v>2.6350506666489096E-2</v>
      </c>
      <c r="G262" s="1"/>
      <c r="H262" s="114"/>
    </row>
    <row r="263" spans="1:8">
      <c r="A263" s="2">
        <v>41487</v>
      </c>
      <c r="B263" s="225">
        <v>-1.6472911663024749E-2</v>
      </c>
      <c r="C263" s="225">
        <v>4.4641219560372356E-2</v>
      </c>
      <c r="D263" s="225">
        <f t="shared" ref="D263:D322" si="6">B263+C263</f>
        <v>2.8168307897347606E-2</v>
      </c>
      <c r="E263" s="1">
        <v>4.3545109320932855E-2</v>
      </c>
      <c r="F263" s="225">
        <f t="shared" ref="F263:F322" si="7">B263+E263</f>
        <v>2.7072197657908106E-2</v>
      </c>
      <c r="G263" s="1"/>
      <c r="H263" s="114"/>
    </row>
    <row r="264" spans="1:8">
      <c r="A264" s="2">
        <v>41518</v>
      </c>
      <c r="B264" s="225">
        <v>-1.4277235196809316E-2</v>
      </c>
      <c r="C264" s="225">
        <v>4.4246602594288552E-2</v>
      </c>
      <c r="D264" s="225">
        <f t="shared" si="6"/>
        <v>2.9969367397479234E-2</v>
      </c>
      <c r="E264" s="1">
        <v>4.3540426439419688E-2</v>
      </c>
      <c r="F264" s="225">
        <f t="shared" si="7"/>
        <v>2.926319124261037E-2</v>
      </c>
      <c r="G264" s="1"/>
      <c r="H264" s="114"/>
    </row>
    <row r="265" spans="1:8">
      <c r="A265" s="2">
        <v>41548</v>
      </c>
      <c r="B265" s="225">
        <v>-1.2967929657177336E-2</v>
      </c>
      <c r="C265" s="225">
        <v>4.4000957068203811E-2</v>
      </c>
      <c r="D265" s="225">
        <f t="shared" si="6"/>
        <v>3.1033027411026474E-2</v>
      </c>
      <c r="E265" s="1">
        <v>4.3357299167002768E-2</v>
      </c>
      <c r="F265" s="225">
        <f t="shared" si="7"/>
        <v>3.0389369509825431E-2</v>
      </c>
      <c r="H265" s="114"/>
    </row>
    <row r="266" spans="1:8">
      <c r="A266" s="2">
        <v>41579</v>
      </c>
      <c r="B266" s="225">
        <v>-1.9539745798024269E-2</v>
      </c>
      <c r="C266" s="225">
        <v>4.6210142599262476E-2</v>
      </c>
      <c r="D266" s="225">
        <f t="shared" si="6"/>
        <v>2.6670396801238207E-2</v>
      </c>
      <c r="E266" s="1">
        <v>4.5607450049501549E-2</v>
      </c>
      <c r="F266" s="225">
        <f t="shared" si="7"/>
        <v>2.6067704251477281E-2</v>
      </c>
      <c r="H266" s="114"/>
    </row>
    <row r="267" spans="1:8">
      <c r="A267" s="2">
        <v>41609</v>
      </c>
      <c r="B267" s="225">
        <v>-1.7125402315154241E-2</v>
      </c>
      <c r="C267" s="225">
        <v>4.6675445066374818E-2</v>
      </c>
      <c r="D267" s="225">
        <f t="shared" si="6"/>
        <v>2.9550042751220577E-2</v>
      </c>
      <c r="E267" s="1">
        <v>4.580458112983652E-2</v>
      </c>
      <c r="F267" s="225">
        <f t="shared" si="7"/>
        <v>2.867917881468228E-2</v>
      </c>
      <c r="G267" s="1">
        <v>-3.1998160408686319E-2</v>
      </c>
      <c r="H267" s="114"/>
    </row>
    <row r="268" spans="1:8">
      <c r="A268" s="2">
        <v>41640</v>
      </c>
      <c r="B268" s="225">
        <v>-1.5058023713455528E-2</v>
      </c>
      <c r="C268" s="225">
        <v>4.7717530989446783E-2</v>
      </c>
      <c r="D268" s="225">
        <f t="shared" si="6"/>
        <v>3.2659507275991255E-2</v>
      </c>
      <c r="E268" s="1">
        <v>4.6472161006005278E-2</v>
      </c>
      <c r="F268" s="225">
        <f t="shared" si="7"/>
        <v>3.141413729254975E-2</v>
      </c>
      <c r="H268" s="114"/>
    </row>
    <row r="269" spans="1:8">
      <c r="A269" s="2">
        <v>41671</v>
      </c>
      <c r="B269" s="225">
        <v>-1.5849905637515739E-2</v>
      </c>
      <c r="C269" s="225">
        <v>4.5633898136511232E-2</v>
      </c>
      <c r="D269" s="225">
        <f t="shared" si="6"/>
        <v>2.9783992498995493E-2</v>
      </c>
      <c r="E269" s="1">
        <v>4.4549830083007537E-2</v>
      </c>
      <c r="F269" s="225">
        <f t="shared" si="7"/>
        <v>2.8699924445491798E-2</v>
      </c>
      <c r="H269" s="114"/>
    </row>
    <row r="270" spans="1:8">
      <c r="A270" s="2">
        <v>41699</v>
      </c>
      <c r="B270" s="225">
        <v>-1.5744906140935589E-2</v>
      </c>
      <c r="C270" s="225">
        <v>4.478616255520089E-2</v>
      </c>
      <c r="D270" s="225">
        <f t="shared" si="6"/>
        <v>2.9041256414265301E-2</v>
      </c>
      <c r="E270" s="1">
        <v>4.3966953288839018E-2</v>
      </c>
      <c r="F270" s="225">
        <f t="shared" si="7"/>
        <v>2.8222047147903429E-2</v>
      </c>
      <c r="H270" s="114"/>
    </row>
    <row r="271" spans="1:8">
      <c r="A271" s="2">
        <v>41730</v>
      </c>
      <c r="B271" s="225">
        <v>-1.6831195378447218E-2</v>
      </c>
      <c r="C271" s="225">
        <v>4.5122870457083637E-2</v>
      </c>
      <c r="D271" s="225">
        <f t="shared" si="6"/>
        <v>2.8291675078636419E-2</v>
      </c>
      <c r="E271" s="1">
        <v>4.4310593418516786E-2</v>
      </c>
      <c r="F271" s="225">
        <f t="shared" si="7"/>
        <v>2.7479398040069568E-2</v>
      </c>
      <c r="H271" s="114"/>
    </row>
    <row r="272" spans="1:8">
      <c r="A272" s="2">
        <v>41760</v>
      </c>
      <c r="B272" s="225">
        <v>-1.3695078083022994E-2</v>
      </c>
      <c r="C272" s="225">
        <v>4.5005713894928558E-2</v>
      </c>
      <c r="D272" s="225">
        <f t="shared" si="6"/>
        <v>3.131063581190556E-2</v>
      </c>
      <c r="E272" s="1">
        <v>4.4623628661529358E-2</v>
      </c>
      <c r="F272" s="225">
        <f t="shared" si="7"/>
        <v>3.0928550578506363E-2</v>
      </c>
      <c r="H272" s="114"/>
    </row>
    <row r="273" spans="1:8">
      <c r="A273" s="2">
        <v>41791</v>
      </c>
      <c r="B273" s="225">
        <v>-1.2291057106886816E-2</v>
      </c>
      <c r="C273" s="225">
        <v>4.5020327095447926E-2</v>
      </c>
      <c r="D273" s="225">
        <f t="shared" si="6"/>
        <v>3.2729269988561113E-2</v>
      </c>
      <c r="E273" s="1">
        <v>4.494893243363627E-2</v>
      </c>
      <c r="F273" s="225">
        <f t="shared" si="7"/>
        <v>3.265787532674945E-2</v>
      </c>
      <c r="H273" s="114"/>
    </row>
    <row r="274" spans="1:8">
      <c r="A274" s="2">
        <v>41821</v>
      </c>
      <c r="B274" s="225">
        <v>-1.0975057938248123E-2</v>
      </c>
      <c r="C274" s="225">
        <v>4.559591148196325E-2</v>
      </c>
      <c r="D274" s="225">
        <f t="shared" si="6"/>
        <v>3.4620853543715129E-2</v>
      </c>
      <c r="E274" s="1">
        <v>4.5642355442602082E-2</v>
      </c>
      <c r="F274" s="225">
        <f t="shared" si="7"/>
        <v>3.4667297504353961E-2</v>
      </c>
      <c r="H274" s="114"/>
    </row>
    <row r="275" spans="1:8">
      <c r="A275" s="2">
        <v>41852</v>
      </c>
      <c r="B275" s="225">
        <v>-8.4252013969077812E-3</v>
      </c>
      <c r="C275" s="225">
        <v>4.4479097014661038E-2</v>
      </c>
      <c r="D275" s="225">
        <f t="shared" si="6"/>
        <v>3.6053895617753254E-2</v>
      </c>
      <c r="E275" s="1">
        <v>4.4806749973980591E-2</v>
      </c>
      <c r="F275" s="225">
        <f t="shared" si="7"/>
        <v>3.6381548577072806E-2</v>
      </c>
      <c r="H275" s="114"/>
    </row>
    <row r="276" spans="1:8">
      <c r="A276" s="2">
        <v>41883</v>
      </c>
      <c r="B276" s="225">
        <v>-5.4642396370029912E-3</v>
      </c>
      <c r="C276" s="225">
        <v>4.9406446898130195E-2</v>
      </c>
      <c r="D276" s="225">
        <f t="shared" si="6"/>
        <v>4.39422072611272E-2</v>
      </c>
      <c r="E276" s="1">
        <v>4.9029392368926415E-2</v>
      </c>
      <c r="F276" s="225">
        <f t="shared" si="7"/>
        <v>4.3565152731923421E-2</v>
      </c>
      <c r="H276" s="114"/>
    </row>
    <row r="277" spans="1:8">
      <c r="A277" s="2">
        <v>41913</v>
      </c>
      <c r="B277" s="225">
        <v>-5.0013973500114559E-3</v>
      </c>
      <c r="C277" s="225">
        <v>4.9774540765500981E-2</v>
      </c>
      <c r="D277" s="225">
        <f t="shared" si="6"/>
        <v>4.4773143415489526E-2</v>
      </c>
      <c r="E277" s="1">
        <v>4.9361734040754203E-2</v>
      </c>
      <c r="F277" s="225">
        <f t="shared" si="7"/>
        <v>4.4360336690742748E-2</v>
      </c>
      <c r="H277" s="114"/>
    </row>
    <row r="278" spans="1:8">
      <c r="A278" s="2">
        <v>41944</v>
      </c>
      <c r="B278" s="225">
        <v>1.6067226085391094E-3</v>
      </c>
      <c r="C278" s="225">
        <v>5.014268910916108E-2</v>
      </c>
      <c r="D278" s="225">
        <f t="shared" si="6"/>
        <v>5.1749411717700186E-2</v>
      </c>
      <c r="E278" s="1">
        <v>4.9773862112582314E-2</v>
      </c>
      <c r="F278" s="225">
        <f t="shared" si="7"/>
        <v>5.138058472112142E-2</v>
      </c>
      <c r="H278" s="114"/>
    </row>
    <row r="279" spans="1:8">
      <c r="A279" s="2">
        <v>41974</v>
      </c>
      <c r="B279" s="225">
        <v>5.6300690854669501E-3</v>
      </c>
      <c r="C279" s="225">
        <v>5.3881805611303756E-2</v>
      </c>
      <c r="D279" s="225">
        <f t="shared" si="6"/>
        <v>5.9511874696770703E-2</v>
      </c>
      <c r="E279" s="1">
        <v>5.3391211114263662E-2</v>
      </c>
      <c r="F279" s="225">
        <f t="shared" si="7"/>
        <v>5.9021280199730609E-2</v>
      </c>
      <c r="H279" s="114"/>
    </row>
    <row r="280" spans="1:8">
      <c r="A280" s="2">
        <v>42005</v>
      </c>
      <c r="B280" s="1">
        <v>5.4134124135547549E-3</v>
      </c>
      <c r="C280" s="1">
        <v>5.1557764911185758E-2</v>
      </c>
      <c r="D280" s="225">
        <f t="shared" si="6"/>
        <v>5.697117732474051E-2</v>
      </c>
      <c r="E280" s="1">
        <v>5.1223651408413569E-2</v>
      </c>
      <c r="F280" s="225">
        <f t="shared" si="7"/>
        <v>5.6637063821968321E-2</v>
      </c>
      <c r="H280" s="114"/>
    </row>
    <row r="281" spans="1:8">
      <c r="A281" s="2">
        <v>42036</v>
      </c>
      <c r="B281" s="1">
        <v>6.1658103963859569E-3</v>
      </c>
      <c r="C281" s="1">
        <v>5.9154058011079341E-2</v>
      </c>
      <c r="D281" s="225">
        <f t="shared" si="6"/>
        <v>6.5319868407465301E-2</v>
      </c>
      <c r="E281" s="1">
        <v>5.8279089344679631E-2</v>
      </c>
      <c r="F281" s="225">
        <f t="shared" si="7"/>
        <v>6.4444899741065584E-2</v>
      </c>
      <c r="H281" s="114"/>
    </row>
    <row r="282" spans="1:8">
      <c r="A282" s="2">
        <v>42064</v>
      </c>
      <c r="B282" s="1">
        <v>6.6953935052888221E-3</v>
      </c>
      <c r="C282" s="1">
        <v>6.7797783739615328E-2</v>
      </c>
      <c r="D282" s="225">
        <f t="shared" si="6"/>
        <v>7.4493177244904146E-2</v>
      </c>
      <c r="E282" s="1">
        <v>6.6268168581273851E-2</v>
      </c>
      <c r="F282" s="225">
        <f t="shared" si="7"/>
        <v>7.2963562086562669E-2</v>
      </c>
      <c r="H282" s="114"/>
    </row>
    <row r="283" spans="1:8">
      <c r="A283" s="2">
        <v>42095</v>
      </c>
      <c r="B283" s="1">
        <v>7.264031430502282E-3</v>
      </c>
      <c r="C283" s="1">
        <v>6.4310090186857918E-2</v>
      </c>
      <c r="D283" s="225">
        <f t="shared" si="6"/>
        <v>7.1574121617360195E-2</v>
      </c>
      <c r="E283" s="1">
        <v>6.3106414450803131E-2</v>
      </c>
      <c r="F283" s="225">
        <f t="shared" si="7"/>
        <v>7.0370445881305407E-2</v>
      </c>
      <c r="H283" s="114"/>
    </row>
    <row r="284" spans="1:8">
      <c r="A284" s="2">
        <v>42125</v>
      </c>
      <c r="B284" s="1">
        <v>6.5456259865584619E-3</v>
      </c>
      <c r="C284" s="1">
        <v>6.9551637538739122E-2</v>
      </c>
      <c r="D284" s="225">
        <f t="shared" si="6"/>
        <v>7.6097263525297582E-2</v>
      </c>
      <c r="E284" s="1">
        <v>6.7938938584491168E-2</v>
      </c>
      <c r="F284" s="225">
        <f t="shared" si="7"/>
        <v>7.4484564571049627E-2</v>
      </c>
      <c r="H284" s="114"/>
    </row>
    <row r="285" spans="1:8">
      <c r="A285" s="2">
        <v>42156</v>
      </c>
      <c r="B285" s="1">
        <v>7.7351143553493458E-3</v>
      </c>
      <c r="C285" s="1">
        <v>7.0593876031174937E-2</v>
      </c>
      <c r="D285" s="225">
        <f t="shared" si="6"/>
        <v>7.8328990386524286E-2</v>
      </c>
      <c r="E285" s="1">
        <v>6.913127239543447E-2</v>
      </c>
      <c r="F285" s="225">
        <f t="shared" si="7"/>
        <v>7.6866386750783819E-2</v>
      </c>
      <c r="H285" s="114"/>
    </row>
    <row r="286" spans="1:8">
      <c r="A286" s="2">
        <v>42186</v>
      </c>
      <c r="B286" s="1">
        <v>8.6027305574975458E-3</v>
      </c>
      <c r="C286" s="1">
        <v>7.6210263535187631E-2</v>
      </c>
      <c r="D286" s="225">
        <f t="shared" si="6"/>
        <v>8.4812994092685182E-2</v>
      </c>
      <c r="E286" s="1">
        <v>7.4098155245416519E-2</v>
      </c>
      <c r="F286" s="225">
        <f t="shared" si="7"/>
        <v>8.270088580291407E-2</v>
      </c>
      <c r="H286" s="114"/>
    </row>
    <row r="287" spans="1:8">
      <c r="A287" s="2">
        <v>42217</v>
      </c>
      <c r="B287" s="1">
        <v>7.3775281956914365E-3</v>
      </c>
      <c r="C287" s="1">
        <v>8.1514227524121241E-2</v>
      </c>
      <c r="D287" s="225">
        <f t="shared" si="6"/>
        <v>8.8891755719812671E-2</v>
      </c>
      <c r="E287" s="1">
        <v>7.8721108403158616E-2</v>
      </c>
      <c r="F287" s="225">
        <f t="shared" si="7"/>
        <v>8.6098636598850059E-2</v>
      </c>
      <c r="H287" s="114"/>
    </row>
    <row r="288" spans="1:8">
      <c r="A288" s="2">
        <v>42248</v>
      </c>
      <c r="B288" s="1">
        <v>4.3124644862185483E-3</v>
      </c>
      <c r="C288" s="1">
        <v>8.5762212955959247E-2</v>
      </c>
      <c r="D288" s="225">
        <f t="shared" si="6"/>
        <v>9.00746774421778E-2</v>
      </c>
      <c r="E288" s="1">
        <v>8.2461216751924638E-2</v>
      </c>
      <c r="F288" s="225">
        <f t="shared" si="7"/>
        <v>8.6773681238143191E-2</v>
      </c>
      <c r="H288" s="114"/>
    </row>
    <row r="289" spans="1:8">
      <c r="A289" s="2">
        <v>42278</v>
      </c>
      <c r="B289" s="1">
        <v>6.8583101694086332E-3</v>
      </c>
      <c r="C289" s="1">
        <v>8.4939220907300481E-2</v>
      </c>
      <c r="D289" s="225">
        <f t="shared" si="6"/>
        <v>9.1797531076709113E-2</v>
      </c>
      <c r="E289" s="1">
        <v>8.192608096123398E-2</v>
      </c>
      <c r="F289" s="225">
        <f t="shared" si="7"/>
        <v>8.8784391130642612E-2</v>
      </c>
      <c r="H289" s="114"/>
    </row>
    <row r="290" spans="1:8">
      <c r="A290" s="2">
        <v>42309</v>
      </c>
      <c r="B290" s="1">
        <v>8.7609122742618624E-3</v>
      </c>
      <c r="C290" s="1">
        <v>8.3055531163257326E-2</v>
      </c>
      <c r="D290" s="225">
        <f t="shared" si="6"/>
        <v>9.1816443437519185E-2</v>
      </c>
      <c r="E290" s="1">
        <v>8.0249655508480455E-2</v>
      </c>
      <c r="F290" s="225">
        <f t="shared" si="7"/>
        <v>8.9010567782742314E-2</v>
      </c>
      <c r="H290" s="114"/>
    </row>
    <row r="291" spans="1:8">
      <c r="A291" s="2">
        <v>42339</v>
      </c>
      <c r="B291" s="1">
        <v>1.8554507200133387E-2</v>
      </c>
      <c r="C291" s="1">
        <v>8.3689750215125369E-2</v>
      </c>
      <c r="D291" s="225">
        <f t="shared" si="6"/>
        <v>0.10224425741525875</v>
      </c>
      <c r="E291" s="1">
        <v>8.0926470088970207E-2</v>
      </c>
      <c r="F291" s="225">
        <f t="shared" si="7"/>
        <v>9.94809772891036E-2</v>
      </c>
      <c r="H291" s="114"/>
    </row>
    <row r="292" spans="1:8" s="171" customFormat="1">
      <c r="A292" s="2">
        <v>42370</v>
      </c>
      <c r="B292" s="1">
        <v>1.7389002851392384E-2</v>
      </c>
      <c r="C292" s="1">
        <v>8.994122297078673E-2</v>
      </c>
      <c r="D292" s="225">
        <f t="shared" si="6"/>
        <v>0.10733022582217912</v>
      </c>
      <c r="E292" s="1">
        <v>8.6931175708042471E-2</v>
      </c>
      <c r="F292" s="225">
        <f t="shared" si="7"/>
        <v>0.10432017855943486</v>
      </c>
      <c r="H292" s="114"/>
    </row>
    <row r="293" spans="1:8">
      <c r="A293" s="2">
        <v>42401</v>
      </c>
      <c r="B293" s="1">
        <v>2.0760648113013834E-2</v>
      </c>
      <c r="C293" s="1">
        <v>8.5178775312705748E-2</v>
      </c>
      <c r="D293" s="225">
        <f t="shared" si="6"/>
        <v>0.10593942342571958</v>
      </c>
      <c r="E293" s="1">
        <v>8.2605391282763799E-2</v>
      </c>
      <c r="F293" s="225">
        <f t="shared" si="7"/>
        <v>0.10336603939577763</v>
      </c>
      <c r="H293" s="114"/>
    </row>
    <row r="294" spans="1:8">
      <c r="A294" s="2">
        <v>42430</v>
      </c>
      <c r="B294" s="1">
        <v>2.2532263015727926E-2</v>
      </c>
      <c r="C294" s="1">
        <v>7.3432638367870035E-2</v>
      </c>
      <c r="D294" s="225">
        <f t="shared" si="6"/>
        <v>9.5964901383597964E-2</v>
      </c>
      <c r="E294" s="1">
        <v>7.1922491747219472E-2</v>
      </c>
      <c r="F294" s="225">
        <f t="shared" si="7"/>
        <v>9.4454754762947402E-2</v>
      </c>
      <c r="H294" s="114"/>
    </row>
    <row r="295" spans="1:8">
      <c r="A295" s="2">
        <v>42461</v>
      </c>
      <c r="B295" s="1">
        <v>2.3015747321787548E-2</v>
      </c>
      <c r="C295" s="1">
        <v>7.6742805697613437E-2</v>
      </c>
      <c r="D295" s="225">
        <f t="shared" si="6"/>
        <v>9.9758553019400981E-2</v>
      </c>
      <c r="E295" s="1">
        <v>7.5020060689757181E-2</v>
      </c>
      <c r="F295" s="225">
        <f t="shared" si="7"/>
        <v>9.8035808011544726E-2</v>
      </c>
      <c r="H295" s="114"/>
    </row>
    <row r="296" spans="1:8">
      <c r="A296" s="2">
        <v>42491</v>
      </c>
      <c r="B296" s="1">
        <v>2.4784707380207025E-2</v>
      </c>
      <c r="C296" s="1">
        <v>7.4768669283716116E-2</v>
      </c>
      <c r="D296" s="225">
        <f t="shared" si="6"/>
        <v>9.9553376663923138E-2</v>
      </c>
      <c r="E296" s="1">
        <v>7.3273273962773069E-2</v>
      </c>
      <c r="F296" s="225">
        <f t="shared" si="7"/>
        <v>9.8057981342980091E-2</v>
      </c>
    </row>
    <row r="297" spans="1:8">
      <c r="A297" s="2">
        <v>42522</v>
      </c>
      <c r="B297" s="1">
        <v>2.4743905004187064E-2</v>
      </c>
      <c r="C297" s="1">
        <v>7.3492590366525765E-2</v>
      </c>
      <c r="D297" s="225">
        <f t="shared" si="6"/>
        <v>9.8236495370712829E-2</v>
      </c>
      <c r="E297" s="1">
        <v>7.2291952151719879E-2</v>
      </c>
      <c r="F297" s="225">
        <f t="shared" si="7"/>
        <v>9.7035857155906943E-2</v>
      </c>
    </row>
    <row r="298" spans="1:8">
      <c r="A298" s="2">
        <v>42552</v>
      </c>
      <c r="B298" s="1">
        <v>2.5118754310858457E-2</v>
      </c>
      <c r="C298" s="1">
        <v>6.9636793253250312E-2</v>
      </c>
      <c r="D298" s="225">
        <f t="shared" si="6"/>
        <v>9.4755547564108769E-2</v>
      </c>
      <c r="E298" s="1">
        <v>6.9127322321137746E-2</v>
      </c>
      <c r="F298" s="225">
        <f t="shared" si="7"/>
        <v>9.4246076631996203E-2</v>
      </c>
    </row>
    <row r="299" spans="1:8">
      <c r="A299" s="2">
        <v>42583</v>
      </c>
      <c r="B299" s="1">
        <v>2.7417010002894128E-2</v>
      </c>
      <c r="C299" s="1">
        <v>6.7817017060001261E-2</v>
      </c>
      <c r="D299" s="225">
        <f t="shared" si="6"/>
        <v>9.5234027062895382E-2</v>
      </c>
      <c r="E299" s="1">
        <v>6.7928980824918717E-2</v>
      </c>
      <c r="F299" s="225">
        <f t="shared" si="7"/>
        <v>9.5345990827812838E-2</v>
      </c>
    </row>
    <row r="300" spans="1:8">
      <c r="A300" s="2">
        <v>42614</v>
      </c>
      <c r="B300" s="1">
        <v>3.0479389439462219E-2</v>
      </c>
      <c r="C300" s="1">
        <v>6.2875868065600929E-2</v>
      </c>
      <c r="D300" s="225">
        <f t="shared" si="6"/>
        <v>9.3355257505063155E-2</v>
      </c>
      <c r="E300" s="1">
        <v>6.3779464087963963E-2</v>
      </c>
      <c r="F300" s="225">
        <f t="shared" si="7"/>
        <v>9.425885352742619E-2</v>
      </c>
    </row>
    <row r="301" spans="1:8">
      <c r="A301" s="2">
        <v>42644</v>
      </c>
      <c r="B301" s="1">
        <v>2.2180650931725061E-2</v>
      </c>
      <c r="C301" s="1">
        <v>6.576546237968614E-2</v>
      </c>
      <c r="D301" s="225">
        <f t="shared" si="6"/>
        <v>8.7946113311411195E-2</v>
      </c>
      <c r="E301" s="1">
        <v>6.6465870787402626E-2</v>
      </c>
      <c r="F301" s="225">
        <f t="shared" si="7"/>
        <v>8.864652171912768E-2</v>
      </c>
    </row>
    <row r="302" spans="1:8">
      <c r="A302" s="2">
        <v>42675</v>
      </c>
      <c r="B302" s="1">
        <v>2.5230617866763505E-2</v>
      </c>
      <c r="C302" s="1">
        <v>6.8332878178164289E-2</v>
      </c>
      <c r="D302" s="225">
        <f t="shared" si="6"/>
        <v>9.3563496044927794E-2</v>
      </c>
      <c r="E302" s="1">
        <v>6.8763257542108713E-2</v>
      </c>
      <c r="F302" s="225">
        <f t="shared" si="7"/>
        <v>9.3993875408872218E-2</v>
      </c>
    </row>
    <row r="303" spans="1:8">
      <c r="A303" s="2">
        <v>42705</v>
      </c>
      <c r="B303" s="1">
        <v>2.4889748883847762E-2</v>
      </c>
      <c r="C303" s="1">
        <v>6.5027875691668194E-2</v>
      </c>
      <c r="D303" s="225">
        <f t="shared" si="6"/>
        <v>8.9917624575515956E-2</v>
      </c>
      <c r="E303" s="1">
        <v>6.5715851229043068E-2</v>
      </c>
      <c r="F303" s="225">
        <f t="shared" si="7"/>
        <v>9.060560011289083E-2</v>
      </c>
    </row>
    <row r="304" spans="1:8">
      <c r="A304" s="2">
        <v>42736</v>
      </c>
      <c r="B304" s="1">
        <v>2.3343456835237138E-2</v>
      </c>
      <c r="C304" s="1">
        <v>6.1493540148631447E-2</v>
      </c>
      <c r="D304" s="225">
        <f t="shared" si="6"/>
        <v>8.4836996983868582E-2</v>
      </c>
      <c r="E304" s="1">
        <v>6.2564271174250508E-2</v>
      </c>
      <c r="F304" s="225">
        <f t="shared" si="7"/>
        <v>8.5907728009487649E-2</v>
      </c>
    </row>
    <row r="305" spans="1:6">
      <c r="A305" s="2">
        <v>42767</v>
      </c>
      <c r="B305" s="1">
        <v>2.3325437075012664E-2</v>
      </c>
      <c r="C305" s="1">
        <v>6.1424183418076178E-2</v>
      </c>
      <c r="D305" s="225">
        <f t="shared" si="6"/>
        <v>8.4749620493088845E-2</v>
      </c>
      <c r="E305" s="1">
        <v>6.2443886965051973E-2</v>
      </c>
      <c r="F305" s="225">
        <f t="shared" si="7"/>
        <v>8.576932404006464E-2</v>
      </c>
    </row>
    <row r="306" spans="1:6">
      <c r="A306" s="2">
        <v>42795</v>
      </c>
      <c r="B306" s="1">
        <v>2.3291266477630072E-2</v>
      </c>
      <c r="C306" s="1">
        <v>6.8091720726501395E-2</v>
      </c>
      <c r="D306" s="225">
        <f t="shared" si="6"/>
        <v>9.1382987204131461E-2</v>
      </c>
      <c r="E306" s="1">
        <v>6.8543762867318364E-2</v>
      </c>
      <c r="F306" s="225">
        <f t="shared" si="7"/>
        <v>9.1835029344948443E-2</v>
      </c>
    </row>
    <row r="307" spans="1:6">
      <c r="A307" s="2">
        <v>42826</v>
      </c>
      <c r="B307" s="1">
        <v>2.2801512281909433E-2</v>
      </c>
      <c r="C307" s="1">
        <v>6.8696088473417516E-2</v>
      </c>
      <c r="D307" s="225">
        <f t="shared" si="6"/>
        <v>9.1497600755326952E-2</v>
      </c>
      <c r="E307" s="1">
        <v>6.9002160873552029E-2</v>
      </c>
      <c r="F307" s="225">
        <f t="shared" si="7"/>
        <v>9.1803673155461465E-2</v>
      </c>
    </row>
    <row r="308" spans="1:6">
      <c r="A308" s="2">
        <v>42856</v>
      </c>
      <c r="B308" s="1">
        <v>2.4640974107459575E-2</v>
      </c>
      <c r="C308" s="1">
        <v>6.7325701288667369E-2</v>
      </c>
      <c r="D308" s="225">
        <f t="shared" si="6"/>
        <v>9.1966675396126948E-2</v>
      </c>
      <c r="E308" s="1">
        <v>6.7771135955618372E-2</v>
      </c>
      <c r="F308" s="225">
        <f t="shared" si="7"/>
        <v>9.2412110063077951E-2</v>
      </c>
    </row>
    <row r="309" spans="1:6">
      <c r="A309" s="2">
        <v>42887</v>
      </c>
      <c r="B309" s="1">
        <v>2.6035813391851091E-2</v>
      </c>
      <c r="C309" s="1">
        <v>6.8562199752930056E-2</v>
      </c>
      <c r="D309" s="225">
        <f t="shared" si="6"/>
        <v>9.459801314478114E-2</v>
      </c>
      <c r="E309" s="1">
        <v>6.8514454993718693E-2</v>
      </c>
      <c r="F309" s="225">
        <f t="shared" si="7"/>
        <v>9.4550268385569791E-2</v>
      </c>
    </row>
    <row r="310" spans="1:6">
      <c r="A310" s="2">
        <v>42917</v>
      </c>
      <c r="B310" s="1">
        <v>2.6444488920489215E-2</v>
      </c>
      <c r="C310" s="1">
        <v>6.6404464022753698E-2</v>
      </c>
      <c r="D310" s="225">
        <f t="shared" si="6"/>
        <v>9.2848952943242913E-2</v>
      </c>
      <c r="E310" s="1">
        <v>6.6496463942473771E-2</v>
      </c>
      <c r="F310" s="225">
        <f t="shared" si="7"/>
        <v>9.2940952862962986E-2</v>
      </c>
    </row>
    <row r="311" spans="1:6">
      <c r="A311" s="2">
        <v>42948</v>
      </c>
      <c r="B311" s="1">
        <v>2.4382343847005789E-2</v>
      </c>
      <c r="C311" s="1">
        <v>6.544831365997518E-2</v>
      </c>
      <c r="D311" s="225">
        <f t="shared" si="6"/>
        <v>8.9830657506980965E-2</v>
      </c>
      <c r="E311" s="1">
        <v>6.5533595358066604E-2</v>
      </c>
      <c r="F311" s="225">
        <f t="shared" si="7"/>
        <v>8.991593920507239E-2</v>
      </c>
    </row>
    <row r="312" spans="1:6">
      <c r="A312" s="2">
        <v>42979</v>
      </c>
      <c r="B312" s="1">
        <v>2.3486623416399715E-2</v>
      </c>
      <c r="C312" s="1">
        <v>6.3974990423655065E-2</v>
      </c>
      <c r="D312" s="225">
        <f t="shared" si="6"/>
        <v>8.7461613840054783E-2</v>
      </c>
      <c r="E312" s="1">
        <v>6.4063716450074817E-2</v>
      </c>
      <c r="F312" s="225">
        <f t="shared" si="7"/>
        <v>8.7550339866474536E-2</v>
      </c>
    </row>
    <row r="313" spans="1:6">
      <c r="A313" s="2">
        <v>43009</v>
      </c>
      <c r="B313" s="1">
        <v>2.8750493223587748E-2</v>
      </c>
      <c r="C313" s="1">
        <v>6.3597748465315046E-2</v>
      </c>
      <c r="D313" s="225">
        <f t="shared" si="6"/>
        <v>9.2348241688902794E-2</v>
      </c>
      <c r="E313" s="1">
        <v>6.3576412096257931E-2</v>
      </c>
      <c r="F313" s="225">
        <f t="shared" si="7"/>
        <v>9.2326905319845678E-2</v>
      </c>
    </row>
    <row r="314" spans="1:6">
      <c r="A314" s="2">
        <v>43040</v>
      </c>
      <c r="B314" s="1">
        <v>2.2791435742266074E-2</v>
      </c>
      <c r="C314" s="1">
        <v>6.1492512131528822E-2</v>
      </c>
      <c r="D314" s="225">
        <f t="shared" si="6"/>
        <v>8.4283947873794896E-2</v>
      </c>
      <c r="E314" s="1">
        <v>6.1711221309752574E-2</v>
      </c>
      <c r="F314" s="225">
        <f t="shared" si="7"/>
        <v>8.4502657052018648E-2</v>
      </c>
    </row>
    <row r="315" spans="1:6">
      <c r="A315" s="2">
        <v>43070</v>
      </c>
      <c r="B315" s="1">
        <v>1.6857268709457047E-2</v>
      </c>
      <c r="C315" s="1">
        <v>6.1102046568692316E-2</v>
      </c>
      <c r="D315" s="226">
        <f t="shared" si="6"/>
        <v>7.7959315278149366E-2</v>
      </c>
      <c r="E315" s="1">
        <v>6.1165185878601126E-2</v>
      </c>
      <c r="F315" s="225">
        <f t="shared" si="7"/>
        <v>7.8022454588058177E-2</v>
      </c>
    </row>
    <row r="316" spans="1:6">
      <c r="A316" s="2">
        <v>43101</v>
      </c>
      <c r="B316" s="1">
        <v>1.5235270563982837E-2</v>
      </c>
      <c r="C316" s="1">
        <v>5.9621641362830421E-2</v>
      </c>
      <c r="D316" s="226">
        <f t="shared" si="6"/>
        <v>7.4856911926813263E-2</v>
      </c>
      <c r="E316" s="1">
        <v>5.9573800278412761E-2</v>
      </c>
      <c r="F316" s="225">
        <f t="shared" si="7"/>
        <v>7.4809070842395603E-2</v>
      </c>
    </row>
    <row r="317" spans="1:6">
      <c r="A317" s="2">
        <v>43132</v>
      </c>
      <c r="B317" s="1">
        <v>1.4282556858080872E-2</v>
      </c>
      <c r="C317" s="1">
        <v>5.9120749613211974E-2</v>
      </c>
      <c r="D317" s="226">
        <f t="shared" si="6"/>
        <v>7.340330647129284E-2</v>
      </c>
      <c r="E317" s="1">
        <v>5.9036483861923346E-2</v>
      </c>
      <c r="F317" s="225">
        <f t="shared" si="7"/>
        <v>7.3319040720004225E-2</v>
      </c>
    </row>
    <row r="318" spans="1:6">
      <c r="A318" s="2">
        <v>43160</v>
      </c>
      <c r="B318" s="1">
        <v>1.6382785073922407E-2</v>
      </c>
      <c r="C318" s="1">
        <v>5.7366563833317875E-2</v>
      </c>
      <c r="D318" s="226">
        <f t="shared" si="6"/>
        <v>7.3749348907240275E-2</v>
      </c>
      <c r="E318" s="1">
        <v>5.7340859360512336E-2</v>
      </c>
      <c r="F318" s="225">
        <f t="shared" si="7"/>
        <v>7.3723644434434743E-2</v>
      </c>
    </row>
    <row r="319" spans="1:6">
      <c r="A319" s="2">
        <v>43191</v>
      </c>
      <c r="B319" s="1">
        <v>1.777609227431098E-2</v>
      </c>
      <c r="C319" s="1">
        <v>5.7181948555579884E-2</v>
      </c>
      <c r="D319" s="226">
        <f t="shared" si="6"/>
        <v>7.4958040829890868E-2</v>
      </c>
      <c r="E319" s="1">
        <v>5.7175470049895524E-2</v>
      </c>
      <c r="F319" s="225">
        <f t="shared" si="7"/>
        <v>7.4951562324206508E-2</v>
      </c>
    </row>
    <row r="320" spans="1:6">
      <c r="A320" s="2">
        <v>43221</v>
      </c>
      <c r="B320" s="1">
        <v>1.437053148351207E-2</v>
      </c>
      <c r="C320" s="1">
        <v>5.7593007059903313E-2</v>
      </c>
      <c r="D320" s="226">
        <f t="shared" si="6"/>
        <v>7.196353854341539E-2</v>
      </c>
      <c r="E320" s="1">
        <v>5.762858665014807E-2</v>
      </c>
      <c r="F320" s="225">
        <f t="shared" si="7"/>
        <v>7.1999118133660139E-2</v>
      </c>
    </row>
    <row r="321" spans="1:9">
      <c r="A321" s="2">
        <v>43252</v>
      </c>
      <c r="B321" s="1">
        <v>1.344996087862765E-2</v>
      </c>
      <c r="C321" s="1">
        <v>5.9478457294209419E-2</v>
      </c>
      <c r="D321" s="226">
        <f t="shared" si="6"/>
        <v>7.2928418172837073E-2</v>
      </c>
      <c r="E321" s="1">
        <v>5.952147486992012E-2</v>
      </c>
      <c r="F321" s="225">
        <f t="shared" si="7"/>
        <v>7.2971435748547767E-2</v>
      </c>
    </row>
    <row r="322" spans="1:9">
      <c r="A322" s="2">
        <v>43282</v>
      </c>
      <c r="B322" s="1">
        <v>1.1447284387104217E-2</v>
      </c>
      <c r="C322" s="1">
        <v>5.8582762251314729E-2</v>
      </c>
      <c r="D322" s="226">
        <f t="shared" si="6"/>
        <v>7.0030046638418941E-2</v>
      </c>
      <c r="E322" s="1">
        <v>5.8567740109180394E-2</v>
      </c>
      <c r="F322" s="225">
        <f t="shared" si="7"/>
        <v>7.0015024496284606E-2</v>
      </c>
    </row>
    <row r="323" spans="1:9">
      <c r="A323" s="2">
        <v>43313</v>
      </c>
    </row>
    <row r="324" spans="1:9">
      <c r="A324" s="2">
        <v>43344</v>
      </c>
    </row>
    <row r="325" spans="1:9">
      <c r="A325" s="2">
        <v>43374</v>
      </c>
    </row>
    <row r="326" spans="1:9">
      <c r="A326" s="2">
        <v>43405</v>
      </c>
    </row>
    <row r="327" spans="1:9">
      <c r="A327" s="2">
        <v>43435</v>
      </c>
      <c r="B327" s="1"/>
      <c r="C327" s="1"/>
      <c r="D327" s="1"/>
      <c r="F327" s="1"/>
      <c r="G327" s="1"/>
      <c r="H327" s="1"/>
      <c r="I327" s="1"/>
    </row>
    <row r="328" spans="1:9">
      <c r="B328" s="1"/>
      <c r="C328" s="1"/>
      <c r="D328" s="1"/>
      <c r="F328" s="1"/>
      <c r="G328" s="1"/>
      <c r="H328" s="1"/>
      <c r="I328" s="1"/>
    </row>
    <row r="329" spans="1:9">
      <c r="B329" s="1"/>
      <c r="C329" s="1"/>
      <c r="D329" s="1"/>
      <c r="F329" s="1"/>
      <c r="G329" s="1"/>
      <c r="H329" s="1"/>
      <c r="I329" s="1"/>
    </row>
  </sheetData>
  <mergeCells count="2">
    <mergeCell ref="E1:F1"/>
    <mergeCell ref="C1:D1"/>
  </mergeCells>
  <pageMargins left="0.511811024" right="0.511811024" top="0.78740157499999996" bottom="0.78740157499999996" header="0.31496062000000002" footer="0.31496062000000002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M25"/>
  <sheetViews>
    <sheetView topLeftCell="A20" workbookViewId="0">
      <selection activeCell="A25" sqref="A25"/>
    </sheetView>
  </sheetViews>
  <sheetFormatPr defaultRowHeight="12.75"/>
  <cols>
    <col min="2" max="2" width="12.85546875" bestFit="1" customWidth="1"/>
    <col min="3" max="4" width="27.85546875" bestFit="1" customWidth="1"/>
    <col min="5" max="5" width="16.140625" bestFit="1" customWidth="1"/>
    <col min="9" max="9" width="28.140625" bestFit="1" customWidth="1"/>
    <col min="10" max="10" width="6.5703125" bestFit="1" customWidth="1"/>
    <col min="11" max="11" width="11.42578125" bestFit="1" customWidth="1"/>
  </cols>
  <sheetData>
    <row r="1" spans="1:13">
      <c r="A1" t="s">
        <v>49</v>
      </c>
      <c r="B1" t="s">
        <v>1038</v>
      </c>
      <c r="C1" t="s">
        <v>1039</v>
      </c>
      <c r="D1" t="s">
        <v>1040</v>
      </c>
      <c r="E1" t="s">
        <v>1041</v>
      </c>
      <c r="I1" t="s">
        <v>120</v>
      </c>
      <c r="J1" t="s">
        <v>153</v>
      </c>
      <c r="K1" t="s">
        <v>1042</v>
      </c>
      <c r="L1" t="s">
        <v>1043</v>
      </c>
    </row>
    <row r="2" spans="1:13">
      <c r="A2">
        <v>1995</v>
      </c>
      <c r="B2" s="1">
        <f>-NFSP!B51</f>
        <v>3.1999999999999945E-3</v>
      </c>
      <c r="C2" s="1">
        <f>-NFSP!C51</f>
        <v>0</v>
      </c>
      <c r="D2" s="1">
        <f>-NFSP!E51</f>
        <v>-6.9099999999999995E-2</v>
      </c>
      <c r="E2" s="1"/>
      <c r="F2" s="1">
        <f>B2+D2</f>
        <v>-6.59E-2</v>
      </c>
      <c r="H2">
        <v>1995</v>
      </c>
      <c r="I2" s="274">
        <f>-(C2-J2)</f>
        <v>0</v>
      </c>
      <c r="J2" s="274">
        <f>-E2</f>
        <v>0</v>
      </c>
      <c r="K2" s="1"/>
      <c r="L2" s="1">
        <f>-D2</f>
        <v>6.9099999999999995E-2</v>
      </c>
      <c r="M2" s="1">
        <f t="shared" ref="M2:M7" si="0">L2</f>
        <v>6.9099999999999995E-2</v>
      </c>
    </row>
    <row r="3" spans="1:13">
      <c r="A3">
        <v>1996</v>
      </c>
      <c r="B3" s="1">
        <f>-NFSP!B63</f>
        <v>-8.9999999999999802E-4</v>
      </c>
      <c r="C3" s="1">
        <f>-NFSP!C63</f>
        <v>0</v>
      </c>
      <c r="D3" s="1">
        <f>-NFSP!E63</f>
        <v>-5.3399999999999996E-2</v>
      </c>
      <c r="E3" s="1"/>
      <c r="F3" s="1">
        <f t="shared" ref="F3:F23" si="1">B3+D3</f>
        <v>-5.4299999999999994E-2</v>
      </c>
      <c r="G3" s="11"/>
      <c r="H3">
        <v>1996</v>
      </c>
      <c r="I3" s="274">
        <f t="shared" ref="I3:I8" si="2">-(C3-J3)</f>
        <v>0</v>
      </c>
      <c r="J3" s="274">
        <f t="shared" ref="J3:J22" si="3">-E3</f>
        <v>0</v>
      </c>
      <c r="K3" s="1"/>
      <c r="L3" s="1">
        <f t="shared" ref="L3:L8" si="4">-D3</f>
        <v>5.3399999999999996E-2</v>
      </c>
      <c r="M3" s="1">
        <f t="shared" si="0"/>
        <v>5.3399999999999996E-2</v>
      </c>
    </row>
    <row r="4" spans="1:13">
      <c r="A4">
        <f>1+A3</f>
        <v>1997</v>
      </c>
      <c r="B4" s="1">
        <f>-NFSP!B75</f>
        <v>-8.4999999999999937E-3</v>
      </c>
      <c r="C4" s="1">
        <f>-NFSP!C75</f>
        <v>0</v>
      </c>
      <c r="D4" s="1">
        <f>-NFSP!E75</f>
        <v>-4.7800000000000002E-2</v>
      </c>
      <c r="E4" s="1"/>
      <c r="F4" s="1">
        <f t="shared" si="1"/>
        <v>-5.6299999999999996E-2</v>
      </c>
      <c r="G4" s="11"/>
      <c r="H4">
        <f>1+H3</f>
        <v>1997</v>
      </c>
      <c r="I4" s="274">
        <f t="shared" si="2"/>
        <v>0</v>
      </c>
      <c r="J4" s="274">
        <f t="shared" si="3"/>
        <v>0</v>
      </c>
      <c r="K4" s="1"/>
      <c r="L4" s="1">
        <f t="shared" si="4"/>
        <v>4.7800000000000002E-2</v>
      </c>
      <c r="M4" s="1">
        <f t="shared" si="0"/>
        <v>4.7800000000000002E-2</v>
      </c>
    </row>
    <row r="5" spans="1:13">
      <c r="A5">
        <f t="shared" ref="A5:A24" si="5">1+A4</f>
        <v>1998</v>
      </c>
      <c r="B5" s="1">
        <f>-NFSP!B87</f>
        <v>9.9999999999988987E-5</v>
      </c>
      <c r="C5" s="1">
        <f>-NFSP!C87</f>
        <v>0</v>
      </c>
      <c r="D5" s="1">
        <f>-NFSP!E87</f>
        <v>-7.4099999999999999E-2</v>
      </c>
      <c r="E5" s="1"/>
      <c r="F5" s="1">
        <f t="shared" si="1"/>
        <v>-7.400000000000001E-2</v>
      </c>
      <c r="G5" s="11"/>
      <c r="H5">
        <f t="shared" ref="H5:H24" si="6">1+H4</f>
        <v>1998</v>
      </c>
      <c r="I5" s="274">
        <f t="shared" si="2"/>
        <v>0</v>
      </c>
      <c r="J5" s="274">
        <f t="shared" si="3"/>
        <v>0</v>
      </c>
      <c r="K5" s="1"/>
      <c r="L5" s="1">
        <f t="shared" si="4"/>
        <v>7.4099999999999999E-2</v>
      </c>
      <c r="M5" s="1">
        <f t="shared" si="0"/>
        <v>7.4099999999999999E-2</v>
      </c>
    </row>
    <row r="6" spans="1:13">
      <c r="A6">
        <f t="shared" si="5"/>
        <v>1999</v>
      </c>
      <c r="B6" s="1">
        <f>-NFSP!B99</f>
        <v>2.9700000000000004E-2</v>
      </c>
      <c r="C6" s="1">
        <f>-NFSP!C99</f>
        <v>0</v>
      </c>
      <c r="D6" s="1">
        <f>-NFSP!E99</f>
        <v>-0.1246</v>
      </c>
      <c r="E6" s="1"/>
      <c r="F6" s="1">
        <f t="shared" si="1"/>
        <v>-9.4899999999999998E-2</v>
      </c>
      <c r="G6" s="11"/>
      <c r="H6">
        <f t="shared" si="6"/>
        <v>1999</v>
      </c>
      <c r="I6" s="274">
        <f t="shared" si="2"/>
        <v>0</v>
      </c>
      <c r="J6" s="274">
        <f t="shared" si="3"/>
        <v>0</v>
      </c>
      <c r="K6" s="1"/>
      <c r="L6" s="1">
        <f t="shared" si="4"/>
        <v>0.1246</v>
      </c>
      <c r="M6" s="1">
        <f t="shared" si="0"/>
        <v>0.1246</v>
      </c>
    </row>
    <row r="7" spans="1:13">
      <c r="A7">
        <f t="shared" si="5"/>
        <v>2000</v>
      </c>
      <c r="B7" s="1">
        <f>-NFSP!B111</f>
        <v>3.27E-2</v>
      </c>
      <c r="C7" s="1">
        <f>-NFSP!C111</f>
        <v>0</v>
      </c>
      <c r="D7" s="1">
        <f>-NFSP!E111</f>
        <v>-7.4099999999999999E-2</v>
      </c>
      <c r="E7" s="1"/>
      <c r="F7" s="1">
        <f t="shared" si="1"/>
        <v>-4.1399999999999999E-2</v>
      </c>
      <c r="G7" s="11"/>
      <c r="H7">
        <f t="shared" si="6"/>
        <v>2000</v>
      </c>
      <c r="I7" s="274">
        <f t="shared" si="2"/>
        <v>0</v>
      </c>
      <c r="J7" s="274">
        <f t="shared" si="3"/>
        <v>0</v>
      </c>
      <c r="K7" s="1"/>
      <c r="L7" s="1">
        <f t="shared" si="4"/>
        <v>7.4099999999999999E-2</v>
      </c>
      <c r="M7" s="1">
        <f t="shared" si="0"/>
        <v>7.4099999999999999E-2</v>
      </c>
    </row>
    <row r="8" spans="1:13">
      <c r="A8">
        <f t="shared" si="5"/>
        <v>2001</v>
      </c>
      <c r="B8" s="1">
        <f>-NFSP!B123</f>
        <v>3.2700000000000007E-2</v>
      </c>
      <c r="C8" s="1">
        <f>-NFSP!C123</f>
        <v>0</v>
      </c>
      <c r="D8" s="1">
        <f>-NFSP!E123</f>
        <v>-8.2400000000000001E-2</v>
      </c>
      <c r="E8" s="1"/>
      <c r="F8" s="1">
        <f t="shared" si="1"/>
        <v>-4.9699999999999994E-2</v>
      </c>
      <c r="G8" s="11"/>
      <c r="H8">
        <f t="shared" si="6"/>
        <v>2001</v>
      </c>
      <c r="I8" s="274">
        <f t="shared" si="2"/>
        <v>0</v>
      </c>
      <c r="J8" s="274">
        <f t="shared" si="3"/>
        <v>0</v>
      </c>
      <c r="K8" s="1"/>
      <c r="L8" s="1">
        <f t="shared" si="4"/>
        <v>8.2400000000000001E-2</v>
      </c>
      <c r="M8" s="1">
        <f>L8</f>
        <v>8.2400000000000001E-2</v>
      </c>
    </row>
    <row r="9" spans="1:13">
      <c r="A9">
        <f t="shared" si="5"/>
        <v>2002</v>
      </c>
      <c r="B9" s="1">
        <f>-NFSP!B135</f>
        <v>3.1921617318099754E-2</v>
      </c>
      <c r="C9" s="1">
        <f>-NFSP!C135</f>
        <v>-7.6081770832337497E-2</v>
      </c>
      <c r="D9" s="1">
        <f>-NFSP!E135</f>
        <v>-0.12757448444448491</v>
      </c>
      <c r="E9" s="1"/>
      <c r="F9" s="1">
        <f t="shared" si="1"/>
        <v>-9.5652867126385155E-2</v>
      </c>
      <c r="G9" s="11"/>
      <c r="H9" s="224">
        <f t="shared" si="6"/>
        <v>2002</v>
      </c>
      <c r="I9" s="274">
        <f>-C9+E9</f>
        <v>7.6081770832337497E-2</v>
      </c>
      <c r="J9" s="274">
        <f t="shared" si="3"/>
        <v>0</v>
      </c>
      <c r="K9" s="1">
        <f t="shared" ref="K9:K22" si="7">-(D9-C9)</f>
        <v>5.1492713612147412E-2</v>
      </c>
      <c r="L9" s="1"/>
      <c r="M9" s="1">
        <f t="shared" ref="M9:M22" si="8">I9+J9+K9</f>
        <v>0.12757448444448491</v>
      </c>
    </row>
    <row r="10" spans="1:13">
      <c r="A10">
        <f t="shared" si="5"/>
        <v>2003</v>
      </c>
      <c r="B10" s="1">
        <f>-NFSP!B147</f>
        <v>3.2359001259799139E-2</v>
      </c>
      <c r="C10" s="1">
        <f>-NFSP!C147</f>
        <v>-8.416705637924364E-2</v>
      </c>
      <c r="D10" s="1">
        <f>-NFSP!E147</f>
        <v>-7.0945050860959577E-2</v>
      </c>
      <c r="E10" s="1"/>
      <c r="F10" s="1">
        <f t="shared" si="1"/>
        <v>-3.8586049601160438E-2</v>
      </c>
      <c r="G10" s="11"/>
      <c r="H10" s="224">
        <f t="shared" si="6"/>
        <v>2003</v>
      </c>
      <c r="I10" s="274">
        <f t="shared" ref="I10:I22" si="9">-C10+E10</f>
        <v>8.416705637924364E-2</v>
      </c>
      <c r="J10" s="274">
        <f t="shared" si="3"/>
        <v>0</v>
      </c>
      <c r="K10" s="1">
        <f t="shared" si="7"/>
        <v>-1.3222005518284063E-2</v>
      </c>
      <c r="L10" s="1"/>
      <c r="M10" s="1">
        <f t="shared" si="8"/>
        <v>7.0945050860959577E-2</v>
      </c>
    </row>
    <row r="11" spans="1:13">
      <c r="A11">
        <f t="shared" si="5"/>
        <v>2004</v>
      </c>
      <c r="B11" s="1">
        <f>-NFSP!B159</f>
        <v>3.6888465134987718E-2</v>
      </c>
      <c r="C11" s="1">
        <f>-NFSP!C159</f>
        <v>-6.5648954307781421E-2</v>
      </c>
      <c r="D11" s="1">
        <f>-NFSP!E159</f>
        <v>-6.3945469859311585E-2</v>
      </c>
      <c r="E11" s="1"/>
      <c r="F11" s="1">
        <f t="shared" si="1"/>
        <v>-2.7057004724323867E-2</v>
      </c>
      <c r="G11" s="11"/>
      <c r="H11" s="224">
        <f t="shared" si="6"/>
        <v>2004</v>
      </c>
      <c r="I11" s="274">
        <f t="shared" si="9"/>
        <v>6.5648954307781421E-2</v>
      </c>
      <c r="J11" s="274">
        <f t="shared" si="3"/>
        <v>0</v>
      </c>
      <c r="K11" s="1">
        <f t="shared" si="7"/>
        <v>-1.7034844484698358E-3</v>
      </c>
      <c r="L11" s="1"/>
      <c r="M11" s="1">
        <f t="shared" si="8"/>
        <v>6.3945469859311585E-2</v>
      </c>
    </row>
    <row r="12" spans="1:13">
      <c r="A12">
        <f t="shared" si="5"/>
        <v>2005</v>
      </c>
      <c r="B12" s="1">
        <f>-NFSP!B171</f>
        <v>3.7448862172716903E-2</v>
      </c>
      <c r="C12" s="1">
        <f>-NFSP!C171</f>
        <v>-7.2834742030838687E-2</v>
      </c>
      <c r="D12" s="1">
        <f>-NFSP!E171</f>
        <v>-7.0736531505174033E-2</v>
      </c>
      <c r="E12" s="1"/>
      <c r="F12" s="1">
        <f t="shared" si="1"/>
        <v>-3.328766933245713E-2</v>
      </c>
      <c r="G12" s="11"/>
      <c r="H12" s="224">
        <f t="shared" si="6"/>
        <v>2005</v>
      </c>
      <c r="I12" s="274">
        <f t="shared" si="9"/>
        <v>7.2834742030838687E-2</v>
      </c>
      <c r="J12" s="274">
        <f t="shared" si="3"/>
        <v>0</v>
      </c>
      <c r="K12" s="1">
        <f t="shared" si="7"/>
        <v>-2.0982105256646538E-3</v>
      </c>
      <c r="L12" s="1"/>
      <c r="M12" s="1">
        <f t="shared" si="8"/>
        <v>7.0736531505174033E-2</v>
      </c>
    </row>
    <row r="13" spans="1:13">
      <c r="A13">
        <f t="shared" si="5"/>
        <v>2006</v>
      </c>
      <c r="B13" s="1">
        <f>-NFSP!B183</f>
        <v>3.1507365321618255E-2</v>
      </c>
      <c r="C13" s="1">
        <f>-NFSP!C183</f>
        <v>-6.7204204836217002E-2</v>
      </c>
      <c r="D13" s="1">
        <f>-NFSP!E183</f>
        <v>-6.628182029801967E-2</v>
      </c>
      <c r="E13" s="1"/>
      <c r="F13" s="1">
        <f t="shared" si="1"/>
        <v>-3.4774454976401414E-2</v>
      </c>
      <c r="H13" s="224">
        <f t="shared" si="6"/>
        <v>2006</v>
      </c>
      <c r="I13" s="274">
        <f t="shared" si="9"/>
        <v>6.7204204836217002E-2</v>
      </c>
      <c r="J13" s="274">
        <f t="shared" si="3"/>
        <v>0</v>
      </c>
      <c r="K13" s="1">
        <f t="shared" si="7"/>
        <v>-9.2238453819733224E-4</v>
      </c>
      <c r="L13" s="1"/>
      <c r="M13" s="1">
        <f t="shared" si="8"/>
        <v>6.628182029801967E-2</v>
      </c>
    </row>
    <row r="14" spans="1:13">
      <c r="A14">
        <f t="shared" si="5"/>
        <v>2007</v>
      </c>
      <c r="B14" s="1">
        <f>-NFSP!B195</f>
        <v>3.2378480492074396E-2</v>
      </c>
      <c r="C14" s="1">
        <f>-NFSP!C195</f>
        <v>-5.9751014152700496E-2</v>
      </c>
      <c r="D14" s="1">
        <f>-NFSP!E195</f>
        <v>-5.8856888213677183E-2</v>
      </c>
      <c r="E14" s="1"/>
      <c r="F14" s="1">
        <f t="shared" si="1"/>
        <v>-2.6478407721602787E-2</v>
      </c>
      <c r="H14" s="224">
        <f t="shared" si="6"/>
        <v>2007</v>
      </c>
      <c r="I14" s="274">
        <f t="shared" si="9"/>
        <v>5.9751014152700496E-2</v>
      </c>
      <c r="J14" s="274">
        <f t="shared" si="3"/>
        <v>0</v>
      </c>
      <c r="K14" s="1">
        <f t="shared" si="7"/>
        <v>-8.9412593902331305E-4</v>
      </c>
      <c r="L14" s="1"/>
      <c r="M14" s="1">
        <f t="shared" si="8"/>
        <v>5.8856888213677183E-2</v>
      </c>
    </row>
    <row r="15" spans="1:13">
      <c r="A15">
        <f t="shared" si="5"/>
        <v>2008</v>
      </c>
      <c r="B15" s="1">
        <f>-NFSP!B207</f>
        <v>3.3308747482959943E-2</v>
      </c>
      <c r="C15" s="1">
        <f>-NFSP!C207</f>
        <v>-5.3222287735833269E-2</v>
      </c>
      <c r="D15" s="1">
        <f>-NFSP!E207</f>
        <v>-5.4244885700383959E-2</v>
      </c>
      <c r="E15" s="1">
        <f>-'Swaps na carga de juros'!I3</f>
        <v>9.9934674184520757E-4</v>
      </c>
      <c r="F15" s="1">
        <f t="shared" si="1"/>
        <v>-2.0936138217424016E-2</v>
      </c>
      <c r="H15" s="224">
        <f t="shared" si="6"/>
        <v>2008</v>
      </c>
      <c r="I15" s="274">
        <f t="shared" si="9"/>
        <v>5.4221634477678478E-2</v>
      </c>
      <c r="J15" s="274">
        <f t="shared" si="3"/>
        <v>-9.9934674184520757E-4</v>
      </c>
      <c r="K15" s="1">
        <f t="shared" si="7"/>
        <v>1.0225979645506894E-3</v>
      </c>
      <c r="L15" s="1"/>
      <c r="M15" s="1">
        <f t="shared" si="8"/>
        <v>5.4244885700383959E-2</v>
      </c>
    </row>
    <row r="16" spans="1:13">
      <c r="A16">
        <f t="shared" si="5"/>
        <v>2009</v>
      </c>
      <c r="B16" s="1">
        <f>-NFSP!B219</f>
        <v>1.9432367228807684E-2</v>
      </c>
      <c r="C16" s="1">
        <f>-NFSP!C219</f>
        <v>-5.13078022363848E-2</v>
      </c>
      <c r="D16" s="1">
        <f>-NFSP!E219</f>
        <v>-5.0283545535741318E-2</v>
      </c>
      <c r="E16" s="1">
        <f>-'Swaps na carga de juros'!I4</f>
        <v>6.8438236417787317E-4</v>
      </c>
      <c r="F16" s="1">
        <f t="shared" si="1"/>
        <v>-3.0851178306933635E-2</v>
      </c>
      <c r="G16" s="11"/>
      <c r="H16" s="224">
        <f t="shared" si="6"/>
        <v>2009</v>
      </c>
      <c r="I16" s="274">
        <f t="shared" si="9"/>
        <v>5.1992184600562673E-2</v>
      </c>
      <c r="J16" s="274">
        <f t="shared" si="3"/>
        <v>-6.8438236417787317E-4</v>
      </c>
      <c r="K16" s="1">
        <f t="shared" si="7"/>
        <v>-1.0242567006434819E-3</v>
      </c>
      <c r="L16" s="1"/>
      <c r="M16" s="1">
        <f t="shared" si="8"/>
        <v>5.0283545535741318E-2</v>
      </c>
    </row>
    <row r="17" spans="1:13">
      <c r="A17">
        <f t="shared" si="5"/>
        <v>2010</v>
      </c>
      <c r="B17" s="1">
        <f>-NFSP!B231</f>
        <v>2.6170881076282234E-2</v>
      </c>
      <c r="C17" s="1">
        <f>-NFSP!C231</f>
        <v>-5.0277136280516034E-2</v>
      </c>
      <c r="D17" s="1">
        <f>-NFSP!E231</f>
        <v>-5.0666576958016254E-2</v>
      </c>
      <c r="E17" s="1">
        <f>-'Swaps na carga de juros'!I5</f>
        <v>0</v>
      </c>
      <c r="F17" s="1">
        <f t="shared" si="1"/>
        <v>-2.449569588173402E-2</v>
      </c>
      <c r="G17" s="11"/>
      <c r="H17" s="224">
        <f t="shared" si="6"/>
        <v>2010</v>
      </c>
      <c r="I17" s="274">
        <f t="shared" si="9"/>
        <v>5.0277136280516034E-2</v>
      </c>
      <c r="J17" s="274">
        <f t="shared" si="3"/>
        <v>0</v>
      </c>
      <c r="K17" s="1">
        <f t="shared" si="7"/>
        <v>3.8944067750022043E-4</v>
      </c>
      <c r="L17" s="1"/>
      <c r="M17" s="1">
        <f t="shared" si="8"/>
        <v>5.0666576958016254E-2</v>
      </c>
    </row>
    <row r="18" spans="1:13">
      <c r="A18">
        <f t="shared" si="5"/>
        <v>2011</v>
      </c>
      <c r="B18" s="1">
        <f>-NFSP!B243</f>
        <v>2.9410248617570498E-2</v>
      </c>
      <c r="C18" s="1">
        <f>-NFSP!C243</f>
        <v>-5.4079672703821691E-2</v>
      </c>
      <c r="D18" s="1">
        <f>-NFSP!E243</f>
        <v>-5.3301589859148173E-2</v>
      </c>
      <c r="E18" s="1">
        <f>-'Swaps na carga de juros'!I6</f>
        <v>1.5865648314978008E-4</v>
      </c>
      <c r="F18" s="1">
        <f t="shared" si="1"/>
        <v>-2.3891341241577674E-2</v>
      </c>
      <c r="H18" s="224">
        <f t="shared" si="6"/>
        <v>2011</v>
      </c>
      <c r="I18" s="274">
        <f t="shared" si="9"/>
        <v>5.4238329186971468E-2</v>
      </c>
      <c r="J18" s="274">
        <f t="shared" si="3"/>
        <v>-1.5865648314978008E-4</v>
      </c>
      <c r="K18" s="1">
        <f t="shared" si="7"/>
        <v>-7.7808284467351801E-4</v>
      </c>
      <c r="L18" s="1"/>
      <c r="M18" s="1">
        <f t="shared" si="8"/>
        <v>5.3301589859148173E-2</v>
      </c>
    </row>
    <row r="19" spans="1:13">
      <c r="A19">
        <f t="shared" si="5"/>
        <v>2012</v>
      </c>
      <c r="B19" s="1">
        <f>-NFSP!B255</f>
        <v>2.1797803473318722E-2</v>
      </c>
      <c r="C19" s="1">
        <f>-NFSP!C255</f>
        <v>-4.4418162575896231E-2</v>
      </c>
      <c r="D19" s="1">
        <f>-NFSP!E255</f>
        <v>-4.3759645921410836E-2</v>
      </c>
      <c r="E19" s="1">
        <f>-'Swaps na carga de juros'!I7</f>
        <v>2.3353709732156953E-4</v>
      </c>
      <c r="F19" s="1">
        <f t="shared" si="1"/>
        <v>-2.1961842448092114E-2</v>
      </c>
      <c r="G19" s="11"/>
      <c r="H19" s="224">
        <f t="shared" si="6"/>
        <v>2012</v>
      </c>
      <c r="I19" s="274">
        <f t="shared" si="9"/>
        <v>4.4651699673217797E-2</v>
      </c>
      <c r="J19" s="274">
        <f t="shared" si="3"/>
        <v>-2.3353709732156953E-4</v>
      </c>
      <c r="K19" s="1">
        <f t="shared" si="7"/>
        <v>-6.5851665448539431E-4</v>
      </c>
      <c r="L19" s="1"/>
      <c r="M19" s="1">
        <f t="shared" si="8"/>
        <v>4.3759645921410836E-2</v>
      </c>
    </row>
    <row r="20" spans="1:13">
      <c r="A20">
        <f t="shared" si="5"/>
        <v>2013</v>
      </c>
      <c r="B20" s="1">
        <f>-NFSP!B267</f>
        <v>1.7125402315154241E-2</v>
      </c>
      <c r="C20" s="1">
        <f>-NFSP!C267</f>
        <v>-4.6675445066374818E-2</v>
      </c>
      <c r="D20" s="1">
        <f>-NFSP!E267</f>
        <v>-4.580458112983652E-2</v>
      </c>
      <c r="E20" s="1">
        <f>-'Swaps na carga de juros'!I8</f>
        <v>-4.4680100756261864E-4</v>
      </c>
      <c r="F20" s="1">
        <f t="shared" si="1"/>
        <v>-2.867917881468228E-2</v>
      </c>
      <c r="G20" s="11"/>
      <c r="H20" s="224">
        <f t="shared" si="6"/>
        <v>2013</v>
      </c>
      <c r="I20" s="274">
        <f t="shared" si="9"/>
        <v>4.6228644058812197E-2</v>
      </c>
      <c r="J20" s="274">
        <f t="shared" si="3"/>
        <v>4.4680100756261864E-4</v>
      </c>
      <c r="K20" s="1">
        <f t="shared" si="7"/>
        <v>-8.708639365382978E-4</v>
      </c>
      <c r="L20" s="1"/>
      <c r="M20" s="1">
        <f t="shared" si="8"/>
        <v>4.580458112983652E-2</v>
      </c>
    </row>
    <row r="21" spans="1:13">
      <c r="A21">
        <f t="shared" si="5"/>
        <v>2014</v>
      </c>
      <c r="B21" s="1">
        <f>-NFSP!B279</f>
        <v>-5.6300690854669501E-3</v>
      </c>
      <c r="C21" s="1">
        <f>-NFSP!C279</f>
        <v>-5.3881805611303756E-2</v>
      </c>
      <c r="D21" s="1">
        <f>-NFSP!E279</f>
        <v>-5.3391211114263662E-2</v>
      </c>
      <c r="E21" s="1">
        <f>-'Swaps na carga de juros'!I9</f>
        <v>-1.8481851367090193E-3</v>
      </c>
      <c r="F21" s="1">
        <f t="shared" si="1"/>
        <v>-5.9021280199730609E-2</v>
      </c>
      <c r="G21" s="11"/>
      <c r="H21" s="224">
        <f t="shared" si="6"/>
        <v>2014</v>
      </c>
      <c r="I21" s="274">
        <f t="shared" si="9"/>
        <v>5.2033620474594734E-2</v>
      </c>
      <c r="J21" s="274">
        <f t="shared" si="3"/>
        <v>1.8481851367090193E-3</v>
      </c>
      <c r="K21" s="1">
        <f t="shared" si="7"/>
        <v>-4.9059449704009356E-4</v>
      </c>
      <c r="L21" s="1"/>
      <c r="M21" s="1">
        <f t="shared" si="8"/>
        <v>5.3391211114263662E-2</v>
      </c>
    </row>
    <row r="22" spans="1:13">
      <c r="A22">
        <f t="shared" si="5"/>
        <v>2015</v>
      </c>
      <c r="B22" s="1">
        <f>-NFSP!B291</f>
        <v>-1.8554507200133387E-2</v>
      </c>
      <c r="C22" s="1">
        <f>-NFSP!C291</f>
        <v>-8.3689750215125369E-2</v>
      </c>
      <c r="D22" s="1">
        <f>-NFSP!E291</f>
        <v>-8.0926470088970207E-2</v>
      </c>
      <c r="E22" s="1">
        <f>-'Swaps na carga de juros'!I10</f>
        <v>-1.7116744030843657E-2</v>
      </c>
      <c r="F22" s="1">
        <f t="shared" si="1"/>
        <v>-9.94809772891036E-2</v>
      </c>
      <c r="G22" s="11"/>
      <c r="H22" s="224">
        <f t="shared" si="6"/>
        <v>2015</v>
      </c>
      <c r="I22" s="274">
        <f t="shared" si="9"/>
        <v>6.6573006184281719E-2</v>
      </c>
      <c r="J22" s="274">
        <f t="shared" si="3"/>
        <v>1.7116744030843657E-2</v>
      </c>
      <c r="K22" s="1">
        <f t="shared" si="7"/>
        <v>-2.7632801261551626E-3</v>
      </c>
      <c r="L22" s="1"/>
      <c r="M22" s="1">
        <f t="shared" si="8"/>
        <v>8.0926470088970207E-2</v>
      </c>
    </row>
    <row r="23" spans="1:13">
      <c r="A23">
        <f t="shared" si="5"/>
        <v>2016</v>
      </c>
      <c r="B23" s="1">
        <f>-NFSP!B303</f>
        <v>-2.4889748883847762E-2</v>
      </c>
      <c r="C23" s="1">
        <f>-NFSP!C303</f>
        <v>-6.5027875691668194E-2</v>
      </c>
      <c r="D23" s="1">
        <f>-NFSP!E303</f>
        <v>-6.5715851229043068E-2</v>
      </c>
      <c r="E23" s="1">
        <f>-'Swaps na carga de juros'!I11</f>
        <v>1.3388819262781905E-2</v>
      </c>
      <c r="F23" s="1">
        <f t="shared" si="1"/>
        <v>-9.060560011289083E-2</v>
      </c>
      <c r="H23" s="224">
        <f t="shared" si="6"/>
        <v>2016</v>
      </c>
      <c r="I23" s="274">
        <f>-C23+E23</f>
        <v>7.8416694954450097E-2</v>
      </c>
      <c r="J23" s="274">
        <f>-E23</f>
        <v>-1.3388819262781905E-2</v>
      </c>
      <c r="K23" s="1">
        <f>-(D23-C23)</f>
        <v>6.8797553737487416E-4</v>
      </c>
      <c r="L23" s="1"/>
      <c r="M23" s="1">
        <f>I23+J23+K23</f>
        <v>6.5715851229043068E-2</v>
      </c>
    </row>
    <row r="24" spans="1:13">
      <c r="A24">
        <f t="shared" si="5"/>
        <v>2017</v>
      </c>
      <c r="B24" s="1">
        <f>-NFSP!B315</f>
        <v>-1.6857268709457047E-2</v>
      </c>
      <c r="C24" s="1">
        <f>-NFSP!C315</f>
        <v>-6.1102046568692316E-2</v>
      </c>
      <c r="D24" s="1">
        <f>-NFSP!E315</f>
        <v>-6.1165185878601126E-2</v>
      </c>
      <c r="E24" s="1">
        <f>-'Swaps na carga de juros'!I12</f>
        <v>9.5767660759961512E-4</v>
      </c>
      <c r="F24" s="1">
        <f>B24+D24</f>
        <v>-7.8022454588058177E-2</v>
      </c>
      <c r="H24" s="224">
        <f t="shared" si="6"/>
        <v>2017</v>
      </c>
      <c r="I24" s="274">
        <f>-C24+E24</f>
        <v>6.205972317629193E-2</v>
      </c>
      <c r="J24" s="274">
        <f>-E24</f>
        <v>-9.5767660759961512E-4</v>
      </c>
      <c r="K24" s="1">
        <f>-(D24-C24)</f>
        <v>6.313930990881067E-5</v>
      </c>
      <c r="L24" s="1"/>
      <c r="M24" s="1">
        <f>I24+J24+K24</f>
        <v>6.1165185878601126E-2</v>
      </c>
    </row>
    <row r="25" spans="1:13">
      <c r="A25" s="2">
        <v>43282</v>
      </c>
      <c r="B25" s="1">
        <f>-NFSP!$B$322</f>
        <v>-1.1447284387104217E-2</v>
      </c>
      <c r="C25" s="1">
        <f>-NFSP!C322</f>
        <v>-5.8582762251314729E-2</v>
      </c>
      <c r="D25" s="1">
        <f>-NFSP!E322</f>
        <v>-5.8567740109180394E-2</v>
      </c>
      <c r="E25" s="1">
        <f>-'Swaps na carga de juros'!I13</f>
        <v>1.8423411278991973E-3</v>
      </c>
      <c r="F25" s="1">
        <f>B25+D25</f>
        <v>-7.0015024496284606E-2</v>
      </c>
      <c r="H25" s="301">
        <v>43282</v>
      </c>
      <c r="I25" s="274">
        <f>-C25+E25</f>
        <v>6.0425103379213925E-2</v>
      </c>
      <c r="J25" s="274">
        <f>-E25</f>
        <v>-1.8423411278991973E-3</v>
      </c>
      <c r="K25" s="1">
        <f>-(D25-C25)</f>
        <v>-1.5022142134335503E-5</v>
      </c>
      <c r="L25" s="1"/>
      <c r="M25" s="1">
        <f>I25+J25+K25</f>
        <v>5.8567740109180394E-2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M178"/>
  <sheetViews>
    <sheetView topLeftCell="AF154" workbookViewId="0">
      <selection activeCell="AM170" sqref="AM170"/>
    </sheetView>
  </sheetViews>
  <sheetFormatPr defaultColWidth="9.140625" defaultRowHeight="12.75"/>
  <cols>
    <col min="1" max="1" width="14.7109375" style="158" customWidth="1"/>
    <col min="2" max="2" width="9.140625" style="131" customWidth="1"/>
    <col min="3" max="3" width="9.85546875" style="131" customWidth="1"/>
    <col min="4" max="4" width="7.7109375" style="131" customWidth="1"/>
    <col min="5" max="5" width="9.140625" style="131" customWidth="1"/>
    <col min="6" max="6" width="9.85546875" style="131" customWidth="1"/>
    <col min="7" max="7" width="7.7109375" style="131" customWidth="1"/>
    <col min="8" max="8" width="9.140625" style="131" customWidth="1"/>
    <col min="9" max="9" width="9.85546875" style="131" customWidth="1"/>
    <col min="10" max="10" width="7.7109375" style="131" customWidth="1"/>
    <col min="11" max="11" width="9.140625" style="131" customWidth="1"/>
    <col min="12" max="12" width="9.85546875" style="131" customWidth="1"/>
    <col min="13" max="13" width="7.7109375" style="131" customWidth="1"/>
    <col min="14" max="14" width="9.140625" style="131" customWidth="1"/>
    <col min="15" max="15" width="9.85546875" style="131" customWidth="1"/>
    <col min="16" max="16" width="7.7109375" style="131" customWidth="1"/>
    <col min="17" max="17" width="9.140625" style="131" customWidth="1"/>
    <col min="18" max="18" width="9.85546875" style="131" customWidth="1"/>
    <col min="19" max="19" width="7.7109375" style="131" customWidth="1"/>
    <col min="20" max="20" width="9.140625" style="131" customWidth="1"/>
    <col min="21" max="21" width="9.85546875" style="131" customWidth="1"/>
    <col min="22" max="22" width="7.7109375" style="131" customWidth="1"/>
    <col min="23" max="23" width="9.140625" style="131" customWidth="1"/>
    <col min="24" max="24" width="9.85546875" style="131" customWidth="1"/>
    <col min="25" max="25" width="7.7109375" style="131" customWidth="1"/>
    <col min="26" max="26" width="9.140625" style="131" customWidth="1"/>
    <col min="27" max="27" width="9.85546875" style="131" customWidth="1"/>
    <col min="28" max="28" width="7.7109375" style="131" customWidth="1"/>
    <col min="29" max="31" width="7.7109375" style="327" customWidth="1"/>
    <col min="32" max="32" width="9.140625" style="131" customWidth="1"/>
    <col min="33" max="33" width="9.85546875" style="131" customWidth="1"/>
    <col min="34" max="34" width="7.7109375" style="131" customWidth="1"/>
    <col min="35" max="36" width="8" style="131" customWidth="1"/>
    <col min="37" max="37" width="10.42578125" style="131" bestFit="1" customWidth="1"/>
    <col min="38" max="38" width="16.85546875" style="131" customWidth="1"/>
    <col min="39" max="45" width="8" style="131" customWidth="1"/>
    <col min="46" max="16384" width="9.140625" style="131"/>
  </cols>
  <sheetData>
    <row r="1" spans="1:39" ht="12.95" customHeight="1">
      <c r="A1" s="130"/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323"/>
      <c r="AD1" s="323"/>
      <c r="AE1" s="323"/>
      <c r="AF1" s="130"/>
      <c r="AG1" s="130"/>
      <c r="AH1" s="130"/>
    </row>
    <row r="2" spans="1:39" s="132" customFormat="1" ht="24.95" customHeight="1">
      <c r="A2" s="366" t="s">
        <v>690</v>
      </c>
      <c r="B2" s="367"/>
      <c r="C2" s="367"/>
      <c r="D2" s="367"/>
      <c r="E2" s="367"/>
      <c r="F2" s="367"/>
      <c r="G2" s="367"/>
      <c r="H2" s="367"/>
      <c r="I2" s="367"/>
      <c r="J2" s="367"/>
      <c r="K2" s="367"/>
      <c r="L2" s="367"/>
      <c r="M2" s="367"/>
      <c r="N2" s="367"/>
      <c r="O2" s="367"/>
      <c r="P2" s="367"/>
      <c r="Q2" s="367"/>
      <c r="R2" s="367"/>
      <c r="S2" s="367"/>
      <c r="T2" s="367"/>
      <c r="U2" s="367"/>
      <c r="V2" s="367"/>
      <c r="W2" s="367"/>
      <c r="X2" s="367"/>
      <c r="Y2" s="367"/>
      <c r="Z2" s="367"/>
      <c r="AA2" s="367"/>
      <c r="AB2" s="367"/>
      <c r="AC2" s="367"/>
      <c r="AD2" s="367"/>
      <c r="AE2" s="367"/>
      <c r="AF2" s="367"/>
      <c r="AG2" s="367"/>
      <c r="AH2" s="367"/>
    </row>
    <row r="3" spans="1:39" s="132" customFormat="1" ht="22.5" customHeight="1">
      <c r="A3" s="368" t="s">
        <v>691</v>
      </c>
      <c r="B3" s="369"/>
      <c r="C3" s="369"/>
      <c r="D3" s="369"/>
      <c r="E3" s="369"/>
      <c r="F3" s="369"/>
      <c r="G3" s="369"/>
      <c r="H3" s="369"/>
      <c r="I3" s="369"/>
      <c r="J3" s="369"/>
      <c r="K3" s="369"/>
      <c r="L3" s="369"/>
      <c r="M3" s="369"/>
      <c r="N3" s="369"/>
      <c r="O3" s="369"/>
      <c r="P3" s="369"/>
      <c r="Q3" s="369"/>
      <c r="R3" s="369"/>
      <c r="S3" s="369"/>
      <c r="T3" s="369"/>
      <c r="U3" s="369"/>
      <c r="V3" s="369"/>
      <c r="W3" s="369"/>
      <c r="X3" s="369"/>
      <c r="Y3" s="369"/>
      <c r="Z3" s="369"/>
      <c r="AA3" s="369"/>
      <c r="AB3" s="369"/>
      <c r="AC3" s="369"/>
      <c r="AD3" s="369"/>
      <c r="AE3" s="369"/>
      <c r="AF3" s="369"/>
      <c r="AG3" s="369"/>
      <c r="AH3" s="369"/>
    </row>
    <row r="4" spans="1:39" ht="60" customHeight="1">
      <c r="A4" s="370" t="s">
        <v>692</v>
      </c>
      <c r="B4" s="372" t="s">
        <v>693</v>
      </c>
      <c r="C4" s="373"/>
      <c r="D4" s="374"/>
      <c r="E4" s="372" t="s">
        <v>694</v>
      </c>
      <c r="F4" s="373"/>
      <c r="G4" s="374"/>
      <c r="H4" s="372" t="s">
        <v>695</v>
      </c>
      <c r="I4" s="373"/>
      <c r="J4" s="374"/>
      <c r="K4" s="372" t="s">
        <v>696</v>
      </c>
      <c r="L4" s="373"/>
      <c r="M4" s="374"/>
      <c r="N4" s="372" t="s">
        <v>697</v>
      </c>
      <c r="O4" s="373"/>
      <c r="P4" s="374"/>
      <c r="Q4" s="372" t="s">
        <v>698</v>
      </c>
      <c r="R4" s="373"/>
      <c r="S4" s="374"/>
      <c r="T4" s="372" t="s">
        <v>699</v>
      </c>
      <c r="U4" s="373"/>
      <c r="V4" s="374"/>
      <c r="W4" s="372" t="s">
        <v>700</v>
      </c>
      <c r="X4" s="373"/>
      <c r="Y4" s="374"/>
      <c r="Z4" s="372" t="s">
        <v>701</v>
      </c>
      <c r="AA4" s="373"/>
      <c r="AB4" s="374"/>
      <c r="AC4" s="314"/>
      <c r="AD4" s="314"/>
      <c r="AE4" s="314"/>
      <c r="AF4" s="372" t="s">
        <v>702</v>
      </c>
      <c r="AG4" s="373"/>
      <c r="AH4" s="374"/>
      <c r="AL4" s="376" t="s">
        <v>712</v>
      </c>
      <c r="AM4" s="376"/>
    </row>
    <row r="5" spans="1:39" ht="39.950000000000003" customHeight="1">
      <c r="A5" s="371"/>
      <c r="B5" s="133" t="s">
        <v>703</v>
      </c>
      <c r="C5" s="133" t="s">
        <v>704</v>
      </c>
      <c r="D5" s="133" t="s">
        <v>705</v>
      </c>
      <c r="E5" s="133" t="s">
        <v>703</v>
      </c>
      <c r="F5" s="133" t="s">
        <v>704</v>
      </c>
      <c r="G5" s="133" t="s">
        <v>705</v>
      </c>
      <c r="H5" s="133" t="s">
        <v>703</v>
      </c>
      <c r="I5" s="133" t="s">
        <v>704</v>
      </c>
      <c r="J5" s="133" t="s">
        <v>705</v>
      </c>
      <c r="K5" s="133" t="s">
        <v>703</v>
      </c>
      <c r="L5" s="133" t="s">
        <v>704</v>
      </c>
      <c r="M5" s="133" t="s">
        <v>705</v>
      </c>
      <c r="N5" s="133" t="s">
        <v>703</v>
      </c>
      <c r="O5" s="133" t="s">
        <v>704</v>
      </c>
      <c r="P5" s="133" t="s">
        <v>705</v>
      </c>
      <c r="Q5" s="133" t="s">
        <v>703</v>
      </c>
      <c r="R5" s="133" t="s">
        <v>704</v>
      </c>
      <c r="S5" s="133" t="s">
        <v>705</v>
      </c>
      <c r="T5" s="133" t="s">
        <v>703</v>
      </c>
      <c r="U5" s="133" t="s">
        <v>704</v>
      </c>
      <c r="V5" s="133" t="s">
        <v>705</v>
      </c>
      <c r="W5" s="133" t="s">
        <v>703</v>
      </c>
      <c r="X5" s="133" t="s">
        <v>704</v>
      </c>
      <c r="Y5" s="133" t="s">
        <v>705</v>
      </c>
      <c r="Z5" s="133" t="s">
        <v>703</v>
      </c>
      <c r="AA5" s="133" t="s">
        <v>704</v>
      </c>
      <c r="AB5" s="133" t="s">
        <v>705</v>
      </c>
      <c r="AC5" s="315"/>
      <c r="AD5" s="315"/>
      <c r="AE5" s="315"/>
      <c r="AF5" s="133" t="s">
        <v>703</v>
      </c>
      <c r="AG5" s="133" t="s">
        <v>704</v>
      </c>
      <c r="AH5" s="133" t="s">
        <v>705</v>
      </c>
      <c r="AL5" s="159" t="s">
        <v>1466</v>
      </c>
      <c r="AM5" s="159" t="s">
        <v>49</v>
      </c>
    </row>
    <row r="6" spans="1:39" ht="12" customHeight="1">
      <c r="A6" s="134">
        <v>38352</v>
      </c>
      <c r="B6" s="135">
        <v>-2.6565004373180598</v>
      </c>
      <c r="C6" s="136">
        <v>1.38012820806603</v>
      </c>
      <c r="D6" s="137">
        <v>-4.5786807748866697E-2</v>
      </c>
      <c r="E6" s="135">
        <v>7.3499954795791496</v>
      </c>
      <c r="F6" s="136">
        <v>1.5781206503521401</v>
      </c>
      <c r="G6" s="137">
        <v>0.126682768521689</v>
      </c>
      <c r="H6" s="135">
        <v>12.1169621497934</v>
      </c>
      <c r="I6" s="136">
        <v>10.654126159262599</v>
      </c>
      <c r="J6" s="137">
        <v>0.20884506874502701</v>
      </c>
      <c r="K6" s="135">
        <v>0</v>
      </c>
      <c r="L6" s="136">
        <v>0</v>
      </c>
      <c r="M6" s="137">
        <v>0</v>
      </c>
      <c r="N6" s="135">
        <v>41.208447552048803</v>
      </c>
      <c r="O6" s="136">
        <v>31.4065711808909</v>
      </c>
      <c r="P6" s="137">
        <v>0.71025897048215103</v>
      </c>
      <c r="Q6" s="135">
        <v>0</v>
      </c>
      <c r="R6" s="136">
        <v>0</v>
      </c>
      <c r="S6" s="137">
        <v>0</v>
      </c>
      <c r="T6" s="137"/>
      <c r="U6" s="137"/>
      <c r="V6" s="137"/>
      <c r="W6" s="135">
        <v>0</v>
      </c>
      <c r="X6" s="136">
        <v>0</v>
      </c>
      <c r="Y6" s="137">
        <v>0</v>
      </c>
      <c r="Z6" s="135">
        <v>41.208447552048803</v>
      </c>
      <c r="AA6" s="136">
        <v>31.4065711808909</v>
      </c>
      <c r="AB6" s="137">
        <v>0.71025897048215103</v>
      </c>
      <c r="AC6" s="294"/>
      <c r="AD6" s="294"/>
      <c r="AE6" s="294"/>
      <c r="AF6" s="135">
        <v>58.018904744103303</v>
      </c>
      <c r="AG6" s="136">
        <v>23.633951728214001</v>
      </c>
      <c r="AH6" s="137">
        <v>1</v>
      </c>
      <c r="AK6" s="134">
        <v>38352</v>
      </c>
      <c r="AL6" s="160">
        <f>AF6</f>
        <v>58.018904744103303</v>
      </c>
      <c r="AM6" s="161">
        <f>1000*AL6/'PIB - BCB'!C181</f>
        <v>2.9635484194367141E-2</v>
      </c>
    </row>
    <row r="7" spans="1:39" ht="12" customHeight="1">
      <c r="A7" s="138">
        <v>38383</v>
      </c>
      <c r="B7" s="139">
        <v>-0.460150140019571</v>
      </c>
      <c r="C7" s="140">
        <v>1.43058140662422</v>
      </c>
      <c r="D7" s="141">
        <v>-6.93579670148314E-3</v>
      </c>
      <c r="E7" s="139">
        <v>8.9173721684804406</v>
      </c>
      <c r="F7" s="140">
        <v>2.0849526347467999</v>
      </c>
      <c r="G7" s="141">
        <v>0.134410652291475</v>
      </c>
      <c r="H7" s="139">
        <v>15.525240026209101</v>
      </c>
      <c r="I7" s="140">
        <v>10.221769286007</v>
      </c>
      <c r="J7" s="141">
        <v>0.23401037878405401</v>
      </c>
      <c r="K7" s="139">
        <v>0</v>
      </c>
      <c r="L7" s="140">
        <v>0</v>
      </c>
      <c r="M7" s="141">
        <v>0</v>
      </c>
      <c r="N7" s="139">
        <v>42.3617749269551</v>
      </c>
      <c r="O7" s="140">
        <v>33.421550356870398</v>
      </c>
      <c r="P7" s="141">
        <v>0.63851476562595399</v>
      </c>
      <c r="Q7" s="139">
        <v>0</v>
      </c>
      <c r="R7" s="140">
        <v>0</v>
      </c>
      <c r="S7" s="141">
        <v>0</v>
      </c>
      <c r="T7" s="141"/>
      <c r="U7" s="141"/>
      <c r="V7" s="141"/>
      <c r="W7" s="139">
        <v>0</v>
      </c>
      <c r="X7" s="140">
        <v>0</v>
      </c>
      <c r="Y7" s="141">
        <v>0</v>
      </c>
      <c r="Z7" s="139">
        <v>42.3617749269551</v>
      </c>
      <c r="AA7" s="140">
        <v>33.421550356870398</v>
      </c>
      <c r="AB7" s="141">
        <v>0.63851476562595399</v>
      </c>
      <c r="AC7" s="141"/>
      <c r="AD7" s="141"/>
      <c r="AE7" s="141"/>
      <c r="AF7" s="139">
        <v>66.344236981625201</v>
      </c>
      <c r="AG7" s="140">
        <v>23.839225699519702</v>
      </c>
      <c r="AH7" s="141">
        <v>1</v>
      </c>
      <c r="AK7" s="138">
        <v>38383</v>
      </c>
      <c r="AL7" s="160">
        <f t="shared" ref="AL7:AL70" si="0">AF7</f>
        <v>66.344236981625201</v>
      </c>
      <c r="AM7" s="161">
        <f>1000*AL7/'PIB - BCB'!C182</f>
        <v>3.3562573726647615E-2</v>
      </c>
    </row>
    <row r="8" spans="1:39" ht="12" customHeight="1">
      <c r="A8" s="134">
        <v>38411</v>
      </c>
      <c r="B8" s="135">
        <v>-3.4275172538026002</v>
      </c>
      <c r="C8" s="136">
        <v>1.05729341300246</v>
      </c>
      <c r="D8" s="137">
        <v>-6.5831727146757404E-2</v>
      </c>
      <c r="E8" s="135">
        <v>2.0127672831862302</v>
      </c>
      <c r="F8" s="136">
        <v>1.09988237700595</v>
      </c>
      <c r="G8" s="137">
        <v>3.8658870775816499E-2</v>
      </c>
      <c r="H8" s="135">
        <v>13.7736851033566</v>
      </c>
      <c r="I8" s="136">
        <v>10.5170462672378</v>
      </c>
      <c r="J8" s="137">
        <v>0.26454877171619101</v>
      </c>
      <c r="K8" s="135">
        <v>0</v>
      </c>
      <c r="L8" s="136">
        <v>0</v>
      </c>
      <c r="M8" s="137">
        <v>0</v>
      </c>
      <c r="N8" s="135">
        <v>39.705888355206604</v>
      </c>
      <c r="O8" s="136">
        <v>28.273368783916801</v>
      </c>
      <c r="P8" s="137">
        <v>0.76262408465474996</v>
      </c>
      <c r="Q8" s="135">
        <v>0</v>
      </c>
      <c r="R8" s="136">
        <v>0</v>
      </c>
      <c r="S8" s="137">
        <v>0</v>
      </c>
      <c r="T8" s="137"/>
      <c r="U8" s="137"/>
      <c r="V8" s="137"/>
      <c r="W8" s="135">
        <v>0</v>
      </c>
      <c r="X8" s="136">
        <v>0</v>
      </c>
      <c r="Y8" s="137">
        <v>0</v>
      </c>
      <c r="Z8" s="135">
        <v>39.705888355206604</v>
      </c>
      <c r="AA8" s="136">
        <v>28.273368783916801</v>
      </c>
      <c r="AB8" s="137">
        <v>0.76262408465474996</v>
      </c>
      <c r="AC8" s="294"/>
      <c r="AD8" s="294"/>
      <c r="AE8" s="294"/>
      <c r="AF8" s="135">
        <v>52.064823487946803</v>
      </c>
      <c r="AG8" s="136">
        <v>22.9095830083454</v>
      </c>
      <c r="AH8" s="137">
        <v>1</v>
      </c>
      <c r="AK8" s="134">
        <v>38411</v>
      </c>
      <c r="AL8" s="160">
        <f t="shared" si="0"/>
        <v>52.064823487946803</v>
      </c>
      <c r="AM8" s="161">
        <f>1000*AL8/'PIB - BCB'!C183</f>
        <v>2.6103242893565089E-2</v>
      </c>
    </row>
    <row r="9" spans="1:39" ht="12" customHeight="1">
      <c r="A9" s="138">
        <v>38442</v>
      </c>
      <c r="B9" s="139">
        <v>-2.9082431931293802</v>
      </c>
      <c r="C9" s="140">
        <v>1.0352825391648</v>
      </c>
      <c r="D9" s="141">
        <v>-5.7582951723595698E-2</v>
      </c>
      <c r="E9" s="139">
        <v>2.0131068811266402</v>
      </c>
      <c r="F9" s="140">
        <v>1.1021244116114</v>
      </c>
      <c r="G9" s="141">
        <v>3.9859333849456502E-2</v>
      </c>
      <c r="H9" s="139">
        <v>13.124702700284001</v>
      </c>
      <c r="I9" s="140">
        <v>9.6360052224456592</v>
      </c>
      <c r="J9" s="141">
        <v>0.25986792430648697</v>
      </c>
      <c r="K9" s="139">
        <v>0</v>
      </c>
      <c r="L9" s="140">
        <v>0</v>
      </c>
      <c r="M9" s="141">
        <v>0</v>
      </c>
      <c r="N9" s="139">
        <v>38.275715228563598</v>
      </c>
      <c r="O9" s="140">
        <v>29.437863279510101</v>
      </c>
      <c r="P9" s="141">
        <v>0.75785569356765203</v>
      </c>
      <c r="Q9" s="139">
        <v>0</v>
      </c>
      <c r="R9" s="140">
        <v>0</v>
      </c>
      <c r="S9" s="141">
        <v>0</v>
      </c>
      <c r="T9" s="141"/>
      <c r="U9" s="141"/>
      <c r="V9" s="141"/>
      <c r="W9" s="139">
        <v>0</v>
      </c>
      <c r="X9" s="140">
        <v>0</v>
      </c>
      <c r="Y9" s="141">
        <v>0</v>
      </c>
      <c r="Z9" s="139">
        <v>38.275715228563598</v>
      </c>
      <c r="AA9" s="140">
        <v>29.437863279510101</v>
      </c>
      <c r="AB9" s="141">
        <v>0.75785569356765203</v>
      </c>
      <c r="AC9" s="141"/>
      <c r="AD9" s="141"/>
      <c r="AE9" s="141"/>
      <c r="AF9" s="139">
        <v>50.505281616844798</v>
      </c>
      <c r="AG9" s="140">
        <v>23.4514771810144</v>
      </c>
      <c r="AH9" s="141">
        <v>1</v>
      </c>
      <c r="AK9" s="138">
        <v>38442</v>
      </c>
      <c r="AL9" s="160">
        <f t="shared" si="0"/>
        <v>50.505281616844798</v>
      </c>
      <c r="AM9" s="161">
        <f>1000*AL9/'PIB - BCB'!C184</f>
        <v>2.5093571404610004E-2</v>
      </c>
    </row>
    <row r="10" spans="1:39" ht="12" customHeight="1">
      <c r="A10" s="134">
        <v>38471</v>
      </c>
      <c r="B10" s="135">
        <v>-1.39770679158907</v>
      </c>
      <c r="C10" s="136">
        <v>1.3337320963441699</v>
      </c>
      <c r="D10" s="137">
        <v>-2.3380460947256199E-2</v>
      </c>
      <c r="E10" s="135">
        <v>8.9176389768276092</v>
      </c>
      <c r="F10" s="136">
        <v>2.2882522622564498</v>
      </c>
      <c r="G10" s="137">
        <v>0.14917185141699399</v>
      </c>
      <c r="H10" s="135">
        <v>11.832312027517901</v>
      </c>
      <c r="I10" s="136">
        <v>9.9889270867553197</v>
      </c>
      <c r="J10" s="137">
        <v>0.19792771340877</v>
      </c>
      <c r="K10" s="135">
        <v>0</v>
      </c>
      <c r="L10" s="136">
        <v>0</v>
      </c>
      <c r="M10" s="137">
        <v>0</v>
      </c>
      <c r="N10" s="135">
        <v>40.428732507169798</v>
      </c>
      <c r="O10" s="136">
        <v>36.606786691489098</v>
      </c>
      <c r="P10" s="137">
        <v>0.676280896121493</v>
      </c>
      <c r="Q10" s="135">
        <v>0</v>
      </c>
      <c r="R10" s="136">
        <v>0</v>
      </c>
      <c r="S10" s="137">
        <v>0</v>
      </c>
      <c r="T10" s="137"/>
      <c r="U10" s="137"/>
      <c r="V10" s="137"/>
      <c r="W10" s="135">
        <v>0</v>
      </c>
      <c r="X10" s="136">
        <v>0</v>
      </c>
      <c r="Y10" s="137">
        <v>0</v>
      </c>
      <c r="Z10" s="135">
        <v>40.428732507169798</v>
      </c>
      <c r="AA10" s="136">
        <v>36.606786691489098</v>
      </c>
      <c r="AB10" s="137">
        <v>0.676280896121493</v>
      </c>
      <c r="AC10" s="294"/>
      <c r="AD10" s="294"/>
      <c r="AE10" s="294"/>
      <c r="AF10" s="135">
        <v>59.780976719926301</v>
      </c>
      <c r="AG10" s="136">
        <v>26.376937344387098</v>
      </c>
      <c r="AH10" s="137">
        <v>1</v>
      </c>
      <c r="AK10" s="134">
        <v>38471</v>
      </c>
      <c r="AL10" s="160">
        <f t="shared" si="0"/>
        <v>59.780976719926301</v>
      </c>
      <c r="AM10" s="161">
        <f>1000*AL10/'PIB - BCB'!C185</f>
        <v>2.940670252306974E-2</v>
      </c>
    </row>
    <row r="11" spans="1:39" ht="12" customHeight="1">
      <c r="A11" s="138">
        <v>38503</v>
      </c>
      <c r="B11" s="139">
        <v>-8.6756502514065499</v>
      </c>
      <c r="C11" s="140">
        <v>1.5280529692023299</v>
      </c>
      <c r="D11" s="141">
        <v>-0.22511798883425199</v>
      </c>
      <c r="E11" s="139">
        <v>0.79776513465702203</v>
      </c>
      <c r="F11" s="140">
        <v>1.27239034671299</v>
      </c>
      <c r="G11" s="141">
        <v>2.07006134954505E-2</v>
      </c>
      <c r="H11" s="139">
        <v>4.4644009362806898</v>
      </c>
      <c r="I11" s="140">
        <v>5.0890640245465502</v>
      </c>
      <c r="J11" s="141">
        <v>0.11584341588255199</v>
      </c>
      <c r="K11" s="139">
        <v>0</v>
      </c>
      <c r="L11" s="140">
        <v>0</v>
      </c>
      <c r="M11" s="141">
        <v>0</v>
      </c>
      <c r="N11" s="139">
        <v>41.951720490825203</v>
      </c>
      <c r="O11" s="140">
        <v>30.7627828376847</v>
      </c>
      <c r="P11" s="141">
        <v>1.08857395945625</v>
      </c>
      <c r="Q11" s="139">
        <v>0</v>
      </c>
      <c r="R11" s="140">
        <v>0</v>
      </c>
      <c r="S11" s="141">
        <v>0</v>
      </c>
      <c r="T11" s="141"/>
      <c r="U11" s="141"/>
      <c r="V11" s="141"/>
      <c r="W11" s="139">
        <v>0</v>
      </c>
      <c r="X11" s="140">
        <v>0</v>
      </c>
      <c r="Y11" s="141">
        <v>0</v>
      </c>
      <c r="Z11" s="139">
        <v>41.951720490825203</v>
      </c>
      <c r="AA11" s="140">
        <v>30.7627828376847</v>
      </c>
      <c r="AB11" s="141">
        <v>1.08857395945625</v>
      </c>
      <c r="AC11" s="141"/>
      <c r="AD11" s="141"/>
      <c r="AE11" s="141"/>
      <c r="AF11" s="139">
        <v>38.538236310356297</v>
      </c>
      <c r="AG11" s="140">
        <v>27.609408188025601</v>
      </c>
      <c r="AH11" s="141">
        <v>1</v>
      </c>
      <c r="AK11" s="138">
        <v>38503</v>
      </c>
      <c r="AL11" s="160">
        <f t="shared" si="0"/>
        <v>38.538236310356297</v>
      </c>
      <c r="AM11" s="161">
        <f>1000*AL11/'PIB - BCB'!C186</f>
        <v>1.8790881758526848E-2</v>
      </c>
    </row>
    <row r="12" spans="1:39" ht="12" customHeight="1">
      <c r="A12" s="134">
        <v>38533</v>
      </c>
      <c r="B12" s="135">
        <v>-0.35151520542989201</v>
      </c>
      <c r="C12" s="136">
        <v>1.0422114584557201</v>
      </c>
      <c r="D12" s="137">
        <v>-9.4472636458659692E-3</v>
      </c>
      <c r="E12" s="135">
        <v>2.6122765001484201</v>
      </c>
      <c r="F12" s="136">
        <v>1.0484229606367901</v>
      </c>
      <c r="G12" s="137">
        <v>7.0207104647495105E-2</v>
      </c>
      <c r="H12" s="135">
        <v>0</v>
      </c>
      <c r="I12" s="136">
        <v>0</v>
      </c>
      <c r="J12" s="137">
        <v>0</v>
      </c>
      <c r="K12" s="135">
        <v>0</v>
      </c>
      <c r="L12" s="136">
        <v>0</v>
      </c>
      <c r="M12" s="137">
        <v>0</v>
      </c>
      <c r="N12" s="135">
        <v>34.947388981018896</v>
      </c>
      <c r="O12" s="136">
        <v>24.591690341205201</v>
      </c>
      <c r="P12" s="137">
        <v>0.93924015899837099</v>
      </c>
      <c r="Q12" s="135">
        <v>0</v>
      </c>
      <c r="R12" s="136">
        <v>0</v>
      </c>
      <c r="S12" s="137">
        <v>0</v>
      </c>
      <c r="T12" s="137"/>
      <c r="U12" s="137"/>
      <c r="V12" s="137"/>
      <c r="W12" s="135">
        <v>0</v>
      </c>
      <c r="X12" s="136">
        <v>0</v>
      </c>
      <c r="Y12" s="137">
        <v>0</v>
      </c>
      <c r="Z12" s="135">
        <v>34.947388981018896</v>
      </c>
      <c r="AA12" s="136">
        <v>24.591690341205201</v>
      </c>
      <c r="AB12" s="137">
        <v>0.93924015899837099</v>
      </c>
      <c r="AC12" s="294"/>
      <c r="AD12" s="294"/>
      <c r="AE12" s="294"/>
      <c r="AF12" s="135">
        <v>37.208150275737403</v>
      </c>
      <c r="AG12" s="136">
        <v>22.951643871797</v>
      </c>
      <c r="AH12" s="137">
        <v>1</v>
      </c>
      <c r="AK12" s="134">
        <v>38533</v>
      </c>
      <c r="AL12" s="160">
        <f t="shared" si="0"/>
        <v>37.208150275737403</v>
      </c>
      <c r="AM12" s="161">
        <f>1000*AL12/'PIB - BCB'!C187</f>
        <v>1.8005914167737908E-2</v>
      </c>
    </row>
    <row r="13" spans="1:39" ht="12" customHeight="1">
      <c r="A13" s="138">
        <v>38562</v>
      </c>
      <c r="B13" s="139">
        <v>-1.0604604896774701</v>
      </c>
      <c r="C13" s="140">
        <v>1.1028792806391701</v>
      </c>
      <c r="D13" s="141">
        <v>-2.0901953633851899E-2</v>
      </c>
      <c r="E13" s="139">
        <v>13.7238462678538</v>
      </c>
      <c r="F13" s="140">
        <v>2.2058865422974998</v>
      </c>
      <c r="G13" s="141">
        <v>0.270500599655565</v>
      </c>
      <c r="H13" s="139">
        <v>0</v>
      </c>
      <c r="I13" s="140">
        <v>0</v>
      </c>
      <c r="J13" s="141">
        <v>0</v>
      </c>
      <c r="K13" s="139">
        <v>0</v>
      </c>
      <c r="L13" s="140">
        <v>0</v>
      </c>
      <c r="M13" s="141">
        <v>0</v>
      </c>
      <c r="N13" s="139">
        <v>38.071608101056</v>
      </c>
      <c r="O13" s="140">
        <v>38.908978744913803</v>
      </c>
      <c r="P13" s="141">
        <v>0.750401353978287</v>
      </c>
      <c r="Q13" s="139">
        <v>0</v>
      </c>
      <c r="R13" s="140">
        <v>0</v>
      </c>
      <c r="S13" s="141">
        <v>0</v>
      </c>
      <c r="T13" s="141"/>
      <c r="U13" s="141"/>
      <c r="V13" s="141"/>
      <c r="W13" s="139">
        <v>0</v>
      </c>
      <c r="X13" s="140">
        <v>0</v>
      </c>
      <c r="Y13" s="141">
        <v>0</v>
      </c>
      <c r="Z13" s="139">
        <v>38.071608101056</v>
      </c>
      <c r="AA13" s="140">
        <v>38.908978744913803</v>
      </c>
      <c r="AB13" s="141">
        <v>0.750401353978287</v>
      </c>
      <c r="AC13" s="141"/>
      <c r="AD13" s="141"/>
      <c r="AE13" s="141"/>
      <c r="AF13" s="139">
        <v>50.734993879232299</v>
      </c>
      <c r="AG13" s="140">
        <v>28.989029594042801</v>
      </c>
      <c r="AH13" s="141">
        <v>1</v>
      </c>
      <c r="AK13" s="138">
        <v>38562</v>
      </c>
      <c r="AL13" s="160">
        <f t="shared" si="0"/>
        <v>50.734993879232299</v>
      </c>
      <c r="AM13" s="161">
        <f>1000*AL13/'PIB - BCB'!C188</f>
        <v>2.4401873328810463E-2</v>
      </c>
    </row>
    <row r="14" spans="1:39" ht="12" customHeight="1">
      <c r="A14" s="134">
        <v>38595</v>
      </c>
      <c r="B14" s="135">
        <v>-4.3519790108379404</v>
      </c>
      <c r="C14" s="136">
        <v>1.01784895849432</v>
      </c>
      <c r="D14" s="137">
        <v>-0.10603873753665299</v>
      </c>
      <c r="E14" s="135">
        <v>1.71943522392079</v>
      </c>
      <c r="F14" s="136">
        <v>1.39068186887141</v>
      </c>
      <c r="G14" s="137">
        <v>4.1895133217912002E-2</v>
      </c>
      <c r="H14" s="135">
        <v>0</v>
      </c>
      <c r="I14" s="136">
        <v>0</v>
      </c>
      <c r="J14" s="137">
        <v>0</v>
      </c>
      <c r="K14" s="135">
        <v>0</v>
      </c>
      <c r="L14" s="136">
        <v>0</v>
      </c>
      <c r="M14" s="137">
        <v>0</v>
      </c>
      <c r="N14" s="135">
        <v>43.673951030507297</v>
      </c>
      <c r="O14" s="136">
        <v>36.124100397249599</v>
      </c>
      <c r="P14" s="137">
        <v>1.06414360431874</v>
      </c>
      <c r="Q14" s="135">
        <v>0</v>
      </c>
      <c r="R14" s="136">
        <v>0</v>
      </c>
      <c r="S14" s="137">
        <v>0</v>
      </c>
      <c r="T14" s="137"/>
      <c r="U14" s="137"/>
      <c r="V14" s="137"/>
      <c r="W14" s="135">
        <v>0</v>
      </c>
      <c r="X14" s="136">
        <v>0</v>
      </c>
      <c r="Y14" s="137">
        <v>0</v>
      </c>
      <c r="Z14" s="135">
        <v>43.673951030507297</v>
      </c>
      <c r="AA14" s="136">
        <v>36.124100397249599</v>
      </c>
      <c r="AB14" s="137">
        <v>1.06414360431874</v>
      </c>
      <c r="AC14" s="294"/>
      <c r="AD14" s="294"/>
      <c r="AE14" s="294"/>
      <c r="AF14" s="135">
        <v>41.0414072435902</v>
      </c>
      <c r="AG14" s="136">
        <v>34.411984931598496</v>
      </c>
      <c r="AH14" s="137">
        <v>1</v>
      </c>
      <c r="AK14" s="134">
        <v>38595</v>
      </c>
      <c r="AL14" s="160">
        <f t="shared" si="0"/>
        <v>41.0414072435902</v>
      </c>
      <c r="AM14" s="161">
        <f>1000*AL14/'PIB - BCB'!C189</f>
        <v>1.9569517441778723E-2</v>
      </c>
    </row>
    <row r="15" spans="1:39" ht="12" customHeight="1">
      <c r="A15" s="138">
        <v>38625</v>
      </c>
      <c r="B15" s="139">
        <v>-7.8094961784004804</v>
      </c>
      <c r="C15" s="140">
        <v>1.0142321137847901</v>
      </c>
      <c r="D15" s="141">
        <v>-0.19042100690650801</v>
      </c>
      <c r="E15" s="139">
        <v>0.35754788826126199</v>
      </c>
      <c r="F15" s="140">
        <v>1.3920412207519799</v>
      </c>
      <c r="G15" s="141">
        <v>8.7181845466950507E-3</v>
      </c>
      <c r="H15" s="139">
        <v>0</v>
      </c>
      <c r="I15" s="140">
        <v>0</v>
      </c>
      <c r="J15" s="141">
        <v>0</v>
      </c>
      <c r="K15" s="139">
        <v>0</v>
      </c>
      <c r="L15" s="140">
        <v>0</v>
      </c>
      <c r="M15" s="141">
        <v>0</v>
      </c>
      <c r="N15" s="139">
        <v>48.463684890370303</v>
      </c>
      <c r="O15" s="140">
        <v>26.620811254471</v>
      </c>
      <c r="P15" s="141">
        <v>1.1817028223598101</v>
      </c>
      <c r="Q15" s="139">
        <v>0</v>
      </c>
      <c r="R15" s="140">
        <v>0</v>
      </c>
      <c r="S15" s="141">
        <v>0</v>
      </c>
      <c r="T15" s="141"/>
      <c r="U15" s="141"/>
      <c r="V15" s="141"/>
      <c r="W15" s="139">
        <v>0</v>
      </c>
      <c r="X15" s="140">
        <v>0</v>
      </c>
      <c r="Y15" s="141">
        <v>0</v>
      </c>
      <c r="Z15" s="139">
        <v>48.463684890370303</v>
      </c>
      <c r="AA15" s="140">
        <v>26.620811254471</v>
      </c>
      <c r="AB15" s="141">
        <v>1.1817028223598101</v>
      </c>
      <c r="AC15" s="141"/>
      <c r="AD15" s="141"/>
      <c r="AE15" s="141"/>
      <c r="AF15" s="139">
        <v>41.011736600231103</v>
      </c>
      <c r="AG15" s="140">
        <v>26.504130218228099</v>
      </c>
      <c r="AH15" s="141">
        <v>1</v>
      </c>
      <c r="AK15" s="138">
        <v>38625</v>
      </c>
      <c r="AL15" s="160">
        <f t="shared" si="0"/>
        <v>41.011736600231103</v>
      </c>
      <c r="AM15" s="161">
        <f>1000*AL15/'PIB - BCB'!C190</f>
        <v>1.9399629639444745E-2</v>
      </c>
    </row>
    <row r="16" spans="1:39" ht="12" customHeight="1">
      <c r="A16" s="134">
        <v>38656</v>
      </c>
      <c r="B16" s="135">
        <v>-0.22917710757814899</v>
      </c>
      <c r="C16" s="136">
        <v>1.44042287993394</v>
      </c>
      <c r="D16" s="137">
        <v>-4.0581030434445001E-3</v>
      </c>
      <c r="E16" s="135">
        <v>7.7927194657595598</v>
      </c>
      <c r="F16" s="136">
        <v>1.20807967802142</v>
      </c>
      <c r="G16" s="137">
        <v>0.13798785976005201</v>
      </c>
      <c r="H16" s="135">
        <v>0</v>
      </c>
      <c r="I16" s="136">
        <v>0</v>
      </c>
      <c r="J16" s="137">
        <v>0</v>
      </c>
      <c r="K16" s="135">
        <v>0</v>
      </c>
      <c r="L16" s="136">
        <v>0</v>
      </c>
      <c r="M16" s="137">
        <v>0</v>
      </c>
      <c r="N16" s="135">
        <v>42.954208294205799</v>
      </c>
      <c r="O16" s="136">
        <v>31.210213080042699</v>
      </c>
      <c r="P16" s="137">
        <v>0.76060216157508198</v>
      </c>
      <c r="Q16" s="135">
        <v>5.9561991524026396</v>
      </c>
      <c r="R16" s="136">
        <v>94.094653737697399</v>
      </c>
      <c r="S16" s="137">
        <v>0.105468081708311</v>
      </c>
      <c r="T16" s="137"/>
      <c r="U16" s="137"/>
      <c r="V16" s="137"/>
      <c r="W16" s="135">
        <v>0</v>
      </c>
      <c r="X16" s="136">
        <v>0</v>
      </c>
      <c r="Y16" s="137">
        <v>0</v>
      </c>
      <c r="Z16" s="135">
        <v>48.910407446608403</v>
      </c>
      <c r="AA16" s="136">
        <v>38.8681384930196</v>
      </c>
      <c r="AB16" s="137">
        <v>0.86607024328339299</v>
      </c>
      <c r="AC16" s="294"/>
      <c r="AD16" s="294"/>
      <c r="AE16" s="294"/>
      <c r="AF16" s="135">
        <v>56.473949804789797</v>
      </c>
      <c r="AG16" s="136">
        <v>33.686347462595997</v>
      </c>
      <c r="AH16" s="137">
        <v>1</v>
      </c>
      <c r="AK16" s="134">
        <v>38656</v>
      </c>
      <c r="AL16" s="160">
        <f t="shared" si="0"/>
        <v>56.473949804789797</v>
      </c>
      <c r="AM16" s="161">
        <f>1000*AL16/'PIB - BCB'!C191</f>
        <v>2.6480100967508649E-2</v>
      </c>
    </row>
    <row r="17" spans="1:39" ht="12" customHeight="1">
      <c r="A17" s="138">
        <v>38686</v>
      </c>
      <c r="B17" s="139">
        <v>-3.97776838937392</v>
      </c>
      <c r="C17" s="140">
        <v>1.0205112969946799</v>
      </c>
      <c r="D17" s="141">
        <v>-8.7160439137978496E-2</v>
      </c>
      <c r="E17" s="139">
        <v>1.0697012413428</v>
      </c>
      <c r="F17" s="140">
        <v>1.1988426914481201</v>
      </c>
      <c r="G17" s="141">
        <v>2.3439180167187601E-2</v>
      </c>
      <c r="H17" s="139">
        <v>0</v>
      </c>
      <c r="I17" s="140">
        <v>0</v>
      </c>
      <c r="J17" s="141">
        <v>0</v>
      </c>
      <c r="K17" s="139">
        <v>0</v>
      </c>
      <c r="L17" s="140">
        <v>0</v>
      </c>
      <c r="M17" s="141">
        <v>0</v>
      </c>
      <c r="N17" s="139">
        <v>33.700697901602901</v>
      </c>
      <c r="O17" s="140">
        <v>28.4981599835507</v>
      </c>
      <c r="P17" s="141">
        <v>0.73844611873502897</v>
      </c>
      <c r="Q17" s="139">
        <v>14.844683935457599</v>
      </c>
      <c r="R17" s="140">
        <v>83.890140355694697</v>
      </c>
      <c r="S17" s="141">
        <v>0.32527514023576198</v>
      </c>
      <c r="T17" s="141"/>
      <c r="U17" s="141"/>
      <c r="V17" s="141"/>
      <c r="W17" s="139">
        <v>0</v>
      </c>
      <c r="X17" s="140">
        <v>0</v>
      </c>
      <c r="Y17" s="141">
        <v>0</v>
      </c>
      <c r="Z17" s="139">
        <v>48.545381837060503</v>
      </c>
      <c r="AA17" s="140">
        <v>45.436464103672201</v>
      </c>
      <c r="AB17" s="141">
        <v>1.0637212589707901</v>
      </c>
      <c r="AC17" s="141"/>
      <c r="AD17" s="141"/>
      <c r="AE17" s="141"/>
      <c r="AF17" s="139">
        <v>45.637314689029402</v>
      </c>
      <c r="AG17" s="140">
        <v>44.455472982030898</v>
      </c>
      <c r="AH17" s="141">
        <v>1</v>
      </c>
      <c r="AK17" s="138">
        <v>38686</v>
      </c>
      <c r="AL17" s="160">
        <f t="shared" si="0"/>
        <v>45.637314689029402</v>
      </c>
      <c r="AM17" s="161">
        <f>1000*AL17/'PIB - BCB'!C192</f>
        <v>2.1221063530335076E-2</v>
      </c>
    </row>
    <row r="18" spans="1:39" ht="12" customHeight="1">
      <c r="A18" s="134">
        <v>38716</v>
      </c>
      <c r="B18" s="135">
        <v>-10.2987258597565</v>
      </c>
      <c r="C18" s="136">
        <v>1.09545615956534</v>
      </c>
      <c r="D18" s="137">
        <v>-0.25950842242732097</v>
      </c>
      <c r="E18" s="135">
        <v>1.1355674742338899</v>
      </c>
      <c r="F18" s="136">
        <v>1.19654745171202</v>
      </c>
      <c r="G18" s="137">
        <v>2.8614153615812501E-2</v>
      </c>
      <c r="H18" s="135">
        <v>0</v>
      </c>
      <c r="I18" s="136">
        <v>0</v>
      </c>
      <c r="J18" s="137">
        <v>0</v>
      </c>
      <c r="K18" s="135">
        <v>0</v>
      </c>
      <c r="L18" s="136">
        <v>0</v>
      </c>
      <c r="M18" s="137">
        <v>0</v>
      </c>
      <c r="N18" s="135">
        <v>25.41922039724</v>
      </c>
      <c r="O18" s="136">
        <v>19.8195128350842</v>
      </c>
      <c r="P18" s="137">
        <v>0.64051630021503303</v>
      </c>
      <c r="Q18" s="135">
        <v>23.429454795124698</v>
      </c>
      <c r="R18" s="136">
        <v>73.137321949949495</v>
      </c>
      <c r="S18" s="137">
        <v>0.59037796859647496</v>
      </c>
      <c r="T18" s="137"/>
      <c r="U18" s="137"/>
      <c r="V18" s="137"/>
      <c r="W18" s="135">
        <v>0</v>
      </c>
      <c r="X18" s="136">
        <v>0</v>
      </c>
      <c r="Y18" s="137">
        <v>0</v>
      </c>
      <c r="Z18" s="135">
        <v>48.848675192364702</v>
      </c>
      <c r="AA18" s="136">
        <v>45.392513402908797</v>
      </c>
      <c r="AB18" s="137">
        <v>1.2308942688115101</v>
      </c>
      <c r="AC18" s="294"/>
      <c r="AD18" s="294"/>
      <c r="AE18" s="294"/>
      <c r="AF18" s="135">
        <v>39.685516806842102</v>
      </c>
      <c r="AG18" s="136">
        <v>43.750045746647501</v>
      </c>
      <c r="AH18" s="137">
        <v>1</v>
      </c>
      <c r="AK18" s="134">
        <v>38716</v>
      </c>
      <c r="AL18" s="160">
        <f t="shared" si="0"/>
        <v>39.685516806842102</v>
      </c>
      <c r="AM18" s="161">
        <f>1000*AL18/'PIB - BCB'!C193</f>
        <v>1.8283331889102729E-2</v>
      </c>
    </row>
    <row r="19" spans="1:39" ht="12" customHeight="1">
      <c r="A19" s="138">
        <v>38748</v>
      </c>
      <c r="B19" s="139">
        <v>-0.27831299839776502</v>
      </c>
      <c r="C19" s="140">
        <v>1.15252539388556</v>
      </c>
      <c r="D19" s="141">
        <v>-4.57427122376415E-3</v>
      </c>
      <c r="E19" s="139">
        <v>11.604937183130399</v>
      </c>
      <c r="F19" s="140">
        <v>1.31412200474609</v>
      </c>
      <c r="G19" s="141">
        <v>0.190735360964048</v>
      </c>
      <c r="H19" s="139">
        <v>0</v>
      </c>
      <c r="I19" s="140">
        <v>0</v>
      </c>
      <c r="J19" s="141">
        <v>0</v>
      </c>
      <c r="K19" s="139">
        <v>0</v>
      </c>
      <c r="L19" s="140">
        <v>0</v>
      </c>
      <c r="M19" s="141">
        <v>0</v>
      </c>
      <c r="N19" s="139">
        <v>10.3652121929678</v>
      </c>
      <c r="O19" s="140">
        <v>22.837036417522398</v>
      </c>
      <c r="P19" s="141">
        <v>0.17035960280496401</v>
      </c>
      <c r="Q19" s="139">
        <v>39.151297923536298</v>
      </c>
      <c r="R19" s="140">
        <v>66.316867017984293</v>
      </c>
      <c r="S19" s="141">
        <v>0.64347930745475301</v>
      </c>
      <c r="T19" s="141"/>
      <c r="U19" s="141"/>
      <c r="V19" s="141"/>
      <c r="W19" s="139">
        <v>0</v>
      </c>
      <c r="X19" s="140">
        <v>0</v>
      </c>
      <c r="Y19" s="141">
        <v>0</v>
      </c>
      <c r="Z19" s="139">
        <v>49.516510116504101</v>
      </c>
      <c r="AA19" s="140">
        <v>57.2153033329081</v>
      </c>
      <c r="AB19" s="141">
        <v>0.813838910259717</v>
      </c>
      <c r="AC19" s="141"/>
      <c r="AD19" s="141"/>
      <c r="AE19" s="141"/>
      <c r="AF19" s="139">
        <v>60.843134301236802</v>
      </c>
      <c r="AG19" s="140">
        <v>46.568917211953</v>
      </c>
      <c r="AH19" s="141">
        <v>1</v>
      </c>
      <c r="AK19" s="138">
        <v>38748</v>
      </c>
      <c r="AL19" s="160">
        <f t="shared" si="0"/>
        <v>60.843134301236802</v>
      </c>
      <c r="AM19" s="161">
        <f>1000*AL19/'PIB - BCB'!C194</f>
        <v>2.7749192287087363E-2</v>
      </c>
    </row>
    <row r="20" spans="1:39" ht="12" customHeight="1">
      <c r="A20" s="134">
        <v>38772</v>
      </c>
      <c r="B20" s="135">
        <v>-8.4944748033775195</v>
      </c>
      <c r="C20" s="136">
        <v>1.0039110361177399</v>
      </c>
      <c r="D20" s="137">
        <v>-0.17614870560504101</v>
      </c>
      <c r="E20" s="135">
        <v>0.14178083491332599</v>
      </c>
      <c r="F20" s="136">
        <v>1.1901975706208501</v>
      </c>
      <c r="G20" s="137">
        <v>2.9400888374704602E-3</v>
      </c>
      <c r="H20" s="135">
        <v>0</v>
      </c>
      <c r="I20" s="136">
        <v>0</v>
      </c>
      <c r="J20" s="137">
        <v>0</v>
      </c>
      <c r="K20" s="135">
        <v>0</v>
      </c>
      <c r="L20" s="136">
        <v>0</v>
      </c>
      <c r="M20" s="137">
        <v>0</v>
      </c>
      <c r="N20" s="135">
        <v>7.0258980372097897</v>
      </c>
      <c r="O20" s="136">
        <v>30.6447384824775</v>
      </c>
      <c r="P20" s="137">
        <v>0.14569503984818599</v>
      </c>
      <c r="Q20" s="135">
        <v>49.5501125556966</v>
      </c>
      <c r="R20" s="136">
        <v>54.722307734935598</v>
      </c>
      <c r="S20" s="137">
        <v>1.0275135769193799</v>
      </c>
      <c r="T20" s="137"/>
      <c r="U20" s="137"/>
      <c r="V20" s="137"/>
      <c r="W20" s="135">
        <v>0</v>
      </c>
      <c r="X20" s="136">
        <v>0</v>
      </c>
      <c r="Y20" s="137">
        <v>0</v>
      </c>
      <c r="Z20" s="135">
        <v>56.5760105929064</v>
      </c>
      <c r="AA20" s="136">
        <v>51.732232175015497</v>
      </c>
      <c r="AB20" s="137">
        <v>1.1732086167675699</v>
      </c>
      <c r="AC20" s="294"/>
      <c r="AD20" s="294"/>
      <c r="AE20" s="294"/>
      <c r="AF20" s="135">
        <v>48.223316624442198</v>
      </c>
      <c r="AG20" s="136">
        <v>51.816116451446</v>
      </c>
      <c r="AH20" s="137">
        <v>1</v>
      </c>
      <c r="AK20" s="134">
        <v>38772</v>
      </c>
      <c r="AL20" s="160">
        <f t="shared" si="0"/>
        <v>48.223316624442198</v>
      </c>
      <c r="AM20" s="161">
        <f>1000*AL20/'PIB - BCB'!C195</f>
        <v>2.1816657235950963E-2</v>
      </c>
    </row>
    <row r="21" spans="1:39" ht="12" customHeight="1">
      <c r="A21" s="138">
        <v>38807</v>
      </c>
      <c r="B21" s="139">
        <v>-9.0941102438846109</v>
      </c>
      <c r="C21" s="140">
        <v>1.0026189777244701</v>
      </c>
      <c r="D21" s="141">
        <v>-0.197304492951279</v>
      </c>
      <c r="E21" s="139">
        <v>0.109630782774768</v>
      </c>
      <c r="F21" s="140">
        <v>1.5169031251587499</v>
      </c>
      <c r="G21" s="141">
        <v>2.37853351533461E-3</v>
      </c>
      <c r="H21" s="139">
        <v>0</v>
      </c>
      <c r="I21" s="140">
        <v>0</v>
      </c>
      <c r="J21" s="141">
        <v>0</v>
      </c>
      <c r="K21" s="139">
        <v>0</v>
      </c>
      <c r="L21" s="140">
        <v>0</v>
      </c>
      <c r="M21" s="141">
        <v>0</v>
      </c>
      <c r="N21" s="139">
        <v>7.3590493538431501</v>
      </c>
      <c r="O21" s="140">
        <v>32.334227139565698</v>
      </c>
      <c r="P21" s="141">
        <v>0.159660864276398</v>
      </c>
      <c r="Q21" s="139">
        <v>47.717184571926801</v>
      </c>
      <c r="R21" s="140">
        <v>47.989973091125499</v>
      </c>
      <c r="S21" s="141">
        <v>1.0352650951595499</v>
      </c>
      <c r="T21" s="141"/>
      <c r="U21" s="141"/>
      <c r="V21" s="141"/>
      <c r="W21" s="139">
        <v>0</v>
      </c>
      <c r="X21" s="140">
        <v>0</v>
      </c>
      <c r="Y21" s="141">
        <v>0</v>
      </c>
      <c r="Z21" s="139">
        <v>55.076233925769998</v>
      </c>
      <c r="AA21" s="140">
        <v>45.898119692361298</v>
      </c>
      <c r="AB21" s="141">
        <v>1.19492595943594</v>
      </c>
      <c r="AC21" s="141"/>
      <c r="AD21" s="141"/>
      <c r="AE21" s="141"/>
      <c r="AF21" s="139">
        <v>46.091754464660099</v>
      </c>
      <c r="AG21" s="140">
        <v>45.860325187736301</v>
      </c>
      <c r="AH21" s="141">
        <v>1</v>
      </c>
      <c r="AK21" s="138">
        <v>38807</v>
      </c>
      <c r="AL21" s="160">
        <f t="shared" si="0"/>
        <v>46.091754464660099</v>
      </c>
      <c r="AM21" s="161">
        <f>1000*AL21/'PIB - BCB'!C196</f>
        <v>2.0714049084567403E-2</v>
      </c>
    </row>
    <row r="22" spans="1:39" ht="12" customHeight="1">
      <c r="A22" s="134">
        <v>38835</v>
      </c>
      <c r="B22" s="135">
        <v>-0.31822055209577199</v>
      </c>
      <c r="C22" s="136">
        <v>1.50649537018744</v>
      </c>
      <c r="D22" s="137">
        <v>-4.1081276849760998E-3</v>
      </c>
      <c r="E22" s="135">
        <v>17.2629618306309</v>
      </c>
      <c r="F22" s="136">
        <v>1.9310386923345899</v>
      </c>
      <c r="G22" s="137">
        <v>0.22285943178100201</v>
      </c>
      <c r="H22" s="135">
        <v>0</v>
      </c>
      <c r="I22" s="136">
        <v>0</v>
      </c>
      <c r="J22" s="137">
        <v>0</v>
      </c>
      <c r="K22" s="135">
        <v>0</v>
      </c>
      <c r="L22" s="136">
        <v>0</v>
      </c>
      <c r="M22" s="137">
        <v>0</v>
      </c>
      <c r="N22" s="135">
        <v>9.10510030180202</v>
      </c>
      <c r="O22" s="136">
        <v>34.446838102845902</v>
      </c>
      <c r="P22" s="137">
        <v>0.117543993868315</v>
      </c>
      <c r="Q22" s="135">
        <v>51.411371044465497</v>
      </c>
      <c r="R22" s="136">
        <v>48.497392317553</v>
      </c>
      <c r="S22" s="137">
        <v>0.66370470203566001</v>
      </c>
      <c r="T22" s="137"/>
      <c r="U22" s="137"/>
      <c r="V22" s="137"/>
      <c r="W22" s="135">
        <v>0</v>
      </c>
      <c r="X22" s="136">
        <v>0</v>
      </c>
      <c r="Y22" s="137">
        <v>0</v>
      </c>
      <c r="Z22" s="135">
        <v>60.5164713462676</v>
      </c>
      <c r="AA22" s="136">
        <v>46.383394217947902</v>
      </c>
      <c r="AB22" s="137">
        <v>0.78124869590397406</v>
      </c>
      <c r="AC22" s="294"/>
      <c r="AD22" s="294"/>
      <c r="AE22" s="294"/>
      <c r="AF22" s="135">
        <v>77.461212624802698</v>
      </c>
      <c r="AG22" s="136">
        <v>36.512525934506797</v>
      </c>
      <c r="AH22" s="137">
        <v>1</v>
      </c>
      <c r="AK22" s="134">
        <v>38835</v>
      </c>
      <c r="AL22" s="160">
        <f t="shared" si="0"/>
        <v>77.461212624802698</v>
      </c>
      <c r="AM22" s="161">
        <f>1000*AL22/'PIB - BCB'!C197</f>
        <v>3.4689360042738412E-2</v>
      </c>
    </row>
    <row r="23" spans="1:39" ht="12" customHeight="1">
      <c r="A23" s="138">
        <v>38868</v>
      </c>
      <c r="B23" s="139">
        <v>-0.98824221627572595</v>
      </c>
      <c r="C23" s="140">
        <v>1.0293600540552601</v>
      </c>
      <c r="D23" s="141">
        <v>-1.2762416517906701E-2</v>
      </c>
      <c r="E23" s="139">
        <v>12.454564961481699</v>
      </c>
      <c r="F23" s="140">
        <v>2.22560674449928</v>
      </c>
      <c r="G23" s="141">
        <v>0.16084148498206599</v>
      </c>
      <c r="H23" s="139">
        <v>0</v>
      </c>
      <c r="I23" s="140">
        <v>0</v>
      </c>
      <c r="J23" s="141">
        <v>0</v>
      </c>
      <c r="K23" s="139">
        <v>0</v>
      </c>
      <c r="L23" s="140">
        <v>0</v>
      </c>
      <c r="M23" s="141">
        <v>0</v>
      </c>
      <c r="N23" s="139">
        <v>10.814639368698</v>
      </c>
      <c r="O23" s="140">
        <v>35.214894411943298</v>
      </c>
      <c r="P23" s="141">
        <v>0.139663060170025</v>
      </c>
      <c r="Q23" s="139">
        <v>55.152822850655298</v>
      </c>
      <c r="R23" s="140">
        <v>50.242981289725698</v>
      </c>
      <c r="S23" s="141">
        <v>0.71225787136581598</v>
      </c>
      <c r="T23" s="141"/>
      <c r="U23" s="141"/>
      <c r="V23" s="141"/>
      <c r="W23" s="139">
        <v>0</v>
      </c>
      <c r="X23" s="140">
        <v>0</v>
      </c>
      <c r="Y23" s="141">
        <v>0</v>
      </c>
      <c r="Z23" s="139">
        <v>65.967462219353393</v>
      </c>
      <c r="AA23" s="140">
        <v>47.779291850767699</v>
      </c>
      <c r="AB23" s="141">
        <v>0.85192093153584103</v>
      </c>
      <c r="AC23" s="141"/>
      <c r="AD23" s="141"/>
      <c r="AE23" s="141"/>
      <c r="AF23" s="139">
        <v>77.433784964559294</v>
      </c>
      <c r="AG23" s="140">
        <v>40.470659954518702</v>
      </c>
      <c r="AH23" s="141">
        <v>1</v>
      </c>
      <c r="AK23" s="138">
        <v>38868</v>
      </c>
      <c r="AL23" s="160">
        <f t="shared" si="0"/>
        <v>77.433784964559294</v>
      </c>
      <c r="AM23" s="161">
        <f>1000*AL23/'PIB - BCB'!C198</f>
        <v>3.4363485584088256E-2</v>
      </c>
    </row>
    <row r="24" spans="1:39" ht="12" customHeight="1">
      <c r="A24" s="134">
        <v>38898</v>
      </c>
      <c r="B24" s="135">
        <v>-4.7790065497351097E-2</v>
      </c>
      <c r="C24" s="136">
        <v>1.5150570597642901</v>
      </c>
      <c r="D24" s="137">
        <v>-5.9987095493928895E-4</v>
      </c>
      <c r="E24" s="135">
        <v>16.496169134652</v>
      </c>
      <c r="F24" s="136">
        <v>1.3112260186867399</v>
      </c>
      <c r="G24" s="137">
        <v>0.20706338500817001</v>
      </c>
      <c r="H24" s="135">
        <v>0</v>
      </c>
      <c r="I24" s="136">
        <v>0</v>
      </c>
      <c r="J24" s="137">
        <v>0</v>
      </c>
      <c r="K24" s="135">
        <v>0</v>
      </c>
      <c r="L24" s="136">
        <v>0</v>
      </c>
      <c r="M24" s="137">
        <v>0</v>
      </c>
      <c r="N24" s="135">
        <v>11.483028601274</v>
      </c>
      <c r="O24" s="136">
        <v>30.8418744835339</v>
      </c>
      <c r="P24" s="137">
        <v>0.14413739050061</v>
      </c>
      <c r="Q24" s="135">
        <v>51.735835932302201</v>
      </c>
      <c r="R24" s="136">
        <v>57.018940096334802</v>
      </c>
      <c r="S24" s="137">
        <v>0.64939909544615904</v>
      </c>
      <c r="T24" s="137"/>
      <c r="U24" s="137"/>
      <c r="V24" s="137"/>
      <c r="W24" s="135">
        <v>0</v>
      </c>
      <c r="X24" s="136">
        <v>0</v>
      </c>
      <c r="Y24" s="137">
        <v>0</v>
      </c>
      <c r="Z24" s="135">
        <v>63.218864533576202</v>
      </c>
      <c r="AA24" s="136">
        <v>52.264156926042801</v>
      </c>
      <c r="AB24" s="137">
        <v>0.79353648594676895</v>
      </c>
      <c r="AC24" s="294"/>
      <c r="AD24" s="294"/>
      <c r="AE24" s="294"/>
      <c r="AF24" s="135">
        <v>79.667243602730807</v>
      </c>
      <c r="AG24" s="136">
        <v>41.719059240217099</v>
      </c>
      <c r="AH24" s="137">
        <v>1</v>
      </c>
      <c r="AK24" s="134">
        <v>38898</v>
      </c>
      <c r="AL24" s="160">
        <f t="shared" si="0"/>
        <v>79.667243602730807</v>
      </c>
      <c r="AM24" s="161">
        <f>1000*AL24/'PIB - BCB'!C199</f>
        <v>3.5071536657376647E-2</v>
      </c>
    </row>
    <row r="25" spans="1:39" ht="12" customHeight="1">
      <c r="A25" s="138">
        <v>38929</v>
      </c>
      <c r="B25" s="139">
        <v>-0.13195473244786399</v>
      </c>
      <c r="C25" s="140">
        <v>1.7154660819918901</v>
      </c>
      <c r="D25" s="141">
        <v>-1.2116812349008299E-3</v>
      </c>
      <c r="E25" s="139">
        <v>45.985093514976903</v>
      </c>
      <c r="F25" s="140">
        <v>3.5227269737058302</v>
      </c>
      <c r="G25" s="141">
        <v>0.422260527255228</v>
      </c>
      <c r="H25" s="139">
        <v>0</v>
      </c>
      <c r="I25" s="140">
        <v>0</v>
      </c>
      <c r="J25" s="141">
        <v>0</v>
      </c>
      <c r="K25" s="139">
        <v>0</v>
      </c>
      <c r="L25" s="140">
        <v>0</v>
      </c>
      <c r="M25" s="141">
        <v>0</v>
      </c>
      <c r="N25" s="139">
        <v>8.9098493302150708</v>
      </c>
      <c r="O25" s="140">
        <v>25.226390848851899</v>
      </c>
      <c r="P25" s="141">
        <v>8.1815157660077797E-2</v>
      </c>
      <c r="Q25" s="139">
        <v>54.139195602813103</v>
      </c>
      <c r="R25" s="140">
        <v>54.825490506715397</v>
      </c>
      <c r="S25" s="141">
        <v>0.49713599631959499</v>
      </c>
      <c r="T25" s="141"/>
      <c r="U25" s="141"/>
      <c r="V25" s="141"/>
      <c r="W25" s="139">
        <v>0</v>
      </c>
      <c r="X25" s="140">
        <v>0</v>
      </c>
      <c r="Y25" s="141">
        <v>0</v>
      </c>
      <c r="Z25" s="139">
        <v>63.049044933028199</v>
      </c>
      <c r="AA25" s="140">
        <v>50.642659211781101</v>
      </c>
      <c r="AB25" s="141">
        <v>0.57895115397967301</v>
      </c>
      <c r="AC25" s="141"/>
      <c r="AD25" s="141"/>
      <c r="AE25" s="141"/>
      <c r="AF25" s="139">
        <v>108.902183715557</v>
      </c>
      <c r="AG25" s="140">
        <v>30.766927671061801</v>
      </c>
      <c r="AH25" s="141">
        <v>1</v>
      </c>
      <c r="AK25" s="138">
        <v>38929</v>
      </c>
      <c r="AL25" s="160">
        <f t="shared" si="0"/>
        <v>108.902183715557</v>
      </c>
      <c r="AM25" s="161">
        <f>1000*AL25/'PIB - BCB'!C200</f>
        <v>4.7463000397982576E-2</v>
      </c>
    </row>
    <row r="26" spans="1:39" ht="12" customHeight="1">
      <c r="A26" s="134">
        <v>38960</v>
      </c>
      <c r="B26" s="135">
        <v>-0.34976728654293199</v>
      </c>
      <c r="C26" s="136">
        <v>1.0399767934956301</v>
      </c>
      <c r="D26" s="137">
        <v>-3.8327214469368598E-3</v>
      </c>
      <c r="E26" s="135">
        <v>11.6157625737885</v>
      </c>
      <c r="F26" s="136">
        <v>1.8612821550265299</v>
      </c>
      <c r="G26" s="137">
        <v>0.127284580496698</v>
      </c>
      <c r="H26" s="135">
        <v>0</v>
      </c>
      <c r="I26" s="136">
        <v>0</v>
      </c>
      <c r="J26" s="137">
        <v>0</v>
      </c>
      <c r="K26" s="135">
        <v>16.451064152058201</v>
      </c>
      <c r="L26" s="136">
        <v>7.9898407640644704</v>
      </c>
      <c r="M26" s="137">
        <v>0.180269421488016</v>
      </c>
      <c r="N26" s="135">
        <v>5.6137118200589198</v>
      </c>
      <c r="O26" s="136">
        <v>21.302209055643999</v>
      </c>
      <c r="P26" s="137">
        <v>6.1514597040572098E-2</v>
      </c>
      <c r="Q26" s="135">
        <v>57.927435574966204</v>
      </c>
      <c r="R26" s="136">
        <v>47.414866782685898</v>
      </c>
      <c r="S26" s="137">
        <v>0.63476412242165003</v>
      </c>
      <c r="T26" s="137"/>
      <c r="U26" s="137"/>
      <c r="V26" s="137"/>
      <c r="W26" s="135">
        <v>0</v>
      </c>
      <c r="X26" s="136">
        <v>0</v>
      </c>
      <c r="Y26" s="137">
        <v>0</v>
      </c>
      <c r="Z26" s="135">
        <v>63.541147395025099</v>
      </c>
      <c r="AA26" s="136">
        <v>45.1078745210554</v>
      </c>
      <c r="AB26" s="137">
        <v>0.69627871946222297</v>
      </c>
      <c r="AC26" s="294"/>
      <c r="AD26" s="294"/>
      <c r="AE26" s="294"/>
      <c r="AF26" s="135">
        <v>91.258206834328803</v>
      </c>
      <c r="AG26" s="136">
        <v>32.950092923103199</v>
      </c>
      <c r="AH26" s="137">
        <v>1</v>
      </c>
      <c r="AK26" s="134">
        <v>38960</v>
      </c>
      <c r="AL26" s="160">
        <f t="shared" si="0"/>
        <v>91.258206834328803</v>
      </c>
      <c r="AM26" s="161">
        <f>1000*AL26/'PIB - BCB'!C201</f>
        <v>3.9385749275012961E-2</v>
      </c>
    </row>
    <row r="27" spans="1:39" ht="12" customHeight="1">
      <c r="A27" s="138">
        <v>38989</v>
      </c>
      <c r="B27" s="139">
        <v>-6.6497992665835795E-2</v>
      </c>
      <c r="C27" s="140">
        <v>1.4998617787086601</v>
      </c>
      <c r="D27" s="141">
        <v>-8.1478351448092902E-4</v>
      </c>
      <c r="E27" s="139">
        <v>17.190152944791802</v>
      </c>
      <c r="F27" s="140">
        <v>3.1789957591381999</v>
      </c>
      <c r="G27" s="141">
        <v>0.21062670720311899</v>
      </c>
      <c r="H27" s="139">
        <v>0</v>
      </c>
      <c r="I27" s="140">
        <v>0</v>
      </c>
      <c r="J27" s="141">
        <v>0</v>
      </c>
      <c r="K27" s="139">
        <v>10.0787195456716</v>
      </c>
      <c r="L27" s="140">
        <v>4.99648731705493</v>
      </c>
      <c r="M27" s="141">
        <v>0.12349206650727899</v>
      </c>
      <c r="N27" s="139">
        <v>2.7934043322975701</v>
      </c>
      <c r="O27" s="140">
        <v>25.751105427134501</v>
      </c>
      <c r="P27" s="141">
        <v>3.4226894797758402E-2</v>
      </c>
      <c r="Q27" s="139">
        <v>51.530600413481203</v>
      </c>
      <c r="R27" s="140">
        <v>44.278467361834501</v>
      </c>
      <c r="S27" s="141">
        <v>0.63139174620198302</v>
      </c>
      <c r="T27" s="141"/>
      <c r="U27" s="141"/>
      <c r="V27" s="141"/>
      <c r="W27" s="139">
        <v>8.7928709376500006E-2</v>
      </c>
      <c r="X27" s="140">
        <v>142</v>
      </c>
      <c r="Y27" s="141">
        <v>1.0773688043423399E-3</v>
      </c>
      <c r="Z27" s="139">
        <v>54.4119334551553</v>
      </c>
      <c r="AA27" s="140">
        <v>43.485224370628501</v>
      </c>
      <c r="AB27" s="141">
        <v>0.66669600980408406</v>
      </c>
      <c r="AC27" s="141"/>
      <c r="AD27" s="141"/>
      <c r="AE27" s="141"/>
      <c r="AF27" s="139">
        <v>81.614307952952799</v>
      </c>
      <c r="AG27" s="140">
        <v>30.2527044279745</v>
      </c>
      <c r="AH27" s="141">
        <v>1</v>
      </c>
      <c r="AK27" s="138">
        <v>38989</v>
      </c>
      <c r="AL27" s="160">
        <f t="shared" si="0"/>
        <v>81.614307952952799</v>
      </c>
      <c r="AM27" s="161">
        <f>1000*AL27/'PIB - BCB'!C202</f>
        <v>3.4929368999847381E-2</v>
      </c>
    </row>
    <row r="28" spans="1:39" ht="12" customHeight="1">
      <c r="A28" s="134">
        <v>39021</v>
      </c>
      <c r="B28" s="135">
        <v>-0.13974261446809499</v>
      </c>
      <c r="C28" s="136">
        <v>1.4479656051792</v>
      </c>
      <c r="D28" s="137">
        <v>-1.42205795760058E-3</v>
      </c>
      <c r="E28" s="135">
        <v>25.9771495291774</v>
      </c>
      <c r="F28" s="136">
        <v>1.8690474856004899</v>
      </c>
      <c r="G28" s="137">
        <v>0.264350372607211</v>
      </c>
      <c r="H28" s="135">
        <v>0</v>
      </c>
      <c r="I28" s="136">
        <v>0</v>
      </c>
      <c r="J28" s="137">
        <v>0</v>
      </c>
      <c r="K28" s="135">
        <v>16.433282619831399</v>
      </c>
      <c r="L28" s="136">
        <v>6.4937211688851901</v>
      </c>
      <c r="M28" s="137">
        <v>0.16722944828233399</v>
      </c>
      <c r="N28" s="135">
        <v>3.4240292532905299</v>
      </c>
      <c r="O28" s="136">
        <v>38.717838335716898</v>
      </c>
      <c r="P28" s="137">
        <v>3.4843831033450803E-2</v>
      </c>
      <c r="Q28" s="135">
        <v>46.063530749895399</v>
      </c>
      <c r="R28" s="136">
        <v>42.474210589421297</v>
      </c>
      <c r="S28" s="137">
        <v>0.46875472244025501</v>
      </c>
      <c r="T28" s="137"/>
      <c r="U28" s="137"/>
      <c r="V28" s="137"/>
      <c r="W28" s="135">
        <v>6.5096260584842698</v>
      </c>
      <c r="X28" s="136">
        <v>134.459196581783</v>
      </c>
      <c r="Y28" s="137">
        <v>6.6243683594349304E-2</v>
      </c>
      <c r="Z28" s="135">
        <v>55.997186061670199</v>
      </c>
      <c r="AA28" s="136">
        <v>52.937699463254603</v>
      </c>
      <c r="AB28" s="137">
        <v>0.56984223706805603</v>
      </c>
      <c r="AC28" s="294"/>
      <c r="AD28" s="294"/>
      <c r="AE28" s="294"/>
      <c r="AF28" s="135">
        <v>98.267875596210899</v>
      </c>
      <c r="AG28" s="136">
        <v>31.680766268798202</v>
      </c>
      <c r="AH28" s="137">
        <v>1</v>
      </c>
      <c r="AK28" s="134">
        <v>39021</v>
      </c>
      <c r="AL28" s="160">
        <f t="shared" si="0"/>
        <v>98.267875596210899</v>
      </c>
      <c r="AM28" s="161">
        <f>1000*AL28/'PIB - BCB'!C203</f>
        <v>4.1609991998450786E-2</v>
      </c>
    </row>
    <row r="29" spans="1:39" ht="12" customHeight="1">
      <c r="A29" s="138">
        <v>39051</v>
      </c>
      <c r="B29" s="139">
        <v>-0.67925429221610401</v>
      </c>
      <c r="C29" s="140">
        <v>1.0012808122796899</v>
      </c>
      <c r="D29" s="141">
        <v>-8.4817188610800901E-3</v>
      </c>
      <c r="E29" s="139">
        <v>14.2335870722673</v>
      </c>
      <c r="F29" s="140">
        <v>2.7356882239012998</v>
      </c>
      <c r="G29" s="141">
        <v>0.17773208843156901</v>
      </c>
      <c r="H29" s="139">
        <v>0</v>
      </c>
      <c r="I29" s="140">
        <v>0</v>
      </c>
      <c r="J29" s="141">
        <v>0</v>
      </c>
      <c r="K29" s="139">
        <v>8.3248473175594402</v>
      </c>
      <c r="L29" s="140">
        <v>4.99660335531168</v>
      </c>
      <c r="M29" s="141">
        <v>0.103950781493909</v>
      </c>
      <c r="N29" s="139">
        <v>3.0691763303104702</v>
      </c>
      <c r="O29" s="140">
        <v>31.740360035339499</v>
      </c>
      <c r="P29" s="141">
        <v>3.8324219761415798E-2</v>
      </c>
      <c r="Q29" s="139">
        <v>38.1215202826777</v>
      </c>
      <c r="R29" s="140">
        <v>41.313295912970702</v>
      </c>
      <c r="S29" s="141">
        <v>0.47601615668814301</v>
      </c>
      <c r="T29" s="141"/>
      <c r="U29" s="141"/>
      <c r="V29" s="141"/>
      <c r="W29" s="139">
        <v>17.014632495782202</v>
      </c>
      <c r="X29" s="140">
        <v>125.30428146083</v>
      </c>
      <c r="Y29" s="141">
        <v>0.21245847248604299</v>
      </c>
      <c r="Z29" s="139">
        <v>58.2053291087704</v>
      </c>
      <c r="AA29" s="140">
        <v>65.360831512890002</v>
      </c>
      <c r="AB29" s="141">
        <v>0.72679884893560298</v>
      </c>
      <c r="AC29" s="141"/>
      <c r="AD29" s="141"/>
      <c r="AE29" s="141"/>
      <c r="AF29" s="139">
        <v>80.084509206381</v>
      </c>
      <c r="AG29" s="140">
        <v>48.100517918828302</v>
      </c>
      <c r="AH29" s="141">
        <v>1</v>
      </c>
      <c r="AK29" s="138">
        <v>39051</v>
      </c>
      <c r="AL29" s="160">
        <f t="shared" si="0"/>
        <v>80.084509206381</v>
      </c>
      <c r="AM29" s="161">
        <f>1000*AL29/'PIB - BCB'!C204</f>
        <v>3.355630842828973E-2</v>
      </c>
    </row>
    <row r="30" spans="1:39" ht="12" customHeight="1">
      <c r="A30" s="134">
        <v>39080</v>
      </c>
      <c r="B30" s="135">
        <v>-9.46157511862218E-2</v>
      </c>
      <c r="C30" s="136">
        <v>1.16188041665868</v>
      </c>
      <c r="D30" s="137">
        <v>-1.39018432075879E-3</v>
      </c>
      <c r="E30" s="135">
        <v>11.1150366181168</v>
      </c>
      <c r="F30" s="136">
        <v>1.0044974551044199</v>
      </c>
      <c r="G30" s="137">
        <v>0.16331265605822301</v>
      </c>
      <c r="H30" s="135">
        <v>0</v>
      </c>
      <c r="I30" s="136">
        <v>0</v>
      </c>
      <c r="J30" s="137">
        <v>0</v>
      </c>
      <c r="K30" s="135">
        <v>0</v>
      </c>
      <c r="L30" s="136">
        <v>0</v>
      </c>
      <c r="M30" s="137">
        <v>0</v>
      </c>
      <c r="N30" s="135">
        <v>2.4652834677421001</v>
      </c>
      <c r="O30" s="136">
        <v>17.4932296384765</v>
      </c>
      <c r="P30" s="137">
        <v>3.62222820208397E-2</v>
      </c>
      <c r="Q30" s="135">
        <v>30.833520184819498</v>
      </c>
      <c r="R30" s="136">
        <v>40.191260233752899</v>
      </c>
      <c r="S30" s="137">
        <v>0.45303531153465998</v>
      </c>
      <c r="T30" s="137"/>
      <c r="U30" s="137"/>
      <c r="V30" s="137"/>
      <c r="W30" s="135">
        <v>23.7406361575283</v>
      </c>
      <c r="X30" s="136">
        <v>112.70962807487</v>
      </c>
      <c r="Y30" s="137">
        <v>0.34881993470703598</v>
      </c>
      <c r="Z30" s="135">
        <v>57.039439810089902</v>
      </c>
      <c r="AA30" s="136">
        <v>69.393424764517903</v>
      </c>
      <c r="AB30" s="137">
        <v>0.83807752826253601</v>
      </c>
      <c r="AC30" s="294"/>
      <c r="AD30" s="294"/>
      <c r="AE30" s="294"/>
      <c r="AF30" s="135">
        <v>68.059860677020495</v>
      </c>
      <c r="AG30" s="136">
        <v>58.233314653462102</v>
      </c>
      <c r="AH30" s="137">
        <v>1</v>
      </c>
      <c r="AK30" s="134">
        <v>39080</v>
      </c>
      <c r="AL30" s="160">
        <f t="shared" si="0"/>
        <v>68.059860677020495</v>
      </c>
      <c r="AM30" s="161">
        <f>1000*AL30/'PIB - BCB'!C205</f>
        <v>2.8247053685167098E-2</v>
      </c>
    </row>
    <row r="31" spans="1:39" ht="12" customHeight="1">
      <c r="A31" s="138">
        <v>39113</v>
      </c>
      <c r="B31" s="139">
        <v>-0.48059287143201401</v>
      </c>
      <c r="C31" s="140">
        <v>1.2750653403088501</v>
      </c>
      <c r="D31" s="141">
        <v>-4.3162679804687196E-3</v>
      </c>
      <c r="E31" s="139">
        <v>59.472639669892601</v>
      </c>
      <c r="F31" s="140">
        <v>2.5036660780470399</v>
      </c>
      <c r="G31" s="141">
        <v>0.534131622793794</v>
      </c>
      <c r="H31" s="139">
        <v>0</v>
      </c>
      <c r="I31" s="140">
        <v>0</v>
      </c>
      <c r="J31" s="141">
        <v>0</v>
      </c>
      <c r="K31" s="139">
        <v>0</v>
      </c>
      <c r="L31" s="140">
        <v>0</v>
      </c>
      <c r="M31" s="141">
        <v>0</v>
      </c>
      <c r="N31" s="139">
        <v>0.83156665620199699</v>
      </c>
      <c r="O31" s="140">
        <v>5.09151885619172</v>
      </c>
      <c r="P31" s="141">
        <v>7.4684098436484303E-3</v>
      </c>
      <c r="Q31" s="139">
        <v>22.203536119222601</v>
      </c>
      <c r="R31" s="140">
        <v>35.775161126237101</v>
      </c>
      <c r="S31" s="141">
        <v>0.19941288708469401</v>
      </c>
      <c r="T31" s="141"/>
      <c r="U31" s="141"/>
      <c r="V31" s="141"/>
      <c r="W31" s="139">
        <v>29.317390108710001</v>
      </c>
      <c r="X31" s="140">
        <v>99.519120666472304</v>
      </c>
      <c r="Y31" s="141">
        <v>0.26330334825833202</v>
      </c>
      <c r="Z31" s="139">
        <v>52.352492884134598</v>
      </c>
      <c r="AA31" s="140">
        <v>70.984392503085502</v>
      </c>
      <c r="AB31" s="141">
        <v>0.47018464518667402</v>
      </c>
      <c r="AC31" s="141"/>
      <c r="AD31" s="141"/>
      <c r="AE31" s="141"/>
      <c r="AF31" s="139">
        <v>111.344539682595</v>
      </c>
      <c r="AG31" s="140">
        <v>34.556365651671797</v>
      </c>
      <c r="AH31" s="141">
        <v>1</v>
      </c>
      <c r="AK31" s="138">
        <v>39113</v>
      </c>
      <c r="AL31" s="160">
        <f t="shared" si="0"/>
        <v>111.344539682595</v>
      </c>
      <c r="AM31" s="161">
        <f>1000*AL31/'PIB - BCB'!C206</f>
        <v>4.5726415514526247E-2</v>
      </c>
    </row>
    <row r="32" spans="1:39" ht="12" customHeight="1">
      <c r="A32" s="134">
        <v>39141</v>
      </c>
      <c r="B32" s="135">
        <v>-3.1839095744230703E-2</v>
      </c>
      <c r="C32" s="136">
        <v>1.4998721896140501</v>
      </c>
      <c r="D32" s="137">
        <v>-3.1679688360252702E-4</v>
      </c>
      <c r="E32" s="135">
        <v>45.041756383079303</v>
      </c>
      <c r="F32" s="136">
        <v>2.4793672359353298</v>
      </c>
      <c r="G32" s="137">
        <v>0.44816247825534899</v>
      </c>
      <c r="H32" s="135">
        <v>0</v>
      </c>
      <c r="I32" s="136">
        <v>0</v>
      </c>
      <c r="J32" s="137">
        <v>0</v>
      </c>
      <c r="K32" s="135">
        <v>0</v>
      </c>
      <c r="L32" s="136">
        <v>0</v>
      </c>
      <c r="M32" s="137">
        <v>0</v>
      </c>
      <c r="N32" s="135">
        <v>0</v>
      </c>
      <c r="O32" s="136">
        <v>0</v>
      </c>
      <c r="P32" s="137">
        <v>0</v>
      </c>
      <c r="Q32" s="135">
        <v>18.8175451347578</v>
      </c>
      <c r="R32" s="136">
        <v>38.699797428468102</v>
      </c>
      <c r="S32" s="137">
        <v>0.187233321688207</v>
      </c>
      <c r="T32" s="137"/>
      <c r="U32" s="137"/>
      <c r="V32" s="137"/>
      <c r="W32" s="135">
        <v>36.675722401461101</v>
      </c>
      <c r="X32" s="136">
        <v>90.520664830607899</v>
      </c>
      <c r="Y32" s="137">
        <v>0.36492099694004698</v>
      </c>
      <c r="Z32" s="135">
        <v>55.493267536219001</v>
      </c>
      <c r="AA32" s="136">
        <v>72.948415897426599</v>
      </c>
      <c r="AB32" s="137">
        <v>0.55215431862825404</v>
      </c>
      <c r="AC32" s="294"/>
      <c r="AD32" s="294"/>
      <c r="AE32" s="294"/>
      <c r="AF32" s="135">
        <v>100.50318482355399</v>
      </c>
      <c r="AG32" s="136">
        <v>41.376705487460001</v>
      </c>
      <c r="AH32" s="137">
        <v>1</v>
      </c>
      <c r="AK32" s="134">
        <v>39141</v>
      </c>
      <c r="AL32" s="160">
        <f t="shared" si="0"/>
        <v>100.50318482355399</v>
      </c>
      <c r="AM32" s="161">
        <f>1000*AL32/'PIB - BCB'!C207</f>
        <v>4.0867623804971567E-2</v>
      </c>
    </row>
    <row r="33" spans="1:39" ht="12" customHeight="1">
      <c r="A33" s="138">
        <v>39171</v>
      </c>
      <c r="B33" s="139">
        <v>-4.0275695334912397E-2</v>
      </c>
      <c r="C33" s="140">
        <v>1.8453072482183701</v>
      </c>
      <c r="D33" s="141">
        <v>-3.8518643683552401E-4</v>
      </c>
      <c r="E33" s="139">
        <v>33.642117904083598</v>
      </c>
      <c r="F33" s="140">
        <v>1.87621973835936</v>
      </c>
      <c r="G33" s="141">
        <v>0.32174460093905999</v>
      </c>
      <c r="H33" s="139">
        <v>0</v>
      </c>
      <c r="I33" s="140">
        <v>0</v>
      </c>
      <c r="J33" s="141">
        <v>0</v>
      </c>
      <c r="K33" s="139">
        <v>9.5972823647342391</v>
      </c>
      <c r="L33" s="140">
        <v>6.9990511172746404</v>
      </c>
      <c r="M33" s="141">
        <v>9.1785950972072303E-2</v>
      </c>
      <c r="N33" s="139">
        <v>0</v>
      </c>
      <c r="O33" s="140">
        <v>0</v>
      </c>
      <c r="P33" s="141">
        <v>0</v>
      </c>
      <c r="Q33" s="139">
        <v>16.6746809281324</v>
      </c>
      <c r="R33" s="140">
        <v>51.1798408657152</v>
      </c>
      <c r="S33" s="141">
        <v>0.15947237853170099</v>
      </c>
      <c r="T33" s="141"/>
      <c r="U33" s="141"/>
      <c r="V33" s="141"/>
      <c r="W33" s="139">
        <v>44.687756078265203</v>
      </c>
      <c r="X33" s="140">
        <v>81.937302595169598</v>
      </c>
      <c r="Y33" s="141">
        <v>0.42738225599400198</v>
      </c>
      <c r="Z33" s="139">
        <v>61.362437006397599</v>
      </c>
      <c r="AA33" s="140">
        <v>73.579243731822601</v>
      </c>
      <c r="AB33" s="141">
        <v>0.58685463452570297</v>
      </c>
      <c r="AC33" s="141"/>
      <c r="AD33" s="141"/>
      <c r="AE33" s="141"/>
      <c r="AF33" s="139">
        <v>104.561561579881</v>
      </c>
      <c r="AG33" s="140">
        <v>44.408519236060897</v>
      </c>
      <c r="AH33" s="141">
        <v>1</v>
      </c>
      <c r="AK33" s="138">
        <v>39171</v>
      </c>
      <c r="AL33" s="160">
        <f t="shared" si="0"/>
        <v>104.561561579881</v>
      </c>
      <c r="AM33" s="161">
        <f>1000*AL33/'PIB - BCB'!C208</f>
        <v>4.2049970423451676E-2</v>
      </c>
    </row>
    <row r="34" spans="1:39" ht="12" customHeight="1">
      <c r="A34" s="134">
        <v>39202</v>
      </c>
      <c r="B34" s="135">
        <v>-0.52854585652595398</v>
      </c>
      <c r="C34" s="136">
        <v>1.1181541094636001</v>
      </c>
      <c r="D34" s="137">
        <v>-3.8873361688770498E-3</v>
      </c>
      <c r="E34" s="135">
        <v>28.062762248382001</v>
      </c>
      <c r="F34" s="136">
        <v>2.57007322314346</v>
      </c>
      <c r="G34" s="137">
        <v>0.20639531904338401</v>
      </c>
      <c r="H34" s="135">
        <v>0</v>
      </c>
      <c r="I34" s="136">
        <v>0</v>
      </c>
      <c r="J34" s="137">
        <v>0</v>
      </c>
      <c r="K34" s="135">
        <v>39.663188793939497</v>
      </c>
      <c r="L34" s="136">
        <v>13.380774660401899</v>
      </c>
      <c r="M34" s="137">
        <v>0.29171385314626702</v>
      </c>
      <c r="N34" s="135">
        <v>0</v>
      </c>
      <c r="O34" s="136">
        <v>0</v>
      </c>
      <c r="P34" s="137">
        <v>0</v>
      </c>
      <c r="Q34" s="135">
        <v>14.440805971323501</v>
      </c>
      <c r="R34" s="136">
        <v>55.451860815576303</v>
      </c>
      <c r="S34" s="137">
        <v>0.10620888739727601</v>
      </c>
      <c r="T34" s="137"/>
      <c r="U34" s="137"/>
      <c r="V34" s="137"/>
      <c r="W34" s="135">
        <v>54.3278678142904</v>
      </c>
      <c r="X34" s="136">
        <v>73.713262373681502</v>
      </c>
      <c r="Y34" s="137">
        <v>0.39956927658195002</v>
      </c>
      <c r="Z34" s="135">
        <v>68.768673785613899</v>
      </c>
      <c r="AA34" s="136">
        <v>69.878531497714107</v>
      </c>
      <c r="AB34" s="137">
        <v>0.50577816397922604</v>
      </c>
      <c r="AC34" s="294"/>
      <c r="AD34" s="294"/>
      <c r="AE34" s="294"/>
      <c r="AF34" s="135">
        <v>135.96607897140899</v>
      </c>
      <c r="AG34" s="136">
        <v>39.604337963758603</v>
      </c>
      <c r="AH34" s="137">
        <v>1</v>
      </c>
      <c r="AK34" s="134">
        <v>39202</v>
      </c>
      <c r="AL34" s="160">
        <f t="shared" si="0"/>
        <v>135.96607897140899</v>
      </c>
      <c r="AM34" s="161">
        <f>1000*AL34/'PIB - BCB'!C209</f>
        <v>5.4025532388125734E-2</v>
      </c>
    </row>
    <row r="35" spans="1:39" ht="12" customHeight="1">
      <c r="A35" s="138">
        <v>39233</v>
      </c>
      <c r="B35" s="139">
        <v>-0.30749977166772702</v>
      </c>
      <c r="C35" s="140">
        <v>1</v>
      </c>
      <c r="D35" s="141">
        <v>-2.3609013072624701E-3</v>
      </c>
      <c r="E35" s="139">
        <v>7.7573850601060998</v>
      </c>
      <c r="F35" s="140">
        <v>1.00275042408781</v>
      </c>
      <c r="G35" s="141">
        <v>5.9559135377611698E-2</v>
      </c>
      <c r="H35" s="139">
        <v>0</v>
      </c>
      <c r="I35" s="140">
        <v>0</v>
      </c>
      <c r="J35" s="141">
        <v>0</v>
      </c>
      <c r="K35" s="139">
        <v>48.4298444790915</v>
      </c>
      <c r="L35" s="140">
        <v>15.4812584680844</v>
      </c>
      <c r="M35" s="141">
        <v>0.37183144078804298</v>
      </c>
      <c r="N35" s="139">
        <v>0</v>
      </c>
      <c r="O35" s="140">
        <v>0</v>
      </c>
      <c r="P35" s="141">
        <v>0</v>
      </c>
      <c r="Q35" s="139">
        <v>17.792781435637199</v>
      </c>
      <c r="R35" s="140">
        <v>61.314770213846302</v>
      </c>
      <c r="S35" s="141">
        <v>0.13660823461235699</v>
      </c>
      <c r="T35" s="141"/>
      <c r="U35" s="141"/>
      <c r="V35" s="141"/>
      <c r="W35" s="139">
        <v>56.574259689717799</v>
      </c>
      <c r="X35" s="140">
        <v>74.478527242397803</v>
      </c>
      <c r="Y35" s="141">
        <v>0.43436209052925101</v>
      </c>
      <c r="Z35" s="139">
        <v>74.367041125355001</v>
      </c>
      <c r="AA35" s="140">
        <v>71.329015736540697</v>
      </c>
      <c r="AB35" s="141">
        <v>0.57097032514160795</v>
      </c>
      <c r="AC35" s="141"/>
      <c r="AD35" s="141"/>
      <c r="AE35" s="141"/>
      <c r="AF35" s="139">
        <v>130.246770892885</v>
      </c>
      <c r="AG35" s="140">
        <v>46.419033412120697</v>
      </c>
      <c r="AH35" s="141">
        <v>1</v>
      </c>
      <c r="AK35" s="138">
        <v>39233</v>
      </c>
      <c r="AL35" s="160">
        <f t="shared" si="0"/>
        <v>130.246770892885</v>
      </c>
      <c r="AM35" s="161">
        <f>1000*AL35/'PIB - BCB'!C210</f>
        <v>5.1170200507253634E-2</v>
      </c>
    </row>
    <row r="36" spans="1:39" ht="12" customHeight="1">
      <c r="A36" s="134">
        <v>39262</v>
      </c>
      <c r="B36" s="135">
        <v>-0.20131917544671701</v>
      </c>
      <c r="C36" s="136">
        <v>1.41856224333833</v>
      </c>
      <c r="D36" s="137">
        <v>-1.45541374351013E-3</v>
      </c>
      <c r="E36" s="135">
        <v>11.6521414633504</v>
      </c>
      <c r="F36" s="136">
        <v>1.00748784927543</v>
      </c>
      <c r="G36" s="137">
        <v>8.4237811869901993E-2</v>
      </c>
      <c r="H36" s="135">
        <v>0</v>
      </c>
      <c r="I36" s="136">
        <v>0</v>
      </c>
      <c r="J36" s="137">
        <v>0</v>
      </c>
      <c r="K36" s="135">
        <v>48.627207886156398</v>
      </c>
      <c r="L36" s="136">
        <v>17.6847334241771</v>
      </c>
      <c r="M36" s="137">
        <v>0.351544787072542</v>
      </c>
      <c r="N36" s="135">
        <v>0</v>
      </c>
      <c r="O36" s="136">
        <v>0</v>
      </c>
      <c r="P36" s="137">
        <v>0</v>
      </c>
      <c r="Q36" s="135">
        <v>22.671814904775498</v>
      </c>
      <c r="R36" s="136">
        <v>56.547546751023198</v>
      </c>
      <c r="S36" s="137">
        <v>0.16390326917199799</v>
      </c>
      <c r="T36" s="137"/>
      <c r="U36" s="137"/>
      <c r="V36" s="137"/>
      <c r="W36" s="135">
        <v>55.5745154986461</v>
      </c>
      <c r="X36" s="136">
        <v>80.064283365516204</v>
      </c>
      <c r="Y36" s="137">
        <v>0.40176954562906803</v>
      </c>
      <c r="Z36" s="135">
        <v>78.246330403421595</v>
      </c>
      <c r="AA36" s="136">
        <v>73.250326762832898</v>
      </c>
      <c r="AB36" s="137">
        <v>0.56567281480106602</v>
      </c>
      <c r="AC36" s="294"/>
      <c r="AD36" s="294"/>
      <c r="AE36" s="294"/>
      <c r="AF36" s="135">
        <v>138.324360577482</v>
      </c>
      <c r="AG36" s="136">
        <v>47.659771664949702</v>
      </c>
      <c r="AH36" s="137">
        <v>1</v>
      </c>
      <c r="AK36" s="134">
        <v>39262</v>
      </c>
      <c r="AL36" s="160">
        <f t="shared" si="0"/>
        <v>138.324360577482</v>
      </c>
      <c r="AM36" s="161">
        <f>1000*AL36/'PIB - BCB'!C211</f>
        <v>5.3712351458395424E-2</v>
      </c>
    </row>
    <row r="37" spans="1:39" ht="12" customHeight="1">
      <c r="A37" s="138">
        <v>39294</v>
      </c>
      <c r="B37" s="139">
        <v>-0.17321425897198101</v>
      </c>
      <c r="C37" s="140">
        <v>1.5102550459602999</v>
      </c>
      <c r="D37" s="141">
        <v>-8.7847747666133303E-4</v>
      </c>
      <c r="E37" s="139">
        <v>23.444672000604498</v>
      </c>
      <c r="F37" s="140">
        <v>1.22316006181342</v>
      </c>
      <c r="G37" s="141">
        <v>0.118902545451383</v>
      </c>
      <c r="H37" s="139">
        <v>0</v>
      </c>
      <c r="I37" s="140">
        <v>0</v>
      </c>
      <c r="J37" s="141">
        <v>0</v>
      </c>
      <c r="K37" s="139">
        <v>89.923029506068701</v>
      </c>
      <c r="L37" s="140">
        <v>9.2113077344169003</v>
      </c>
      <c r="M37" s="141">
        <v>0.45605573422804802</v>
      </c>
      <c r="N37" s="139">
        <v>0</v>
      </c>
      <c r="O37" s="140">
        <v>0</v>
      </c>
      <c r="P37" s="141">
        <v>0</v>
      </c>
      <c r="Q37" s="139">
        <v>24.387026501320499</v>
      </c>
      <c r="R37" s="140">
        <v>56.144014449686303</v>
      </c>
      <c r="S37" s="141">
        <v>0.123681812521096</v>
      </c>
      <c r="T37" s="141"/>
      <c r="U37" s="141"/>
      <c r="V37" s="141"/>
      <c r="W37" s="139">
        <v>59.594012742885702</v>
      </c>
      <c r="X37" s="140">
        <v>79.838405215462501</v>
      </c>
      <c r="Y37" s="141">
        <v>0.302238385276134</v>
      </c>
      <c r="Z37" s="139">
        <v>83.981039244206201</v>
      </c>
      <c r="AA37" s="140">
        <v>72.957855263498303</v>
      </c>
      <c r="AB37" s="141">
        <v>0.42592019779723</v>
      </c>
      <c r="AC37" s="141"/>
      <c r="AD37" s="141"/>
      <c r="AE37" s="141"/>
      <c r="AF37" s="139">
        <v>197.17552649190699</v>
      </c>
      <c r="AG37" s="140">
        <v>35.3917506216969</v>
      </c>
      <c r="AH37" s="141">
        <v>1</v>
      </c>
      <c r="AK37" s="138">
        <v>39294</v>
      </c>
      <c r="AL37" s="160">
        <f t="shared" si="0"/>
        <v>197.17552649190699</v>
      </c>
      <c r="AM37" s="161">
        <f>1000*AL37/'PIB - BCB'!C212</f>
        <v>7.577466984618024E-2</v>
      </c>
    </row>
    <row r="38" spans="1:39" ht="12" customHeight="1">
      <c r="A38" s="134">
        <v>39325</v>
      </c>
      <c r="B38" s="135">
        <v>-2.61820180919984E-2</v>
      </c>
      <c r="C38" s="136">
        <v>1.4591563992150201</v>
      </c>
      <c r="D38" s="137">
        <v>-1.3842863108937299E-4</v>
      </c>
      <c r="E38" s="135">
        <v>23.333351585721601</v>
      </c>
      <c r="F38" s="136">
        <v>2.5178695514876899</v>
      </c>
      <c r="G38" s="137">
        <v>0.123367263264004</v>
      </c>
      <c r="H38" s="135">
        <v>0</v>
      </c>
      <c r="I38" s="136">
        <v>0</v>
      </c>
      <c r="J38" s="137">
        <v>0</v>
      </c>
      <c r="K38" s="135">
        <v>76.338405416616595</v>
      </c>
      <c r="L38" s="136">
        <v>8.8961514449451098</v>
      </c>
      <c r="M38" s="137">
        <v>0.40361369105452399</v>
      </c>
      <c r="N38" s="135">
        <v>0</v>
      </c>
      <c r="O38" s="136">
        <v>0</v>
      </c>
      <c r="P38" s="137">
        <v>0</v>
      </c>
      <c r="Q38" s="135">
        <v>26.1739926552236</v>
      </c>
      <c r="R38" s="136">
        <v>55.313373526246998</v>
      </c>
      <c r="S38" s="137">
        <v>0.138386199286648</v>
      </c>
      <c r="T38" s="137"/>
      <c r="U38" s="137"/>
      <c r="V38" s="137"/>
      <c r="W38" s="135">
        <v>63.317736442477198</v>
      </c>
      <c r="X38" s="136">
        <v>74.086663156682306</v>
      </c>
      <c r="Y38" s="137">
        <v>0.33477127502591297</v>
      </c>
      <c r="Z38" s="135">
        <v>89.491729097700897</v>
      </c>
      <c r="AA38" s="136">
        <v>68.595966420172104</v>
      </c>
      <c r="AB38" s="137">
        <v>0.473157474312561</v>
      </c>
      <c r="AC38" s="294"/>
      <c r="AD38" s="294"/>
      <c r="AE38" s="294"/>
      <c r="AF38" s="135">
        <v>189.13730408194701</v>
      </c>
      <c r="AG38" s="136">
        <v>36.3531926456997</v>
      </c>
      <c r="AH38" s="137">
        <v>1</v>
      </c>
      <c r="AK38" s="134">
        <v>39325</v>
      </c>
      <c r="AL38" s="160">
        <f t="shared" si="0"/>
        <v>189.13730408194701</v>
      </c>
      <c r="AM38" s="161">
        <f>1000*AL38/'PIB - BCB'!C213</f>
        <v>7.1988383374909884E-2</v>
      </c>
    </row>
    <row r="39" spans="1:39" ht="12" customHeight="1">
      <c r="A39" s="138">
        <v>39353</v>
      </c>
      <c r="B39" s="139">
        <v>-0.53325656921243403</v>
      </c>
      <c r="C39" s="140">
        <v>1.4984068067368801</v>
      </c>
      <c r="D39" s="141">
        <v>-2.9311032970152202E-3</v>
      </c>
      <c r="E39" s="139">
        <v>15.358720312106</v>
      </c>
      <c r="F39" s="140">
        <v>1.4277559108310001</v>
      </c>
      <c r="G39" s="141">
        <v>8.4420892950715296E-2</v>
      </c>
      <c r="H39" s="139">
        <v>0</v>
      </c>
      <c r="I39" s="140">
        <v>0</v>
      </c>
      <c r="J39" s="141">
        <v>0</v>
      </c>
      <c r="K39" s="139">
        <v>74.804681619455707</v>
      </c>
      <c r="L39" s="140">
        <v>17.7522935342407</v>
      </c>
      <c r="M39" s="141">
        <v>0.41117214786643103</v>
      </c>
      <c r="N39" s="139">
        <v>0</v>
      </c>
      <c r="O39" s="140">
        <v>0</v>
      </c>
      <c r="P39" s="141">
        <v>0</v>
      </c>
      <c r="Q39" s="139">
        <v>27.506540004923501</v>
      </c>
      <c r="R39" s="140">
        <v>46.3480360974783</v>
      </c>
      <c r="S39" s="141">
        <v>0.15119271801374501</v>
      </c>
      <c r="T39" s="141"/>
      <c r="U39" s="141"/>
      <c r="V39" s="141"/>
      <c r="W39" s="139">
        <v>64.793637509937199</v>
      </c>
      <c r="X39" s="140">
        <v>70.401749434666797</v>
      </c>
      <c r="Y39" s="141">
        <v>0.356145344466125</v>
      </c>
      <c r="Z39" s="139">
        <v>92.300177514860707</v>
      </c>
      <c r="AA39" s="140">
        <v>63.233459557111502</v>
      </c>
      <c r="AB39" s="141">
        <v>0.50733806247986901</v>
      </c>
      <c r="AC39" s="141"/>
      <c r="AD39" s="141"/>
      <c r="AE39" s="141"/>
      <c r="AF39" s="139">
        <v>181.93032287720999</v>
      </c>
      <c r="AG39" s="140">
        <v>38.9245615176199</v>
      </c>
      <c r="AH39" s="141">
        <v>1</v>
      </c>
      <c r="AK39" s="138">
        <v>39353</v>
      </c>
      <c r="AL39" s="160">
        <f t="shared" si="0"/>
        <v>181.93032287720999</v>
      </c>
      <c r="AM39" s="161">
        <f>1000*AL39/'PIB - BCB'!C214</f>
        <v>6.8671648857305853E-2</v>
      </c>
    </row>
    <row r="40" spans="1:39" ht="12" customHeight="1">
      <c r="A40" s="134">
        <v>39386</v>
      </c>
      <c r="B40" s="135">
        <v>-0.48646782915831999</v>
      </c>
      <c r="C40" s="136">
        <v>1.0218736765496499</v>
      </c>
      <c r="D40" s="137">
        <v>-2.3827866301287999E-3</v>
      </c>
      <c r="E40" s="135">
        <v>15.032240389497799</v>
      </c>
      <c r="F40" s="136">
        <v>1.8140677504551601</v>
      </c>
      <c r="G40" s="137">
        <v>7.3629990050833094E-2</v>
      </c>
      <c r="H40" s="135">
        <v>0</v>
      </c>
      <c r="I40" s="136">
        <v>0</v>
      </c>
      <c r="J40" s="137">
        <v>0</v>
      </c>
      <c r="K40" s="135">
        <v>98.880860317487702</v>
      </c>
      <c r="L40" s="136">
        <v>14.6556611255396</v>
      </c>
      <c r="M40" s="137">
        <v>0.48433211369351098</v>
      </c>
      <c r="N40" s="135">
        <v>0</v>
      </c>
      <c r="O40" s="136">
        <v>0</v>
      </c>
      <c r="P40" s="137">
        <v>0</v>
      </c>
      <c r="Q40" s="135">
        <v>23.690397759475101</v>
      </c>
      <c r="R40" s="136">
        <v>42.026085063012701</v>
      </c>
      <c r="S40" s="137">
        <v>0.116038840926805</v>
      </c>
      <c r="T40" s="137"/>
      <c r="U40" s="137"/>
      <c r="V40" s="137"/>
      <c r="W40" s="135">
        <v>67.0421764890296</v>
      </c>
      <c r="X40" s="136">
        <v>71.719476411458601</v>
      </c>
      <c r="Y40" s="137">
        <v>0.32838184195897901</v>
      </c>
      <c r="Z40" s="135">
        <v>90.732574248504804</v>
      </c>
      <c r="AA40" s="136">
        <v>63.966491800377298</v>
      </c>
      <c r="AB40" s="137">
        <v>0.44442068288578501</v>
      </c>
      <c r="AC40" s="294"/>
      <c r="AD40" s="294"/>
      <c r="AE40" s="294"/>
      <c r="AF40" s="135">
        <v>204.15920712633201</v>
      </c>
      <c r="AG40" s="136">
        <v>35.5672145232136</v>
      </c>
      <c r="AH40" s="137">
        <v>1</v>
      </c>
      <c r="AK40" s="134">
        <v>39386</v>
      </c>
      <c r="AL40" s="160">
        <f t="shared" si="0"/>
        <v>204.15920712633201</v>
      </c>
      <c r="AM40" s="161">
        <f>1000*AL40/'PIB - BCB'!C215</f>
        <v>7.6265711700269509E-2</v>
      </c>
    </row>
    <row r="41" spans="1:39" ht="12" customHeight="1">
      <c r="A41" s="138">
        <v>39416</v>
      </c>
      <c r="B41" s="139">
        <v>-2.8905487649857901E-2</v>
      </c>
      <c r="C41" s="140">
        <v>1.5517917077962999</v>
      </c>
      <c r="D41" s="141">
        <v>-1.5599399277319199E-4</v>
      </c>
      <c r="E41" s="139">
        <v>15.6202027737575</v>
      </c>
      <c r="F41" s="140">
        <v>1.9160573087087001</v>
      </c>
      <c r="G41" s="141">
        <v>8.4297411900515207E-2</v>
      </c>
      <c r="H41" s="139">
        <v>0</v>
      </c>
      <c r="I41" s="140">
        <v>0</v>
      </c>
      <c r="J41" s="141">
        <v>0</v>
      </c>
      <c r="K41" s="139">
        <v>81.199518558674896</v>
      </c>
      <c r="L41" s="140">
        <v>13.4859927685531</v>
      </c>
      <c r="M41" s="141">
        <v>0.43820873270376598</v>
      </c>
      <c r="N41" s="139">
        <v>0</v>
      </c>
      <c r="O41" s="140">
        <v>0</v>
      </c>
      <c r="P41" s="141">
        <v>0</v>
      </c>
      <c r="Q41" s="139">
        <v>21.895923834069102</v>
      </c>
      <c r="R41" s="140">
        <v>41.774272105476797</v>
      </c>
      <c r="S41" s="141">
        <v>0.11816554094187499</v>
      </c>
      <c r="T41" s="141"/>
      <c r="U41" s="141"/>
      <c r="V41" s="141"/>
      <c r="W41" s="139">
        <v>66.611983278288903</v>
      </c>
      <c r="X41" s="140">
        <v>69.744152268155503</v>
      </c>
      <c r="Y41" s="141">
        <v>0.359484308446617</v>
      </c>
      <c r="Z41" s="139">
        <v>88.507907112358097</v>
      </c>
      <c r="AA41" s="140">
        <v>62.824698564289299</v>
      </c>
      <c r="AB41" s="141">
        <v>0.47764984938849198</v>
      </c>
      <c r="AC41" s="141"/>
      <c r="AD41" s="141"/>
      <c r="AE41" s="141"/>
      <c r="AF41" s="139">
        <v>185.298722957141</v>
      </c>
      <c r="AG41" s="140">
        <v>36.073313115143698</v>
      </c>
      <c r="AH41" s="141">
        <v>1</v>
      </c>
      <c r="AK41" s="138">
        <v>39416</v>
      </c>
      <c r="AL41" s="160">
        <f t="shared" si="0"/>
        <v>185.298722957141</v>
      </c>
      <c r="AM41" s="161">
        <f>1000*AL41/'PIB - BCB'!C216</f>
        <v>6.8650489154645097E-2</v>
      </c>
    </row>
    <row r="42" spans="1:39" ht="12" customHeight="1">
      <c r="A42" s="134">
        <v>39447</v>
      </c>
      <c r="B42" s="135">
        <v>-0.61133231085687001</v>
      </c>
      <c r="C42" s="136">
        <v>1.22724936506428</v>
      </c>
      <c r="D42" s="137">
        <v>-3.4552428153740802E-3</v>
      </c>
      <c r="E42" s="135">
        <v>12.0064689788415</v>
      </c>
      <c r="F42" s="136">
        <v>1.2131343589147801</v>
      </c>
      <c r="G42" s="137">
        <v>6.7860417223827699E-2</v>
      </c>
      <c r="H42" s="135">
        <v>0</v>
      </c>
      <c r="I42" s="136">
        <v>0</v>
      </c>
      <c r="J42" s="137">
        <v>0</v>
      </c>
      <c r="K42" s="135">
        <v>82.366368153760206</v>
      </c>
      <c r="L42" s="136">
        <v>21.5737175930993</v>
      </c>
      <c r="M42" s="137">
        <v>0.46553371503108298</v>
      </c>
      <c r="N42" s="135">
        <v>0</v>
      </c>
      <c r="O42" s="136">
        <v>0</v>
      </c>
      <c r="P42" s="137">
        <v>0</v>
      </c>
      <c r="Q42" s="135">
        <v>17.2209819946716</v>
      </c>
      <c r="R42" s="136">
        <v>43.656713011657899</v>
      </c>
      <c r="S42" s="137">
        <v>9.7332781621462097E-2</v>
      </c>
      <c r="T42" s="137"/>
      <c r="U42" s="137"/>
      <c r="V42" s="137"/>
      <c r="W42" s="135">
        <v>65.9464132703594</v>
      </c>
      <c r="X42" s="136">
        <v>69.198064140457902</v>
      </c>
      <c r="Y42" s="137">
        <v>0.37272832893900099</v>
      </c>
      <c r="Z42" s="135">
        <v>83.167395265031104</v>
      </c>
      <c r="AA42" s="136">
        <v>63.909367211727798</v>
      </c>
      <c r="AB42" s="137">
        <v>0.47006111056046301</v>
      </c>
      <c r="AC42" s="294"/>
      <c r="AD42" s="294"/>
      <c r="AE42" s="294"/>
      <c r="AF42" s="135">
        <v>176.928900086776</v>
      </c>
      <c r="AG42" s="136">
        <v>40.022018103467602</v>
      </c>
      <c r="AH42" s="137">
        <v>1</v>
      </c>
      <c r="AK42" s="134">
        <v>39447</v>
      </c>
      <c r="AL42" s="160">
        <f t="shared" si="0"/>
        <v>176.928900086776</v>
      </c>
      <c r="AM42" s="161">
        <f>1000*AL42/'PIB - BCB'!C217</f>
        <v>6.5041103228212244E-2</v>
      </c>
    </row>
    <row r="43" spans="1:39" ht="12" customHeight="1">
      <c r="A43" s="138">
        <v>39478</v>
      </c>
      <c r="B43" s="139">
        <v>-0.17623229931319501</v>
      </c>
      <c r="C43" s="140">
        <v>1.3579975944403599</v>
      </c>
      <c r="D43" s="141">
        <v>-7.8111951508431498E-4</v>
      </c>
      <c r="E43" s="139">
        <v>40.715189677624402</v>
      </c>
      <c r="F43" s="140">
        <v>2.1159680321518302</v>
      </c>
      <c r="G43" s="141">
        <v>0.18046311227564299</v>
      </c>
      <c r="H43" s="139">
        <v>0</v>
      </c>
      <c r="I43" s="140">
        <v>0</v>
      </c>
      <c r="J43" s="141">
        <v>0</v>
      </c>
      <c r="K43" s="139">
        <v>101.030395256015</v>
      </c>
      <c r="L43" s="140">
        <v>12.583042499567901</v>
      </c>
      <c r="M43" s="141">
        <v>0.44779994166056097</v>
      </c>
      <c r="N43" s="139">
        <v>0</v>
      </c>
      <c r="O43" s="140">
        <v>0</v>
      </c>
      <c r="P43" s="141">
        <v>0</v>
      </c>
      <c r="Q43" s="139">
        <v>18.500036963523801</v>
      </c>
      <c r="R43" s="140">
        <v>55.876843190949302</v>
      </c>
      <c r="S43" s="141">
        <v>8.1998248665575896E-2</v>
      </c>
      <c r="T43" s="141"/>
      <c r="U43" s="141"/>
      <c r="V43" s="141"/>
      <c r="W43" s="139">
        <v>65.545635900741402</v>
      </c>
      <c r="X43" s="140">
        <v>68.777235702118801</v>
      </c>
      <c r="Y43" s="141">
        <v>0.29051981691330497</v>
      </c>
      <c r="Z43" s="139">
        <v>84.0456728642651</v>
      </c>
      <c r="AA43" s="140">
        <v>65.937616121869397</v>
      </c>
      <c r="AB43" s="141">
        <v>0.37251806557888101</v>
      </c>
      <c r="AC43" s="141"/>
      <c r="AD43" s="141"/>
      <c r="AE43" s="141"/>
      <c r="AF43" s="139">
        <v>225.61502549859199</v>
      </c>
      <c r="AG43" s="140">
        <v>30.556518855840299</v>
      </c>
      <c r="AH43" s="141">
        <v>1</v>
      </c>
      <c r="AK43" s="138">
        <v>39478</v>
      </c>
      <c r="AL43" s="160">
        <f t="shared" si="0"/>
        <v>225.61502549859199</v>
      </c>
      <c r="AM43" s="161">
        <f>1000*AL43/'PIB - BCB'!C218</f>
        <v>8.2149951726860862E-2</v>
      </c>
    </row>
    <row r="44" spans="1:39" ht="12" customHeight="1">
      <c r="A44" s="134">
        <v>39507</v>
      </c>
      <c r="B44" s="135">
        <v>-4.9473615438421097E-2</v>
      </c>
      <c r="C44" s="136">
        <v>2</v>
      </c>
      <c r="D44" s="137">
        <v>-2.39195711589335E-4</v>
      </c>
      <c r="E44" s="135">
        <v>11.5876014491904</v>
      </c>
      <c r="F44" s="136">
        <v>1.00158971763236</v>
      </c>
      <c r="G44" s="137">
        <v>5.6023893739939198E-2</v>
      </c>
      <c r="H44" s="135">
        <v>0</v>
      </c>
      <c r="I44" s="136">
        <v>0</v>
      </c>
      <c r="J44" s="137">
        <v>0</v>
      </c>
      <c r="K44" s="135">
        <v>110.64971324155999</v>
      </c>
      <c r="L44" s="136">
        <v>11.8714857974475</v>
      </c>
      <c r="M44" s="137">
        <v>0.53497074473794404</v>
      </c>
      <c r="N44" s="135">
        <v>0</v>
      </c>
      <c r="O44" s="136">
        <v>0</v>
      </c>
      <c r="P44" s="137">
        <v>0</v>
      </c>
      <c r="Q44" s="135">
        <v>22.8064635115425</v>
      </c>
      <c r="R44" s="136">
        <v>61.376895330197698</v>
      </c>
      <c r="S44" s="137">
        <v>0.11026500125647</v>
      </c>
      <c r="T44" s="137"/>
      <c r="U44" s="137"/>
      <c r="V44" s="137"/>
      <c r="W44" s="135">
        <v>61.888395397009297</v>
      </c>
      <c r="X44" s="136">
        <v>69.682920918196402</v>
      </c>
      <c r="Y44" s="137">
        <v>0.29921885928339698</v>
      </c>
      <c r="Z44" s="135">
        <v>84.694858908551794</v>
      </c>
      <c r="AA44" s="136">
        <v>67.446290832972906</v>
      </c>
      <c r="AB44" s="137">
        <v>0.40948386053986602</v>
      </c>
      <c r="AC44" s="294"/>
      <c r="AD44" s="294"/>
      <c r="AE44" s="294"/>
      <c r="AF44" s="135">
        <v>206.833204114295</v>
      </c>
      <c r="AG44" s="136">
        <v>34.008623958419001</v>
      </c>
      <c r="AH44" s="137">
        <v>1</v>
      </c>
      <c r="AK44" s="134">
        <v>39507</v>
      </c>
      <c r="AL44" s="160">
        <f t="shared" si="0"/>
        <v>206.833204114295</v>
      </c>
      <c r="AM44" s="161">
        <f>1000*AL44/'PIB - BCB'!C219</f>
        <v>7.4498033598008023E-2</v>
      </c>
    </row>
    <row r="45" spans="1:39" ht="12" customHeight="1">
      <c r="A45" s="138">
        <v>39538</v>
      </c>
      <c r="B45" s="139">
        <v>-0.19294234296659499</v>
      </c>
      <c r="C45" s="140">
        <v>1.4998875707506001</v>
      </c>
      <c r="D45" s="141">
        <v>-9.6814054048276503E-4</v>
      </c>
      <c r="E45" s="139">
        <v>18.714328927914899</v>
      </c>
      <c r="F45" s="140">
        <v>1.61118723273625</v>
      </c>
      <c r="G45" s="141">
        <v>9.3904221564162796E-2</v>
      </c>
      <c r="H45" s="139">
        <v>0</v>
      </c>
      <c r="I45" s="140">
        <v>0</v>
      </c>
      <c r="J45" s="141">
        <v>0</v>
      </c>
      <c r="K45" s="139">
        <v>96.185360324681398</v>
      </c>
      <c r="L45" s="140">
        <v>16.754994006769898</v>
      </c>
      <c r="M45" s="141">
        <v>0.482636135228175</v>
      </c>
      <c r="N45" s="139">
        <v>0</v>
      </c>
      <c r="O45" s="140">
        <v>0</v>
      </c>
      <c r="P45" s="141">
        <v>0</v>
      </c>
      <c r="Q45" s="139">
        <v>24.8343157386809</v>
      </c>
      <c r="R45" s="140">
        <v>56.673110112412999</v>
      </c>
      <c r="S45" s="141">
        <v>0.124612915403068</v>
      </c>
      <c r="T45" s="141"/>
      <c r="U45" s="141"/>
      <c r="V45" s="141"/>
      <c r="W45" s="139">
        <v>59.750605140318498</v>
      </c>
      <c r="X45" s="140">
        <v>66.567051632703098</v>
      </c>
      <c r="Y45" s="141">
        <v>0.29981486834507598</v>
      </c>
      <c r="Z45" s="139">
        <v>84.584920878999398</v>
      </c>
      <c r="AA45" s="140">
        <v>63.662169000414302</v>
      </c>
      <c r="AB45" s="141">
        <v>0.42442778374814499</v>
      </c>
      <c r="AC45" s="141"/>
      <c r="AD45" s="141"/>
      <c r="AE45" s="141"/>
      <c r="AF45" s="139">
        <v>199.29166778862901</v>
      </c>
      <c r="AG45" s="140">
        <v>35.222162786893499</v>
      </c>
      <c r="AH45" s="141">
        <v>1</v>
      </c>
      <c r="AK45" s="138">
        <v>39538</v>
      </c>
      <c r="AL45" s="160">
        <f t="shared" si="0"/>
        <v>199.29166778862901</v>
      </c>
      <c r="AM45" s="161">
        <f>1000*AL45/'PIB - BCB'!C220</f>
        <v>7.1152847057122659E-2</v>
      </c>
    </row>
    <row r="46" spans="1:39" ht="12" customHeight="1">
      <c r="A46" s="134">
        <v>39568</v>
      </c>
      <c r="B46" s="135">
        <v>-0.25490201970722298</v>
      </c>
      <c r="C46" s="136">
        <v>1.80917869521658</v>
      </c>
      <c r="D46" s="137">
        <v>-9.8936299139102909E-4</v>
      </c>
      <c r="E46" s="135">
        <v>36.675595365575099</v>
      </c>
      <c r="F46" s="136">
        <v>1.51973954257948</v>
      </c>
      <c r="G46" s="137">
        <v>0.142350683543462</v>
      </c>
      <c r="H46" s="135">
        <v>0</v>
      </c>
      <c r="I46" s="136">
        <v>0</v>
      </c>
      <c r="J46" s="137">
        <v>0</v>
      </c>
      <c r="K46" s="135">
        <v>137.47528154909301</v>
      </c>
      <c r="L46" s="136">
        <v>13.8955200414785</v>
      </c>
      <c r="M46" s="137">
        <v>0.53358916477773299</v>
      </c>
      <c r="N46" s="135">
        <v>0</v>
      </c>
      <c r="O46" s="136">
        <v>0</v>
      </c>
      <c r="P46" s="137">
        <v>0</v>
      </c>
      <c r="Q46" s="135">
        <v>27.984876660242399</v>
      </c>
      <c r="R46" s="136">
        <v>54.792212491371103</v>
      </c>
      <c r="S46" s="137">
        <v>0.108618995322546</v>
      </c>
      <c r="T46" s="137"/>
      <c r="U46" s="137"/>
      <c r="V46" s="137"/>
      <c r="W46" s="135">
        <v>55.761714343522101</v>
      </c>
      <c r="X46" s="136">
        <v>61.924005255063399</v>
      </c>
      <c r="Y46" s="137">
        <v>0.21643051934764901</v>
      </c>
      <c r="Z46" s="135">
        <v>83.746591003764493</v>
      </c>
      <c r="AA46" s="136">
        <v>59.5408355228248</v>
      </c>
      <c r="AB46" s="137">
        <v>0.32504951467019499</v>
      </c>
      <c r="AC46" s="294"/>
      <c r="AD46" s="294"/>
      <c r="AE46" s="294"/>
      <c r="AF46" s="135">
        <v>257.64256589872599</v>
      </c>
      <c r="AG46" s="136">
        <v>26.957922983645101</v>
      </c>
      <c r="AH46" s="137">
        <v>1</v>
      </c>
      <c r="AK46" s="134">
        <v>39568</v>
      </c>
      <c r="AL46" s="160">
        <f t="shared" si="0"/>
        <v>257.64256589872599</v>
      </c>
      <c r="AM46" s="161">
        <f>1000*AL46/'PIB - BCB'!C221</f>
        <v>9.089325793122599E-2</v>
      </c>
    </row>
    <row r="47" spans="1:39" ht="12" customHeight="1">
      <c r="A47" s="138">
        <v>39598</v>
      </c>
      <c r="B47" s="139">
        <v>-0.28512870079934799</v>
      </c>
      <c r="C47" s="140">
        <v>1.1657141402320701</v>
      </c>
      <c r="D47" s="141">
        <v>-1.22717391647296E-3</v>
      </c>
      <c r="E47" s="139">
        <v>31.728035613511999</v>
      </c>
      <c r="F47" s="140">
        <v>1.9548255676075399</v>
      </c>
      <c r="G47" s="141">
        <v>0.13655523844731199</v>
      </c>
      <c r="H47" s="139">
        <v>0</v>
      </c>
      <c r="I47" s="140">
        <v>0</v>
      </c>
      <c r="J47" s="141">
        <v>0</v>
      </c>
      <c r="K47" s="139">
        <v>123.267828550796</v>
      </c>
      <c r="L47" s="140">
        <v>12.927767604302501</v>
      </c>
      <c r="M47" s="141">
        <v>0.53053608252594497</v>
      </c>
      <c r="N47" s="139">
        <v>0</v>
      </c>
      <c r="O47" s="140">
        <v>0</v>
      </c>
      <c r="P47" s="141">
        <v>0</v>
      </c>
      <c r="Q47" s="139">
        <v>28.678137063740301</v>
      </c>
      <c r="R47" s="140">
        <v>46.3150932564253</v>
      </c>
      <c r="S47" s="141">
        <v>0.123428689146326</v>
      </c>
      <c r="T47" s="141"/>
      <c r="U47" s="141"/>
      <c r="V47" s="141"/>
      <c r="W47" s="139">
        <v>48.956923754699297</v>
      </c>
      <c r="X47" s="140">
        <v>65.362851364012798</v>
      </c>
      <c r="Y47" s="141">
        <v>0.21070716379689</v>
      </c>
      <c r="Z47" s="139">
        <v>77.635060818439499</v>
      </c>
      <c r="AA47" s="140">
        <v>58.326671936732502</v>
      </c>
      <c r="AB47" s="141">
        <v>0.33413585294321602</v>
      </c>
      <c r="AC47" s="141"/>
      <c r="AD47" s="141"/>
      <c r="AE47" s="141"/>
      <c r="AF47" s="139">
        <v>232.34579628194899</v>
      </c>
      <c r="AG47" s="140">
        <v>26.579461909687598</v>
      </c>
      <c r="AH47" s="141">
        <v>1</v>
      </c>
      <c r="AK47" s="138">
        <v>39598</v>
      </c>
      <c r="AL47" s="160">
        <f t="shared" si="0"/>
        <v>232.34579628194899</v>
      </c>
      <c r="AM47" s="161">
        <f>1000*AL47/'PIB - BCB'!C222</f>
        <v>8.1155733136102526E-2</v>
      </c>
    </row>
    <row r="48" spans="1:39" ht="12" customHeight="1">
      <c r="A48" s="134">
        <v>39629</v>
      </c>
      <c r="B48" s="135">
        <v>-6.3081244043204004E-2</v>
      </c>
      <c r="C48" s="136">
        <v>1.4998791914141301</v>
      </c>
      <c r="D48" s="137">
        <v>-2.7035932100531902E-4</v>
      </c>
      <c r="E48" s="135">
        <v>27.940032504614798</v>
      </c>
      <c r="F48" s="136">
        <v>1.0047718711870799</v>
      </c>
      <c r="G48" s="137">
        <v>0.119747927159468</v>
      </c>
      <c r="H48" s="135">
        <v>0</v>
      </c>
      <c r="I48" s="136">
        <v>0</v>
      </c>
      <c r="J48" s="137">
        <v>0</v>
      </c>
      <c r="K48" s="135">
        <v>129.47092896633799</v>
      </c>
      <c r="L48" s="136">
        <v>21.3571155330776</v>
      </c>
      <c r="M48" s="137">
        <v>0.55489825820957706</v>
      </c>
      <c r="N48" s="135">
        <v>0</v>
      </c>
      <c r="O48" s="136">
        <v>0</v>
      </c>
      <c r="P48" s="137">
        <v>0</v>
      </c>
      <c r="Q48" s="135">
        <v>23.4698730099777</v>
      </c>
      <c r="R48" s="136">
        <v>40.325932250472299</v>
      </c>
      <c r="S48" s="137">
        <v>0.100589311883462</v>
      </c>
      <c r="T48" s="137"/>
      <c r="U48" s="137"/>
      <c r="V48" s="137"/>
      <c r="W48" s="135">
        <v>52.505972420652803</v>
      </c>
      <c r="X48" s="136">
        <v>73.458251426938105</v>
      </c>
      <c r="Y48" s="137">
        <v>0.22503486206849799</v>
      </c>
      <c r="Z48" s="135">
        <v>75.9758454306305</v>
      </c>
      <c r="AA48" s="136">
        <v>63.223270569664201</v>
      </c>
      <c r="AB48" s="137">
        <v>0.32562417395196103</v>
      </c>
      <c r="AC48" s="294"/>
      <c r="AD48" s="294"/>
      <c r="AE48" s="294"/>
      <c r="AF48" s="135">
        <v>233.32372565754099</v>
      </c>
      <c r="AG48" s="136">
        <v>32.548902086981997</v>
      </c>
      <c r="AH48" s="137">
        <v>1</v>
      </c>
      <c r="AK48" s="134">
        <v>39629</v>
      </c>
      <c r="AL48" s="160">
        <f t="shared" si="0"/>
        <v>233.32372565754099</v>
      </c>
      <c r="AM48" s="161">
        <f>1000*AL48/'PIB - BCB'!C223</f>
        <v>8.0462960750186496E-2</v>
      </c>
    </row>
    <row r="49" spans="1:39" ht="12" customHeight="1">
      <c r="A49" s="138">
        <v>39660</v>
      </c>
      <c r="B49" s="139">
        <v>-0.17842691541546099</v>
      </c>
      <c r="C49" s="140">
        <v>1.5789707988324799</v>
      </c>
      <c r="D49" s="141">
        <v>-5.9070474470170097E-4</v>
      </c>
      <c r="E49" s="139">
        <v>49.734878267613297</v>
      </c>
      <c r="F49" s="140">
        <v>1.4131828422536401</v>
      </c>
      <c r="G49" s="141">
        <v>0.16465356979037299</v>
      </c>
      <c r="H49" s="139">
        <v>0</v>
      </c>
      <c r="I49" s="140">
        <v>0</v>
      </c>
      <c r="J49" s="141">
        <v>0</v>
      </c>
      <c r="K49" s="139">
        <v>185.50953105139001</v>
      </c>
      <c r="L49" s="140">
        <v>13.8975096939068</v>
      </c>
      <c r="M49" s="141">
        <v>0.614152634563498</v>
      </c>
      <c r="N49" s="139">
        <v>0</v>
      </c>
      <c r="O49" s="140">
        <v>0</v>
      </c>
      <c r="P49" s="141">
        <v>0</v>
      </c>
      <c r="Q49" s="139">
        <v>17.901033300231699</v>
      </c>
      <c r="R49" s="140">
        <v>39.291667561991702</v>
      </c>
      <c r="S49" s="141">
        <v>5.9263622200093999E-2</v>
      </c>
      <c r="T49" s="141"/>
      <c r="U49" s="141"/>
      <c r="V49" s="141"/>
      <c r="W49" s="139">
        <v>49.090682352363302</v>
      </c>
      <c r="X49" s="140">
        <v>72.885613941049598</v>
      </c>
      <c r="Y49" s="141">
        <v>0.16252087819073699</v>
      </c>
      <c r="Z49" s="139">
        <v>66.991715652595005</v>
      </c>
      <c r="AA49" s="140">
        <v>63.908886789646701</v>
      </c>
      <c r="AB49" s="141">
        <v>0.221784500390831</v>
      </c>
      <c r="AC49" s="141"/>
      <c r="AD49" s="141"/>
      <c r="AE49" s="141"/>
      <c r="AF49" s="139">
        <v>302.05769805618303</v>
      </c>
      <c r="AG49" s="140">
        <v>22.929663655917199</v>
      </c>
      <c r="AH49" s="141">
        <v>1</v>
      </c>
      <c r="AK49" s="138">
        <v>39660</v>
      </c>
      <c r="AL49" s="160">
        <f t="shared" si="0"/>
        <v>302.05769805618303</v>
      </c>
      <c r="AM49" s="161">
        <f>1000*AL49/'PIB - BCB'!C224</f>
        <v>0.10259977503562047</v>
      </c>
    </row>
    <row r="50" spans="1:39" ht="12" customHeight="1">
      <c r="A50" s="134">
        <v>39689</v>
      </c>
      <c r="B50" s="135">
        <v>-0.11339831942403</v>
      </c>
      <c r="C50" s="136">
        <v>1.3635718291894201</v>
      </c>
      <c r="D50" s="137">
        <v>-3.9955056253602902E-4</v>
      </c>
      <c r="E50" s="135">
        <v>29.843383598414199</v>
      </c>
      <c r="F50" s="136">
        <v>1.0001229882851099</v>
      </c>
      <c r="G50" s="137">
        <v>0.105150947256439</v>
      </c>
      <c r="H50" s="135">
        <v>0</v>
      </c>
      <c r="I50" s="136">
        <v>0</v>
      </c>
      <c r="J50" s="137">
        <v>0</v>
      </c>
      <c r="K50" s="135">
        <v>190.458668155456</v>
      </c>
      <c r="L50" s="136">
        <v>17.273571290586901</v>
      </c>
      <c r="M50" s="137">
        <v>0.67106698219065297</v>
      </c>
      <c r="N50" s="135">
        <v>0</v>
      </c>
      <c r="O50" s="136">
        <v>0</v>
      </c>
      <c r="P50" s="137">
        <v>0</v>
      </c>
      <c r="Q50" s="135">
        <v>19.0828756505387</v>
      </c>
      <c r="R50" s="136">
        <v>50.991420327729401</v>
      </c>
      <c r="S50" s="137">
        <v>6.7237096102520794E-2</v>
      </c>
      <c r="T50" s="137"/>
      <c r="U50" s="137"/>
      <c r="V50" s="137"/>
      <c r="W50" s="135">
        <v>44.543161862431901</v>
      </c>
      <c r="X50" s="136">
        <v>72.597046249304896</v>
      </c>
      <c r="Y50" s="137">
        <v>0.156944525012923</v>
      </c>
      <c r="Z50" s="135">
        <v>63.626037512970498</v>
      </c>
      <c r="AA50" s="136">
        <v>66.117034465930402</v>
      </c>
      <c r="AB50" s="137">
        <v>0.22418162111544401</v>
      </c>
      <c r="AC50" s="294"/>
      <c r="AD50" s="294"/>
      <c r="AE50" s="294"/>
      <c r="AF50" s="135">
        <v>283.81469094741601</v>
      </c>
      <c r="AG50" s="136">
        <v>26.508476039212699</v>
      </c>
      <c r="AH50" s="137">
        <v>1</v>
      </c>
      <c r="AK50" s="134">
        <v>39689</v>
      </c>
      <c r="AL50" s="160">
        <f t="shared" si="0"/>
        <v>283.81469094741601</v>
      </c>
      <c r="AM50" s="161">
        <f>1000*AL50/'PIB - BCB'!C225</f>
        <v>9.5295628284969944E-2</v>
      </c>
    </row>
    <row r="51" spans="1:39" ht="12" customHeight="1">
      <c r="A51" s="138">
        <v>39721</v>
      </c>
      <c r="B51" s="139">
        <v>-0.196542946014236</v>
      </c>
      <c r="C51" s="140">
        <v>1.4360125846567899</v>
      </c>
      <c r="D51" s="141">
        <v>-7.0520021598629602E-4</v>
      </c>
      <c r="E51" s="139">
        <v>51.371124730888802</v>
      </c>
      <c r="F51" s="140">
        <v>1.0071617720158801</v>
      </c>
      <c r="G51" s="141">
        <v>0.18432067387988399</v>
      </c>
      <c r="H51" s="139">
        <v>0</v>
      </c>
      <c r="I51" s="140">
        <v>0</v>
      </c>
      <c r="J51" s="141">
        <v>0</v>
      </c>
      <c r="K51" s="139">
        <v>167.76537734172399</v>
      </c>
      <c r="L51" s="140">
        <v>16.657413764152999</v>
      </c>
      <c r="M51" s="141">
        <v>0.60194569551143595</v>
      </c>
      <c r="N51" s="139">
        <v>0</v>
      </c>
      <c r="O51" s="140">
        <v>0</v>
      </c>
      <c r="P51" s="141">
        <v>0</v>
      </c>
      <c r="Q51" s="139">
        <v>18.266830125730401</v>
      </c>
      <c r="R51" s="140">
        <v>63.7099524880677</v>
      </c>
      <c r="S51" s="141">
        <v>6.5541769935192506E-2</v>
      </c>
      <c r="T51" s="141"/>
      <c r="U51" s="141"/>
      <c r="V51" s="141"/>
      <c r="W51" s="139">
        <v>41.498380653710797</v>
      </c>
      <c r="X51" s="140">
        <v>71.114054587037401</v>
      </c>
      <c r="Y51" s="141">
        <v>0.14889706088947399</v>
      </c>
      <c r="Z51" s="139">
        <v>59.765210779441198</v>
      </c>
      <c r="AA51" s="140">
        <v>68.851041146416094</v>
      </c>
      <c r="AB51" s="141">
        <v>0.214438830824667</v>
      </c>
      <c r="AC51" s="141"/>
      <c r="AD51" s="141"/>
      <c r="AE51" s="141"/>
      <c r="AF51" s="139">
        <v>278.70516990603898</v>
      </c>
      <c r="AG51" s="140">
        <v>24.9606571478501</v>
      </c>
      <c r="AH51" s="141">
        <v>1</v>
      </c>
      <c r="AK51" s="138">
        <v>39721</v>
      </c>
      <c r="AL51" s="160">
        <f t="shared" si="0"/>
        <v>278.70516990603898</v>
      </c>
      <c r="AM51" s="161">
        <f>1000*AL51/'PIB - BCB'!C226</f>
        <v>9.2270522189503115E-2</v>
      </c>
    </row>
    <row r="52" spans="1:39" ht="12" customHeight="1">
      <c r="A52" s="134">
        <v>39752</v>
      </c>
      <c r="B52" s="135">
        <v>-0.32419126542563997</v>
      </c>
      <c r="C52" s="136">
        <v>1.49681421658752</v>
      </c>
      <c r="D52" s="137">
        <v>-1.0816077548607701E-3</v>
      </c>
      <c r="E52" s="135">
        <v>66.395550310456699</v>
      </c>
      <c r="F52" s="136">
        <v>1.0185357486472699</v>
      </c>
      <c r="G52" s="137">
        <v>0.22151720222860299</v>
      </c>
      <c r="H52" s="135">
        <v>0</v>
      </c>
      <c r="I52" s="136">
        <v>0</v>
      </c>
      <c r="J52" s="137">
        <v>0</v>
      </c>
      <c r="K52" s="135">
        <v>178.84813793585499</v>
      </c>
      <c r="L52" s="136">
        <v>12.1919138256648</v>
      </c>
      <c r="M52" s="137">
        <v>0.59669569653535304</v>
      </c>
      <c r="N52" s="135">
        <v>0</v>
      </c>
      <c r="O52" s="136">
        <v>0</v>
      </c>
      <c r="P52" s="137">
        <v>0</v>
      </c>
      <c r="Q52" s="135">
        <v>16.210701122272202</v>
      </c>
      <c r="R52" s="136">
        <v>55.249775193198197</v>
      </c>
      <c r="S52" s="137">
        <v>5.4084183984905998E-2</v>
      </c>
      <c r="T52" s="137"/>
      <c r="U52" s="137"/>
      <c r="V52" s="137"/>
      <c r="W52" s="135">
        <v>38.600701540189199</v>
      </c>
      <c r="X52" s="136">
        <v>63.816445876506798</v>
      </c>
      <c r="Y52" s="137">
        <v>0.12878452500599899</v>
      </c>
      <c r="Z52" s="135">
        <v>54.811402662461497</v>
      </c>
      <c r="AA52" s="136">
        <v>61.282817264313799</v>
      </c>
      <c r="AB52" s="137">
        <v>0.18286870899090499</v>
      </c>
      <c r="AC52" s="294"/>
      <c r="AD52" s="294"/>
      <c r="AE52" s="294"/>
      <c r="AF52" s="135">
        <v>299.73089964334798</v>
      </c>
      <c r="AG52" s="136">
        <v>18.684619217618899</v>
      </c>
      <c r="AH52" s="137">
        <v>1</v>
      </c>
      <c r="AK52" s="134">
        <v>39752</v>
      </c>
      <c r="AL52" s="160">
        <f t="shared" si="0"/>
        <v>299.73089964334798</v>
      </c>
      <c r="AM52" s="161">
        <f>1000*AL52/'PIB - BCB'!C227</f>
        <v>9.7979919110779259E-2</v>
      </c>
    </row>
    <row r="53" spans="1:39" ht="12" customHeight="1">
      <c r="A53" s="138">
        <v>39780</v>
      </c>
      <c r="B53" s="139">
        <v>-0.56184933404215098</v>
      </c>
      <c r="C53" s="140">
        <v>1.4998661033162899</v>
      </c>
      <c r="D53" s="141">
        <v>-1.99611234743451E-3</v>
      </c>
      <c r="E53" s="139">
        <v>86.649257678296607</v>
      </c>
      <c r="F53" s="140">
        <v>1.00202741877113</v>
      </c>
      <c r="G53" s="141">
        <v>0.30784347807860302</v>
      </c>
      <c r="H53" s="139">
        <v>0</v>
      </c>
      <c r="I53" s="140">
        <v>0</v>
      </c>
      <c r="J53" s="141">
        <v>0</v>
      </c>
      <c r="K53" s="139">
        <v>150.74713980937699</v>
      </c>
      <c r="L53" s="140">
        <v>17.810242610466702</v>
      </c>
      <c r="M53" s="141">
        <v>0.53556747135230998</v>
      </c>
      <c r="N53" s="139">
        <v>0</v>
      </c>
      <c r="O53" s="140">
        <v>0</v>
      </c>
      <c r="P53" s="141">
        <v>0</v>
      </c>
      <c r="Q53" s="139">
        <v>12.784107627164699</v>
      </c>
      <c r="R53" s="140">
        <v>43.4977876051096</v>
      </c>
      <c r="S53" s="141">
        <v>4.5418786744705203E-2</v>
      </c>
      <c r="T53" s="141"/>
      <c r="U53" s="141"/>
      <c r="V53" s="141"/>
      <c r="W53" s="139">
        <v>31.853143521614601</v>
      </c>
      <c r="X53" s="140">
        <v>47.448061141367099</v>
      </c>
      <c r="Y53" s="141">
        <v>0.113166376171816</v>
      </c>
      <c r="Z53" s="139">
        <v>44.6372511487792</v>
      </c>
      <c r="AA53" s="140">
        <v>46.316702898093197</v>
      </c>
      <c r="AB53" s="141">
        <v>0.158585162916521</v>
      </c>
      <c r="AC53" s="141"/>
      <c r="AD53" s="141"/>
      <c r="AE53" s="141"/>
      <c r="AF53" s="139">
        <v>281.471799302411</v>
      </c>
      <c r="AG53" s="140">
        <v>17.1569841962162</v>
      </c>
      <c r="AH53" s="141">
        <v>1</v>
      </c>
      <c r="AK53" s="138">
        <v>39780</v>
      </c>
      <c r="AL53" s="160">
        <f t="shared" si="0"/>
        <v>281.471799302411</v>
      </c>
      <c r="AM53" s="161">
        <f>1000*AL53/'PIB - BCB'!C228</f>
        <v>9.1154229302317563E-2</v>
      </c>
    </row>
    <row r="54" spans="1:39" ht="12" customHeight="1">
      <c r="A54" s="134">
        <v>39813</v>
      </c>
      <c r="B54" s="135">
        <v>-4.6934273624194903E-2</v>
      </c>
      <c r="C54" s="136">
        <v>1.52132579925413</v>
      </c>
      <c r="D54" s="137">
        <v>-1.5030454380394399E-4</v>
      </c>
      <c r="E54" s="135">
        <v>98.647002671370004</v>
      </c>
      <c r="F54" s="136">
        <v>1.5808709831441099</v>
      </c>
      <c r="G54" s="137">
        <v>0.31591183988204402</v>
      </c>
      <c r="H54" s="135">
        <v>0</v>
      </c>
      <c r="I54" s="136">
        <v>0</v>
      </c>
      <c r="J54" s="137">
        <v>0</v>
      </c>
      <c r="K54" s="135">
        <v>166.56101857637699</v>
      </c>
      <c r="L54" s="136">
        <v>15.465237468028</v>
      </c>
      <c r="M54" s="137">
        <v>0.53340290537141699</v>
      </c>
      <c r="N54" s="135">
        <v>0</v>
      </c>
      <c r="O54" s="136">
        <v>0</v>
      </c>
      <c r="P54" s="137">
        <v>0</v>
      </c>
      <c r="Q54" s="135">
        <v>15.817187826133299</v>
      </c>
      <c r="R54" s="136">
        <v>46.888473848988802</v>
      </c>
      <c r="S54" s="137">
        <v>5.06537124555115E-2</v>
      </c>
      <c r="T54" s="137"/>
      <c r="U54" s="137"/>
      <c r="V54" s="137"/>
      <c r="W54" s="135">
        <v>31.282901318381501</v>
      </c>
      <c r="X54" s="136">
        <v>50.076706416377803</v>
      </c>
      <c r="Y54" s="137">
        <v>0.100181846834831</v>
      </c>
      <c r="Z54" s="135">
        <v>47.100089144514897</v>
      </c>
      <c r="AA54" s="136">
        <v>49.006031726207702</v>
      </c>
      <c r="AB54" s="137">
        <v>0.15083555929034201</v>
      </c>
      <c r="AC54" s="294"/>
      <c r="AD54" s="294"/>
      <c r="AE54" s="294"/>
      <c r="AF54" s="135">
        <v>312.26117611863799</v>
      </c>
      <c r="AG54" s="136">
        <v>16.137643557711002</v>
      </c>
      <c r="AH54" s="137">
        <v>1</v>
      </c>
      <c r="AK54" s="134">
        <v>39813</v>
      </c>
      <c r="AL54" s="160">
        <f t="shared" si="0"/>
        <v>312.26117611863799</v>
      </c>
      <c r="AM54" s="161">
        <f>1000*AL54/'PIB - BCB'!C229</f>
        <v>0.10041188013435257</v>
      </c>
    </row>
    <row r="55" spans="1:39" ht="12" customHeight="1">
      <c r="A55" s="138">
        <v>39843</v>
      </c>
      <c r="B55" s="139">
        <v>-2.1105228012598398E-3</v>
      </c>
      <c r="C55" s="140">
        <v>1</v>
      </c>
      <c r="D55" s="141">
        <v>-5.3184978255119002E-6</v>
      </c>
      <c r="E55" s="139">
        <v>136.76032486846401</v>
      </c>
      <c r="F55" s="140">
        <v>1.42748939786947</v>
      </c>
      <c r="G55" s="141">
        <v>0.34463474642161801</v>
      </c>
      <c r="H55" s="139">
        <v>0</v>
      </c>
      <c r="I55" s="140">
        <v>0</v>
      </c>
      <c r="J55" s="141">
        <v>0</v>
      </c>
      <c r="K55" s="139">
        <v>219.12594834620199</v>
      </c>
      <c r="L55" s="140">
        <v>14.729776474030199</v>
      </c>
      <c r="M55" s="141">
        <v>0.55219535135883202</v>
      </c>
      <c r="N55" s="139">
        <v>0</v>
      </c>
      <c r="O55" s="140">
        <v>0</v>
      </c>
      <c r="P55" s="141">
        <v>0</v>
      </c>
      <c r="Q55" s="139">
        <v>13.429409038022399</v>
      </c>
      <c r="R55" s="140">
        <v>57.644930125215701</v>
      </c>
      <c r="S55" s="141">
        <v>3.3841985845401198E-2</v>
      </c>
      <c r="T55" s="141"/>
      <c r="U55" s="141"/>
      <c r="V55" s="141"/>
      <c r="W55" s="139">
        <v>27.5132900084099</v>
      </c>
      <c r="X55" s="140">
        <v>78.854544496810107</v>
      </c>
      <c r="Y55" s="141">
        <v>6.93332348719745E-2</v>
      </c>
      <c r="Z55" s="139">
        <v>40.942699046432402</v>
      </c>
      <c r="AA55" s="140">
        <v>71.897685433565698</v>
      </c>
      <c r="AB55" s="141">
        <v>0.103175220717376</v>
      </c>
      <c r="AC55" s="141"/>
      <c r="AD55" s="141"/>
      <c r="AE55" s="141"/>
      <c r="AF55" s="139">
        <v>396.826861738297</v>
      </c>
      <c r="AG55" s="140">
        <v>16.0436641641761</v>
      </c>
      <c r="AH55" s="141">
        <v>1</v>
      </c>
      <c r="AK55" s="138">
        <v>39843</v>
      </c>
      <c r="AL55" s="160">
        <f t="shared" si="0"/>
        <v>396.826861738297</v>
      </c>
      <c r="AM55" s="161">
        <f>1000*AL55/'PIB - BCB'!C230</f>
        <v>0.127086797942466</v>
      </c>
    </row>
    <row r="56" spans="1:39" ht="12" customHeight="1">
      <c r="A56" s="134">
        <v>39871</v>
      </c>
      <c r="B56" s="135">
        <v>-0.12274082660765399</v>
      </c>
      <c r="C56" s="136">
        <v>1.4998783134818301</v>
      </c>
      <c r="D56" s="137">
        <v>-3.1928626889740402E-4</v>
      </c>
      <c r="E56" s="135">
        <v>102.019782256562</v>
      </c>
      <c r="F56" s="136">
        <v>1.001116774907</v>
      </c>
      <c r="G56" s="137">
        <v>0.26538452225473302</v>
      </c>
      <c r="H56" s="135">
        <v>0</v>
      </c>
      <c r="I56" s="136">
        <v>0</v>
      </c>
      <c r="J56" s="137">
        <v>0</v>
      </c>
      <c r="K56" s="135">
        <v>240.65877327084701</v>
      </c>
      <c r="L56" s="136">
        <v>16.585508008864799</v>
      </c>
      <c r="M56" s="137">
        <v>0.62602675832299903</v>
      </c>
      <c r="N56" s="135">
        <v>0</v>
      </c>
      <c r="O56" s="136">
        <v>0</v>
      </c>
      <c r="P56" s="137">
        <v>0</v>
      </c>
      <c r="Q56" s="135">
        <v>15.5411391358272</v>
      </c>
      <c r="R56" s="136">
        <v>59.564631260793298</v>
      </c>
      <c r="S56" s="137">
        <v>4.0427235714772802E-2</v>
      </c>
      <c r="T56" s="137"/>
      <c r="U56" s="137"/>
      <c r="V56" s="137"/>
      <c r="W56" s="135">
        <v>26.325548989805899</v>
      </c>
      <c r="X56" s="136">
        <v>83.177341567823007</v>
      </c>
      <c r="Y56" s="137">
        <v>6.84807699763917E-2</v>
      </c>
      <c r="Z56" s="135">
        <v>41.866688125633097</v>
      </c>
      <c r="AA56" s="136">
        <v>74.412176882373501</v>
      </c>
      <c r="AB56" s="137">
        <v>0.108908005691165</v>
      </c>
      <c r="AC56" s="294"/>
      <c r="AD56" s="294"/>
      <c r="AE56" s="294"/>
      <c r="AF56" s="135">
        <v>384.42250282643499</v>
      </c>
      <c r="AG56" s="136">
        <v>18.745287335128399</v>
      </c>
      <c r="AH56" s="137">
        <v>1</v>
      </c>
      <c r="AK56" s="134">
        <v>39871</v>
      </c>
      <c r="AL56" s="160">
        <f t="shared" si="0"/>
        <v>384.42250282643499</v>
      </c>
      <c r="AM56" s="161">
        <f>1000*AL56/'PIB - BCB'!C231</f>
        <v>0.12266875294294756</v>
      </c>
    </row>
    <row r="57" spans="1:39" ht="12" customHeight="1">
      <c r="A57" s="138">
        <v>39903</v>
      </c>
      <c r="B57" s="139">
        <v>-5.0601532623317798E-2</v>
      </c>
      <c r="C57" s="140">
        <v>1.5304358276024099</v>
      </c>
      <c r="D57" s="141">
        <v>-1.3251036637067199E-4</v>
      </c>
      <c r="E57" s="139">
        <v>96.267391421371499</v>
      </c>
      <c r="F57" s="140">
        <v>1.00000151052107</v>
      </c>
      <c r="G57" s="141">
        <v>0.25209567073303502</v>
      </c>
      <c r="H57" s="139">
        <v>0</v>
      </c>
      <c r="I57" s="140">
        <v>0</v>
      </c>
      <c r="J57" s="141">
        <v>0</v>
      </c>
      <c r="K57" s="139">
        <v>245.665279964078</v>
      </c>
      <c r="L57" s="140">
        <v>16.663735785372101</v>
      </c>
      <c r="M57" s="141">
        <v>0.64332431380927801</v>
      </c>
      <c r="N57" s="139">
        <v>0</v>
      </c>
      <c r="O57" s="140">
        <v>0</v>
      </c>
      <c r="P57" s="141">
        <v>0</v>
      </c>
      <c r="Q57" s="139">
        <v>15.628258196505801</v>
      </c>
      <c r="R57" s="140">
        <v>48.686375278194298</v>
      </c>
      <c r="S57" s="141">
        <v>4.0925760782197097E-2</v>
      </c>
      <c r="T57" s="141"/>
      <c r="U57" s="141"/>
      <c r="V57" s="141"/>
      <c r="W57" s="139">
        <v>24.358155219137601</v>
      </c>
      <c r="X57" s="140">
        <v>82.385323993330601</v>
      </c>
      <c r="Y57" s="141">
        <v>6.3786765041860705E-2</v>
      </c>
      <c r="Z57" s="139">
        <v>39.986413415643298</v>
      </c>
      <c r="AA57" s="140">
        <v>69.214453527990898</v>
      </c>
      <c r="AB57" s="141">
        <v>0.104712525824058</v>
      </c>
      <c r="AC57" s="141"/>
      <c r="AD57" s="141"/>
      <c r="AE57" s="141"/>
      <c r="AF57" s="139">
        <v>381.86848326846899</v>
      </c>
      <c r="AG57" s="140">
        <v>18.217060004379899</v>
      </c>
      <c r="AH57" s="141">
        <v>1</v>
      </c>
      <c r="AK57" s="138">
        <v>39903</v>
      </c>
      <c r="AL57" s="160">
        <f t="shared" si="0"/>
        <v>381.86848326846899</v>
      </c>
      <c r="AM57" s="161">
        <f>1000*AL57/'PIB - BCB'!C232</f>
        <v>0.1210791472003119</v>
      </c>
    </row>
    <row r="58" spans="1:39" ht="12" customHeight="1">
      <c r="A58" s="134">
        <v>39933</v>
      </c>
      <c r="B58" s="135">
        <v>-0.25639625061872801</v>
      </c>
      <c r="C58" s="136">
        <v>1.5343476901822199</v>
      </c>
      <c r="D58" s="137">
        <v>-6.3630986797601197E-4</v>
      </c>
      <c r="E58" s="135">
        <v>96.440313979957807</v>
      </c>
      <c r="F58" s="136">
        <v>1.00080541994367</v>
      </c>
      <c r="G58" s="137">
        <v>0.239340174858507</v>
      </c>
      <c r="H58" s="135">
        <v>0</v>
      </c>
      <c r="I58" s="136">
        <v>0</v>
      </c>
      <c r="J58" s="137">
        <v>0</v>
      </c>
      <c r="K58" s="135">
        <v>264.74846113488297</v>
      </c>
      <c r="L58" s="136">
        <v>10.402736660452099</v>
      </c>
      <c r="M58" s="137">
        <v>0.657037916681939</v>
      </c>
      <c r="N58" s="135">
        <v>0</v>
      </c>
      <c r="O58" s="136">
        <v>0</v>
      </c>
      <c r="P58" s="137">
        <v>0</v>
      </c>
      <c r="Q58" s="135">
        <v>15.751644310787301</v>
      </c>
      <c r="R58" s="136">
        <v>41.224603938526002</v>
      </c>
      <c r="S58" s="137">
        <v>3.9091549457588103E-2</v>
      </c>
      <c r="T58" s="135">
        <v>4.0022511241444496</v>
      </c>
      <c r="U58" s="136">
        <v>124.49952903534999</v>
      </c>
      <c r="V58" s="137">
        <v>9.9325628914839498E-3</v>
      </c>
      <c r="W58" s="135">
        <v>25.457966317903601</v>
      </c>
      <c r="X58" s="136">
        <v>75.0083828270526</v>
      </c>
      <c r="Y58" s="137">
        <v>6.3180156291644696E-2</v>
      </c>
      <c r="Z58" s="135">
        <v>42.010060853519697</v>
      </c>
      <c r="AA58" s="136">
        <v>63.284170592886802</v>
      </c>
      <c r="AB58" s="137">
        <v>0.10425821832753</v>
      </c>
      <c r="AC58" s="294"/>
      <c r="AD58" s="294"/>
      <c r="AE58" s="294"/>
      <c r="AF58" s="135">
        <v>402.94243971774199</v>
      </c>
      <c r="AG58" s="136">
        <v>13.6639580455351</v>
      </c>
      <c r="AH58" s="137">
        <v>1</v>
      </c>
      <c r="AK58" s="134">
        <v>39933</v>
      </c>
      <c r="AL58" s="160">
        <f t="shared" si="0"/>
        <v>402.94243971774199</v>
      </c>
      <c r="AM58" s="161">
        <f>1000*AL58/'PIB - BCB'!C233</f>
        <v>0.12732656646617038</v>
      </c>
    </row>
    <row r="59" spans="1:39" ht="12" customHeight="1">
      <c r="A59" s="138">
        <v>39962</v>
      </c>
      <c r="B59" s="139">
        <v>-3.9555411648017798E-2</v>
      </c>
      <c r="C59" s="140">
        <v>1.36151816917614</v>
      </c>
      <c r="D59" s="141">
        <v>-1.01606916522574E-4</v>
      </c>
      <c r="E59" s="139">
        <v>71.844935144006499</v>
      </c>
      <c r="F59" s="140">
        <v>1</v>
      </c>
      <c r="G59" s="141">
        <v>0.184549775204086</v>
      </c>
      <c r="H59" s="139">
        <v>0</v>
      </c>
      <c r="I59" s="140">
        <v>0</v>
      </c>
      <c r="J59" s="141">
        <v>0</v>
      </c>
      <c r="K59" s="139">
        <v>271.58258046404399</v>
      </c>
      <c r="L59" s="140">
        <v>17.914924813188801</v>
      </c>
      <c r="M59" s="141">
        <v>0.69762056397605599</v>
      </c>
      <c r="N59" s="139">
        <v>0</v>
      </c>
      <c r="O59" s="140">
        <v>0</v>
      </c>
      <c r="P59" s="141">
        <v>0</v>
      </c>
      <c r="Q59" s="139">
        <v>12.055073921457099</v>
      </c>
      <c r="R59" s="140">
        <v>39.444435934930901</v>
      </c>
      <c r="S59" s="141">
        <v>3.0966152002423399E-2</v>
      </c>
      <c r="T59" s="139">
        <v>10.0698447674209</v>
      </c>
      <c r="U59" s="140">
        <v>117.65567825750701</v>
      </c>
      <c r="V59" s="141">
        <v>2.58666471678567E-2</v>
      </c>
      <c r="W59" s="139">
        <v>23.785537027478298</v>
      </c>
      <c r="X59" s="140">
        <v>64.219992100811197</v>
      </c>
      <c r="Y59" s="141">
        <v>6.1098468566100197E-2</v>
      </c>
      <c r="Z59" s="139">
        <v>45.910455716356303</v>
      </c>
      <c r="AA59" s="140">
        <v>69.434880515180694</v>
      </c>
      <c r="AB59" s="141">
        <v>0.11793126773638</v>
      </c>
      <c r="AC59" s="141"/>
      <c r="AD59" s="141"/>
      <c r="AE59" s="141"/>
      <c r="AF59" s="139">
        <v>389.29841591275903</v>
      </c>
      <c r="AG59" s="140">
        <v>20.8684911393268</v>
      </c>
      <c r="AH59" s="141">
        <v>1</v>
      </c>
      <c r="AK59" s="138">
        <v>39962</v>
      </c>
      <c r="AL59" s="160">
        <f t="shared" si="0"/>
        <v>389.29841591275903</v>
      </c>
      <c r="AM59" s="161">
        <f>1000*AL59/'PIB - BCB'!C234</f>
        <v>0.12249716888562995</v>
      </c>
    </row>
    <row r="60" spans="1:39" ht="12" customHeight="1">
      <c r="A60" s="134">
        <v>39994</v>
      </c>
      <c r="B60" s="135">
        <v>-8.5349391931185806E-2</v>
      </c>
      <c r="C60" s="136">
        <v>1.49990589729177</v>
      </c>
      <c r="D60" s="137">
        <v>-2.1473199661085801E-4</v>
      </c>
      <c r="E60" s="135">
        <v>70.152278370254507</v>
      </c>
      <c r="F60" s="136">
        <v>1.0004639559945601</v>
      </c>
      <c r="G60" s="137">
        <v>0.17649731838032301</v>
      </c>
      <c r="H60" s="135">
        <v>0</v>
      </c>
      <c r="I60" s="136">
        <v>0</v>
      </c>
      <c r="J60" s="137">
        <v>0</v>
      </c>
      <c r="K60" s="135">
        <v>273.09755829013301</v>
      </c>
      <c r="L60" s="136">
        <v>15.3252350008155</v>
      </c>
      <c r="M60" s="137">
        <v>0.68709082319499004</v>
      </c>
      <c r="N60" s="135">
        <v>0</v>
      </c>
      <c r="O60" s="136">
        <v>0</v>
      </c>
      <c r="P60" s="137">
        <v>0</v>
      </c>
      <c r="Q60" s="135">
        <v>8.4792677162450296</v>
      </c>
      <c r="R60" s="136">
        <v>30.1046769938864</v>
      </c>
      <c r="S60" s="137">
        <v>2.1333134839148098E-2</v>
      </c>
      <c r="T60" s="135">
        <v>22.116909329565701</v>
      </c>
      <c r="U60" s="136">
        <v>107.43050265962501</v>
      </c>
      <c r="V60" s="137">
        <v>5.5644310893603902E-2</v>
      </c>
      <c r="W60" s="135">
        <v>23.708708104683701</v>
      </c>
      <c r="X60" s="136">
        <v>44.291924735411001</v>
      </c>
      <c r="Y60" s="137">
        <v>5.9649144688546402E-2</v>
      </c>
      <c r="Z60" s="135">
        <v>54.3048851504944</v>
      </c>
      <c r="AA60" s="136">
        <v>67.791334187322093</v>
      </c>
      <c r="AB60" s="137">
        <v>0.13662659042129799</v>
      </c>
      <c r="AC60" s="294"/>
      <c r="AD60" s="294"/>
      <c r="AE60" s="294"/>
      <c r="AF60" s="135">
        <v>397.46937241895</v>
      </c>
      <c r="AG60" s="136">
        <v>19.963054492917099</v>
      </c>
      <c r="AH60" s="137">
        <v>1</v>
      </c>
      <c r="AK60" s="134">
        <v>39994</v>
      </c>
      <c r="AL60" s="160">
        <f t="shared" si="0"/>
        <v>397.46937241895</v>
      </c>
      <c r="AM60" s="161">
        <f>1000*AL60/'PIB - BCB'!C235</f>
        <v>0.12467955979389807</v>
      </c>
    </row>
    <row r="61" spans="1:39" ht="12" customHeight="1">
      <c r="A61" s="138">
        <v>40025</v>
      </c>
      <c r="B61" s="139">
        <v>-1.1845766466431399E-2</v>
      </c>
      <c r="C61" s="140">
        <v>1.49990616954558</v>
      </c>
      <c r="D61" s="141">
        <v>-2.7556216749299398E-5</v>
      </c>
      <c r="E61" s="139">
        <v>94.085311191265802</v>
      </c>
      <c r="F61" s="140">
        <v>1.02760465797106</v>
      </c>
      <c r="G61" s="141">
        <v>0.218865975068716</v>
      </c>
      <c r="H61" s="139">
        <v>0</v>
      </c>
      <c r="I61" s="140">
        <v>0</v>
      </c>
      <c r="J61" s="141">
        <v>0</v>
      </c>
      <c r="K61" s="139">
        <v>281.22580316048902</v>
      </c>
      <c r="L61" s="140">
        <v>12.4722354136645</v>
      </c>
      <c r="M61" s="141">
        <v>0.65420158411419804</v>
      </c>
      <c r="N61" s="139">
        <v>0</v>
      </c>
      <c r="O61" s="140">
        <v>0</v>
      </c>
      <c r="P61" s="141">
        <v>0</v>
      </c>
      <c r="Q61" s="139">
        <v>4.3881472897560698</v>
      </c>
      <c r="R61" s="140">
        <v>28.467723911385299</v>
      </c>
      <c r="S61" s="141">
        <v>1.0207928561400801E-2</v>
      </c>
      <c r="T61" s="139">
        <v>32.560027988393699</v>
      </c>
      <c r="U61" s="140">
        <v>94.927409704178103</v>
      </c>
      <c r="V61" s="141">
        <v>7.5742771998250399E-2</v>
      </c>
      <c r="W61" s="139">
        <v>17.628927563076399</v>
      </c>
      <c r="X61" s="140">
        <v>32.727017458301198</v>
      </c>
      <c r="Y61" s="141">
        <v>4.1009296474184102E-2</v>
      </c>
      <c r="Z61" s="139">
        <v>54.577102841226299</v>
      </c>
      <c r="AA61" s="140">
        <v>69.492547332945605</v>
      </c>
      <c r="AB61" s="141">
        <v>0.12695999703383501</v>
      </c>
      <c r="AC61" s="141"/>
      <c r="AD61" s="141"/>
      <c r="AE61" s="141"/>
      <c r="AF61" s="139">
        <v>429.87637142651499</v>
      </c>
      <c r="AG61" s="140">
        <v>17.206646579636601</v>
      </c>
      <c r="AH61" s="141">
        <v>1</v>
      </c>
      <c r="AK61" s="138">
        <v>40025</v>
      </c>
      <c r="AL61" s="160">
        <f t="shared" si="0"/>
        <v>429.87637142651499</v>
      </c>
      <c r="AM61" s="161">
        <f>1000*AL61/'PIB - BCB'!C236</f>
        <v>0.13453518805761194</v>
      </c>
    </row>
    <row r="62" spans="1:39" ht="12" customHeight="1">
      <c r="A62" s="134">
        <v>40056</v>
      </c>
      <c r="B62" s="135">
        <v>-3.66922192801147E-2</v>
      </c>
      <c r="C62" s="136">
        <v>1.4999104190109001</v>
      </c>
      <c r="D62" s="137">
        <v>-8.9301213587428496E-5</v>
      </c>
      <c r="E62" s="135">
        <v>79.683995931111099</v>
      </c>
      <c r="F62" s="136">
        <v>1.0582237853199601</v>
      </c>
      <c r="G62" s="137">
        <v>0.19393423673340901</v>
      </c>
      <c r="H62" s="135">
        <v>0</v>
      </c>
      <c r="I62" s="136">
        <v>0</v>
      </c>
      <c r="J62" s="137">
        <v>0</v>
      </c>
      <c r="K62" s="135">
        <v>272.98836277690799</v>
      </c>
      <c r="L62" s="136">
        <v>11.15638288733</v>
      </c>
      <c r="M62" s="137">
        <v>0.66439677319912804</v>
      </c>
      <c r="N62" s="135">
        <v>0</v>
      </c>
      <c r="O62" s="136">
        <v>0</v>
      </c>
      <c r="P62" s="137">
        <v>0</v>
      </c>
      <c r="Q62" s="135">
        <v>2.7162911193652599</v>
      </c>
      <c r="R62" s="136">
        <v>16.167070999600799</v>
      </c>
      <c r="S62" s="137">
        <v>6.6108863997640802E-3</v>
      </c>
      <c r="T62" s="135">
        <v>46.375625804549102</v>
      </c>
      <c r="U62" s="136">
        <v>85.615319838283199</v>
      </c>
      <c r="V62" s="137">
        <v>0.112868606654902</v>
      </c>
      <c r="W62" s="135">
        <v>9.1539467044259908</v>
      </c>
      <c r="X62" s="136">
        <v>30.502609612738699</v>
      </c>
      <c r="Y62" s="137">
        <v>2.2278798226383199E-2</v>
      </c>
      <c r="Z62" s="135">
        <v>58.245863628340302</v>
      </c>
      <c r="AA62" s="136">
        <v>73.715067519252699</v>
      </c>
      <c r="AB62" s="137">
        <v>0.14175829128105</v>
      </c>
      <c r="AC62" s="294"/>
      <c r="AD62" s="294"/>
      <c r="AE62" s="294"/>
      <c r="AF62" s="135">
        <v>410.88153011707902</v>
      </c>
      <c r="AG62" s="136">
        <v>18.065683349744202</v>
      </c>
      <c r="AH62" s="137">
        <v>1</v>
      </c>
      <c r="AK62" s="134">
        <v>40056</v>
      </c>
      <c r="AL62" s="160">
        <f t="shared" si="0"/>
        <v>410.88153011707902</v>
      </c>
      <c r="AM62" s="161">
        <f>1000*AL62/'PIB - BCB'!C237</f>
        <v>0.12798947595659271</v>
      </c>
    </row>
    <row r="63" spans="1:39" ht="12" customHeight="1">
      <c r="A63" s="138">
        <v>40086</v>
      </c>
      <c r="B63" s="139">
        <v>-4.4865892423945298E-3</v>
      </c>
      <c r="C63" s="140">
        <v>1.4999104190109001</v>
      </c>
      <c r="D63" s="141">
        <v>-1.0593890085751499E-5</v>
      </c>
      <c r="E63" s="139">
        <v>75.869823622192499</v>
      </c>
      <c r="F63" s="140">
        <v>1.00284293456206</v>
      </c>
      <c r="G63" s="141">
        <v>0.17914645822354999</v>
      </c>
      <c r="H63" s="139">
        <v>0</v>
      </c>
      <c r="I63" s="140">
        <v>0</v>
      </c>
      <c r="J63" s="141">
        <v>0</v>
      </c>
      <c r="K63" s="139">
        <v>281.844590604063</v>
      </c>
      <c r="L63" s="140">
        <v>21.646119725215101</v>
      </c>
      <c r="M63" s="141">
        <v>0.66550121992658795</v>
      </c>
      <c r="N63" s="139">
        <v>0</v>
      </c>
      <c r="O63" s="140">
        <v>0</v>
      </c>
      <c r="P63" s="141">
        <v>0</v>
      </c>
      <c r="Q63" s="139">
        <v>0.82903399907752595</v>
      </c>
      <c r="R63" s="140">
        <v>4.4980363886384103</v>
      </c>
      <c r="S63" s="141">
        <v>1.95754382429066E-3</v>
      </c>
      <c r="T63" s="139">
        <v>59.207910235646999</v>
      </c>
      <c r="U63" s="140">
        <v>75.294597620950995</v>
      </c>
      <c r="V63" s="141">
        <v>0.1398037706052</v>
      </c>
      <c r="W63" s="139">
        <v>5.7603767478116996</v>
      </c>
      <c r="X63" s="140">
        <v>23.195656992907701</v>
      </c>
      <c r="Y63" s="141">
        <v>1.3601601310457E-2</v>
      </c>
      <c r="Z63" s="139">
        <v>65.797320982536306</v>
      </c>
      <c r="AA63" s="140">
        <v>69.841453372813703</v>
      </c>
      <c r="AB63" s="141">
        <v>0.15536291573994801</v>
      </c>
      <c r="AC63" s="141"/>
      <c r="AD63" s="141"/>
      <c r="AE63" s="141"/>
      <c r="AF63" s="139">
        <v>423.50724861954899</v>
      </c>
      <c r="AG63" s="140">
        <v>25.4356134484058</v>
      </c>
      <c r="AH63" s="141">
        <v>1</v>
      </c>
      <c r="AK63" s="138">
        <v>40086</v>
      </c>
      <c r="AL63" s="160">
        <f t="shared" si="0"/>
        <v>423.50724861954899</v>
      </c>
      <c r="AM63" s="161">
        <f>1000*AL63/'PIB - BCB'!C238</f>
        <v>0.13119120461498565</v>
      </c>
    </row>
    <row r="64" spans="1:39" ht="12" customHeight="1">
      <c r="A64" s="134">
        <v>40116</v>
      </c>
      <c r="B64" s="135">
        <v>-2.5716182257323199E-3</v>
      </c>
      <c r="C64" s="136">
        <v>1.4999104190109001</v>
      </c>
      <c r="D64" s="137">
        <v>-5.3139112627445501E-6</v>
      </c>
      <c r="E64" s="135">
        <v>107.868273425838</v>
      </c>
      <c r="F64" s="136">
        <v>1.0002273490746001</v>
      </c>
      <c r="G64" s="137">
        <v>0.22289561775334599</v>
      </c>
      <c r="H64" s="135">
        <v>0</v>
      </c>
      <c r="I64" s="136">
        <v>0</v>
      </c>
      <c r="J64" s="137">
        <v>0</v>
      </c>
      <c r="K64" s="135">
        <v>300.57668031340899</v>
      </c>
      <c r="L64" s="136">
        <v>15.068991243688201</v>
      </c>
      <c r="M64" s="137">
        <v>0.62110222693765005</v>
      </c>
      <c r="N64" s="135">
        <v>0</v>
      </c>
      <c r="O64" s="136">
        <v>0</v>
      </c>
      <c r="P64" s="137">
        <v>0</v>
      </c>
      <c r="Q64" s="135">
        <v>0</v>
      </c>
      <c r="R64" s="136">
        <v>0</v>
      </c>
      <c r="S64" s="137">
        <v>0</v>
      </c>
      <c r="T64" s="135">
        <v>72.4617082041906</v>
      </c>
      <c r="U64" s="136">
        <v>66.392668802440497</v>
      </c>
      <c r="V64" s="137">
        <v>0.14973260163230701</v>
      </c>
      <c r="W64" s="135">
        <v>3.0366641547790501</v>
      </c>
      <c r="X64" s="136">
        <v>12.4793839535307</v>
      </c>
      <c r="Y64" s="137">
        <v>6.2748675879592802E-3</v>
      </c>
      <c r="Z64" s="135">
        <v>75.498372358969604</v>
      </c>
      <c r="AA64" s="136">
        <v>64.224191066408494</v>
      </c>
      <c r="AB64" s="137">
        <v>0.15600746922026701</v>
      </c>
      <c r="AC64" s="294"/>
      <c r="AD64" s="294"/>
      <c r="AE64" s="294"/>
      <c r="AF64" s="135">
        <v>483.94075447999001</v>
      </c>
      <c r="AG64" s="136">
        <v>19.6017228441812</v>
      </c>
      <c r="AH64" s="137">
        <v>1</v>
      </c>
      <c r="AK64" s="134">
        <v>40116</v>
      </c>
      <c r="AL64" s="160">
        <f t="shared" si="0"/>
        <v>483.94075447999001</v>
      </c>
      <c r="AM64" s="161">
        <f>1000*AL64/'PIB - BCB'!C239</f>
        <v>0.14892585295107161</v>
      </c>
    </row>
    <row r="65" spans="1:39" ht="12" customHeight="1">
      <c r="A65" s="138">
        <v>40147</v>
      </c>
      <c r="B65" s="139">
        <v>-8.8134775776776697E-2</v>
      </c>
      <c r="C65" s="140">
        <v>1.4999104190109001</v>
      </c>
      <c r="D65" s="141">
        <v>-1.87072323986352E-4</v>
      </c>
      <c r="E65" s="139">
        <v>93.887910069255298</v>
      </c>
      <c r="F65" s="140">
        <v>1.00311328577891</v>
      </c>
      <c r="G65" s="141">
        <v>0.19928376031002801</v>
      </c>
      <c r="H65" s="139">
        <v>0</v>
      </c>
      <c r="I65" s="140">
        <v>0</v>
      </c>
      <c r="J65" s="141">
        <v>0</v>
      </c>
      <c r="K65" s="139">
        <v>300.60845762551003</v>
      </c>
      <c r="L65" s="140">
        <v>17.399021747359502</v>
      </c>
      <c r="M65" s="141">
        <v>0.63806281098833695</v>
      </c>
      <c r="N65" s="139">
        <v>0</v>
      </c>
      <c r="O65" s="140">
        <v>0</v>
      </c>
      <c r="P65" s="141">
        <v>0</v>
      </c>
      <c r="Q65" s="139">
        <v>0</v>
      </c>
      <c r="R65" s="140">
        <v>0</v>
      </c>
      <c r="S65" s="141">
        <v>0</v>
      </c>
      <c r="T65" s="139">
        <v>76.167199399798307</v>
      </c>
      <c r="U65" s="140">
        <v>64.373388525777997</v>
      </c>
      <c r="V65" s="141">
        <v>0.161670292772296</v>
      </c>
      <c r="W65" s="139">
        <v>0.55131640972456797</v>
      </c>
      <c r="X65" s="140">
        <v>4.2175922612469199</v>
      </c>
      <c r="Y65" s="141">
        <v>1.1702082533256201E-3</v>
      </c>
      <c r="Z65" s="139">
        <v>76.718515809522799</v>
      </c>
      <c r="AA65" s="140">
        <v>63.941095522312899</v>
      </c>
      <c r="AB65" s="141">
        <v>0.162840501025621</v>
      </c>
      <c r="AC65" s="141"/>
      <c r="AD65" s="141"/>
      <c r="AE65" s="141"/>
      <c r="AF65" s="139">
        <v>471.12674872851102</v>
      </c>
      <c r="AG65" s="140">
        <v>21.709626295688999</v>
      </c>
      <c r="AH65" s="141">
        <v>1</v>
      </c>
      <c r="AK65" s="138">
        <v>40147</v>
      </c>
      <c r="AL65" s="160">
        <f t="shared" si="0"/>
        <v>471.12674872851102</v>
      </c>
      <c r="AM65" s="161">
        <f>1000*AL65/'PIB - BCB'!C240</f>
        <v>0.1434655585970124</v>
      </c>
    </row>
    <row r="66" spans="1:39" ht="12" customHeight="1">
      <c r="A66" s="134">
        <v>40178</v>
      </c>
      <c r="B66" s="135">
        <v>-2.7822912029776801E-2</v>
      </c>
      <c r="C66" s="136">
        <v>1.4999104190109001</v>
      </c>
      <c r="D66" s="137">
        <v>-6.2223613588582101E-5</v>
      </c>
      <c r="E66" s="135">
        <v>58.300860606360501</v>
      </c>
      <c r="F66" s="136">
        <v>1.01450012251573</v>
      </c>
      <c r="G66" s="137">
        <v>0.13038499415048699</v>
      </c>
      <c r="H66" s="135">
        <v>0</v>
      </c>
      <c r="I66" s="136">
        <v>0</v>
      </c>
      <c r="J66" s="137">
        <v>0</v>
      </c>
      <c r="K66" s="135">
        <v>312.27634972024498</v>
      </c>
      <c r="L66" s="136">
        <v>19.099472674060099</v>
      </c>
      <c r="M66" s="137">
        <v>0.69837991426094803</v>
      </c>
      <c r="N66" s="135">
        <v>0</v>
      </c>
      <c r="O66" s="136">
        <v>0</v>
      </c>
      <c r="P66" s="137">
        <v>0</v>
      </c>
      <c r="Q66" s="135">
        <v>0</v>
      </c>
      <c r="R66" s="136">
        <v>0</v>
      </c>
      <c r="S66" s="137">
        <v>0</v>
      </c>
      <c r="T66" s="135">
        <v>76.594557225795995</v>
      </c>
      <c r="U66" s="136">
        <v>63.872103169045502</v>
      </c>
      <c r="V66" s="137">
        <v>0.17129731520215399</v>
      </c>
      <c r="W66" s="135">
        <v>0</v>
      </c>
      <c r="X66" s="136">
        <v>0</v>
      </c>
      <c r="Y66" s="137">
        <v>0</v>
      </c>
      <c r="Z66" s="135">
        <v>76.594557225795995</v>
      </c>
      <c r="AA66" s="136">
        <v>63.872103169045502</v>
      </c>
      <c r="AB66" s="137">
        <v>0.17129731520215399</v>
      </c>
      <c r="AC66" s="294"/>
      <c r="AD66" s="294"/>
      <c r="AE66" s="294"/>
      <c r="AF66" s="135">
        <v>447.14394464037099</v>
      </c>
      <c r="AG66" s="136">
        <v>24.4103160759194</v>
      </c>
      <c r="AH66" s="137">
        <v>1</v>
      </c>
      <c r="AK66" s="134">
        <v>40178</v>
      </c>
      <c r="AL66" s="160">
        <f t="shared" si="0"/>
        <v>447.14394464037099</v>
      </c>
      <c r="AM66" s="161">
        <f>1000*AL66/'PIB - BCB'!C241</f>
        <v>0.13415501318117362</v>
      </c>
    </row>
    <row r="67" spans="1:39" ht="12" customHeight="1">
      <c r="A67" s="138">
        <v>40207</v>
      </c>
      <c r="B67" s="139">
        <v>-9.5499571110000004E-3</v>
      </c>
      <c r="C67" s="140">
        <v>2</v>
      </c>
      <c r="D67" s="141">
        <v>-1.80045597926266E-5</v>
      </c>
      <c r="E67" s="139">
        <v>99.060708441870602</v>
      </c>
      <c r="F67" s="140">
        <v>1.14743631244109</v>
      </c>
      <c r="G67" s="141">
        <v>0.186759419703284</v>
      </c>
      <c r="H67" s="139">
        <v>0</v>
      </c>
      <c r="I67" s="140">
        <v>0</v>
      </c>
      <c r="J67" s="141">
        <v>0</v>
      </c>
      <c r="K67" s="139">
        <v>345.32902507832</v>
      </c>
      <c r="L67" s="140">
        <v>11.4382607529556</v>
      </c>
      <c r="M67" s="141">
        <v>0.65104973853657599</v>
      </c>
      <c r="N67" s="139">
        <v>0</v>
      </c>
      <c r="O67" s="140">
        <v>0</v>
      </c>
      <c r="P67" s="141">
        <v>0</v>
      </c>
      <c r="Q67" s="139">
        <v>0</v>
      </c>
      <c r="R67" s="140">
        <v>0</v>
      </c>
      <c r="S67" s="141">
        <v>0</v>
      </c>
      <c r="T67" s="139">
        <v>86.038622616841195</v>
      </c>
      <c r="U67" s="140">
        <v>66.758104649345597</v>
      </c>
      <c r="V67" s="141">
        <v>0.16220884631993299</v>
      </c>
      <c r="W67" s="139">
        <v>0</v>
      </c>
      <c r="X67" s="140">
        <v>0</v>
      </c>
      <c r="Y67" s="141">
        <v>0</v>
      </c>
      <c r="Z67" s="139">
        <v>86.038622616841195</v>
      </c>
      <c r="AA67" s="140">
        <v>66.758104649345597</v>
      </c>
      <c r="AB67" s="141">
        <v>0.16220884631993299</v>
      </c>
      <c r="AC67" s="141"/>
      <c r="AD67" s="141"/>
      <c r="AE67" s="141"/>
      <c r="AF67" s="139">
        <v>530.41880617992103</v>
      </c>
      <c r="AG67" s="140">
        <v>18.489379213787199</v>
      </c>
      <c r="AH67" s="141">
        <v>1</v>
      </c>
      <c r="AK67" s="138">
        <v>40207</v>
      </c>
      <c r="AL67" s="160">
        <f t="shared" si="0"/>
        <v>530.41880617992103</v>
      </c>
      <c r="AM67" s="161">
        <f>1000*AL67/'PIB - BCB'!C242</f>
        <v>0.15729685979991595</v>
      </c>
    </row>
    <row r="68" spans="1:39" ht="12" customHeight="1">
      <c r="A68" s="134">
        <v>40235</v>
      </c>
      <c r="B68" s="135">
        <v>-1.0614866336237601E-2</v>
      </c>
      <c r="C68" s="136">
        <v>1</v>
      </c>
      <c r="D68" s="137">
        <v>-2.1592021117912499E-5</v>
      </c>
      <c r="E68" s="135">
        <v>88.352558202834999</v>
      </c>
      <c r="F68" s="136">
        <v>1</v>
      </c>
      <c r="G68" s="137">
        <v>0.17972061466516701</v>
      </c>
      <c r="H68" s="135">
        <v>0</v>
      </c>
      <c r="I68" s="136">
        <v>0</v>
      </c>
      <c r="J68" s="137">
        <v>0</v>
      </c>
      <c r="K68" s="135">
        <v>314.180386497857</v>
      </c>
      <c r="L68" s="136">
        <v>22.386214309390901</v>
      </c>
      <c r="M68" s="137">
        <v>0.63908384007971797</v>
      </c>
      <c r="N68" s="135">
        <v>0</v>
      </c>
      <c r="O68" s="136">
        <v>0</v>
      </c>
      <c r="P68" s="137">
        <v>0</v>
      </c>
      <c r="Q68" s="135">
        <v>0</v>
      </c>
      <c r="R68" s="136">
        <v>0</v>
      </c>
      <c r="S68" s="137">
        <v>0</v>
      </c>
      <c r="T68" s="135">
        <v>89.088264573205507</v>
      </c>
      <c r="U68" s="136">
        <v>65.205271991605102</v>
      </c>
      <c r="V68" s="137">
        <v>0.18121713727623301</v>
      </c>
      <c r="W68" s="135">
        <v>0</v>
      </c>
      <c r="X68" s="136">
        <v>0</v>
      </c>
      <c r="Y68" s="137">
        <v>0</v>
      </c>
      <c r="Z68" s="135">
        <v>89.088264573205507</v>
      </c>
      <c r="AA68" s="136">
        <v>65.205271991605102</v>
      </c>
      <c r="AB68" s="137">
        <v>0.18121713727623301</v>
      </c>
      <c r="AC68" s="294"/>
      <c r="AD68" s="294"/>
      <c r="AE68" s="294"/>
      <c r="AF68" s="135">
        <v>491.610594407561</v>
      </c>
      <c r="AG68" s="136">
        <v>26.302038118649001</v>
      </c>
      <c r="AH68" s="137">
        <v>1</v>
      </c>
      <c r="AK68" s="134">
        <v>40235</v>
      </c>
      <c r="AL68" s="160">
        <f t="shared" si="0"/>
        <v>491.610594407561</v>
      </c>
      <c r="AM68" s="161">
        <f>1000*AL68/'PIB - BCB'!C243</f>
        <v>0.14400657448127291</v>
      </c>
    </row>
    <row r="69" spans="1:39" ht="12" customHeight="1">
      <c r="A69" s="138">
        <v>40268</v>
      </c>
      <c r="B69" s="139">
        <v>-0.157291504441438</v>
      </c>
      <c r="C69" s="140">
        <v>1.4999104190109001</v>
      </c>
      <c r="D69" s="141">
        <v>-3.4369882798013002E-4</v>
      </c>
      <c r="E69" s="139">
        <v>70.5523502533959</v>
      </c>
      <c r="F69" s="140">
        <v>1.0217454638237999</v>
      </c>
      <c r="G69" s="141">
        <v>0.15416446158008501</v>
      </c>
      <c r="H69" s="139">
        <v>0</v>
      </c>
      <c r="I69" s="140">
        <v>0</v>
      </c>
      <c r="J69" s="141">
        <v>0</v>
      </c>
      <c r="K69" s="139">
        <v>300.65621285854098</v>
      </c>
      <c r="L69" s="140">
        <v>12.5067021193531</v>
      </c>
      <c r="M69" s="141">
        <v>0.65696611111567205</v>
      </c>
      <c r="N69" s="139">
        <v>0</v>
      </c>
      <c r="O69" s="140">
        <v>0</v>
      </c>
      <c r="P69" s="141">
        <v>0</v>
      </c>
      <c r="Q69" s="139">
        <v>0</v>
      </c>
      <c r="R69" s="140">
        <v>0</v>
      </c>
      <c r="S69" s="141">
        <v>0</v>
      </c>
      <c r="T69" s="139">
        <v>86.592140695707002</v>
      </c>
      <c r="U69" s="140">
        <v>63.378458992999697</v>
      </c>
      <c r="V69" s="141">
        <v>0.18921312613222399</v>
      </c>
      <c r="W69" s="139">
        <v>0</v>
      </c>
      <c r="X69" s="140">
        <v>0</v>
      </c>
      <c r="Y69" s="141">
        <v>0</v>
      </c>
      <c r="Z69" s="139">
        <v>86.592140695707002</v>
      </c>
      <c r="AA69" s="140">
        <v>63.378458992999697</v>
      </c>
      <c r="AB69" s="141">
        <v>0.18921312613222399</v>
      </c>
      <c r="AC69" s="141"/>
      <c r="AD69" s="141"/>
      <c r="AE69" s="141"/>
      <c r="AF69" s="139">
        <v>457.64341230320201</v>
      </c>
      <c r="AG69" s="140">
        <v>20.356697068069899</v>
      </c>
      <c r="AH69" s="141">
        <v>1</v>
      </c>
      <c r="AK69" s="138">
        <v>40268</v>
      </c>
      <c r="AL69" s="160">
        <f t="shared" si="0"/>
        <v>457.64341230320201</v>
      </c>
      <c r="AM69" s="161">
        <f>1000*AL69/'PIB - BCB'!C244</f>
        <v>0.13214048559308761</v>
      </c>
    </row>
    <row r="70" spans="1:39" ht="12" customHeight="1">
      <c r="A70" s="134">
        <v>40298</v>
      </c>
      <c r="B70" s="135">
        <v>-0.18104962202747399</v>
      </c>
      <c r="C70" s="136">
        <v>1.3896693052570599</v>
      </c>
      <c r="D70" s="137">
        <v>-4.8775637258915598E-4</v>
      </c>
      <c r="E70" s="135">
        <v>41.4016940722938</v>
      </c>
      <c r="F70" s="136">
        <v>1.12709256287266</v>
      </c>
      <c r="G70" s="137">
        <v>0.111538151218474</v>
      </c>
      <c r="H70" s="135">
        <v>0</v>
      </c>
      <c r="I70" s="136">
        <v>0</v>
      </c>
      <c r="J70" s="137">
        <v>0</v>
      </c>
      <c r="K70" s="135">
        <v>240.33459480874299</v>
      </c>
      <c r="L70" s="136">
        <v>10.316310406586499</v>
      </c>
      <c r="M70" s="137">
        <v>0.64747293509294401</v>
      </c>
      <c r="N70" s="135">
        <v>0</v>
      </c>
      <c r="O70" s="136">
        <v>0</v>
      </c>
      <c r="P70" s="137">
        <v>0</v>
      </c>
      <c r="Q70" s="135">
        <v>0</v>
      </c>
      <c r="R70" s="136">
        <v>0</v>
      </c>
      <c r="S70" s="137">
        <v>0</v>
      </c>
      <c r="T70" s="135">
        <v>89.633395481751293</v>
      </c>
      <c r="U70" s="136">
        <v>64.856404278944595</v>
      </c>
      <c r="V70" s="137">
        <v>0.24147667006117099</v>
      </c>
      <c r="W70" s="135">
        <v>0</v>
      </c>
      <c r="X70" s="136">
        <v>0</v>
      </c>
      <c r="Y70" s="137">
        <v>0</v>
      </c>
      <c r="Z70" s="135">
        <v>89.633395481751293</v>
      </c>
      <c r="AA70" s="136">
        <v>64.856404278944595</v>
      </c>
      <c r="AB70" s="137">
        <v>0.24147667006117099</v>
      </c>
      <c r="AC70" s="294"/>
      <c r="AD70" s="294"/>
      <c r="AE70" s="294"/>
      <c r="AF70" s="135">
        <v>371.18863474075999</v>
      </c>
      <c r="AG70" s="136">
        <v>22.455139027290102</v>
      </c>
      <c r="AH70" s="137">
        <v>1</v>
      </c>
      <c r="AK70" s="134">
        <v>40298</v>
      </c>
      <c r="AL70" s="160">
        <f t="shared" si="0"/>
        <v>371.18863474075999</v>
      </c>
      <c r="AM70" s="161">
        <f>1000*AL70/'PIB - BCB'!C245</f>
        <v>0.10572588259982094</v>
      </c>
    </row>
    <row r="71" spans="1:39" ht="12" customHeight="1">
      <c r="A71" s="138">
        <v>40329</v>
      </c>
      <c r="B71" s="139">
        <v>-9.4839904558185306E-2</v>
      </c>
      <c r="C71" s="140">
        <v>1.1506287517331999</v>
      </c>
      <c r="D71" s="141">
        <v>-2.7727383136509799E-4</v>
      </c>
      <c r="E71" s="139">
        <v>69.400165842125503</v>
      </c>
      <c r="F71" s="140">
        <v>1.0037552882412599</v>
      </c>
      <c r="G71" s="141">
        <v>0.20289824172707399</v>
      </c>
      <c r="H71" s="139">
        <v>0</v>
      </c>
      <c r="I71" s="140">
        <v>0</v>
      </c>
      <c r="J71" s="141">
        <v>0</v>
      </c>
      <c r="K71" s="139">
        <v>179.794840719121</v>
      </c>
      <c r="L71" s="140">
        <v>16.7968792761563</v>
      </c>
      <c r="M71" s="141">
        <v>0.525647980964419</v>
      </c>
      <c r="N71" s="139">
        <v>0</v>
      </c>
      <c r="O71" s="140">
        <v>0</v>
      </c>
      <c r="P71" s="141">
        <v>0</v>
      </c>
      <c r="Q71" s="139">
        <v>0</v>
      </c>
      <c r="R71" s="140">
        <v>0</v>
      </c>
      <c r="S71" s="141">
        <v>0</v>
      </c>
      <c r="T71" s="139">
        <v>92.944028755700202</v>
      </c>
      <c r="U71" s="140">
        <v>64.410180186808304</v>
      </c>
      <c r="V71" s="141">
        <v>0.271731051139872</v>
      </c>
      <c r="W71" s="139">
        <v>0</v>
      </c>
      <c r="X71" s="140">
        <v>0</v>
      </c>
      <c r="Y71" s="141">
        <v>0</v>
      </c>
      <c r="Z71" s="139">
        <v>92.944028755700202</v>
      </c>
      <c r="AA71" s="140">
        <v>64.410180186808304</v>
      </c>
      <c r="AB71" s="141">
        <v>0.271731051139872</v>
      </c>
      <c r="AC71" s="141"/>
      <c r="AD71" s="141"/>
      <c r="AE71" s="141"/>
      <c r="AF71" s="139">
        <v>342.044195412389</v>
      </c>
      <c r="AG71" s="140">
        <v>26.526217791335501</v>
      </c>
      <c r="AH71" s="141">
        <v>1</v>
      </c>
      <c r="AK71" s="138">
        <v>40329</v>
      </c>
      <c r="AL71" s="160">
        <f t="shared" ref="AL71:AL134" si="1">AF71</f>
        <v>342.044195412389</v>
      </c>
      <c r="AM71" s="161">
        <f>1000*AL71/'PIB - BCB'!C246</f>
        <v>9.6119149924276323E-2</v>
      </c>
    </row>
    <row r="72" spans="1:39" ht="12" customHeight="1">
      <c r="A72" s="134">
        <v>40359</v>
      </c>
      <c r="B72" s="135">
        <v>0</v>
      </c>
      <c r="C72" s="136">
        <v>0</v>
      </c>
      <c r="D72" s="137">
        <v>0</v>
      </c>
      <c r="E72" s="135">
        <v>53.3095178767365</v>
      </c>
      <c r="F72" s="136">
        <v>1.00883117035349</v>
      </c>
      <c r="G72" s="137">
        <v>0.14690293199309901</v>
      </c>
      <c r="H72" s="135">
        <v>0</v>
      </c>
      <c r="I72" s="136">
        <v>0</v>
      </c>
      <c r="J72" s="137">
        <v>0</v>
      </c>
      <c r="K72" s="135">
        <v>213.498662682776</v>
      </c>
      <c r="L72" s="136">
        <v>17.945485995404599</v>
      </c>
      <c r="M72" s="137">
        <v>0.58832982877888496</v>
      </c>
      <c r="N72" s="135">
        <v>0</v>
      </c>
      <c r="O72" s="136">
        <v>0</v>
      </c>
      <c r="P72" s="137">
        <v>0</v>
      </c>
      <c r="Q72" s="135">
        <v>0</v>
      </c>
      <c r="R72" s="136">
        <v>0</v>
      </c>
      <c r="S72" s="137">
        <v>0</v>
      </c>
      <c r="T72" s="135">
        <v>96.081226435039596</v>
      </c>
      <c r="U72" s="136">
        <v>62.432617787163203</v>
      </c>
      <c r="V72" s="137">
        <v>0.26476723922801698</v>
      </c>
      <c r="W72" s="135">
        <v>0</v>
      </c>
      <c r="X72" s="136">
        <v>0</v>
      </c>
      <c r="Y72" s="137">
        <v>0</v>
      </c>
      <c r="Z72" s="135">
        <v>96.081226435039596</v>
      </c>
      <c r="AA72" s="136">
        <v>62.432617787163203</v>
      </c>
      <c r="AB72" s="137">
        <v>0.26476723922801698</v>
      </c>
      <c r="AC72" s="294"/>
      <c r="AD72" s="294"/>
      <c r="AE72" s="294"/>
      <c r="AF72" s="135">
        <v>362.88940699455202</v>
      </c>
      <c r="AG72" s="136">
        <v>27.236176809126398</v>
      </c>
      <c r="AH72" s="137">
        <v>1</v>
      </c>
      <c r="AK72" s="134">
        <v>40359</v>
      </c>
      <c r="AL72" s="160">
        <f t="shared" si="1"/>
        <v>362.88940699455202</v>
      </c>
      <c r="AM72" s="161">
        <f>1000*AL72/'PIB - BCB'!C247</f>
        <v>0.10069417102596787</v>
      </c>
    </row>
    <row r="73" spans="1:39" ht="12" customHeight="1">
      <c r="A73" s="138">
        <v>40389</v>
      </c>
      <c r="B73" s="139">
        <v>-1.48029359985459E-2</v>
      </c>
      <c r="C73" s="140">
        <v>1.4998969152163499</v>
      </c>
      <c r="D73" s="141">
        <v>-3.6486049528676397E-5</v>
      </c>
      <c r="E73" s="139">
        <v>67.654459152017793</v>
      </c>
      <c r="F73" s="140">
        <v>1.1762179089295499</v>
      </c>
      <c r="G73" s="141">
        <v>0.16675367289967399</v>
      </c>
      <c r="H73" s="139">
        <v>0</v>
      </c>
      <c r="I73" s="140">
        <v>0</v>
      </c>
      <c r="J73" s="141">
        <v>0</v>
      </c>
      <c r="K73" s="139">
        <v>243.85408584275601</v>
      </c>
      <c r="L73" s="140">
        <v>13.338857616197</v>
      </c>
      <c r="M73" s="141">
        <v>0.60104780934693403</v>
      </c>
      <c r="N73" s="139">
        <v>0</v>
      </c>
      <c r="O73" s="140">
        <v>0</v>
      </c>
      <c r="P73" s="141">
        <v>0</v>
      </c>
      <c r="Q73" s="139">
        <v>0</v>
      </c>
      <c r="R73" s="140">
        <v>0</v>
      </c>
      <c r="S73" s="141">
        <v>0</v>
      </c>
      <c r="T73" s="139">
        <v>94.221214473076103</v>
      </c>
      <c r="U73" s="140">
        <v>66.721390227454705</v>
      </c>
      <c r="V73" s="141">
        <v>0.23223500380292</v>
      </c>
      <c r="W73" s="139">
        <v>0</v>
      </c>
      <c r="X73" s="140">
        <v>0</v>
      </c>
      <c r="Y73" s="141">
        <v>0</v>
      </c>
      <c r="Z73" s="139">
        <v>94.221214473076103</v>
      </c>
      <c r="AA73" s="140">
        <v>66.721390227454705</v>
      </c>
      <c r="AB73" s="141">
        <v>0.23223500380292</v>
      </c>
      <c r="AC73" s="141"/>
      <c r="AD73" s="141"/>
      <c r="AE73" s="141"/>
      <c r="AF73" s="139">
        <v>405.71495653185099</v>
      </c>
      <c r="AG73" s="140">
        <v>23.707817453609302</v>
      </c>
      <c r="AH73" s="141">
        <v>1</v>
      </c>
      <c r="AK73" s="138">
        <v>40389</v>
      </c>
      <c r="AL73" s="160">
        <f t="shared" si="1"/>
        <v>405.71495653185099</v>
      </c>
      <c r="AM73" s="161">
        <f>1000*AL73/'PIB - BCB'!C248</f>
        <v>0.11112709826339728</v>
      </c>
    </row>
    <row r="74" spans="1:39" ht="12" customHeight="1">
      <c r="A74" s="134">
        <v>40421</v>
      </c>
      <c r="B74" s="135">
        <v>0</v>
      </c>
      <c r="C74" s="136">
        <v>0</v>
      </c>
      <c r="D74" s="137">
        <v>0</v>
      </c>
      <c r="E74" s="135">
        <v>47.4027235800176</v>
      </c>
      <c r="F74" s="136">
        <v>1.13487264990408</v>
      </c>
      <c r="G74" s="137">
        <v>0.123294998470906</v>
      </c>
      <c r="H74" s="135">
        <v>0</v>
      </c>
      <c r="I74" s="136">
        <v>0</v>
      </c>
      <c r="J74" s="137">
        <v>0</v>
      </c>
      <c r="K74" s="135">
        <v>234.90877607538599</v>
      </c>
      <c r="L74" s="136">
        <v>12.356451092976901</v>
      </c>
      <c r="M74" s="137">
        <v>0.61100027592563</v>
      </c>
      <c r="N74" s="135">
        <v>0</v>
      </c>
      <c r="O74" s="136">
        <v>0</v>
      </c>
      <c r="P74" s="137">
        <v>0</v>
      </c>
      <c r="Q74" s="135">
        <v>0</v>
      </c>
      <c r="R74" s="136">
        <v>0</v>
      </c>
      <c r="S74" s="137">
        <v>0</v>
      </c>
      <c r="T74" s="135">
        <v>102.154408677473</v>
      </c>
      <c r="U74" s="136">
        <v>69.468402503391601</v>
      </c>
      <c r="V74" s="137">
        <v>0.26570472560346298</v>
      </c>
      <c r="W74" s="135">
        <v>0</v>
      </c>
      <c r="X74" s="136">
        <v>0</v>
      </c>
      <c r="Y74" s="137">
        <v>0</v>
      </c>
      <c r="Z74" s="135">
        <v>102.154408677473</v>
      </c>
      <c r="AA74" s="136">
        <v>69.468402503391601</v>
      </c>
      <c r="AB74" s="137">
        <v>0.26570472560346298</v>
      </c>
      <c r="AC74" s="294"/>
      <c r="AD74" s="294"/>
      <c r="AE74" s="294"/>
      <c r="AF74" s="135">
        <v>384.46590833287701</v>
      </c>
      <c r="AG74" s="136">
        <v>26.1478019741797</v>
      </c>
      <c r="AH74" s="137">
        <v>1</v>
      </c>
      <c r="AK74" s="134">
        <v>40421</v>
      </c>
      <c r="AL74" s="160">
        <f t="shared" si="1"/>
        <v>384.46590833287701</v>
      </c>
      <c r="AM74" s="161">
        <f>1000*AL74/'PIB - BCB'!C249</f>
        <v>0.10388460418830611</v>
      </c>
    </row>
    <row r="75" spans="1:39" ht="12" customHeight="1">
      <c r="A75" s="138">
        <v>40451</v>
      </c>
      <c r="B75" s="139">
        <v>-9.8878009140991194E-2</v>
      </c>
      <c r="C75" s="140">
        <v>1.4998924544918899</v>
      </c>
      <c r="D75" s="141">
        <v>-2.5082933324117602E-4</v>
      </c>
      <c r="E75" s="139">
        <v>69.409803374728398</v>
      </c>
      <c r="F75" s="140">
        <v>1</v>
      </c>
      <c r="G75" s="141">
        <v>0.17607570027081701</v>
      </c>
      <c r="H75" s="139">
        <v>0</v>
      </c>
      <c r="I75" s="140">
        <v>0</v>
      </c>
      <c r="J75" s="141">
        <v>0</v>
      </c>
      <c r="K75" s="139">
        <v>210.66119840333801</v>
      </c>
      <c r="L75" s="140">
        <v>22.023790761536802</v>
      </c>
      <c r="M75" s="141">
        <v>0.53439595309763099</v>
      </c>
      <c r="N75" s="139">
        <v>0</v>
      </c>
      <c r="O75" s="140">
        <v>0</v>
      </c>
      <c r="P75" s="141">
        <v>0</v>
      </c>
      <c r="Q75" s="139">
        <v>0</v>
      </c>
      <c r="R75" s="140">
        <v>0</v>
      </c>
      <c r="S75" s="141">
        <v>0</v>
      </c>
      <c r="T75" s="139">
        <v>114.23220577780501</v>
      </c>
      <c r="U75" s="140">
        <v>68.113786588571898</v>
      </c>
      <c r="V75" s="141">
        <v>0.28977917596479302</v>
      </c>
      <c r="W75" s="139">
        <v>0</v>
      </c>
      <c r="X75" s="140">
        <v>0</v>
      </c>
      <c r="Y75" s="141">
        <v>0</v>
      </c>
      <c r="Z75" s="139">
        <v>114.23220577780501</v>
      </c>
      <c r="AA75" s="140">
        <v>68.113786588571898</v>
      </c>
      <c r="AB75" s="141">
        <v>0.28977917596479302</v>
      </c>
      <c r="AC75" s="141"/>
      <c r="AD75" s="141"/>
      <c r="AE75" s="141"/>
      <c r="AF75" s="139">
        <v>394.20432954672998</v>
      </c>
      <c r="AG75" s="140">
        <v>31.6748448155193</v>
      </c>
      <c r="AH75" s="141">
        <v>1</v>
      </c>
      <c r="AK75" s="138">
        <v>40451</v>
      </c>
      <c r="AL75" s="160">
        <f t="shared" si="1"/>
        <v>394.20432954672998</v>
      </c>
      <c r="AM75" s="161">
        <f>1000*AL75/'PIB - BCB'!C250</f>
        <v>0.10515007502242883</v>
      </c>
    </row>
    <row r="76" spans="1:39" ht="12" customHeight="1">
      <c r="A76" s="134">
        <v>40480</v>
      </c>
      <c r="B76" s="135">
        <v>0</v>
      </c>
      <c r="C76" s="136">
        <v>0</v>
      </c>
      <c r="D76" s="137">
        <v>0</v>
      </c>
      <c r="E76" s="135">
        <v>70.243976707706906</v>
      </c>
      <c r="F76" s="136">
        <v>1.0001494785469001</v>
      </c>
      <c r="G76" s="137">
        <v>0.16991925535937599</v>
      </c>
      <c r="H76" s="135">
        <v>0</v>
      </c>
      <c r="I76" s="136">
        <v>0</v>
      </c>
      <c r="J76" s="137">
        <v>0</v>
      </c>
      <c r="K76" s="135">
        <v>216.84288223997001</v>
      </c>
      <c r="L76" s="136">
        <v>14.007305362236799</v>
      </c>
      <c r="M76" s="137">
        <v>0.524540078838587</v>
      </c>
      <c r="N76" s="135">
        <v>0</v>
      </c>
      <c r="O76" s="136">
        <v>0</v>
      </c>
      <c r="P76" s="137">
        <v>0</v>
      </c>
      <c r="Q76" s="135">
        <v>0</v>
      </c>
      <c r="R76" s="136">
        <v>0</v>
      </c>
      <c r="S76" s="137">
        <v>0</v>
      </c>
      <c r="T76" s="135">
        <v>126.30935420746199</v>
      </c>
      <c r="U76" s="136">
        <v>70.190737759188096</v>
      </c>
      <c r="V76" s="137">
        <v>0.30554066580203698</v>
      </c>
      <c r="W76" s="135">
        <v>0</v>
      </c>
      <c r="X76" s="136">
        <v>0</v>
      </c>
      <c r="Y76" s="137">
        <v>0</v>
      </c>
      <c r="Z76" s="135">
        <v>126.30935420746199</v>
      </c>
      <c r="AA76" s="136">
        <v>70.190737759188096</v>
      </c>
      <c r="AB76" s="137">
        <v>0.30554066580203698</v>
      </c>
      <c r="AC76" s="294"/>
      <c r="AD76" s="294"/>
      <c r="AE76" s="294"/>
      <c r="AF76" s="135">
        <v>413.39621315513801</v>
      </c>
      <c r="AG76" s="136">
        <v>28.963462461745099</v>
      </c>
      <c r="AH76" s="137">
        <v>1</v>
      </c>
      <c r="AK76" s="134">
        <v>40480</v>
      </c>
      <c r="AL76" s="160">
        <f t="shared" si="1"/>
        <v>413.39621315513801</v>
      </c>
      <c r="AM76" s="161">
        <f>1000*AL76/'PIB - BCB'!C251</f>
        <v>0.10901688473279648</v>
      </c>
    </row>
    <row r="77" spans="1:39" ht="12" customHeight="1">
      <c r="A77" s="138">
        <v>40512</v>
      </c>
      <c r="B77" s="139">
        <v>0</v>
      </c>
      <c r="C77" s="140">
        <v>0</v>
      </c>
      <c r="D77" s="141">
        <v>0</v>
      </c>
      <c r="E77" s="139">
        <v>62.814503525966899</v>
      </c>
      <c r="F77" s="140">
        <v>1.0077623927220001</v>
      </c>
      <c r="G77" s="141">
        <v>0.15955794787684699</v>
      </c>
      <c r="H77" s="139">
        <v>0</v>
      </c>
      <c r="I77" s="140">
        <v>0</v>
      </c>
      <c r="J77" s="141">
        <v>0</v>
      </c>
      <c r="K77" s="139">
        <v>201.35895571923299</v>
      </c>
      <c r="L77" s="140">
        <v>16.466941856319799</v>
      </c>
      <c r="M77" s="141">
        <v>0.51148094719723802</v>
      </c>
      <c r="N77" s="139">
        <v>0</v>
      </c>
      <c r="O77" s="140">
        <v>0</v>
      </c>
      <c r="P77" s="141">
        <v>0</v>
      </c>
      <c r="Q77" s="139">
        <v>0</v>
      </c>
      <c r="R77" s="140">
        <v>0</v>
      </c>
      <c r="S77" s="141">
        <v>0</v>
      </c>
      <c r="T77" s="139">
        <v>129.50485237641499</v>
      </c>
      <c r="U77" s="140">
        <v>67.753418220355599</v>
      </c>
      <c r="V77" s="141">
        <v>0.32896110492591502</v>
      </c>
      <c r="W77" s="139">
        <v>0</v>
      </c>
      <c r="X77" s="140">
        <v>0</v>
      </c>
      <c r="Y77" s="141">
        <v>0</v>
      </c>
      <c r="Z77" s="139">
        <v>129.50485237641499</v>
      </c>
      <c r="AA77" s="140">
        <v>67.753418220355599</v>
      </c>
      <c r="AB77" s="141">
        <v>0.32896110492591502</v>
      </c>
      <c r="AC77" s="141"/>
      <c r="AD77" s="141"/>
      <c r="AE77" s="141"/>
      <c r="AF77" s="139">
        <v>393.67831162161502</v>
      </c>
      <c r="AG77" s="140">
        <v>30.871562837718201</v>
      </c>
      <c r="AH77" s="141">
        <v>1</v>
      </c>
      <c r="AK77" s="138">
        <v>40512</v>
      </c>
      <c r="AL77" s="160">
        <f t="shared" si="1"/>
        <v>393.67831162161502</v>
      </c>
      <c r="AM77" s="161">
        <f>1000*AL77/'PIB - BCB'!C252</f>
        <v>0.1024228705416806</v>
      </c>
    </row>
    <row r="78" spans="1:39" ht="12" customHeight="1">
      <c r="A78" s="134">
        <v>40543</v>
      </c>
      <c r="B78" s="135">
        <v>-4.7183796439420701E-2</v>
      </c>
      <c r="C78" s="136">
        <v>1.4998924544918899</v>
      </c>
      <c r="D78" s="137">
        <v>-1.3807503711202299E-4</v>
      </c>
      <c r="E78" s="135">
        <v>69.550157961262101</v>
      </c>
      <c r="F78" s="136">
        <v>1.5228541305671</v>
      </c>
      <c r="G78" s="137">
        <v>0.20352623922447199</v>
      </c>
      <c r="H78" s="135">
        <v>0</v>
      </c>
      <c r="I78" s="136">
        <v>0</v>
      </c>
      <c r="J78" s="137">
        <v>0</v>
      </c>
      <c r="K78" s="135">
        <v>136.258657335143</v>
      </c>
      <c r="L78" s="136">
        <v>14.7106478874218</v>
      </c>
      <c r="M78" s="137">
        <v>0.39873686706281702</v>
      </c>
      <c r="N78" s="135">
        <v>0</v>
      </c>
      <c r="O78" s="136">
        <v>0</v>
      </c>
      <c r="P78" s="137">
        <v>0</v>
      </c>
      <c r="Q78" s="135">
        <v>0</v>
      </c>
      <c r="R78" s="136">
        <v>0</v>
      </c>
      <c r="S78" s="137">
        <v>0</v>
      </c>
      <c r="T78" s="135">
        <v>135.96412448255501</v>
      </c>
      <c r="U78" s="136">
        <v>63.900812694429</v>
      </c>
      <c r="V78" s="137">
        <v>0.39787496874982298</v>
      </c>
      <c r="W78" s="135">
        <v>0</v>
      </c>
      <c r="X78" s="136">
        <v>0</v>
      </c>
      <c r="Y78" s="137">
        <v>0</v>
      </c>
      <c r="Z78" s="135">
        <v>135.96412448255501</v>
      </c>
      <c r="AA78" s="136">
        <v>63.900812694429</v>
      </c>
      <c r="AB78" s="137">
        <v>0.39787496874982298</v>
      </c>
      <c r="AC78" s="294"/>
      <c r="AD78" s="294"/>
      <c r="AE78" s="294"/>
      <c r="AF78" s="135">
        <v>341.72575598252098</v>
      </c>
      <c r="AG78" s="136">
        <v>31.596193308759101</v>
      </c>
      <c r="AH78" s="137">
        <v>1</v>
      </c>
      <c r="AK78" s="134">
        <v>40543</v>
      </c>
      <c r="AL78" s="160">
        <f t="shared" si="1"/>
        <v>341.72575598252098</v>
      </c>
      <c r="AM78" s="161">
        <f>1000*AL78/'PIB - BCB'!C253</f>
        <v>8.7941124800467174E-2</v>
      </c>
    </row>
    <row r="79" spans="1:39" ht="12" customHeight="1">
      <c r="A79" s="138">
        <v>40574</v>
      </c>
      <c r="B79" s="139">
        <v>0</v>
      </c>
      <c r="C79" s="140">
        <v>0</v>
      </c>
      <c r="D79" s="141">
        <v>0</v>
      </c>
      <c r="E79" s="139">
        <v>111.361016281304</v>
      </c>
      <c r="F79" s="140">
        <v>1.13973961653195</v>
      </c>
      <c r="G79" s="141">
        <v>0.28033961468930302</v>
      </c>
      <c r="H79" s="139">
        <v>0</v>
      </c>
      <c r="I79" s="140">
        <v>0</v>
      </c>
      <c r="J79" s="141">
        <v>0</v>
      </c>
      <c r="K79" s="139">
        <v>141.07506235489001</v>
      </c>
      <c r="L79" s="140">
        <v>14.2304327438485</v>
      </c>
      <c r="M79" s="141">
        <v>0.35514159212534802</v>
      </c>
      <c r="N79" s="139">
        <v>0</v>
      </c>
      <c r="O79" s="140">
        <v>0</v>
      </c>
      <c r="P79" s="141">
        <v>0</v>
      </c>
      <c r="Q79" s="139">
        <v>0</v>
      </c>
      <c r="R79" s="140">
        <v>0</v>
      </c>
      <c r="S79" s="141">
        <v>0</v>
      </c>
      <c r="T79" s="139">
        <v>144.80002516855899</v>
      </c>
      <c r="U79" s="140">
        <v>65.021150639348605</v>
      </c>
      <c r="V79" s="141">
        <v>0.36451879318535002</v>
      </c>
      <c r="W79" s="139">
        <v>0</v>
      </c>
      <c r="X79" s="140">
        <v>0</v>
      </c>
      <c r="Y79" s="141">
        <v>0</v>
      </c>
      <c r="Z79" s="139">
        <v>144.80002516855899</v>
      </c>
      <c r="AA79" s="140">
        <v>65.021150639348605</v>
      </c>
      <c r="AB79" s="141">
        <v>0.36451879318535002</v>
      </c>
      <c r="AC79" s="141"/>
      <c r="AD79" s="141"/>
      <c r="AE79" s="141"/>
      <c r="AF79" s="139">
        <v>397.23610380475202</v>
      </c>
      <c r="AG79" s="140">
        <v>29.074764068805901</v>
      </c>
      <c r="AH79" s="141">
        <v>1</v>
      </c>
      <c r="AK79" s="138">
        <v>40574</v>
      </c>
      <c r="AL79" s="160">
        <f t="shared" si="1"/>
        <v>397.23610380475202</v>
      </c>
      <c r="AM79" s="161">
        <f>1000*AL79/'PIB - BCB'!C254</f>
        <v>0.10107281993688103</v>
      </c>
    </row>
    <row r="80" spans="1:39" ht="12" customHeight="1">
      <c r="A80" s="134">
        <v>40602</v>
      </c>
      <c r="B80" s="135">
        <v>0</v>
      </c>
      <c r="C80" s="136">
        <v>0</v>
      </c>
      <c r="D80" s="137">
        <v>0</v>
      </c>
      <c r="E80" s="135">
        <v>90.375731995160294</v>
      </c>
      <c r="F80" s="136">
        <v>1.2444959938119999</v>
      </c>
      <c r="G80" s="137">
        <v>0.23479374264626299</v>
      </c>
      <c r="H80" s="135">
        <v>0</v>
      </c>
      <c r="I80" s="136">
        <v>0</v>
      </c>
      <c r="J80" s="137">
        <v>0</v>
      </c>
      <c r="K80" s="135">
        <v>145.406331015756</v>
      </c>
      <c r="L80" s="136">
        <v>12.4099395748452</v>
      </c>
      <c r="M80" s="137">
        <v>0.37776177199293898</v>
      </c>
      <c r="N80" s="135">
        <v>0</v>
      </c>
      <c r="O80" s="136">
        <v>0</v>
      </c>
      <c r="P80" s="137">
        <v>0</v>
      </c>
      <c r="Q80" s="135">
        <v>0</v>
      </c>
      <c r="R80" s="136">
        <v>0</v>
      </c>
      <c r="S80" s="137">
        <v>0</v>
      </c>
      <c r="T80" s="135">
        <v>149.13335669564401</v>
      </c>
      <c r="U80" s="136">
        <v>64.339646586968399</v>
      </c>
      <c r="V80" s="137">
        <v>0.38744448536079801</v>
      </c>
      <c r="W80" s="135">
        <v>0</v>
      </c>
      <c r="X80" s="136">
        <v>0</v>
      </c>
      <c r="Y80" s="137">
        <v>0</v>
      </c>
      <c r="Z80" s="135">
        <v>149.13335669564401</v>
      </c>
      <c r="AA80" s="136">
        <v>64.339646586968399</v>
      </c>
      <c r="AB80" s="137">
        <v>0.38744448536079801</v>
      </c>
      <c r="AC80" s="294"/>
      <c r="AD80" s="294"/>
      <c r="AE80" s="294"/>
      <c r="AF80" s="135">
        <v>384.91541970655999</v>
      </c>
      <c r="AG80" s="136">
        <v>29.908241896397801</v>
      </c>
      <c r="AH80" s="137">
        <v>1</v>
      </c>
      <c r="AK80" s="134">
        <v>40602</v>
      </c>
      <c r="AL80" s="160">
        <f t="shared" si="1"/>
        <v>384.91541970655999</v>
      </c>
      <c r="AM80" s="161">
        <f>1000*AL80/'PIB - BCB'!C255</f>
        <v>9.6722733293176613E-2</v>
      </c>
    </row>
    <row r="81" spans="1:39" ht="12" customHeight="1">
      <c r="A81" s="138">
        <v>40633</v>
      </c>
      <c r="B81" s="139">
        <v>-0.32136021078452598</v>
      </c>
      <c r="C81" s="140">
        <v>1.49988353000907</v>
      </c>
      <c r="D81" s="141">
        <v>-8.4390976556393505E-4</v>
      </c>
      <c r="E81" s="139">
        <v>60.371841213687098</v>
      </c>
      <c r="F81" s="140">
        <v>1.0135244797370799</v>
      </c>
      <c r="G81" s="141">
        <v>0.15853980877385901</v>
      </c>
      <c r="H81" s="139">
        <v>0</v>
      </c>
      <c r="I81" s="140">
        <v>0</v>
      </c>
      <c r="J81" s="141">
        <v>0</v>
      </c>
      <c r="K81" s="139">
        <v>160.35523279713701</v>
      </c>
      <c r="L81" s="140">
        <v>21.882418673709999</v>
      </c>
      <c r="M81" s="141">
        <v>0.42110174930000499</v>
      </c>
      <c r="N81" s="139">
        <v>0</v>
      </c>
      <c r="O81" s="140">
        <v>0</v>
      </c>
      <c r="P81" s="141">
        <v>0</v>
      </c>
      <c r="Q81" s="139">
        <v>0</v>
      </c>
      <c r="R81" s="140">
        <v>0</v>
      </c>
      <c r="S81" s="141">
        <v>0</v>
      </c>
      <c r="T81" s="139">
        <v>160.393542113038</v>
      </c>
      <c r="U81" s="140">
        <v>65.7549188428778</v>
      </c>
      <c r="V81" s="141">
        <v>0.42120235169170001</v>
      </c>
      <c r="W81" s="139">
        <v>0</v>
      </c>
      <c r="X81" s="140">
        <v>0</v>
      </c>
      <c r="Y81" s="141">
        <v>0</v>
      </c>
      <c r="Z81" s="139">
        <v>160.393542113038</v>
      </c>
      <c r="AA81" s="140">
        <v>65.7549188428778</v>
      </c>
      <c r="AB81" s="141">
        <v>0.42120235169170001</v>
      </c>
      <c r="AC81" s="141"/>
      <c r="AD81" s="141"/>
      <c r="AE81" s="141"/>
      <c r="AF81" s="139">
        <v>380.79925591307699</v>
      </c>
      <c r="AG81" s="140">
        <v>37.038796840764697</v>
      </c>
      <c r="AH81" s="141">
        <v>1</v>
      </c>
      <c r="AK81" s="138">
        <v>40633</v>
      </c>
      <c r="AL81" s="160">
        <f t="shared" si="1"/>
        <v>380.79925591307699</v>
      </c>
      <c r="AM81" s="161">
        <f>1000*AL81/'PIB - BCB'!C256</f>
        <v>9.4821001705929012E-2</v>
      </c>
    </row>
    <row r="82" spans="1:39" ht="12" customHeight="1">
      <c r="A82" s="134">
        <v>40662</v>
      </c>
      <c r="B82" s="135">
        <v>-0.27403055037703899</v>
      </c>
      <c r="C82" s="136">
        <v>1.4978693317633101</v>
      </c>
      <c r="D82" s="137">
        <v>-7.1433262629790495E-4</v>
      </c>
      <c r="E82" s="135">
        <v>56.222438291814498</v>
      </c>
      <c r="F82" s="136">
        <v>1.0042732496843101</v>
      </c>
      <c r="G82" s="137">
        <v>0.146558556871142</v>
      </c>
      <c r="H82" s="135">
        <v>0</v>
      </c>
      <c r="I82" s="136">
        <v>0</v>
      </c>
      <c r="J82" s="137">
        <v>0</v>
      </c>
      <c r="K82" s="135">
        <v>164.47313247976601</v>
      </c>
      <c r="L82" s="136">
        <v>12.700105916436501</v>
      </c>
      <c r="M82" s="137">
        <v>0.428742432250937</v>
      </c>
      <c r="N82" s="135">
        <v>0</v>
      </c>
      <c r="O82" s="136">
        <v>0</v>
      </c>
      <c r="P82" s="137">
        <v>0</v>
      </c>
      <c r="Q82" s="135">
        <v>0</v>
      </c>
      <c r="R82" s="136">
        <v>0</v>
      </c>
      <c r="S82" s="137">
        <v>0</v>
      </c>
      <c r="T82" s="135">
        <v>163.19603552530501</v>
      </c>
      <c r="U82" s="136">
        <v>69.283368672651207</v>
      </c>
      <c r="V82" s="137">
        <v>0.425413343504218</v>
      </c>
      <c r="W82" s="135">
        <v>0</v>
      </c>
      <c r="X82" s="136">
        <v>0</v>
      </c>
      <c r="Y82" s="137">
        <v>0</v>
      </c>
      <c r="Z82" s="135">
        <v>163.19603552530501</v>
      </c>
      <c r="AA82" s="136">
        <v>69.283368672651207</v>
      </c>
      <c r="AB82" s="137">
        <v>0.425413343504218</v>
      </c>
      <c r="AC82" s="294"/>
      <c r="AD82" s="294"/>
      <c r="AE82" s="294"/>
      <c r="AF82" s="135">
        <v>383.61757574650898</v>
      </c>
      <c r="AG82" s="136">
        <v>35.043504429053201</v>
      </c>
      <c r="AH82" s="137">
        <v>1</v>
      </c>
      <c r="AK82" s="134">
        <v>40662</v>
      </c>
      <c r="AL82" s="160">
        <f t="shared" si="1"/>
        <v>383.61757574650898</v>
      </c>
      <c r="AM82" s="161">
        <f>1000*AL82/'PIB - BCB'!C257</f>
        <v>9.453067650886729E-2</v>
      </c>
    </row>
    <row r="83" spans="1:39" ht="12" customHeight="1">
      <c r="A83" s="138">
        <v>40694</v>
      </c>
      <c r="B83" s="139">
        <v>-1.0502896588477299E-2</v>
      </c>
      <c r="C83" s="140">
        <v>1.3938264919821099</v>
      </c>
      <c r="D83" s="141">
        <v>-2.9068356469673E-5</v>
      </c>
      <c r="E83" s="139">
        <v>53.366074809231399</v>
      </c>
      <c r="F83" s="140">
        <v>1.03971846475826</v>
      </c>
      <c r="G83" s="141">
        <v>0.14769869177269301</v>
      </c>
      <c r="H83" s="139">
        <v>0</v>
      </c>
      <c r="I83" s="140">
        <v>0</v>
      </c>
      <c r="J83" s="141">
        <v>0</v>
      </c>
      <c r="K83" s="139">
        <v>143.12929957146201</v>
      </c>
      <c r="L83" s="140">
        <v>17.444053870980099</v>
      </c>
      <c r="M83" s="141">
        <v>0.396132006646851</v>
      </c>
      <c r="N83" s="139">
        <v>0</v>
      </c>
      <c r="O83" s="140">
        <v>0</v>
      </c>
      <c r="P83" s="141">
        <v>0</v>
      </c>
      <c r="Q83" s="139">
        <v>0</v>
      </c>
      <c r="R83" s="140">
        <v>0</v>
      </c>
      <c r="S83" s="141">
        <v>0</v>
      </c>
      <c r="T83" s="139">
        <v>164.832308571635</v>
      </c>
      <c r="U83" s="140">
        <v>64.301478984364607</v>
      </c>
      <c r="V83" s="141">
        <v>0.45619836993692497</v>
      </c>
      <c r="W83" s="139">
        <v>0</v>
      </c>
      <c r="X83" s="140">
        <v>0</v>
      </c>
      <c r="Y83" s="141">
        <v>0</v>
      </c>
      <c r="Z83" s="139">
        <v>164.832308571635</v>
      </c>
      <c r="AA83" s="140">
        <v>64.301478984364607</v>
      </c>
      <c r="AB83" s="141">
        <v>0.45619836993692497</v>
      </c>
      <c r="AC83" s="141"/>
      <c r="AD83" s="141"/>
      <c r="AE83" s="141"/>
      <c r="AF83" s="139">
        <v>361.31718005573998</v>
      </c>
      <c r="AG83" s="140">
        <v>36.396710336821698</v>
      </c>
      <c r="AH83" s="141">
        <v>1</v>
      </c>
      <c r="AK83" s="138">
        <v>40694</v>
      </c>
      <c r="AL83" s="160">
        <f t="shared" si="1"/>
        <v>361.31718005573998</v>
      </c>
      <c r="AM83" s="161">
        <f>1000*AL83/'PIB - BCB'!C258</f>
        <v>8.7943101852702432E-2</v>
      </c>
    </row>
    <row r="84" spans="1:39" ht="12" customHeight="1">
      <c r="A84" s="134">
        <v>40724</v>
      </c>
      <c r="B84" s="135">
        <v>0</v>
      </c>
      <c r="C84" s="136">
        <v>0</v>
      </c>
      <c r="D84" s="137">
        <v>0</v>
      </c>
      <c r="E84" s="135">
        <v>38.750497726431902</v>
      </c>
      <c r="F84" s="136">
        <v>1.066856</v>
      </c>
      <c r="G84" s="137">
        <v>0.110627</v>
      </c>
      <c r="H84" s="135">
        <v>0</v>
      </c>
      <c r="I84" s="136">
        <v>0</v>
      </c>
      <c r="J84" s="137">
        <v>0</v>
      </c>
      <c r="K84" s="135">
        <v>145.23652321624101</v>
      </c>
      <c r="L84" s="136">
        <v>16.685081</v>
      </c>
      <c r="M84" s="137">
        <v>0.414632</v>
      </c>
      <c r="N84" s="135">
        <v>0</v>
      </c>
      <c r="O84" s="136">
        <v>0</v>
      </c>
      <c r="P84" s="137">
        <v>0</v>
      </c>
      <c r="Q84" s="135">
        <v>0</v>
      </c>
      <c r="R84" s="136">
        <v>0</v>
      </c>
      <c r="S84" s="137">
        <v>0</v>
      </c>
      <c r="T84" s="135">
        <v>166.290763250868</v>
      </c>
      <c r="U84" s="136">
        <v>59.336112999999997</v>
      </c>
      <c r="V84" s="137">
        <v>0.47473900000000002</v>
      </c>
      <c r="W84" s="135">
        <v>0</v>
      </c>
      <c r="X84" s="136">
        <v>0</v>
      </c>
      <c r="Y84" s="137">
        <v>0</v>
      </c>
      <c r="Z84" s="135">
        <v>166.290763250868</v>
      </c>
      <c r="AA84" s="136">
        <v>59.336112999999997</v>
      </c>
      <c r="AB84" s="137">
        <v>0.47473900000000002</v>
      </c>
      <c r="AC84" s="294"/>
      <c r="AD84" s="294"/>
      <c r="AE84" s="294"/>
      <c r="AF84" s="135">
        <v>350.27778419354098</v>
      </c>
      <c r="AG84" s="136">
        <v>35.205406000000004</v>
      </c>
      <c r="AH84" s="137">
        <v>1</v>
      </c>
      <c r="AK84" s="134">
        <v>40724</v>
      </c>
      <c r="AL84" s="160">
        <f t="shared" si="1"/>
        <v>350.27778419354098</v>
      </c>
      <c r="AM84" s="161">
        <f>1000*AL84/'PIB - BCB'!C259</f>
        <v>8.4230814522405037E-2</v>
      </c>
    </row>
    <row r="85" spans="1:39" ht="12" customHeight="1">
      <c r="A85" s="138">
        <v>40753</v>
      </c>
      <c r="B85" s="139">
        <v>0</v>
      </c>
      <c r="C85" s="140">
        <v>0</v>
      </c>
      <c r="D85" s="141">
        <v>0</v>
      </c>
      <c r="E85" s="139">
        <v>103.49995533717799</v>
      </c>
      <c r="F85" s="140">
        <v>1.1140639999999999</v>
      </c>
      <c r="G85" s="141">
        <v>0.233371</v>
      </c>
      <c r="H85" s="139">
        <v>0</v>
      </c>
      <c r="I85" s="140">
        <v>0</v>
      </c>
      <c r="J85" s="141">
        <v>0</v>
      </c>
      <c r="K85" s="139">
        <v>171.21650146186499</v>
      </c>
      <c r="L85" s="140">
        <v>13.028034</v>
      </c>
      <c r="M85" s="141">
        <v>0.38605899999999999</v>
      </c>
      <c r="N85" s="139">
        <v>0</v>
      </c>
      <c r="O85" s="140">
        <v>0</v>
      </c>
      <c r="P85" s="141">
        <v>0</v>
      </c>
      <c r="Q85" s="139">
        <v>0</v>
      </c>
      <c r="R85" s="140">
        <v>0</v>
      </c>
      <c r="S85" s="141">
        <v>0</v>
      </c>
      <c r="T85" s="139">
        <v>168.78139550105601</v>
      </c>
      <c r="U85" s="140">
        <v>62.921762000000001</v>
      </c>
      <c r="V85" s="141">
        <v>0.38056800000000002</v>
      </c>
      <c r="W85" s="139">
        <v>0</v>
      </c>
      <c r="X85" s="140">
        <v>0</v>
      </c>
      <c r="Y85" s="141">
        <v>0</v>
      </c>
      <c r="Z85" s="139">
        <v>168.78139550105601</v>
      </c>
      <c r="AA85" s="140">
        <v>62.921762000000001</v>
      </c>
      <c r="AB85" s="141">
        <v>0.38056800000000002</v>
      </c>
      <c r="AC85" s="141"/>
      <c r="AD85" s="141"/>
      <c r="AE85" s="141"/>
      <c r="AF85" s="139">
        <v>443.497852300099</v>
      </c>
      <c r="AG85" s="140">
        <v>29.235638000000002</v>
      </c>
      <c r="AH85" s="141">
        <v>1</v>
      </c>
      <c r="AK85" s="138">
        <v>40753</v>
      </c>
      <c r="AL85" s="160">
        <f t="shared" si="1"/>
        <v>443.497852300099</v>
      </c>
      <c r="AM85" s="161">
        <f>1000*AL85/'PIB - BCB'!C260</f>
        <v>0.10560962775369186</v>
      </c>
    </row>
    <row r="86" spans="1:39" ht="12" customHeight="1">
      <c r="A86" s="134">
        <v>40786</v>
      </c>
      <c r="B86" s="135">
        <v>-2.08746242404E-2</v>
      </c>
      <c r="C86" s="136">
        <v>1.499878</v>
      </c>
      <c r="D86" s="137">
        <v>-5.0000000000000002E-5</v>
      </c>
      <c r="E86" s="135">
        <v>72.472162730614301</v>
      </c>
      <c r="F86" s="136">
        <v>1.064821</v>
      </c>
      <c r="G86" s="137">
        <v>0.17502300000000001</v>
      </c>
      <c r="H86" s="135">
        <v>0</v>
      </c>
      <c r="I86" s="136">
        <v>0</v>
      </c>
      <c r="J86" s="137">
        <v>0</v>
      </c>
      <c r="K86" s="135">
        <v>158.53479761862201</v>
      </c>
      <c r="L86" s="136">
        <v>11.757543999999999</v>
      </c>
      <c r="M86" s="137">
        <v>0.38286700000000001</v>
      </c>
      <c r="N86" s="135">
        <v>0</v>
      </c>
      <c r="O86" s="136">
        <v>0</v>
      </c>
      <c r="P86" s="137">
        <v>0</v>
      </c>
      <c r="Q86" s="135">
        <v>0</v>
      </c>
      <c r="R86" s="136">
        <v>0</v>
      </c>
      <c r="S86" s="137">
        <v>0</v>
      </c>
      <c r="T86" s="135">
        <v>183.08567392940199</v>
      </c>
      <c r="U86" s="136">
        <v>66.127679000000001</v>
      </c>
      <c r="V86" s="137">
        <v>0.44215900000000002</v>
      </c>
      <c r="W86" s="135">
        <v>0</v>
      </c>
      <c r="X86" s="136">
        <v>0</v>
      </c>
      <c r="Y86" s="137">
        <v>0</v>
      </c>
      <c r="Z86" s="135">
        <v>183.08567392940199</v>
      </c>
      <c r="AA86" s="136">
        <v>66.127679000000001</v>
      </c>
      <c r="AB86" s="137">
        <v>0.44215900000000002</v>
      </c>
      <c r="AC86" s="294"/>
      <c r="AD86" s="294"/>
      <c r="AE86" s="294"/>
      <c r="AF86" s="135">
        <v>414.07175965439802</v>
      </c>
      <c r="AG86" s="136">
        <v>33.926845999999998</v>
      </c>
      <c r="AH86" s="137">
        <v>1</v>
      </c>
      <c r="AK86" s="134">
        <v>40786</v>
      </c>
      <c r="AL86" s="160">
        <f t="shared" si="1"/>
        <v>414.07175965439802</v>
      </c>
      <c r="AM86" s="161">
        <f>1000*AL86/'PIB - BCB'!C261</f>
        <v>9.7608064436181988E-2</v>
      </c>
    </row>
    <row r="87" spans="1:39" ht="12" customHeight="1">
      <c r="A87" s="138">
        <v>40816</v>
      </c>
      <c r="B87" s="139">
        <v>0</v>
      </c>
      <c r="C87" s="140">
        <v>0</v>
      </c>
      <c r="D87" s="141">
        <v>0</v>
      </c>
      <c r="E87" s="139">
        <v>46.047002176353303</v>
      </c>
      <c r="F87" s="140">
        <v>0.99999899999999997</v>
      </c>
      <c r="G87" s="141">
        <v>0.11840199999999999</v>
      </c>
      <c r="H87" s="139">
        <v>0</v>
      </c>
      <c r="I87" s="140">
        <v>0</v>
      </c>
      <c r="J87" s="141">
        <v>0</v>
      </c>
      <c r="K87" s="139">
        <v>162.326126786679</v>
      </c>
      <c r="L87" s="140">
        <v>22.868611999999999</v>
      </c>
      <c r="M87" s="141">
        <v>0.41739500000000002</v>
      </c>
      <c r="N87" s="139">
        <v>0</v>
      </c>
      <c r="O87" s="140">
        <v>0</v>
      </c>
      <c r="P87" s="141">
        <v>0</v>
      </c>
      <c r="Q87" s="139">
        <v>0</v>
      </c>
      <c r="R87" s="140">
        <v>0</v>
      </c>
      <c r="S87" s="141">
        <v>0</v>
      </c>
      <c r="T87" s="139">
        <v>180.52897075679999</v>
      </c>
      <c r="U87" s="140">
        <v>66.261015999999998</v>
      </c>
      <c r="V87" s="141">
        <v>0.46420099999999997</v>
      </c>
      <c r="W87" s="139">
        <v>0</v>
      </c>
      <c r="X87" s="140">
        <v>0</v>
      </c>
      <c r="Y87" s="141">
        <v>0</v>
      </c>
      <c r="Z87" s="139">
        <v>180.52897075679999</v>
      </c>
      <c r="AA87" s="140">
        <v>66.261015999999998</v>
      </c>
      <c r="AB87" s="141">
        <v>0.46420099999999997</v>
      </c>
      <c r="AC87" s="141"/>
      <c r="AD87" s="141"/>
      <c r="AE87" s="141"/>
      <c r="AF87" s="139">
        <v>388.90209971983199</v>
      </c>
      <c r="AG87" s="140">
        <v>40.422134999999997</v>
      </c>
      <c r="AH87" s="141">
        <v>1</v>
      </c>
      <c r="AK87" s="138">
        <v>40816</v>
      </c>
      <c r="AL87" s="160">
        <f t="shared" si="1"/>
        <v>388.90209971983199</v>
      </c>
      <c r="AM87" s="161">
        <f>1000*AL87/'PIB - BCB'!C262</f>
        <v>9.1014985427578327E-2</v>
      </c>
    </row>
    <row r="88" spans="1:39" ht="12" customHeight="1">
      <c r="A88" s="134">
        <v>40847</v>
      </c>
      <c r="B88" s="135">
        <v>-1.1702730053E-2</v>
      </c>
      <c r="C88" s="136">
        <v>1.4998800000000001</v>
      </c>
      <c r="D88" s="137">
        <v>-2.9E-5</v>
      </c>
      <c r="E88" s="135">
        <v>58.380957979468</v>
      </c>
      <c r="F88" s="136">
        <v>1.14245</v>
      </c>
      <c r="G88" s="137">
        <v>0.14946100000000001</v>
      </c>
      <c r="H88" s="135">
        <v>0</v>
      </c>
      <c r="I88" s="136">
        <v>0</v>
      </c>
      <c r="J88" s="137">
        <v>0</v>
      </c>
      <c r="K88" s="135">
        <v>164.615756410286</v>
      </c>
      <c r="L88" s="136">
        <v>13.524346</v>
      </c>
      <c r="M88" s="137">
        <v>0.421433</v>
      </c>
      <c r="N88" s="135">
        <v>0</v>
      </c>
      <c r="O88" s="136">
        <v>0</v>
      </c>
      <c r="P88" s="137">
        <v>0</v>
      </c>
      <c r="Q88" s="135">
        <v>0</v>
      </c>
      <c r="R88" s="136">
        <v>0</v>
      </c>
      <c r="S88" s="137">
        <v>0</v>
      </c>
      <c r="T88" s="135">
        <v>167.62389921537601</v>
      </c>
      <c r="U88" s="136">
        <v>63.849041</v>
      </c>
      <c r="V88" s="137">
        <v>0.42913400000000002</v>
      </c>
      <c r="W88" s="135">
        <v>0</v>
      </c>
      <c r="X88" s="136">
        <v>0</v>
      </c>
      <c r="Y88" s="137">
        <v>0</v>
      </c>
      <c r="Z88" s="135">
        <v>167.62389921537601</v>
      </c>
      <c r="AA88" s="136">
        <v>63.849041</v>
      </c>
      <c r="AB88" s="137">
        <v>0.42913400000000002</v>
      </c>
      <c r="AC88" s="294"/>
      <c r="AD88" s="294"/>
      <c r="AE88" s="294"/>
      <c r="AF88" s="135">
        <v>390.60891087507702</v>
      </c>
      <c r="AG88" s="136">
        <v>33.270172000000002</v>
      </c>
      <c r="AH88" s="137">
        <v>1</v>
      </c>
      <c r="AK88" s="134">
        <v>40847</v>
      </c>
      <c r="AL88" s="160">
        <f t="shared" si="1"/>
        <v>390.60891087507702</v>
      </c>
      <c r="AM88" s="161">
        <f>1000*AL88/'PIB - BCB'!C263</f>
        <v>9.0695381775096839E-2</v>
      </c>
    </row>
    <row r="89" spans="1:39" ht="12" customHeight="1">
      <c r="A89" s="138">
        <v>40877</v>
      </c>
      <c r="B89" s="139">
        <v>0</v>
      </c>
      <c r="C89" s="140">
        <v>0</v>
      </c>
      <c r="D89" s="141">
        <v>0</v>
      </c>
      <c r="E89" s="139">
        <v>14.248609485053001</v>
      </c>
      <c r="F89" s="140">
        <v>1</v>
      </c>
      <c r="G89" s="141">
        <v>3.9550000000000002E-2</v>
      </c>
      <c r="H89" s="139">
        <v>0</v>
      </c>
      <c r="I89" s="140">
        <v>0</v>
      </c>
      <c r="J89" s="141">
        <v>0</v>
      </c>
      <c r="K89" s="139">
        <v>169.40127725650501</v>
      </c>
      <c r="L89" s="140">
        <v>10.426507000000001</v>
      </c>
      <c r="M89" s="141">
        <v>0.47021600000000002</v>
      </c>
      <c r="N89" s="139">
        <v>0</v>
      </c>
      <c r="O89" s="140">
        <v>0</v>
      </c>
      <c r="P89" s="141">
        <v>0</v>
      </c>
      <c r="Q89" s="139">
        <v>0</v>
      </c>
      <c r="R89" s="140">
        <v>0</v>
      </c>
      <c r="S89" s="141">
        <v>0</v>
      </c>
      <c r="T89" s="139">
        <v>176.61234110429501</v>
      </c>
      <c r="U89" s="140">
        <v>61.730961999999998</v>
      </c>
      <c r="V89" s="141">
        <v>0.490232</v>
      </c>
      <c r="W89" s="139">
        <v>0</v>
      </c>
      <c r="X89" s="140">
        <v>0</v>
      </c>
      <c r="Y89" s="141">
        <v>0</v>
      </c>
      <c r="Z89" s="139">
        <v>176.61234110429501</v>
      </c>
      <c r="AA89" s="140">
        <v>61.730961999999998</v>
      </c>
      <c r="AB89" s="141">
        <v>0.490232</v>
      </c>
      <c r="AC89" s="141"/>
      <c r="AD89" s="141"/>
      <c r="AE89" s="141"/>
      <c r="AF89" s="139">
        <v>360.26222784585298</v>
      </c>
      <c r="AG89" s="140">
        <v>35.204805999999998</v>
      </c>
      <c r="AH89" s="141">
        <v>1</v>
      </c>
      <c r="AK89" s="138">
        <v>40877</v>
      </c>
      <c r="AL89" s="160">
        <f t="shared" si="1"/>
        <v>360.26222784585298</v>
      </c>
      <c r="AM89" s="161">
        <f>1000*AL89/'PIB - BCB'!C264</f>
        <v>8.3007857460047837E-2</v>
      </c>
    </row>
    <row r="90" spans="1:39" ht="12" customHeight="1">
      <c r="A90" s="134">
        <v>40907</v>
      </c>
      <c r="B90" s="135">
        <v>-0.4247276141063</v>
      </c>
      <c r="C90" s="136">
        <v>1.002354</v>
      </c>
      <c r="D90" s="137">
        <v>-1.2459999999999999E-3</v>
      </c>
      <c r="E90" s="135">
        <v>19.122829055707701</v>
      </c>
      <c r="F90" s="136">
        <v>0.99999899999999997</v>
      </c>
      <c r="G90" s="137">
        <v>5.6113999999999997E-2</v>
      </c>
      <c r="H90" s="135">
        <v>0</v>
      </c>
      <c r="I90" s="136">
        <v>0</v>
      </c>
      <c r="J90" s="137">
        <v>0</v>
      </c>
      <c r="K90" s="135">
        <v>148.447032568466</v>
      </c>
      <c r="L90" s="136">
        <v>24.32836</v>
      </c>
      <c r="M90" s="137">
        <v>0.43560500000000002</v>
      </c>
      <c r="N90" s="135">
        <v>0</v>
      </c>
      <c r="O90" s="136">
        <v>0</v>
      </c>
      <c r="P90" s="137">
        <v>0</v>
      </c>
      <c r="Q90" s="135">
        <v>0</v>
      </c>
      <c r="R90" s="136">
        <v>0</v>
      </c>
      <c r="S90" s="137">
        <v>0</v>
      </c>
      <c r="T90" s="135">
        <v>173.63770405848501</v>
      </c>
      <c r="U90" s="136">
        <v>55.278339000000003</v>
      </c>
      <c r="V90" s="137">
        <v>0.50952500000000001</v>
      </c>
      <c r="W90" s="135">
        <v>0</v>
      </c>
      <c r="X90" s="136">
        <v>0</v>
      </c>
      <c r="Y90" s="137">
        <v>0</v>
      </c>
      <c r="Z90" s="135">
        <v>173.63770405848501</v>
      </c>
      <c r="AA90" s="136">
        <v>55.278339000000003</v>
      </c>
      <c r="AB90" s="137">
        <v>0.50952500000000001</v>
      </c>
      <c r="AC90" s="294"/>
      <c r="AD90" s="294"/>
      <c r="AE90" s="294"/>
      <c r="AF90" s="135">
        <v>340.782838068552</v>
      </c>
      <c r="AG90" s="136">
        <v>38.818192000000003</v>
      </c>
      <c r="AH90" s="137">
        <v>1</v>
      </c>
      <c r="AK90" s="134">
        <v>40907</v>
      </c>
      <c r="AL90" s="160">
        <f t="shared" si="1"/>
        <v>340.782838068552</v>
      </c>
      <c r="AM90" s="161">
        <f>1000*AL90/'PIB - BCB'!C265</f>
        <v>7.7868622544501831E-2</v>
      </c>
    </row>
    <row r="91" spans="1:39" ht="12" customHeight="1">
      <c r="A91" s="138">
        <v>40939</v>
      </c>
      <c r="B91" s="139">
        <v>-7.7288682771999998E-3</v>
      </c>
      <c r="C91" s="140">
        <v>1.4998899999999999</v>
      </c>
      <c r="D91" s="141">
        <v>-1.5999999999999999E-5</v>
      </c>
      <c r="E91" s="139">
        <v>69.254532242822705</v>
      </c>
      <c r="F91" s="140">
        <v>1.33162</v>
      </c>
      <c r="G91" s="141">
        <v>0.15198300000000001</v>
      </c>
      <c r="H91" s="139">
        <v>0</v>
      </c>
      <c r="I91" s="140">
        <v>0</v>
      </c>
      <c r="J91" s="141">
        <v>0</v>
      </c>
      <c r="K91" s="139">
        <v>219.92544418583299</v>
      </c>
      <c r="L91" s="140">
        <v>16.044191999999999</v>
      </c>
      <c r="M91" s="141">
        <v>0.48264000000000001</v>
      </c>
      <c r="N91" s="139">
        <v>0</v>
      </c>
      <c r="O91" s="140">
        <v>0</v>
      </c>
      <c r="P91" s="141">
        <v>0</v>
      </c>
      <c r="Q91" s="139">
        <v>0</v>
      </c>
      <c r="R91" s="140">
        <v>0</v>
      </c>
      <c r="S91" s="141">
        <v>0</v>
      </c>
      <c r="T91" s="139">
        <v>166.49951952028599</v>
      </c>
      <c r="U91" s="140">
        <v>58.103299999999997</v>
      </c>
      <c r="V91" s="141">
        <v>0.36539300000000002</v>
      </c>
      <c r="W91" s="139">
        <v>0</v>
      </c>
      <c r="X91" s="140">
        <v>0</v>
      </c>
      <c r="Y91" s="141">
        <v>0</v>
      </c>
      <c r="Z91" s="139">
        <v>166.49951952028599</v>
      </c>
      <c r="AA91" s="140">
        <v>58.103299999999997</v>
      </c>
      <c r="AB91" s="141">
        <v>0.36539300000000002</v>
      </c>
      <c r="AC91" s="141"/>
      <c r="AD91" s="141"/>
      <c r="AE91" s="141"/>
      <c r="AF91" s="139">
        <v>455.67176708066501</v>
      </c>
      <c r="AG91" s="140">
        <v>29.176497999999999</v>
      </c>
      <c r="AH91" s="141">
        <v>1</v>
      </c>
      <c r="AK91" s="138">
        <v>40939</v>
      </c>
      <c r="AL91" s="160">
        <f t="shared" si="1"/>
        <v>455.67176708066501</v>
      </c>
      <c r="AM91" s="161">
        <f>1000*AL91/'PIB - BCB'!C266</f>
        <v>0.10330808519866727</v>
      </c>
    </row>
    <row r="92" spans="1:39" ht="12" customHeight="1">
      <c r="A92" s="134">
        <v>40968</v>
      </c>
      <c r="B92" s="135">
        <v>0</v>
      </c>
      <c r="C92" s="136">
        <v>0</v>
      </c>
      <c r="D92" s="137">
        <v>0</v>
      </c>
      <c r="E92" s="135">
        <v>41.487041256880502</v>
      </c>
      <c r="F92" s="136">
        <v>0.99999899999999997</v>
      </c>
      <c r="G92" s="137">
        <v>9.4222E-2</v>
      </c>
      <c r="H92" s="135">
        <v>0</v>
      </c>
      <c r="I92" s="136">
        <v>0</v>
      </c>
      <c r="J92" s="137">
        <v>0</v>
      </c>
      <c r="K92" s="135">
        <v>239.022182527703</v>
      </c>
      <c r="L92" s="136">
        <v>14.856268</v>
      </c>
      <c r="M92" s="137">
        <v>0.542852</v>
      </c>
      <c r="N92" s="135">
        <v>0</v>
      </c>
      <c r="O92" s="136">
        <v>0</v>
      </c>
      <c r="P92" s="137">
        <v>0</v>
      </c>
      <c r="Q92" s="135">
        <v>0</v>
      </c>
      <c r="R92" s="136">
        <v>0</v>
      </c>
      <c r="S92" s="137">
        <v>0</v>
      </c>
      <c r="T92" s="135">
        <v>159.79816665868901</v>
      </c>
      <c r="U92" s="136">
        <v>64.232218000000003</v>
      </c>
      <c r="V92" s="137">
        <v>0.36292400000000002</v>
      </c>
      <c r="W92" s="135">
        <v>0</v>
      </c>
      <c r="X92" s="136">
        <v>0</v>
      </c>
      <c r="Y92" s="137">
        <v>0</v>
      </c>
      <c r="Z92" s="135">
        <v>159.79816665868901</v>
      </c>
      <c r="AA92" s="136">
        <v>64.232218000000003</v>
      </c>
      <c r="AB92" s="137">
        <v>0.36292400000000002</v>
      </c>
      <c r="AC92" s="294"/>
      <c r="AD92" s="294"/>
      <c r="AE92" s="294"/>
      <c r="AF92" s="135">
        <v>440.30739044327299</v>
      </c>
      <c r="AG92" s="136">
        <v>31.470412</v>
      </c>
      <c r="AH92" s="137">
        <v>1</v>
      </c>
      <c r="AK92" s="134">
        <v>40968</v>
      </c>
      <c r="AL92" s="160">
        <f t="shared" si="1"/>
        <v>440.30739044327299</v>
      </c>
      <c r="AM92" s="161">
        <f>1000*AL92/'PIB - BCB'!C267</f>
        <v>9.908928961852051E-2</v>
      </c>
    </row>
    <row r="93" spans="1:39" ht="12" customHeight="1">
      <c r="A93" s="138">
        <v>40998</v>
      </c>
      <c r="B93" s="139">
        <v>0</v>
      </c>
      <c r="C93" s="140">
        <v>0</v>
      </c>
      <c r="D93" s="141">
        <v>0</v>
      </c>
      <c r="E93" s="139">
        <v>55.784001497134497</v>
      </c>
      <c r="F93" s="140">
        <v>0.99999899999999997</v>
      </c>
      <c r="G93" s="141">
        <v>0.119051</v>
      </c>
      <c r="H93" s="139">
        <v>0</v>
      </c>
      <c r="I93" s="140">
        <v>0</v>
      </c>
      <c r="J93" s="141">
        <v>0</v>
      </c>
      <c r="K93" s="139">
        <v>268.06978391745798</v>
      </c>
      <c r="L93" s="140">
        <v>17.079187999999998</v>
      </c>
      <c r="M93" s="141">
        <v>0.57210000000000005</v>
      </c>
      <c r="N93" s="139">
        <v>0</v>
      </c>
      <c r="O93" s="140">
        <v>0</v>
      </c>
      <c r="P93" s="141">
        <v>0</v>
      </c>
      <c r="Q93" s="139">
        <v>0</v>
      </c>
      <c r="R93" s="140">
        <v>0</v>
      </c>
      <c r="S93" s="141">
        <v>0</v>
      </c>
      <c r="T93" s="139">
        <v>144.71712263829099</v>
      </c>
      <c r="U93" s="140">
        <v>63.934553999999999</v>
      </c>
      <c r="V93" s="141">
        <v>0.30884699999999998</v>
      </c>
      <c r="W93" s="139">
        <v>0</v>
      </c>
      <c r="X93" s="140">
        <v>0</v>
      </c>
      <c r="Y93" s="141">
        <v>0</v>
      </c>
      <c r="Z93" s="139">
        <v>144.71712263829099</v>
      </c>
      <c r="AA93" s="140">
        <v>63.934553999999999</v>
      </c>
      <c r="AB93" s="141">
        <v>0.30884699999999998</v>
      </c>
      <c r="AC93" s="141"/>
      <c r="AD93" s="141"/>
      <c r="AE93" s="141"/>
      <c r="AF93" s="139">
        <v>468.57090805288402</v>
      </c>
      <c r="AG93" s="140">
        <v>29.636118</v>
      </c>
      <c r="AH93" s="141">
        <v>1</v>
      </c>
      <c r="AK93" s="138">
        <v>40998</v>
      </c>
      <c r="AL93" s="160">
        <f t="shared" si="1"/>
        <v>468.57090805288402</v>
      </c>
      <c r="AM93" s="161">
        <f>1000*AL93/'PIB - BCB'!C268</f>
        <v>0.10437434931614498</v>
      </c>
    </row>
    <row r="94" spans="1:39" ht="12" customHeight="1">
      <c r="A94" s="134">
        <v>41029</v>
      </c>
      <c r="B94" s="135">
        <v>0</v>
      </c>
      <c r="C94" s="136">
        <v>0</v>
      </c>
      <c r="D94" s="137">
        <v>0</v>
      </c>
      <c r="E94" s="135">
        <v>57.249088901948497</v>
      </c>
      <c r="F94" s="136">
        <v>0.99999899999999997</v>
      </c>
      <c r="G94" s="137">
        <v>0.11769399999999999</v>
      </c>
      <c r="H94" s="135">
        <v>0</v>
      </c>
      <c r="I94" s="136">
        <v>0</v>
      </c>
      <c r="J94" s="137">
        <v>0</v>
      </c>
      <c r="K94" s="135">
        <v>287.64223852959702</v>
      </c>
      <c r="L94" s="136">
        <v>13.369464000000001</v>
      </c>
      <c r="M94" s="137">
        <v>0.59134299999999995</v>
      </c>
      <c r="N94" s="135">
        <v>0</v>
      </c>
      <c r="O94" s="136">
        <v>0</v>
      </c>
      <c r="P94" s="137">
        <v>0</v>
      </c>
      <c r="Q94" s="135">
        <v>0</v>
      </c>
      <c r="R94" s="136">
        <v>0</v>
      </c>
      <c r="S94" s="137">
        <v>0</v>
      </c>
      <c r="T94" s="135">
        <v>141.53028960544299</v>
      </c>
      <c r="U94" s="136">
        <v>57.282359999999997</v>
      </c>
      <c r="V94" s="137">
        <v>0.290962</v>
      </c>
      <c r="W94" s="135">
        <v>0</v>
      </c>
      <c r="X94" s="136">
        <v>0</v>
      </c>
      <c r="Y94" s="137">
        <v>0</v>
      </c>
      <c r="Z94" s="135">
        <v>141.53028960544299</v>
      </c>
      <c r="AA94" s="136">
        <v>57.282359999999997</v>
      </c>
      <c r="AB94" s="137">
        <v>0.290962</v>
      </c>
      <c r="AC94" s="294"/>
      <c r="AD94" s="294"/>
      <c r="AE94" s="294"/>
      <c r="AF94" s="135">
        <v>486.42161703698798</v>
      </c>
      <c r="AG94" s="136">
        <v>24.690639000000001</v>
      </c>
      <c r="AH94" s="137">
        <v>1</v>
      </c>
      <c r="AK94" s="134">
        <v>41029</v>
      </c>
      <c r="AL94" s="160">
        <f t="shared" si="1"/>
        <v>486.42161703698798</v>
      </c>
      <c r="AM94" s="161">
        <f>1000*AL94/'PIB - BCB'!C269</f>
        <v>0.10755213184035939</v>
      </c>
    </row>
    <row r="95" spans="1:39" ht="12" customHeight="1">
      <c r="A95" s="138">
        <v>41060</v>
      </c>
      <c r="B95" s="139">
        <v>0</v>
      </c>
      <c r="C95" s="140">
        <v>0</v>
      </c>
      <c r="D95" s="141">
        <v>0</v>
      </c>
      <c r="E95" s="139">
        <v>31.278698718484002</v>
      </c>
      <c r="F95" s="140">
        <v>1.0492680000000001</v>
      </c>
      <c r="G95" s="141">
        <v>6.8013000000000004E-2</v>
      </c>
      <c r="H95" s="139">
        <v>0</v>
      </c>
      <c r="I95" s="140">
        <v>0</v>
      </c>
      <c r="J95" s="141">
        <v>0</v>
      </c>
      <c r="K95" s="139">
        <v>305.96987266710403</v>
      </c>
      <c r="L95" s="140">
        <v>11.557309</v>
      </c>
      <c r="M95" s="141">
        <v>0.66530800000000001</v>
      </c>
      <c r="N95" s="139">
        <v>0</v>
      </c>
      <c r="O95" s="140">
        <v>0</v>
      </c>
      <c r="P95" s="141">
        <v>0</v>
      </c>
      <c r="Q95" s="139">
        <v>0</v>
      </c>
      <c r="R95" s="140">
        <v>0</v>
      </c>
      <c r="S95" s="141">
        <v>0</v>
      </c>
      <c r="T95" s="139">
        <v>122.64324720355501</v>
      </c>
      <c r="U95" s="140">
        <v>53.819589000000001</v>
      </c>
      <c r="V95" s="141">
        <v>0.26667800000000003</v>
      </c>
      <c r="W95" s="139">
        <v>0</v>
      </c>
      <c r="X95" s="140">
        <v>0</v>
      </c>
      <c r="Y95" s="141">
        <v>0</v>
      </c>
      <c r="Z95" s="139">
        <v>122.64324720355501</v>
      </c>
      <c r="AA95" s="140">
        <v>53.819589000000001</v>
      </c>
      <c r="AB95" s="141">
        <v>0.26667800000000003</v>
      </c>
      <c r="AC95" s="141"/>
      <c r="AD95" s="141"/>
      <c r="AE95" s="141"/>
      <c r="AF95" s="139">
        <v>459.89181858914299</v>
      </c>
      <c r="AG95" s="140">
        <v>22.113064000000001</v>
      </c>
      <c r="AH95" s="141">
        <v>1</v>
      </c>
      <c r="AK95" s="138">
        <v>41060</v>
      </c>
      <c r="AL95" s="160">
        <f t="shared" si="1"/>
        <v>459.89181858914299</v>
      </c>
      <c r="AM95" s="161">
        <f>1000*AL95/'PIB - BCB'!C270</f>
        <v>0.10091271980376</v>
      </c>
    </row>
    <row r="96" spans="1:39" ht="12" customHeight="1">
      <c r="A96" s="134">
        <v>41089</v>
      </c>
      <c r="B96" s="135">
        <v>-1.487200134551</v>
      </c>
      <c r="C96" s="136">
        <v>1.001412</v>
      </c>
      <c r="D96" s="137">
        <v>-3.3769999999999998E-3</v>
      </c>
      <c r="E96" s="135">
        <v>16.505763711482</v>
      </c>
      <c r="F96" s="136">
        <v>1.0011049999999999</v>
      </c>
      <c r="G96" s="137">
        <v>3.7482000000000001E-2</v>
      </c>
      <c r="H96" s="135">
        <v>0</v>
      </c>
      <c r="I96" s="136">
        <v>0</v>
      </c>
      <c r="J96" s="137">
        <v>0</v>
      </c>
      <c r="K96" s="135">
        <v>297.16057338018697</v>
      </c>
      <c r="L96" s="136">
        <v>18.440204000000001</v>
      </c>
      <c r="M96" s="137">
        <v>0.67481500000000005</v>
      </c>
      <c r="N96" s="135">
        <v>0</v>
      </c>
      <c r="O96" s="136">
        <v>0</v>
      </c>
      <c r="P96" s="137">
        <v>0</v>
      </c>
      <c r="Q96" s="135">
        <v>0</v>
      </c>
      <c r="R96" s="136">
        <v>0</v>
      </c>
      <c r="S96" s="137">
        <v>0</v>
      </c>
      <c r="T96" s="135">
        <v>128.179106367564</v>
      </c>
      <c r="U96" s="136">
        <v>55.149340000000002</v>
      </c>
      <c r="V96" s="137">
        <v>0.29107899999999998</v>
      </c>
      <c r="W96" s="135">
        <v>0</v>
      </c>
      <c r="X96" s="136">
        <v>0</v>
      </c>
      <c r="Y96" s="137">
        <v>0</v>
      </c>
      <c r="Z96" s="135">
        <v>128.179106367564</v>
      </c>
      <c r="AA96" s="136">
        <v>55.149340000000002</v>
      </c>
      <c r="AB96" s="137">
        <v>0.29107899999999998</v>
      </c>
      <c r="AC96" s="294"/>
      <c r="AD96" s="294"/>
      <c r="AE96" s="294"/>
      <c r="AF96" s="135">
        <v>440.35824332468201</v>
      </c>
      <c r="AG96" s="136">
        <v>28.530701000000001</v>
      </c>
      <c r="AH96" s="137">
        <v>1</v>
      </c>
      <c r="AK96" s="134">
        <v>41089</v>
      </c>
      <c r="AL96" s="160">
        <f t="shared" si="1"/>
        <v>440.35824332468201</v>
      </c>
      <c r="AM96" s="161">
        <f>1000*AL96/'PIB - BCB'!C271</f>
        <v>9.6027569269380941E-2</v>
      </c>
    </row>
    <row r="97" spans="1:39" ht="12" customHeight="1">
      <c r="A97" s="138">
        <v>41121</v>
      </c>
      <c r="B97" s="139">
        <v>0</v>
      </c>
      <c r="C97" s="140">
        <v>0</v>
      </c>
      <c r="D97" s="141">
        <v>0</v>
      </c>
      <c r="E97" s="139">
        <v>116.77621072117999</v>
      </c>
      <c r="F97" s="140">
        <v>1.949497</v>
      </c>
      <c r="G97" s="141">
        <v>0.20550399999999999</v>
      </c>
      <c r="H97" s="139">
        <v>0</v>
      </c>
      <c r="I97" s="140">
        <v>0</v>
      </c>
      <c r="J97" s="141">
        <v>0</v>
      </c>
      <c r="K97" s="139">
        <v>320.68999746276398</v>
      </c>
      <c r="L97" s="140">
        <v>20.218641999999999</v>
      </c>
      <c r="M97" s="141">
        <v>0.56435599999999997</v>
      </c>
      <c r="N97" s="139">
        <v>0</v>
      </c>
      <c r="O97" s="140">
        <v>0</v>
      </c>
      <c r="P97" s="141">
        <v>0</v>
      </c>
      <c r="Q97" s="139">
        <v>0</v>
      </c>
      <c r="R97" s="140">
        <v>0</v>
      </c>
      <c r="S97" s="141">
        <v>0</v>
      </c>
      <c r="T97" s="139">
        <v>130.77420857029099</v>
      </c>
      <c r="U97" s="140">
        <v>65.754958999999999</v>
      </c>
      <c r="V97" s="141">
        <v>0.23013800000000001</v>
      </c>
      <c r="W97" s="139">
        <v>0</v>
      </c>
      <c r="X97" s="140">
        <v>0</v>
      </c>
      <c r="Y97" s="141">
        <v>0</v>
      </c>
      <c r="Z97" s="139">
        <v>130.77420857029099</v>
      </c>
      <c r="AA97" s="140">
        <v>65.754958999999999</v>
      </c>
      <c r="AB97" s="141">
        <v>0.23013800000000001</v>
      </c>
      <c r="AC97" s="141"/>
      <c r="AD97" s="141"/>
      <c r="AE97" s="141"/>
      <c r="AF97" s="139">
        <v>568.24041675423496</v>
      </c>
      <c r="AG97" s="140">
        <v>26.943919000000001</v>
      </c>
      <c r="AH97" s="141">
        <v>1</v>
      </c>
      <c r="AK97" s="138">
        <v>41121</v>
      </c>
      <c r="AL97" s="160">
        <f t="shared" si="1"/>
        <v>568.24041675423496</v>
      </c>
      <c r="AM97" s="161">
        <f>1000*AL97/'PIB - BCB'!C272</f>
        <v>0.1227884241773901</v>
      </c>
    </row>
    <row r="98" spans="1:39" ht="12" customHeight="1">
      <c r="A98" s="134">
        <v>41152</v>
      </c>
      <c r="B98" s="135">
        <v>-2.0003014917000001E-3</v>
      </c>
      <c r="C98" s="136">
        <v>1.4999039999999999</v>
      </c>
      <c r="D98" s="137">
        <v>-3.0000000000000001E-6</v>
      </c>
      <c r="E98" s="135">
        <v>60.645311057257302</v>
      </c>
      <c r="F98" s="136">
        <v>1.533083</v>
      </c>
      <c r="G98" s="137">
        <v>0.106779</v>
      </c>
      <c r="H98" s="135">
        <v>0</v>
      </c>
      <c r="I98" s="136">
        <v>0</v>
      </c>
      <c r="J98" s="137">
        <v>0</v>
      </c>
      <c r="K98" s="135">
        <v>374.03044772410902</v>
      </c>
      <c r="L98" s="136">
        <v>12.249739</v>
      </c>
      <c r="M98" s="137">
        <v>0.65856599999999998</v>
      </c>
      <c r="N98" s="135">
        <v>0</v>
      </c>
      <c r="O98" s="136">
        <v>0</v>
      </c>
      <c r="P98" s="137">
        <v>0</v>
      </c>
      <c r="Q98" s="135">
        <v>0</v>
      </c>
      <c r="R98" s="136">
        <v>0</v>
      </c>
      <c r="S98" s="137">
        <v>0</v>
      </c>
      <c r="T98" s="135">
        <v>133.27276536804899</v>
      </c>
      <c r="U98" s="136">
        <v>75.417976999999993</v>
      </c>
      <c r="V98" s="137">
        <v>0.234657</v>
      </c>
      <c r="W98" s="135">
        <v>0</v>
      </c>
      <c r="X98" s="136">
        <v>0</v>
      </c>
      <c r="Y98" s="137">
        <v>0</v>
      </c>
      <c r="Z98" s="135">
        <v>133.27276536804899</v>
      </c>
      <c r="AA98" s="136">
        <v>75.417976999999993</v>
      </c>
      <c r="AB98" s="137">
        <v>0.234657</v>
      </c>
      <c r="AC98" s="294"/>
      <c r="AD98" s="294"/>
      <c r="AE98" s="294"/>
      <c r="AF98" s="135">
        <v>567.94652384792403</v>
      </c>
      <c r="AG98" s="136">
        <v>25.928336999999999</v>
      </c>
      <c r="AH98" s="137">
        <v>1</v>
      </c>
      <c r="AK98" s="134">
        <v>41152</v>
      </c>
      <c r="AL98" s="160">
        <f t="shared" si="1"/>
        <v>567.94652384792403</v>
      </c>
      <c r="AM98" s="161">
        <f>1000*AL98/'PIB - BCB'!C273</f>
        <v>0.12157630902126011</v>
      </c>
    </row>
    <row r="99" spans="1:39" ht="12" customHeight="1">
      <c r="A99" s="138">
        <v>41180</v>
      </c>
      <c r="B99" s="139">
        <v>-0.40869506608209999</v>
      </c>
      <c r="C99" s="140">
        <v>1.4999210000000001</v>
      </c>
      <c r="D99" s="141">
        <v>-6.9899999999999997E-4</v>
      </c>
      <c r="E99" s="139">
        <v>55.127353459845203</v>
      </c>
      <c r="F99" s="140">
        <v>0.99999899999999997</v>
      </c>
      <c r="G99" s="141">
        <v>9.4339999999999993E-2</v>
      </c>
      <c r="H99" s="139">
        <v>0</v>
      </c>
      <c r="I99" s="140">
        <v>0</v>
      </c>
      <c r="J99" s="141">
        <v>0</v>
      </c>
      <c r="K99" s="139">
        <v>390.01378216999598</v>
      </c>
      <c r="L99" s="140">
        <v>17.825001</v>
      </c>
      <c r="M99" s="141">
        <v>0.66744000000000003</v>
      </c>
      <c r="N99" s="139">
        <v>0</v>
      </c>
      <c r="O99" s="140">
        <v>0</v>
      </c>
      <c r="P99" s="141">
        <v>0</v>
      </c>
      <c r="Q99" s="139">
        <v>0</v>
      </c>
      <c r="R99" s="140">
        <v>0</v>
      </c>
      <c r="S99" s="141">
        <v>0</v>
      </c>
      <c r="T99" s="139">
        <v>139.61026048987901</v>
      </c>
      <c r="U99" s="140">
        <v>71.512479999999996</v>
      </c>
      <c r="V99" s="141">
        <v>0.23891799999999999</v>
      </c>
      <c r="W99" s="139">
        <v>0</v>
      </c>
      <c r="X99" s="140">
        <v>0</v>
      </c>
      <c r="Y99" s="141">
        <v>0</v>
      </c>
      <c r="Z99" s="139">
        <v>139.61026048987901</v>
      </c>
      <c r="AA99" s="140">
        <v>71.512479999999996</v>
      </c>
      <c r="AB99" s="141">
        <v>0.23891799999999999</v>
      </c>
      <c r="AC99" s="141"/>
      <c r="AD99" s="141"/>
      <c r="AE99" s="141"/>
      <c r="AF99" s="139">
        <v>584.34270105363805</v>
      </c>
      <c r="AG99" s="140">
        <v>29.076063999999999</v>
      </c>
      <c r="AH99" s="141">
        <v>1</v>
      </c>
      <c r="AK99" s="138">
        <v>41180</v>
      </c>
      <c r="AL99" s="160">
        <f t="shared" si="1"/>
        <v>584.34270105363805</v>
      </c>
      <c r="AM99" s="161">
        <f>1000*AL99/'PIB - BCB'!C274</f>
        <v>0.12422613624139676</v>
      </c>
    </row>
    <row r="100" spans="1:39" ht="12" customHeight="1">
      <c r="A100" s="134">
        <v>41213</v>
      </c>
      <c r="B100" s="135">
        <v>-6.27758114609E-2</v>
      </c>
      <c r="C100" s="136">
        <v>1.6666609999999999</v>
      </c>
      <c r="D100" s="137">
        <v>-1.0399999999999999E-4</v>
      </c>
      <c r="E100" s="135">
        <v>58.487596159888597</v>
      </c>
      <c r="F100" s="136">
        <v>1.2616799999999999</v>
      </c>
      <c r="G100" s="137">
        <v>9.7591999999999998E-2</v>
      </c>
      <c r="H100" s="135">
        <v>0</v>
      </c>
      <c r="I100" s="136">
        <v>0</v>
      </c>
      <c r="J100" s="137">
        <v>0</v>
      </c>
      <c r="K100" s="135">
        <v>379.67245719706898</v>
      </c>
      <c r="L100" s="136">
        <v>17.358107</v>
      </c>
      <c r="M100" s="137">
        <v>0.63352399999999998</v>
      </c>
      <c r="N100" s="135">
        <v>1.8973356990721999</v>
      </c>
      <c r="O100" s="136">
        <v>57.349870000000003</v>
      </c>
      <c r="P100" s="137">
        <v>3.1649999999999998E-3</v>
      </c>
      <c r="Q100" s="135">
        <v>0</v>
      </c>
      <c r="R100" s="136">
        <v>0</v>
      </c>
      <c r="S100" s="137">
        <v>0</v>
      </c>
      <c r="T100" s="135">
        <v>159.30751848307301</v>
      </c>
      <c r="U100" s="136">
        <v>68.996211000000002</v>
      </c>
      <c r="V100" s="137">
        <v>0.26582099999999997</v>
      </c>
      <c r="W100" s="135">
        <v>0</v>
      </c>
      <c r="X100" s="136">
        <v>0</v>
      </c>
      <c r="Y100" s="137">
        <v>0</v>
      </c>
      <c r="Z100" s="135">
        <v>161.204854182145</v>
      </c>
      <c r="AA100" s="136">
        <v>68.859137000000004</v>
      </c>
      <c r="AB100" s="137">
        <v>0.26898699999999998</v>
      </c>
      <c r="AC100" s="294"/>
      <c r="AD100" s="294"/>
      <c r="AE100" s="294"/>
      <c r="AF100" s="135">
        <v>599.30213172764195</v>
      </c>
      <c r="AG100" s="136">
        <v>29.641994</v>
      </c>
      <c r="AH100" s="137">
        <v>1</v>
      </c>
      <c r="AK100" s="134">
        <v>41213</v>
      </c>
      <c r="AL100" s="160">
        <f t="shared" si="1"/>
        <v>599.30213172764195</v>
      </c>
      <c r="AM100" s="161">
        <f>1000*AL100/'PIB - BCB'!C275</f>
        <v>0.12621065220594438</v>
      </c>
    </row>
    <row r="101" spans="1:39" ht="12" customHeight="1">
      <c r="A101" s="138">
        <v>41243</v>
      </c>
      <c r="B101" s="139">
        <v>-0.414053987086</v>
      </c>
      <c r="C101" s="140">
        <v>1.44597</v>
      </c>
      <c r="D101" s="141">
        <v>-7.1100000000000004E-4</v>
      </c>
      <c r="E101" s="139">
        <v>31.761137527820999</v>
      </c>
      <c r="F101" s="140">
        <v>1.0004500000000001</v>
      </c>
      <c r="G101" s="141">
        <v>5.4551000000000002E-2</v>
      </c>
      <c r="H101" s="139">
        <v>0</v>
      </c>
      <c r="I101" s="140">
        <v>0</v>
      </c>
      <c r="J101" s="141">
        <v>0</v>
      </c>
      <c r="K101" s="139">
        <v>355.59931262674002</v>
      </c>
      <c r="L101" s="140">
        <v>11.127926</v>
      </c>
      <c r="M101" s="141">
        <v>0.61076399999999997</v>
      </c>
      <c r="N101" s="139">
        <v>11.639387861414001</v>
      </c>
      <c r="O101" s="140">
        <v>49.886893999999998</v>
      </c>
      <c r="P101" s="141">
        <v>1.9990999999999998E-2</v>
      </c>
      <c r="Q101" s="139">
        <v>0</v>
      </c>
      <c r="R101" s="140">
        <v>0</v>
      </c>
      <c r="S101" s="141">
        <v>0</v>
      </c>
      <c r="T101" s="139">
        <v>183.634437723085</v>
      </c>
      <c r="U101" s="140">
        <v>63.162787000000002</v>
      </c>
      <c r="V101" s="141">
        <v>0.31540299999999999</v>
      </c>
      <c r="W101" s="139">
        <v>0</v>
      </c>
      <c r="X101" s="140">
        <v>0</v>
      </c>
      <c r="Y101" s="141">
        <v>0</v>
      </c>
      <c r="Z101" s="139">
        <v>195.27382558449901</v>
      </c>
      <c r="AA101" s="140">
        <v>62.371471</v>
      </c>
      <c r="AB101" s="141">
        <v>0.335395</v>
      </c>
      <c r="AC101" s="141"/>
      <c r="AD101" s="141"/>
      <c r="AE101" s="141"/>
      <c r="AF101" s="139">
        <v>582.22022175197503</v>
      </c>
      <c r="AG101" s="140">
        <v>27.769175000000001</v>
      </c>
      <c r="AH101" s="141">
        <v>1</v>
      </c>
      <c r="AK101" s="138">
        <v>41243</v>
      </c>
      <c r="AL101" s="160">
        <f t="shared" si="1"/>
        <v>582.22022175197503</v>
      </c>
      <c r="AM101" s="161">
        <f>1000*AL101/'PIB - BCB'!C276</f>
        <v>0.12172781292384902</v>
      </c>
    </row>
    <row r="102" spans="1:39" ht="12" customHeight="1">
      <c r="A102" s="134">
        <v>41274</v>
      </c>
      <c r="B102" s="135">
        <v>-11.619200073149001</v>
      </c>
      <c r="C102" s="136">
        <v>1.0097970000000001</v>
      </c>
      <c r="D102" s="137">
        <v>-2.0648E-2</v>
      </c>
      <c r="E102" s="135">
        <v>63.500030593356001</v>
      </c>
      <c r="F102" s="136">
        <v>1.0015419999999999</v>
      </c>
      <c r="G102" s="137">
        <v>0.112843</v>
      </c>
      <c r="H102" s="135">
        <v>0</v>
      </c>
      <c r="I102" s="136">
        <v>0</v>
      </c>
      <c r="J102" s="137">
        <v>0</v>
      </c>
      <c r="K102" s="135">
        <v>253.52876281326201</v>
      </c>
      <c r="L102" s="136">
        <v>21.490838</v>
      </c>
      <c r="M102" s="137">
        <v>0.45053700000000002</v>
      </c>
      <c r="N102" s="135">
        <v>37.624673220220998</v>
      </c>
      <c r="O102" s="136">
        <v>46.028823000000003</v>
      </c>
      <c r="P102" s="137">
        <v>6.6861000000000004E-2</v>
      </c>
      <c r="Q102" s="135">
        <v>0</v>
      </c>
      <c r="R102" s="136">
        <v>0</v>
      </c>
      <c r="S102" s="137">
        <v>0</v>
      </c>
      <c r="T102" s="135">
        <v>219.69045398249199</v>
      </c>
      <c r="U102" s="136">
        <v>68.558612999999994</v>
      </c>
      <c r="V102" s="137">
        <v>0.39040399999999997</v>
      </c>
      <c r="W102" s="135">
        <v>0</v>
      </c>
      <c r="X102" s="136">
        <v>0</v>
      </c>
      <c r="Y102" s="137">
        <v>0</v>
      </c>
      <c r="Z102" s="135">
        <v>257.31512720271297</v>
      </c>
      <c r="AA102" s="136">
        <v>65.264302999999998</v>
      </c>
      <c r="AB102" s="137">
        <v>0.45726600000000001</v>
      </c>
      <c r="AC102" s="294"/>
      <c r="AD102" s="294"/>
      <c r="AE102" s="294"/>
      <c r="AF102" s="135">
        <v>562.72472053618299</v>
      </c>
      <c r="AG102" s="136">
        <v>39.617776999999997</v>
      </c>
      <c r="AH102" s="137">
        <v>1</v>
      </c>
      <c r="AK102" s="134">
        <v>41274</v>
      </c>
      <c r="AL102" s="160">
        <f t="shared" si="1"/>
        <v>562.72472053618299</v>
      </c>
      <c r="AM102" s="161">
        <f>1000*AL102/'PIB - BCB'!C277</f>
        <v>0.11687492637975372</v>
      </c>
    </row>
    <row r="103" spans="1:39" ht="12" customHeight="1">
      <c r="A103" s="138">
        <v>41305</v>
      </c>
      <c r="B103" s="139">
        <v>-8.1830431105900006E-2</v>
      </c>
      <c r="C103" s="140">
        <v>1.499924</v>
      </c>
      <c r="D103" s="141">
        <v>-1.2799999999999999E-4</v>
      </c>
      <c r="E103" s="139">
        <v>70.319199214716804</v>
      </c>
      <c r="F103" s="140">
        <v>1.0000340000000001</v>
      </c>
      <c r="G103" s="141">
        <v>0.110322</v>
      </c>
      <c r="H103" s="139">
        <v>0</v>
      </c>
      <c r="I103" s="140">
        <v>0</v>
      </c>
      <c r="J103" s="141">
        <v>0</v>
      </c>
      <c r="K103" s="139">
        <v>237.67753511591499</v>
      </c>
      <c r="L103" s="140">
        <v>16.213422999999999</v>
      </c>
      <c r="M103" s="141">
        <v>0.372886</v>
      </c>
      <c r="N103" s="139">
        <v>71.720150651974507</v>
      </c>
      <c r="O103" s="140">
        <v>39.142693999999999</v>
      </c>
      <c r="P103" s="141">
        <v>0.11252</v>
      </c>
      <c r="Q103" s="139">
        <v>0</v>
      </c>
      <c r="R103" s="140">
        <v>0</v>
      </c>
      <c r="S103" s="141">
        <v>0</v>
      </c>
      <c r="T103" s="139">
        <v>257.76345049251501</v>
      </c>
      <c r="U103" s="140">
        <v>74.741896999999994</v>
      </c>
      <c r="V103" s="141">
        <v>0.40439900000000001</v>
      </c>
      <c r="W103" s="139">
        <v>0</v>
      </c>
      <c r="X103" s="140">
        <v>0</v>
      </c>
      <c r="Y103" s="141">
        <v>0</v>
      </c>
      <c r="Z103" s="139">
        <v>329.48360114449002</v>
      </c>
      <c r="AA103" s="140">
        <v>66.992861000000005</v>
      </c>
      <c r="AB103" s="141">
        <v>0.51691900000000002</v>
      </c>
      <c r="AC103" s="141"/>
      <c r="AD103" s="141"/>
      <c r="AE103" s="141"/>
      <c r="AF103" s="139">
        <v>637.39850504401602</v>
      </c>
      <c r="AG103" s="140">
        <v>40.785809999999998</v>
      </c>
      <c r="AH103" s="141">
        <v>1</v>
      </c>
      <c r="AK103" s="138">
        <v>41305</v>
      </c>
      <c r="AL103" s="160">
        <f t="shared" si="1"/>
        <v>637.39850504401602</v>
      </c>
      <c r="AM103" s="161">
        <f>1000*AL103/'PIB - BCB'!C278</f>
        <v>0.1311091780288921</v>
      </c>
    </row>
    <row r="104" spans="1:39" ht="12" customHeight="1">
      <c r="A104" s="134">
        <v>41333</v>
      </c>
      <c r="B104" s="135">
        <v>-0.61344446639770001</v>
      </c>
      <c r="C104" s="136">
        <v>1.0014479999999999</v>
      </c>
      <c r="D104" s="137">
        <v>-9.9200000000000004E-4</v>
      </c>
      <c r="E104" s="135">
        <v>25.3426235070866</v>
      </c>
      <c r="F104" s="136">
        <v>1</v>
      </c>
      <c r="G104" s="137">
        <v>4.1001000000000003E-2</v>
      </c>
      <c r="H104" s="135">
        <v>0</v>
      </c>
      <c r="I104" s="136">
        <v>0</v>
      </c>
      <c r="J104" s="137">
        <v>0</v>
      </c>
      <c r="K104" s="135">
        <v>221.62525343583499</v>
      </c>
      <c r="L104" s="136">
        <v>13.492583</v>
      </c>
      <c r="M104" s="137">
        <v>0.35856399999999999</v>
      </c>
      <c r="N104" s="135">
        <v>89.148286641721597</v>
      </c>
      <c r="O104" s="136">
        <v>31.525798999999999</v>
      </c>
      <c r="P104" s="137">
        <v>0.144231</v>
      </c>
      <c r="Q104" s="135">
        <v>0</v>
      </c>
      <c r="R104" s="136">
        <v>0</v>
      </c>
      <c r="S104" s="137">
        <v>0</v>
      </c>
      <c r="T104" s="135">
        <v>282.58800359925601</v>
      </c>
      <c r="U104" s="136">
        <v>75.048454000000007</v>
      </c>
      <c r="V104" s="137">
        <v>0.45719500000000002</v>
      </c>
      <c r="W104" s="135">
        <v>0</v>
      </c>
      <c r="X104" s="136">
        <v>0</v>
      </c>
      <c r="Y104" s="137">
        <v>0</v>
      </c>
      <c r="Z104" s="135">
        <v>371.73629024097698</v>
      </c>
      <c r="AA104" s="136">
        <v>64.611028000000005</v>
      </c>
      <c r="AB104" s="137">
        <v>0.60142600000000002</v>
      </c>
      <c r="AC104" s="294"/>
      <c r="AD104" s="294"/>
      <c r="AE104" s="294"/>
      <c r="AF104" s="135">
        <v>618.09072271750097</v>
      </c>
      <c r="AG104" s="136">
        <v>43.736766000000003</v>
      </c>
      <c r="AH104" s="137">
        <v>1</v>
      </c>
      <c r="AK104" s="134">
        <v>41333</v>
      </c>
      <c r="AL104" s="160">
        <f t="shared" si="1"/>
        <v>618.09072271750097</v>
      </c>
      <c r="AM104" s="161">
        <f>1000*AL104/'PIB - BCB'!C279</f>
        <v>0.12632579908858502</v>
      </c>
    </row>
    <row r="105" spans="1:39">
      <c r="A105" s="138">
        <v>41361</v>
      </c>
      <c r="B105" s="139">
        <v>-0.61226841372149998</v>
      </c>
      <c r="C105" s="140">
        <v>1.099629</v>
      </c>
      <c r="D105" s="141">
        <v>-9.2000000000000003E-4</v>
      </c>
      <c r="E105" s="139">
        <v>86.467730330076506</v>
      </c>
      <c r="F105" s="140">
        <v>1.000075</v>
      </c>
      <c r="G105" s="141">
        <v>0.13001199999999999</v>
      </c>
      <c r="H105" s="139">
        <v>0</v>
      </c>
      <c r="I105" s="140">
        <v>0</v>
      </c>
      <c r="J105" s="141">
        <v>0</v>
      </c>
      <c r="K105" s="139">
        <v>175.94985283028399</v>
      </c>
      <c r="L105" s="140">
        <v>16.694562000000001</v>
      </c>
      <c r="M105" s="141">
        <v>0.26455600000000001</v>
      </c>
      <c r="N105" s="139">
        <v>119.774181718131</v>
      </c>
      <c r="O105" s="140">
        <v>36.359650999999999</v>
      </c>
      <c r="P105" s="141">
        <v>0.180091</v>
      </c>
      <c r="Q105" s="139">
        <v>0</v>
      </c>
      <c r="R105" s="140">
        <v>0</v>
      </c>
      <c r="S105" s="141">
        <v>0</v>
      </c>
      <c r="T105" s="139">
        <v>283.49498775186203</v>
      </c>
      <c r="U105" s="140">
        <v>65.268463999999994</v>
      </c>
      <c r="V105" s="141">
        <v>0.42625999999999997</v>
      </c>
      <c r="W105" s="139">
        <v>0</v>
      </c>
      <c r="X105" s="140">
        <v>0</v>
      </c>
      <c r="Y105" s="141">
        <v>0</v>
      </c>
      <c r="Z105" s="139">
        <v>403.26916946999302</v>
      </c>
      <c r="AA105" s="140">
        <v>56.682313999999998</v>
      </c>
      <c r="AB105" s="141">
        <v>0.60635099999999997</v>
      </c>
      <c r="AC105" s="141"/>
      <c r="AD105" s="141"/>
      <c r="AE105" s="141"/>
      <c r="AF105" s="139">
        <v>665.07448421663196</v>
      </c>
      <c r="AG105" s="140">
        <v>38.915094000000003</v>
      </c>
      <c r="AH105" s="141">
        <v>1</v>
      </c>
      <c r="AK105" s="138">
        <v>41361</v>
      </c>
      <c r="AL105" s="160">
        <f t="shared" si="1"/>
        <v>665.07448421663196</v>
      </c>
      <c r="AM105" s="161">
        <f>1000*AL105/'PIB - BCB'!C280</f>
        <v>0.13498893726498712</v>
      </c>
    </row>
    <row r="106" spans="1:39">
      <c r="A106" s="134">
        <v>41394</v>
      </c>
      <c r="B106" s="135">
        <v>0</v>
      </c>
      <c r="C106" s="136">
        <v>0</v>
      </c>
      <c r="D106" s="137">
        <v>0</v>
      </c>
      <c r="E106" s="135">
        <v>137.55102177917999</v>
      </c>
      <c r="F106" s="136">
        <v>1.0006539999999999</v>
      </c>
      <c r="G106" s="137">
        <v>0.19877700000000001</v>
      </c>
      <c r="H106" s="135">
        <v>0</v>
      </c>
      <c r="I106" s="136">
        <v>0</v>
      </c>
      <c r="J106" s="137">
        <v>0</v>
      </c>
      <c r="K106" s="135">
        <v>97.511990541460406</v>
      </c>
      <c r="L106" s="136">
        <v>6.9961450000000003</v>
      </c>
      <c r="M106" s="137">
        <v>0.14091600000000001</v>
      </c>
      <c r="N106" s="135">
        <v>191.04743769151401</v>
      </c>
      <c r="O106" s="136">
        <v>40.612744999999997</v>
      </c>
      <c r="P106" s="137">
        <v>0.276086</v>
      </c>
      <c r="Q106" s="135">
        <v>0</v>
      </c>
      <c r="R106" s="136">
        <v>0</v>
      </c>
      <c r="S106" s="137">
        <v>0</v>
      </c>
      <c r="T106" s="135">
        <v>265.87444120047502</v>
      </c>
      <c r="U106" s="136">
        <v>54.902794</v>
      </c>
      <c r="V106" s="137">
        <v>0.38422000000000001</v>
      </c>
      <c r="W106" s="135">
        <v>0</v>
      </c>
      <c r="X106" s="136">
        <v>0</v>
      </c>
      <c r="Y106" s="137">
        <v>0</v>
      </c>
      <c r="Z106" s="135">
        <v>456.92187889198902</v>
      </c>
      <c r="AA106" s="136">
        <v>48.927861999999998</v>
      </c>
      <c r="AB106" s="137">
        <v>0.66030599999999995</v>
      </c>
      <c r="AC106" s="294"/>
      <c r="AD106" s="294"/>
      <c r="AE106" s="294"/>
      <c r="AF106" s="135">
        <v>691.98489121262901</v>
      </c>
      <c r="AG106" s="136">
        <v>33.492145999999998</v>
      </c>
      <c r="AH106" s="137">
        <v>1</v>
      </c>
      <c r="AK106" s="134">
        <v>41394</v>
      </c>
      <c r="AL106" s="160">
        <f t="shared" si="1"/>
        <v>691.98489121262901</v>
      </c>
      <c r="AM106" s="161">
        <f>1000*AL106/'PIB - BCB'!C281</f>
        <v>0.13884852753893517</v>
      </c>
    </row>
    <row r="107" spans="1:39">
      <c r="A107" s="138">
        <v>41425</v>
      </c>
      <c r="B107" s="139">
        <v>0</v>
      </c>
      <c r="C107" s="140">
        <v>0</v>
      </c>
      <c r="D107" s="141">
        <v>0</v>
      </c>
      <c r="E107" s="139">
        <v>190.647747093871</v>
      </c>
      <c r="F107" s="140">
        <v>1.0006079999999999</v>
      </c>
      <c r="G107" s="141">
        <v>0.277665</v>
      </c>
      <c r="H107" s="139">
        <v>0</v>
      </c>
      <c r="I107" s="140">
        <v>0</v>
      </c>
      <c r="J107" s="141">
        <v>0</v>
      </c>
      <c r="K107" s="139">
        <v>0</v>
      </c>
      <c r="L107" s="140">
        <v>0</v>
      </c>
      <c r="M107" s="141">
        <v>0</v>
      </c>
      <c r="N107" s="139">
        <v>236.64089215351299</v>
      </c>
      <c r="O107" s="140">
        <v>32.778024000000002</v>
      </c>
      <c r="P107" s="141">
        <v>0.34465099999999999</v>
      </c>
      <c r="Q107" s="139">
        <v>0</v>
      </c>
      <c r="R107" s="140">
        <v>0</v>
      </c>
      <c r="S107" s="141">
        <v>0</v>
      </c>
      <c r="T107" s="139">
        <v>259.32028440762701</v>
      </c>
      <c r="U107" s="140">
        <v>48.222177000000002</v>
      </c>
      <c r="V107" s="141">
        <v>0.37768200000000002</v>
      </c>
      <c r="W107" s="139">
        <v>0</v>
      </c>
      <c r="X107" s="140">
        <v>0</v>
      </c>
      <c r="Y107" s="141">
        <v>0</v>
      </c>
      <c r="Z107" s="139">
        <v>495.96117656114001</v>
      </c>
      <c r="AA107" s="140">
        <v>40.853217000000001</v>
      </c>
      <c r="AB107" s="141">
        <v>0.72233400000000003</v>
      </c>
      <c r="AC107" s="141"/>
      <c r="AD107" s="141"/>
      <c r="AE107" s="141"/>
      <c r="AF107" s="139">
        <v>686.60892365501104</v>
      </c>
      <c r="AG107" s="140">
        <v>29.787514000000002</v>
      </c>
      <c r="AH107" s="141">
        <v>1</v>
      </c>
      <c r="AK107" s="138">
        <v>41425</v>
      </c>
      <c r="AL107" s="160">
        <f t="shared" si="1"/>
        <v>686.60892365501104</v>
      </c>
      <c r="AM107" s="161">
        <f>1000*AL107/'PIB - BCB'!C282</f>
        <v>0.13671157534866493</v>
      </c>
    </row>
    <row r="108" spans="1:39">
      <c r="A108" s="134">
        <v>41453</v>
      </c>
      <c r="B108" s="135">
        <v>-7.0011498125500005E-2</v>
      </c>
      <c r="C108" s="136">
        <v>1.4999169999999999</v>
      </c>
      <c r="D108" s="137">
        <v>-1.01E-4</v>
      </c>
      <c r="E108" s="135">
        <v>236.52604792240001</v>
      </c>
      <c r="F108" s="136">
        <v>1.0001139999999999</v>
      </c>
      <c r="G108" s="137">
        <v>0.34125100000000003</v>
      </c>
      <c r="H108" s="135">
        <v>0</v>
      </c>
      <c r="I108" s="136">
        <v>0</v>
      </c>
      <c r="J108" s="137">
        <v>0</v>
      </c>
      <c r="K108" s="135">
        <v>0</v>
      </c>
      <c r="L108" s="136">
        <v>0</v>
      </c>
      <c r="M108" s="137">
        <v>0</v>
      </c>
      <c r="N108" s="135">
        <v>234.589465490306</v>
      </c>
      <c r="O108" s="136">
        <v>28.393045000000001</v>
      </c>
      <c r="P108" s="137">
        <v>0.33845700000000001</v>
      </c>
      <c r="Q108" s="135">
        <v>0</v>
      </c>
      <c r="R108" s="136">
        <v>0</v>
      </c>
      <c r="S108" s="137">
        <v>0</v>
      </c>
      <c r="T108" s="135">
        <v>222.06748781872301</v>
      </c>
      <c r="U108" s="136">
        <v>46.696278</v>
      </c>
      <c r="V108" s="137">
        <v>0.32039099999999998</v>
      </c>
      <c r="W108" s="135">
        <v>0</v>
      </c>
      <c r="X108" s="136">
        <v>0</v>
      </c>
      <c r="Y108" s="137">
        <v>0</v>
      </c>
      <c r="Z108" s="135">
        <v>456.65695330902901</v>
      </c>
      <c r="AA108" s="136">
        <v>37.293714999999999</v>
      </c>
      <c r="AB108" s="137">
        <v>0.65884900000000002</v>
      </c>
      <c r="AC108" s="294"/>
      <c r="AD108" s="294"/>
      <c r="AE108" s="294"/>
      <c r="AF108" s="135">
        <v>693.11298973330304</v>
      </c>
      <c r="AG108" s="136">
        <v>24.912074</v>
      </c>
      <c r="AH108" s="137">
        <v>1</v>
      </c>
      <c r="AK108" s="134">
        <v>41453</v>
      </c>
      <c r="AL108" s="160">
        <f t="shared" si="1"/>
        <v>693.11298973330304</v>
      </c>
      <c r="AM108" s="161">
        <f>1000*AL108/'PIB - BCB'!C283</f>
        <v>0.13680800124360568</v>
      </c>
    </row>
    <row r="109" spans="1:39">
      <c r="A109" s="138">
        <v>41486</v>
      </c>
      <c r="B109" s="139">
        <v>0</v>
      </c>
      <c r="C109" s="140">
        <v>0</v>
      </c>
      <c r="D109" s="141">
        <v>0</v>
      </c>
      <c r="E109" s="139">
        <v>191.99548843137899</v>
      </c>
      <c r="F109" s="140">
        <v>1.0000279999999999</v>
      </c>
      <c r="G109" s="141">
        <v>0.26421499999999998</v>
      </c>
      <c r="H109" s="139">
        <v>0</v>
      </c>
      <c r="I109" s="140">
        <v>0</v>
      </c>
      <c r="J109" s="141">
        <v>0</v>
      </c>
      <c r="K109" s="139">
        <v>194.03195361902701</v>
      </c>
      <c r="L109" s="140">
        <v>27.993998000000001</v>
      </c>
      <c r="M109" s="141">
        <v>0.26701799999999998</v>
      </c>
      <c r="N109" s="139">
        <v>180.948692548552</v>
      </c>
      <c r="O109" s="140">
        <v>30.219018999999999</v>
      </c>
      <c r="P109" s="141">
        <v>0.24901300000000001</v>
      </c>
      <c r="Q109" s="139">
        <v>0</v>
      </c>
      <c r="R109" s="140">
        <v>0</v>
      </c>
      <c r="S109" s="141">
        <v>0</v>
      </c>
      <c r="T109" s="139">
        <v>159.68567212411699</v>
      </c>
      <c r="U109" s="140">
        <v>47.890053000000002</v>
      </c>
      <c r="V109" s="141">
        <v>0.219752</v>
      </c>
      <c r="W109" s="139">
        <v>0</v>
      </c>
      <c r="X109" s="140">
        <v>0</v>
      </c>
      <c r="Y109" s="141">
        <v>0</v>
      </c>
      <c r="Z109" s="139">
        <v>340.63436467266899</v>
      </c>
      <c r="AA109" s="140">
        <v>38.503006999999997</v>
      </c>
      <c r="AB109" s="141">
        <v>0.46876600000000002</v>
      </c>
      <c r="AC109" s="141"/>
      <c r="AD109" s="141"/>
      <c r="AE109" s="141"/>
      <c r="AF109" s="139">
        <v>726.66180672307598</v>
      </c>
      <c r="AG109" s="140">
        <v>25.788032000000001</v>
      </c>
      <c r="AH109" s="141">
        <v>1</v>
      </c>
      <c r="AK109" s="138">
        <v>41486</v>
      </c>
      <c r="AL109" s="160">
        <f t="shared" si="1"/>
        <v>726.66180672307598</v>
      </c>
      <c r="AM109" s="161">
        <f>1000*AL109/'PIB - BCB'!C284</f>
        <v>0.14218981569651754</v>
      </c>
    </row>
    <row r="110" spans="1:39">
      <c r="A110" s="134">
        <v>41516</v>
      </c>
      <c r="B110" s="135">
        <v>0</v>
      </c>
      <c r="C110" s="136">
        <v>0</v>
      </c>
      <c r="D110" s="137">
        <v>0</v>
      </c>
      <c r="E110" s="135">
        <v>114.99072313264</v>
      </c>
      <c r="F110" s="136">
        <v>1.0001199999999999</v>
      </c>
      <c r="G110" s="137">
        <v>0.16767899999999999</v>
      </c>
      <c r="H110" s="135">
        <v>0</v>
      </c>
      <c r="I110" s="136">
        <v>0</v>
      </c>
      <c r="J110" s="137">
        <v>0</v>
      </c>
      <c r="K110" s="135">
        <v>301.87337640754902</v>
      </c>
      <c r="L110" s="136">
        <v>12.370901</v>
      </c>
      <c r="M110" s="137">
        <v>0.440191</v>
      </c>
      <c r="N110" s="135">
        <v>158.984591230251</v>
      </c>
      <c r="O110" s="136">
        <v>31.686627999999999</v>
      </c>
      <c r="P110" s="137">
        <v>0.23183100000000001</v>
      </c>
      <c r="Q110" s="135">
        <v>0</v>
      </c>
      <c r="R110" s="136">
        <v>0</v>
      </c>
      <c r="S110" s="137">
        <v>0</v>
      </c>
      <c r="T110" s="135">
        <v>109.92895064901499</v>
      </c>
      <c r="U110" s="136">
        <v>58.831947999999997</v>
      </c>
      <c r="V110" s="137">
        <v>0.160298</v>
      </c>
      <c r="W110" s="135">
        <v>0</v>
      </c>
      <c r="X110" s="136">
        <v>0</v>
      </c>
      <c r="Y110" s="137">
        <v>0</v>
      </c>
      <c r="Z110" s="135">
        <v>268.91354187926601</v>
      </c>
      <c r="AA110" s="136">
        <v>42.783341999999998</v>
      </c>
      <c r="AB110" s="137">
        <v>0.39212900000000001</v>
      </c>
      <c r="AC110" s="294"/>
      <c r="AD110" s="294"/>
      <c r="AE110" s="294"/>
      <c r="AF110" s="135">
        <v>685.77764141945499</v>
      </c>
      <c r="AG110" s="136">
        <v>22.389866999999999</v>
      </c>
      <c r="AH110" s="137">
        <v>1</v>
      </c>
      <c r="AK110" s="134">
        <v>41516</v>
      </c>
      <c r="AL110" s="160">
        <f t="shared" si="1"/>
        <v>685.77764141945499</v>
      </c>
      <c r="AM110" s="161">
        <f>1000*AL110/'PIB - BCB'!C285</f>
        <v>0.13331606299804494</v>
      </c>
    </row>
    <row r="111" spans="1:39">
      <c r="A111" s="138">
        <v>41547</v>
      </c>
      <c r="B111" s="139">
        <v>0</v>
      </c>
      <c r="C111" s="140">
        <v>0</v>
      </c>
      <c r="D111" s="141">
        <v>0</v>
      </c>
      <c r="E111" s="139">
        <v>117.540359076812</v>
      </c>
      <c r="F111" s="140">
        <v>1.0001169999999999</v>
      </c>
      <c r="G111" s="141">
        <v>0.16553699999999999</v>
      </c>
      <c r="H111" s="139">
        <v>0</v>
      </c>
      <c r="I111" s="140">
        <v>0</v>
      </c>
      <c r="J111" s="141">
        <v>0</v>
      </c>
      <c r="K111" s="139">
        <v>329.94636466376397</v>
      </c>
      <c r="L111" s="140">
        <v>17.987553999999999</v>
      </c>
      <c r="M111" s="141">
        <v>0.46467900000000001</v>
      </c>
      <c r="N111" s="139">
        <v>156.34531787918999</v>
      </c>
      <c r="O111" s="140">
        <v>33.051175000000001</v>
      </c>
      <c r="P111" s="141">
        <v>0.22018799999999999</v>
      </c>
      <c r="Q111" s="139">
        <v>0</v>
      </c>
      <c r="R111" s="140">
        <v>0</v>
      </c>
      <c r="S111" s="141">
        <v>0</v>
      </c>
      <c r="T111" s="139">
        <v>106.219281466034</v>
      </c>
      <c r="U111" s="140">
        <v>61.393436000000001</v>
      </c>
      <c r="V111" s="141">
        <v>0.149593</v>
      </c>
      <c r="W111" s="139">
        <v>0</v>
      </c>
      <c r="X111" s="140">
        <v>0</v>
      </c>
      <c r="Y111" s="141">
        <v>0</v>
      </c>
      <c r="Z111" s="139">
        <v>262.56459934522502</v>
      </c>
      <c r="AA111" s="140">
        <v>44.516903999999997</v>
      </c>
      <c r="AB111" s="141">
        <v>0.369782</v>
      </c>
      <c r="AC111" s="141"/>
      <c r="AD111" s="141"/>
      <c r="AE111" s="141"/>
      <c r="AF111" s="139">
        <v>710.05132308580096</v>
      </c>
      <c r="AG111" s="140">
        <v>24.985581</v>
      </c>
      <c r="AH111" s="141">
        <v>1</v>
      </c>
      <c r="AK111" s="138">
        <v>41547</v>
      </c>
      <c r="AL111" s="160">
        <f t="shared" si="1"/>
        <v>710.05132308580096</v>
      </c>
      <c r="AM111" s="161">
        <f>1000*AL111/'PIB - BCB'!C286</f>
        <v>0.13681148035214136</v>
      </c>
    </row>
    <row r="112" spans="1:39">
      <c r="A112" s="134">
        <v>41578</v>
      </c>
      <c r="B112" s="135">
        <v>0</v>
      </c>
      <c r="C112" s="136">
        <v>0</v>
      </c>
      <c r="D112" s="137">
        <v>0</v>
      </c>
      <c r="E112" s="135">
        <v>83.784287332206503</v>
      </c>
      <c r="F112" s="136">
        <v>0.99999899999999997</v>
      </c>
      <c r="G112" s="137">
        <v>0.122914</v>
      </c>
      <c r="H112" s="135">
        <v>0</v>
      </c>
      <c r="I112" s="136">
        <v>0</v>
      </c>
      <c r="J112" s="137">
        <v>0</v>
      </c>
      <c r="K112" s="135">
        <v>318.33457002061402</v>
      </c>
      <c r="L112" s="136">
        <v>19.362971999999999</v>
      </c>
      <c r="M112" s="137">
        <v>0.46700700000000001</v>
      </c>
      <c r="N112" s="135">
        <v>165.98619981422601</v>
      </c>
      <c r="O112" s="136">
        <v>33.691214000000002</v>
      </c>
      <c r="P112" s="137">
        <v>0.243507</v>
      </c>
      <c r="Q112" s="135">
        <v>0</v>
      </c>
      <c r="R112" s="136">
        <v>0</v>
      </c>
      <c r="S112" s="137">
        <v>0</v>
      </c>
      <c r="T112" s="135">
        <v>113.542874091785</v>
      </c>
      <c r="U112" s="136">
        <v>59.201889000000001</v>
      </c>
      <c r="V112" s="137">
        <v>0.166571</v>
      </c>
      <c r="W112" s="135">
        <v>0</v>
      </c>
      <c r="X112" s="136">
        <v>0</v>
      </c>
      <c r="Y112" s="137">
        <v>0</v>
      </c>
      <c r="Z112" s="135">
        <v>279.52907390601098</v>
      </c>
      <c r="AA112" s="136">
        <v>44.053482000000002</v>
      </c>
      <c r="AB112" s="137">
        <v>0.410078</v>
      </c>
      <c r="AC112" s="294"/>
      <c r="AD112" s="294"/>
      <c r="AE112" s="294"/>
      <c r="AF112" s="135">
        <v>681.64793125883102</v>
      </c>
      <c r="AG112" s="136">
        <v>27.230944000000001</v>
      </c>
      <c r="AH112" s="137">
        <v>1</v>
      </c>
      <c r="AK112" s="134">
        <v>41578</v>
      </c>
      <c r="AL112" s="160">
        <f t="shared" si="1"/>
        <v>681.64793125883102</v>
      </c>
      <c r="AM112" s="161">
        <f>1000*AL112/'PIB - BCB'!C287</f>
        <v>0.13020682141001111</v>
      </c>
    </row>
    <row r="113" spans="1:39">
      <c r="A113" s="138">
        <v>41607</v>
      </c>
      <c r="B113" s="139">
        <v>0</v>
      </c>
      <c r="C113" s="140">
        <v>0</v>
      </c>
      <c r="D113" s="141">
        <v>0</v>
      </c>
      <c r="E113" s="139">
        <v>84.734804336492502</v>
      </c>
      <c r="F113" s="140">
        <v>1.001198</v>
      </c>
      <c r="G113" s="141">
        <v>0.13191900000000001</v>
      </c>
      <c r="H113" s="139">
        <v>0</v>
      </c>
      <c r="I113" s="140">
        <v>0</v>
      </c>
      <c r="J113" s="141">
        <v>0</v>
      </c>
      <c r="K113" s="139">
        <v>312.68690669536898</v>
      </c>
      <c r="L113" s="140">
        <v>11.673028</v>
      </c>
      <c r="M113" s="141">
        <v>0.48680699999999999</v>
      </c>
      <c r="N113" s="139">
        <v>155.99873163549401</v>
      </c>
      <c r="O113" s="140">
        <v>28.452210999999998</v>
      </c>
      <c r="P113" s="141">
        <v>0.242867</v>
      </c>
      <c r="Q113" s="139">
        <v>0</v>
      </c>
      <c r="R113" s="140">
        <v>0</v>
      </c>
      <c r="S113" s="141">
        <v>0</v>
      </c>
      <c r="T113" s="139">
        <v>88.900534532505006</v>
      </c>
      <c r="U113" s="140">
        <v>53.936121999999997</v>
      </c>
      <c r="V113" s="141">
        <v>0.138405</v>
      </c>
      <c r="W113" s="139">
        <v>0</v>
      </c>
      <c r="X113" s="140">
        <v>0</v>
      </c>
      <c r="Y113" s="141">
        <v>0</v>
      </c>
      <c r="Z113" s="139">
        <v>244.899266168</v>
      </c>
      <c r="AA113" s="140">
        <v>37.703088999999999</v>
      </c>
      <c r="AB113" s="141">
        <v>0.381272</v>
      </c>
      <c r="AC113" s="141"/>
      <c r="AD113" s="141"/>
      <c r="AE113" s="141"/>
      <c r="AF113" s="139">
        <v>642.320977199862</v>
      </c>
      <c r="AG113" s="140">
        <v>20.189747000000001</v>
      </c>
      <c r="AH113" s="141">
        <v>1</v>
      </c>
      <c r="AK113" s="138">
        <v>41607</v>
      </c>
      <c r="AL113" s="160">
        <f t="shared" si="1"/>
        <v>642.320977199862</v>
      </c>
      <c r="AM113" s="161">
        <f>1000*AL113/'PIB - BCB'!C288</f>
        <v>0.1216761114971157</v>
      </c>
    </row>
    <row r="114" spans="1:39">
      <c r="A114" s="134">
        <v>41639</v>
      </c>
      <c r="B114" s="135">
        <v>-8.9065450788000003E-2</v>
      </c>
      <c r="C114" s="136">
        <v>1.4998990000000001</v>
      </c>
      <c r="D114" s="137">
        <v>-1.54E-4</v>
      </c>
      <c r="E114" s="135">
        <v>81.040104779258996</v>
      </c>
      <c r="F114" s="136">
        <v>1.0006550000000001</v>
      </c>
      <c r="G114" s="137">
        <v>0.140212</v>
      </c>
      <c r="H114" s="135">
        <v>0</v>
      </c>
      <c r="I114" s="136">
        <v>0</v>
      </c>
      <c r="J114" s="137">
        <v>0</v>
      </c>
      <c r="K114" s="135">
        <v>297.89573574296497</v>
      </c>
      <c r="L114" s="136">
        <v>20.986224</v>
      </c>
      <c r="M114" s="137">
        <v>0.51540799999999998</v>
      </c>
      <c r="N114" s="135">
        <v>126.345550607186</v>
      </c>
      <c r="O114" s="136">
        <v>24.839537</v>
      </c>
      <c r="P114" s="137">
        <v>0.21859799999999999</v>
      </c>
      <c r="Q114" s="135">
        <v>0</v>
      </c>
      <c r="R114" s="136">
        <v>0</v>
      </c>
      <c r="S114" s="137">
        <v>0</v>
      </c>
      <c r="T114" s="135">
        <v>72.787293409778997</v>
      </c>
      <c r="U114" s="136">
        <v>52.868810000000003</v>
      </c>
      <c r="V114" s="137">
        <v>0.12593399999999999</v>
      </c>
      <c r="W114" s="135">
        <v>0</v>
      </c>
      <c r="X114" s="136">
        <v>0</v>
      </c>
      <c r="Y114" s="137">
        <v>0</v>
      </c>
      <c r="Z114" s="135">
        <v>199.13284401696501</v>
      </c>
      <c r="AA114" s="136">
        <v>35.084833000000003</v>
      </c>
      <c r="AB114" s="137">
        <v>0.344532</v>
      </c>
      <c r="AC114" s="294"/>
      <c r="AD114" s="294"/>
      <c r="AE114" s="294"/>
      <c r="AF114" s="135">
        <v>577.97961908840102</v>
      </c>
      <c r="AG114" s="136">
        <v>23.044426000000001</v>
      </c>
      <c r="AH114" s="137">
        <v>1</v>
      </c>
      <c r="AK114" s="134">
        <v>41639</v>
      </c>
      <c r="AL114" s="160">
        <f t="shared" si="1"/>
        <v>577.97961908840102</v>
      </c>
      <c r="AM114" s="161">
        <f>1000*AL114/'PIB - BCB'!C289</f>
        <v>0.10840602434052414</v>
      </c>
    </row>
    <row r="115" spans="1:39">
      <c r="A115" s="138">
        <v>41670</v>
      </c>
      <c r="B115" s="139">
        <v>-3.3090689515900003E-2</v>
      </c>
      <c r="C115" s="140">
        <v>1.9999990000000001</v>
      </c>
      <c r="D115" s="141">
        <v>-4.8000000000000001E-5</v>
      </c>
      <c r="E115" s="139">
        <v>162.595665291823</v>
      </c>
      <c r="F115" s="140">
        <v>1.0003690000000001</v>
      </c>
      <c r="G115" s="141">
        <v>0.235934</v>
      </c>
      <c r="H115" s="139">
        <v>0</v>
      </c>
      <c r="I115" s="140">
        <v>0</v>
      </c>
      <c r="J115" s="141">
        <v>0</v>
      </c>
      <c r="K115" s="139">
        <v>365.58789429905198</v>
      </c>
      <c r="L115" s="140">
        <v>17.417560000000002</v>
      </c>
      <c r="M115" s="141">
        <v>0.53048499999999998</v>
      </c>
      <c r="N115" s="139">
        <v>88.220289051229003</v>
      </c>
      <c r="O115" s="140">
        <v>29.022686</v>
      </c>
      <c r="P115" s="141">
        <v>0.12801100000000001</v>
      </c>
      <c r="Q115" s="139">
        <v>0</v>
      </c>
      <c r="R115" s="140">
        <v>0</v>
      </c>
      <c r="S115" s="141">
        <v>0</v>
      </c>
      <c r="T115" s="139">
        <v>72.7862775160513</v>
      </c>
      <c r="U115" s="140">
        <v>53.775691000000002</v>
      </c>
      <c r="V115" s="141">
        <v>0.105616</v>
      </c>
      <c r="W115" s="139">
        <v>0</v>
      </c>
      <c r="X115" s="140">
        <v>0</v>
      </c>
      <c r="Y115" s="141">
        <v>0</v>
      </c>
      <c r="Z115" s="139">
        <v>161.00656656728</v>
      </c>
      <c r="AA115" s="140">
        <v>40.212783000000002</v>
      </c>
      <c r="AB115" s="141">
        <v>0.233628</v>
      </c>
      <c r="AC115" s="141"/>
      <c r="AD115" s="141"/>
      <c r="AE115" s="141"/>
      <c r="AF115" s="139">
        <v>689.15703546863904</v>
      </c>
      <c r="AG115" s="140">
        <v>18.870533000000002</v>
      </c>
      <c r="AH115" s="141">
        <v>1</v>
      </c>
      <c r="AK115" s="138">
        <v>41670</v>
      </c>
      <c r="AL115" s="160">
        <f t="shared" si="1"/>
        <v>689.15703546863904</v>
      </c>
      <c r="AM115" s="161">
        <f>1000*AL115/'PIB - BCB'!C290</f>
        <v>0.12815275486348157</v>
      </c>
    </row>
    <row r="116" spans="1:39">
      <c r="A116" s="134">
        <v>41698</v>
      </c>
      <c r="B116" s="135">
        <v>-3.6415095846999999E-2</v>
      </c>
      <c r="C116" s="136">
        <v>1</v>
      </c>
      <c r="D116" s="137">
        <v>-5.5000000000000002E-5</v>
      </c>
      <c r="E116" s="135">
        <v>90.812537686057496</v>
      </c>
      <c r="F116" s="136">
        <v>1</v>
      </c>
      <c r="G116" s="137">
        <v>0.137325</v>
      </c>
      <c r="H116" s="135">
        <v>0</v>
      </c>
      <c r="I116" s="136">
        <v>0</v>
      </c>
      <c r="J116" s="137">
        <v>0</v>
      </c>
      <c r="K116" s="135">
        <v>424.95898711649897</v>
      </c>
      <c r="L116" s="136">
        <v>10.843325999999999</v>
      </c>
      <c r="M116" s="137">
        <v>0.64261800000000002</v>
      </c>
      <c r="N116" s="135">
        <v>72.605702431758004</v>
      </c>
      <c r="O116" s="136">
        <v>28.665782</v>
      </c>
      <c r="P116" s="137">
        <v>0.109793</v>
      </c>
      <c r="Q116" s="135">
        <v>0</v>
      </c>
      <c r="R116" s="136">
        <v>0</v>
      </c>
      <c r="S116" s="137">
        <v>0</v>
      </c>
      <c r="T116" s="135">
        <v>72.951940619416504</v>
      </c>
      <c r="U116" s="136">
        <v>55.446283999999999</v>
      </c>
      <c r="V116" s="137">
        <v>0.110317</v>
      </c>
      <c r="W116" s="135">
        <v>0</v>
      </c>
      <c r="X116" s="136">
        <v>0</v>
      </c>
      <c r="Y116" s="137">
        <v>0</v>
      </c>
      <c r="Z116" s="135">
        <v>145.55764305117401</v>
      </c>
      <c r="AA116" s="136">
        <v>42.087884000000003</v>
      </c>
      <c r="AB116" s="137">
        <v>0.22011</v>
      </c>
      <c r="AC116" s="294"/>
      <c r="AD116" s="294"/>
      <c r="AE116" s="294"/>
      <c r="AF116" s="135">
        <v>661.29275275788495</v>
      </c>
      <c r="AG116" s="136">
        <v>16.369388000000001</v>
      </c>
      <c r="AH116" s="137">
        <v>1</v>
      </c>
      <c r="AK116" s="134">
        <v>41698</v>
      </c>
      <c r="AL116" s="160">
        <f t="shared" si="1"/>
        <v>661.29275275788495</v>
      </c>
      <c r="AM116" s="161">
        <f>1000*AL116/'PIB - BCB'!C291</f>
        <v>0.12168030936134157</v>
      </c>
    </row>
    <row r="117" spans="1:39">
      <c r="A117" s="138">
        <v>41729</v>
      </c>
      <c r="B117" s="139">
        <v>0</v>
      </c>
      <c r="C117" s="140">
        <v>0</v>
      </c>
      <c r="D117" s="141">
        <v>0</v>
      </c>
      <c r="E117" s="139">
        <v>91.6716646351463</v>
      </c>
      <c r="F117" s="140">
        <v>1</v>
      </c>
      <c r="G117" s="141">
        <v>0.13442699999999999</v>
      </c>
      <c r="H117" s="139">
        <v>0</v>
      </c>
      <c r="I117" s="140">
        <v>0</v>
      </c>
      <c r="J117" s="141">
        <v>0</v>
      </c>
      <c r="K117" s="139">
        <v>444.10382452330799</v>
      </c>
      <c r="L117" s="140">
        <v>11.987919</v>
      </c>
      <c r="M117" s="141">
        <v>0.65123399999999998</v>
      </c>
      <c r="N117" s="139">
        <v>73.754631527648399</v>
      </c>
      <c r="O117" s="140">
        <v>31.625446</v>
      </c>
      <c r="P117" s="141">
        <v>0.108153</v>
      </c>
      <c r="Q117" s="139">
        <v>0</v>
      </c>
      <c r="R117" s="140">
        <v>0</v>
      </c>
      <c r="S117" s="141">
        <v>0</v>
      </c>
      <c r="T117" s="139">
        <v>72.4108987593373</v>
      </c>
      <c r="U117" s="140">
        <v>66.699639000000005</v>
      </c>
      <c r="V117" s="141">
        <v>0.106183</v>
      </c>
      <c r="W117" s="139">
        <v>0</v>
      </c>
      <c r="X117" s="140">
        <v>0</v>
      </c>
      <c r="Y117" s="141">
        <v>0</v>
      </c>
      <c r="Z117" s="139">
        <v>146.16553028698601</v>
      </c>
      <c r="AA117" s="140">
        <v>49.00132</v>
      </c>
      <c r="AB117" s="141">
        <v>0.214337</v>
      </c>
      <c r="AC117" s="141"/>
      <c r="AD117" s="141"/>
      <c r="AE117" s="141"/>
      <c r="AF117" s="139">
        <v>681.94101944544002</v>
      </c>
      <c r="AG117" s="140">
        <v>18.444199000000001</v>
      </c>
      <c r="AH117" s="141">
        <v>1</v>
      </c>
      <c r="AK117" s="138">
        <v>41729</v>
      </c>
      <c r="AL117" s="160">
        <f t="shared" si="1"/>
        <v>681.94101944544002</v>
      </c>
      <c r="AM117" s="161">
        <f>1000*AL117/'PIB - BCB'!C292</f>
        <v>0.1245305721687571</v>
      </c>
    </row>
    <row r="118" spans="1:39">
      <c r="A118" s="134">
        <v>41759</v>
      </c>
      <c r="B118" s="135">
        <v>0</v>
      </c>
      <c r="C118" s="136">
        <v>0</v>
      </c>
      <c r="D118" s="137">
        <v>0</v>
      </c>
      <c r="E118" s="135">
        <v>114.024988832736</v>
      </c>
      <c r="F118" s="136">
        <v>1.000019</v>
      </c>
      <c r="G118" s="137">
        <v>0.15587100000000001</v>
      </c>
      <c r="H118" s="135">
        <v>0</v>
      </c>
      <c r="I118" s="136">
        <v>0</v>
      </c>
      <c r="J118" s="137">
        <v>0</v>
      </c>
      <c r="K118" s="135">
        <v>472.06692534059403</v>
      </c>
      <c r="L118" s="136">
        <v>25.939136999999999</v>
      </c>
      <c r="M118" s="137">
        <v>0.645312</v>
      </c>
      <c r="N118" s="135">
        <v>70.659135313421999</v>
      </c>
      <c r="O118" s="136">
        <v>31.087653</v>
      </c>
      <c r="P118" s="137">
        <v>9.6589999999999995E-2</v>
      </c>
      <c r="Q118" s="135">
        <v>0</v>
      </c>
      <c r="R118" s="136">
        <v>0</v>
      </c>
      <c r="S118" s="137">
        <v>0</v>
      </c>
      <c r="T118" s="135">
        <v>74.781249971934002</v>
      </c>
      <c r="U118" s="136">
        <v>83.742159000000001</v>
      </c>
      <c r="V118" s="137">
        <v>0.102225</v>
      </c>
      <c r="W118" s="135">
        <v>0</v>
      </c>
      <c r="X118" s="136">
        <v>0</v>
      </c>
      <c r="Y118" s="137">
        <v>0</v>
      </c>
      <c r="Z118" s="135">
        <v>145.440385285356</v>
      </c>
      <c r="AA118" s="136">
        <v>58.161081000000003</v>
      </c>
      <c r="AB118" s="137">
        <v>0.19881599999999999</v>
      </c>
      <c r="AC118" s="294"/>
      <c r="AD118" s="294"/>
      <c r="AE118" s="294"/>
      <c r="AF118" s="135">
        <v>731.532299458686</v>
      </c>
      <c r="AG118" s="136">
        <v>28.458081</v>
      </c>
      <c r="AH118" s="137">
        <v>1</v>
      </c>
      <c r="AK118" s="134">
        <v>41759</v>
      </c>
      <c r="AL118" s="160">
        <f t="shared" si="1"/>
        <v>731.532299458686</v>
      </c>
      <c r="AM118" s="161">
        <f>1000*AL118/'PIB - BCB'!C293</f>
        <v>0.13269251563429482</v>
      </c>
    </row>
    <row r="119" spans="1:39">
      <c r="A119" s="138">
        <v>41789</v>
      </c>
      <c r="B119" s="139">
        <v>-0.45542966540230001</v>
      </c>
      <c r="C119" s="140">
        <v>1.005959</v>
      </c>
      <c r="D119" s="141">
        <v>-6.6699999999999995E-4</v>
      </c>
      <c r="E119" s="139">
        <v>51.754657063518501</v>
      </c>
      <c r="F119" s="140">
        <v>1.000183</v>
      </c>
      <c r="G119" s="141">
        <v>7.5879000000000002E-2</v>
      </c>
      <c r="H119" s="139">
        <v>0</v>
      </c>
      <c r="I119" s="140">
        <v>0</v>
      </c>
      <c r="J119" s="141">
        <v>0</v>
      </c>
      <c r="K119" s="139">
        <v>471.64080749677203</v>
      </c>
      <c r="L119" s="140">
        <v>11.913213000000001</v>
      </c>
      <c r="M119" s="141">
        <v>0.69148900000000002</v>
      </c>
      <c r="N119" s="139">
        <v>72.811747989150405</v>
      </c>
      <c r="O119" s="140">
        <v>30.733193</v>
      </c>
      <c r="P119" s="141">
        <v>0.106751</v>
      </c>
      <c r="Q119" s="139">
        <v>0</v>
      </c>
      <c r="R119" s="140">
        <v>0</v>
      </c>
      <c r="S119" s="141">
        <v>0</v>
      </c>
      <c r="T119" s="139">
        <v>86.312830319242806</v>
      </c>
      <c r="U119" s="140">
        <v>73.464682999999994</v>
      </c>
      <c r="V119" s="141">
        <v>0.12654599999999999</v>
      </c>
      <c r="W119" s="139">
        <v>0</v>
      </c>
      <c r="X119" s="140">
        <v>0</v>
      </c>
      <c r="Y119" s="141">
        <v>0</v>
      </c>
      <c r="Z119" s="139">
        <v>159.12457830839301</v>
      </c>
      <c r="AA119" s="140">
        <v>53.911735999999998</v>
      </c>
      <c r="AB119" s="141">
        <v>0.23329800000000001</v>
      </c>
      <c r="AC119" s="141"/>
      <c r="AD119" s="141"/>
      <c r="AE119" s="141"/>
      <c r="AF119" s="139">
        <v>682.06461320328106</v>
      </c>
      <c r="AG119" s="140">
        <v>20.890609000000001</v>
      </c>
      <c r="AH119" s="141">
        <v>1</v>
      </c>
      <c r="AK119" s="138">
        <v>41789</v>
      </c>
      <c r="AL119" s="160">
        <f t="shared" si="1"/>
        <v>682.06461320328106</v>
      </c>
      <c r="AM119" s="161">
        <f>1000*AL119/'PIB - BCB'!C294</f>
        <v>0.12280537483748843</v>
      </c>
    </row>
    <row r="120" spans="1:39">
      <c r="A120" s="134">
        <v>41820</v>
      </c>
      <c r="B120" s="135">
        <v>0</v>
      </c>
      <c r="C120" s="136">
        <v>0</v>
      </c>
      <c r="D120" s="137">
        <v>0</v>
      </c>
      <c r="E120" s="135">
        <v>95.693651154042499</v>
      </c>
      <c r="F120" s="136">
        <v>1.000224</v>
      </c>
      <c r="G120" s="137">
        <v>0.144843</v>
      </c>
      <c r="H120" s="135">
        <v>0</v>
      </c>
      <c r="I120" s="136">
        <v>0</v>
      </c>
      <c r="J120" s="137">
        <v>0</v>
      </c>
      <c r="K120" s="135">
        <v>407.410128134964</v>
      </c>
      <c r="L120" s="136">
        <v>22.486312999999999</v>
      </c>
      <c r="M120" s="137">
        <v>0.61665999999999999</v>
      </c>
      <c r="N120" s="135">
        <v>68.727352160782502</v>
      </c>
      <c r="O120" s="136">
        <v>32.617807999999997</v>
      </c>
      <c r="P120" s="137">
        <v>0.10402599999999999</v>
      </c>
      <c r="Q120" s="135">
        <v>0</v>
      </c>
      <c r="R120" s="136">
        <v>0</v>
      </c>
      <c r="S120" s="137">
        <v>0</v>
      </c>
      <c r="T120" s="135">
        <v>88.840320467146</v>
      </c>
      <c r="U120" s="136">
        <v>61.986989000000001</v>
      </c>
      <c r="V120" s="137">
        <v>0.13446900000000001</v>
      </c>
      <c r="W120" s="135">
        <v>0</v>
      </c>
      <c r="X120" s="136">
        <v>0</v>
      </c>
      <c r="Y120" s="137">
        <v>0</v>
      </c>
      <c r="Z120" s="135">
        <v>157.567672627928</v>
      </c>
      <c r="AA120" s="136">
        <v>49.176834999999997</v>
      </c>
      <c r="AB120" s="137">
        <v>0.23849600000000001</v>
      </c>
      <c r="AC120" s="294"/>
      <c r="AD120" s="294"/>
      <c r="AE120" s="294"/>
      <c r="AF120" s="135">
        <v>660.67145191693498</v>
      </c>
      <c r="AG120" s="136">
        <v>25.739792000000001</v>
      </c>
      <c r="AH120" s="137">
        <v>1</v>
      </c>
      <c r="AK120" s="134">
        <v>41820</v>
      </c>
      <c r="AL120" s="160">
        <f t="shared" si="1"/>
        <v>660.67145191693498</v>
      </c>
      <c r="AM120" s="161">
        <f>1000*AL120/'PIB - BCB'!C295</f>
        <v>0.11848696846482641</v>
      </c>
    </row>
    <row r="121" spans="1:39">
      <c r="A121" s="138">
        <v>41851</v>
      </c>
      <c r="B121" s="139">
        <v>0</v>
      </c>
      <c r="C121" s="140">
        <v>0</v>
      </c>
      <c r="D121" s="141">
        <v>0</v>
      </c>
      <c r="E121" s="139">
        <v>157.311141792755</v>
      </c>
      <c r="F121" s="140">
        <v>1.00003</v>
      </c>
      <c r="G121" s="141">
        <v>0.218698</v>
      </c>
      <c r="H121" s="139">
        <v>0</v>
      </c>
      <c r="I121" s="140">
        <v>0</v>
      </c>
      <c r="J121" s="141">
        <v>0</v>
      </c>
      <c r="K121" s="139">
        <v>403.624695630367</v>
      </c>
      <c r="L121" s="140">
        <v>17.537852000000001</v>
      </c>
      <c r="M121" s="141">
        <v>0.56112899999999999</v>
      </c>
      <c r="N121" s="139">
        <v>68.630267724034695</v>
      </c>
      <c r="O121" s="140">
        <v>33.244725000000003</v>
      </c>
      <c r="P121" s="141">
        <v>9.5410999999999996E-2</v>
      </c>
      <c r="Q121" s="139">
        <v>0</v>
      </c>
      <c r="R121" s="140">
        <v>0</v>
      </c>
      <c r="S121" s="141">
        <v>0</v>
      </c>
      <c r="T121" s="139">
        <v>89.740921046879507</v>
      </c>
      <c r="U121" s="140">
        <v>60.866790999999999</v>
      </c>
      <c r="V121" s="141">
        <v>0.12476</v>
      </c>
      <c r="W121" s="139">
        <v>0</v>
      </c>
      <c r="X121" s="140">
        <v>0</v>
      </c>
      <c r="Y121" s="141">
        <v>0</v>
      </c>
      <c r="Z121" s="139">
        <v>158.37118877091399</v>
      </c>
      <c r="AA121" s="140">
        <v>48.896749</v>
      </c>
      <c r="AB121" s="141">
        <v>0.22017100000000001</v>
      </c>
      <c r="AC121" s="141"/>
      <c r="AD121" s="141"/>
      <c r="AE121" s="141"/>
      <c r="AF121" s="139">
        <v>719.30702619403701</v>
      </c>
      <c r="AG121" s="140">
        <v>20.825407999999999</v>
      </c>
      <c r="AH121" s="141">
        <v>1</v>
      </c>
      <c r="AK121" s="138">
        <v>41851</v>
      </c>
      <c r="AL121" s="160">
        <f t="shared" si="1"/>
        <v>719.30702619403701</v>
      </c>
      <c r="AM121" s="161">
        <f>1000*AL121/'PIB - BCB'!C296</f>
        <v>0.12829626387450202</v>
      </c>
    </row>
    <row r="122" spans="1:39">
      <c r="A122" s="134">
        <v>41880</v>
      </c>
      <c r="B122" s="135">
        <v>0</v>
      </c>
      <c r="C122" s="136">
        <v>0</v>
      </c>
      <c r="D122" s="137">
        <v>0</v>
      </c>
      <c r="E122" s="135">
        <v>182.81952322787501</v>
      </c>
      <c r="F122" s="136">
        <v>0.99999899999999997</v>
      </c>
      <c r="G122" s="137">
        <v>0.24612400000000001</v>
      </c>
      <c r="H122" s="135">
        <v>0</v>
      </c>
      <c r="I122" s="136">
        <v>0</v>
      </c>
      <c r="J122" s="137">
        <v>0</v>
      </c>
      <c r="K122" s="135">
        <v>399.18041130597499</v>
      </c>
      <c r="L122" s="136">
        <v>13.984907</v>
      </c>
      <c r="M122" s="137">
        <v>0.53740399999999999</v>
      </c>
      <c r="N122" s="135">
        <v>72.410398754997601</v>
      </c>
      <c r="O122" s="136">
        <v>33.683233999999999</v>
      </c>
      <c r="P122" s="137">
        <v>9.7483E-2</v>
      </c>
      <c r="Q122" s="135">
        <v>0</v>
      </c>
      <c r="R122" s="136">
        <v>0</v>
      </c>
      <c r="S122" s="137">
        <v>0</v>
      </c>
      <c r="T122" s="135">
        <v>88.383325615871399</v>
      </c>
      <c r="U122" s="136">
        <v>58.211649000000001</v>
      </c>
      <c r="V122" s="137">
        <v>0.118987</v>
      </c>
      <c r="W122" s="135">
        <v>0</v>
      </c>
      <c r="X122" s="136">
        <v>0</v>
      </c>
      <c r="Y122" s="137">
        <v>0</v>
      </c>
      <c r="Z122" s="135">
        <v>160.793724370869</v>
      </c>
      <c r="AA122" s="136">
        <v>47.165743999999997</v>
      </c>
      <c r="AB122" s="137">
        <v>0.216471</v>
      </c>
      <c r="AC122" s="294"/>
      <c r="AD122" s="294"/>
      <c r="AE122" s="294"/>
      <c r="AF122" s="135">
        <v>742.793658904719</v>
      </c>
      <c r="AG122" s="136">
        <v>17.971713999999999</v>
      </c>
      <c r="AH122" s="137">
        <v>1</v>
      </c>
      <c r="AK122" s="134">
        <v>41880</v>
      </c>
      <c r="AL122" s="160">
        <f t="shared" si="1"/>
        <v>742.793658904719</v>
      </c>
      <c r="AM122" s="161">
        <f>1000*AL122/'PIB - BCB'!C297</f>
        <v>0.13174155358896267</v>
      </c>
    </row>
    <row r="123" spans="1:39">
      <c r="A123" s="138">
        <v>41912</v>
      </c>
      <c r="B123" s="139">
        <v>0</v>
      </c>
      <c r="C123" s="140">
        <v>0</v>
      </c>
      <c r="D123" s="141">
        <v>0</v>
      </c>
      <c r="E123" s="139">
        <v>173.16614186241699</v>
      </c>
      <c r="F123" s="140">
        <v>1.0000260000000001</v>
      </c>
      <c r="G123" s="141">
        <v>0.21058499999999999</v>
      </c>
      <c r="H123" s="139">
        <v>0</v>
      </c>
      <c r="I123" s="140">
        <v>0</v>
      </c>
      <c r="J123" s="141">
        <v>0</v>
      </c>
      <c r="K123" s="139">
        <v>491.00728773376699</v>
      </c>
      <c r="L123" s="140">
        <v>27.758109000000001</v>
      </c>
      <c r="M123" s="141">
        <v>0.59710700000000005</v>
      </c>
      <c r="N123" s="139">
        <v>76.466472200002698</v>
      </c>
      <c r="O123" s="140">
        <v>34.514454000000001</v>
      </c>
      <c r="P123" s="141">
        <v>9.2989000000000002E-2</v>
      </c>
      <c r="Q123" s="139">
        <v>0</v>
      </c>
      <c r="R123" s="140">
        <v>0</v>
      </c>
      <c r="S123" s="141">
        <v>0</v>
      </c>
      <c r="T123" s="139">
        <v>81.669512842328999</v>
      </c>
      <c r="U123" s="140">
        <v>56.744813999999998</v>
      </c>
      <c r="V123" s="141">
        <v>9.9317000000000003E-2</v>
      </c>
      <c r="W123" s="139">
        <v>0</v>
      </c>
      <c r="X123" s="140">
        <v>0</v>
      </c>
      <c r="Y123" s="141">
        <v>0</v>
      </c>
      <c r="Z123" s="139">
        <v>158.13598504233201</v>
      </c>
      <c r="AA123" s="140">
        <v>45.995348999999997</v>
      </c>
      <c r="AB123" s="141">
        <v>0.19230700000000001</v>
      </c>
      <c r="AC123" s="141"/>
      <c r="AD123" s="141"/>
      <c r="AE123" s="141"/>
      <c r="AF123" s="139">
        <v>822.30941463851605</v>
      </c>
      <c r="AG123" s="140">
        <v>25.630406000000001</v>
      </c>
      <c r="AH123" s="141">
        <v>1</v>
      </c>
      <c r="AK123" s="138">
        <v>41912</v>
      </c>
      <c r="AL123" s="160">
        <f t="shared" si="1"/>
        <v>822.30941463851605</v>
      </c>
      <c r="AM123" s="161">
        <f>1000*AL123/'PIB - BCB'!C298</f>
        <v>0.14467387114917171</v>
      </c>
    </row>
    <row r="124" spans="1:39">
      <c r="A124" s="134">
        <v>41943</v>
      </c>
      <c r="B124" s="135">
        <v>0</v>
      </c>
      <c r="C124" s="136">
        <v>0</v>
      </c>
      <c r="D124" s="137">
        <v>0</v>
      </c>
      <c r="E124" s="135">
        <v>232.69169759265299</v>
      </c>
      <c r="F124" s="136">
        <v>1</v>
      </c>
      <c r="G124" s="137">
        <v>0.25706800000000002</v>
      </c>
      <c r="H124" s="135">
        <v>0</v>
      </c>
      <c r="I124" s="136">
        <v>0</v>
      </c>
      <c r="J124" s="137">
        <v>0</v>
      </c>
      <c r="K124" s="135">
        <v>515.02855358819102</v>
      </c>
      <c r="L124" s="136">
        <v>12.295679</v>
      </c>
      <c r="M124" s="137">
        <v>0.56898300000000002</v>
      </c>
      <c r="N124" s="135">
        <v>88.426306081137795</v>
      </c>
      <c r="O124" s="136">
        <v>34.555545000000002</v>
      </c>
      <c r="P124" s="137">
        <v>9.7688999999999998E-2</v>
      </c>
      <c r="Q124" s="135">
        <v>0</v>
      </c>
      <c r="R124" s="136">
        <v>0</v>
      </c>
      <c r="S124" s="137">
        <v>0</v>
      </c>
      <c r="T124" s="135">
        <v>69.027261959804306</v>
      </c>
      <c r="U124" s="136">
        <v>63.239834999999999</v>
      </c>
      <c r="V124" s="137">
        <v>7.6258000000000006E-2</v>
      </c>
      <c r="W124" s="135">
        <v>0</v>
      </c>
      <c r="X124" s="136">
        <v>0</v>
      </c>
      <c r="Y124" s="137">
        <v>0</v>
      </c>
      <c r="Z124" s="135">
        <v>157.453568040942</v>
      </c>
      <c r="AA124" s="136">
        <v>47.130668</v>
      </c>
      <c r="AB124" s="137">
        <v>0.17394799999999999</v>
      </c>
      <c r="AC124" s="294"/>
      <c r="AD124" s="294"/>
      <c r="AE124" s="294"/>
      <c r="AF124" s="135">
        <v>905.17381922178595</v>
      </c>
      <c r="AG124" s="136">
        <v>15.451407</v>
      </c>
      <c r="AH124" s="137">
        <v>1</v>
      </c>
      <c r="AK124" s="134">
        <v>41943</v>
      </c>
      <c r="AL124" s="160">
        <f t="shared" si="1"/>
        <v>905.17381922178595</v>
      </c>
      <c r="AM124" s="161">
        <f>1000*AL124/'PIB - BCB'!C299</f>
        <v>0.15829904457184119</v>
      </c>
    </row>
    <row r="125" spans="1:39">
      <c r="A125" s="138">
        <v>41971</v>
      </c>
      <c r="B125" s="139">
        <v>0</v>
      </c>
      <c r="C125" s="140">
        <v>0</v>
      </c>
      <c r="D125" s="141">
        <v>0</v>
      </c>
      <c r="E125" s="139">
        <v>168.32471163022899</v>
      </c>
      <c r="F125" s="140">
        <v>0.99999899999999997</v>
      </c>
      <c r="G125" s="141">
        <v>0.18660399999999999</v>
      </c>
      <c r="H125" s="139">
        <v>0</v>
      </c>
      <c r="I125" s="140">
        <v>0</v>
      </c>
      <c r="J125" s="141">
        <v>0</v>
      </c>
      <c r="K125" s="139">
        <v>577.10003531278903</v>
      </c>
      <c r="L125" s="140">
        <v>13.486015999999999</v>
      </c>
      <c r="M125" s="141">
        <v>0.63977099999999998</v>
      </c>
      <c r="N125" s="139">
        <v>92.146962050838994</v>
      </c>
      <c r="O125" s="140">
        <v>32.342005999999998</v>
      </c>
      <c r="P125" s="141">
        <v>0.10215299999999999</v>
      </c>
      <c r="Q125" s="139">
        <v>0</v>
      </c>
      <c r="R125" s="140">
        <v>0</v>
      </c>
      <c r="S125" s="141">
        <v>0</v>
      </c>
      <c r="T125" s="139">
        <v>64.469045716767496</v>
      </c>
      <c r="U125" s="140">
        <v>60.00723</v>
      </c>
      <c r="V125" s="141">
        <v>7.1470000000000006E-2</v>
      </c>
      <c r="W125" s="139">
        <v>0</v>
      </c>
      <c r="X125" s="140">
        <v>0</v>
      </c>
      <c r="Y125" s="141">
        <v>0</v>
      </c>
      <c r="Z125" s="139">
        <v>156.61600776760699</v>
      </c>
      <c r="AA125" s="140">
        <v>43.730054000000003</v>
      </c>
      <c r="AB125" s="141">
        <v>0.173624</v>
      </c>
      <c r="AC125" s="141"/>
      <c r="AD125" s="141"/>
      <c r="AE125" s="141"/>
      <c r="AF125" s="139">
        <v>902.04075471062401</v>
      </c>
      <c r="AG125" s="140">
        <v>16.407164000000002</v>
      </c>
      <c r="AH125" s="141">
        <v>1</v>
      </c>
      <c r="AK125" s="138">
        <v>41971</v>
      </c>
      <c r="AL125" s="160">
        <f t="shared" si="1"/>
        <v>902.04075471062401</v>
      </c>
      <c r="AM125" s="161">
        <f>1000*AL125/'PIB - BCB'!C300</f>
        <v>0.1569368020930568</v>
      </c>
    </row>
    <row r="126" spans="1:39">
      <c r="A126" s="134">
        <v>42004</v>
      </c>
      <c r="B126" s="135">
        <v>0</v>
      </c>
      <c r="C126" s="136">
        <v>0</v>
      </c>
      <c r="D126" s="137">
        <v>0</v>
      </c>
      <c r="E126" s="135">
        <v>127.652005191898</v>
      </c>
      <c r="F126" s="136">
        <v>1</v>
      </c>
      <c r="G126" s="137">
        <v>0.148759</v>
      </c>
      <c r="H126" s="135">
        <v>0</v>
      </c>
      <c r="I126" s="136">
        <v>0</v>
      </c>
      <c r="J126" s="137">
        <v>0</v>
      </c>
      <c r="K126" s="135">
        <v>555.94122742766206</v>
      </c>
      <c r="L126" s="136">
        <v>20.859411999999999</v>
      </c>
      <c r="M126" s="137">
        <v>0.64786699999999997</v>
      </c>
      <c r="N126" s="135">
        <v>105.83026423714399</v>
      </c>
      <c r="O126" s="136">
        <v>32.147927000000003</v>
      </c>
      <c r="P126" s="137">
        <v>0.12332899999999999</v>
      </c>
      <c r="Q126" s="135">
        <v>0</v>
      </c>
      <c r="R126" s="136">
        <v>0</v>
      </c>
      <c r="S126" s="137">
        <v>0</v>
      </c>
      <c r="T126" s="135">
        <v>68.686098299040395</v>
      </c>
      <c r="U126" s="136">
        <v>55.993620999999997</v>
      </c>
      <c r="V126" s="137">
        <v>8.0043000000000003E-2</v>
      </c>
      <c r="W126" s="135">
        <v>0</v>
      </c>
      <c r="X126" s="136">
        <v>0</v>
      </c>
      <c r="Y126" s="137">
        <v>0</v>
      </c>
      <c r="Z126" s="135">
        <v>174.516362536184</v>
      </c>
      <c r="AA126" s="136">
        <v>41.533109000000003</v>
      </c>
      <c r="AB126" s="137">
        <v>0.203373</v>
      </c>
      <c r="AC126" s="294"/>
      <c r="AD126" s="294"/>
      <c r="AE126" s="294"/>
      <c r="AF126" s="135">
        <v>858.10959515574405</v>
      </c>
      <c r="AG126" s="136">
        <v>22.109607</v>
      </c>
      <c r="AH126" s="137">
        <v>1</v>
      </c>
      <c r="AK126" s="134">
        <v>42004</v>
      </c>
      <c r="AL126" s="160">
        <f t="shared" si="1"/>
        <v>858.10959515574405</v>
      </c>
      <c r="AM126" s="161">
        <f>1000*AL126/'PIB - BCB'!C301</f>
        <v>0.14848876520638668</v>
      </c>
    </row>
    <row r="127" spans="1:39">
      <c r="A127" s="138">
        <v>42034</v>
      </c>
      <c r="B127" s="139">
        <v>-7.4523431751999996E-3</v>
      </c>
      <c r="C127" s="140">
        <v>1.999997</v>
      </c>
      <c r="D127" s="141">
        <v>-7.9999999999999996E-6</v>
      </c>
      <c r="E127" s="139">
        <v>179.35365473103201</v>
      </c>
      <c r="F127" s="140">
        <v>0.99999899999999997</v>
      </c>
      <c r="G127" s="141">
        <v>0.194747</v>
      </c>
      <c r="H127" s="139">
        <v>0</v>
      </c>
      <c r="I127" s="140">
        <v>0</v>
      </c>
      <c r="J127" s="141">
        <v>0</v>
      </c>
      <c r="K127" s="139">
        <v>576.20921986422502</v>
      </c>
      <c r="L127" s="140">
        <v>13.733912</v>
      </c>
      <c r="M127" s="141">
        <v>0.62566299999999997</v>
      </c>
      <c r="N127" s="139">
        <v>101.288130097832</v>
      </c>
      <c r="O127" s="140">
        <v>31.300595999999999</v>
      </c>
      <c r="P127" s="141">
        <v>0.109981</v>
      </c>
      <c r="Q127" s="139">
        <v>0</v>
      </c>
      <c r="R127" s="140">
        <v>0</v>
      </c>
      <c r="S127" s="141">
        <v>0</v>
      </c>
      <c r="T127" s="139">
        <v>64.113550738422802</v>
      </c>
      <c r="U127" s="140">
        <v>61.847980999999997</v>
      </c>
      <c r="V127" s="141">
        <v>6.9615999999999997E-2</v>
      </c>
      <c r="W127" s="139">
        <v>0</v>
      </c>
      <c r="X127" s="140">
        <v>0</v>
      </c>
      <c r="Y127" s="141">
        <v>0</v>
      </c>
      <c r="Z127" s="139">
        <v>165.401680836255</v>
      </c>
      <c r="AA127" s="140">
        <v>43.141475</v>
      </c>
      <c r="AB127" s="141">
        <v>0.17959700000000001</v>
      </c>
      <c r="AC127" s="141"/>
      <c r="AD127" s="141"/>
      <c r="AE127" s="141"/>
      <c r="AF127" s="139">
        <v>920.95710308833702</v>
      </c>
      <c r="AG127" s="140">
        <v>16.535643</v>
      </c>
      <c r="AH127" s="141">
        <v>1</v>
      </c>
      <c r="AK127" s="138">
        <v>42034</v>
      </c>
      <c r="AL127" s="160">
        <f t="shared" si="1"/>
        <v>920.95710308833702</v>
      </c>
      <c r="AM127" s="161">
        <f>1000*AL127/'PIB - BCB'!C302</f>
        <v>0.15880492556303272</v>
      </c>
    </row>
    <row r="128" spans="1:39">
      <c r="A128" s="134">
        <v>42062</v>
      </c>
      <c r="B128" s="135">
        <v>-8.6986028194000007E-3</v>
      </c>
      <c r="C128" s="136">
        <v>1</v>
      </c>
      <c r="D128" s="137">
        <v>-9.0000000000000002E-6</v>
      </c>
      <c r="E128" s="135">
        <v>126.242433916265</v>
      </c>
      <c r="F128" s="136">
        <v>0.99999899999999997</v>
      </c>
      <c r="G128" s="137">
        <v>0.137658</v>
      </c>
      <c r="H128" s="135">
        <v>0</v>
      </c>
      <c r="I128" s="136">
        <v>0</v>
      </c>
      <c r="J128" s="137">
        <v>0</v>
      </c>
      <c r="K128" s="135">
        <v>619.82001540540796</v>
      </c>
      <c r="L128" s="136">
        <v>12.487723000000001</v>
      </c>
      <c r="M128" s="137">
        <v>0.67586800000000002</v>
      </c>
      <c r="N128" s="135">
        <v>110.09600405289299</v>
      </c>
      <c r="O128" s="136">
        <v>30.496957999999999</v>
      </c>
      <c r="P128" s="137">
        <v>0.120051</v>
      </c>
      <c r="Q128" s="135">
        <v>0</v>
      </c>
      <c r="R128" s="136">
        <v>0</v>
      </c>
      <c r="S128" s="137">
        <v>0</v>
      </c>
      <c r="T128" s="135">
        <v>60.922100297396597</v>
      </c>
      <c r="U128" s="136">
        <v>59.205150000000003</v>
      </c>
      <c r="V128" s="137">
        <v>6.6431000000000004E-2</v>
      </c>
      <c r="W128" s="135">
        <v>0</v>
      </c>
      <c r="X128" s="136">
        <v>0</v>
      </c>
      <c r="Y128" s="137">
        <v>0</v>
      </c>
      <c r="Z128" s="135">
        <v>171.01810435028901</v>
      </c>
      <c r="AA128" s="136">
        <v>40.723731000000001</v>
      </c>
      <c r="AB128" s="137">
        <v>0.18648200000000001</v>
      </c>
      <c r="AC128" s="294"/>
      <c r="AD128" s="294"/>
      <c r="AE128" s="294"/>
      <c r="AF128" s="135">
        <v>917.071855069143</v>
      </c>
      <c r="AG128" s="136">
        <v>16.171982</v>
      </c>
      <c r="AH128" s="137">
        <v>1</v>
      </c>
      <c r="AK128" s="134">
        <v>42062</v>
      </c>
      <c r="AL128" s="160">
        <f t="shared" si="1"/>
        <v>917.071855069143</v>
      </c>
      <c r="AM128" s="161">
        <f>1000*AL128/'PIB - BCB'!C303</f>
        <v>0.15783981877985973</v>
      </c>
    </row>
    <row r="129" spans="1:39">
      <c r="A129" s="138">
        <v>42094</v>
      </c>
      <c r="B129" s="139">
        <v>-0.64820752084269995</v>
      </c>
      <c r="C129" s="140">
        <v>1.4998739999999999</v>
      </c>
      <c r="D129" s="141">
        <v>-7.1599999999999995E-4</v>
      </c>
      <c r="E129" s="139">
        <v>109.400396139458</v>
      </c>
      <c r="F129" s="140">
        <v>1.001563</v>
      </c>
      <c r="G129" s="141">
        <v>0.120922</v>
      </c>
      <c r="H129" s="139">
        <v>0</v>
      </c>
      <c r="I129" s="140">
        <v>0</v>
      </c>
      <c r="J129" s="141">
        <v>0</v>
      </c>
      <c r="K129" s="139">
        <v>614.58711580134297</v>
      </c>
      <c r="L129" s="140">
        <v>25.256727999999999</v>
      </c>
      <c r="M129" s="141">
        <v>0.67931600000000003</v>
      </c>
      <c r="N129" s="139">
        <v>115.765811882039</v>
      </c>
      <c r="O129" s="140">
        <v>34.293863000000002</v>
      </c>
      <c r="P129" s="141">
        <v>0.12795799999999999</v>
      </c>
      <c r="Q129" s="139">
        <v>0</v>
      </c>
      <c r="R129" s="140">
        <v>0</v>
      </c>
      <c r="S129" s="141">
        <v>0</v>
      </c>
      <c r="T129" s="139">
        <v>65.609408064680906</v>
      </c>
      <c r="U129" s="140">
        <v>66.755064000000004</v>
      </c>
      <c r="V129" s="141">
        <v>7.2519E-2</v>
      </c>
      <c r="W129" s="139">
        <v>0</v>
      </c>
      <c r="X129" s="140">
        <v>0</v>
      </c>
      <c r="Y129" s="141">
        <v>0</v>
      </c>
      <c r="Z129" s="139">
        <v>181.37521994671999</v>
      </c>
      <c r="AA129" s="140">
        <v>46.036152000000001</v>
      </c>
      <c r="AB129" s="141">
        <v>0.20047699999999999</v>
      </c>
      <c r="AC129" s="141"/>
      <c r="AD129" s="141"/>
      <c r="AE129" s="141"/>
      <c r="AF129" s="139">
        <v>904.71452436667801</v>
      </c>
      <c r="AG129" s="140">
        <v>26.506565999999999</v>
      </c>
      <c r="AH129" s="141">
        <v>1</v>
      </c>
      <c r="AK129" s="138">
        <v>42094</v>
      </c>
      <c r="AL129" s="160">
        <f t="shared" si="1"/>
        <v>904.71452436667801</v>
      </c>
      <c r="AM129" s="161">
        <f>1000*AL129/'PIB - BCB'!C304</f>
        <v>0.15466613931950315</v>
      </c>
    </row>
    <row r="130" spans="1:39">
      <c r="A130" s="134">
        <v>42124</v>
      </c>
      <c r="B130" s="135">
        <v>-2.6272499298284999</v>
      </c>
      <c r="C130" s="136">
        <v>1</v>
      </c>
      <c r="D130" s="137">
        <v>-2.9359999999999998E-3</v>
      </c>
      <c r="E130" s="135">
        <v>73.802125343202505</v>
      </c>
      <c r="F130" s="136">
        <v>0.99999899999999997</v>
      </c>
      <c r="G130" s="137">
        <v>8.2492999999999997E-2</v>
      </c>
      <c r="H130" s="135">
        <v>0</v>
      </c>
      <c r="I130" s="136">
        <v>0</v>
      </c>
      <c r="J130" s="137">
        <v>0</v>
      </c>
      <c r="K130" s="135">
        <v>614.613419448983</v>
      </c>
      <c r="L130" s="136">
        <v>10.59502</v>
      </c>
      <c r="M130" s="137">
        <v>0.68699200000000005</v>
      </c>
      <c r="N130" s="135">
        <v>134.33754625141299</v>
      </c>
      <c r="O130" s="136">
        <v>32.329816000000001</v>
      </c>
      <c r="P130" s="137">
        <v>0.15015700000000001</v>
      </c>
      <c r="Q130" s="135">
        <v>0</v>
      </c>
      <c r="R130" s="136">
        <v>0</v>
      </c>
      <c r="S130" s="137">
        <v>0</v>
      </c>
      <c r="T130" s="135">
        <v>74.518037079256999</v>
      </c>
      <c r="U130" s="136">
        <v>73.348286000000002</v>
      </c>
      <c r="V130" s="137">
        <v>8.3293000000000006E-2</v>
      </c>
      <c r="W130" s="135">
        <v>0</v>
      </c>
      <c r="X130" s="136">
        <v>0</v>
      </c>
      <c r="Y130" s="137">
        <v>0</v>
      </c>
      <c r="Z130" s="135">
        <v>208.85558333066999</v>
      </c>
      <c r="AA130" s="136">
        <v>46.964885000000002</v>
      </c>
      <c r="AB130" s="137">
        <v>0.23345099999999999</v>
      </c>
      <c r="AC130" s="294"/>
      <c r="AD130" s="294"/>
      <c r="AE130" s="294"/>
      <c r="AF130" s="135">
        <v>894.64387819302704</v>
      </c>
      <c r="AG130" s="136">
        <v>18.322255999999999</v>
      </c>
      <c r="AH130" s="137">
        <v>1</v>
      </c>
      <c r="AK130" s="134">
        <v>42124</v>
      </c>
      <c r="AL130" s="160">
        <f t="shared" si="1"/>
        <v>894.64387819302704</v>
      </c>
      <c r="AM130" s="161">
        <f>1000*AL130/'PIB - BCB'!C305</f>
        <v>0.15249632268415869</v>
      </c>
    </row>
    <row r="131" spans="1:39">
      <c r="A131" s="138">
        <v>42153</v>
      </c>
      <c r="B131" s="139">
        <v>-0.1150297470075</v>
      </c>
      <c r="C131" s="140">
        <v>1.49987</v>
      </c>
      <c r="D131" s="141">
        <v>-1.3200000000000001E-4</v>
      </c>
      <c r="E131" s="139">
        <v>111.583954569642</v>
      </c>
      <c r="F131" s="140">
        <v>1.001627</v>
      </c>
      <c r="G131" s="141">
        <v>0.12836400000000001</v>
      </c>
      <c r="H131" s="139">
        <v>0</v>
      </c>
      <c r="I131" s="140">
        <v>0</v>
      </c>
      <c r="J131" s="141">
        <v>0</v>
      </c>
      <c r="K131" s="139">
        <v>537.14096737747195</v>
      </c>
      <c r="L131" s="140">
        <v>13.483663999999999</v>
      </c>
      <c r="M131" s="141">
        <v>0.61791799999999997</v>
      </c>
      <c r="N131" s="139">
        <v>140.187534569473</v>
      </c>
      <c r="O131" s="140">
        <v>31.731151000000001</v>
      </c>
      <c r="P131" s="141">
        <v>0.161269</v>
      </c>
      <c r="Q131" s="139">
        <v>0</v>
      </c>
      <c r="R131" s="140">
        <v>0</v>
      </c>
      <c r="S131" s="141">
        <v>0</v>
      </c>
      <c r="T131" s="139">
        <v>80.477587468536498</v>
      </c>
      <c r="U131" s="140">
        <v>68.806385000000006</v>
      </c>
      <c r="V131" s="141">
        <v>9.2579999999999996E-2</v>
      </c>
      <c r="W131" s="139">
        <v>0</v>
      </c>
      <c r="X131" s="140">
        <v>0</v>
      </c>
      <c r="Y131" s="141">
        <v>0</v>
      </c>
      <c r="Z131" s="139">
        <v>220.66512203801</v>
      </c>
      <c r="AA131" s="140">
        <v>45.252659999999999</v>
      </c>
      <c r="AB131" s="141">
        <v>0.25384899999999999</v>
      </c>
      <c r="AC131" s="141"/>
      <c r="AD131" s="141"/>
      <c r="AE131" s="141"/>
      <c r="AF131" s="139">
        <v>869.275014238116</v>
      </c>
      <c r="AG131" s="140">
        <v>19.947547</v>
      </c>
      <c r="AH131" s="141">
        <v>1</v>
      </c>
      <c r="AK131" s="138">
        <v>42153</v>
      </c>
      <c r="AL131" s="160">
        <f t="shared" si="1"/>
        <v>869.275014238116</v>
      </c>
      <c r="AM131" s="161">
        <f>1000*AL131/'PIB - BCB'!C306</f>
        <v>0.14790730235718336</v>
      </c>
    </row>
    <row r="132" spans="1:39">
      <c r="A132" s="134">
        <v>42185</v>
      </c>
      <c r="B132" s="135">
        <v>-9.9264350287099998E-2</v>
      </c>
      <c r="C132" s="136">
        <v>1.4998659999999999</v>
      </c>
      <c r="D132" s="137">
        <v>-1.16E-4</v>
      </c>
      <c r="E132" s="135">
        <v>72.373273911378504</v>
      </c>
      <c r="F132" s="136">
        <v>0.99999899999999997</v>
      </c>
      <c r="G132" s="137">
        <v>8.4776000000000004E-2</v>
      </c>
      <c r="H132" s="135">
        <v>0</v>
      </c>
      <c r="I132" s="136">
        <v>0</v>
      </c>
      <c r="J132" s="137">
        <v>0</v>
      </c>
      <c r="K132" s="135">
        <v>532.16570701994704</v>
      </c>
      <c r="L132" s="136">
        <v>26.355481999999999</v>
      </c>
      <c r="M132" s="137">
        <v>0.62336800000000003</v>
      </c>
      <c r="N132" s="135">
        <v>158.453811380774</v>
      </c>
      <c r="O132" s="136">
        <v>35.183805</v>
      </c>
      <c r="P132" s="137">
        <v>0.185609</v>
      </c>
      <c r="Q132" s="135">
        <v>0</v>
      </c>
      <c r="R132" s="136">
        <v>0</v>
      </c>
      <c r="S132" s="137">
        <v>0</v>
      </c>
      <c r="T132" s="135">
        <v>90.799934460398504</v>
      </c>
      <c r="U132" s="136">
        <v>71.580539999999999</v>
      </c>
      <c r="V132" s="137">
        <v>0.106361</v>
      </c>
      <c r="W132" s="135">
        <v>0</v>
      </c>
      <c r="X132" s="136">
        <v>0</v>
      </c>
      <c r="Y132" s="137">
        <v>0</v>
      </c>
      <c r="Z132" s="135">
        <v>249.25374584117299</v>
      </c>
      <c r="AA132" s="136">
        <v>48.442667999999998</v>
      </c>
      <c r="AB132" s="137">
        <v>0.29197099999999998</v>
      </c>
      <c r="AC132" s="294"/>
      <c r="AD132" s="294"/>
      <c r="AE132" s="294"/>
      <c r="AF132" s="135">
        <v>853.69346242221104</v>
      </c>
      <c r="AG132" s="136">
        <v>30.657637000000001</v>
      </c>
      <c r="AH132" s="137">
        <v>1</v>
      </c>
      <c r="AK132" s="134">
        <v>42185</v>
      </c>
      <c r="AL132" s="160">
        <f t="shared" si="1"/>
        <v>853.69346242221104</v>
      </c>
      <c r="AM132" s="161">
        <f>1000*AL132/'PIB - BCB'!C307</f>
        <v>0.1445201967924449</v>
      </c>
    </row>
    <row r="133" spans="1:39">
      <c r="A133" s="138">
        <v>42216</v>
      </c>
      <c r="B133" s="139">
        <v>0</v>
      </c>
      <c r="C133" s="140">
        <v>0</v>
      </c>
      <c r="D133" s="141">
        <v>0</v>
      </c>
      <c r="E133" s="139">
        <v>115.757220804398</v>
      </c>
      <c r="F133" s="140">
        <v>0.99999899999999997</v>
      </c>
      <c r="G133" s="141">
        <v>0.13011800000000001</v>
      </c>
      <c r="H133" s="139">
        <v>0</v>
      </c>
      <c r="I133" s="140">
        <v>0</v>
      </c>
      <c r="J133" s="141">
        <v>0</v>
      </c>
      <c r="K133" s="139">
        <v>535.21804864174703</v>
      </c>
      <c r="L133" s="140">
        <v>12.135994</v>
      </c>
      <c r="M133" s="141">
        <v>0.60161699999999996</v>
      </c>
      <c r="N133" s="139">
        <v>139.446800547507</v>
      </c>
      <c r="O133" s="140">
        <v>29.794015000000002</v>
      </c>
      <c r="P133" s="141">
        <v>0.156746</v>
      </c>
      <c r="Q133" s="139">
        <v>0</v>
      </c>
      <c r="R133" s="140">
        <v>0</v>
      </c>
      <c r="S133" s="141">
        <v>0</v>
      </c>
      <c r="T133" s="139">
        <v>99.209206558267297</v>
      </c>
      <c r="U133" s="140">
        <v>71.647685999999993</v>
      </c>
      <c r="V133" s="141">
        <v>0.11151700000000001</v>
      </c>
      <c r="W133" s="139">
        <v>0</v>
      </c>
      <c r="X133" s="140">
        <v>0</v>
      </c>
      <c r="Y133" s="141">
        <v>0</v>
      </c>
      <c r="Z133" s="139">
        <v>238.65600710577399</v>
      </c>
      <c r="AA133" s="140">
        <v>47.192568999999999</v>
      </c>
      <c r="AB133" s="141">
        <v>0.26826299999999997</v>
      </c>
      <c r="AC133" s="141"/>
      <c r="AD133" s="141"/>
      <c r="AE133" s="141"/>
      <c r="AF133" s="139">
        <v>889.63127655191897</v>
      </c>
      <c r="AG133" s="140">
        <v>20.091414</v>
      </c>
      <c r="AH133" s="141">
        <v>1</v>
      </c>
      <c r="AK133" s="138">
        <v>42216</v>
      </c>
      <c r="AL133" s="160">
        <f t="shared" si="1"/>
        <v>889.63127655191897</v>
      </c>
      <c r="AM133" s="161">
        <f>1000*AL133/'PIB - BCB'!C308</f>
        <v>0.15007809936681937</v>
      </c>
    </row>
    <row r="134" spans="1:39">
      <c r="A134" s="134">
        <v>42247</v>
      </c>
      <c r="B134" s="135">
        <v>0</v>
      </c>
      <c r="C134" s="136">
        <v>0</v>
      </c>
      <c r="D134" s="137">
        <v>0</v>
      </c>
      <c r="E134" s="135">
        <v>114.215714277613</v>
      </c>
      <c r="F134" s="136">
        <v>1</v>
      </c>
      <c r="G134" s="137">
        <v>0.12812699999999999</v>
      </c>
      <c r="H134" s="135">
        <v>0</v>
      </c>
      <c r="I134" s="136">
        <v>0</v>
      </c>
      <c r="J134" s="137">
        <v>0</v>
      </c>
      <c r="K134" s="135">
        <v>528.90796990197998</v>
      </c>
      <c r="L134" s="136">
        <v>12.980705</v>
      </c>
      <c r="M134" s="137">
        <v>0.59333000000000002</v>
      </c>
      <c r="N134" s="135">
        <v>134.17540378005901</v>
      </c>
      <c r="O134" s="136">
        <v>27.667376999999998</v>
      </c>
      <c r="P134" s="137">
        <v>0.15051800000000001</v>
      </c>
      <c r="Q134" s="135">
        <v>0</v>
      </c>
      <c r="R134" s="136">
        <v>0</v>
      </c>
      <c r="S134" s="137">
        <v>0</v>
      </c>
      <c r="T134" s="135">
        <v>114.123011772019</v>
      </c>
      <c r="U134" s="136">
        <v>66.462434999999999</v>
      </c>
      <c r="V134" s="137">
        <v>0.128023</v>
      </c>
      <c r="W134" s="135">
        <v>0</v>
      </c>
      <c r="X134" s="136">
        <v>0</v>
      </c>
      <c r="Y134" s="137">
        <v>0</v>
      </c>
      <c r="Z134" s="135">
        <v>248.29841555207699</v>
      </c>
      <c r="AA134" s="136">
        <v>45.498376</v>
      </c>
      <c r="AB134" s="137">
        <v>0.27854099999999998</v>
      </c>
      <c r="AC134" s="294"/>
      <c r="AD134" s="294"/>
      <c r="AE134" s="294"/>
      <c r="AF134" s="135">
        <v>891.42209973166996</v>
      </c>
      <c r="AG134" s="136">
        <v>20.503181000000001</v>
      </c>
      <c r="AH134" s="137">
        <v>1</v>
      </c>
      <c r="AK134" s="134">
        <v>42247</v>
      </c>
      <c r="AL134" s="160">
        <f t="shared" si="1"/>
        <v>891.42209973166996</v>
      </c>
      <c r="AM134" s="161">
        <f>1000*AL134/'PIB - BCB'!C309</f>
        <v>0.14999348564720763</v>
      </c>
    </row>
    <row r="135" spans="1:39">
      <c r="A135" s="138">
        <v>42277</v>
      </c>
      <c r="B135" s="139">
        <v>-0.2604543838028</v>
      </c>
      <c r="C135" s="140">
        <v>1.4998610000000001</v>
      </c>
      <c r="D135" s="141">
        <v>-2.8800000000000001E-4</v>
      </c>
      <c r="E135" s="139">
        <v>159.65804504629301</v>
      </c>
      <c r="F135" s="140">
        <v>1.0000230000000001</v>
      </c>
      <c r="G135" s="141">
        <v>0.17682600000000001</v>
      </c>
      <c r="H135" s="139">
        <v>0</v>
      </c>
      <c r="I135" s="140">
        <v>0</v>
      </c>
      <c r="J135" s="141">
        <v>0</v>
      </c>
      <c r="K135" s="139">
        <v>488.20342763445399</v>
      </c>
      <c r="L135" s="140">
        <v>21.650238000000002</v>
      </c>
      <c r="M135" s="141">
        <v>0.54070200000000002</v>
      </c>
      <c r="N135" s="139">
        <v>137.37697361117199</v>
      </c>
      <c r="O135" s="140">
        <v>37.899887</v>
      </c>
      <c r="P135" s="141">
        <v>0.15214900000000001</v>
      </c>
      <c r="Q135" s="139">
        <v>0</v>
      </c>
      <c r="R135" s="140">
        <v>0</v>
      </c>
      <c r="S135" s="141">
        <v>0</v>
      </c>
      <c r="T135" s="139">
        <v>117.92740367075299</v>
      </c>
      <c r="U135" s="140">
        <v>64.796211999999997</v>
      </c>
      <c r="V135" s="141">
        <v>0.130608</v>
      </c>
      <c r="W135" s="139">
        <v>0</v>
      </c>
      <c r="X135" s="140">
        <v>0</v>
      </c>
      <c r="Y135" s="141">
        <v>0</v>
      </c>
      <c r="Z135" s="139">
        <v>255.30437728192501</v>
      </c>
      <c r="AA135" s="140">
        <v>50.323543000000001</v>
      </c>
      <c r="AB135" s="141">
        <v>0.28275800000000001</v>
      </c>
      <c r="AC135" s="141"/>
      <c r="AD135" s="141"/>
      <c r="AE135" s="141"/>
      <c r="AF135" s="139">
        <v>902.90539557886905</v>
      </c>
      <c r="AG135" s="140">
        <v>26.112162000000001</v>
      </c>
      <c r="AH135" s="141">
        <v>1</v>
      </c>
      <c r="AK135" s="138">
        <v>42277</v>
      </c>
      <c r="AL135" s="160">
        <f t="shared" ref="AL135:AL170" si="2">AF135</f>
        <v>902.90539557886905</v>
      </c>
      <c r="AM135" s="161">
        <f>1000*AL135/'PIB - BCB'!C310</f>
        <v>0.15166814401746892</v>
      </c>
    </row>
    <row r="136" spans="1:39">
      <c r="A136" s="134">
        <v>42307</v>
      </c>
      <c r="B136" s="135">
        <v>0</v>
      </c>
      <c r="C136" s="136">
        <v>0</v>
      </c>
      <c r="D136" s="137">
        <v>0</v>
      </c>
      <c r="E136" s="135">
        <v>231.107796971395</v>
      </c>
      <c r="F136" s="136">
        <v>1.0004850000000001</v>
      </c>
      <c r="G136" s="137">
        <v>0.23560200000000001</v>
      </c>
      <c r="H136" s="135">
        <v>0</v>
      </c>
      <c r="I136" s="136">
        <v>0</v>
      </c>
      <c r="J136" s="137">
        <v>0</v>
      </c>
      <c r="K136" s="135">
        <v>486.59835323798097</v>
      </c>
      <c r="L136" s="136">
        <v>11.971413999999999</v>
      </c>
      <c r="M136" s="137">
        <v>0.496062</v>
      </c>
      <c r="N136" s="135">
        <v>158.20843518978799</v>
      </c>
      <c r="O136" s="136">
        <v>32.503095999999999</v>
      </c>
      <c r="P136" s="137">
        <v>0.16128500000000001</v>
      </c>
      <c r="Q136" s="135">
        <v>0</v>
      </c>
      <c r="R136" s="136">
        <v>0</v>
      </c>
      <c r="S136" s="137">
        <v>0</v>
      </c>
      <c r="T136" s="135">
        <v>105.007679336374</v>
      </c>
      <c r="U136" s="136">
        <v>57.739677999999998</v>
      </c>
      <c r="V136" s="137">
        <v>0.10704900000000001</v>
      </c>
      <c r="W136" s="135">
        <v>0</v>
      </c>
      <c r="X136" s="136">
        <v>0</v>
      </c>
      <c r="Y136" s="137">
        <v>0</v>
      </c>
      <c r="Z136" s="135">
        <v>263.21611452616202</v>
      </c>
      <c r="AA136" s="136">
        <v>42.571001000000003</v>
      </c>
      <c r="AB136" s="137">
        <v>0.26833499999999999</v>
      </c>
      <c r="AC136" s="294"/>
      <c r="AD136" s="294"/>
      <c r="AE136" s="294"/>
      <c r="AF136" s="135">
        <v>980.92226473553796</v>
      </c>
      <c r="AG136" s="136">
        <v>17.597584999999999</v>
      </c>
      <c r="AH136" s="137">
        <v>1</v>
      </c>
      <c r="AK136" s="138">
        <v>42308</v>
      </c>
      <c r="AL136" s="160">
        <f t="shared" si="2"/>
        <v>980.92226473553796</v>
      </c>
      <c r="AM136" s="161">
        <f>1000*AL136/'PIB - BCB'!C311</f>
        <v>0.16435918876457073</v>
      </c>
    </row>
    <row r="137" spans="1:39">
      <c r="A137" s="134">
        <v>42338</v>
      </c>
      <c r="B137" s="135">
        <v>0</v>
      </c>
      <c r="C137" s="136">
        <v>0</v>
      </c>
      <c r="D137" s="137">
        <v>0</v>
      </c>
      <c r="E137" s="135">
        <v>213.42807880889401</v>
      </c>
      <c r="F137" s="136">
        <v>1.0005029999999999</v>
      </c>
      <c r="G137" s="137">
        <v>0.22700799999999999</v>
      </c>
      <c r="H137" s="135">
        <v>0</v>
      </c>
      <c r="I137" s="136">
        <v>0</v>
      </c>
      <c r="J137" s="137">
        <v>0</v>
      </c>
      <c r="K137" s="135">
        <v>482.14832256931601</v>
      </c>
      <c r="L137" s="136">
        <v>12.936317000000001</v>
      </c>
      <c r="M137" s="137">
        <v>0.51282700000000003</v>
      </c>
      <c r="N137" s="135">
        <v>151.01186448672499</v>
      </c>
      <c r="O137" s="136">
        <v>26.590235</v>
      </c>
      <c r="P137" s="137">
        <v>0.16062000000000001</v>
      </c>
      <c r="Q137" s="135">
        <v>0</v>
      </c>
      <c r="R137" s="136">
        <v>0</v>
      </c>
      <c r="S137" s="137">
        <v>0</v>
      </c>
      <c r="T137" s="135">
        <v>93.588263408567499</v>
      </c>
      <c r="U137" s="136">
        <v>44.832721999999997</v>
      </c>
      <c r="V137" s="137">
        <v>9.9543000000000006E-2</v>
      </c>
      <c r="W137" s="135">
        <v>0</v>
      </c>
      <c r="X137" s="136">
        <v>0</v>
      </c>
      <c r="Y137" s="137">
        <v>0</v>
      </c>
      <c r="Z137" s="135">
        <v>244.60012789529199</v>
      </c>
      <c r="AA137" s="136">
        <v>33.570127999999997</v>
      </c>
      <c r="AB137" s="137">
        <v>0.26016400000000001</v>
      </c>
      <c r="AC137" s="294"/>
      <c r="AD137" s="294"/>
      <c r="AE137" s="294"/>
      <c r="AF137" s="135">
        <v>940.17652927350196</v>
      </c>
      <c r="AG137" s="136">
        <v>15.594961</v>
      </c>
      <c r="AH137" s="137">
        <v>1</v>
      </c>
      <c r="AK137" s="138">
        <v>42338</v>
      </c>
      <c r="AL137" s="160">
        <f t="shared" si="2"/>
        <v>940.17652927350196</v>
      </c>
      <c r="AM137" s="161">
        <f>1000*AL137/'PIB - BCB'!C312</f>
        <v>0.15714753904328824</v>
      </c>
    </row>
    <row r="138" spans="1:39">
      <c r="A138" s="134">
        <v>42369</v>
      </c>
      <c r="B138" s="135">
        <v>-0.1491319877268</v>
      </c>
      <c r="C138" s="136">
        <v>1.4998610000000001</v>
      </c>
      <c r="D138" s="137">
        <v>-1.6100000000000001E-4</v>
      </c>
      <c r="E138" s="135">
        <v>261.85908729288298</v>
      </c>
      <c r="F138" s="136">
        <v>1.0020579999999999</v>
      </c>
      <c r="G138" s="137">
        <v>0.28436099999999997</v>
      </c>
      <c r="H138" s="135">
        <v>0</v>
      </c>
      <c r="I138" s="136">
        <v>0</v>
      </c>
      <c r="J138" s="137">
        <v>0</v>
      </c>
      <c r="K138" s="135">
        <v>456.12228257853002</v>
      </c>
      <c r="L138" s="136">
        <v>24.478819000000001</v>
      </c>
      <c r="M138" s="137">
        <v>0.49531799999999998</v>
      </c>
      <c r="N138" s="135">
        <v>117.176145234678</v>
      </c>
      <c r="O138" s="136">
        <v>27.872304</v>
      </c>
      <c r="P138" s="137">
        <v>0.127245</v>
      </c>
      <c r="Q138" s="135">
        <v>0</v>
      </c>
      <c r="R138" s="136">
        <v>0</v>
      </c>
      <c r="S138" s="137">
        <v>0</v>
      </c>
      <c r="T138" s="135">
        <v>85.8575335324131</v>
      </c>
      <c r="U138" s="136">
        <v>46.860275999999999</v>
      </c>
      <c r="V138" s="137">
        <v>9.3234999999999998E-2</v>
      </c>
      <c r="W138" s="135">
        <v>0</v>
      </c>
      <c r="X138" s="136">
        <v>0</v>
      </c>
      <c r="Y138" s="137">
        <v>0</v>
      </c>
      <c r="Z138" s="135">
        <v>203.033678767091</v>
      </c>
      <c r="AA138" s="136">
        <v>35.901811000000002</v>
      </c>
      <c r="AB138" s="137">
        <v>0.22048100000000001</v>
      </c>
      <c r="AC138" s="294"/>
      <c r="AD138" s="294"/>
      <c r="AE138" s="294"/>
      <c r="AF138" s="135">
        <v>920.86591665077697</v>
      </c>
      <c r="AG138" s="136">
        <v>20.325202000000001</v>
      </c>
      <c r="AH138" s="137">
        <v>1</v>
      </c>
      <c r="AK138" s="138">
        <v>42369</v>
      </c>
      <c r="AL138" s="160">
        <f t="shared" si="2"/>
        <v>920.86591665077697</v>
      </c>
      <c r="AM138" s="161">
        <f>1000*AL138/'PIB - BCB'!C313</f>
        <v>0.15358549539047617</v>
      </c>
    </row>
    <row r="139" spans="1:39">
      <c r="A139" s="138">
        <v>42398</v>
      </c>
      <c r="B139" s="139">
        <v>-0.121013601108</v>
      </c>
      <c r="C139" s="140">
        <v>1.206588</v>
      </c>
      <c r="D139" s="141">
        <v>-1.15E-4</v>
      </c>
      <c r="E139" s="139">
        <v>374.31823000127002</v>
      </c>
      <c r="F139" s="140">
        <v>1.0000309999999999</v>
      </c>
      <c r="G139" s="141">
        <v>0.35869400000000001</v>
      </c>
      <c r="H139" s="139">
        <v>0</v>
      </c>
      <c r="I139" s="140">
        <v>0</v>
      </c>
      <c r="J139" s="141">
        <v>0</v>
      </c>
      <c r="K139" s="139">
        <v>507.55284669224397</v>
      </c>
      <c r="L139" s="140">
        <v>14.383125</v>
      </c>
      <c r="M139" s="141">
        <v>0.48636800000000002</v>
      </c>
      <c r="N139" s="139">
        <v>86.771305646579506</v>
      </c>
      <c r="O139" s="140">
        <v>28.071190000000001</v>
      </c>
      <c r="P139" s="141">
        <v>8.3149000000000001E-2</v>
      </c>
      <c r="Q139" s="139">
        <v>0</v>
      </c>
      <c r="R139" s="140">
        <v>0</v>
      </c>
      <c r="S139" s="141">
        <v>0</v>
      </c>
      <c r="T139" s="139">
        <v>75.035548977429997</v>
      </c>
      <c r="U139" s="140">
        <v>53.189166999999998</v>
      </c>
      <c r="V139" s="141">
        <v>7.1902999999999995E-2</v>
      </c>
      <c r="W139" s="139">
        <v>0</v>
      </c>
      <c r="X139" s="140">
        <v>0</v>
      </c>
      <c r="Y139" s="141">
        <v>0</v>
      </c>
      <c r="Z139" s="139">
        <v>161.80685462400999</v>
      </c>
      <c r="AA139" s="140">
        <v>39.719282999999997</v>
      </c>
      <c r="AB139" s="141">
        <v>0.155053</v>
      </c>
      <c r="AC139" s="141"/>
      <c r="AD139" s="141"/>
      <c r="AE139" s="141"/>
      <c r="AF139" s="139">
        <v>1043.55691771641</v>
      </c>
      <c r="AG139" s="140">
        <v>13.512662000000001</v>
      </c>
      <c r="AH139" s="141">
        <v>1</v>
      </c>
      <c r="AK139" s="138">
        <v>42400</v>
      </c>
      <c r="AL139" s="160">
        <f t="shared" si="2"/>
        <v>1043.55691771641</v>
      </c>
      <c r="AM139" s="161">
        <f>1000*AL139/'PIB - BCB'!C314</f>
        <v>0.17381598548420202</v>
      </c>
    </row>
    <row r="140" spans="1:39">
      <c r="A140" s="134">
        <v>42429</v>
      </c>
      <c r="B140" s="135">
        <v>-2.8428731663100001E-2</v>
      </c>
      <c r="C140" s="136">
        <v>1.4998629999999999</v>
      </c>
      <c r="D140" s="137">
        <v>-2.8E-5</v>
      </c>
      <c r="E140" s="135">
        <v>237.507405579633</v>
      </c>
      <c r="F140" s="136">
        <v>0.99999899999999997</v>
      </c>
      <c r="G140" s="137">
        <v>0.238678</v>
      </c>
      <c r="H140" s="135">
        <v>0</v>
      </c>
      <c r="I140" s="136">
        <v>0</v>
      </c>
      <c r="J140" s="137">
        <v>0</v>
      </c>
      <c r="K140" s="135">
        <v>599.32122487301501</v>
      </c>
      <c r="L140" s="136">
        <v>11.984213</v>
      </c>
      <c r="M140" s="137">
        <v>0.60227699999999995</v>
      </c>
      <c r="N140" s="135">
        <v>86.1064469879489</v>
      </c>
      <c r="O140" s="136">
        <v>30.524625</v>
      </c>
      <c r="P140" s="137">
        <v>8.6530999999999997E-2</v>
      </c>
      <c r="Q140" s="135">
        <v>0</v>
      </c>
      <c r="R140" s="136">
        <v>0</v>
      </c>
      <c r="S140" s="137">
        <v>0</v>
      </c>
      <c r="T140" s="135">
        <v>72.185013461280505</v>
      </c>
      <c r="U140" s="136">
        <v>67.395317000000006</v>
      </c>
      <c r="V140" s="137">
        <v>7.2540999999999994E-2</v>
      </c>
      <c r="W140" s="135">
        <v>0</v>
      </c>
      <c r="X140" s="136">
        <v>0</v>
      </c>
      <c r="Y140" s="137">
        <v>0</v>
      </c>
      <c r="Z140" s="135">
        <v>158.29146044922899</v>
      </c>
      <c r="AA140" s="136">
        <v>47.338616999999999</v>
      </c>
      <c r="AB140" s="137">
        <v>0.15907199999999999</v>
      </c>
      <c r="AC140" s="294"/>
      <c r="AD140" s="294"/>
      <c r="AE140" s="294"/>
      <c r="AF140" s="135">
        <v>995.09166217021402</v>
      </c>
      <c r="AG140" s="136">
        <v>14.986715999999999</v>
      </c>
      <c r="AH140" s="137">
        <v>1</v>
      </c>
      <c r="AK140" s="138">
        <v>42429</v>
      </c>
      <c r="AL140" s="160">
        <f t="shared" si="2"/>
        <v>995.09166217021402</v>
      </c>
      <c r="AM140" s="161">
        <f>1000*AL140/'PIB - BCB'!C315</f>
        <v>0.16508532186751571</v>
      </c>
    </row>
    <row r="141" spans="1:39">
      <c r="A141" s="138">
        <v>42460</v>
      </c>
      <c r="B141" s="139">
        <v>0</v>
      </c>
      <c r="C141" s="140">
        <v>0</v>
      </c>
      <c r="D141" s="141">
        <v>0</v>
      </c>
      <c r="E141" s="139">
        <v>148.751485061572</v>
      </c>
      <c r="F141" s="140">
        <v>1.0000340000000001</v>
      </c>
      <c r="G141" s="141">
        <v>0.15693599999999999</v>
      </c>
      <c r="H141" s="139">
        <v>0</v>
      </c>
      <c r="I141" s="140">
        <v>0</v>
      </c>
      <c r="J141" s="141">
        <v>0</v>
      </c>
      <c r="K141" s="139">
        <v>650.43654938917302</v>
      </c>
      <c r="L141" s="140">
        <v>26.209792</v>
      </c>
      <c r="M141" s="141">
        <v>0.68622700000000003</v>
      </c>
      <c r="N141" s="139">
        <v>82.483759332760897</v>
      </c>
      <c r="O141" s="140">
        <v>34.166707000000002</v>
      </c>
      <c r="P141" s="141">
        <v>8.7022000000000002E-2</v>
      </c>
      <c r="Q141" s="139">
        <v>0</v>
      </c>
      <c r="R141" s="140">
        <v>0</v>
      </c>
      <c r="S141" s="141">
        <v>0</v>
      </c>
      <c r="T141" s="139">
        <v>66.171683070217199</v>
      </c>
      <c r="U141" s="140">
        <v>76.790227000000002</v>
      </c>
      <c r="V141" s="141">
        <v>6.9811999999999999E-2</v>
      </c>
      <c r="W141" s="139">
        <v>0</v>
      </c>
      <c r="X141" s="140">
        <v>0</v>
      </c>
      <c r="Y141" s="141">
        <v>0</v>
      </c>
      <c r="Z141" s="139">
        <v>148.655442402978</v>
      </c>
      <c r="AA141" s="140">
        <v>53.139910999999998</v>
      </c>
      <c r="AB141" s="141">
        <v>0.156835</v>
      </c>
      <c r="AC141" s="141"/>
      <c r="AD141" s="141"/>
      <c r="AE141" s="141"/>
      <c r="AF141" s="139">
        <v>947.84347685372404</v>
      </c>
      <c r="AG141" s="140">
        <v>26.477050999999999</v>
      </c>
      <c r="AH141" s="141">
        <v>1</v>
      </c>
      <c r="AK141" s="138">
        <v>42460</v>
      </c>
      <c r="AL141" s="160">
        <f t="shared" si="2"/>
        <v>947.84347685372404</v>
      </c>
      <c r="AM141" s="161">
        <f>1000*AL141/'PIB - BCB'!C316</f>
        <v>0.15701175784121618</v>
      </c>
    </row>
    <row r="142" spans="1:39">
      <c r="A142" s="134">
        <v>42489</v>
      </c>
      <c r="B142" s="135">
        <v>0</v>
      </c>
      <c r="C142" s="136">
        <v>0</v>
      </c>
      <c r="D142" s="137">
        <v>0</v>
      </c>
      <c r="E142" s="135">
        <v>242.82367232959501</v>
      </c>
      <c r="F142" s="136">
        <v>1.00003</v>
      </c>
      <c r="G142" s="137">
        <v>0.22683</v>
      </c>
      <c r="H142" s="135">
        <v>0</v>
      </c>
      <c r="I142" s="136">
        <v>0</v>
      </c>
      <c r="J142" s="137">
        <v>0</v>
      </c>
      <c r="K142" s="135">
        <v>662.09109149401502</v>
      </c>
      <c r="L142" s="136">
        <v>11.394776999999999</v>
      </c>
      <c r="M142" s="137">
        <v>0.61848400000000003</v>
      </c>
      <c r="N142" s="135">
        <v>90.681946786794995</v>
      </c>
      <c r="O142" s="136">
        <v>30.638739000000001</v>
      </c>
      <c r="P142" s="137">
        <v>8.4709000000000007E-2</v>
      </c>
      <c r="Q142" s="135">
        <v>0</v>
      </c>
      <c r="R142" s="136">
        <v>0</v>
      </c>
      <c r="S142" s="137">
        <v>0</v>
      </c>
      <c r="T142" s="135">
        <v>74.909285515214506</v>
      </c>
      <c r="U142" s="136">
        <v>73.625934999999998</v>
      </c>
      <c r="V142" s="137">
        <v>6.9974999999999996E-2</v>
      </c>
      <c r="W142" s="135">
        <v>0</v>
      </c>
      <c r="X142" s="136">
        <v>0</v>
      </c>
      <c r="Y142" s="137">
        <v>0</v>
      </c>
      <c r="Z142" s="135">
        <v>165.59123230201001</v>
      </c>
      <c r="AA142" s="136">
        <v>50.085059000000001</v>
      </c>
      <c r="AB142" s="137">
        <v>0.15468499999999999</v>
      </c>
      <c r="AC142" s="294"/>
      <c r="AD142" s="294"/>
      <c r="AE142" s="294"/>
      <c r="AF142" s="135">
        <v>1070.50599612562</v>
      </c>
      <c r="AG142" s="136">
        <v>15.021735</v>
      </c>
      <c r="AH142" s="137">
        <v>1</v>
      </c>
      <c r="AK142" s="138">
        <v>42490</v>
      </c>
      <c r="AL142" s="160">
        <f t="shared" si="2"/>
        <v>1070.50599612562</v>
      </c>
      <c r="AM142" s="161">
        <f>1000*AL142/'PIB - BCB'!C317</f>
        <v>0.1768946882541676</v>
      </c>
    </row>
    <row r="143" spans="1:39">
      <c r="A143" s="134">
        <v>42521</v>
      </c>
      <c r="B143" s="135">
        <v>0</v>
      </c>
      <c r="C143" s="136">
        <v>0</v>
      </c>
      <c r="D143" s="137">
        <v>0</v>
      </c>
      <c r="E143" s="135">
        <v>197.837666554105</v>
      </c>
      <c r="F143" s="136">
        <v>0.99999899999999997</v>
      </c>
      <c r="G143" s="137">
        <v>0.190104</v>
      </c>
      <c r="H143" s="135">
        <v>0</v>
      </c>
      <c r="I143" s="136">
        <v>0</v>
      </c>
      <c r="J143" s="137">
        <v>0</v>
      </c>
      <c r="K143" s="135">
        <v>668.75395075408596</v>
      </c>
      <c r="L143" s="136">
        <v>16.980705</v>
      </c>
      <c r="M143" s="137">
        <v>0.64261299999999999</v>
      </c>
      <c r="N143" s="135">
        <v>91.109934903769997</v>
      </c>
      <c r="O143" s="136">
        <v>32.671630999999998</v>
      </c>
      <c r="P143" s="137">
        <v>8.7548000000000001E-2</v>
      </c>
      <c r="Q143" s="135">
        <v>0</v>
      </c>
      <c r="R143" s="136">
        <v>0</v>
      </c>
      <c r="S143" s="137">
        <v>0</v>
      </c>
      <c r="T143" s="135">
        <v>82.977420068460901</v>
      </c>
      <c r="U143" s="136">
        <v>59.931817000000002</v>
      </c>
      <c r="V143" s="137">
        <v>7.9732999999999998E-2</v>
      </c>
      <c r="W143" s="135">
        <v>0</v>
      </c>
      <c r="X143" s="136">
        <v>0</v>
      </c>
      <c r="Y143" s="137">
        <v>0</v>
      </c>
      <c r="Z143" s="135">
        <v>174.087354972231</v>
      </c>
      <c r="AA143" s="136">
        <v>45.664991999999998</v>
      </c>
      <c r="AB143" s="137">
        <v>0.16728199999999999</v>
      </c>
      <c r="AC143" s="294"/>
      <c r="AD143" s="294"/>
      <c r="AE143" s="294"/>
      <c r="AF143" s="135">
        <v>1040.6789722804201</v>
      </c>
      <c r="AG143" s="136">
        <v>18.741081000000001</v>
      </c>
      <c r="AH143" s="137">
        <v>1</v>
      </c>
      <c r="AK143" s="138">
        <v>42521</v>
      </c>
      <c r="AL143" s="160">
        <f t="shared" si="2"/>
        <v>1040.6789722804201</v>
      </c>
      <c r="AM143" s="161">
        <f>1000*AL143/'PIB - BCB'!C318</f>
        <v>0.17137251944388224</v>
      </c>
    </row>
    <row r="144" spans="1:39">
      <c r="A144" s="134">
        <v>42551</v>
      </c>
      <c r="B144" s="135">
        <v>0</v>
      </c>
      <c r="C144" s="136">
        <v>0</v>
      </c>
      <c r="D144" s="137">
        <v>0</v>
      </c>
      <c r="E144" s="135">
        <v>159.401726648405</v>
      </c>
      <c r="F144" s="136">
        <v>1</v>
      </c>
      <c r="G144" s="137">
        <v>0.158718</v>
      </c>
      <c r="H144" s="135">
        <v>0</v>
      </c>
      <c r="I144" s="136">
        <v>0</v>
      </c>
      <c r="J144" s="137">
        <v>0</v>
      </c>
      <c r="K144" s="135">
        <v>671.778059435366</v>
      </c>
      <c r="L144" s="136">
        <v>17.296212000000001</v>
      </c>
      <c r="M144" s="137">
        <v>0.66889900000000002</v>
      </c>
      <c r="N144" s="135">
        <v>89.119266027575904</v>
      </c>
      <c r="O144" s="136">
        <v>32.967264</v>
      </c>
      <c r="P144" s="137">
        <v>8.8736999999999996E-2</v>
      </c>
      <c r="Q144" s="135">
        <v>0</v>
      </c>
      <c r="R144" s="136">
        <v>0</v>
      </c>
      <c r="S144" s="137">
        <v>0</v>
      </c>
      <c r="T144" s="135">
        <v>84.003729874549506</v>
      </c>
      <c r="U144" s="136">
        <v>61.743267000000003</v>
      </c>
      <c r="V144" s="137">
        <v>8.3642999999999995E-2</v>
      </c>
      <c r="W144" s="135">
        <v>0</v>
      </c>
      <c r="X144" s="136">
        <v>0</v>
      </c>
      <c r="Y144" s="137">
        <v>0</v>
      </c>
      <c r="Z144" s="135">
        <v>173.12299590212501</v>
      </c>
      <c r="AA144" s="136">
        <v>46.930121</v>
      </c>
      <c r="AB144" s="137">
        <v>0.17238100000000001</v>
      </c>
      <c r="AC144" s="294"/>
      <c r="AD144" s="294"/>
      <c r="AE144" s="294"/>
      <c r="AF144" s="135">
        <v>1004.3027819859</v>
      </c>
      <c r="AG144" s="136">
        <v>19.818028000000002</v>
      </c>
      <c r="AH144" s="137">
        <v>1</v>
      </c>
      <c r="AK144" s="138">
        <v>42551</v>
      </c>
      <c r="AL144" s="160">
        <f t="shared" si="2"/>
        <v>1004.3027819859</v>
      </c>
      <c r="AM144" s="161">
        <f>1000*AL144/'PIB - BCB'!C319</f>
        <v>0.16430159760749199</v>
      </c>
    </row>
    <row r="145" spans="1:39">
      <c r="A145" s="134">
        <v>42580</v>
      </c>
      <c r="B145" s="135">
        <v>-1.23809179171E-2</v>
      </c>
      <c r="C145" s="136">
        <v>0.99999800000000005</v>
      </c>
      <c r="D145" s="137">
        <v>-1.1E-5</v>
      </c>
      <c r="E145" s="135">
        <v>205.68562839709699</v>
      </c>
      <c r="F145" s="136">
        <v>1.0000610000000001</v>
      </c>
      <c r="G145" s="137">
        <v>0.19112799999999999</v>
      </c>
      <c r="H145" s="135">
        <v>0</v>
      </c>
      <c r="I145" s="136">
        <v>0</v>
      </c>
      <c r="J145" s="137">
        <v>0</v>
      </c>
      <c r="K145" s="135">
        <v>692.36273954738897</v>
      </c>
      <c r="L145" s="136">
        <v>14.292605</v>
      </c>
      <c r="M145" s="137">
        <v>0.64336199999999999</v>
      </c>
      <c r="N145" s="135">
        <v>89.603860574658</v>
      </c>
      <c r="O145" s="136">
        <v>31.340126999999999</v>
      </c>
      <c r="P145" s="137">
        <v>8.3262000000000003E-2</v>
      </c>
      <c r="Q145" s="135">
        <v>0</v>
      </c>
      <c r="R145" s="136">
        <v>0</v>
      </c>
      <c r="S145" s="137">
        <v>0</v>
      </c>
      <c r="T145" s="135">
        <v>88.522337562046602</v>
      </c>
      <c r="U145" s="136">
        <v>62.382250999999997</v>
      </c>
      <c r="V145" s="137">
        <v>8.2256999999999997E-2</v>
      </c>
      <c r="W145" s="135">
        <v>0</v>
      </c>
      <c r="X145" s="136">
        <v>0</v>
      </c>
      <c r="Y145" s="137">
        <v>0</v>
      </c>
      <c r="Z145" s="135">
        <v>178.126198136705</v>
      </c>
      <c r="AA145" s="136">
        <v>46.766950000000001</v>
      </c>
      <c r="AB145" s="137">
        <v>0.165519</v>
      </c>
      <c r="AC145" s="294"/>
      <c r="AD145" s="294"/>
      <c r="AE145" s="294"/>
      <c r="AF145" s="135">
        <v>1076.1621851632699</v>
      </c>
      <c r="AG145" s="136">
        <v>17.127317999999999</v>
      </c>
      <c r="AH145" s="137">
        <v>1</v>
      </c>
      <c r="AK145" s="138">
        <v>42582</v>
      </c>
      <c r="AL145" s="160">
        <f t="shared" si="2"/>
        <v>1076.1621851632699</v>
      </c>
      <c r="AM145" s="161">
        <f>1000*AL145/'PIB - BCB'!C320</f>
        <v>0.1754795777631141</v>
      </c>
    </row>
    <row r="146" spans="1:39">
      <c r="A146" s="134">
        <v>42613</v>
      </c>
      <c r="B146" s="135">
        <v>-5.2188334173399999E-2</v>
      </c>
      <c r="C146" s="136">
        <v>1.499862</v>
      </c>
      <c r="D146" s="137">
        <v>-4.6999999999999997E-5</v>
      </c>
      <c r="E146" s="135">
        <v>189.61307462545</v>
      </c>
      <c r="F146" s="136">
        <v>1.0007379999999999</v>
      </c>
      <c r="G146" s="137">
        <v>0.17438000000000001</v>
      </c>
      <c r="H146" s="135">
        <v>0</v>
      </c>
      <c r="I146" s="136">
        <v>0</v>
      </c>
      <c r="J146" s="137">
        <v>0</v>
      </c>
      <c r="K146" s="135">
        <v>729.94469282905004</v>
      </c>
      <c r="L146" s="136">
        <v>11.976846</v>
      </c>
      <c r="M146" s="137">
        <v>0.67130299999999998</v>
      </c>
      <c r="N146" s="135">
        <v>82.067751723785193</v>
      </c>
      <c r="O146" s="136">
        <v>30.754560999999999</v>
      </c>
      <c r="P146" s="137">
        <v>7.5473999999999999E-2</v>
      </c>
      <c r="Q146" s="135">
        <v>0</v>
      </c>
      <c r="R146" s="136">
        <v>0</v>
      </c>
      <c r="S146" s="137">
        <v>0</v>
      </c>
      <c r="T146" s="135">
        <v>85.780976548059499</v>
      </c>
      <c r="U146" s="136">
        <v>67.108461000000005</v>
      </c>
      <c r="V146" s="137">
        <v>7.8889000000000001E-2</v>
      </c>
      <c r="W146" s="135">
        <v>0</v>
      </c>
      <c r="X146" s="136">
        <v>0</v>
      </c>
      <c r="Y146" s="137">
        <v>0</v>
      </c>
      <c r="Z146" s="135">
        <v>167.848728271845</v>
      </c>
      <c r="AA146" s="136">
        <v>49.333629999999999</v>
      </c>
      <c r="AB146" s="137">
        <v>0.154364</v>
      </c>
      <c r="AC146" s="294"/>
      <c r="AD146" s="294"/>
      <c r="AE146" s="294"/>
      <c r="AF146" s="135">
        <v>1087.3543073921701</v>
      </c>
      <c r="AG146" s="136">
        <v>15.829888</v>
      </c>
      <c r="AH146" s="137">
        <v>1</v>
      </c>
      <c r="AK146" s="138">
        <v>42613</v>
      </c>
      <c r="AL146" s="160">
        <f t="shared" si="2"/>
        <v>1087.3543073921701</v>
      </c>
      <c r="AM146" s="161">
        <f>1000*AL146/'PIB - BCB'!C321</f>
        <v>0.17640028515818806</v>
      </c>
    </row>
    <row r="147" spans="1:39">
      <c r="A147" s="138">
        <v>42643</v>
      </c>
      <c r="B147" s="139">
        <v>0</v>
      </c>
      <c r="C147" s="140">
        <v>0</v>
      </c>
      <c r="D147" s="141">
        <v>0</v>
      </c>
      <c r="E147" s="139">
        <v>149.17546346287801</v>
      </c>
      <c r="F147" s="140">
        <v>0.99999899999999997</v>
      </c>
      <c r="G147" s="141">
        <v>0.134515</v>
      </c>
      <c r="H147" s="139">
        <v>0</v>
      </c>
      <c r="I147" s="140">
        <v>0</v>
      </c>
      <c r="J147" s="141">
        <v>0</v>
      </c>
      <c r="K147" s="139">
        <v>772.80382174072304</v>
      </c>
      <c r="L147" s="140">
        <v>22.980705</v>
      </c>
      <c r="M147" s="141">
        <v>0.69685799999999998</v>
      </c>
      <c r="N147" s="139">
        <v>88.975117925471395</v>
      </c>
      <c r="O147" s="140">
        <v>32.69455</v>
      </c>
      <c r="P147" s="141">
        <v>8.0230999999999997E-2</v>
      </c>
      <c r="Q147" s="139">
        <v>0</v>
      </c>
      <c r="R147" s="140">
        <v>0</v>
      </c>
      <c r="S147" s="141">
        <v>0</v>
      </c>
      <c r="T147" s="139">
        <v>98.027793387991906</v>
      </c>
      <c r="U147" s="140">
        <v>70.559376999999998</v>
      </c>
      <c r="V147" s="141">
        <v>8.8394E-2</v>
      </c>
      <c r="W147" s="139">
        <v>0</v>
      </c>
      <c r="X147" s="140">
        <v>0</v>
      </c>
      <c r="Y147" s="141">
        <v>0</v>
      </c>
      <c r="Z147" s="139">
        <v>187.00291131346299</v>
      </c>
      <c r="AA147" s="140">
        <v>52.543467999999997</v>
      </c>
      <c r="AB147" s="141">
        <v>0.168625</v>
      </c>
      <c r="AC147" s="141"/>
      <c r="AD147" s="141"/>
      <c r="AE147" s="141"/>
      <c r="AF147" s="139">
        <v>1108.9821965170599</v>
      </c>
      <c r="AG147" s="140">
        <v>25.008997999999998</v>
      </c>
      <c r="AH147" s="141">
        <v>1</v>
      </c>
      <c r="AK147" s="138">
        <v>42643</v>
      </c>
      <c r="AL147" s="160">
        <f t="shared" si="2"/>
        <v>1108.9821965170599</v>
      </c>
      <c r="AM147" s="161">
        <f>1000*AL147/'PIB - BCB'!C322</f>
        <v>0.17948069567010033</v>
      </c>
    </row>
    <row r="148" spans="1:39">
      <c r="A148" s="134">
        <v>42674</v>
      </c>
      <c r="B148" s="135">
        <v>0</v>
      </c>
      <c r="C148" s="136">
        <v>0</v>
      </c>
      <c r="D148" s="137">
        <v>0</v>
      </c>
      <c r="E148" s="135">
        <v>185.58694973431099</v>
      </c>
      <c r="F148" s="136">
        <v>0.99999899999999997</v>
      </c>
      <c r="G148" s="137">
        <v>0.16001599999999999</v>
      </c>
      <c r="H148" s="135">
        <v>0</v>
      </c>
      <c r="I148" s="136">
        <v>0</v>
      </c>
      <c r="J148" s="137">
        <v>0</v>
      </c>
      <c r="K148" s="135">
        <v>781.780311555666</v>
      </c>
      <c r="L148" s="136">
        <v>13.726101999999999</v>
      </c>
      <c r="M148" s="137">
        <v>0.67406699999999997</v>
      </c>
      <c r="N148" s="135">
        <v>90.201076427384507</v>
      </c>
      <c r="O148" s="136">
        <v>31.829967</v>
      </c>
      <c r="P148" s="137">
        <v>7.7772999999999995E-2</v>
      </c>
      <c r="Q148" s="135">
        <v>0</v>
      </c>
      <c r="R148" s="136">
        <v>0</v>
      </c>
      <c r="S148" s="137">
        <v>0</v>
      </c>
      <c r="T148" s="135">
        <v>102.227645167899</v>
      </c>
      <c r="U148" s="136">
        <v>70.365976000000003</v>
      </c>
      <c r="V148" s="137">
        <v>8.8141999999999998E-2</v>
      </c>
      <c r="W148" s="135">
        <v>0</v>
      </c>
      <c r="X148" s="136">
        <v>0</v>
      </c>
      <c r="Y148" s="137">
        <v>0</v>
      </c>
      <c r="Z148" s="135">
        <v>192.42872159528301</v>
      </c>
      <c r="AA148" s="136">
        <v>52.302199000000002</v>
      </c>
      <c r="AB148" s="137">
        <v>0.16591600000000001</v>
      </c>
      <c r="AC148" s="294"/>
      <c r="AD148" s="294"/>
      <c r="AE148" s="294"/>
      <c r="AF148" s="135">
        <v>1159.7959828852599</v>
      </c>
      <c r="AG148" s="136">
        <v>18.090102000000002</v>
      </c>
      <c r="AH148" s="137">
        <v>1</v>
      </c>
      <c r="AK148" s="138">
        <v>42674</v>
      </c>
      <c r="AL148" s="160">
        <f t="shared" si="2"/>
        <v>1159.7959828852599</v>
      </c>
      <c r="AM148" s="161">
        <f>1000*AL148/'PIB - BCB'!C323</f>
        <v>0.18749132726508871</v>
      </c>
    </row>
    <row r="149" spans="1:39">
      <c r="A149" s="138">
        <v>42704</v>
      </c>
      <c r="B149" s="139">
        <v>0</v>
      </c>
      <c r="C149" s="140">
        <v>0</v>
      </c>
      <c r="D149" s="141">
        <v>0</v>
      </c>
      <c r="E149" s="139">
        <v>116.688468492249</v>
      </c>
      <c r="F149" s="140">
        <v>0.99999899999999997</v>
      </c>
      <c r="G149" s="141">
        <v>0.106111</v>
      </c>
      <c r="H149" s="139">
        <v>0</v>
      </c>
      <c r="I149" s="140">
        <v>0</v>
      </c>
      <c r="J149" s="141">
        <v>0</v>
      </c>
      <c r="K149" s="139">
        <v>790.85253047060098</v>
      </c>
      <c r="L149" s="140">
        <v>10.482792</v>
      </c>
      <c r="M149" s="141">
        <v>0.71916599999999997</v>
      </c>
      <c r="N149" s="139">
        <v>85.374508126465003</v>
      </c>
      <c r="O149" s="140">
        <v>28.600773</v>
      </c>
      <c r="P149" s="141">
        <v>7.7634999999999996E-2</v>
      </c>
      <c r="Q149" s="139">
        <v>0</v>
      </c>
      <c r="R149" s="140">
        <v>0</v>
      </c>
      <c r="S149" s="141">
        <v>0</v>
      </c>
      <c r="T149" s="139">
        <v>106.763495373588</v>
      </c>
      <c r="U149" s="140">
        <v>62.523133000000001</v>
      </c>
      <c r="V149" s="141">
        <v>9.7086000000000006E-2</v>
      </c>
      <c r="W149" s="139">
        <v>0</v>
      </c>
      <c r="X149" s="140">
        <v>0</v>
      </c>
      <c r="Y149" s="141">
        <v>0</v>
      </c>
      <c r="Z149" s="139">
        <v>192.13800350005201</v>
      </c>
      <c r="AA149" s="140">
        <v>47.450088000000001</v>
      </c>
      <c r="AB149" s="141">
        <v>0.17472099999999999</v>
      </c>
      <c r="AC149" s="141"/>
      <c r="AD149" s="141"/>
      <c r="AE149" s="141"/>
      <c r="AF149" s="139">
        <v>1099.6790024628999</v>
      </c>
      <c r="AG149" s="140">
        <v>15.935555000000001</v>
      </c>
      <c r="AH149" s="141">
        <v>1</v>
      </c>
      <c r="AK149" s="138">
        <v>42704</v>
      </c>
      <c r="AL149" s="160">
        <f t="shared" si="2"/>
        <v>1099.6790024628999</v>
      </c>
      <c r="AM149" s="161">
        <f>1000*AL149/'PIB - BCB'!C324</f>
        <v>0.17697248995857071</v>
      </c>
    </row>
    <row r="150" spans="1:39">
      <c r="A150" s="134">
        <v>42734</v>
      </c>
      <c r="B150" s="135">
        <v>0</v>
      </c>
      <c r="C150" s="136">
        <v>0</v>
      </c>
      <c r="D150" s="137">
        <v>0</v>
      </c>
      <c r="E150" s="135">
        <v>181.97354338046401</v>
      </c>
      <c r="F150" s="136">
        <v>1.0000329999999999</v>
      </c>
      <c r="G150" s="137">
        <v>0.16816300000000001</v>
      </c>
      <c r="H150" s="135">
        <v>0</v>
      </c>
      <c r="I150" s="136">
        <v>0</v>
      </c>
      <c r="J150" s="137">
        <v>0</v>
      </c>
      <c r="K150" s="135">
        <v>712.16922666232199</v>
      </c>
      <c r="L150" s="136">
        <v>19.479520000000001</v>
      </c>
      <c r="M150" s="137">
        <v>0.65812099999999996</v>
      </c>
      <c r="N150" s="135">
        <v>84.642200513892703</v>
      </c>
      <c r="O150" s="136">
        <v>33.943874999999998</v>
      </c>
      <c r="P150" s="137">
        <v>7.8217999999999996E-2</v>
      </c>
      <c r="Q150" s="135">
        <v>0</v>
      </c>
      <c r="R150" s="136">
        <v>0</v>
      </c>
      <c r="S150" s="137">
        <v>0</v>
      </c>
      <c r="T150" s="135">
        <v>103.33884726188499</v>
      </c>
      <c r="U150" s="136">
        <v>58.224981999999997</v>
      </c>
      <c r="V150" s="137">
        <v>9.5495999999999998E-2</v>
      </c>
      <c r="W150" s="135">
        <v>0</v>
      </c>
      <c r="X150" s="136">
        <v>0</v>
      </c>
      <c r="Y150" s="137">
        <v>0</v>
      </c>
      <c r="Z150" s="135">
        <v>187.98104777577799</v>
      </c>
      <c r="AA150" s="136">
        <v>47.291930999999998</v>
      </c>
      <c r="AB150" s="137">
        <v>0.17371400000000001</v>
      </c>
      <c r="AC150" s="294"/>
      <c r="AD150" s="294"/>
      <c r="AE150" s="294"/>
      <c r="AF150" s="135">
        <v>1082.1238178185599</v>
      </c>
      <c r="AG150" s="136">
        <v>21.203378000000001</v>
      </c>
      <c r="AH150" s="137">
        <v>1</v>
      </c>
      <c r="AK150" s="138">
        <v>42735</v>
      </c>
      <c r="AL150" s="160">
        <f t="shared" si="2"/>
        <v>1082.1238178185599</v>
      </c>
      <c r="AM150" s="161">
        <f>1000*AL150/'PIB - BCB'!C325</f>
        <v>0.17288455579433615</v>
      </c>
    </row>
    <row r="151" spans="1:39" s="142" customFormat="1" ht="14.25" customHeight="1">
      <c r="A151" s="138">
        <v>42766</v>
      </c>
      <c r="B151" s="139">
        <v>-0.21121967732720001</v>
      </c>
      <c r="C151" s="140">
        <v>1.4998659999999999</v>
      </c>
      <c r="D151" s="141">
        <v>-1.7699999999999999E-4</v>
      </c>
      <c r="E151" s="139">
        <v>234.237214887482</v>
      </c>
      <c r="F151" s="140">
        <v>1.000097</v>
      </c>
      <c r="G151" s="141">
        <v>0.196765</v>
      </c>
      <c r="H151" s="139">
        <v>0</v>
      </c>
      <c r="I151" s="140">
        <v>0</v>
      </c>
      <c r="J151" s="141">
        <v>0</v>
      </c>
      <c r="K151" s="139">
        <v>773.54946518573104</v>
      </c>
      <c r="L151" s="140">
        <v>17.084337000000001</v>
      </c>
      <c r="M151" s="141">
        <v>0.64980000000000004</v>
      </c>
      <c r="N151" s="139">
        <v>78.077439738055006</v>
      </c>
      <c r="O151" s="140">
        <v>33.048594000000001</v>
      </c>
      <c r="P151" s="141">
        <v>6.5586000000000005E-2</v>
      </c>
      <c r="Q151" s="139">
        <v>0</v>
      </c>
      <c r="R151" s="140">
        <v>0</v>
      </c>
      <c r="S151" s="141">
        <v>0</v>
      </c>
      <c r="T151" s="139">
        <v>104.788287551214</v>
      </c>
      <c r="U151" s="140">
        <v>59.330404999999999</v>
      </c>
      <c r="V151" s="141">
        <v>8.8024000000000005E-2</v>
      </c>
      <c r="W151" s="139">
        <v>0</v>
      </c>
      <c r="X151" s="140">
        <v>0</v>
      </c>
      <c r="Y151" s="141">
        <v>0</v>
      </c>
      <c r="Z151" s="139">
        <v>182.86572728927001</v>
      </c>
      <c r="AA151" s="140">
        <v>48.108966000000002</v>
      </c>
      <c r="AB151" s="141">
        <v>0.153611</v>
      </c>
      <c r="AC151" s="141"/>
      <c r="AD151" s="141"/>
      <c r="AE151" s="141"/>
      <c r="AF151" s="139">
        <v>1190.44118768516</v>
      </c>
      <c r="AG151" s="140">
        <v>18.688032</v>
      </c>
      <c r="AH151" s="141">
        <v>1</v>
      </c>
      <c r="AK151" s="138">
        <v>42766</v>
      </c>
      <c r="AL151" s="160">
        <f t="shared" si="2"/>
        <v>1190.44118768516</v>
      </c>
      <c r="AM151" s="161">
        <f>1000*AL151/'PIB - BCB'!C326</f>
        <v>0.18905502465192225</v>
      </c>
    </row>
    <row r="152" spans="1:39" s="142" customFormat="1" ht="14.25" customHeight="1">
      <c r="A152" s="134">
        <v>42790</v>
      </c>
      <c r="B152" s="135">
        <v>0</v>
      </c>
      <c r="C152" s="136">
        <v>0</v>
      </c>
      <c r="D152" s="137">
        <v>0</v>
      </c>
      <c r="E152" s="135">
        <v>135.509807023701</v>
      </c>
      <c r="F152" s="136">
        <v>1</v>
      </c>
      <c r="G152" s="137">
        <v>0.11846</v>
      </c>
      <c r="H152" s="135">
        <v>0</v>
      </c>
      <c r="I152" s="136">
        <v>0</v>
      </c>
      <c r="J152" s="137">
        <v>0</v>
      </c>
      <c r="K152" s="135">
        <v>810.79086622737395</v>
      </c>
      <c r="L152" s="136">
        <v>11.142561000000001</v>
      </c>
      <c r="M152" s="137">
        <v>0.70877900000000005</v>
      </c>
      <c r="N152" s="135">
        <v>88.320523965426105</v>
      </c>
      <c r="O152" s="136">
        <v>29.678735</v>
      </c>
      <c r="P152" s="137">
        <v>7.7207999999999999E-2</v>
      </c>
      <c r="Q152" s="135">
        <v>0</v>
      </c>
      <c r="R152" s="136">
        <v>0</v>
      </c>
      <c r="S152" s="137">
        <v>0</v>
      </c>
      <c r="T152" s="135">
        <v>109.304325639347</v>
      </c>
      <c r="U152" s="136">
        <v>60.042693</v>
      </c>
      <c r="V152" s="137">
        <v>9.5550999999999997E-2</v>
      </c>
      <c r="W152" s="135">
        <v>0</v>
      </c>
      <c r="X152" s="136">
        <v>0</v>
      </c>
      <c r="Y152" s="137">
        <v>0</v>
      </c>
      <c r="Z152" s="135">
        <v>197.624849604773</v>
      </c>
      <c r="AA152" s="136">
        <v>46.472735999999998</v>
      </c>
      <c r="AB152" s="137">
        <v>0.17276</v>
      </c>
      <c r="AC152" s="294"/>
      <c r="AD152" s="294"/>
      <c r="AE152" s="294"/>
      <c r="AF152" s="135">
        <v>1143.92552285585</v>
      </c>
      <c r="AG152" s="136">
        <v>16.044719000000001</v>
      </c>
      <c r="AH152" s="137">
        <v>1</v>
      </c>
      <c r="AK152" s="138">
        <v>42794</v>
      </c>
      <c r="AL152" s="160">
        <f t="shared" si="2"/>
        <v>1143.92552285585</v>
      </c>
      <c r="AM152" s="161">
        <f>1000*AL152/'PIB - BCB'!C327</f>
        <v>0.18099916984260195</v>
      </c>
    </row>
    <row r="153" spans="1:39" s="142" customFormat="1" ht="14.25" customHeight="1">
      <c r="A153" s="138">
        <v>42825</v>
      </c>
      <c r="B153" s="139">
        <v>0</v>
      </c>
      <c r="C153" s="140">
        <v>0</v>
      </c>
      <c r="D153" s="141">
        <v>0</v>
      </c>
      <c r="E153" s="139">
        <v>121.463570809652</v>
      </c>
      <c r="F153" s="140">
        <v>1.0001720000000001</v>
      </c>
      <c r="G153" s="141">
        <v>0.109627</v>
      </c>
      <c r="H153" s="139">
        <v>0</v>
      </c>
      <c r="I153" s="140">
        <v>0</v>
      </c>
      <c r="J153" s="141">
        <v>0</v>
      </c>
      <c r="K153" s="139">
        <v>810.85213509719301</v>
      </c>
      <c r="L153" s="140">
        <v>19.979932000000002</v>
      </c>
      <c r="M153" s="141">
        <v>0.73183600000000004</v>
      </c>
      <c r="N153" s="139">
        <v>82.360562202647799</v>
      </c>
      <c r="O153" s="140">
        <v>31.286231999999998</v>
      </c>
      <c r="P153" s="141">
        <v>7.4333999999999997E-2</v>
      </c>
      <c r="Q153" s="139">
        <v>0</v>
      </c>
      <c r="R153" s="140">
        <v>0</v>
      </c>
      <c r="S153" s="141">
        <v>0</v>
      </c>
      <c r="T153" s="139">
        <v>93.292391802562605</v>
      </c>
      <c r="U153" s="140">
        <v>60.034325000000003</v>
      </c>
      <c r="V153" s="141">
        <v>8.4200999999999998E-2</v>
      </c>
      <c r="W153" s="139">
        <v>0</v>
      </c>
      <c r="X153" s="140">
        <v>0</v>
      </c>
      <c r="Y153" s="141">
        <v>0</v>
      </c>
      <c r="Z153" s="139">
        <v>175.65295400521001</v>
      </c>
      <c r="AA153" s="140">
        <v>46.554853000000001</v>
      </c>
      <c r="AB153" s="141">
        <v>0.15853600000000001</v>
      </c>
      <c r="AC153" s="141"/>
      <c r="AD153" s="141"/>
      <c r="AE153" s="141"/>
      <c r="AF153" s="139">
        <v>1107.96865991206</v>
      </c>
      <c r="AG153" s="140">
        <v>22.112314999999999</v>
      </c>
      <c r="AH153" s="141">
        <v>1</v>
      </c>
      <c r="AK153" s="138">
        <v>42825</v>
      </c>
      <c r="AL153" s="160">
        <f t="shared" si="2"/>
        <v>1107.96865991206</v>
      </c>
      <c r="AM153" s="161">
        <f>1000*AL153/'PIB - BCB'!C328</f>
        <v>0.17457402927548421</v>
      </c>
    </row>
    <row r="154" spans="1:39" s="142" customFormat="1" ht="14.25" customHeight="1">
      <c r="A154" s="134">
        <v>42853</v>
      </c>
      <c r="B154" s="135">
        <v>0</v>
      </c>
      <c r="C154" s="136">
        <v>0</v>
      </c>
      <c r="D154" s="137">
        <v>0</v>
      </c>
      <c r="E154" s="135">
        <v>168.98541839802201</v>
      </c>
      <c r="F154" s="136">
        <v>1.0002610000000001</v>
      </c>
      <c r="G154" s="137">
        <v>0.147477</v>
      </c>
      <c r="H154" s="135">
        <v>0</v>
      </c>
      <c r="I154" s="136">
        <v>0</v>
      </c>
      <c r="J154" s="137">
        <v>0</v>
      </c>
      <c r="K154" s="135">
        <v>814.70622510899398</v>
      </c>
      <c r="L154" s="136">
        <v>17.251007999999999</v>
      </c>
      <c r="M154" s="137">
        <v>0.71101199999999998</v>
      </c>
      <c r="N154" s="135">
        <v>79.685579328110506</v>
      </c>
      <c r="O154" s="136">
        <v>28.501601999999998</v>
      </c>
      <c r="P154" s="137">
        <v>6.9542999999999994E-2</v>
      </c>
      <c r="Q154" s="135">
        <v>0</v>
      </c>
      <c r="R154" s="136">
        <v>0</v>
      </c>
      <c r="S154" s="137">
        <v>0</v>
      </c>
      <c r="T154" s="135">
        <v>82.461739758481102</v>
      </c>
      <c r="U154" s="136">
        <v>57.820163000000001</v>
      </c>
      <c r="V154" s="137">
        <v>7.1966000000000002E-2</v>
      </c>
      <c r="W154" s="135">
        <v>0</v>
      </c>
      <c r="X154" s="136">
        <v>0</v>
      </c>
      <c r="Y154" s="137">
        <v>0</v>
      </c>
      <c r="Z154" s="135">
        <v>162.14731908659201</v>
      </c>
      <c r="AA154" s="136">
        <v>43.411867000000001</v>
      </c>
      <c r="AB154" s="137">
        <v>0.141509</v>
      </c>
      <c r="AC154" s="294"/>
      <c r="AD154" s="294"/>
      <c r="AE154" s="294"/>
      <c r="AF154" s="135">
        <v>1145.8389625936099</v>
      </c>
      <c r="AG154" s="136">
        <v>18.556404000000001</v>
      </c>
      <c r="AH154" s="137">
        <v>1</v>
      </c>
      <c r="AK154" s="138">
        <v>42855</v>
      </c>
      <c r="AL154" s="160">
        <f t="shared" si="2"/>
        <v>1145.8389625936099</v>
      </c>
      <c r="AM154" s="161">
        <f>1000*AL154/'PIB - BCB'!C329</f>
        <v>0.18006337559476368</v>
      </c>
    </row>
    <row r="155" spans="1:39" s="142" customFormat="1" ht="14.25" customHeight="1">
      <c r="A155" s="138">
        <v>42886</v>
      </c>
      <c r="B155" s="139">
        <v>0</v>
      </c>
      <c r="C155" s="140">
        <v>0</v>
      </c>
      <c r="D155" s="141">
        <v>0</v>
      </c>
      <c r="E155" s="139">
        <v>147.69374894061201</v>
      </c>
      <c r="F155" s="140">
        <v>0.99999899999999997</v>
      </c>
      <c r="G155" s="141">
        <v>0.131295</v>
      </c>
      <c r="H155" s="139">
        <v>0</v>
      </c>
      <c r="I155" s="140">
        <v>0</v>
      </c>
      <c r="J155" s="141">
        <v>0</v>
      </c>
      <c r="K155" s="139">
        <v>818.68275148837995</v>
      </c>
      <c r="L155" s="140">
        <v>11.483072</v>
      </c>
      <c r="M155" s="141">
        <v>0.72778699999999996</v>
      </c>
      <c r="N155" s="139">
        <v>75.364276151412199</v>
      </c>
      <c r="O155" s="140">
        <v>31.442299999999999</v>
      </c>
      <c r="P155" s="141">
        <v>6.6996E-2</v>
      </c>
      <c r="Q155" s="139">
        <v>0</v>
      </c>
      <c r="R155" s="140">
        <v>0</v>
      </c>
      <c r="S155" s="141">
        <v>0</v>
      </c>
      <c r="T155" s="139">
        <v>83.151648479214003</v>
      </c>
      <c r="U155" s="140">
        <v>58.074503999999997</v>
      </c>
      <c r="V155" s="141">
        <v>7.3918999999999999E-2</v>
      </c>
      <c r="W155" s="139">
        <v>0</v>
      </c>
      <c r="X155" s="140">
        <v>0</v>
      </c>
      <c r="Y155" s="141">
        <v>0</v>
      </c>
      <c r="Z155" s="139">
        <v>158.51592463062599</v>
      </c>
      <c r="AA155" s="140">
        <v>45.412578000000003</v>
      </c>
      <c r="AB155" s="141">
        <v>0.14091600000000001</v>
      </c>
      <c r="AC155" s="141"/>
      <c r="AD155" s="141"/>
      <c r="AE155" s="141"/>
      <c r="AF155" s="139">
        <v>1124.8924250596201</v>
      </c>
      <c r="AG155" s="140">
        <v>14.887915</v>
      </c>
      <c r="AH155" s="141">
        <v>1</v>
      </c>
      <c r="AK155" s="138">
        <v>42886</v>
      </c>
      <c r="AL155" s="160">
        <f t="shared" si="2"/>
        <v>1124.8924250596201</v>
      </c>
      <c r="AM155" s="161">
        <f>1000*AL155/'PIB - BCB'!C330</f>
        <v>0.17575670262825305</v>
      </c>
    </row>
    <row r="156" spans="1:39" s="142" customFormat="1" ht="14.25" customHeight="1">
      <c r="A156" s="138">
        <v>42916</v>
      </c>
      <c r="B156" s="135">
        <v>0</v>
      </c>
      <c r="C156" s="136">
        <v>0</v>
      </c>
      <c r="D156" s="137">
        <v>0</v>
      </c>
      <c r="E156" s="135">
        <v>140.66535498897801</v>
      </c>
      <c r="F156" s="136">
        <v>0.99999899999999997</v>
      </c>
      <c r="G156" s="137">
        <v>0.12449200000000001</v>
      </c>
      <c r="H156" s="135">
        <v>0</v>
      </c>
      <c r="I156" s="136">
        <v>0</v>
      </c>
      <c r="J156" s="137">
        <v>0</v>
      </c>
      <c r="K156" s="135">
        <v>827.70934124415896</v>
      </c>
      <c r="L156" s="136">
        <v>28.985893999999998</v>
      </c>
      <c r="M156" s="137">
        <v>0.73254600000000003</v>
      </c>
      <c r="N156" s="135">
        <v>75.288207233537605</v>
      </c>
      <c r="O156" s="136">
        <v>33.872204000000004</v>
      </c>
      <c r="P156" s="137">
        <v>6.6631999999999997E-2</v>
      </c>
      <c r="Q156" s="135">
        <v>0</v>
      </c>
      <c r="R156" s="136">
        <v>0</v>
      </c>
      <c r="S156" s="137">
        <v>0</v>
      </c>
      <c r="T156" s="135">
        <v>86.243817515273307</v>
      </c>
      <c r="U156" s="136">
        <v>56.932273000000002</v>
      </c>
      <c r="V156" s="137">
        <v>7.6327999999999993E-2</v>
      </c>
      <c r="W156" s="135">
        <v>0</v>
      </c>
      <c r="X156" s="136">
        <v>0</v>
      </c>
      <c r="Y156" s="137">
        <v>0</v>
      </c>
      <c r="Z156" s="135">
        <v>161.53202474881101</v>
      </c>
      <c r="AA156" s="136">
        <v>46.184241999999998</v>
      </c>
      <c r="AB156" s="137">
        <v>0.14296</v>
      </c>
      <c r="AC156" s="294"/>
      <c r="AD156" s="294"/>
      <c r="AE156" s="294"/>
      <c r="AF156" s="135">
        <v>1129.90672098195</v>
      </c>
      <c r="AG156" s="136">
        <v>27.960533000000002</v>
      </c>
      <c r="AH156" s="137">
        <v>1</v>
      </c>
      <c r="AK156" s="138">
        <v>42916</v>
      </c>
      <c r="AL156" s="160">
        <f t="shared" si="2"/>
        <v>1129.90672098195</v>
      </c>
      <c r="AM156" s="161">
        <f>1000*AL156/'PIB - BCB'!C331</f>
        <v>0.17594709058165295</v>
      </c>
    </row>
    <row r="157" spans="1:39" s="142" customFormat="1" ht="14.25" customHeight="1">
      <c r="A157" s="288">
        <v>42947</v>
      </c>
      <c r="B157" s="285">
        <v>0</v>
      </c>
      <c r="C157" s="286">
        <v>0</v>
      </c>
      <c r="D157" s="287">
        <v>0</v>
      </c>
      <c r="E157" s="285">
        <v>204.707268043303</v>
      </c>
      <c r="F157" s="286">
        <v>1</v>
      </c>
      <c r="G157" s="287">
        <v>0.16896</v>
      </c>
      <c r="H157" s="285">
        <v>0</v>
      </c>
      <c r="I157" s="286">
        <v>0</v>
      </c>
      <c r="J157" s="287">
        <v>0</v>
      </c>
      <c r="K157" s="285">
        <v>834.43182499657098</v>
      </c>
      <c r="L157" s="286">
        <v>12.286635</v>
      </c>
      <c r="M157" s="287">
        <v>0.68872100000000003</v>
      </c>
      <c r="N157" s="285">
        <v>90.780361780883794</v>
      </c>
      <c r="O157" s="286">
        <v>35.749873999999998</v>
      </c>
      <c r="P157" s="287">
        <v>7.4927999999999995E-2</v>
      </c>
      <c r="Q157" s="285">
        <v>0</v>
      </c>
      <c r="R157" s="286">
        <v>0</v>
      </c>
      <c r="S157" s="287">
        <v>0</v>
      </c>
      <c r="T157" s="285">
        <v>81.647033204982904</v>
      </c>
      <c r="U157" s="286">
        <v>63.109698999999999</v>
      </c>
      <c r="V157" s="287">
        <v>6.7389000000000004E-2</v>
      </c>
      <c r="W157" s="285">
        <v>0</v>
      </c>
      <c r="X157" s="286">
        <v>0</v>
      </c>
      <c r="Y157" s="287">
        <v>0</v>
      </c>
      <c r="Z157" s="285">
        <v>172.42739498586701</v>
      </c>
      <c r="AA157" s="286">
        <v>48.705174</v>
      </c>
      <c r="AB157" s="287">
        <v>0.142317</v>
      </c>
      <c r="AC157" s="325"/>
      <c r="AD157" s="325"/>
      <c r="AE157" s="325"/>
      <c r="AF157" s="285">
        <v>1211.56648802574</v>
      </c>
      <c r="AG157" s="286">
        <v>15.562639000000001</v>
      </c>
      <c r="AH157" s="287">
        <v>1</v>
      </c>
      <c r="AK157" s="138">
        <v>42947</v>
      </c>
      <c r="AL157" s="160">
        <f t="shared" si="2"/>
        <v>1211.56648802574</v>
      </c>
      <c r="AM157" s="161">
        <f>1000*AL157/'PIB - BCB'!C332</f>
        <v>0.18789119533815651</v>
      </c>
    </row>
    <row r="158" spans="1:39" s="142" customFormat="1" ht="14.25" customHeight="1">
      <c r="A158" s="134">
        <v>42978</v>
      </c>
      <c r="B158" s="135">
        <v>0</v>
      </c>
      <c r="C158" s="136">
        <v>0</v>
      </c>
      <c r="D158" s="137">
        <v>0</v>
      </c>
      <c r="E158" s="135">
        <v>155.337607381955</v>
      </c>
      <c r="F158" s="136">
        <v>1</v>
      </c>
      <c r="G158" s="137">
        <v>0.132661</v>
      </c>
      <c r="H158" s="135">
        <v>0</v>
      </c>
      <c r="I158" s="136">
        <v>0</v>
      </c>
      <c r="J158" s="137">
        <v>0</v>
      </c>
      <c r="K158" s="135">
        <v>841.17961891510197</v>
      </c>
      <c r="L158" s="136">
        <v>15.984665</v>
      </c>
      <c r="M158" s="137">
        <v>0.71838400000000002</v>
      </c>
      <c r="N158" s="135">
        <v>100.906058712233</v>
      </c>
      <c r="O158" s="136">
        <v>33.549833</v>
      </c>
      <c r="P158" s="137">
        <v>8.6175000000000002E-2</v>
      </c>
      <c r="Q158" s="135">
        <v>0</v>
      </c>
      <c r="R158" s="136">
        <v>0</v>
      </c>
      <c r="S158" s="137">
        <v>0</v>
      </c>
      <c r="T158" s="135">
        <v>73.50883546032</v>
      </c>
      <c r="U158" s="136">
        <v>68.512974999999997</v>
      </c>
      <c r="V158" s="137">
        <v>6.2778E-2</v>
      </c>
      <c r="W158" s="135">
        <v>0</v>
      </c>
      <c r="X158" s="136">
        <v>0</v>
      </c>
      <c r="Y158" s="137">
        <v>0</v>
      </c>
      <c r="Z158" s="135">
        <v>174.41489417255301</v>
      </c>
      <c r="AA158" s="136">
        <v>48.285384999999998</v>
      </c>
      <c r="AB158" s="137">
        <v>0.148953</v>
      </c>
      <c r="AC158" s="294"/>
      <c r="AD158" s="294"/>
      <c r="AE158" s="294"/>
      <c r="AF158" s="135">
        <v>1170.93212046961</v>
      </c>
      <c r="AG158" s="136">
        <v>18.808094000000001</v>
      </c>
      <c r="AH158" s="137">
        <v>1</v>
      </c>
      <c r="AK158" s="288">
        <v>42978</v>
      </c>
      <c r="AL158" s="160">
        <f t="shared" si="2"/>
        <v>1170.93212046961</v>
      </c>
      <c r="AM158" s="161">
        <f>1000*AL158/'PIB - BCB'!C333</f>
        <v>0.18094579195278762</v>
      </c>
    </row>
    <row r="159" spans="1:39" s="142" customFormat="1" ht="14.25" customHeight="1">
      <c r="A159" s="288">
        <v>43008</v>
      </c>
      <c r="B159" s="139">
        <v>-5.4140148038999997E-2</v>
      </c>
      <c r="C159" s="140">
        <v>1.499905</v>
      </c>
      <c r="D159" s="141">
        <v>-4.5000000000000003E-5</v>
      </c>
      <c r="E159" s="139">
        <v>215.61206691338501</v>
      </c>
      <c r="F159" s="140">
        <v>1</v>
      </c>
      <c r="G159" s="141">
        <v>0.18202599999999999</v>
      </c>
      <c r="H159" s="139">
        <v>0</v>
      </c>
      <c r="I159" s="140">
        <v>0</v>
      </c>
      <c r="J159" s="141">
        <v>0</v>
      </c>
      <c r="K159" s="139">
        <v>791.53976348868002</v>
      </c>
      <c r="L159" s="140">
        <v>20.583169999999999</v>
      </c>
      <c r="M159" s="141">
        <v>0.668242</v>
      </c>
      <c r="N159" s="139">
        <v>98.744789675313001</v>
      </c>
      <c r="O159" s="140">
        <v>28.309113</v>
      </c>
      <c r="P159" s="141">
        <v>8.3363000000000007E-2</v>
      </c>
      <c r="Q159" s="139">
        <v>0</v>
      </c>
      <c r="R159" s="140">
        <v>0</v>
      </c>
      <c r="S159" s="141">
        <v>0</v>
      </c>
      <c r="T159" s="139">
        <v>78.668147015974995</v>
      </c>
      <c r="U159" s="140">
        <v>65.399618000000004</v>
      </c>
      <c r="V159" s="141">
        <v>6.6414000000000001E-2</v>
      </c>
      <c r="W159" s="139">
        <v>0</v>
      </c>
      <c r="X159" s="140">
        <v>0</v>
      </c>
      <c r="Y159" s="141">
        <v>0</v>
      </c>
      <c r="Z159" s="139">
        <v>177.412936691288</v>
      </c>
      <c r="AA159" s="140">
        <v>44.755721999999999</v>
      </c>
      <c r="AB159" s="141">
        <v>0.14977699999999999</v>
      </c>
      <c r="AC159" s="141"/>
      <c r="AD159" s="141"/>
      <c r="AE159" s="141"/>
      <c r="AF159" s="139">
        <v>1184.5106269453099</v>
      </c>
      <c r="AG159" s="140">
        <v>20.639892</v>
      </c>
      <c r="AH159" s="141">
        <v>1</v>
      </c>
      <c r="AK159" s="288">
        <v>43008</v>
      </c>
      <c r="AL159" s="160">
        <f t="shared" si="2"/>
        <v>1184.5106269453099</v>
      </c>
      <c r="AM159" s="161">
        <f>1000*AL159/'PIB - BCB'!C334</f>
        <v>0.18254827163249038</v>
      </c>
    </row>
    <row r="160" spans="1:39" s="291" customFormat="1" ht="14.25" customHeight="1">
      <c r="A160" s="297">
        <v>43039</v>
      </c>
      <c r="B160" s="292">
        <v>-3.4290701117618998E-2</v>
      </c>
      <c r="C160" s="293">
        <v>1.499914</v>
      </c>
      <c r="D160" s="294">
        <v>-2.8E-5</v>
      </c>
      <c r="E160" s="292">
        <v>238.21528171150999</v>
      </c>
      <c r="F160" s="293">
        <v>1</v>
      </c>
      <c r="G160" s="294">
        <v>0.196295</v>
      </c>
      <c r="H160" s="292">
        <v>0</v>
      </c>
      <c r="I160" s="293">
        <v>0</v>
      </c>
      <c r="J160" s="294">
        <v>0</v>
      </c>
      <c r="K160" s="292">
        <v>797.28269796071299</v>
      </c>
      <c r="L160" s="293">
        <v>12.596113000000001</v>
      </c>
      <c r="M160" s="294">
        <v>0.65698199999999995</v>
      </c>
      <c r="N160" s="292">
        <v>90.435878686425696</v>
      </c>
      <c r="O160" s="293">
        <v>29.160768000000001</v>
      </c>
      <c r="P160" s="294">
        <v>7.4521000000000004E-2</v>
      </c>
      <c r="Q160" s="292">
        <v>0</v>
      </c>
      <c r="R160" s="293">
        <v>0</v>
      </c>
      <c r="S160" s="294">
        <v>0</v>
      </c>
      <c r="T160" s="292">
        <v>87.653193361152404</v>
      </c>
      <c r="U160" s="293">
        <v>62.407114</v>
      </c>
      <c r="V160" s="294">
        <v>7.2228000000000001E-2</v>
      </c>
      <c r="W160" s="292">
        <v>0</v>
      </c>
      <c r="X160" s="293">
        <v>0</v>
      </c>
      <c r="Y160" s="294">
        <v>0</v>
      </c>
      <c r="Z160" s="292">
        <v>178.08907204757799</v>
      </c>
      <c r="AA160" s="293">
        <v>45.5242</v>
      </c>
      <c r="AB160" s="294">
        <v>0.14674999999999999</v>
      </c>
      <c r="AC160" s="294"/>
      <c r="AD160" s="294"/>
      <c r="AE160" s="294"/>
      <c r="AF160" s="292">
        <v>1213.55276101868</v>
      </c>
      <c r="AG160" s="293">
        <v>15.15236</v>
      </c>
      <c r="AH160" s="294">
        <v>1</v>
      </c>
      <c r="AK160" s="296">
        <v>43039</v>
      </c>
      <c r="AL160" s="160">
        <f t="shared" si="2"/>
        <v>1213.55276101868</v>
      </c>
      <c r="AM160" s="161">
        <f>1000*AL160/'PIB - BCB'!C335</f>
        <v>0.18634331930181491</v>
      </c>
    </row>
    <row r="161" spans="1:39" s="295" customFormat="1" ht="14.25" customHeight="1">
      <c r="A161" s="296">
        <v>43069</v>
      </c>
      <c r="B161" s="139">
        <v>0</v>
      </c>
      <c r="C161" s="140">
        <v>0</v>
      </c>
      <c r="D161" s="141">
        <v>0</v>
      </c>
      <c r="E161" s="139">
        <v>102.747287452824</v>
      </c>
      <c r="F161" s="140">
        <v>1</v>
      </c>
      <c r="G161" s="141">
        <v>8.8933999999999999E-2</v>
      </c>
      <c r="H161" s="139">
        <v>0</v>
      </c>
      <c r="I161" s="140">
        <v>0</v>
      </c>
      <c r="J161" s="141">
        <v>0</v>
      </c>
      <c r="K161" s="139">
        <v>864.52205798623197</v>
      </c>
      <c r="L161" s="140">
        <v>14.490543000000001</v>
      </c>
      <c r="M161" s="141">
        <v>0.74830099999999999</v>
      </c>
      <c r="N161" s="139">
        <v>83.580659605239006</v>
      </c>
      <c r="O161" s="140">
        <v>32.478394999999999</v>
      </c>
      <c r="P161" s="141">
        <v>7.2344000000000006E-2</v>
      </c>
      <c r="Q161" s="139">
        <v>0</v>
      </c>
      <c r="R161" s="140">
        <v>0</v>
      </c>
      <c r="S161" s="141">
        <v>0</v>
      </c>
      <c r="T161" s="139">
        <v>104.46313056385399</v>
      </c>
      <c r="U161" s="140">
        <v>69.382400000000004</v>
      </c>
      <c r="V161" s="141">
        <v>9.0418999999999999E-2</v>
      </c>
      <c r="W161" s="139">
        <v>0</v>
      </c>
      <c r="X161" s="140">
        <v>0</v>
      </c>
      <c r="Y161" s="141">
        <v>0</v>
      </c>
      <c r="Z161" s="139">
        <v>188.043790169093</v>
      </c>
      <c r="AA161" s="140">
        <v>52.979512999999997</v>
      </c>
      <c r="AB161" s="141">
        <v>0.16276399999999999</v>
      </c>
      <c r="AC161" s="141"/>
      <c r="AD161" s="141"/>
      <c r="AE161" s="141"/>
      <c r="AF161" s="139">
        <v>1155.3131356081501</v>
      </c>
      <c r="AG161" s="140">
        <v>19.555399000000001</v>
      </c>
      <c r="AH161" s="141">
        <v>1</v>
      </c>
      <c r="AK161" s="296">
        <v>43069</v>
      </c>
      <c r="AL161" s="160">
        <f t="shared" si="2"/>
        <v>1155.3131356081501</v>
      </c>
      <c r="AM161" s="161">
        <f>1000*AL161/'PIB - BCB'!C336</f>
        <v>0.17671975723973365</v>
      </c>
    </row>
    <row r="162" spans="1:39" s="295" customFormat="1" ht="14.25" customHeight="1">
      <c r="A162" s="297">
        <v>43100</v>
      </c>
      <c r="B162" s="292">
        <v>-0.2400373520795</v>
      </c>
      <c r="C162" s="293">
        <v>1.4999210000000001</v>
      </c>
      <c r="D162" s="294">
        <v>-2.1499999999999999E-4</v>
      </c>
      <c r="E162" s="292">
        <v>167.09037672983101</v>
      </c>
      <c r="F162" s="293">
        <v>1.0000009999999999</v>
      </c>
      <c r="G162" s="294">
        <v>0.149807</v>
      </c>
      <c r="H162" s="292">
        <v>0</v>
      </c>
      <c r="I162" s="293">
        <v>0</v>
      </c>
      <c r="J162" s="294">
        <v>0</v>
      </c>
      <c r="K162" s="292">
        <v>748.21425190749801</v>
      </c>
      <c r="L162" s="293">
        <v>27.843565000000002</v>
      </c>
      <c r="M162" s="294">
        <v>0.670825</v>
      </c>
      <c r="N162" s="292">
        <v>91.132298583274505</v>
      </c>
      <c r="O162" s="293">
        <v>31.21978</v>
      </c>
      <c r="P162" s="294">
        <v>8.1706000000000001E-2</v>
      </c>
      <c r="Q162" s="292">
        <v>0</v>
      </c>
      <c r="R162" s="293">
        <v>0</v>
      </c>
      <c r="S162" s="294">
        <v>0</v>
      </c>
      <c r="T162" s="292">
        <v>109.167041196703</v>
      </c>
      <c r="U162" s="293">
        <v>68.220339999999993</v>
      </c>
      <c r="V162" s="294">
        <v>9.7875000000000004E-2</v>
      </c>
      <c r="W162" s="292">
        <v>0</v>
      </c>
      <c r="X162" s="293">
        <v>0</v>
      </c>
      <c r="Y162" s="294">
        <v>0</v>
      </c>
      <c r="Z162" s="292">
        <v>200.299339779978</v>
      </c>
      <c r="AA162" s="293">
        <v>51.385806000000002</v>
      </c>
      <c r="AB162" s="294">
        <v>0.17958199999999999</v>
      </c>
      <c r="AC162" s="294"/>
      <c r="AD162" s="294"/>
      <c r="AE162" s="294"/>
      <c r="AF162" s="292">
        <v>1115.36393106523</v>
      </c>
      <c r="AG162" s="293">
        <v>28.055619</v>
      </c>
      <c r="AH162" s="294">
        <v>1</v>
      </c>
      <c r="AK162" s="296">
        <v>43100</v>
      </c>
      <c r="AL162" s="160">
        <f t="shared" si="2"/>
        <v>1115.36393106523</v>
      </c>
      <c r="AM162" s="161">
        <f>1000*AL162/'PIB - BCB'!C337</f>
        <v>0.17002653683681085</v>
      </c>
    </row>
    <row r="163" spans="1:39" s="295" customFormat="1" ht="14.25" customHeight="1">
      <c r="A163" s="297">
        <v>43131</v>
      </c>
      <c r="B163" s="139">
        <v>-2.727669634E-2</v>
      </c>
      <c r="C163" s="140">
        <v>1.4999260000000001</v>
      </c>
      <c r="D163" s="141">
        <v>-2.3E-5</v>
      </c>
      <c r="E163" s="139">
        <v>264.91312704427099</v>
      </c>
      <c r="F163" s="140">
        <v>1</v>
      </c>
      <c r="G163" s="141">
        <v>0.22490299999999999</v>
      </c>
      <c r="H163" s="139">
        <v>0</v>
      </c>
      <c r="I163" s="140">
        <v>0</v>
      </c>
      <c r="J163" s="141">
        <v>0</v>
      </c>
      <c r="K163" s="139">
        <v>722.03765633671503</v>
      </c>
      <c r="L163" s="140">
        <v>16.489297000000001</v>
      </c>
      <c r="M163" s="141">
        <v>0.61299000000000003</v>
      </c>
      <c r="N163" s="139">
        <v>84.057044151173599</v>
      </c>
      <c r="O163" s="140">
        <v>30.275120000000001</v>
      </c>
      <c r="P163" s="141">
        <v>7.1361999999999995E-2</v>
      </c>
      <c r="Q163" s="139">
        <v>0</v>
      </c>
      <c r="R163" s="140">
        <v>0</v>
      </c>
      <c r="S163" s="141">
        <v>0</v>
      </c>
      <c r="T163" s="139">
        <v>106.91381581380401</v>
      </c>
      <c r="U163" s="140">
        <v>66.929974000000001</v>
      </c>
      <c r="V163" s="141">
        <v>9.0765999999999999E-2</v>
      </c>
      <c r="W163" s="139">
        <v>0</v>
      </c>
      <c r="X163" s="140">
        <v>0</v>
      </c>
      <c r="Y163" s="141">
        <v>0</v>
      </c>
      <c r="Z163" s="139">
        <v>190.970859964977</v>
      </c>
      <c r="AA163" s="140">
        <v>50.796106000000002</v>
      </c>
      <c r="AB163" s="141">
        <v>0.162129</v>
      </c>
      <c r="AC163" s="141"/>
      <c r="AD163" s="141"/>
      <c r="AE163" s="141"/>
      <c r="AF163" s="139">
        <v>1177.89436664962</v>
      </c>
      <c r="AG163" s="140">
        <v>18.568169000000001</v>
      </c>
      <c r="AH163" s="141">
        <v>1</v>
      </c>
      <c r="AK163" s="296">
        <v>43131</v>
      </c>
      <c r="AL163" s="160">
        <f t="shared" si="2"/>
        <v>1177.89436664962</v>
      </c>
      <c r="AM163" s="161">
        <f>1000*AL163/'PIB - BCB'!C338</f>
        <v>0.17882102873845146</v>
      </c>
    </row>
    <row r="164" spans="1:39" s="295" customFormat="1" ht="14.25" customHeight="1">
      <c r="A164" s="297">
        <v>43159</v>
      </c>
      <c r="B164" s="292">
        <v>0</v>
      </c>
      <c r="C164" s="293">
        <v>0</v>
      </c>
      <c r="D164" s="294">
        <v>0</v>
      </c>
      <c r="E164" s="292">
        <v>221.268523568673</v>
      </c>
      <c r="F164" s="293">
        <v>1.0001469999999999</v>
      </c>
      <c r="G164" s="294">
        <v>0.192689</v>
      </c>
      <c r="H164" s="292">
        <v>0</v>
      </c>
      <c r="I164" s="293">
        <v>0</v>
      </c>
      <c r="J164" s="294">
        <v>0</v>
      </c>
      <c r="K164" s="292">
        <v>739.95625223575996</v>
      </c>
      <c r="L164" s="293">
        <v>16.828755000000001</v>
      </c>
      <c r="M164" s="294">
        <v>0.64438399999999996</v>
      </c>
      <c r="N164" s="292">
        <v>74.927607905381706</v>
      </c>
      <c r="O164" s="293">
        <v>27.719757999999999</v>
      </c>
      <c r="P164" s="294">
        <v>6.5250000000000002E-2</v>
      </c>
      <c r="Q164" s="292">
        <v>0</v>
      </c>
      <c r="R164" s="293">
        <v>0</v>
      </c>
      <c r="S164" s="294">
        <v>0</v>
      </c>
      <c r="T164" s="292">
        <v>112.161548146841</v>
      </c>
      <c r="U164" s="293">
        <v>63.291428000000003</v>
      </c>
      <c r="V164" s="294">
        <v>9.7673999999999997E-2</v>
      </c>
      <c r="W164" s="292">
        <v>0</v>
      </c>
      <c r="X164" s="293">
        <v>0</v>
      </c>
      <c r="Y164" s="294">
        <v>0</v>
      </c>
      <c r="Z164" s="292">
        <v>187.08915605222299</v>
      </c>
      <c r="AA164" s="293">
        <v>49.045279000000001</v>
      </c>
      <c r="AB164" s="294">
        <v>0.16292499999999999</v>
      </c>
      <c r="AC164" s="294"/>
      <c r="AD164" s="294"/>
      <c r="AE164" s="294"/>
      <c r="AF164" s="292">
        <v>1148.31393185666</v>
      </c>
      <c r="AG164" s="293">
        <v>19.027621</v>
      </c>
      <c r="AH164" s="294">
        <v>1</v>
      </c>
      <c r="AK164" s="296">
        <v>43159</v>
      </c>
      <c r="AL164" s="160">
        <f t="shared" si="2"/>
        <v>1148.31393185666</v>
      </c>
      <c r="AM164" s="161">
        <f>1000*AL164/'PIB - BCB'!C339</f>
        <v>0.17392093266178524</v>
      </c>
    </row>
    <row r="165" spans="1:39" s="295" customFormat="1" ht="14.25" customHeight="1">
      <c r="A165" s="296">
        <v>43190</v>
      </c>
      <c r="B165" s="139">
        <v>-4.5720802113333299E-2</v>
      </c>
      <c r="C165" s="140">
        <v>1.4999279999999999</v>
      </c>
      <c r="D165" s="141">
        <v>-3.8999999999999999E-5</v>
      </c>
      <c r="E165" s="139">
        <v>203.77794452448299</v>
      </c>
      <c r="F165" s="140">
        <v>1.0003580000000001</v>
      </c>
      <c r="G165" s="141">
        <v>0.17432500000000001</v>
      </c>
      <c r="H165" s="139">
        <v>0</v>
      </c>
      <c r="I165" s="140">
        <v>0</v>
      </c>
      <c r="J165" s="141">
        <v>0</v>
      </c>
      <c r="K165" s="139">
        <v>770.35261847698496</v>
      </c>
      <c r="L165" s="140">
        <v>16.409936999999999</v>
      </c>
      <c r="M165" s="141">
        <v>0.65901200000000004</v>
      </c>
      <c r="N165" s="139">
        <v>69.937240708170904</v>
      </c>
      <c r="O165" s="140">
        <v>32.298048000000001</v>
      </c>
      <c r="P165" s="141">
        <v>5.9829E-2</v>
      </c>
      <c r="Q165" s="139">
        <v>0</v>
      </c>
      <c r="R165" s="140">
        <v>0</v>
      </c>
      <c r="S165" s="141">
        <v>0</v>
      </c>
      <c r="T165" s="139">
        <v>124.928027453236</v>
      </c>
      <c r="U165" s="140">
        <v>64.157362000000006</v>
      </c>
      <c r="V165" s="141">
        <v>0.10687099999999999</v>
      </c>
      <c r="W165" s="139">
        <v>0</v>
      </c>
      <c r="X165" s="140">
        <v>0</v>
      </c>
      <c r="Y165" s="141">
        <v>0</v>
      </c>
      <c r="Z165" s="139">
        <v>194.86526816140699</v>
      </c>
      <c r="AA165" s="140">
        <v>52.723039</v>
      </c>
      <c r="AB165" s="141">
        <v>0.16670099999999999</v>
      </c>
      <c r="AC165" s="141"/>
      <c r="AD165" s="141"/>
      <c r="AE165" s="141"/>
      <c r="AF165" s="139">
        <v>1168.9501103607599</v>
      </c>
      <c r="AG165" s="140">
        <v>19.777670000000001</v>
      </c>
      <c r="AH165" s="141">
        <v>1</v>
      </c>
      <c r="AK165" s="296">
        <v>43190</v>
      </c>
      <c r="AL165" s="160">
        <f t="shared" si="2"/>
        <v>1168.9501103607599</v>
      </c>
      <c r="AM165" s="161">
        <f>1000*AL165/'PIB - BCB'!C340</f>
        <v>0.17668502592026447</v>
      </c>
    </row>
    <row r="166" spans="1:39" s="295" customFormat="1" ht="14.25" customHeight="1">
      <c r="A166" s="308">
        <v>43220</v>
      </c>
      <c r="B166" s="304">
        <v>0</v>
      </c>
      <c r="C166" s="305">
        <v>0</v>
      </c>
      <c r="D166" s="306">
        <v>0</v>
      </c>
      <c r="E166" s="304">
        <v>139.714751047856</v>
      </c>
      <c r="F166" s="305">
        <v>1.0008379999999999</v>
      </c>
      <c r="G166" s="306">
        <v>0.117893</v>
      </c>
      <c r="H166" s="304">
        <v>0</v>
      </c>
      <c r="I166" s="305">
        <v>0</v>
      </c>
      <c r="J166" s="306">
        <v>0</v>
      </c>
      <c r="K166" s="304">
        <v>827.65820841767095</v>
      </c>
      <c r="L166" s="305">
        <v>21.990932000000001</v>
      </c>
      <c r="M166" s="306">
        <v>0.69838900000000004</v>
      </c>
      <c r="N166" s="304">
        <v>84.315434260970903</v>
      </c>
      <c r="O166" s="305">
        <v>36.575951000000003</v>
      </c>
      <c r="P166" s="306">
        <v>7.1146000000000001E-2</v>
      </c>
      <c r="Q166" s="304">
        <v>0</v>
      </c>
      <c r="R166" s="305">
        <v>0</v>
      </c>
      <c r="S166" s="306">
        <v>0</v>
      </c>
      <c r="T166" s="304">
        <v>133.407019216305</v>
      </c>
      <c r="U166" s="305">
        <v>63.519337999999998</v>
      </c>
      <c r="V166" s="306">
        <v>0.11257</v>
      </c>
      <c r="W166" s="304">
        <v>0</v>
      </c>
      <c r="X166" s="305">
        <v>0</v>
      </c>
      <c r="Y166" s="306">
        <v>0</v>
      </c>
      <c r="Z166" s="304">
        <v>217.72245347727599</v>
      </c>
      <c r="AA166" s="305">
        <v>53.085211999999999</v>
      </c>
      <c r="AB166" s="306">
        <v>0.18371699999999999</v>
      </c>
      <c r="AC166" s="324"/>
      <c r="AD166" s="324"/>
      <c r="AE166" s="324"/>
      <c r="AF166" s="304">
        <v>1185.0954129428001</v>
      </c>
      <c r="AG166" s="305">
        <v>25.228897</v>
      </c>
      <c r="AH166" s="306">
        <v>1</v>
      </c>
      <c r="AK166" s="307">
        <v>43220</v>
      </c>
      <c r="AL166" s="160">
        <f t="shared" si="2"/>
        <v>1185.0954129428001</v>
      </c>
      <c r="AM166" s="161">
        <f>1000*AL166/'PIB - BCB'!C341</f>
        <v>0.17817704659746977</v>
      </c>
    </row>
    <row r="167" spans="1:39" s="295" customFormat="1" ht="14.25" customHeight="1">
      <c r="A167" s="313">
        <v>43251</v>
      </c>
      <c r="B167" s="309">
        <v>-8.7630986572857103E-2</v>
      </c>
      <c r="C167" s="310">
        <v>1.4999309999999999</v>
      </c>
      <c r="D167" s="311">
        <v>-7.4999999999999993E-5</v>
      </c>
      <c r="E167" s="309">
        <v>121.73454598062</v>
      </c>
      <c r="F167" s="310">
        <v>1.0007969999999999</v>
      </c>
      <c r="G167" s="311">
        <v>0.105084</v>
      </c>
      <c r="H167" s="309">
        <v>0</v>
      </c>
      <c r="I167" s="310">
        <v>0</v>
      </c>
      <c r="J167" s="311">
        <v>0</v>
      </c>
      <c r="K167" s="309">
        <v>820.63282955301702</v>
      </c>
      <c r="L167" s="310">
        <v>12.337494</v>
      </c>
      <c r="M167" s="311">
        <v>0.70838999999999996</v>
      </c>
      <c r="N167" s="309">
        <v>93.093560478932403</v>
      </c>
      <c r="O167" s="310">
        <v>32.213416000000002</v>
      </c>
      <c r="P167" s="311">
        <v>8.0360000000000001E-2</v>
      </c>
      <c r="Q167" s="309">
        <v>0</v>
      </c>
      <c r="R167" s="310">
        <v>0</v>
      </c>
      <c r="S167" s="311">
        <v>0</v>
      </c>
      <c r="T167" s="309">
        <v>123.073733283355</v>
      </c>
      <c r="U167" s="310">
        <v>66.585696999999996</v>
      </c>
      <c r="V167" s="311">
        <v>0.10624</v>
      </c>
      <c r="W167" s="309">
        <v>0</v>
      </c>
      <c r="X167" s="310">
        <v>0</v>
      </c>
      <c r="Y167" s="311">
        <v>0</v>
      </c>
      <c r="Z167" s="309">
        <v>216.16729376228801</v>
      </c>
      <c r="AA167" s="310">
        <v>51.783096999999998</v>
      </c>
      <c r="AB167" s="311">
        <v>0.18659999999999999</v>
      </c>
      <c r="AC167" s="325"/>
      <c r="AD167" s="325"/>
      <c r="AE167" s="325"/>
      <c r="AF167" s="309">
        <v>1158.4470383093501</v>
      </c>
      <c r="AG167" s="310">
        <v>18.507591000000001</v>
      </c>
      <c r="AH167" s="311">
        <v>1</v>
      </c>
      <c r="AK167" s="313">
        <v>43251</v>
      </c>
      <c r="AL167" s="160">
        <f t="shared" si="2"/>
        <v>1158.4470383093501</v>
      </c>
      <c r="AM167" s="161">
        <f>1000*AL167/'PIB - BCB'!C342</f>
        <v>0.1741880744188555</v>
      </c>
    </row>
    <row r="168" spans="1:39" s="312" customFormat="1" ht="14.25" customHeight="1">
      <c r="A168" s="334">
        <v>43281</v>
      </c>
      <c r="B168" s="331">
        <v>-8.0722371459047607E-2</v>
      </c>
      <c r="C168" s="332">
        <v>1.38609527</v>
      </c>
      <c r="D168" s="333">
        <v>-6.7999999999999999E-5</v>
      </c>
      <c r="E168" s="331">
        <v>183.674152215032</v>
      </c>
      <c r="F168" s="332">
        <v>1.0004497400000001</v>
      </c>
      <c r="G168" s="333">
        <v>0.155413</v>
      </c>
      <c r="H168" s="331">
        <v>0</v>
      </c>
      <c r="I168" s="332">
        <v>0</v>
      </c>
      <c r="J168" s="333">
        <v>0</v>
      </c>
      <c r="K168" s="331">
        <v>764.32963654762898</v>
      </c>
      <c r="L168" s="332">
        <v>13.19114574</v>
      </c>
      <c r="M168" s="333">
        <v>0.64672700000000005</v>
      </c>
      <c r="N168" s="331">
        <v>81.742465373776199</v>
      </c>
      <c r="O168" s="332">
        <v>26.04634042</v>
      </c>
      <c r="P168" s="333">
        <v>6.9165000000000004E-2</v>
      </c>
      <c r="Q168" s="331">
        <v>0</v>
      </c>
      <c r="R168" s="332">
        <v>0</v>
      </c>
      <c r="S168" s="333">
        <v>0</v>
      </c>
      <c r="T168" s="331">
        <v>114.82128258915</v>
      </c>
      <c r="U168" s="332">
        <v>62.033717019999997</v>
      </c>
      <c r="V168" s="333">
        <v>9.7154000000000004E-2</v>
      </c>
      <c r="W168" s="331">
        <v>0</v>
      </c>
      <c r="X168" s="332">
        <v>0</v>
      </c>
      <c r="Y168" s="333">
        <v>0</v>
      </c>
      <c r="Z168" s="331">
        <v>196.56374796292701</v>
      </c>
      <c r="AA168" s="332">
        <v>47.06810445</v>
      </c>
      <c r="AB168" s="333">
        <v>0.16631899999999999</v>
      </c>
      <c r="AC168" s="331">
        <v>37.355830139738998</v>
      </c>
      <c r="AD168" s="331">
        <v>181.0839182</v>
      </c>
      <c r="AE168" s="333">
        <v>3.1607999999999997E-2</v>
      </c>
      <c r="AF168" s="331">
        <v>1181.84264449387</v>
      </c>
      <c r="AG168" s="332">
        <v>22.238536790000001</v>
      </c>
      <c r="AH168" s="333">
        <v>1</v>
      </c>
      <c r="AI168" s="321"/>
      <c r="AJ168" s="321"/>
      <c r="AK168" s="322">
        <v>43281</v>
      </c>
      <c r="AL168" s="160">
        <f t="shared" si="2"/>
        <v>1181.84264449387</v>
      </c>
      <c r="AM168" s="161">
        <f>1000*AL168/'PIB - BCB'!C343</f>
        <v>0.17696652033348315</v>
      </c>
    </row>
    <row r="169" spans="1:39" s="321" customFormat="1" ht="14.25" customHeight="1">
      <c r="A169" s="339">
        <v>43312</v>
      </c>
      <c r="B169" s="336">
        <v>0</v>
      </c>
      <c r="C169" s="337">
        <v>0</v>
      </c>
      <c r="D169" s="338">
        <v>0</v>
      </c>
      <c r="E169" s="336">
        <v>325.23222801959503</v>
      </c>
      <c r="F169" s="337">
        <v>1</v>
      </c>
      <c r="G169" s="338">
        <v>0.265426</v>
      </c>
      <c r="H169" s="336">
        <v>0</v>
      </c>
      <c r="I169" s="337">
        <v>0</v>
      </c>
      <c r="J169" s="338">
        <v>0</v>
      </c>
      <c r="K169" s="336">
        <v>671.99164197525897</v>
      </c>
      <c r="L169" s="337">
        <v>12.49004654</v>
      </c>
      <c r="M169" s="338">
        <v>0.54842100000000005</v>
      </c>
      <c r="N169" s="336">
        <v>48.981240889775002</v>
      </c>
      <c r="O169" s="337">
        <v>22.603727020000001</v>
      </c>
      <c r="P169" s="338">
        <v>3.9974000000000003E-2</v>
      </c>
      <c r="Q169" s="336">
        <v>0</v>
      </c>
      <c r="R169" s="337">
        <v>0</v>
      </c>
      <c r="S169" s="338">
        <v>0</v>
      </c>
      <c r="T169" s="336">
        <v>98.998088612881801</v>
      </c>
      <c r="U169" s="337">
        <v>48.417814620000001</v>
      </c>
      <c r="V169" s="338">
        <v>8.0793000000000004E-2</v>
      </c>
      <c r="W169" s="336">
        <v>0</v>
      </c>
      <c r="X169" s="337">
        <v>0</v>
      </c>
      <c r="Y169" s="338">
        <v>0</v>
      </c>
      <c r="Z169" s="336">
        <v>147.97932950265701</v>
      </c>
      <c r="AA169" s="337">
        <v>39.873337130000003</v>
      </c>
      <c r="AB169" s="338">
        <v>0.120767</v>
      </c>
      <c r="AC169" s="336">
        <v>80.116192261185006</v>
      </c>
      <c r="AD169" s="336">
        <v>166.97539602000001</v>
      </c>
      <c r="AE169" s="338">
        <v>6.5382999999999997E-2</v>
      </c>
      <c r="AF169" s="336">
        <v>1225.3193917587</v>
      </c>
      <c r="AG169" s="337">
        <v>22.8481664</v>
      </c>
      <c r="AH169" s="338">
        <v>1</v>
      </c>
      <c r="AK169" s="339">
        <v>43312</v>
      </c>
      <c r="AL169" s="160">
        <f t="shared" si="2"/>
        <v>1225.3193917587</v>
      </c>
      <c r="AM169" s="161">
        <f>1000*AL169/'PIB - BCB'!C344</f>
        <v>0.18241400937647956</v>
      </c>
    </row>
    <row r="170" spans="1:39" s="340" customFormat="1" ht="14.25" customHeight="1">
      <c r="A170" s="345">
        <v>43343</v>
      </c>
      <c r="B170" s="341">
        <v>0</v>
      </c>
      <c r="C170" s="342">
        <v>0</v>
      </c>
      <c r="D170" s="343">
        <v>0</v>
      </c>
      <c r="E170" s="341">
        <v>277.19613951838198</v>
      </c>
      <c r="F170" s="342">
        <v>1.0003922599999999</v>
      </c>
      <c r="G170" s="343">
        <v>0.233677</v>
      </c>
      <c r="H170" s="341">
        <v>0</v>
      </c>
      <c r="I170" s="342">
        <v>0</v>
      </c>
      <c r="J170" s="343">
        <v>0</v>
      </c>
      <c r="K170" s="341">
        <v>695.31524330068498</v>
      </c>
      <c r="L170" s="342">
        <v>22.542328449999999</v>
      </c>
      <c r="M170" s="343">
        <v>0.58615399999999995</v>
      </c>
      <c r="N170" s="341">
        <v>44.942579854946501</v>
      </c>
      <c r="O170" s="342">
        <v>35.300242619999999</v>
      </c>
      <c r="P170" s="343">
        <v>3.7886000000000003E-2</v>
      </c>
      <c r="Q170" s="341">
        <v>0</v>
      </c>
      <c r="R170" s="342">
        <v>0</v>
      </c>
      <c r="S170" s="343">
        <v>0</v>
      </c>
      <c r="T170" s="341">
        <v>86.851676076488303</v>
      </c>
      <c r="U170" s="342">
        <v>41.012286420000002</v>
      </c>
      <c r="V170" s="343">
        <v>7.3216000000000003E-2</v>
      </c>
      <c r="W170" s="341">
        <v>0</v>
      </c>
      <c r="X170" s="342">
        <v>0</v>
      </c>
      <c r="Y170" s="343">
        <v>0</v>
      </c>
      <c r="Z170" s="341">
        <v>131.794255931435</v>
      </c>
      <c r="AA170" s="342">
        <v>39.0644475</v>
      </c>
      <c r="AB170" s="343">
        <v>0.11110299999999999</v>
      </c>
      <c r="AC170" s="341">
        <v>81.926289479229098</v>
      </c>
      <c r="AD170" s="341">
        <v>144.9548571</v>
      </c>
      <c r="AE170" s="343">
        <v>6.9064E-2</v>
      </c>
      <c r="AF170" s="341">
        <v>1186.2319282297301</v>
      </c>
      <c r="AG170" s="342">
        <v>27.79845289</v>
      </c>
      <c r="AH170" s="343">
        <v>1</v>
      </c>
      <c r="AK170" s="344">
        <v>43343</v>
      </c>
      <c r="AL170" s="160">
        <f t="shared" si="2"/>
        <v>1186.2319282297301</v>
      </c>
      <c r="AM170" s="161">
        <f>1000*AL170/'PIB - BCB'!C345</f>
        <v>0.17559712528652818</v>
      </c>
    </row>
    <row r="171" spans="1:39" s="147" customFormat="1" ht="12.75" customHeight="1">
      <c r="A171" s="375"/>
      <c r="B171" s="375"/>
      <c r="C171" s="375"/>
      <c r="D171" s="375"/>
      <c r="E171" s="375"/>
      <c r="F171" s="375"/>
      <c r="G171" s="375"/>
      <c r="H171" s="375"/>
      <c r="I171" s="375"/>
      <c r="J171" s="375"/>
      <c r="K171" s="375"/>
      <c r="L171" s="375"/>
      <c r="M171" s="375"/>
      <c r="N171" s="375"/>
      <c r="O171" s="375"/>
      <c r="P171" s="375"/>
      <c r="Q171" s="375"/>
      <c r="R171" s="375"/>
      <c r="S171" s="375"/>
      <c r="T171" s="375"/>
      <c r="U171" s="375"/>
      <c r="V171" s="375"/>
      <c r="W171" s="375"/>
      <c r="X171" s="375"/>
      <c r="Y171" s="375"/>
      <c r="Z171" s="375"/>
      <c r="AA171" s="375"/>
      <c r="AB171" s="375"/>
      <c r="AC171" s="375"/>
      <c r="AD171" s="375"/>
      <c r="AE171" s="375"/>
      <c r="AF171" s="375"/>
      <c r="AG171" s="375"/>
      <c r="AH171" s="375"/>
      <c r="AK171" s="344"/>
    </row>
    <row r="172" spans="1:39" s="132" customFormat="1" ht="12.75" customHeight="1">
      <c r="A172" s="143" t="s">
        <v>706</v>
      </c>
      <c r="B172" s="144"/>
      <c r="C172" s="145"/>
      <c r="D172" s="146"/>
      <c r="E172" s="144"/>
      <c r="F172" s="145"/>
      <c r="G172" s="146"/>
      <c r="H172" s="144"/>
      <c r="I172" s="145"/>
      <c r="J172" s="146"/>
      <c r="K172" s="144"/>
      <c r="L172" s="145"/>
      <c r="M172" s="146"/>
      <c r="N172" s="144"/>
      <c r="O172" s="145"/>
      <c r="P172" s="146"/>
      <c r="Q172" s="144"/>
      <c r="R172" s="145"/>
      <c r="S172" s="146"/>
      <c r="T172" s="144"/>
      <c r="U172" s="145"/>
      <c r="V172" s="146"/>
      <c r="W172" s="144"/>
      <c r="X172" s="145"/>
      <c r="Y172" s="146"/>
      <c r="Z172" s="144"/>
      <c r="AA172" s="145"/>
      <c r="AB172" s="146"/>
      <c r="AC172" s="328"/>
      <c r="AD172" s="328"/>
      <c r="AE172" s="328"/>
      <c r="AF172" s="144"/>
      <c r="AG172" s="145"/>
      <c r="AH172" s="146"/>
    </row>
    <row r="173" spans="1:39" s="132" customFormat="1" ht="12.75" customHeight="1">
      <c r="A173" s="143" t="s">
        <v>707</v>
      </c>
      <c r="B173" s="148"/>
      <c r="C173" s="148"/>
      <c r="D173" s="148"/>
      <c r="E173" s="148"/>
      <c r="F173" s="148"/>
      <c r="G173" s="149"/>
      <c r="H173" s="148"/>
      <c r="I173" s="148"/>
      <c r="J173" s="149"/>
      <c r="K173" s="148"/>
      <c r="L173" s="148"/>
      <c r="M173" s="149"/>
      <c r="N173" s="148"/>
      <c r="O173" s="148"/>
      <c r="P173" s="149"/>
      <c r="Q173" s="148"/>
      <c r="R173" s="148"/>
      <c r="S173" s="149"/>
      <c r="T173" s="149"/>
      <c r="U173" s="149"/>
      <c r="V173" s="149"/>
      <c r="W173" s="148"/>
      <c r="X173" s="148"/>
      <c r="Y173" s="149"/>
      <c r="Z173" s="148"/>
      <c r="AA173" s="148"/>
      <c r="AB173" s="149"/>
      <c r="AC173" s="326"/>
      <c r="AD173" s="326"/>
      <c r="AE173" s="326"/>
      <c r="AF173" s="148"/>
      <c r="AG173" s="148"/>
      <c r="AH173" s="149"/>
    </row>
    <row r="174" spans="1:39" s="132" customFormat="1" ht="12.75" customHeight="1">
      <c r="A174" s="143" t="s">
        <v>708</v>
      </c>
      <c r="B174" s="148"/>
      <c r="C174" s="148"/>
      <c r="D174" s="148"/>
      <c r="E174" s="148"/>
      <c r="F174" s="148"/>
      <c r="G174" s="149"/>
      <c r="H174" s="148"/>
      <c r="I174" s="148"/>
      <c r="J174" s="149"/>
      <c r="K174" s="148"/>
      <c r="L174" s="148"/>
      <c r="M174" s="149"/>
      <c r="N174" s="148"/>
      <c r="O174" s="148"/>
      <c r="P174" s="149"/>
      <c r="Q174" s="148"/>
      <c r="R174" s="148"/>
      <c r="S174" s="149"/>
      <c r="T174" s="149"/>
      <c r="U174" s="149"/>
      <c r="V174" s="149"/>
      <c r="W174" s="148"/>
      <c r="X174" s="148"/>
      <c r="Y174" s="149"/>
      <c r="Z174" s="148"/>
      <c r="AA174" s="148"/>
      <c r="AB174" s="149"/>
      <c r="AC174" s="326"/>
      <c r="AD174" s="326"/>
      <c r="AE174" s="326"/>
      <c r="AF174" s="148"/>
      <c r="AG174" s="148"/>
      <c r="AH174" s="149"/>
    </row>
    <row r="175" spans="1:39" s="154" customFormat="1" ht="12.75" customHeight="1">
      <c r="A175" s="139"/>
      <c r="B175" s="139"/>
      <c r="C175" s="140"/>
      <c r="D175" s="141"/>
      <c r="E175" s="139"/>
      <c r="F175" s="140"/>
      <c r="G175" s="141"/>
      <c r="H175" s="139"/>
      <c r="I175" s="140"/>
      <c r="J175" s="141"/>
      <c r="K175" s="139"/>
      <c r="L175" s="140"/>
      <c r="M175" s="141"/>
      <c r="N175" s="139"/>
      <c r="O175" s="140"/>
      <c r="P175" s="141"/>
      <c r="Q175" s="139"/>
      <c r="R175" s="140"/>
      <c r="S175" s="141"/>
      <c r="T175" s="139"/>
      <c r="U175" s="140"/>
      <c r="V175" s="141"/>
      <c r="W175" s="139"/>
      <c r="X175" s="140"/>
      <c r="Y175" s="141"/>
      <c r="Z175" s="139"/>
      <c r="AA175" s="140"/>
      <c r="AB175" s="141"/>
      <c r="AC175" s="141"/>
      <c r="AD175" s="141"/>
      <c r="AE175" s="141"/>
      <c r="AF175" s="139"/>
      <c r="AG175" s="140"/>
      <c r="AH175" s="141"/>
    </row>
    <row r="176" spans="1:39" s="157" customFormat="1" ht="12.75" customHeight="1">
      <c r="A176" s="150" t="s">
        <v>709</v>
      </c>
      <c r="B176" s="151"/>
      <c r="C176" s="152"/>
      <c r="D176" s="153"/>
      <c r="E176" s="151"/>
      <c r="F176" s="152"/>
      <c r="G176" s="153"/>
      <c r="H176" s="151"/>
      <c r="I176" s="152"/>
      <c r="J176" s="153"/>
      <c r="K176" s="151"/>
      <c r="L176" s="152"/>
      <c r="M176" s="153"/>
      <c r="N176" s="151"/>
      <c r="O176" s="152"/>
      <c r="P176" s="153"/>
      <c r="Q176" s="151"/>
      <c r="R176" s="152"/>
      <c r="S176" s="153"/>
      <c r="T176" s="151"/>
      <c r="U176" s="153"/>
      <c r="V176" s="153"/>
      <c r="W176" s="151"/>
      <c r="X176" s="152"/>
      <c r="Y176" s="153"/>
      <c r="Z176" s="151"/>
      <c r="AA176" s="152"/>
      <c r="AB176" s="153"/>
      <c r="AC176" s="329"/>
      <c r="AD176" s="329"/>
      <c r="AE176" s="329"/>
      <c r="AF176" s="151"/>
      <c r="AG176" s="152"/>
      <c r="AH176" s="153"/>
    </row>
    <row r="177" spans="1:34" s="157" customFormat="1" ht="12.75" customHeight="1">
      <c r="A177" s="150" t="s">
        <v>710</v>
      </c>
      <c r="B177" s="155"/>
      <c r="C177" s="155"/>
      <c r="D177" s="155"/>
      <c r="E177" s="155"/>
      <c r="F177" s="155"/>
      <c r="G177" s="156"/>
      <c r="H177" s="155"/>
      <c r="I177" s="155"/>
      <c r="J177" s="156"/>
      <c r="K177" s="155"/>
      <c r="L177" s="155"/>
      <c r="M177" s="156"/>
      <c r="N177" s="155"/>
      <c r="O177" s="155"/>
      <c r="P177" s="156"/>
      <c r="Q177" s="155"/>
      <c r="R177" s="155"/>
      <c r="S177" s="156"/>
      <c r="T177" s="156"/>
      <c r="U177" s="156"/>
      <c r="V177" s="156"/>
      <c r="W177" s="155"/>
      <c r="X177" s="155"/>
      <c r="Y177" s="156"/>
      <c r="Z177" s="155"/>
      <c r="AA177" s="155"/>
      <c r="AB177" s="156"/>
      <c r="AC177" s="330"/>
      <c r="AD177" s="330"/>
      <c r="AE177" s="330"/>
      <c r="AF177" s="155"/>
      <c r="AG177" s="155"/>
      <c r="AH177" s="156"/>
    </row>
    <row r="178" spans="1:34" ht="18">
      <c r="A178" s="150" t="s">
        <v>711</v>
      </c>
      <c r="B178" s="155"/>
      <c r="C178" s="155"/>
      <c r="D178" s="155"/>
      <c r="E178" s="155"/>
      <c r="F178" s="155"/>
      <c r="G178" s="156"/>
      <c r="H178" s="155"/>
      <c r="I178" s="155"/>
      <c r="J178" s="156"/>
      <c r="K178" s="155"/>
      <c r="L178" s="155"/>
      <c r="M178" s="156"/>
      <c r="N178" s="155"/>
      <c r="O178" s="155"/>
      <c r="P178" s="156"/>
      <c r="Q178" s="155"/>
      <c r="R178" s="155"/>
      <c r="S178" s="156"/>
      <c r="T178" s="156"/>
      <c r="U178" s="156"/>
      <c r="V178" s="156"/>
      <c r="W178" s="155"/>
      <c r="X178" s="155"/>
      <c r="Y178" s="156"/>
      <c r="Z178" s="155"/>
      <c r="AA178" s="155"/>
      <c r="AB178" s="156"/>
      <c r="AC178" s="330"/>
      <c r="AD178" s="330"/>
      <c r="AE178" s="330"/>
      <c r="AF178" s="155"/>
      <c r="AG178" s="155"/>
      <c r="AH178" s="156"/>
    </row>
  </sheetData>
  <mergeCells count="15">
    <mergeCell ref="A171:AH171"/>
    <mergeCell ref="AL4:AM4"/>
    <mergeCell ref="H4:J4"/>
    <mergeCell ref="K4:M4"/>
    <mergeCell ref="N4:P4"/>
    <mergeCell ref="Q4:S4"/>
    <mergeCell ref="T4:V4"/>
    <mergeCell ref="A2:AH2"/>
    <mergeCell ref="A3:AH3"/>
    <mergeCell ref="A4:A5"/>
    <mergeCell ref="B4:D4"/>
    <mergeCell ref="E4:G4"/>
    <mergeCell ref="W4:Y4"/>
    <mergeCell ref="Z4:AB4"/>
    <mergeCell ref="AF4:AH4"/>
  </mergeCells>
  <pageMargins left="0.511811024" right="0.511811024" top="0.78740157499999996" bottom="0.78740157499999996" header="0.31496062000000002" footer="0.31496062000000002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E4050"/>
  <sheetViews>
    <sheetView topLeftCell="A4019" zoomScale="85" zoomScaleNormal="85" workbookViewId="0">
      <selection activeCell="B4050" sqref="B4050"/>
    </sheetView>
  </sheetViews>
  <sheetFormatPr defaultColWidth="9.140625" defaultRowHeight="12.75"/>
  <cols>
    <col min="1" max="1" width="10.42578125" style="119" bestFit="1" customWidth="1"/>
    <col min="2" max="2" width="17.42578125" style="119" bestFit="1" customWidth="1"/>
    <col min="3" max="16384" width="9.140625" style="119"/>
  </cols>
  <sheetData>
    <row r="1" spans="1:2">
      <c r="B1" s="119" t="s">
        <v>150</v>
      </c>
    </row>
    <row r="2" spans="1:2">
      <c r="A2" s="120">
        <v>37357</v>
      </c>
      <c r="B2" s="121">
        <v>1036.5500000000002</v>
      </c>
    </row>
    <row r="3" spans="1:2">
      <c r="A3" s="120">
        <v>37358</v>
      </c>
      <c r="B3" s="121">
        <v>1036.5500000000002</v>
      </c>
    </row>
    <row r="4" spans="1:2">
      <c r="A4" s="120">
        <v>37361</v>
      </c>
      <c r="B4" s="121">
        <v>1036.5500000000002</v>
      </c>
    </row>
    <row r="5" spans="1:2">
      <c r="A5" s="120">
        <v>37362</v>
      </c>
      <c r="B5" s="121">
        <v>1036.5500000000002</v>
      </c>
    </row>
    <row r="6" spans="1:2">
      <c r="A6" s="120">
        <v>37363</v>
      </c>
      <c r="B6" s="121">
        <v>1036.5500000000002</v>
      </c>
    </row>
    <row r="7" spans="1:2">
      <c r="A7" s="120">
        <v>37364</v>
      </c>
      <c r="B7" s="121">
        <v>3177.4</v>
      </c>
    </row>
    <row r="8" spans="1:2">
      <c r="A8" s="120">
        <v>37365</v>
      </c>
      <c r="B8" s="121">
        <v>3177.4</v>
      </c>
    </row>
    <row r="9" spans="1:2">
      <c r="A9" s="120">
        <v>37368</v>
      </c>
      <c r="B9" s="121">
        <v>3177.4</v>
      </c>
    </row>
    <row r="10" spans="1:2">
      <c r="A10" s="120">
        <v>37369</v>
      </c>
      <c r="B10" s="121">
        <v>3177.4</v>
      </c>
    </row>
    <row r="11" spans="1:2">
      <c r="A11" s="120">
        <v>37370</v>
      </c>
      <c r="B11" s="121">
        <v>3177.4</v>
      </c>
    </row>
    <row r="12" spans="1:2">
      <c r="A12" s="120">
        <v>37371</v>
      </c>
      <c r="B12" s="121">
        <v>3177.4</v>
      </c>
    </row>
    <row r="13" spans="1:2">
      <c r="A13" s="120">
        <v>37372</v>
      </c>
      <c r="B13" s="121">
        <v>3177.4</v>
      </c>
    </row>
    <row r="14" spans="1:2">
      <c r="A14" s="120">
        <v>37375</v>
      </c>
      <c r="B14" s="121">
        <v>3177.4</v>
      </c>
    </row>
    <row r="15" spans="1:2">
      <c r="A15" s="120">
        <v>37376</v>
      </c>
      <c r="B15" s="121">
        <v>3177.4</v>
      </c>
    </row>
    <row r="16" spans="1:2">
      <c r="A16" s="120">
        <v>37378</v>
      </c>
      <c r="B16" s="121">
        <v>3177.4</v>
      </c>
    </row>
    <row r="17" spans="1:2">
      <c r="A17" s="120">
        <v>37379</v>
      </c>
      <c r="B17" s="121">
        <v>3177.4</v>
      </c>
    </row>
    <row r="18" spans="1:2">
      <c r="A18" s="120">
        <v>37382</v>
      </c>
      <c r="B18" s="121">
        <v>3177.4</v>
      </c>
    </row>
    <row r="19" spans="1:2">
      <c r="A19" s="120">
        <v>37383</v>
      </c>
      <c r="B19" s="121">
        <v>3177.4</v>
      </c>
    </row>
    <row r="20" spans="1:2">
      <c r="A20" s="120">
        <v>37384</v>
      </c>
      <c r="B20" s="121">
        <v>4647.95</v>
      </c>
    </row>
    <row r="21" spans="1:2">
      <c r="A21" s="120">
        <v>37385</v>
      </c>
      <c r="B21" s="121">
        <v>4647.95</v>
      </c>
    </row>
    <row r="22" spans="1:2">
      <c r="A22" s="120">
        <v>37386</v>
      </c>
      <c r="B22" s="121">
        <v>4647.95</v>
      </c>
    </row>
    <row r="23" spans="1:2">
      <c r="A23" s="120">
        <v>37389</v>
      </c>
      <c r="B23" s="121">
        <v>4647.95</v>
      </c>
    </row>
    <row r="24" spans="1:2">
      <c r="A24" s="120">
        <v>37390</v>
      </c>
      <c r="B24" s="121">
        <v>4647.95</v>
      </c>
    </row>
    <row r="25" spans="1:2">
      <c r="A25" s="120">
        <v>37391</v>
      </c>
      <c r="B25" s="121">
        <v>4647.95</v>
      </c>
    </row>
    <row r="26" spans="1:2">
      <c r="A26" s="120">
        <v>37392</v>
      </c>
      <c r="B26" s="121">
        <v>6866.25</v>
      </c>
    </row>
    <row r="27" spans="1:2">
      <c r="A27" s="120">
        <v>37393</v>
      </c>
      <c r="B27" s="121">
        <v>6866.25</v>
      </c>
    </row>
    <row r="28" spans="1:2">
      <c r="A28" s="120">
        <v>37396</v>
      </c>
      <c r="B28" s="121">
        <v>6866.25</v>
      </c>
    </row>
    <row r="29" spans="1:2">
      <c r="A29" s="120">
        <v>37397</v>
      </c>
      <c r="B29" s="121">
        <v>6866.25</v>
      </c>
    </row>
    <row r="30" spans="1:2">
      <c r="A30" s="120">
        <v>37398</v>
      </c>
      <c r="B30" s="121">
        <v>6866.25</v>
      </c>
    </row>
    <row r="31" spans="1:2">
      <c r="A31" s="120">
        <v>37399</v>
      </c>
      <c r="B31" s="121">
        <v>6866.25</v>
      </c>
    </row>
    <row r="32" spans="1:2">
      <c r="A32" s="120">
        <v>37400</v>
      </c>
      <c r="B32" s="121">
        <v>6866.25</v>
      </c>
    </row>
    <row r="33" spans="1:2">
      <c r="A33" s="120">
        <v>37403</v>
      </c>
      <c r="B33" s="121">
        <v>6866.25</v>
      </c>
    </row>
    <row r="34" spans="1:2">
      <c r="A34" s="120">
        <v>37404</v>
      </c>
      <c r="B34" s="121">
        <v>6866.25</v>
      </c>
    </row>
    <row r="35" spans="1:2">
      <c r="A35" s="120">
        <v>37405</v>
      </c>
      <c r="B35" s="121">
        <v>6866.25</v>
      </c>
    </row>
    <row r="36" spans="1:2">
      <c r="A36" s="120">
        <v>37407</v>
      </c>
      <c r="B36" s="121">
        <v>6866.25</v>
      </c>
    </row>
    <row r="37" spans="1:2">
      <c r="A37" s="120">
        <v>37410</v>
      </c>
      <c r="B37" s="121">
        <v>6866.25</v>
      </c>
    </row>
    <row r="38" spans="1:2">
      <c r="A38" s="120">
        <v>37411</v>
      </c>
      <c r="B38" s="121">
        <v>6866.25</v>
      </c>
    </row>
    <row r="39" spans="1:2">
      <c r="A39" s="120">
        <v>37412</v>
      </c>
      <c r="B39" s="121">
        <v>6757.75</v>
      </c>
    </row>
    <row r="40" spans="1:2">
      <c r="A40" s="120">
        <v>37413</v>
      </c>
      <c r="B40" s="121">
        <v>6757.75</v>
      </c>
    </row>
    <row r="41" spans="1:2">
      <c r="A41" s="120">
        <v>37414</v>
      </c>
      <c r="B41" s="121">
        <v>6661.85</v>
      </c>
    </row>
    <row r="42" spans="1:2">
      <c r="A42" s="120">
        <v>37417</v>
      </c>
      <c r="B42" s="121">
        <v>6661.85</v>
      </c>
    </row>
    <row r="43" spans="1:2">
      <c r="A43" s="120">
        <v>37418</v>
      </c>
      <c r="B43" s="121">
        <v>6661.85</v>
      </c>
    </row>
    <row r="44" spans="1:2">
      <c r="A44" s="120">
        <v>37419</v>
      </c>
      <c r="B44" s="121">
        <v>6661.85</v>
      </c>
    </row>
    <row r="45" spans="1:2">
      <c r="A45" s="120">
        <v>37420</v>
      </c>
      <c r="B45" s="121">
        <v>6661.85</v>
      </c>
    </row>
    <row r="46" spans="1:2">
      <c r="A46" s="120">
        <v>37421</v>
      </c>
      <c r="B46" s="121">
        <v>6726</v>
      </c>
    </row>
    <row r="47" spans="1:2">
      <c r="A47" s="120">
        <v>37424</v>
      </c>
      <c r="B47" s="121">
        <v>6726</v>
      </c>
    </row>
    <row r="48" spans="1:2">
      <c r="A48" s="120">
        <v>37425</v>
      </c>
      <c r="B48" s="121">
        <v>6726</v>
      </c>
    </row>
    <row r="49" spans="1:2">
      <c r="A49" s="120">
        <v>37426</v>
      </c>
      <c r="B49" s="121">
        <v>9355.6</v>
      </c>
    </row>
    <row r="50" spans="1:2">
      <c r="A50" s="120">
        <v>37427</v>
      </c>
      <c r="B50" s="121">
        <v>9355.6</v>
      </c>
    </row>
    <row r="51" spans="1:2">
      <c r="A51" s="120">
        <v>37428</v>
      </c>
      <c r="B51" s="121">
        <v>9355.6</v>
      </c>
    </row>
    <row r="52" spans="1:2">
      <c r="A52" s="120">
        <v>37431</v>
      </c>
      <c r="B52" s="121">
        <v>9355.6</v>
      </c>
    </row>
    <row r="53" spans="1:2">
      <c r="A53" s="120">
        <v>37432</v>
      </c>
      <c r="B53" s="121">
        <v>9357.65</v>
      </c>
    </row>
    <row r="54" spans="1:2">
      <c r="A54" s="120">
        <v>37433</v>
      </c>
      <c r="B54" s="121">
        <v>9357.65</v>
      </c>
    </row>
    <row r="55" spans="1:2">
      <c r="A55" s="120">
        <v>37434</v>
      </c>
      <c r="B55" s="121">
        <v>9357.65</v>
      </c>
    </row>
    <row r="56" spans="1:2">
      <c r="A56" s="120">
        <v>37435</v>
      </c>
      <c r="B56" s="121">
        <v>9357.65</v>
      </c>
    </row>
    <row r="57" spans="1:2">
      <c r="A57" s="120">
        <v>37438</v>
      </c>
      <c r="B57" s="121">
        <v>9357.65</v>
      </c>
    </row>
    <row r="58" spans="1:2">
      <c r="A58" s="120">
        <v>37439</v>
      </c>
      <c r="B58" s="121">
        <v>9357.65</v>
      </c>
    </row>
    <row r="59" spans="1:2">
      <c r="A59" s="120">
        <v>37440</v>
      </c>
      <c r="B59" s="121">
        <v>9357.65</v>
      </c>
    </row>
    <row r="60" spans="1:2">
      <c r="A60" s="120">
        <v>37441</v>
      </c>
      <c r="B60" s="121">
        <v>9357.65</v>
      </c>
    </row>
    <row r="61" spans="1:2">
      <c r="A61" s="120">
        <v>37442</v>
      </c>
      <c r="B61" s="121">
        <v>9357.65</v>
      </c>
    </row>
    <row r="62" spans="1:2">
      <c r="A62" s="120">
        <v>37445</v>
      </c>
      <c r="B62" s="121">
        <v>9207.8000000000011</v>
      </c>
    </row>
    <row r="63" spans="1:2">
      <c r="A63" s="120">
        <v>37447</v>
      </c>
      <c r="B63" s="121">
        <v>9207.8000000000011</v>
      </c>
    </row>
    <row r="64" spans="1:2">
      <c r="A64" s="120">
        <v>37448</v>
      </c>
      <c r="B64" s="121">
        <v>11670.8</v>
      </c>
    </row>
    <row r="65" spans="1:2">
      <c r="A65" s="120">
        <v>37449</v>
      </c>
      <c r="B65" s="121">
        <v>11670.8</v>
      </c>
    </row>
    <row r="66" spans="1:2">
      <c r="A66" s="120">
        <v>37452</v>
      </c>
      <c r="B66" s="121">
        <v>15604.12</v>
      </c>
    </row>
    <row r="67" spans="1:2">
      <c r="A67" s="120">
        <v>37453</v>
      </c>
      <c r="B67" s="121">
        <v>15581.731</v>
      </c>
    </row>
    <row r="68" spans="1:2">
      <c r="A68" s="120">
        <v>37454</v>
      </c>
      <c r="B68" s="121">
        <v>15581.731</v>
      </c>
    </row>
    <row r="69" spans="1:2">
      <c r="A69" s="120">
        <v>37455</v>
      </c>
      <c r="B69" s="121">
        <v>16194.731000000002</v>
      </c>
    </row>
    <row r="70" spans="1:2">
      <c r="A70" s="120">
        <v>37456</v>
      </c>
      <c r="B70" s="121">
        <v>16194.731000000002</v>
      </c>
    </row>
    <row r="71" spans="1:2">
      <c r="A71" s="120">
        <v>37459</v>
      </c>
      <c r="B71" s="121">
        <v>20789.985999999997</v>
      </c>
    </row>
    <row r="72" spans="1:2">
      <c r="A72" s="120">
        <v>37460</v>
      </c>
      <c r="B72" s="121">
        <v>20789.985999999997</v>
      </c>
    </row>
    <row r="73" spans="1:2">
      <c r="A73" s="120">
        <v>37461</v>
      </c>
      <c r="B73" s="121">
        <v>20789.985999999997</v>
      </c>
    </row>
    <row r="74" spans="1:2">
      <c r="A74" s="120">
        <v>37462</v>
      </c>
      <c r="B74" s="121">
        <v>21082.636000000002</v>
      </c>
    </row>
    <row r="75" spans="1:2">
      <c r="A75" s="120">
        <v>37463</v>
      </c>
      <c r="B75" s="121">
        <v>21038.485999999997</v>
      </c>
    </row>
    <row r="76" spans="1:2">
      <c r="A76" s="120">
        <v>37466</v>
      </c>
      <c r="B76" s="121">
        <v>22547.122000000003</v>
      </c>
    </row>
    <row r="77" spans="1:2">
      <c r="A77" s="120">
        <v>37467</v>
      </c>
      <c r="B77" s="121">
        <v>22547.122000000003</v>
      </c>
    </row>
    <row r="78" spans="1:2">
      <c r="A78" s="120">
        <v>37468</v>
      </c>
      <c r="B78" s="121">
        <v>22547.122000000003</v>
      </c>
    </row>
    <row r="79" spans="1:2">
      <c r="A79" s="120">
        <v>37469</v>
      </c>
      <c r="B79" s="121">
        <v>22547.122000000003</v>
      </c>
    </row>
    <row r="80" spans="1:2">
      <c r="A80" s="120">
        <v>37470</v>
      </c>
      <c r="B80" s="121">
        <v>22547.122000000003</v>
      </c>
    </row>
    <row r="81" spans="1:2">
      <c r="A81" s="120">
        <v>37473</v>
      </c>
      <c r="B81" s="121">
        <v>23225.682000000001</v>
      </c>
    </row>
    <row r="82" spans="1:2">
      <c r="A82" s="120">
        <v>37474</v>
      </c>
      <c r="B82" s="121">
        <v>23225.682000000001</v>
      </c>
    </row>
    <row r="83" spans="1:2">
      <c r="A83" s="120">
        <v>37475</v>
      </c>
      <c r="B83" s="121">
        <v>23158.131999999998</v>
      </c>
    </row>
    <row r="84" spans="1:2">
      <c r="A84" s="120">
        <v>37476</v>
      </c>
      <c r="B84" s="121">
        <v>23158.131999999998</v>
      </c>
    </row>
    <row r="85" spans="1:2">
      <c r="A85" s="120">
        <v>37477</v>
      </c>
      <c r="B85" s="121">
        <v>23158.131999999998</v>
      </c>
    </row>
    <row r="86" spans="1:2">
      <c r="A86" s="120">
        <v>37480</v>
      </c>
      <c r="B86" s="121">
        <v>23140.903999999999</v>
      </c>
    </row>
    <row r="87" spans="1:2">
      <c r="A87" s="120">
        <v>37481</v>
      </c>
      <c r="B87" s="121">
        <v>23102.435000000001</v>
      </c>
    </row>
    <row r="88" spans="1:2">
      <c r="A88" s="120">
        <v>37482</v>
      </c>
      <c r="B88" s="121">
        <v>23080.885999999999</v>
      </c>
    </row>
    <row r="89" spans="1:2">
      <c r="A89" s="120">
        <v>37483</v>
      </c>
      <c r="B89" s="121">
        <v>24657.385999999999</v>
      </c>
    </row>
    <row r="90" spans="1:2">
      <c r="A90" s="120">
        <v>37484</v>
      </c>
      <c r="B90" s="121">
        <v>24657.385999999999</v>
      </c>
    </row>
    <row r="91" spans="1:2">
      <c r="A91" s="120">
        <v>37487</v>
      </c>
      <c r="B91" s="121">
        <v>26501.181</v>
      </c>
    </row>
    <row r="92" spans="1:2">
      <c r="A92" s="120">
        <v>37488</v>
      </c>
      <c r="B92" s="121">
        <v>26501.181</v>
      </c>
    </row>
    <row r="93" spans="1:2">
      <c r="A93" s="120">
        <v>37489</v>
      </c>
      <c r="B93" s="121">
        <v>26501.181</v>
      </c>
    </row>
    <row r="94" spans="1:2">
      <c r="A94" s="120">
        <v>37490</v>
      </c>
      <c r="B94" s="121">
        <v>26501.181</v>
      </c>
    </row>
    <row r="95" spans="1:2">
      <c r="A95" s="120">
        <v>37491</v>
      </c>
      <c r="B95" s="121">
        <v>26500.181999999997</v>
      </c>
    </row>
    <row r="96" spans="1:2">
      <c r="A96" s="120">
        <v>37494</v>
      </c>
      <c r="B96" s="121">
        <v>26760.922999999999</v>
      </c>
    </row>
    <row r="97" spans="1:2">
      <c r="A97" s="120">
        <v>37495</v>
      </c>
      <c r="B97" s="121">
        <v>26760.922999999999</v>
      </c>
    </row>
    <row r="98" spans="1:2">
      <c r="A98" s="120">
        <v>37496</v>
      </c>
      <c r="B98" s="121">
        <v>26760.922999999999</v>
      </c>
    </row>
    <row r="99" spans="1:2">
      <c r="A99" s="120">
        <v>37497</v>
      </c>
      <c r="B99" s="121">
        <v>26760.922999999999</v>
      </c>
    </row>
    <row r="100" spans="1:2">
      <c r="A100" s="120">
        <v>37498</v>
      </c>
      <c r="B100" s="121">
        <v>26760.922999999999</v>
      </c>
    </row>
    <row r="101" spans="1:2">
      <c r="A101" s="120">
        <v>37501</v>
      </c>
      <c r="B101" s="121">
        <v>25994.423000000003</v>
      </c>
    </row>
    <row r="102" spans="1:2">
      <c r="A102" s="120">
        <v>37502</v>
      </c>
      <c r="B102" s="121">
        <v>26959.672999999999</v>
      </c>
    </row>
    <row r="103" spans="1:2">
      <c r="A103" s="120">
        <v>37503</v>
      </c>
      <c r="B103" s="121">
        <v>26959.672999999999</v>
      </c>
    </row>
    <row r="104" spans="1:2">
      <c r="A104" s="120">
        <v>37504</v>
      </c>
      <c r="B104" s="121">
        <v>26959.672999999999</v>
      </c>
    </row>
    <row r="105" spans="1:2">
      <c r="A105" s="120">
        <v>37505</v>
      </c>
      <c r="B105" s="121">
        <v>26959.672999999999</v>
      </c>
    </row>
    <row r="106" spans="1:2">
      <c r="A106" s="120">
        <v>37508</v>
      </c>
      <c r="B106" s="121">
        <v>26959.672999999999</v>
      </c>
    </row>
    <row r="107" spans="1:2">
      <c r="A107" s="120">
        <v>37509</v>
      </c>
      <c r="B107" s="121">
        <v>26954.877</v>
      </c>
    </row>
    <row r="108" spans="1:2">
      <c r="A108" s="120">
        <v>37510</v>
      </c>
      <c r="B108" s="121">
        <v>27435.128000000001</v>
      </c>
    </row>
    <row r="109" spans="1:2">
      <c r="A109" s="120">
        <v>37511</v>
      </c>
      <c r="B109" s="121">
        <v>27435.128000000001</v>
      </c>
    </row>
    <row r="110" spans="1:2">
      <c r="A110" s="120">
        <v>37512</v>
      </c>
      <c r="B110" s="121">
        <v>27388.449000000001</v>
      </c>
    </row>
    <row r="111" spans="1:2">
      <c r="A111" s="120">
        <v>37515</v>
      </c>
      <c r="B111" s="121">
        <v>27367.594000000001</v>
      </c>
    </row>
    <row r="112" spans="1:2">
      <c r="A112" s="120">
        <v>37516</v>
      </c>
      <c r="B112" s="121">
        <v>27328.27</v>
      </c>
    </row>
    <row r="113" spans="1:2">
      <c r="A113" s="120">
        <v>37517</v>
      </c>
      <c r="B113" s="121">
        <v>27313.538</v>
      </c>
    </row>
    <row r="114" spans="1:2">
      <c r="A114" s="120">
        <v>37518</v>
      </c>
      <c r="B114" s="121">
        <v>27313.538</v>
      </c>
    </row>
    <row r="115" spans="1:2">
      <c r="A115" s="120">
        <v>37519</v>
      </c>
      <c r="B115" s="121">
        <v>27154.025000000001</v>
      </c>
    </row>
    <row r="116" spans="1:2">
      <c r="A116" s="120">
        <v>37522</v>
      </c>
      <c r="B116" s="121">
        <v>27154.025000000001</v>
      </c>
    </row>
    <row r="117" spans="1:2">
      <c r="A117" s="120">
        <v>37523</v>
      </c>
      <c r="B117" s="121">
        <v>27154.025000000001</v>
      </c>
    </row>
    <row r="118" spans="1:2">
      <c r="A118" s="120">
        <v>37524</v>
      </c>
      <c r="B118" s="121">
        <v>26313.575000000001</v>
      </c>
    </row>
    <row r="119" spans="1:2">
      <c r="A119" s="120">
        <v>37525</v>
      </c>
      <c r="B119" s="121">
        <v>26313.575000000001</v>
      </c>
    </row>
    <row r="120" spans="1:2">
      <c r="A120" s="120">
        <v>37526</v>
      </c>
      <c r="B120" s="121">
        <v>26313.575000000001</v>
      </c>
    </row>
    <row r="121" spans="1:2">
      <c r="A121" s="120">
        <v>37529</v>
      </c>
      <c r="B121" s="121">
        <v>26313.575000000001</v>
      </c>
    </row>
    <row r="122" spans="1:2">
      <c r="A122" s="120">
        <v>37530</v>
      </c>
      <c r="B122" s="121">
        <v>26096.887999999999</v>
      </c>
    </row>
    <row r="123" spans="1:2">
      <c r="A123" s="120">
        <v>37531</v>
      </c>
      <c r="B123" s="121">
        <v>26096.887999999999</v>
      </c>
    </row>
    <row r="124" spans="1:2">
      <c r="A124" s="120">
        <v>37532</v>
      </c>
      <c r="B124" s="121">
        <v>26096.887999999999</v>
      </c>
    </row>
    <row r="125" spans="1:2">
      <c r="A125" s="120">
        <v>37533</v>
      </c>
      <c r="B125" s="121">
        <v>26096.887999999999</v>
      </c>
    </row>
    <row r="126" spans="1:2">
      <c r="A126" s="120">
        <v>37536</v>
      </c>
      <c r="B126" s="121">
        <v>26096.887999999999</v>
      </c>
    </row>
    <row r="127" spans="1:2">
      <c r="A127" s="120">
        <v>37537</v>
      </c>
      <c r="B127" s="121">
        <v>26096.887999999999</v>
      </c>
    </row>
    <row r="128" spans="1:2">
      <c r="A128" s="120">
        <v>37538</v>
      </c>
      <c r="B128" s="121">
        <v>26096.887999999999</v>
      </c>
    </row>
    <row r="129" spans="1:2">
      <c r="A129" s="120">
        <v>37539</v>
      </c>
      <c r="B129" s="121">
        <v>26096.887999999999</v>
      </c>
    </row>
    <row r="130" spans="1:2">
      <c r="A130" s="120">
        <v>37540</v>
      </c>
      <c r="B130" s="121">
        <v>26106.888000000003</v>
      </c>
    </row>
    <row r="131" spans="1:2">
      <c r="A131" s="120">
        <v>37543</v>
      </c>
      <c r="B131" s="121">
        <v>26078.949000000001</v>
      </c>
    </row>
    <row r="132" spans="1:2">
      <c r="A132" s="120">
        <v>37544</v>
      </c>
      <c r="B132" s="121">
        <v>26073.573</v>
      </c>
    </row>
    <row r="133" spans="1:2">
      <c r="A133" s="120">
        <v>37545</v>
      </c>
      <c r="B133" s="121">
        <v>26073.573</v>
      </c>
    </row>
    <row r="134" spans="1:2">
      <c r="A134" s="120">
        <v>37546</v>
      </c>
      <c r="B134" s="121">
        <v>26999.524000000001</v>
      </c>
    </row>
    <row r="135" spans="1:2">
      <c r="A135" s="120">
        <v>37547</v>
      </c>
      <c r="B135" s="121">
        <v>26999.524000000001</v>
      </c>
    </row>
    <row r="136" spans="1:2">
      <c r="A136" s="120">
        <v>37550</v>
      </c>
      <c r="B136" s="121">
        <v>26999.524000000001</v>
      </c>
    </row>
    <row r="137" spans="1:2">
      <c r="A137" s="120">
        <v>37551</v>
      </c>
      <c r="B137" s="121">
        <v>26999.524000000001</v>
      </c>
    </row>
    <row r="138" spans="1:2">
      <c r="A138" s="120">
        <v>37552</v>
      </c>
      <c r="B138" s="121">
        <v>25899.484999999997</v>
      </c>
    </row>
    <row r="139" spans="1:2">
      <c r="A139" s="120">
        <v>37553</v>
      </c>
      <c r="B139" s="121">
        <v>25899.484999999997</v>
      </c>
    </row>
    <row r="140" spans="1:2">
      <c r="A140" s="120">
        <v>37554</v>
      </c>
      <c r="B140" s="121">
        <v>25899.484999999997</v>
      </c>
    </row>
    <row r="141" spans="1:2">
      <c r="A141" s="120">
        <v>37557</v>
      </c>
      <c r="B141" s="121">
        <v>25899.484999999997</v>
      </c>
    </row>
    <row r="142" spans="1:2">
      <c r="A142" s="120">
        <v>37558</v>
      </c>
      <c r="B142" s="121">
        <v>25899.484999999997</v>
      </c>
    </row>
    <row r="143" spans="1:2">
      <c r="A143" s="120">
        <v>37559</v>
      </c>
      <c r="B143" s="121">
        <v>25899.484999999997</v>
      </c>
    </row>
    <row r="144" spans="1:2">
      <c r="A144" s="120">
        <v>37560</v>
      </c>
      <c r="B144" s="121">
        <v>25899.484999999997</v>
      </c>
    </row>
    <row r="145" spans="1:2">
      <c r="A145" s="120">
        <v>37561</v>
      </c>
      <c r="B145" s="121">
        <v>26052.985000000001</v>
      </c>
    </row>
    <row r="146" spans="1:2">
      <c r="A146" s="120">
        <v>37564</v>
      </c>
      <c r="B146" s="121">
        <v>26727.728999999999</v>
      </c>
    </row>
    <row r="147" spans="1:2">
      <c r="A147" s="120">
        <v>37565</v>
      </c>
      <c r="B147" s="121">
        <v>26727.728999999999</v>
      </c>
    </row>
    <row r="148" spans="1:2">
      <c r="A148" s="120">
        <v>37566</v>
      </c>
      <c r="B148" s="121">
        <v>26727.728999999999</v>
      </c>
    </row>
    <row r="149" spans="1:2">
      <c r="A149" s="120">
        <v>37567</v>
      </c>
      <c r="B149" s="121">
        <v>26718.672999999999</v>
      </c>
    </row>
    <row r="150" spans="1:2">
      <c r="A150" s="120">
        <v>37568</v>
      </c>
      <c r="B150" s="121">
        <v>26718.672999999999</v>
      </c>
    </row>
    <row r="151" spans="1:2">
      <c r="A151" s="120">
        <v>37571</v>
      </c>
      <c r="B151" s="121">
        <v>26915.755999999998</v>
      </c>
    </row>
    <row r="152" spans="1:2">
      <c r="A152" s="120">
        <v>37572</v>
      </c>
      <c r="B152" s="121">
        <v>26915.755999999998</v>
      </c>
    </row>
    <row r="153" spans="1:2">
      <c r="A153" s="120">
        <v>37573</v>
      </c>
      <c r="B153" s="121">
        <v>26882.729000000003</v>
      </c>
    </row>
    <row r="154" spans="1:2">
      <c r="A154" s="120">
        <v>37574</v>
      </c>
      <c r="B154" s="121">
        <v>27901.129000000001</v>
      </c>
    </row>
    <row r="155" spans="1:2">
      <c r="A155" s="120">
        <v>37578</v>
      </c>
      <c r="B155" s="121">
        <v>27821.71</v>
      </c>
    </row>
    <row r="156" spans="1:2">
      <c r="A156" s="120">
        <v>37579</v>
      </c>
      <c r="B156" s="121">
        <v>27821.546999999999</v>
      </c>
    </row>
    <row r="157" spans="1:2">
      <c r="A157" s="120">
        <v>37580</v>
      </c>
      <c r="B157" s="121">
        <v>30007.796999999999</v>
      </c>
    </row>
    <row r="158" spans="1:2">
      <c r="A158" s="120">
        <v>37581</v>
      </c>
      <c r="B158" s="121">
        <v>30007.796999999999</v>
      </c>
    </row>
    <row r="159" spans="1:2">
      <c r="A159" s="120">
        <v>37582</v>
      </c>
      <c r="B159" s="121">
        <v>30007.796999999999</v>
      </c>
    </row>
    <row r="160" spans="1:2">
      <c r="A160" s="120">
        <v>37585</v>
      </c>
      <c r="B160" s="121">
        <v>30007.796999999999</v>
      </c>
    </row>
    <row r="161" spans="1:2">
      <c r="A161" s="120">
        <v>37586</v>
      </c>
      <c r="B161" s="121">
        <v>30007.796999999999</v>
      </c>
    </row>
    <row r="162" spans="1:2">
      <c r="A162" s="120">
        <v>37587</v>
      </c>
      <c r="B162" s="121">
        <v>30007.796999999999</v>
      </c>
    </row>
    <row r="163" spans="1:2">
      <c r="A163" s="120">
        <v>37588</v>
      </c>
      <c r="B163" s="121">
        <v>30007.796999999999</v>
      </c>
    </row>
    <row r="164" spans="1:2">
      <c r="A164" s="120">
        <v>37589</v>
      </c>
      <c r="B164" s="121">
        <v>29941.797000000002</v>
      </c>
    </row>
    <row r="165" spans="1:2">
      <c r="A165" s="120">
        <v>37592</v>
      </c>
      <c r="B165" s="121">
        <v>29475.796999999999</v>
      </c>
    </row>
    <row r="166" spans="1:2">
      <c r="A166" s="120">
        <v>37593</v>
      </c>
      <c r="B166" s="121">
        <v>29475.796999999999</v>
      </c>
    </row>
    <row r="167" spans="1:2">
      <c r="A167" s="120">
        <v>37594</v>
      </c>
      <c r="B167" s="121">
        <v>29475.796999999999</v>
      </c>
    </row>
    <row r="168" spans="1:2">
      <c r="A168" s="120">
        <v>37595</v>
      </c>
      <c r="B168" s="121">
        <v>29449.155000000002</v>
      </c>
    </row>
    <row r="169" spans="1:2">
      <c r="A169" s="120">
        <v>37596</v>
      </c>
      <c r="B169" s="121">
        <v>29449.155000000002</v>
      </c>
    </row>
    <row r="170" spans="1:2">
      <c r="A170" s="120">
        <v>37599</v>
      </c>
      <c r="B170" s="121">
        <v>29449.155000000002</v>
      </c>
    </row>
    <row r="171" spans="1:2">
      <c r="A171" s="120">
        <v>37600</v>
      </c>
      <c r="B171" s="121">
        <v>29449.155000000002</v>
      </c>
    </row>
    <row r="172" spans="1:2">
      <c r="A172" s="120">
        <v>37601</v>
      </c>
      <c r="B172" s="121">
        <v>29449.155000000002</v>
      </c>
    </row>
    <row r="173" spans="1:2">
      <c r="A173" s="120">
        <v>37602</v>
      </c>
      <c r="B173" s="121">
        <v>30822.379000000001</v>
      </c>
    </row>
    <row r="174" spans="1:2">
      <c r="A174" s="120">
        <v>37603</v>
      </c>
      <c r="B174" s="121">
        <v>30822.379000000001</v>
      </c>
    </row>
    <row r="175" spans="1:2">
      <c r="A175" s="120">
        <v>37606</v>
      </c>
      <c r="B175" s="121">
        <v>30815.683000000001</v>
      </c>
    </row>
    <row r="176" spans="1:2">
      <c r="A176" s="120">
        <v>37607</v>
      </c>
      <c r="B176" s="121">
        <v>30790.344999999998</v>
      </c>
    </row>
    <row r="177" spans="1:2">
      <c r="A177" s="120">
        <v>37608</v>
      </c>
      <c r="B177" s="121">
        <v>30954.236000000001</v>
      </c>
    </row>
    <row r="178" spans="1:2">
      <c r="A178" s="120">
        <v>37609</v>
      </c>
      <c r="B178" s="121">
        <v>30954.236000000001</v>
      </c>
    </row>
    <row r="179" spans="1:2">
      <c r="A179" s="120">
        <v>37610</v>
      </c>
      <c r="B179" s="121">
        <v>30954.236000000001</v>
      </c>
    </row>
    <row r="180" spans="1:2">
      <c r="A180" s="120">
        <v>37613</v>
      </c>
      <c r="B180" s="121">
        <v>30954.236000000001</v>
      </c>
    </row>
    <row r="181" spans="1:2">
      <c r="A181" s="120">
        <v>37616</v>
      </c>
      <c r="B181" s="121">
        <v>30954.236000000001</v>
      </c>
    </row>
    <row r="182" spans="1:2">
      <c r="A182" s="120">
        <v>37617</v>
      </c>
      <c r="B182" s="121">
        <v>30954.236000000001</v>
      </c>
    </row>
    <row r="183" spans="1:2">
      <c r="A183" s="120">
        <v>37620</v>
      </c>
      <c r="B183" s="121">
        <v>30954.236000000001</v>
      </c>
    </row>
    <row r="184" spans="1:2">
      <c r="A184" s="120">
        <v>37623</v>
      </c>
      <c r="B184" s="121">
        <v>31015.499</v>
      </c>
    </row>
    <row r="185" spans="1:2">
      <c r="A185" s="120">
        <v>37624</v>
      </c>
      <c r="B185" s="121">
        <v>31015.499</v>
      </c>
    </row>
    <row r="186" spans="1:2">
      <c r="A186" s="120">
        <v>37627</v>
      </c>
      <c r="B186" s="121">
        <v>31015.499</v>
      </c>
    </row>
    <row r="187" spans="1:2">
      <c r="A187" s="120">
        <v>37628</v>
      </c>
      <c r="B187" s="121">
        <v>31015.499</v>
      </c>
    </row>
    <row r="188" spans="1:2">
      <c r="A188" s="120">
        <v>37629</v>
      </c>
      <c r="B188" s="121">
        <v>31015.499</v>
      </c>
    </row>
    <row r="189" spans="1:2">
      <c r="A189" s="120">
        <v>37630</v>
      </c>
      <c r="B189" s="121">
        <v>31015.499</v>
      </c>
    </row>
    <row r="190" spans="1:2">
      <c r="A190" s="120">
        <v>37631</v>
      </c>
      <c r="B190" s="121">
        <v>31015.499</v>
      </c>
    </row>
    <row r="191" spans="1:2">
      <c r="A191" s="120">
        <v>37634</v>
      </c>
      <c r="B191" s="121">
        <v>31015.499</v>
      </c>
    </row>
    <row r="192" spans="1:2">
      <c r="A192" s="120">
        <v>37635</v>
      </c>
      <c r="B192" s="121">
        <v>31015.499</v>
      </c>
    </row>
    <row r="193" spans="1:2">
      <c r="A193" s="120">
        <v>37636</v>
      </c>
      <c r="B193" s="121">
        <v>31005.091</v>
      </c>
    </row>
    <row r="194" spans="1:2">
      <c r="A194" s="120">
        <v>37637</v>
      </c>
      <c r="B194" s="121">
        <v>32319.558999999997</v>
      </c>
    </row>
    <row r="195" spans="1:2">
      <c r="A195" s="120">
        <v>37638</v>
      </c>
      <c r="B195" s="121">
        <v>32275.696000000004</v>
      </c>
    </row>
    <row r="196" spans="1:2">
      <c r="A196" s="120">
        <v>37641</v>
      </c>
      <c r="B196" s="121">
        <v>32271.757999999998</v>
      </c>
    </row>
    <row r="197" spans="1:2">
      <c r="A197" s="120">
        <v>37642</v>
      </c>
      <c r="B197" s="121">
        <v>32271.757999999998</v>
      </c>
    </row>
    <row r="198" spans="1:2">
      <c r="A198" s="120">
        <v>37643</v>
      </c>
      <c r="B198" s="121">
        <v>32166.558000000001</v>
      </c>
    </row>
    <row r="199" spans="1:2">
      <c r="A199" s="120">
        <v>37644</v>
      </c>
      <c r="B199" s="121">
        <v>32166.558000000001</v>
      </c>
    </row>
    <row r="200" spans="1:2">
      <c r="A200" s="120">
        <v>37645</v>
      </c>
      <c r="B200" s="121">
        <v>32166.558000000001</v>
      </c>
    </row>
    <row r="201" spans="1:2">
      <c r="A201" s="120">
        <v>37648</v>
      </c>
      <c r="B201" s="121">
        <v>32166.558000000001</v>
      </c>
    </row>
    <row r="202" spans="1:2">
      <c r="A202" s="120">
        <v>37649</v>
      </c>
      <c r="B202" s="121">
        <v>32166.558000000001</v>
      </c>
    </row>
    <row r="203" spans="1:2">
      <c r="A203" s="120">
        <v>37650</v>
      </c>
      <c r="B203" s="121">
        <v>32166.558000000001</v>
      </c>
    </row>
    <row r="204" spans="1:2">
      <c r="A204" s="120">
        <v>37651</v>
      </c>
      <c r="B204" s="121">
        <v>32166.558000000001</v>
      </c>
    </row>
    <row r="205" spans="1:2">
      <c r="A205" s="120">
        <v>37652</v>
      </c>
      <c r="B205" s="121">
        <v>32166.558000000001</v>
      </c>
    </row>
    <row r="206" spans="1:2">
      <c r="A206" s="120">
        <v>37655</v>
      </c>
      <c r="B206" s="121">
        <v>32364.807999999997</v>
      </c>
    </row>
    <row r="207" spans="1:2">
      <c r="A207" s="120">
        <v>37656</v>
      </c>
      <c r="B207" s="121">
        <v>32364.807999999997</v>
      </c>
    </row>
    <row r="208" spans="1:2">
      <c r="A208" s="120">
        <v>37657</v>
      </c>
      <c r="B208" s="121">
        <v>32364.807999999997</v>
      </c>
    </row>
    <row r="209" spans="1:2">
      <c r="A209" s="120">
        <v>37658</v>
      </c>
      <c r="B209" s="121">
        <v>32364.807999999997</v>
      </c>
    </row>
    <row r="210" spans="1:2">
      <c r="A210" s="120">
        <v>37659</v>
      </c>
      <c r="B210" s="121">
        <v>32364.807999999997</v>
      </c>
    </row>
    <row r="211" spans="1:2">
      <c r="A211" s="120">
        <v>37662</v>
      </c>
      <c r="B211" s="121">
        <v>32364.807999999997</v>
      </c>
    </row>
    <row r="212" spans="1:2">
      <c r="A212" s="120">
        <v>37663</v>
      </c>
      <c r="B212" s="121">
        <v>32364.807999999997</v>
      </c>
    </row>
    <row r="213" spans="1:2">
      <c r="A213" s="120">
        <v>37664</v>
      </c>
      <c r="B213" s="121">
        <v>32345.081999999999</v>
      </c>
    </row>
    <row r="214" spans="1:2">
      <c r="A214" s="120">
        <v>37665</v>
      </c>
      <c r="B214" s="121">
        <v>33427.307000000001</v>
      </c>
    </row>
    <row r="215" spans="1:2">
      <c r="A215" s="120">
        <v>37666</v>
      </c>
      <c r="B215" s="121">
        <v>33392.691999999995</v>
      </c>
    </row>
    <row r="216" spans="1:2">
      <c r="A216" s="120">
        <v>37669</v>
      </c>
      <c r="B216" s="121">
        <v>33392.691999999995</v>
      </c>
    </row>
    <row r="217" spans="1:2">
      <c r="A217" s="120">
        <v>37670</v>
      </c>
      <c r="B217" s="121">
        <v>33392.691999999995</v>
      </c>
    </row>
    <row r="218" spans="1:2">
      <c r="A218" s="120">
        <v>37671</v>
      </c>
      <c r="B218" s="121">
        <v>33392.691999999995</v>
      </c>
    </row>
    <row r="219" spans="1:2">
      <c r="A219" s="120">
        <v>37672</v>
      </c>
      <c r="B219" s="121">
        <v>33392.691999999995</v>
      </c>
    </row>
    <row r="220" spans="1:2">
      <c r="A220" s="120">
        <v>37673</v>
      </c>
      <c r="B220" s="121">
        <v>33392.691999999995</v>
      </c>
    </row>
    <row r="221" spans="1:2">
      <c r="A221" s="120">
        <v>37676</v>
      </c>
      <c r="B221" s="121">
        <v>33392.691999999995</v>
      </c>
    </row>
    <row r="222" spans="1:2">
      <c r="A222" s="120">
        <v>37677</v>
      </c>
      <c r="B222" s="121">
        <v>33392.691999999995</v>
      </c>
    </row>
    <row r="223" spans="1:2">
      <c r="A223" s="120">
        <v>37678</v>
      </c>
      <c r="B223" s="121">
        <v>33392.691999999995</v>
      </c>
    </row>
    <row r="224" spans="1:2">
      <c r="A224" s="120">
        <v>37679</v>
      </c>
      <c r="B224" s="121">
        <v>33392.691999999995</v>
      </c>
    </row>
    <row r="225" spans="1:2">
      <c r="A225" s="120">
        <v>37680</v>
      </c>
      <c r="B225" s="121">
        <v>33392.691999999995</v>
      </c>
    </row>
    <row r="226" spans="1:2">
      <c r="A226" s="120">
        <v>37685</v>
      </c>
      <c r="B226" s="121">
        <v>33516.191999999995</v>
      </c>
    </row>
    <row r="227" spans="1:2">
      <c r="A227" s="120">
        <v>37686</v>
      </c>
      <c r="B227" s="121">
        <v>33516.191999999995</v>
      </c>
    </row>
    <row r="228" spans="1:2">
      <c r="A228" s="120">
        <v>37687</v>
      </c>
      <c r="B228" s="121">
        <v>33516.191999999995</v>
      </c>
    </row>
    <row r="229" spans="1:2">
      <c r="A229" s="120">
        <v>37690</v>
      </c>
      <c r="B229" s="121">
        <v>33511.396000000001</v>
      </c>
    </row>
    <row r="230" spans="1:2">
      <c r="A230" s="120">
        <v>37691</v>
      </c>
      <c r="B230" s="121">
        <v>33511.396000000001</v>
      </c>
    </row>
    <row r="231" spans="1:2">
      <c r="A231" s="120">
        <v>37692</v>
      </c>
      <c r="B231" s="121">
        <v>33511.396000000001</v>
      </c>
    </row>
    <row r="232" spans="1:2">
      <c r="A232" s="120">
        <v>37693</v>
      </c>
      <c r="B232" s="121">
        <v>34553.85</v>
      </c>
    </row>
    <row r="233" spans="1:2">
      <c r="A233" s="120">
        <v>37694</v>
      </c>
      <c r="B233" s="121">
        <v>34553.85</v>
      </c>
    </row>
    <row r="234" spans="1:2">
      <c r="A234" s="120">
        <v>37697</v>
      </c>
      <c r="B234" s="121">
        <v>34492.991999999998</v>
      </c>
    </row>
    <row r="235" spans="1:2">
      <c r="A235" s="120">
        <v>37698</v>
      </c>
      <c r="B235" s="121">
        <v>34474.792000000001</v>
      </c>
    </row>
    <row r="236" spans="1:2">
      <c r="A236" s="120">
        <v>37699</v>
      </c>
      <c r="B236" s="121">
        <v>34474.792000000001</v>
      </c>
    </row>
    <row r="237" spans="1:2">
      <c r="A237" s="120">
        <v>37700</v>
      </c>
      <c r="B237" s="121">
        <v>34465.279000000002</v>
      </c>
    </row>
    <row r="238" spans="1:2">
      <c r="A238" s="120">
        <v>37701</v>
      </c>
      <c r="B238" s="121">
        <v>34465.279000000002</v>
      </c>
    </row>
    <row r="239" spans="1:2">
      <c r="A239" s="120">
        <v>37704</v>
      </c>
      <c r="B239" s="121">
        <v>34465.279000000002</v>
      </c>
    </row>
    <row r="240" spans="1:2">
      <c r="A240" s="120">
        <v>37705</v>
      </c>
      <c r="B240" s="121">
        <v>34465.279000000002</v>
      </c>
    </row>
    <row r="241" spans="1:2">
      <c r="A241" s="120">
        <v>37706</v>
      </c>
      <c r="B241" s="121">
        <v>34465.279000000002</v>
      </c>
    </row>
    <row r="242" spans="1:2">
      <c r="A242" s="120">
        <v>37707</v>
      </c>
      <c r="B242" s="121">
        <v>34465.279000000002</v>
      </c>
    </row>
    <row r="243" spans="1:2">
      <c r="A243" s="120">
        <v>37708</v>
      </c>
      <c r="B243" s="121">
        <v>34465.279000000002</v>
      </c>
    </row>
    <row r="244" spans="1:2">
      <c r="A244" s="120">
        <v>37711</v>
      </c>
      <c r="B244" s="121">
        <v>34465.279000000002</v>
      </c>
    </row>
    <row r="245" spans="1:2">
      <c r="A245" s="120">
        <v>37712</v>
      </c>
      <c r="B245" s="121">
        <v>34889.262000000002</v>
      </c>
    </row>
    <row r="246" spans="1:2">
      <c r="A246" s="120">
        <v>37713</v>
      </c>
      <c r="B246" s="121">
        <v>34889.262000000002</v>
      </c>
    </row>
    <row r="247" spans="1:2">
      <c r="A247" s="120">
        <v>37714</v>
      </c>
      <c r="B247" s="121">
        <v>34889.262000000002</v>
      </c>
    </row>
    <row r="248" spans="1:2">
      <c r="A248" s="120">
        <v>37715</v>
      </c>
      <c r="B248" s="121">
        <v>34889.262000000002</v>
      </c>
    </row>
    <row r="249" spans="1:2">
      <c r="A249" s="120">
        <v>37718</v>
      </c>
      <c r="B249" s="121">
        <v>34889.262000000002</v>
      </c>
    </row>
    <row r="250" spans="1:2">
      <c r="A250" s="120">
        <v>37719</v>
      </c>
      <c r="B250" s="121">
        <v>34889.262000000002</v>
      </c>
    </row>
    <row r="251" spans="1:2">
      <c r="A251" s="120">
        <v>37720</v>
      </c>
      <c r="B251" s="121">
        <v>34889.262000000002</v>
      </c>
    </row>
    <row r="252" spans="1:2">
      <c r="A252" s="120">
        <v>37721</v>
      </c>
      <c r="B252" s="121">
        <v>34889.262000000002</v>
      </c>
    </row>
    <row r="253" spans="1:2">
      <c r="A253" s="120">
        <v>37722</v>
      </c>
      <c r="B253" s="121">
        <v>34889.262000000002</v>
      </c>
    </row>
    <row r="254" spans="1:2">
      <c r="A254" s="120">
        <v>37725</v>
      </c>
      <c r="B254" s="121">
        <v>34859.645000000004</v>
      </c>
    </row>
    <row r="255" spans="1:2">
      <c r="A255" s="120">
        <v>37726</v>
      </c>
      <c r="B255" s="121">
        <v>34853.478000000003</v>
      </c>
    </row>
    <row r="256" spans="1:2">
      <c r="A256" s="120">
        <v>37727</v>
      </c>
      <c r="B256" s="121">
        <v>34853.478000000003</v>
      </c>
    </row>
    <row r="257" spans="1:2">
      <c r="A257" s="120">
        <v>37728</v>
      </c>
      <c r="B257" s="121">
        <v>36110.199000000001</v>
      </c>
    </row>
    <row r="258" spans="1:2">
      <c r="A258" s="120">
        <v>37733</v>
      </c>
      <c r="B258" s="121">
        <v>36110.199000000001</v>
      </c>
    </row>
    <row r="259" spans="1:2">
      <c r="A259" s="120">
        <v>37734</v>
      </c>
      <c r="B259" s="121">
        <v>37197.953000000001</v>
      </c>
    </row>
    <row r="260" spans="1:2">
      <c r="A260" s="120">
        <v>37735</v>
      </c>
      <c r="B260" s="121">
        <v>37197.953000000001</v>
      </c>
    </row>
    <row r="261" spans="1:2">
      <c r="A261" s="120">
        <v>37736</v>
      </c>
      <c r="B261" s="121">
        <v>37197.953000000001</v>
      </c>
    </row>
    <row r="262" spans="1:2">
      <c r="A262" s="120">
        <v>37739</v>
      </c>
      <c r="B262" s="121">
        <v>37197.953000000001</v>
      </c>
    </row>
    <row r="263" spans="1:2">
      <c r="A263" s="120">
        <v>37740</v>
      </c>
      <c r="B263" s="121">
        <v>37197.953000000001</v>
      </c>
    </row>
    <row r="264" spans="1:2">
      <c r="A264" s="120">
        <v>37741</v>
      </c>
      <c r="B264" s="121">
        <v>37197.953000000001</v>
      </c>
    </row>
    <row r="265" spans="1:2">
      <c r="A265" s="120">
        <v>37743</v>
      </c>
      <c r="B265" s="121">
        <v>37147.953000000001</v>
      </c>
    </row>
    <row r="266" spans="1:2">
      <c r="A266" s="120">
        <v>37746</v>
      </c>
      <c r="B266" s="121">
        <v>37147.953000000001</v>
      </c>
    </row>
    <row r="267" spans="1:2">
      <c r="A267" s="120">
        <v>37747</v>
      </c>
      <c r="B267" s="121">
        <v>37147.953000000001</v>
      </c>
    </row>
    <row r="268" spans="1:2">
      <c r="A268" s="120">
        <v>37748</v>
      </c>
      <c r="B268" s="121">
        <v>37665.557999999997</v>
      </c>
    </row>
    <row r="269" spans="1:2">
      <c r="A269" s="120">
        <v>37749</v>
      </c>
      <c r="B269" s="121">
        <v>37665.557999999997</v>
      </c>
    </row>
    <row r="270" spans="1:2">
      <c r="A270" s="120">
        <v>37750</v>
      </c>
      <c r="B270" s="121">
        <v>37665.557999999997</v>
      </c>
    </row>
    <row r="271" spans="1:2">
      <c r="A271" s="120">
        <v>37753</v>
      </c>
      <c r="B271" s="121">
        <v>37660.364999999998</v>
      </c>
    </row>
    <row r="272" spans="1:2">
      <c r="A272" s="120">
        <v>37754</v>
      </c>
      <c r="B272" s="121">
        <v>37627.338000000003</v>
      </c>
    </row>
    <row r="273" spans="1:2">
      <c r="A273" s="120">
        <v>37755</v>
      </c>
      <c r="B273" s="121">
        <v>37627.338000000003</v>
      </c>
    </row>
    <row r="274" spans="1:2">
      <c r="A274" s="120">
        <v>37756</v>
      </c>
      <c r="B274" s="121">
        <v>38619.080999999998</v>
      </c>
    </row>
    <row r="275" spans="1:2">
      <c r="A275" s="120">
        <v>37757</v>
      </c>
      <c r="B275" s="121">
        <v>38612.352999999996</v>
      </c>
    </row>
    <row r="276" spans="1:2">
      <c r="A276" s="120">
        <v>37760</v>
      </c>
      <c r="B276" s="121">
        <v>38592.052000000003</v>
      </c>
    </row>
    <row r="277" spans="1:2">
      <c r="A277" s="120">
        <v>37761</v>
      </c>
      <c r="B277" s="121">
        <v>38592.052000000003</v>
      </c>
    </row>
    <row r="278" spans="1:2">
      <c r="A278" s="120">
        <v>37762</v>
      </c>
      <c r="B278" s="121">
        <v>38592.052000000003</v>
      </c>
    </row>
    <row r="279" spans="1:2">
      <c r="A279" s="120">
        <v>37763</v>
      </c>
      <c r="B279" s="121">
        <v>38592.052000000003</v>
      </c>
    </row>
    <row r="280" spans="1:2">
      <c r="A280" s="120">
        <v>37764</v>
      </c>
      <c r="B280" s="121">
        <v>38592.052000000003</v>
      </c>
    </row>
    <row r="281" spans="1:2">
      <c r="A281" s="120">
        <v>37767</v>
      </c>
      <c r="B281" s="121">
        <v>38592.052000000003</v>
      </c>
    </row>
    <row r="282" spans="1:2">
      <c r="A282" s="120">
        <v>37768</v>
      </c>
      <c r="B282" s="121">
        <v>38592.052000000003</v>
      </c>
    </row>
    <row r="283" spans="1:2">
      <c r="A283" s="120">
        <v>37769</v>
      </c>
      <c r="B283" s="121">
        <v>38592.052000000003</v>
      </c>
    </row>
    <row r="284" spans="1:2">
      <c r="A284" s="120">
        <v>37770</v>
      </c>
      <c r="B284" s="121">
        <v>38592.052000000003</v>
      </c>
    </row>
    <row r="285" spans="1:2">
      <c r="A285" s="120">
        <v>37771</v>
      </c>
      <c r="B285" s="121">
        <v>38592.052000000003</v>
      </c>
    </row>
    <row r="286" spans="1:2">
      <c r="A286" s="120">
        <v>37774</v>
      </c>
      <c r="B286" s="121">
        <v>38611.101999999999</v>
      </c>
    </row>
    <row r="287" spans="1:2">
      <c r="A287" s="120">
        <v>37775</v>
      </c>
      <c r="B287" s="121">
        <v>38611.101999999999</v>
      </c>
    </row>
    <row r="288" spans="1:2">
      <c r="A288" s="120">
        <v>37776</v>
      </c>
      <c r="B288" s="121">
        <v>38611.101999999999</v>
      </c>
    </row>
    <row r="289" spans="1:2">
      <c r="A289" s="120">
        <v>37777</v>
      </c>
      <c r="B289" s="121">
        <v>38611.101999999999</v>
      </c>
    </row>
    <row r="290" spans="1:2">
      <c r="A290" s="120">
        <v>37778</v>
      </c>
      <c r="B290" s="121">
        <v>38611.101999999999</v>
      </c>
    </row>
    <row r="291" spans="1:2">
      <c r="A291" s="120">
        <v>37781</v>
      </c>
      <c r="B291" s="121">
        <v>38611.101999999999</v>
      </c>
    </row>
    <row r="292" spans="1:2">
      <c r="A292" s="120">
        <v>37782</v>
      </c>
      <c r="B292" s="121">
        <v>38611.101999999999</v>
      </c>
    </row>
    <row r="293" spans="1:2">
      <c r="A293" s="120">
        <v>37783</v>
      </c>
      <c r="B293" s="121">
        <v>38611.101999999999</v>
      </c>
    </row>
    <row r="294" spans="1:2">
      <c r="A294" s="120">
        <v>37784</v>
      </c>
      <c r="B294" s="121">
        <v>39403.089999999997</v>
      </c>
    </row>
    <row r="295" spans="1:2">
      <c r="A295" s="120">
        <v>37785</v>
      </c>
      <c r="B295" s="121">
        <v>39403.089999999997</v>
      </c>
    </row>
    <row r="296" spans="1:2">
      <c r="A296" s="120">
        <v>37788</v>
      </c>
      <c r="B296" s="121">
        <v>39396.394</v>
      </c>
    </row>
    <row r="297" spans="1:2">
      <c r="A297" s="120">
        <v>37789</v>
      </c>
      <c r="B297" s="121">
        <v>39371.056000000004</v>
      </c>
    </row>
    <row r="298" spans="1:2">
      <c r="A298" s="120">
        <v>37790</v>
      </c>
      <c r="B298" s="121">
        <v>39083.697</v>
      </c>
    </row>
    <row r="299" spans="1:2">
      <c r="A299" s="120">
        <v>37792</v>
      </c>
      <c r="B299" s="121">
        <v>39083.697</v>
      </c>
    </row>
    <row r="300" spans="1:2">
      <c r="A300" s="120">
        <v>37795</v>
      </c>
      <c r="B300" s="121">
        <v>39083.697</v>
      </c>
    </row>
    <row r="301" spans="1:2">
      <c r="A301" s="120">
        <v>37796</v>
      </c>
      <c r="B301" s="121">
        <v>39083.697</v>
      </c>
    </row>
    <row r="302" spans="1:2">
      <c r="A302" s="120">
        <v>37797</v>
      </c>
      <c r="B302" s="121">
        <v>39083.697</v>
      </c>
    </row>
    <row r="303" spans="1:2">
      <c r="A303" s="120">
        <v>37798</v>
      </c>
      <c r="B303" s="121">
        <v>39083.697</v>
      </c>
    </row>
    <row r="304" spans="1:2">
      <c r="A304" s="120">
        <v>37799</v>
      </c>
      <c r="B304" s="121">
        <v>39083.697</v>
      </c>
    </row>
    <row r="305" spans="1:2">
      <c r="A305" s="120">
        <v>37802</v>
      </c>
      <c r="B305" s="121">
        <v>39083.697</v>
      </c>
    </row>
    <row r="306" spans="1:2">
      <c r="A306" s="120">
        <v>37803</v>
      </c>
      <c r="B306" s="121">
        <v>38621.699000000001</v>
      </c>
    </row>
    <row r="307" spans="1:2">
      <c r="A307" s="120">
        <v>37804</v>
      </c>
      <c r="B307" s="121">
        <v>38621.699000000001</v>
      </c>
    </row>
    <row r="308" spans="1:2">
      <c r="A308" s="120">
        <v>37805</v>
      </c>
      <c r="B308" s="121">
        <v>38621.699000000001</v>
      </c>
    </row>
    <row r="309" spans="1:2">
      <c r="A309" s="120">
        <v>37806</v>
      </c>
      <c r="B309" s="121">
        <v>38621.699000000001</v>
      </c>
    </row>
    <row r="310" spans="1:2">
      <c r="A310" s="120">
        <v>37809</v>
      </c>
      <c r="B310" s="121">
        <v>38621.699000000001</v>
      </c>
    </row>
    <row r="311" spans="1:2">
      <c r="A311" s="120">
        <v>37810</v>
      </c>
      <c r="B311" s="121">
        <v>38621.699000000001</v>
      </c>
    </row>
    <row r="312" spans="1:2">
      <c r="A312" s="120">
        <v>37812</v>
      </c>
      <c r="B312" s="121">
        <v>38621.699000000001</v>
      </c>
    </row>
    <row r="313" spans="1:2">
      <c r="A313" s="120">
        <v>37813</v>
      </c>
      <c r="B313" s="121">
        <v>38621.699000000001</v>
      </c>
    </row>
    <row r="314" spans="1:2">
      <c r="A314" s="120">
        <v>37816</v>
      </c>
      <c r="B314" s="121">
        <v>38621.699000000001</v>
      </c>
    </row>
    <row r="315" spans="1:2">
      <c r="A315" s="120">
        <v>37817</v>
      </c>
      <c r="B315" s="121">
        <v>38611.291000000005</v>
      </c>
    </row>
    <row r="316" spans="1:2">
      <c r="A316" s="120">
        <v>37818</v>
      </c>
      <c r="B316" s="121">
        <v>38695.041000000005</v>
      </c>
    </row>
    <row r="317" spans="1:2">
      <c r="A317" s="120">
        <v>37819</v>
      </c>
      <c r="B317" s="121">
        <v>38677.739000000001</v>
      </c>
    </row>
    <row r="318" spans="1:2">
      <c r="A318" s="120">
        <v>37820</v>
      </c>
      <c r="B318" s="121">
        <v>38677.739000000001</v>
      </c>
    </row>
    <row r="319" spans="1:2">
      <c r="A319" s="120">
        <v>37823</v>
      </c>
      <c r="B319" s="121">
        <v>38673.800999999999</v>
      </c>
    </row>
    <row r="320" spans="1:2">
      <c r="A320" s="120">
        <v>37824</v>
      </c>
      <c r="B320" s="121">
        <v>38673.800999999999</v>
      </c>
    </row>
    <row r="321" spans="1:2">
      <c r="A321" s="120">
        <v>37825</v>
      </c>
      <c r="B321" s="121">
        <v>38673.800999999999</v>
      </c>
    </row>
    <row r="322" spans="1:2">
      <c r="A322" s="120">
        <v>37826</v>
      </c>
      <c r="B322" s="121">
        <v>38673.800999999999</v>
      </c>
    </row>
    <row r="323" spans="1:2">
      <c r="A323" s="120">
        <v>37827</v>
      </c>
      <c r="B323" s="121">
        <v>38673.800999999999</v>
      </c>
    </row>
    <row r="324" spans="1:2">
      <c r="A324" s="120">
        <v>37830</v>
      </c>
      <c r="B324" s="121">
        <v>38673.800999999999</v>
      </c>
    </row>
    <row r="325" spans="1:2">
      <c r="A325" s="120">
        <v>37831</v>
      </c>
      <c r="B325" s="121">
        <v>38673.800999999999</v>
      </c>
    </row>
    <row r="326" spans="1:2">
      <c r="A326" s="120">
        <v>37832</v>
      </c>
      <c r="B326" s="121">
        <v>38673.800999999999</v>
      </c>
    </row>
    <row r="327" spans="1:2">
      <c r="A327" s="120">
        <v>37833</v>
      </c>
      <c r="B327" s="121">
        <v>38673.800999999999</v>
      </c>
    </row>
    <row r="328" spans="1:2">
      <c r="A328" s="120">
        <v>37834</v>
      </c>
      <c r="B328" s="121">
        <v>38561.300999999999</v>
      </c>
    </row>
    <row r="329" spans="1:2">
      <c r="A329" s="120">
        <v>37837</v>
      </c>
      <c r="B329" s="121">
        <v>38561.300999999999</v>
      </c>
    </row>
    <row r="330" spans="1:2">
      <c r="A330" s="120">
        <v>37838</v>
      </c>
      <c r="B330" s="121">
        <v>38561.300999999999</v>
      </c>
    </row>
    <row r="331" spans="1:2">
      <c r="A331" s="120">
        <v>37839</v>
      </c>
      <c r="B331" s="121">
        <v>38561.300999999999</v>
      </c>
    </row>
    <row r="332" spans="1:2">
      <c r="A332" s="120">
        <v>37840</v>
      </c>
      <c r="B332" s="121">
        <v>38561.300999999999</v>
      </c>
    </row>
    <row r="333" spans="1:2">
      <c r="A333" s="120">
        <v>37841</v>
      </c>
      <c r="B333" s="121">
        <v>38561.300999999999</v>
      </c>
    </row>
    <row r="334" spans="1:2">
      <c r="A334" s="120">
        <v>37844</v>
      </c>
      <c r="B334" s="121">
        <v>38561.300999999999</v>
      </c>
    </row>
    <row r="335" spans="1:2">
      <c r="A335" s="120">
        <v>37845</v>
      </c>
      <c r="B335" s="121">
        <v>38541.575000000004</v>
      </c>
    </row>
    <row r="336" spans="1:2">
      <c r="A336" s="120">
        <v>37846</v>
      </c>
      <c r="B336" s="121">
        <v>38541.575000000004</v>
      </c>
    </row>
    <row r="337" spans="1:2">
      <c r="A337" s="120">
        <v>37847</v>
      </c>
      <c r="B337" s="121">
        <v>38143.742000000006</v>
      </c>
    </row>
    <row r="338" spans="1:2">
      <c r="A338" s="120">
        <v>37848</v>
      </c>
      <c r="B338" s="121">
        <v>38143.742000000006</v>
      </c>
    </row>
    <row r="339" spans="1:2">
      <c r="A339" s="120">
        <v>37851</v>
      </c>
      <c r="B339" s="121">
        <v>38143.742000000006</v>
      </c>
    </row>
    <row r="340" spans="1:2">
      <c r="A340" s="120">
        <v>37852</v>
      </c>
      <c r="B340" s="121">
        <v>38143.742000000006</v>
      </c>
    </row>
    <row r="341" spans="1:2">
      <c r="A341" s="120">
        <v>37853</v>
      </c>
      <c r="B341" s="121">
        <v>38143.742000000006</v>
      </c>
    </row>
    <row r="342" spans="1:2">
      <c r="A342" s="120">
        <v>37854</v>
      </c>
      <c r="B342" s="121">
        <v>38143.742000000006</v>
      </c>
    </row>
    <row r="343" spans="1:2">
      <c r="A343" s="120">
        <v>37855</v>
      </c>
      <c r="B343" s="121">
        <v>38143.742000000006</v>
      </c>
    </row>
    <row r="344" spans="1:2">
      <c r="A344" s="120">
        <v>37858</v>
      </c>
      <c r="B344" s="121">
        <v>38142.743000000002</v>
      </c>
    </row>
    <row r="345" spans="1:2">
      <c r="A345" s="120">
        <v>37859</v>
      </c>
      <c r="B345" s="121">
        <v>38142.743000000002</v>
      </c>
    </row>
    <row r="346" spans="1:2">
      <c r="A346" s="120">
        <v>37860</v>
      </c>
      <c r="B346" s="121">
        <v>38142.743000000002</v>
      </c>
    </row>
    <row r="347" spans="1:2">
      <c r="A347" s="120">
        <v>37861</v>
      </c>
      <c r="B347" s="121">
        <v>38142.743000000002</v>
      </c>
    </row>
    <row r="348" spans="1:2">
      <c r="A348" s="120">
        <v>37862</v>
      </c>
      <c r="B348" s="121">
        <v>38142.743000000002</v>
      </c>
    </row>
    <row r="349" spans="1:2">
      <c r="A349" s="120">
        <v>37865</v>
      </c>
      <c r="B349" s="121">
        <v>37751.093000000001</v>
      </c>
    </row>
    <row r="350" spans="1:2">
      <c r="A350" s="120">
        <v>37866</v>
      </c>
      <c r="B350" s="121">
        <v>37751.093000000001</v>
      </c>
    </row>
    <row r="351" spans="1:2">
      <c r="A351" s="120">
        <v>37867</v>
      </c>
      <c r="B351" s="121">
        <v>37751.093000000001</v>
      </c>
    </row>
    <row r="352" spans="1:2">
      <c r="A352" s="120">
        <v>37868</v>
      </c>
      <c r="B352" s="121">
        <v>37751.093000000001</v>
      </c>
    </row>
    <row r="353" spans="1:2">
      <c r="A353" s="120">
        <v>37869</v>
      </c>
      <c r="B353" s="121">
        <v>37751.093000000001</v>
      </c>
    </row>
    <row r="354" spans="1:2">
      <c r="A354" s="120">
        <v>37872</v>
      </c>
      <c r="B354" s="121">
        <v>37751.093000000001</v>
      </c>
    </row>
    <row r="355" spans="1:2">
      <c r="A355" s="120">
        <v>37873</v>
      </c>
      <c r="B355" s="121">
        <v>37751.093000000001</v>
      </c>
    </row>
    <row r="356" spans="1:2">
      <c r="A356" s="120">
        <v>37874</v>
      </c>
      <c r="B356" s="121">
        <v>37746.296999999999</v>
      </c>
    </row>
    <row r="357" spans="1:2">
      <c r="A357" s="120">
        <v>37875</v>
      </c>
      <c r="B357" s="121">
        <v>37746.296999999999</v>
      </c>
    </row>
    <row r="358" spans="1:2">
      <c r="A358" s="120">
        <v>37876</v>
      </c>
      <c r="B358" s="121">
        <v>37746.296999999999</v>
      </c>
    </row>
    <row r="359" spans="1:2">
      <c r="A359" s="120">
        <v>37879</v>
      </c>
      <c r="B359" s="121">
        <v>37746.296999999999</v>
      </c>
    </row>
    <row r="360" spans="1:2">
      <c r="A360" s="120">
        <v>37880</v>
      </c>
      <c r="B360" s="121">
        <v>37724.763000000006</v>
      </c>
    </row>
    <row r="361" spans="1:2">
      <c r="A361" s="120">
        <v>37881</v>
      </c>
      <c r="B361" s="121">
        <v>37769.934000000001</v>
      </c>
    </row>
    <row r="362" spans="1:2">
      <c r="A362" s="120">
        <v>37882</v>
      </c>
      <c r="B362" s="121">
        <v>37751.733999999997</v>
      </c>
    </row>
    <row r="363" spans="1:2">
      <c r="A363" s="120">
        <v>37883</v>
      </c>
      <c r="B363" s="121">
        <v>37751.733999999997</v>
      </c>
    </row>
    <row r="364" spans="1:2">
      <c r="A364" s="120">
        <v>37886</v>
      </c>
      <c r="B364" s="121">
        <v>37742.220999999998</v>
      </c>
    </row>
    <row r="365" spans="1:2">
      <c r="A365" s="120">
        <v>37887</v>
      </c>
      <c r="B365" s="121">
        <v>37742.220999999998</v>
      </c>
    </row>
    <row r="366" spans="1:2">
      <c r="A366" s="120">
        <v>37888</v>
      </c>
      <c r="B366" s="121">
        <v>37742.220999999998</v>
      </c>
    </row>
    <row r="367" spans="1:2">
      <c r="A367" s="120">
        <v>37889</v>
      </c>
      <c r="B367" s="121">
        <v>37742.220999999998</v>
      </c>
    </row>
    <row r="368" spans="1:2">
      <c r="A368" s="120">
        <v>37890</v>
      </c>
      <c r="B368" s="121">
        <v>37742.220999999998</v>
      </c>
    </row>
    <row r="369" spans="1:2">
      <c r="A369" s="120">
        <v>37893</v>
      </c>
      <c r="B369" s="121">
        <v>37742.220999999998</v>
      </c>
    </row>
    <row r="370" spans="1:2">
      <c r="A370" s="120">
        <v>37894</v>
      </c>
      <c r="B370" s="121">
        <v>37742.220999999998</v>
      </c>
    </row>
    <row r="371" spans="1:2">
      <c r="A371" s="120">
        <v>37895</v>
      </c>
      <c r="B371" s="121">
        <v>35848.277000000002</v>
      </c>
    </row>
    <row r="372" spans="1:2">
      <c r="A372" s="120">
        <v>37896</v>
      </c>
      <c r="B372" s="121">
        <v>35848.277000000002</v>
      </c>
    </row>
    <row r="373" spans="1:2">
      <c r="A373" s="120">
        <v>37897</v>
      </c>
      <c r="B373" s="121">
        <v>35848.277000000002</v>
      </c>
    </row>
    <row r="374" spans="1:2">
      <c r="A374" s="120">
        <v>37900</v>
      </c>
      <c r="B374" s="121">
        <v>35848.277000000002</v>
      </c>
    </row>
    <row r="375" spans="1:2">
      <c r="A375" s="120">
        <v>37901</v>
      </c>
      <c r="B375" s="121">
        <v>35848.277000000002</v>
      </c>
    </row>
    <row r="376" spans="1:2">
      <c r="A376" s="120">
        <v>37902</v>
      </c>
      <c r="B376" s="121">
        <v>35848.277000000002</v>
      </c>
    </row>
    <row r="377" spans="1:2">
      <c r="A377" s="120">
        <v>37903</v>
      </c>
      <c r="B377" s="121">
        <v>35848.277000000002</v>
      </c>
    </row>
    <row r="378" spans="1:2">
      <c r="A378" s="120">
        <v>37904</v>
      </c>
      <c r="B378" s="121">
        <v>35848.277000000002</v>
      </c>
    </row>
    <row r="379" spans="1:2">
      <c r="A379" s="120">
        <v>37907</v>
      </c>
      <c r="B379" s="121">
        <v>35822.329000000005</v>
      </c>
    </row>
    <row r="380" spans="1:2">
      <c r="A380" s="120">
        <v>37908</v>
      </c>
      <c r="B380" s="121">
        <v>35818.660000000003</v>
      </c>
    </row>
    <row r="381" spans="1:2">
      <c r="A381" s="120">
        <v>37909</v>
      </c>
      <c r="B381" s="121">
        <v>34540.242999999995</v>
      </c>
    </row>
    <row r="382" spans="1:2">
      <c r="A382" s="120">
        <v>37910</v>
      </c>
      <c r="B382" s="121">
        <v>34540.242999999995</v>
      </c>
    </row>
    <row r="383" spans="1:2">
      <c r="A383" s="120">
        <v>37911</v>
      </c>
      <c r="B383" s="121">
        <v>34540.242999999995</v>
      </c>
    </row>
    <row r="384" spans="1:2">
      <c r="A384" s="120">
        <v>37914</v>
      </c>
      <c r="B384" s="121">
        <v>34540.242999999995</v>
      </c>
    </row>
    <row r="385" spans="1:2">
      <c r="A385" s="120">
        <v>37915</v>
      </c>
      <c r="B385" s="121">
        <v>34540.242999999995</v>
      </c>
    </row>
    <row r="386" spans="1:2">
      <c r="A386" s="120">
        <v>37916</v>
      </c>
      <c r="B386" s="121">
        <v>34540.242999999995</v>
      </c>
    </row>
    <row r="387" spans="1:2">
      <c r="A387" s="120">
        <v>37917</v>
      </c>
      <c r="B387" s="121">
        <v>34540.242999999995</v>
      </c>
    </row>
    <row r="388" spans="1:2">
      <c r="A388" s="120">
        <v>37918</v>
      </c>
      <c r="B388" s="121">
        <v>34540.242999999995</v>
      </c>
    </row>
    <row r="389" spans="1:2">
      <c r="A389" s="120">
        <v>37921</v>
      </c>
      <c r="B389" s="121">
        <v>34540.242999999995</v>
      </c>
    </row>
    <row r="390" spans="1:2">
      <c r="A390" s="120">
        <v>37922</v>
      </c>
      <c r="B390" s="121">
        <v>34540.242999999995</v>
      </c>
    </row>
    <row r="391" spans="1:2">
      <c r="A391" s="120">
        <v>37923</v>
      </c>
      <c r="B391" s="121">
        <v>34540.242999999995</v>
      </c>
    </row>
    <row r="392" spans="1:2">
      <c r="A392" s="120">
        <v>37924</v>
      </c>
      <c r="B392" s="121">
        <v>34540.242999999995</v>
      </c>
    </row>
    <row r="393" spans="1:2">
      <c r="A393" s="120">
        <v>37925</v>
      </c>
      <c r="B393" s="121">
        <v>34540.242999999995</v>
      </c>
    </row>
    <row r="394" spans="1:2">
      <c r="A394" s="120">
        <v>37928</v>
      </c>
      <c r="B394" s="121">
        <v>32984.942999999999</v>
      </c>
    </row>
    <row r="395" spans="1:2">
      <c r="A395" s="120">
        <v>37929</v>
      </c>
      <c r="B395" s="121">
        <v>32984.942999999999</v>
      </c>
    </row>
    <row r="396" spans="1:2">
      <c r="A396" s="120">
        <v>37930</v>
      </c>
      <c r="B396" s="121">
        <v>32984.942999999999</v>
      </c>
    </row>
    <row r="397" spans="1:2">
      <c r="A397" s="120">
        <v>37931</v>
      </c>
      <c r="B397" s="121">
        <v>32984.942999999999</v>
      </c>
    </row>
    <row r="398" spans="1:2">
      <c r="A398" s="120">
        <v>37932</v>
      </c>
      <c r="B398" s="121">
        <v>32984.942999999999</v>
      </c>
    </row>
    <row r="399" spans="1:2">
      <c r="A399" s="120">
        <v>37935</v>
      </c>
      <c r="B399" s="121">
        <v>32979.75</v>
      </c>
    </row>
    <row r="400" spans="1:2">
      <c r="A400" s="120">
        <v>37936</v>
      </c>
      <c r="B400" s="121">
        <v>32979.75</v>
      </c>
    </row>
    <row r="401" spans="1:2">
      <c r="A401" s="120">
        <v>37937</v>
      </c>
      <c r="B401" s="121">
        <v>32979.75</v>
      </c>
    </row>
    <row r="402" spans="1:2">
      <c r="A402" s="120">
        <v>37938</v>
      </c>
      <c r="B402" s="121">
        <v>32722.050000000003</v>
      </c>
    </row>
    <row r="403" spans="1:2">
      <c r="A403" s="120">
        <v>37939</v>
      </c>
      <c r="B403" s="121">
        <v>32722.050000000003</v>
      </c>
    </row>
    <row r="404" spans="1:2">
      <c r="A404" s="120">
        <v>37942</v>
      </c>
      <c r="B404" s="121">
        <v>32695.183999999997</v>
      </c>
    </row>
    <row r="405" spans="1:2">
      <c r="A405" s="120">
        <v>37943</v>
      </c>
      <c r="B405" s="121">
        <v>32695.183999999997</v>
      </c>
    </row>
    <row r="406" spans="1:2">
      <c r="A406" s="120">
        <v>37944</v>
      </c>
      <c r="B406" s="121">
        <v>32695.020999999997</v>
      </c>
    </row>
    <row r="407" spans="1:2">
      <c r="A407" s="120">
        <v>37945</v>
      </c>
      <c r="B407" s="121">
        <v>32695.020999999997</v>
      </c>
    </row>
    <row r="408" spans="1:2">
      <c r="A408" s="120">
        <v>37946</v>
      </c>
      <c r="B408" s="121">
        <v>32695.020999999997</v>
      </c>
    </row>
    <row r="409" spans="1:2">
      <c r="A409" s="120">
        <v>37949</v>
      </c>
      <c r="B409" s="121">
        <v>32695.020999999997</v>
      </c>
    </row>
    <row r="410" spans="1:2">
      <c r="A410" s="120">
        <v>37950</v>
      </c>
      <c r="B410" s="121">
        <v>32695.020999999997</v>
      </c>
    </row>
    <row r="411" spans="1:2">
      <c r="A411" s="120">
        <v>37951</v>
      </c>
      <c r="B411" s="121">
        <v>32695.020999999997</v>
      </c>
    </row>
    <row r="412" spans="1:2">
      <c r="A412" s="120">
        <v>37952</v>
      </c>
      <c r="B412" s="121">
        <v>32695.020999999997</v>
      </c>
    </row>
    <row r="413" spans="1:2">
      <c r="A413" s="120">
        <v>37953</v>
      </c>
      <c r="B413" s="121">
        <v>32695.020999999997</v>
      </c>
    </row>
    <row r="414" spans="1:2">
      <c r="A414" s="120">
        <v>37956</v>
      </c>
      <c r="B414" s="121">
        <v>30607.021000000001</v>
      </c>
    </row>
    <row r="415" spans="1:2">
      <c r="A415" s="120">
        <v>37957</v>
      </c>
      <c r="B415" s="121">
        <v>30607.021000000001</v>
      </c>
    </row>
    <row r="416" spans="1:2">
      <c r="A416" s="120">
        <v>37958</v>
      </c>
      <c r="B416" s="121">
        <v>30607.021000000001</v>
      </c>
    </row>
    <row r="417" spans="1:2">
      <c r="A417" s="120">
        <v>37959</v>
      </c>
      <c r="B417" s="121">
        <v>30607.021000000001</v>
      </c>
    </row>
    <row r="418" spans="1:2">
      <c r="A418" s="120">
        <v>37960</v>
      </c>
      <c r="B418" s="121">
        <v>30607.021000000001</v>
      </c>
    </row>
    <row r="419" spans="1:2">
      <c r="A419" s="120">
        <v>37963</v>
      </c>
      <c r="B419" s="121">
        <v>30607.021000000001</v>
      </c>
    </row>
    <row r="420" spans="1:2">
      <c r="A420" s="120">
        <v>37964</v>
      </c>
      <c r="B420" s="121">
        <v>30607.021000000001</v>
      </c>
    </row>
    <row r="421" spans="1:2">
      <c r="A421" s="120">
        <v>37965</v>
      </c>
      <c r="B421" s="121">
        <v>30607.021000000001</v>
      </c>
    </row>
    <row r="422" spans="1:2">
      <c r="A422" s="120">
        <v>37966</v>
      </c>
      <c r="B422" s="121">
        <v>30607.021000000001</v>
      </c>
    </row>
    <row r="423" spans="1:2">
      <c r="A423" s="120">
        <v>37967</v>
      </c>
      <c r="B423" s="121">
        <v>30607.021000000001</v>
      </c>
    </row>
    <row r="424" spans="1:2">
      <c r="A424" s="120">
        <v>37970</v>
      </c>
      <c r="B424" s="121">
        <v>30600.325000000001</v>
      </c>
    </row>
    <row r="425" spans="1:2">
      <c r="A425" s="120">
        <v>37971</v>
      </c>
      <c r="B425" s="121">
        <v>30600.325000000001</v>
      </c>
    </row>
    <row r="426" spans="1:2">
      <c r="A426" s="120">
        <v>37972</v>
      </c>
      <c r="B426" s="121">
        <v>30574.987000000001</v>
      </c>
    </row>
    <row r="427" spans="1:2">
      <c r="A427" s="120">
        <v>37973</v>
      </c>
      <c r="B427" s="121">
        <v>29842.837</v>
      </c>
    </row>
    <row r="428" spans="1:2">
      <c r="A428" s="120">
        <v>37974</v>
      </c>
      <c r="B428" s="121">
        <v>29842.837</v>
      </c>
    </row>
    <row r="429" spans="1:2">
      <c r="A429" s="120">
        <v>37977</v>
      </c>
      <c r="B429" s="121">
        <v>29842.837</v>
      </c>
    </row>
    <row r="430" spans="1:2">
      <c r="A430" s="120">
        <v>37978</v>
      </c>
      <c r="B430" s="121">
        <v>29842.837</v>
      </c>
    </row>
    <row r="431" spans="1:2">
      <c r="A431" s="120">
        <v>37981</v>
      </c>
      <c r="B431" s="121">
        <v>29842.837</v>
      </c>
    </row>
    <row r="432" spans="1:2">
      <c r="A432" s="120">
        <v>37984</v>
      </c>
      <c r="B432" s="121">
        <v>29842.837</v>
      </c>
    </row>
    <row r="433" spans="1:2">
      <c r="A433" s="120">
        <v>37985</v>
      </c>
      <c r="B433" s="121">
        <v>29842.837</v>
      </c>
    </row>
    <row r="434" spans="1:2">
      <c r="A434" s="120">
        <v>37988</v>
      </c>
      <c r="B434" s="121">
        <v>27112.313000000002</v>
      </c>
    </row>
    <row r="435" spans="1:2">
      <c r="A435" s="120">
        <v>37991</v>
      </c>
      <c r="B435" s="121">
        <v>27112.313000000002</v>
      </c>
    </row>
    <row r="436" spans="1:2">
      <c r="A436" s="120">
        <v>37992</v>
      </c>
      <c r="B436" s="121">
        <v>27112.313000000002</v>
      </c>
    </row>
    <row r="437" spans="1:2">
      <c r="A437" s="120">
        <v>37993</v>
      </c>
      <c r="B437" s="121">
        <v>27112.313000000002</v>
      </c>
    </row>
    <row r="438" spans="1:2">
      <c r="A438" s="120">
        <v>37994</v>
      </c>
      <c r="B438" s="121">
        <v>27112.313000000002</v>
      </c>
    </row>
    <row r="439" spans="1:2">
      <c r="A439" s="120">
        <v>37995</v>
      </c>
      <c r="B439" s="121">
        <v>27112.313000000002</v>
      </c>
    </row>
    <row r="440" spans="1:2">
      <c r="A440" s="120">
        <v>37998</v>
      </c>
      <c r="B440" s="121">
        <v>27112.313000000002</v>
      </c>
    </row>
    <row r="441" spans="1:2">
      <c r="A441" s="120">
        <v>37999</v>
      </c>
      <c r="B441" s="121">
        <v>27112.313000000002</v>
      </c>
    </row>
    <row r="442" spans="1:2">
      <c r="A442" s="120">
        <v>38000</v>
      </c>
      <c r="B442" s="121">
        <v>27112.313000000002</v>
      </c>
    </row>
    <row r="443" spans="1:2">
      <c r="A443" s="120">
        <v>38001</v>
      </c>
      <c r="B443" s="121">
        <v>27101.904999999999</v>
      </c>
    </row>
    <row r="444" spans="1:2">
      <c r="A444" s="120">
        <v>38002</v>
      </c>
      <c r="B444" s="121">
        <v>27101.904999999999</v>
      </c>
    </row>
    <row r="445" spans="1:2">
      <c r="A445" s="120">
        <v>38005</v>
      </c>
      <c r="B445" s="121">
        <v>27101.904999999999</v>
      </c>
    </row>
    <row r="446" spans="1:2">
      <c r="A446" s="120">
        <v>38006</v>
      </c>
      <c r="B446" s="121">
        <v>27097.967000000001</v>
      </c>
    </row>
    <row r="447" spans="1:2">
      <c r="A447" s="120">
        <v>38007</v>
      </c>
      <c r="B447" s="121">
        <v>26882.567000000003</v>
      </c>
    </row>
    <row r="448" spans="1:2">
      <c r="A448" s="120">
        <v>38008</v>
      </c>
      <c r="B448" s="121">
        <v>26882.567000000003</v>
      </c>
    </row>
    <row r="449" spans="1:2">
      <c r="A449" s="120">
        <v>38009</v>
      </c>
      <c r="B449" s="121">
        <v>26882.567000000003</v>
      </c>
    </row>
    <row r="450" spans="1:2">
      <c r="A450" s="120">
        <v>38012</v>
      </c>
      <c r="B450" s="121">
        <v>26882.567000000003</v>
      </c>
    </row>
    <row r="451" spans="1:2">
      <c r="A451" s="120">
        <v>38013</v>
      </c>
      <c r="B451" s="121">
        <v>26882.567000000003</v>
      </c>
    </row>
    <row r="452" spans="1:2">
      <c r="A452" s="120">
        <v>38014</v>
      </c>
      <c r="B452" s="121">
        <v>26882.567000000003</v>
      </c>
    </row>
    <row r="453" spans="1:2">
      <c r="A453" s="120">
        <v>38015</v>
      </c>
      <c r="B453" s="121">
        <v>26882.567000000003</v>
      </c>
    </row>
    <row r="454" spans="1:2">
      <c r="A454" s="120">
        <v>38016</v>
      </c>
      <c r="B454" s="121">
        <v>26882.567000000003</v>
      </c>
    </row>
    <row r="455" spans="1:2">
      <c r="A455" s="120">
        <v>38019</v>
      </c>
      <c r="B455" s="121">
        <v>24050.316999999999</v>
      </c>
    </row>
    <row r="456" spans="1:2">
      <c r="A456" s="120">
        <v>38020</v>
      </c>
      <c r="B456" s="121">
        <v>24050.316999999999</v>
      </c>
    </row>
    <row r="457" spans="1:2">
      <c r="A457" s="120">
        <v>38021</v>
      </c>
      <c r="B457" s="121">
        <v>24050.316999999999</v>
      </c>
    </row>
    <row r="458" spans="1:2">
      <c r="A458" s="120">
        <v>38022</v>
      </c>
      <c r="B458" s="121">
        <v>24050.316999999999</v>
      </c>
    </row>
    <row r="459" spans="1:2">
      <c r="A459" s="120">
        <v>38023</v>
      </c>
      <c r="B459" s="121">
        <v>24050.316999999999</v>
      </c>
    </row>
    <row r="460" spans="1:2">
      <c r="A460" s="120">
        <v>38026</v>
      </c>
      <c r="B460" s="121">
        <v>24050.316999999999</v>
      </c>
    </row>
    <row r="461" spans="1:2">
      <c r="A461" s="120">
        <v>38027</v>
      </c>
      <c r="B461" s="121">
        <v>24050.316999999999</v>
      </c>
    </row>
    <row r="462" spans="1:2">
      <c r="A462" s="120">
        <v>38028</v>
      </c>
      <c r="B462" s="121">
        <v>24050.316999999999</v>
      </c>
    </row>
    <row r="463" spans="1:2">
      <c r="A463" s="120">
        <v>38029</v>
      </c>
      <c r="B463" s="121">
        <v>24030.591</v>
      </c>
    </row>
    <row r="464" spans="1:2">
      <c r="A464" s="120">
        <v>38030</v>
      </c>
      <c r="B464" s="121">
        <v>24030.591</v>
      </c>
    </row>
    <row r="465" spans="1:2">
      <c r="A465" s="120">
        <v>38033</v>
      </c>
      <c r="B465" s="121">
        <v>24030.591</v>
      </c>
    </row>
    <row r="466" spans="1:2">
      <c r="A466" s="120">
        <v>38034</v>
      </c>
      <c r="B466" s="121">
        <v>24030.591</v>
      </c>
    </row>
    <row r="467" spans="1:2">
      <c r="A467" s="120">
        <v>38035</v>
      </c>
      <c r="B467" s="121">
        <v>24030.591</v>
      </c>
    </row>
    <row r="468" spans="1:2">
      <c r="A468" s="120">
        <v>38036</v>
      </c>
      <c r="B468" s="121">
        <v>24030.591</v>
      </c>
    </row>
    <row r="469" spans="1:2">
      <c r="A469" s="120">
        <v>38037</v>
      </c>
      <c r="B469" s="121">
        <v>24030.591</v>
      </c>
    </row>
    <row r="470" spans="1:2">
      <c r="A470" s="120">
        <v>38042</v>
      </c>
      <c r="B470" s="121">
        <v>24029.592000000001</v>
      </c>
    </row>
    <row r="471" spans="1:2">
      <c r="A471" s="120">
        <v>38043</v>
      </c>
      <c r="B471" s="121">
        <v>24029.592000000001</v>
      </c>
    </row>
    <row r="472" spans="1:2">
      <c r="A472" s="120">
        <v>38044</v>
      </c>
      <c r="B472" s="121">
        <v>24029.592000000001</v>
      </c>
    </row>
    <row r="473" spans="1:2">
      <c r="A473" s="120">
        <v>38047</v>
      </c>
      <c r="B473" s="121">
        <v>23768.592000000001</v>
      </c>
    </row>
    <row r="474" spans="1:2">
      <c r="A474" s="120">
        <v>38048</v>
      </c>
      <c r="B474" s="121">
        <v>23768.592000000001</v>
      </c>
    </row>
    <row r="475" spans="1:2">
      <c r="A475" s="120">
        <v>38049</v>
      </c>
      <c r="B475" s="121">
        <v>23768.592000000001</v>
      </c>
    </row>
    <row r="476" spans="1:2">
      <c r="A476" s="120">
        <v>38050</v>
      </c>
      <c r="B476" s="121">
        <v>23768.592000000001</v>
      </c>
    </row>
    <row r="477" spans="1:2">
      <c r="A477" s="120">
        <v>38051</v>
      </c>
      <c r="B477" s="121">
        <v>23768.592000000001</v>
      </c>
    </row>
    <row r="478" spans="1:2">
      <c r="A478" s="120">
        <v>38054</v>
      </c>
      <c r="B478" s="121">
        <v>23768.592000000001</v>
      </c>
    </row>
    <row r="479" spans="1:2">
      <c r="A479" s="120">
        <v>38055</v>
      </c>
      <c r="B479" s="121">
        <v>23768.592000000001</v>
      </c>
    </row>
    <row r="480" spans="1:2">
      <c r="A480" s="120">
        <v>38056</v>
      </c>
      <c r="B480" s="121">
        <v>23683.809000000001</v>
      </c>
    </row>
    <row r="481" spans="1:2">
      <c r="A481" s="120">
        <v>38057</v>
      </c>
      <c r="B481" s="121">
        <v>23683.809000000001</v>
      </c>
    </row>
    <row r="482" spans="1:2">
      <c r="A482" s="120">
        <v>38058</v>
      </c>
      <c r="B482" s="121">
        <v>23683.809000000001</v>
      </c>
    </row>
    <row r="483" spans="1:2">
      <c r="A483" s="120">
        <v>38061</v>
      </c>
      <c r="B483" s="121">
        <v>23683.809000000001</v>
      </c>
    </row>
    <row r="484" spans="1:2">
      <c r="A484" s="120">
        <v>38062</v>
      </c>
      <c r="B484" s="121">
        <v>23662.275000000001</v>
      </c>
    </row>
    <row r="485" spans="1:2">
      <c r="A485" s="120">
        <v>38063</v>
      </c>
      <c r="B485" s="121">
        <v>23662.275000000001</v>
      </c>
    </row>
    <row r="486" spans="1:2">
      <c r="A486" s="120">
        <v>38064</v>
      </c>
      <c r="B486" s="121">
        <v>23331.800000000003</v>
      </c>
    </row>
    <row r="487" spans="1:2">
      <c r="A487" s="120">
        <v>38065</v>
      </c>
      <c r="B487" s="121">
        <v>23331.800000000003</v>
      </c>
    </row>
    <row r="488" spans="1:2">
      <c r="A488" s="120">
        <v>38068</v>
      </c>
      <c r="B488" s="121">
        <v>23322.287</v>
      </c>
    </row>
    <row r="489" spans="1:2">
      <c r="A489" s="120">
        <v>38069</v>
      </c>
      <c r="B489" s="121">
        <v>23322.287</v>
      </c>
    </row>
    <row r="490" spans="1:2">
      <c r="A490" s="120">
        <v>38070</v>
      </c>
      <c r="B490" s="121">
        <v>23322.287</v>
      </c>
    </row>
    <row r="491" spans="1:2">
      <c r="A491" s="120">
        <v>38071</v>
      </c>
      <c r="B491" s="121">
        <v>23322.287</v>
      </c>
    </row>
    <row r="492" spans="1:2">
      <c r="A492" s="120">
        <v>38072</v>
      </c>
      <c r="B492" s="121">
        <v>23322.287</v>
      </c>
    </row>
    <row r="493" spans="1:2">
      <c r="A493" s="120">
        <v>38075</v>
      </c>
      <c r="B493" s="121">
        <v>23322.287</v>
      </c>
    </row>
    <row r="494" spans="1:2">
      <c r="A494" s="120">
        <v>38076</v>
      </c>
      <c r="B494" s="121">
        <v>23322.287</v>
      </c>
    </row>
    <row r="495" spans="1:2">
      <c r="A495" s="120">
        <v>38077</v>
      </c>
      <c r="B495" s="121">
        <v>23322.287</v>
      </c>
    </row>
    <row r="496" spans="1:2">
      <c r="A496" s="120">
        <v>38078</v>
      </c>
      <c r="B496" s="121">
        <v>20690.287</v>
      </c>
    </row>
    <row r="497" spans="1:2">
      <c r="A497" s="120">
        <v>38079</v>
      </c>
      <c r="B497" s="121">
        <v>20690.287</v>
      </c>
    </row>
    <row r="498" spans="1:2">
      <c r="A498" s="120">
        <v>38082</v>
      </c>
      <c r="B498" s="121">
        <v>20690.287</v>
      </c>
    </row>
    <row r="499" spans="1:2">
      <c r="A499" s="120">
        <v>38083</v>
      </c>
      <c r="B499" s="121">
        <v>20690.287</v>
      </c>
    </row>
    <row r="500" spans="1:2">
      <c r="A500" s="120">
        <v>38084</v>
      </c>
      <c r="B500" s="121">
        <v>20690.287</v>
      </c>
    </row>
    <row r="501" spans="1:2">
      <c r="A501" s="120">
        <v>38085</v>
      </c>
      <c r="B501" s="121">
        <v>20690.287</v>
      </c>
    </row>
    <row r="502" spans="1:2">
      <c r="A502" s="120">
        <v>38089</v>
      </c>
      <c r="B502" s="121">
        <v>20676.850999999999</v>
      </c>
    </row>
    <row r="503" spans="1:2">
      <c r="A503" s="120">
        <v>38090</v>
      </c>
      <c r="B503" s="121">
        <v>20664.339</v>
      </c>
    </row>
    <row r="504" spans="1:2">
      <c r="A504" s="120">
        <v>38091</v>
      </c>
      <c r="B504" s="121">
        <v>20660.669999999998</v>
      </c>
    </row>
    <row r="505" spans="1:2">
      <c r="A505" s="120">
        <v>38092</v>
      </c>
      <c r="B505" s="121">
        <v>20548.632999999998</v>
      </c>
    </row>
    <row r="506" spans="1:2">
      <c r="A506" s="120">
        <v>38093</v>
      </c>
      <c r="B506" s="121">
        <v>20548.632999999998</v>
      </c>
    </row>
    <row r="507" spans="1:2">
      <c r="A507" s="120">
        <v>38096</v>
      </c>
      <c r="B507" s="121">
        <v>20548.632999999998</v>
      </c>
    </row>
    <row r="508" spans="1:2">
      <c r="A508" s="120">
        <v>38097</v>
      </c>
      <c r="B508" s="121">
        <v>20548.632999999998</v>
      </c>
    </row>
    <row r="509" spans="1:2">
      <c r="A509" s="120">
        <v>38099</v>
      </c>
      <c r="B509" s="121">
        <v>20548.632999999998</v>
      </c>
    </row>
    <row r="510" spans="1:2">
      <c r="A510" s="120">
        <v>38100</v>
      </c>
      <c r="B510" s="121">
        <v>20548.632999999998</v>
      </c>
    </row>
    <row r="511" spans="1:2">
      <c r="A511" s="120">
        <v>38103</v>
      </c>
      <c r="B511" s="121">
        <v>20548.632999999998</v>
      </c>
    </row>
    <row r="512" spans="1:2">
      <c r="A512" s="120">
        <v>38104</v>
      </c>
      <c r="B512" s="121">
        <v>20548.632999999998</v>
      </c>
    </row>
    <row r="513" spans="1:2">
      <c r="A513" s="120">
        <v>38105</v>
      </c>
      <c r="B513" s="121">
        <v>20548.632999999998</v>
      </c>
    </row>
    <row r="514" spans="1:2">
      <c r="A514" s="120">
        <v>38106</v>
      </c>
      <c r="B514" s="121">
        <v>20548.632999999998</v>
      </c>
    </row>
    <row r="515" spans="1:2">
      <c r="A515" s="120">
        <v>38107</v>
      </c>
      <c r="B515" s="121">
        <v>20548.632999999998</v>
      </c>
    </row>
    <row r="516" spans="1:2">
      <c r="A516" s="120">
        <v>38110</v>
      </c>
      <c r="B516" s="121">
        <v>20548.632999999998</v>
      </c>
    </row>
    <row r="517" spans="1:2">
      <c r="A517" s="120">
        <v>38111</v>
      </c>
      <c r="B517" s="121">
        <v>20548.632999999998</v>
      </c>
    </row>
    <row r="518" spans="1:2">
      <c r="A518" s="120">
        <v>38112</v>
      </c>
      <c r="B518" s="121">
        <v>20548.632999999998</v>
      </c>
    </row>
    <row r="519" spans="1:2">
      <c r="A519" s="120">
        <v>38113</v>
      </c>
      <c r="B519" s="121">
        <v>20548.632999999998</v>
      </c>
    </row>
    <row r="520" spans="1:2">
      <c r="A520" s="120">
        <v>38114</v>
      </c>
      <c r="B520" s="121">
        <v>20548.632999999998</v>
      </c>
    </row>
    <row r="521" spans="1:2">
      <c r="A521" s="120">
        <v>38117</v>
      </c>
      <c r="B521" s="121">
        <v>20543.439999999999</v>
      </c>
    </row>
    <row r="522" spans="1:2">
      <c r="A522" s="120">
        <v>38118</v>
      </c>
      <c r="B522" s="121">
        <v>20543.439999999999</v>
      </c>
    </row>
    <row r="523" spans="1:2">
      <c r="A523" s="120">
        <v>38119</v>
      </c>
      <c r="B523" s="121">
        <v>20543.439999999999</v>
      </c>
    </row>
    <row r="524" spans="1:2">
      <c r="A524" s="120">
        <v>38120</v>
      </c>
      <c r="B524" s="121">
        <v>20188.379999999997</v>
      </c>
    </row>
    <row r="525" spans="1:2">
      <c r="A525" s="120">
        <v>38121</v>
      </c>
      <c r="B525" s="121">
        <v>20188.379999999997</v>
      </c>
    </row>
    <row r="526" spans="1:2">
      <c r="A526" s="120">
        <v>38124</v>
      </c>
      <c r="B526" s="121">
        <v>20161.513999999999</v>
      </c>
    </row>
    <row r="527" spans="1:2">
      <c r="A527" s="120">
        <v>38125</v>
      </c>
      <c r="B527" s="121">
        <v>20161.513999999999</v>
      </c>
    </row>
    <row r="528" spans="1:2">
      <c r="A528" s="120">
        <v>38126</v>
      </c>
      <c r="B528" s="121">
        <v>18146.422999999999</v>
      </c>
    </row>
    <row r="529" spans="1:2">
      <c r="A529" s="120">
        <v>38127</v>
      </c>
      <c r="B529" s="121">
        <v>18146.422999999999</v>
      </c>
    </row>
    <row r="530" spans="1:2">
      <c r="A530" s="120">
        <v>38128</v>
      </c>
      <c r="B530" s="121">
        <v>18146.422999999999</v>
      </c>
    </row>
    <row r="531" spans="1:2">
      <c r="A531" s="120">
        <v>38131</v>
      </c>
      <c r="B531" s="121">
        <v>18146.422999999999</v>
      </c>
    </row>
    <row r="532" spans="1:2">
      <c r="A532" s="120">
        <v>38132</v>
      </c>
      <c r="B532" s="121">
        <v>18146.422999999999</v>
      </c>
    </row>
    <row r="533" spans="1:2">
      <c r="A533" s="120">
        <v>38133</v>
      </c>
      <c r="B533" s="121">
        <v>18146.422999999999</v>
      </c>
    </row>
    <row r="534" spans="1:2">
      <c r="A534" s="120">
        <v>38134</v>
      </c>
      <c r="B534" s="121">
        <v>18146.422999999999</v>
      </c>
    </row>
    <row r="535" spans="1:2">
      <c r="A535" s="120">
        <v>38135</v>
      </c>
      <c r="B535" s="121">
        <v>18146.422999999999</v>
      </c>
    </row>
    <row r="536" spans="1:2">
      <c r="A536" s="120">
        <v>38138</v>
      </c>
      <c r="B536" s="121">
        <v>18146.422999999999</v>
      </c>
    </row>
    <row r="537" spans="1:2">
      <c r="A537" s="120">
        <v>38139</v>
      </c>
      <c r="B537" s="121">
        <v>18146.422999999999</v>
      </c>
    </row>
    <row r="538" spans="1:2">
      <c r="A538" s="120">
        <v>38140</v>
      </c>
      <c r="B538" s="121">
        <v>18146.422999999999</v>
      </c>
    </row>
    <row r="539" spans="1:2">
      <c r="A539" s="120">
        <v>38141</v>
      </c>
      <c r="B539" s="121">
        <v>18146.422999999999</v>
      </c>
    </row>
    <row r="540" spans="1:2">
      <c r="A540" s="120">
        <v>38142</v>
      </c>
      <c r="B540" s="121">
        <v>18146.422999999999</v>
      </c>
    </row>
    <row r="541" spans="1:2">
      <c r="A541" s="120">
        <v>38145</v>
      </c>
      <c r="B541" s="121">
        <v>18146.422999999999</v>
      </c>
    </row>
    <row r="542" spans="1:2">
      <c r="A542" s="120">
        <v>38146</v>
      </c>
      <c r="B542" s="121">
        <v>18146.422999999999</v>
      </c>
    </row>
    <row r="543" spans="1:2">
      <c r="A543" s="120">
        <v>38147</v>
      </c>
      <c r="B543" s="121">
        <v>18146.422999999999</v>
      </c>
    </row>
    <row r="544" spans="1:2">
      <c r="A544" s="120">
        <v>38149</v>
      </c>
      <c r="B544" s="121">
        <v>18146.422999999999</v>
      </c>
    </row>
    <row r="545" spans="1:2">
      <c r="A545" s="120">
        <v>38152</v>
      </c>
      <c r="B545" s="121">
        <v>18146.422999999999</v>
      </c>
    </row>
    <row r="546" spans="1:2">
      <c r="A546" s="120">
        <v>38153</v>
      </c>
      <c r="B546" s="121">
        <v>18139.726999999999</v>
      </c>
    </row>
    <row r="547" spans="1:2">
      <c r="A547" s="120">
        <v>38154</v>
      </c>
      <c r="B547" s="121">
        <v>18139.726999999999</v>
      </c>
    </row>
    <row r="548" spans="1:2">
      <c r="A548" s="120">
        <v>38155</v>
      </c>
      <c r="B548" s="121">
        <v>18019.661</v>
      </c>
    </row>
    <row r="549" spans="1:2">
      <c r="A549" s="120">
        <v>38156</v>
      </c>
      <c r="B549" s="121">
        <v>18019.661</v>
      </c>
    </row>
    <row r="550" spans="1:2">
      <c r="A550" s="120">
        <v>38159</v>
      </c>
      <c r="B550" s="121">
        <v>18019.661</v>
      </c>
    </row>
    <row r="551" spans="1:2">
      <c r="A551" s="120">
        <v>38160</v>
      </c>
      <c r="B551" s="121">
        <v>18019.661</v>
      </c>
    </row>
    <row r="552" spans="1:2">
      <c r="A552" s="120">
        <v>38161</v>
      </c>
      <c r="B552" s="121">
        <v>18019.661</v>
      </c>
    </row>
    <row r="553" spans="1:2">
      <c r="A553" s="120">
        <v>38162</v>
      </c>
      <c r="B553" s="121">
        <v>18019.661</v>
      </c>
    </row>
    <row r="554" spans="1:2">
      <c r="A554" s="120">
        <v>38163</v>
      </c>
      <c r="B554" s="121">
        <v>18019.661</v>
      </c>
    </row>
    <row r="555" spans="1:2">
      <c r="A555" s="120">
        <v>38166</v>
      </c>
      <c r="B555" s="121">
        <v>18019.661</v>
      </c>
    </row>
    <row r="556" spans="1:2">
      <c r="A556" s="120">
        <v>38167</v>
      </c>
      <c r="B556" s="121">
        <v>18019.661</v>
      </c>
    </row>
    <row r="557" spans="1:2">
      <c r="A557" s="120">
        <v>38168</v>
      </c>
      <c r="B557" s="121">
        <v>18019.661</v>
      </c>
    </row>
    <row r="558" spans="1:2">
      <c r="A558" s="120">
        <v>38169</v>
      </c>
      <c r="B558" s="121">
        <v>15821.411</v>
      </c>
    </row>
    <row r="559" spans="1:2">
      <c r="A559" s="120">
        <v>38170</v>
      </c>
      <c r="B559" s="121">
        <v>15821.411</v>
      </c>
    </row>
    <row r="560" spans="1:2">
      <c r="A560" s="120">
        <v>38173</v>
      </c>
      <c r="B560" s="121">
        <v>15821.411</v>
      </c>
    </row>
    <row r="561" spans="1:2">
      <c r="A561" s="120">
        <v>38174</v>
      </c>
      <c r="B561" s="121">
        <v>15821.411</v>
      </c>
    </row>
    <row r="562" spans="1:2">
      <c r="A562" s="120">
        <v>38175</v>
      </c>
      <c r="B562" s="121">
        <v>15648.911</v>
      </c>
    </row>
    <row r="563" spans="1:2">
      <c r="A563" s="120">
        <v>38176</v>
      </c>
      <c r="B563" s="121">
        <v>15648.911</v>
      </c>
    </row>
    <row r="564" spans="1:2">
      <c r="A564" s="120">
        <v>38180</v>
      </c>
      <c r="B564" s="121">
        <v>15648.911</v>
      </c>
    </row>
    <row r="565" spans="1:2">
      <c r="A565" s="120">
        <v>38181</v>
      </c>
      <c r="B565" s="121">
        <v>15648.911</v>
      </c>
    </row>
    <row r="566" spans="1:2">
      <c r="A566" s="120">
        <v>38182</v>
      </c>
      <c r="B566" s="121">
        <v>15648.911</v>
      </c>
    </row>
    <row r="567" spans="1:2">
      <c r="A567" s="120">
        <v>38183</v>
      </c>
      <c r="B567" s="121">
        <v>15459.902</v>
      </c>
    </row>
    <row r="568" spans="1:2">
      <c r="A568" s="120">
        <v>38184</v>
      </c>
      <c r="B568" s="121">
        <v>15459.902</v>
      </c>
    </row>
    <row r="569" spans="1:2">
      <c r="A569" s="120">
        <v>38187</v>
      </c>
      <c r="B569" s="121">
        <v>15459.902</v>
      </c>
    </row>
    <row r="570" spans="1:2">
      <c r="A570" s="120">
        <v>38188</v>
      </c>
      <c r="B570" s="121">
        <v>15455.964</v>
      </c>
    </row>
    <row r="571" spans="1:2">
      <c r="A571" s="120">
        <v>38189</v>
      </c>
      <c r="B571" s="121">
        <v>15455.964</v>
      </c>
    </row>
    <row r="572" spans="1:2">
      <c r="A572" s="120">
        <v>38190</v>
      </c>
      <c r="B572" s="121">
        <v>15455.964</v>
      </c>
    </row>
    <row r="573" spans="1:2">
      <c r="A573" s="120">
        <v>38191</v>
      </c>
      <c r="B573" s="121">
        <v>15455.964</v>
      </c>
    </row>
    <row r="574" spans="1:2">
      <c r="A574" s="120">
        <v>38194</v>
      </c>
      <c r="B574" s="121">
        <v>15455.964</v>
      </c>
    </row>
    <row r="575" spans="1:2">
      <c r="A575" s="120">
        <v>38195</v>
      </c>
      <c r="B575" s="121">
        <v>15455.964</v>
      </c>
    </row>
    <row r="576" spans="1:2">
      <c r="A576" s="120">
        <v>38196</v>
      </c>
      <c r="B576" s="121">
        <v>15455.964</v>
      </c>
    </row>
    <row r="577" spans="1:2">
      <c r="A577" s="120">
        <v>38197</v>
      </c>
      <c r="B577" s="121">
        <v>15455.964</v>
      </c>
    </row>
    <row r="578" spans="1:2">
      <c r="A578" s="120">
        <v>38198</v>
      </c>
      <c r="B578" s="121">
        <v>15455.964</v>
      </c>
    </row>
    <row r="579" spans="1:2">
      <c r="A579" s="120">
        <v>38201</v>
      </c>
      <c r="B579" s="121">
        <v>15455.964</v>
      </c>
    </row>
    <row r="580" spans="1:2">
      <c r="A580" s="120">
        <v>38202</v>
      </c>
      <c r="B580" s="121">
        <v>15455.964</v>
      </c>
    </row>
    <row r="581" spans="1:2">
      <c r="A581" s="120">
        <v>38203</v>
      </c>
      <c r="B581" s="121">
        <v>15455.964</v>
      </c>
    </row>
    <row r="582" spans="1:2">
      <c r="A582" s="120">
        <v>38204</v>
      </c>
      <c r="B582" s="121">
        <v>15455.964</v>
      </c>
    </row>
    <row r="583" spans="1:2">
      <c r="A583" s="120">
        <v>38205</v>
      </c>
      <c r="B583" s="121">
        <v>15455.964</v>
      </c>
    </row>
    <row r="584" spans="1:2">
      <c r="A584" s="120">
        <v>38208</v>
      </c>
      <c r="B584" s="121">
        <v>15455.964</v>
      </c>
    </row>
    <row r="585" spans="1:2">
      <c r="A585" s="120">
        <v>38209</v>
      </c>
      <c r="B585" s="121">
        <v>15455.964</v>
      </c>
    </row>
    <row r="586" spans="1:2">
      <c r="A586" s="120">
        <v>38210</v>
      </c>
      <c r="B586" s="121">
        <v>15455.964</v>
      </c>
    </row>
    <row r="587" spans="1:2">
      <c r="A587" s="120">
        <v>38211</v>
      </c>
      <c r="B587" s="121">
        <v>15397.357</v>
      </c>
    </row>
    <row r="588" spans="1:2">
      <c r="A588" s="120">
        <v>38212</v>
      </c>
      <c r="B588" s="121">
        <v>15397.357</v>
      </c>
    </row>
    <row r="589" spans="1:2">
      <c r="A589" s="120">
        <v>38215</v>
      </c>
      <c r="B589" s="121">
        <v>15397.357</v>
      </c>
    </row>
    <row r="590" spans="1:2">
      <c r="A590" s="120">
        <v>38216</v>
      </c>
      <c r="B590" s="121">
        <v>15397.357</v>
      </c>
    </row>
    <row r="591" spans="1:2">
      <c r="A591" s="120">
        <v>38217</v>
      </c>
      <c r="B591" s="121">
        <v>15397.357</v>
      </c>
    </row>
    <row r="592" spans="1:2">
      <c r="A592" s="120">
        <v>38218</v>
      </c>
      <c r="B592" s="121">
        <v>15397.357</v>
      </c>
    </row>
    <row r="593" spans="1:2">
      <c r="A593" s="120">
        <v>38219</v>
      </c>
      <c r="B593" s="121">
        <v>15397.357</v>
      </c>
    </row>
    <row r="594" spans="1:2">
      <c r="A594" s="120">
        <v>38222</v>
      </c>
      <c r="B594" s="121">
        <v>15396.358</v>
      </c>
    </row>
    <row r="595" spans="1:2">
      <c r="A595" s="120">
        <v>38223</v>
      </c>
      <c r="B595" s="121">
        <v>15396.358</v>
      </c>
    </row>
    <row r="596" spans="1:2">
      <c r="A596" s="120">
        <v>38224</v>
      </c>
      <c r="B596" s="121">
        <v>15396.358</v>
      </c>
    </row>
    <row r="597" spans="1:2">
      <c r="A597" s="120">
        <v>38225</v>
      </c>
      <c r="B597" s="121">
        <v>15396.358</v>
      </c>
    </row>
    <row r="598" spans="1:2">
      <c r="A598" s="120">
        <v>38226</v>
      </c>
      <c r="B598" s="121">
        <v>15396.358</v>
      </c>
    </row>
    <row r="599" spans="1:2">
      <c r="A599" s="120">
        <v>38229</v>
      </c>
      <c r="B599" s="121">
        <v>15396.358</v>
      </c>
    </row>
    <row r="600" spans="1:2">
      <c r="A600" s="120">
        <v>38230</v>
      </c>
      <c r="B600" s="121">
        <v>15396.358</v>
      </c>
    </row>
    <row r="601" spans="1:2">
      <c r="A601" s="120">
        <v>38231</v>
      </c>
      <c r="B601" s="121">
        <v>15396.358</v>
      </c>
    </row>
    <row r="602" spans="1:2">
      <c r="A602" s="120">
        <v>38232</v>
      </c>
      <c r="B602" s="121">
        <v>15396.358</v>
      </c>
    </row>
    <row r="603" spans="1:2">
      <c r="A603" s="120">
        <v>38233</v>
      </c>
      <c r="B603" s="121">
        <v>15396.358</v>
      </c>
    </row>
    <row r="604" spans="1:2">
      <c r="A604" s="120">
        <v>38236</v>
      </c>
      <c r="B604" s="121">
        <v>15396.358</v>
      </c>
    </row>
    <row r="605" spans="1:2">
      <c r="A605" s="120">
        <v>38238</v>
      </c>
      <c r="B605" s="121">
        <v>15396.358</v>
      </c>
    </row>
    <row r="606" spans="1:2">
      <c r="A606" s="120">
        <v>38239</v>
      </c>
      <c r="B606" s="121">
        <v>15396.358</v>
      </c>
    </row>
    <row r="607" spans="1:2">
      <c r="A607" s="120">
        <v>38240</v>
      </c>
      <c r="B607" s="121">
        <v>15396.358</v>
      </c>
    </row>
    <row r="608" spans="1:2">
      <c r="A608" s="120">
        <v>38243</v>
      </c>
      <c r="B608" s="121">
        <v>15396.358</v>
      </c>
    </row>
    <row r="609" spans="1:2">
      <c r="A609" s="120">
        <v>38244</v>
      </c>
      <c r="B609" s="121">
        <v>15396.358</v>
      </c>
    </row>
    <row r="610" spans="1:2">
      <c r="A610" s="120">
        <v>38245</v>
      </c>
      <c r="B610" s="121">
        <v>15396.358</v>
      </c>
    </row>
    <row r="611" spans="1:2">
      <c r="A611" s="120">
        <v>38246</v>
      </c>
      <c r="B611" s="121">
        <v>15015.839</v>
      </c>
    </row>
    <row r="612" spans="1:2">
      <c r="A612" s="120">
        <v>38247</v>
      </c>
      <c r="B612" s="121">
        <v>15015.839</v>
      </c>
    </row>
    <row r="613" spans="1:2">
      <c r="A613" s="120">
        <v>38250</v>
      </c>
      <c r="B613" s="121">
        <v>15006.325999999999</v>
      </c>
    </row>
    <row r="614" spans="1:2">
      <c r="A614" s="120">
        <v>38251</v>
      </c>
      <c r="B614" s="121">
        <v>15006.325999999999</v>
      </c>
    </row>
    <row r="615" spans="1:2">
      <c r="A615" s="120">
        <v>38252</v>
      </c>
      <c r="B615" s="121">
        <v>15006.325999999999</v>
      </c>
    </row>
    <row r="616" spans="1:2">
      <c r="A616" s="120">
        <v>38253</v>
      </c>
      <c r="B616" s="121">
        <v>15006.325999999999</v>
      </c>
    </row>
    <row r="617" spans="1:2">
      <c r="A617" s="120">
        <v>38254</v>
      </c>
      <c r="B617" s="121">
        <v>15006.325999999999</v>
      </c>
    </row>
    <row r="618" spans="1:2">
      <c r="A618" s="120">
        <v>38257</v>
      </c>
      <c r="B618" s="121">
        <v>15006.325999999999</v>
      </c>
    </row>
    <row r="619" spans="1:2">
      <c r="A619" s="120">
        <v>38258</v>
      </c>
      <c r="B619" s="121">
        <v>15006.325999999999</v>
      </c>
    </row>
    <row r="620" spans="1:2">
      <c r="A620" s="120">
        <v>38259</v>
      </c>
      <c r="B620" s="121">
        <v>15006.325999999999</v>
      </c>
    </row>
    <row r="621" spans="1:2">
      <c r="A621" s="120">
        <v>38260</v>
      </c>
      <c r="B621" s="121">
        <v>15006.325999999999</v>
      </c>
    </row>
    <row r="622" spans="1:2">
      <c r="A622" s="120">
        <v>38261</v>
      </c>
      <c r="B622" s="121">
        <v>14465.126</v>
      </c>
    </row>
    <row r="623" spans="1:2">
      <c r="A623" s="120">
        <v>38264</v>
      </c>
      <c r="B623" s="121">
        <v>14465.126</v>
      </c>
    </row>
    <row r="624" spans="1:2">
      <c r="A624" s="120">
        <v>38265</v>
      </c>
      <c r="B624" s="121">
        <v>14465.126</v>
      </c>
    </row>
    <row r="625" spans="1:2">
      <c r="A625" s="120">
        <v>38266</v>
      </c>
      <c r="B625" s="121">
        <v>14465.126</v>
      </c>
    </row>
    <row r="626" spans="1:2">
      <c r="A626" s="120">
        <v>38267</v>
      </c>
      <c r="B626" s="121">
        <v>14465.126</v>
      </c>
    </row>
    <row r="627" spans="1:2">
      <c r="A627" s="120">
        <v>38268</v>
      </c>
      <c r="B627" s="121">
        <v>14465.126</v>
      </c>
    </row>
    <row r="628" spans="1:2">
      <c r="A628" s="120">
        <v>38271</v>
      </c>
      <c r="B628" s="121">
        <v>14465.126</v>
      </c>
    </row>
    <row r="629" spans="1:2">
      <c r="A629" s="120">
        <v>38273</v>
      </c>
      <c r="B629" s="121">
        <v>13986.399000000001</v>
      </c>
    </row>
    <row r="630" spans="1:2">
      <c r="A630" s="120">
        <v>38274</v>
      </c>
      <c r="B630" s="121">
        <v>13921.498</v>
      </c>
    </row>
    <row r="631" spans="1:2">
      <c r="A631" s="120">
        <v>38275</v>
      </c>
      <c r="B631" s="121">
        <v>13921.498</v>
      </c>
    </row>
    <row r="632" spans="1:2">
      <c r="A632" s="120">
        <v>38278</v>
      </c>
      <c r="B632" s="121">
        <v>13921.498</v>
      </c>
    </row>
    <row r="633" spans="1:2">
      <c r="A633" s="120">
        <v>38279</v>
      </c>
      <c r="B633" s="121">
        <v>13921.498</v>
      </c>
    </row>
    <row r="634" spans="1:2">
      <c r="A634" s="120">
        <v>38280</v>
      </c>
      <c r="B634" s="121">
        <v>13921.498</v>
      </c>
    </row>
    <row r="635" spans="1:2">
      <c r="A635" s="120">
        <v>38281</v>
      </c>
      <c r="B635" s="121">
        <v>13921.498</v>
      </c>
    </row>
    <row r="636" spans="1:2">
      <c r="A636" s="120">
        <v>38282</v>
      </c>
      <c r="B636" s="121">
        <v>13921.498</v>
      </c>
    </row>
    <row r="637" spans="1:2">
      <c r="A637" s="120">
        <v>38285</v>
      </c>
      <c r="B637" s="121">
        <v>13921.498</v>
      </c>
    </row>
    <row r="638" spans="1:2">
      <c r="A638" s="120">
        <v>38286</v>
      </c>
      <c r="B638" s="121">
        <v>13921.498</v>
      </c>
    </row>
    <row r="639" spans="1:2">
      <c r="A639" s="120">
        <v>38287</v>
      </c>
      <c r="B639" s="121">
        <v>13921.498</v>
      </c>
    </row>
    <row r="640" spans="1:2">
      <c r="A640" s="120">
        <v>38288</v>
      </c>
      <c r="B640" s="121">
        <v>13921.498</v>
      </c>
    </row>
    <row r="641" spans="1:2">
      <c r="A641" s="120">
        <v>38289</v>
      </c>
      <c r="B641" s="121">
        <v>13921.498</v>
      </c>
    </row>
    <row r="642" spans="1:2">
      <c r="A642" s="120">
        <v>38292</v>
      </c>
      <c r="B642" s="121">
        <v>13921.498</v>
      </c>
    </row>
    <row r="643" spans="1:2">
      <c r="A643" s="120">
        <v>38294</v>
      </c>
      <c r="B643" s="121">
        <v>13921.498</v>
      </c>
    </row>
    <row r="644" spans="1:2">
      <c r="A644" s="120">
        <v>38295</v>
      </c>
      <c r="B644" s="121">
        <v>13921.498</v>
      </c>
    </row>
    <row r="645" spans="1:2">
      <c r="A645" s="120">
        <v>38296</v>
      </c>
      <c r="B645" s="121">
        <v>13921.498</v>
      </c>
    </row>
    <row r="646" spans="1:2">
      <c r="A646" s="120">
        <v>38299</v>
      </c>
      <c r="B646" s="121">
        <v>13921.498</v>
      </c>
    </row>
    <row r="647" spans="1:2">
      <c r="A647" s="120">
        <v>38300</v>
      </c>
      <c r="B647" s="121">
        <v>13921.498</v>
      </c>
    </row>
    <row r="648" spans="1:2">
      <c r="A648" s="120">
        <v>38301</v>
      </c>
      <c r="B648" s="121">
        <v>13829.699000000001</v>
      </c>
    </row>
    <row r="649" spans="1:2">
      <c r="A649" s="120">
        <v>38302</v>
      </c>
      <c r="B649" s="121">
        <v>13829.699000000001</v>
      </c>
    </row>
    <row r="650" spans="1:2">
      <c r="A650" s="120">
        <v>38303</v>
      </c>
      <c r="B650" s="121">
        <v>13829.699000000001</v>
      </c>
    </row>
    <row r="651" spans="1:2">
      <c r="A651" s="120">
        <v>38307</v>
      </c>
      <c r="B651" s="121">
        <v>13822.971000000001</v>
      </c>
    </row>
    <row r="652" spans="1:2">
      <c r="A652" s="120">
        <v>38308</v>
      </c>
      <c r="B652" s="121">
        <v>13802.833000000001</v>
      </c>
    </row>
    <row r="653" spans="1:2">
      <c r="A653" s="120">
        <v>38309</v>
      </c>
      <c r="B653" s="121">
        <v>13802.833000000001</v>
      </c>
    </row>
    <row r="654" spans="1:2">
      <c r="A654" s="120">
        <v>38310</v>
      </c>
      <c r="B654" s="121">
        <v>13802.833000000001</v>
      </c>
    </row>
    <row r="655" spans="1:2">
      <c r="A655" s="120">
        <v>38313</v>
      </c>
      <c r="B655" s="121">
        <v>13802.833000000001</v>
      </c>
    </row>
    <row r="656" spans="1:2">
      <c r="A656" s="120">
        <v>38314</v>
      </c>
      <c r="B656" s="121">
        <v>13802.833000000001</v>
      </c>
    </row>
    <row r="657" spans="1:2">
      <c r="A657" s="120">
        <v>38315</v>
      </c>
      <c r="B657" s="121">
        <v>13802.833000000001</v>
      </c>
    </row>
    <row r="658" spans="1:2">
      <c r="A658" s="120">
        <v>38316</v>
      </c>
      <c r="B658" s="121">
        <v>13802.833000000001</v>
      </c>
    </row>
    <row r="659" spans="1:2">
      <c r="A659" s="120">
        <v>38317</v>
      </c>
      <c r="B659" s="121">
        <v>13802.833000000001</v>
      </c>
    </row>
    <row r="660" spans="1:2">
      <c r="A660" s="120">
        <v>38320</v>
      </c>
      <c r="B660" s="121">
        <v>13802.833000000001</v>
      </c>
    </row>
    <row r="661" spans="1:2">
      <c r="A661" s="120">
        <v>38321</v>
      </c>
      <c r="B661" s="121">
        <v>13802.833000000001</v>
      </c>
    </row>
    <row r="662" spans="1:2">
      <c r="A662" s="120">
        <v>38322</v>
      </c>
      <c r="B662" s="121">
        <v>13792.833000000001</v>
      </c>
    </row>
    <row r="663" spans="1:2">
      <c r="A663" s="120">
        <v>38323</v>
      </c>
      <c r="B663" s="121">
        <v>13792.833000000001</v>
      </c>
    </row>
    <row r="664" spans="1:2">
      <c r="A664" s="120">
        <v>38324</v>
      </c>
      <c r="B664" s="121">
        <v>13792.833000000001</v>
      </c>
    </row>
    <row r="665" spans="1:2">
      <c r="A665" s="120">
        <v>38327</v>
      </c>
      <c r="B665" s="121">
        <v>13792.833000000001</v>
      </c>
    </row>
    <row r="666" spans="1:2">
      <c r="A666" s="120">
        <v>38328</v>
      </c>
      <c r="B666" s="121">
        <v>13792.833000000001</v>
      </c>
    </row>
    <row r="667" spans="1:2">
      <c r="A667" s="120">
        <v>38329</v>
      </c>
      <c r="B667" s="121">
        <v>13792.833000000001</v>
      </c>
    </row>
    <row r="668" spans="1:2">
      <c r="A668" s="120">
        <v>38330</v>
      </c>
      <c r="B668" s="121">
        <v>13792.833000000001</v>
      </c>
    </row>
    <row r="669" spans="1:2">
      <c r="A669" s="120">
        <v>38331</v>
      </c>
      <c r="B669" s="121">
        <v>13792.833000000001</v>
      </c>
    </row>
    <row r="670" spans="1:2">
      <c r="A670" s="120">
        <v>38334</v>
      </c>
      <c r="B670" s="121">
        <v>13792.833000000001</v>
      </c>
    </row>
    <row r="671" spans="1:2">
      <c r="A671" s="120">
        <v>38335</v>
      </c>
      <c r="B671" s="121">
        <v>13792.833000000001</v>
      </c>
    </row>
    <row r="672" spans="1:2">
      <c r="A672" s="120">
        <v>38336</v>
      </c>
      <c r="B672" s="121">
        <v>15252.003000000001</v>
      </c>
    </row>
    <row r="673" spans="1:2">
      <c r="A673" s="120">
        <v>38337</v>
      </c>
      <c r="B673" s="121">
        <v>15252.003000000001</v>
      </c>
    </row>
    <row r="674" spans="1:2">
      <c r="A674" s="120">
        <v>38338</v>
      </c>
      <c r="B674" s="121">
        <v>15252.003000000001</v>
      </c>
    </row>
    <row r="675" spans="1:2">
      <c r="A675" s="120">
        <v>38341</v>
      </c>
      <c r="B675" s="121">
        <v>15252.003000000001</v>
      </c>
    </row>
    <row r="676" spans="1:2">
      <c r="A676" s="120">
        <v>38342</v>
      </c>
      <c r="B676" s="121">
        <v>15252.003000000001</v>
      </c>
    </row>
    <row r="677" spans="1:2">
      <c r="A677" s="120">
        <v>38343</v>
      </c>
      <c r="B677" s="121">
        <v>15252.003000000001</v>
      </c>
    </row>
    <row r="678" spans="1:2">
      <c r="A678" s="120">
        <v>38344</v>
      </c>
      <c r="B678" s="121">
        <v>15252.003000000001</v>
      </c>
    </row>
    <row r="679" spans="1:2">
      <c r="A679" s="120">
        <v>38348</v>
      </c>
      <c r="B679" s="121">
        <v>15252.003000000001</v>
      </c>
    </row>
    <row r="680" spans="1:2">
      <c r="A680" s="120">
        <v>38349</v>
      </c>
      <c r="B680" s="121">
        <v>15252.003000000001</v>
      </c>
    </row>
    <row r="681" spans="1:2">
      <c r="A681" s="120">
        <v>38350</v>
      </c>
      <c r="B681" s="121">
        <v>15252.003000000001</v>
      </c>
    </row>
    <row r="682" spans="1:2">
      <c r="A682" s="120">
        <v>38351</v>
      </c>
      <c r="B682" s="121">
        <v>15252.003000000001</v>
      </c>
    </row>
    <row r="683" spans="1:2">
      <c r="A683" s="120">
        <v>38355</v>
      </c>
      <c r="B683" s="121">
        <v>13552.002999999999</v>
      </c>
    </row>
    <row r="684" spans="1:2">
      <c r="A684" s="120">
        <v>38356</v>
      </c>
      <c r="B684" s="121">
        <v>13552.002999999999</v>
      </c>
    </row>
    <row r="685" spans="1:2">
      <c r="A685" s="120">
        <v>38357</v>
      </c>
      <c r="B685" s="121">
        <v>13552.002999999999</v>
      </c>
    </row>
    <row r="686" spans="1:2">
      <c r="A686" s="120">
        <v>38358</v>
      </c>
      <c r="B686" s="121">
        <v>13552.002999999999</v>
      </c>
    </row>
    <row r="687" spans="1:2">
      <c r="A687" s="120">
        <v>38359</v>
      </c>
      <c r="B687" s="121">
        <v>13552.002999999999</v>
      </c>
    </row>
    <row r="688" spans="1:2">
      <c r="A688" s="120">
        <v>38362</v>
      </c>
      <c r="B688" s="121">
        <v>13552.002999999999</v>
      </c>
    </row>
    <row r="689" spans="1:2">
      <c r="A689" s="120">
        <v>38363</v>
      </c>
      <c r="B689" s="121">
        <v>13552.002999999999</v>
      </c>
    </row>
    <row r="690" spans="1:2">
      <c r="A690" s="120">
        <v>38364</v>
      </c>
      <c r="B690" s="121">
        <v>12059.553</v>
      </c>
    </row>
    <row r="691" spans="1:2">
      <c r="A691" s="120">
        <v>38365</v>
      </c>
      <c r="B691" s="121">
        <v>12059.553</v>
      </c>
    </row>
    <row r="692" spans="1:2">
      <c r="A692" s="120">
        <v>38366</v>
      </c>
      <c r="B692" s="121">
        <v>12059.553</v>
      </c>
    </row>
    <row r="693" spans="1:2">
      <c r="A693" s="120">
        <v>38369</v>
      </c>
      <c r="B693" s="121">
        <v>12059.553</v>
      </c>
    </row>
    <row r="694" spans="1:2">
      <c r="A694" s="120">
        <v>38370</v>
      </c>
      <c r="B694" s="121">
        <v>12059.553</v>
      </c>
    </row>
    <row r="695" spans="1:2">
      <c r="A695" s="120">
        <v>38371</v>
      </c>
      <c r="B695" s="121">
        <v>12059.553</v>
      </c>
    </row>
    <row r="696" spans="1:2">
      <c r="A696" s="120">
        <v>38372</v>
      </c>
      <c r="B696" s="121">
        <v>11772.443000000001</v>
      </c>
    </row>
    <row r="697" spans="1:2">
      <c r="A697" s="120">
        <v>38373</v>
      </c>
      <c r="B697" s="121">
        <v>11772.443000000001</v>
      </c>
    </row>
    <row r="698" spans="1:2">
      <c r="A698" s="120">
        <v>38376</v>
      </c>
      <c r="B698" s="121">
        <v>11772.443000000001</v>
      </c>
    </row>
    <row r="699" spans="1:2">
      <c r="A699" s="120">
        <v>38378</v>
      </c>
      <c r="B699" s="121">
        <v>11772.443000000001</v>
      </c>
    </row>
    <row r="700" spans="1:2">
      <c r="A700" s="120">
        <v>38379</v>
      </c>
      <c r="B700" s="121">
        <v>11772.443000000001</v>
      </c>
    </row>
    <row r="701" spans="1:2">
      <c r="A701" s="120">
        <v>38380</v>
      </c>
      <c r="B701" s="121">
        <v>11772.443000000001</v>
      </c>
    </row>
    <row r="702" spans="1:2">
      <c r="A702" s="120">
        <v>38383</v>
      </c>
      <c r="B702" s="121">
        <v>11772.443000000001</v>
      </c>
    </row>
    <row r="703" spans="1:2">
      <c r="A703" s="120">
        <v>38384</v>
      </c>
      <c r="B703" s="121">
        <v>11772.443000000001</v>
      </c>
    </row>
    <row r="704" spans="1:2">
      <c r="A704" s="120">
        <v>38385</v>
      </c>
      <c r="B704" s="121">
        <v>11772.443000000001</v>
      </c>
    </row>
    <row r="705" spans="1:2">
      <c r="A705" s="120">
        <v>38386</v>
      </c>
      <c r="B705" s="121">
        <v>11772.443000000001</v>
      </c>
    </row>
    <row r="706" spans="1:2">
      <c r="A706" s="120">
        <v>38387</v>
      </c>
      <c r="B706" s="121">
        <v>11372.443000000001</v>
      </c>
    </row>
    <row r="707" spans="1:2">
      <c r="A707" s="120">
        <v>38392</v>
      </c>
      <c r="B707" s="121">
        <v>11372.443000000001</v>
      </c>
    </row>
    <row r="708" spans="1:2">
      <c r="A708" s="120">
        <v>38393</v>
      </c>
      <c r="B708" s="121">
        <v>11372.443000000001</v>
      </c>
    </row>
    <row r="709" spans="1:2">
      <c r="A709" s="120">
        <v>38394</v>
      </c>
      <c r="B709" s="121">
        <v>11372.443000000001</v>
      </c>
    </row>
    <row r="710" spans="1:2">
      <c r="A710" s="120">
        <v>38397</v>
      </c>
      <c r="B710" s="121">
        <v>10372.443000000001</v>
      </c>
    </row>
    <row r="711" spans="1:2">
      <c r="A711" s="120">
        <v>38398</v>
      </c>
      <c r="B711" s="121">
        <v>10372.443000000001</v>
      </c>
    </row>
    <row r="712" spans="1:2">
      <c r="A712" s="120">
        <v>38399</v>
      </c>
      <c r="B712" s="121">
        <v>10372.443000000001</v>
      </c>
    </row>
    <row r="713" spans="1:2">
      <c r="A713" s="120">
        <v>38400</v>
      </c>
      <c r="B713" s="121">
        <v>10372.443000000001</v>
      </c>
    </row>
    <row r="714" spans="1:2">
      <c r="A714" s="120">
        <v>38401</v>
      </c>
      <c r="B714" s="121">
        <v>8372.4430000000011</v>
      </c>
    </row>
    <row r="715" spans="1:2">
      <c r="A715" s="120">
        <v>38404</v>
      </c>
      <c r="B715" s="121">
        <v>8372.4430000000011</v>
      </c>
    </row>
    <row r="716" spans="1:2">
      <c r="A716" s="120">
        <v>38405</v>
      </c>
      <c r="B716" s="121">
        <v>8372.4430000000011</v>
      </c>
    </row>
    <row r="717" spans="1:2">
      <c r="A717" s="120">
        <v>38406</v>
      </c>
      <c r="B717" s="121">
        <v>8354.777</v>
      </c>
    </row>
    <row r="718" spans="1:2">
      <c r="A718" s="120">
        <v>38407</v>
      </c>
      <c r="B718" s="121">
        <v>8354.777</v>
      </c>
    </row>
    <row r="719" spans="1:2">
      <c r="A719" s="120">
        <v>38408</v>
      </c>
      <c r="B719" s="121">
        <v>6354.777</v>
      </c>
    </row>
    <row r="720" spans="1:2">
      <c r="A720" s="120">
        <v>38411</v>
      </c>
      <c r="B720" s="121">
        <v>6354.777</v>
      </c>
    </row>
    <row r="721" spans="1:2">
      <c r="A721" s="120">
        <v>38412</v>
      </c>
      <c r="B721" s="121">
        <v>6344.777</v>
      </c>
    </row>
    <row r="722" spans="1:2">
      <c r="A722" s="120">
        <v>38413</v>
      </c>
      <c r="B722" s="121">
        <v>6344.777</v>
      </c>
    </row>
    <row r="723" spans="1:2">
      <c r="A723" s="120">
        <v>38414</v>
      </c>
      <c r="B723" s="121">
        <v>6344.777</v>
      </c>
    </row>
    <row r="724" spans="1:2">
      <c r="A724" s="120">
        <v>38415</v>
      </c>
      <c r="B724" s="121">
        <v>4344.777</v>
      </c>
    </row>
    <row r="725" spans="1:2">
      <c r="A725" s="120">
        <v>38418</v>
      </c>
      <c r="B725" s="121">
        <v>4344.777</v>
      </c>
    </row>
    <row r="726" spans="1:2">
      <c r="A726" s="120">
        <v>38419</v>
      </c>
      <c r="B726" s="121">
        <v>4344.777</v>
      </c>
    </row>
    <row r="727" spans="1:2">
      <c r="A727" s="120">
        <v>38420</v>
      </c>
      <c r="B727" s="121">
        <v>4344.777</v>
      </c>
    </row>
    <row r="728" spans="1:2">
      <c r="A728" s="120">
        <v>38421</v>
      </c>
      <c r="B728" s="121">
        <v>4344.777</v>
      </c>
    </row>
    <row r="729" spans="1:2">
      <c r="A729" s="120">
        <v>38422</v>
      </c>
      <c r="B729" s="121">
        <v>2824.777</v>
      </c>
    </row>
    <row r="730" spans="1:2">
      <c r="A730" s="120">
        <v>38425</v>
      </c>
      <c r="B730" s="121">
        <v>2824.777</v>
      </c>
    </row>
    <row r="731" spans="1:2">
      <c r="A731" s="120">
        <v>38426</v>
      </c>
      <c r="B731" s="121">
        <v>2824.777</v>
      </c>
    </row>
    <row r="732" spans="1:2">
      <c r="A732" s="120">
        <v>38427</v>
      </c>
      <c r="B732" s="121">
        <v>2794.6270000000004</v>
      </c>
    </row>
    <row r="733" spans="1:2">
      <c r="A733" s="120">
        <v>38428</v>
      </c>
      <c r="B733" s="121">
        <v>2794.6270000000004</v>
      </c>
    </row>
    <row r="734" spans="1:2">
      <c r="A734" s="120">
        <v>38429</v>
      </c>
      <c r="B734" s="121">
        <v>2794.6270000000004</v>
      </c>
    </row>
    <row r="735" spans="1:2">
      <c r="A735" s="120">
        <v>38432</v>
      </c>
      <c r="B735" s="121">
        <v>2785.114</v>
      </c>
    </row>
    <row r="736" spans="1:2">
      <c r="A736" s="120">
        <v>38433</v>
      </c>
      <c r="B736" s="121">
        <v>2785.114</v>
      </c>
    </row>
    <row r="737" spans="1:2">
      <c r="A737" s="120">
        <v>38434</v>
      </c>
      <c r="B737" s="121">
        <v>2785.114</v>
      </c>
    </row>
    <row r="738" spans="1:2">
      <c r="A738" s="120">
        <v>38435</v>
      </c>
      <c r="B738" s="121">
        <v>2785.114</v>
      </c>
    </row>
    <row r="739" spans="1:2">
      <c r="A739" s="120">
        <v>38439</v>
      </c>
      <c r="B739" s="121">
        <v>2785.114</v>
      </c>
    </row>
    <row r="740" spans="1:2">
      <c r="A740" s="120">
        <v>38440</v>
      </c>
      <c r="B740" s="121">
        <v>2785.114</v>
      </c>
    </row>
    <row r="741" spans="1:2">
      <c r="A741" s="120">
        <v>38441</v>
      </c>
      <c r="B741" s="121">
        <v>2785.114</v>
      </c>
    </row>
    <row r="742" spans="1:2">
      <c r="A742" s="120">
        <v>38442</v>
      </c>
      <c r="B742" s="121">
        <v>2785.114</v>
      </c>
    </row>
    <row r="743" spans="1:2">
      <c r="A743" s="120">
        <v>38443</v>
      </c>
      <c r="B743" s="121">
        <v>2735.114</v>
      </c>
    </row>
    <row r="744" spans="1:2">
      <c r="A744" s="120">
        <v>38446</v>
      </c>
      <c r="B744" s="121">
        <v>2735.114</v>
      </c>
    </row>
    <row r="745" spans="1:2">
      <c r="A745" s="120">
        <v>38447</v>
      </c>
      <c r="B745" s="121">
        <v>2735.114</v>
      </c>
    </row>
    <row r="746" spans="1:2">
      <c r="A746" s="120">
        <v>38448</v>
      </c>
      <c r="B746" s="121">
        <v>2735.114</v>
      </c>
    </row>
    <row r="747" spans="1:2">
      <c r="A747" s="120">
        <v>38449</v>
      </c>
      <c r="B747" s="121">
        <v>2735.114</v>
      </c>
    </row>
    <row r="748" spans="1:2">
      <c r="A748" s="120">
        <v>38450</v>
      </c>
      <c r="B748" s="121">
        <v>2735.114</v>
      </c>
    </row>
    <row r="749" spans="1:2">
      <c r="A749" s="120">
        <v>38453</v>
      </c>
      <c r="B749" s="121">
        <v>2735.114</v>
      </c>
    </row>
    <row r="750" spans="1:2">
      <c r="A750" s="120">
        <v>38454</v>
      </c>
      <c r="B750" s="121">
        <v>2721.6779999999999</v>
      </c>
    </row>
    <row r="751" spans="1:2">
      <c r="A751" s="120">
        <v>38455</v>
      </c>
      <c r="B751" s="121">
        <v>2712.3309999999997</v>
      </c>
    </row>
    <row r="752" spans="1:2">
      <c r="A752" s="120">
        <v>38456</v>
      </c>
      <c r="B752" s="121">
        <v>2712.3309999999997</v>
      </c>
    </row>
    <row r="753" spans="1:2">
      <c r="A753" s="120">
        <v>38457</v>
      </c>
      <c r="B753" s="121">
        <v>2712.3309999999997</v>
      </c>
    </row>
    <row r="754" spans="1:2">
      <c r="A754" s="120">
        <v>38460</v>
      </c>
      <c r="B754" s="121">
        <v>2712.3309999999997</v>
      </c>
    </row>
    <row r="755" spans="1:2">
      <c r="A755" s="120">
        <v>38461</v>
      </c>
      <c r="B755" s="121">
        <v>2712.3309999999997</v>
      </c>
    </row>
    <row r="756" spans="1:2">
      <c r="A756" s="120">
        <v>38462</v>
      </c>
      <c r="B756" s="121">
        <v>2712.3309999999997</v>
      </c>
    </row>
    <row r="757" spans="1:2">
      <c r="A757" s="120">
        <v>38464</v>
      </c>
      <c r="B757" s="121">
        <v>2712.3309999999997</v>
      </c>
    </row>
    <row r="758" spans="1:2">
      <c r="A758" s="120">
        <v>38467</v>
      </c>
      <c r="B758" s="121">
        <v>2712.3309999999997</v>
      </c>
    </row>
    <row r="759" spans="1:2">
      <c r="A759" s="120">
        <v>38468</v>
      </c>
      <c r="B759" s="121">
        <v>2712.3309999999997</v>
      </c>
    </row>
    <row r="760" spans="1:2">
      <c r="A760" s="120">
        <v>38469</v>
      </c>
      <c r="B760" s="121">
        <v>2712.3309999999997</v>
      </c>
    </row>
    <row r="761" spans="1:2">
      <c r="A761" s="120">
        <v>38470</v>
      </c>
      <c r="B761" s="121">
        <v>2712.3309999999997</v>
      </c>
    </row>
    <row r="762" spans="1:2">
      <c r="A762" s="120">
        <v>38471</v>
      </c>
      <c r="B762" s="121">
        <v>2712.3309999999997</v>
      </c>
    </row>
    <row r="763" spans="1:2">
      <c r="A763" s="120">
        <v>38474</v>
      </c>
      <c r="B763" s="121">
        <v>2592.3310000000001</v>
      </c>
    </row>
    <row r="764" spans="1:2">
      <c r="A764" s="120">
        <v>38475</v>
      </c>
      <c r="B764" s="121">
        <v>2592.3310000000001</v>
      </c>
    </row>
    <row r="765" spans="1:2">
      <c r="A765" s="120">
        <v>38476</v>
      </c>
      <c r="B765" s="121">
        <v>2592.3310000000001</v>
      </c>
    </row>
    <row r="766" spans="1:2">
      <c r="A766" s="120">
        <v>38477</v>
      </c>
      <c r="B766" s="121">
        <v>2592.3310000000001</v>
      </c>
    </row>
    <row r="767" spans="1:2">
      <c r="A767" s="120">
        <v>38478</v>
      </c>
      <c r="B767" s="121">
        <v>2592.3310000000001</v>
      </c>
    </row>
    <row r="768" spans="1:2">
      <c r="A768" s="120">
        <v>38481</v>
      </c>
      <c r="B768" s="121">
        <v>2592.3310000000001</v>
      </c>
    </row>
    <row r="769" spans="1:2">
      <c r="A769" s="120">
        <v>38482</v>
      </c>
      <c r="B769" s="121">
        <v>2592.3310000000001</v>
      </c>
    </row>
    <row r="770" spans="1:2">
      <c r="A770" s="120">
        <v>38483</v>
      </c>
      <c r="B770" s="121">
        <v>2592.3310000000001</v>
      </c>
    </row>
    <row r="771" spans="1:2">
      <c r="A771" s="120">
        <v>38484</v>
      </c>
      <c r="B771" s="121">
        <v>2592.3310000000001</v>
      </c>
    </row>
    <row r="772" spans="1:2">
      <c r="A772" s="120">
        <v>38485</v>
      </c>
      <c r="B772" s="121">
        <v>2592.3310000000001</v>
      </c>
    </row>
    <row r="773" spans="1:2">
      <c r="A773" s="120">
        <v>38488</v>
      </c>
      <c r="B773" s="121">
        <v>2585.6030000000001</v>
      </c>
    </row>
    <row r="774" spans="1:2">
      <c r="A774" s="120">
        <v>38489</v>
      </c>
      <c r="B774" s="121">
        <v>2565.4650000000001</v>
      </c>
    </row>
    <row r="775" spans="1:2">
      <c r="A775" s="120">
        <v>38490</v>
      </c>
      <c r="B775" s="121">
        <v>2565.4650000000001</v>
      </c>
    </row>
    <row r="776" spans="1:2">
      <c r="A776" s="120">
        <v>38491</v>
      </c>
      <c r="B776" s="121">
        <v>2565.4650000000001</v>
      </c>
    </row>
    <row r="777" spans="1:2">
      <c r="A777" s="120">
        <v>38492</v>
      </c>
      <c r="B777" s="121">
        <v>2565.4650000000001</v>
      </c>
    </row>
    <row r="778" spans="1:2">
      <c r="A778" s="120">
        <v>38495</v>
      </c>
      <c r="B778" s="121">
        <v>2565.4650000000001</v>
      </c>
    </row>
    <row r="779" spans="1:2">
      <c r="A779" s="120">
        <v>38496</v>
      </c>
      <c r="B779" s="121">
        <v>2565.4650000000001</v>
      </c>
    </row>
    <row r="780" spans="1:2">
      <c r="A780" s="120">
        <v>38497</v>
      </c>
      <c r="B780" s="121">
        <v>2565.4650000000001</v>
      </c>
    </row>
    <row r="781" spans="1:2">
      <c r="A781" s="120">
        <v>38499</v>
      </c>
      <c r="B781" s="121">
        <v>2565.4650000000001</v>
      </c>
    </row>
    <row r="782" spans="1:2">
      <c r="A782" s="120">
        <v>38502</v>
      </c>
      <c r="B782" s="121">
        <v>2565.4650000000001</v>
      </c>
    </row>
    <row r="783" spans="1:2">
      <c r="A783" s="120">
        <v>38503</v>
      </c>
      <c r="B783" s="121">
        <v>2565.4650000000001</v>
      </c>
    </row>
    <row r="784" spans="1:2">
      <c r="A784" s="120">
        <v>38504</v>
      </c>
      <c r="B784" s="121">
        <v>2565.4650000000001</v>
      </c>
    </row>
    <row r="785" spans="1:2">
      <c r="A785" s="120">
        <v>38505</v>
      </c>
      <c r="B785" s="121">
        <v>2565.4650000000001</v>
      </c>
    </row>
    <row r="786" spans="1:2">
      <c r="A786" s="120">
        <v>38506</v>
      </c>
      <c r="B786" s="121">
        <v>2565.4650000000001</v>
      </c>
    </row>
    <row r="787" spans="1:2">
      <c r="A787" s="120">
        <v>38509</v>
      </c>
      <c r="B787" s="121">
        <v>2565.4650000000001</v>
      </c>
    </row>
    <row r="788" spans="1:2">
      <c r="A788" s="120">
        <v>38510</v>
      </c>
      <c r="B788" s="121">
        <v>2565.4650000000001</v>
      </c>
    </row>
    <row r="789" spans="1:2">
      <c r="A789" s="120">
        <v>38511</v>
      </c>
      <c r="B789" s="121">
        <v>2565.4650000000001</v>
      </c>
    </row>
    <row r="790" spans="1:2">
      <c r="A790" s="120">
        <v>38512</v>
      </c>
      <c r="B790" s="121">
        <v>2565.4650000000001</v>
      </c>
    </row>
    <row r="791" spans="1:2">
      <c r="A791" s="120">
        <v>38513</v>
      </c>
      <c r="B791" s="121">
        <v>2565.4650000000001</v>
      </c>
    </row>
    <row r="792" spans="1:2">
      <c r="A792" s="120">
        <v>38516</v>
      </c>
      <c r="B792" s="121">
        <v>2565.4650000000001</v>
      </c>
    </row>
    <row r="793" spans="1:2">
      <c r="A793" s="120">
        <v>38517</v>
      </c>
      <c r="B793" s="121">
        <v>2565.4650000000001</v>
      </c>
    </row>
    <row r="794" spans="1:2">
      <c r="A794" s="120">
        <v>38518</v>
      </c>
      <c r="B794" s="121">
        <v>2565.4650000000001</v>
      </c>
    </row>
    <row r="795" spans="1:2">
      <c r="A795" s="120">
        <v>38519</v>
      </c>
      <c r="B795" s="121">
        <v>2565.4650000000001</v>
      </c>
    </row>
    <row r="796" spans="1:2">
      <c r="A796" s="120">
        <v>38520</v>
      </c>
      <c r="B796" s="121">
        <v>2565.4650000000001</v>
      </c>
    </row>
    <row r="797" spans="1:2">
      <c r="A797" s="120">
        <v>38523</v>
      </c>
      <c r="B797" s="121">
        <v>2565.4650000000001</v>
      </c>
    </row>
    <row r="798" spans="1:2">
      <c r="A798" s="120">
        <v>38524</v>
      </c>
      <c r="B798" s="121">
        <v>2565.4650000000001</v>
      </c>
    </row>
    <row r="799" spans="1:2">
      <c r="A799" s="120">
        <v>38525</v>
      </c>
      <c r="B799" s="121">
        <v>2565.4650000000001</v>
      </c>
    </row>
    <row r="800" spans="1:2">
      <c r="A800" s="120">
        <v>38526</v>
      </c>
      <c r="B800" s="121">
        <v>2565.4650000000001</v>
      </c>
    </row>
    <row r="801" spans="1:2">
      <c r="A801" s="120">
        <v>38527</v>
      </c>
      <c r="B801" s="121">
        <v>2565.4650000000001</v>
      </c>
    </row>
    <row r="802" spans="1:2">
      <c r="A802" s="120">
        <v>38530</v>
      </c>
      <c r="B802" s="121">
        <v>2565.4650000000001</v>
      </c>
    </row>
    <row r="803" spans="1:2">
      <c r="A803" s="120">
        <v>38531</v>
      </c>
      <c r="B803" s="121">
        <v>2565.4650000000001</v>
      </c>
    </row>
    <row r="804" spans="1:2">
      <c r="A804" s="120">
        <v>38532</v>
      </c>
      <c r="B804" s="121">
        <v>2565.4650000000001</v>
      </c>
    </row>
    <row r="805" spans="1:2">
      <c r="A805" s="120">
        <v>38533</v>
      </c>
      <c r="B805" s="121">
        <v>2565.4650000000001</v>
      </c>
    </row>
    <row r="806" spans="1:2">
      <c r="A806" s="120">
        <v>38534</v>
      </c>
      <c r="B806" s="121">
        <v>2666.7150000000001</v>
      </c>
    </row>
    <row r="807" spans="1:2">
      <c r="A807" s="120">
        <v>38537</v>
      </c>
      <c r="B807" s="121">
        <v>2666.7150000000001</v>
      </c>
    </row>
    <row r="808" spans="1:2">
      <c r="A808" s="120">
        <v>38538</v>
      </c>
      <c r="B808" s="121">
        <v>2666.7150000000001</v>
      </c>
    </row>
    <row r="809" spans="1:2">
      <c r="A809" s="120">
        <v>38539</v>
      </c>
      <c r="B809" s="121">
        <v>2666.7150000000001</v>
      </c>
    </row>
    <row r="810" spans="1:2">
      <c r="A810" s="120">
        <v>38540</v>
      </c>
      <c r="B810" s="121">
        <v>2666.7150000000001</v>
      </c>
    </row>
    <row r="811" spans="1:2">
      <c r="A811" s="120">
        <v>38541</v>
      </c>
      <c r="B811" s="121">
        <v>2666.7150000000001</v>
      </c>
    </row>
    <row r="812" spans="1:2">
      <c r="A812" s="120">
        <v>38544</v>
      </c>
      <c r="B812" s="121">
        <v>2666.7150000000001</v>
      </c>
    </row>
    <row r="813" spans="1:2">
      <c r="A813" s="120">
        <v>38545</v>
      </c>
      <c r="B813" s="121">
        <v>2666.7150000000001</v>
      </c>
    </row>
    <row r="814" spans="1:2">
      <c r="A814" s="120">
        <v>38546</v>
      </c>
      <c r="B814" s="121">
        <v>2551.7150000000001</v>
      </c>
    </row>
    <row r="815" spans="1:2">
      <c r="A815" s="120">
        <v>38547</v>
      </c>
      <c r="B815" s="121">
        <v>2551.7150000000001</v>
      </c>
    </row>
    <row r="816" spans="1:2">
      <c r="A816" s="120">
        <v>38548</v>
      </c>
      <c r="B816" s="121">
        <v>2551.7150000000001</v>
      </c>
    </row>
    <row r="817" spans="1:2">
      <c r="A817" s="120">
        <v>38551</v>
      </c>
      <c r="B817" s="121">
        <v>2551.7150000000001</v>
      </c>
    </row>
    <row r="818" spans="1:2">
      <c r="A818" s="120">
        <v>38552</v>
      </c>
      <c r="B818" s="121">
        <v>2551.7150000000001</v>
      </c>
    </row>
    <row r="819" spans="1:2">
      <c r="A819" s="120">
        <v>38553</v>
      </c>
      <c r="B819" s="121">
        <v>2551.7150000000001</v>
      </c>
    </row>
    <row r="820" spans="1:2">
      <c r="A820" s="120">
        <v>38554</v>
      </c>
      <c r="B820" s="121">
        <v>2551.7150000000001</v>
      </c>
    </row>
    <row r="821" spans="1:2">
      <c r="A821" s="120">
        <v>38555</v>
      </c>
      <c r="B821" s="121">
        <v>2551.7150000000001</v>
      </c>
    </row>
    <row r="822" spans="1:2">
      <c r="A822" s="120">
        <v>38558</v>
      </c>
      <c r="B822" s="121">
        <v>2551.7150000000001</v>
      </c>
    </row>
    <row r="823" spans="1:2">
      <c r="A823" s="120">
        <v>38559</v>
      </c>
      <c r="B823" s="121">
        <v>2551.7150000000001</v>
      </c>
    </row>
    <row r="824" spans="1:2">
      <c r="A824" s="120">
        <v>38560</v>
      </c>
      <c r="B824" s="121">
        <v>2551.7150000000001</v>
      </c>
    </row>
    <row r="825" spans="1:2">
      <c r="A825" s="120">
        <v>38561</v>
      </c>
      <c r="B825" s="121">
        <v>2551.7150000000001</v>
      </c>
    </row>
    <row r="826" spans="1:2">
      <c r="A826" s="120">
        <v>38562</v>
      </c>
      <c r="B826" s="121">
        <v>2551.7150000000001</v>
      </c>
    </row>
    <row r="827" spans="1:2">
      <c r="A827" s="120">
        <v>38565</v>
      </c>
      <c r="B827" s="121">
        <v>2551.7150000000001</v>
      </c>
    </row>
    <row r="828" spans="1:2">
      <c r="A828" s="120">
        <v>38566</v>
      </c>
      <c r="B828" s="121">
        <v>2551.7150000000001</v>
      </c>
    </row>
    <row r="829" spans="1:2">
      <c r="A829" s="120">
        <v>38567</v>
      </c>
      <c r="B829" s="121">
        <v>2551.7150000000001</v>
      </c>
    </row>
    <row r="830" spans="1:2">
      <c r="A830" s="120">
        <v>38568</v>
      </c>
      <c r="B830" s="121">
        <v>2551.7150000000001</v>
      </c>
    </row>
    <row r="831" spans="1:2">
      <c r="A831" s="120">
        <v>38569</v>
      </c>
      <c r="B831" s="121">
        <v>2551.7150000000001</v>
      </c>
    </row>
    <row r="832" spans="1:2">
      <c r="A832" s="120">
        <v>38572</v>
      </c>
      <c r="B832" s="121">
        <v>2551.7150000000001</v>
      </c>
    </row>
    <row r="833" spans="1:2">
      <c r="A833" s="120">
        <v>38573</v>
      </c>
      <c r="B833" s="121">
        <v>2551.7150000000001</v>
      </c>
    </row>
    <row r="834" spans="1:2">
      <c r="A834" s="120">
        <v>38574</v>
      </c>
      <c r="B834" s="121">
        <v>2551.7150000000001</v>
      </c>
    </row>
    <row r="835" spans="1:2">
      <c r="A835" s="120">
        <v>38575</v>
      </c>
      <c r="B835" s="121">
        <v>2551.7150000000001</v>
      </c>
    </row>
    <row r="836" spans="1:2">
      <c r="A836" s="120">
        <v>38576</v>
      </c>
      <c r="B836" s="121">
        <v>2551.7150000000001</v>
      </c>
    </row>
    <row r="837" spans="1:2">
      <c r="A837" s="120">
        <v>38579</v>
      </c>
      <c r="B837" s="121">
        <v>2551.7150000000001</v>
      </c>
    </row>
    <row r="838" spans="1:2">
      <c r="A838" s="120">
        <v>38580</v>
      </c>
      <c r="B838" s="121">
        <v>2551.7150000000001</v>
      </c>
    </row>
    <row r="839" spans="1:2">
      <c r="A839" s="120">
        <v>38581</v>
      </c>
      <c r="B839" s="121">
        <v>2551.7150000000001</v>
      </c>
    </row>
    <row r="840" spans="1:2">
      <c r="A840" s="120">
        <v>38582</v>
      </c>
      <c r="B840" s="121">
        <v>2551.7150000000001</v>
      </c>
    </row>
    <row r="841" spans="1:2">
      <c r="A841" s="120">
        <v>38583</v>
      </c>
      <c r="B841" s="121">
        <v>2551.7150000000001</v>
      </c>
    </row>
    <row r="842" spans="1:2">
      <c r="A842" s="120">
        <v>38586</v>
      </c>
      <c r="B842" s="121">
        <v>2551.7150000000001</v>
      </c>
    </row>
    <row r="843" spans="1:2">
      <c r="A843" s="120">
        <v>38587</v>
      </c>
      <c r="B843" s="121">
        <v>2551.7150000000001</v>
      </c>
    </row>
    <row r="844" spans="1:2">
      <c r="A844" s="120">
        <v>38588</v>
      </c>
      <c r="B844" s="121">
        <v>2551.7150000000001</v>
      </c>
    </row>
    <row r="845" spans="1:2">
      <c r="A845" s="120">
        <v>38589</v>
      </c>
      <c r="B845" s="121">
        <v>2551.7150000000001</v>
      </c>
    </row>
    <row r="846" spans="1:2">
      <c r="A846" s="120">
        <v>38590</v>
      </c>
      <c r="B846" s="121">
        <v>2551.7150000000001</v>
      </c>
    </row>
    <row r="847" spans="1:2">
      <c r="A847" s="120">
        <v>38593</v>
      </c>
      <c r="B847" s="121">
        <v>2551.7150000000001</v>
      </c>
    </row>
    <row r="848" spans="1:2">
      <c r="A848" s="120">
        <v>38594</v>
      </c>
      <c r="B848" s="121">
        <v>2551.7150000000001</v>
      </c>
    </row>
    <row r="849" spans="1:2">
      <c r="A849" s="120">
        <v>38595</v>
      </c>
      <c r="B849" s="121">
        <v>2551.7150000000001</v>
      </c>
    </row>
    <row r="850" spans="1:2">
      <c r="A850" s="120">
        <v>38596</v>
      </c>
      <c r="B850" s="121">
        <v>2551.7150000000001</v>
      </c>
    </row>
    <row r="851" spans="1:2">
      <c r="A851" s="120">
        <v>38597</v>
      </c>
      <c r="B851" s="121">
        <v>2551.7150000000001</v>
      </c>
    </row>
    <row r="852" spans="1:2">
      <c r="A852" s="120">
        <v>38600</v>
      </c>
      <c r="B852" s="121">
        <v>2551.7150000000001</v>
      </c>
    </row>
    <row r="853" spans="1:2">
      <c r="A853" s="120">
        <v>38601</v>
      </c>
      <c r="B853" s="121">
        <v>2551.7150000000001</v>
      </c>
    </row>
    <row r="854" spans="1:2">
      <c r="A854" s="120">
        <v>38603</v>
      </c>
      <c r="B854" s="121">
        <v>2551.7150000000001</v>
      </c>
    </row>
    <row r="855" spans="1:2">
      <c r="A855" s="120">
        <v>38604</v>
      </c>
      <c r="B855" s="121">
        <v>2551.7150000000001</v>
      </c>
    </row>
    <row r="856" spans="1:2">
      <c r="A856" s="120">
        <v>38607</v>
      </c>
      <c r="B856" s="121">
        <v>2551.7150000000001</v>
      </c>
    </row>
    <row r="857" spans="1:2">
      <c r="A857" s="120">
        <v>38608</v>
      </c>
      <c r="B857" s="121">
        <v>2551.7150000000001</v>
      </c>
    </row>
    <row r="858" spans="1:2">
      <c r="A858" s="120">
        <v>38609</v>
      </c>
      <c r="B858" s="121">
        <v>2551.7150000000001</v>
      </c>
    </row>
    <row r="859" spans="1:2">
      <c r="A859" s="120">
        <v>38610</v>
      </c>
      <c r="B859" s="121">
        <v>2551.7150000000001</v>
      </c>
    </row>
    <row r="860" spans="1:2">
      <c r="A860" s="120">
        <v>38611</v>
      </c>
      <c r="B860" s="121">
        <v>2551.7150000000001</v>
      </c>
    </row>
    <row r="861" spans="1:2">
      <c r="A861" s="120">
        <v>38614</v>
      </c>
      <c r="B861" s="121">
        <v>2551.7150000000001</v>
      </c>
    </row>
    <row r="862" spans="1:2">
      <c r="A862" s="120">
        <v>38615</v>
      </c>
      <c r="B862" s="121">
        <v>2542.2020000000002</v>
      </c>
    </row>
    <row r="863" spans="1:2">
      <c r="A863" s="120">
        <v>38616</v>
      </c>
      <c r="B863" s="121">
        <v>2542.2020000000002</v>
      </c>
    </row>
    <row r="864" spans="1:2">
      <c r="A864" s="120">
        <v>38617</v>
      </c>
      <c r="B864" s="121">
        <v>2542.2020000000002</v>
      </c>
    </row>
    <row r="865" spans="1:2">
      <c r="A865" s="120">
        <v>38618</v>
      </c>
      <c r="B865" s="121">
        <v>2542.2020000000002</v>
      </c>
    </row>
    <row r="866" spans="1:2">
      <c r="A866" s="120">
        <v>38621</v>
      </c>
      <c r="B866" s="121">
        <v>2542.2020000000002</v>
      </c>
    </row>
    <row r="867" spans="1:2">
      <c r="A867" s="120">
        <v>38622</v>
      </c>
      <c r="B867" s="121">
        <v>2542.2020000000002</v>
      </c>
    </row>
    <row r="868" spans="1:2">
      <c r="A868" s="120">
        <v>38623</v>
      </c>
      <c r="B868" s="121">
        <v>2542.2020000000002</v>
      </c>
    </row>
    <row r="869" spans="1:2">
      <c r="A869" s="120">
        <v>38624</v>
      </c>
      <c r="B869" s="121">
        <v>2542.2020000000002</v>
      </c>
    </row>
    <row r="870" spans="1:2">
      <c r="A870" s="120">
        <v>38625</v>
      </c>
      <c r="B870" s="121">
        <v>2542.2020000000002</v>
      </c>
    </row>
    <row r="871" spans="1:2">
      <c r="A871" s="120">
        <v>38628</v>
      </c>
      <c r="B871" s="121">
        <v>2417.2020000000002</v>
      </c>
    </row>
    <row r="872" spans="1:2">
      <c r="A872" s="120">
        <v>38629</v>
      </c>
      <c r="B872" s="121">
        <v>2417.2020000000002</v>
      </c>
    </row>
    <row r="873" spans="1:2">
      <c r="A873" s="120">
        <v>38630</v>
      </c>
      <c r="B873" s="121">
        <v>2417.2020000000002</v>
      </c>
    </row>
    <row r="874" spans="1:2">
      <c r="A874" s="120">
        <v>38631</v>
      </c>
      <c r="B874" s="121">
        <v>2417.2020000000002</v>
      </c>
    </row>
    <row r="875" spans="1:2">
      <c r="A875" s="120">
        <v>38632</v>
      </c>
      <c r="B875" s="121">
        <v>2417.2020000000002</v>
      </c>
    </row>
    <row r="876" spans="1:2">
      <c r="A876" s="120">
        <v>38635</v>
      </c>
      <c r="B876" s="121">
        <v>2417.2020000000002</v>
      </c>
    </row>
    <row r="877" spans="1:2">
      <c r="A877" s="120">
        <v>38636</v>
      </c>
      <c r="B877" s="121">
        <v>2417.2020000000002</v>
      </c>
    </row>
    <row r="878" spans="1:2">
      <c r="A878" s="120">
        <v>38638</v>
      </c>
      <c r="B878" s="121">
        <v>3438.52</v>
      </c>
    </row>
    <row r="879" spans="1:2">
      <c r="A879" s="120">
        <v>38639</v>
      </c>
      <c r="B879" s="121">
        <v>3438.52</v>
      </c>
    </row>
    <row r="880" spans="1:2">
      <c r="A880" s="120">
        <v>38642</v>
      </c>
      <c r="B880" s="121">
        <v>3438.52</v>
      </c>
    </row>
    <row r="881" spans="1:2">
      <c r="A881" s="120">
        <v>38643</v>
      </c>
      <c r="B881" s="121">
        <v>3438.52</v>
      </c>
    </row>
    <row r="882" spans="1:2">
      <c r="A882" s="120">
        <v>38644</v>
      </c>
      <c r="B882" s="121">
        <v>3438.52</v>
      </c>
    </row>
    <row r="883" spans="1:2">
      <c r="A883" s="120">
        <v>38645</v>
      </c>
      <c r="B883" s="121">
        <v>3438.52</v>
      </c>
    </row>
    <row r="884" spans="1:2">
      <c r="A884" s="120">
        <v>38646</v>
      </c>
      <c r="B884" s="121">
        <v>3438.52</v>
      </c>
    </row>
    <row r="885" spans="1:2">
      <c r="A885" s="120">
        <v>38649</v>
      </c>
      <c r="B885" s="121">
        <v>3438.52</v>
      </c>
    </row>
    <row r="886" spans="1:2">
      <c r="A886" s="120">
        <v>38650</v>
      </c>
      <c r="B886" s="121">
        <v>3438.52</v>
      </c>
    </row>
    <row r="887" spans="1:2">
      <c r="A887" s="120">
        <v>38651</v>
      </c>
      <c r="B887" s="121">
        <v>3438.52</v>
      </c>
    </row>
    <row r="888" spans="1:2">
      <c r="A888" s="120">
        <v>38652</v>
      </c>
      <c r="B888" s="121">
        <v>3438.52</v>
      </c>
    </row>
    <row r="889" spans="1:2">
      <c r="A889" s="120">
        <v>38653</v>
      </c>
      <c r="B889" s="121">
        <v>3438.52</v>
      </c>
    </row>
    <row r="890" spans="1:2">
      <c r="A890" s="120">
        <v>38656</v>
      </c>
      <c r="B890" s="121">
        <v>3438.52</v>
      </c>
    </row>
    <row r="891" spans="1:2">
      <c r="A891" s="120">
        <v>38657</v>
      </c>
      <c r="B891" s="121">
        <v>3438.52</v>
      </c>
    </row>
    <row r="892" spans="1:2">
      <c r="A892" s="120">
        <v>38659</v>
      </c>
      <c r="B892" s="121">
        <v>3438.52</v>
      </c>
    </row>
    <row r="893" spans="1:2">
      <c r="A893" s="120">
        <v>38660</v>
      </c>
      <c r="B893" s="121">
        <v>3438.52</v>
      </c>
    </row>
    <row r="894" spans="1:2">
      <c r="A894" s="120">
        <v>38663</v>
      </c>
      <c r="B894" s="121">
        <v>3438.52</v>
      </c>
    </row>
    <row r="895" spans="1:2">
      <c r="A895" s="120">
        <v>38664</v>
      </c>
      <c r="B895" s="121">
        <v>3438.52</v>
      </c>
    </row>
    <row r="896" spans="1:2">
      <c r="A896" s="120">
        <v>38665</v>
      </c>
      <c r="B896" s="121">
        <v>3438.52</v>
      </c>
    </row>
    <row r="897" spans="1:2">
      <c r="A897" s="120">
        <v>38666</v>
      </c>
      <c r="B897" s="121">
        <v>3438.52</v>
      </c>
    </row>
    <row r="898" spans="1:2">
      <c r="A898" s="120">
        <v>38667</v>
      </c>
      <c r="B898" s="121">
        <v>3438.52</v>
      </c>
    </row>
    <row r="899" spans="1:2">
      <c r="A899" s="120">
        <v>38670</v>
      </c>
      <c r="B899" s="121">
        <v>3438.52</v>
      </c>
    </row>
    <row r="900" spans="1:2">
      <c r="A900" s="120">
        <v>38672</v>
      </c>
      <c r="B900" s="121">
        <v>3431.7920000000004</v>
      </c>
    </row>
    <row r="901" spans="1:2">
      <c r="A901" s="120">
        <v>38673</v>
      </c>
      <c r="B901" s="121">
        <v>4775.9669999999996</v>
      </c>
    </row>
    <row r="902" spans="1:2">
      <c r="A902" s="120">
        <v>38674</v>
      </c>
      <c r="B902" s="121">
        <v>4775.9669999999996</v>
      </c>
    </row>
    <row r="903" spans="1:2">
      <c r="A903" s="120">
        <v>38677</v>
      </c>
      <c r="B903" s="121">
        <v>4775.9669999999996</v>
      </c>
    </row>
    <row r="904" spans="1:2">
      <c r="A904" s="120">
        <v>38678</v>
      </c>
      <c r="B904" s="121">
        <v>4355.9669999999996</v>
      </c>
    </row>
    <row r="905" spans="1:2">
      <c r="A905" s="120">
        <v>38679</v>
      </c>
      <c r="B905" s="121">
        <v>4355.9669999999996</v>
      </c>
    </row>
    <row r="906" spans="1:2">
      <c r="A906" s="120">
        <v>38680</v>
      </c>
      <c r="B906" s="121">
        <v>3830.9669999999996</v>
      </c>
    </row>
    <row r="907" spans="1:2">
      <c r="A907" s="120">
        <v>38681</v>
      </c>
      <c r="B907" s="121">
        <v>3830.9669999999996</v>
      </c>
    </row>
    <row r="908" spans="1:2">
      <c r="A908" s="120">
        <v>38684</v>
      </c>
      <c r="B908" s="121">
        <v>3830.9669999999996</v>
      </c>
    </row>
    <row r="909" spans="1:2">
      <c r="A909" s="120">
        <v>38685</v>
      </c>
      <c r="B909" s="121">
        <v>3830.9669999999996</v>
      </c>
    </row>
    <row r="910" spans="1:2">
      <c r="A910" s="120">
        <v>38686</v>
      </c>
      <c r="B910" s="121">
        <v>3305.9670000000001</v>
      </c>
    </row>
    <row r="911" spans="1:2">
      <c r="A911" s="120">
        <v>38687</v>
      </c>
      <c r="B911" s="121">
        <v>2785.9669999999996</v>
      </c>
    </row>
    <row r="912" spans="1:2">
      <c r="A912" s="120">
        <v>38688</v>
      </c>
      <c r="B912" s="121">
        <v>2190.9670000000001</v>
      </c>
    </row>
    <row r="913" spans="1:2">
      <c r="A913" s="120">
        <v>38691</v>
      </c>
      <c r="B913" s="121">
        <v>1710.9669999999999</v>
      </c>
    </row>
    <row r="914" spans="1:2">
      <c r="A914" s="120">
        <v>38692</v>
      </c>
      <c r="B914" s="121">
        <v>1710.9669999999999</v>
      </c>
    </row>
    <row r="915" spans="1:2">
      <c r="A915" s="120">
        <v>38693</v>
      </c>
      <c r="B915" s="121">
        <v>1145.9669999999999</v>
      </c>
    </row>
    <row r="916" spans="1:2">
      <c r="A916" s="120">
        <v>38694</v>
      </c>
      <c r="B916" s="121">
        <v>520.96699999999998</v>
      </c>
    </row>
    <row r="917" spans="1:2">
      <c r="A917" s="120">
        <v>38695</v>
      </c>
      <c r="B917" s="121">
        <v>-94.033000000000001</v>
      </c>
    </row>
    <row r="918" spans="1:2">
      <c r="A918" s="120">
        <v>38698</v>
      </c>
      <c r="B918" s="121">
        <v>-639.03300000000002</v>
      </c>
    </row>
    <row r="919" spans="1:2">
      <c r="A919" s="120">
        <v>38699</v>
      </c>
      <c r="B919" s="121">
        <v>-1069.0329999999999</v>
      </c>
    </row>
    <row r="920" spans="1:2">
      <c r="A920" s="120">
        <v>38700</v>
      </c>
      <c r="B920" s="121">
        <v>-1449.0329999999999</v>
      </c>
    </row>
    <row r="921" spans="1:2">
      <c r="A921" s="120">
        <v>38701</v>
      </c>
      <c r="B921" s="121">
        <v>-2074.0329999999999</v>
      </c>
    </row>
    <row r="922" spans="1:2">
      <c r="A922" s="120">
        <v>38702</v>
      </c>
      <c r="B922" s="121">
        <v>-2699.0329999999999</v>
      </c>
    </row>
    <row r="923" spans="1:2">
      <c r="A923" s="120">
        <v>38705</v>
      </c>
      <c r="B923" s="121">
        <v>-3284.0329999999999</v>
      </c>
    </row>
    <row r="924" spans="1:2">
      <c r="A924" s="120">
        <v>38706</v>
      </c>
      <c r="B924" s="121">
        <v>-3809.0329999999999</v>
      </c>
    </row>
    <row r="925" spans="1:2">
      <c r="A925" s="120">
        <v>38707</v>
      </c>
      <c r="B925" s="121">
        <v>-4289.0329999999994</v>
      </c>
    </row>
    <row r="926" spans="1:2">
      <c r="A926" s="120">
        <v>38708</v>
      </c>
      <c r="B926" s="121">
        <v>-4704.0330000000004</v>
      </c>
    </row>
    <row r="927" spans="1:2">
      <c r="A927" s="120">
        <v>38709</v>
      </c>
      <c r="B927" s="121">
        <v>-5119.0330000000004</v>
      </c>
    </row>
    <row r="928" spans="1:2">
      <c r="A928" s="120">
        <v>38712</v>
      </c>
      <c r="B928" s="121">
        <v>-5539.0329999999994</v>
      </c>
    </row>
    <row r="929" spans="1:2">
      <c r="A929" s="120">
        <v>38713</v>
      </c>
      <c r="B929" s="121">
        <v>-5829.0330000000004</v>
      </c>
    </row>
    <row r="930" spans="1:2">
      <c r="A930" s="120">
        <v>38714</v>
      </c>
      <c r="B930" s="121">
        <v>-6209.0329999999994</v>
      </c>
    </row>
    <row r="931" spans="1:2">
      <c r="A931" s="120">
        <v>38715</v>
      </c>
      <c r="B931" s="121">
        <v>-6604.0330000000004</v>
      </c>
    </row>
    <row r="932" spans="1:2">
      <c r="A932" s="120">
        <v>38719</v>
      </c>
      <c r="B932" s="121">
        <v>-7009.0329999999994</v>
      </c>
    </row>
    <row r="933" spans="1:2">
      <c r="A933" s="120">
        <v>38720</v>
      </c>
      <c r="B933" s="121">
        <v>-7404.0330000000004</v>
      </c>
    </row>
    <row r="934" spans="1:2">
      <c r="A934" s="120">
        <v>38721</v>
      </c>
      <c r="B934" s="121">
        <v>-7839.0329999999994</v>
      </c>
    </row>
    <row r="935" spans="1:2">
      <c r="A935" s="120">
        <v>38722</v>
      </c>
      <c r="B935" s="121">
        <v>-8209.0329999999994</v>
      </c>
    </row>
    <row r="936" spans="1:2">
      <c r="A936" s="120">
        <v>38723</v>
      </c>
      <c r="B936" s="121">
        <v>-8639.0329999999994</v>
      </c>
    </row>
    <row r="937" spans="1:2">
      <c r="A937" s="120">
        <v>38726</v>
      </c>
      <c r="B937" s="121">
        <v>-9059.0329999999994</v>
      </c>
    </row>
    <row r="938" spans="1:2">
      <c r="A938" s="120">
        <v>38727</v>
      </c>
      <c r="B938" s="121">
        <v>-9499.0330000000013</v>
      </c>
    </row>
    <row r="939" spans="1:2">
      <c r="A939" s="120">
        <v>38728</v>
      </c>
      <c r="B939" s="121">
        <v>-9939.0329999999994</v>
      </c>
    </row>
    <row r="940" spans="1:2">
      <c r="A940" s="120">
        <v>38729</v>
      </c>
      <c r="B940" s="121">
        <v>-10379.032999999999</v>
      </c>
    </row>
    <row r="941" spans="1:2">
      <c r="A941" s="120">
        <v>38730</v>
      </c>
      <c r="B941" s="121">
        <v>-10819.032999999999</v>
      </c>
    </row>
    <row r="942" spans="1:2">
      <c r="A942" s="120">
        <v>38733</v>
      </c>
      <c r="B942" s="121">
        <v>-11249.033000000001</v>
      </c>
    </row>
    <row r="943" spans="1:2">
      <c r="A943" s="120">
        <v>38734</v>
      </c>
      <c r="B943" s="121">
        <v>-11679.033000000001</v>
      </c>
    </row>
    <row r="944" spans="1:2">
      <c r="A944" s="120">
        <v>38735</v>
      </c>
      <c r="B944" s="121">
        <v>-12114.032999999999</v>
      </c>
    </row>
    <row r="945" spans="1:2">
      <c r="A945" s="120">
        <v>38736</v>
      </c>
      <c r="B945" s="121">
        <v>-12554.033000000001</v>
      </c>
    </row>
    <row r="946" spans="1:2">
      <c r="A946" s="120">
        <v>38737</v>
      </c>
      <c r="B946" s="121">
        <v>-12980.532999999999</v>
      </c>
    </row>
    <row r="947" spans="1:2">
      <c r="A947" s="120">
        <v>38740</v>
      </c>
      <c r="B947" s="121">
        <v>-13405.532999999999</v>
      </c>
    </row>
    <row r="948" spans="1:2">
      <c r="A948" s="120">
        <v>38741</v>
      </c>
      <c r="B948" s="121">
        <v>-13618.033000000001</v>
      </c>
    </row>
    <row r="949" spans="1:2">
      <c r="A949" s="120">
        <v>38743</v>
      </c>
      <c r="B949" s="121">
        <v>-13830.533000000001</v>
      </c>
    </row>
    <row r="950" spans="1:2">
      <c r="A950" s="120">
        <v>38744</v>
      </c>
      <c r="B950" s="121">
        <v>-14043.032999999999</v>
      </c>
    </row>
    <row r="951" spans="1:2">
      <c r="A951" s="120">
        <v>38747</v>
      </c>
      <c r="B951" s="121">
        <v>-14240.532999999999</v>
      </c>
    </row>
    <row r="952" spans="1:2">
      <c r="A952" s="120">
        <v>38748</v>
      </c>
      <c r="B952" s="121">
        <v>-14388.032999999999</v>
      </c>
    </row>
    <row r="953" spans="1:2">
      <c r="A953" s="120">
        <v>38749</v>
      </c>
      <c r="B953" s="121">
        <v>-14615.532999999999</v>
      </c>
    </row>
    <row r="954" spans="1:2">
      <c r="A954" s="120">
        <v>38750</v>
      </c>
      <c r="B954" s="121">
        <v>-14843.032999999999</v>
      </c>
    </row>
    <row r="955" spans="1:2">
      <c r="A955" s="120">
        <v>38751</v>
      </c>
      <c r="B955" s="121">
        <v>-15070.532999999999</v>
      </c>
    </row>
    <row r="956" spans="1:2">
      <c r="A956" s="120">
        <v>38754</v>
      </c>
      <c r="B956" s="121">
        <v>-15298.032999999999</v>
      </c>
    </row>
    <row r="957" spans="1:2">
      <c r="A957" s="120">
        <v>38755</v>
      </c>
      <c r="B957" s="121">
        <v>-15525.532999999999</v>
      </c>
    </row>
    <row r="958" spans="1:2">
      <c r="A958" s="120">
        <v>38756</v>
      </c>
      <c r="B958" s="121">
        <v>-15753.032999999999</v>
      </c>
    </row>
    <row r="959" spans="1:2">
      <c r="A959" s="120">
        <v>38757</v>
      </c>
      <c r="B959" s="121">
        <v>-15980.532999999999</v>
      </c>
    </row>
    <row r="960" spans="1:2">
      <c r="A960" s="120">
        <v>38758</v>
      </c>
      <c r="B960" s="121">
        <v>-16208.032999999999</v>
      </c>
    </row>
    <row r="961" spans="1:2">
      <c r="A961" s="120">
        <v>38761</v>
      </c>
      <c r="B961" s="121">
        <v>-16413.032999999999</v>
      </c>
    </row>
    <row r="962" spans="1:2">
      <c r="A962" s="120">
        <v>38762</v>
      </c>
      <c r="B962" s="121">
        <v>-16638.032999999999</v>
      </c>
    </row>
    <row r="963" spans="1:2">
      <c r="A963" s="120">
        <v>38763</v>
      </c>
      <c r="B963" s="121">
        <v>-16863.033000000003</v>
      </c>
    </row>
    <row r="964" spans="1:2">
      <c r="A964" s="120">
        <v>38764</v>
      </c>
      <c r="B964" s="121">
        <v>-17090.532999999999</v>
      </c>
    </row>
    <row r="965" spans="1:2">
      <c r="A965" s="120">
        <v>38765</v>
      </c>
      <c r="B965" s="121">
        <v>-17318.032999999999</v>
      </c>
    </row>
    <row r="966" spans="1:2">
      <c r="A966" s="120">
        <v>38768</v>
      </c>
      <c r="B966" s="121">
        <v>-17545.532999999999</v>
      </c>
    </row>
    <row r="967" spans="1:2">
      <c r="A967" s="120">
        <v>38769</v>
      </c>
      <c r="B967" s="121">
        <v>-17773.033000000003</v>
      </c>
    </row>
    <row r="968" spans="1:2">
      <c r="A968" s="120">
        <v>38770</v>
      </c>
      <c r="B968" s="121">
        <v>-18000.532999999999</v>
      </c>
    </row>
    <row r="969" spans="1:2">
      <c r="A969" s="120">
        <v>38771</v>
      </c>
      <c r="B969" s="121">
        <v>-18205.532999999999</v>
      </c>
    </row>
    <row r="970" spans="1:2">
      <c r="A970" s="120">
        <v>38772</v>
      </c>
      <c r="B970" s="121">
        <v>-18433.033000000003</v>
      </c>
    </row>
    <row r="971" spans="1:2">
      <c r="A971" s="120">
        <v>38777</v>
      </c>
      <c r="B971" s="121">
        <v>-18653.032999999999</v>
      </c>
    </row>
    <row r="972" spans="1:2">
      <c r="A972" s="120">
        <v>38778</v>
      </c>
      <c r="B972" s="121">
        <v>-18880.532999999999</v>
      </c>
    </row>
    <row r="973" spans="1:2">
      <c r="A973" s="120">
        <v>38779</v>
      </c>
      <c r="B973" s="121">
        <v>-18880.532999999999</v>
      </c>
    </row>
    <row r="974" spans="1:2">
      <c r="A974" s="120">
        <v>38782</v>
      </c>
      <c r="B974" s="121">
        <v>-19108.032999999999</v>
      </c>
    </row>
    <row r="975" spans="1:2">
      <c r="A975" s="120">
        <v>38783</v>
      </c>
      <c r="B975" s="121">
        <v>-19335.533000000003</v>
      </c>
    </row>
    <row r="976" spans="1:2">
      <c r="A976" s="120">
        <v>38784</v>
      </c>
      <c r="B976" s="121">
        <v>-19558.033000000003</v>
      </c>
    </row>
    <row r="977" spans="1:2">
      <c r="A977" s="120">
        <v>38785</v>
      </c>
      <c r="B977" s="121">
        <v>-19723.032999999999</v>
      </c>
    </row>
    <row r="978" spans="1:2">
      <c r="A978" s="120">
        <v>38786</v>
      </c>
      <c r="B978" s="121">
        <v>-19723.032999999999</v>
      </c>
    </row>
    <row r="979" spans="1:2">
      <c r="A979" s="120">
        <v>38789</v>
      </c>
      <c r="B979" s="121">
        <v>-19723.032999999999</v>
      </c>
    </row>
    <row r="980" spans="1:2">
      <c r="A980" s="120">
        <v>38790</v>
      </c>
      <c r="B980" s="121">
        <v>-19723.032999999999</v>
      </c>
    </row>
    <row r="981" spans="1:2">
      <c r="A981" s="120">
        <v>38791</v>
      </c>
      <c r="B981" s="121">
        <v>-19348.032999999999</v>
      </c>
    </row>
    <row r="982" spans="1:2">
      <c r="A982" s="120">
        <v>38792</v>
      </c>
      <c r="B982" s="121">
        <v>-19348.032999999999</v>
      </c>
    </row>
    <row r="983" spans="1:2">
      <c r="A983" s="120">
        <v>38793</v>
      </c>
      <c r="B983" s="121">
        <v>-19348.032999999999</v>
      </c>
    </row>
    <row r="984" spans="1:2">
      <c r="A984" s="120">
        <v>38796</v>
      </c>
      <c r="B984" s="121">
        <v>-19357.545999999998</v>
      </c>
    </row>
    <row r="985" spans="1:2">
      <c r="A985" s="120">
        <v>38797</v>
      </c>
      <c r="B985" s="121">
        <v>-19357.545999999998</v>
      </c>
    </row>
    <row r="986" spans="1:2">
      <c r="A986" s="120">
        <v>38798</v>
      </c>
      <c r="B986" s="121">
        <v>-19357.545999999998</v>
      </c>
    </row>
    <row r="987" spans="1:2">
      <c r="A987" s="120">
        <v>38799</v>
      </c>
      <c r="B987" s="121">
        <v>-19357.545999999998</v>
      </c>
    </row>
    <row r="988" spans="1:2">
      <c r="A988" s="120">
        <v>38800</v>
      </c>
      <c r="B988" s="121">
        <v>-19357.545999999998</v>
      </c>
    </row>
    <row r="989" spans="1:2">
      <c r="A989" s="120">
        <v>38803</v>
      </c>
      <c r="B989" s="121">
        <v>-19357.545999999998</v>
      </c>
    </row>
    <row r="990" spans="1:2">
      <c r="A990" s="120">
        <v>38804</v>
      </c>
      <c r="B990" s="121">
        <v>-19357.545999999998</v>
      </c>
    </row>
    <row r="991" spans="1:2">
      <c r="A991" s="120">
        <v>38805</v>
      </c>
      <c r="B991" s="121">
        <v>-19357.545999999998</v>
      </c>
    </row>
    <row r="992" spans="1:2">
      <c r="A992" s="120">
        <v>38806</v>
      </c>
      <c r="B992" s="121">
        <v>-19357.545999999998</v>
      </c>
    </row>
    <row r="993" spans="1:2">
      <c r="A993" s="120">
        <v>38807</v>
      </c>
      <c r="B993" s="121">
        <v>-19357.545999999998</v>
      </c>
    </row>
    <row r="994" spans="1:2">
      <c r="A994" s="120">
        <v>38810</v>
      </c>
      <c r="B994" s="121">
        <v>-19403.545999999998</v>
      </c>
    </row>
    <row r="995" spans="1:2">
      <c r="A995" s="120">
        <v>38811</v>
      </c>
      <c r="B995" s="121">
        <v>-19403.545999999998</v>
      </c>
    </row>
    <row r="996" spans="1:2">
      <c r="A996" s="120">
        <v>38812</v>
      </c>
      <c r="B996" s="121">
        <v>-19403.545999999998</v>
      </c>
    </row>
    <row r="997" spans="1:2">
      <c r="A997" s="120">
        <v>38813</v>
      </c>
      <c r="B997" s="121">
        <v>-19403.545999999998</v>
      </c>
    </row>
    <row r="998" spans="1:2">
      <c r="A998" s="120">
        <v>38814</v>
      </c>
      <c r="B998" s="121">
        <v>-19403.545999999998</v>
      </c>
    </row>
    <row r="999" spans="1:2">
      <c r="A999" s="120">
        <v>38817</v>
      </c>
      <c r="B999" s="121">
        <v>-19403.545999999998</v>
      </c>
    </row>
    <row r="1000" spans="1:2">
      <c r="A1000" s="120">
        <v>38818</v>
      </c>
      <c r="B1000" s="121">
        <v>-19403.545999999998</v>
      </c>
    </row>
    <row r="1001" spans="1:2">
      <c r="A1001" s="120">
        <v>38819</v>
      </c>
      <c r="B1001" s="121">
        <v>-19416.982</v>
      </c>
    </row>
    <row r="1002" spans="1:2">
      <c r="A1002" s="120">
        <v>38820</v>
      </c>
      <c r="B1002" s="121">
        <v>-19416.982</v>
      </c>
    </row>
    <row r="1003" spans="1:2">
      <c r="A1003" s="120">
        <v>38824</v>
      </c>
      <c r="B1003" s="121">
        <v>-19416.982</v>
      </c>
    </row>
    <row r="1004" spans="1:2">
      <c r="A1004" s="120">
        <v>38825</v>
      </c>
      <c r="B1004" s="121">
        <v>-19416.982</v>
      </c>
    </row>
    <row r="1005" spans="1:2">
      <c r="A1005" s="120">
        <v>38826</v>
      </c>
      <c r="B1005" s="121">
        <v>-19416.982</v>
      </c>
    </row>
    <row r="1006" spans="1:2">
      <c r="A1006" s="120">
        <v>38827</v>
      </c>
      <c r="B1006" s="121">
        <v>-19416.982</v>
      </c>
    </row>
    <row r="1007" spans="1:2">
      <c r="A1007" s="120">
        <v>38831</v>
      </c>
      <c r="B1007" s="121">
        <v>-19416.982</v>
      </c>
    </row>
    <row r="1008" spans="1:2">
      <c r="A1008" s="120">
        <v>38832</v>
      </c>
      <c r="B1008" s="121">
        <v>-19416.982</v>
      </c>
    </row>
    <row r="1009" spans="1:2">
      <c r="A1009" s="120">
        <v>38833</v>
      </c>
      <c r="B1009" s="121">
        <v>-19416.982</v>
      </c>
    </row>
    <row r="1010" spans="1:2">
      <c r="A1010" s="120">
        <v>38834</v>
      </c>
      <c r="B1010" s="121">
        <v>-19416.982</v>
      </c>
    </row>
    <row r="1011" spans="1:2">
      <c r="A1011" s="120">
        <v>38835</v>
      </c>
      <c r="B1011" s="121">
        <v>-19416.982</v>
      </c>
    </row>
    <row r="1012" spans="1:2">
      <c r="A1012" s="120">
        <v>38839</v>
      </c>
      <c r="B1012" s="121">
        <v>-19139.482</v>
      </c>
    </row>
    <row r="1013" spans="1:2">
      <c r="A1013" s="120">
        <v>38840</v>
      </c>
      <c r="B1013" s="121">
        <v>-19139.482</v>
      </c>
    </row>
    <row r="1014" spans="1:2">
      <c r="A1014" s="120">
        <v>38841</v>
      </c>
      <c r="B1014" s="121">
        <v>-19139.482</v>
      </c>
    </row>
    <row r="1015" spans="1:2">
      <c r="A1015" s="120">
        <v>38842</v>
      </c>
      <c r="B1015" s="121">
        <v>-19139.482</v>
      </c>
    </row>
    <row r="1016" spans="1:2">
      <c r="A1016" s="120">
        <v>38845</v>
      </c>
      <c r="B1016" s="121">
        <v>-19139.482</v>
      </c>
    </row>
    <row r="1017" spans="1:2">
      <c r="A1017" s="120">
        <v>38846</v>
      </c>
      <c r="B1017" s="121">
        <v>-19139.482</v>
      </c>
    </row>
    <row r="1018" spans="1:2">
      <c r="A1018" s="120">
        <v>38847</v>
      </c>
      <c r="B1018" s="121">
        <v>-19139.482</v>
      </c>
    </row>
    <row r="1019" spans="1:2">
      <c r="A1019" s="120">
        <v>38848</v>
      </c>
      <c r="B1019" s="121">
        <v>-19139.482</v>
      </c>
    </row>
    <row r="1020" spans="1:2">
      <c r="A1020" s="120">
        <v>38849</v>
      </c>
      <c r="B1020" s="121">
        <v>-19139.482</v>
      </c>
    </row>
    <row r="1021" spans="1:2">
      <c r="A1021" s="120">
        <v>38852</v>
      </c>
      <c r="B1021" s="121">
        <v>-19139.482</v>
      </c>
    </row>
    <row r="1022" spans="1:2">
      <c r="A1022" s="120">
        <v>38853</v>
      </c>
      <c r="B1022" s="121">
        <v>-19146.21</v>
      </c>
    </row>
    <row r="1023" spans="1:2">
      <c r="A1023" s="120">
        <v>38854</v>
      </c>
      <c r="B1023" s="121">
        <v>-19146.21</v>
      </c>
    </row>
    <row r="1024" spans="1:2">
      <c r="A1024" s="120">
        <v>38855</v>
      </c>
      <c r="B1024" s="121">
        <v>-19146.21</v>
      </c>
    </row>
    <row r="1025" spans="1:2">
      <c r="A1025" s="120">
        <v>38856</v>
      </c>
      <c r="B1025" s="121">
        <v>-19146.21</v>
      </c>
    </row>
    <row r="1026" spans="1:2">
      <c r="A1026" s="120">
        <v>38859</v>
      </c>
      <c r="B1026" s="121">
        <v>-19146.21</v>
      </c>
    </row>
    <row r="1027" spans="1:2">
      <c r="A1027" s="120">
        <v>38860</v>
      </c>
      <c r="B1027" s="121">
        <v>-19146.21</v>
      </c>
    </row>
    <row r="1028" spans="1:2">
      <c r="A1028" s="120">
        <v>38861</v>
      </c>
      <c r="B1028" s="121">
        <v>-19146.21</v>
      </c>
    </row>
    <row r="1029" spans="1:2">
      <c r="A1029" s="120">
        <v>38862</v>
      </c>
      <c r="B1029" s="121">
        <v>-19146.21</v>
      </c>
    </row>
    <row r="1030" spans="1:2">
      <c r="A1030" s="120">
        <v>38863</v>
      </c>
      <c r="B1030" s="121">
        <v>-19146.21</v>
      </c>
    </row>
    <row r="1031" spans="1:2">
      <c r="A1031" s="120">
        <v>38866</v>
      </c>
      <c r="B1031" s="121">
        <v>-19146.21</v>
      </c>
    </row>
    <row r="1032" spans="1:2">
      <c r="A1032" s="120">
        <v>38867</v>
      </c>
      <c r="B1032" s="121">
        <v>-19146.21</v>
      </c>
    </row>
    <row r="1033" spans="1:2">
      <c r="A1033" s="120">
        <v>38868</v>
      </c>
      <c r="B1033" s="121">
        <v>-19146.21</v>
      </c>
    </row>
    <row r="1034" spans="1:2">
      <c r="A1034" s="120">
        <v>38869</v>
      </c>
      <c r="B1034" s="121">
        <v>-18811.21</v>
      </c>
    </row>
    <row r="1035" spans="1:2">
      <c r="A1035" s="120">
        <v>38870</v>
      </c>
      <c r="B1035" s="121">
        <v>-18411.21</v>
      </c>
    </row>
    <row r="1036" spans="1:2">
      <c r="A1036" s="120">
        <v>38873</v>
      </c>
      <c r="B1036" s="121">
        <v>-18411.21</v>
      </c>
    </row>
    <row r="1037" spans="1:2">
      <c r="A1037" s="120">
        <v>38874</v>
      </c>
      <c r="B1037" s="121">
        <v>-18411.21</v>
      </c>
    </row>
    <row r="1038" spans="1:2">
      <c r="A1038" s="120">
        <v>38875</v>
      </c>
      <c r="B1038" s="121">
        <v>-18411.21</v>
      </c>
    </row>
    <row r="1039" spans="1:2">
      <c r="A1039" s="120">
        <v>38876</v>
      </c>
      <c r="B1039" s="121">
        <v>-18411.21</v>
      </c>
    </row>
    <row r="1040" spans="1:2">
      <c r="A1040" s="120">
        <v>38877</v>
      </c>
      <c r="B1040" s="121">
        <v>-18411.21</v>
      </c>
    </row>
    <row r="1041" spans="1:2">
      <c r="A1041" s="120">
        <v>38880</v>
      </c>
      <c r="B1041" s="121">
        <v>-18411.21</v>
      </c>
    </row>
    <row r="1042" spans="1:2">
      <c r="A1042" s="120">
        <v>38881</v>
      </c>
      <c r="B1042" s="121">
        <v>-18411.21</v>
      </c>
    </row>
    <row r="1043" spans="1:2">
      <c r="A1043" s="120">
        <v>38882</v>
      </c>
      <c r="B1043" s="121">
        <v>-18411.21</v>
      </c>
    </row>
    <row r="1044" spans="1:2">
      <c r="A1044" s="120">
        <v>38884</v>
      </c>
      <c r="B1044" s="121">
        <v>-18411.21</v>
      </c>
    </row>
    <row r="1045" spans="1:2">
      <c r="A1045" s="120">
        <v>38887</v>
      </c>
      <c r="B1045" s="121">
        <v>-18411.21</v>
      </c>
    </row>
    <row r="1046" spans="1:2">
      <c r="A1046" s="120">
        <v>38888</v>
      </c>
      <c r="B1046" s="121">
        <v>-18411.21</v>
      </c>
    </row>
    <row r="1047" spans="1:2">
      <c r="A1047" s="120">
        <v>38889</v>
      </c>
      <c r="B1047" s="121">
        <v>-18411.21</v>
      </c>
    </row>
    <row r="1048" spans="1:2">
      <c r="A1048" s="120">
        <v>38890</v>
      </c>
      <c r="B1048" s="121">
        <v>-18411.21</v>
      </c>
    </row>
    <row r="1049" spans="1:2">
      <c r="A1049" s="120">
        <v>38891</v>
      </c>
      <c r="B1049" s="121">
        <v>-18411.21</v>
      </c>
    </row>
    <row r="1050" spans="1:2">
      <c r="A1050" s="120">
        <v>38894</v>
      </c>
      <c r="B1050" s="121">
        <v>-18411.21</v>
      </c>
    </row>
    <row r="1051" spans="1:2">
      <c r="A1051" s="120">
        <v>38895</v>
      </c>
      <c r="B1051" s="121">
        <v>-18411.21</v>
      </c>
    </row>
    <row r="1052" spans="1:2">
      <c r="A1052" s="120">
        <v>38896</v>
      </c>
      <c r="B1052" s="121">
        <v>-18411.21</v>
      </c>
    </row>
    <row r="1053" spans="1:2">
      <c r="A1053" s="120">
        <v>38897</v>
      </c>
      <c r="B1053" s="121">
        <v>-18411.21</v>
      </c>
    </row>
    <row r="1054" spans="1:2">
      <c r="A1054" s="120">
        <v>38898</v>
      </c>
      <c r="B1054" s="121">
        <v>-18411.21</v>
      </c>
    </row>
    <row r="1055" spans="1:2">
      <c r="A1055" s="120">
        <v>38901</v>
      </c>
      <c r="B1055" s="121">
        <v>-18088.71</v>
      </c>
    </row>
    <row r="1056" spans="1:2">
      <c r="A1056" s="120">
        <v>38902</v>
      </c>
      <c r="B1056" s="121">
        <v>-18088.71</v>
      </c>
    </row>
    <row r="1057" spans="1:2">
      <c r="A1057" s="120">
        <v>38903</v>
      </c>
      <c r="B1057" s="121">
        <v>-18088.71</v>
      </c>
    </row>
    <row r="1058" spans="1:2">
      <c r="A1058" s="120">
        <v>38904</v>
      </c>
      <c r="B1058" s="121">
        <v>-18088.71</v>
      </c>
    </row>
    <row r="1059" spans="1:2">
      <c r="A1059" s="120">
        <v>38905</v>
      </c>
      <c r="B1059" s="121">
        <v>-18088.71</v>
      </c>
    </row>
    <row r="1060" spans="1:2">
      <c r="A1060" s="120">
        <v>38908</v>
      </c>
      <c r="B1060" s="121">
        <v>-18088.71</v>
      </c>
    </row>
    <row r="1061" spans="1:2">
      <c r="A1061" s="120">
        <v>38909</v>
      </c>
      <c r="B1061" s="121">
        <v>-18088.71</v>
      </c>
    </row>
    <row r="1062" spans="1:2">
      <c r="A1062" s="120">
        <v>38910</v>
      </c>
      <c r="B1062" s="121">
        <v>-18088.71</v>
      </c>
    </row>
    <row r="1063" spans="1:2">
      <c r="A1063" s="120">
        <v>38911</v>
      </c>
      <c r="B1063" s="121">
        <v>-18088.71</v>
      </c>
    </row>
    <row r="1064" spans="1:2">
      <c r="A1064" s="120">
        <v>38912</v>
      </c>
      <c r="B1064" s="121">
        <v>-18088.71</v>
      </c>
    </row>
    <row r="1065" spans="1:2">
      <c r="A1065" s="120">
        <v>38915</v>
      </c>
      <c r="B1065" s="121">
        <v>-18088.71</v>
      </c>
    </row>
    <row r="1066" spans="1:2">
      <c r="A1066" s="120">
        <v>38916</v>
      </c>
      <c r="B1066" s="121">
        <v>-18088.71</v>
      </c>
    </row>
    <row r="1067" spans="1:2">
      <c r="A1067" s="120">
        <v>38917</v>
      </c>
      <c r="B1067" s="121">
        <v>-18088.71</v>
      </c>
    </row>
    <row r="1068" spans="1:2">
      <c r="A1068" s="120">
        <v>38918</v>
      </c>
      <c r="B1068" s="121">
        <v>-18088.71</v>
      </c>
    </row>
    <row r="1069" spans="1:2">
      <c r="A1069" s="120">
        <v>38919</v>
      </c>
      <c r="B1069" s="121">
        <v>-18088.71</v>
      </c>
    </row>
    <row r="1070" spans="1:2">
      <c r="A1070" s="120">
        <v>38922</v>
      </c>
      <c r="B1070" s="121">
        <v>-18088.71</v>
      </c>
    </row>
    <row r="1071" spans="1:2">
      <c r="A1071" s="120">
        <v>38923</v>
      </c>
      <c r="B1071" s="121">
        <v>-18088.71</v>
      </c>
    </row>
    <row r="1072" spans="1:2">
      <c r="A1072" s="120">
        <v>38924</v>
      </c>
      <c r="B1072" s="121">
        <v>-18088.71</v>
      </c>
    </row>
    <row r="1073" spans="1:2">
      <c r="A1073" s="120">
        <v>38925</v>
      </c>
      <c r="B1073" s="121">
        <v>-18088.71</v>
      </c>
    </row>
    <row r="1074" spans="1:2">
      <c r="A1074" s="120">
        <v>38926</v>
      </c>
      <c r="B1074" s="121">
        <v>-18088.71</v>
      </c>
    </row>
    <row r="1075" spans="1:2">
      <c r="A1075" s="120">
        <v>38929</v>
      </c>
      <c r="B1075" s="121">
        <v>-18088.71</v>
      </c>
    </row>
    <row r="1076" spans="1:2">
      <c r="A1076" s="120">
        <v>38930</v>
      </c>
      <c r="B1076" s="121">
        <v>-18123.71</v>
      </c>
    </row>
    <row r="1077" spans="1:2">
      <c r="A1077" s="120">
        <v>38931</v>
      </c>
      <c r="B1077" s="121">
        <v>-18123.71</v>
      </c>
    </row>
    <row r="1078" spans="1:2">
      <c r="A1078" s="120">
        <v>38932</v>
      </c>
      <c r="B1078" s="121">
        <v>-18123.71</v>
      </c>
    </row>
    <row r="1079" spans="1:2">
      <c r="A1079" s="120">
        <v>38933</v>
      </c>
      <c r="B1079" s="121">
        <v>-18123.71</v>
      </c>
    </row>
    <row r="1080" spans="1:2">
      <c r="A1080" s="120">
        <v>38936</v>
      </c>
      <c r="B1080" s="121">
        <v>-18123.71</v>
      </c>
    </row>
    <row r="1081" spans="1:2">
      <c r="A1081" s="120">
        <v>38937</v>
      </c>
      <c r="B1081" s="121">
        <v>-18123.71</v>
      </c>
    </row>
    <row r="1082" spans="1:2">
      <c r="A1082" s="120">
        <v>38938</v>
      </c>
      <c r="B1082" s="121">
        <v>-18123.71</v>
      </c>
    </row>
    <row r="1083" spans="1:2">
      <c r="A1083" s="120">
        <v>38939</v>
      </c>
      <c r="B1083" s="121">
        <v>-18123.71</v>
      </c>
    </row>
    <row r="1084" spans="1:2">
      <c r="A1084" s="120">
        <v>38940</v>
      </c>
      <c r="B1084" s="121">
        <v>-18123.71</v>
      </c>
    </row>
    <row r="1085" spans="1:2">
      <c r="A1085" s="120">
        <v>38943</v>
      </c>
      <c r="B1085" s="121">
        <v>-18123.71</v>
      </c>
    </row>
    <row r="1086" spans="1:2">
      <c r="A1086" s="120">
        <v>38944</v>
      </c>
      <c r="B1086" s="121">
        <v>-18123.71</v>
      </c>
    </row>
    <row r="1087" spans="1:2">
      <c r="A1087" s="120">
        <v>38945</v>
      </c>
      <c r="B1087" s="121">
        <v>-18123.71</v>
      </c>
    </row>
    <row r="1088" spans="1:2">
      <c r="A1088" s="120">
        <v>38946</v>
      </c>
      <c r="B1088" s="121">
        <v>-18123.71</v>
      </c>
    </row>
    <row r="1089" spans="1:2">
      <c r="A1089" s="120">
        <v>38947</v>
      </c>
      <c r="B1089" s="121">
        <v>-18123.71</v>
      </c>
    </row>
    <row r="1090" spans="1:2">
      <c r="A1090" s="120">
        <v>38950</v>
      </c>
      <c r="B1090" s="121">
        <v>-18123.71</v>
      </c>
    </row>
    <row r="1091" spans="1:2">
      <c r="A1091" s="120">
        <v>38951</v>
      </c>
      <c r="B1091" s="121">
        <v>-18123.71</v>
      </c>
    </row>
    <row r="1092" spans="1:2">
      <c r="A1092" s="120">
        <v>38952</v>
      </c>
      <c r="B1092" s="121">
        <v>-18123.71</v>
      </c>
    </row>
    <row r="1093" spans="1:2">
      <c r="A1093" s="120">
        <v>38953</v>
      </c>
      <c r="B1093" s="121">
        <v>-18123.71</v>
      </c>
    </row>
    <row r="1094" spans="1:2">
      <c r="A1094" s="120">
        <v>38954</v>
      </c>
      <c r="B1094" s="121">
        <v>-18123.71</v>
      </c>
    </row>
    <row r="1095" spans="1:2">
      <c r="A1095" s="120">
        <v>38957</v>
      </c>
      <c r="B1095" s="121">
        <v>-18123.71</v>
      </c>
    </row>
    <row r="1096" spans="1:2">
      <c r="A1096" s="120">
        <v>38958</v>
      </c>
      <c r="B1096" s="121">
        <v>-18123.71</v>
      </c>
    </row>
    <row r="1097" spans="1:2">
      <c r="A1097" s="120">
        <v>38959</v>
      </c>
      <c r="B1097" s="121">
        <v>-18123.71</v>
      </c>
    </row>
    <row r="1098" spans="1:2">
      <c r="A1098" s="120">
        <v>38960</v>
      </c>
      <c r="B1098" s="121">
        <v>-18123.71</v>
      </c>
    </row>
    <row r="1099" spans="1:2">
      <c r="A1099" s="120">
        <v>38961</v>
      </c>
      <c r="B1099" s="121">
        <v>-18113.710000000003</v>
      </c>
    </row>
    <row r="1100" spans="1:2">
      <c r="A1100" s="120">
        <v>38964</v>
      </c>
      <c r="B1100" s="121">
        <v>-18113.710000000003</v>
      </c>
    </row>
    <row r="1101" spans="1:2">
      <c r="A1101" s="120">
        <v>38965</v>
      </c>
      <c r="B1101" s="121">
        <v>-18113.710000000003</v>
      </c>
    </row>
    <row r="1102" spans="1:2">
      <c r="A1102" s="120">
        <v>38966</v>
      </c>
      <c r="B1102" s="121">
        <v>-18113.710000000003</v>
      </c>
    </row>
    <row r="1103" spans="1:2">
      <c r="A1103" s="120">
        <v>38968</v>
      </c>
      <c r="B1103" s="121">
        <v>-18113.710000000003</v>
      </c>
    </row>
    <row r="1104" spans="1:2">
      <c r="A1104" s="120">
        <v>38971</v>
      </c>
      <c r="B1104" s="121">
        <v>-18113.710000000003</v>
      </c>
    </row>
    <row r="1105" spans="1:2">
      <c r="A1105" s="120">
        <v>38972</v>
      </c>
      <c r="B1105" s="121">
        <v>-18113.710000000003</v>
      </c>
    </row>
    <row r="1106" spans="1:2">
      <c r="A1106" s="120">
        <v>38973</v>
      </c>
      <c r="B1106" s="121">
        <v>-18113.710000000003</v>
      </c>
    </row>
    <row r="1107" spans="1:2">
      <c r="A1107" s="120">
        <v>38974</v>
      </c>
      <c r="B1107" s="121">
        <v>-18113.710000000003</v>
      </c>
    </row>
    <row r="1108" spans="1:2">
      <c r="A1108" s="120">
        <v>38975</v>
      </c>
      <c r="B1108" s="121">
        <v>-18113.710000000003</v>
      </c>
    </row>
    <row r="1109" spans="1:2">
      <c r="A1109" s="120">
        <v>38978</v>
      </c>
      <c r="B1109" s="121">
        <v>-18113.710000000003</v>
      </c>
    </row>
    <row r="1110" spans="1:2">
      <c r="A1110" s="120">
        <v>38979</v>
      </c>
      <c r="B1110" s="121">
        <v>-18113.710000000003</v>
      </c>
    </row>
    <row r="1111" spans="1:2">
      <c r="A1111" s="120">
        <v>38980</v>
      </c>
      <c r="B1111" s="121">
        <v>-16826.853999999999</v>
      </c>
    </row>
    <row r="1112" spans="1:2">
      <c r="A1112" s="120">
        <v>38981</v>
      </c>
      <c r="B1112" s="121">
        <v>-16826.853999999999</v>
      </c>
    </row>
    <row r="1113" spans="1:2">
      <c r="A1113" s="120">
        <v>38982</v>
      </c>
      <c r="B1113" s="121">
        <v>-16826.853999999999</v>
      </c>
    </row>
    <row r="1114" spans="1:2">
      <c r="A1114" s="120">
        <v>38985</v>
      </c>
      <c r="B1114" s="121">
        <v>-16826.853999999999</v>
      </c>
    </row>
    <row r="1115" spans="1:2">
      <c r="A1115" s="120">
        <v>38986</v>
      </c>
      <c r="B1115" s="121">
        <v>-16826.853999999999</v>
      </c>
    </row>
    <row r="1116" spans="1:2">
      <c r="A1116" s="120">
        <v>38987</v>
      </c>
      <c r="B1116" s="121">
        <v>-16826.853999999999</v>
      </c>
    </row>
    <row r="1117" spans="1:2">
      <c r="A1117" s="120">
        <v>38988</v>
      </c>
      <c r="B1117" s="121">
        <v>-16826.853999999999</v>
      </c>
    </row>
    <row r="1118" spans="1:2">
      <c r="A1118" s="120">
        <v>38989</v>
      </c>
      <c r="B1118" s="121">
        <v>-16826.853999999999</v>
      </c>
    </row>
    <row r="1119" spans="1:2">
      <c r="A1119" s="120">
        <v>38992</v>
      </c>
      <c r="B1119" s="121">
        <v>-16104.354000000001</v>
      </c>
    </row>
    <row r="1120" spans="1:2">
      <c r="A1120" s="120">
        <v>38993</v>
      </c>
      <c r="B1120" s="121">
        <v>-16104.354000000001</v>
      </c>
    </row>
    <row r="1121" spans="1:2">
      <c r="A1121" s="120">
        <v>38994</v>
      </c>
      <c r="B1121" s="121">
        <v>-16104.354000000001</v>
      </c>
    </row>
    <row r="1122" spans="1:2">
      <c r="A1122" s="120">
        <v>38995</v>
      </c>
      <c r="B1122" s="121">
        <v>-16104.354000000001</v>
      </c>
    </row>
    <row r="1123" spans="1:2">
      <c r="A1123" s="120">
        <v>38996</v>
      </c>
      <c r="B1123" s="121">
        <v>-16104.354000000001</v>
      </c>
    </row>
    <row r="1124" spans="1:2">
      <c r="A1124" s="120">
        <v>38999</v>
      </c>
      <c r="B1124" s="121">
        <v>-16104.354000000001</v>
      </c>
    </row>
    <row r="1125" spans="1:2">
      <c r="A1125" s="120">
        <v>39000</v>
      </c>
      <c r="B1125" s="121">
        <v>-16104.354000000001</v>
      </c>
    </row>
    <row r="1126" spans="1:2">
      <c r="A1126" s="120">
        <v>39001</v>
      </c>
      <c r="B1126" s="121">
        <v>-16104.354000000001</v>
      </c>
    </row>
    <row r="1127" spans="1:2">
      <c r="A1127" s="120">
        <v>39003</v>
      </c>
      <c r="B1127" s="121">
        <v>-14296.828</v>
      </c>
    </row>
    <row r="1128" spans="1:2">
      <c r="A1128" s="120">
        <v>39006</v>
      </c>
      <c r="B1128" s="121">
        <v>-14296.828</v>
      </c>
    </row>
    <row r="1129" spans="1:2">
      <c r="A1129" s="120">
        <v>39007</v>
      </c>
      <c r="B1129" s="121">
        <v>-14296.828</v>
      </c>
    </row>
    <row r="1130" spans="1:2">
      <c r="A1130" s="120">
        <v>39008</v>
      </c>
      <c r="B1130" s="121">
        <v>-14296.828</v>
      </c>
    </row>
    <row r="1131" spans="1:2">
      <c r="A1131" s="120">
        <v>39009</v>
      </c>
      <c r="B1131" s="121">
        <v>-14296.828</v>
      </c>
    </row>
    <row r="1132" spans="1:2">
      <c r="A1132" s="120">
        <v>39010</v>
      </c>
      <c r="B1132" s="121">
        <v>-14296.828</v>
      </c>
    </row>
    <row r="1133" spans="1:2">
      <c r="A1133" s="120">
        <v>39013</v>
      </c>
      <c r="B1133" s="121">
        <v>-14296.828</v>
      </c>
    </row>
    <row r="1134" spans="1:2">
      <c r="A1134" s="120">
        <v>39014</v>
      </c>
      <c r="B1134" s="121">
        <v>-14296.828</v>
      </c>
    </row>
    <row r="1135" spans="1:2">
      <c r="A1135" s="120">
        <v>39015</v>
      </c>
      <c r="B1135" s="121">
        <v>-14296.828</v>
      </c>
    </row>
    <row r="1136" spans="1:2">
      <c r="A1136" s="120">
        <v>39016</v>
      </c>
      <c r="B1136" s="121">
        <v>-14296.828</v>
      </c>
    </row>
    <row r="1137" spans="1:2">
      <c r="A1137" s="120">
        <v>39017</v>
      </c>
      <c r="B1137" s="121">
        <v>-14296.828</v>
      </c>
    </row>
    <row r="1138" spans="1:2">
      <c r="A1138" s="120">
        <v>39020</v>
      </c>
      <c r="B1138" s="121">
        <v>-14296.828</v>
      </c>
    </row>
    <row r="1139" spans="1:2">
      <c r="A1139" s="120">
        <v>39021</v>
      </c>
      <c r="B1139" s="121">
        <v>-14296.828</v>
      </c>
    </row>
    <row r="1140" spans="1:2">
      <c r="A1140" s="120">
        <v>39022</v>
      </c>
      <c r="B1140" s="121">
        <v>-14181.828</v>
      </c>
    </row>
    <row r="1141" spans="1:2">
      <c r="A1141" s="120">
        <v>39024</v>
      </c>
      <c r="B1141" s="121">
        <v>-14181.828</v>
      </c>
    </row>
    <row r="1142" spans="1:2">
      <c r="A1142" s="120">
        <v>39027</v>
      </c>
      <c r="B1142" s="121">
        <v>-14181.828</v>
      </c>
    </row>
    <row r="1143" spans="1:2">
      <c r="A1143" s="120">
        <v>39028</v>
      </c>
      <c r="B1143" s="121">
        <v>-14181.828</v>
      </c>
    </row>
    <row r="1144" spans="1:2">
      <c r="A1144" s="120">
        <v>39029</v>
      </c>
      <c r="B1144" s="121">
        <v>-14181.828</v>
      </c>
    </row>
    <row r="1145" spans="1:2">
      <c r="A1145" s="120">
        <v>39030</v>
      </c>
      <c r="B1145" s="121">
        <v>-14181.828</v>
      </c>
    </row>
    <row r="1146" spans="1:2">
      <c r="A1146" s="120">
        <v>39031</v>
      </c>
      <c r="B1146" s="121">
        <v>-14181.828</v>
      </c>
    </row>
    <row r="1147" spans="1:2">
      <c r="A1147" s="120">
        <v>39034</v>
      </c>
      <c r="B1147" s="121">
        <v>-14181.828</v>
      </c>
    </row>
    <row r="1148" spans="1:2">
      <c r="A1148" s="120">
        <v>39035</v>
      </c>
      <c r="B1148" s="121">
        <v>-14181.828</v>
      </c>
    </row>
    <row r="1149" spans="1:2">
      <c r="A1149" s="120">
        <v>39037</v>
      </c>
      <c r="B1149" s="121">
        <v>-12861.2</v>
      </c>
    </row>
    <row r="1150" spans="1:2">
      <c r="A1150" s="120">
        <v>39038</v>
      </c>
      <c r="B1150" s="121">
        <v>-12861.2</v>
      </c>
    </row>
    <row r="1151" spans="1:2">
      <c r="A1151" s="120">
        <v>39042</v>
      </c>
      <c r="B1151" s="121">
        <v>-12861.2</v>
      </c>
    </row>
    <row r="1152" spans="1:2">
      <c r="A1152" s="120">
        <v>39043</v>
      </c>
      <c r="B1152" s="121">
        <v>-12861.2</v>
      </c>
    </row>
    <row r="1153" spans="1:2">
      <c r="A1153" s="120">
        <v>39044</v>
      </c>
      <c r="B1153" s="121">
        <v>-12861.2</v>
      </c>
    </row>
    <row r="1154" spans="1:2">
      <c r="A1154" s="120">
        <v>39045</v>
      </c>
      <c r="B1154" s="121">
        <v>-12861.2</v>
      </c>
    </row>
    <row r="1155" spans="1:2">
      <c r="A1155" s="120">
        <v>39048</v>
      </c>
      <c r="B1155" s="121">
        <v>-12861.2</v>
      </c>
    </row>
    <row r="1156" spans="1:2">
      <c r="A1156" s="120">
        <v>39049</v>
      </c>
      <c r="B1156" s="121">
        <v>-12861.2</v>
      </c>
    </row>
    <row r="1157" spans="1:2">
      <c r="A1157" s="120">
        <v>39050</v>
      </c>
      <c r="B1157" s="121">
        <v>-12861.2</v>
      </c>
    </row>
    <row r="1158" spans="1:2">
      <c r="A1158" s="120">
        <v>39051</v>
      </c>
      <c r="B1158" s="121">
        <v>-12861.2</v>
      </c>
    </row>
    <row r="1159" spans="1:2">
      <c r="A1159" s="120">
        <v>39052</v>
      </c>
      <c r="B1159" s="121">
        <v>-12851.2</v>
      </c>
    </row>
    <row r="1160" spans="1:2">
      <c r="A1160" s="120">
        <v>39055</v>
      </c>
      <c r="B1160" s="121">
        <v>-12851.2</v>
      </c>
    </row>
    <row r="1161" spans="1:2">
      <c r="A1161" s="120">
        <v>39056</v>
      </c>
      <c r="B1161" s="121">
        <v>-12851.2</v>
      </c>
    </row>
    <row r="1162" spans="1:2">
      <c r="A1162" s="120">
        <v>39057</v>
      </c>
      <c r="B1162" s="121">
        <v>-12851.2</v>
      </c>
    </row>
    <row r="1163" spans="1:2">
      <c r="A1163" s="120">
        <v>39058</v>
      </c>
      <c r="B1163" s="121">
        <v>-12851.2</v>
      </c>
    </row>
    <row r="1164" spans="1:2">
      <c r="A1164" s="120">
        <v>39059</v>
      </c>
      <c r="B1164" s="121">
        <v>-12851.2</v>
      </c>
    </row>
    <row r="1165" spans="1:2">
      <c r="A1165" s="120">
        <v>39062</v>
      </c>
      <c r="B1165" s="121">
        <v>-12851.2</v>
      </c>
    </row>
    <row r="1166" spans="1:2">
      <c r="A1166" s="120">
        <v>39063</v>
      </c>
      <c r="B1166" s="121">
        <v>-12851.2</v>
      </c>
    </row>
    <row r="1167" spans="1:2">
      <c r="A1167" s="120">
        <v>39064</v>
      </c>
      <c r="B1167" s="121">
        <v>-12851.2</v>
      </c>
    </row>
    <row r="1168" spans="1:2">
      <c r="A1168" s="120">
        <v>39065</v>
      </c>
      <c r="B1168" s="121">
        <v>-12851.2</v>
      </c>
    </row>
    <row r="1169" spans="1:2">
      <c r="A1169" s="120">
        <v>39066</v>
      </c>
      <c r="B1169" s="121">
        <v>-12851.2</v>
      </c>
    </row>
    <row r="1170" spans="1:2">
      <c r="A1170" s="120">
        <v>39069</v>
      </c>
      <c r="B1170" s="121">
        <v>-12851.2</v>
      </c>
    </row>
    <row r="1171" spans="1:2">
      <c r="A1171" s="120">
        <v>39070</v>
      </c>
      <c r="B1171" s="121">
        <v>-12851.2</v>
      </c>
    </row>
    <row r="1172" spans="1:2">
      <c r="A1172" s="120">
        <v>39071</v>
      </c>
      <c r="B1172" s="121">
        <v>-12851.2</v>
      </c>
    </row>
    <row r="1173" spans="1:2">
      <c r="A1173" s="120">
        <v>39072</v>
      </c>
      <c r="B1173" s="121">
        <v>-12851.2</v>
      </c>
    </row>
    <row r="1174" spans="1:2">
      <c r="A1174" s="120">
        <v>39073</v>
      </c>
      <c r="B1174" s="121">
        <v>-12851.2</v>
      </c>
    </row>
    <row r="1175" spans="1:2">
      <c r="A1175" s="120">
        <v>39077</v>
      </c>
      <c r="B1175" s="121">
        <v>-12851.2</v>
      </c>
    </row>
    <row r="1176" spans="1:2">
      <c r="A1176" s="120">
        <v>39078</v>
      </c>
      <c r="B1176" s="121">
        <v>-12851.2</v>
      </c>
    </row>
    <row r="1177" spans="1:2">
      <c r="A1177" s="120">
        <v>39079</v>
      </c>
      <c r="B1177" s="121">
        <v>-12851.2</v>
      </c>
    </row>
    <row r="1178" spans="1:2">
      <c r="A1178" s="120">
        <v>39084</v>
      </c>
      <c r="B1178" s="121">
        <v>-12883.699999999999</v>
      </c>
    </row>
    <row r="1179" spans="1:2">
      <c r="A1179" s="120">
        <v>39085</v>
      </c>
      <c r="B1179" s="121">
        <v>-12883.699999999999</v>
      </c>
    </row>
    <row r="1180" spans="1:2">
      <c r="A1180" s="120">
        <v>39086</v>
      </c>
      <c r="B1180" s="121">
        <v>-12883.699999999999</v>
      </c>
    </row>
    <row r="1181" spans="1:2">
      <c r="A1181" s="120">
        <v>39087</v>
      </c>
      <c r="B1181" s="121">
        <v>-12883.699999999999</v>
      </c>
    </row>
    <row r="1182" spans="1:2">
      <c r="A1182" s="120">
        <v>39090</v>
      </c>
      <c r="B1182" s="121">
        <v>-12883.699999999999</v>
      </c>
    </row>
    <row r="1183" spans="1:2">
      <c r="A1183" s="120">
        <v>39091</v>
      </c>
      <c r="B1183" s="121">
        <v>-12883.699999999999</v>
      </c>
    </row>
    <row r="1184" spans="1:2">
      <c r="A1184" s="120">
        <v>39092</v>
      </c>
      <c r="B1184" s="121">
        <v>-12883.699999999999</v>
      </c>
    </row>
    <row r="1185" spans="1:2">
      <c r="A1185" s="120">
        <v>39093</v>
      </c>
      <c r="B1185" s="121">
        <v>-12883.699999999999</v>
      </c>
    </row>
    <row r="1186" spans="1:2">
      <c r="A1186" s="120">
        <v>39094</v>
      </c>
      <c r="B1186" s="121">
        <v>-12883.699999999999</v>
      </c>
    </row>
    <row r="1187" spans="1:2">
      <c r="A1187" s="120">
        <v>39097</v>
      </c>
      <c r="B1187" s="121">
        <v>-12883.699999999999</v>
      </c>
    </row>
    <row r="1188" spans="1:2">
      <c r="A1188" s="120">
        <v>39098</v>
      </c>
      <c r="B1188" s="121">
        <v>-12883.699999999999</v>
      </c>
    </row>
    <row r="1189" spans="1:2">
      <c r="A1189" s="120">
        <v>39099</v>
      </c>
      <c r="B1189" s="121">
        <v>-12879</v>
      </c>
    </row>
    <row r="1190" spans="1:2">
      <c r="A1190" s="120">
        <v>39100</v>
      </c>
      <c r="B1190" s="121">
        <v>-12879</v>
      </c>
    </row>
    <row r="1191" spans="1:2">
      <c r="A1191" s="120">
        <v>39101</v>
      </c>
      <c r="B1191" s="121">
        <v>-12879</v>
      </c>
    </row>
    <row r="1192" spans="1:2">
      <c r="A1192" s="120">
        <v>39104</v>
      </c>
      <c r="B1192" s="121">
        <v>-12879</v>
      </c>
    </row>
    <row r="1193" spans="1:2">
      <c r="A1193" s="120">
        <v>39105</v>
      </c>
      <c r="B1193" s="121">
        <v>-12879</v>
      </c>
    </row>
    <row r="1194" spans="1:2">
      <c r="A1194" s="120">
        <v>39106</v>
      </c>
      <c r="B1194" s="121">
        <v>-12879</v>
      </c>
    </row>
    <row r="1195" spans="1:2">
      <c r="A1195" s="120">
        <v>39108</v>
      </c>
      <c r="B1195" s="121">
        <v>-12879</v>
      </c>
    </row>
    <row r="1196" spans="1:2">
      <c r="A1196" s="120">
        <v>39111</v>
      </c>
      <c r="B1196" s="121">
        <v>-12879</v>
      </c>
    </row>
    <row r="1197" spans="1:2">
      <c r="A1197" s="120">
        <v>39112</v>
      </c>
      <c r="B1197" s="121">
        <v>-12879</v>
      </c>
    </row>
    <row r="1198" spans="1:2">
      <c r="A1198" s="120">
        <v>39113</v>
      </c>
      <c r="B1198" s="121">
        <v>-12879</v>
      </c>
    </row>
    <row r="1199" spans="1:2">
      <c r="A1199" s="120">
        <v>39114</v>
      </c>
      <c r="B1199" s="121">
        <v>-12854</v>
      </c>
    </row>
    <row r="1200" spans="1:2">
      <c r="A1200" s="120">
        <v>39115</v>
      </c>
      <c r="B1200" s="121">
        <v>-12854</v>
      </c>
    </row>
    <row r="1201" spans="1:2">
      <c r="A1201" s="120">
        <v>39118</v>
      </c>
      <c r="B1201" s="121">
        <v>-12854</v>
      </c>
    </row>
    <row r="1202" spans="1:2">
      <c r="A1202" s="120">
        <v>39119</v>
      </c>
      <c r="B1202" s="121">
        <v>-12854</v>
      </c>
    </row>
    <row r="1203" spans="1:2">
      <c r="A1203" s="120">
        <v>39120</v>
      </c>
      <c r="B1203" s="121">
        <v>-12854</v>
      </c>
    </row>
    <row r="1204" spans="1:2">
      <c r="A1204" s="120">
        <v>39121</v>
      </c>
      <c r="B1204" s="121">
        <v>-12854</v>
      </c>
    </row>
    <row r="1205" spans="1:2">
      <c r="A1205" s="120">
        <v>39122</v>
      </c>
      <c r="B1205" s="121">
        <v>-12854</v>
      </c>
    </row>
    <row r="1206" spans="1:2">
      <c r="A1206" s="120">
        <v>39125</v>
      </c>
      <c r="B1206" s="121">
        <v>-12854</v>
      </c>
    </row>
    <row r="1207" spans="1:2">
      <c r="A1207" s="120">
        <v>39126</v>
      </c>
      <c r="B1207" s="121">
        <v>-12854</v>
      </c>
    </row>
    <row r="1208" spans="1:2">
      <c r="A1208" s="120">
        <v>39127</v>
      </c>
      <c r="B1208" s="121">
        <v>-12854</v>
      </c>
    </row>
    <row r="1209" spans="1:2">
      <c r="A1209" s="120">
        <v>39128</v>
      </c>
      <c r="B1209" s="121">
        <v>-12854</v>
      </c>
    </row>
    <row r="1210" spans="1:2">
      <c r="A1210" s="120">
        <v>39129</v>
      </c>
      <c r="B1210" s="121">
        <v>-12854</v>
      </c>
    </row>
    <row r="1211" spans="1:2">
      <c r="A1211" s="120">
        <v>39134</v>
      </c>
      <c r="B1211" s="121">
        <v>-12854</v>
      </c>
    </row>
    <row r="1212" spans="1:2">
      <c r="A1212" s="120">
        <v>39135</v>
      </c>
      <c r="B1212" s="121">
        <v>-12854</v>
      </c>
    </row>
    <row r="1213" spans="1:2">
      <c r="A1213" s="120">
        <v>39136</v>
      </c>
      <c r="B1213" s="121">
        <v>-12854</v>
      </c>
    </row>
    <row r="1214" spans="1:2">
      <c r="A1214" s="120">
        <v>39139</v>
      </c>
      <c r="B1214" s="121">
        <v>-12854</v>
      </c>
    </row>
    <row r="1215" spans="1:2">
      <c r="A1215" s="120">
        <v>39140</v>
      </c>
      <c r="B1215" s="121">
        <v>-12854</v>
      </c>
    </row>
    <row r="1216" spans="1:2">
      <c r="A1216" s="120">
        <v>39141</v>
      </c>
      <c r="B1216" s="121">
        <v>-12854</v>
      </c>
    </row>
    <row r="1217" spans="1:2">
      <c r="A1217" s="120">
        <v>39142</v>
      </c>
      <c r="B1217" s="121">
        <v>-12899</v>
      </c>
    </row>
    <row r="1218" spans="1:2">
      <c r="A1218" s="120">
        <v>39143</v>
      </c>
      <c r="B1218" s="121">
        <v>-12899</v>
      </c>
    </row>
    <row r="1219" spans="1:2">
      <c r="A1219" s="120">
        <v>39146</v>
      </c>
      <c r="B1219" s="121">
        <v>-12899</v>
      </c>
    </row>
    <row r="1220" spans="1:2">
      <c r="A1220" s="120">
        <v>39147</v>
      </c>
      <c r="B1220" s="121">
        <v>-12899</v>
      </c>
    </row>
    <row r="1221" spans="1:2">
      <c r="A1221" s="120">
        <v>39148</v>
      </c>
      <c r="B1221" s="121">
        <v>-12899</v>
      </c>
    </row>
    <row r="1222" spans="1:2">
      <c r="A1222" s="120">
        <v>39149</v>
      </c>
      <c r="B1222" s="121">
        <v>-12899</v>
      </c>
    </row>
    <row r="1223" spans="1:2">
      <c r="A1223" s="120">
        <v>39150</v>
      </c>
      <c r="B1223" s="121">
        <v>-12899</v>
      </c>
    </row>
    <row r="1224" spans="1:2">
      <c r="A1224" s="120">
        <v>39153</v>
      </c>
      <c r="B1224" s="121">
        <v>-12899</v>
      </c>
    </row>
    <row r="1225" spans="1:2">
      <c r="A1225" s="120">
        <v>39154</v>
      </c>
      <c r="B1225" s="121">
        <v>-12899</v>
      </c>
    </row>
    <row r="1226" spans="1:2">
      <c r="A1226" s="120">
        <v>39155</v>
      </c>
      <c r="B1226" s="121">
        <v>-12899</v>
      </c>
    </row>
    <row r="1227" spans="1:2">
      <c r="A1227" s="120">
        <v>39156</v>
      </c>
      <c r="B1227" s="121">
        <v>-12899</v>
      </c>
    </row>
    <row r="1228" spans="1:2">
      <c r="A1228" s="120">
        <v>39157</v>
      </c>
      <c r="B1228" s="121">
        <v>-12899</v>
      </c>
    </row>
    <row r="1229" spans="1:2">
      <c r="A1229" s="120">
        <v>39160</v>
      </c>
      <c r="B1229" s="121">
        <v>-12899</v>
      </c>
    </row>
    <row r="1230" spans="1:2">
      <c r="A1230" s="120">
        <v>39161</v>
      </c>
      <c r="B1230" s="121">
        <v>-12899</v>
      </c>
    </row>
    <row r="1231" spans="1:2">
      <c r="A1231" s="120">
        <v>39162</v>
      </c>
      <c r="B1231" s="121">
        <v>-12899</v>
      </c>
    </row>
    <row r="1232" spans="1:2">
      <c r="A1232" s="120">
        <v>39163</v>
      </c>
      <c r="B1232" s="121">
        <v>-12899</v>
      </c>
    </row>
    <row r="1233" spans="1:2">
      <c r="A1233" s="120">
        <v>39164</v>
      </c>
      <c r="B1233" s="121">
        <v>-12899</v>
      </c>
    </row>
    <row r="1234" spans="1:2">
      <c r="A1234" s="120">
        <v>39167</v>
      </c>
      <c r="B1234" s="121">
        <v>-12899</v>
      </c>
    </row>
    <row r="1235" spans="1:2">
      <c r="A1235" s="120">
        <v>39168</v>
      </c>
      <c r="B1235" s="121">
        <v>-12899</v>
      </c>
    </row>
    <row r="1236" spans="1:2">
      <c r="A1236" s="120">
        <v>39169</v>
      </c>
      <c r="B1236" s="121">
        <v>-12899</v>
      </c>
    </row>
    <row r="1237" spans="1:2">
      <c r="A1237" s="120">
        <v>39170</v>
      </c>
      <c r="B1237" s="121">
        <v>-12899</v>
      </c>
    </row>
    <row r="1238" spans="1:2">
      <c r="A1238" s="120">
        <v>39171</v>
      </c>
      <c r="B1238" s="121">
        <v>-12899</v>
      </c>
    </row>
    <row r="1239" spans="1:2">
      <c r="A1239" s="120">
        <v>39174</v>
      </c>
      <c r="B1239" s="121">
        <v>-12959</v>
      </c>
    </row>
    <row r="1240" spans="1:2">
      <c r="A1240" s="120">
        <v>39175</v>
      </c>
      <c r="B1240" s="121">
        <v>-12959</v>
      </c>
    </row>
    <row r="1241" spans="1:2">
      <c r="A1241" s="120">
        <v>39176</v>
      </c>
      <c r="B1241" s="121">
        <v>-12959</v>
      </c>
    </row>
    <row r="1242" spans="1:2">
      <c r="A1242" s="120">
        <v>39177</v>
      </c>
      <c r="B1242" s="121">
        <v>-12959</v>
      </c>
    </row>
    <row r="1243" spans="1:2">
      <c r="A1243" s="120">
        <v>39181</v>
      </c>
      <c r="B1243" s="121">
        <v>-12959</v>
      </c>
    </row>
    <row r="1244" spans="1:2">
      <c r="A1244" s="120">
        <v>39182</v>
      </c>
      <c r="B1244" s="121">
        <v>-12959</v>
      </c>
    </row>
    <row r="1245" spans="1:2">
      <c r="A1245" s="120">
        <v>39183</v>
      </c>
      <c r="B1245" s="121">
        <v>-12959</v>
      </c>
    </row>
    <row r="1246" spans="1:2">
      <c r="A1246" s="120">
        <v>39184</v>
      </c>
      <c r="B1246" s="121">
        <v>-12959</v>
      </c>
    </row>
    <row r="1247" spans="1:2">
      <c r="A1247" s="120">
        <v>39185</v>
      </c>
      <c r="B1247" s="121">
        <v>-12959</v>
      </c>
    </row>
    <row r="1248" spans="1:2">
      <c r="A1248" s="120">
        <v>39188</v>
      </c>
      <c r="B1248" s="121">
        <v>-12959</v>
      </c>
    </row>
    <row r="1249" spans="1:2">
      <c r="A1249" s="120">
        <v>39189</v>
      </c>
      <c r="B1249" s="121">
        <v>-12959</v>
      </c>
    </row>
    <row r="1250" spans="1:2">
      <c r="A1250" s="120">
        <v>39190</v>
      </c>
      <c r="B1250" s="121">
        <v>-12959</v>
      </c>
    </row>
    <row r="1251" spans="1:2">
      <c r="A1251" s="120">
        <v>39191</v>
      </c>
      <c r="B1251" s="121">
        <v>-12959</v>
      </c>
    </row>
    <row r="1252" spans="1:2">
      <c r="A1252" s="120">
        <v>39192</v>
      </c>
      <c r="B1252" s="121">
        <v>-12959</v>
      </c>
    </row>
    <row r="1253" spans="1:2">
      <c r="A1253" s="120">
        <v>39195</v>
      </c>
      <c r="B1253" s="121">
        <v>-12959</v>
      </c>
    </row>
    <row r="1254" spans="1:2">
      <c r="A1254" s="120">
        <v>39196</v>
      </c>
      <c r="B1254" s="121">
        <v>-13604</v>
      </c>
    </row>
    <row r="1255" spans="1:2">
      <c r="A1255" s="120">
        <v>39197</v>
      </c>
      <c r="B1255" s="121">
        <v>-14031.5</v>
      </c>
    </row>
    <row r="1256" spans="1:2">
      <c r="A1256" s="120">
        <v>39198</v>
      </c>
      <c r="B1256" s="121">
        <v>-14031.5</v>
      </c>
    </row>
    <row r="1257" spans="1:2">
      <c r="A1257" s="120">
        <v>39199</v>
      </c>
      <c r="B1257" s="121">
        <v>-14454</v>
      </c>
    </row>
    <row r="1258" spans="1:2">
      <c r="A1258" s="120">
        <v>39202</v>
      </c>
      <c r="B1258" s="121">
        <v>-15089</v>
      </c>
    </row>
    <row r="1259" spans="1:2">
      <c r="A1259" s="120">
        <v>39204</v>
      </c>
      <c r="B1259" s="121">
        <v>-15784</v>
      </c>
    </row>
    <row r="1260" spans="1:2">
      <c r="A1260" s="120">
        <v>39205</v>
      </c>
      <c r="B1260" s="121">
        <v>-15784</v>
      </c>
    </row>
    <row r="1261" spans="1:2">
      <c r="A1261" s="120">
        <v>39206</v>
      </c>
      <c r="B1261" s="121">
        <v>-16419</v>
      </c>
    </row>
    <row r="1262" spans="1:2">
      <c r="A1262" s="120">
        <v>39209</v>
      </c>
      <c r="B1262" s="121">
        <v>-19571.5</v>
      </c>
    </row>
    <row r="1263" spans="1:2">
      <c r="A1263" s="120">
        <v>39210</v>
      </c>
      <c r="B1263" s="121">
        <v>-19571.5</v>
      </c>
    </row>
    <row r="1264" spans="1:2">
      <c r="A1264" s="120">
        <v>39211</v>
      </c>
      <c r="B1264" s="121">
        <v>-19571.5</v>
      </c>
    </row>
    <row r="1265" spans="1:2">
      <c r="A1265" s="120">
        <v>39212</v>
      </c>
      <c r="B1265" s="121">
        <v>-20419</v>
      </c>
    </row>
    <row r="1266" spans="1:2">
      <c r="A1266" s="120">
        <v>39213</v>
      </c>
      <c r="B1266" s="121">
        <v>-20419</v>
      </c>
    </row>
    <row r="1267" spans="1:2">
      <c r="A1267" s="120">
        <v>39216</v>
      </c>
      <c r="B1267" s="121">
        <v>-20419</v>
      </c>
    </row>
    <row r="1268" spans="1:2">
      <c r="A1268" s="120">
        <v>39217</v>
      </c>
      <c r="B1268" s="121">
        <v>-20419</v>
      </c>
    </row>
    <row r="1269" spans="1:2">
      <c r="A1269" s="120">
        <v>39218</v>
      </c>
      <c r="B1269" s="121">
        <v>-20419</v>
      </c>
    </row>
    <row r="1270" spans="1:2">
      <c r="A1270" s="120">
        <v>39219</v>
      </c>
      <c r="B1270" s="121">
        <v>-20419</v>
      </c>
    </row>
    <row r="1271" spans="1:2">
      <c r="A1271" s="120">
        <v>39220</v>
      </c>
      <c r="B1271" s="121">
        <v>-21481.5</v>
      </c>
    </row>
    <row r="1272" spans="1:2">
      <c r="A1272" s="120">
        <v>39223</v>
      </c>
      <c r="B1272" s="121">
        <v>-21481.5</v>
      </c>
    </row>
    <row r="1273" spans="1:2">
      <c r="A1273" s="120">
        <v>39224</v>
      </c>
      <c r="B1273" s="121">
        <v>-21481.5</v>
      </c>
    </row>
    <row r="1274" spans="1:2">
      <c r="A1274" s="120">
        <v>39225</v>
      </c>
      <c r="B1274" s="121">
        <v>-21481.5</v>
      </c>
    </row>
    <row r="1275" spans="1:2">
      <c r="A1275" s="120">
        <v>39226</v>
      </c>
      <c r="B1275" s="121">
        <v>-21481.5</v>
      </c>
    </row>
    <row r="1276" spans="1:2">
      <c r="A1276" s="120">
        <v>39227</v>
      </c>
      <c r="B1276" s="121">
        <v>-21481.5</v>
      </c>
    </row>
    <row r="1277" spans="1:2">
      <c r="A1277" s="120">
        <v>39230</v>
      </c>
      <c r="B1277" s="121">
        <v>-21481.5</v>
      </c>
    </row>
    <row r="1278" spans="1:2">
      <c r="A1278" s="120">
        <v>39231</v>
      </c>
      <c r="B1278" s="121">
        <v>-21481.5</v>
      </c>
    </row>
    <row r="1279" spans="1:2">
      <c r="A1279" s="120">
        <v>39232</v>
      </c>
      <c r="B1279" s="121">
        <v>-21481.5</v>
      </c>
    </row>
    <row r="1280" spans="1:2">
      <c r="A1280" s="120">
        <v>39233</v>
      </c>
      <c r="B1280" s="121">
        <v>-21481.5</v>
      </c>
    </row>
    <row r="1281" spans="1:2">
      <c r="A1281" s="120">
        <v>39234</v>
      </c>
      <c r="B1281" s="121">
        <v>-21581.5</v>
      </c>
    </row>
    <row r="1282" spans="1:2">
      <c r="A1282" s="120">
        <v>39237</v>
      </c>
      <c r="B1282" s="121">
        <v>-21581.5</v>
      </c>
    </row>
    <row r="1283" spans="1:2">
      <c r="A1283" s="120">
        <v>39238</v>
      </c>
      <c r="B1283" s="121">
        <v>-23169</v>
      </c>
    </row>
    <row r="1284" spans="1:2">
      <c r="A1284" s="120">
        <v>39239</v>
      </c>
      <c r="B1284" s="121">
        <v>-23169</v>
      </c>
    </row>
    <row r="1285" spans="1:2">
      <c r="A1285" s="120">
        <v>39241</v>
      </c>
      <c r="B1285" s="121">
        <v>-23169</v>
      </c>
    </row>
    <row r="1286" spans="1:2">
      <c r="A1286" s="120">
        <v>39244</v>
      </c>
      <c r="B1286" s="121">
        <v>-23169</v>
      </c>
    </row>
    <row r="1287" spans="1:2">
      <c r="A1287" s="120">
        <v>39245</v>
      </c>
      <c r="B1287" s="121">
        <v>-23169</v>
      </c>
    </row>
    <row r="1288" spans="1:2">
      <c r="A1288" s="120">
        <v>39246</v>
      </c>
      <c r="B1288" s="121">
        <v>-23169</v>
      </c>
    </row>
    <row r="1289" spans="1:2">
      <c r="A1289" s="120">
        <v>39247</v>
      </c>
      <c r="B1289" s="121">
        <v>-23169</v>
      </c>
    </row>
    <row r="1290" spans="1:2">
      <c r="A1290" s="120">
        <v>39248</v>
      </c>
      <c r="B1290" s="121">
        <v>-23169</v>
      </c>
    </row>
    <row r="1291" spans="1:2">
      <c r="A1291" s="120">
        <v>39251</v>
      </c>
      <c r="B1291" s="121">
        <v>-23169</v>
      </c>
    </row>
    <row r="1292" spans="1:2">
      <c r="A1292" s="120">
        <v>39252</v>
      </c>
      <c r="B1292" s="121">
        <v>-23169</v>
      </c>
    </row>
    <row r="1293" spans="1:2">
      <c r="A1293" s="120">
        <v>39253</v>
      </c>
      <c r="B1293" s="121">
        <v>-23169</v>
      </c>
    </row>
    <row r="1294" spans="1:2">
      <c r="A1294" s="120">
        <v>39254</v>
      </c>
      <c r="B1294" s="121">
        <v>-23169</v>
      </c>
    </row>
    <row r="1295" spans="1:2">
      <c r="A1295" s="120">
        <v>39255</v>
      </c>
      <c r="B1295" s="121">
        <v>-23169</v>
      </c>
    </row>
    <row r="1296" spans="1:2">
      <c r="A1296" s="120">
        <v>39258</v>
      </c>
      <c r="B1296" s="121">
        <v>-23169</v>
      </c>
    </row>
    <row r="1297" spans="1:2">
      <c r="A1297" s="120">
        <v>39259</v>
      </c>
      <c r="B1297" s="121">
        <v>-23169</v>
      </c>
    </row>
    <row r="1298" spans="1:2">
      <c r="A1298" s="120">
        <v>39260</v>
      </c>
      <c r="B1298" s="121">
        <v>-23169</v>
      </c>
    </row>
    <row r="1299" spans="1:2">
      <c r="A1299" s="120">
        <v>39261</v>
      </c>
      <c r="B1299" s="121">
        <v>-23169</v>
      </c>
    </row>
    <row r="1300" spans="1:2">
      <c r="A1300" s="120">
        <v>39262</v>
      </c>
      <c r="B1300" s="121">
        <v>-23169</v>
      </c>
    </row>
    <row r="1301" spans="1:2">
      <c r="A1301" s="120">
        <v>39265</v>
      </c>
      <c r="B1301" s="121">
        <v>-23260</v>
      </c>
    </row>
    <row r="1302" spans="1:2">
      <c r="A1302" s="120">
        <v>39266</v>
      </c>
      <c r="B1302" s="121">
        <v>-23260</v>
      </c>
    </row>
    <row r="1303" spans="1:2">
      <c r="A1303" s="120">
        <v>39267</v>
      </c>
      <c r="B1303" s="121">
        <v>-23260</v>
      </c>
    </row>
    <row r="1304" spans="1:2">
      <c r="A1304" s="120">
        <v>39268</v>
      </c>
      <c r="B1304" s="121">
        <v>-23260</v>
      </c>
    </row>
    <row r="1305" spans="1:2">
      <c r="A1305" s="120">
        <v>39269</v>
      </c>
      <c r="B1305" s="121">
        <v>-23260</v>
      </c>
    </row>
    <row r="1306" spans="1:2">
      <c r="A1306" s="120">
        <v>39273</v>
      </c>
      <c r="B1306" s="121">
        <v>-23260</v>
      </c>
    </row>
    <row r="1307" spans="1:2">
      <c r="A1307" s="120">
        <v>39274</v>
      </c>
      <c r="B1307" s="121">
        <v>-23260</v>
      </c>
    </row>
    <row r="1308" spans="1:2">
      <c r="A1308" s="120">
        <v>39275</v>
      </c>
      <c r="B1308" s="121">
        <v>-23260</v>
      </c>
    </row>
    <row r="1309" spans="1:2">
      <c r="A1309" s="120">
        <v>39276</v>
      </c>
      <c r="B1309" s="121">
        <v>-23260</v>
      </c>
    </row>
    <row r="1310" spans="1:2">
      <c r="A1310" s="120">
        <v>39279</v>
      </c>
      <c r="B1310" s="121">
        <v>-23260</v>
      </c>
    </row>
    <row r="1311" spans="1:2">
      <c r="A1311" s="120">
        <v>39280</v>
      </c>
      <c r="B1311" s="121">
        <v>-23260</v>
      </c>
    </row>
    <row r="1312" spans="1:2">
      <c r="A1312" s="120">
        <v>39281</v>
      </c>
      <c r="B1312" s="121">
        <v>-23260</v>
      </c>
    </row>
    <row r="1313" spans="1:2">
      <c r="A1313" s="120">
        <v>39282</v>
      </c>
      <c r="B1313" s="121">
        <v>-23260</v>
      </c>
    </row>
    <row r="1314" spans="1:2">
      <c r="A1314" s="120">
        <v>39283</v>
      </c>
      <c r="B1314" s="121">
        <v>-23260</v>
      </c>
    </row>
    <row r="1315" spans="1:2">
      <c r="A1315" s="120">
        <v>39286</v>
      </c>
      <c r="B1315" s="121">
        <v>-23260</v>
      </c>
    </row>
    <row r="1316" spans="1:2">
      <c r="A1316" s="120">
        <v>39287</v>
      </c>
      <c r="B1316" s="121">
        <v>-23260</v>
      </c>
    </row>
    <row r="1317" spans="1:2">
      <c r="A1317" s="120">
        <v>39288</v>
      </c>
      <c r="B1317" s="121">
        <v>-23260</v>
      </c>
    </row>
    <row r="1318" spans="1:2">
      <c r="A1318" s="120">
        <v>39289</v>
      </c>
      <c r="B1318" s="121">
        <v>-23260</v>
      </c>
    </row>
    <row r="1319" spans="1:2">
      <c r="A1319" s="120">
        <v>39290</v>
      </c>
      <c r="B1319" s="121">
        <v>-23260</v>
      </c>
    </row>
    <row r="1320" spans="1:2">
      <c r="A1320" s="120">
        <v>39293</v>
      </c>
      <c r="B1320" s="121">
        <v>-23260</v>
      </c>
    </row>
    <row r="1321" spans="1:2">
      <c r="A1321" s="120">
        <v>39294</v>
      </c>
      <c r="B1321" s="121">
        <v>-23260</v>
      </c>
    </row>
    <row r="1322" spans="1:2">
      <c r="A1322" s="120">
        <v>39295</v>
      </c>
      <c r="B1322" s="121">
        <v>-23260</v>
      </c>
    </row>
    <row r="1323" spans="1:2">
      <c r="A1323" s="120">
        <v>39296</v>
      </c>
      <c r="B1323" s="121">
        <v>-23260</v>
      </c>
    </row>
    <row r="1324" spans="1:2">
      <c r="A1324" s="120">
        <v>39297</v>
      </c>
      <c r="B1324" s="121">
        <v>-23260</v>
      </c>
    </row>
    <row r="1325" spans="1:2">
      <c r="A1325" s="120">
        <v>39300</v>
      </c>
      <c r="B1325" s="121">
        <v>-23260</v>
      </c>
    </row>
    <row r="1326" spans="1:2">
      <c r="A1326" s="120">
        <v>39301</v>
      </c>
      <c r="B1326" s="121">
        <v>-23260</v>
      </c>
    </row>
    <row r="1327" spans="1:2">
      <c r="A1327" s="120">
        <v>39302</v>
      </c>
      <c r="B1327" s="121">
        <v>-23260</v>
      </c>
    </row>
    <row r="1328" spans="1:2">
      <c r="A1328" s="120">
        <v>39303</v>
      </c>
      <c r="B1328" s="121">
        <v>-23260</v>
      </c>
    </row>
    <row r="1329" spans="1:2">
      <c r="A1329" s="120">
        <v>39304</v>
      </c>
      <c r="B1329" s="121">
        <v>-23260</v>
      </c>
    </row>
    <row r="1330" spans="1:2">
      <c r="A1330" s="120">
        <v>39307</v>
      </c>
      <c r="B1330" s="121">
        <v>-23260</v>
      </c>
    </row>
    <row r="1331" spans="1:2">
      <c r="A1331" s="120">
        <v>39308</v>
      </c>
      <c r="B1331" s="121">
        <v>-23260</v>
      </c>
    </row>
    <row r="1332" spans="1:2">
      <c r="A1332" s="120">
        <v>39309</v>
      </c>
      <c r="B1332" s="121">
        <v>-23260</v>
      </c>
    </row>
    <row r="1333" spans="1:2">
      <c r="A1333" s="120">
        <v>39310</v>
      </c>
      <c r="B1333" s="121">
        <v>-23260</v>
      </c>
    </row>
    <row r="1334" spans="1:2">
      <c r="A1334" s="120">
        <v>39311</v>
      </c>
      <c r="B1334" s="121">
        <v>-23260</v>
      </c>
    </row>
    <row r="1335" spans="1:2">
      <c r="A1335" s="120">
        <v>39314</v>
      </c>
      <c r="B1335" s="121">
        <v>-23260</v>
      </c>
    </row>
    <row r="1336" spans="1:2">
      <c r="A1336" s="120">
        <v>39315</v>
      </c>
      <c r="B1336" s="121">
        <v>-23260</v>
      </c>
    </row>
    <row r="1337" spans="1:2">
      <c r="A1337" s="120">
        <v>39316</v>
      </c>
      <c r="B1337" s="121">
        <v>-23260</v>
      </c>
    </row>
    <row r="1338" spans="1:2">
      <c r="A1338" s="120">
        <v>39317</v>
      </c>
      <c r="B1338" s="121">
        <v>-23260</v>
      </c>
    </row>
    <row r="1339" spans="1:2">
      <c r="A1339" s="120">
        <v>39318</v>
      </c>
      <c r="B1339" s="121">
        <v>-23260</v>
      </c>
    </row>
    <row r="1340" spans="1:2">
      <c r="A1340" s="120">
        <v>39321</v>
      </c>
      <c r="B1340" s="121">
        <v>-23260</v>
      </c>
    </row>
    <row r="1341" spans="1:2">
      <c r="A1341" s="120">
        <v>39322</v>
      </c>
      <c r="B1341" s="121">
        <v>-23260</v>
      </c>
    </row>
    <row r="1342" spans="1:2">
      <c r="A1342" s="120">
        <v>39323</v>
      </c>
      <c r="B1342" s="121">
        <v>-23260</v>
      </c>
    </row>
    <row r="1343" spans="1:2">
      <c r="A1343" s="120">
        <v>39324</v>
      </c>
      <c r="B1343" s="121">
        <v>-23260</v>
      </c>
    </row>
    <row r="1344" spans="1:2">
      <c r="A1344" s="120">
        <v>39325</v>
      </c>
      <c r="B1344" s="121">
        <v>-23260</v>
      </c>
    </row>
    <row r="1345" spans="1:2">
      <c r="A1345" s="120">
        <v>39328</v>
      </c>
      <c r="B1345" s="121">
        <v>-22620</v>
      </c>
    </row>
    <row r="1346" spans="1:2">
      <c r="A1346" s="120">
        <v>39329</v>
      </c>
      <c r="B1346" s="121">
        <v>-22620</v>
      </c>
    </row>
    <row r="1347" spans="1:2">
      <c r="A1347" s="120">
        <v>39330</v>
      </c>
      <c r="B1347" s="121">
        <v>-22620</v>
      </c>
    </row>
    <row r="1348" spans="1:2">
      <c r="A1348" s="120">
        <v>39331</v>
      </c>
      <c r="B1348" s="121">
        <v>-22620</v>
      </c>
    </row>
    <row r="1349" spans="1:2">
      <c r="A1349" s="120">
        <v>39335</v>
      </c>
      <c r="B1349" s="121">
        <v>-22620</v>
      </c>
    </row>
    <row r="1350" spans="1:2">
      <c r="A1350" s="120">
        <v>39336</v>
      </c>
      <c r="B1350" s="121">
        <v>-22620</v>
      </c>
    </row>
    <row r="1351" spans="1:2">
      <c r="A1351" s="120">
        <v>39337</v>
      </c>
      <c r="B1351" s="121">
        <v>-22620</v>
      </c>
    </row>
    <row r="1352" spans="1:2">
      <c r="A1352" s="120">
        <v>39338</v>
      </c>
      <c r="B1352" s="121">
        <v>-22620</v>
      </c>
    </row>
    <row r="1353" spans="1:2">
      <c r="A1353" s="120">
        <v>39339</v>
      </c>
      <c r="B1353" s="121">
        <v>-22620</v>
      </c>
    </row>
    <row r="1354" spans="1:2">
      <c r="A1354" s="120">
        <v>39342</v>
      </c>
      <c r="B1354" s="121">
        <v>-22620</v>
      </c>
    </row>
    <row r="1355" spans="1:2">
      <c r="A1355" s="120">
        <v>39343</v>
      </c>
      <c r="B1355" s="121">
        <v>-22620</v>
      </c>
    </row>
    <row r="1356" spans="1:2">
      <c r="A1356" s="120">
        <v>39344</v>
      </c>
      <c r="B1356" s="121">
        <v>-22620</v>
      </c>
    </row>
    <row r="1357" spans="1:2">
      <c r="A1357" s="120">
        <v>39345</v>
      </c>
      <c r="B1357" s="121">
        <v>-22620</v>
      </c>
    </row>
    <row r="1358" spans="1:2">
      <c r="A1358" s="120">
        <v>39346</v>
      </c>
      <c r="B1358" s="121">
        <v>-22620</v>
      </c>
    </row>
    <row r="1359" spans="1:2">
      <c r="A1359" s="120">
        <v>39349</v>
      </c>
      <c r="B1359" s="121">
        <v>-22620</v>
      </c>
    </row>
    <row r="1360" spans="1:2">
      <c r="A1360" s="120">
        <v>39350</v>
      </c>
      <c r="B1360" s="121">
        <v>-22620</v>
      </c>
    </row>
    <row r="1361" spans="1:2">
      <c r="A1361" s="120">
        <v>39351</v>
      </c>
      <c r="B1361" s="121">
        <v>-22620</v>
      </c>
    </row>
    <row r="1362" spans="1:2">
      <c r="A1362" s="120">
        <v>39352</v>
      </c>
      <c r="B1362" s="121">
        <v>-22620</v>
      </c>
    </row>
    <row r="1363" spans="1:2">
      <c r="A1363" s="120">
        <v>39353</v>
      </c>
      <c r="B1363" s="121">
        <v>-22620</v>
      </c>
    </row>
    <row r="1364" spans="1:2">
      <c r="A1364" s="120">
        <v>39356</v>
      </c>
      <c r="B1364" s="121">
        <v>-22760</v>
      </c>
    </row>
    <row r="1365" spans="1:2">
      <c r="A1365" s="120">
        <v>39357</v>
      </c>
      <c r="B1365" s="121">
        <v>-22760</v>
      </c>
    </row>
    <row r="1366" spans="1:2">
      <c r="A1366" s="120">
        <v>39358</v>
      </c>
      <c r="B1366" s="121">
        <v>-22760</v>
      </c>
    </row>
    <row r="1367" spans="1:2">
      <c r="A1367" s="120">
        <v>39359</v>
      </c>
      <c r="B1367" s="121">
        <v>-22760</v>
      </c>
    </row>
    <row r="1368" spans="1:2">
      <c r="A1368" s="120">
        <v>39360</v>
      </c>
      <c r="B1368" s="121">
        <v>-22760</v>
      </c>
    </row>
    <row r="1369" spans="1:2">
      <c r="A1369" s="120">
        <v>39363</v>
      </c>
      <c r="B1369" s="121">
        <v>-22760</v>
      </c>
    </row>
    <row r="1370" spans="1:2">
      <c r="A1370" s="120">
        <v>39364</v>
      </c>
      <c r="B1370" s="121">
        <v>-22760</v>
      </c>
    </row>
    <row r="1371" spans="1:2">
      <c r="A1371" s="120">
        <v>39365</v>
      </c>
      <c r="B1371" s="121">
        <v>-22760</v>
      </c>
    </row>
    <row r="1372" spans="1:2">
      <c r="A1372" s="120">
        <v>39366</v>
      </c>
      <c r="B1372" s="121">
        <v>-22760</v>
      </c>
    </row>
    <row r="1373" spans="1:2">
      <c r="A1373" s="120">
        <v>39370</v>
      </c>
      <c r="B1373" s="121">
        <v>-22760</v>
      </c>
    </row>
    <row r="1374" spans="1:2">
      <c r="A1374" s="120">
        <v>39371</v>
      </c>
      <c r="B1374" s="121">
        <v>-22760</v>
      </c>
    </row>
    <row r="1375" spans="1:2">
      <c r="A1375" s="120">
        <v>39372</v>
      </c>
      <c r="B1375" s="121">
        <v>-22760</v>
      </c>
    </row>
    <row r="1376" spans="1:2">
      <c r="A1376" s="120">
        <v>39373</v>
      </c>
      <c r="B1376" s="121">
        <v>-22760</v>
      </c>
    </row>
    <row r="1377" spans="1:2">
      <c r="A1377" s="120">
        <v>39374</v>
      </c>
      <c r="B1377" s="121">
        <v>-22760</v>
      </c>
    </row>
    <row r="1378" spans="1:2">
      <c r="A1378" s="120">
        <v>39377</v>
      </c>
      <c r="B1378" s="121">
        <v>-22760</v>
      </c>
    </row>
    <row r="1379" spans="1:2">
      <c r="A1379" s="120">
        <v>39378</v>
      </c>
      <c r="B1379" s="121">
        <v>-22760</v>
      </c>
    </row>
    <row r="1380" spans="1:2">
      <c r="A1380" s="120">
        <v>39379</v>
      </c>
      <c r="B1380" s="121">
        <v>-22760</v>
      </c>
    </row>
    <row r="1381" spans="1:2">
      <c r="A1381" s="120">
        <v>39380</v>
      </c>
      <c r="B1381" s="121">
        <v>-22760</v>
      </c>
    </row>
    <row r="1382" spans="1:2">
      <c r="A1382" s="120">
        <v>39381</v>
      </c>
      <c r="B1382" s="121">
        <v>-22760</v>
      </c>
    </row>
    <row r="1383" spans="1:2">
      <c r="A1383" s="120">
        <v>39384</v>
      </c>
      <c r="B1383" s="121">
        <v>-22760</v>
      </c>
    </row>
    <row r="1384" spans="1:2">
      <c r="A1384" s="120">
        <v>39385</v>
      </c>
      <c r="B1384" s="121">
        <v>-22760</v>
      </c>
    </row>
    <row r="1385" spans="1:2">
      <c r="A1385" s="120">
        <v>39386</v>
      </c>
      <c r="B1385" s="121">
        <v>-22760</v>
      </c>
    </row>
    <row r="1386" spans="1:2">
      <c r="A1386" s="120">
        <v>39387</v>
      </c>
      <c r="B1386" s="121">
        <v>-22897.5</v>
      </c>
    </row>
    <row r="1387" spans="1:2">
      <c r="A1387" s="120">
        <v>39391</v>
      </c>
      <c r="B1387" s="121">
        <v>-22897.5</v>
      </c>
    </row>
    <row r="1388" spans="1:2">
      <c r="A1388" s="120">
        <v>39392</v>
      </c>
      <c r="B1388" s="121">
        <v>-22897.5</v>
      </c>
    </row>
    <row r="1389" spans="1:2">
      <c r="A1389" s="120">
        <v>39393</v>
      </c>
      <c r="B1389" s="121">
        <v>-22897.5</v>
      </c>
    </row>
    <row r="1390" spans="1:2">
      <c r="A1390" s="120">
        <v>39394</v>
      </c>
      <c r="B1390" s="121">
        <v>-22897.5</v>
      </c>
    </row>
    <row r="1391" spans="1:2">
      <c r="A1391" s="120">
        <v>39395</v>
      </c>
      <c r="B1391" s="121">
        <v>-22897.5</v>
      </c>
    </row>
    <row r="1392" spans="1:2">
      <c r="A1392" s="120">
        <v>39398</v>
      </c>
      <c r="B1392" s="121">
        <v>-22897.5</v>
      </c>
    </row>
    <row r="1393" spans="1:2">
      <c r="A1393" s="120">
        <v>39399</v>
      </c>
      <c r="B1393" s="121">
        <v>-22897.5</v>
      </c>
    </row>
    <row r="1394" spans="1:2">
      <c r="A1394" s="120">
        <v>39400</v>
      </c>
      <c r="B1394" s="121">
        <v>-22897.5</v>
      </c>
    </row>
    <row r="1395" spans="1:2">
      <c r="A1395" s="120">
        <v>39402</v>
      </c>
      <c r="B1395" s="121">
        <v>-22897.5</v>
      </c>
    </row>
    <row r="1396" spans="1:2">
      <c r="A1396" s="120">
        <v>39405</v>
      </c>
      <c r="B1396" s="121">
        <v>-22897.5</v>
      </c>
    </row>
    <row r="1397" spans="1:2">
      <c r="A1397" s="120">
        <v>39407</v>
      </c>
      <c r="B1397" s="121">
        <v>-22897.5</v>
      </c>
    </row>
    <row r="1398" spans="1:2">
      <c r="A1398" s="120">
        <v>39408</v>
      </c>
      <c r="B1398" s="121">
        <v>-22897.5</v>
      </c>
    </row>
    <row r="1399" spans="1:2">
      <c r="A1399" s="120">
        <v>39409</v>
      </c>
      <c r="B1399" s="121">
        <v>-22897.5</v>
      </c>
    </row>
    <row r="1400" spans="1:2">
      <c r="A1400" s="120">
        <v>39412</v>
      </c>
      <c r="B1400" s="121">
        <v>-22897.5</v>
      </c>
    </row>
    <row r="1401" spans="1:2">
      <c r="A1401" s="120">
        <v>39413</v>
      </c>
      <c r="B1401" s="121">
        <v>-22897.5</v>
      </c>
    </row>
    <row r="1402" spans="1:2">
      <c r="A1402" s="120">
        <v>39414</v>
      </c>
      <c r="B1402" s="121">
        <v>-22897.5</v>
      </c>
    </row>
    <row r="1403" spans="1:2">
      <c r="A1403" s="120">
        <v>39415</v>
      </c>
      <c r="B1403" s="121">
        <v>-22897.5</v>
      </c>
    </row>
    <row r="1404" spans="1:2">
      <c r="A1404" s="120">
        <v>39416</v>
      </c>
      <c r="B1404" s="121">
        <v>-22897.5</v>
      </c>
    </row>
    <row r="1405" spans="1:2">
      <c r="A1405" s="120">
        <v>39419</v>
      </c>
      <c r="B1405" s="121">
        <v>-22985</v>
      </c>
    </row>
    <row r="1406" spans="1:2">
      <c r="A1406" s="120">
        <v>39420</v>
      </c>
      <c r="B1406" s="121">
        <v>-22985</v>
      </c>
    </row>
    <row r="1407" spans="1:2">
      <c r="A1407" s="120">
        <v>39421</v>
      </c>
      <c r="B1407" s="121">
        <v>-22985</v>
      </c>
    </row>
    <row r="1408" spans="1:2">
      <c r="A1408" s="120">
        <v>39422</v>
      </c>
      <c r="B1408" s="121">
        <v>-22985</v>
      </c>
    </row>
    <row r="1409" spans="1:2">
      <c r="A1409" s="120">
        <v>39423</v>
      </c>
      <c r="B1409" s="121">
        <v>-22985</v>
      </c>
    </row>
    <row r="1410" spans="1:2">
      <c r="A1410" s="120">
        <v>39426</v>
      </c>
      <c r="B1410" s="121">
        <v>-22985</v>
      </c>
    </row>
    <row r="1411" spans="1:2">
      <c r="A1411" s="120">
        <v>39427</v>
      </c>
      <c r="B1411" s="121">
        <v>-22985</v>
      </c>
    </row>
    <row r="1412" spans="1:2">
      <c r="A1412" s="120">
        <v>39428</v>
      </c>
      <c r="B1412" s="121">
        <v>-22985</v>
      </c>
    </row>
    <row r="1413" spans="1:2">
      <c r="A1413" s="120">
        <v>39429</v>
      </c>
      <c r="B1413" s="121">
        <v>-22985</v>
      </c>
    </row>
    <row r="1414" spans="1:2">
      <c r="A1414" s="120">
        <v>39430</v>
      </c>
      <c r="B1414" s="121">
        <v>-22985</v>
      </c>
    </row>
    <row r="1415" spans="1:2">
      <c r="A1415" s="120">
        <v>39433</v>
      </c>
      <c r="B1415" s="121">
        <v>-22985</v>
      </c>
    </row>
    <row r="1416" spans="1:2">
      <c r="A1416" s="120">
        <v>39434</v>
      </c>
      <c r="B1416" s="121">
        <v>-22985</v>
      </c>
    </row>
    <row r="1417" spans="1:2">
      <c r="A1417" s="120">
        <v>39435</v>
      </c>
      <c r="B1417" s="121">
        <v>-22985</v>
      </c>
    </row>
    <row r="1418" spans="1:2">
      <c r="A1418" s="120">
        <v>39436</v>
      </c>
      <c r="B1418" s="121">
        <v>-22985</v>
      </c>
    </row>
    <row r="1419" spans="1:2">
      <c r="A1419" s="120">
        <v>39437</v>
      </c>
      <c r="B1419" s="121">
        <v>-22985</v>
      </c>
    </row>
    <row r="1420" spans="1:2">
      <c r="A1420" s="120">
        <v>39442</v>
      </c>
      <c r="B1420" s="121">
        <v>-22985</v>
      </c>
    </row>
    <row r="1421" spans="1:2">
      <c r="A1421" s="120">
        <v>39443</v>
      </c>
      <c r="B1421" s="121">
        <v>-22985</v>
      </c>
    </row>
    <row r="1422" spans="1:2">
      <c r="A1422" s="120">
        <v>39444</v>
      </c>
      <c r="B1422" s="121">
        <v>-22985</v>
      </c>
    </row>
    <row r="1423" spans="1:2">
      <c r="A1423" s="120">
        <v>39449</v>
      </c>
      <c r="B1423" s="121">
        <v>-23057.5</v>
      </c>
    </row>
    <row r="1424" spans="1:2">
      <c r="A1424" s="120">
        <v>39450</v>
      </c>
      <c r="B1424" s="121">
        <v>-23057.5</v>
      </c>
    </row>
    <row r="1425" spans="1:2">
      <c r="A1425" s="120">
        <v>39451</v>
      </c>
      <c r="B1425" s="121">
        <v>-23057.5</v>
      </c>
    </row>
    <row r="1426" spans="1:2">
      <c r="A1426" s="120">
        <v>39454</v>
      </c>
      <c r="B1426" s="121">
        <v>-23057.5</v>
      </c>
    </row>
    <row r="1427" spans="1:2">
      <c r="A1427" s="120">
        <v>39455</v>
      </c>
      <c r="B1427" s="121">
        <v>-23057.5</v>
      </c>
    </row>
    <row r="1428" spans="1:2">
      <c r="A1428" s="120">
        <v>39456</v>
      </c>
      <c r="B1428" s="121">
        <v>-23057.5</v>
      </c>
    </row>
    <row r="1429" spans="1:2">
      <c r="A1429" s="120">
        <v>39457</v>
      </c>
      <c r="B1429" s="121">
        <v>-23057.5</v>
      </c>
    </row>
    <row r="1430" spans="1:2">
      <c r="A1430" s="120">
        <v>39458</v>
      </c>
      <c r="B1430" s="121">
        <v>-23057.5</v>
      </c>
    </row>
    <row r="1431" spans="1:2">
      <c r="A1431" s="120">
        <v>39461</v>
      </c>
      <c r="B1431" s="121">
        <v>-23057.5</v>
      </c>
    </row>
    <row r="1432" spans="1:2">
      <c r="A1432" s="120">
        <v>39462</v>
      </c>
      <c r="B1432" s="121">
        <v>-23057.5</v>
      </c>
    </row>
    <row r="1433" spans="1:2">
      <c r="A1433" s="120">
        <v>39463</v>
      </c>
      <c r="B1433" s="121">
        <v>-23057.5</v>
      </c>
    </row>
    <row r="1434" spans="1:2">
      <c r="A1434" s="120">
        <v>39464</v>
      </c>
      <c r="B1434" s="121">
        <v>-23057.5</v>
      </c>
    </row>
    <row r="1435" spans="1:2">
      <c r="A1435" s="120">
        <v>39465</v>
      </c>
      <c r="B1435" s="121">
        <v>-23057.5</v>
      </c>
    </row>
    <row r="1436" spans="1:2">
      <c r="A1436" s="120">
        <v>39468</v>
      </c>
      <c r="B1436" s="121">
        <v>-23057.5</v>
      </c>
    </row>
    <row r="1437" spans="1:2">
      <c r="A1437" s="120">
        <v>39469</v>
      </c>
      <c r="B1437" s="121">
        <v>-23057.5</v>
      </c>
    </row>
    <row r="1438" spans="1:2">
      <c r="A1438" s="120">
        <v>39470</v>
      </c>
      <c r="B1438" s="121">
        <v>-23057.5</v>
      </c>
    </row>
    <row r="1439" spans="1:2">
      <c r="A1439" s="120">
        <v>39471</v>
      </c>
      <c r="B1439" s="121">
        <v>-23057.5</v>
      </c>
    </row>
    <row r="1440" spans="1:2">
      <c r="A1440" s="120">
        <v>39475</v>
      </c>
      <c r="B1440" s="121">
        <v>-23057.5</v>
      </c>
    </row>
    <row r="1441" spans="1:2">
      <c r="A1441" s="120">
        <v>39476</v>
      </c>
      <c r="B1441" s="121">
        <v>-23057.5</v>
      </c>
    </row>
    <row r="1442" spans="1:2">
      <c r="A1442" s="120">
        <v>39477</v>
      </c>
      <c r="B1442" s="121">
        <v>-23057.5</v>
      </c>
    </row>
    <row r="1443" spans="1:2">
      <c r="A1443" s="120">
        <v>39478</v>
      </c>
      <c r="B1443" s="121">
        <v>-23057.5</v>
      </c>
    </row>
    <row r="1444" spans="1:2">
      <c r="A1444" s="120">
        <v>39479</v>
      </c>
      <c r="B1444" s="121">
        <v>-23027.5</v>
      </c>
    </row>
    <row r="1445" spans="1:2">
      <c r="A1445" s="120">
        <v>39484</v>
      </c>
      <c r="B1445" s="121">
        <v>-23027.5</v>
      </c>
    </row>
    <row r="1446" spans="1:2">
      <c r="A1446" s="120">
        <v>39485</v>
      </c>
      <c r="B1446" s="121">
        <v>-23027.5</v>
      </c>
    </row>
    <row r="1447" spans="1:2">
      <c r="A1447" s="120">
        <v>39486</v>
      </c>
      <c r="B1447" s="121">
        <v>-23027.5</v>
      </c>
    </row>
    <row r="1448" spans="1:2">
      <c r="A1448" s="120">
        <v>39489</v>
      </c>
      <c r="B1448" s="121">
        <v>-23027.5</v>
      </c>
    </row>
    <row r="1449" spans="1:2">
      <c r="A1449" s="120">
        <v>39490</v>
      </c>
      <c r="B1449" s="121">
        <v>-23027.5</v>
      </c>
    </row>
    <row r="1450" spans="1:2">
      <c r="A1450" s="120">
        <v>39491</v>
      </c>
      <c r="B1450" s="121">
        <v>-23027.5</v>
      </c>
    </row>
    <row r="1451" spans="1:2">
      <c r="A1451" s="120">
        <v>39492</v>
      </c>
      <c r="B1451" s="121">
        <v>-23027.5</v>
      </c>
    </row>
    <row r="1452" spans="1:2">
      <c r="A1452" s="120">
        <v>39493</v>
      </c>
      <c r="B1452" s="121">
        <v>-23027.5</v>
      </c>
    </row>
    <row r="1453" spans="1:2">
      <c r="A1453" s="120">
        <v>39496</v>
      </c>
      <c r="B1453" s="121">
        <v>-23027.5</v>
      </c>
    </row>
    <row r="1454" spans="1:2">
      <c r="A1454" s="120">
        <v>39497</v>
      </c>
      <c r="B1454" s="121">
        <v>-23027.5</v>
      </c>
    </row>
    <row r="1455" spans="1:2">
      <c r="A1455" s="120">
        <v>39498</v>
      </c>
      <c r="B1455" s="121">
        <v>-23027.5</v>
      </c>
    </row>
    <row r="1456" spans="1:2">
      <c r="A1456" s="120">
        <v>39499</v>
      </c>
      <c r="B1456" s="121">
        <v>-23027.5</v>
      </c>
    </row>
    <row r="1457" spans="1:2">
      <c r="A1457" s="120">
        <v>39500</v>
      </c>
      <c r="B1457" s="121">
        <v>-23027.5</v>
      </c>
    </row>
    <row r="1458" spans="1:2">
      <c r="A1458" s="120">
        <v>39503</v>
      </c>
      <c r="B1458" s="121">
        <v>-23027.5</v>
      </c>
    </row>
    <row r="1459" spans="1:2">
      <c r="A1459" s="120">
        <v>39504</v>
      </c>
      <c r="B1459" s="121">
        <v>-23027.5</v>
      </c>
    </row>
    <row r="1460" spans="1:2">
      <c r="A1460" s="120">
        <v>39505</v>
      </c>
      <c r="B1460" s="121">
        <v>-23027.5</v>
      </c>
    </row>
    <row r="1461" spans="1:2">
      <c r="A1461" s="120">
        <v>39506</v>
      </c>
      <c r="B1461" s="121">
        <v>-23027.5</v>
      </c>
    </row>
    <row r="1462" spans="1:2">
      <c r="A1462" s="120">
        <v>39507</v>
      </c>
      <c r="B1462" s="121">
        <v>-23027.5</v>
      </c>
    </row>
    <row r="1463" spans="1:2">
      <c r="A1463" s="120">
        <v>39510</v>
      </c>
      <c r="B1463" s="121">
        <v>-23102.5</v>
      </c>
    </row>
    <row r="1464" spans="1:2">
      <c r="A1464" s="120">
        <v>39511</v>
      </c>
      <c r="B1464" s="121">
        <v>-23102.5</v>
      </c>
    </row>
    <row r="1465" spans="1:2">
      <c r="A1465" s="120">
        <v>39512</v>
      </c>
      <c r="B1465" s="121">
        <v>-23102.5</v>
      </c>
    </row>
    <row r="1466" spans="1:2">
      <c r="A1466" s="120">
        <v>39513</v>
      </c>
      <c r="B1466" s="121">
        <v>-23102.5</v>
      </c>
    </row>
    <row r="1467" spans="1:2">
      <c r="A1467" s="120">
        <v>39514</v>
      </c>
      <c r="B1467" s="121">
        <v>-23102.5</v>
      </c>
    </row>
    <row r="1468" spans="1:2">
      <c r="A1468" s="120">
        <v>39517</v>
      </c>
      <c r="B1468" s="121">
        <v>-23102.5</v>
      </c>
    </row>
    <row r="1469" spans="1:2">
      <c r="A1469" s="120">
        <v>39518</v>
      </c>
      <c r="B1469" s="121">
        <v>-23102.5</v>
      </c>
    </row>
    <row r="1470" spans="1:2">
      <c r="A1470" s="120">
        <v>39519</v>
      </c>
      <c r="B1470" s="121">
        <v>-23102.5</v>
      </c>
    </row>
    <row r="1471" spans="1:2">
      <c r="A1471" s="120">
        <v>39520</v>
      </c>
      <c r="B1471" s="121">
        <v>-23102.5</v>
      </c>
    </row>
    <row r="1472" spans="1:2">
      <c r="A1472" s="120">
        <v>39521</v>
      </c>
      <c r="B1472" s="121">
        <v>-23102.5</v>
      </c>
    </row>
    <row r="1473" spans="1:2">
      <c r="A1473" s="120">
        <v>39524</v>
      </c>
      <c r="B1473" s="121">
        <v>-23102.5</v>
      </c>
    </row>
    <row r="1474" spans="1:2">
      <c r="A1474" s="120">
        <v>39525</v>
      </c>
      <c r="B1474" s="121">
        <v>-23102.5</v>
      </c>
    </row>
    <row r="1475" spans="1:2">
      <c r="A1475" s="120">
        <v>39526</v>
      </c>
      <c r="B1475" s="121">
        <v>-23102.5</v>
      </c>
    </row>
    <row r="1476" spans="1:2">
      <c r="A1476" s="120">
        <v>39527</v>
      </c>
      <c r="B1476" s="121">
        <v>-23102.5</v>
      </c>
    </row>
    <row r="1477" spans="1:2">
      <c r="A1477" s="120">
        <v>39531</v>
      </c>
      <c r="B1477" s="121">
        <v>-23102.5</v>
      </c>
    </row>
    <row r="1478" spans="1:2">
      <c r="A1478" s="120">
        <v>39532</v>
      </c>
      <c r="B1478" s="121">
        <v>-23102.5</v>
      </c>
    </row>
    <row r="1479" spans="1:2">
      <c r="A1479" s="120">
        <v>39533</v>
      </c>
      <c r="B1479" s="121">
        <v>-23102.5</v>
      </c>
    </row>
    <row r="1480" spans="1:2">
      <c r="A1480" s="120">
        <v>39534</v>
      </c>
      <c r="B1480" s="121">
        <v>-23102.5</v>
      </c>
    </row>
    <row r="1481" spans="1:2">
      <c r="A1481" s="120">
        <v>39535</v>
      </c>
      <c r="B1481" s="121">
        <v>-23102.5</v>
      </c>
    </row>
    <row r="1482" spans="1:2">
      <c r="A1482" s="120">
        <v>39538</v>
      </c>
      <c r="B1482" s="121">
        <v>-23102.5</v>
      </c>
    </row>
    <row r="1483" spans="1:2">
      <c r="A1483" s="120">
        <v>39539</v>
      </c>
      <c r="B1483" s="121">
        <v>-23225</v>
      </c>
    </row>
    <row r="1484" spans="1:2">
      <c r="A1484" s="120">
        <v>39540</v>
      </c>
      <c r="B1484" s="121">
        <v>-23225</v>
      </c>
    </row>
    <row r="1485" spans="1:2">
      <c r="A1485" s="120">
        <v>39541</v>
      </c>
      <c r="B1485" s="121">
        <v>-23225</v>
      </c>
    </row>
    <row r="1486" spans="1:2">
      <c r="A1486" s="120">
        <v>39542</v>
      </c>
      <c r="B1486" s="121">
        <v>-23225</v>
      </c>
    </row>
    <row r="1487" spans="1:2">
      <c r="A1487" s="120">
        <v>39545</v>
      </c>
      <c r="B1487" s="121">
        <v>-23225</v>
      </c>
    </row>
    <row r="1488" spans="1:2">
      <c r="A1488" s="120">
        <v>39546</v>
      </c>
      <c r="B1488" s="121">
        <v>-23225</v>
      </c>
    </row>
    <row r="1489" spans="1:2">
      <c r="A1489" s="120">
        <v>39547</v>
      </c>
      <c r="B1489" s="121">
        <v>-23225</v>
      </c>
    </row>
    <row r="1490" spans="1:2">
      <c r="A1490" s="120">
        <v>39548</v>
      </c>
      <c r="B1490" s="121">
        <v>-23225</v>
      </c>
    </row>
    <row r="1491" spans="1:2">
      <c r="A1491" s="120">
        <v>39549</v>
      </c>
      <c r="B1491" s="121">
        <v>-23225</v>
      </c>
    </row>
    <row r="1492" spans="1:2">
      <c r="A1492" s="120">
        <v>39552</v>
      </c>
      <c r="B1492" s="121">
        <v>-23225</v>
      </c>
    </row>
    <row r="1493" spans="1:2">
      <c r="A1493" s="120">
        <v>39553</v>
      </c>
      <c r="B1493" s="121">
        <v>-23225</v>
      </c>
    </row>
    <row r="1494" spans="1:2">
      <c r="A1494" s="120">
        <v>39554</v>
      </c>
      <c r="B1494" s="121">
        <v>-23225</v>
      </c>
    </row>
    <row r="1495" spans="1:2">
      <c r="A1495" s="120">
        <v>39555</v>
      </c>
      <c r="B1495" s="121">
        <v>-23225</v>
      </c>
    </row>
    <row r="1496" spans="1:2">
      <c r="A1496" s="120">
        <v>39556</v>
      </c>
      <c r="B1496" s="121">
        <v>-23225</v>
      </c>
    </row>
    <row r="1497" spans="1:2">
      <c r="A1497" s="120">
        <v>39560</v>
      </c>
      <c r="B1497" s="121">
        <v>-23225</v>
      </c>
    </row>
    <row r="1498" spans="1:2">
      <c r="A1498" s="120">
        <v>39561</v>
      </c>
      <c r="B1498" s="121">
        <v>-23225</v>
      </c>
    </row>
    <row r="1499" spans="1:2">
      <c r="A1499" s="120">
        <v>39562</v>
      </c>
      <c r="B1499" s="121">
        <v>-23225</v>
      </c>
    </row>
    <row r="1500" spans="1:2">
      <c r="A1500" s="120">
        <v>39563</v>
      </c>
      <c r="B1500" s="121">
        <v>-23225</v>
      </c>
    </row>
    <row r="1501" spans="1:2">
      <c r="A1501" s="120">
        <v>39566</v>
      </c>
      <c r="B1501" s="121">
        <v>-23225</v>
      </c>
    </row>
    <row r="1502" spans="1:2">
      <c r="A1502" s="120">
        <v>39567</v>
      </c>
      <c r="B1502" s="121">
        <v>-23225</v>
      </c>
    </row>
    <row r="1503" spans="1:2">
      <c r="A1503" s="120">
        <v>39568</v>
      </c>
      <c r="B1503" s="121">
        <v>-23225</v>
      </c>
    </row>
    <row r="1504" spans="1:2">
      <c r="A1504" s="120">
        <v>39570</v>
      </c>
      <c r="B1504" s="121">
        <v>-23280</v>
      </c>
    </row>
    <row r="1505" spans="1:2">
      <c r="A1505" s="120">
        <v>39573</v>
      </c>
      <c r="B1505" s="121">
        <v>-23280</v>
      </c>
    </row>
    <row r="1506" spans="1:2">
      <c r="A1506" s="120">
        <v>39574</v>
      </c>
      <c r="B1506" s="121">
        <v>-23280</v>
      </c>
    </row>
    <row r="1507" spans="1:2">
      <c r="A1507" s="120">
        <v>39575</v>
      </c>
      <c r="B1507" s="121">
        <v>-23280</v>
      </c>
    </row>
    <row r="1508" spans="1:2">
      <c r="A1508" s="120">
        <v>39576</v>
      </c>
      <c r="B1508" s="121">
        <v>-23280</v>
      </c>
    </row>
    <row r="1509" spans="1:2">
      <c r="A1509" s="120">
        <v>39577</v>
      </c>
      <c r="B1509" s="121">
        <v>-23280</v>
      </c>
    </row>
    <row r="1510" spans="1:2">
      <c r="A1510" s="120">
        <v>39580</v>
      </c>
      <c r="B1510" s="121">
        <v>-23280</v>
      </c>
    </row>
    <row r="1511" spans="1:2">
      <c r="A1511" s="120">
        <v>39581</v>
      </c>
      <c r="B1511" s="121">
        <v>-23280</v>
      </c>
    </row>
    <row r="1512" spans="1:2">
      <c r="A1512" s="120">
        <v>39582</v>
      </c>
      <c r="B1512" s="121">
        <v>-23280</v>
      </c>
    </row>
    <row r="1513" spans="1:2">
      <c r="A1513" s="120">
        <v>39583</v>
      </c>
      <c r="B1513" s="121">
        <v>-23280</v>
      </c>
    </row>
    <row r="1514" spans="1:2">
      <c r="A1514" s="120">
        <v>39584</v>
      </c>
      <c r="B1514" s="121">
        <v>-23280</v>
      </c>
    </row>
    <row r="1515" spans="1:2">
      <c r="A1515" s="120">
        <v>39587</v>
      </c>
      <c r="B1515" s="121">
        <v>-23280</v>
      </c>
    </row>
    <row r="1516" spans="1:2">
      <c r="A1516" s="120">
        <v>39588</v>
      </c>
      <c r="B1516" s="121">
        <v>-23280</v>
      </c>
    </row>
    <row r="1517" spans="1:2">
      <c r="A1517" s="120">
        <v>39589</v>
      </c>
      <c r="B1517" s="121">
        <v>-23280</v>
      </c>
    </row>
    <row r="1518" spans="1:2">
      <c r="A1518" s="120">
        <v>39591</v>
      </c>
      <c r="B1518" s="121">
        <v>-23280</v>
      </c>
    </row>
    <row r="1519" spans="1:2">
      <c r="A1519" s="120">
        <v>39594</v>
      </c>
      <c r="B1519" s="121">
        <v>-23280</v>
      </c>
    </row>
    <row r="1520" spans="1:2">
      <c r="A1520" s="120">
        <v>39595</v>
      </c>
      <c r="B1520" s="121">
        <v>-23280</v>
      </c>
    </row>
    <row r="1521" spans="1:2">
      <c r="A1521" s="120">
        <v>39596</v>
      </c>
      <c r="B1521" s="121">
        <v>-23280</v>
      </c>
    </row>
    <row r="1522" spans="1:2">
      <c r="A1522" s="120">
        <v>39597</v>
      </c>
      <c r="B1522" s="121">
        <v>-23280</v>
      </c>
    </row>
    <row r="1523" spans="1:2">
      <c r="A1523" s="120">
        <v>39598</v>
      </c>
      <c r="B1523" s="121">
        <v>-23280</v>
      </c>
    </row>
    <row r="1524" spans="1:2">
      <c r="A1524" s="120">
        <v>39601</v>
      </c>
      <c r="B1524" s="121">
        <v>-23380</v>
      </c>
    </row>
    <row r="1525" spans="1:2">
      <c r="A1525" s="120">
        <v>39602</v>
      </c>
      <c r="B1525" s="121">
        <v>-23380</v>
      </c>
    </row>
    <row r="1526" spans="1:2">
      <c r="A1526" s="120">
        <v>39603</v>
      </c>
      <c r="B1526" s="121">
        <v>-23380</v>
      </c>
    </row>
    <row r="1527" spans="1:2">
      <c r="A1527" s="120">
        <v>39604</v>
      </c>
      <c r="B1527" s="121">
        <v>-23380</v>
      </c>
    </row>
    <row r="1528" spans="1:2">
      <c r="A1528" s="120">
        <v>39605</v>
      </c>
      <c r="B1528" s="121">
        <v>-23380</v>
      </c>
    </row>
    <row r="1529" spans="1:2">
      <c r="A1529" s="120">
        <v>39608</v>
      </c>
      <c r="B1529" s="121">
        <v>-23380</v>
      </c>
    </row>
    <row r="1530" spans="1:2">
      <c r="A1530" s="120">
        <v>39609</v>
      </c>
      <c r="B1530" s="121">
        <v>-23380</v>
      </c>
    </row>
    <row r="1531" spans="1:2">
      <c r="A1531" s="120">
        <v>39610</v>
      </c>
      <c r="B1531" s="121">
        <v>-23380</v>
      </c>
    </row>
    <row r="1532" spans="1:2">
      <c r="A1532" s="120">
        <v>39611</v>
      </c>
      <c r="B1532" s="121">
        <v>-23380</v>
      </c>
    </row>
    <row r="1533" spans="1:2">
      <c r="A1533" s="120">
        <v>39612</v>
      </c>
      <c r="B1533" s="121">
        <v>-23380</v>
      </c>
    </row>
    <row r="1534" spans="1:2">
      <c r="A1534" s="120">
        <v>39615</v>
      </c>
      <c r="B1534" s="121">
        <v>-23380</v>
      </c>
    </row>
    <row r="1535" spans="1:2">
      <c r="A1535" s="120">
        <v>39616</v>
      </c>
      <c r="B1535" s="121">
        <v>-23380</v>
      </c>
    </row>
    <row r="1536" spans="1:2">
      <c r="A1536" s="120">
        <v>39617</v>
      </c>
      <c r="B1536" s="121">
        <v>-23380</v>
      </c>
    </row>
    <row r="1537" spans="1:2">
      <c r="A1537" s="120">
        <v>39618</v>
      </c>
      <c r="B1537" s="121">
        <v>-23380</v>
      </c>
    </row>
    <row r="1538" spans="1:2">
      <c r="A1538" s="120">
        <v>39619</v>
      </c>
      <c r="B1538" s="121">
        <v>-23380</v>
      </c>
    </row>
    <row r="1539" spans="1:2">
      <c r="A1539" s="120">
        <v>39622</v>
      </c>
      <c r="B1539" s="121">
        <v>-23380</v>
      </c>
    </row>
    <row r="1540" spans="1:2">
      <c r="A1540" s="120">
        <v>39623</v>
      </c>
      <c r="B1540" s="121">
        <v>-23380</v>
      </c>
    </row>
    <row r="1541" spans="1:2">
      <c r="A1541" s="120">
        <v>39624</v>
      </c>
      <c r="B1541" s="121">
        <v>-23380</v>
      </c>
    </row>
    <row r="1542" spans="1:2">
      <c r="A1542" s="120">
        <v>39625</v>
      </c>
      <c r="B1542" s="121">
        <v>-23380</v>
      </c>
    </row>
    <row r="1543" spans="1:2">
      <c r="A1543" s="120">
        <v>39626</v>
      </c>
      <c r="B1543" s="121">
        <v>-23380</v>
      </c>
    </row>
    <row r="1544" spans="1:2">
      <c r="A1544" s="120">
        <v>39629</v>
      </c>
      <c r="B1544" s="121">
        <v>-23380</v>
      </c>
    </row>
    <row r="1545" spans="1:2">
      <c r="A1545" s="120">
        <v>39630</v>
      </c>
      <c r="B1545" s="121">
        <v>-22558</v>
      </c>
    </row>
    <row r="1546" spans="1:2">
      <c r="A1546" s="120">
        <v>39631</v>
      </c>
      <c r="B1546" s="121">
        <v>-22558</v>
      </c>
    </row>
    <row r="1547" spans="1:2">
      <c r="A1547" s="120">
        <v>39632</v>
      </c>
      <c r="B1547" s="121">
        <v>-22558</v>
      </c>
    </row>
    <row r="1548" spans="1:2">
      <c r="A1548" s="120">
        <v>39633</v>
      </c>
      <c r="B1548" s="121">
        <v>-22558</v>
      </c>
    </row>
    <row r="1549" spans="1:2">
      <c r="A1549" s="120">
        <v>39636</v>
      </c>
      <c r="B1549" s="121">
        <v>-22558</v>
      </c>
    </row>
    <row r="1550" spans="1:2">
      <c r="A1550" s="120">
        <v>39637</v>
      </c>
      <c r="B1550" s="121">
        <v>-22558</v>
      </c>
    </row>
    <row r="1551" spans="1:2">
      <c r="A1551" s="120">
        <v>39639</v>
      </c>
      <c r="B1551" s="121">
        <v>-22558</v>
      </c>
    </row>
    <row r="1552" spans="1:2">
      <c r="A1552" s="120">
        <v>39640</v>
      </c>
      <c r="B1552" s="121">
        <v>-22558</v>
      </c>
    </row>
    <row r="1553" spans="1:2">
      <c r="A1553" s="120">
        <v>39643</v>
      </c>
      <c r="B1553" s="121">
        <v>-22558</v>
      </c>
    </row>
    <row r="1554" spans="1:2">
      <c r="A1554" s="120">
        <v>39644</v>
      </c>
      <c r="B1554" s="121">
        <v>-22558</v>
      </c>
    </row>
    <row r="1555" spans="1:2">
      <c r="A1555" s="120">
        <v>39645</v>
      </c>
      <c r="B1555" s="121">
        <v>-22648</v>
      </c>
    </row>
    <row r="1556" spans="1:2">
      <c r="A1556" s="120">
        <v>39646</v>
      </c>
      <c r="B1556" s="121">
        <v>-22648</v>
      </c>
    </row>
    <row r="1557" spans="1:2">
      <c r="A1557" s="120">
        <v>39647</v>
      </c>
      <c r="B1557" s="121">
        <v>-22648</v>
      </c>
    </row>
    <row r="1558" spans="1:2">
      <c r="A1558" s="120">
        <v>39650</v>
      </c>
      <c r="B1558" s="121">
        <v>-22648</v>
      </c>
    </row>
    <row r="1559" spans="1:2">
      <c r="A1559" s="120">
        <v>39651</v>
      </c>
      <c r="B1559" s="121">
        <v>-22648</v>
      </c>
    </row>
    <row r="1560" spans="1:2">
      <c r="A1560" s="120">
        <v>39652</v>
      </c>
      <c r="B1560" s="121">
        <v>-22648</v>
      </c>
    </row>
    <row r="1561" spans="1:2">
      <c r="A1561" s="120">
        <v>39653</v>
      </c>
      <c r="B1561" s="121">
        <v>-22648</v>
      </c>
    </row>
    <row r="1562" spans="1:2">
      <c r="A1562" s="120">
        <v>39654</v>
      </c>
      <c r="B1562" s="121">
        <v>-22648</v>
      </c>
    </row>
    <row r="1563" spans="1:2">
      <c r="A1563" s="120">
        <v>39657</v>
      </c>
      <c r="B1563" s="121">
        <v>-22648</v>
      </c>
    </row>
    <row r="1564" spans="1:2">
      <c r="A1564" s="120">
        <v>39658</v>
      </c>
      <c r="B1564" s="121">
        <v>-22648</v>
      </c>
    </row>
    <row r="1565" spans="1:2">
      <c r="A1565" s="120">
        <v>39659</v>
      </c>
      <c r="B1565" s="121">
        <v>-22648</v>
      </c>
    </row>
    <row r="1566" spans="1:2">
      <c r="A1566" s="120">
        <v>39660</v>
      </c>
      <c r="B1566" s="121">
        <v>-22648</v>
      </c>
    </row>
    <row r="1567" spans="1:2">
      <c r="A1567" s="120">
        <v>39661</v>
      </c>
      <c r="B1567" s="121">
        <v>-22548</v>
      </c>
    </row>
    <row r="1568" spans="1:2">
      <c r="A1568" s="120">
        <v>39664</v>
      </c>
      <c r="B1568" s="121">
        <v>-22548</v>
      </c>
    </row>
    <row r="1569" spans="1:2">
      <c r="A1569" s="120">
        <v>39665</v>
      </c>
      <c r="B1569" s="121">
        <v>-22548</v>
      </c>
    </row>
    <row r="1570" spans="1:2">
      <c r="A1570" s="120">
        <v>39666</v>
      </c>
      <c r="B1570" s="121">
        <v>-22548</v>
      </c>
    </row>
    <row r="1571" spans="1:2">
      <c r="A1571" s="120">
        <v>39667</v>
      </c>
      <c r="B1571" s="121">
        <v>-22548</v>
      </c>
    </row>
    <row r="1572" spans="1:2">
      <c r="A1572" s="120">
        <v>39668</v>
      </c>
      <c r="B1572" s="121">
        <v>-22548</v>
      </c>
    </row>
    <row r="1573" spans="1:2">
      <c r="A1573" s="120">
        <v>39671</v>
      </c>
      <c r="B1573" s="121">
        <v>-22548</v>
      </c>
    </row>
    <row r="1574" spans="1:2">
      <c r="A1574" s="120">
        <v>39672</v>
      </c>
      <c r="B1574" s="121">
        <v>-22548</v>
      </c>
    </row>
    <row r="1575" spans="1:2">
      <c r="A1575" s="120">
        <v>39673</v>
      </c>
      <c r="B1575" s="121">
        <v>-22548</v>
      </c>
    </row>
    <row r="1576" spans="1:2">
      <c r="A1576" s="120">
        <v>39674</v>
      </c>
      <c r="B1576" s="121">
        <v>-22548</v>
      </c>
    </row>
    <row r="1577" spans="1:2">
      <c r="A1577" s="120">
        <v>39675</v>
      </c>
      <c r="B1577" s="121">
        <v>-22548</v>
      </c>
    </row>
    <row r="1578" spans="1:2">
      <c r="A1578" s="120">
        <v>39678</v>
      </c>
      <c r="B1578" s="121">
        <v>-22548</v>
      </c>
    </row>
    <row r="1579" spans="1:2">
      <c r="A1579" s="120">
        <v>39679</v>
      </c>
      <c r="B1579" s="121">
        <v>-22548</v>
      </c>
    </row>
    <row r="1580" spans="1:2">
      <c r="A1580" s="120">
        <v>39680</v>
      </c>
      <c r="B1580" s="121">
        <v>-22548</v>
      </c>
    </row>
    <row r="1581" spans="1:2">
      <c r="A1581" s="120">
        <v>39681</v>
      </c>
      <c r="B1581" s="121">
        <v>-22548</v>
      </c>
    </row>
    <row r="1582" spans="1:2">
      <c r="A1582" s="120">
        <v>39682</v>
      </c>
      <c r="B1582" s="121">
        <v>-22548</v>
      </c>
    </row>
    <row r="1583" spans="1:2">
      <c r="A1583" s="120">
        <v>39685</v>
      </c>
      <c r="B1583" s="121">
        <v>-22548</v>
      </c>
    </row>
    <row r="1584" spans="1:2">
      <c r="A1584" s="120">
        <v>39686</v>
      </c>
      <c r="B1584" s="121">
        <v>-22548</v>
      </c>
    </row>
    <row r="1585" spans="1:2">
      <c r="A1585" s="120">
        <v>39687</v>
      </c>
      <c r="B1585" s="121">
        <v>-22548</v>
      </c>
    </row>
    <row r="1586" spans="1:2">
      <c r="A1586" s="120">
        <v>39688</v>
      </c>
      <c r="B1586" s="121">
        <v>-22548</v>
      </c>
    </row>
    <row r="1587" spans="1:2">
      <c r="A1587" s="120">
        <v>39689</v>
      </c>
      <c r="B1587" s="121">
        <v>-22548</v>
      </c>
    </row>
    <row r="1588" spans="1:2">
      <c r="A1588" s="120">
        <v>39692</v>
      </c>
      <c r="B1588" s="121">
        <v>-22340</v>
      </c>
    </row>
    <row r="1589" spans="1:2">
      <c r="A1589" s="120">
        <v>39693</v>
      </c>
      <c r="B1589" s="121">
        <v>-22340</v>
      </c>
    </row>
    <row r="1590" spans="1:2">
      <c r="A1590" s="120">
        <v>39694</v>
      </c>
      <c r="B1590" s="121">
        <v>-22340</v>
      </c>
    </row>
    <row r="1591" spans="1:2">
      <c r="A1591" s="120">
        <v>39695</v>
      </c>
      <c r="B1591" s="121">
        <v>-22340</v>
      </c>
    </row>
    <row r="1592" spans="1:2">
      <c r="A1592" s="120">
        <v>39696</v>
      </c>
      <c r="B1592" s="121">
        <v>-22340</v>
      </c>
    </row>
    <row r="1593" spans="1:2">
      <c r="A1593" s="120">
        <v>39699</v>
      </c>
      <c r="B1593" s="121">
        <v>-22340</v>
      </c>
    </row>
    <row r="1594" spans="1:2">
      <c r="A1594" s="120">
        <v>39700</v>
      </c>
      <c r="B1594" s="121">
        <v>-22340</v>
      </c>
    </row>
    <row r="1595" spans="1:2">
      <c r="A1595" s="120">
        <v>39701</v>
      </c>
      <c r="B1595" s="121">
        <v>-22340</v>
      </c>
    </row>
    <row r="1596" spans="1:2">
      <c r="A1596" s="120">
        <v>39702</v>
      </c>
      <c r="B1596" s="121">
        <v>-22340</v>
      </c>
    </row>
    <row r="1597" spans="1:2">
      <c r="A1597" s="120">
        <v>39703</v>
      </c>
      <c r="B1597" s="121">
        <v>-22340</v>
      </c>
    </row>
    <row r="1598" spans="1:2">
      <c r="A1598" s="120">
        <v>39706</v>
      </c>
      <c r="B1598" s="121">
        <v>-22417.5</v>
      </c>
    </row>
    <row r="1599" spans="1:2">
      <c r="A1599" s="120">
        <v>39707</v>
      </c>
      <c r="B1599" s="121">
        <v>-22417.5</v>
      </c>
    </row>
    <row r="1600" spans="1:2">
      <c r="A1600" s="120">
        <v>39708</v>
      </c>
      <c r="B1600" s="121">
        <v>-22417.5</v>
      </c>
    </row>
    <row r="1601" spans="1:2">
      <c r="A1601" s="120">
        <v>39709</v>
      </c>
      <c r="B1601" s="121">
        <v>-22417.5</v>
      </c>
    </row>
    <row r="1602" spans="1:2">
      <c r="A1602" s="120">
        <v>39710</v>
      </c>
      <c r="B1602" s="121">
        <v>-22417.5</v>
      </c>
    </row>
    <row r="1603" spans="1:2">
      <c r="A1603" s="120">
        <v>39713</v>
      </c>
      <c r="B1603" s="121">
        <v>-22417.5</v>
      </c>
    </row>
    <row r="1604" spans="1:2">
      <c r="A1604" s="120">
        <v>39714</v>
      </c>
      <c r="B1604" s="121">
        <v>-22417.5</v>
      </c>
    </row>
    <row r="1605" spans="1:2">
      <c r="A1605" s="120">
        <v>39715</v>
      </c>
      <c r="B1605" s="121">
        <v>-22417.5</v>
      </c>
    </row>
    <row r="1606" spans="1:2">
      <c r="A1606" s="120">
        <v>39716</v>
      </c>
      <c r="B1606" s="121">
        <v>-22417.5</v>
      </c>
    </row>
    <row r="1607" spans="1:2">
      <c r="A1607" s="120">
        <v>39717</v>
      </c>
      <c r="B1607" s="121">
        <v>-22417.5</v>
      </c>
    </row>
    <row r="1608" spans="1:2">
      <c r="A1608" s="120">
        <v>39720</v>
      </c>
      <c r="B1608" s="121">
        <v>-22417.5</v>
      </c>
    </row>
    <row r="1609" spans="1:2">
      <c r="A1609" s="120">
        <v>39721</v>
      </c>
      <c r="B1609" s="121">
        <v>-22417.5</v>
      </c>
    </row>
    <row r="1610" spans="1:2">
      <c r="A1610" s="120">
        <v>39722</v>
      </c>
      <c r="B1610" s="121">
        <v>-20945</v>
      </c>
    </row>
    <row r="1611" spans="1:2">
      <c r="A1611" s="120">
        <v>39723</v>
      </c>
      <c r="B1611" s="121">
        <v>-20945</v>
      </c>
    </row>
    <row r="1612" spans="1:2">
      <c r="A1612" s="120">
        <v>39724</v>
      </c>
      <c r="B1612" s="121">
        <v>-20945</v>
      </c>
    </row>
    <row r="1613" spans="1:2">
      <c r="A1613" s="120">
        <v>39727</v>
      </c>
      <c r="B1613" s="121">
        <v>-20945</v>
      </c>
    </row>
    <row r="1614" spans="1:2">
      <c r="A1614" s="120">
        <v>39728</v>
      </c>
      <c r="B1614" s="121">
        <v>-20945</v>
      </c>
    </row>
    <row r="1615" spans="1:2">
      <c r="A1615" s="120">
        <v>39729</v>
      </c>
      <c r="B1615" s="121">
        <v>-18100</v>
      </c>
    </row>
    <row r="1616" spans="1:2">
      <c r="A1616" s="120">
        <v>39730</v>
      </c>
      <c r="B1616" s="121">
        <v>-16750</v>
      </c>
    </row>
    <row r="1617" spans="1:2">
      <c r="A1617" s="120">
        <v>39731</v>
      </c>
      <c r="B1617" s="121">
        <v>-15817.5</v>
      </c>
    </row>
    <row r="1618" spans="1:2">
      <c r="A1618" s="120">
        <v>39734</v>
      </c>
      <c r="B1618" s="121">
        <v>-15220.5</v>
      </c>
    </row>
    <row r="1619" spans="1:2">
      <c r="A1619" s="120">
        <v>39735</v>
      </c>
      <c r="B1619" s="121">
        <v>-14715</v>
      </c>
    </row>
    <row r="1620" spans="1:2">
      <c r="A1620" s="120">
        <v>39736</v>
      </c>
      <c r="B1620" s="121">
        <v>-13455</v>
      </c>
    </row>
    <row r="1621" spans="1:2">
      <c r="A1621" s="120">
        <v>39737</v>
      </c>
      <c r="B1621" s="121">
        <v>-12119.5</v>
      </c>
    </row>
    <row r="1622" spans="1:2">
      <c r="A1622" s="120">
        <v>39738</v>
      </c>
      <c r="B1622" s="121">
        <v>-10264.5</v>
      </c>
    </row>
    <row r="1623" spans="1:2">
      <c r="A1623" s="120">
        <v>39741</v>
      </c>
      <c r="B1623" s="121">
        <v>-8864.5</v>
      </c>
    </row>
    <row r="1624" spans="1:2">
      <c r="A1624" s="120">
        <v>39742</v>
      </c>
      <c r="B1624" s="121">
        <v>-8064.5000000000009</v>
      </c>
    </row>
    <row r="1625" spans="1:2">
      <c r="A1625" s="120">
        <v>39743</v>
      </c>
      <c r="B1625" s="121">
        <v>-7564.5</v>
      </c>
    </row>
    <row r="1626" spans="1:2">
      <c r="A1626" s="120">
        <v>39744</v>
      </c>
      <c r="B1626" s="121">
        <v>-7048</v>
      </c>
    </row>
    <row r="1627" spans="1:2">
      <c r="A1627" s="120">
        <v>39745</v>
      </c>
      <c r="B1627" s="121">
        <v>-4748</v>
      </c>
    </row>
    <row r="1628" spans="1:2">
      <c r="A1628" s="120">
        <v>39748</v>
      </c>
      <c r="B1628" s="121">
        <v>-2230</v>
      </c>
    </row>
    <row r="1629" spans="1:2">
      <c r="A1629" s="120">
        <v>39749</v>
      </c>
      <c r="B1629" s="121">
        <v>-1392.5</v>
      </c>
    </row>
    <row r="1630" spans="1:2">
      <c r="A1630" s="120">
        <v>39750</v>
      </c>
      <c r="B1630" s="121">
        <v>-887.5</v>
      </c>
    </row>
    <row r="1631" spans="1:2">
      <c r="A1631" s="120">
        <v>39751</v>
      </c>
      <c r="B1631" s="121">
        <v>217.5</v>
      </c>
    </row>
    <row r="1632" spans="1:2">
      <c r="A1632" s="120">
        <v>39752</v>
      </c>
      <c r="B1632" s="121">
        <v>1204.75</v>
      </c>
    </row>
    <row r="1633" spans="1:2">
      <c r="A1633" s="120">
        <v>39755</v>
      </c>
      <c r="B1633" s="121">
        <v>1717.25</v>
      </c>
    </row>
    <row r="1634" spans="1:2">
      <c r="A1634" s="120">
        <v>39756</v>
      </c>
      <c r="B1634" s="121">
        <v>2567.25</v>
      </c>
    </row>
    <row r="1635" spans="1:2">
      <c r="A1635" s="120">
        <v>39757</v>
      </c>
      <c r="B1635" s="121">
        <v>3179.75</v>
      </c>
    </row>
    <row r="1636" spans="1:2">
      <c r="A1636" s="120">
        <v>39758</v>
      </c>
      <c r="B1636" s="121">
        <v>3663.25</v>
      </c>
    </row>
    <row r="1637" spans="1:2">
      <c r="A1637" s="120">
        <v>39759</v>
      </c>
      <c r="B1637" s="121">
        <v>4095.25</v>
      </c>
    </row>
    <row r="1638" spans="1:2">
      <c r="A1638" s="120">
        <v>39762</v>
      </c>
      <c r="B1638" s="121">
        <v>5095.25</v>
      </c>
    </row>
    <row r="1639" spans="1:2">
      <c r="A1639" s="120">
        <v>39763</v>
      </c>
      <c r="B1639" s="121">
        <v>5309.75</v>
      </c>
    </row>
    <row r="1640" spans="1:2">
      <c r="A1640" s="120">
        <v>39764</v>
      </c>
      <c r="B1640" s="121">
        <v>5454.75</v>
      </c>
    </row>
    <row r="1641" spans="1:2">
      <c r="A1641" s="120">
        <v>39765</v>
      </c>
      <c r="B1641" s="121">
        <v>6454.75</v>
      </c>
    </row>
    <row r="1642" spans="1:2">
      <c r="A1642" s="120">
        <v>39766</v>
      </c>
      <c r="B1642" s="121">
        <v>6954.75</v>
      </c>
    </row>
    <row r="1643" spans="1:2">
      <c r="A1643" s="120">
        <v>39769</v>
      </c>
      <c r="B1643" s="121">
        <v>7654.75</v>
      </c>
    </row>
    <row r="1644" spans="1:2">
      <c r="A1644" s="120">
        <v>39770</v>
      </c>
      <c r="B1644" s="121">
        <v>8154.75</v>
      </c>
    </row>
    <row r="1645" spans="1:2">
      <c r="A1645" s="120">
        <v>39771</v>
      </c>
      <c r="B1645" s="121">
        <v>8513.75</v>
      </c>
    </row>
    <row r="1646" spans="1:2">
      <c r="A1646" s="120">
        <v>39773</v>
      </c>
      <c r="B1646" s="121">
        <v>8740.25</v>
      </c>
    </row>
    <row r="1647" spans="1:2">
      <c r="A1647" s="120">
        <v>39776</v>
      </c>
      <c r="B1647" s="121">
        <v>9115.25</v>
      </c>
    </row>
    <row r="1648" spans="1:2">
      <c r="A1648" s="120">
        <v>39777</v>
      </c>
      <c r="B1648" s="121">
        <v>9615.25</v>
      </c>
    </row>
    <row r="1649" spans="1:2">
      <c r="A1649" s="120">
        <v>39778</v>
      </c>
      <c r="B1649" s="121">
        <v>9901.25</v>
      </c>
    </row>
    <row r="1650" spans="1:2">
      <c r="A1650" s="120">
        <v>39779</v>
      </c>
      <c r="B1650" s="121">
        <v>10160.75</v>
      </c>
    </row>
    <row r="1651" spans="1:2">
      <c r="A1651" s="120">
        <v>39780</v>
      </c>
      <c r="B1651" s="121">
        <v>10160.75</v>
      </c>
    </row>
    <row r="1652" spans="1:2">
      <c r="A1652" s="120">
        <v>39783</v>
      </c>
      <c r="B1652" s="121">
        <v>10068.25</v>
      </c>
    </row>
    <row r="1653" spans="1:2">
      <c r="A1653" s="120">
        <v>39784</v>
      </c>
      <c r="B1653" s="121">
        <v>10068.25</v>
      </c>
    </row>
    <row r="1654" spans="1:2">
      <c r="A1654" s="120">
        <v>39785</v>
      </c>
      <c r="B1654" s="121">
        <v>10068.25</v>
      </c>
    </row>
    <row r="1655" spans="1:2">
      <c r="A1655" s="120">
        <v>39786</v>
      </c>
      <c r="B1655" s="121">
        <v>10068.25</v>
      </c>
    </row>
    <row r="1656" spans="1:2">
      <c r="A1656" s="120">
        <v>39787</v>
      </c>
      <c r="B1656" s="121">
        <v>10384.25</v>
      </c>
    </row>
    <row r="1657" spans="1:2">
      <c r="A1657" s="120">
        <v>39790</v>
      </c>
      <c r="B1657" s="121">
        <v>11745.25</v>
      </c>
    </row>
    <row r="1658" spans="1:2">
      <c r="A1658" s="120">
        <v>39791</v>
      </c>
      <c r="B1658" s="121">
        <v>11745.25</v>
      </c>
    </row>
    <row r="1659" spans="1:2">
      <c r="A1659" s="120">
        <v>39792</v>
      </c>
      <c r="B1659" s="121">
        <v>11745.25</v>
      </c>
    </row>
    <row r="1660" spans="1:2">
      <c r="A1660" s="120">
        <v>39793</v>
      </c>
      <c r="B1660" s="121">
        <v>11745.25</v>
      </c>
    </row>
    <row r="1661" spans="1:2">
      <c r="A1661" s="120">
        <v>39794</v>
      </c>
      <c r="B1661" s="121">
        <v>11745.25</v>
      </c>
    </row>
    <row r="1662" spans="1:2">
      <c r="A1662" s="120">
        <v>39797</v>
      </c>
      <c r="B1662" s="121">
        <v>11745.25</v>
      </c>
    </row>
    <row r="1663" spans="1:2">
      <c r="A1663" s="120">
        <v>39798</v>
      </c>
      <c r="B1663" s="121">
        <v>11745.25</v>
      </c>
    </row>
    <row r="1664" spans="1:2">
      <c r="A1664" s="120">
        <v>39799</v>
      </c>
      <c r="B1664" s="121">
        <v>11745.25</v>
      </c>
    </row>
    <row r="1665" spans="1:2">
      <c r="A1665" s="120">
        <v>39800</v>
      </c>
      <c r="B1665" s="121">
        <v>11745.25</v>
      </c>
    </row>
    <row r="1666" spans="1:2">
      <c r="A1666" s="120">
        <v>39801</v>
      </c>
      <c r="B1666" s="121">
        <v>11745.25</v>
      </c>
    </row>
    <row r="1667" spans="1:2">
      <c r="A1667" s="120">
        <v>39804</v>
      </c>
      <c r="B1667" s="121">
        <v>11745.25</v>
      </c>
    </row>
    <row r="1668" spans="1:2">
      <c r="A1668" s="120">
        <v>39805</v>
      </c>
      <c r="B1668" s="121">
        <v>11745.25</v>
      </c>
    </row>
    <row r="1669" spans="1:2">
      <c r="A1669" s="120">
        <v>39808</v>
      </c>
      <c r="B1669" s="121">
        <v>11745.25</v>
      </c>
    </row>
    <row r="1670" spans="1:2">
      <c r="A1670" s="120">
        <v>39811</v>
      </c>
      <c r="B1670" s="121">
        <v>11745.25</v>
      </c>
    </row>
    <row r="1671" spans="1:2">
      <c r="A1671" s="120">
        <v>39812</v>
      </c>
      <c r="B1671" s="121">
        <v>11745.25</v>
      </c>
    </row>
    <row r="1672" spans="1:2">
      <c r="A1672" s="120">
        <v>39815</v>
      </c>
      <c r="B1672" s="121">
        <v>11838.5</v>
      </c>
    </row>
    <row r="1673" spans="1:2">
      <c r="A1673" s="120">
        <v>39818</v>
      </c>
      <c r="B1673" s="121">
        <v>11838.5</v>
      </c>
    </row>
    <row r="1674" spans="1:2">
      <c r="A1674" s="120">
        <v>39819</v>
      </c>
      <c r="B1674" s="121">
        <v>11838.5</v>
      </c>
    </row>
    <row r="1675" spans="1:2">
      <c r="A1675" s="120">
        <v>39820</v>
      </c>
      <c r="B1675" s="121">
        <v>11838.5</v>
      </c>
    </row>
    <row r="1676" spans="1:2">
      <c r="A1676" s="120">
        <v>39821</v>
      </c>
      <c r="B1676" s="121">
        <v>11838.5</v>
      </c>
    </row>
    <row r="1677" spans="1:2">
      <c r="A1677" s="120">
        <v>39822</v>
      </c>
      <c r="B1677" s="121">
        <v>11838.5</v>
      </c>
    </row>
    <row r="1678" spans="1:2">
      <c r="A1678" s="120">
        <v>39825</v>
      </c>
      <c r="B1678" s="121">
        <v>11838.5</v>
      </c>
    </row>
    <row r="1679" spans="1:2">
      <c r="A1679" s="120">
        <v>39826</v>
      </c>
      <c r="B1679" s="121">
        <v>11838.5</v>
      </c>
    </row>
    <row r="1680" spans="1:2">
      <c r="A1680" s="120">
        <v>39827</v>
      </c>
      <c r="B1680" s="121">
        <v>11838.5</v>
      </c>
    </row>
    <row r="1681" spans="1:2">
      <c r="A1681" s="120">
        <v>39828</v>
      </c>
      <c r="B1681" s="121">
        <v>11838.5</v>
      </c>
    </row>
    <row r="1682" spans="1:2">
      <c r="A1682" s="120">
        <v>39829</v>
      </c>
      <c r="B1682" s="121">
        <v>11838.5</v>
      </c>
    </row>
    <row r="1683" spans="1:2">
      <c r="A1683" s="120">
        <v>39832</v>
      </c>
      <c r="B1683" s="121">
        <v>11838.5</v>
      </c>
    </row>
    <row r="1684" spans="1:2">
      <c r="A1684" s="120">
        <v>39833</v>
      </c>
      <c r="B1684" s="121">
        <v>11838.5</v>
      </c>
    </row>
    <row r="1685" spans="1:2">
      <c r="A1685" s="120">
        <v>39834</v>
      </c>
      <c r="B1685" s="121">
        <v>11838.5</v>
      </c>
    </row>
    <row r="1686" spans="1:2">
      <c r="A1686" s="120">
        <v>39835</v>
      </c>
      <c r="B1686" s="121">
        <v>11838.5</v>
      </c>
    </row>
    <row r="1687" spans="1:2">
      <c r="A1687" s="120">
        <v>39836</v>
      </c>
      <c r="B1687" s="121">
        <v>11838.5</v>
      </c>
    </row>
    <row r="1688" spans="1:2">
      <c r="A1688" s="120">
        <v>39839</v>
      </c>
      <c r="B1688" s="121">
        <v>11838.5</v>
      </c>
    </row>
    <row r="1689" spans="1:2">
      <c r="A1689" s="120">
        <v>39840</v>
      </c>
      <c r="B1689" s="121">
        <v>11838.5</v>
      </c>
    </row>
    <row r="1690" spans="1:2">
      <c r="A1690" s="120">
        <v>39841</v>
      </c>
      <c r="B1690" s="121">
        <v>11838.5</v>
      </c>
    </row>
    <row r="1691" spans="1:2">
      <c r="A1691" s="120">
        <v>39842</v>
      </c>
      <c r="B1691" s="121">
        <v>11838.5</v>
      </c>
    </row>
    <row r="1692" spans="1:2">
      <c r="A1692" s="120">
        <v>39843</v>
      </c>
      <c r="B1692" s="121">
        <v>11838.5</v>
      </c>
    </row>
    <row r="1693" spans="1:2">
      <c r="A1693" s="120">
        <v>39846</v>
      </c>
      <c r="B1693" s="121">
        <v>11260</v>
      </c>
    </row>
    <row r="1694" spans="1:2">
      <c r="A1694" s="120">
        <v>39847</v>
      </c>
      <c r="B1694" s="121">
        <v>11260</v>
      </c>
    </row>
    <row r="1695" spans="1:2">
      <c r="A1695" s="120">
        <v>39848</v>
      </c>
      <c r="B1695" s="121">
        <v>11260</v>
      </c>
    </row>
    <row r="1696" spans="1:2">
      <c r="A1696" s="120">
        <v>39849</v>
      </c>
      <c r="B1696" s="121">
        <v>11260</v>
      </c>
    </row>
    <row r="1697" spans="1:2">
      <c r="A1697" s="120">
        <v>39850</v>
      </c>
      <c r="B1697" s="121">
        <v>11260</v>
      </c>
    </row>
    <row r="1698" spans="1:2">
      <c r="A1698" s="120">
        <v>39853</v>
      </c>
      <c r="B1698" s="121">
        <v>11260</v>
      </c>
    </row>
    <row r="1699" spans="1:2">
      <c r="A1699" s="120">
        <v>39854</v>
      </c>
      <c r="B1699" s="121">
        <v>11260</v>
      </c>
    </row>
    <row r="1700" spans="1:2">
      <c r="A1700" s="120">
        <v>39855</v>
      </c>
      <c r="B1700" s="121">
        <v>11260</v>
      </c>
    </row>
    <row r="1701" spans="1:2">
      <c r="A1701" s="120">
        <v>39856</v>
      </c>
      <c r="B1701" s="121">
        <v>11260</v>
      </c>
    </row>
    <row r="1702" spans="1:2">
      <c r="A1702" s="120">
        <v>39857</v>
      </c>
      <c r="B1702" s="121">
        <v>11260</v>
      </c>
    </row>
    <row r="1703" spans="1:2">
      <c r="A1703" s="120">
        <v>39860</v>
      </c>
      <c r="B1703" s="121">
        <v>11260</v>
      </c>
    </row>
    <row r="1704" spans="1:2">
      <c r="A1704" s="120">
        <v>39861</v>
      </c>
      <c r="B1704" s="121">
        <v>11260</v>
      </c>
    </row>
    <row r="1705" spans="1:2">
      <c r="A1705" s="120">
        <v>39862</v>
      </c>
      <c r="B1705" s="121">
        <v>11260</v>
      </c>
    </row>
    <row r="1706" spans="1:2">
      <c r="A1706" s="120">
        <v>39863</v>
      </c>
      <c r="B1706" s="121">
        <v>11260</v>
      </c>
    </row>
    <row r="1707" spans="1:2">
      <c r="A1707" s="120">
        <v>39864</v>
      </c>
      <c r="B1707" s="121">
        <v>11260</v>
      </c>
    </row>
    <row r="1708" spans="1:2">
      <c r="A1708" s="120">
        <v>39869</v>
      </c>
      <c r="B1708" s="121">
        <v>11260</v>
      </c>
    </row>
    <row r="1709" spans="1:2">
      <c r="A1709" s="120">
        <v>39870</v>
      </c>
      <c r="B1709" s="121">
        <v>11260</v>
      </c>
    </row>
    <row r="1710" spans="1:2">
      <c r="A1710" s="120">
        <v>39871</v>
      </c>
      <c r="B1710" s="121">
        <v>11260</v>
      </c>
    </row>
    <row r="1711" spans="1:2">
      <c r="A1711" s="120">
        <v>39874</v>
      </c>
      <c r="B1711" s="121">
        <v>11005</v>
      </c>
    </row>
    <row r="1712" spans="1:2">
      <c r="A1712" s="120">
        <v>39875</v>
      </c>
      <c r="B1712" s="121">
        <v>11005</v>
      </c>
    </row>
    <row r="1713" spans="1:2">
      <c r="A1713" s="120">
        <v>39876</v>
      </c>
      <c r="B1713" s="121">
        <v>11005</v>
      </c>
    </row>
    <row r="1714" spans="1:2">
      <c r="A1714" s="120">
        <v>39877</v>
      </c>
      <c r="B1714" s="121">
        <v>11005</v>
      </c>
    </row>
    <row r="1715" spans="1:2">
      <c r="A1715" s="120">
        <v>39878</v>
      </c>
      <c r="B1715" s="121">
        <v>11005</v>
      </c>
    </row>
    <row r="1716" spans="1:2">
      <c r="A1716" s="120">
        <v>39881</v>
      </c>
      <c r="B1716" s="121">
        <v>11005</v>
      </c>
    </row>
    <row r="1717" spans="1:2">
      <c r="A1717" s="120">
        <v>39882</v>
      </c>
      <c r="B1717" s="121">
        <v>11005</v>
      </c>
    </row>
    <row r="1718" spans="1:2">
      <c r="A1718" s="120">
        <v>39883</v>
      </c>
      <c r="B1718" s="121">
        <v>11005</v>
      </c>
    </row>
    <row r="1719" spans="1:2">
      <c r="A1719" s="120">
        <v>39884</v>
      </c>
      <c r="B1719" s="121">
        <v>11005</v>
      </c>
    </row>
    <row r="1720" spans="1:2">
      <c r="A1720" s="120">
        <v>39885</v>
      </c>
      <c r="B1720" s="121">
        <v>11005</v>
      </c>
    </row>
    <row r="1721" spans="1:2">
      <c r="A1721" s="120">
        <v>39888</v>
      </c>
      <c r="B1721" s="121">
        <v>11005</v>
      </c>
    </row>
    <row r="1722" spans="1:2">
      <c r="A1722" s="120">
        <v>39889</v>
      </c>
      <c r="B1722" s="121">
        <v>11005</v>
      </c>
    </row>
    <row r="1723" spans="1:2">
      <c r="A1723" s="120">
        <v>39890</v>
      </c>
      <c r="B1723" s="121">
        <v>11005</v>
      </c>
    </row>
    <row r="1724" spans="1:2">
      <c r="A1724" s="120">
        <v>39891</v>
      </c>
      <c r="B1724" s="121">
        <v>11005</v>
      </c>
    </row>
    <row r="1725" spans="1:2">
      <c r="A1725" s="120">
        <v>39892</v>
      </c>
      <c r="B1725" s="121">
        <v>11005</v>
      </c>
    </row>
    <row r="1726" spans="1:2">
      <c r="A1726" s="120">
        <v>39895</v>
      </c>
      <c r="B1726" s="121">
        <v>11005</v>
      </c>
    </row>
    <row r="1727" spans="1:2">
      <c r="A1727" s="120">
        <v>39896</v>
      </c>
      <c r="B1727" s="121">
        <v>11005</v>
      </c>
    </row>
    <row r="1728" spans="1:2">
      <c r="A1728" s="120">
        <v>39897</v>
      </c>
      <c r="B1728" s="121">
        <v>11005</v>
      </c>
    </row>
    <row r="1729" spans="1:2">
      <c r="A1729" s="120">
        <v>39898</v>
      </c>
      <c r="B1729" s="121">
        <v>11005</v>
      </c>
    </row>
    <row r="1730" spans="1:2">
      <c r="A1730" s="120">
        <v>39899</v>
      </c>
      <c r="B1730" s="121">
        <v>11005</v>
      </c>
    </row>
    <row r="1731" spans="1:2">
      <c r="A1731" s="120">
        <v>39902</v>
      </c>
      <c r="B1731" s="121">
        <v>11005</v>
      </c>
    </row>
    <row r="1732" spans="1:2">
      <c r="A1732" s="120">
        <v>39903</v>
      </c>
      <c r="B1732" s="121">
        <v>11005</v>
      </c>
    </row>
    <row r="1733" spans="1:2">
      <c r="A1733" s="120">
        <v>39904</v>
      </c>
      <c r="B1733" s="121">
        <v>7420.5</v>
      </c>
    </row>
    <row r="1734" spans="1:2">
      <c r="A1734" s="120">
        <v>39905</v>
      </c>
      <c r="B1734" s="121">
        <v>7420.5</v>
      </c>
    </row>
    <row r="1735" spans="1:2">
      <c r="A1735" s="120">
        <v>39906</v>
      </c>
      <c r="B1735" s="121">
        <v>7420.5</v>
      </c>
    </row>
    <row r="1736" spans="1:2">
      <c r="A1736" s="120">
        <v>39909</v>
      </c>
      <c r="B1736" s="121">
        <v>7420.5</v>
      </c>
    </row>
    <row r="1737" spans="1:2">
      <c r="A1737" s="120">
        <v>39910</v>
      </c>
      <c r="B1737" s="121">
        <v>7420.5</v>
      </c>
    </row>
    <row r="1738" spans="1:2">
      <c r="A1738" s="120">
        <v>39911</v>
      </c>
      <c r="B1738" s="121">
        <v>7420.5</v>
      </c>
    </row>
    <row r="1739" spans="1:2">
      <c r="A1739" s="120">
        <v>39912</v>
      </c>
      <c r="B1739" s="121">
        <v>7420.5</v>
      </c>
    </row>
    <row r="1740" spans="1:2">
      <c r="A1740" s="120">
        <v>39916</v>
      </c>
      <c r="B1740" s="121">
        <v>7420.5</v>
      </c>
    </row>
    <row r="1741" spans="1:2">
      <c r="A1741" s="120">
        <v>39917</v>
      </c>
      <c r="B1741" s="121">
        <v>7420.5</v>
      </c>
    </row>
    <row r="1742" spans="1:2">
      <c r="A1742" s="120">
        <v>39918</v>
      </c>
      <c r="B1742" s="121">
        <v>7420.5</v>
      </c>
    </row>
    <row r="1743" spans="1:2">
      <c r="A1743" s="120">
        <v>39919</v>
      </c>
      <c r="B1743" s="121">
        <v>7420.5</v>
      </c>
    </row>
    <row r="1744" spans="1:2">
      <c r="A1744" s="120">
        <v>39920</v>
      </c>
      <c r="B1744" s="121">
        <v>7420.5</v>
      </c>
    </row>
    <row r="1745" spans="1:2">
      <c r="A1745" s="120">
        <v>39923</v>
      </c>
      <c r="B1745" s="121">
        <v>7420.5</v>
      </c>
    </row>
    <row r="1746" spans="1:2">
      <c r="A1746" s="120">
        <v>39925</v>
      </c>
      <c r="B1746" s="121">
        <v>7420.5</v>
      </c>
    </row>
    <row r="1747" spans="1:2">
      <c r="A1747" s="120">
        <v>39926</v>
      </c>
      <c r="B1747" s="121">
        <v>7420.5</v>
      </c>
    </row>
    <row r="1748" spans="1:2">
      <c r="A1748" s="120">
        <v>39927</v>
      </c>
      <c r="B1748" s="121">
        <v>7420.5</v>
      </c>
    </row>
    <row r="1749" spans="1:2">
      <c r="A1749" s="120">
        <v>39930</v>
      </c>
      <c r="B1749" s="121">
        <v>7420.5</v>
      </c>
    </row>
    <row r="1750" spans="1:2">
      <c r="A1750" s="120">
        <v>39931</v>
      </c>
      <c r="B1750" s="121">
        <v>7420.5</v>
      </c>
    </row>
    <row r="1751" spans="1:2">
      <c r="A1751" s="120">
        <v>39932</v>
      </c>
      <c r="B1751" s="121">
        <v>7420.5</v>
      </c>
    </row>
    <row r="1752" spans="1:2">
      <c r="A1752" s="120">
        <v>39933</v>
      </c>
      <c r="B1752" s="121">
        <v>7420.5</v>
      </c>
    </row>
    <row r="1753" spans="1:2">
      <c r="A1753" s="120">
        <v>39937</v>
      </c>
      <c r="B1753" s="121">
        <v>3695.5</v>
      </c>
    </row>
    <row r="1754" spans="1:2">
      <c r="A1754" s="120">
        <v>39938</v>
      </c>
      <c r="B1754" s="121">
        <v>3695.5</v>
      </c>
    </row>
    <row r="1755" spans="1:2">
      <c r="A1755" s="120">
        <v>39939</v>
      </c>
      <c r="B1755" s="121">
        <v>315.5</v>
      </c>
    </row>
    <row r="1756" spans="1:2">
      <c r="A1756" s="120">
        <v>39940</v>
      </c>
      <c r="B1756" s="121">
        <v>315.5</v>
      </c>
    </row>
    <row r="1757" spans="1:2">
      <c r="A1757" s="120">
        <v>39941</v>
      </c>
      <c r="B1757" s="121">
        <v>315.5</v>
      </c>
    </row>
    <row r="1758" spans="1:2">
      <c r="A1758" s="120">
        <v>39944</v>
      </c>
      <c r="B1758" s="121">
        <v>315.5</v>
      </c>
    </row>
    <row r="1759" spans="1:2">
      <c r="A1759" s="120">
        <v>39945</v>
      </c>
      <c r="B1759" s="121">
        <v>315.5</v>
      </c>
    </row>
    <row r="1760" spans="1:2">
      <c r="A1760" s="120">
        <v>39946</v>
      </c>
      <c r="B1760" s="121">
        <v>315.5</v>
      </c>
    </row>
    <row r="1761" spans="1:2">
      <c r="A1761" s="120">
        <v>39947</v>
      </c>
      <c r="B1761" s="121">
        <v>315.5</v>
      </c>
    </row>
    <row r="1762" spans="1:2">
      <c r="A1762" s="120">
        <v>39948</v>
      </c>
      <c r="B1762" s="121">
        <v>315.5</v>
      </c>
    </row>
    <row r="1763" spans="1:2">
      <c r="A1763" s="120">
        <v>39951</v>
      </c>
      <c r="B1763" s="121">
        <v>315.5</v>
      </c>
    </row>
    <row r="1764" spans="1:2">
      <c r="A1764" s="120">
        <v>39952</v>
      </c>
      <c r="B1764" s="121">
        <v>315.5</v>
      </c>
    </row>
    <row r="1765" spans="1:2">
      <c r="A1765" s="120">
        <v>39953</v>
      </c>
      <c r="B1765" s="121">
        <v>315.5</v>
      </c>
    </row>
    <row r="1766" spans="1:2">
      <c r="A1766" s="120">
        <v>39954</v>
      </c>
      <c r="B1766" s="121">
        <v>315.5</v>
      </c>
    </row>
    <row r="1767" spans="1:2">
      <c r="A1767" s="120">
        <v>39955</v>
      </c>
      <c r="B1767" s="121">
        <v>315.5</v>
      </c>
    </row>
    <row r="1768" spans="1:2">
      <c r="A1768" s="120">
        <v>39958</v>
      </c>
      <c r="B1768" s="121">
        <v>315.5</v>
      </c>
    </row>
    <row r="1769" spans="1:2">
      <c r="A1769" s="120">
        <v>39959</v>
      </c>
      <c r="B1769" s="121">
        <v>315.5</v>
      </c>
    </row>
    <row r="1770" spans="1:2">
      <c r="A1770" s="120">
        <v>39960</v>
      </c>
      <c r="B1770" s="121">
        <v>315.5</v>
      </c>
    </row>
    <row r="1771" spans="1:2">
      <c r="A1771" s="120">
        <v>39961</v>
      </c>
      <c r="B1771" s="121">
        <v>315.5</v>
      </c>
    </row>
    <row r="1772" spans="1:2">
      <c r="A1772" s="120">
        <v>39962</v>
      </c>
      <c r="B1772" s="121">
        <v>315.5</v>
      </c>
    </row>
    <row r="1773" spans="1:2">
      <c r="A1773" s="120">
        <v>39965</v>
      </c>
      <c r="B1773" s="121">
        <v>315.5</v>
      </c>
    </row>
    <row r="1774" spans="1:2">
      <c r="A1774" s="120">
        <v>39966</v>
      </c>
      <c r="B1774" s="121">
        <v>315.5</v>
      </c>
    </row>
    <row r="1775" spans="1:2">
      <c r="A1775" s="120">
        <v>39967</v>
      </c>
      <c r="B1775" s="121">
        <v>315.5</v>
      </c>
    </row>
    <row r="1776" spans="1:2">
      <c r="A1776" s="120">
        <v>39968</v>
      </c>
      <c r="B1776" s="121">
        <v>315.5</v>
      </c>
    </row>
    <row r="1777" spans="1:2">
      <c r="A1777" s="120">
        <v>39969</v>
      </c>
      <c r="B1777" s="121">
        <v>315.5</v>
      </c>
    </row>
    <row r="1778" spans="1:2">
      <c r="A1778" s="120">
        <v>39972</v>
      </c>
      <c r="B1778" s="121">
        <v>315.5</v>
      </c>
    </row>
    <row r="1779" spans="1:2">
      <c r="A1779" s="120">
        <v>39973</v>
      </c>
      <c r="B1779" s="121">
        <v>315.5</v>
      </c>
    </row>
    <row r="1780" spans="1:2">
      <c r="A1780" s="120">
        <v>39974</v>
      </c>
      <c r="B1780" s="121">
        <v>315.5</v>
      </c>
    </row>
    <row r="1781" spans="1:2">
      <c r="A1781" s="120">
        <v>39976</v>
      </c>
      <c r="B1781" s="121">
        <v>315.5</v>
      </c>
    </row>
    <row r="1782" spans="1:2">
      <c r="A1782" s="120">
        <v>39979</v>
      </c>
      <c r="B1782" s="121">
        <v>315.5</v>
      </c>
    </row>
    <row r="1783" spans="1:2">
      <c r="A1783" s="120">
        <v>39980</v>
      </c>
      <c r="B1783" s="121">
        <v>315.5</v>
      </c>
    </row>
    <row r="1784" spans="1:2">
      <c r="A1784" s="120">
        <v>39981</v>
      </c>
      <c r="B1784" s="121">
        <v>315.5</v>
      </c>
    </row>
    <row r="1785" spans="1:2">
      <c r="A1785" s="120">
        <v>39982</v>
      </c>
      <c r="B1785" s="121">
        <v>315.5</v>
      </c>
    </row>
    <row r="1786" spans="1:2">
      <c r="A1786" s="120">
        <v>39983</v>
      </c>
      <c r="B1786" s="121">
        <v>315.5</v>
      </c>
    </row>
    <row r="1787" spans="1:2">
      <c r="A1787" s="120">
        <v>39986</v>
      </c>
      <c r="B1787" s="121">
        <v>315.5</v>
      </c>
    </row>
    <row r="1788" spans="1:2">
      <c r="A1788" s="120">
        <v>39987</v>
      </c>
      <c r="B1788" s="121">
        <v>315.5</v>
      </c>
    </row>
    <row r="1789" spans="1:2">
      <c r="A1789" s="120">
        <v>39988</v>
      </c>
      <c r="B1789" s="121">
        <v>315.5</v>
      </c>
    </row>
    <row r="1790" spans="1:2">
      <c r="A1790" s="120">
        <v>39989</v>
      </c>
      <c r="B1790" s="121">
        <v>315.5</v>
      </c>
    </row>
    <row r="1791" spans="1:2">
      <c r="A1791" s="120">
        <v>39990</v>
      </c>
      <c r="B1791" s="121">
        <v>315.5</v>
      </c>
    </row>
    <row r="1792" spans="1:2">
      <c r="A1792" s="120">
        <v>39993</v>
      </c>
      <c r="B1792" s="121">
        <v>315.5</v>
      </c>
    </row>
    <row r="1793" spans="1:2">
      <c r="A1793" s="120">
        <v>39994</v>
      </c>
      <c r="B1793" s="121">
        <v>315.5</v>
      </c>
    </row>
    <row r="1794" spans="1:2">
      <c r="A1794" s="120">
        <v>39995</v>
      </c>
      <c r="B1794" s="121">
        <v>0</v>
      </c>
    </row>
    <row r="1795" spans="1:2">
      <c r="A1795" s="120">
        <v>39996</v>
      </c>
      <c r="B1795" s="121">
        <v>0</v>
      </c>
    </row>
    <row r="1796" spans="1:2">
      <c r="A1796" s="120">
        <v>39997</v>
      </c>
      <c r="B1796" s="121">
        <v>0</v>
      </c>
    </row>
    <row r="1797" spans="1:2">
      <c r="A1797" s="120">
        <v>40000</v>
      </c>
      <c r="B1797" s="121">
        <v>0</v>
      </c>
    </row>
    <row r="1798" spans="1:2">
      <c r="A1798" s="120">
        <v>40001</v>
      </c>
      <c r="B1798" s="121">
        <v>0</v>
      </c>
    </row>
    <row r="1799" spans="1:2">
      <c r="A1799" s="120">
        <v>40002</v>
      </c>
      <c r="B1799" s="121">
        <v>0</v>
      </c>
    </row>
    <row r="1800" spans="1:2">
      <c r="A1800" s="120">
        <v>40004</v>
      </c>
      <c r="B1800" s="121">
        <v>0</v>
      </c>
    </row>
    <row r="1801" spans="1:2">
      <c r="A1801" s="120">
        <v>40007</v>
      </c>
      <c r="B1801" s="121">
        <v>0</v>
      </c>
    </row>
    <row r="1802" spans="1:2">
      <c r="A1802" s="120">
        <v>40008</v>
      </c>
      <c r="B1802" s="121">
        <v>0</v>
      </c>
    </row>
    <row r="1803" spans="1:2">
      <c r="A1803" s="120">
        <v>40009</v>
      </c>
      <c r="B1803" s="121">
        <v>0</v>
      </c>
    </row>
    <row r="1804" spans="1:2">
      <c r="A1804" s="120">
        <v>40010</v>
      </c>
      <c r="B1804" s="121">
        <v>0</v>
      </c>
    </row>
    <row r="1805" spans="1:2">
      <c r="A1805" s="120">
        <v>40011</v>
      </c>
      <c r="B1805" s="121">
        <v>0</v>
      </c>
    </row>
    <row r="1806" spans="1:2">
      <c r="A1806" s="120">
        <v>40014</v>
      </c>
      <c r="B1806" s="121">
        <v>0</v>
      </c>
    </row>
    <row r="1807" spans="1:2">
      <c r="A1807" s="120">
        <v>40015</v>
      </c>
      <c r="B1807" s="121">
        <v>0</v>
      </c>
    </row>
    <row r="1808" spans="1:2">
      <c r="A1808" s="120">
        <v>40016</v>
      </c>
      <c r="B1808" s="121">
        <v>0</v>
      </c>
    </row>
    <row r="1809" spans="1:2">
      <c r="A1809" s="120">
        <v>40017</v>
      </c>
      <c r="B1809" s="121">
        <v>0</v>
      </c>
    </row>
    <row r="1810" spans="1:2">
      <c r="A1810" s="120">
        <v>40018</v>
      </c>
      <c r="B1810" s="121">
        <v>0</v>
      </c>
    </row>
    <row r="1811" spans="1:2">
      <c r="A1811" s="120">
        <v>40021</v>
      </c>
      <c r="B1811" s="121">
        <v>0</v>
      </c>
    </row>
    <row r="1812" spans="1:2">
      <c r="A1812" s="120">
        <v>40022</v>
      </c>
      <c r="B1812" s="121">
        <v>0</v>
      </c>
    </row>
    <row r="1813" spans="1:2">
      <c r="A1813" s="120">
        <v>40023</v>
      </c>
      <c r="B1813" s="121">
        <v>0</v>
      </c>
    </row>
    <row r="1814" spans="1:2">
      <c r="A1814" s="120">
        <v>40024</v>
      </c>
      <c r="B1814" s="121">
        <v>0</v>
      </c>
    </row>
    <row r="1815" spans="1:2">
      <c r="A1815" s="120">
        <v>40025</v>
      </c>
      <c r="B1815" s="121">
        <v>0</v>
      </c>
    </row>
    <row r="1816" spans="1:2">
      <c r="A1816" s="120">
        <v>40028</v>
      </c>
      <c r="B1816" s="121">
        <v>0</v>
      </c>
    </row>
    <row r="1817" spans="1:2">
      <c r="A1817" s="120">
        <v>40029</v>
      </c>
      <c r="B1817" s="121">
        <v>0</v>
      </c>
    </row>
    <row r="1818" spans="1:2">
      <c r="A1818" s="120">
        <v>40030</v>
      </c>
      <c r="B1818" s="121">
        <v>0</v>
      </c>
    </row>
    <row r="1819" spans="1:2">
      <c r="A1819" s="120">
        <v>40031</v>
      </c>
      <c r="B1819" s="121">
        <v>0</v>
      </c>
    </row>
    <row r="1820" spans="1:2">
      <c r="A1820" s="120">
        <v>40032</v>
      </c>
      <c r="B1820" s="121">
        <v>0</v>
      </c>
    </row>
    <row r="1821" spans="1:2">
      <c r="A1821" s="120">
        <v>40035</v>
      </c>
      <c r="B1821" s="121">
        <v>0</v>
      </c>
    </row>
    <row r="1822" spans="1:2">
      <c r="A1822" s="120">
        <v>40036</v>
      </c>
      <c r="B1822" s="121">
        <v>0</v>
      </c>
    </row>
    <row r="1823" spans="1:2">
      <c r="A1823" s="120">
        <v>40037</v>
      </c>
      <c r="B1823" s="121">
        <v>0</v>
      </c>
    </row>
    <row r="1824" spans="1:2">
      <c r="A1824" s="120">
        <v>40038</v>
      </c>
      <c r="B1824" s="121">
        <v>0</v>
      </c>
    </row>
    <row r="1825" spans="1:2">
      <c r="A1825" s="120">
        <v>40039</v>
      </c>
      <c r="B1825" s="121">
        <v>0</v>
      </c>
    </row>
    <row r="1826" spans="1:2">
      <c r="A1826" s="120">
        <v>40042</v>
      </c>
      <c r="B1826" s="121">
        <v>0</v>
      </c>
    </row>
    <row r="1827" spans="1:2">
      <c r="A1827" s="120">
        <v>40043</v>
      </c>
      <c r="B1827" s="121">
        <v>0</v>
      </c>
    </row>
    <row r="1828" spans="1:2">
      <c r="A1828" s="120">
        <v>40044</v>
      </c>
      <c r="B1828" s="121">
        <v>0</v>
      </c>
    </row>
    <row r="1829" spans="1:2">
      <c r="A1829" s="120">
        <v>40045</v>
      </c>
      <c r="B1829" s="121">
        <v>0</v>
      </c>
    </row>
    <row r="1830" spans="1:2">
      <c r="A1830" s="120">
        <v>40046</v>
      </c>
      <c r="B1830" s="121">
        <v>0</v>
      </c>
    </row>
    <row r="1831" spans="1:2">
      <c r="A1831" s="120">
        <v>40049</v>
      </c>
      <c r="B1831" s="121">
        <v>0</v>
      </c>
    </row>
    <row r="1832" spans="1:2">
      <c r="A1832" s="120">
        <v>40050</v>
      </c>
      <c r="B1832" s="121">
        <v>0</v>
      </c>
    </row>
    <row r="1833" spans="1:2">
      <c r="A1833" s="120">
        <v>40051</v>
      </c>
      <c r="B1833" s="121">
        <v>0</v>
      </c>
    </row>
    <row r="1834" spans="1:2">
      <c r="A1834" s="120">
        <v>40052</v>
      </c>
      <c r="B1834" s="121">
        <v>0</v>
      </c>
    </row>
    <row r="1835" spans="1:2">
      <c r="A1835" s="120">
        <v>40053</v>
      </c>
      <c r="B1835" s="121">
        <v>0</v>
      </c>
    </row>
    <row r="1836" spans="1:2">
      <c r="A1836" s="120">
        <v>40056</v>
      </c>
      <c r="B1836" s="121">
        <v>0</v>
      </c>
    </row>
    <row r="1837" spans="1:2">
      <c r="A1837" s="120">
        <v>40057</v>
      </c>
      <c r="B1837" s="121">
        <v>0</v>
      </c>
    </row>
    <row r="1838" spans="1:2">
      <c r="A1838" s="120">
        <v>40058</v>
      </c>
      <c r="B1838" s="121">
        <v>0</v>
      </c>
    </row>
    <row r="1839" spans="1:2">
      <c r="A1839" s="120">
        <v>40059</v>
      </c>
      <c r="B1839" s="121">
        <v>0</v>
      </c>
    </row>
    <row r="1840" spans="1:2">
      <c r="A1840" s="120">
        <v>40060</v>
      </c>
      <c r="B1840" s="121">
        <v>0</v>
      </c>
    </row>
    <row r="1841" spans="1:2">
      <c r="A1841" s="120">
        <v>40064</v>
      </c>
      <c r="B1841" s="121">
        <v>0</v>
      </c>
    </row>
    <row r="1842" spans="1:2">
      <c r="A1842" s="120">
        <v>40065</v>
      </c>
      <c r="B1842" s="121">
        <v>0</v>
      </c>
    </row>
    <row r="1843" spans="1:2">
      <c r="A1843" s="120">
        <v>40066</v>
      </c>
      <c r="B1843" s="121">
        <v>0</v>
      </c>
    </row>
    <row r="1844" spans="1:2">
      <c r="A1844" s="120">
        <v>40067</v>
      </c>
      <c r="B1844" s="121">
        <v>0</v>
      </c>
    </row>
    <row r="1845" spans="1:2">
      <c r="A1845" s="120">
        <v>40070</v>
      </c>
      <c r="B1845" s="121">
        <v>0</v>
      </c>
    </row>
    <row r="1846" spans="1:2">
      <c r="A1846" s="120">
        <v>40071</v>
      </c>
      <c r="B1846" s="121">
        <v>0</v>
      </c>
    </row>
    <row r="1847" spans="1:2">
      <c r="A1847" s="120">
        <v>40072</v>
      </c>
      <c r="B1847" s="121">
        <v>0</v>
      </c>
    </row>
    <row r="1848" spans="1:2">
      <c r="A1848" s="120">
        <v>40073</v>
      </c>
      <c r="B1848" s="121">
        <v>0</v>
      </c>
    </row>
    <row r="1849" spans="1:2">
      <c r="A1849" s="120">
        <v>40074</v>
      </c>
      <c r="B1849" s="121">
        <v>0</v>
      </c>
    </row>
    <row r="1850" spans="1:2">
      <c r="A1850" s="120">
        <v>40077</v>
      </c>
      <c r="B1850" s="121">
        <v>0</v>
      </c>
    </row>
    <row r="1851" spans="1:2">
      <c r="A1851" s="120">
        <v>40078</v>
      </c>
      <c r="B1851" s="121">
        <v>0</v>
      </c>
    </row>
    <row r="1852" spans="1:2">
      <c r="A1852" s="120">
        <v>40079</v>
      </c>
      <c r="B1852" s="121">
        <v>0</v>
      </c>
    </row>
    <row r="1853" spans="1:2">
      <c r="A1853" s="120">
        <v>40080</v>
      </c>
      <c r="B1853" s="121">
        <v>0</v>
      </c>
    </row>
    <row r="1854" spans="1:2">
      <c r="A1854" s="120">
        <v>40081</v>
      </c>
      <c r="B1854" s="121">
        <v>0</v>
      </c>
    </row>
    <row r="1855" spans="1:2">
      <c r="A1855" s="120">
        <v>40084</v>
      </c>
      <c r="B1855" s="121">
        <v>0</v>
      </c>
    </row>
    <row r="1856" spans="1:2">
      <c r="A1856" s="120">
        <v>40085</v>
      </c>
      <c r="B1856" s="121">
        <v>0</v>
      </c>
    </row>
    <row r="1857" spans="1:2">
      <c r="A1857" s="120">
        <v>40086</v>
      </c>
      <c r="B1857" s="121">
        <v>0</v>
      </c>
    </row>
    <row r="1858" spans="1:2">
      <c r="A1858" s="120">
        <v>40087</v>
      </c>
      <c r="B1858" s="121">
        <v>0</v>
      </c>
    </row>
    <row r="1859" spans="1:2">
      <c r="A1859" s="120">
        <v>40088</v>
      </c>
      <c r="B1859" s="121">
        <v>0</v>
      </c>
    </row>
    <row r="1860" spans="1:2">
      <c r="A1860" s="120">
        <v>40091</v>
      </c>
      <c r="B1860" s="121">
        <v>0</v>
      </c>
    </row>
    <row r="1861" spans="1:2">
      <c r="A1861" s="120">
        <v>40092</v>
      </c>
      <c r="B1861" s="121">
        <v>0</v>
      </c>
    </row>
    <row r="1862" spans="1:2">
      <c r="A1862" s="120">
        <v>40093</v>
      </c>
      <c r="B1862" s="121">
        <v>0</v>
      </c>
    </row>
    <row r="1863" spans="1:2">
      <c r="A1863" s="120">
        <v>40094</v>
      </c>
      <c r="B1863" s="121">
        <v>0</v>
      </c>
    </row>
    <row r="1864" spans="1:2">
      <c r="A1864" s="120">
        <v>40095</v>
      </c>
      <c r="B1864" s="121">
        <v>0</v>
      </c>
    </row>
    <row r="1865" spans="1:2">
      <c r="A1865" s="120">
        <v>40099</v>
      </c>
      <c r="B1865" s="121">
        <v>0</v>
      </c>
    </row>
    <row r="1866" spans="1:2">
      <c r="A1866" s="120">
        <v>40100</v>
      </c>
      <c r="B1866" s="121">
        <v>0</v>
      </c>
    </row>
    <row r="1867" spans="1:2">
      <c r="A1867" s="120">
        <v>40101</v>
      </c>
      <c r="B1867" s="121">
        <v>0</v>
      </c>
    </row>
    <row r="1868" spans="1:2">
      <c r="A1868" s="120">
        <v>40102</v>
      </c>
      <c r="B1868" s="121">
        <v>0</v>
      </c>
    </row>
    <row r="1869" spans="1:2">
      <c r="A1869" s="120">
        <v>40105</v>
      </c>
      <c r="B1869" s="121">
        <v>0</v>
      </c>
    </row>
    <row r="1870" spans="1:2">
      <c r="A1870" s="120">
        <v>40106</v>
      </c>
      <c r="B1870" s="121">
        <v>0</v>
      </c>
    </row>
    <row r="1871" spans="1:2">
      <c r="A1871" s="120">
        <v>40107</v>
      </c>
      <c r="B1871" s="121">
        <v>0</v>
      </c>
    </row>
    <row r="1872" spans="1:2">
      <c r="A1872" s="120">
        <v>40108</v>
      </c>
      <c r="B1872" s="121">
        <v>0</v>
      </c>
    </row>
    <row r="1873" spans="1:2">
      <c r="A1873" s="120">
        <v>40109</v>
      </c>
      <c r="B1873" s="121">
        <v>0</v>
      </c>
    </row>
    <row r="1874" spans="1:2">
      <c r="A1874" s="120">
        <v>40112</v>
      </c>
      <c r="B1874" s="121">
        <v>0</v>
      </c>
    </row>
    <row r="1875" spans="1:2">
      <c r="A1875" s="120">
        <v>40113</v>
      </c>
      <c r="B1875" s="121">
        <v>0</v>
      </c>
    </row>
    <row r="1876" spans="1:2">
      <c r="A1876" s="120">
        <v>40114</v>
      </c>
      <c r="B1876" s="121">
        <v>0</v>
      </c>
    </row>
    <row r="1877" spans="1:2">
      <c r="A1877" s="120">
        <v>40115</v>
      </c>
      <c r="B1877" s="121">
        <v>0</v>
      </c>
    </row>
    <row r="1878" spans="1:2">
      <c r="A1878" s="120">
        <v>40116</v>
      </c>
      <c r="B1878" s="121">
        <v>0</v>
      </c>
    </row>
    <row r="1879" spans="1:2">
      <c r="A1879" s="120">
        <v>40120</v>
      </c>
      <c r="B1879" s="121">
        <v>0</v>
      </c>
    </row>
    <row r="1880" spans="1:2">
      <c r="A1880" s="120">
        <v>40121</v>
      </c>
      <c r="B1880" s="121">
        <v>0</v>
      </c>
    </row>
    <row r="1881" spans="1:2">
      <c r="A1881" s="120">
        <v>40122</v>
      </c>
      <c r="B1881" s="121">
        <v>0</v>
      </c>
    </row>
    <row r="1882" spans="1:2">
      <c r="A1882" s="120">
        <v>40123</v>
      </c>
      <c r="B1882" s="121">
        <v>0</v>
      </c>
    </row>
    <row r="1883" spans="1:2">
      <c r="A1883" s="120">
        <v>40126</v>
      </c>
      <c r="B1883" s="121">
        <v>0</v>
      </c>
    </row>
    <row r="1884" spans="1:2">
      <c r="A1884" s="120">
        <v>40127</v>
      </c>
      <c r="B1884" s="121">
        <v>0</v>
      </c>
    </row>
    <row r="1885" spans="1:2">
      <c r="A1885" s="120">
        <v>40128</v>
      </c>
      <c r="B1885" s="121">
        <v>0</v>
      </c>
    </row>
    <row r="1886" spans="1:2">
      <c r="A1886" s="120">
        <v>40129</v>
      </c>
      <c r="B1886" s="121">
        <v>0</v>
      </c>
    </row>
    <row r="1887" spans="1:2">
      <c r="A1887" s="120">
        <v>40130</v>
      </c>
      <c r="B1887" s="121">
        <v>0</v>
      </c>
    </row>
    <row r="1888" spans="1:2">
      <c r="A1888" s="120">
        <v>40133</v>
      </c>
      <c r="B1888" s="121">
        <v>0</v>
      </c>
    </row>
    <row r="1889" spans="1:2">
      <c r="A1889" s="120">
        <v>40134</v>
      </c>
      <c r="B1889" s="121">
        <v>0</v>
      </c>
    </row>
    <row r="1890" spans="1:2">
      <c r="A1890" s="120">
        <v>40135</v>
      </c>
      <c r="B1890" s="121">
        <v>0</v>
      </c>
    </row>
    <row r="1891" spans="1:2">
      <c r="A1891" s="120">
        <v>40136</v>
      </c>
      <c r="B1891" s="121">
        <v>0</v>
      </c>
    </row>
    <row r="1892" spans="1:2">
      <c r="A1892" s="120">
        <v>40137</v>
      </c>
      <c r="B1892" s="121">
        <v>0</v>
      </c>
    </row>
    <row r="1893" spans="1:2">
      <c r="A1893" s="120">
        <v>40140</v>
      </c>
      <c r="B1893" s="121">
        <v>0</v>
      </c>
    </row>
    <row r="1894" spans="1:2">
      <c r="A1894" s="120">
        <v>40141</v>
      </c>
      <c r="B1894" s="121">
        <v>0</v>
      </c>
    </row>
    <row r="1895" spans="1:2">
      <c r="A1895" s="120">
        <v>40142</v>
      </c>
      <c r="B1895" s="121">
        <v>0</v>
      </c>
    </row>
    <row r="1896" spans="1:2">
      <c r="A1896" s="120">
        <v>40143</v>
      </c>
      <c r="B1896" s="121">
        <v>0</v>
      </c>
    </row>
    <row r="1897" spans="1:2">
      <c r="A1897" s="120">
        <v>40144</v>
      </c>
      <c r="B1897" s="121">
        <v>0</v>
      </c>
    </row>
    <row r="1898" spans="1:2">
      <c r="A1898" s="120">
        <v>40147</v>
      </c>
      <c r="B1898" s="121">
        <v>0</v>
      </c>
    </row>
    <row r="1899" spans="1:2">
      <c r="A1899" s="120">
        <v>40148</v>
      </c>
      <c r="B1899" s="121">
        <v>0</v>
      </c>
    </row>
    <row r="1900" spans="1:2">
      <c r="A1900" s="120">
        <v>40149</v>
      </c>
      <c r="B1900" s="121">
        <v>0</v>
      </c>
    </row>
    <row r="1901" spans="1:2">
      <c r="A1901" s="120">
        <v>40150</v>
      </c>
      <c r="B1901" s="121">
        <v>0</v>
      </c>
    </row>
    <row r="1902" spans="1:2">
      <c r="A1902" s="120">
        <v>40151</v>
      </c>
      <c r="B1902" s="121">
        <v>0</v>
      </c>
    </row>
    <row r="1903" spans="1:2">
      <c r="A1903" s="120">
        <v>40154</v>
      </c>
      <c r="B1903" s="121">
        <v>0</v>
      </c>
    </row>
    <row r="1904" spans="1:2">
      <c r="A1904" s="120">
        <v>40155</v>
      </c>
      <c r="B1904" s="121">
        <v>0</v>
      </c>
    </row>
    <row r="1905" spans="1:2">
      <c r="A1905" s="120">
        <v>40156</v>
      </c>
      <c r="B1905" s="121">
        <v>0</v>
      </c>
    </row>
    <row r="1906" spans="1:2">
      <c r="A1906" s="120">
        <v>40157</v>
      </c>
      <c r="B1906" s="121">
        <v>0</v>
      </c>
    </row>
    <row r="1907" spans="1:2">
      <c r="A1907" s="120">
        <v>40158</v>
      </c>
      <c r="B1907" s="121">
        <v>0</v>
      </c>
    </row>
    <row r="1908" spans="1:2">
      <c r="A1908" s="120">
        <v>40161</v>
      </c>
      <c r="B1908" s="121">
        <v>0</v>
      </c>
    </row>
    <row r="1909" spans="1:2">
      <c r="A1909" s="120">
        <v>40162</v>
      </c>
      <c r="B1909" s="121">
        <v>0</v>
      </c>
    </row>
    <row r="1910" spans="1:2">
      <c r="A1910" s="120">
        <v>40163</v>
      </c>
      <c r="B1910" s="121">
        <v>0</v>
      </c>
    </row>
    <row r="1911" spans="1:2">
      <c r="A1911" s="120">
        <v>40164</v>
      </c>
      <c r="B1911" s="121">
        <v>0</v>
      </c>
    </row>
    <row r="1912" spans="1:2">
      <c r="A1912" s="120">
        <v>40165</v>
      </c>
      <c r="B1912" s="121">
        <v>0</v>
      </c>
    </row>
    <row r="1913" spans="1:2">
      <c r="A1913" s="120">
        <v>40168</v>
      </c>
      <c r="B1913" s="121">
        <v>0</v>
      </c>
    </row>
    <row r="1914" spans="1:2">
      <c r="A1914" s="120">
        <v>40169</v>
      </c>
      <c r="B1914" s="121">
        <v>0</v>
      </c>
    </row>
    <row r="1915" spans="1:2">
      <c r="A1915" s="120">
        <v>40170</v>
      </c>
      <c r="B1915" s="121">
        <v>0</v>
      </c>
    </row>
    <row r="1916" spans="1:2">
      <c r="A1916" s="120">
        <v>40171</v>
      </c>
      <c r="B1916" s="121">
        <v>0</v>
      </c>
    </row>
    <row r="1917" spans="1:2">
      <c r="A1917" s="120">
        <v>40175</v>
      </c>
      <c r="B1917" s="121">
        <v>0</v>
      </c>
    </row>
    <row r="1918" spans="1:2">
      <c r="A1918" s="120">
        <v>40176</v>
      </c>
      <c r="B1918" s="121">
        <v>0</v>
      </c>
    </row>
    <row r="1919" spans="1:2">
      <c r="A1919" s="120">
        <v>40177</v>
      </c>
      <c r="B1919" s="121">
        <v>0</v>
      </c>
    </row>
    <row r="1920" spans="1:2">
      <c r="A1920" s="120">
        <v>40178</v>
      </c>
      <c r="B1920" s="121">
        <v>0</v>
      </c>
    </row>
    <row r="1921" spans="1:2">
      <c r="A1921" s="120">
        <v>40182</v>
      </c>
      <c r="B1921" s="121">
        <v>0</v>
      </c>
    </row>
    <row r="1922" spans="1:2">
      <c r="A1922" s="120">
        <v>40183</v>
      </c>
      <c r="B1922" s="121">
        <v>0</v>
      </c>
    </row>
    <row r="1923" spans="1:2">
      <c r="A1923" s="120">
        <v>40184</v>
      </c>
      <c r="B1923" s="121">
        <v>0</v>
      </c>
    </row>
    <row r="1924" spans="1:2">
      <c r="A1924" s="120">
        <v>40185</v>
      </c>
      <c r="B1924" s="121">
        <v>0</v>
      </c>
    </row>
    <row r="1925" spans="1:2">
      <c r="A1925" s="120">
        <v>40186</v>
      </c>
      <c r="B1925" s="121">
        <v>0</v>
      </c>
    </row>
    <row r="1926" spans="1:2">
      <c r="A1926" s="120">
        <v>40189</v>
      </c>
      <c r="B1926" s="121">
        <v>0</v>
      </c>
    </row>
    <row r="1927" spans="1:2">
      <c r="A1927" s="120">
        <v>40190</v>
      </c>
      <c r="B1927" s="121">
        <v>0</v>
      </c>
    </row>
    <row r="1928" spans="1:2">
      <c r="A1928" s="120">
        <v>40191</v>
      </c>
      <c r="B1928" s="121">
        <v>0</v>
      </c>
    </row>
    <row r="1929" spans="1:2">
      <c r="A1929" s="120">
        <v>40192</v>
      </c>
      <c r="B1929" s="121">
        <v>0</v>
      </c>
    </row>
    <row r="1930" spans="1:2">
      <c r="A1930" s="120">
        <v>40193</v>
      </c>
      <c r="B1930" s="121">
        <v>0</v>
      </c>
    </row>
    <row r="1931" spans="1:2">
      <c r="A1931" s="120">
        <v>40196</v>
      </c>
      <c r="B1931" s="121">
        <v>0</v>
      </c>
    </row>
    <row r="1932" spans="1:2">
      <c r="A1932" s="120">
        <v>40197</v>
      </c>
      <c r="B1932" s="121">
        <v>0</v>
      </c>
    </row>
    <row r="1933" spans="1:2">
      <c r="A1933" s="120">
        <v>40198</v>
      </c>
      <c r="B1933" s="121">
        <v>0</v>
      </c>
    </row>
    <row r="1934" spans="1:2">
      <c r="A1934" s="120">
        <v>40199</v>
      </c>
      <c r="B1934" s="121">
        <v>0</v>
      </c>
    </row>
    <row r="1935" spans="1:2">
      <c r="A1935" s="120">
        <v>40200</v>
      </c>
      <c r="B1935" s="121">
        <v>0</v>
      </c>
    </row>
    <row r="1936" spans="1:2">
      <c r="A1936" s="120">
        <v>40203</v>
      </c>
      <c r="B1936" s="121">
        <v>0</v>
      </c>
    </row>
    <row r="1937" spans="1:2">
      <c r="A1937" s="120">
        <v>40204</v>
      </c>
      <c r="B1937" s="121">
        <v>0</v>
      </c>
    </row>
    <row r="1938" spans="1:2">
      <c r="A1938" s="120">
        <v>40205</v>
      </c>
      <c r="B1938" s="121">
        <v>0</v>
      </c>
    </row>
    <row r="1939" spans="1:2">
      <c r="A1939" s="120">
        <v>40206</v>
      </c>
      <c r="B1939" s="121">
        <v>0</v>
      </c>
    </row>
    <row r="1940" spans="1:2">
      <c r="A1940" s="120">
        <v>40207</v>
      </c>
      <c r="B1940" s="121">
        <v>0</v>
      </c>
    </row>
    <row r="1941" spans="1:2">
      <c r="A1941" s="120">
        <v>40210</v>
      </c>
      <c r="B1941" s="121">
        <v>0</v>
      </c>
    </row>
    <row r="1942" spans="1:2">
      <c r="A1942" s="120">
        <v>40211</v>
      </c>
      <c r="B1942" s="121">
        <v>0</v>
      </c>
    </row>
    <row r="1943" spans="1:2">
      <c r="A1943" s="120">
        <v>40212</v>
      </c>
      <c r="B1943" s="121">
        <v>0</v>
      </c>
    </row>
    <row r="1944" spans="1:2">
      <c r="A1944" s="120">
        <v>40213</v>
      </c>
      <c r="B1944" s="121">
        <v>0</v>
      </c>
    </row>
    <row r="1945" spans="1:2">
      <c r="A1945" s="120">
        <v>40214</v>
      </c>
      <c r="B1945" s="121">
        <v>0</v>
      </c>
    </row>
    <row r="1946" spans="1:2">
      <c r="A1946" s="120">
        <v>40217</v>
      </c>
      <c r="B1946" s="121">
        <v>0</v>
      </c>
    </row>
    <row r="1947" spans="1:2">
      <c r="A1947" s="120">
        <v>40218</v>
      </c>
      <c r="B1947" s="121">
        <v>0</v>
      </c>
    </row>
    <row r="1948" spans="1:2">
      <c r="A1948" s="120">
        <v>40219</v>
      </c>
      <c r="B1948" s="121">
        <v>0</v>
      </c>
    </row>
    <row r="1949" spans="1:2">
      <c r="A1949" s="120">
        <v>40220</v>
      </c>
      <c r="B1949" s="121">
        <v>0</v>
      </c>
    </row>
    <row r="1950" spans="1:2">
      <c r="A1950" s="120">
        <v>40221</v>
      </c>
      <c r="B1950" s="121">
        <v>0</v>
      </c>
    </row>
    <row r="1951" spans="1:2">
      <c r="A1951" s="120">
        <v>40226</v>
      </c>
      <c r="B1951" s="121">
        <v>0</v>
      </c>
    </row>
    <row r="1952" spans="1:2">
      <c r="A1952" s="120">
        <v>40227</v>
      </c>
      <c r="B1952" s="121">
        <v>0</v>
      </c>
    </row>
    <row r="1953" spans="1:2">
      <c r="A1953" s="120">
        <v>40228</v>
      </c>
      <c r="B1953" s="121">
        <v>0</v>
      </c>
    </row>
    <row r="1954" spans="1:2">
      <c r="A1954" s="120">
        <v>40231</v>
      </c>
      <c r="B1954" s="121">
        <v>0</v>
      </c>
    </row>
    <row r="1955" spans="1:2">
      <c r="A1955" s="120">
        <v>40232</v>
      </c>
      <c r="B1955" s="121">
        <v>0</v>
      </c>
    </row>
    <row r="1956" spans="1:2">
      <c r="A1956" s="120">
        <v>40233</v>
      </c>
      <c r="B1956" s="121">
        <v>0</v>
      </c>
    </row>
    <row r="1957" spans="1:2">
      <c r="A1957" s="120">
        <v>40234</v>
      </c>
      <c r="B1957" s="121">
        <v>0</v>
      </c>
    </row>
    <row r="1958" spans="1:2">
      <c r="A1958" s="120">
        <v>40235</v>
      </c>
      <c r="B1958" s="121">
        <v>0</v>
      </c>
    </row>
    <row r="1959" spans="1:2">
      <c r="A1959" s="120">
        <v>40238</v>
      </c>
      <c r="B1959" s="121">
        <v>0</v>
      </c>
    </row>
    <row r="1960" spans="1:2">
      <c r="A1960" s="120">
        <v>40239</v>
      </c>
      <c r="B1960" s="121">
        <v>0</v>
      </c>
    </row>
    <row r="1961" spans="1:2">
      <c r="A1961" s="120">
        <v>40240</v>
      </c>
      <c r="B1961" s="121">
        <v>0</v>
      </c>
    </row>
    <row r="1962" spans="1:2">
      <c r="A1962" s="120">
        <v>40241</v>
      </c>
      <c r="B1962" s="121">
        <v>0</v>
      </c>
    </row>
    <row r="1963" spans="1:2">
      <c r="A1963" s="120">
        <v>40242</v>
      </c>
      <c r="B1963" s="121">
        <v>0</v>
      </c>
    </row>
    <row r="1964" spans="1:2">
      <c r="A1964" s="120">
        <v>40245</v>
      </c>
      <c r="B1964" s="121">
        <v>0</v>
      </c>
    </row>
    <row r="1965" spans="1:2">
      <c r="A1965" s="120">
        <v>40246</v>
      </c>
      <c r="B1965" s="121">
        <v>0</v>
      </c>
    </row>
    <row r="1966" spans="1:2">
      <c r="A1966" s="120">
        <v>40247</v>
      </c>
      <c r="B1966" s="121">
        <v>0</v>
      </c>
    </row>
    <row r="1967" spans="1:2">
      <c r="A1967" s="120">
        <v>40248</v>
      </c>
      <c r="B1967" s="121">
        <v>0</v>
      </c>
    </row>
    <row r="1968" spans="1:2">
      <c r="A1968" s="120">
        <v>40249</v>
      </c>
      <c r="B1968" s="121">
        <v>0</v>
      </c>
    </row>
    <row r="1969" spans="1:2">
      <c r="A1969" s="120">
        <v>40252</v>
      </c>
      <c r="B1969" s="121">
        <v>0</v>
      </c>
    </row>
    <row r="1970" spans="1:2">
      <c r="A1970" s="120">
        <v>40253</v>
      </c>
      <c r="B1970" s="121">
        <v>0</v>
      </c>
    </row>
    <row r="1971" spans="1:2">
      <c r="A1971" s="120">
        <v>40254</v>
      </c>
      <c r="B1971" s="121">
        <v>0</v>
      </c>
    </row>
    <row r="1972" spans="1:2">
      <c r="A1972" s="120">
        <v>40255</v>
      </c>
      <c r="B1972" s="121">
        <v>0</v>
      </c>
    </row>
    <row r="1973" spans="1:2">
      <c r="A1973" s="120">
        <v>40256</v>
      </c>
      <c r="B1973" s="121">
        <v>0</v>
      </c>
    </row>
    <row r="1974" spans="1:2">
      <c r="A1974" s="120">
        <v>40259</v>
      </c>
      <c r="B1974" s="121">
        <v>0</v>
      </c>
    </row>
    <row r="1975" spans="1:2">
      <c r="A1975" s="120">
        <v>40260</v>
      </c>
      <c r="B1975" s="121">
        <v>0</v>
      </c>
    </row>
    <row r="1976" spans="1:2">
      <c r="A1976" s="120">
        <v>40261</v>
      </c>
      <c r="B1976" s="121">
        <v>0</v>
      </c>
    </row>
    <row r="1977" spans="1:2">
      <c r="A1977" s="120">
        <v>40262</v>
      </c>
      <c r="B1977" s="121">
        <v>0</v>
      </c>
    </row>
    <row r="1978" spans="1:2">
      <c r="A1978" s="120">
        <v>40263</v>
      </c>
      <c r="B1978" s="121">
        <v>0</v>
      </c>
    </row>
    <row r="1979" spans="1:2">
      <c r="A1979" s="120">
        <v>40266</v>
      </c>
      <c r="B1979" s="121">
        <v>0</v>
      </c>
    </row>
    <row r="1980" spans="1:2">
      <c r="A1980" s="120">
        <v>40267</v>
      </c>
      <c r="B1980" s="121">
        <v>0</v>
      </c>
    </row>
    <row r="1981" spans="1:2">
      <c r="A1981" s="120">
        <v>40268</v>
      </c>
      <c r="B1981" s="121">
        <v>0</v>
      </c>
    </row>
    <row r="1982" spans="1:2">
      <c r="A1982" s="120">
        <v>40269</v>
      </c>
      <c r="B1982" s="121">
        <v>0</v>
      </c>
    </row>
    <row r="1983" spans="1:2">
      <c r="A1983" s="120">
        <v>40273</v>
      </c>
      <c r="B1983" s="121">
        <v>0</v>
      </c>
    </row>
    <row r="1984" spans="1:2">
      <c r="A1984" s="120">
        <v>40274</v>
      </c>
      <c r="B1984" s="121">
        <v>0</v>
      </c>
    </row>
    <row r="1985" spans="1:2">
      <c r="A1985" s="120">
        <v>40275</v>
      </c>
      <c r="B1985" s="121">
        <v>0</v>
      </c>
    </row>
    <row r="1986" spans="1:2">
      <c r="A1986" s="120">
        <v>40276</v>
      </c>
      <c r="B1986" s="121">
        <v>0</v>
      </c>
    </row>
    <row r="1987" spans="1:2">
      <c r="A1987" s="120">
        <v>40277</v>
      </c>
      <c r="B1987" s="121">
        <v>0</v>
      </c>
    </row>
    <row r="1988" spans="1:2">
      <c r="A1988" s="120">
        <v>40280</v>
      </c>
      <c r="B1988" s="121">
        <v>0</v>
      </c>
    </row>
    <row r="1989" spans="1:2">
      <c r="A1989" s="120">
        <v>40281</v>
      </c>
      <c r="B1989" s="121">
        <v>0</v>
      </c>
    </row>
    <row r="1990" spans="1:2">
      <c r="A1990" s="120">
        <v>40282</v>
      </c>
      <c r="B1990" s="121">
        <v>0</v>
      </c>
    </row>
    <row r="1991" spans="1:2">
      <c r="A1991" s="120">
        <v>40283</v>
      </c>
      <c r="B1991" s="121">
        <v>0</v>
      </c>
    </row>
    <row r="1992" spans="1:2">
      <c r="A1992" s="120">
        <v>40284</v>
      </c>
      <c r="B1992" s="121">
        <v>0</v>
      </c>
    </row>
    <row r="1993" spans="1:2">
      <c r="A1993" s="120">
        <v>40287</v>
      </c>
      <c r="B1993" s="121">
        <v>0</v>
      </c>
    </row>
    <row r="1994" spans="1:2">
      <c r="A1994" s="120">
        <v>40288</v>
      </c>
      <c r="B1994" s="121">
        <v>0</v>
      </c>
    </row>
    <row r="1995" spans="1:2">
      <c r="A1995" s="120">
        <v>40290</v>
      </c>
      <c r="B1995" s="121">
        <v>0</v>
      </c>
    </row>
    <row r="1996" spans="1:2">
      <c r="A1996" s="120">
        <v>40291</v>
      </c>
      <c r="B1996" s="121">
        <v>0</v>
      </c>
    </row>
    <row r="1997" spans="1:2">
      <c r="A1997" s="120">
        <v>40294</v>
      </c>
      <c r="B1997" s="121">
        <v>0</v>
      </c>
    </row>
    <row r="1998" spans="1:2">
      <c r="A1998" s="120">
        <v>40295</v>
      </c>
      <c r="B1998" s="121">
        <v>0</v>
      </c>
    </row>
    <row r="1999" spans="1:2">
      <c r="A1999" s="120">
        <v>40296</v>
      </c>
      <c r="B1999" s="121">
        <v>0</v>
      </c>
    </row>
    <row r="2000" spans="1:2">
      <c r="A2000" s="120">
        <v>40297</v>
      </c>
      <c r="B2000" s="121">
        <v>0</v>
      </c>
    </row>
    <row r="2001" spans="1:2">
      <c r="A2001" s="120">
        <v>40298</v>
      </c>
      <c r="B2001" s="121">
        <v>0</v>
      </c>
    </row>
    <row r="2002" spans="1:2">
      <c r="A2002" s="120">
        <v>40301</v>
      </c>
      <c r="B2002" s="121">
        <v>0</v>
      </c>
    </row>
    <row r="2003" spans="1:2">
      <c r="A2003" s="120">
        <v>40302</v>
      </c>
      <c r="B2003" s="121">
        <v>0</v>
      </c>
    </row>
    <row r="2004" spans="1:2">
      <c r="A2004" s="120">
        <v>40303</v>
      </c>
      <c r="B2004" s="121">
        <v>0</v>
      </c>
    </row>
    <row r="2005" spans="1:2">
      <c r="A2005" s="120">
        <v>40304</v>
      </c>
      <c r="B2005" s="121">
        <v>0</v>
      </c>
    </row>
    <row r="2006" spans="1:2">
      <c r="A2006" s="120">
        <v>40305</v>
      </c>
      <c r="B2006" s="121">
        <v>0</v>
      </c>
    </row>
    <row r="2007" spans="1:2">
      <c r="A2007" s="120">
        <v>40308</v>
      </c>
      <c r="B2007" s="121">
        <v>0</v>
      </c>
    </row>
    <row r="2008" spans="1:2">
      <c r="A2008" s="120">
        <v>40309</v>
      </c>
      <c r="B2008" s="121">
        <v>0</v>
      </c>
    </row>
    <row r="2009" spans="1:2">
      <c r="A2009" s="120">
        <v>40310</v>
      </c>
      <c r="B2009" s="121">
        <v>0</v>
      </c>
    </row>
    <row r="2010" spans="1:2">
      <c r="A2010" s="120">
        <v>40311</v>
      </c>
      <c r="B2010" s="121">
        <v>0</v>
      </c>
    </row>
    <row r="2011" spans="1:2">
      <c r="A2011" s="120">
        <v>40312</v>
      </c>
      <c r="B2011" s="121">
        <v>0</v>
      </c>
    </row>
    <row r="2012" spans="1:2">
      <c r="A2012" s="120">
        <v>40315</v>
      </c>
      <c r="B2012" s="121">
        <v>0</v>
      </c>
    </row>
    <row r="2013" spans="1:2">
      <c r="A2013" s="120">
        <v>40316</v>
      </c>
      <c r="B2013" s="121">
        <v>0</v>
      </c>
    </row>
    <row r="2014" spans="1:2">
      <c r="A2014" s="120">
        <v>40317</v>
      </c>
      <c r="B2014" s="121">
        <v>0</v>
      </c>
    </row>
    <row r="2015" spans="1:2">
      <c r="A2015" s="120">
        <v>40318</v>
      </c>
      <c r="B2015" s="121">
        <v>0</v>
      </c>
    </row>
    <row r="2016" spans="1:2">
      <c r="A2016" s="120">
        <v>40319</v>
      </c>
      <c r="B2016" s="121">
        <v>0</v>
      </c>
    </row>
    <row r="2017" spans="1:2">
      <c r="A2017" s="120">
        <v>40322</v>
      </c>
      <c r="B2017" s="121">
        <v>0</v>
      </c>
    </row>
    <row r="2018" spans="1:2">
      <c r="A2018" s="120">
        <v>40323</v>
      </c>
      <c r="B2018" s="121">
        <v>0</v>
      </c>
    </row>
    <row r="2019" spans="1:2">
      <c r="A2019" s="120">
        <v>40324</v>
      </c>
      <c r="B2019" s="121">
        <v>0</v>
      </c>
    </row>
    <row r="2020" spans="1:2">
      <c r="A2020" s="120">
        <v>40325</v>
      </c>
      <c r="B2020" s="121">
        <v>0</v>
      </c>
    </row>
    <row r="2021" spans="1:2">
      <c r="A2021" s="120">
        <v>40326</v>
      </c>
      <c r="B2021" s="121">
        <v>0</v>
      </c>
    </row>
    <row r="2022" spans="1:2">
      <c r="A2022" s="120">
        <v>40329</v>
      </c>
      <c r="B2022" s="121">
        <v>0</v>
      </c>
    </row>
    <row r="2023" spans="1:2">
      <c r="A2023" s="120">
        <v>40330</v>
      </c>
      <c r="B2023" s="121">
        <v>0</v>
      </c>
    </row>
    <row r="2024" spans="1:2">
      <c r="A2024" s="120">
        <v>40331</v>
      </c>
      <c r="B2024" s="121">
        <v>0</v>
      </c>
    </row>
    <row r="2025" spans="1:2">
      <c r="A2025" s="120">
        <v>40333</v>
      </c>
      <c r="B2025" s="121">
        <v>0</v>
      </c>
    </row>
    <row r="2026" spans="1:2">
      <c r="A2026" s="120">
        <v>40336</v>
      </c>
      <c r="B2026" s="121">
        <v>0</v>
      </c>
    </row>
    <row r="2027" spans="1:2">
      <c r="A2027" s="120">
        <v>40337</v>
      </c>
      <c r="B2027" s="121">
        <v>0</v>
      </c>
    </row>
    <row r="2028" spans="1:2">
      <c r="A2028" s="120">
        <v>40338</v>
      </c>
      <c r="B2028" s="121">
        <v>0</v>
      </c>
    </row>
    <row r="2029" spans="1:2">
      <c r="A2029" s="120">
        <v>40339</v>
      </c>
      <c r="B2029" s="121">
        <v>0</v>
      </c>
    </row>
    <row r="2030" spans="1:2">
      <c r="A2030" s="120">
        <v>40340</v>
      </c>
      <c r="B2030" s="121">
        <v>0</v>
      </c>
    </row>
    <row r="2031" spans="1:2">
      <c r="A2031" s="120">
        <v>40343</v>
      </c>
      <c r="B2031" s="121">
        <v>0</v>
      </c>
    </row>
    <row r="2032" spans="1:2">
      <c r="A2032" s="120">
        <v>40344</v>
      </c>
      <c r="B2032" s="121">
        <v>0</v>
      </c>
    </row>
    <row r="2033" spans="1:2">
      <c r="A2033" s="120">
        <v>40345</v>
      </c>
      <c r="B2033" s="121">
        <v>0</v>
      </c>
    </row>
    <row r="2034" spans="1:2">
      <c r="A2034" s="120">
        <v>40346</v>
      </c>
      <c r="B2034" s="121">
        <v>0</v>
      </c>
    </row>
    <row r="2035" spans="1:2">
      <c r="A2035" s="120">
        <v>40347</v>
      </c>
      <c r="B2035" s="121">
        <v>0</v>
      </c>
    </row>
    <row r="2036" spans="1:2">
      <c r="A2036" s="120">
        <v>40350</v>
      </c>
      <c r="B2036" s="121">
        <v>0</v>
      </c>
    </row>
    <row r="2037" spans="1:2">
      <c r="A2037" s="120">
        <v>40351</v>
      </c>
      <c r="B2037" s="121">
        <v>0</v>
      </c>
    </row>
    <row r="2038" spans="1:2">
      <c r="A2038" s="120">
        <v>40352</v>
      </c>
      <c r="B2038" s="121">
        <v>0</v>
      </c>
    </row>
    <row r="2039" spans="1:2">
      <c r="A2039" s="120">
        <v>40353</v>
      </c>
      <c r="B2039" s="121">
        <v>0</v>
      </c>
    </row>
    <row r="2040" spans="1:2">
      <c r="A2040" s="120">
        <v>40354</v>
      </c>
      <c r="B2040" s="121">
        <v>0</v>
      </c>
    </row>
    <row r="2041" spans="1:2">
      <c r="A2041" s="120">
        <v>40357</v>
      </c>
      <c r="B2041" s="121">
        <v>0</v>
      </c>
    </row>
    <row r="2042" spans="1:2">
      <c r="A2042" s="120">
        <v>40358</v>
      </c>
      <c r="B2042" s="121">
        <v>0</v>
      </c>
    </row>
    <row r="2043" spans="1:2">
      <c r="A2043" s="120">
        <v>40359</v>
      </c>
      <c r="B2043" s="121">
        <v>0</v>
      </c>
    </row>
    <row r="2044" spans="1:2">
      <c r="A2044" s="120">
        <v>40360</v>
      </c>
      <c r="B2044" s="121">
        <v>0</v>
      </c>
    </row>
    <row r="2045" spans="1:2">
      <c r="A2045" s="120">
        <v>40361</v>
      </c>
      <c r="B2045" s="121">
        <v>0</v>
      </c>
    </row>
    <row r="2046" spans="1:2">
      <c r="A2046" s="120">
        <v>40364</v>
      </c>
      <c r="B2046" s="121">
        <v>0</v>
      </c>
    </row>
    <row r="2047" spans="1:2">
      <c r="A2047" s="120">
        <v>40365</v>
      </c>
      <c r="B2047" s="121">
        <v>0</v>
      </c>
    </row>
    <row r="2048" spans="1:2">
      <c r="A2048" s="120">
        <v>40366</v>
      </c>
      <c r="B2048" s="121">
        <v>0</v>
      </c>
    </row>
    <row r="2049" spans="1:2">
      <c r="A2049" s="120">
        <v>40367</v>
      </c>
      <c r="B2049" s="121">
        <v>0</v>
      </c>
    </row>
    <row r="2050" spans="1:2">
      <c r="A2050" s="120">
        <v>40368</v>
      </c>
      <c r="B2050" s="121">
        <v>0</v>
      </c>
    </row>
    <row r="2051" spans="1:2">
      <c r="A2051" s="120">
        <v>40371</v>
      </c>
      <c r="B2051" s="121">
        <v>0</v>
      </c>
    </row>
    <row r="2052" spans="1:2">
      <c r="A2052" s="120">
        <v>40372</v>
      </c>
      <c r="B2052" s="121">
        <v>0</v>
      </c>
    </row>
    <row r="2053" spans="1:2">
      <c r="A2053" s="120">
        <v>40373</v>
      </c>
      <c r="B2053" s="121">
        <v>0</v>
      </c>
    </row>
    <row r="2054" spans="1:2">
      <c r="A2054" s="120">
        <v>40374</v>
      </c>
      <c r="B2054" s="121">
        <v>0</v>
      </c>
    </row>
    <row r="2055" spans="1:2">
      <c r="A2055" s="120">
        <v>40375</v>
      </c>
      <c r="B2055" s="121">
        <v>0</v>
      </c>
    </row>
    <row r="2056" spans="1:2">
      <c r="A2056" s="120">
        <v>40378</v>
      </c>
      <c r="B2056" s="121">
        <v>0</v>
      </c>
    </row>
    <row r="2057" spans="1:2">
      <c r="A2057" s="120">
        <v>40379</v>
      </c>
      <c r="B2057" s="121">
        <v>0</v>
      </c>
    </row>
    <row r="2058" spans="1:2">
      <c r="A2058" s="120">
        <v>40380</v>
      </c>
      <c r="B2058" s="121">
        <v>0</v>
      </c>
    </row>
    <row r="2059" spans="1:2">
      <c r="A2059" s="120">
        <v>40381</v>
      </c>
      <c r="B2059" s="121">
        <v>0</v>
      </c>
    </row>
    <row r="2060" spans="1:2">
      <c r="A2060" s="120">
        <v>40382</v>
      </c>
      <c r="B2060" s="121">
        <v>0</v>
      </c>
    </row>
    <row r="2061" spans="1:2">
      <c r="A2061" s="120">
        <v>40385</v>
      </c>
      <c r="B2061" s="121">
        <v>0</v>
      </c>
    </row>
    <row r="2062" spans="1:2">
      <c r="A2062" s="120">
        <v>40386</v>
      </c>
      <c r="B2062" s="121">
        <v>0</v>
      </c>
    </row>
    <row r="2063" spans="1:2">
      <c r="A2063" s="120">
        <v>40387</v>
      </c>
      <c r="B2063" s="121">
        <v>0</v>
      </c>
    </row>
    <row r="2064" spans="1:2">
      <c r="A2064" s="120">
        <v>40388</v>
      </c>
      <c r="B2064" s="121">
        <v>0</v>
      </c>
    </row>
    <row r="2065" spans="1:2">
      <c r="A2065" s="120">
        <v>40389</v>
      </c>
      <c r="B2065" s="121">
        <v>0</v>
      </c>
    </row>
    <row r="2066" spans="1:2">
      <c r="A2066" s="120">
        <v>40392</v>
      </c>
      <c r="B2066" s="121">
        <v>0</v>
      </c>
    </row>
    <row r="2067" spans="1:2">
      <c r="A2067" s="120">
        <v>40393</v>
      </c>
      <c r="B2067" s="121">
        <v>0</v>
      </c>
    </row>
    <row r="2068" spans="1:2">
      <c r="A2068" s="120">
        <v>40394</v>
      </c>
      <c r="B2068" s="121">
        <v>0</v>
      </c>
    </row>
    <row r="2069" spans="1:2">
      <c r="A2069" s="120">
        <v>40395</v>
      </c>
      <c r="B2069" s="121">
        <v>0</v>
      </c>
    </row>
    <row r="2070" spans="1:2">
      <c r="A2070" s="120">
        <v>40396</v>
      </c>
      <c r="B2070" s="121">
        <v>0</v>
      </c>
    </row>
    <row r="2071" spans="1:2">
      <c r="A2071" s="120">
        <v>40399</v>
      </c>
      <c r="B2071" s="121">
        <v>0</v>
      </c>
    </row>
    <row r="2072" spans="1:2">
      <c r="A2072" s="120">
        <v>40400</v>
      </c>
      <c r="B2072" s="121">
        <v>0</v>
      </c>
    </row>
    <row r="2073" spans="1:2">
      <c r="A2073" s="120">
        <v>40401</v>
      </c>
      <c r="B2073" s="121">
        <v>0</v>
      </c>
    </row>
    <row r="2074" spans="1:2">
      <c r="A2074" s="120">
        <v>40402</v>
      </c>
      <c r="B2074" s="121">
        <v>0</v>
      </c>
    </row>
    <row r="2075" spans="1:2">
      <c r="A2075" s="120">
        <v>40403</v>
      </c>
      <c r="B2075" s="121">
        <v>0</v>
      </c>
    </row>
    <row r="2076" spans="1:2">
      <c r="A2076" s="120">
        <v>40406</v>
      </c>
      <c r="B2076" s="121">
        <v>0</v>
      </c>
    </row>
    <row r="2077" spans="1:2">
      <c r="A2077" s="120">
        <v>40407</v>
      </c>
      <c r="B2077" s="121">
        <v>0</v>
      </c>
    </row>
    <row r="2078" spans="1:2">
      <c r="A2078" s="120">
        <v>40408</v>
      </c>
      <c r="B2078" s="121">
        <v>0</v>
      </c>
    </row>
    <row r="2079" spans="1:2">
      <c r="A2079" s="120">
        <v>40409</v>
      </c>
      <c r="B2079" s="121">
        <v>0</v>
      </c>
    </row>
    <row r="2080" spans="1:2">
      <c r="A2080" s="120">
        <v>40410</v>
      </c>
      <c r="B2080" s="121">
        <v>0</v>
      </c>
    </row>
    <row r="2081" spans="1:2">
      <c r="A2081" s="120">
        <v>40413</v>
      </c>
      <c r="B2081" s="121">
        <v>0</v>
      </c>
    </row>
    <row r="2082" spans="1:2">
      <c r="A2082" s="120">
        <v>40414</v>
      </c>
      <c r="B2082" s="121">
        <v>0</v>
      </c>
    </row>
    <row r="2083" spans="1:2">
      <c r="A2083" s="120">
        <v>40415</v>
      </c>
      <c r="B2083" s="121">
        <v>0</v>
      </c>
    </row>
    <row r="2084" spans="1:2">
      <c r="A2084" s="120">
        <v>40416</v>
      </c>
      <c r="B2084" s="121">
        <v>0</v>
      </c>
    </row>
    <row r="2085" spans="1:2">
      <c r="A2085" s="120">
        <v>40417</v>
      </c>
      <c r="B2085" s="121">
        <v>0</v>
      </c>
    </row>
    <row r="2086" spans="1:2">
      <c r="A2086" s="120">
        <v>40420</v>
      </c>
      <c r="B2086" s="121">
        <v>0</v>
      </c>
    </row>
    <row r="2087" spans="1:2">
      <c r="A2087" s="120">
        <v>40421</v>
      </c>
      <c r="B2087" s="121">
        <v>0</v>
      </c>
    </row>
    <row r="2088" spans="1:2">
      <c r="A2088" s="120">
        <v>40422</v>
      </c>
      <c r="B2088" s="121">
        <v>0</v>
      </c>
    </row>
    <row r="2089" spans="1:2">
      <c r="A2089" s="120">
        <v>40423</v>
      </c>
      <c r="B2089" s="121">
        <v>0</v>
      </c>
    </row>
    <row r="2090" spans="1:2">
      <c r="A2090" s="120">
        <v>40424</v>
      </c>
      <c r="B2090" s="121">
        <v>0</v>
      </c>
    </row>
    <row r="2091" spans="1:2">
      <c r="A2091" s="120">
        <v>40427</v>
      </c>
      <c r="B2091" s="121">
        <v>0</v>
      </c>
    </row>
    <row r="2092" spans="1:2">
      <c r="A2092" s="120">
        <v>40429</v>
      </c>
      <c r="B2092" s="121">
        <v>0</v>
      </c>
    </row>
    <row r="2093" spans="1:2">
      <c r="A2093" s="120">
        <v>40430</v>
      </c>
      <c r="B2093" s="121">
        <v>0</v>
      </c>
    </row>
    <row r="2094" spans="1:2">
      <c r="A2094" s="120">
        <v>40431</v>
      </c>
      <c r="B2094" s="121">
        <v>0</v>
      </c>
    </row>
    <row r="2095" spans="1:2">
      <c r="A2095" s="120">
        <v>40434</v>
      </c>
      <c r="B2095" s="121">
        <v>0</v>
      </c>
    </row>
    <row r="2096" spans="1:2">
      <c r="A2096" s="120">
        <v>40435</v>
      </c>
      <c r="B2096" s="121">
        <v>0</v>
      </c>
    </row>
    <row r="2097" spans="1:2">
      <c r="A2097" s="120">
        <v>40436</v>
      </c>
      <c r="B2097" s="121">
        <v>0</v>
      </c>
    </row>
    <row r="2098" spans="1:2">
      <c r="A2098" s="120">
        <v>40437</v>
      </c>
      <c r="B2098" s="121">
        <v>0</v>
      </c>
    </row>
    <row r="2099" spans="1:2">
      <c r="A2099" s="120">
        <v>40438</v>
      </c>
      <c r="B2099" s="121">
        <v>0</v>
      </c>
    </row>
    <row r="2100" spans="1:2">
      <c r="A2100" s="120">
        <v>40441</v>
      </c>
      <c r="B2100" s="121">
        <v>0</v>
      </c>
    </row>
    <row r="2101" spans="1:2">
      <c r="A2101" s="120">
        <v>40442</v>
      </c>
      <c r="B2101" s="121">
        <v>0</v>
      </c>
    </row>
    <row r="2102" spans="1:2">
      <c r="A2102" s="120">
        <v>40443</v>
      </c>
      <c r="B2102" s="121">
        <v>0</v>
      </c>
    </row>
    <row r="2103" spans="1:2">
      <c r="A2103" s="120">
        <v>40444</v>
      </c>
      <c r="B2103" s="121">
        <v>0</v>
      </c>
    </row>
    <row r="2104" spans="1:2">
      <c r="A2104" s="120">
        <v>40445</v>
      </c>
      <c r="B2104" s="121">
        <v>0</v>
      </c>
    </row>
    <row r="2105" spans="1:2">
      <c r="A2105" s="120">
        <v>40448</v>
      </c>
      <c r="B2105" s="121">
        <v>0</v>
      </c>
    </row>
    <row r="2106" spans="1:2">
      <c r="A2106" s="120">
        <v>40449</v>
      </c>
      <c r="B2106" s="121">
        <v>0</v>
      </c>
    </row>
    <row r="2107" spans="1:2">
      <c r="A2107" s="120">
        <v>40450</v>
      </c>
      <c r="B2107" s="121">
        <v>0</v>
      </c>
    </row>
    <row r="2108" spans="1:2">
      <c r="A2108" s="120">
        <v>40451</v>
      </c>
      <c r="B2108" s="121">
        <v>0</v>
      </c>
    </row>
    <row r="2109" spans="1:2">
      <c r="A2109" s="120">
        <v>40452</v>
      </c>
      <c r="B2109" s="121">
        <v>0</v>
      </c>
    </row>
    <row r="2110" spans="1:2">
      <c r="A2110" s="120">
        <v>40455</v>
      </c>
      <c r="B2110" s="121">
        <v>0</v>
      </c>
    </row>
    <row r="2111" spans="1:2">
      <c r="A2111" s="120">
        <v>40456</v>
      </c>
      <c r="B2111" s="121">
        <v>0</v>
      </c>
    </row>
    <row r="2112" spans="1:2">
      <c r="A2112" s="120">
        <v>40457</v>
      </c>
      <c r="B2112" s="121">
        <v>0</v>
      </c>
    </row>
    <row r="2113" spans="1:2">
      <c r="A2113" s="120">
        <v>40458</v>
      </c>
      <c r="B2113" s="121">
        <v>0</v>
      </c>
    </row>
    <row r="2114" spans="1:2">
      <c r="A2114" s="120">
        <v>40459</v>
      </c>
      <c r="B2114" s="121">
        <v>0</v>
      </c>
    </row>
    <row r="2115" spans="1:2">
      <c r="A2115" s="120">
        <v>40462</v>
      </c>
      <c r="B2115" s="121">
        <v>0</v>
      </c>
    </row>
    <row r="2116" spans="1:2">
      <c r="A2116" s="120">
        <v>40464</v>
      </c>
      <c r="B2116" s="121">
        <v>0</v>
      </c>
    </row>
    <row r="2117" spans="1:2">
      <c r="A2117" s="120">
        <v>40465</v>
      </c>
      <c r="B2117" s="121">
        <v>0</v>
      </c>
    </row>
    <row r="2118" spans="1:2">
      <c r="A2118" s="120">
        <v>40466</v>
      </c>
      <c r="B2118" s="121">
        <v>0</v>
      </c>
    </row>
    <row r="2119" spans="1:2">
      <c r="A2119" s="120">
        <v>40469</v>
      </c>
      <c r="B2119" s="121">
        <v>0</v>
      </c>
    </row>
    <row r="2120" spans="1:2">
      <c r="A2120" s="120">
        <v>40470</v>
      </c>
      <c r="B2120" s="121">
        <v>0</v>
      </c>
    </row>
    <row r="2121" spans="1:2">
      <c r="A2121" s="120">
        <v>40471</v>
      </c>
      <c r="B2121" s="121">
        <v>0</v>
      </c>
    </row>
    <row r="2122" spans="1:2">
      <c r="A2122" s="120">
        <v>40472</v>
      </c>
      <c r="B2122" s="121">
        <v>0</v>
      </c>
    </row>
    <row r="2123" spans="1:2">
      <c r="A2123" s="120">
        <v>40473</v>
      </c>
      <c r="B2123" s="121">
        <v>0</v>
      </c>
    </row>
    <row r="2124" spans="1:2">
      <c r="A2124" s="120">
        <v>40476</v>
      </c>
      <c r="B2124" s="121">
        <v>0</v>
      </c>
    </row>
    <row r="2125" spans="1:2">
      <c r="A2125" s="120">
        <v>40477</v>
      </c>
      <c r="B2125" s="121">
        <v>0</v>
      </c>
    </row>
    <row r="2126" spans="1:2">
      <c r="A2126" s="120">
        <v>40478</v>
      </c>
      <c r="B2126" s="121">
        <v>0</v>
      </c>
    </row>
    <row r="2127" spans="1:2">
      <c r="A2127" s="120">
        <v>40479</v>
      </c>
      <c r="B2127" s="121">
        <v>0</v>
      </c>
    </row>
    <row r="2128" spans="1:2">
      <c r="A2128" s="120">
        <v>40480</v>
      </c>
      <c r="B2128" s="121">
        <v>0</v>
      </c>
    </row>
    <row r="2129" spans="1:2">
      <c r="A2129" s="120">
        <v>40483</v>
      </c>
      <c r="B2129" s="121">
        <v>0</v>
      </c>
    </row>
    <row r="2130" spans="1:2">
      <c r="A2130" s="120">
        <v>40485</v>
      </c>
      <c r="B2130" s="121">
        <v>0</v>
      </c>
    </row>
    <row r="2131" spans="1:2">
      <c r="A2131" s="120">
        <v>40486</v>
      </c>
      <c r="B2131" s="121">
        <v>0</v>
      </c>
    </row>
    <row r="2132" spans="1:2">
      <c r="A2132" s="120">
        <v>40487</v>
      </c>
      <c r="B2132" s="121">
        <v>0</v>
      </c>
    </row>
    <row r="2133" spans="1:2">
      <c r="A2133" s="120">
        <v>40490</v>
      </c>
      <c r="B2133" s="121">
        <v>0</v>
      </c>
    </row>
    <row r="2134" spans="1:2">
      <c r="A2134" s="120">
        <v>40491</v>
      </c>
      <c r="B2134" s="121">
        <v>0</v>
      </c>
    </row>
    <row r="2135" spans="1:2">
      <c r="A2135" s="120">
        <v>40492</v>
      </c>
      <c r="B2135" s="121">
        <v>0</v>
      </c>
    </row>
    <row r="2136" spans="1:2">
      <c r="A2136" s="120">
        <v>40493</v>
      </c>
      <c r="B2136" s="121">
        <v>0</v>
      </c>
    </row>
    <row r="2137" spans="1:2">
      <c r="A2137" s="120">
        <v>40494</v>
      </c>
      <c r="B2137" s="121">
        <v>0</v>
      </c>
    </row>
    <row r="2138" spans="1:2">
      <c r="A2138" s="120">
        <v>40498</v>
      </c>
      <c r="B2138" s="121">
        <v>0</v>
      </c>
    </row>
    <row r="2139" spans="1:2">
      <c r="A2139" s="120">
        <v>40499</v>
      </c>
      <c r="B2139" s="121">
        <v>0</v>
      </c>
    </row>
    <row r="2140" spans="1:2">
      <c r="A2140" s="120">
        <v>40500</v>
      </c>
      <c r="B2140" s="121">
        <v>0</v>
      </c>
    </row>
    <row r="2141" spans="1:2">
      <c r="A2141" s="120">
        <v>40501</v>
      </c>
      <c r="B2141" s="121">
        <v>0</v>
      </c>
    </row>
    <row r="2142" spans="1:2">
      <c r="A2142" s="120">
        <v>40504</v>
      </c>
      <c r="B2142" s="121">
        <v>0</v>
      </c>
    </row>
    <row r="2143" spans="1:2">
      <c r="A2143" s="120">
        <v>40505</v>
      </c>
      <c r="B2143" s="121">
        <v>0</v>
      </c>
    </row>
    <row r="2144" spans="1:2">
      <c r="A2144" s="120">
        <v>40506</v>
      </c>
      <c r="B2144" s="121">
        <v>0</v>
      </c>
    </row>
    <row r="2145" spans="1:2">
      <c r="A2145" s="120">
        <v>40507</v>
      </c>
      <c r="B2145" s="121">
        <v>0</v>
      </c>
    </row>
    <row r="2146" spans="1:2">
      <c r="A2146" s="120">
        <v>40508</v>
      </c>
      <c r="B2146" s="121">
        <v>0</v>
      </c>
    </row>
    <row r="2147" spans="1:2">
      <c r="A2147" s="120">
        <v>40511</v>
      </c>
      <c r="B2147" s="121">
        <v>0</v>
      </c>
    </row>
    <row r="2148" spans="1:2">
      <c r="A2148" s="120">
        <v>40512</v>
      </c>
      <c r="B2148" s="121">
        <v>0</v>
      </c>
    </row>
    <row r="2149" spans="1:2">
      <c r="A2149" s="120">
        <v>40513</v>
      </c>
      <c r="B2149" s="121">
        <v>0</v>
      </c>
    </row>
    <row r="2150" spans="1:2">
      <c r="A2150" s="120">
        <v>40514</v>
      </c>
      <c r="B2150" s="121">
        <v>0</v>
      </c>
    </row>
    <row r="2151" spans="1:2">
      <c r="A2151" s="120">
        <v>40515</v>
      </c>
      <c r="B2151" s="121">
        <v>0</v>
      </c>
    </row>
    <row r="2152" spans="1:2">
      <c r="A2152" s="120">
        <v>40518</v>
      </c>
      <c r="B2152" s="121">
        <v>0</v>
      </c>
    </row>
    <row r="2153" spans="1:2">
      <c r="A2153" s="120">
        <v>40519</v>
      </c>
      <c r="B2153" s="121">
        <v>0</v>
      </c>
    </row>
    <row r="2154" spans="1:2">
      <c r="A2154" s="120">
        <v>40520</v>
      </c>
      <c r="B2154" s="121">
        <v>0</v>
      </c>
    </row>
    <row r="2155" spans="1:2">
      <c r="A2155" s="120">
        <v>40521</v>
      </c>
      <c r="B2155" s="121">
        <v>0</v>
      </c>
    </row>
    <row r="2156" spans="1:2">
      <c r="A2156" s="120">
        <v>40522</v>
      </c>
      <c r="B2156" s="121">
        <v>0</v>
      </c>
    </row>
    <row r="2157" spans="1:2">
      <c r="A2157" s="120">
        <v>40525</v>
      </c>
      <c r="B2157" s="121">
        <v>0</v>
      </c>
    </row>
    <row r="2158" spans="1:2">
      <c r="A2158" s="120">
        <v>40526</v>
      </c>
      <c r="B2158" s="121">
        <v>0</v>
      </c>
    </row>
    <row r="2159" spans="1:2">
      <c r="A2159" s="120">
        <v>40527</v>
      </c>
      <c r="B2159" s="121">
        <v>0</v>
      </c>
    </row>
    <row r="2160" spans="1:2">
      <c r="A2160" s="120">
        <v>40528</v>
      </c>
      <c r="B2160" s="121">
        <v>0</v>
      </c>
    </row>
    <row r="2161" spans="1:2">
      <c r="A2161" s="120">
        <v>40529</v>
      </c>
      <c r="B2161" s="121">
        <v>0</v>
      </c>
    </row>
    <row r="2162" spans="1:2">
      <c r="A2162" s="120">
        <v>40532</v>
      </c>
      <c r="B2162" s="121">
        <v>0</v>
      </c>
    </row>
    <row r="2163" spans="1:2">
      <c r="A2163" s="120">
        <v>40533</v>
      </c>
      <c r="B2163" s="121">
        <v>0</v>
      </c>
    </row>
    <row r="2164" spans="1:2">
      <c r="A2164" s="120">
        <v>40534</v>
      </c>
      <c r="B2164" s="121">
        <v>0</v>
      </c>
    </row>
    <row r="2165" spans="1:2">
      <c r="A2165" s="120">
        <v>40535</v>
      </c>
      <c r="B2165" s="121">
        <v>0</v>
      </c>
    </row>
    <row r="2166" spans="1:2">
      <c r="A2166" s="120">
        <v>40536</v>
      </c>
      <c r="B2166" s="121">
        <v>0</v>
      </c>
    </row>
    <row r="2167" spans="1:2">
      <c r="A2167" s="120">
        <v>40539</v>
      </c>
      <c r="B2167" s="121">
        <v>0</v>
      </c>
    </row>
    <row r="2168" spans="1:2">
      <c r="A2168" s="120">
        <v>40540</v>
      </c>
      <c r="B2168" s="121">
        <v>0</v>
      </c>
    </row>
    <row r="2169" spans="1:2">
      <c r="A2169" s="120">
        <v>40541</v>
      </c>
      <c r="B2169" s="121">
        <v>0</v>
      </c>
    </row>
    <row r="2170" spans="1:2">
      <c r="A2170" s="120">
        <v>40542</v>
      </c>
      <c r="B2170" s="121">
        <v>0</v>
      </c>
    </row>
    <row r="2171" spans="1:2">
      <c r="A2171" s="120">
        <v>40543</v>
      </c>
      <c r="B2171" s="121">
        <v>0</v>
      </c>
    </row>
    <row r="2172" spans="1:2">
      <c r="A2172" s="120">
        <v>40546</v>
      </c>
      <c r="B2172" s="121">
        <v>0</v>
      </c>
    </row>
    <row r="2173" spans="1:2">
      <c r="A2173" s="120">
        <v>40547</v>
      </c>
      <c r="B2173" s="121">
        <v>0</v>
      </c>
    </row>
    <row r="2174" spans="1:2">
      <c r="A2174" s="120">
        <v>40548</v>
      </c>
      <c r="B2174" s="121">
        <v>0</v>
      </c>
    </row>
    <row r="2175" spans="1:2">
      <c r="A2175" s="120">
        <v>40549</v>
      </c>
      <c r="B2175" s="121">
        <v>0</v>
      </c>
    </row>
    <row r="2176" spans="1:2">
      <c r="A2176" s="120">
        <v>40550</v>
      </c>
      <c r="B2176" s="121">
        <v>0</v>
      </c>
    </row>
    <row r="2177" spans="1:2">
      <c r="A2177" s="120">
        <v>40553</v>
      </c>
      <c r="B2177" s="121">
        <v>0</v>
      </c>
    </row>
    <row r="2178" spans="1:2">
      <c r="A2178" s="120">
        <v>40554</v>
      </c>
      <c r="B2178" s="121">
        <v>0</v>
      </c>
    </row>
    <row r="2179" spans="1:2">
      <c r="A2179" s="120">
        <v>40555</v>
      </c>
      <c r="B2179" s="121">
        <v>0</v>
      </c>
    </row>
    <row r="2180" spans="1:2">
      <c r="A2180" s="120">
        <v>40556</v>
      </c>
      <c r="B2180" s="121">
        <v>0</v>
      </c>
    </row>
    <row r="2181" spans="1:2">
      <c r="A2181" s="120">
        <v>40557</v>
      </c>
      <c r="B2181" s="121">
        <v>0</v>
      </c>
    </row>
    <row r="2182" spans="1:2">
      <c r="A2182" s="120">
        <v>40560</v>
      </c>
      <c r="B2182" s="121">
        <v>-1000</v>
      </c>
    </row>
    <row r="2183" spans="1:2">
      <c r="A2183" s="120">
        <v>40561</v>
      </c>
      <c r="B2183" s="121">
        <v>-1000</v>
      </c>
    </row>
    <row r="2184" spans="1:2">
      <c r="A2184" s="120">
        <v>40562</v>
      </c>
      <c r="B2184" s="121">
        <v>-1000</v>
      </c>
    </row>
    <row r="2185" spans="1:2">
      <c r="A2185" s="120">
        <v>40563</v>
      </c>
      <c r="B2185" s="121">
        <v>-1000</v>
      </c>
    </row>
    <row r="2186" spans="1:2">
      <c r="A2186" s="120">
        <v>40564</v>
      </c>
      <c r="B2186" s="121">
        <v>-1000</v>
      </c>
    </row>
    <row r="2187" spans="1:2">
      <c r="A2187" s="120">
        <v>40567</v>
      </c>
      <c r="B2187" s="121">
        <v>-2000</v>
      </c>
    </row>
    <row r="2188" spans="1:2">
      <c r="A2188" s="120">
        <v>40569</v>
      </c>
      <c r="B2188" s="121">
        <v>-3000</v>
      </c>
    </row>
    <row r="2189" spans="1:2">
      <c r="A2189" s="120">
        <v>40570</v>
      </c>
      <c r="B2189" s="121">
        <v>-3000</v>
      </c>
    </row>
    <row r="2190" spans="1:2">
      <c r="A2190" s="120">
        <v>40571</v>
      </c>
      <c r="B2190" s="121">
        <v>-3510</v>
      </c>
    </row>
    <row r="2191" spans="1:2">
      <c r="A2191" s="120">
        <v>40574</v>
      </c>
      <c r="B2191" s="121">
        <v>-3510</v>
      </c>
    </row>
    <row r="2192" spans="1:2">
      <c r="A2192" s="120">
        <v>40575</v>
      </c>
      <c r="B2192" s="121">
        <v>-3510</v>
      </c>
    </row>
    <row r="2193" spans="1:2">
      <c r="A2193" s="120">
        <v>40576</v>
      </c>
      <c r="B2193" s="121">
        <v>-3510</v>
      </c>
    </row>
    <row r="2194" spans="1:2">
      <c r="A2194" s="120">
        <v>40577</v>
      </c>
      <c r="B2194" s="121">
        <v>-3510</v>
      </c>
    </row>
    <row r="2195" spans="1:2">
      <c r="A2195" s="120">
        <v>40578</v>
      </c>
      <c r="B2195" s="121">
        <v>-3510</v>
      </c>
    </row>
    <row r="2196" spans="1:2">
      <c r="A2196" s="120">
        <v>40581</v>
      </c>
      <c r="B2196" s="121">
        <v>-4224</v>
      </c>
    </row>
    <row r="2197" spans="1:2">
      <c r="A2197" s="120">
        <v>40582</v>
      </c>
      <c r="B2197" s="121">
        <v>-4224</v>
      </c>
    </row>
    <row r="2198" spans="1:2">
      <c r="A2198" s="120">
        <v>40583</v>
      </c>
      <c r="B2198" s="121">
        <v>-4224</v>
      </c>
    </row>
    <row r="2199" spans="1:2">
      <c r="A2199" s="120">
        <v>40584</v>
      </c>
      <c r="B2199" s="121">
        <v>-4224</v>
      </c>
    </row>
    <row r="2200" spans="1:2">
      <c r="A2200" s="120">
        <v>40585</v>
      </c>
      <c r="B2200" s="121">
        <v>-5088</v>
      </c>
    </row>
    <row r="2201" spans="1:2">
      <c r="A2201" s="120">
        <v>40588</v>
      </c>
      <c r="B2201" s="121">
        <v>-5088</v>
      </c>
    </row>
    <row r="2202" spans="1:2">
      <c r="A2202" s="120">
        <v>40589</v>
      </c>
      <c r="B2202" s="121">
        <v>-5088</v>
      </c>
    </row>
    <row r="2203" spans="1:2">
      <c r="A2203" s="120">
        <v>40590</v>
      </c>
      <c r="B2203" s="121">
        <v>-5088</v>
      </c>
    </row>
    <row r="2204" spans="1:2">
      <c r="A2204" s="120">
        <v>40591</v>
      </c>
      <c r="B2204" s="121">
        <v>-5088</v>
      </c>
    </row>
    <row r="2205" spans="1:2">
      <c r="A2205" s="120">
        <v>40592</v>
      </c>
      <c r="B2205" s="121">
        <v>-5088</v>
      </c>
    </row>
    <row r="2206" spans="1:2">
      <c r="A2206" s="120">
        <v>40595</v>
      </c>
      <c r="B2206" s="121">
        <v>-6588</v>
      </c>
    </row>
    <row r="2207" spans="1:2">
      <c r="A2207" s="120">
        <v>40596</v>
      </c>
      <c r="B2207" s="121">
        <v>-6588</v>
      </c>
    </row>
    <row r="2208" spans="1:2">
      <c r="A2208" s="120">
        <v>40597</v>
      </c>
      <c r="B2208" s="121">
        <v>-7450</v>
      </c>
    </row>
    <row r="2209" spans="1:2">
      <c r="A2209" s="120">
        <v>40598</v>
      </c>
      <c r="B2209" s="121">
        <v>-7450</v>
      </c>
    </row>
    <row r="2210" spans="1:2">
      <c r="A2210" s="120">
        <v>40599</v>
      </c>
      <c r="B2210" s="121">
        <v>-7450</v>
      </c>
    </row>
    <row r="2211" spans="1:2">
      <c r="A2211" s="120">
        <v>40602</v>
      </c>
      <c r="B2211" s="121">
        <v>-8380</v>
      </c>
    </row>
    <row r="2212" spans="1:2">
      <c r="A2212" s="120">
        <v>40603</v>
      </c>
      <c r="B2212" s="121">
        <v>-9645</v>
      </c>
    </row>
    <row r="2213" spans="1:2">
      <c r="A2213" s="120">
        <v>40604</v>
      </c>
      <c r="B2213" s="121">
        <v>-9645</v>
      </c>
    </row>
    <row r="2214" spans="1:2">
      <c r="A2214" s="120">
        <v>40605</v>
      </c>
      <c r="B2214" s="121">
        <v>-9645</v>
      </c>
    </row>
    <row r="2215" spans="1:2">
      <c r="A2215" s="120">
        <v>40606</v>
      </c>
      <c r="B2215" s="121">
        <v>-9645</v>
      </c>
    </row>
    <row r="2216" spans="1:2">
      <c r="A2216" s="120">
        <v>40611</v>
      </c>
      <c r="B2216" s="121">
        <v>-9645</v>
      </c>
    </row>
    <row r="2217" spans="1:2">
      <c r="A2217" s="120">
        <v>40612</v>
      </c>
      <c r="B2217" s="121">
        <v>-9645</v>
      </c>
    </row>
    <row r="2218" spans="1:2">
      <c r="A2218" s="120">
        <v>40613</v>
      </c>
      <c r="B2218" s="121">
        <v>-9645</v>
      </c>
    </row>
    <row r="2219" spans="1:2">
      <c r="A2219" s="120">
        <v>40616</v>
      </c>
      <c r="B2219" s="121">
        <v>-9645</v>
      </c>
    </row>
    <row r="2220" spans="1:2">
      <c r="A2220" s="120">
        <v>40617</v>
      </c>
      <c r="B2220" s="121">
        <v>-9645</v>
      </c>
    </row>
    <row r="2221" spans="1:2">
      <c r="A2221" s="120">
        <v>40618</v>
      </c>
      <c r="B2221" s="121">
        <v>-9645</v>
      </c>
    </row>
    <row r="2222" spans="1:2">
      <c r="A2222" s="120">
        <v>40619</v>
      </c>
      <c r="B2222" s="121">
        <v>-9645</v>
      </c>
    </row>
    <row r="2223" spans="1:2">
      <c r="A2223" s="120">
        <v>40620</v>
      </c>
      <c r="B2223" s="121">
        <v>-9645</v>
      </c>
    </row>
    <row r="2224" spans="1:2">
      <c r="A2224" s="120">
        <v>40623</v>
      </c>
      <c r="B2224" s="121">
        <v>-9645</v>
      </c>
    </row>
    <row r="2225" spans="1:2">
      <c r="A2225" s="120">
        <v>40624</v>
      </c>
      <c r="B2225" s="121">
        <v>-9645</v>
      </c>
    </row>
    <row r="2226" spans="1:2">
      <c r="A2226" s="120">
        <v>40625</v>
      </c>
      <c r="B2226" s="121">
        <v>-9645</v>
      </c>
    </row>
    <row r="2227" spans="1:2">
      <c r="A2227" s="120">
        <v>40626</v>
      </c>
      <c r="B2227" s="121">
        <v>-9645</v>
      </c>
    </row>
    <row r="2228" spans="1:2">
      <c r="A2228" s="120">
        <v>40627</v>
      </c>
      <c r="B2228" s="121">
        <v>-9645</v>
      </c>
    </row>
    <row r="2229" spans="1:2">
      <c r="A2229" s="120">
        <v>40630</v>
      </c>
      <c r="B2229" s="121">
        <v>-9645</v>
      </c>
    </row>
    <row r="2230" spans="1:2">
      <c r="A2230" s="120">
        <v>40631</v>
      </c>
      <c r="B2230" s="121">
        <v>-9645</v>
      </c>
    </row>
    <row r="2231" spans="1:2">
      <c r="A2231" s="120">
        <v>40632</v>
      </c>
      <c r="B2231" s="121">
        <v>-9645</v>
      </c>
    </row>
    <row r="2232" spans="1:2">
      <c r="A2232" s="120">
        <v>40633</v>
      </c>
      <c r="B2232" s="121">
        <v>-9937.5</v>
      </c>
    </row>
    <row r="2233" spans="1:2">
      <c r="A2233" s="120">
        <v>40634</v>
      </c>
      <c r="B2233" s="121">
        <v>-10274.5</v>
      </c>
    </row>
    <row r="2234" spans="1:2">
      <c r="A2234" s="120">
        <v>40637</v>
      </c>
      <c r="B2234" s="121">
        <v>-11474.5</v>
      </c>
    </row>
    <row r="2235" spans="1:2">
      <c r="A2235" s="120">
        <v>40638</v>
      </c>
      <c r="B2235" s="121">
        <v>-11474.5</v>
      </c>
    </row>
    <row r="2236" spans="1:2">
      <c r="A2236" s="120">
        <v>40639</v>
      </c>
      <c r="B2236" s="121">
        <v>-11474.5</v>
      </c>
    </row>
    <row r="2237" spans="1:2">
      <c r="A2237" s="120">
        <v>40640</v>
      </c>
      <c r="B2237" s="121">
        <v>-11474.5</v>
      </c>
    </row>
    <row r="2238" spans="1:2">
      <c r="A2238" s="120">
        <v>40641</v>
      </c>
      <c r="B2238" s="121">
        <v>-11474.5</v>
      </c>
    </row>
    <row r="2239" spans="1:2">
      <c r="A2239" s="120">
        <v>40644</v>
      </c>
      <c r="B2239" s="121">
        <v>-11474.5</v>
      </c>
    </row>
    <row r="2240" spans="1:2">
      <c r="A2240" s="120">
        <v>40645</v>
      </c>
      <c r="B2240" s="121">
        <v>-11474.5</v>
      </c>
    </row>
    <row r="2241" spans="1:2">
      <c r="A2241" s="120">
        <v>40646</v>
      </c>
      <c r="B2241" s="121">
        <v>-11474.5</v>
      </c>
    </row>
    <row r="2242" spans="1:2">
      <c r="A2242" s="120">
        <v>40647</v>
      </c>
      <c r="B2242" s="121">
        <v>-11474.5</v>
      </c>
    </row>
    <row r="2243" spans="1:2">
      <c r="A2243" s="120">
        <v>40648</v>
      </c>
      <c r="B2243" s="121">
        <v>-11474.5</v>
      </c>
    </row>
    <row r="2244" spans="1:2">
      <c r="A2244" s="120">
        <v>40651</v>
      </c>
      <c r="B2244" s="121">
        <v>-11474.5</v>
      </c>
    </row>
    <row r="2245" spans="1:2">
      <c r="A2245" s="120">
        <v>40652</v>
      </c>
      <c r="B2245" s="121">
        <v>-11474.5</v>
      </c>
    </row>
    <row r="2246" spans="1:2">
      <c r="A2246" s="120">
        <v>40653</v>
      </c>
      <c r="B2246" s="121">
        <v>-11474.5</v>
      </c>
    </row>
    <row r="2247" spans="1:2">
      <c r="A2247" s="120">
        <v>40658</v>
      </c>
      <c r="B2247" s="121">
        <v>-11474.5</v>
      </c>
    </row>
    <row r="2248" spans="1:2">
      <c r="A2248" s="120">
        <v>40659</v>
      </c>
      <c r="B2248" s="121">
        <v>-11474.5</v>
      </c>
    </row>
    <row r="2249" spans="1:2">
      <c r="A2249" s="120">
        <v>40660</v>
      </c>
      <c r="B2249" s="121">
        <v>-11474.5</v>
      </c>
    </row>
    <row r="2250" spans="1:2">
      <c r="A2250" s="120">
        <v>40661</v>
      </c>
      <c r="B2250" s="121">
        <v>-11474.5</v>
      </c>
    </row>
    <row r="2251" spans="1:2">
      <c r="A2251" s="120">
        <v>40662</v>
      </c>
      <c r="B2251" s="121">
        <v>-11474.5</v>
      </c>
    </row>
    <row r="2252" spans="1:2">
      <c r="A2252" s="120">
        <v>40665</v>
      </c>
      <c r="B2252" s="121">
        <v>-11389.5</v>
      </c>
    </row>
    <row r="2253" spans="1:2">
      <c r="A2253" s="120">
        <v>40666</v>
      </c>
      <c r="B2253" s="121">
        <v>-11389.5</v>
      </c>
    </row>
    <row r="2254" spans="1:2">
      <c r="A2254" s="120">
        <v>40667</v>
      </c>
      <c r="B2254" s="121">
        <v>-11389.5</v>
      </c>
    </row>
    <row r="2255" spans="1:2">
      <c r="A2255" s="120">
        <v>40668</v>
      </c>
      <c r="B2255" s="121">
        <v>-11389.5</v>
      </c>
    </row>
    <row r="2256" spans="1:2">
      <c r="A2256" s="120">
        <v>40669</v>
      </c>
      <c r="B2256" s="121">
        <v>-11389.5</v>
      </c>
    </row>
    <row r="2257" spans="1:2">
      <c r="A2257" s="120">
        <v>40672</v>
      </c>
      <c r="B2257" s="121">
        <v>-11389.5</v>
      </c>
    </row>
    <row r="2258" spans="1:2">
      <c r="A2258" s="120">
        <v>40673</v>
      </c>
      <c r="B2258" s="121">
        <v>-11389.5</v>
      </c>
    </row>
    <row r="2259" spans="1:2">
      <c r="A2259" s="120">
        <v>40674</v>
      </c>
      <c r="B2259" s="121">
        <v>-11389.5</v>
      </c>
    </row>
    <row r="2260" spans="1:2">
      <c r="A2260" s="120">
        <v>40675</v>
      </c>
      <c r="B2260" s="121">
        <v>-11389.5</v>
      </c>
    </row>
    <row r="2261" spans="1:2">
      <c r="A2261" s="120">
        <v>40676</v>
      </c>
      <c r="B2261" s="121">
        <v>-11389.5</v>
      </c>
    </row>
    <row r="2262" spans="1:2">
      <c r="A2262" s="120">
        <v>40679</v>
      </c>
      <c r="B2262" s="121">
        <v>-11389.5</v>
      </c>
    </row>
    <row r="2263" spans="1:2">
      <c r="A2263" s="120">
        <v>40680</v>
      </c>
      <c r="B2263" s="121">
        <v>-11389.5</v>
      </c>
    </row>
    <row r="2264" spans="1:2">
      <c r="A2264" s="120">
        <v>40681</v>
      </c>
      <c r="B2264" s="121">
        <v>-11389.5</v>
      </c>
    </row>
    <row r="2265" spans="1:2">
      <c r="A2265" s="120">
        <v>40682</v>
      </c>
      <c r="B2265" s="121">
        <v>-11389.5</v>
      </c>
    </row>
    <row r="2266" spans="1:2">
      <c r="A2266" s="120">
        <v>40683</v>
      </c>
      <c r="B2266" s="121">
        <v>-11389.5</v>
      </c>
    </row>
    <row r="2267" spans="1:2">
      <c r="A2267" s="120">
        <v>40686</v>
      </c>
      <c r="B2267" s="121">
        <v>-11389.5</v>
      </c>
    </row>
    <row r="2268" spans="1:2">
      <c r="A2268" s="120">
        <v>40687</v>
      </c>
      <c r="B2268" s="121">
        <v>-11389.5</v>
      </c>
    </row>
    <row r="2269" spans="1:2">
      <c r="A2269" s="120">
        <v>40688</v>
      </c>
      <c r="B2269" s="121">
        <v>-11389.5</v>
      </c>
    </row>
    <row r="2270" spans="1:2">
      <c r="A2270" s="120">
        <v>40689</v>
      </c>
      <c r="B2270" s="121">
        <v>-11389.5</v>
      </c>
    </row>
    <row r="2271" spans="1:2">
      <c r="A2271" s="120">
        <v>40690</v>
      </c>
      <c r="B2271" s="121">
        <v>-11389.5</v>
      </c>
    </row>
    <row r="2272" spans="1:2">
      <c r="A2272" s="120">
        <v>40693</v>
      </c>
      <c r="B2272" s="121">
        <v>-11389.5</v>
      </c>
    </row>
    <row r="2273" spans="1:2">
      <c r="A2273" s="120">
        <v>40694</v>
      </c>
      <c r="B2273" s="121">
        <v>-11389.5</v>
      </c>
    </row>
    <row r="2274" spans="1:2">
      <c r="A2274" s="120">
        <v>40695</v>
      </c>
      <c r="B2274" s="121">
        <v>-9734.5</v>
      </c>
    </row>
    <row r="2275" spans="1:2">
      <c r="A2275" s="120">
        <v>40696</v>
      </c>
      <c r="B2275" s="121">
        <v>-9734.5</v>
      </c>
    </row>
    <row r="2276" spans="1:2">
      <c r="A2276" s="120">
        <v>40697</v>
      </c>
      <c r="B2276" s="121">
        <v>-9734.5</v>
      </c>
    </row>
    <row r="2277" spans="1:2">
      <c r="A2277" s="120">
        <v>40700</v>
      </c>
      <c r="B2277" s="121">
        <v>-9734.5</v>
      </c>
    </row>
    <row r="2278" spans="1:2">
      <c r="A2278" s="120">
        <v>40701</v>
      </c>
      <c r="B2278" s="121">
        <v>-9734.5</v>
      </c>
    </row>
    <row r="2279" spans="1:2">
      <c r="A2279" s="120">
        <v>40702</v>
      </c>
      <c r="B2279" s="121">
        <v>-9734.5</v>
      </c>
    </row>
    <row r="2280" spans="1:2">
      <c r="A2280" s="120">
        <v>40703</v>
      </c>
      <c r="B2280" s="121">
        <v>-9734.5</v>
      </c>
    </row>
    <row r="2281" spans="1:2">
      <c r="A2281" s="120">
        <v>40704</v>
      </c>
      <c r="B2281" s="121">
        <v>-9734.5</v>
      </c>
    </row>
    <row r="2282" spans="1:2">
      <c r="A2282" s="120">
        <v>40707</v>
      </c>
      <c r="B2282" s="121">
        <v>-9734.5</v>
      </c>
    </row>
    <row r="2283" spans="1:2">
      <c r="A2283" s="120">
        <v>40708</v>
      </c>
      <c r="B2283" s="121">
        <v>-9734.5</v>
      </c>
    </row>
    <row r="2284" spans="1:2">
      <c r="A2284" s="120">
        <v>40709</v>
      </c>
      <c r="B2284" s="121">
        <v>-9734.5</v>
      </c>
    </row>
    <row r="2285" spans="1:2">
      <c r="A2285" s="120">
        <v>40710</v>
      </c>
      <c r="B2285" s="121">
        <v>-9734.5</v>
      </c>
    </row>
    <row r="2286" spans="1:2">
      <c r="A2286" s="120">
        <v>40711</v>
      </c>
      <c r="B2286" s="121">
        <v>-9734.5</v>
      </c>
    </row>
    <row r="2287" spans="1:2">
      <c r="A2287" s="120">
        <v>40714</v>
      </c>
      <c r="B2287" s="121">
        <v>-9734.5</v>
      </c>
    </row>
    <row r="2288" spans="1:2">
      <c r="A2288" s="120">
        <v>40715</v>
      </c>
      <c r="B2288" s="121">
        <v>-9734.5</v>
      </c>
    </row>
    <row r="2289" spans="1:2">
      <c r="A2289" s="120">
        <v>40716</v>
      </c>
      <c r="B2289" s="121">
        <v>-9734.5</v>
      </c>
    </row>
    <row r="2290" spans="1:2">
      <c r="A2290" s="120">
        <v>40718</v>
      </c>
      <c r="B2290" s="121">
        <v>-9734.5</v>
      </c>
    </row>
    <row r="2291" spans="1:2">
      <c r="A2291" s="120">
        <v>40721</v>
      </c>
      <c r="B2291" s="121">
        <v>-9734.5</v>
      </c>
    </row>
    <row r="2292" spans="1:2">
      <c r="A2292" s="120">
        <v>40722</v>
      </c>
      <c r="B2292" s="121">
        <v>-9734.5</v>
      </c>
    </row>
    <row r="2293" spans="1:2">
      <c r="A2293" s="120">
        <v>40723</v>
      </c>
      <c r="B2293" s="121">
        <v>-9734.5</v>
      </c>
    </row>
    <row r="2294" spans="1:2">
      <c r="A2294" s="120">
        <v>40724</v>
      </c>
      <c r="B2294" s="121">
        <v>-9734.5</v>
      </c>
    </row>
    <row r="2295" spans="1:2">
      <c r="A2295" s="120">
        <v>40725</v>
      </c>
      <c r="B2295" s="121">
        <v>-9289.5</v>
      </c>
    </row>
    <row r="2296" spans="1:2">
      <c r="A2296" s="120">
        <v>40728</v>
      </c>
      <c r="B2296" s="121">
        <v>-9289.5</v>
      </c>
    </row>
    <row r="2297" spans="1:2">
      <c r="A2297" s="120">
        <v>40729</v>
      </c>
      <c r="B2297" s="121">
        <v>-9289.5</v>
      </c>
    </row>
    <row r="2298" spans="1:2">
      <c r="A2298" s="120">
        <v>40730</v>
      </c>
      <c r="B2298" s="121">
        <v>-9289.5</v>
      </c>
    </row>
    <row r="2299" spans="1:2">
      <c r="A2299" s="120">
        <v>40731</v>
      </c>
      <c r="B2299" s="121">
        <v>-9289.5</v>
      </c>
    </row>
    <row r="2300" spans="1:2">
      <c r="A2300" s="120">
        <v>40732</v>
      </c>
      <c r="B2300" s="121">
        <v>-9289.5</v>
      </c>
    </row>
    <row r="2301" spans="1:2">
      <c r="A2301" s="120">
        <v>40735</v>
      </c>
      <c r="B2301" s="121">
        <v>-9782</v>
      </c>
    </row>
    <row r="2302" spans="1:2">
      <c r="A2302" s="120">
        <v>40736</v>
      </c>
      <c r="B2302" s="121">
        <v>-9782</v>
      </c>
    </row>
    <row r="2303" spans="1:2">
      <c r="A2303" s="120">
        <v>40737</v>
      </c>
      <c r="B2303" s="121">
        <v>-9782</v>
      </c>
    </row>
    <row r="2304" spans="1:2">
      <c r="A2304" s="120">
        <v>40738</v>
      </c>
      <c r="B2304" s="121">
        <v>-10354.5</v>
      </c>
    </row>
    <row r="2305" spans="1:2">
      <c r="A2305" s="120">
        <v>40739</v>
      </c>
      <c r="B2305" s="121">
        <v>-10354.5</v>
      </c>
    </row>
    <row r="2306" spans="1:2">
      <c r="A2306" s="120">
        <v>40742</v>
      </c>
      <c r="B2306" s="121">
        <v>-10354.5</v>
      </c>
    </row>
    <row r="2307" spans="1:2">
      <c r="A2307" s="120">
        <v>40743</v>
      </c>
      <c r="B2307" s="121">
        <v>-10354.5</v>
      </c>
    </row>
    <row r="2308" spans="1:2">
      <c r="A2308" s="120">
        <v>40744</v>
      </c>
      <c r="B2308" s="121">
        <v>-10354.5</v>
      </c>
    </row>
    <row r="2309" spans="1:2">
      <c r="A2309" s="120">
        <v>40745</v>
      </c>
      <c r="B2309" s="121">
        <v>-10354.5</v>
      </c>
    </row>
    <row r="2310" spans="1:2">
      <c r="A2310" s="120">
        <v>40746</v>
      </c>
      <c r="B2310" s="121">
        <v>-10354.5</v>
      </c>
    </row>
    <row r="2311" spans="1:2">
      <c r="A2311" s="120">
        <v>40749</v>
      </c>
      <c r="B2311" s="121">
        <v>-10354.5</v>
      </c>
    </row>
    <row r="2312" spans="1:2">
      <c r="A2312" s="120">
        <v>40750</v>
      </c>
      <c r="B2312" s="121">
        <v>-10354.5</v>
      </c>
    </row>
    <row r="2313" spans="1:2">
      <c r="A2313" s="120">
        <v>40751</v>
      </c>
      <c r="B2313" s="121">
        <v>-10354.5</v>
      </c>
    </row>
    <row r="2314" spans="1:2">
      <c r="A2314" s="120">
        <v>40752</v>
      </c>
      <c r="B2314" s="121">
        <v>-10354.5</v>
      </c>
    </row>
    <row r="2315" spans="1:2">
      <c r="A2315" s="120">
        <v>40753</v>
      </c>
      <c r="B2315" s="121">
        <v>-10354.5</v>
      </c>
    </row>
    <row r="2316" spans="1:2">
      <c r="A2316" s="120">
        <v>40756</v>
      </c>
      <c r="B2316" s="121">
        <v>-9564.5</v>
      </c>
    </row>
    <row r="2317" spans="1:2">
      <c r="A2317" s="120">
        <v>40757</v>
      </c>
      <c r="B2317" s="121">
        <v>-9564.5</v>
      </c>
    </row>
    <row r="2318" spans="1:2">
      <c r="A2318" s="120">
        <v>40758</v>
      </c>
      <c r="B2318" s="121">
        <v>-9564.5</v>
      </c>
    </row>
    <row r="2319" spans="1:2">
      <c r="A2319" s="120">
        <v>40759</v>
      </c>
      <c r="B2319" s="121">
        <v>-9564.5</v>
      </c>
    </row>
    <row r="2320" spans="1:2">
      <c r="A2320" s="120">
        <v>40760</v>
      </c>
      <c r="B2320" s="121">
        <v>-9564.5</v>
      </c>
    </row>
    <row r="2321" spans="1:2">
      <c r="A2321" s="120">
        <v>40763</v>
      </c>
      <c r="B2321" s="121">
        <v>-9564.5</v>
      </c>
    </row>
    <row r="2322" spans="1:2">
      <c r="A2322" s="120">
        <v>40764</v>
      </c>
      <c r="B2322" s="121">
        <v>-9564.5</v>
      </c>
    </row>
    <row r="2323" spans="1:2">
      <c r="A2323" s="120">
        <v>40765</v>
      </c>
      <c r="B2323" s="121">
        <v>-9564.5</v>
      </c>
    </row>
    <row r="2324" spans="1:2">
      <c r="A2324" s="120">
        <v>40766</v>
      </c>
      <c r="B2324" s="121">
        <v>-9564.5</v>
      </c>
    </row>
    <row r="2325" spans="1:2">
      <c r="A2325" s="120">
        <v>40767</v>
      </c>
      <c r="B2325" s="121">
        <v>-9564.5</v>
      </c>
    </row>
    <row r="2326" spans="1:2">
      <c r="A2326" s="120">
        <v>40770</v>
      </c>
      <c r="B2326" s="121">
        <v>-9564.5</v>
      </c>
    </row>
    <row r="2327" spans="1:2">
      <c r="A2327" s="120">
        <v>40771</v>
      </c>
      <c r="B2327" s="121">
        <v>-9564.5</v>
      </c>
    </row>
    <row r="2328" spans="1:2">
      <c r="A2328" s="120">
        <v>40772</v>
      </c>
      <c r="B2328" s="121">
        <v>-9564.5</v>
      </c>
    </row>
    <row r="2329" spans="1:2">
      <c r="A2329" s="120">
        <v>40773</v>
      </c>
      <c r="B2329" s="121">
        <v>-9564.5</v>
      </c>
    </row>
    <row r="2330" spans="1:2">
      <c r="A2330" s="120">
        <v>40774</v>
      </c>
      <c r="B2330" s="121">
        <v>-9564.5</v>
      </c>
    </row>
    <row r="2331" spans="1:2">
      <c r="A2331" s="120">
        <v>40777</v>
      </c>
      <c r="B2331" s="121">
        <v>-9564.5</v>
      </c>
    </row>
    <row r="2332" spans="1:2">
      <c r="A2332" s="120">
        <v>40778</v>
      </c>
      <c r="B2332" s="121">
        <v>-9564.5</v>
      </c>
    </row>
    <row r="2333" spans="1:2">
      <c r="A2333" s="120">
        <v>40779</v>
      </c>
      <c r="B2333" s="121">
        <v>-9564.5</v>
      </c>
    </row>
    <row r="2334" spans="1:2">
      <c r="A2334" s="120">
        <v>40780</v>
      </c>
      <c r="B2334" s="121">
        <v>-9564.5</v>
      </c>
    </row>
    <row r="2335" spans="1:2">
      <c r="A2335" s="120">
        <v>40781</v>
      </c>
      <c r="B2335" s="121">
        <v>-9564.5</v>
      </c>
    </row>
    <row r="2336" spans="1:2">
      <c r="A2336" s="120">
        <v>40784</v>
      </c>
      <c r="B2336" s="121">
        <v>-9564.5</v>
      </c>
    </row>
    <row r="2337" spans="1:2">
      <c r="A2337" s="120">
        <v>40785</v>
      </c>
      <c r="B2337" s="121">
        <v>-9564.5</v>
      </c>
    </row>
    <row r="2338" spans="1:2">
      <c r="A2338" s="120">
        <v>40786</v>
      </c>
      <c r="B2338" s="121">
        <v>-9564.5</v>
      </c>
    </row>
    <row r="2339" spans="1:2">
      <c r="A2339" s="120">
        <v>40787</v>
      </c>
      <c r="B2339" s="121">
        <v>-8344.5</v>
      </c>
    </row>
    <row r="2340" spans="1:2">
      <c r="A2340" s="120">
        <v>40788</v>
      </c>
      <c r="B2340" s="121">
        <v>-8344.5</v>
      </c>
    </row>
    <row r="2341" spans="1:2">
      <c r="A2341" s="120">
        <v>40791</v>
      </c>
      <c r="B2341" s="121">
        <v>-8344.5</v>
      </c>
    </row>
    <row r="2342" spans="1:2">
      <c r="A2342" s="120">
        <v>40792</v>
      </c>
      <c r="B2342" s="121">
        <v>-8344.5</v>
      </c>
    </row>
    <row r="2343" spans="1:2">
      <c r="A2343" s="120">
        <v>40794</v>
      </c>
      <c r="B2343" s="121">
        <v>-8344.5</v>
      </c>
    </row>
    <row r="2344" spans="1:2">
      <c r="A2344" s="120">
        <v>40795</v>
      </c>
      <c r="B2344" s="121">
        <v>-8344.5</v>
      </c>
    </row>
    <row r="2345" spans="1:2">
      <c r="A2345" s="120">
        <v>40798</v>
      </c>
      <c r="B2345" s="121">
        <v>-8344.5</v>
      </c>
    </row>
    <row r="2346" spans="1:2">
      <c r="A2346" s="120">
        <v>40799</v>
      </c>
      <c r="B2346" s="121">
        <v>-8344.5</v>
      </c>
    </row>
    <row r="2347" spans="1:2">
      <c r="A2347" s="120">
        <v>40800</v>
      </c>
      <c r="B2347" s="121">
        <v>-8344.5</v>
      </c>
    </row>
    <row r="2348" spans="1:2">
      <c r="A2348" s="120">
        <v>40801</v>
      </c>
      <c r="B2348" s="121">
        <v>-8344.5</v>
      </c>
    </row>
    <row r="2349" spans="1:2">
      <c r="A2349" s="120">
        <v>40802</v>
      </c>
      <c r="B2349" s="121">
        <v>-8344.5</v>
      </c>
    </row>
    <row r="2350" spans="1:2">
      <c r="A2350" s="120">
        <v>40805</v>
      </c>
      <c r="B2350" s="121">
        <v>-8344.5</v>
      </c>
    </row>
    <row r="2351" spans="1:2">
      <c r="A2351" s="120">
        <v>40806</v>
      </c>
      <c r="B2351" s="121">
        <v>-8344.5</v>
      </c>
    </row>
    <row r="2352" spans="1:2">
      <c r="A2352" s="120">
        <v>40807</v>
      </c>
      <c r="B2352" s="121">
        <v>-8344.5</v>
      </c>
    </row>
    <row r="2353" spans="1:2">
      <c r="A2353" s="120">
        <v>40808</v>
      </c>
      <c r="B2353" s="121">
        <v>-8344.5</v>
      </c>
    </row>
    <row r="2354" spans="1:2">
      <c r="A2354" s="120">
        <v>40809</v>
      </c>
      <c r="B2354" s="121">
        <v>-5590.75</v>
      </c>
    </row>
    <row r="2355" spans="1:2">
      <c r="A2355" s="120">
        <v>40812</v>
      </c>
      <c r="B2355" s="121">
        <v>-5590.75</v>
      </c>
    </row>
    <row r="2356" spans="1:2">
      <c r="A2356" s="120">
        <v>40813</v>
      </c>
      <c r="B2356" s="121">
        <v>-5590.75</v>
      </c>
    </row>
    <row r="2357" spans="1:2">
      <c r="A2357" s="120">
        <v>40814</v>
      </c>
      <c r="B2357" s="121">
        <v>-5590.75</v>
      </c>
    </row>
    <row r="2358" spans="1:2">
      <c r="A2358" s="120">
        <v>40815</v>
      </c>
      <c r="B2358" s="121">
        <v>-5590.75</v>
      </c>
    </row>
    <row r="2359" spans="1:2">
      <c r="A2359" s="120">
        <v>40816</v>
      </c>
      <c r="B2359" s="121">
        <v>-5590.75</v>
      </c>
    </row>
    <row r="2360" spans="1:2">
      <c r="A2360" s="120">
        <v>40819</v>
      </c>
      <c r="B2360" s="121">
        <v>-4280</v>
      </c>
    </row>
    <row r="2361" spans="1:2">
      <c r="A2361" s="120">
        <v>40820</v>
      </c>
      <c r="B2361" s="121">
        <v>-2572.5</v>
      </c>
    </row>
    <row r="2362" spans="1:2">
      <c r="A2362" s="120">
        <v>40821</v>
      </c>
      <c r="B2362" s="121">
        <v>-915</v>
      </c>
    </row>
    <row r="2363" spans="1:2">
      <c r="A2363" s="120">
        <v>40822</v>
      </c>
      <c r="B2363" s="121">
        <v>-915</v>
      </c>
    </row>
    <row r="2364" spans="1:2">
      <c r="A2364" s="120">
        <v>40823</v>
      </c>
      <c r="B2364" s="121">
        <v>-915</v>
      </c>
    </row>
    <row r="2365" spans="1:2">
      <c r="A2365" s="120">
        <v>40826</v>
      </c>
      <c r="B2365" s="121">
        <v>-915</v>
      </c>
    </row>
    <row r="2366" spans="1:2">
      <c r="A2366" s="120">
        <v>40827</v>
      </c>
      <c r="B2366" s="121">
        <v>-915</v>
      </c>
    </row>
    <row r="2367" spans="1:2">
      <c r="A2367" s="120">
        <v>40829</v>
      </c>
      <c r="B2367" s="121">
        <v>-915</v>
      </c>
    </row>
    <row r="2368" spans="1:2">
      <c r="A2368" s="120">
        <v>40830</v>
      </c>
      <c r="B2368" s="121">
        <v>-915</v>
      </c>
    </row>
    <row r="2369" spans="1:2">
      <c r="A2369" s="120">
        <v>40833</v>
      </c>
      <c r="B2369" s="121">
        <v>-915</v>
      </c>
    </row>
    <row r="2370" spans="1:2">
      <c r="A2370" s="120">
        <v>40834</v>
      </c>
      <c r="B2370" s="121">
        <v>-915</v>
      </c>
    </row>
    <row r="2371" spans="1:2">
      <c r="A2371" s="120">
        <v>40835</v>
      </c>
      <c r="B2371" s="121">
        <v>-915</v>
      </c>
    </row>
    <row r="2372" spans="1:2">
      <c r="A2372" s="120">
        <v>40836</v>
      </c>
      <c r="B2372" s="121">
        <v>-915</v>
      </c>
    </row>
    <row r="2373" spans="1:2">
      <c r="A2373" s="120">
        <v>40837</v>
      </c>
      <c r="B2373" s="121">
        <v>-915</v>
      </c>
    </row>
    <row r="2374" spans="1:2">
      <c r="A2374" s="120">
        <v>40840</v>
      </c>
      <c r="B2374" s="121">
        <v>-915</v>
      </c>
    </row>
    <row r="2375" spans="1:2">
      <c r="A2375" s="120">
        <v>40841</v>
      </c>
      <c r="B2375" s="121">
        <v>-915</v>
      </c>
    </row>
    <row r="2376" spans="1:2">
      <c r="A2376" s="120">
        <v>40842</v>
      </c>
      <c r="B2376" s="121">
        <v>-915</v>
      </c>
    </row>
    <row r="2377" spans="1:2">
      <c r="A2377" s="120">
        <v>40843</v>
      </c>
      <c r="B2377" s="121">
        <v>-915</v>
      </c>
    </row>
    <row r="2378" spans="1:2">
      <c r="A2378" s="120">
        <v>40844</v>
      </c>
      <c r="B2378" s="121">
        <v>-915</v>
      </c>
    </row>
    <row r="2379" spans="1:2">
      <c r="A2379" s="120">
        <v>40847</v>
      </c>
      <c r="B2379" s="121">
        <v>-915</v>
      </c>
    </row>
    <row r="2380" spans="1:2">
      <c r="A2380" s="120">
        <v>40848</v>
      </c>
      <c r="B2380" s="121">
        <v>-1616.25</v>
      </c>
    </row>
    <row r="2381" spans="1:2">
      <c r="A2381" s="120">
        <v>40850</v>
      </c>
      <c r="B2381" s="121">
        <v>-1616.25</v>
      </c>
    </row>
    <row r="2382" spans="1:2">
      <c r="A2382" s="120">
        <v>40851</v>
      </c>
      <c r="B2382" s="121">
        <v>-1616.25</v>
      </c>
    </row>
    <row r="2383" spans="1:2">
      <c r="A2383" s="120">
        <v>40854</v>
      </c>
      <c r="B2383" s="121">
        <v>-1616.25</v>
      </c>
    </row>
    <row r="2384" spans="1:2">
      <c r="A2384" s="120">
        <v>40855</v>
      </c>
      <c r="B2384" s="121">
        <v>-1616.25</v>
      </c>
    </row>
    <row r="2385" spans="1:2">
      <c r="A2385" s="120">
        <v>40856</v>
      </c>
      <c r="B2385" s="121">
        <v>-1616.25</v>
      </c>
    </row>
    <row r="2386" spans="1:2">
      <c r="A2386" s="120">
        <v>40857</v>
      </c>
      <c r="B2386" s="121">
        <v>-1616.25</v>
      </c>
    </row>
    <row r="2387" spans="1:2">
      <c r="A2387" s="120">
        <v>40858</v>
      </c>
      <c r="B2387" s="121">
        <v>-1616.25</v>
      </c>
    </row>
    <row r="2388" spans="1:2">
      <c r="A2388" s="120">
        <v>40861</v>
      </c>
      <c r="B2388" s="121">
        <v>-1616.25</v>
      </c>
    </row>
    <row r="2389" spans="1:2">
      <c r="A2389" s="120">
        <v>40863</v>
      </c>
      <c r="B2389" s="121">
        <v>-1616.25</v>
      </c>
    </row>
    <row r="2390" spans="1:2">
      <c r="A2390" s="120">
        <v>40864</v>
      </c>
      <c r="B2390" s="121">
        <v>-1616.25</v>
      </c>
    </row>
    <row r="2391" spans="1:2">
      <c r="A2391" s="120">
        <v>40865</v>
      </c>
      <c r="B2391" s="121">
        <v>-1616.25</v>
      </c>
    </row>
    <row r="2392" spans="1:2">
      <c r="A2392" s="120">
        <v>40868</v>
      </c>
      <c r="B2392" s="121">
        <v>-1616.25</v>
      </c>
    </row>
    <row r="2393" spans="1:2">
      <c r="A2393" s="120">
        <v>40869</v>
      </c>
      <c r="B2393" s="121">
        <v>-1616.25</v>
      </c>
    </row>
    <row r="2394" spans="1:2">
      <c r="A2394" s="120">
        <v>40870</v>
      </c>
      <c r="B2394" s="121">
        <v>-1616.25</v>
      </c>
    </row>
    <row r="2395" spans="1:2">
      <c r="A2395" s="120">
        <v>40871</v>
      </c>
      <c r="B2395" s="121">
        <v>-1616.25</v>
      </c>
    </row>
    <row r="2396" spans="1:2">
      <c r="A2396" s="120">
        <v>40872</v>
      </c>
      <c r="B2396" s="121">
        <v>-1616.25</v>
      </c>
    </row>
    <row r="2397" spans="1:2">
      <c r="A2397" s="120">
        <v>40875</v>
      </c>
      <c r="B2397" s="121">
        <v>-1616.25</v>
      </c>
    </row>
    <row r="2398" spans="1:2">
      <c r="A2398" s="120">
        <v>40876</v>
      </c>
      <c r="B2398" s="121">
        <v>-1616.25</v>
      </c>
    </row>
    <row r="2399" spans="1:2">
      <c r="A2399" s="120">
        <v>40877</v>
      </c>
      <c r="B2399" s="121">
        <v>-1616.25</v>
      </c>
    </row>
    <row r="2400" spans="1:2">
      <c r="A2400" s="120">
        <v>40878</v>
      </c>
      <c r="B2400" s="121">
        <v>-1616.25</v>
      </c>
    </row>
    <row r="2401" spans="1:2">
      <c r="A2401" s="120">
        <v>40879</v>
      </c>
      <c r="B2401" s="121">
        <v>-1616.25</v>
      </c>
    </row>
    <row r="2402" spans="1:2">
      <c r="A2402" s="120">
        <v>40882</v>
      </c>
      <c r="B2402" s="121">
        <v>-1616.25</v>
      </c>
    </row>
    <row r="2403" spans="1:2">
      <c r="A2403" s="120">
        <v>40883</v>
      </c>
      <c r="B2403" s="121">
        <v>-1616.25</v>
      </c>
    </row>
    <row r="2404" spans="1:2">
      <c r="A2404" s="120">
        <v>40884</v>
      </c>
      <c r="B2404" s="121">
        <v>-1616.25</v>
      </c>
    </row>
    <row r="2405" spans="1:2">
      <c r="A2405" s="120">
        <v>40885</v>
      </c>
      <c r="B2405" s="121">
        <v>-1616.25</v>
      </c>
    </row>
    <row r="2406" spans="1:2">
      <c r="A2406" s="120">
        <v>40886</v>
      </c>
      <c r="B2406" s="121">
        <v>-1616.25</v>
      </c>
    </row>
    <row r="2407" spans="1:2">
      <c r="A2407" s="120">
        <v>40889</v>
      </c>
      <c r="B2407" s="121">
        <v>-1616.25</v>
      </c>
    </row>
    <row r="2408" spans="1:2">
      <c r="A2408" s="120">
        <v>40890</v>
      </c>
      <c r="B2408" s="121">
        <v>-1616.25</v>
      </c>
    </row>
    <row r="2409" spans="1:2">
      <c r="A2409" s="120">
        <v>40891</v>
      </c>
      <c r="B2409" s="121">
        <v>-1616.25</v>
      </c>
    </row>
    <row r="2410" spans="1:2">
      <c r="A2410" s="120">
        <v>40892</v>
      </c>
      <c r="B2410" s="121">
        <v>-1616.25</v>
      </c>
    </row>
    <row r="2411" spans="1:2">
      <c r="A2411" s="120">
        <v>40893</v>
      </c>
      <c r="B2411" s="121">
        <v>-1616.25</v>
      </c>
    </row>
    <row r="2412" spans="1:2">
      <c r="A2412" s="120">
        <v>40896</v>
      </c>
      <c r="B2412" s="121">
        <v>-1616.25</v>
      </c>
    </row>
    <row r="2413" spans="1:2">
      <c r="A2413" s="120">
        <v>40897</v>
      </c>
      <c r="B2413" s="121">
        <v>-1616.25</v>
      </c>
    </row>
    <row r="2414" spans="1:2">
      <c r="A2414" s="120">
        <v>40898</v>
      </c>
      <c r="B2414" s="121">
        <v>-1616.25</v>
      </c>
    </row>
    <row r="2415" spans="1:2">
      <c r="A2415" s="120">
        <v>40899</v>
      </c>
      <c r="B2415" s="121">
        <v>-1616.25</v>
      </c>
    </row>
    <row r="2416" spans="1:2">
      <c r="A2416" s="120">
        <v>40900</v>
      </c>
      <c r="B2416" s="121">
        <v>-1616.25</v>
      </c>
    </row>
    <row r="2417" spans="1:2">
      <c r="A2417" s="120">
        <v>40903</v>
      </c>
      <c r="B2417" s="121">
        <v>-1616.25</v>
      </c>
    </row>
    <row r="2418" spans="1:2">
      <c r="A2418" s="120">
        <v>40904</v>
      </c>
      <c r="B2418" s="121">
        <v>-1616.25</v>
      </c>
    </row>
    <row r="2419" spans="1:2">
      <c r="A2419" s="120">
        <v>40905</v>
      </c>
      <c r="B2419" s="121">
        <v>-1616.25</v>
      </c>
    </row>
    <row r="2420" spans="1:2">
      <c r="A2420" s="120">
        <v>40906</v>
      </c>
      <c r="B2420" s="121">
        <v>-1616.25</v>
      </c>
    </row>
    <row r="2421" spans="1:2">
      <c r="A2421" s="120">
        <v>40910</v>
      </c>
      <c r="B2421" s="121">
        <v>-1420</v>
      </c>
    </row>
    <row r="2422" spans="1:2">
      <c r="A2422" s="120">
        <v>40911</v>
      </c>
      <c r="B2422" s="121">
        <v>-1420</v>
      </c>
    </row>
    <row r="2423" spans="1:2">
      <c r="A2423" s="120">
        <v>40912</v>
      </c>
      <c r="B2423" s="121">
        <v>-1420</v>
      </c>
    </row>
    <row r="2424" spans="1:2">
      <c r="A2424" s="120">
        <v>40913</v>
      </c>
      <c r="B2424" s="121">
        <v>-1420</v>
      </c>
    </row>
    <row r="2425" spans="1:2">
      <c r="A2425" s="120">
        <v>40914</v>
      </c>
      <c r="B2425" s="121">
        <v>-1420</v>
      </c>
    </row>
    <row r="2426" spans="1:2">
      <c r="A2426" s="120">
        <v>40917</v>
      </c>
      <c r="B2426" s="121">
        <v>-1420</v>
      </c>
    </row>
    <row r="2427" spans="1:2">
      <c r="A2427" s="120">
        <v>40918</v>
      </c>
      <c r="B2427" s="121">
        <v>-1420</v>
      </c>
    </row>
    <row r="2428" spans="1:2">
      <c r="A2428" s="120">
        <v>40919</v>
      </c>
      <c r="B2428" s="121">
        <v>-1420</v>
      </c>
    </row>
    <row r="2429" spans="1:2">
      <c r="A2429" s="120">
        <v>40920</v>
      </c>
      <c r="B2429" s="121">
        <v>-1420</v>
      </c>
    </row>
    <row r="2430" spans="1:2">
      <c r="A2430" s="120">
        <v>40921</v>
      </c>
      <c r="B2430" s="121">
        <v>-1420</v>
      </c>
    </row>
    <row r="2431" spans="1:2">
      <c r="A2431" s="120">
        <v>40924</v>
      </c>
      <c r="B2431" s="121">
        <v>-1420</v>
      </c>
    </row>
    <row r="2432" spans="1:2">
      <c r="A2432" s="120">
        <v>40925</v>
      </c>
      <c r="B2432" s="121">
        <v>-1420</v>
      </c>
    </row>
    <row r="2433" spans="1:2">
      <c r="A2433" s="120">
        <v>40926</v>
      </c>
      <c r="B2433" s="121">
        <v>-1420</v>
      </c>
    </row>
    <row r="2434" spans="1:2">
      <c r="A2434" s="120">
        <v>40927</v>
      </c>
      <c r="B2434" s="121">
        <v>-1420</v>
      </c>
    </row>
    <row r="2435" spans="1:2">
      <c r="A2435" s="120">
        <v>40928</v>
      </c>
      <c r="B2435" s="121">
        <v>-1420</v>
      </c>
    </row>
    <row r="2436" spans="1:2">
      <c r="A2436" s="120">
        <v>40931</v>
      </c>
      <c r="B2436" s="121">
        <v>-1420</v>
      </c>
    </row>
    <row r="2437" spans="1:2">
      <c r="A2437" s="120">
        <v>40932</v>
      </c>
      <c r="B2437" s="121">
        <v>-1420</v>
      </c>
    </row>
    <row r="2438" spans="1:2">
      <c r="A2438" s="120">
        <v>40934</v>
      </c>
      <c r="B2438" s="121">
        <v>-1420</v>
      </c>
    </row>
    <row r="2439" spans="1:2">
      <c r="A2439" s="120">
        <v>40935</v>
      </c>
      <c r="B2439" s="121">
        <v>-1420</v>
      </c>
    </row>
    <row r="2440" spans="1:2">
      <c r="A2440" s="120">
        <v>40938</v>
      </c>
      <c r="B2440" s="121">
        <v>-1420</v>
      </c>
    </row>
    <row r="2441" spans="1:2">
      <c r="A2441" s="120">
        <v>40939</v>
      </c>
      <c r="B2441" s="121">
        <v>-1420</v>
      </c>
    </row>
    <row r="2442" spans="1:2">
      <c r="A2442" s="120">
        <v>40940</v>
      </c>
      <c r="B2442" s="121">
        <v>-1420</v>
      </c>
    </row>
    <row r="2443" spans="1:2">
      <c r="A2443" s="120">
        <v>40941</v>
      </c>
      <c r="B2443" s="121">
        <v>-1420</v>
      </c>
    </row>
    <row r="2444" spans="1:2">
      <c r="A2444" s="120">
        <v>40942</v>
      </c>
      <c r="B2444" s="121">
        <v>-1420</v>
      </c>
    </row>
    <row r="2445" spans="1:2">
      <c r="A2445" s="120">
        <v>40945</v>
      </c>
      <c r="B2445" s="121">
        <v>-1420</v>
      </c>
    </row>
    <row r="2446" spans="1:2">
      <c r="A2446" s="120">
        <v>40946</v>
      </c>
      <c r="B2446" s="121">
        <v>-1420</v>
      </c>
    </row>
    <row r="2447" spans="1:2">
      <c r="A2447" s="120">
        <v>40947</v>
      </c>
      <c r="B2447" s="121">
        <v>-1420</v>
      </c>
    </row>
    <row r="2448" spans="1:2">
      <c r="A2448" s="120">
        <v>40948</v>
      </c>
      <c r="B2448" s="121">
        <v>-1420</v>
      </c>
    </row>
    <row r="2449" spans="1:2">
      <c r="A2449" s="120">
        <v>40949</v>
      </c>
      <c r="B2449" s="121">
        <v>-1420</v>
      </c>
    </row>
    <row r="2450" spans="1:2">
      <c r="A2450" s="120">
        <v>40952</v>
      </c>
      <c r="B2450" s="121">
        <v>-1420</v>
      </c>
    </row>
    <row r="2451" spans="1:2">
      <c r="A2451" s="120">
        <v>40953</v>
      </c>
      <c r="B2451" s="121">
        <v>-1420</v>
      </c>
    </row>
    <row r="2452" spans="1:2">
      <c r="A2452" s="120">
        <v>40954</v>
      </c>
      <c r="B2452" s="121">
        <v>-1420</v>
      </c>
    </row>
    <row r="2453" spans="1:2">
      <c r="A2453" s="120">
        <v>40955</v>
      </c>
      <c r="B2453" s="121">
        <v>-1420</v>
      </c>
    </row>
    <row r="2454" spans="1:2">
      <c r="A2454" s="120">
        <v>40956</v>
      </c>
      <c r="B2454" s="121">
        <v>-1420</v>
      </c>
    </row>
    <row r="2455" spans="1:2">
      <c r="A2455" s="120">
        <v>40961</v>
      </c>
      <c r="B2455" s="121">
        <v>-1420</v>
      </c>
    </row>
    <row r="2456" spans="1:2">
      <c r="A2456" s="120">
        <v>40962</v>
      </c>
      <c r="B2456" s="121">
        <v>-1420</v>
      </c>
    </row>
    <row r="2457" spans="1:2">
      <c r="A2457" s="120">
        <v>40963</v>
      </c>
      <c r="B2457" s="121">
        <v>-1595</v>
      </c>
    </row>
    <row r="2458" spans="1:2">
      <c r="A2458" s="120">
        <v>40966</v>
      </c>
      <c r="B2458" s="121">
        <v>-1595</v>
      </c>
    </row>
    <row r="2459" spans="1:2">
      <c r="A2459" s="120">
        <v>40967</v>
      </c>
      <c r="B2459" s="121">
        <v>-1595</v>
      </c>
    </row>
    <row r="2460" spans="1:2">
      <c r="A2460" s="120">
        <v>40968</v>
      </c>
      <c r="B2460" s="121">
        <v>-1595</v>
      </c>
    </row>
    <row r="2461" spans="1:2">
      <c r="A2461" s="120">
        <v>40969</v>
      </c>
      <c r="B2461" s="121">
        <v>-3120</v>
      </c>
    </row>
    <row r="2462" spans="1:2">
      <c r="A2462" s="120">
        <v>40970</v>
      </c>
      <c r="B2462" s="121">
        <v>-3120</v>
      </c>
    </row>
    <row r="2463" spans="1:2">
      <c r="A2463" s="120">
        <v>40973</v>
      </c>
      <c r="B2463" s="121">
        <v>-3120</v>
      </c>
    </row>
    <row r="2464" spans="1:2">
      <c r="A2464" s="120">
        <v>40974</v>
      </c>
      <c r="B2464" s="121">
        <v>-3120</v>
      </c>
    </row>
    <row r="2465" spans="1:2">
      <c r="A2465" s="120">
        <v>40975</v>
      </c>
      <c r="B2465" s="121">
        <v>-3120</v>
      </c>
    </row>
    <row r="2466" spans="1:2">
      <c r="A2466" s="120">
        <v>40976</v>
      </c>
      <c r="B2466" s="121">
        <v>-3120</v>
      </c>
    </row>
    <row r="2467" spans="1:2">
      <c r="A2467" s="120">
        <v>40977</v>
      </c>
      <c r="B2467" s="121">
        <v>-3120</v>
      </c>
    </row>
    <row r="2468" spans="1:2">
      <c r="A2468" s="120">
        <v>40980</v>
      </c>
      <c r="B2468" s="121">
        <v>-3120</v>
      </c>
    </row>
    <row r="2469" spans="1:2">
      <c r="A2469" s="120">
        <v>40981</v>
      </c>
      <c r="B2469" s="121">
        <v>-3120</v>
      </c>
    </row>
    <row r="2470" spans="1:2">
      <c r="A2470" s="120">
        <v>40982</v>
      </c>
      <c r="B2470" s="121">
        <v>-3120</v>
      </c>
    </row>
    <row r="2471" spans="1:2">
      <c r="A2471" s="120">
        <v>40983</v>
      </c>
      <c r="B2471" s="121">
        <v>-3120</v>
      </c>
    </row>
    <row r="2472" spans="1:2">
      <c r="A2472" s="120">
        <v>40984</v>
      </c>
      <c r="B2472" s="121">
        <v>-3120</v>
      </c>
    </row>
    <row r="2473" spans="1:2">
      <c r="A2473" s="120">
        <v>40987</v>
      </c>
      <c r="B2473" s="121">
        <v>-3120</v>
      </c>
    </row>
    <row r="2474" spans="1:2">
      <c r="A2474" s="120">
        <v>40988</v>
      </c>
      <c r="B2474" s="121">
        <v>-3120</v>
      </c>
    </row>
    <row r="2475" spans="1:2">
      <c r="A2475" s="120">
        <v>40989</v>
      </c>
      <c r="B2475" s="121">
        <v>-3120</v>
      </c>
    </row>
    <row r="2476" spans="1:2">
      <c r="A2476" s="120">
        <v>40990</v>
      </c>
      <c r="B2476" s="121">
        <v>-3120</v>
      </c>
    </row>
    <row r="2477" spans="1:2">
      <c r="A2477" s="120">
        <v>40991</v>
      </c>
      <c r="B2477" s="121">
        <v>-3120</v>
      </c>
    </row>
    <row r="2478" spans="1:2">
      <c r="A2478" s="120">
        <v>40994</v>
      </c>
      <c r="B2478" s="121">
        <v>-3120</v>
      </c>
    </row>
    <row r="2479" spans="1:2">
      <c r="A2479" s="120">
        <v>40995</v>
      </c>
      <c r="B2479" s="121">
        <v>-3120</v>
      </c>
    </row>
    <row r="2480" spans="1:2">
      <c r="A2480" s="120">
        <v>40996</v>
      </c>
      <c r="B2480" s="121">
        <v>-3120</v>
      </c>
    </row>
    <row r="2481" spans="1:2">
      <c r="A2481" s="120">
        <v>40997</v>
      </c>
      <c r="B2481" s="121">
        <v>-3120</v>
      </c>
    </row>
    <row r="2482" spans="1:2">
      <c r="A2482" s="120">
        <v>40998</v>
      </c>
      <c r="B2482" s="121">
        <v>-3120</v>
      </c>
    </row>
    <row r="2483" spans="1:2">
      <c r="A2483" s="120">
        <v>41001</v>
      </c>
      <c r="B2483" s="121">
        <v>-3120</v>
      </c>
    </row>
    <row r="2484" spans="1:2">
      <c r="A2484" s="120">
        <v>41002</v>
      </c>
      <c r="B2484" s="121">
        <v>-3120</v>
      </c>
    </row>
    <row r="2485" spans="1:2">
      <c r="A2485" s="120">
        <v>41003</v>
      </c>
      <c r="B2485" s="121">
        <v>-3120</v>
      </c>
    </row>
    <row r="2486" spans="1:2">
      <c r="A2486" s="120">
        <v>41004</v>
      </c>
      <c r="B2486" s="121">
        <v>-3120</v>
      </c>
    </row>
    <row r="2487" spans="1:2">
      <c r="A2487" s="120">
        <v>41008</v>
      </c>
      <c r="B2487" s="121">
        <v>-3120</v>
      </c>
    </row>
    <row r="2488" spans="1:2">
      <c r="A2488" s="120">
        <v>41009</v>
      </c>
      <c r="B2488" s="121">
        <v>-3120</v>
      </c>
    </row>
    <row r="2489" spans="1:2">
      <c r="A2489" s="120">
        <v>41010</v>
      </c>
      <c r="B2489" s="121">
        <v>-3120</v>
      </c>
    </row>
    <row r="2490" spans="1:2">
      <c r="A2490" s="120">
        <v>41011</v>
      </c>
      <c r="B2490" s="121">
        <v>-3120</v>
      </c>
    </row>
    <row r="2491" spans="1:2">
      <c r="A2491" s="120">
        <v>41012</v>
      </c>
      <c r="B2491" s="121">
        <v>-3120</v>
      </c>
    </row>
    <row r="2492" spans="1:2">
      <c r="A2492" s="120">
        <v>41015</v>
      </c>
      <c r="B2492" s="121">
        <v>-3120</v>
      </c>
    </row>
    <row r="2493" spans="1:2">
      <c r="A2493" s="120">
        <v>41016</v>
      </c>
      <c r="B2493" s="121">
        <v>-3120</v>
      </c>
    </row>
    <row r="2494" spans="1:2">
      <c r="A2494" s="120">
        <v>41017</v>
      </c>
      <c r="B2494" s="121">
        <v>-3120</v>
      </c>
    </row>
    <row r="2495" spans="1:2">
      <c r="A2495" s="120">
        <v>41018</v>
      </c>
      <c r="B2495" s="121">
        <v>-3120</v>
      </c>
    </row>
    <row r="2496" spans="1:2">
      <c r="A2496" s="120">
        <v>41019</v>
      </c>
      <c r="B2496" s="121">
        <v>-3120</v>
      </c>
    </row>
    <row r="2497" spans="1:2">
      <c r="A2497" s="120">
        <v>41022</v>
      </c>
      <c r="B2497" s="121">
        <v>-3120</v>
      </c>
    </row>
    <row r="2498" spans="1:2">
      <c r="A2498" s="120">
        <v>41023</v>
      </c>
      <c r="B2498" s="121">
        <v>-3120</v>
      </c>
    </row>
    <row r="2499" spans="1:2">
      <c r="A2499" s="120">
        <v>41024</v>
      </c>
      <c r="B2499" s="121">
        <v>-3120</v>
      </c>
    </row>
    <row r="2500" spans="1:2">
      <c r="A2500" s="120">
        <v>41025</v>
      </c>
      <c r="B2500" s="121">
        <v>-3120</v>
      </c>
    </row>
    <row r="2501" spans="1:2">
      <c r="A2501" s="120">
        <v>41026</v>
      </c>
      <c r="B2501" s="121">
        <v>-3120</v>
      </c>
    </row>
    <row r="2502" spans="1:2">
      <c r="A2502" s="120">
        <v>41029</v>
      </c>
      <c r="B2502" s="121">
        <v>-3120</v>
      </c>
    </row>
    <row r="2503" spans="1:2">
      <c r="A2503" s="120">
        <v>41031</v>
      </c>
      <c r="B2503" s="121">
        <v>-3120</v>
      </c>
    </row>
    <row r="2504" spans="1:2">
      <c r="A2504" s="120">
        <v>41032</v>
      </c>
      <c r="B2504" s="121">
        <v>-3120</v>
      </c>
    </row>
    <row r="2505" spans="1:2">
      <c r="A2505" s="120">
        <v>41033</v>
      </c>
      <c r="B2505" s="121">
        <v>-3120</v>
      </c>
    </row>
    <row r="2506" spans="1:2">
      <c r="A2506" s="120">
        <v>41036</v>
      </c>
      <c r="B2506" s="121">
        <v>-3120</v>
      </c>
    </row>
    <row r="2507" spans="1:2">
      <c r="A2507" s="120">
        <v>41037</v>
      </c>
      <c r="B2507" s="121">
        <v>-3120</v>
      </c>
    </row>
    <row r="2508" spans="1:2">
      <c r="A2508" s="120">
        <v>41038</v>
      </c>
      <c r="B2508" s="121">
        <v>-3120</v>
      </c>
    </row>
    <row r="2509" spans="1:2">
      <c r="A2509" s="120">
        <v>41039</v>
      </c>
      <c r="B2509" s="121">
        <v>-3120</v>
      </c>
    </row>
    <row r="2510" spans="1:2">
      <c r="A2510" s="120">
        <v>41040</v>
      </c>
      <c r="B2510" s="121">
        <v>-3120</v>
      </c>
    </row>
    <row r="2511" spans="1:2">
      <c r="A2511" s="120">
        <v>41043</v>
      </c>
      <c r="B2511" s="121">
        <v>-3120</v>
      </c>
    </row>
    <row r="2512" spans="1:2">
      <c r="A2512" s="120">
        <v>41044</v>
      </c>
      <c r="B2512" s="121">
        <v>-3120</v>
      </c>
    </row>
    <row r="2513" spans="1:2">
      <c r="A2513" s="120">
        <v>41045</v>
      </c>
      <c r="B2513" s="121">
        <v>-3120</v>
      </c>
    </row>
    <row r="2514" spans="1:2">
      <c r="A2514" s="120">
        <v>41046</v>
      </c>
      <c r="B2514" s="121">
        <v>-3120</v>
      </c>
    </row>
    <row r="2515" spans="1:2">
      <c r="A2515" s="120">
        <v>41047</v>
      </c>
      <c r="B2515" s="121">
        <v>-3120</v>
      </c>
    </row>
    <row r="2516" spans="1:2">
      <c r="A2516" s="120">
        <v>41050</v>
      </c>
      <c r="B2516" s="121">
        <v>-2470</v>
      </c>
    </row>
    <row r="2517" spans="1:2">
      <c r="A2517" s="120">
        <v>41051</v>
      </c>
      <c r="B2517" s="121">
        <v>-2470</v>
      </c>
    </row>
    <row r="2518" spans="1:2">
      <c r="A2518" s="120">
        <v>41052</v>
      </c>
      <c r="B2518" s="121">
        <v>-275</v>
      </c>
    </row>
    <row r="2519" spans="1:2">
      <c r="A2519" s="120">
        <v>41053</v>
      </c>
      <c r="B2519" s="121">
        <v>1045</v>
      </c>
    </row>
    <row r="2520" spans="1:2">
      <c r="A2520" s="120">
        <v>41054</v>
      </c>
      <c r="B2520" s="121">
        <v>1610</v>
      </c>
    </row>
    <row r="2521" spans="1:2">
      <c r="A2521" s="120">
        <v>41057</v>
      </c>
      <c r="B2521" s="121">
        <v>2310</v>
      </c>
    </row>
    <row r="2522" spans="1:2">
      <c r="A2522" s="120">
        <v>41058</v>
      </c>
      <c r="B2522" s="121">
        <v>2310</v>
      </c>
    </row>
    <row r="2523" spans="1:2">
      <c r="A2523" s="120">
        <v>41059</v>
      </c>
      <c r="B2523" s="121">
        <v>2310</v>
      </c>
    </row>
    <row r="2524" spans="1:2">
      <c r="A2524" s="120">
        <v>41060</v>
      </c>
      <c r="B2524" s="121">
        <v>2310</v>
      </c>
    </row>
    <row r="2525" spans="1:2">
      <c r="A2525" s="120">
        <v>41061</v>
      </c>
      <c r="B2525" s="121">
        <v>2310</v>
      </c>
    </row>
    <row r="2526" spans="1:2">
      <c r="A2526" s="120">
        <v>41064</v>
      </c>
      <c r="B2526" s="121">
        <v>2310</v>
      </c>
    </row>
    <row r="2527" spans="1:2">
      <c r="A2527" s="120">
        <v>41065</v>
      </c>
      <c r="B2527" s="121">
        <v>2310</v>
      </c>
    </row>
    <row r="2528" spans="1:2">
      <c r="A2528" s="120">
        <v>41066</v>
      </c>
      <c r="B2528" s="121">
        <v>3325</v>
      </c>
    </row>
    <row r="2529" spans="1:2">
      <c r="A2529" s="120">
        <v>41068</v>
      </c>
      <c r="B2529" s="121">
        <v>3325</v>
      </c>
    </row>
    <row r="2530" spans="1:2">
      <c r="A2530" s="120">
        <v>41071</v>
      </c>
      <c r="B2530" s="121">
        <v>4345.0000000000009</v>
      </c>
    </row>
    <row r="2531" spans="1:2">
      <c r="A2531" s="120">
        <v>41072</v>
      </c>
      <c r="B2531" s="121">
        <v>4745</v>
      </c>
    </row>
    <row r="2532" spans="1:2">
      <c r="A2532" s="120">
        <v>41073</v>
      </c>
      <c r="B2532" s="121">
        <v>4745</v>
      </c>
    </row>
    <row r="2533" spans="1:2">
      <c r="A2533" s="120">
        <v>41074</v>
      </c>
      <c r="B2533" s="121">
        <v>4745</v>
      </c>
    </row>
    <row r="2534" spans="1:2">
      <c r="A2534" s="120">
        <v>41075</v>
      </c>
      <c r="B2534" s="121">
        <v>4745</v>
      </c>
    </row>
    <row r="2535" spans="1:2">
      <c r="A2535" s="120">
        <v>41078</v>
      </c>
      <c r="B2535" s="121">
        <v>4745</v>
      </c>
    </row>
    <row r="2536" spans="1:2">
      <c r="A2536" s="120">
        <v>41079</v>
      </c>
      <c r="B2536" s="121">
        <v>4745</v>
      </c>
    </row>
    <row r="2537" spans="1:2">
      <c r="A2537" s="120">
        <v>41080</v>
      </c>
      <c r="B2537" s="121">
        <v>4745</v>
      </c>
    </row>
    <row r="2538" spans="1:2">
      <c r="A2538" s="120">
        <v>41081</v>
      </c>
      <c r="B2538" s="121">
        <v>4745</v>
      </c>
    </row>
    <row r="2539" spans="1:2">
      <c r="A2539" s="120">
        <v>41082</v>
      </c>
      <c r="B2539" s="121">
        <v>4745</v>
      </c>
    </row>
    <row r="2540" spans="1:2">
      <c r="A2540" s="120">
        <v>41085</v>
      </c>
      <c r="B2540" s="121">
        <v>4745</v>
      </c>
    </row>
    <row r="2541" spans="1:2">
      <c r="A2541" s="120">
        <v>41086</v>
      </c>
      <c r="B2541" s="121">
        <v>4745</v>
      </c>
    </row>
    <row r="2542" spans="1:2">
      <c r="A2542" s="120">
        <v>41087</v>
      </c>
      <c r="B2542" s="121">
        <v>4745</v>
      </c>
    </row>
    <row r="2543" spans="1:2">
      <c r="A2543" s="120">
        <v>41088</v>
      </c>
      <c r="B2543" s="121">
        <v>4745</v>
      </c>
    </row>
    <row r="2544" spans="1:2">
      <c r="A2544" s="120">
        <v>41089</v>
      </c>
      <c r="B2544" s="121">
        <v>4745</v>
      </c>
    </row>
    <row r="2545" spans="1:2">
      <c r="A2545" s="120">
        <v>41092</v>
      </c>
      <c r="B2545" s="121">
        <v>10820</v>
      </c>
    </row>
    <row r="2546" spans="1:2">
      <c r="A2546" s="120">
        <v>41093</v>
      </c>
      <c r="B2546" s="121">
        <v>10820</v>
      </c>
    </row>
    <row r="2547" spans="1:2">
      <c r="A2547" s="120">
        <v>41094</v>
      </c>
      <c r="B2547" s="121">
        <v>10820</v>
      </c>
    </row>
    <row r="2548" spans="1:2">
      <c r="A2548" s="120">
        <v>41095</v>
      </c>
      <c r="B2548" s="121">
        <v>10820</v>
      </c>
    </row>
    <row r="2549" spans="1:2">
      <c r="A2549" s="120">
        <v>41096</v>
      </c>
      <c r="B2549" s="121">
        <v>10820</v>
      </c>
    </row>
    <row r="2550" spans="1:2">
      <c r="A2550" s="120">
        <v>41100</v>
      </c>
      <c r="B2550" s="121">
        <v>10820</v>
      </c>
    </row>
    <row r="2551" spans="1:2">
      <c r="A2551" s="120">
        <v>41101</v>
      </c>
      <c r="B2551" s="121">
        <v>10820</v>
      </c>
    </row>
    <row r="2552" spans="1:2">
      <c r="A2552" s="120">
        <v>41102</v>
      </c>
      <c r="B2552" s="121">
        <v>10820</v>
      </c>
    </row>
    <row r="2553" spans="1:2">
      <c r="A2553" s="120">
        <v>41103</v>
      </c>
      <c r="B2553" s="121">
        <v>10820</v>
      </c>
    </row>
    <row r="2554" spans="1:2">
      <c r="A2554" s="120">
        <v>41106</v>
      </c>
      <c r="B2554" s="121">
        <v>10820</v>
      </c>
    </row>
    <row r="2555" spans="1:2">
      <c r="A2555" s="120">
        <v>41107</v>
      </c>
      <c r="B2555" s="121">
        <v>10820</v>
      </c>
    </row>
    <row r="2556" spans="1:2">
      <c r="A2556" s="120">
        <v>41108</v>
      </c>
      <c r="B2556" s="121">
        <v>10820</v>
      </c>
    </row>
    <row r="2557" spans="1:2">
      <c r="A2557" s="120">
        <v>41109</v>
      </c>
      <c r="B2557" s="121">
        <v>10820</v>
      </c>
    </row>
    <row r="2558" spans="1:2">
      <c r="A2558" s="120">
        <v>41110</v>
      </c>
      <c r="B2558" s="121">
        <v>10820</v>
      </c>
    </row>
    <row r="2559" spans="1:2">
      <c r="A2559" s="120">
        <v>41113</v>
      </c>
      <c r="B2559" s="121">
        <v>10820</v>
      </c>
    </row>
    <row r="2560" spans="1:2">
      <c r="A2560" s="120">
        <v>41114</v>
      </c>
      <c r="B2560" s="121">
        <v>10820</v>
      </c>
    </row>
    <row r="2561" spans="1:2">
      <c r="A2561" s="120">
        <v>41115</v>
      </c>
      <c r="B2561" s="121">
        <v>10820</v>
      </c>
    </row>
    <row r="2562" spans="1:2">
      <c r="A2562" s="120">
        <v>41116</v>
      </c>
      <c r="B2562" s="121">
        <v>10820</v>
      </c>
    </row>
    <row r="2563" spans="1:2">
      <c r="A2563" s="120">
        <v>41117</v>
      </c>
      <c r="B2563" s="121">
        <v>10820</v>
      </c>
    </row>
    <row r="2564" spans="1:2">
      <c r="A2564" s="120">
        <v>41120</v>
      </c>
      <c r="B2564" s="121">
        <v>10820</v>
      </c>
    </row>
    <row r="2565" spans="1:2">
      <c r="A2565" s="120">
        <v>41121</v>
      </c>
      <c r="B2565" s="121">
        <v>10820</v>
      </c>
    </row>
    <row r="2566" spans="1:2">
      <c r="A2566" s="120">
        <v>41122</v>
      </c>
      <c r="B2566" s="121">
        <v>6250</v>
      </c>
    </row>
    <row r="2567" spans="1:2">
      <c r="A2567" s="120">
        <v>41123</v>
      </c>
      <c r="B2567" s="121">
        <v>6250</v>
      </c>
    </row>
    <row r="2568" spans="1:2">
      <c r="A2568" s="120">
        <v>41124</v>
      </c>
      <c r="B2568" s="121">
        <v>6250</v>
      </c>
    </row>
    <row r="2569" spans="1:2">
      <c r="A2569" s="120">
        <v>41127</v>
      </c>
      <c r="B2569" s="121">
        <v>6250</v>
      </c>
    </row>
    <row r="2570" spans="1:2">
      <c r="A2570" s="120">
        <v>41128</v>
      </c>
      <c r="B2570" s="121">
        <v>6250</v>
      </c>
    </row>
    <row r="2571" spans="1:2">
      <c r="A2571" s="120">
        <v>41129</v>
      </c>
      <c r="B2571" s="121">
        <v>6250</v>
      </c>
    </row>
    <row r="2572" spans="1:2">
      <c r="A2572" s="120">
        <v>41130</v>
      </c>
      <c r="B2572" s="121">
        <v>6250</v>
      </c>
    </row>
    <row r="2573" spans="1:2">
      <c r="A2573" s="120">
        <v>41131</v>
      </c>
      <c r="B2573" s="121">
        <v>6250</v>
      </c>
    </row>
    <row r="2574" spans="1:2">
      <c r="A2574" s="120">
        <v>41134</v>
      </c>
      <c r="B2574" s="121">
        <v>6250</v>
      </c>
    </row>
    <row r="2575" spans="1:2">
      <c r="A2575" s="120">
        <v>41135</v>
      </c>
      <c r="B2575" s="121">
        <v>6250</v>
      </c>
    </row>
    <row r="2576" spans="1:2">
      <c r="A2576" s="120">
        <v>41136</v>
      </c>
      <c r="B2576" s="121">
        <v>6250</v>
      </c>
    </row>
    <row r="2577" spans="1:2">
      <c r="A2577" s="120">
        <v>41137</v>
      </c>
      <c r="B2577" s="121">
        <v>6250</v>
      </c>
    </row>
    <row r="2578" spans="1:2">
      <c r="A2578" s="120">
        <v>41138</v>
      </c>
      <c r="B2578" s="121">
        <v>6250</v>
      </c>
    </row>
    <row r="2579" spans="1:2">
      <c r="A2579" s="120">
        <v>41141</v>
      </c>
      <c r="B2579" s="121">
        <v>6250</v>
      </c>
    </row>
    <row r="2580" spans="1:2">
      <c r="A2580" s="120">
        <v>41142</v>
      </c>
      <c r="B2580" s="121">
        <v>6250</v>
      </c>
    </row>
    <row r="2581" spans="1:2">
      <c r="A2581" s="120">
        <v>41143</v>
      </c>
      <c r="B2581" s="121">
        <v>5900</v>
      </c>
    </row>
    <row r="2582" spans="1:2">
      <c r="A2582" s="120">
        <v>41144</v>
      </c>
      <c r="B2582" s="121">
        <v>5900</v>
      </c>
    </row>
    <row r="2583" spans="1:2">
      <c r="A2583" s="120">
        <v>41145</v>
      </c>
      <c r="B2583" s="121">
        <v>5900</v>
      </c>
    </row>
    <row r="2584" spans="1:2">
      <c r="A2584" s="120">
        <v>41148</v>
      </c>
      <c r="B2584" s="121">
        <v>5900</v>
      </c>
    </row>
    <row r="2585" spans="1:2">
      <c r="A2585" s="120">
        <v>41149</v>
      </c>
      <c r="B2585" s="121">
        <v>5900</v>
      </c>
    </row>
    <row r="2586" spans="1:2">
      <c r="A2586" s="120">
        <v>41150</v>
      </c>
      <c r="B2586" s="121">
        <v>5900</v>
      </c>
    </row>
    <row r="2587" spans="1:2">
      <c r="A2587" s="120">
        <v>41151</v>
      </c>
      <c r="B2587" s="121">
        <v>5900</v>
      </c>
    </row>
    <row r="2588" spans="1:2">
      <c r="A2588" s="120">
        <v>41152</v>
      </c>
      <c r="B2588" s="121">
        <v>5900</v>
      </c>
    </row>
    <row r="2589" spans="1:2">
      <c r="A2589" s="120">
        <v>41155</v>
      </c>
      <c r="B2589" s="121">
        <v>1800</v>
      </c>
    </row>
    <row r="2590" spans="1:2">
      <c r="A2590" s="120">
        <v>41156</v>
      </c>
      <c r="B2590" s="121">
        <v>1800</v>
      </c>
    </row>
    <row r="2591" spans="1:2">
      <c r="A2591" s="120">
        <v>41157</v>
      </c>
      <c r="B2591" s="121">
        <v>1800</v>
      </c>
    </row>
    <row r="2592" spans="1:2">
      <c r="A2592" s="120">
        <v>41158</v>
      </c>
      <c r="B2592" s="121">
        <v>1800</v>
      </c>
    </row>
    <row r="2593" spans="1:2">
      <c r="A2593" s="120">
        <v>41162</v>
      </c>
      <c r="B2593" s="121">
        <v>1800</v>
      </c>
    </row>
    <row r="2594" spans="1:2">
      <c r="A2594" s="120">
        <v>41163</v>
      </c>
      <c r="B2594" s="121">
        <v>1800</v>
      </c>
    </row>
    <row r="2595" spans="1:2">
      <c r="A2595" s="120">
        <v>41164</v>
      </c>
      <c r="B2595" s="121">
        <v>1800</v>
      </c>
    </row>
    <row r="2596" spans="1:2">
      <c r="A2596" s="120">
        <v>41165</v>
      </c>
      <c r="B2596" s="121">
        <v>425</v>
      </c>
    </row>
    <row r="2597" spans="1:2">
      <c r="A2597" s="120">
        <v>41166</v>
      </c>
      <c r="B2597" s="121">
        <v>425</v>
      </c>
    </row>
    <row r="2598" spans="1:2">
      <c r="A2598" s="120">
        <v>41169</v>
      </c>
      <c r="B2598" s="121">
        <v>-1730</v>
      </c>
    </row>
    <row r="2599" spans="1:2">
      <c r="A2599" s="120">
        <v>41170</v>
      </c>
      <c r="B2599" s="121">
        <v>-3905</v>
      </c>
    </row>
    <row r="2600" spans="1:2">
      <c r="A2600" s="120">
        <v>41171</v>
      </c>
      <c r="B2600" s="121">
        <v>-3905</v>
      </c>
    </row>
    <row r="2601" spans="1:2">
      <c r="A2601" s="120">
        <v>41172</v>
      </c>
      <c r="B2601" s="121">
        <v>-3905</v>
      </c>
    </row>
    <row r="2602" spans="1:2">
      <c r="A2602" s="120">
        <v>41173</v>
      </c>
      <c r="B2602" s="121">
        <v>-3905</v>
      </c>
    </row>
    <row r="2603" spans="1:2">
      <c r="A2603" s="120">
        <v>41176</v>
      </c>
      <c r="B2603" s="121">
        <v>-3905</v>
      </c>
    </row>
    <row r="2604" spans="1:2">
      <c r="A2604" s="120">
        <v>41177</v>
      </c>
      <c r="B2604" s="121">
        <v>-3905</v>
      </c>
    </row>
    <row r="2605" spans="1:2">
      <c r="A2605" s="120">
        <v>41178</v>
      </c>
      <c r="B2605" s="121">
        <v>-3905</v>
      </c>
    </row>
    <row r="2606" spans="1:2">
      <c r="A2606" s="120">
        <v>41179</v>
      </c>
      <c r="B2606" s="121">
        <v>-3905</v>
      </c>
    </row>
    <row r="2607" spans="1:2">
      <c r="A2607" s="120">
        <v>41180</v>
      </c>
      <c r="B2607" s="121">
        <v>-3905</v>
      </c>
    </row>
    <row r="2608" spans="1:2">
      <c r="A2608" s="120">
        <v>41183</v>
      </c>
      <c r="B2608" s="121">
        <v>-3650</v>
      </c>
    </row>
    <row r="2609" spans="1:2">
      <c r="A2609" s="120">
        <v>41184</v>
      </c>
      <c r="B2609" s="121">
        <v>-3650</v>
      </c>
    </row>
    <row r="2610" spans="1:2">
      <c r="A2610" s="120">
        <v>41185</v>
      </c>
      <c r="B2610" s="121">
        <v>-3650</v>
      </c>
    </row>
    <row r="2611" spans="1:2">
      <c r="A2611" s="120">
        <v>41186</v>
      </c>
      <c r="B2611" s="121">
        <v>-3650.0000000000005</v>
      </c>
    </row>
    <row r="2612" spans="1:2">
      <c r="A2612" s="120">
        <v>41187</v>
      </c>
      <c r="B2612" s="121">
        <v>-3650</v>
      </c>
    </row>
    <row r="2613" spans="1:2">
      <c r="A2613" s="120">
        <v>41190</v>
      </c>
      <c r="B2613" s="121">
        <v>-4940</v>
      </c>
    </row>
    <row r="2614" spans="1:2">
      <c r="A2614" s="120">
        <v>41191</v>
      </c>
      <c r="B2614" s="121">
        <v>-4940</v>
      </c>
    </row>
    <row r="2615" spans="1:2">
      <c r="A2615" s="120">
        <v>41192</v>
      </c>
      <c r="B2615" s="121">
        <v>-4940</v>
      </c>
    </row>
    <row r="2616" spans="1:2">
      <c r="A2616" s="120">
        <v>41193</v>
      </c>
      <c r="B2616" s="121">
        <v>-4940</v>
      </c>
    </row>
    <row r="2617" spans="1:2">
      <c r="A2617" s="120">
        <v>41197</v>
      </c>
      <c r="B2617" s="121">
        <v>-4940</v>
      </c>
    </row>
    <row r="2618" spans="1:2">
      <c r="A2618" s="120">
        <v>41198</v>
      </c>
      <c r="B2618" s="121">
        <v>-4940</v>
      </c>
    </row>
    <row r="2619" spans="1:2">
      <c r="A2619" s="120">
        <v>41199</v>
      </c>
      <c r="B2619" s="121">
        <v>-4940</v>
      </c>
    </row>
    <row r="2620" spans="1:2">
      <c r="A2620" s="120">
        <v>41200</v>
      </c>
      <c r="B2620" s="121">
        <v>-4940</v>
      </c>
    </row>
    <row r="2621" spans="1:2">
      <c r="A2621" s="120">
        <v>41201</v>
      </c>
      <c r="B2621" s="121">
        <v>-4940</v>
      </c>
    </row>
    <row r="2622" spans="1:2">
      <c r="A2622" s="120">
        <v>41204</v>
      </c>
      <c r="B2622" s="121">
        <v>-4940</v>
      </c>
    </row>
    <row r="2623" spans="1:2">
      <c r="A2623" s="120">
        <v>41205</v>
      </c>
      <c r="B2623" s="121">
        <v>-4940</v>
      </c>
    </row>
    <row r="2624" spans="1:2">
      <c r="A2624" s="120">
        <v>41206</v>
      </c>
      <c r="B2624" s="121">
        <v>-4940</v>
      </c>
    </row>
    <row r="2625" spans="1:2">
      <c r="A2625" s="120">
        <v>41207</v>
      </c>
      <c r="B2625" s="121">
        <v>-4940</v>
      </c>
    </row>
    <row r="2626" spans="1:2">
      <c r="A2626" s="120">
        <v>41208</v>
      </c>
      <c r="B2626" s="121">
        <v>-4940</v>
      </c>
    </row>
    <row r="2627" spans="1:2">
      <c r="A2627" s="120">
        <v>41211</v>
      </c>
      <c r="B2627" s="121">
        <v>-4940</v>
      </c>
    </row>
    <row r="2628" spans="1:2">
      <c r="A2628" s="120">
        <v>41212</v>
      </c>
      <c r="B2628" s="121">
        <v>-4940</v>
      </c>
    </row>
    <row r="2629" spans="1:2">
      <c r="A2629" s="120">
        <v>41213</v>
      </c>
      <c r="B2629" s="121">
        <v>-4940</v>
      </c>
    </row>
    <row r="2630" spans="1:2">
      <c r="A2630" s="120">
        <v>41214</v>
      </c>
      <c r="B2630" s="121">
        <v>-5015</v>
      </c>
    </row>
    <row r="2631" spans="1:2">
      <c r="A2631" s="120">
        <v>41218</v>
      </c>
      <c r="B2631" s="121">
        <v>-5015.0000000000009</v>
      </c>
    </row>
    <row r="2632" spans="1:2">
      <c r="A2632" s="120">
        <v>41219</v>
      </c>
      <c r="B2632" s="121">
        <v>-5015.0000000000009</v>
      </c>
    </row>
    <row r="2633" spans="1:2">
      <c r="A2633" s="120">
        <v>41220</v>
      </c>
      <c r="B2633" s="121">
        <v>-5015.0000000000009</v>
      </c>
    </row>
    <row r="2634" spans="1:2">
      <c r="A2634" s="120">
        <v>41221</v>
      </c>
      <c r="B2634" s="121">
        <v>-5015.0000000000009</v>
      </c>
    </row>
    <row r="2635" spans="1:2">
      <c r="A2635" s="120">
        <v>41222</v>
      </c>
      <c r="B2635" s="121">
        <v>-5015.0000000000009</v>
      </c>
    </row>
    <row r="2636" spans="1:2">
      <c r="A2636" s="120">
        <v>41225</v>
      </c>
      <c r="B2636" s="121">
        <v>-5015.0000000000009</v>
      </c>
    </row>
    <row r="2637" spans="1:2">
      <c r="A2637" s="120">
        <v>41226</v>
      </c>
      <c r="B2637" s="121">
        <v>-5015.0000000000009</v>
      </c>
    </row>
    <row r="2638" spans="1:2">
      <c r="A2638" s="120">
        <v>41227</v>
      </c>
      <c r="B2638" s="121">
        <v>-5015.0000000000009</v>
      </c>
    </row>
    <row r="2639" spans="1:2">
      <c r="A2639" s="120">
        <v>41229</v>
      </c>
      <c r="B2639" s="121">
        <v>-5015.0000000000009</v>
      </c>
    </row>
    <row r="2640" spans="1:2">
      <c r="A2640" s="120">
        <v>41232</v>
      </c>
      <c r="B2640" s="121">
        <v>-5015.0000000000009</v>
      </c>
    </row>
    <row r="2641" spans="1:2">
      <c r="A2641" s="120">
        <v>41234</v>
      </c>
      <c r="B2641" s="121">
        <v>-5015.0000000000009</v>
      </c>
    </row>
    <row r="2642" spans="1:2">
      <c r="A2642" s="120">
        <v>41235</v>
      </c>
      <c r="B2642" s="121">
        <v>-5015.0000000000009</v>
      </c>
    </row>
    <row r="2643" spans="1:2">
      <c r="A2643" s="120">
        <v>41236</v>
      </c>
      <c r="B2643" s="121">
        <v>-5015</v>
      </c>
    </row>
    <row r="2644" spans="1:2">
      <c r="A2644" s="120">
        <v>41239</v>
      </c>
      <c r="B2644" s="121">
        <v>-3390</v>
      </c>
    </row>
    <row r="2645" spans="1:2">
      <c r="A2645" s="120">
        <v>41240</v>
      </c>
      <c r="B2645" s="121">
        <v>-3390</v>
      </c>
    </row>
    <row r="2646" spans="1:2">
      <c r="A2646" s="120">
        <v>41241</v>
      </c>
      <c r="B2646" s="121">
        <v>-3390</v>
      </c>
    </row>
    <row r="2647" spans="1:2">
      <c r="A2647" s="120">
        <v>41242</v>
      </c>
      <c r="B2647" s="121">
        <v>-3390</v>
      </c>
    </row>
    <row r="2648" spans="1:2">
      <c r="A2648" s="120">
        <v>41243</v>
      </c>
      <c r="B2648" s="121">
        <v>-3390</v>
      </c>
    </row>
    <row r="2649" spans="1:2">
      <c r="A2649" s="120">
        <v>41246</v>
      </c>
      <c r="B2649" s="121">
        <v>-1875</v>
      </c>
    </row>
    <row r="2650" spans="1:2">
      <c r="A2650" s="120">
        <v>41247</v>
      </c>
      <c r="B2650" s="121">
        <v>215</v>
      </c>
    </row>
    <row r="2651" spans="1:2">
      <c r="A2651" s="120">
        <v>41248</v>
      </c>
      <c r="B2651" s="121">
        <v>215</v>
      </c>
    </row>
    <row r="2652" spans="1:2">
      <c r="A2652" s="120">
        <v>41249</v>
      </c>
      <c r="B2652" s="121">
        <v>215</v>
      </c>
    </row>
    <row r="2653" spans="1:2">
      <c r="A2653" s="120">
        <v>41250</v>
      </c>
      <c r="B2653" s="121">
        <v>215</v>
      </c>
    </row>
    <row r="2654" spans="1:2">
      <c r="A2654" s="120">
        <v>41253</v>
      </c>
      <c r="B2654" s="121">
        <v>215</v>
      </c>
    </row>
    <row r="2655" spans="1:2">
      <c r="A2655" s="120">
        <v>41254</v>
      </c>
      <c r="B2655" s="121">
        <v>215</v>
      </c>
    </row>
    <row r="2656" spans="1:2">
      <c r="A2656" s="120">
        <v>41255</v>
      </c>
      <c r="B2656" s="121">
        <v>215</v>
      </c>
    </row>
    <row r="2657" spans="1:2">
      <c r="A2657" s="120">
        <v>41256</v>
      </c>
      <c r="B2657" s="121">
        <v>215</v>
      </c>
    </row>
    <row r="2658" spans="1:2">
      <c r="A2658" s="120">
        <v>41257</v>
      </c>
      <c r="B2658" s="121">
        <v>215</v>
      </c>
    </row>
    <row r="2659" spans="1:2">
      <c r="A2659" s="120">
        <v>41260</v>
      </c>
      <c r="B2659" s="121">
        <v>215</v>
      </c>
    </row>
    <row r="2660" spans="1:2">
      <c r="A2660" s="120">
        <v>41261</v>
      </c>
      <c r="B2660" s="121">
        <v>215</v>
      </c>
    </row>
    <row r="2661" spans="1:2">
      <c r="A2661" s="120">
        <v>41262</v>
      </c>
      <c r="B2661" s="121">
        <v>215</v>
      </c>
    </row>
    <row r="2662" spans="1:2">
      <c r="A2662" s="120">
        <v>41263</v>
      </c>
      <c r="B2662" s="121">
        <v>215</v>
      </c>
    </row>
    <row r="2663" spans="1:2">
      <c r="A2663" s="120">
        <v>41264</v>
      </c>
      <c r="B2663" s="121">
        <v>215</v>
      </c>
    </row>
    <row r="2664" spans="1:2">
      <c r="A2664" s="120">
        <v>41269</v>
      </c>
      <c r="B2664" s="121">
        <v>215</v>
      </c>
    </row>
    <row r="2665" spans="1:2">
      <c r="A2665" s="120">
        <v>41270</v>
      </c>
      <c r="B2665" s="121">
        <v>2065</v>
      </c>
    </row>
    <row r="2666" spans="1:2">
      <c r="A2666" s="120">
        <v>41271</v>
      </c>
      <c r="B2666" s="121">
        <v>2065</v>
      </c>
    </row>
    <row r="2667" spans="1:2">
      <c r="A2667" s="120">
        <v>41276</v>
      </c>
      <c r="B2667" s="121">
        <v>1850</v>
      </c>
    </row>
    <row r="2668" spans="1:2">
      <c r="A2668" s="120">
        <v>41277</v>
      </c>
      <c r="B2668" s="121">
        <v>1850</v>
      </c>
    </row>
    <row r="2669" spans="1:2">
      <c r="A2669" s="120">
        <v>41278</v>
      </c>
      <c r="B2669" s="121">
        <v>1850</v>
      </c>
    </row>
    <row r="2670" spans="1:2">
      <c r="A2670" s="120">
        <v>41281</v>
      </c>
      <c r="B2670" s="121">
        <v>1850</v>
      </c>
    </row>
    <row r="2671" spans="1:2">
      <c r="A2671" s="120">
        <v>41282</v>
      </c>
      <c r="B2671" s="121">
        <v>1850</v>
      </c>
    </row>
    <row r="2672" spans="1:2">
      <c r="A2672" s="120">
        <v>41283</v>
      </c>
      <c r="B2672" s="121">
        <v>1850</v>
      </c>
    </row>
    <row r="2673" spans="1:2">
      <c r="A2673" s="120">
        <v>41284</v>
      </c>
      <c r="B2673" s="121">
        <v>1850</v>
      </c>
    </row>
    <row r="2674" spans="1:2">
      <c r="A2674" s="120">
        <v>41285</v>
      </c>
      <c r="B2674" s="121">
        <v>1850</v>
      </c>
    </row>
    <row r="2675" spans="1:2">
      <c r="A2675" s="120">
        <v>41288</v>
      </c>
      <c r="B2675" s="121">
        <v>1850</v>
      </c>
    </row>
    <row r="2676" spans="1:2">
      <c r="A2676" s="120">
        <v>41289</v>
      </c>
      <c r="B2676" s="121">
        <v>1850</v>
      </c>
    </row>
    <row r="2677" spans="1:2">
      <c r="A2677" s="120">
        <v>41290</v>
      </c>
      <c r="B2677" s="121">
        <v>1850</v>
      </c>
    </row>
    <row r="2678" spans="1:2">
      <c r="A2678" s="120">
        <v>41291</v>
      </c>
      <c r="B2678" s="121">
        <v>1850</v>
      </c>
    </row>
    <row r="2679" spans="1:2">
      <c r="A2679" s="120">
        <v>41292</v>
      </c>
      <c r="B2679" s="121">
        <v>1850</v>
      </c>
    </row>
    <row r="2680" spans="1:2">
      <c r="A2680" s="120">
        <v>41295</v>
      </c>
      <c r="B2680" s="121">
        <v>1850</v>
      </c>
    </row>
    <row r="2681" spans="1:2">
      <c r="A2681" s="120">
        <v>41296</v>
      </c>
      <c r="B2681" s="121">
        <v>1850</v>
      </c>
    </row>
    <row r="2682" spans="1:2">
      <c r="A2682" s="120">
        <v>41297</v>
      </c>
      <c r="B2682" s="121">
        <v>1850</v>
      </c>
    </row>
    <row r="2683" spans="1:2">
      <c r="A2683" s="120">
        <v>41298</v>
      </c>
      <c r="B2683" s="121">
        <v>1850</v>
      </c>
    </row>
    <row r="2684" spans="1:2">
      <c r="A2684" s="120">
        <v>41302</v>
      </c>
      <c r="B2684" s="121">
        <v>1850</v>
      </c>
    </row>
    <row r="2685" spans="1:2">
      <c r="A2685" s="120">
        <v>41303</v>
      </c>
      <c r="B2685" s="121">
        <v>1850</v>
      </c>
    </row>
    <row r="2686" spans="1:2">
      <c r="A2686" s="120">
        <v>41304</v>
      </c>
      <c r="B2686" s="121">
        <v>1850</v>
      </c>
    </row>
    <row r="2687" spans="1:2">
      <c r="A2687" s="120">
        <v>41305</v>
      </c>
      <c r="B2687" s="121">
        <v>1850</v>
      </c>
    </row>
    <row r="2688" spans="1:2">
      <c r="A2688" s="120">
        <v>41306</v>
      </c>
      <c r="B2688" s="121">
        <v>1850</v>
      </c>
    </row>
    <row r="2689" spans="1:2">
      <c r="A2689" s="120">
        <v>41309</v>
      </c>
      <c r="B2689" s="121">
        <v>1850</v>
      </c>
    </row>
    <row r="2690" spans="1:2">
      <c r="A2690" s="120">
        <v>41310</v>
      </c>
      <c r="B2690" s="121">
        <v>1850</v>
      </c>
    </row>
    <row r="2691" spans="1:2">
      <c r="A2691" s="120">
        <v>41311</v>
      </c>
      <c r="B2691" s="121">
        <v>1850</v>
      </c>
    </row>
    <row r="2692" spans="1:2">
      <c r="A2692" s="120">
        <v>41312</v>
      </c>
      <c r="B2692" s="121">
        <v>1850</v>
      </c>
    </row>
    <row r="2693" spans="1:2">
      <c r="A2693" s="120">
        <v>41313</v>
      </c>
      <c r="B2693" s="121">
        <v>1850</v>
      </c>
    </row>
    <row r="2694" spans="1:2">
      <c r="A2694" s="120">
        <v>41318</v>
      </c>
      <c r="B2694" s="121">
        <v>1350</v>
      </c>
    </row>
    <row r="2695" spans="1:2">
      <c r="A2695" s="120">
        <v>41319</v>
      </c>
      <c r="B2695" s="121">
        <v>1350</v>
      </c>
    </row>
    <row r="2696" spans="1:2">
      <c r="A2696" s="120">
        <v>41320</v>
      </c>
      <c r="B2696" s="121">
        <v>1350</v>
      </c>
    </row>
    <row r="2697" spans="1:2">
      <c r="A2697" s="120">
        <v>41323</v>
      </c>
      <c r="B2697" s="121">
        <v>0</v>
      </c>
    </row>
    <row r="2698" spans="1:2">
      <c r="A2698" s="120">
        <v>41324</v>
      </c>
      <c r="B2698" s="121">
        <v>0</v>
      </c>
    </row>
    <row r="2699" spans="1:2">
      <c r="A2699" s="120">
        <v>41325</v>
      </c>
      <c r="B2699" s="121">
        <v>0</v>
      </c>
    </row>
    <row r="2700" spans="1:2">
      <c r="A2700" s="120">
        <v>41326</v>
      </c>
      <c r="B2700" s="121">
        <v>0</v>
      </c>
    </row>
    <row r="2701" spans="1:2">
      <c r="A2701" s="120">
        <v>41327</v>
      </c>
      <c r="B2701" s="121">
        <v>0</v>
      </c>
    </row>
    <row r="2702" spans="1:2">
      <c r="A2702" s="120">
        <v>41330</v>
      </c>
      <c r="B2702" s="121">
        <v>0</v>
      </c>
    </row>
    <row r="2703" spans="1:2">
      <c r="A2703" s="120">
        <v>41331</v>
      </c>
      <c r="B2703" s="121">
        <v>0</v>
      </c>
    </row>
    <row r="2704" spans="1:2">
      <c r="A2704" s="120">
        <v>41332</v>
      </c>
      <c r="B2704" s="121">
        <v>0</v>
      </c>
    </row>
    <row r="2705" spans="1:2">
      <c r="A2705" s="120">
        <v>41333</v>
      </c>
      <c r="B2705" s="121">
        <v>0</v>
      </c>
    </row>
    <row r="2706" spans="1:2">
      <c r="A2706" s="120">
        <v>41334</v>
      </c>
      <c r="B2706" s="121">
        <v>0</v>
      </c>
    </row>
    <row r="2707" spans="1:2">
      <c r="A2707" s="120">
        <v>41337</v>
      </c>
      <c r="B2707" s="121">
        <v>0</v>
      </c>
    </row>
    <row r="2708" spans="1:2">
      <c r="A2708" s="120">
        <v>41338</v>
      </c>
      <c r="B2708" s="121">
        <v>0</v>
      </c>
    </row>
    <row r="2709" spans="1:2">
      <c r="A2709" s="120">
        <v>41339</v>
      </c>
      <c r="B2709" s="121">
        <v>0</v>
      </c>
    </row>
    <row r="2710" spans="1:2">
      <c r="A2710" s="120">
        <v>41340</v>
      </c>
      <c r="B2710" s="121">
        <v>0</v>
      </c>
    </row>
    <row r="2711" spans="1:2">
      <c r="A2711" s="120">
        <v>41341</v>
      </c>
      <c r="B2711" s="121">
        <v>0</v>
      </c>
    </row>
    <row r="2712" spans="1:2">
      <c r="A2712" s="120">
        <v>41344</v>
      </c>
      <c r="B2712" s="121">
        <v>0</v>
      </c>
    </row>
    <row r="2713" spans="1:2">
      <c r="A2713" s="120">
        <v>41345</v>
      </c>
      <c r="B2713" s="121">
        <v>-1000</v>
      </c>
    </row>
    <row r="2714" spans="1:2">
      <c r="A2714" s="120">
        <v>41346</v>
      </c>
      <c r="B2714" s="121">
        <v>-1000</v>
      </c>
    </row>
    <row r="2715" spans="1:2">
      <c r="A2715" s="120">
        <v>41347</v>
      </c>
      <c r="B2715" s="121">
        <v>-1000</v>
      </c>
    </row>
    <row r="2716" spans="1:2">
      <c r="A2716" s="120">
        <v>41348</v>
      </c>
      <c r="B2716" s="121">
        <v>-1000</v>
      </c>
    </row>
    <row r="2717" spans="1:2">
      <c r="A2717" s="120">
        <v>41351</v>
      </c>
      <c r="B2717" s="121">
        <v>-1000</v>
      </c>
    </row>
    <row r="2718" spans="1:2">
      <c r="A2718" s="120">
        <v>41352</v>
      </c>
      <c r="B2718" s="121">
        <v>-1000</v>
      </c>
    </row>
    <row r="2719" spans="1:2">
      <c r="A2719" s="120">
        <v>41353</v>
      </c>
      <c r="B2719" s="121">
        <v>-1000</v>
      </c>
    </row>
    <row r="2720" spans="1:2">
      <c r="A2720" s="120">
        <v>41354</v>
      </c>
      <c r="B2720" s="121">
        <v>-1000</v>
      </c>
    </row>
    <row r="2721" spans="1:2">
      <c r="A2721" s="120">
        <v>41355</v>
      </c>
      <c r="B2721" s="121">
        <v>-1000</v>
      </c>
    </row>
    <row r="2722" spans="1:2">
      <c r="A2722" s="120">
        <v>41358</v>
      </c>
      <c r="B2722" s="121">
        <v>-1000</v>
      </c>
    </row>
    <row r="2723" spans="1:2">
      <c r="A2723" s="120">
        <v>41359</v>
      </c>
      <c r="B2723" s="121">
        <v>-1000</v>
      </c>
    </row>
    <row r="2724" spans="1:2">
      <c r="A2724" s="120">
        <v>41360</v>
      </c>
      <c r="B2724" s="121">
        <v>-1000</v>
      </c>
    </row>
    <row r="2725" spans="1:2">
      <c r="A2725" s="120">
        <v>41361</v>
      </c>
      <c r="B2725" s="121">
        <v>0</v>
      </c>
    </row>
    <row r="2726" spans="1:2">
      <c r="A2726" s="120">
        <v>41365</v>
      </c>
      <c r="B2726" s="121">
        <v>0</v>
      </c>
    </row>
    <row r="2727" spans="1:2">
      <c r="A2727" s="120">
        <v>41366</v>
      </c>
      <c r="B2727" s="121">
        <v>0</v>
      </c>
    </row>
    <row r="2728" spans="1:2">
      <c r="A2728" s="120">
        <v>41367</v>
      </c>
      <c r="B2728" s="121">
        <v>0</v>
      </c>
    </row>
    <row r="2729" spans="1:2">
      <c r="A2729" s="120">
        <v>41368</v>
      </c>
      <c r="B2729" s="121">
        <v>0</v>
      </c>
    </row>
    <row r="2730" spans="1:2">
      <c r="A2730" s="120">
        <v>41369</v>
      </c>
      <c r="B2730" s="121">
        <v>0</v>
      </c>
    </row>
    <row r="2731" spans="1:2">
      <c r="A2731" s="120">
        <v>41372</v>
      </c>
      <c r="B2731" s="121">
        <v>0</v>
      </c>
    </row>
    <row r="2732" spans="1:2">
      <c r="A2732" s="120">
        <v>41373</v>
      </c>
      <c r="B2732" s="121">
        <v>0</v>
      </c>
    </row>
    <row r="2733" spans="1:2">
      <c r="A2733" s="120">
        <v>41374</v>
      </c>
      <c r="B2733" s="121">
        <v>0</v>
      </c>
    </row>
    <row r="2734" spans="1:2">
      <c r="A2734" s="120">
        <v>41375</v>
      </c>
      <c r="B2734" s="121">
        <v>0</v>
      </c>
    </row>
    <row r="2735" spans="1:2">
      <c r="A2735" s="120">
        <v>41376</v>
      </c>
      <c r="B2735" s="121">
        <v>0</v>
      </c>
    </row>
    <row r="2736" spans="1:2">
      <c r="A2736" s="120">
        <v>41379</v>
      </c>
      <c r="B2736" s="121">
        <v>0</v>
      </c>
    </row>
    <row r="2737" spans="1:2">
      <c r="A2737" s="120">
        <v>41380</v>
      </c>
      <c r="B2737" s="121">
        <v>0</v>
      </c>
    </row>
    <row r="2738" spans="1:2">
      <c r="A2738" s="120">
        <v>41381</v>
      </c>
      <c r="B2738" s="121">
        <v>0</v>
      </c>
    </row>
    <row r="2739" spans="1:2">
      <c r="A2739" s="120">
        <v>41382</v>
      </c>
      <c r="B2739" s="121">
        <v>0</v>
      </c>
    </row>
    <row r="2740" spans="1:2">
      <c r="A2740" s="120">
        <v>41383</v>
      </c>
      <c r="B2740" s="121">
        <v>0</v>
      </c>
    </row>
    <row r="2741" spans="1:2">
      <c r="A2741" s="120">
        <v>41386</v>
      </c>
      <c r="B2741" s="121">
        <v>0</v>
      </c>
    </row>
    <row r="2742" spans="1:2">
      <c r="A2742" s="120">
        <v>41387</v>
      </c>
      <c r="B2742" s="121">
        <v>0</v>
      </c>
    </row>
    <row r="2743" spans="1:2">
      <c r="A2743" s="120">
        <v>41388</v>
      </c>
      <c r="B2743" s="121">
        <v>0</v>
      </c>
    </row>
    <row r="2744" spans="1:2">
      <c r="A2744" s="120">
        <v>41389</v>
      </c>
      <c r="B2744" s="121">
        <v>0</v>
      </c>
    </row>
    <row r="2745" spans="1:2">
      <c r="A2745" s="120">
        <v>41390</v>
      </c>
      <c r="B2745" s="121">
        <v>0</v>
      </c>
    </row>
    <row r="2746" spans="1:2">
      <c r="A2746" s="120">
        <v>41393</v>
      </c>
      <c r="B2746" s="121">
        <v>0</v>
      </c>
    </row>
    <row r="2747" spans="1:2">
      <c r="A2747" s="120">
        <v>41394</v>
      </c>
      <c r="B2747" s="121">
        <v>0</v>
      </c>
    </row>
    <row r="2748" spans="1:2">
      <c r="A2748" s="120">
        <v>41396</v>
      </c>
      <c r="B2748" s="121">
        <v>0</v>
      </c>
    </row>
    <row r="2749" spans="1:2">
      <c r="A2749" s="120">
        <v>41397</v>
      </c>
      <c r="B2749" s="121">
        <v>0</v>
      </c>
    </row>
    <row r="2750" spans="1:2">
      <c r="A2750" s="120">
        <v>41400</v>
      </c>
      <c r="B2750" s="121">
        <v>0</v>
      </c>
    </row>
    <row r="2751" spans="1:2">
      <c r="A2751" s="120">
        <v>41401</v>
      </c>
      <c r="B2751" s="121">
        <v>0</v>
      </c>
    </row>
    <row r="2752" spans="1:2">
      <c r="A2752" s="120">
        <v>41402</v>
      </c>
      <c r="B2752" s="121">
        <v>0</v>
      </c>
    </row>
    <row r="2753" spans="1:2">
      <c r="A2753" s="120">
        <v>41403</v>
      </c>
      <c r="B2753" s="121">
        <v>0</v>
      </c>
    </row>
    <row r="2754" spans="1:2">
      <c r="A2754" s="120">
        <v>41404</v>
      </c>
      <c r="B2754" s="121">
        <v>0</v>
      </c>
    </row>
    <row r="2755" spans="1:2">
      <c r="A2755" s="120">
        <v>41407</v>
      </c>
      <c r="B2755" s="121">
        <v>0</v>
      </c>
    </row>
    <row r="2756" spans="1:2">
      <c r="A2756" s="120">
        <v>41408</v>
      </c>
      <c r="B2756" s="121">
        <v>0</v>
      </c>
    </row>
    <row r="2757" spans="1:2">
      <c r="A2757" s="120">
        <v>41409</v>
      </c>
      <c r="B2757" s="121">
        <v>0</v>
      </c>
    </row>
    <row r="2758" spans="1:2">
      <c r="A2758" s="120">
        <v>41410</v>
      </c>
      <c r="B2758" s="121">
        <v>0</v>
      </c>
    </row>
    <row r="2759" spans="1:2">
      <c r="A2759" s="120">
        <v>41411</v>
      </c>
      <c r="B2759" s="121">
        <v>0</v>
      </c>
    </row>
    <row r="2760" spans="1:2">
      <c r="A2760" s="120">
        <v>41414</v>
      </c>
      <c r="B2760" s="121">
        <v>0</v>
      </c>
    </row>
    <row r="2761" spans="1:2">
      <c r="A2761" s="120">
        <v>41415</v>
      </c>
      <c r="B2761" s="121">
        <v>0</v>
      </c>
    </row>
    <row r="2762" spans="1:2">
      <c r="A2762" s="120">
        <v>41416</v>
      </c>
      <c r="B2762" s="121">
        <v>0</v>
      </c>
    </row>
    <row r="2763" spans="1:2">
      <c r="A2763" s="120">
        <v>41417</v>
      </c>
      <c r="B2763" s="121">
        <v>0</v>
      </c>
    </row>
    <row r="2764" spans="1:2">
      <c r="A2764" s="120">
        <v>41418</v>
      </c>
      <c r="B2764" s="121">
        <v>0</v>
      </c>
    </row>
    <row r="2765" spans="1:2">
      <c r="A2765" s="120">
        <v>41421</v>
      </c>
      <c r="B2765" s="121">
        <v>0</v>
      </c>
    </row>
    <row r="2766" spans="1:2">
      <c r="A2766" s="120">
        <v>41422</v>
      </c>
      <c r="B2766" s="121">
        <v>0</v>
      </c>
    </row>
    <row r="2767" spans="1:2">
      <c r="A2767" s="120">
        <v>41423</v>
      </c>
      <c r="B2767" s="121">
        <v>0</v>
      </c>
    </row>
    <row r="2768" spans="1:2">
      <c r="A2768" s="120">
        <v>41425</v>
      </c>
      <c r="B2768" s="121">
        <v>0</v>
      </c>
    </row>
    <row r="2769" spans="1:2">
      <c r="A2769" s="120">
        <v>41428</v>
      </c>
      <c r="B2769" s="121">
        <v>880</v>
      </c>
    </row>
    <row r="2770" spans="1:2">
      <c r="A2770" s="120">
        <v>41429</v>
      </c>
      <c r="B2770" s="121">
        <v>880</v>
      </c>
    </row>
    <row r="2771" spans="1:2">
      <c r="A2771" s="120">
        <v>41430</v>
      </c>
      <c r="B2771" s="121">
        <v>880</v>
      </c>
    </row>
    <row r="2772" spans="1:2">
      <c r="A2772" s="120">
        <v>41431</v>
      </c>
      <c r="B2772" s="121">
        <v>2255</v>
      </c>
    </row>
    <row r="2773" spans="1:2">
      <c r="A2773" s="120">
        <v>41432</v>
      </c>
      <c r="B2773" s="121">
        <v>2255</v>
      </c>
    </row>
    <row r="2774" spans="1:2">
      <c r="A2774" s="120">
        <v>41435</v>
      </c>
      <c r="B2774" s="121">
        <v>2255</v>
      </c>
    </row>
    <row r="2775" spans="1:2">
      <c r="A2775" s="120">
        <v>41436</v>
      </c>
      <c r="B2775" s="121">
        <v>4380</v>
      </c>
    </row>
    <row r="2776" spans="1:2">
      <c r="A2776" s="120">
        <v>41437</v>
      </c>
      <c r="B2776" s="121">
        <v>6630</v>
      </c>
    </row>
    <row r="2777" spans="1:2">
      <c r="A2777" s="120">
        <v>41438</v>
      </c>
      <c r="B2777" s="121">
        <v>6630</v>
      </c>
    </row>
    <row r="2778" spans="1:2">
      <c r="A2778" s="120">
        <v>41439</v>
      </c>
      <c r="B2778" s="121">
        <v>6630</v>
      </c>
    </row>
    <row r="2779" spans="1:2">
      <c r="A2779" s="120">
        <v>41442</v>
      </c>
      <c r="B2779" s="121">
        <v>6630</v>
      </c>
    </row>
    <row r="2780" spans="1:2">
      <c r="A2780" s="120">
        <v>41443</v>
      </c>
      <c r="B2780" s="121">
        <v>8585</v>
      </c>
    </row>
    <row r="2781" spans="1:2">
      <c r="A2781" s="120">
        <v>41444</v>
      </c>
      <c r="B2781" s="121">
        <v>13095</v>
      </c>
    </row>
    <row r="2782" spans="1:2">
      <c r="A2782" s="120">
        <v>41445</v>
      </c>
      <c r="B2782" s="121">
        <v>13095</v>
      </c>
    </row>
    <row r="2783" spans="1:2">
      <c r="A2783" s="120">
        <v>41446</v>
      </c>
      <c r="B2783" s="121">
        <v>16094.999999999998</v>
      </c>
    </row>
    <row r="2784" spans="1:2">
      <c r="A2784" s="120">
        <v>41449</v>
      </c>
      <c r="B2784" s="121">
        <v>17960</v>
      </c>
    </row>
    <row r="2785" spans="1:2">
      <c r="A2785" s="120">
        <v>41450</v>
      </c>
      <c r="B2785" s="121">
        <v>17960</v>
      </c>
    </row>
    <row r="2786" spans="1:2">
      <c r="A2786" s="120">
        <v>41451</v>
      </c>
      <c r="B2786" s="121">
        <v>17960</v>
      </c>
    </row>
    <row r="2787" spans="1:2">
      <c r="A2787" s="120">
        <v>41452</v>
      </c>
      <c r="B2787" s="121">
        <v>17960</v>
      </c>
    </row>
    <row r="2788" spans="1:2">
      <c r="A2788" s="120">
        <v>41453</v>
      </c>
      <c r="B2788" s="121">
        <v>17960</v>
      </c>
    </row>
    <row r="2789" spans="1:2">
      <c r="A2789" s="120">
        <v>41456</v>
      </c>
      <c r="B2789" s="121">
        <v>21904.999999999996</v>
      </c>
    </row>
    <row r="2790" spans="1:2">
      <c r="A2790" s="120">
        <v>41457</v>
      </c>
      <c r="B2790" s="121">
        <v>21904.999999999996</v>
      </c>
    </row>
    <row r="2791" spans="1:2">
      <c r="A2791" s="120">
        <v>41458</v>
      </c>
      <c r="B2791" s="121">
        <v>21904.999999999996</v>
      </c>
    </row>
    <row r="2792" spans="1:2">
      <c r="A2792" s="120">
        <v>41459</v>
      </c>
      <c r="B2792" s="121">
        <v>21904.999999999996</v>
      </c>
    </row>
    <row r="2793" spans="1:2">
      <c r="A2793" s="120">
        <v>41460</v>
      </c>
      <c r="B2793" s="121">
        <v>23175</v>
      </c>
    </row>
    <row r="2794" spans="1:2">
      <c r="A2794" s="120">
        <v>41463</v>
      </c>
      <c r="B2794" s="121">
        <v>25120</v>
      </c>
    </row>
    <row r="2795" spans="1:2">
      <c r="A2795" s="120">
        <v>41465</v>
      </c>
      <c r="B2795" s="121">
        <v>25120</v>
      </c>
    </row>
    <row r="2796" spans="1:2">
      <c r="A2796" s="120">
        <v>41466</v>
      </c>
      <c r="B2796" s="121">
        <v>26605</v>
      </c>
    </row>
    <row r="2797" spans="1:2">
      <c r="A2797" s="120">
        <v>41467</v>
      </c>
      <c r="B2797" s="121">
        <v>26605</v>
      </c>
    </row>
    <row r="2798" spans="1:2">
      <c r="A2798" s="120">
        <v>41470</v>
      </c>
      <c r="B2798" s="121">
        <v>26605</v>
      </c>
    </row>
    <row r="2799" spans="1:2">
      <c r="A2799" s="120">
        <v>41471</v>
      </c>
      <c r="B2799" s="121">
        <v>26605</v>
      </c>
    </row>
    <row r="2800" spans="1:2">
      <c r="A2800" s="120">
        <v>41472</v>
      </c>
      <c r="B2800" s="121">
        <v>26605</v>
      </c>
    </row>
    <row r="2801" spans="1:2">
      <c r="A2801" s="120">
        <v>41473</v>
      </c>
      <c r="B2801" s="121">
        <v>26605</v>
      </c>
    </row>
    <row r="2802" spans="1:2">
      <c r="A2802" s="120">
        <v>41474</v>
      </c>
      <c r="B2802" s="121">
        <v>26605</v>
      </c>
    </row>
    <row r="2803" spans="1:2">
      <c r="A2803" s="120">
        <v>41477</v>
      </c>
      <c r="B2803" s="121">
        <v>26605</v>
      </c>
    </row>
    <row r="2804" spans="1:2">
      <c r="A2804" s="120">
        <v>41478</v>
      </c>
      <c r="B2804" s="121">
        <v>26605</v>
      </c>
    </row>
    <row r="2805" spans="1:2">
      <c r="A2805" s="120">
        <v>41479</v>
      </c>
      <c r="B2805" s="121">
        <v>26605</v>
      </c>
    </row>
    <row r="2806" spans="1:2">
      <c r="A2806" s="120">
        <v>41480</v>
      </c>
      <c r="B2806" s="121">
        <v>26605</v>
      </c>
    </row>
    <row r="2807" spans="1:2">
      <c r="A2807" s="120">
        <v>41481</v>
      </c>
      <c r="B2807" s="121">
        <v>26605</v>
      </c>
    </row>
    <row r="2808" spans="1:2">
      <c r="A2808" s="120">
        <v>41484</v>
      </c>
      <c r="B2808" s="121">
        <v>26605</v>
      </c>
    </row>
    <row r="2809" spans="1:2">
      <c r="A2809" s="120">
        <v>41485</v>
      </c>
      <c r="B2809" s="121">
        <v>26605</v>
      </c>
    </row>
    <row r="2810" spans="1:2">
      <c r="A2810" s="120">
        <v>41486</v>
      </c>
      <c r="B2810" s="121">
        <v>26605</v>
      </c>
    </row>
    <row r="2811" spans="1:2">
      <c r="A2811" s="120">
        <v>41487</v>
      </c>
      <c r="B2811" s="121">
        <v>29155</v>
      </c>
    </row>
    <row r="2812" spans="1:2">
      <c r="A2812" s="120">
        <v>41488</v>
      </c>
      <c r="B2812" s="121">
        <v>29155</v>
      </c>
    </row>
    <row r="2813" spans="1:2">
      <c r="A2813" s="120">
        <v>41491</v>
      </c>
      <c r="B2813" s="121">
        <v>30910</v>
      </c>
    </row>
    <row r="2814" spans="1:2">
      <c r="A2814" s="120">
        <v>41492</v>
      </c>
      <c r="B2814" s="121">
        <v>30910</v>
      </c>
    </row>
    <row r="2815" spans="1:2">
      <c r="A2815" s="120">
        <v>41493</v>
      </c>
      <c r="B2815" s="121">
        <v>30910</v>
      </c>
    </row>
    <row r="2816" spans="1:2">
      <c r="A2816" s="120">
        <v>41494</v>
      </c>
      <c r="B2816" s="121">
        <v>30910</v>
      </c>
    </row>
    <row r="2817" spans="1:2">
      <c r="A2817" s="120">
        <v>41495</v>
      </c>
      <c r="B2817" s="121">
        <v>31545</v>
      </c>
    </row>
    <row r="2818" spans="1:2">
      <c r="A2818" s="120">
        <v>41498</v>
      </c>
      <c r="B2818" s="121">
        <v>32545</v>
      </c>
    </row>
    <row r="2819" spans="1:2">
      <c r="A2819" s="120">
        <v>41499</v>
      </c>
      <c r="B2819" s="121">
        <v>32545</v>
      </c>
    </row>
    <row r="2820" spans="1:2">
      <c r="A2820" s="120">
        <v>41500</v>
      </c>
      <c r="B2820" s="121">
        <v>32545</v>
      </c>
    </row>
    <row r="2821" spans="1:2">
      <c r="A2821" s="120">
        <v>41501</v>
      </c>
      <c r="B2821" s="121">
        <v>32545</v>
      </c>
    </row>
    <row r="2822" spans="1:2">
      <c r="A2822" s="120">
        <v>41502</v>
      </c>
      <c r="B2822" s="121">
        <v>34545</v>
      </c>
    </row>
    <row r="2823" spans="1:2">
      <c r="A2823" s="120">
        <v>41505</v>
      </c>
      <c r="B2823" s="121">
        <v>35625</v>
      </c>
    </row>
    <row r="2824" spans="1:2">
      <c r="A2824" s="120">
        <v>41506</v>
      </c>
      <c r="B2824" s="121">
        <v>38252.5</v>
      </c>
    </row>
    <row r="2825" spans="1:2">
      <c r="A2825" s="120">
        <v>41507</v>
      </c>
      <c r="B2825" s="121">
        <v>39252.5</v>
      </c>
    </row>
    <row r="2826" spans="1:2">
      <c r="A2826" s="120">
        <v>41508</v>
      </c>
      <c r="B2826" s="121">
        <v>41032.5</v>
      </c>
    </row>
    <row r="2827" spans="1:2">
      <c r="A2827" s="120">
        <v>41509</v>
      </c>
      <c r="B2827" s="121">
        <v>41032.5</v>
      </c>
    </row>
    <row r="2828" spans="1:2">
      <c r="A2828" s="120">
        <v>41512</v>
      </c>
      <c r="B2828" s="121">
        <v>41032.5</v>
      </c>
    </row>
    <row r="2829" spans="1:2">
      <c r="A2829" s="120">
        <v>41513</v>
      </c>
      <c r="B2829" s="121">
        <v>41532.5</v>
      </c>
    </row>
    <row r="2830" spans="1:2">
      <c r="A2830" s="120">
        <v>41514</v>
      </c>
      <c r="B2830" s="121">
        <v>42032.5</v>
      </c>
    </row>
    <row r="2831" spans="1:2">
      <c r="A2831" s="120">
        <v>41515</v>
      </c>
      <c r="B2831" s="121">
        <v>42532.5</v>
      </c>
    </row>
    <row r="2832" spans="1:2">
      <c r="A2832" s="120">
        <v>41516</v>
      </c>
      <c r="B2832" s="121">
        <v>43032.5</v>
      </c>
    </row>
    <row r="2833" spans="1:2">
      <c r="A2833" s="120">
        <v>41519</v>
      </c>
      <c r="B2833" s="121">
        <v>44492.5</v>
      </c>
    </row>
    <row r="2834" spans="1:2">
      <c r="A2834" s="120">
        <v>41520</v>
      </c>
      <c r="B2834" s="121">
        <v>45992.5</v>
      </c>
    </row>
    <row r="2835" spans="1:2">
      <c r="A2835" s="120">
        <v>41521</v>
      </c>
      <c r="B2835" s="121">
        <v>46492.5</v>
      </c>
    </row>
    <row r="2836" spans="1:2">
      <c r="A2836" s="120">
        <v>41522</v>
      </c>
      <c r="B2836" s="121">
        <v>46992.5</v>
      </c>
    </row>
    <row r="2837" spans="1:2">
      <c r="A2837" s="120">
        <v>41523</v>
      </c>
      <c r="B2837" s="121">
        <v>47492.5</v>
      </c>
    </row>
    <row r="2838" spans="1:2">
      <c r="A2838" s="120">
        <v>41526</v>
      </c>
      <c r="B2838" s="121">
        <v>47492.5</v>
      </c>
    </row>
    <row r="2839" spans="1:2">
      <c r="A2839" s="120">
        <v>41527</v>
      </c>
      <c r="B2839" s="121">
        <v>47992.5</v>
      </c>
    </row>
    <row r="2840" spans="1:2">
      <c r="A2840" s="120">
        <v>41528</v>
      </c>
      <c r="B2840" s="121">
        <v>48492.5</v>
      </c>
    </row>
    <row r="2841" spans="1:2">
      <c r="A2841" s="120">
        <v>41529</v>
      </c>
      <c r="B2841" s="121">
        <v>48992.5</v>
      </c>
    </row>
    <row r="2842" spans="1:2">
      <c r="A2842" s="120">
        <v>41530</v>
      </c>
      <c r="B2842" s="121">
        <v>49492.5</v>
      </c>
    </row>
    <row r="2843" spans="1:2">
      <c r="A2843" s="120">
        <v>41533</v>
      </c>
      <c r="B2843" s="121">
        <v>49492.5</v>
      </c>
    </row>
    <row r="2844" spans="1:2">
      <c r="A2844" s="120">
        <v>41534</v>
      </c>
      <c r="B2844" s="121">
        <v>49992.5</v>
      </c>
    </row>
    <row r="2845" spans="1:2">
      <c r="A2845" s="120">
        <v>41535</v>
      </c>
      <c r="B2845" s="121">
        <v>50492.5</v>
      </c>
    </row>
    <row r="2846" spans="1:2">
      <c r="A2846" s="120">
        <v>41536</v>
      </c>
      <c r="B2846" s="121">
        <v>50992.5</v>
      </c>
    </row>
    <row r="2847" spans="1:2">
      <c r="A2847" s="120">
        <v>41537</v>
      </c>
      <c r="B2847" s="121">
        <v>51492.5</v>
      </c>
    </row>
    <row r="2848" spans="1:2">
      <c r="A2848" s="120">
        <v>41540</v>
      </c>
      <c r="B2848" s="121">
        <v>51492.5</v>
      </c>
    </row>
    <row r="2849" spans="1:2">
      <c r="A2849" s="120">
        <v>41541</v>
      </c>
      <c r="B2849" s="121">
        <v>51992.5</v>
      </c>
    </row>
    <row r="2850" spans="1:2">
      <c r="A2850" s="120">
        <v>41542</v>
      </c>
      <c r="B2850" s="121">
        <v>52492.5</v>
      </c>
    </row>
    <row r="2851" spans="1:2">
      <c r="A2851" s="120">
        <v>41543</v>
      </c>
      <c r="B2851" s="121">
        <v>52975</v>
      </c>
    </row>
    <row r="2852" spans="1:2">
      <c r="A2852" s="120">
        <v>41544</v>
      </c>
      <c r="B2852" s="121">
        <v>53475</v>
      </c>
    </row>
    <row r="2853" spans="1:2">
      <c r="A2853" s="120">
        <v>41547</v>
      </c>
      <c r="B2853" s="121">
        <v>53475</v>
      </c>
    </row>
    <row r="2854" spans="1:2">
      <c r="A2854" s="120">
        <v>41548</v>
      </c>
      <c r="B2854" s="121">
        <v>53975</v>
      </c>
    </row>
    <row r="2855" spans="1:2">
      <c r="A2855" s="120">
        <v>41549</v>
      </c>
      <c r="B2855" s="121">
        <v>54475</v>
      </c>
    </row>
    <row r="2856" spans="1:2">
      <c r="A2856" s="120">
        <v>41550</v>
      </c>
      <c r="B2856" s="121">
        <v>54975</v>
      </c>
    </row>
    <row r="2857" spans="1:2">
      <c r="A2857" s="120">
        <v>41551</v>
      </c>
      <c r="B2857" s="121">
        <v>55475</v>
      </c>
    </row>
    <row r="2858" spans="1:2">
      <c r="A2858" s="120">
        <v>41554</v>
      </c>
      <c r="B2858" s="121">
        <v>55475</v>
      </c>
    </row>
    <row r="2859" spans="1:2">
      <c r="A2859" s="120">
        <v>41555</v>
      </c>
      <c r="B2859" s="121">
        <v>55975</v>
      </c>
    </row>
    <row r="2860" spans="1:2">
      <c r="A2860" s="120">
        <v>41556</v>
      </c>
      <c r="B2860" s="121">
        <v>56475</v>
      </c>
    </row>
    <row r="2861" spans="1:2">
      <c r="A2861" s="120">
        <v>41557</v>
      </c>
      <c r="B2861" s="121">
        <v>56975</v>
      </c>
    </row>
    <row r="2862" spans="1:2">
      <c r="A2862" s="120">
        <v>41558</v>
      </c>
      <c r="B2862" s="121">
        <v>57475</v>
      </c>
    </row>
    <row r="2863" spans="1:2">
      <c r="A2863" s="120">
        <v>41561</v>
      </c>
      <c r="B2863" s="121">
        <v>57475</v>
      </c>
    </row>
    <row r="2864" spans="1:2">
      <c r="A2864" s="120">
        <v>41562</v>
      </c>
      <c r="B2864" s="121">
        <v>57975</v>
      </c>
    </row>
    <row r="2865" spans="1:2">
      <c r="A2865" s="120">
        <v>41563</v>
      </c>
      <c r="B2865" s="121">
        <v>58475</v>
      </c>
    </row>
    <row r="2866" spans="1:2">
      <c r="A2866" s="120">
        <v>41564</v>
      </c>
      <c r="B2866" s="121">
        <v>58975</v>
      </c>
    </row>
    <row r="2867" spans="1:2">
      <c r="A2867" s="120">
        <v>41565</v>
      </c>
      <c r="B2867" s="121">
        <v>59475</v>
      </c>
    </row>
    <row r="2868" spans="1:2">
      <c r="A2868" s="120">
        <v>41568</v>
      </c>
      <c r="B2868" s="121">
        <v>59475</v>
      </c>
    </row>
    <row r="2869" spans="1:2">
      <c r="A2869" s="120">
        <v>41569</v>
      </c>
      <c r="B2869" s="121">
        <v>59975</v>
      </c>
    </row>
    <row r="2870" spans="1:2">
      <c r="A2870" s="120">
        <v>41570</v>
      </c>
      <c r="B2870" s="121">
        <v>60475</v>
      </c>
    </row>
    <row r="2871" spans="1:2">
      <c r="A2871" s="120">
        <v>41571</v>
      </c>
      <c r="B2871" s="121">
        <v>60975</v>
      </c>
    </row>
    <row r="2872" spans="1:2">
      <c r="A2872" s="120">
        <v>41572</v>
      </c>
      <c r="B2872" s="121">
        <v>61475</v>
      </c>
    </row>
    <row r="2873" spans="1:2">
      <c r="A2873" s="120">
        <v>41575</v>
      </c>
      <c r="B2873" s="121">
        <v>61475</v>
      </c>
    </row>
    <row r="2874" spans="1:2">
      <c r="A2874" s="120">
        <v>41576</v>
      </c>
      <c r="B2874" s="121">
        <v>61975</v>
      </c>
    </row>
    <row r="2875" spans="1:2">
      <c r="A2875" s="120">
        <v>41577</v>
      </c>
      <c r="B2875" s="121">
        <v>62475</v>
      </c>
    </row>
    <row r="2876" spans="1:2">
      <c r="A2876" s="120">
        <v>41578</v>
      </c>
      <c r="B2876" s="121">
        <v>62975</v>
      </c>
    </row>
    <row r="2877" spans="1:2">
      <c r="A2877" s="120">
        <v>41579</v>
      </c>
      <c r="B2877" s="121">
        <v>60605</v>
      </c>
    </row>
    <row r="2878" spans="1:2">
      <c r="A2878" s="120">
        <v>41582</v>
      </c>
      <c r="B2878" s="121">
        <v>60605</v>
      </c>
    </row>
    <row r="2879" spans="1:2">
      <c r="A2879" s="120">
        <v>41583</v>
      </c>
      <c r="B2879" s="121">
        <v>61105</v>
      </c>
    </row>
    <row r="2880" spans="1:2">
      <c r="A2880" s="120">
        <v>41584</v>
      </c>
      <c r="B2880" s="121">
        <v>61605</v>
      </c>
    </row>
    <row r="2881" spans="1:2">
      <c r="A2881" s="120">
        <v>41585</v>
      </c>
      <c r="B2881" s="121">
        <v>62105</v>
      </c>
    </row>
    <row r="2882" spans="1:2">
      <c r="A2882" s="120">
        <v>41586</v>
      </c>
      <c r="B2882" s="121">
        <v>62605</v>
      </c>
    </row>
    <row r="2883" spans="1:2">
      <c r="A2883" s="120">
        <v>41589</v>
      </c>
      <c r="B2883" s="121">
        <v>62605</v>
      </c>
    </row>
    <row r="2884" spans="1:2">
      <c r="A2884" s="120">
        <v>41590</v>
      </c>
      <c r="B2884" s="121">
        <v>63105</v>
      </c>
    </row>
    <row r="2885" spans="1:2">
      <c r="A2885" s="120">
        <v>41591</v>
      </c>
      <c r="B2885" s="121">
        <v>63605</v>
      </c>
    </row>
    <row r="2886" spans="1:2">
      <c r="A2886" s="120">
        <v>41592</v>
      </c>
      <c r="B2886" s="121">
        <v>64105.000000000007</v>
      </c>
    </row>
    <row r="2887" spans="1:2">
      <c r="A2887" s="120">
        <v>41596</v>
      </c>
      <c r="B2887" s="121">
        <v>64605.000000000007</v>
      </c>
    </row>
    <row r="2888" spans="1:2">
      <c r="A2888" s="120">
        <v>41597</v>
      </c>
      <c r="B2888" s="121">
        <v>65105.000000000007</v>
      </c>
    </row>
    <row r="2889" spans="1:2">
      <c r="A2889" s="120">
        <v>41599</v>
      </c>
      <c r="B2889" s="121">
        <v>65105.000000000007</v>
      </c>
    </row>
    <row r="2890" spans="1:2">
      <c r="A2890" s="120">
        <v>41600</v>
      </c>
      <c r="B2890" s="121">
        <v>66105</v>
      </c>
    </row>
    <row r="2891" spans="1:2">
      <c r="A2891" s="120">
        <v>41603</v>
      </c>
      <c r="B2891" s="121">
        <v>66105</v>
      </c>
    </row>
    <row r="2892" spans="1:2">
      <c r="A2892" s="120">
        <v>41604</v>
      </c>
      <c r="B2892" s="121">
        <v>66605</v>
      </c>
    </row>
    <row r="2893" spans="1:2">
      <c r="A2893" s="120">
        <v>41605</v>
      </c>
      <c r="B2893" s="121">
        <v>67105</v>
      </c>
    </row>
    <row r="2894" spans="1:2">
      <c r="A2894" s="120">
        <v>41606</v>
      </c>
      <c r="B2894" s="121">
        <v>67605</v>
      </c>
    </row>
    <row r="2895" spans="1:2">
      <c r="A2895" s="120">
        <v>41607</v>
      </c>
      <c r="B2895" s="121">
        <v>68105</v>
      </c>
    </row>
    <row r="2896" spans="1:2">
      <c r="A2896" s="120">
        <v>41610</v>
      </c>
      <c r="B2896" s="121">
        <v>68105</v>
      </c>
    </row>
    <row r="2897" spans="1:2">
      <c r="A2897" s="120">
        <v>41611</v>
      </c>
      <c r="B2897" s="121">
        <v>68605</v>
      </c>
    </row>
    <row r="2898" spans="1:2">
      <c r="A2898" s="120">
        <v>41612</v>
      </c>
      <c r="B2898" s="121">
        <v>69105</v>
      </c>
    </row>
    <row r="2899" spans="1:2">
      <c r="A2899" s="120">
        <v>41613</v>
      </c>
      <c r="B2899" s="121">
        <v>69605</v>
      </c>
    </row>
    <row r="2900" spans="1:2">
      <c r="A2900" s="120">
        <v>41614</v>
      </c>
      <c r="B2900" s="121">
        <v>70105</v>
      </c>
    </row>
    <row r="2901" spans="1:2">
      <c r="A2901" s="120">
        <v>41617</v>
      </c>
      <c r="B2901" s="121">
        <v>70105</v>
      </c>
    </row>
    <row r="2902" spans="1:2">
      <c r="A2902" s="120">
        <v>41618</v>
      </c>
      <c r="B2902" s="121">
        <v>70605</v>
      </c>
    </row>
    <row r="2903" spans="1:2">
      <c r="A2903" s="120">
        <v>41619</v>
      </c>
      <c r="B2903" s="121">
        <v>71105</v>
      </c>
    </row>
    <row r="2904" spans="1:2">
      <c r="A2904" s="120">
        <v>41620</v>
      </c>
      <c r="B2904" s="121">
        <v>71605</v>
      </c>
    </row>
    <row r="2905" spans="1:2">
      <c r="A2905" s="120">
        <v>41621</v>
      </c>
      <c r="B2905" s="121">
        <v>72105</v>
      </c>
    </row>
    <row r="2906" spans="1:2">
      <c r="A2906" s="120">
        <v>41624</v>
      </c>
      <c r="B2906" s="121">
        <v>72105</v>
      </c>
    </row>
    <row r="2907" spans="1:2">
      <c r="A2907" s="120">
        <v>41625</v>
      </c>
      <c r="B2907" s="121">
        <v>72605</v>
      </c>
    </row>
    <row r="2908" spans="1:2">
      <c r="A2908" s="120">
        <v>41626</v>
      </c>
      <c r="B2908" s="121">
        <v>73105</v>
      </c>
    </row>
    <row r="2909" spans="1:2">
      <c r="A2909" s="120">
        <v>41627</v>
      </c>
      <c r="B2909" s="121">
        <v>73605</v>
      </c>
    </row>
    <row r="2910" spans="1:2">
      <c r="A2910" s="120">
        <v>41628</v>
      </c>
      <c r="B2910" s="121">
        <v>74105</v>
      </c>
    </row>
    <row r="2911" spans="1:2">
      <c r="A2911" s="120">
        <v>41631</v>
      </c>
      <c r="B2911" s="121">
        <v>74105</v>
      </c>
    </row>
    <row r="2912" spans="1:2">
      <c r="A2912" s="120">
        <v>41634</v>
      </c>
      <c r="B2912" s="121">
        <v>74605</v>
      </c>
    </row>
    <row r="2913" spans="1:2">
      <c r="A2913" s="120">
        <v>41635</v>
      </c>
      <c r="B2913" s="121">
        <v>75105</v>
      </c>
    </row>
    <row r="2914" spans="1:2">
      <c r="A2914" s="120">
        <v>41638</v>
      </c>
      <c r="B2914" s="121">
        <v>75105</v>
      </c>
    </row>
    <row r="2915" spans="1:2">
      <c r="A2915" s="120">
        <v>41641</v>
      </c>
      <c r="B2915" s="121">
        <v>75605</v>
      </c>
    </row>
    <row r="2916" spans="1:2">
      <c r="A2916" s="120">
        <v>41642</v>
      </c>
      <c r="B2916" s="121">
        <v>75805</v>
      </c>
    </row>
    <row r="2917" spans="1:2">
      <c r="A2917" s="120">
        <v>41645</v>
      </c>
      <c r="B2917" s="121">
        <v>76005</v>
      </c>
    </row>
    <row r="2918" spans="1:2">
      <c r="A2918" s="120">
        <v>41646</v>
      </c>
      <c r="B2918" s="121">
        <v>76205</v>
      </c>
    </row>
    <row r="2919" spans="1:2">
      <c r="A2919" s="120">
        <v>41647</v>
      </c>
      <c r="B2919" s="121">
        <v>76405</v>
      </c>
    </row>
    <row r="2920" spans="1:2">
      <c r="A2920" s="120">
        <v>41648</v>
      </c>
      <c r="B2920" s="121">
        <v>76605</v>
      </c>
    </row>
    <row r="2921" spans="1:2">
      <c r="A2921" s="120">
        <v>41649</v>
      </c>
      <c r="B2921" s="121">
        <v>76805</v>
      </c>
    </row>
    <row r="2922" spans="1:2">
      <c r="A2922" s="120">
        <v>41652</v>
      </c>
      <c r="B2922" s="121">
        <v>77005</v>
      </c>
    </row>
    <row r="2923" spans="1:2">
      <c r="A2923" s="120">
        <v>41653</v>
      </c>
      <c r="B2923" s="121">
        <v>77205</v>
      </c>
    </row>
    <row r="2924" spans="1:2">
      <c r="A2924" s="120">
        <v>41654</v>
      </c>
      <c r="B2924" s="121">
        <v>77405</v>
      </c>
    </row>
    <row r="2925" spans="1:2">
      <c r="A2925" s="120">
        <v>41655</v>
      </c>
      <c r="B2925" s="121">
        <v>77605</v>
      </c>
    </row>
    <row r="2926" spans="1:2">
      <c r="A2926" s="120">
        <v>41656</v>
      </c>
      <c r="B2926" s="121">
        <v>77805</v>
      </c>
    </row>
    <row r="2927" spans="1:2">
      <c r="A2927" s="120">
        <v>41659</v>
      </c>
      <c r="B2927" s="121">
        <v>78005</v>
      </c>
    </row>
    <row r="2928" spans="1:2">
      <c r="A2928" s="120">
        <v>41660</v>
      </c>
      <c r="B2928" s="121">
        <v>78205</v>
      </c>
    </row>
    <row r="2929" spans="1:2">
      <c r="A2929" s="120">
        <v>41661</v>
      </c>
      <c r="B2929" s="121">
        <v>78405</v>
      </c>
    </row>
    <row r="2930" spans="1:2">
      <c r="A2930" s="120">
        <v>41662</v>
      </c>
      <c r="B2930" s="121">
        <v>78605</v>
      </c>
    </row>
    <row r="2931" spans="1:2">
      <c r="A2931" s="120">
        <v>41663</v>
      </c>
      <c r="B2931" s="121">
        <v>78805</v>
      </c>
    </row>
    <row r="2932" spans="1:2">
      <c r="A2932" s="120">
        <v>41666</v>
      </c>
      <c r="B2932" s="121">
        <v>79005</v>
      </c>
    </row>
    <row r="2933" spans="1:2">
      <c r="A2933" s="120">
        <v>41667</v>
      </c>
      <c r="B2933" s="121">
        <v>79205</v>
      </c>
    </row>
    <row r="2934" spans="1:2">
      <c r="A2934" s="120">
        <v>41668</v>
      </c>
      <c r="B2934" s="121">
        <v>79405</v>
      </c>
    </row>
    <row r="2935" spans="1:2">
      <c r="A2935" s="120">
        <v>41669</v>
      </c>
      <c r="B2935" s="121">
        <v>79605</v>
      </c>
    </row>
    <row r="2936" spans="1:2">
      <c r="A2936" s="120">
        <v>41670</v>
      </c>
      <c r="B2936" s="121">
        <v>79805</v>
      </c>
    </row>
    <row r="2937" spans="1:2">
      <c r="A2937" s="120">
        <v>41673</v>
      </c>
      <c r="B2937" s="121">
        <v>80005</v>
      </c>
    </row>
    <row r="2938" spans="1:2">
      <c r="A2938" s="120">
        <v>41674</v>
      </c>
      <c r="B2938" s="121">
        <v>80205</v>
      </c>
    </row>
    <row r="2939" spans="1:2">
      <c r="A2939" s="120">
        <v>41675</v>
      </c>
      <c r="B2939" s="121">
        <v>80405</v>
      </c>
    </row>
    <row r="2940" spans="1:2">
      <c r="A2940" s="120">
        <v>41676</v>
      </c>
      <c r="B2940" s="121">
        <v>80605</v>
      </c>
    </row>
    <row r="2941" spans="1:2">
      <c r="A2941" s="120">
        <v>41677</v>
      </c>
      <c r="B2941" s="121">
        <v>80805</v>
      </c>
    </row>
    <row r="2942" spans="1:2">
      <c r="A2942" s="120">
        <v>41680</v>
      </c>
      <c r="B2942" s="121">
        <v>81005</v>
      </c>
    </row>
    <row r="2943" spans="1:2">
      <c r="A2943" s="120">
        <v>41681</v>
      </c>
      <c r="B2943" s="121">
        <v>81205</v>
      </c>
    </row>
    <row r="2944" spans="1:2">
      <c r="A2944" s="120">
        <v>41682</v>
      </c>
      <c r="B2944" s="121">
        <v>81405</v>
      </c>
    </row>
    <row r="2945" spans="1:2">
      <c r="A2945" s="120">
        <v>41683</v>
      </c>
      <c r="B2945" s="121">
        <v>81605</v>
      </c>
    </row>
    <row r="2946" spans="1:2">
      <c r="A2946" s="120">
        <v>41684</v>
      </c>
      <c r="B2946" s="121">
        <v>81805</v>
      </c>
    </row>
    <row r="2947" spans="1:2">
      <c r="A2947" s="120">
        <v>41687</v>
      </c>
      <c r="B2947" s="121">
        <v>82005</v>
      </c>
    </row>
    <row r="2948" spans="1:2">
      <c r="A2948" s="120">
        <v>41688</v>
      </c>
      <c r="B2948" s="121">
        <v>82205</v>
      </c>
    </row>
    <row r="2949" spans="1:2">
      <c r="A2949" s="120">
        <v>41689</v>
      </c>
      <c r="B2949" s="121">
        <v>82405</v>
      </c>
    </row>
    <row r="2950" spans="1:2">
      <c r="A2950" s="120">
        <v>41690</v>
      </c>
      <c r="B2950" s="121">
        <v>82605</v>
      </c>
    </row>
    <row r="2951" spans="1:2">
      <c r="A2951" s="120">
        <v>41691</v>
      </c>
      <c r="B2951" s="121">
        <v>82805</v>
      </c>
    </row>
    <row r="2952" spans="1:2">
      <c r="A2952" s="120">
        <v>41694</v>
      </c>
      <c r="B2952" s="121">
        <v>83005</v>
      </c>
    </row>
    <row r="2953" spans="1:2">
      <c r="A2953" s="120">
        <v>41695</v>
      </c>
      <c r="B2953" s="121">
        <v>83205</v>
      </c>
    </row>
    <row r="2954" spans="1:2">
      <c r="A2954" s="120">
        <v>41696</v>
      </c>
      <c r="B2954" s="121">
        <v>83405</v>
      </c>
    </row>
    <row r="2955" spans="1:2">
      <c r="A2955" s="120">
        <v>41697</v>
      </c>
      <c r="B2955" s="121">
        <v>83605</v>
      </c>
    </row>
    <row r="2956" spans="1:2">
      <c r="A2956" s="120">
        <v>41698</v>
      </c>
      <c r="B2956" s="121">
        <v>83805</v>
      </c>
    </row>
    <row r="2957" spans="1:2">
      <c r="A2957" s="120">
        <v>41703</v>
      </c>
      <c r="B2957" s="121">
        <v>84005</v>
      </c>
    </row>
    <row r="2958" spans="1:2">
      <c r="A2958" s="120">
        <v>41704</v>
      </c>
      <c r="B2958" s="121">
        <v>84005</v>
      </c>
    </row>
    <row r="2959" spans="1:2">
      <c r="A2959" s="120">
        <v>41705</v>
      </c>
      <c r="B2959" s="121">
        <v>84205</v>
      </c>
    </row>
    <row r="2960" spans="1:2">
      <c r="A2960" s="120">
        <v>41708</v>
      </c>
      <c r="B2960" s="121">
        <v>84405</v>
      </c>
    </row>
    <row r="2961" spans="1:2">
      <c r="A2961" s="120">
        <v>41709</v>
      </c>
      <c r="B2961" s="121">
        <v>84605</v>
      </c>
    </row>
    <row r="2962" spans="1:2">
      <c r="A2962" s="120">
        <v>41710</v>
      </c>
      <c r="B2962" s="121">
        <v>84805</v>
      </c>
    </row>
    <row r="2963" spans="1:2">
      <c r="A2963" s="120">
        <v>41711</v>
      </c>
      <c r="B2963" s="121">
        <v>85005</v>
      </c>
    </row>
    <row r="2964" spans="1:2">
      <c r="A2964" s="120">
        <v>41712</v>
      </c>
      <c r="B2964" s="121">
        <v>85205</v>
      </c>
    </row>
    <row r="2965" spans="1:2">
      <c r="A2965" s="120">
        <v>41715</v>
      </c>
      <c r="B2965" s="121">
        <v>85405</v>
      </c>
    </row>
    <row r="2966" spans="1:2">
      <c r="A2966" s="120">
        <v>41716</v>
      </c>
      <c r="B2966" s="121">
        <v>85605</v>
      </c>
    </row>
    <row r="2967" spans="1:2">
      <c r="A2967" s="120">
        <v>41717</v>
      </c>
      <c r="B2967" s="121">
        <v>85805</v>
      </c>
    </row>
    <row r="2968" spans="1:2">
      <c r="A2968" s="120">
        <v>41718</v>
      </c>
      <c r="B2968" s="121">
        <v>86005</v>
      </c>
    </row>
    <row r="2969" spans="1:2">
      <c r="A2969" s="120">
        <v>41719</v>
      </c>
      <c r="B2969" s="121">
        <v>86205</v>
      </c>
    </row>
    <row r="2970" spans="1:2">
      <c r="A2970" s="120">
        <v>41722</v>
      </c>
      <c r="B2970" s="121">
        <v>86405</v>
      </c>
    </row>
    <row r="2971" spans="1:2">
      <c r="A2971" s="120">
        <v>41723</v>
      </c>
      <c r="B2971" s="121">
        <v>86605</v>
      </c>
    </row>
    <row r="2972" spans="1:2">
      <c r="A2972" s="120">
        <v>41724</v>
      </c>
      <c r="B2972" s="121">
        <v>86805</v>
      </c>
    </row>
    <row r="2973" spans="1:2">
      <c r="A2973" s="120">
        <v>41725</v>
      </c>
      <c r="B2973" s="121">
        <v>87005</v>
      </c>
    </row>
    <row r="2974" spans="1:2">
      <c r="A2974" s="120">
        <v>41726</v>
      </c>
      <c r="B2974" s="121">
        <v>87205</v>
      </c>
    </row>
    <row r="2975" spans="1:2">
      <c r="A2975" s="120">
        <v>41729</v>
      </c>
      <c r="B2975" s="121">
        <v>87405</v>
      </c>
    </row>
    <row r="2976" spans="1:2">
      <c r="A2976" s="120">
        <v>41730</v>
      </c>
      <c r="B2976" s="121">
        <v>84957.5</v>
      </c>
    </row>
    <row r="2977" spans="1:2">
      <c r="A2977" s="120">
        <v>41731</v>
      </c>
      <c r="B2977" s="121">
        <v>85157.5</v>
      </c>
    </row>
    <row r="2978" spans="1:2">
      <c r="A2978" s="120">
        <v>41732</v>
      </c>
      <c r="B2978" s="121">
        <v>85357.5</v>
      </c>
    </row>
    <row r="2979" spans="1:2">
      <c r="A2979" s="120">
        <v>41733</v>
      </c>
      <c r="B2979" s="121">
        <v>85557.5</v>
      </c>
    </row>
    <row r="2980" spans="1:2">
      <c r="A2980" s="120">
        <v>41736</v>
      </c>
      <c r="B2980" s="121">
        <v>85757.5</v>
      </c>
    </row>
    <row r="2981" spans="1:2">
      <c r="A2981" s="120">
        <v>41737</v>
      </c>
      <c r="B2981" s="121">
        <v>85957.5</v>
      </c>
    </row>
    <row r="2982" spans="1:2">
      <c r="A2982" s="120">
        <v>41738</v>
      </c>
      <c r="B2982" s="121">
        <v>86157.5</v>
      </c>
    </row>
    <row r="2983" spans="1:2">
      <c r="A2983" s="120">
        <v>41739</v>
      </c>
      <c r="B2983" s="121">
        <v>86357.5</v>
      </c>
    </row>
    <row r="2984" spans="1:2">
      <c r="A2984" s="120">
        <v>41740</v>
      </c>
      <c r="B2984" s="121">
        <v>86557.5</v>
      </c>
    </row>
    <row r="2985" spans="1:2">
      <c r="A2985" s="120">
        <v>41743</v>
      </c>
      <c r="B2985" s="121">
        <v>86757.5</v>
      </c>
    </row>
    <row r="2986" spans="1:2">
      <c r="A2986" s="120">
        <v>41744</v>
      </c>
      <c r="B2986" s="121">
        <v>86957.5</v>
      </c>
    </row>
    <row r="2987" spans="1:2">
      <c r="A2987" s="120">
        <v>41745</v>
      </c>
      <c r="B2987" s="121">
        <v>87157.5</v>
      </c>
    </row>
    <row r="2988" spans="1:2">
      <c r="A2988" s="120">
        <v>41746</v>
      </c>
      <c r="B2988" s="121">
        <v>87357.5</v>
      </c>
    </row>
    <row r="2989" spans="1:2">
      <c r="A2989" s="120">
        <v>41751</v>
      </c>
      <c r="B2989" s="121">
        <v>87557.5</v>
      </c>
    </row>
    <row r="2990" spans="1:2">
      <c r="A2990" s="120">
        <v>41752</v>
      </c>
      <c r="B2990" s="121">
        <v>87757.5</v>
      </c>
    </row>
    <row r="2991" spans="1:2">
      <c r="A2991" s="120">
        <v>41753</v>
      </c>
      <c r="B2991" s="121">
        <v>87957.5</v>
      </c>
    </row>
    <row r="2992" spans="1:2">
      <c r="A2992" s="120">
        <v>41754</v>
      </c>
      <c r="B2992" s="121">
        <v>88157.5</v>
      </c>
    </row>
    <row r="2993" spans="1:2">
      <c r="A2993" s="120">
        <v>41757</v>
      </c>
      <c r="B2993" s="121">
        <v>88357.5</v>
      </c>
    </row>
    <row r="2994" spans="1:2">
      <c r="A2994" s="120">
        <v>41758</v>
      </c>
      <c r="B2994" s="121">
        <v>88557.5</v>
      </c>
    </row>
    <row r="2995" spans="1:2">
      <c r="A2995" s="120">
        <v>41759</v>
      </c>
      <c r="B2995" s="121">
        <v>88757.5</v>
      </c>
    </row>
    <row r="2996" spans="1:2">
      <c r="A2996" s="120">
        <v>41761</v>
      </c>
      <c r="B2996" s="121">
        <v>86725</v>
      </c>
    </row>
    <row r="2997" spans="1:2">
      <c r="A2997" s="120">
        <v>41764</v>
      </c>
      <c r="B2997" s="121">
        <v>86925</v>
      </c>
    </row>
    <row r="2998" spans="1:2">
      <c r="A2998" s="120">
        <v>41765</v>
      </c>
      <c r="B2998" s="121">
        <v>87125</v>
      </c>
    </row>
    <row r="2999" spans="1:2">
      <c r="A2999" s="120">
        <v>41766</v>
      </c>
      <c r="B2999" s="121">
        <v>87325</v>
      </c>
    </row>
    <row r="3000" spans="1:2">
      <c r="A3000" s="120">
        <v>41767</v>
      </c>
      <c r="B3000" s="121">
        <v>87525</v>
      </c>
    </row>
    <row r="3001" spans="1:2">
      <c r="A3001" s="120">
        <v>41768</v>
      </c>
      <c r="B3001" s="121">
        <v>87725</v>
      </c>
    </row>
    <row r="3002" spans="1:2">
      <c r="A3002" s="120">
        <v>41771</v>
      </c>
      <c r="B3002" s="121">
        <v>87925</v>
      </c>
    </row>
    <row r="3003" spans="1:2">
      <c r="A3003" s="120">
        <v>41772</v>
      </c>
      <c r="B3003" s="121">
        <v>88125</v>
      </c>
    </row>
    <row r="3004" spans="1:2">
      <c r="A3004" s="120">
        <v>41773</v>
      </c>
      <c r="B3004" s="121">
        <v>88325</v>
      </c>
    </row>
    <row r="3005" spans="1:2">
      <c r="A3005" s="120">
        <v>41774</v>
      </c>
      <c r="B3005" s="121">
        <v>88525</v>
      </c>
    </row>
    <row r="3006" spans="1:2">
      <c r="A3006" s="120">
        <v>41775</v>
      </c>
      <c r="B3006" s="121">
        <v>88725</v>
      </c>
    </row>
    <row r="3007" spans="1:2">
      <c r="A3007" s="120">
        <v>41778</v>
      </c>
      <c r="B3007" s="121">
        <v>88925</v>
      </c>
    </row>
    <row r="3008" spans="1:2">
      <c r="A3008" s="120">
        <v>41779</v>
      </c>
      <c r="B3008" s="121">
        <v>89125</v>
      </c>
    </row>
    <row r="3009" spans="1:2">
      <c r="A3009" s="120">
        <v>41780</v>
      </c>
      <c r="B3009" s="121">
        <v>89325</v>
      </c>
    </row>
    <row r="3010" spans="1:2">
      <c r="A3010" s="120">
        <v>41781</v>
      </c>
      <c r="B3010" s="121">
        <v>89525</v>
      </c>
    </row>
    <row r="3011" spans="1:2">
      <c r="A3011" s="120">
        <v>41782</v>
      </c>
      <c r="B3011" s="121">
        <v>89725</v>
      </c>
    </row>
    <row r="3012" spans="1:2">
      <c r="A3012" s="120">
        <v>41785</v>
      </c>
      <c r="B3012" s="121">
        <v>89925</v>
      </c>
    </row>
    <row r="3013" spans="1:2">
      <c r="A3013" s="120">
        <v>41786</v>
      </c>
      <c r="B3013" s="121">
        <v>90125</v>
      </c>
    </row>
    <row r="3014" spans="1:2">
      <c r="A3014" s="120">
        <v>41787</v>
      </c>
      <c r="B3014" s="121">
        <v>90325</v>
      </c>
    </row>
    <row r="3015" spans="1:2">
      <c r="A3015" s="120">
        <v>41788</v>
      </c>
      <c r="B3015" s="121">
        <v>90525</v>
      </c>
    </row>
    <row r="3016" spans="1:2">
      <c r="A3016" s="120">
        <v>41789</v>
      </c>
      <c r="B3016" s="121">
        <v>90725</v>
      </c>
    </row>
    <row r="3017" spans="1:2">
      <c r="A3017" s="120">
        <v>41792</v>
      </c>
      <c r="B3017" s="121">
        <v>86272.5</v>
      </c>
    </row>
    <row r="3018" spans="1:2">
      <c r="A3018" s="120">
        <v>41793</v>
      </c>
      <c r="B3018" s="121">
        <v>86472.5</v>
      </c>
    </row>
    <row r="3019" spans="1:2">
      <c r="A3019" s="120">
        <v>41794</v>
      </c>
      <c r="B3019" s="121">
        <v>86672.5</v>
      </c>
    </row>
    <row r="3020" spans="1:2">
      <c r="A3020" s="120">
        <v>41795</v>
      </c>
      <c r="B3020" s="121">
        <v>86872.5</v>
      </c>
    </row>
    <row r="3021" spans="1:2">
      <c r="A3021" s="120">
        <v>41796</v>
      </c>
      <c r="B3021" s="121">
        <v>87072.5</v>
      </c>
    </row>
    <row r="3022" spans="1:2">
      <c r="A3022" s="120">
        <v>41799</v>
      </c>
      <c r="B3022" s="121">
        <v>87272.5</v>
      </c>
    </row>
    <row r="3023" spans="1:2">
      <c r="A3023" s="120">
        <v>41800</v>
      </c>
      <c r="B3023" s="121">
        <v>87472.5</v>
      </c>
    </row>
    <row r="3024" spans="1:2">
      <c r="A3024" s="120">
        <v>41801</v>
      </c>
      <c r="B3024" s="121">
        <v>87672.5</v>
      </c>
    </row>
    <row r="3025" spans="1:2">
      <c r="A3025" s="120">
        <v>41803</v>
      </c>
      <c r="B3025" s="121">
        <v>87872.5</v>
      </c>
    </row>
    <row r="3026" spans="1:2">
      <c r="A3026" s="120">
        <v>41806</v>
      </c>
      <c r="B3026" s="121">
        <v>88072.5</v>
      </c>
    </row>
    <row r="3027" spans="1:2">
      <c r="A3027" s="120">
        <v>41807</v>
      </c>
      <c r="B3027" s="121">
        <v>88272.5</v>
      </c>
    </row>
    <row r="3028" spans="1:2">
      <c r="A3028" s="120">
        <v>41808</v>
      </c>
      <c r="B3028" s="121">
        <v>88472.5</v>
      </c>
    </row>
    <row r="3029" spans="1:2">
      <c r="A3029" s="120">
        <v>41810</v>
      </c>
      <c r="B3029" s="121">
        <v>88672.5</v>
      </c>
    </row>
    <row r="3030" spans="1:2">
      <c r="A3030" s="120">
        <v>41813</v>
      </c>
      <c r="B3030" s="121">
        <v>88872.5</v>
      </c>
    </row>
    <row r="3031" spans="1:2">
      <c r="A3031" s="120">
        <v>41814</v>
      </c>
      <c r="B3031" s="121">
        <v>89072.5</v>
      </c>
    </row>
    <row r="3032" spans="1:2">
      <c r="A3032" s="120">
        <v>41815</v>
      </c>
      <c r="B3032" s="121">
        <v>89272.5</v>
      </c>
    </row>
    <row r="3033" spans="1:2">
      <c r="A3033" s="120">
        <v>41816</v>
      </c>
      <c r="B3033" s="121">
        <v>89472.5</v>
      </c>
    </row>
    <row r="3034" spans="1:2">
      <c r="A3034" s="120">
        <v>41817</v>
      </c>
      <c r="B3034" s="121">
        <v>89672.5</v>
      </c>
    </row>
    <row r="3035" spans="1:2">
      <c r="A3035" s="120">
        <v>41820</v>
      </c>
      <c r="B3035" s="121">
        <v>89872.5</v>
      </c>
    </row>
    <row r="3036" spans="1:2">
      <c r="A3036" s="120">
        <v>41821</v>
      </c>
      <c r="B3036" s="121">
        <v>88762.5</v>
      </c>
    </row>
    <row r="3037" spans="1:2">
      <c r="A3037" s="120">
        <v>41822</v>
      </c>
      <c r="B3037" s="121">
        <v>88962.5</v>
      </c>
    </row>
    <row r="3038" spans="1:2">
      <c r="A3038" s="120">
        <v>41823</v>
      </c>
      <c r="B3038" s="121">
        <v>89162.5</v>
      </c>
    </row>
    <row r="3039" spans="1:2">
      <c r="A3039" s="120">
        <v>41824</v>
      </c>
      <c r="B3039" s="121">
        <v>89362.5</v>
      </c>
    </row>
    <row r="3040" spans="1:2">
      <c r="A3040" s="120">
        <v>41827</v>
      </c>
      <c r="B3040" s="121">
        <v>89362.5</v>
      </c>
    </row>
    <row r="3041" spans="1:2">
      <c r="A3041" s="120">
        <v>41828</v>
      </c>
      <c r="B3041" s="121">
        <v>89562.5</v>
      </c>
    </row>
    <row r="3042" spans="1:2">
      <c r="A3042" s="120">
        <v>41830</v>
      </c>
      <c r="B3042" s="121">
        <v>89762.5</v>
      </c>
    </row>
    <row r="3043" spans="1:2">
      <c r="A3043" s="120">
        <v>41831</v>
      </c>
      <c r="B3043" s="121">
        <v>89962.5</v>
      </c>
    </row>
    <row r="3044" spans="1:2">
      <c r="A3044" s="120">
        <v>41834</v>
      </c>
      <c r="B3044" s="121">
        <v>90162.5</v>
      </c>
    </row>
    <row r="3045" spans="1:2">
      <c r="A3045" s="120">
        <v>41835</v>
      </c>
      <c r="B3045" s="121">
        <v>90362.5</v>
      </c>
    </row>
    <row r="3046" spans="1:2">
      <c r="A3046" s="120">
        <v>41836</v>
      </c>
      <c r="B3046" s="121">
        <v>90562.5</v>
      </c>
    </row>
    <row r="3047" spans="1:2">
      <c r="A3047" s="120">
        <v>41837</v>
      </c>
      <c r="B3047" s="121">
        <v>90762.5</v>
      </c>
    </row>
    <row r="3048" spans="1:2">
      <c r="A3048" s="120">
        <v>41838</v>
      </c>
      <c r="B3048" s="121">
        <v>90962.5</v>
      </c>
    </row>
    <row r="3049" spans="1:2">
      <c r="A3049" s="120">
        <v>41841</v>
      </c>
      <c r="B3049" s="121">
        <v>91162.5</v>
      </c>
    </row>
    <row r="3050" spans="1:2">
      <c r="A3050" s="120">
        <v>41842</v>
      </c>
      <c r="B3050" s="121">
        <v>91362.5</v>
      </c>
    </row>
    <row r="3051" spans="1:2">
      <c r="A3051" s="120">
        <v>41843</v>
      </c>
      <c r="B3051" s="121">
        <v>91562.5</v>
      </c>
    </row>
    <row r="3052" spans="1:2">
      <c r="A3052" s="120">
        <v>41844</v>
      </c>
      <c r="B3052" s="121">
        <v>91762.5</v>
      </c>
    </row>
    <row r="3053" spans="1:2">
      <c r="A3053" s="120">
        <v>41845</v>
      </c>
      <c r="B3053" s="121">
        <v>91962.5</v>
      </c>
    </row>
    <row r="3054" spans="1:2">
      <c r="A3054" s="120">
        <v>41848</v>
      </c>
      <c r="B3054" s="121">
        <v>92162.5</v>
      </c>
    </row>
    <row r="3055" spans="1:2">
      <c r="A3055" s="120">
        <v>41849</v>
      </c>
      <c r="B3055" s="121">
        <v>92362.5</v>
      </c>
    </row>
    <row r="3056" spans="1:2">
      <c r="A3056" s="120">
        <v>41850</v>
      </c>
      <c r="B3056" s="121">
        <v>92562.5</v>
      </c>
    </row>
    <row r="3057" spans="1:2">
      <c r="A3057" s="120">
        <v>41851</v>
      </c>
      <c r="B3057" s="121">
        <v>92762.5</v>
      </c>
    </row>
    <row r="3058" spans="1:2">
      <c r="A3058" s="120">
        <v>41852</v>
      </c>
      <c r="B3058" s="121">
        <v>90156</v>
      </c>
    </row>
    <row r="3059" spans="1:2">
      <c r="A3059" s="120">
        <v>41855</v>
      </c>
      <c r="B3059" s="121">
        <v>90356</v>
      </c>
    </row>
    <row r="3060" spans="1:2">
      <c r="A3060" s="120">
        <v>41856</v>
      </c>
      <c r="B3060" s="121">
        <v>90556</v>
      </c>
    </row>
    <row r="3061" spans="1:2">
      <c r="A3061" s="120">
        <v>41857</v>
      </c>
      <c r="B3061" s="121">
        <v>90756</v>
      </c>
    </row>
    <row r="3062" spans="1:2">
      <c r="A3062" s="120">
        <v>41858</v>
      </c>
      <c r="B3062" s="121">
        <v>90956</v>
      </c>
    </row>
    <row r="3063" spans="1:2">
      <c r="A3063" s="120">
        <v>41859</v>
      </c>
      <c r="B3063" s="121">
        <v>91156</v>
      </c>
    </row>
    <row r="3064" spans="1:2">
      <c r="A3064" s="120">
        <v>41862</v>
      </c>
      <c r="B3064" s="121">
        <v>91356</v>
      </c>
    </row>
    <row r="3065" spans="1:2">
      <c r="A3065" s="120">
        <v>41863</v>
      </c>
      <c r="B3065" s="121">
        <v>91556</v>
      </c>
    </row>
    <row r="3066" spans="1:2">
      <c r="A3066" s="120">
        <v>41864</v>
      </c>
      <c r="B3066" s="121">
        <v>91756</v>
      </c>
    </row>
    <row r="3067" spans="1:2">
      <c r="A3067" s="120">
        <v>41865</v>
      </c>
      <c r="B3067" s="121">
        <v>91956</v>
      </c>
    </row>
    <row r="3068" spans="1:2">
      <c r="A3068" s="120">
        <v>41866</v>
      </c>
      <c r="B3068" s="121">
        <v>92156</v>
      </c>
    </row>
    <row r="3069" spans="1:2">
      <c r="A3069" s="120">
        <v>41869</v>
      </c>
      <c r="B3069" s="121">
        <v>92356</v>
      </c>
    </row>
    <row r="3070" spans="1:2">
      <c r="A3070" s="120">
        <v>41870</v>
      </c>
      <c r="B3070" s="121">
        <v>92556</v>
      </c>
    </row>
    <row r="3071" spans="1:2">
      <c r="A3071" s="120">
        <v>41871</v>
      </c>
      <c r="B3071" s="121">
        <v>92756</v>
      </c>
    </row>
    <row r="3072" spans="1:2">
      <c r="A3072" s="120">
        <v>41872</v>
      </c>
      <c r="B3072" s="121">
        <v>92956</v>
      </c>
    </row>
    <row r="3073" spans="1:2">
      <c r="A3073" s="120">
        <v>41873</v>
      </c>
      <c r="B3073" s="121">
        <v>93156</v>
      </c>
    </row>
    <row r="3074" spans="1:2">
      <c r="A3074" s="120">
        <v>41876</v>
      </c>
      <c r="B3074" s="121">
        <v>93356</v>
      </c>
    </row>
    <row r="3075" spans="1:2">
      <c r="A3075" s="120">
        <v>41877</v>
      </c>
      <c r="B3075" s="121">
        <v>93556</v>
      </c>
    </row>
    <row r="3076" spans="1:2">
      <c r="A3076" s="120">
        <v>41878</v>
      </c>
      <c r="B3076" s="121">
        <v>93756</v>
      </c>
    </row>
    <row r="3077" spans="1:2">
      <c r="A3077" s="120">
        <v>41879</v>
      </c>
      <c r="B3077" s="121">
        <v>93956</v>
      </c>
    </row>
    <row r="3078" spans="1:2">
      <c r="A3078" s="120">
        <v>41880</v>
      </c>
      <c r="B3078" s="121">
        <v>94156</v>
      </c>
    </row>
    <row r="3079" spans="1:2">
      <c r="A3079" s="120">
        <v>41883</v>
      </c>
      <c r="B3079" s="121">
        <v>93286</v>
      </c>
    </row>
    <row r="3080" spans="1:2">
      <c r="A3080" s="120">
        <v>41884</v>
      </c>
      <c r="B3080" s="121">
        <v>93486</v>
      </c>
    </row>
    <row r="3081" spans="1:2">
      <c r="A3081" s="120">
        <v>41885</v>
      </c>
      <c r="B3081" s="121">
        <v>93686</v>
      </c>
    </row>
    <row r="3082" spans="1:2">
      <c r="A3082" s="120">
        <v>41886</v>
      </c>
      <c r="B3082" s="121">
        <v>93886</v>
      </c>
    </row>
    <row r="3083" spans="1:2">
      <c r="A3083" s="120">
        <v>41887</v>
      </c>
      <c r="B3083" s="121">
        <v>94086</v>
      </c>
    </row>
    <row r="3084" spans="1:2">
      <c r="A3084" s="120">
        <v>41890</v>
      </c>
      <c r="B3084" s="121">
        <v>94286</v>
      </c>
    </row>
    <row r="3085" spans="1:2">
      <c r="A3085" s="120">
        <v>41891</v>
      </c>
      <c r="B3085" s="121">
        <v>94486</v>
      </c>
    </row>
    <row r="3086" spans="1:2">
      <c r="A3086" s="120">
        <v>41892</v>
      </c>
      <c r="B3086" s="121">
        <v>94686</v>
      </c>
    </row>
    <row r="3087" spans="1:2">
      <c r="A3087" s="120">
        <v>41893</v>
      </c>
      <c r="B3087" s="121">
        <v>94886</v>
      </c>
    </row>
    <row r="3088" spans="1:2">
      <c r="A3088" s="120">
        <v>41894</v>
      </c>
      <c r="B3088" s="121">
        <v>95086</v>
      </c>
    </row>
    <row r="3089" spans="1:2">
      <c r="A3089" s="120">
        <v>41897</v>
      </c>
      <c r="B3089" s="121">
        <v>95286</v>
      </c>
    </row>
    <row r="3090" spans="1:2">
      <c r="A3090" s="120">
        <v>41898</v>
      </c>
      <c r="B3090" s="121">
        <v>95486</v>
      </c>
    </row>
    <row r="3091" spans="1:2">
      <c r="A3091" s="120">
        <v>41899</v>
      </c>
      <c r="B3091" s="121">
        <v>95686</v>
      </c>
    </row>
    <row r="3092" spans="1:2">
      <c r="A3092" s="120">
        <v>41900</v>
      </c>
      <c r="B3092" s="121">
        <v>95886</v>
      </c>
    </row>
    <row r="3093" spans="1:2">
      <c r="A3093" s="120">
        <v>41901</v>
      </c>
      <c r="B3093" s="121">
        <v>96086</v>
      </c>
    </row>
    <row r="3094" spans="1:2">
      <c r="A3094" s="120">
        <v>41904</v>
      </c>
      <c r="B3094" s="121">
        <v>96286</v>
      </c>
    </row>
    <row r="3095" spans="1:2">
      <c r="A3095" s="120">
        <v>41905</v>
      </c>
      <c r="B3095" s="121">
        <v>96486</v>
      </c>
    </row>
    <row r="3096" spans="1:2">
      <c r="A3096" s="120">
        <v>41906</v>
      </c>
      <c r="B3096" s="121">
        <v>96686</v>
      </c>
    </row>
    <row r="3097" spans="1:2">
      <c r="A3097" s="120">
        <v>41907</v>
      </c>
      <c r="B3097" s="121">
        <v>96886</v>
      </c>
    </row>
    <row r="3098" spans="1:2">
      <c r="A3098" s="120">
        <v>41908</v>
      </c>
      <c r="B3098" s="121">
        <v>97086</v>
      </c>
    </row>
    <row r="3099" spans="1:2">
      <c r="A3099" s="120">
        <v>41911</v>
      </c>
      <c r="B3099" s="121">
        <v>97286</v>
      </c>
    </row>
    <row r="3100" spans="1:2">
      <c r="A3100" s="120">
        <v>41912</v>
      </c>
      <c r="B3100" s="121">
        <v>97486</v>
      </c>
    </row>
    <row r="3101" spans="1:2">
      <c r="A3101" s="120">
        <v>41913</v>
      </c>
      <c r="B3101" s="121">
        <v>97609</v>
      </c>
    </row>
    <row r="3102" spans="1:2">
      <c r="A3102" s="120">
        <v>41914</v>
      </c>
      <c r="B3102" s="121">
        <v>97809</v>
      </c>
    </row>
    <row r="3103" spans="1:2">
      <c r="A3103" s="120">
        <v>41915</v>
      </c>
      <c r="B3103" s="121">
        <v>98009</v>
      </c>
    </row>
    <row r="3104" spans="1:2">
      <c r="A3104" s="120">
        <v>41918</v>
      </c>
      <c r="B3104" s="121">
        <v>98209</v>
      </c>
    </row>
    <row r="3105" spans="1:2">
      <c r="A3105" s="120">
        <v>41919</v>
      </c>
      <c r="B3105" s="121">
        <v>98409</v>
      </c>
    </row>
    <row r="3106" spans="1:2">
      <c r="A3106" s="120">
        <v>41920</v>
      </c>
      <c r="B3106" s="121">
        <v>98609</v>
      </c>
    </row>
    <row r="3107" spans="1:2">
      <c r="A3107" s="120">
        <v>41921</v>
      </c>
      <c r="B3107" s="121">
        <v>98809</v>
      </c>
    </row>
    <row r="3108" spans="1:2">
      <c r="A3108" s="120">
        <v>41922</v>
      </c>
      <c r="B3108" s="121">
        <v>99009</v>
      </c>
    </row>
    <row r="3109" spans="1:2">
      <c r="A3109" s="120">
        <v>41925</v>
      </c>
      <c r="B3109" s="121">
        <v>99209</v>
      </c>
    </row>
    <row r="3110" spans="1:2">
      <c r="A3110" s="120">
        <v>41926</v>
      </c>
      <c r="B3110" s="121">
        <v>99409</v>
      </c>
    </row>
    <row r="3111" spans="1:2">
      <c r="A3111" s="120">
        <v>41927</v>
      </c>
      <c r="B3111" s="121">
        <v>99609</v>
      </c>
    </row>
    <row r="3112" spans="1:2">
      <c r="A3112" s="120">
        <v>41928</v>
      </c>
      <c r="B3112" s="121">
        <v>99809</v>
      </c>
    </row>
    <row r="3113" spans="1:2">
      <c r="A3113" s="120">
        <v>41929</v>
      </c>
      <c r="B3113" s="121">
        <v>100009</v>
      </c>
    </row>
    <row r="3114" spans="1:2">
      <c r="A3114" s="120">
        <v>41932</v>
      </c>
      <c r="B3114" s="121">
        <v>100209</v>
      </c>
    </row>
    <row r="3115" spans="1:2">
      <c r="A3115" s="120">
        <v>41933</v>
      </c>
      <c r="B3115" s="121">
        <v>100409</v>
      </c>
    </row>
    <row r="3116" spans="1:2">
      <c r="A3116" s="120">
        <v>41934</v>
      </c>
      <c r="B3116" s="121">
        <v>100609</v>
      </c>
    </row>
    <row r="3117" spans="1:2">
      <c r="A3117" s="120">
        <v>41935</v>
      </c>
      <c r="B3117" s="121">
        <v>100809</v>
      </c>
    </row>
    <row r="3118" spans="1:2">
      <c r="A3118" s="120">
        <v>41936</v>
      </c>
      <c r="B3118" s="121">
        <v>101009</v>
      </c>
    </row>
    <row r="3119" spans="1:2">
      <c r="A3119" s="120">
        <v>41939</v>
      </c>
      <c r="B3119" s="121">
        <v>101209</v>
      </c>
    </row>
    <row r="3120" spans="1:2">
      <c r="A3120" s="120">
        <v>41940</v>
      </c>
      <c r="B3120" s="121">
        <v>101409</v>
      </c>
    </row>
    <row r="3121" spans="1:2">
      <c r="A3121" s="120">
        <v>41941</v>
      </c>
      <c r="B3121" s="121">
        <v>101609</v>
      </c>
    </row>
    <row r="3122" spans="1:2">
      <c r="A3122" s="120">
        <v>41942</v>
      </c>
      <c r="B3122" s="121">
        <v>101809</v>
      </c>
    </row>
    <row r="3123" spans="1:2">
      <c r="A3123" s="120">
        <v>41943</v>
      </c>
      <c r="B3123" s="121">
        <v>102009</v>
      </c>
    </row>
    <row r="3124" spans="1:2">
      <c r="A3124" s="120">
        <v>41946</v>
      </c>
      <c r="B3124" s="121">
        <v>102169</v>
      </c>
    </row>
    <row r="3125" spans="1:2">
      <c r="A3125" s="120">
        <v>41947</v>
      </c>
      <c r="B3125" s="121">
        <v>102369</v>
      </c>
    </row>
    <row r="3126" spans="1:2">
      <c r="A3126" s="120">
        <v>41948</v>
      </c>
      <c r="B3126" s="121">
        <v>102569</v>
      </c>
    </row>
    <row r="3127" spans="1:2">
      <c r="A3127" s="120">
        <v>41949</v>
      </c>
      <c r="B3127" s="121">
        <v>102769</v>
      </c>
    </row>
    <row r="3128" spans="1:2">
      <c r="A3128" s="120">
        <v>41950</v>
      </c>
      <c r="B3128" s="121">
        <v>102969</v>
      </c>
    </row>
    <row r="3129" spans="1:2">
      <c r="A3129" s="120">
        <v>41953</v>
      </c>
      <c r="B3129" s="121">
        <v>103169</v>
      </c>
    </row>
    <row r="3130" spans="1:2">
      <c r="A3130" s="120">
        <v>41954</v>
      </c>
      <c r="B3130" s="121">
        <v>103369</v>
      </c>
    </row>
    <row r="3131" spans="1:2">
      <c r="A3131" s="120">
        <v>41955</v>
      </c>
      <c r="B3131" s="121">
        <v>103569</v>
      </c>
    </row>
    <row r="3132" spans="1:2">
      <c r="A3132" s="120">
        <v>41956</v>
      </c>
      <c r="B3132" s="121">
        <v>103769</v>
      </c>
    </row>
    <row r="3133" spans="1:2">
      <c r="A3133" s="120">
        <v>41957</v>
      </c>
      <c r="B3133" s="121">
        <v>103969</v>
      </c>
    </row>
    <row r="3134" spans="1:2">
      <c r="A3134" s="120">
        <v>41960</v>
      </c>
      <c r="B3134" s="121">
        <v>104169</v>
      </c>
    </row>
    <row r="3135" spans="1:2">
      <c r="A3135" s="120">
        <v>41961</v>
      </c>
      <c r="B3135" s="121">
        <v>104369</v>
      </c>
    </row>
    <row r="3136" spans="1:2">
      <c r="A3136" s="120">
        <v>41962</v>
      </c>
      <c r="B3136" s="121">
        <v>104569</v>
      </c>
    </row>
    <row r="3137" spans="1:2">
      <c r="A3137" s="120">
        <v>41964</v>
      </c>
      <c r="B3137" s="121">
        <v>104769</v>
      </c>
    </row>
    <row r="3138" spans="1:2">
      <c r="A3138" s="120">
        <v>41967</v>
      </c>
      <c r="B3138" s="121">
        <v>104969</v>
      </c>
    </row>
    <row r="3139" spans="1:2">
      <c r="A3139" s="120">
        <v>41968</v>
      </c>
      <c r="B3139" s="121">
        <v>105169</v>
      </c>
    </row>
    <row r="3140" spans="1:2">
      <c r="A3140" s="120">
        <v>41969</v>
      </c>
      <c r="B3140" s="121">
        <v>105369</v>
      </c>
    </row>
    <row r="3141" spans="1:2">
      <c r="A3141" s="120">
        <v>41970</v>
      </c>
      <c r="B3141" s="121">
        <v>105569</v>
      </c>
    </row>
    <row r="3142" spans="1:2">
      <c r="A3142" s="120">
        <v>41971</v>
      </c>
      <c r="B3142" s="121">
        <v>105769</v>
      </c>
    </row>
    <row r="3143" spans="1:2">
      <c r="A3143" s="120">
        <v>41974</v>
      </c>
      <c r="B3143" s="121">
        <v>105788</v>
      </c>
    </row>
    <row r="3144" spans="1:2">
      <c r="A3144" s="120">
        <v>41975</v>
      </c>
      <c r="B3144" s="121">
        <v>105988</v>
      </c>
    </row>
    <row r="3145" spans="1:2">
      <c r="A3145" s="120">
        <v>41976</v>
      </c>
      <c r="B3145" s="121">
        <v>106188</v>
      </c>
    </row>
    <row r="3146" spans="1:2">
      <c r="A3146" s="120">
        <v>41977</v>
      </c>
      <c r="B3146" s="121">
        <v>106388</v>
      </c>
    </row>
    <row r="3147" spans="1:2">
      <c r="A3147" s="120">
        <v>41978</v>
      </c>
      <c r="B3147" s="121">
        <v>106588</v>
      </c>
    </row>
    <row r="3148" spans="1:2">
      <c r="A3148" s="120">
        <v>41981</v>
      </c>
      <c r="B3148" s="121">
        <v>106788</v>
      </c>
    </row>
    <row r="3149" spans="1:2">
      <c r="A3149" s="120">
        <v>41982</v>
      </c>
      <c r="B3149" s="121">
        <v>106988</v>
      </c>
    </row>
    <row r="3150" spans="1:2">
      <c r="A3150" s="120">
        <v>41983</v>
      </c>
      <c r="B3150" s="121">
        <v>107188</v>
      </c>
    </row>
    <row r="3151" spans="1:2">
      <c r="A3151" s="120">
        <v>41984</v>
      </c>
      <c r="B3151" s="121">
        <v>107388</v>
      </c>
    </row>
    <row r="3152" spans="1:2">
      <c r="A3152" s="120">
        <v>41985</v>
      </c>
      <c r="B3152" s="121">
        <v>107588</v>
      </c>
    </row>
    <row r="3153" spans="1:2">
      <c r="A3153" s="120">
        <v>41988</v>
      </c>
      <c r="B3153" s="121">
        <v>107788</v>
      </c>
    </row>
    <row r="3154" spans="1:2">
      <c r="A3154" s="120">
        <v>41989</v>
      </c>
      <c r="B3154" s="121">
        <v>107988</v>
      </c>
    </row>
    <row r="3155" spans="1:2">
      <c r="A3155" s="120">
        <v>41990</v>
      </c>
      <c r="B3155" s="121">
        <v>108188</v>
      </c>
    </row>
    <row r="3156" spans="1:2">
      <c r="A3156" s="120">
        <v>41991</v>
      </c>
      <c r="B3156" s="121">
        <v>108388</v>
      </c>
    </row>
    <row r="3157" spans="1:2">
      <c r="A3157" s="120">
        <v>41992</v>
      </c>
      <c r="B3157" s="121">
        <v>108588</v>
      </c>
    </row>
    <row r="3158" spans="1:2">
      <c r="A3158" s="120">
        <v>41995</v>
      </c>
      <c r="B3158" s="121">
        <v>108788</v>
      </c>
    </row>
    <row r="3159" spans="1:2">
      <c r="A3159" s="120">
        <v>41996</v>
      </c>
      <c r="B3159" s="121">
        <v>108988</v>
      </c>
    </row>
    <row r="3160" spans="1:2">
      <c r="A3160" s="120">
        <v>41999</v>
      </c>
      <c r="B3160" s="121">
        <v>109188</v>
      </c>
    </row>
    <row r="3161" spans="1:2">
      <c r="A3161" s="120">
        <v>42002</v>
      </c>
      <c r="B3161" s="121">
        <v>109388</v>
      </c>
    </row>
    <row r="3162" spans="1:2">
      <c r="A3162" s="120">
        <v>42003</v>
      </c>
      <c r="B3162" s="121">
        <v>109588</v>
      </c>
    </row>
    <row r="3163" spans="1:2">
      <c r="A3163" s="120">
        <v>42006</v>
      </c>
      <c r="B3163" s="121">
        <v>109461</v>
      </c>
    </row>
    <row r="3164" spans="1:2">
      <c r="A3164" s="120">
        <v>42009</v>
      </c>
      <c r="B3164" s="121">
        <v>109561</v>
      </c>
    </row>
    <row r="3165" spans="1:2">
      <c r="A3165" s="120">
        <v>42010</v>
      </c>
      <c r="B3165" s="121">
        <v>109661</v>
      </c>
    </row>
    <row r="3166" spans="1:2">
      <c r="A3166" s="120">
        <v>42011</v>
      </c>
      <c r="B3166" s="121">
        <v>109761</v>
      </c>
    </row>
    <row r="3167" spans="1:2">
      <c r="A3167" s="120">
        <v>42012</v>
      </c>
      <c r="B3167" s="121">
        <v>109861</v>
      </c>
    </row>
    <row r="3168" spans="1:2">
      <c r="A3168" s="120">
        <v>42013</v>
      </c>
      <c r="B3168" s="121">
        <v>109961</v>
      </c>
    </row>
    <row r="3169" spans="1:2">
      <c r="A3169" s="120">
        <v>42016</v>
      </c>
      <c r="B3169" s="121">
        <v>110061</v>
      </c>
    </row>
    <row r="3170" spans="1:2">
      <c r="A3170" s="120">
        <v>42017</v>
      </c>
      <c r="B3170" s="121">
        <v>110161</v>
      </c>
    </row>
    <row r="3171" spans="1:2">
      <c r="A3171" s="120">
        <v>42018</v>
      </c>
      <c r="B3171" s="121">
        <v>110261</v>
      </c>
    </row>
    <row r="3172" spans="1:2">
      <c r="A3172" s="120">
        <v>42019</v>
      </c>
      <c r="B3172" s="121">
        <v>110361</v>
      </c>
    </row>
    <row r="3173" spans="1:2">
      <c r="A3173" s="120">
        <v>42020</v>
      </c>
      <c r="B3173" s="121">
        <v>110461</v>
      </c>
    </row>
    <row r="3174" spans="1:2">
      <c r="A3174" s="120">
        <v>42023</v>
      </c>
      <c r="B3174" s="121">
        <v>110561</v>
      </c>
    </row>
    <row r="3175" spans="1:2">
      <c r="A3175" s="120">
        <v>42024</v>
      </c>
      <c r="B3175" s="121">
        <v>110661</v>
      </c>
    </row>
    <row r="3176" spans="1:2">
      <c r="A3176" s="120">
        <v>42025</v>
      </c>
      <c r="B3176" s="121">
        <v>110761</v>
      </c>
    </row>
    <row r="3177" spans="1:2">
      <c r="A3177" s="120">
        <v>42026</v>
      </c>
      <c r="B3177" s="121">
        <v>110861</v>
      </c>
    </row>
    <row r="3178" spans="1:2">
      <c r="A3178" s="120">
        <v>42027</v>
      </c>
      <c r="B3178" s="121">
        <v>110961</v>
      </c>
    </row>
    <row r="3179" spans="1:2">
      <c r="A3179" s="120">
        <v>42030</v>
      </c>
      <c r="B3179" s="121">
        <v>111061</v>
      </c>
    </row>
    <row r="3180" spans="1:2">
      <c r="A3180" s="120">
        <v>42031</v>
      </c>
      <c r="B3180" s="121">
        <v>111161</v>
      </c>
    </row>
    <row r="3181" spans="1:2">
      <c r="A3181" s="120">
        <v>42032</v>
      </c>
      <c r="B3181" s="121">
        <v>111261</v>
      </c>
    </row>
    <row r="3182" spans="1:2">
      <c r="A3182" s="120">
        <v>42033</v>
      </c>
      <c r="B3182" s="121">
        <v>111361</v>
      </c>
    </row>
    <row r="3183" spans="1:2">
      <c r="A3183" s="120">
        <v>42034</v>
      </c>
      <c r="B3183" s="121">
        <v>111461</v>
      </c>
    </row>
    <row r="3184" spans="1:2">
      <c r="A3184" s="120">
        <v>42037</v>
      </c>
      <c r="B3184" s="121">
        <v>111156</v>
      </c>
    </row>
    <row r="3185" spans="1:2">
      <c r="A3185" s="120">
        <v>42038</v>
      </c>
      <c r="B3185" s="121">
        <v>111256</v>
      </c>
    </row>
    <row r="3186" spans="1:2">
      <c r="A3186" s="120">
        <v>42039</v>
      </c>
      <c r="B3186" s="121">
        <v>111356</v>
      </c>
    </row>
    <row r="3187" spans="1:2">
      <c r="A3187" s="120">
        <v>42040</v>
      </c>
      <c r="B3187" s="121">
        <v>111456</v>
      </c>
    </row>
    <row r="3188" spans="1:2">
      <c r="A3188" s="120">
        <v>42041</v>
      </c>
      <c r="B3188" s="121">
        <v>111556</v>
      </c>
    </row>
    <row r="3189" spans="1:2">
      <c r="A3189" s="120">
        <v>42044</v>
      </c>
      <c r="B3189" s="121">
        <v>111656</v>
      </c>
    </row>
    <row r="3190" spans="1:2">
      <c r="A3190" s="120">
        <v>42045</v>
      </c>
      <c r="B3190" s="121">
        <v>111756</v>
      </c>
    </row>
    <row r="3191" spans="1:2">
      <c r="A3191" s="120">
        <v>42046</v>
      </c>
      <c r="B3191" s="121">
        <v>111856</v>
      </c>
    </row>
    <row r="3192" spans="1:2">
      <c r="A3192" s="120">
        <v>42047</v>
      </c>
      <c r="B3192" s="121">
        <v>111956</v>
      </c>
    </row>
    <row r="3193" spans="1:2">
      <c r="A3193" s="120">
        <v>42048</v>
      </c>
      <c r="B3193" s="121">
        <v>112056</v>
      </c>
    </row>
    <row r="3194" spans="1:2">
      <c r="A3194" s="120">
        <v>42053</v>
      </c>
      <c r="B3194" s="121">
        <v>112156</v>
      </c>
    </row>
    <row r="3195" spans="1:2">
      <c r="A3195" s="120">
        <v>42054</v>
      </c>
      <c r="B3195" s="121">
        <v>112156</v>
      </c>
    </row>
    <row r="3196" spans="1:2">
      <c r="A3196" s="120">
        <v>42055</v>
      </c>
      <c r="B3196" s="121">
        <v>112256</v>
      </c>
    </row>
    <row r="3197" spans="1:2">
      <c r="A3197" s="120">
        <v>42058</v>
      </c>
      <c r="B3197" s="121">
        <v>112356</v>
      </c>
    </row>
    <row r="3198" spans="1:2">
      <c r="A3198" s="120">
        <v>42059</v>
      </c>
      <c r="B3198" s="121">
        <v>112456</v>
      </c>
    </row>
    <row r="3199" spans="1:2">
      <c r="A3199" s="120">
        <v>42060</v>
      </c>
      <c r="B3199" s="121">
        <v>112556</v>
      </c>
    </row>
    <row r="3200" spans="1:2">
      <c r="A3200" s="120">
        <v>42061</v>
      </c>
      <c r="B3200" s="121">
        <v>112656</v>
      </c>
    </row>
    <row r="3201" spans="1:2">
      <c r="A3201" s="120">
        <v>42062</v>
      </c>
      <c r="B3201" s="121">
        <v>112756</v>
      </c>
    </row>
    <row r="3202" spans="1:2">
      <c r="A3202" s="120">
        <v>42065</v>
      </c>
      <c r="B3202" s="121">
        <v>112818</v>
      </c>
    </row>
    <row r="3203" spans="1:2">
      <c r="A3203" s="120">
        <v>42066</v>
      </c>
      <c r="B3203" s="121">
        <v>112918</v>
      </c>
    </row>
    <row r="3204" spans="1:2">
      <c r="A3204" s="120">
        <v>42067</v>
      </c>
      <c r="B3204" s="121">
        <v>113018</v>
      </c>
    </row>
    <row r="3205" spans="1:2">
      <c r="A3205" s="120">
        <v>42068</v>
      </c>
      <c r="B3205" s="121">
        <v>113118</v>
      </c>
    </row>
    <row r="3206" spans="1:2">
      <c r="A3206" s="120">
        <v>42069</v>
      </c>
      <c r="B3206" s="121">
        <v>113218</v>
      </c>
    </row>
    <row r="3207" spans="1:2">
      <c r="A3207" s="120">
        <v>42072</v>
      </c>
      <c r="B3207" s="121">
        <v>113318</v>
      </c>
    </row>
    <row r="3208" spans="1:2">
      <c r="A3208" s="120">
        <v>42073</v>
      </c>
      <c r="B3208" s="121">
        <v>113418</v>
      </c>
    </row>
    <row r="3209" spans="1:2">
      <c r="A3209" s="120">
        <v>42074</v>
      </c>
      <c r="B3209" s="121">
        <v>113518</v>
      </c>
    </row>
    <row r="3210" spans="1:2">
      <c r="A3210" s="120">
        <v>42075</v>
      </c>
      <c r="B3210" s="121">
        <v>113618</v>
      </c>
    </row>
    <row r="3211" spans="1:2">
      <c r="A3211" s="120">
        <v>42076</v>
      </c>
      <c r="B3211" s="121">
        <v>113718</v>
      </c>
    </row>
    <row r="3212" spans="1:2">
      <c r="A3212" s="120">
        <v>42079</v>
      </c>
      <c r="B3212" s="121">
        <v>113818</v>
      </c>
    </row>
    <row r="3213" spans="1:2">
      <c r="A3213" s="120">
        <v>42080</v>
      </c>
      <c r="B3213" s="121">
        <v>113918</v>
      </c>
    </row>
    <row r="3214" spans="1:2">
      <c r="A3214" s="120">
        <v>42081</v>
      </c>
      <c r="B3214" s="121">
        <v>114018</v>
      </c>
    </row>
    <row r="3215" spans="1:2">
      <c r="A3215" s="120">
        <v>42082</v>
      </c>
      <c r="B3215" s="121">
        <v>114118</v>
      </c>
    </row>
    <row r="3216" spans="1:2">
      <c r="A3216" s="120">
        <v>42083</v>
      </c>
      <c r="B3216" s="121">
        <v>114218</v>
      </c>
    </row>
    <row r="3217" spans="1:2">
      <c r="A3217" s="120">
        <v>42086</v>
      </c>
      <c r="B3217" s="121">
        <v>114318</v>
      </c>
    </row>
    <row r="3218" spans="1:2">
      <c r="A3218" s="120">
        <v>42087</v>
      </c>
      <c r="B3218" s="121">
        <v>114418</v>
      </c>
    </row>
    <row r="3219" spans="1:2">
      <c r="A3219" s="120">
        <v>42088</v>
      </c>
      <c r="B3219" s="121">
        <v>114518</v>
      </c>
    </row>
    <row r="3220" spans="1:2">
      <c r="A3220" s="120">
        <v>42089</v>
      </c>
      <c r="B3220" s="121">
        <v>114618</v>
      </c>
    </row>
    <row r="3221" spans="1:2">
      <c r="A3221" s="120">
        <v>42090</v>
      </c>
      <c r="B3221" s="121">
        <v>114718</v>
      </c>
    </row>
    <row r="3222" spans="1:2">
      <c r="A3222" s="120">
        <v>42093</v>
      </c>
      <c r="B3222" s="121">
        <v>114818</v>
      </c>
    </row>
    <row r="3223" spans="1:2">
      <c r="A3223" s="120">
        <v>42094</v>
      </c>
      <c r="B3223" s="121">
        <v>114918</v>
      </c>
    </row>
    <row r="3224" spans="1:2">
      <c r="A3224" s="120">
        <v>42095</v>
      </c>
      <c r="B3224" s="121">
        <v>112824.5</v>
      </c>
    </row>
    <row r="3225" spans="1:2">
      <c r="A3225" s="120">
        <v>42096</v>
      </c>
      <c r="B3225" s="121">
        <v>112824.5</v>
      </c>
    </row>
    <row r="3226" spans="1:2">
      <c r="A3226" s="120">
        <v>42100</v>
      </c>
      <c r="B3226" s="121">
        <v>112824.5</v>
      </c>
    </row>
    <row r="3227" spans="1:2">
      <c r="A3227" s="120">
        <v>42101</v>
      </c>
      <c r="B3227" s="121">
        <v>112824.5</v>
      </c>
    </row>
    <row r="3228" spans="1:2">
      <c r="A3228" s="120">
        <v>42102</v>
      </c>
      <c r="B3228" s="121">
        <v>112824.5</v>
      </c>
    </row>
    <row r="3229" spans="1:2">
      <c r="A3229" s="120">
        <v>42103</v>
      </c>
      <c r="B3229" s="121">
        <v>112824.5</v>
      </c>
    </row>
    <row r="3230" spans="1:2">
      <c r="A3230" s="120">
        <v>42104</v>
      </c>
      <c r="B3230" s="121">
        <v>112824.5</v>
      </c>
    </row>
    <row r="3231" spans="1:2">
      <c r="A3231" s="120">
        <v>42107</v>
      </c>
      <c r="B3231" s="121">
        <v>112824.5</v>
      </c>
    </row>
    <row r="3232" spans="1:2">
      <c r="A3232" s="120">
        <v>42108</v>
      </c>
      <c r="B3232" s="121">
        <v>112824.5</v>
      </c>
    </row>
    <row r="3233" spans="1:2">
      <c r="A3233" s="120">
        <v>42109</v>
      </c>
      <c r="B3233" s="121">
        <v>112824.5</v>
      </c>
    </row>
    <row r="3234" spans="1:2">
      <c r="A3234" s="120">
        <v>42110</v>
      </c>
      <c r="B3234" s="121">
        <v>112824.5</v>
      </c>
    </row>
    <row r="3235" spans="1:2">
      <c r="A3235" s="120">
        <v>42111</v>
      </c>
      <c r="B3235" s="121">
        <v>112824.5</v>
      </c>
    </row>
    <row r="3236" spans="1:2">
      <c r="A3236" s="120">
        <v>42114</v>
      </c>
      <c r="B3236" s="121">
        <v>112824.5</v>
      </c>
    </row>
    <row r="3237" spans="1:2">
      <c r="A3237" s="120">
        <v>42116</v>
      </c>
      <c r="B3237" s="121">
        <v>112824.5</v>
      </c>
    </row>
    <row r="3238" spans="1:2">
      <c r="A3238" s="120">
        <v>42117</v>
      </c>
      <c r="B3238" s="121">
        <v>112824.5</v>
      </c>
    </row>
    <row r="3239" spans="1:2">
      <c r="A3239" s="120">
        <v>42118</v>
      </c>
      <c r="B3239" s="121">
        <v>112824.5</v>
      </c>
    </row>
    <row r="3240" spans="1:2">
      <c r="A3240" s="120">
        <v>42121</v>
      </c>
      <c r="B3240" s="121">
        <v>112824.5</v>
      </c>
    </row>
    <row r="3241" spans="1:2">
      <c r="A3241" s="120">
        <v>42122</v>
      </c>
      <c r="B3241" s="121">
        <v>112824.5</v>
      </c>
    </row>
    <row r="3242" spans="1:2">
      <c r="A3242" s="120">
        <v>42123</v>
      </c>
      <c r="B3242" s="121">
        <v>112824.5</v>
      </c>
    </row>
    <row r="3243" spans="1:2">
      <c r="A3243" s="120">
        <v>42124</v>
      </c>
      <c r="B3243" s="121">
        <v>112824.5</v>
      </c>
    </row>
    <row r="3244" spans="1:2">
      <c r="A3244" s="120">
        <v>42128</v>
      </c>
      <c r="B3244" s="121">
        <v>112779.5</v>
      </c>
    </row>
    <row r="3245" spans="1:2">
      <c r="A3245" s="120">
        <v>42129</v>
      </c>
      <c r="B3245" s="121">
        <v>112779.5</v>
      </c>
    </row>
    <row r="3246" spans="1:2">
      <c r="A3246" s="120">
        <v>42130</v>
      </c>
      <c r="B3246" s="121">
        <v>112779.5</v>
      </c>
    </row>
    <row r="3247" spans="1:2">
      <c r="A3247" s="120">
        <v>42131</v>
      </c>
      <c r="B3247" s="121">
        <v>112779.5</v>
      </c>
    </row>
    <row r="3248" spans="1:2">
      <c r="A3248" s="120">
        <v>42132</v>
      </c>
      <c r="B3248" s="121">
        <v>112779.5</v>
      </c>
    </row>
    <row r="3249" spans="1:2">
      <c r="A3249" s="120">
        <v>42135</v>
      </c>
      <c r="B3249" s="121">
        <v>112779.5</v>
      </c>
    </row>
    <row r="3250" spans="1:2">
      <c r="A3250" s="120">
        <v>42136</v>
      </c>
      <c r="B3250" s="121">
        <v>112779.5</v>
      </c>
    </row>
    <row r="3251" spans="1:2">
      <c r="A3251" s="120">
        <v>42137</v>
      </c>
      <c r="B3251" s="121">
        <v>112779.5</v>
      </c>
    </row>
    <row r="3252" spans="1:2">
      <c r="A3252" s="120">
        <v>42138</v>
      </c>
      <c r="B3252" s="121">
        <v>112779.5</v>
      </c>
    </row>
    <row r="3253" spans="1:2">
      <c r="A3253" s="120">
        <v>42139</v>
      </c>
      <c r="B3253" s="121">
        <v>112779.5</v>
      </c>
    </row>
    <row r="3254" spans="1:2">
      <c r="A3254" s="120">
        <v>42142</v>
      </c>
      <c r="B3254" s="121">
        <v>112779.5</v>
      </c>
    </row>
    <row r="3255" spans="1:2">
      <c r="A3255" s="120">
        <v>42143</v>
      </c>
      <c r="B3255" s="121">
        <v>112779.5</v>
      </c>
    </row>
    <row r="3256" spans="1:2">
      <c r="A3256" s="120">
        <v>42144</v>
      </c>
      <c r="B3256" s="121">
        <v>112779.5</v>
      </c>
    </row>
    <row r="3257" spans="1:2">
      <c r="A3257" s="120">
        <v>42145</v>
      </c>
      <c r="B3257" s="121">
        <v>112779.5</v>
      </c>
    </row>
    <row r="3258" spans="1:2">
      <c r="A3258" s="120">
        <v>42146</v>
      </c>
      <c r="B3258" s="121">
        <v>112779.5</v>
      </c>
    </row>
    <row r="3259" spans="1:2">
      <c r="A3259" s="120">
        <v>42149</v>
      </c>
      <c r="B3259" s="121">
        <v>112779.5</v>
      </c>
    </row>
    <row r="3260" spans="1:2">
      <c r="A3260" s="120">
        <v>42150</v>
      </c>
      <c r="B3260" s="121">
        <v>112779.5</v>
      </c>
    </row>
    <row r="3261" spans="1:2">
      <c r="A3261" s="120">
        <v>42151</v>
      </c>
      <c r="B3261" s="121">
        <v>112779.5</v>
      </c>
    </row>
    <row r="3262" spans="1:2">
      <c r="A3262" s="120">
        <v>42152</v>
      </c>
      <c r="B3262" s="121">
        <v>112779.5</v>
      </c>
    </row>
    <row r="3263" spans="1:2">
      <c r="A3263" s="120">
        <v>42153</v>
      </c>
      <c r="B3263" s="121">
        <v>112779.5</v>
      </c>
    </row>
    <row r="3264" spans="1:2">
      <c r="A3264" s="120">
        <v>42156</v>
      </c>
      <c r="B3264" s="121">
        <v>110819</v>
      </c>
    </row>
    <row r="3265" spans="1:2">
      <c r="A3265" s="120">
        <v>42157</v>
      </c>
      <c r="B3265" s="121">
        <v>110819</v>
      </c>
    </row>
    <row r="3266" spans="1:2">
      <c r="A3266" s="120">
        <v>42158</v>
      </c>
      <c r="B3266" s="121">
        <v>110819</v>
      </c>
    </row>
    <row r="3267" spans="1:2">
      <c r="A3267" s="120">
        <v>42160</v>
      </c>
      <c r="B3267" s="121">
        <v>110819</v>
      </c>
    </row>
    <row r="3268" spans="1:2">
      <c r="A3268" s="120">
        <v>42163</v>
      </c>
      <c r="B3268" s="121">
        <v>110819</v>
      </c>
    </row>
    <row r="3269" spans="1:2">
      <c r="A3269" s="120">
        <v>42164</v>
      </c>
      <c r="B3269" s="121">
        <v>110819</v>
      </c>
    </row>
    <row r="3270" spans="1:2">
      <c r="A3270" s="120">
        <v>42165</v>
      </c>
      <c r="B3270" s="121">
        <v>110819</v>
      </c>
    </row>
    <row r="3271" spans="1:2">
      <c r="A3271" s="120">
        <v>42166</v>
      </c>
      <c r="B3271" s="121">
        <v>110819</v>
      </c>
    </row>
    <row r="3272" spans="1:2">
      <c r="A3272" s="120">
        <v>42167</v>
      </c>
      <c r="B3272" s="121">
        <v>110819</v>
      </c>
    </row>
    <row r="3273" spans="1:2">
      <c r="A3273" s="120">
        <v>42170</v>
      </c>
      <c r="B3273" s="121">
        <v>110819</v>
      </c>
    </row>
    <row r="3274" spans="1:2">
      <c r="A3274" s="120">
        <v>42171</v>
      </c>
      <c r="B3274" s="121">
        <v>110819</v>
      </c>
    </row>
    <row r="3275" spans="1:2">
      <c r="A3275" s="120">
        <v>42172</v>
      </c>
      <c r="B3275" s="121">
        <v>110819</v>
      </c>
    </row>
    <row r="3276" spans="1:2">
      <c r="A3276" s="120">
        <v>42173</v>
      </c>
      <c r="B3276" s="121">
        <v>110819</v>
      </c>
    </row>
    <row r="3277" spans="1:2">
      <c r="A3277" s="120">
        <v>42174</v>
      </c>
      <c r="B3277" s="121">
        <v>110819</v>
      </c>
    </row>
    <row r="3278" spans="1:2">
      <c r="A3278" s="120">
        <v>42177</v>
      </c>
      <c r="B3278" s="121">
        <v>110819</v>
      </c>
    </row>
    <row r="3279" spans="1:2">
      <c r="A3279" s="120">
        <v>42178</v>
      </c>
      <c r="B3279" s="121">
        <v>110819</v>
      </c>
    </row>
    <row r="3280" spans="1:2">
      <c r="A3280" s="120">
        <v>42179</v>
      </c>
      <c r="B3280" s="121">
        <v>110819</v>
      </c>
    </row>
    <row r="3281" spans="1:2">
      <c r="A3281" s="120">
        <v>42180</v>
      </c>
      <c r="B3281" s="121">
        <v>110819</v>
      </c>
    </row>
    <row r="3282" spans="1:2">
      <c r="A3282" s="120">
        <v>42181</v>
      </c>
      <c r="B3282" s="121">
        <v>110819</v>
      </c>
    </row>
    <row r="3283" spans="1:2">
      <c r="A3283" s="120">
        <v>42184</v>
      </c>
      <c r="B3283" s="121">
        <v>110819</v>
      </c>
    </row>
    <row r="3284" spans="1:2">
      <c r="A3284" s="120">
        <v>42185</v>
      </c>
      <c r="B3284" s="121">
        <v>110819</v>
      </c>
    </row>
    <row r="3285" spans="1:2">
      <c r="A3285" s="120">
        <v>42186</v>
      </c>
      <c r="B3285" s="121">
        <v>108182</v>
      </c>
    </row>
    <row r="3286" spans="1:2">
      <c r="A3286" s="120">
        <v>42187</v>
      </c>
      <c r="B3286" s="121">
        <v>108182</v>
      </c>
    </row>
    <row r="3287" spans="1:2">
      <c r="A3287" s="120">
        <v>42188</v>
      </c>
      <c r="B3287" s="121">
        <v>108182</v>
      </c>
    </row>
    <row r="3288" spans="1:2">
      <c r="A3288" s="120">
        <v>42191</v>
      </c>
      <c r="B3288" s="121">
        <v>108182</v>
      </c>
    </row>
    <row r="3289" spans="1:2">
      <c r="A3289" s="120">
        <v>42192</v>
      </c>
      <c r="B3289" s="121">
        <v>108182</v>
      </c>
    </row>
    <row r="3290" spans="1:2">
      <c r="A3290" s="120">
        <v>42193</v>
      </c>
      <c r="B3290" s="121">
        <v>108182</v>
      </c>
    </row>
    <row r="3291" spans="1:2">
      <c r="A3291" s="120">
        <v>42195</v>
      </c>
      <c r="B3291" s="121">
        <v>108182</v>
      </c>
    </row>
    <row r="3292" spans="1:2">
      <c r="A3292" s="120">
        <v>42198</v>
      </c>
      <c r="B3292" s="121">
        <v>108182</v>
      </c>
    </row>
    <row r="3293" spans="1:2">
      <c r="A3293" s="120">
        <v>42199</v>
      </c>
      <c r="B3293" s="121">
        <v>108182</v>
      </c>
    </row>
    <row r="3294" spans="1:2">
      <c r="A3294" s="120">
        <v>42200</v>
      </c>
      <c r="B3294" s="121">
        <v>108182</v>
      </c>
    </row>
    <row r="3295" spans="1:2">
      <c r="A3295" s="120">
        <v>42201</v>
      </c>
      <c r="B3295" s="121">
        <v>108182</v>
      </c>
    </row>
    <row r="3296" spans="1:2">
      <c r="A3296" s="120">
        <v>42202</v>
      </c>
      <c r="B3296" s="121">
        <v>108182</v>
      </c>
    </row>
    <row r="3297" spans="1:2">
      <c r="A3297" s="120">
        <v>42205</v>
      </c>
      <c r="B3297" s="121">
        <v>108182</v>
      </c>
    </row>
    <row r="3298" spans="1:2">
      <c r="A3298" s="120">
        <v>42206</v>
      </c>
      <c r="B3298" s="121">
        <v>108182</v>
      </c>
    </row>
    <row r="3299" spans="1:2">
      <c r="A3299" s="120">
        <v>42207</v>
      </c>
      <c r="B3299" s="121">
        <v>108182</v>
      </c>
    </row>
    <row r="3300" spans="1:2">
      <c r="A3300" s="120">
        <v>42208</v>
      </c>
      <c r="B3300" s="121">
        <v>108182</v>
      </c>
    </row>
    <row r="3301" spans="1:2">
      <c r="A3301" s="120">
        <v>42209</v>
      </c>
      <c r="B3301" s="121">
        <v>108182</v>
      </c>
    </row>
    <row r="3302" spans="1:2">
      <c r="A3302" s="120">
        <v>42212</v>
      </c>
      <c r="B3302" s="121">
        <v>108182</v>
      </c>
    </row>
    <row r="3303" spans="1:2">
      <c r="A3303" s="120">
        <v>42213</v>
      </c>
      <c r="B3303" s="121">
        <v>108182</v>
      </c>
    </row>
    <row r="3304" spans="1:2">
      <c r="A3304" s="120">
        <v>42214</v>
      </c>
      <c r="B3304" s="121">
        <v>108182</v>
      </c>
    </row>
    <row r="3305" spans="1:2">
      <c r="A3305" s="120">
        <v>42215</v>
      </c>
      <c r="B3305" s="121">
        <v>108182</v>
      </c>
    </row>
    <row r="3306" spans="1:2">
      <c r="A3306" s="120">
        <v>42216</v>
      </c>
      <c r="B3306" s="121">
        <v>108182</v>
      </c>
    </row>
    <row r="3307" spans="1:2">
      <c r="A3307" s="120">
        <v>42219</v>
      </c>
      <c r="B3307" s="121">
        <v>103917</v>
      </c>
    </row>
    <row r="3308" spans="1:2">
      <c r="A3308" s="120">
        <v>42220</v>
      </c>
      <c r="B3308" s="121">
        <v>103917</v>
      </c>
    </row>
    <row r="3309" spans="1:2">
      <c r="A3309" s="120">
        <v>42221</v>
      </c>
      <c r="B3309" s="121">
        <v>103917</v>
      </c>
    </row>
    <row r="3310" spans="1:2">
      <c r="A3310" s="120">
        <v>42222</v>
      </c>
      <c r="B3310" s="121">
        <v>103917</v>
      </c>
    </row>
    <row r="3311" spans="1:2">
      <c r="A3311" s="120">
        <v>42223</v>
      </c>
      <c r="B3311" s="121">
        <v>103917</v>
      </c>
    </row>
    <row r="3312" spans="1:2">
      <c r="A3312" s="120">
        <v>42226</v>
      </c>
      <c r="B3312" s="121">
        <v>103917</v>
      </c>
    </row>
    <row r="3313" spans="1:2">
      <c r="A3313" s="120">
        <v>42227</v>
      </c>
      <c r="B3313" s="121">
        <v>103917</v>
      </c>
    </row>
    <row r="3314" spans="1:2">
      <c r="A3314" s="120">
        <v>42228</v>
      </c>
      <c r="B3314" s="121">
        <v>103917</v>
      </c>
    </row>
    <row r="3315" spans="1:2">
      <c r="A3315" s="120">
        <v>42229</v>
      </c>
      <c r="B3315" s="121">
        <v>103917</v>
      </c>
    </row>
    <row r="3316" spans="1:2">
      <c r="A3316" s="120">
        <v>42230</v>
      </c>
      <c r="B3316" s="121">
        <v>103917</v>
      </c>
    </row>
    <row r="3317" spans="1:2">
      <c r="A3317" s="120">
        <v>42233</v>
      </c>
      <c r="B3317" s="121">
        <v>103917</v>
      </c>
    </row>
    <row r="3318" spans="1:2">
      <c r="A3318" s="120">
        <v>42234</v>
      </c>
      <c r="B3318" s="121">
        <v>103917</v>
      </c>
    </row>
    <row r="3319" spans="1:2">
      <c r="A3319" s="120">
        <v>42235</v>
      </c>
      <c r="B3319" s="121">
        <v>103917</v>
      </c>
    </row>
    <row r="3320" spans="1:2">
      <c r="A3320" s="120">
        <v>42236</v>
      </c>
      <c r="B3320" s="121">
        <v>103917</v>
      </c>
    </row>
    <row r="3321" spans="1:2">
      <c r="A3321" s="120">
        <v>42237</v>
      </c>
      <c r="B3321" s="121">
        <v>103917</v>
      </c>
    </row>
    <row r="3322" spans="1:2">
      <c r="A3322" s="120">
        <v>42240</v>
      </c>
      <c r="B3322" s="121">
        <v>103917</v>
      </c>
    </row>
    <row r="3323" spans="1:2">
      <c r="A3323" s="120">
        <v>42241</v>
      </c>
      <c r="B3323" s="121">
        <v>103917</v>
      </c>
    </row>
    <row r="3324" spans="1:2">
      <c r="A3324" s="120">
        <v>42242</v>
      </c>
      <c r="B3324" s="121">
        <v>103917</v>
      </c>
    </row>
    <row r="3325" spans="1:2">
      <c r="A3325" s="120">
        <v>42243</v>
      </c>
      <c r="B3325" s="121">
        <v>103917</v>
      </c>
    </row>
    <row r="3326" spans="1:2">
      <c r="A3326" s="120">
        <v>42244</v>
      </c>
      <c r="B3326" s="121">
        <v>103917</v>
      </c>
    </row>
    <row r="3327" spans="1:2">
      <c r="A3327" s="120">
        <v>42247</v>
      </c>
      <c r="B3327" s="121">
        <v>103917</v>
      </c>
    </row>
    <row r="3328" spans="1:2">
      <c r="A3328" s="120" t="s">
        <v>666</v>
      </c>
      <c r="B3328" s="121">
        <v>103890</v>
      </c>
    </row>
    <row r="3329" spans="1:2">
      <c r="A3329" s="120" t="s">
        <v>667</v>
      </c>
      <c r="B3329" s="121">
        <v>103890</v>
      </c>
    </row>
    <row r="3330" spans="1:2">
      <c r="A3330" s="120" t="s">
        <v>668</v>
      </c>
      <c r="B3330" s="121">
        <v>103890</v>
      </c>
    </row>
    <row r="3331" spans="1:2">
      <c r="A3331" s="120" t="s">
        <v>669</v>
      </c>
      <c r="B3331" s="121">
        <v>103890</v>
      </c>
    </row>
    <row r="3332" spans="1:2">
      <c r="A3332" s="120" t="s">
        <v>670</v>
      </c>
      <c r="B3332" s="121">
        <v>103890</v>
      </c>
    </row>
    <row r="3333" spans="1:2">
      <c r="A3333" s="120" t="s">
        <v>671</v>
      </c>
      <c r="B3333" s="121">
        <v>103890</v>
      </c>
    </row>
    <row r="3334" spans="1:2">
      <c r="A3334" s="120" t="s">
        <v>672</v>
      </c>
      <c r="B3334" s="121">
        <v>103890</v>
      </c>
    </row>
    <row r="3335" spans="1:2">
      <c r="A3335" s="120" t="s">
        <v>673</v>
      </c>
      <c r="B3335" s="121">
        <v>103890</v>
      </c>
    </row>
    <row r="3336" spans="1:2">
      <c r="A3336" s="120" t="s">
        <v>674</v>
      </c>
      <c r="B3336" s="121">
        <v>103890</v>
      </c>
    </row>
    <row r="3337" spans="1:2">
      <c r="A3337" s="120" t="s">
        <v>675</v>
      </c>
      <c r="B3337" s="121">
        <v>103890</v>
      </c>
    </row>
    <row r="3338" spans="1:2">
      <c r="A3338" s="120" t="s">
        <v>676</v>
      </c>
      <c r="B3338" s="121">
        <v>103890</v>
      </c>
    </row>
    <row r="3339" spans="1:2">
      <c r="A3339" s="120" t="s">
        <v>677</v>
      </c>
      <c r="B3339" s="121">
        <v>103890</v>
      </c>
    </row>
    <row r="3340" spans="1:2">
      <c r="A3340" s="120" t="s">
        <v>678</v>
      </c>
      <c r="B3340" s="121">
        <v>103890</v>
      </c>
    </row>
    <row r="3341" spans="1:2">
      <c r="A3341" s="120" t="s">
        <v>679</v>
      </c>
      <c r="B3341" s="121">
        <v>103890</v>
      </c>
    </row>
    <row r="3342" spans="1:2">
      <c r="A3342" s="120" t="s">
        <v>680</v>
      </c>
      <c r="B3342" s="121">
        <v>103890</v>
      </c>
    </row>
    <row r="3343" spans="1:2">
      <c r="A3343" s="120" t="s">
        <v>681</v>
      </c>
      <c r="B3343" s="121">
        <v>103890</v>
      </c>
    </row>
    <row r="3344" spans="1:2">
      <c r="A3344" s="120" t="s">
        <v>682</v>
      </c>
      <c r="B3344" s="121">
        <v>104110</v>
      </c>
    </row>
    <row r="3345" spans="1:2">
      <c r="A3345" s="120" t="s">
        <v>683</v>
      </c>
      <c r="B3345" s="121">
        <v>105110</v>
      </c>
    </row>
    <row r="3346" spans="1:2">
      <c r="A3346" s="120" t="s">
        <v>684</v>
      </c>
      <c r="B3346" s="121">
        <v>107110</v>
      </c>
    </row>
    <row r="3347" spans="1:2">
      <c r="A3347" s="120" t="s">
        <v>685</v>
      </c>
      <c r="B3347" s="121">
        <v>107110</v>
      </c>
    </row>
    <row r="3348" spans="1:2">
      <c r="A3348" s="120" t="s">
        <v>686</v>
      </c>
      <c r="B3348" s="121">
        <v>108110</v>
      </c>
    </row>
    <row r="3349" spans="1:2">
      <c r="A3349" s="120" t="s">
        <v>993</v>
      </c>
      <c r="B3349" s="121">
        <v>108102.5</v>
      </c>
    </row>
    <row r="3350" spans="1:2">
      <c r="A3350" s="119" t="s">
        <v>994</v>
      </c>
      <c r="B3350" s="221">
        <v>108100</v>
      </c>
    </row>
    <row r="3351" spans="1:2">
      <c r="A3351" s="119" t="s">
        <v>995</v>
      </c>
      <c r="B3351" s="221">
        <v>108100</v>
      </c>
    </row>
    <row r="3352" spans="1:2">
      <c r="A3352" s="119" t="s">
        <v>996</v>
      </c>
      <c r="B3352" s="221">
        <v>108100</v>
      </c>
    </row>
    <row r="3353" spans="1:2">
      <c r="A3353" s="119" t="s">
        <v>997</v>
      </c>
      <c r="B3353" s="221">
        <v>108100</v>
      </c>
    </row>
    <row r="3354" spans="1:2">
      <c r="A3354" s="119" t="s">
        <v>998</v>
      </c>
      <c r="B3354" s="221">
        <v>108100</v>
      </c>
    </row>
    <row r="3355" spans="1:2">
      <c r="A3355" s="119" t="s">
        <v>999</v>
      </c>
      <c r="B3355" s="221">
        <v>108100</v>
      </c>
    </row>
    <row r="3356" spans="1:2">
      <c r="A3356" s="119" t="s">
        <v>1000</v>
      </c>
      <c r="B3356" s="221">
        <v>108100</v>
      </c>
    </row>
    <row r="3357" spans="1:2">
      <c r="A3357" s="119" t="s">
        <v>1001</v>
      </c>
      <c r="B3357" s="221">
        <v>108100</v>
      </c>
    </row>
    <row r="3358" spans="1:2">
      <c r="A3358" s="119" t="s">
        <v>1002</v>
      </c>
      <c r="B3358" s="221">
        <v>108100</v>
      </c>
    </row>
    <row r="3359" spans="1:2">
      <c r="A3359" s="119" t="s">
        <v>1003</v>
      </c>
      <c r="B3359" s="221">
        <v>108100</v>
      </c>
    </row>
    <row r="3360" spans="1:2">
      <c r="A3360" s="119" t="s">
        <v>1004</v>
      </c>
      <c r="B3360" s="221">
        <v>108100</v>
      </c>
    </row>
    <row r="3361" spans="1:2">
      <c r="A3361" s="119" t="s">
        <v>1005</v>
      </c>
      <c r="B3361" s="221">
        <v>108100</v>
      </c>
    </row>
    <row r="3362" spans="1:2">
      <c r="A3362" s="119" t="s">
        <v>1006</v>
      </c>
      <c r="B3362" s="221">
        <v>108100</v>
      </c>
    </row>
    <row r="3363" spans="1:2">
      <c r="A3363" s="119" t="s">
        <v>1007</v>
      </c>
      <c r="B3363" s="221">
        <v>108100</v>
      </c>
    </row>
    <row r="3364" spans="1:2">
      <c r="A3364" s="119" t="s">
        <v>1008</v>
      </c>
      <c r="B3364" s="221">
        <v>108100</v>
      </c>
    </row>
    <row r="3365" spans="1:2">
      <c r="A3365" s="119" t="s">
        <v>1009</v>
      </c>
      <c r="B3365" s="221">
        <v>108100</v>
      </c>
    </row>
    <row r="3366" spans="1:2">
      <c r="A3366" s="119" t="s">
        <v>1010</v>
      </c>
      <c r="B3366" s="221">
        <v>108100</v>
      </c>
    </row>
    <row r="3367" spans="1:2">
      <c r="A3367" s="119" t="s">
        <v>1011</v>
      </c>
      <c r="B3367" s="221">
        <v>108100</v>
      </c>
    </row>
    <row r="3368" spans="1:2">
      <c r="A3368" s="119" t="s">
        <v>1012</v>
      </c>
      <c r="B3368" s="221">
        <v>108100</v>
      </c>
    </row>
    <row r="3369" spans="1:2">
      <c r="A3369" s="119" t="s">
        <v>1014</v>
      </c>
      <c r="B3369" s="221">
        <v>108102.9</v>
      </c>
    </row>
    <row r="3370" spans="1:2">
      <c r="A3370" s="119" t="s">
        <v>1015</v>
      </c>
      <c r="B3370" s="221">
        <v>108102.9</v>
      </c>
    </row>
    <row r="3371" spans="1:2">
      <c r="A3371" s="119" t="s">
        <v>1016</v>
      </c>
      <c r="B3371" s="221">
        <v>108102.9</v>
      </c>
    </row>
    <row r="3372" spans="1:2">
      <c r="A3372" s="119" t="s">
        <v>1017</v>
      </c>
      <c r="B3372" s="221">
        <v>108102.9</v>
      </c>
    </row>
    <row r="3373" spans="1:2">
      <c r="A3373" s="119" t="s">
        <v>1018</v>
      </c>
      <c r="B3373" s="221">
        <v>108102.9</v>
      </c>
    </row>
    <row r="3374" spans="1:2">
      <c r="A3374" s="119" t="s">
        <v>1019</v>
      </c>
      <c r="B3374" s="221">
        <v>108102.9</v>
      </c>
    </row>
    <row r="3375" spans="1:2">
      <c r="A3375" s="119" t="s">
        <v>1020</v>
      </c>
      <c r="B3375" s="221">
        <v>108102.9</v>
      </c>
    </row>
    <row r="3376" spans="1:2">
      <c r="A3376" s="119" t="s">
        <v>1021</v>
      </c>
      <c r="B3376" s="221">
        <v>108102.9</v>
      </c>
    </row>
    <row r="3377" spans="1:2">
      <c r="A3377" s="119" t="s">
        <v>1022</v>
      </c>
      <c r="B3377" s="221">
        <v>108102.9</v>
      </c>
    </row>
    <row r="3378" spans="1:2">
      <c r="A3378" s="119" t="s">
        <v>1023</v>
      </c>
      <c r="B3378" s="221">
        <v>108102.9</v>
      </c>
    </row>
    <row r="3379" spans="1:2">
      <c r="A3379" s="119" t="s">
        <v>1024</v>
      </c>
      <c r="B3379" s="221">
        <v>108102.9</v>
      </c>
    </row>
    <row r="3380" spans="1:2">
      <c r="A3380" s="119" t="s">
        <v>1025</v>
      </c>
      <c r="B3380" s="221">
        <v>108102.9</v>
      </c>
    </row>
    <row r="3381" spans="1:2">
      <c r="A3381" s="119" t="s">
        <v>1026</v>
      </c>
      <c r="B3381" s="221">
        <v>108102.9</v>
      </c>
    </row>
    <row r="3382" spans="1:2">
      <c r="A3382" s="119" t="s">
        <v>1027</v>
      </c>
      <c r="B3382" s="221">
        <v>108102.9</v>
      </c>
    </row>
    <row r="3383" spans="1:2">
      <c r="A3383" s="119" t="s">
        <v>1028</v>
      </c>
      <c r="B3383" s="221">
        <v>108102.9</v>
      </c>
    </row>
    <row r="3384" spans="1:2">
      <c r="A3384" s="119" t="s">
        <v>1029</v>
      </c>
      <c r="B3384" s="221">
        <v>108102.9</v>
      </c>
    </row>
    <row r="3385" spans="1:2">
      <c r="A3385" s="119" t="s">
        <v>1030</v>
      </c>
      <c r="B3385" s="221">
        <v>108102.9</v>
      </c>
    </row>
    <row r="3386" spans="1:2">
      <c r="A3386" s="119" t="s">
        <v>1031</v>
      </c>
      <c r="B3386" s="221">
        <v>108102.9</v>
      </c>
    </row>
    <row r="3387" spans="1:2">
      <c r="A3387" s="119" t="s">
        <v>1032</v>
      </c>
      <c r="B3387" s="221">
        <v>108102.9</v>
      </c>
    </row>
    <row r="3388" spans="1:2">
      <c r="A3388" s="119" t="s">
        <v>1033</v>
      </c>
      <c r="B3388" s="221">
        <v>108102.9</v>
      </c>
    </row>
    <row r="3389" spans="1:2">
      <c r="A3389" s="119" t="s">
        <v>1058</v>
      </c>
      <c r="B3389" s="221">
        <v>108106.15</v>
      </c>
    </row>
    <row r="3390" spans="1:2">
      <c r="A3390" s="119" t="s">
        <v>1059</v>
      </c>
      <c r="B3390" s="221">
        <v>108106.15</v>
      </c>
    </row>
    <row r="3391" spans="1:2">
      <c r="A3391" s="119" t="s">
        <v>1060</v>
      </c>
      <c r="B3391" s="221">
        <v>108106.15</v>
      </c>
    </row>
    <row r="3392" spans="1:2">
      <c r="A3392" s="119" t="s">
        <v>1061</v>
      </c>
      <c r="B3392" s="221">
        <v>108106.15</v>
      </c>
    </row>
    <row r="3393" spans="1:2">
      <c r="A3393" s="119" t="s">
        <v>1062</v>
      </c>
      <c r="B3393" s="221">
        <v>108106.15</v>
      </c>
    </row>
    <row r="3394" spans="1:2">
      <c r="A3394" s="119" t="s">
        <v>1063</v>
      </c>
      <c r="B3394" s="221">
        <v>108106.15</v>
      </c>
    </row>
    <row r="3395" spans="1:2">
      <c r="A3395" s="119" t="s">
        <v>1064</v>
      </c>
      <c r="B3395" s="221">
        <v>108106.15</v>
      </c>
    </row>
    <row r="3396" spans="1:2">
      <c r="A3396" s="119" t="s">
        <v>1065</v>
      </c>
      <c r="B3396" s="221">
        <v>108106.15</v>
      </c>
    </row>
    <row r="3397" spans="1:2">
      <c r="A3397" s="119" t="s">
        <v>1066</v>
      </c>
      <c r="B3397" s="221">
        <v>108106.15</v>
      </c>
    </row>
    <row r="3398" spans="1:2">
      <c r="A3398" s="119" t="s">
        <v>1067</v>
      </c>
      <c r="B3398" s="221">
        <v>108106.15</v>
      </c>
    </row>
    <row r="3399" spans="1:2">
      <c r="A3399" s="119" t="s">
        <v>1068</v>
      </c>
      <c r="B3399" s="221">
        <v>108106.15</v>
      </c>
    </row>
    <row r="3400" spans="1:2">
      <c r="A3400" s="119" t="s">
        <v>1069</v>
      </c>
      <c r="B3400" s="221">
        <v>108106.15</v>
      </c>
    </row>
    <row r="3401" spans="1:2">
      <c r="A3401" s="119" t="s">
        <v>1070</v>
      </c>
      <c r="B3401" s="221">
        <v>108106.15</v>
      </c>
    </row>
    <row r="3402" spans="1:2">
      <c r="A3402" s="119" t="s">
        <v>1071</v>
      </c>
      <c r="B3402" s="221">
        <v>108106.15</v>
      </c>
    </row>
    <row r="3403" spans="1:2">
      <c r="A3403" s="119" t="s">
        <v>1072</v>
      </c>
      <c r="B3403" s="221">
        <v>108106.15</v>
      </c>
    </row>
    <row r="3404" spans="1:2">
      <c r="A3404" s="119" t="s">
        <v>1073</v>
      </c>
      <c r="B3404" s="221">
        <v>108106.15</v>
      </c>
    </row>
    <row r="3405" spans="1:2">
      <c r="A3405" s="119" t="s">
        <v>1074</v>
      </c>
      <c r="B3405" s="221">
        <v>108106.15</v>
      </c>
    </row>
    <row r="3406" spans="1:2">
      <c r="A3406" s="119" t="s">
        <v>1075</v>
      </c>
      <c r="B3406" s="221">
        <v>108106.15</v>
      </c>
    </row>
    <row r="3407" spans="1:2">
      <c r="A3407" s="119" t="s">
        <v>1076</v>
      </c>
      <c r="B3407" s="221">
        <v>108106.15</v>
      </c>
    </row>
    <row r="3408" spans="1:2">
      <c r="A3408" s="119" t="s">
        <v>1079</v>
      </c>
      <c r="B3408" s="221">
        <v>108115.65</v>
      </c>
    </row>
    <row r="3409" spans="1:2">
      <c r="A3409" s="119" t="s">
        <v>1080</v>
      </c>
      <c r="B3409" s="221">
        <v>108115.65</v>
      </c>
    </row>
    <row r="3410" spans="1:2">
      <c r="A3410" s="119" t="s">
        <v>1081</v>
      </c>
      <c r="B3410" s="221">
        <v>108115.65</v>
      </c>
    </row>
    <row r="3411" spans="1:2">
      <c r="A3411" s="119" t="s">
        <v>1082</v>
      </c>
      <c r="B3411" s="221">
        <v>108115.65</v>
      </c>
    </row>
    <row r="3412" spans="1:2">
      <c r="A3412" s="119" t="s">
        <v>1083</v>
      </c>
      <c r="B3412" s="221">
        <v>108115.65</v>
      </c>
    </row>
    <row r="3413" spans="1:2">
      <c r="A3413" s="119" t="s">
        <v>1084</v>
      </c>
      <c r="B3413" s="221">
        <v>108115.65</v>
      </c>
    </row>
    <row r="3414" spans="1:2">
      <c r="A3414" s="119" t="s">
        <v>1085</v>
      </c>
      <c r="B3414" s="221">
        <v>108115.65</v>
      </c>
    </row>
    <row r="3415" spans="1:2">
      <c r="A3415" s="119" t="s">
        <v>1086</v>
      </c>
      <c r="B3415" s="221">
        <v>108115.65</v>
      </c>
    </row>
    <row r="3416" spans="1:2">
      <c r="A3416" s="119" t="s">
        <v>1087</v>
      </c>
      <c r="B3416" s="221">
        <v>108115.65</v>
      </c>
    </row>
    <row r="3417" spans="1:2">
      <c r="A3417" s="119" t="s">
        <v>1088</v>
      </c>
      <c r="B3417" s="221">
        <v>108115.65</v>
      </c>
    </row>
    <row r="3418" spans="1:2">
      <c r="A3418" s="119" t="s">
        <v>1089</v>
      </c>
      <c r="B3418" s="221">
        <v>108115.65</v>
      </c>
    </row>
    <row r="3419" spans="1:2">
      <c r="A3419" s="119" t="s">
        <v>1090</v>
      </c>
      <c r="B3419" s="221">
        <v>108115.65</v>
      </c>
    </row>
    <row r="3420" spans="1:2">
      <c r="A3420" s="119" t="s">
        <v>1091</v>
      </c>
      <c r="B3420" s="221">
        <v>108115.65</v>
      </c>
    </row>
    <row r="3421" spans="1:2">
      <c r="A3421" s="119" t="s">
        <v>1092</v>
      </c>
      <c r="B3421" s="221">
        <v>108115.65</v>
      </c>
    </row>
    <row r="3422" spans="1:2">
      <c r="A3422" s="119" t="s">
        <v>1093</v>
      </c>
      <c r="B3422" s="221">
        <v>108115.65</v>
      </c>
    </row>
    <row r="3423" spans="1:2">
      <c r="A3423" s="119" t="s">
        <v>1094</v>
      </c>
      <c r="B3423" s="221">
        <v>108115.65</v>
      </c>
    </row>
    <row r="3424" spans="1:2">
      <c r="A3424" s="119" t="s">
        <v>1095</v>
      </c>
      <c r="B3424" s="221">
        <v>108115.65</v>
      </c>
    </row>
    <row r="3425" spans="1:2">
      <c r="A3425" s="119" t="s">
        <v>1096</v>
      </c>
      <c r="B3425" s="221">
        <v>108115.65</v>
      </c>
    </row>
    <row r="3426" spans="1:2">
      <c r="A3426" s="119" t="s">
        <v>1097</v>
      </c>
      <c r="B3426" s="221">
        <v>108115.65</v>
      </c>
    </row>
    <row r="3427" spans="1:2">
      <c r="A3427" s="119" t="s">
        <v>1103</v>
      </c>
      <c r="B3427" s="221">
        <v>108112.5</v>
      </c>
    </row>
    <row r="3428" spans="1:2">
      <c r="A3428" s="119" t="s">
        <v>1104</v>
      </c>
      <c r="B3428" s="221">
        <v>108112.5</v>
      </c>
    </row>
    <row r="3429" spans="1:2">
      <c r="A3429" s="119" t="s">
        <v>1105</v>
      </c>
      <c r="B3429" s="221">
        <v>108112.5</v>
      </c>
    </row>
    <row r="3430" spans="1:2">
      <c r="A3430" s="119" t="s">
        <v>1106</v>
      </c>
      <c r="B3430" s="221">
        <v>108112.5</v>
      </c>
    </row>
    <row r="3431" spans="1:2">
      <c r="A3431" s="119" t="s">
        <v>1107</v>
      </c>
      <c r="B3431" s="221">
        <v>108112.5</v>
      </c>
    </row>
    <row r="3432" spans="1:2">
      <c r="A3432" s="119" t="s">
        <v>1108</v>
      </c>
      <c r="B3432" s="221">
        <v>108112.5</v>
      </c>
    </row>
    <row r="3433" spans="1:2">
      <c r="A3433" s="119" t="s">
        <v>1109</v>
      </c>
      <c r="B3433" s="221">
        <v>108112.5</v>
      </c>
    </row>
    <row r="3434" spans="1:2">
      <c r="A3434" s="119" t="s">
        <v>1110</v>
      </c>
      <c r="B3434" s="221">
        <v>108112.5</v>
      </c>
    </row>
    <row r="3435" spans="1:2">
      <c r="A3435" s="119" t="s">
        <v>1111</v>
      </c>
      <c r="B3435" s="221">
        <v>108112.5</v>
      </c>
    </row>
    <row r="3436" spans="1:2">
      <c r="A3436" s="119" t="s">
        <v>1112</v>
      </c>
      <c r="B3436" s="221">
        <v>108112.5</v>
      </c>
    </row>
    <row r="3437" spans="1:2">
      <c r="A3437" s="119" t="s">
        <v>1113</v>
      </c>
      <c r="B3437" s="221">
        <v>108112.5</v>
      </c>
    </row>
    <row r="3438" spans="1:2">
      <c r="A3438" s="119" t="s">
        <v>1114</v>
      </c>
      <c r="B3438" s="221">
        <v>108112.5</v>
      </c>
    </row>
    <row r="3439" spans="1:2">
      <c r="A3439" s="119" t="s">
        <v>1115</v>
      </c>
      <c r="B3439" s="221">
        <v>108112.5</v>
      </c>
    </row>
    <row r="3440" spans="1:2">
      <c r="A3440" s="119" t="s">
        <v>1116</v>
      </c>
      <c r="B3440" s="221">
        <v>108112.5</v>
      </c>
    </row>
    <row r="3441" spans="1:2">
      <c r="A3441" s="119" t="s">
        <v>1117</v>
      </c>
      <c r="B3441" s="221">
        <v>108112.5</v>
      </c>
    </row>
    <row r="3442" spans="1:2">
      <c r="A3442" s="119" t="s">
        <v>1118</v>
      </c>
      <c r="B3442" s="221">
        <v>108112.5</v>
      </c>
    </row>
    <row r="3443" spans="1:2">
      <c r="A3443" s="119" t="s">
        <v>1119</v>
      </c>
      <c r="B3443" s="221">
        <v>107612.5</v>
      </c>
    </row>
    <row r="3444" spans="1:2">
      <c r="A3444" s="119" t="s">
        <v>1120</v>
      </c>
      <c r="B3444" s="221">
        <v>106762.5</v>
      </c>
    </row>
    <row r="3445" spans="1:2">
      <c r="A3445" s="119" t="s">
        <v>1121</v>
      </c>
      <c r="B3445" s="221">
        <v>106762.5</v>
      </c>
    </row>
    <row r="3446" spans="1:2">
      <c r="A3446" s="119" t="s">
        <v>1122</v>
      </c>
      <c r="B3446" s="221">
        <v>106762.5</v>
      </c>
    </row>
    <row r="3447" spans="1:2">
      <c r="A3447" s="119" t="s">
        <v>1123</v>
      </c>
      <c r="B3447" s="221">
        <v>105786.5</v>
      </c>
    </row>
    <row r="3448" spans="1:2">
      <c r="A3448" s="119" t="s">
        <v>1124</v>
      </c>
      <c r="B3448" s="221">
        <v>105636.5</v>
      </c>
    </row>
    <row r="3449" spans="1:2">
      <c r="A3449" s="119" t="s">
        <v>1136</v>
      </c>
      <c r="B3449" s="221">
        <v>102050</v>
      </c>
    </row>
    <row r="3450" spans="1:2">
      <c r="A3450" s="119" t="s">
        <v>1137</v>
      </c>
      <c r="B3450" s="221">
        <v>102050</v>
      </c>
    </row>
    <row r="3451" spans="1:2">
      <c r="A3451" s="119" t="s">
        <v>1138</v>
      </c>
      <c r="B3451" s="221">
        <v>101643</v>
      </c>
    </row>
    <row r="3452" spans="1:2">
      <c r="A3452" s="119" t="s">
        <v>1139</v>
      </c>
      <c r="B3452" s="221">
        <v>101345</v>
      </c>
    </row>
    <row r="3453" spans="1:2">
      <c r="A3453" s="119" t="s">
        <v>1140</v>
      </c>
      <c r="B3453" s="221">
        <v>101345</v>
      </c>
    </row>
    <row r="3454" spans="1:2">
      <c r="A3454" s="119" t="s">
        <v>1141</v>
      </c>
      <c r="B3454" s="221">
        <v>100920</v>
      </c>
    </row>
    <row r="3455" spans="1:2">
      <c r="A3455" s="119" t="s">
        <v>1142</v>
      </c>
      <c r="B3455" s="221">
        <v>100770</v>
      </c>
    </row>
    <row r="3456" spans="1:2">
      <c r="A3456" s="119" t="s">
        <v>1143</v>
      </c>
      <c r="B3456" s="221">
        <v>100135</v>
      </c>
    </row>
    <row r="3457" spans="1:2">
      <c r="A3457" s="119" t="s">
        <v>1144</v>
      </c>
      <c r="B3457" s="221">
        <v>97415</v>
      </c>
    </row>
    <row r="3458" spans="1:2">
      <c r="A3458" s="119" t="s">
        <v>1145</v>
      </c>
      <c r="B3458" s="221">
        <v>88620</v>
      </c>
    </row>
    <row r="3459" spans="1:2">
      <c r="A3459" s="119" t="s">
        <v>1146</v>
      </c>
      <c r="B3459" s="221">
        <v>82520</v>
      </c>
    </row>
    <row r="3460" spans="1:2">
      <c r="A3460" s="119" t="s">
        <v>1147</v>
      </c>
      <c r="B3460" s="221">
        <v>76095</v>
      </c>
    </row>
    <row r="3461" spans="1:2">
      <c r="A3461" s="119" t="s">
        <v>1148</v>
      </c>
      <c r="B3461" s="221">
        <v>72653</v>
      </c>
    </row>
    <row r="3462" spans="1:2">
      <c r="A3462" s="119" t="s">
        <v>1149</v>
      </c>
      <c r="B3462" s="221">
        <v>72653</v>
      </c>
    </row>
    <row r="3463" spans="1:2">
      <c r="A3463" s="119" t="s">
        <v>1150</v>
      </c>
      <c r="B3463" s="221">
        <v>71653</v>
      </c>
    </row>
    <row r="3464" spans="1:2">
      <c r="A3464" s="119" t="s">
        <v>1151</v>
      </c>
      <c r="B3464" s="221">
        <v>70653</v>
      </c>
    </row>
    <row r="3465" spans="1:2">
      <c r="A3465" s="119" t="s">
        <v>1152</v>
      </c>
      <c r="B3465" s="221">
        <v>70653</v>
      </c>
    </row>
    <row r="3466" spans="1:2">
      <c r="A3466" s="119" t="s">
        <v>1153</v>
      </c>
      <c r="B3466" s="221">
        <v>70653</v>
      </c>
    </row>
    <row r="3467" spans="1:2">
      <c r="A3467" s="119" t="s">
        <v>1154</v>
      </c>
      <c r="B3467" s="221">
        <v>70653</v>
      </c>
    </row>
    <row r="3468" spans="1:2">
      <c r="A3468" s="119" t="s">
        <v>1155</v>
      </c>
      <c r="B3468" s="221">
        <v>70653</v>
      </c>
    </row>
    <row r="3469" spans="1:2">
      <c r="A3469" s="119" t="s">
        <v>1177</v>
      </c>
      <c r="B3469" s="221">
        <v>70023.5</v>
      </c>
    </row>
    <row r="3470" spans="1:2">
      <c r="A3470" s="119" t="s">
        <v>1178</v>
      </c>
      <c r="B3470" s="221">
        <v>67023.5</v>
      </c>
    </row>
    <row r="3471" spans="1:2">
      <c r="A3471" s="119" t="s">
        <v>1179</v>
      </c>
      <c r="B3471" s="221">
        <v>66533.5</v>
      </c>
    </row>
    <row r="3472" spans="1:2">
      <c r="A3472" s="119" t="s">
        <v>1180</v>
      </c>
      <c r="B3472" s="221">
        <v>66533.5</v>
      </c>
    </row>
    <row r="3473" spans="1:5">
      <c r="A3473" s="119" t="s">
        <v>1181</v>
      </c>
      <c r="B3473" s="221">
        <v>66533.5</v>
      </c>
    </row>
    <row r="3474" spans="1:5">
      <c r="A3474" s="119" t="s">
        <v>1182</v>
      </c>
      <c r="B3474" s="221">
        <v>66533.5</v>
      </c>
    </row>
    <row r="3475" spans="1:5">
      <c r="A3475" s="119" t="s">
        <v>1183</v>
      </c>
      <c r="B3475" s="221">
        <v>66533.5</v>
      </c>
    </row>
    <row r="3476" spans="1:5">
      <c r="A3476" s="119" t="s">
        <v>1184</v>
      </c>
      <c r="B3476" s="221">
        <v>66533.5</v>
      </c>
    </row>
    <row r="3477" spans="1:5">
      <c r="A3477" s="119" t="s">
        <v>1185</v>
      </c>
      <c r="B3477" s="221">
        <v>64985</v>
      </c>
    </row>
    <row r="3478" spans="1:5">
      <c r="A3478" s="119" t="s">
        <v>1186</v>
      </c>
      <c r="B3478" s="221">
        <v>63135</v>
      </c>
    </row>
    <row r="3479" spans="1:5">
      <c r="A3479" s="119" t="s">
        <v>1187</v>
      </c>
      <c r="B3479" s="221">
        <v>63135</v>
      </c>
    </row>
    <row r="3480" spans="1:5">
      <c r="A3480" s="119" t="s">
        <v>1188</v>
      </c>
      <c r="B3480" s="221">
        <v>63135</v>
      </c>
    </row>
    <row r="3481" spans="1:5">
      <c r="A3481" s="119" t="s">
        <v>1189</v>
      </c>
      <c r="B3481" s="221">
        <v>63135</v>
      </c>
    </row>
    <row r="3482" spans="1:5">
      <c r="A3482" s="119" t="s">
        <v>1190</v>
      </c>
      <c r="B3482" s="221">
        <v>62135</v>
      </c>
    </row>
    <row r="3483" spans="1:5">
      <c r="A3483" s="119" t="s">
        <v>1191</v>
      </c>
      <c r="B3483" s="221">
        <v>62135</v>
      </c>
    </row>
    <row r="3484" spans="1:5">
      <c r="A3484" s="119" t="s">
        <v>1192</v>
      </c>
      <c r="B3484" s="221">
        <v>62135</v>
      </c>
    </row>
    <row r="3485" spans="1:5">
      <c r="A3485" s="119" t="s">
        <v>1193</v>
      </c>
      <c r="B3485" s="221">
        <v>62135</v>
      </c>
    </row>
    <row r="3486" spans="1:5">
      <c r="A3486" s="119" t="s">
        <v>1194</v>
      </c>
      <c r="B3486" s="221">
        <v>62135</v>
      </c>
    </row>
    <row r="3487" spans="1:5">
      <c r="A3487" s="119" t="s">
        <v>1195</v>
      </c>
      <c r="B3487" s="221">
        <v>62135</v>
      </c>
    </row>
    <row r="3488" spans="1:5">
      <c r="A3488" s="119" t="s">
        <v>1196</v>
      </c>
      <c r="B3488" s="221">
        <v>62135</v>
      </c>
      <c r="E3488" s="221"/>
    </row>
    <row r="3489" spans="1:5">
      <c r="A3489" s="119" t="s">
        <v>1197</v>
      </c>
      <c r="B3489" s="221">
        <v>62135</v>
      </c>
      <c r="E3489" s="221"/>
    </row>
    <row r="3490" spans="1:5">
      <c r="A3490" s="119" t="s">
        <v>1199</v>
      </c>
      <c r="B3490" s="221">
        <v>62135.5</v>
      </c>
      <c r="E3490" s="221"/>
    </row>
    <row r="3491" spans="1:5">
      <c r="A3491" s="221" t="s">
        <v>1200</v>
      </c>
      <c r="B3491" s="221">
        <v>62135.5</v>
      </c>
      <c r="E3491" s="221"/>
    </row>
    <row r="3492" spans="1:5">
      <c r="A3492" s="221" t="s">
        <v>1201</v>
      </c>
      <c r="B3492" s="221">
        <v>62135.5</v>
      </c>
      <c r="E3492" s="221"/>
    </row>
    <row r="3493" spans="1:5">
      <c r="A3493" s="221" t="s">
        <v>1202</v>
      </c>
      <c r="B3493" s="221">
        <v>62135.5</v>
      </c>
      <c r="E3493" s="221"/>
    </row>
    <row r="3494" spans="1:5">
      <c r="A3494" s="221" t="s">
        <v>1203</v>
      </c>
      <c r="B3494" s="221">
        <v>62135.5</v>
      </c>
      <c r="E3494" s="221"/>
    </row>
    <row r="3495" spans="1:5">
      <c r="A3495" s="221" t="s">
        <v>1204</v>
      </c>
      <c r="B3495" s="221">
        <v>62135.5</v>
      </c>
      <c r="E3495" s="221"/>
    </row>
    <row r="3496" spans="1:5">
      <c r="A3496" s="221" t="s">
        <v>1205</v>
      </c>
      <c r="B3496" s="221">
        <v>62135.5</v>
      </c>
      <c r="E3496" s="221"/>
    </row>
    <row r="3497" spans="1:5">
      <c r="A3497" s="221" t="s">
        <v>1206</v>
      </c>
      <c r="B3497" s="221">
        <v>62135.5</v>
      </c>
    </row>
    <row r="3498" spans="1:5">
      <c r="A3498" s="119" t="s">
        <v>1207</v>
      </c>
      <c r="B3498" s="221">
        <v>62135.5</v>
      </c>
    </row>
    <row r="3499" spans="1:5">
      <c r="A3499" s="119" t="s">
        <v>1208</v>
      </c>
      <c r="B3499" s="221">
        <v>62135.5</v>
      </c>
    </row>
    <row r="3500" spans="1:5">
      <c r="A3500" s="119" t="s">
        <v>1209</v>
      </c>
      <c r="B3500" s="221">
        <v>62135.5</v>
      </c>
    </row>
    <row r="3501" spans="1:5">
      <c r="A3501" s="119" t="s">
        <v>1210</v>
      </c>
      <c r="B3501" s="221">
        <v>62135.5</v>
      </c>
    </row>
    <row r="3502" spans="1:5">
      <c r="A3502" s="119" t="s">
        <v>1211</v>
      </c>
      <c r="B3502" s="221">
        <v>62135.5</v>
      </c>
    </row>
    <row r="3503" spans="1:5">
      <c r="A3503" s="119" t="s">
        <v>1212</v>
      </c>
      <c r="B3503" s="221">
        <v>62135.5</v>
      </c>
    </row>
    <row r="3504" spans="1:5">
      <c r="A3504" s="119" t="s">
        <v>1213</v>
      </c>
      <c r="B3504" s="221">
        <v>62135.5</v>
      </c>
    </row>
    <row r="3505" spans="1:2">
      <c r="A3505" s="119" t="s">
        <v>1214</v>
      </c>
      <c r="B3505" s="221">
        <v>62135.5</v>
      </c>
    </row>
    <row r="3506" spans="1:2">
      <c r="A3506" s="119" t="s">
        <v>1215</v>
      </c>
      <c r="B3506" s="221">
        <v>62135.5</v>
      </c>
    </row>
    <row r="3507" spans="1:2">
      <c r="A3507" s="119" t="s">
        <v>1216</v>
      </c>
      <c r="B3507" s="221">
        <v>62135.5</v>
      </c>
    </row>
    <row r="3508" spans="1:2">
      <c r="A3508" s="119" t="s">
        <v>1217</v>
      </c>
      <c r="B3508" s="221">
        <v>62135.5</v>
      </c>
    </row>
    <row r="3509" spans="1:2">
      <c r="A3509" s="119" t="s">
        <v>1218</v>
      </c>
      <c r="B3509" s="221">
        <v>62135.5</v>
      </c>
    </row>
    <row r="3510" spans="1:2">
      <c r="A3510" s="119" t="s">
        <v>1219</v>
      </c>
      <c r="B3510" s="221">
        <v>62135.5</v>
      </c>
    </row>
    <row r="3511" spans="1:2">
      <c r="A3511" s="119" t="s">
        <v>1220</v>
      </c>
      <c r="B3511" s="221">
        <v>62135.5</v>
      </c>
    </row>
    <row r="3512" spans="1:2">
      <c r="A3512" s="119" t="s">
        <v>1222</v>
      </c>
      <c r="B3512" s="221">
        <v>62135.5</v>
      </c>
    </row>
    <row r="3513" spans="1:2">
      <c r="A3513" s="119" t="s">
        <v>1223</v>
      </c>
      <c r="B3513" s="221">
        <v>61635.5</v>
      </c>
    </row>
    <row r="3514" spans="1:2">
      <c r="A3514" s="119" t="s">
        <v>1224</v>
      </c>
      <c r="B3514" s="221">
        <v>61135.5</v>
      </c>
    </row>
    <row r="3515" spans="1:2">
      <c r="A3515" s="119" t="s">
        <v>1225</v>
      </c>
      <c r="B3515" s="221">
        <v>60635.5</v>
      </c>
    </row>
    <row r="3516" spans="1:2">
      <c r="A3516" s="119" t="s">
        <v>1226</v>
      </c>
      <c r="B3516" s="221">
        <v>60135.5</v>
      </c>
    </row>
    <row r="3517" spans="1:2">
      <c r="A3517" s="119" t="s">
        <v>1227</v>
      </c>
      <c r="B3517" s="221">
        <v>59635.5</v>
      </c>
    </row>
    <row r="3518" spans="1:2">
      <c r="A3518" s="119" t="s">
        <v>1228</v>
      </c>
      <c r="B3518" s="221">
        <v>59635.5</v>
      </c>
    </row>
    <row r="3519" spans="1:2">
      <c r="A3519" s="119" t="s">
        <v>1229</v>
      </c>
      <c r="B3519" s="221">
        <v>59135.5</v>
      </c>
    </row>
    <row r="3520" spans="1:2">
      <c r="A3520" s="119" t="s">
        <v>1230</v>
      </c>
      <c r="B3520" s="221">
        <v>58635.5</v>
      </c>
    </row>
    <row r="3521" spans="1:2">
      <c r="A3521" s="119" t="s">
        <v>1231</v>
      </c>
      <c r="B3521" s="221">
        <v>58135.5</v>
      </c>
    </row>
    <row r="3522" spans="1:2">
      <c r="A3522" s="119" t="s">
        <v>1232</v>
      </c>
      <c r="B3522" s="221">
        <v>57635.5</v>
      </c>
    </row>
    <row r="3523" spans="1:2">
      <c r="A3523" s="119" t="s">
        <v>1233</v>
      </c>
      <c r="B3523" s="221">
        <v>57135.5</v>
      </c>
    </row>
    <row r="3524" spans="1:2">
      <c r="A3524" s="119" t="s">
        <v>1234</v>
      </c>
      <c r="B3524" s="221">
        <v>56635.5</v>
      </c>
    </row>
    <row r="3525" spans="1:2">
      <c r="A3525" s="119" t="s">
        <v>1235</v>
      </c>
      <c r="B3525" s="221">
        <v>56135.5</v>
      </c>
    </row>
    <row r="3526" spans="1:2">
      <c r="A3526" s="119" t="s">
        <v>1236</v>
      </c>
      <c r="B3526" s="221">
        <v>55635.5</v>
      </c>
    </row>
    <row r="3527" spans="1:2">
      <c r="A3527" s="119" t="s">
        <v>1237</v>
      </c>
      <c r="B3527" s="221">
        <v>55135.5</v>
      </c>
    </row>
    <row r="3528" spans="1:2">
      <c r="A3528" s="119" t="s">
        <v>1238</v>
      </c>
      <c r="B3528" s="221">
        <v>54635.5</v>
      </c>
    </row>
    <row r="3529" spans="1:2">
      <c r="A3529" s="119" t="s">
        <v>1239</v>
      </c>
      <c r="B3529" s="221">
        <v>54135.5</v>
      </c>
    </row>
    <row r="3530" spans="1:2">
      <c r="A3530" s="119" t="s">
        <v>1240</v>
      </c>
      <c r="B3530" s="221">
        <v>53635.5</v>
      </c>
    </row>
    <row r="3531" spans="1:2">
      <c r="A3531" s="119" t="s">
        <v>1241</v>
      </c>
      <c r="B3531" s="221">
        <v>53135.5</v>
      </c>
    </row>
    <row r="3532" spans="1:2">
      <c r="A3532" s="119" t="s">
        <v>1242</v>
      </c>
      <c r="B3532" s="221">
        <v>52635.5</v>
      </c>
    </row>
    <row r="3533" spans="1:2">
      <c r="A3533" s="119" t="s">
        <v>1300</v>
      </c>
      <c r="B3533" s="221">
        <v>52600</v>
      </c>
    </row>
    <row r="3534" spans="1:2">
      <c r="A3534" s="119" t="s">
        <v>1301</v>
      </c>
      <c r="B3534" s="221">
        <v>52100</v>
      </c>
    </row>
    <row r="3535" spans="1:2">
      <c r="A3535" s="119" t="s">
        <v>1302</v>
      </c>
      <c r="B3535" s="221">
        <v>51600</v>
      </c>
    </row>
    <row r="3536" spans="1:2">
      <c r="A3536" s="119" t="s">
        <v>1303</v>
      </c>
      <c r="B3536" s="221">
        <v>51100</v>
      </c>
    </row>
    <row r="3537" spans="1:2">
      <c r="A3537" s="119" t="s">
        <v>1304</v>
      </c>
      <c r="B3537" s="221">
        <v>50600</v>
      </c>
    </row>
    <row r="3538" spans="1:2">
      <c r="A3538" s="119" t="s">
        <v>1305</v>
      </c>
      <c r="B3538" s="221">
        <v>50100</v>
      </c>
    </row>
    <row r="3539" spans="1:2">
      <c r="A3539" s="119" t="s">
        <v>1306</v>
      </c>
      <c r="B3539" s="221">
        <v>49600</v>
      </c>
    </row>
    <row r="3540" spans="1:2">
      <c r="A3540" s="119" t="s">
        <v>1307</v>
      </c>
      <c r="B3540" s="221">
        <v>49100</v>
      </c>
    </row>
    <row r="3541" spans="1:2">
      <c r="A3541" s="119" t="s">
        <v>1308</v>
      </c>
      <c r="B3541" s="221">
        <v>48600</v>
      </c>
    </row>
    <row r="3542" spans="1:2">
      <c r="A3542" s="119" t="s">
        <v>1309</v>
      </c>
      <c r="B3542" s="221">
        <v>47850</v>
      </c>
    </row>
    <row r="3543" spans="1:2">
      <c r="A3543" s="119" t="s">
        <v>1310</v>
      </c>
      <c r="B3543" s="221">
        <v>47100</v>
      </c>
    </row>
    <row r="3544" spans="1:2">
      <c r="A3544" s="119" t="s">
        <v>1311</v>
      </c>
      <c r="B3544" s="221">
        <v>46350</v>
      </c>
    </row>
    <row r="3545" spans="1:2">
      <c r="A3545" s="119" t="s">
        <v>1312</v>
      </c>
      <c r="B3545" s="221">
        <v>45600</v>
      </c>
    </row>
    <row r="3546" spans="1:2">
      <c r="A3546" s="119" t="s">
        <v>1313</v>
      </c>
      <c r="B3546" s="221">
        <v>44850</v>
      </c>
    </row>
    <row r="3547" spans="1:2">
      <c r="A3547" s="119" t="s">
        <v>1314</v>
      </c>
      <c r="B3547" s="221">
        <v>44100</v>
      </c>
    </row>
    <row r="3548" spans="1:2">
      <c r="A3548" s="119" t="s">
        <v>1315</v>
      </c>
      <c r="B3548" s="221">
        <v>43600</v>
      </c>
    </row>
    <row r="3549" spans="1:2">
      <c r="A3549" s="119" t="s">
        <v>1316</v>
      </c>
      <c r="B3549" s="221">
        <v>43100</v>
      </c>
    </row>
    <row r="3550" spans="1:2">
      <c r="A3550" s="119" t="s">
        <v>1317</v>
      </c>
      <c r="B3550" s="221">
        <v>42600</v>
      </c>
    </row>
    <row r="3551" spans="1:2">
      <c r="A3551" s="119" t="s">
        <v>1318</v>
      </c>
      <c r="B3551" s="221">
        <v>42100</v>
      </c>
    </row>
    <row r="3552" spans="1:2">
      <c r="A3552" s="119" t="s">
        <v>1319</v>
      </c>
      <c r="B3552" s="221">
        <v>41600</v>
      </c>
    </row>
    <row r="3553" spans="1:2">
      <c r="A3553" s="119" t="s">
        <v>1320</v>
      </c>
      <c r="B3553" s="221">
        <v>41100</v>
      </c>
    </row>
    <row r="3554" spans="1:2">
      <c r="A3554" s="119" t="s">
        <v>1321</v>
      </c>
      <c r="B3554" s="221">
        <v>40600</v>
      </c>
    </row>
    <row r="3555" spans="1:2">
      <c r="A3555" s="119" t="s">
        <v>1322</v>
      </c>
      <c r="B3555" s="221">
        <v>40100</v>
      </c>
    </row>
    <row r="3556" spans="1:2">
      <c r="A3556" s="119" t="s">
        <v>1326</v>
      </c>
      <c r="B3556" s="221">
        <v>40073</v>
      </c>
    </row>
    <row r="3557" spans="1:2">
      <c r="A3557" s="119" t="s">
        <v>1327</v>
      </c>
      <c r="B3557" s="221">
        <v>39573</v>
      </c>
    </row>
    <row r="3558" spans="1:2">
      <c r="A3558" s="119" t="s">
        <v>1328</v>
      </c>
      <c r="B3558" s="221">
        <v>39073</v>
      </c>
    </row>
    <row r="3559" spans="1:2">
      <c r="A3559" s="119" t="s">
        <v>1329</v>
      </c>
      <c r="B3559" s="221">
        <v>38573</v>
      </c>
    </row>
    <row r="3560" spans="1:2">
      <c r="A3560" s="119" t="s">
        <v>1330</v>
      </c>
      <c r="B3560" s="221">
        <v>38073</v>
      </c>
    </row>
    <row r="3561" spans="1:2">
      <c r="A3561" s="119" t="s">
        <v>1331</v>
      </c>
      <c r="B3561" s="221">
        <v>37573</v>
      </c>
    </row>
    <row r="3562" spans="1:2">
      <c r="A3562" s="119" t="s">
        <v>1332</v>
      </c>
      <c r="B3562" s="221">
        <v>37073</v>
      </c>
    </row>
    <row r="3563" spans="1:2">
      <c r="A3563" s="119" t="s">
        <v>1333</v>
      </c>
      <c r="B3563" s="221">
        <v>36573</v>
      </c>
    </row>
    <row r="3564" spans="1:2">
      <c r="A3564" s="119" t="s">
        <v>1334</v>
      </c>
      <c r="B3564" s="221">
        <v>36073</v>
      </c>
    </row>
    <row r="3565" spans="1:2">
      <c r="A3565" s="119" t="s">
        <v>1335</v>
      </c>
      <c r="B3565" s="221">
        <v>35823</v>
      </c>
    </row>
    <row r="3566" spans="1:2">
      <c r="A3566" s="119" t="s">
        <v>1336</v>
      </c>
      <c r="B3566" s="221">
        <v>35573</v>
      </c>
    </row>
    <row r="3567" spans="1:2">
      <c r="A3567" s="119" t="s">
        <v>1337</v>
      </c>
      <c r="B3567" s="221">
        <v>35323</v>
      </c>
    </row>
    <row r="3568" spans="1:2">
      <c r="A3568" s="119" t="s">
        <v>1338</v>
      </c>
      <c r="B3568" s="221">
        <v>35073</v>
      </c>
    </row>
    <row r="3569" spans="1:2">
      <c r="A3569" s="119" t="s">
        <v>1339</v>
      </c>
      <c r="B3569" s="221">
        <v>34823</v>
      </c>
    </row>
    <row r="3570" spans="1:2">
      <c r="A3570" s="119" t="s">
        <v>1340</v>
      </c>
      <c r="B3570" s="221">
        <v>34573</v>
      </c>
    </row>
    <row r="3571" spans="1:2">
      <c r="A3571" s="119" t="s">
        <v>1341</v>
      </c>
      <c r="B3571" s="221">
        <v>34323</v>
      </c>
    </row>
    <row r="3572" spans="1:2">
      <c r="A3572" s="119" t="s">
        <v>1342</v>
      </c>
      <c r="B3572" s="221">
        <v>34073</v>
      </c>
    </row>
    <row r="3573" spans="1:2">
      <c r="A3573" s="119" t="s">
        <v>1343</v>
      </c>
      <c r="B3573" s="221">
        <v>33823</v>
      </c>
    </row>
    <row r="3574" spans="1:2">
      <c r="A3574" s="119" t="s">
        <v>1344</v>
      </c>
      <c r="B3574" s="221">
        <v>33573</v>
      </c>
    </row>
    <row r="3575" spans="1:2">
      <c r="A3575" s="119" t="s">
        <v>1345</v>
      </c>
      <c r="B3575" s="221">
        <v>33323</v>
      </c>
    </row>
    <row r="3576" spans="1:2">
      <c r="A3576" s="119" t="s">
        <v>1346</v>
      </c>
      <c r="B3576" s="221">
        <v>33073</v>
      </c>
    </row>
    <row r="3577" spans="1:2">
      <c r="A3577" s="119" t="s">
        <v>1347</v>
      </c>
      <c r="B3577" s="221">
        <v>33066.5</v>
      </c>
    </row>
    <row r="3578" spans="1:2">
      <c r="A3578" s="119" t="s">
        <v>1348</v>
      </c>
      <c r="B3578" s="221">
        <v>32816.5</v>
      </c>
    </row>
    <row r="3579" spans="1:2">
      <c r="A3579" s="119" t="s">
        <v>1349</v>
      </c>
      <c r="B3579" s="221">
        <v>32566.5</v>
      </c>
    </row>
    <row r="3580" spans="1:2">
      <c r="A3580" s="119" t="s">
        <v>1350</v>
      </c>
      <c r="B3580" s="221">
        <v>32316.5</v>
      </c>
    </row>
    <row r="3581" spans="1:2">
      <c r="A3581" s="119" t="s">
        <v>1351</v>
      </c>
      <c r="B3581" s="221">
        <v>32066.5</v>
      </c>
    </row>
    <row r="3582" spans="1:2">
      <c r="A3582" s="119" t="s">
        <v>1352</v>
      </c>
      <c r="B3582" s="221">
        <v>31816.5</v>
      </c>
    </row>
    <row r="3583" spans="1:2">
      <c r="A3583" s="119" t="s">
        <v>1353</v>
      </c>
      <c r="B3583" s="221">
        <v>31566.5</v>
      </c>
    </row>
    <row r="3584" spans="1:2">
      <c r="A3584" s="119" t="s">
        <v>1354</v>
      </c>
      <c r="B3584" s="221">
        <v>31316.5</v>
      </c>
    </row>
    <row r="3585" spans="1:2">
      <c r="A3585" s="119" t="s">
        <v>1355</v>
      </c>
      <c r="B3585" s="221">
        <v>31066.5</v>
      </c>
    </row>
    <row r="3586" spans="1:2">
      <c r="A3586" s="119" t="s">
        <v>1356</v>
      </c>
      <c r="B3586" s="221">
        <v>30816.5</v>
      </c>
    </row>
    <row r="3587" spans="1:2">
      <c r="A3587" s="119" t="s">
        <v>1357</v>
      </c>
      <c r="B3587" s="221">
        <v>30566.5</v>
      </c>
    </row>
    <row r="3588" spans="1:2">
      <c r="A3588" s="119" t="s">
        <v>1358</v>
      </c>
      <c r="B3588" s="221">
        <v>30316.5</v>
      </c>
    </row>
    <row r="3589" spans="1:2">
      <c r="A3589" s="119" t="s">
        <v>1359</v>
      </c>
      <c r="B3589" s="221">
        <v>30066.5</v>
      </c>
    </row>
    <row r="3590" spans="1:2">
      <c r="A3590" s="119" t="s">
        <v>1360</v>
      </c>
      <c r="B3590" s="221">
        <v>29816.5</v>
      </c>
    </row>
    <row r="3591" spans="1:2">
      <c r="A3591" s="119" t="s">
        <v>1361</v>
      </c>
      <c r="B3591" s="221">
        <v>29566.5</v>
      </c>
    </row>
    <row r="3592" spans="1:2">
      <c r="A3592" s="119" t="s">
        <v>1362</v>
      </c>
      <c r="B3592" s="221">
        <v>29316.5</v>
      </c>
    </row>
    <row r="3593" spans="1:2">
      <c r="A3593" s="119" t="s">
        <v>1363</v>
      </c>
      <c r="B3593" s="221">
        <v>29066.5</v>
      </c>
    </row>
    <row r="3594" spans="1:2">
      <c r="A3594" s="119" t="s">
        <v>1364</v>
      </c>
      <c r="B3594" s="221">
        <v>28816.5</v>
      </c>
    </row>
    <row r="3595" spans="1:2">
      <c r="A3595" s="119" t="s">
        <v>1365</v>
      </c>
      <c r="B3595" s="221">
        <v>28566.5</v>
      </c>
    </row>
    <row r="3596" spans="1:2">
      <c r="A3596" s="119" t="s">
        <v>1366</v>
      </c>
      <c r="B3596" s="221">
        <v>28316.5</v>
      </c>
    </row>
    <row r="3597" spans="1:2">
      <c r="A3597" s="119" t="s">
        <v>1375</v>
      </c>
      <c r="B3597" s="221">
        <v>25356</v>
      </c>
    </row>
    <row r="3598" spans="1:2">
      <c r="A3598" s="119" t="s">
        <v>1376</v>
      </c>
      <c r="B3598" s="221">
        <v>25106</v>
      </c>
    </row>
    <row r="3599" spans="1:2">
      <c r="A3599" s="119" t="s">
        <v>1377</v>
      </c>
      <c r="B3599" s="221">
        <v>24856</v>
      </c>
    </row>
    <row r="3600" spans="1:2">
      <c r="A3600" s="119" t="s">
        <v>1378</v>
      </c>
      <c r="B3600" s="221">
        <v>24606</v>
      </c>
    </row>
    <row r="3601" spans="1:2">
      <c r="A3601" s="119" t="s">
        <v>1379</v>
      </c>
      <c r="B3601" s="221">
        <v>24356</v>
      </c>
    </row>
    <row r="3602" spans="1:2">
      <c r="A3602" s="119" t="s">
        <v>1380</v>
      </c>
      <c r="B3602" s="221">
        <v>24106</v>
      </c>
    </row>
    <row r="3603" spans="1:2">
      <c r="A3603" s="119" t="s">
        <v>1381</v>
      </c>
      <c r="B3603" s="221">
        <v>24106</v>
      </c>
    </row>
    <row r="3604" spans="1:2">
      <c r="A3604" s="119" t="s">
        <v>1382</v>
      </c>
      <c r="B3604" s="221">
        <v>24106</v>
      </c>
    </row>
    <row r="3605" spans="1:2">
      <c r="A3605" s="119" t="s">
        <v>1383</v>
      </c>
      <c r="B3605" s="221">
        <v>25058.5</v>
      </c>
    </row>
    <row r="3606" spans="1:2">
      <c r="A3606" s="119" t="s">
        <v>1384</v>
      </c>
      <c r="B3606" s="221">
        <v>25058.5</v>
      </c>
    </row>
    <row r="3607" spans="1:2">
      <c r="A3607" s="119" t="s">
        <v>1385</v>
      </c>
      <c r="B3607" s="221">
        <v>25558.5</v>
      </c>
    </row>
    <row r="3608" spans="1:2">
      <c r="A3608" s="119" t="s">
        <v>1386</v>
      </c>
      <c r="B3608" s="221">
        <v>26058.5</v>
      </c>
    </row>
    <row r="3609" spans="1:2">
      <c r="A3609" s="119" t="s">
        <v>1387</v>
      </c>
      <c r="B3609" s="221">
        <v>26558.5</v>
      </c>
    </row>
    <row r="3610" spans="1:2">
      <c r="A3610" s="119" t="s">
        <v>1388</v>
      </c>
      <c r="B3610" s="221">
        <v>26558.5</v>
      </c>
    </row>
    <row r="3611" spans="1:2">
      <c r="A3611" s="119" t="s">
        <v>1389</v>
      </c>
      <c r="B3611" s="221">
        <v>26558.5</v>
      </c>
    </row>
    <row r="3612" spans="1:2">
      <c r="A3612" s="119" t="s">
        <v>1390</v>
      </c>
      <c r="B3612" s="221">
        <v>26558.5</v>
      </c>
    </row>
    <row r="3613" spans="1:2">
      <c r="A3613" s="119" t="s">
        <v>1391</v>
      </c>
      <c r="B3613" s="221">
        <v>26558.5</v>
      </c>
    </row>
    <row r="3614" spans="1:2">
      <c r="A3614" s="119" t="s">
        <v>1392</v>
      </c>
      <c r="B3614" s="221">
        <v>26558.5</v>
      </c>
    </row>
    <row r="3615" spans="1:2">
      <c r="A3615" s="119" t="s">
        <v>1393</v>
      </c>
      <c r="B3615" s="221">
        <v>26558.5</v>
      </c>
    </row>
    <row r="3616" spans="1:2">
      <c r="A3616" s="119" t="s">
        <v>1394</v>
      </c>
      <c r="B3616" s="221">
        <v>26558.5</v>
      </c>
    </row>
    <row r="3617" spans="1:2">
      <c r="A3617" s="119" t="s">
        <v>1405</v>
      </c>
      <c r="B3617" s="221">
        <v>26558.5</v>
      </c>
    </row>
    <row r="3618" spans="1:2">
      <c r="A3618" s="119" t="s">
        <v>1406</v>
      </c>
      <c r="B3618" s="221">
        <v>26558.5</v>
      </c>
    </row>
    <row r="3619" spans="1:2">
      <c r="A3619" s="119" t="s">
        <v>1407</v>
      </c>
      <c r="B3619" s="221">
        <v>26558.5</v>
      </c>
    </row>
    <row r="3620" spans="1:2">
      <c r="A3620" s="119" t="s">
        <v>1408</v>
      </c>
      <c r="B3620" s="221">
        <v>26558.5</v>
      </c>
    </row>
    <row r="3621" spans="1:2">
      <c r="A3621" s="119" t="s">
        <v>1409</v>
      </c>
      <c r="B3621" s="221">
        <v>26558.5</v>
      </c>
    </row>
    <row r="3622" spans="1:2">
      <c r="A3622" s="119" t="s">
        <v>1410</v>
      </c>
      <c r="B3622" s="221">
        <v>26558.5</v>
      </c>
    </row>
    <row r="3623" spans="1:2">
      <c r="A3623" s="119" t="s">
        <v>1411</v>
      </c>
      <c r="B3623" s="221">
        <v>26558.5</v>
      </c>
    </row>
    <row r="3624" spans="1:2">
      <c r="A3624" s="119" t="s">
        <v>1412</v>
      </c>
      <c r="B3624" s="221">
        <v>26558.5</v>
      </c>
    </row>
    <row r="3625" spans="1:2">
      <c r="A3625" s="119" t="s">
        <v>1413</v>
      </c>
      <c r="B3625" s="221">
        <v>26558.5</v>
      </c>
    </row>
    <row r="3626" spans="1:2">
      <c r="A3626" s="119" t="s">
        <v>1414</v>
      </c>
      <c r="B3626" s="221">
        <v>26558.5</v>
      </c>
    </row>
    <row r="3627" spans="1:2">
      <c r="A3627" s="119" t="s">
        <v>1415</v>
      </c>
      <c r="B3627" s="221">
        <v>26558.5</v>
      </c>
    </row>
    <row r="3628" spans="1:2">
      <c r="A3628" s="119" t="s">
        <v>1416</v>
      </c>
      <c r="B3628" s="221">
        <v>26558.5</v>
      </c>
    </row>
    <row r="3629" spans="1:2">
      <c r="A3629" s="119" t="s">
        <v>1417</v>
      </c>
      <c r="B3629" s="221">
        <v>26558.5</v>
      </c>
    </row>
    <row r="3630" spans="1:2">
      <c r="A3630" s="119" t="s">
        <v>1418</v>
      </c>
      <c r="B3630" s="221">
        <v>26558.5</v>
      </c>
    </row>
    <row r="3631" spans="1:2">
      <c r="A3631" s="119" t="s">
        <v>1419</v>
      </c>
      <c r="B3631" s="221">
        <v>26558.5</v>
      </c>
    </row>
    <row r="3632" spans="1:2">
      <c r="A3632" s="119" t="s">
        <v>1420</v>
      </c>
      <c r="B3632" s="221">
        <v>26558.5</v>
      </c>
    </row>
    <row r="3633" spans="1:2">
      <c r="A3633" s="119" t="s">
        <v>1421</v>
      </c>
      <c r="B3633" s="221">
        <v>26558.5</v>
      </c>
    </row>
    <row r="3634" spans="1:2">
      <c r="A3634" s="119" t="s">
        <v>1422</v>
      </c>
      <c r="B3634" s="221">
        <v>26558.5</v>
      </c>
    </row>
    <row r="3635" spans="1:2">
      <c r="A3635" s="119" t="s">
        <v>1423</v>
      </c>
      <c r="B3635" s="221">
        <v>26558.5</v>
      </c>
    </row>
    <row r="3636" spans="1:2">
      <c r="A3636" s="119" t="s">
        <v>1424</v>
      </c>
      <c r="B3636" s="221">
        <v>26558.5</v>
      </c>
    </row>
    <row r="3637" spans="1:2">
      <c r="A3637" s="276">
        <v>42733</v>
      </c>
      <c r="B3637" s="221">
        <v>26558.5</v>
      </c>
    </row>
    <row r="3638" spans="1:2">
      <c r="A3638" s="119" t="s">
        <v>1425</v>
      </c>
      <c r="B3638" s="221">
        <v>26558.5</v>
      </c>
    </row>
    <row r="3639" spans="1:2">
      <c r="A3639" s="119" t="s">
        <v>1426</v>
      </c>
      <c r="B3639" s="221">
        <v>26558.5</v>
      </c>
    </row>
    <row r="3640" spans="1:2">
      <c r="A3640" s="119" t="s">
        <v>1427</v>
      </c>
      <c r="B3640" s="221">
        <v>26558.5</v>
      </c>
    </row>
    <row r="3641" spans="1:2">
      <c r="A3641" s="119" t="s">
        <v>1428</v>
      </c>
      <c r="B3641" s="221">
        <v>26558.5</v>
      </c>
    </row>
    <row r="3642" spans="1:2">
      <c r="A3642" s="119" t="s">
        <v>1429</v>
      </c>
      <c r="B3642" s="221">
        <v>26558.5</v>
      </c>
    </row>
    <row r="3643" spans="1:2">
      <c r="A3643" s="119" t="s">
        <v>1430</v>
      </c>
      <c r="B3643" s="221">
        <v>26558.5</v>
      </c>
    </row>
    <row r="3644" spans="1:2">
      <c r="A3644" s="119" t="s">
        <v>1431</v>
      </c>
      <c r="B3644" s="221">
        <v>26558.5</v>
      </c>
    </row>
    <row r="3645" spans="1:2">
      <c r="A3645" s="119" t="s">
        <v>1432</v>
      </c>
      <c r="B3645" s="221">
        <v>26558.5</v>
      </c>
    </row>
    <row r="3646" spans="1:2">
      <c r="A3646" s="119" t="s">
        <v>1433</v>
      </c>
      <c r="B3646" s="221">
        <v>26558.5</v>
      </c>
    </row>
    <row r="3647" spans="1:2">
      <c r="A3647" s="119" t="s">
        <v>1434</v>
      </c>
      <c r="B3647" s="221">
        <v>26558.5</v>
      </c>
    </row>
    <row r="3648" spans="1:2">
      <c r="A3648" s="119" t="s">
        <v>1435</v>
      </c>
      <c r="B3648" s="221">
        <v>26558.5</v>
      </c>
    </row>
    <row r="3649" spans="1:2">
      <c r="A3649" s="119" t="s">
        <v>1436</v>
      </c>
      <c r="B3649" s="221">
        <v>26558.5</v>
      </c>
    </row>
    <row r="3650" spans="1:2">
      <c r="A3650" s="119" t="s">
        <v>1437</v>
      </c>
      <c r="B3650" s="221">
        <v>26558.5</v>
      </c>
    </row>
    <row r="3651" spans="1:2">
      <c r="A3651" s="119" t="s">
        <v>1438</v>
      </c>
      <c r="B3651" s="221">
        <v>26558.5</v>
      </c>
    </row>
    <row r="3652" spans="1:2">
      <c r="A3652" s="119" t="s">
        <v>1439</v>
      </c>
      <c r="B3652" s="221">
        <v>26558.5</v>
      </c>
    </row>
    <row r="3653" spans="1:2">
      <c r="A3653" s="119" t="s">
        <v>1440</v>
      </c>
      <c r="B3653" s="221">
        <v>26558.5</v>
      </c>
    </row>
    <row r="3654" spans="1:2">
      <c r="A3654" s="119" t="s">
        <v>1441</v>
      </c>
      <c r="B3654" s="221">
        <v>26558.5</v>
      </c>
    </row>
    <row r="3655" spans="1:2">
      <c r="A3655" s="119" t="s">
        <v>1442</v>
      </c>
      <c r="B3655" s="221">
        <v>26558.5</v>
      </c>
    </row>
    <row r="3656" spans="1:2">
      <c r="A3656" s="119" t="s">
        <v>1443</v>
      </c>
      <c r="B3656" s="221">
        <v>26558.5</v>
      </c>
    </row>
    <row r="3657" spans="1:2">
      <c r="A3657" s="119" t="s">
        <v>1444</v>
      </c>
      <c r="B3657" s="221">
        <v>26558.5</v>
      </c>
    </row>
    <row r="3658" spans="1:2">
      <c r="A3658" s="119" t="s">
        <v>1445</v>
      </c>
      <c r="B3658" s="221">
        <v>26558.5</v>
      </c>
    </row>
    <row r="3659" spans="1:2">
      <c r="A3659" s="119" t="s">
        <v>1448</v>
      </c>
      <c r="B3659" s="221">
        <v>26527.5</v>
      </c>
    </row>
    <row r="3660" spans="1:2">
      <c r="A3660" s="119" t="s">
        <v>1449</v>
      </c>
      <c r="B3660" s="221">
        <v>26527.5</v>
      </c>
    </row>
    <row r="3661" spans="1:2">
      <c r="A3661" s="119" t="s">
        <v>1450</v>
      </c>
      <c r="B3661" s="221">
        <v>26527.5</v>
      </c>
    </row>
    <row r="3662" spans="1:2">
      <c r="A3662" s="119" t="s">
        <v>1451</v>
      </c>
      <c r="B3662" s="221">
        <v>26527.5</v>
      </c>
    </row>
    <row r="3663" spans="1:2">
      <c r="A3663" s="119" t="s">
        <v>1452</v>
      </c>
      <c r="B3663" s="221">
        <v>26527.5</v>
      </c>
    </row>
    <row r="3664" spans="1:2">
      <c r="A3664" s="119" t="s">
        <v>1453</v>
      </c>
      <c r="B3664" s="221">
        <v>26527.5</v>
      </c>
    </row>
    <row r="3665" spans="1:2">
      <c r="A3665" s="119" t="s">
        <v>1454</v>
      </c>
      <c r="B3665" s="221">
        <v>26527.5</v>
      </c>
    </row>
    <row r="3666" spans="1:2">
      <c r="A3666" s="119" t="s">
        <v>1455</v>
      </c>
      <c r="B3666" s="221">
        <v>26527.5</v>
      </c>
    </row>
    <row r="3667" spans="1:2">
      <c r="A3667" s="119" t="s">
        <v>1456</v>
      </c>
      <c r="B3667" s="221">
        <v>26527.5</v>
      </c>
    </row>
    <row r="3668" spans="1:2">
      <c r="A3668" s="119" t="s">
        <v>1457</v>
      </c>
      <c r="B3668" s="221">
        <v>26527.5</v>
      </c>
    </row>
    <row r="3669" spans="1:2">
      <c r="A3669" s="119" t="s">
        <v>1458</v>
      </c>
      <c r="B3669" s="221">
        <v>26527.5</v>
      </c>
    </row>
    <row r="3670" spans="1:2">
      <c r="A3670" s="119" t="s">
        <v>1459</v>
      </c>
      <c r="B3670" s="221">
        <v>26527.5</v>
      </c>
    </row>
    <row r="3671" spans="1:2">
      <c r="A3671" s="119" t="s">
        <v>1460</v>
      </c>
      <c r="B3671" s="221">
        <v>26527.5</v>
      </c>
    </row>
    <row r="3672" spans="1:2">
      <c r="A3672" s="119" t="s">
        <v>1461</v>
      </c>
      <c r="B3672" s="221">
        <v>26527.5</v>
      </c>
    </row>
    <row r="3673" spans="1:2">
      <c r="A3673" s="119" t="s">
        <v>1462</v>
      </c>
      <c r="B3673" s="221">
        <v>26527.5</v>
      </c>
    </row>
    <row r="3674" spans="1:2">
      <c r="A3674" s="119" t="s">
        <v>1463</v>
      </c>
      <c r="B3674" s="221">
        <v>26527.5</v>
      </c>
    </row>
    <row r="3675" spans="1:2">
      <c r="A3675" s="119" t="s">
        <v>1464</v>
      </c>
      <c r="B3675" s="221">
        <v>26527.5</v>
      </c>
    </row>
    <row r="3676" spans="1:2">
      <c r="A3676" s="119" t="s">
        <v>1465</v>
      </c>
      <c r="B3676" s="221">
        <v>26527.5</v>
      </c>
    </row>
    <row r="3677" spans="1:2">
      <c r="A3677" s="119" t="s">
        <v>1471</v>
      </c>
      <c r="B3677" s="221">
        <v>21973.75</v>
      </c>
    </row>
    <row r="3678" spans="1:2">
      <c r="A3678" s="119" t="s">
        <v>1472</v>
      </c>
      <c r="B3678" s="221">
        <v>21973.75</v>
      </c>
    </row>
    <row r="3679" spans="1:2">
      <c r="A3679" s="119" t="s">
        <v>1473</v>
      </c>
      <c r="B3679" s="221">
        <v>21973.75</v>
      </c>
    </row>
    <row r="3680" spans="1:2">
      <c r="A3680" s="119" t="s">
        <v>1474</v>
      </c>
      <c r="B3680" s="221">
        <v>21973.75</v>
      </c>
    </row>
    <row r="3681" spans="1:2">
      <c r="A3681" s="119" t="s">
        <v>1475</v>
      </c>
      <c r="B3681" s="221">
        <v>21973.75</v>
      </c>
    </row>
    <row r="3682" spans="1:2">
      <c r="A3682" s="119" t="s">
        <v>1476</v>
      </c>
      <c r="B3682" s="221">
        <v>21973.75</v>
      </c>
    </row>
    <row r="3683" spans="1:2">
      <c r="A3683" s="119" t="s">
        <v>1477</v>
      </c>
      <c r="B3683" s="221">
        <v>21973.75</v>
      </c>
    </row>
    <row r="3684" spans="1:2">
      <c r="A3684" s="119" t="s">
        <v>1478</v>
      </c>
      <c r="B3684" s="221">
        <v>21973.75</v>
      </c>
    </row>
    <row r="3685" spans="1:2">
      <c r="A3685" s="119" t="s">
        <v>1479</v>
      </c>
      <c r="B3685" s="221">
        <v>21973.75</v>
      </c>
    </row>
    <row r="3686" spans="1:2">
      <c r="A3686" s="119" t="s">
        <v>1480</v>
      </c>
      <c r="B3686" s="221">
        <v>21973.75</v>
      </c>
    </row>
    <row r="3687" spans="1:2">
      <c r="A3687" s="119" t="s">
        <v>1481</v>
      </c>
      <c r="B3687" s="221">
        <v>21973.75</v>
      </c>
    </row>
    <row r="3688" spans="1:2">
      <c r="A3688" s="119" t="s">
        <v>1482</v>
      </c>
      <c r="B3688" s="221">
        <v>21973.75</v>
      </c>
    </row>
    <row r="3689" spans="1:2">
      <c r="A3689" s="119" t="s">
        <v>1483</v>
      </c>
      <c r="B3689" s="221">
        <v>21973.75</v>
      </c>
    </row>
    <row r="3690" spans="1:2">
      <c r="A3690" s="119" t="s">
        <v>1484</v>
      </c>
      <c r="B3690" s="221">
        <v>21973.75</v>
      </c>
    </row>
    <row r="3691" spans="1:2">
      <c r="A3691" s="119" t="s">
        <v>1485</v>
      </c>
      <c r="B3691" s="221">
        <v>21973.75</v>
      </c>
    </row>
    <row r="3692" spans="1:2">
      <c r="A3692" s="119" t="s">
        <v>1486</v>
      </c>
      <c r="B3692" s="221">
        <v>21973.75</v>
      </c>
    </row>
    <row r="3693" spans="1:2">
      <c r="A3693" s="119" t="s">
        <v>1487</v>
      </c>
      <c r="B3693" s="221">
        <v>21973.75</v>
      </c>
    </row>
    <row r="3694" spans="1:2">
      <c r="A3694" s="119" t="s">
        <v>1488</v>
      </c>
      <c r="B3694" s="221">
        <v>21973.75</v>
      </c>
    </row>
    <row r="3695" spans="1:2">
      <c r="A3695" s="119" t="s">
        <v>1489</v>
      </c>
      <c r="B3695" s="221">
        <v>21973.75</v>
      </c>
    </row>
    <row r="3696" spans="1:2">
      <c r="A3696" s="119" t="s">
        <v>1490</v>
      </c>
      <c r="B3696" s="221">
        <v>21973.75</v>
      </c>
    </row>
    <row r="3697" spans="1:2">
      <c r="A3697" s="119" t="s">
        <v>1491</v>
      </c>
      <c r="B3697" s="221">
        <v>21973.75</v>
      </c>
    </row>
    <row r="3698" spans="1:2">
      <c r="A3698" s="119" t="s">
        <v>1492</v>
      </c>
      <c r="B3698" s="221">
        <v>21973.75</v>
      </c>
    </row>
    <row r="3699" spans="1:2">
      <c r="A3699" s="119" t="s">
        <v>1493</v>
      </c>
      <c r="B3699" s="221">
        <v>21973.75</v>
      </c>
    </row>
    <row r="3700" spans="1:2">
      <c r="A3700" s="119" t="s">
        <v>1497</v>
      </c>
      <c r="B3700" s="221">
        <v>17762.75</v>
      </c>
    </row>
    <row r="3701" spans="1:2">
      <c r="A3701" s="119" t="s">
        <v>1498</v>
      </c>
      <c r="B3701" s="221">
        <v>17762.75</v>
      </c>
    </row>
    <row r="3702" spans="1:2">
      <c r="A3702" s="119" t="s">
        <v>1499</v>
      </c>
      <c r="B3702" s="221">
        <v>17762.75</v>
      </c>
    </row>
    <row r="3703" spans="1:2">
      <c r="A3703" s="119" t="s">
        <v>1500</v>
      </c>
      <c r="B3703" s="221">
        <v>17762.75</v>
      </c>
    </row>
    <row r="3704" spans="1:2">
      <c r="A3704" s="119" t="s">
        <v>1501</v>
      </c>
      <c r="B3704" s="221">
        <v>17762.75</v>
      </c>
    </row>
    <row r="3705" spans="1:2">
      <c r="A3705" s="119" t="s">
        <v>1502</v>
      </c>
      <c r="B3705" s="221">
        <v>17762.75</v>
      </c>
    </row>
    <row r="3706" spans="1:2">
      <c r="A3706" s="119" t="s">
        <v>1503</v>
      </c>
      <c r="B3706" s="221">
        <v>17762.75</v>
      </c>
    </row>
    <row r="3707" spans="1:2">
      <c r="A3707" s="119" t="s">
        <v>1504</v>
      </c>
      <c r="B3707" s="221">
        <v>17762.75</v>
      </c>
    </row>
    <row r="3708" spans="1:2">
      <c r="A3708" s="119" t="s">
        <v>1505</v>
      </c>
      <c r="B3708" s="221">
        <v>17762.75</v>
      </c>
    </row>
    <row r="3709" spans="1:2">
      <c r="A3709" s="119" t="s">
        <v>1506</v>
      </c>
      <c r="B3709" s="221">
        <v>17762.75</v>
      </c>
    </row>
    <row r="3710" spans="1:2">
      <c r="A3710" s="119" t="s">
        <v>1507</v>
      </c>
      <c r="B3710" s="221">
        <v>17762.75</v>
      </c>
    </row>
    <row r="3711" spans="1:2">
      <c r="A3711" s="119" t="s">
        <v>1508</v>
      </c>
      <c r="B3711" s="221">
        <v>17762.75</v>
      </c>
    </row>
    <row r="3712" spans="1:2">
      <c r="A3712" s="119" t="s">
        <v>1509</v>
      </c>
      <c r="B3712" s="221">
        <v>17762.75</v>
      </c>
    </row>
    <row r="3713" spans="1:2">
      <c r="A3713" s="119" t="s">
        <v>1510</v>
      </c>
      <c r="B3713" s="221">
        <v>17762.75</v>
      </c>
    </row>
    <row r="3714" spans="1:2">
      <c r="A3714" s="119" t="s">
        <v>1511</v>
      </c>
      <c r="B3714" s="221">
        <v>17762.75</v>
      </c>
    </row>
    <row r="3715" spans="1:2">
      <c r="A3715" s="119" t="s">
        <v>1512</v>
      </c>
      <c r="B3715" s="221">
        <v>17762.75</v>
      </c>
    </row>
    <row r="3716" spans="1:2">
      <c r="A3716" s="119" t="s">
        <v>1513</v>
      </c>
      <c r="B3716" s="221">
        <v>17762.75</v>
      </c>
    </row>
    <row r="3717" spans="1:2">
      <c r="A3717" s="119" t="s">
        <v>1514</v>
      </c>
      <c r="B3717" s="221">
        <v>17762.75</v>
      </c>
    </row>
    <row r="3718" spans="1:2">
      <c r="A3718" s="119" t="s">
        <v>1516</v>
      </c>
      <c r="B3718" s="221">
        <v>17762.75</v>
      </c>
    </row>
    <row r="3719" spans="1:2">
      <c r="A3719" s="119" t="s">
        <v>1517</v>
      </c>
      <c r="B3719" s="221">
        <v>17762.75</v>
      </c>
    </row>
    <row r="3720" spans="1:2">
      <c r="A3720" s="119" t="s">
        <v>1518</v>
      </c>
      <c r="B3720" s="221">
        <v>17762.75</v>
      </c>
    </row>
    <row r="3721" spans="1:2">
      <c r="A3721" s="119" t="s">
        <v>1519</v>
      </c>
      <c r="B3721" s="221">
        <v>17762.75</v>
      </c>
    </row>
    <row r="3722" spans="1:2">
      <c r="A3722" s="119" t="s">
        <v>1520</v>
      </c>
      <c r="B3722" s="221">
        <v>17762.75</v>
      </c>
    </row>
    <row r="3723" spans="1:2">
      <c r="A3723" s="119" t="s">
        <v>1521</v>
      </c>
      <c r="B3723" s="221">
        <v>17762.75</v>
      </c>
    </row>
    <row r="3724" spans="1:2">
      <c r="A3724" s="119" t="s">
        <v>1522</v>
      </c>
      <c r="B3724" s="221">
        <v>17762.75</v>
      </c>
    </row>
    <row r="3725" spans="1:2">
      <c r="A3725" s="119" t="s">
        <v>1523</v>
      </c>
      <c r="B3725" s="221">
        <v>17762.75</v>
      </c>
    </row>
    <row r="3726" spans="1:2">
      <c r="A3726" s="119" t="s">
        <v>1524</v>
      </c>
      <c r="B3726" s="221">
        <v>17762.75</v>
      </c>
    </row>
    <row r="3727" spans="1:2">
      <c r="A3727" s="119" t="s">
        <v>1525</v>
      </c>
      <c r="B3727" s="221">
        <v>17762.75</v>
      </c>
    </row>
    <row r="3728" spans="1:2">
      <c r="A3728" s="119" t="s">
        <v>1526</v>
      </c>
      <c r="B3728" s="221">
        <v>17762.75</v>
      </c>
    </row>
    <row r="3729" spans="1:2">
      <c r="A3729" s="119" t="s">
        <v>1527</v>
      </c>
      <c r="B3729" s="221">
        <v>17762.75</v>
      </c>
    </row>
    <row r="3730" spans="1:2">
      <c r="A3730" s="119" t="s">
        <v>1528</v>
      </c>
      <c r="B3730" s="221">
        <v>17762.75</v>
      </c>
    </row>
    <row r="3731" spans="1:2">
      <c r="A3731" s="119" t="s">
        <v>1529</v>
      </c>
      <c r="B3731" s="221">
        <v>21762.75</v>
      </c>
    </row>
    <row r="3732" spans="1:2">
      <c r="A3732" s="119" t="s">
        <v>1530</v>
      </c>
      <c r="B3732" s="221">
        <v>23762.75</v>
      </c>
    </row>
    <row r="3733" spans="1:2">
      <c r="A3733" s="119" t="s">
        <v>1531</v>
      </c>
      <c r="B3733" s="221">
        <v>25762.75</v>
      </c>
    </row>
    <row r="3734" spans="1:2">
      <c r="A3734" s="119" t="s">
        <v>1532</v>
      </c>
      <c r="B3734" s="221">
        <v>27762.75</v>
      </c>
    </row>
    <row r="3735" spans="1:2">
      <c r="A3735" s="119" t="s">
        <v>1533</v>
      </c>
      <c r="B3735" s="221">
        <v>27762.75</v>
      </c>
    </row>
    <row r="3736" spans="1:2">
      <c r="A3736" s="119" t="s">
        <v>1534</v>
      </c>
      <c r="B3736" s="221">
        <v>27762.75</v>
      </c>
    </row>
    <row r="3737" spans="1:2">
      <c r="A3737" s="119" t="s">
        <v>1535</v>
      </c>
      <c r="B3737" s="221">
        <v>27762.75</v>
      </c>
    </row>
    <row r="3738" spans="1:2">
      <c r="A3738" s="119" t="s">
        <v>1536</v>
      </c>
      <c r="B3738" s="221">
        <v>27762.75</v>
      </c>
    </row>
    <row r="3739" spans="1:2">
      <c r="A3739" s="119" t="s">
        <v>1537</v>
      </c>
      <c r="B3739" s="221">
        <v>27762.75</v>
      </c>
    </row>
    <row r="3740" spans="1:2">
      <c r="A3740" s="119" t="s">
        <v>1543</v>
      </c>
      <c r="B3740" s="221">
        <v>27762.75</v>
      </c>
    </row>
    <row r="3741" spans="1:2">
      <c r="A3741" s="119" t="s">
        <v>1544</v>
      </c>
      <c r="B3741" s="221">
        <v>27762.75</v>
      </c>
    </row>
    <row r="3742" spans="1:2">
      <c r="A3742" s="119" t="s">
        <v>1545</v>
      </c>
      <c r="B3742" s="221">
        <v>27762.75</v>
      </c>
    </row>
    <row r="3743" spans="1:2">
      <c r="A3743" s="119" t="s">
        <v>1546</v>
      </c>
      <c r="B3743" s="221">
        <v>27762.75</v>
      </c>
    </row>
    <row r="3744" spans="1:2">
      <c r="A3744" s="119" t="s">
        <v>1547</v>
      </c>
      <c r="B3744" s="221">
        <v>27762.75</v>
      </c>
    </row>
    <row r="3745" spans="1:2">
      <c r="A3745" s="119" t="s">
        <v>1548</v>
      </c>
      <c r="B3745" s="221">
        <v>27762.75</v>
      </c>
    </row>
    <row r="3746" spans="1:2">
      <c r="A3746" s="119" t="s">
        <v>1549</v>
      </c>
      <c r="B3746" s="221">
        <v>27762.75</v>
      </c>
    </row>
    <row r="3747" spans="1:2">
      <c r="A3747" s="119" t="s">
        <v>1550</v>
      </c>
      <c r="B3747" s="221">
        <v>27762.75</v>
      </c>
    </row>
    <row r="3748" spans="1:2">
      <c r="A3748" s="119" t="s">
        <v>1551</v>
      </c>
      <c r="B3748" s="221">
        <v>27762.75</v>
      </c>
    </row>
    <row r="3749" spans="1:2">
      <c r="A3749" s="119" t="s">
        <v>1552</v>
      </c>
      <c r="B3749" s="221">
        <v>27762.75</v>
      </c>
    </row>
    <row r="3750" spans="1:2">
      <c r="A3750" s="119" t="s">
        <v>1553</v>
      </c>
      <c r="B3750" s="221">
        <v>27762.75</v>
      </c>
    </row>
    <row r="3751" spans="1:2">
      <c r="A3751" s="119" t="s">
        <v>1554</v>
      </c>
      <c r="B3751" s="221">
        <v>27762.75</v>
      </c>
    </row>
    <row r="3752" spans="1:2">
      <c r="A3752" s="119" t="s">
        <v>1555</v>
      </c>
      <c r="B3752" s="221">
        <v>27762.75</v>
      </c>
    </row>
    <row r="3753" spans="1:2">
      <c r="A3753" s="119" t="s">
        <v>1556</v>
      </c>
      <c r="B3753" s="221">
        <v>27762.75</v>
      </c>
    </row>
    <row r="3754" spans="1:2">
      <c r="A3754" s="119" t="s">
        <v>1557</v>
      </c>
      <c r="B3754" s="221">
        <v>27762.75</v>
      </c>
    </row>
    <row r="3755" spans="1:2">
      <c r="A3755" s="119" t="s">
        <v>1558</v>
      </c>
      <c r="B3755" s="221">
        <v>27762.75</v>
      </c>
    </row>
    <row r="3756" spans="1:2">
      <c r="A3756" s="119" t="s">
        <v>1559</v>
      </c>
      <c r="B3756" s="221">
        <v>27762.75</v>
      </c>
    </row>
    <row r="3757" spans="1:2">
      <c r="A3757" s="119" t="s">
        <v>1560</v>
      </c>
      <c r="B3757" s="221">
        <v>27762.75</v>
      </c>
    </row>
    <row r="3758" spans="1:2">
      <c r="A3758" s="119" t="s">
        <v>1561</v>
      </c>
      <c r="B3758" s="221">
        <v>27762.75</v>
      </c>
    </row>
    <row r="3759" spans="1:2">
      <c r="A3759" s="119" t="s">
        <v>1562</v>
      </c>
      <c r="B3759" s="221">
        <v>27762.75</v>
      </c>
    </row>
    <row r="3760" spans="1:2">
      <c r="A3760" s="119" t="s">
        <v>1563</v>
      </c>
      <c r="B3760" s="221">
        <v>27762.75</v>
      </c>
    </row>
    <row r="3761" spans="1:2">
      <c r="A3761" s="276">
        <v>42919</v>
      </c>
      <c r="B3761" s="221">
        <v>27764.25</v>
      </c>
    </row>
    <row r="3762" spans="1:2">
      <c r="A3762" s="276">
        <v>42920</v>
      </c>
      <c r="B3762" s="221">
        <v>27764.25</v>
      </c>
    </row>
    <row r="3763" spans="1:2">
      <c r="A3763" s="276">
        <v>42921</v>
      </c>
      <c r="B3763" s="221">
        <v>27764.25</v>
      </c>
    </row>
    <row r="3764" spans="1:2">
      <c r="A3764" s="276">
        <v>42922</v>
      </c>
      <c r="B3764" s="221">
        <v>27764.25</v>
      </c>
    </row>
    <row r="3765" spans="1:2">
      <c r="A3765" s="276">
        <v>42923</v>
      </c>
      <c r="B3765" s="221">
        <v>27764.25</v>
      </c>
    </row>
    <row r="3766" spans="1:2">
      <c r="A3766" s="276">
        <v>42926</v>
      </c>
      <c r="B3766" s="221">
        <v>27764.25</v>
      </c>
    </row>
    <row r="3767" spans="1:2">
      <c r="A3767" s="276">
        <v>42927</v>
      </c>
      <c r="B3767" s="221">
        <v>27764.25</v>
      </c>
    </row>
    <row r="3768" spans="1:2">
      <c r="A3768" s="276">
        <v>42928</v>
      </c>
      <c r="B3768" s="221">
        <v>27764.25</v>
      </c>
    </row>
    <row r="3769" spans="1:2">
      <c r="A3769" s="276">
        <v>42929</v>
      </c>
      <c r="B3769" s="221">
        <v>27764.25</v>
      </c>
    </row>
    <row r="3770" spans="1:2">
      <c r="A3770" s="276">
        <v>42930</v>
      </c>
      <c r="B3770" s="221">
        <v>27764.25</v>
      </c>
    </row>
    <row r="3771" spans="1:2">
      <c r="A3771" s="276">
        <v>42933</v>
      </c>
      <c r="B3771" s="221">
        <v>27764.25</v>
      </c>
    </row>
    <row r="3772" spans="1:2">
      <c r="A3772" s="276">
        <v>42934</v>
      </c>
      <c r="B3772" s="221">
        <v>27764.25</v>
      </c>
    </row>
    <row r="3773" spans="1:2">
      <c r="A3773" s="276">
        <v>42935</v>
      </c>
      <c r="B3773" s="221">
        <v>27764.25</v>
      </c>
    </row>
    <row r="3774" spans="1:2">
      <c r="A3774" s="276">
        <v>42936</v>
      </c>
      <c r="B3774" s="221">
        <v>27764.25</v>
      </c>
    </row>
    <row r="3775" spans="1:2">
      <c r="A3775" s="276">
        <v>42937</v>
      </c>
      <c r="B3775" s="221">
        <v>27764.25</v>
      </c>
    </row>
    <row r="3776" spans="1:2">
      <c r="A3776" s="276">
        <v>42940</v>
      </c>
      <c r="B3776" s="221">
        <v>27764.25</v>
      </c>
    </row>
    <row r="3777" spans="1:2">
      <c r="A3777" s="276">
        <v>42941</v>
      </c>
      <c r="B3777" s="221">
        <v>27764.25</v>
      </c>
    </row>
    <row r="3778" spans="1:2">
      <c r="A3778" s="276">
        <v>42942</v>
      </c>
      <c r="B3778" s="221">
        <v>27764.25</v>
      </c>
    </row>
    <row r="3779" spans="1:2">
      <c r="A3779" s="276">
        <v>42943</v>
      </c>
      <c r="B3779" s="221">
        <v>27764.25</v>
      </c>
    </row>
    <row r="3780" spans="1:2">
      <c r="A3780" s="276">
        <v>42944</v>
      </c>
      <c r="B3780" s="221">
        <v>27764.25</v>
      </c>
    </row>
    <row r="3781" spans="1:2">
      <c r="A3781" s="276">
        <v>42947</v>
      </c>
      <c r="B3781" s="221">
        <v>27764.25</v>
      </c>
    </row>
    <row r="3782" spans="1:2">
      <c r="A3782" s="276">
        <v>42948</v>
      </c>
      <c r="B3782" s="221">
        <v>27768.25</v>
      </c>
    </row>
    <row r="3783" spans="1:2">
      <c r="A3783" s="276">
        <v>42949</v>
      </c>
      <c r="B3783" s="221">
        <v>27768.25</v>
      </c>
    </row>
    <row r="3784" spans="1:2">
      <c r="A3784" s="276">
        <v>42950</v>
      </c>
      <c r="B3784" s="221">
        <v>27768.25</v>
      </c>
    </row>
    <row r="3785" spans="1:2">
      <c r="A3785" s="276">
        <v>42951</v>
      </c>
      <c r="B3785" s="221">
        <v>27768.25</v>
      </c>
    </row>
    <row r="3786" spans="1:2">
      <c r="A3786" s="276">
        <v>42954</v>
      </c>
      <c r="B3786" s="221">
        <v>27768.25</v>
      </c>
    </row>
    <row r="3787" spans="1:2">
      <c r="A3787" s="276">
        <v>42955</v>
      </c>
      <c r="B3787" s="221">
        <v>27768.25</v>
      </c>
    </row>
    <row r="3788" spans="1:2">
      <c r="A3788" s="276">
        <v>42956</v>
      </c>
      <c r="B3788" s="221">
        <v>27768.25</v>
      </c>
    </row>
    <row r="3789" spans="1:2">
      <c r="A3789" s="276">
        <v>42957</v>
      </c>
      <c r="B3789" s="221">
        <v>27768.25</v>
      </c>
    </row>
    <row r="3790" spans="1:2">
      <c r="A3790" s="276">
        <v>42958</v>
      </c>
      <c r="B3790" s="221">
        <v>27768.25</v>
      </c>
    </row>
    <row r="3791" spans="1:2">
      <c r="A3791" s="276">
        <v>42961</v>
      </c>
      <c r="B3791" s="221">
        <v>27768.25</v>
      </c>
    </row>
    <row r="3792" spans="1:2">
      <c r="A3792" s="276">
        <v>42962</v>
      </c>
      <c r="B3792" s="221">
        <v>27768.25</v>
      </c>
    </row>
    <row r="3793" spans="1:2">
      <c r="A3793" s="276">
        <v>42963</v>
      </c>
      <c r="B3793" s="221">
        <v>27768.25</v>
      </c>
    </row>
    <row r="3794" spans="1:2">
      <c r="A3794" s="276">
        <v>42964</v>
      </c>
      <c r="B3794" s="221">
        <v>27768.25</v>
      </c>
    </row>
    <row r="3795" spans="1:2">
      <c r="A3795" s="276">
        <v>42965</v>
      </c>
      <c r="B3795" s="221">
        <v>27768.25</v>
      </c>
    </row>
    <row r="3796" spans="1:2">
      <c r="A3796" s="276">
        <v>42968</v>
      </c>
      <c r="B3796" s="221">
        <v>27768.25</v>
      </c>
    </row>
    <row r="3797" spans="1:2">
      <c r="A3797" s="276">
        <v>42969</v>
      </c>
      <c r="B3797" s="221">
        <v>27768.25</v>
      </c>
    </row>
    <row r="3798" spans="1:2">
      <c r="A3798" s="276">
        <v>42970</v>
      </c>
      <c r="B3798" s="221">
        <v>27768.25</v>
      </c>
    </row>
    <row r="3799" spans="1:2">
      <c r="A3799" s="276">
        <v>42971</v>
      </c>
      <c r="B3799" s="221">
        <v>27768.25</v>
      </c>
    </row>
    <row r="3800" spans="1:2">
      <c r="A3800" s="276">
        <v>42972</v>
      </c>
      <c r="B3800" s="221">
        <v>27768.25</v>
      </c>
    </row>
    <row r="3801" spans="1:2">
      <c r="A3801" s="276">
        <v>42975</v>
      </c>
      <c r="B3801" s="221">
        <v>27768.25</v>
      </c>
    </row>
    <row r="3802" spans="1:2">
      <c r="A3802" s="276">
        <v>42976</v>
      </c>
      <c r="B3802" s="221">
        <v>27768.25</v>
      </c>
    </row>
    <row r="3803" spans="1:2">
      <c r="A3803" s="276">
        <v>42977</v>
      </c>
      <c r="B3803" s="221">
        <v>27768.25</v>
      </c>
    </row>
    <row r="3804" spans="1:2">
      <c r="A3804" s="276">
        <v>42978</v>
      </c>
      <c r="B3804" s="221">
        <v>27768.25</v>
      </c>
    </row>
    <row r="3805" spans="1:2">
      <c r="A3805" s="276">
        <v>42979</v>
      </c>
      <c r="B3805" s="221">
        <v>27768.25</v>
      </c>
    </row>
    <row r="3806" spans="1:2">
      <c r="A3806" s="276">
        <v>42982</v>
      </c>
      <c r="B3806" s="221">
        <v>27768.25</v>
      </c>
    </row>
    <row r="3807" spans="1:2">
      <c r="A3807" s="276">
        <v>42983</v>
      </c>
      <c r="B3807" s="221">
        <v>27768.25</v>
      </c>
    </row>
    <row r="3808" spans="1:2">
      <c r="A3808" s="276">
        <v>42984</v>
      </c>
      <c r="B3808" s="221">
        <v>27768.25</v>
      </c>
    </row>
    <row r="3809" spans="1:2">
      <c r="A3809" s="276">
        <v>42986</v>
      </c>
      <c r="B3809" s="221">
        <v>27768.25</v>
      </c>
    </row>
    <row r="3810" spans="1:2">
      <c r="A3810" s="276">
        <v>42989</v>
      </c>
      <c r="B3810" s="221">
        <v>27768.25</v>
      </c>
    </row>
    <row r="3811" spans="1:2">
      <c r="A3811" s="276">
        <v>42990</v>
      </c>
      <c r="B3811" s="221">
        <v>27768.25</v>
      </c>
    </row>
    <row r="3812" spans="1:2">
      <c r="A3812" s="276">
        <v>42991</v>
      </c>
      <c r="B3812" s="221">
        <v>27768.25</v>
      </c>
    </row>
    <row r="3813" spans="1:2">
      <c r="A3813" s="276">
        <v>42992</v>
      </c>
      <c r="B3813" s="221">
        <v>27768.25</v>
      </c>
    </row>
    <row r="3814" spans="1:2">
      <c r="A3814" s="276">
        <v>42993</v>
      </c>
      <c r="B3814" s="221">
        <v>27768.25</v>
      </c>
    </row>
    <row r="3815" spans="1:2">
      <c r="A3815" s="276">
        <v>42996</v>
      </c>
      <c r="B3815" s="221">
        <v>27768.25</v>
      </c>
    </row>
    <row r="3816" spans="1:2">
      <c r="A3816" s="276">
        <v>42997</v>
      </c>
      <c r="B3816" s="221">
        <v>27768.25</v>
      </c>
    </row>
    <row r="3817" spans="1:2">
      <c r="A3817" s="276">
        <v>42998</v>
      </c>
      <c r="B3817" s="221">
        <v>27768.25</v>
      </c>
    </row>
    <row r="3818" spans="1:2">
      <c r="A3818" s="276">
        <v>42999</v>
      </c>
      <c r="B3818" s="221">
        <v>27768.25</v>
      </c>
    </row>
    <row r="3819" spans="1:2">
      <c r="A3819" s="276">
        <v>43000</v>
      </c>
      <c r="B3819" s="221">
        <v>27768.25</v>
      </c>
    </row>
    <row r="3820" spans="1:2">
      <c r="A3820" s="276">
        <v>43003</v>
      </c>
      <c r="B3820" s="221">
        <v>27768.25</v>
      </c>
    </row>
    <row r="3821" spans="1:2">
      <c r="A3821" s="276">
        <v>43004</v>
      </c>
      <c r="B3821" s="221">
        <v>27768.25</v>
      </c>
    </row>
    <row r="3822" spans="1:2">
      <c r="A3822" s="276">
        <v>43005</v>
      </c>
      <c r="B3822" s="221">
        <v>27768.25</v>
      </c>
    </row>
    <row r="3823" spans="1:2">
      <c r="A3823" s="276">
        <v>43006</v>
      </c>
      <c r="B3823" s="221">
        <v>27768.25</v>
      </c>
    </row>
    <row r="3824" spans="1:2">
      <c r="A3824" s="276">
        <v>43007</v>
      </c>
      <c r="B3824" s="221">
        <v>27768.25</v>
      </c>
    </row>
    <row r="3825" spans="1:2">
      <c r="A3825" s="276">
        <v>43010</v>
      </c>
      <c r="B3825" s="221">
        <v>23793.5</v>
      </c>
    </row>
    <row r="3826" spans="1:2">
      <c r="A3826" s="276">
        <v>43011</v>
      </c>
      <c r="B3826" s="221">
        <v>23793.5</v>
      </c>
    </row>
    <row r="3827" spans="1:2">
      <c r="A3827" s="276">
        <v>43012</v>
      </c>
      <c r="B3827" s="221">
        <v>23793.5</v>
      </c>
    </row>
    <row r="3828" spans="1:2">
      <c r="A3828" s="276">
        <v>43013</v>
      </c>
      <c r="B3828" s="221">
        <v>23793.5</v>
      </c>
    </row>
    <row r="3829" spans="1:2">
      <c r="A3829" s="276">
        <v>43014</v>
      </c>
      <c r="B3829" s="221">
        <v>23793.5</v>
      </c>
    </row>
    <row r="3830" spans="1:2">
      <c r="A3830" s="276">
        <v>43017</v>
      </c>
      <c r="B3830" s="221">
        <v>23793.5</v>
      </c>
    </row>
    <row r="3831" spans="1:2">
      <c r="A3831" s="276">
        <v>43018</v>
      </c>
      <c r="B3831" s="221">
        <v>23793.5</v>
      </c>
    </row>
    <row r="3832" spans="1:2">
      <c r="A3832" s="276">
        <v>43019</v>
      </c>
      <c r="B3832" s="221">
        <v>23793.5</v>
      </c>
    </row>
    <row r="3833" spans="1:2">
      <c r="A3833" s="276">
        <v>43021</v>
      </c>
      <c r="B3833" s="221">
        <v>23793.5</v>
      </c>
    </row>
    <row r="3834" spans="1:2">
      <c r="A3834" s="276">
        <v>43024</v>
      </c>
      <c r="B3834" s="221">
        <v>23793.5</v>
      </c>
    </row>
    <row r="3835" spans="1:2">
      <c r="A3835" s="276">
        <v>43025</v>
      </c>
      <c r="B3835" s="221">
        <v>23793.5</v>
      </c>
    </row>
    <row r="3836" spans="1:2">
      <c r="A3836" s="276">
        <v>43026</v>
      </c>
      <c r="B3836" s="221">
        <v>23793.5</v>
      </c>
    </row>
    <row r="3837" spans="1:2">
      <c r="A3837" s="276">
        <v>43027</v>
      </c>
      <c r="B3837" s="221">
        <v>23793.5</v>
      </c>
    </row>
    <row r="3838" spans="1:2">
      <c r="A3838" s="276">
        <v>43028</v>
      </c>
      <c r="B3838" s="221">
        <v>23793.5</v>
      </c>
    </row>
    <row r="3839" spans="1:2">
      <c r="A3839" s="276">
        <v>43031</v>
      </c>
      <c r="B3839" s="221">
        <v>23793.5</v>
      </c>
    </row>
    <row r="3840" spans="1:2">
      <c r="A3840" s="276">
        <v>43032</v>
      </c>
      <c r="B3840" s="221">
        <v>23793.5</v>
      </c>
    </row>
    <row r="3841" spans="1:2">
      <c r="A3841" s="276">
        <v>43033</v>
      </c>
      <c r="B3841" s="221">
        <v>23793.5</v>
      </c>
    </row>
    <row r="3842" spans="1:2">
      <c r="A3842" s="276">
        <v>43034</v>
      </c>
      <c r="B3842" s="221">
        <v>23793.5</v>
      </c>
    </row>
    <row r="3843" spans="1:2">
      <c r="A3843" s="276">
        <v>43035</v>
      </c>
      <c r="B3843" s="221">
        <v>23793.5</v>
      </c>
    </row>
    <row r="3844" spans="1:2">
      <c r="A3844" s="276">
        <v>43038</v>
      </c>
      <c r="B3844" s="221">
        <v>23793.5</v>
      </c>
    </row>
    <row r="3845" spans="1:2">
      <c r="A3845" s="276">
        <v>43039</v>
      </c>
      <c r="B3845" s="221">
        <v>23793.5</v>
      </c>
    </row>
    <row r="3846" spans="1:2">
      <c r="A3846" s="276">
        <v>43040</v>
      </c>
      <c r="B3846" s="221">
        <v>23793.5</v>
      </c>
    </row>
    <row r="3847" spans="1:2">
      <c r="A3847" s="276">
        <v>43042</v>
      </c>
      <c r="B3847" s="221">
        <v>23793.5</v>
      </c>
    </row>
    <row r="3848" spans="1:2">
      <c r="A3848" s="276">
        <v>43045</v>
      </c>
      <c r="B3848" s="221">
        <v>23793.5</v>
      </c>
    </row>
    <row r="3849" spans="1:2">
      <c r="A3849" s="276">
        <v>43046</v>
      </c>
      <c r="B3849" s="221">
        <v>23793.5</v>
      </c>
    </row>
    <row r="3850" spans="1:2">
      <c r="A3850" s="276">
        <v>43047</v>
      </c>
      <c r="B3850" s="221">
        <v>23793.5</v>
      </c>
    </row>
    <row r="3851" spans="1:2">
      <c r="A3851" s="276">
        <v>43048</v>
      </c>
      <c r="B3851" s="221">
        <v>23793.5</v>
      </c>
    </row>
    <row r="3852" spans="1:2">
      <c r="A3852" s="276">
        <v>43049</v>
      </c>
      <c r="B3852" s="221">
        <v>23793.5</v>
      </c>
    </row>
    <row r="3853" spans="1:2">
      <c r="A3853" s="276">
        <v>43052</v>
      </c>
      <c r="B3853" s="221">
        <v>23793.5</v>
      </c>
    </row>
    <row r="3854" spans="1:2">
      <c r="A3854" s="276">
        <v>43053</v>
      </c>
      <c r="B3854" s="221">
        <v>23793.5</v>
      </c>
    </row>
    <row r="3855" spans="1:2">
      <c r="A3855" s="276">
        <v>43055</v>
      </c>
      <c r="B3855" s="221">
        <v>23793.5</v>
      </c>
    </row>
    <row r="3856" spans="1:2">
      <c r="A3856" s="276">
        <v>43056</v>
      </c>
      <c r="B3856" s="221">
        <v>23793.5</v>
      </c>
    </row>
    <row r="3857" spans="1:2">
      <c r="A3857" s="276">
        <v>43060</v>
      </c>
      <c r="B3857" s="221">
        <v>23793.5</v>
      </c>
    </row>
    <row r="3858" spans="1:2">
      <c r="A3858" s="276">
        <v>43061</v>
      </c>
      <c r="B3858" s="221">
        <v>23793.5</v>
      </c>
    </row>
    <row r="3859" spans="1:2">
      <c r="A3859" s="276">
        <v>43062</v>
      </c>
      <c r="B3859" s="221">
        <v>23793.5</v>
      </c>
    </row>
    <row r="3860" spans="1:2">
      <c r="A3860" s="276">
        <v>43063</v>
      </c>
      <c r="B3860" s="221">
        <v>23793.5</v>
      </c>
    </row>
    <row r="3861" spans="1:2">
      <c r="A3861" s="276">
        <v>43066</v>
      </c>
      <c r="B3861" s="221">
        <v>23793.5</v>
      </c>
    </row>
    <row r="3862" spans="1:2">
      <c r="A3862" s="276">
        <v>43067</v>
      </c>
      <c r="B3862" s="221">
        <v>23793.5</v>
      </c>
    </row>
    <row r="3863" spans="1:2">
      <c r="A3863" s="276">
        <v>43068</v>
      </c>
      <c r="B3863" s="221">
        <v>23793.5</v>
      </c>
    </row>
    <row r="3864" spans="1:2">
      <c r="A3864" s="276">
        <v>43069</v>
      </c>
      <c r="B3864" s="221">
        <v>23793.5</v>
      </c>
    </row>
    <row r="3865" spans="1:2">
      <c r="A3865" s="276">
        <v>43070</v>
      </c>
      <c r="B3865" s="221">
        <v>23793.5</v>
      </c>
    </row>
    <row r="3866" spans="1:2">
      <c r="A3866" s="276">
        <v>43073</v>
      </c>
      <c r="B3866" s="221">
        <v>23793.5</v>
      </c>
    </row>
    <row r="3867" spans="1:2">
      <c r="A3867" s="276">
        <v>43074</v>
      </c>
      <c r="B3867" s="221">
        <v>23793.5</v>
      </c>
    </row>
    <row r="3868" spans="1:2">
      <c r="A3868" s="276">
        <v>43075</v>
      </c>
      <c r="B3868" s="221">
        <v>23793.5</v>
      </c>
    </row>
    <row r="3869" spans="1:2">
      <c r="A3869" s="276">
        <v>43076</v>
      </c>
      <c r="B3869" s="221">
        <v>23793.5</v>
      </c>
    </row>
    <row r="3870" spans="1:2">
      <c r="A3870" s="276">
        <v>43077</v>
      </c>
      <c r="B3870" s="221">
        <v>23793.5</v>
      </c>
    </row>
    <row r="3871" spans="1:2">
      <c r="A3871" s="276">
        <v>43080</v>
      </c>
      <c r="B3871" s="221">
        <v>23793.5</v>
      </c>
    </row>
    <row r="3872" spans="1:2">
      <c r="A3872" s="276">
        <v>43081</v>
      </c>
      <c r="B3872" s="221">
        <v>23793.5</v>
      </c>
    </row>
    <row r="3873" spans="1:2">
      <c r="A3873" s="276">
        <v>43082</v>
      </c>
      <c r="B3873" s="221">
        <v>23793.5</v>
      </c>
    </row>
    <row r="3874" spans="1:2">
      <c r="A3874" s="276">
        <v>43083</v>
      </c>
      <c r="B3874" s="221">
        <v>23793.5</v>
      </c>
    </row>
    <row r="3875" spans="1:2">
      <c r="A3875" s="276">
        <v>43084</v>
      </c>
      <c r="B3875" s="221">
        <v>23793.5</v>
      </c>
    </row>
    <row r="3876" spans="1:2">
      <c r="A3876" s="276">
        <v>43087</v>
      </c>
      <c r="B3876" s="221">
        <v>23793.5</v>
      </c>
    </row>
    <row r="3877" spans="1:2">
      <c r="A3877" s="276">
        <v>43088</v>
      </c>
      <c r="B3877" s="221">
        <v>23793.5</v>
      </c>
    </row>
    <row r="3878" spans="1:2">
      <c r="A3878" s="276">
        <v>43089</v>
      </c>
      <c r="B3878" s="221">
        <v>23793.5</v>
      </c>
    </row>
    <row r="3879" spans="1:2">
      <c r="A3879" s="276">
        <v>43090</v>
      </c>
      <c r="B3879" s="221">
        <v>23793.5</v>
      </c>
    </row>
    <row r="3880" spans="1:2">
      <c r="A3880" s="276">
        <v>43091</v>
      </c>
      <c r="B3880" s="221">
        <v>23793.5</v>
      </c>
    </row>
    <row r="3881" spans="1:2">
      <c r="A3881" s="276">
        <v>43095</v>
      </c>
      <c r="B3881" s="221">
        <v>23793.5</v>
      </c>
    </row>
    <row r="3882" spans="1:2">
      <c r="A3882" s="276">
        <v>43096</v>
      </c>
      <c r="B3882" s="221">
        <v>23793.5</v>
      </c>
    </row>
    <row r="3883" spans="1:2">
      <c r="A3883" s="276">
        <v>43097</v>
      </c>
      <c r="B3883" s="221">
        <v>23793.5</v>
      </c>
    </row>
    <row r="3884" spans="1:2">
      <c r="A3884" s="276">
        <v>43102</v>
      </c>
      <c r="B3884" s="221">
        <v>23795.5</v>
      </c>
    </row>
    <row r="3885" spans="1:2">
      <c r="A3885" s="276">
        <v>43103</v>
      </c>
      <c r="B3885" s="221">
        <v>23795.5</v>
      </c>
    </row>
    <row r="3886" spans="1:2">
      <c r="A3886" s="276">
        <v>43104</v>
      </c>
      <c r="B3886" s="221">
        <v>23795.5</v>
      </c>
    </row>
    <row r="3887" spans="1:2">
      <c r="A3887" s="276">
        <v>43105</v>
      </c>
      <c r="B3887" s="221">
        <v>23795.5</v>
      </c>
    </row>
    <row r="3888" spans="1:2">
      <c r="A3888" s="276">
        <v>43108</v>
      </c>
      <c r="B3888" s="221">
        <v>23795.5</v>
      </c>
    </row>
    <row r="3889" spans="1:2">
      <c r="A3889" s="276">
        <v>43109</v>
      </c>
      <c r="B3889" s="221">
        <v>23795.5</v>
      </c>
    </row>
    <row r="3890" spans="1:2">
      <c r="A3890" s="276">
        <v>43110</v>
      </c>
      <c r="B3890" s="221">
        <v>23795.5</v>
      </c>
    </row>
    <row r="3891" spans="1:2">
      <c r="A3891" s="276">
        <v>43111</v>
      </c>
      <c r="B3891" s="221">
        <v>23795.5</v>
      </c>
    </row>
    <row r="3892" spans="1:2">
      <c r="A3892" s="276">
        <v>43112</v>
      </c>
      <c r="B3892" s="221">
        <v>23795.5</v>
      </c>
    </row>
    <row r="3893" spans="1:2">
      <c r="A3893" s="276">
        <v>43115</v>
      </c>
      <c r="B3893" s="221">
        <v>23795.5</v>
      </c>
    </row>
    <row r="3894" spans="1:2">
      <c r="A3894" s="276">
        <v>43116</v>
      </c>
      <c r="B3894" s="221">
        <v>23795.5</v>
      </c>
    </row>
    <row r="3895" spans="1:2">
      <c r="A3895" s="276">
        <v>43117</v>
      </c>
      <c r="B3895" s="221">
        <v>23795.5</v>
      </c>
    </row>
    <row r="3896" spans="1:2">
      <c r="A3896" s="276">
        <v>43118</v>
      </c>
      <c r="B3896" s="221">
        <v>23795.5</v>
      </c>
    </row>
    <row r="3897" spans="1:2">
      <c r="A3897" s="276">
        <v>43119</v>
      </c>
      <c r="B3897" s="221">
        <v>23795.5</v>
      </c>
    </row>
    <row r="3898" spans="1:2">
      <c r="A3898" s="276">
        <v>43122</v>
      </c>
      <c r="B3898" s="221">
        <v>23795.5</v>
      </c>
    </row>
    <row r="3899" spans="1:2">
      <c r="A3899" s="276">
        <v>43123</v>
      </c>
      <c r="B3899" s="221">
        <v>23795.5</v>
      </c>
    </row>
    <row r="3900" spans="1:2">
      <c r="A3900" s="276">
        <v>43124</v>
      </c>
      <c r="B3900" s="221">
        <v>23795.5</v>
      </c>
    </row>
    <row r="3901" spans="1:2">
      <c r="A3901" s="276">
        <v>43126</v>
      </c>
      <c r="B3901" s="221">
        <v>23795.5</v>
      </c>
    </row>
    <row r="3902" spans="1:2">
      <c r="A3902" s="276">
        <v>43129</v>
      </c>
      <c r="B3902" s="221">
        <v>23795.5</v>
      </c>
    </row>
    <row r="3903" spans="1:2">
      <c r="A3903" s="276">
        <v>43130</v>
      </c>
      <c r="B3903" s="221">
        <v>23795.5</v>
      </c>
    </row>
    <row r="3904" spans="1:2">
      <c r="A3904" s="276">
        <v>43131</v>
      </c>
      <c r="B3904" s="221">
        <v>23795.5</v>
      </c>
    </row>
    <row r="3905" spans="1:2">
      <c r="A3905" s="276">
        <v>43132</v>
      </c>
      <c r="B3905" s="221">
        <v>23795.5</v>
      </c>
    </row>
    <row r="3906" spans="1:2">
      <c r="A3906" s="276">
        <v>43133</v>
      </c>
      <c r="B3906" s="221">
        <v>23795.5</v>
      </c>
    </row>
    <row r="3907" spans="1:2">
      <c r="A3907" s="276">
        <v>43136</v>
      </c>
      <c r="B3907" s="221">
        <v>23795.5</v>
      </c>
    </row>
    <row r="3908" spans="1:2">
      <c r="A3908" s="276">
        <v>43137</v>
      </c>
      <c r="B3908" s="221">
        <v>23795.5</v>
      </c>
    </row>
    <row r="3909" spans="1:2">
      <c r="A3909" s="276">
        <v>43138</v>
      </c>
      <c r="B3909" s="221">
        <v>23795.5</v>
      </c>
    </row>
    <row r="3910" spans="1:2">
      <c r="A3910" s="276">
        <v>43139</v>
      </c>
      <c r="B3910" s="221">
        <v>23795.5</v>
      </c>
    </row>
    <row r="3911" spans="1:2">
      <c r="A3911" s="276">
        <v>43140</v>
      </c>
      <c r="B3911" s="221">
        <v>23795.5</v>
      </c>
    </row>
    <row r="3912" spans="1:2">
      <c r="A3912" s="276">
        <v>43145</v>
      </c>
      <c r="B3912" s="221">
        <v>23795.5</v>
      </c>
    </row>
    <row r="3913" spans="1:2">
      <c r="A3913" s="276">
        <v>43146</v>
      </c>
      <c r="B3913" s="221">
        <v>23795.5</v>
      </c>
    </row>
    <row r="3914" spans="1:2">
      <c r="A3914" s="276">
        <v>43147</v>
      </c>
      <c r="B3914" s="221">
        <v>23795.5</v>
      </c>
    </row>
    <row r="3915" spans="1:2">
      <c r="A3915" s="276">
        <v>43150</v>
      </c>
      <c r="B3915" s="221">
        <v>23795.5</v>
      </c>
    </row>
    <row r="3916" spans="1:2">
      <c r="A3916" s="276">
        <v>43151</v>
      </c>
      <c r="B3916" s="221">
        <v>23795.5</v>
      </c>
    </row>
    <row r="3917" spans="1:2">
      <c r="A3917" s="276">
        <v>43152</v>
      </c>
      <c r="B3917" s="221">
        <v>23795.5</v>
      </c>
    </row>
    <row r="3918" spans="1:2">
      <c r="A3918" s="276">
        <v>43153</v>
      </c>
      <c r="B3918" s="221">
        <v>23795.5</v>
      </c>
    </row>
    <row r="3919" spans="1:2">
      <c r="A3919" s="276">
        <v>43154</v>
      </c>
      <c r="B3919" s="221">
        <v>23795.5</v>
      </c>
    </row>
    <row r="3920" spans="1:2">
      <c r="A3920" s="276">
        <v>43157</v>
      </c>
      <c r="B3920" s="221">
        <v>23795.5</v>
      </c>
    </row>
    <row r="3921" spans="1:2">
      <c r="A3921" s="276">
        <v>43158</v>
      </c>
      <c r="B3921" s="221">
        <v>23795.5</v>
      </c>
    </row>
    <row r="3922" spans="1:2">
      <c r="A3922" s="276">
        <v>43159</v>
      </c>
      <c r="B3922" s="221">
        <v>23795.5</v>
      </c>
    </row>
    <row r="3923" spans="1:2">
      <c r="A3923" s="276">
        <v>43160</v>
      </c>
      <c r="B3923" s="221">
        <v>23796.5</v>
      </c>
    </row>
    <row r="3924" spans="1:2">
      <c r="A3924" s="276">
        <v>43161</v>
      </c>
      <c r="B3924" s="221">
        <v>23796.5</v>
      </c>
    </row>
    <row r="3925" spans="1:2">
      <c r="A3925" s="276">
        <v>43164</v>
      </c>
      <c r="B3925" s="221">
        <v>23796.5</v>
      </c>
    </row>
    <row r="3926" spans="1:2">
      <c r="A3926" s="276">
        <v>43165</v>
      </c>
      <c r="B3926" s="221">
        <v>23796.5</v>
      </c>
    </row>
    <row r="3927" spans="1:2">
      <c r="A3927" s="276">
        <v>43166</v>
      </c>
      <c r="B3927" s="221">
        <v>23796.5</v>
      </c>
    </row>
    <row r="3928" spans="1:2">
      <c r="A3928" s="276">
        <v>43167</v>
      </c>
      <c r="B3928" s="221">
        <v>23796.5</v>
      </c>
    </row>
    <row r="3929" spans="1:2">
      <c r="A3929" s="276">
        <v>43168</v>
      </c>
      <c r="B3929" s="221">
        <v>23796.5</v>
      </c>
    </row>
    <row r="3930" spans="1:2">
      <c r="A3930" s="276">
        <v>43171</v>
      </c>
      <c r="B3930" s="221">
        <v>23796.5</v>
      </c>
    </row>
    <row r="3931" spans="1:2">
      <c r="A3931" s="276">
        <v>43172</v>
      </c>
      <c r="B3931" s="221">
        <v>23796.5</v>
      </c>
    </row>
    <row r="3932" spans="1:2">
      <c r="A3932" s="276">
        <v>43173</v>
      </c>
      <c r="B3932" s="221">
        <v>23796.5</v>
      </c>
    </row>
    <row r="3933" spans="1:2">
      <c r="A3933" s="276">
        <v>43174</v>
      </c>
      <c r="B3933" s="221">
        <v>23796.5</v>
      </c>
    </row>
    <row r="3934" spans="1:2">
      <c r="A3934" s="276">
        <v>43175</v>
      </c>
      <c r="B3934" s="221">
        <v>23796.5</v>
      </c>
    </row>
    <row r="3935" spans="1:2">
      <c r="A3935" s="276">
        <v>43178</v>
      </c>
      <c r="B3935" s="221">
        <v>23796.5</v>
      </c>
    </row>
    <row r="3936" spans="1:2">
      <c r="A3936" s="276">
        <v>43179</v>
      </c>
      <c r="B3936" s="221">
        <v>23796.5</v>
      </c>
    </row>
    <row r="3937" spans="1:3">
      <c r="A3937" s="276">
        <v>43180</v>
      </c>
      <c r="B3937" s="221">
        <v>23796.5</v>
      </c>
    </row>
    <row r="3938" spans="1:3">
      <c r="A3938" s="276">
        <v>43181</v>
      </c>
      <c r="B3938" s="221">
        <v>23796.5</v>
      </c>
    </row>
    <row r="3939" spans="1:3">
      <c r="A3939" s="276">
        <v>43182</v>
      </c>
      <c r="B3939" s="221">
        <v>23796.5</v>
      </c>
    </row>
    <row r="3940" spans="1:3">
      <c r="A3940" s="276">
        <v>43185</v>
      </c>
      <c r="B3940" s="221">
        <v>23796.5</v>
      </c>
    </row>
    <row r="3941" spans="1:3">
      <c r="A3941" s="276">
        <v>43186</v>
      </c>
      <c r="B3941" s="221">
        <v>23796.5</v>
      </c>
    </row>
    <row r="3942" spans="1:3">
      <c r="A3942" s="276">
        <v>43187</v>
      </c>
      <c r="B3942" s="221">
        <v>23796.5</v>
      </c>
    </row>
    <row r="3943" spans="1:3">
      <c r="A3943" s="276">
        <v>43188</v>
      </c>
      <c r="B3943" s="221">
        <v>23796.5</v>
      </c>
    </row>
    <row r="3944" spans="1:3">
      <c r="A3944" s="276">
        <v>43192</v>
      </c>
      <c r="B3944" s="221">
        <v>23797.5</v>
      </c>
    </row>
    <row r="3945" spans="1:3">
      <c r="A3945" s="276">
        <v>43193</v>
      </c>
      <c r="B3945" s="221">
        <v>23797.5</v>
      </c>
    </row>
    <row r="3946" spans="1:3">
      <c r="A3946" s="276">
        <v>43194</v>
      </c>
      <c r="B3946" s="221">
        <v>23797.5</v>
      </c>
    </row>
    <row r="3947" spans="1:3">
      <c r="A3947" s="276">
        <v>43195</v>
      </c>
      <c r="B3947" s="221">
        <v>23797.5</v>
      </c>
      <c r="C3947" s="221"/>
    </row>
    <row r="3948" spans="1:3">
      <c r="A3948" s="276">
        <v>43196</v>
      </c>
      <c r="B3948" s="221">
        <v>23797.5</v>
      </c>
      <c r="C3948" s="221"/>
    </row>
    <row r="3949" spans="1:3">
      <c r="A3949" s="276">
        <v>43199</v>
      </c>
      <c r="B3949" s="221">
        <v>23797.5</v>
      </c>
      <c r="C3949" s="221"/>
    </row>
    <row r="3950" spans="1:3">
      <c r="A3950" s="276">
        <v>43200</v>
      </c>
      <c r="B3950" s="221">
        <v>23797.5</v>
      </c>
      <c r="C3950" s="221"/>
    </row>
    <row r="3951" spans="1:3">
      <c r="A3951" s="276">
        <v>43201</v>
      </c>
      <c r="B3951" s="221">
        <v>23797.5</v>
      </c>
      <c r="C3951" s="221"/>
    </row>
    <row r="3952" spans="1:3">
      <c r="A3952" s="276">
        <v>43202</v>
      </c>
      <c r="B3952" s="221">
        <v>23797.5</v>
      </c>
      <c r="C3952" s="221"/>
    </row>
    <row r="3953" spans="1:2">
      <c r="A3953" s="276">
        <v>43203</v>
      </c>
      <c r="B3953" s="221">
        <v>23797.5</v>
      </c>
    </row>
    <row r="3954" spans="1:2">
      <c r="A3954" s="276">
        <v>43206</v>
      </c>
      <c r="B3954" s="221">
        <v>23797.5</v>
      </c>
    </row>
    <row r="3955" spans="1:2">
      <c r="A3955" s="276">
        <v>43207</v>
      </c>
      <c r="B3955" s="221">
        <v>23797.5</v>
      </c>
    </row>
    <row r="3956" spans="1:2">
      <c r="A3956" s="276">
        <v>43208</v>
      </c>
      <c r="B3956" s="221">
        <v>23797.5</v>
      </c>
    </row>
    <row r="3957" spans="1:2">
      <c r="A3957" s="276">
        <v>43209</v>
      </c>
      <c r="B3957" s="221">
        <v>23797.5</v>
      </c>
    </row>
    <row r="3958" spans="1:2">
      <c r="A3958" s="276">
        <v>43210</v>
      </c>
      <c r="B3958" s="221">
        <v>23797.5</v>
      </c>
    </row>
    <row r="3959" spans="1:2">
      <c r="A3959" s="276">
        <v>43213</v>
      </c>
      <c r="B3959" s="221">
        <v>23797.5</v>
      </c>
    </row>
    <row r="3960" spans="1:2">
      <c r="A3960" s="276">
        <v>43214</v>
      </c>
      <c r="B3960" s="221">
        <v>23797.5</v>
      </c>
    </row>
    <row r="3961" spans="1:2">
      <c r="A3961" s="276">
        <v>43215</v>
      </c>
      <c r="B3961" s="221">
        <v>23797.5</v>
      </c>
    </row>
    <row r="3962" spans="1:2">
      <c r="A3962" s="276">
        <v>43216</v>
      </c>
      <c r="B3962" s="221">
        <v>23797.5</v>
      </c>
    </row>
    <row r="3963" spans="1:2">
      <c r="A3963" s="276">
        <v>43217</v>
      </c>
      <c r="B3963" s="221">
        <v>23797.5</v>
      </c>
    </row>
    <row r="3964" spans="1:2">
      <c r="A3964" s="276">
        <v>43220</v>
      </c>
      <c r="B3964" s="221">
        <v>23797.5</v>
      </c>
    </row>
    <row r="3965" spans="1:2">
      <c r="A3965" s="276">
        <v>43222</v>
      </c>
      <c r="B3965" s="221">
        <v>23797.5</v>
      </c>
    </row>
    <row r="3966" spans="1:2">
      <c r="A3966" s="276">
        <v>43223</v>
      </c>
      <c r="B3966" s="221">
        <v>23797.5</v>
      </c>
    </row>
    <row r="3967" spans="1:2">
      <c r="A3967" s="276">
        <v>43224</v>
      </c>
      <c r="B3967" s="221">
        <v>23797.5</v>
      </c>
    </row>
    <row r="3968" spans="1:2">
      <c r="A3968" s="276">
        <v>43227</v>
      </c>
      <c r="B3968" s="221">
        <v>23797.5</v>
      </c>
    </row>
    <row r="3969" spans="1:2">
      <c r="A3969" s="276">
        <v>43228</v>
      </c>
      <c r="B3969" s="221">
        <v>23797.5</v>
      </c>
    </row>
    <row r="3970" spans="1:2">
      <c r="A3970" s="276">
        <v>43229</v>
      </c>
      <c r="B3970" s="221">
        <v>23797.5</v>
      </c>
    </row>
    <row r="3971" spans="1:2">
      <c r="A3971" s="276">
        <v>43230</v>
      </c>
      <c r="B3971" s="221">
        <v>23797.5</v>
      </c>
    </row>
    <row r="3972" spans="1:2">
      <c r="A3972" s="276">
        <v>43231</v>
      </c>
      <c r="B3972" s="221">
        <v>23797.5</v>
      </c>
    </row>
    <row r="3973" spans="1:2">
      <c r="A3973" s="276">
        <v>43234</v>
      </c>
      <c r="B3973" s="221">
        <v>23797.5</v>
      </c>
    </row>
    <row r="3974" spans="1:2">
      <c r="A3974" s="276">
        <v>43235</v>
      </c>
      <c r="B3974" s="221">
        <v>24047.5</v>
      </c>
    </row>
    <row r="3975" spans="1:2">
      <c r="A3975" s="276">
        <v>43236</v>
      </c>
      <c r="B3975" s="221">
        <v>24297.5</v>
      </c>
    </row>
    <row r="3976" spans="1:2">
      <c r="A3976" s="276">
        <v>43237</v>
      </c>
      <c r="B3976" s="221">
        <v>24547.5</v>
      </c>
    </row>
    <row r="3977" spans="1:2">
      <c r="A3977" s="276">
        <v>43238</v>
      </c>
      <c r="B3977" s="221">
        <v>24797.5</v>
      </c>
    </row>
    <row r="3978" spans="1:2">
      <c r="A3978" s="276">
        <v>43241</v>
      </c>
      <c r="B3978" s="221">
        <v>25047.5</v>
      </c>
    </row>
    <row r="3979" spans="1:2">
      <c r="A3979" s="276">
        <v>43242</v>
      </c>
      <c r="B3979" s="221">
        <v>25797.5</v>
      </c>
    </row>
    <row r="3980" spans="1:2">
      <c r="A3980" s="276">
        <v>43243</v>
      </c>
      <c r="B3980" s="221">
        <v>26547.5</v>
      </c>
    </row>
    <row r="3981" spans="1:2">
      <c r="A3981" s="276">
        <v>43244</v>
      </c>
      <c r="B3981" s="221">
        <v>27297.5</v>
      </c>
    </row>
    <row r="3982" spans="1:2">
      <c r="A3982" s="276">
        <v>43245</v>
      </c>
      <c r="B3982" s="221">
        <v>28047.5</v>
      </c>
    </row>
    <row r="3983" spans="1:2">
      <c r="A3983" s="276">
        <v>43248</v>
      </c>
      <c r="B3983" s="221">
        <v>28797.5</v>
      </c>
    </row>
    <row r="3984" spans="1:2">
      <c r="A3984" s="276">
        <v>43249</v>
      </c>
      <c r="B3984" s="221">
        <v>29547.5</v>
      </c>
    </row>
    <row r="3985" spans="1:2">
      <c r="A3985" s="276">
        <v>43250</v>
      </c>
      <c r="B3985" s="221">
        <v>30297.5</v>
      </c>
    </row>
    <row r="3986" spans="1:2">
      <c r="A3986" s="276">
        <v>43252</v>
      </c>
      <c r="B3986" s="221">
        <v>31047.5</v>
      </c>
    </row>
    <row r="3987" spans="1:2">
      <c r="A3987" s="276">
        <v>43255</v>
      </c>
      <c r="B3987" s="221">
        <v>31797.5</v>
      </c>
    </row>
    <row r="3988" spans="1:2">
      <c r="A3988" s="276">
        <v>43256</v>
      </c>
      <c r="B3988" s="221">
        <v>32547.5</v>
      </c>
    </row>
    <row r="3989" spans="1:2">
      <c r="A3989" s="276">
        <v>43257</v>
      </c>
      <c r="B3989" s="221">
        <v>34413.5</v>
      </c>
    </row>
    <row r="3990" spans="1:2">
      <c r="A3990" s="276">
        <v>43258</v>
      </c>
      <c r="B3990" s="221">
        <v>35163.5</v>
      </c>
    </row>
    <row r="3991" spans="1:2">
      <c r="A3991" s="276">
        <v>43259</v>
      </c>
      <c r="B3991" s="221">
        <v>37913.5</v>
      </c>
    </row>
    <row r="3992" spans="1:2">
      <c r="A3992" s="276">
        <v>43262</v>
      </c>
      <c r="B3992" s="221">
        <v>41663.5</v>
      </c>
    </row>
    <row r="3993" spans="1:2">
      <c r="A3993" s="276">
        <v>43263</v>
      </c>
      <c r="B3993" s="221">
        <v>44163.5</v>
      </c>
    </row>
    <row r="3994" spans="1:2">
      <c r="A3994" s="276">
        <v>43264</v>
      </c>
      <c r="B3994" s="221">
        <v>47163.5</v>
      </c>
    </row>
    <row r="3995" spans="1:2">
      <c r="A3995" s="276">
        <v>43265</v>
      </c>
      <c r="B3995" s="221">
        <v>51663.5</v>
      </c>
    </row>
    <row r="3996" spans="1:2">
      <c r="A3996" s="276">
        <v>43266</v>
      </c>
      <c r="B3996" s="221">
        <v>56663.5</v>
      </c>
    </row>
    <row r="3997" spans="1:2">
      <c r="A3997" s="276">
        <v>43269</v>
      </c>
      <c r="B3997" s="221">
        <v>62413.5</v>
      </c>
    </row>
    <row r="3998" spans="1:2">
      <c r="A3998" s="276">
        <v>43270</v>
      </c>
      <c r="B3998" s="221">
        <v>63413.5</v>
      </c>
    </row>
    <row r="3999" spans="1:2">
      <c r="A3999" s="276">
        <v>43271</v>
      </c>
      <c r="B3999" s="221">
        <v>63413.5</v>
      </c>
    </row>
    <row r="4000" spans="1:2">
      <c r="A4000" s="276">
        <v>43272</v>
      </c>
      <c r="B4000" s="221">
        <v>64413.5</v>
      </c>
    </row>
    <row r="4001" spans="1:2">
      <c r="A4001" s="276">
        <v>43273</v>
      </c>
      <c r="B4001" s="221">
        <v>66413.5</v>
      </c>
    </row>
    <row r="4002" spans="1:2">
      <c r="A4002" s="276">
        <v>43276</v>
      </c>
      <c r="B4002" s="221">
        <v>67413.5</v>
      </c>
    </row>
    <row r="4003" spans="1:2">
      <c r="A4003" s="276">
        <v>43277</v>
      </c>
      <c r="B4003" s="221">
        <v>67413.5</v>
      </c>
    </row>
    <row r="4004" spans="1:2">
      <c r="A4004" s="276">
        <v>43278</v>
      </c>
      <c r="B4004" s="221">
        <v>67413.5</v>
      </c>
    </row>
    <row r="4005" spans="1:2">
      <c r="A4005" s="276">
        <v>43279</v>
      </c>
      <c r="B4005" s="221">
        <v>67413.5</v>
      </c>
    </row>
    <row r="4006" spans="1:2">
      <c r="A4006" s="276">
        <v>43280</v>
      </c>
      <c r="B4006" s="221">
        <v>67413.5</v>
      </c>
    </row>
    <row r="4007" spans="1:2">
      <c r="A4007" s="276">
        <v>43283</v>
      </c>
      <c r="B4007" s="221">
        <v>67413.5</v>
      </c>
    </row>
    <row r="4008" spans="1:2">
      <c r="A4008" s="276">
        <v>43284</v>
      </c>
      <c r="B4008" s="221">
        <v>67413.5</v>
      </c>
    </row>
    <row r="4009" spans="1:2">
      <c r="A4009" s="276">
        <v>43285</v>
      </c>
      <c r="B4009" s="221">
        <v>67413.5</v>
      </c>
    </row>
    <row r="4010" spans="1:2">
      <c r="A4010" s="276">
        <v>43286</v>
      </c>
      <c r="B4010" s="221">
        <v>67413.5</v>
      </c>
    </row>
    <row r="4011" spans="1:2">
      <c r="A4011" s="276">
        <v>43287</v>
      </c>
      <c r="B4011" s="221">
        <v>67413.5</v>
      </c>
    </row>
    <row r="4012" spans="1:2">
      <c r="A4012" s="276">
        <v>43291</v>
      </c>
      <c r="B4012" s="221">
        <v>67413.5</v>
      </c>
    </row>
    <row r="4013" spans="1:2">
      <c r="A4013" s="276">
        <v>43292</v>
      </c>
      <c r="B4013" s="221">
        <v>67413.5</v>
      </c>
    </row>
    <row r="4014" spans="1:2">
      <c r="A4014" s="276">
        <v>43293</v>
      </c>
      <c r="B4014" s="221">
        <v>67413.5</v>
      </c>
    </row>
    <row r="4015" spans="1:2">
      <c r="A4015" s="276">
        <v>43294</v>
      </c>
      <c r="B4015" s="221">
        <v>67413.5</v>
      </c>
    </row>
    <row r="4016" spans="1:2">
      <c r="A4016" s="276">
        <v>43297</v>
      </c>
      <c r="B4016" s="221">
        <v>67413.5</v>
      </c>
    </row>
    <row r="4017" spans="1:2">
      <c r="A4017" s="276">
        <v>43298</v>
      </c>
      <c r="B4017" s="221">
        <v>67413.5</v>
      </c>
    </row>
    <row r="4018" spans="1:2">
      <c r="A4018" s="276">
        <v>43299</v>
      </c>
      <c r="B4018" s="221">
        <v>67413.5</v>
      </c>
    </row>
    <row r="4019" spans="1:2">
      <c r="A4019" s="276">
        <v>43300</v>
      </c>
      <c r="B4019" s="221">
        <v>67413.5</v>
      </c>
    </row>
    <row r="4020" spans="1:2">
      <c r="A4020" s="276">
        <v>43301</v>
      </c>
      <c r="B4020" s="221">
        <v>67413.5</v>
      </c>
    </row>
    <row r="4021" spans="1:2">
      <c r="A4021" s="276">
        <v>43304</v>
      </c>
      <c r="B4021" s="221">
        <v>67413.5</v>
      </c>
    </row>
    <row r="4022" spans="1:2">
      <c r="A4022" s="276">
        <v>43305</v>
      </c>
      <c r="B4022" s="221">
        <v>67413.5</v>
      </c>
    </row>
    <row r="4023" spans="1:2">
      <c r="A4023" s="276">
        <v>43306</v>
      </c>
      <c r="B4023" s="221">
        <v>67413.5</v>
      </c>
    </row>
    <row r="4024" spans="1:2">
      <c r="A4024" s="276">
        <v>43307</v>
      </c>
      <c r="B4024" s="221">
        <v>67413.5</v>
      </c>
    </row>
    <row r="4025" spans="1:2">
      <c r="A4025" s="276">
        <v>43308</v>
      </c>
      <c r="B4025" s="221">
        <v>67413.5</v>
      </c>
    </row>
    <row r="4026" spans="1:2">
      <c r="A4026" s="276">
        <v>43311</v>
      </c>
      <c r="B4026" s="221">
        <v>67413.5</v>
      </c>
    </row>
    <row r="4027" spans="1:2">
      <c r="A4027" s="276">
        <v>43312</v>
      </c>
      <c r="B4027" s="221">
        <v>67413.5</v>
      </c>
    </row>
    <row r="4028" spans="1:2">
      <c r="A4028" s="276">
        <v>43313</v>
      </c>
      <c r="B4028" s="221">
        <v>67413.5</v>
      </c>
    </row>
    <row r="4029" spans="1:2">
      <c r="A4029" s="276">
        <v>43314</v>
      </c>
      <c r="B4029" s="221">
        <v>67413.5</v>
      </c>
    </row>
    <row r="4030" spans="1:2">
      <c r="A4030" s="276">
        <v>43315</v>
      </c>
      <c r="B4030" s="221">
        <v>67413.5</v>
      </c>
    </row>
    <row r="4031" spans="1:2">
      <c r="A4031" s="276">
        <v>43318</v>
      </c>
      <c r="B4031" s="221">
        <v>67413.5</v>
      </c>
    </row>
    <row r="4032" spans="1:2">
      <c r="A4032" s="276">
        <v>43319</v>
      </c>
      <c r="B4032" s="221">
        <v>67413.5</v>
      </c>
    </row>
    <row r="4033" spans="1:2">
      <c r="A4033" s="276">
        <v>43320</v>
      </c>
      <c r="B4033" s="221">
        <v>67413.5</v>
      </c>
    </row>
    <row r="4034" spans="1:2">
      <c r="A4034" s="276">
        <v>43321</v>
      </c>
      <c r="B4034" s="221">
        <v>67413.5</v>
      </c>
    </row>
    <row r="4035" spans="1:2">
      <c r="A4035" s="276">
        <v>43322</v>
      </c>
      <c r="B4035" s="221">
        <v>67413.5</v>
      </c>
    </row>
    <row r="4036" spans="1:2">
      <c r="A4036" s="276">
        <v>43325</v>
      </c>
      <c r="B4036" s="221">
        <v>67413.5</v>
      </c>
    </row>
    <row r="4037" spans="1:2">
      <c r="A4037" s="276">
        <v>43326</v>
      </c>
      <c r="B4037" s="221">
        <v>67413.5</v>
      </c>
    </row>
    <row r="4038" spans="1:2">
      <c r="A4038" s="276">
        <v>43327</v>
      </c>
      <c r="B4038" s="221">
        <v>67413.5</v>
      </c>
    </row>
    <row r="4039" spans="1:2">
      <c r="A4039" s="276">
        <v>43328</v>
      </c>
      <c r="B4039" s="221">
        <v>67413.5</v>
      </c>
    </row>
    <row r="4040" spans="1:2">
      <c r="A4040" s="276">
        <v>43329</v>
      </c>
      <c r="B4040" s="221">
        <v>67413.5</v>
      </c>
    </row>
    <row r="4041" spans="1:2">
      <c r="A4041" s="276">
        <v>43332</v>
      </c>
      <c r="B4041" s="221">
        <v>67413.5</v>
      </c>
    </row>
    <row r="4042" spans="1:2">
      <c r="A4042" s="276">
        <v>43333</v>
      </c>
      <c r="B4042" s="221">
        <v>67413.5</v>
      </c>
    </row>
    <row r="4043" spans="1:2">
      <c r="A4043" s="276">
        <v>43334</v>
      </c>
      <c r="B4043" s="221">
        <v>67413.5</v>
      </c>
    </row>
    <row r="4044" spans="1:2">
      <c r="A4044" s="276">
        <v>43335</v>
      </c>
      <c r="B4044" s="221">
        <v>67413.5</v>
      </c>
    </row>
    <row r="4045" spans="1:2">
      <c r="A4045" s="276">
        <v>43336</v>
      </c>
      <c r="B4045" s="221">
        <v>67413.5</v>
      </c>
    </row>
    <row r="4046" spans="1:2">
      <c r="A4046" s="276">
        <v>43339</v>
      </c>
      <c r="B4046" s="221">
        <v>67413.5</v>
      </c>
    </row>
    <row r="4047" spans="1:2">
      <c r="A4047" s="276">
        <v>43340</v>
      </c>
      <c r="B4047" s="221">
        <v>67413.5</v>
      </c>
    </row>
    <row r="4048" spans="1:2">
      <c r="A4048" s="276">
        <v>43341</v>
      </c>
      <c r="B4048" s="221">
        <v>67413.5</v>
      </c>
    </row>
    <row r="4049" spans="1:2">
      <c r="A4049" s="276">
        <v>43342</v>
      </c>
      <c r="B4049" s="221">
        <v>67413.5</v>
      </c>
    </row>
    <row r="4050" spans="1:2">
      <c r="A4050" s="276">
        <v>43343</v>
      </c>
      <c r="B4050" s="221">
        <v>68913.5</v>
      </c>
    </row>
  </sheetData>
  <pageMargins left="0.511811024" right="0.511811024" top="0.78740157499999996" bottom="0.78740157499999996" header="0.31496062000000002" footer="0.31496062000000002"/>
  <pageSetup paperSize="9" orientation="portrait" horizontalDpi="90" verticalDpi="90" r:id="rId1"/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114"/>
  <sheetViews>
    <sheetView topLeftCell="A75" workbookViewId="0">
      <selection activeCell="B82" sqref="B82:C82"/>
    </sheetView>
  </sheetViews>
  <sheetFormatPr defaultRowHeight="12.75"/>
  <cols>
    <col min="1" max="1" width="10.140625" bestFit="1" customWidth="1"/>
    <col min="2" max="2" width="27" bestFit="1" customWidth="1"/>
    <col min="3" max="3" width="36.140625" bestFit="1" customWidth="1"/>
    <col min="4" max="4" width="10.140625" bestFit="1" customWidth="1"/>
    <col min="5" max="5" width="9.140625" bestFit="1" customWidth="1"/>
    <col min="6" max="6" width="9.42578125" bestFit="1" customWidth="1"/>
    <col min="7" max="7" width="7.28515625" bestFit="1" customWidth="1"/>
  </cols>
  <sheetData>
    <row r="1" spans="1:3">
      <c r="B1" s="275" t="s">
        <v>1467</v>
      </c>
      <c r="C1" s="275" t="s">
        <v>1468</v>
      </c>
    </row>
    <row r="2" spans="1:3">
      <c r="A2" s="2">
        <v>40878</v>
      </c>
      <c r="B2" s="108">
        <f>'Swaps Cambiais'!B2420</f>
        <v>-1616.25</v>
      </c>
      <c r="C2" s="114">
        <f>Câmbio!B289</f>
        <v>1.8751</v>
      </c>
    </row>
    <row r="3" spans="1:3">
      <c r="A3" s="2">
        <v>40909</v>
      </c>
      <c r="B3" s="108">
        <f>'Swaps Cambiais'!B2440</f>
        <v>-1420</v>
      </c>
      <c r="C3" s="114">
        <f>Câmbio!B290</f>
        <v>1.7384999999999999</v>
      </c>
    </row>
    <row r="4" spans="1:3">
      <c r="A4" s="2">
        <v>40940</v>
      </c>
      <c r="B4" s="108">
        <f>'Swaps Cambiais'!B2460</f>
        <v>-1595</v>
      </c>
      <c r="C4" s="114">
        <f>Câmbio!B291</f>
        <v>1.7085999999999999</v>
      </c>
    </row>
    <row r="5" spans="1:3">
      <c r="A5" s="2">
        <v>40969</v>
      </c>
      <c r="B5" s="108">
        <f>'Swaps Cambiais'!B2482</f>
        <v>-3120</v>
      </c>
      <c r="C5" s="114">
        <f>Câmbio!B292</f>
        <v>1.8214999999999999</v>
      </c>
    </row>
    <row r="6" spans="1:3">
      <c r="A6" s="2">
        <v>41000</v>
      </c>
      <c r="B6" s="108">
        <f>'Swaps Cambiais'!B2502</f>
        <v>-3120</v>
      </c>
      <c r="C6" s="114">
        <f>Câmbio!B293</f>
        <v>1.8912</v>
      </c>
    </row>
    <row r="7" spans="1:3">
      <c r="A7" s="2">
        <v>41030</v>
      </c>
      <c r="B7" s="108">
        <f>'Swaps Cambiais'!B2524</f>
        <v>2310</v>
      </c>
      <c r="C7" s="114">
        <f>Câmbio!B294</f>
        <v>2.0217000000000001</v>
      </c>
    </row>
    <row r="8" spans="1:3">
      <c r="A8" s="2">
        <v>41061</v>
      </c>
      <c r="B8" s="108">
        <f>'Swaps Cambiais'!B2544</f>
        <v>4745</v>
      </c>
      <c r="C8" s="114">
        <f>Câmbio!B295</f>
        <v>2.0207000000000002</v>
      </c>
    </row>
    <row r="9" spans="1:3">
      <c r="A9" s="2">
        <v>41091</v>
      </c>
      <c r="B9" s="108">
        <f>'Swaps Cambiais'!B2565</f>
        <v>10820</v>
      </c>
      <c r="C9" s="114">
        <f>Câmbio!B296</f>
        <v>2.0493999999999999</v>
      </c>
    </row>
    <row r="10" spans="1:3">
      <c r="A10" s="2">
        <v>41122</v>
      </c>
      <c r="B10" s="108">
        <f>'Swaps Cambiais'!B2588</f>
        <v>5900</v>
      </c>
      <c r="C10" s="114">
        <f>Câmbio!B297</f>
        <v>2.0366</v>
      </c>
    </row>
    <row r="11" spans="1:3">
      <c r="A11" s="2">
        <v>41153</v>
      </c>
      <c r="B11" s="108">
        <f>'Swaps Cambiais'!B2607</f>
        <v>-3905</v>
      </c>
      <c r="C11" s="114">
        <f>Câmbio!B298</f>
        <v>2.0299999999999998</v>
      </c>
    </row>
    <row r="12" spans="1:3">
      <c r="A12" s="2">
        <v>41183</v>
      </c>
      <c r="B12" s="108">
        <f>'Swaps Cambiais'!B2629</f>
        <v>-4940</v>
      </c>
      <c r="C12" s="114">
        <f>Câmbio!B299</f>
        <v>2.0308000000000002</v>
      </c>
    </row>
    <row r="13" spans="1:3">
      <c r="A13" s="2">
        <v>41214</v>
      </c>
      <c r="B13" s="108">
        <f>'Swaps Cambiais'!B2648</f>
        <v>-3390</v>
      </c>
      <c r="C13" s="114">
        <f>Câmbio!B300</f>
        <v>2.1067999999999998</v>
      </c>
    </row>
    <row r="14" spans="1:3">
      <c r="A14" s="2">
        <v>41244</v>
      </c>
      <c r="B14" s="108">
        <f>'Swaps Cambiais'!B2666</f>
        <v>2065</v>
      </c>
      <c r="C14" s="114">
        <f>Câmbio!B301</f>
        <v>2.0428999999999999</v>
      </c>
    </row>
    <row r="15" spans="1:3">
      <c r="A15" s="2">
        <v>41275</v>
      </c>
      <c r="B15" s="108">
        <f>'Swaps Cambiais'!B2687</f>
        <v>1850</v>
      </c>
      <c r="C15" s="114">
        <f>Câmbio!B302</f>
        <v>1.9877</v>
      </c>
    </row>
    <row r="16" spans="1:3">
      <c r="A16" s="2">
        <v>41306</v>
      </c>
      <c r="B16" s="108">
        <f>'Swaps Cambiais'!B2705</f>
        <v>0</v>
      </c>
      <c r="C16" s="114">
        <f>Câmbio!B303</f>
        <v>1.9749000000000001</v>
      </c>
    </row>
    <row r="17" spans="1:3">
      <c r="A17" s="2">
        <v>41334</v>
      </c>
      <c r="B17" s="108">
        <f>'Swaps Cambiais'!B2725</f>
        <v>0</v>
      </c>
      <c r="C17" s="114">
        <f>Câmbio!B304</f>
        <v>2.0131999999999999</v>
      </c>
    </row>
    <row r="18" spans="1:3">
      <c r="A18" s="2">
        <v>41365</v>
      </c>
      <c r="B18" s="108">
        <f>'Swaps Cambiais'!B2747</f>
        <v>0</v>
      </c>
      <c r="C18" s="114">
        <f>Câmbio!B305</f>
        <v>2.0011000000000001</v>
      </c>
    </row>
    <row r="19" spans="1:3">
      <c r="A19" s="2">
        <v>41395</v>
      </c>
      <c r="B19" s="109">
        <f>'Swaps Cambiais'!B2768</f>
        <v>0</v>
      </c>
      <c r="C19" s="114">
        <f>Câmbio!B306</f>
        <v>2.1314000000000002</v>
      </c>
    </row>
    <row r="20" spans="1:3">
      <c r="A20" s="2">
        <v>41426</v>
      </c>
      <c r="B20" s="109">
        <f>'Swaps Cambiais'!B2788</f>
        <v>17960</v>
      </c>
      <c r="C20" s="114">
        <f>Câmbio!B307</f>
        <v>2.2149999999999999</v>
      </c>
    </row>
    <row r="21" spans="1:3">
      <c r="A21" s="2">
        <v>41456</v>
      </c>
      <c r="B21" s="109">
        <f>'Swaps Cambiais'!B2810</f>
        <v>26605</v>
      </c>
      <c r="C21" s="114">
        <f>Câmbio!B308</f>
        <v>2.2896999999999998</v>
      </c>
    </row>
    <row r="22" spans="1:3">
      <c r="A22" s="2">
        <v>41487</v>
      </c>
      <c r="B22" s="109">
        <f>'Swaps Cambiais'!B2832</f>
        <v>43032.5</v>
      </c>
      <c r="C22" s="114">
        <f>Câmbio!B309</f>
        <v>2.3719000000000001</v>
      </c>
    </row>
    <row r="23" spans="1:3">
      <c r="A23" s="2">
        <v>41518</v>
      </c>
      <c r="B23" s="109">
        <f>'Swaps Cambiais'!B2853</f>
        <v>53475</v>
      </c>
      <c r="C23" s="114">
        <f>Câmbio!B310</f>
        <v>2.2294</v>
      </c>
    </row>
    <row r="24" spans="1:3">
      <c r="A24" s="2">
        <v>41548</v>
      </c>
      <c r="B24" s="109">
        <f>'Swaps Cambiais'!B2876</f>
        <v>62975</v>
      </c>
      <c r="C24" s="114">
        <f>Câmbio!B311</f>
        <v>2.202</v>
      </c>
    </row>
    <row r="25" spans="1:3">
      <c r="A25" s="2">
        <v>41579</v>
      </c>
      <c r="B25" s="109">
        <f>'Swaps Cambiais'!B2914</f>
        <v>75105</v>
      </c>
      <c r="C25" s="114">
        <f>Câmbio!B312</f>
        <v>2.3243</v>
      </c>
    </row>
    <row r="26" spans="1:3">
      <c r="A26" s="2">
        <v>41609</v>
      </c>
      <c r="B26" s="109">
        <f>'Swaps Cambiais'!B2914</f>
        <v>75105</v>
      </c>
      <c r="C26" s="114">
        <f>Câmbio!B313</f>
        <v>2.3420000000000001</v>
      </c>
    </row>
    <row r="27" spans="1:3">
      <c r="A27" s="2">
        <v>41640</v>
      </c>
      <c r="B27" s="109">
        <f>'Swaps Cambiais'!B2935</f>
        <v>79605</v>
      </c>
      <c r="C27" s="114">
        <f>Câmbio!B314</f>
        <v>2.4257</v>
      </c>
    </row>
    <row r="28" spans="1:3">
      <c r="A28" s="2">
        <v>41671</v>
      </c>
      <c r="B28" s="109">
        <f>'Swaps Cambiais'!B2956</f>
        <v>83805</v>
      </c>
      <c r="C28" s="114">
        <f>Câmbio!B315</f>
        <v>2.3327</v>
      </c>
    </row>
    <row r="29" spans="1:3">
      <c r="A29" s="2">
        <v>41699</v>
      </c>
      <c r="B29" s="109">
        <f>'Swaps Cambiais'!B2975</f>
        <v>87405</v>
      </c>
      <c r="C29" s="114">
        <f>Câmbio!B316</f>
        <v>2.2624</v>
      </c>
    </row>
    <row r="30" spans="1:3">
      <c r="A30" s="2">
        <v>41730</v>
      </c>
      <c r="B30" s="109">
        <f>'Swaps Cambiais'!B2995</f>
        <v>88757.5</v>
      </c>
      <c r="C30" s="114">
        <f>Câmbio!B317</f>
        <v>2.2353999999999998</v>
      </c>
    </row>
    <row r="31" spans="1:3">
      <c r="A31" s="2">
        <v>41760</v>
      </c>
      <c r="B31" s="109">
        <f>'Swaps Cambiais'!B3016</f>
        <v>90725</v>
      </c>
      <c r="C31" s="114">
        <f>Câmbio!B318</f>
        <v>2.2383999999999999</v>
      </c>
    </row>
    <row r="32" spans="1:3">
      <c r="A32" s="2">
        <v>41791</v>
      </c>
      <c r="B32" s="109">
        <f>'Swaps Cambiais'!B3035</f>
        <v>89872.5</v>
      </c>
      <c r="C32" s="114">
        <f>Câmbio!B319</f>
        <v>2.2019000000000002</v>
      </c>
    </row>
    <row r="33" spans="1:3">
      <c r="A33" s="2">
        <v>41821</v>
      </c>
      <c r="B33" s="109">
        <f>'Swaps Cambiais'!B3057</f>
        <v>92762.5</v>
      </c>
      <c r="C33" s="114">
        <f>Câmbio!B320</f>
        <v>2.2667999999999999</v>
      </c>
    </row>
    <row r="34" spans="1:3">
      <c r="A34" s="2">
        <v>41852</v>
      </c>
      <c r="B34" s="109">
        <f>'Swaps Cambiais'!B3078</f>
        <v>94156</v>
      </c>
      <c r="C34" s="114">
        <f>Câmbio!B321</f>
        <v>2.2389999999999999</v>
      </c>
    </row>
    <row r="35" spans="1:3">
      <c r="A35" s="2">
        <v>41883</v>
      </c>
      <c r="B35" s="109">
        <f>'Swaps Cambiais'!B3100</f>
        <v>97486</v>
      </c>
      <c r="C35" s="114">
        <f>Câmbio!B322</f>
        <v>2.4504000000000001</v>
      </c>
    </row>
    <row r="36" spans="1:3">
      <c r="A36" s="2">
        <v>41913</v>
      </c>
      <c r="B36" s="109">
        <f>'Swaps Cambiais'!B3123</f>
        <v>102009</v>
      </c>
      <c r="C36" s="114">
        <f>Câmbio!B323</f>
        <v>2.4436</v>
      </c>
    </row>
    <row r="37" spans="1:3">
      <c r="A37" s="2">
        <v>41944</v>
      </c>
      <c r="B37" s="109">
        <f>'Swaps Cambiais'!B3142</f>
        <v>105769</v>
      </c>
      <c r="C37" s="114">
        <f>Câmbio!B324</f>
        <v>2.5594999999999999</v>
      </c>
    </row>
    <row r="38" spans="1:3">
      <c r="A38" s="2">
        <v>41974</v>
      </c>
      <c r="B38" s="109">
        <f>'Swaps Cambiais'!B3162</f>
        <v>109588</v>
      </c>
      <c r="C38" s="114">
        <f>Câmbio!B325</f>
        <v>2.6556000000000002</v>
      </c>
    </row>
    <row r="39" spans="1:3">
      <c r="A39" s="2">
        <v>42005</v>
      </c>
      <c r="B39" s="109">
        <f>'Swaps Cambiais'!B3183</f>
        <v>111461</v>
      </c>
      <c r="C39" s="114">
        <f>Câmbio!B326</f>
        <v>2.6617000000000002</v>
      </c>
    </row>
    <row r="40" spans="1:3">
      <c r="A40" s="2">
        <v>42036</v>
      </c>
      <c r="B40" s="109">
        <f>'Swaps Cambiais'!B3201</f>
        <v>112756</v>
      </c>
      <c r="C40" s="114">
        <f>Câmbio!B327</f>
        <v>2.8776999999999999</v>
      </c>
    </row>
    <row r="41" spans="1:3">
      <c r="A41" s="2">
        <v>42064</v>
      </c>
      <c r="B41" s="109">
        <f>'Swaps Cambiais'!B3223</f>
        <v>114918</v>
      </c>
      <c r="C41" s="114">
        <f>Câmbio!B328</f>
        <v>3.2073999999999998</v>
      </c>
    </row>
    <row r="42" spans="1:3">
      <c r="A42" s="2">
        <v>42095</v>
      </c>
      <c r="B42" s="109">
        <f>'Swaps Cambiais'!B3243</f>
        <v>112824.5</v>
      </c>
      <c r="C42" s="114">
        <f>Câmbio!B329</f>
        <v>2.9929999999999999</v>
      </c>
    </row>
    <row r="43" spans="1:3">
      <c r="A43" s="2">
        <v>42125</v>
      </c>
      <c r="B43" s="109">
        <f>'Swaps Cambiais'!B3263</f>
        <v>112779.5</v>
      </c>
      <c r="C43" s="114">
        <f>Câmbio!B330</f>
        <v>3.1781000000000001</v>
      </c>
    </row>
    <row r="44" spans="1:3">
      <c r="A44" s="2">
        <v>42156</v>
      </c>
      <c r="B44" s="109">
        <f>'Swaps Cambiais'!B3284</f>
        <v>110819</v>
      </c>
      <c r="C44" s="114">
        <f>Câmbio!B331</f>
        <v>3.1019000000000001</v>
      </c>
    </row>
    <row r="45" spans="1:3">
      <c r="A45" s="2">
        <v>42186</v>
      </c>
      <c r="B45" s="109">
        <f>'Swaps Cambiais'!B3306</f>
        <v>108182</v>
      </c>
      <c r="C45" s="114">
        <f>Câmbio!B332</f>
        <v>3.3934000000000002</v>
      </c>
    </row>
    <row r="46" spans="1:3">
      <c r="A46" s="2">
        <v>42217</v>
      </c>
      <c r="B46" s="109">
        <f>'Swaps Cambiais'!B3327</f>
        <v>103917</v>
      </c>
      <c r="C46" s="114">
        <f>Câmbio!B333</f>
        <v>3.6461000000000001</v>
      </c>
    </row>
    <row r="47" spans="1:3">
      <c r="A47" s="2">
        <v>42248</v>
      </c>
      <c r="B47" s="109">
        <f>'Swaps Cambiais'!B3328</f>
        <v>103890</v>
      </c>
      <c r="C47" s="114">
        <f>Câmbio!B334</f>
        <v>3.9722</v>
      </c>
    </row>
    <row r="48" spans="1:3">
      <c r="A48" s="2">
        <v>42278</v>
      </c>
      <c r="B48" s="109">
        <f>'Swaps Cambiais'!B3349</f>
        <v>108102.5</v>
      </c>
      <c r="C48" s="114">
        <f>Câmbio!B335</f>
        <v>3.8582000000000001</v>
      </c>
    </row>
    <row r="49" spans="1:3">
      <c r="A49" s="2">
        <v>42309</v>
      </c>
      <c r="B49" s="109">
        <f>'Swaps Cambiais'!B3368</f>
        <v>108100</v>
      </c>
      <c r="C49" s="114">
        <f>Câmbio!B336</f>
        <v>3.8498999999999999</v>
      </c>
    </row>
    <row r="50" spans="1:3">
      <c r="A50" s="2">
        <v>42339</v>
      </c>
      <c r="B50" s="109">
        <f>'Swaps Cambiais'!B3388</f>
        <v>108102.9</v>
      </c>
      <c r="C50" s="114">
        <f>Câmbio!B337</f>
        <v>3.9041999999999999</v>
      </c>
    </row>
    <row r="51" spans="1:3">
      <c r="A51" s="2">
        <v>42370</v>
      </c>
      <c r="B51" s="109">
        <f>'Swaps Cambiais'!B3407</f>
        <v>108106.15</v>
      </c>
      <c r="C51" s="114">
        <f>Câmbio!B338</f>
        <v>4.0422000000000002</v>
      </c>
    </row>
    <row r="52" spans="1:3">
      <c r="A52" s="2">
        <v>42401</v>
      </c>
      <c r="B52" s="109">
        <f>'Swaps Cambiais'!B3426</f>
        <v>108115.65</v>
      </c>
      <c r="C52" s="114">
        <f>Câmbio!B339</f>
        <v>3.9790000000000001</v>
      </c>
    </row>
    <row r="53" spans="1:3">
      <c r="A53" s="2">
        <v>42430</v>
      </c>
      <c r="B53" s="109">
        <f>'Swaps Cambiais'!B3448</f>
        <v>105636.5</v>
      </c>
      <c r="C53" s="114">
        <f>Câmbio!B340</f>
        <v>3.5583</v>
      </c>
    </row>
    <row r="54" spans="1:3">
      <c r="A54" s="2">
        <v>42461</v>
      </c>
      <c r="B54" s="109">
        <f>'Swaps Cambiais'!B3468</f>
        <v>70653</v>
      </c>
      <c r="C54" s="114">
        <f>Câmbio!B341</f>
        <v>3.4502000000000002</v>
      </c>
    </row>
    <row r="55" spans="1:3">
      <c r="A55" s="2">
        <v>42493</v>
      </c>
      <c r="B55" s="109">
        <f>'Swaps Cambiais'!B3489</f>
        <v>62135</v>
      </c>
      <c r="C55" s="114">
        <f>Câmbio!B342</f>
        <v>3.5945</v>
      </c>
    </row>
    <row r="56" spans="1:3">
      <c r="A56" s="2">
        <v>42524</v>
      </c>
      <c r="B56" s="109">
        <f>'Swaps Cambiais'!B3511</f>
        <v>62135.5</v>
      </c>
      <c r="C56" s="114">
        <f>Câmbio!B343</f>
        <v>3.2092000000000001</v>
      </c>
    </row>
    <row r="57" spans="1:3">
      <c r="A57" s="2">
        <v>42554</v>
      </c>
      <c r="B57" s="109">
        <f>'Swaps Cambiais'!B3532</f>
        <v>52635.5</v>
      </c>
      <c r="C57" s="114">
        <f>Câmbio!B344</f>
        <v>3.2383999999999999</v>
      </c>
    </row>
    <row r="58" spans="1:3">
      <c r="A58" s="2">
        <v>42583</v>
      </c>
      <c r="B58" s="109">
        <f>'Swaps Cambiais'!B3555</f>
        <v>40100</v>
      </c>
      <c r="C58" s="114">
        <f>Câmbio!B345</f>
        <v>3.2397</v>
      </c>
    </row>
    <row r="59" spans="1:3">
      <c r="A59" s="2">
        <v>42614</v>
      </c>
      <c r="B59" s="109">
        <f>'Swaps Cambiais'!B3576</f>
        <v>33073</v>
      </c>
      <c r="C59" s="114">
        <f>Câmbio!B346</f>
        <v>3.2456</v>
      </c>
    </row>
    <row r="60" spans="1:3">
      <c r="A60" s="2">
        <v>42644</v>
      </c>
      <c r="B60" s="109">
        <f>'Swaps Cambiais'!B3596</f>
        <v>28316.5</v>
      </c>
      <c r="C60" s="114">
        <f>Câmbio!B347</f>
        <v>3.1804999999999999</v>
      </c>
    </row>
    <row r="61" spans="1:3">
      <c r="A61" s="2">
        <v>42675</v>
      </c>
      <c r="B61" s="109">
        <f>'Swaps Cambiais'!B3616</f>
        <v>26558.5</v>
      </c>
      <c r="C61" s="114">
        <f>Câmbio!B348</f>
        <v>3.3961000000000001</v>
      </c>
    </row>
    <row r="62" spans="1:3">
      <c r="A62" s="2">
        <v>42705</v>
      </c>
      <c r="B62" s="109">
        <f>'Swaps Cambiais'!B3637</f>
        <v>26558.5</v>
      </c>
      <c r="C62" s="114">
        <f>Câmbio!B349</f>
        <v>3.2585000000000002</v>
      </c>
    </row>
    <row r="63" spans="1:3">
      <c r="A63" s="2">
        <v>42736</v>
      </c>
      <c r="B63" s="109">
        <f>'Swaps Cambiais'!B3658</f>
        <v>26558.5</v>
      </c>
      <c r="C63" s="114">
        <f>Câmbio!B350</f>
        <v>3.1263999999999998</v>
      </c>
    </row>
    <row r="64" spans="1:3">
      <c r="A64" s="2">
        <v>42767</v>
      </c>
      <c r="B64" s="109">
        <f>'Swaps Cambiais'!B3676</f>
        <v>26527.5</v>
      </c>
      <c r="C64" s="114">
        <f>Câmbio!B351</f>
        <v>3.0987</v>
      </c>
    </row>
    <row r="65" spans="1:5">
      <c r="A65" s="2">
        <v>42795</v>
      </c>
      <c r="B65" s="109">
        <f>'Swaps Cambiais'!B3699</f>
        <v>21973.75</v>
      </c>
      <c r="C65" s="114">
        <f>Câmbio!B352</f>
        <v>3.1678000000000002</v>
      </c>
      <c r="D65" s="254"/>
    </row>
    <row r="66" spans="1:5">
      <c r="A66" s="2">
        <v>42826</v>
      </c>
      <c r="B66" s="109">
        <f>'Swaps Cambiais'!B3717</f>
        <v>17762.75</v>
      </c>
      <c r="C66" s="114">
        <f>Câmbio!B353</f>
        <v>3.1978</v>
      </c>
      <c r="D66" s="254"/>
    </row>
    <row r="67" spans="1:5">
      <c r="A67" s="2">
        <v>42856</v>
      </c>
      <c r="B67" s="109">
        <f>'Swaps Cambiais'!B3739</f>
        <v>27762.75</v>
      </c>
      <c r="C67" s="114">
        <f>Câmbio!B354</f>
        <v>3.2431000000000001</v>
      </c>
    </row>
    <row r="68" spans="1:5">
      <c r="A68" s="2">
        <v>42887</v>
      </c>
      <c r="B68" s="109">
        <f>'Swaps Cambiais'!B3760</f>
        <v>27762.75</v>
      </c>
      <c r="C68" s="114">
        <f>Câmbio!B355</f>
        <v>3.3075999999999999</v>
      </c>
    </row>
    <row r="69" spans="1:5">
      <c r="A69" s="2">
        <v>42917</v>
      </c>
      <c r="B69" s="109">
        <f>'Swaps Cambiais'!B3781</f>
        <v>27764.25</v>
      </c>
      <c r="C69" s="114">
        <f>Câmbio!B356</f>
        <v>3.1301000000000001</v>
      </c>
    </row>
    <row r="70" spans="1:5">
      <c r="A70" s="2">
        <v>42948</v>
      </c>
      <c r="B70" s="109">
        <f>'Swaps Cambiais'!B3804</f>
        <v>27768.25</v>
      </c>
      <c r="C70" s="114">
        <f>Câmbio!B357</f>
        <v>3.1465000000000001</v>
      </c>
    </row>
    <row r="71" spans="1:5">
      <c r="A71" s="2">
        <v>42979</v>
      </c>
      <c r="B71" s="109">
        <f>'Swaps Cambiais'!B3824</f>
        <v>27768.25</v>
      </c>
      <c r="C71" s="114">
        <f>Câmbio!B358</f>
        <v>3.1674000000000002</v>
      </c>
    </row>
    <row r="72" spans="1:5">
      <c r="A72" s="2">
        <v>43009</v>
      </c>
      <c r="B72" s="109">
        <f>'Swaps Cambiais'!B3845</f>
        <v>23793.5</v>
      </c>
      <c r="C72" s="114">
        <f>Câmbio!B359</f>
        <v>3.2763</v>
      </c>
    </row>
    <row r="73" spans="1:5">
      <c r="A73" s="2">
        <v>43040</v>
      </c>
      <c r="B73" s="109">
        <f>'Swaps Cambiais'!B3864</f>
        <v>23793.5</v>
      </c>
      <c r="C73" s="114">
        <f>Câmbio!B360</f>
        <v>3.2610000000000001</v>
      </c>
    </row>
    <row r="74" spans="1:5">
      <c r="A74" s="2">
        <v>43070</v>
      </c>
      <c r="B74" s="109">
        <f>'Swaps Cambiais'!B3883</f>
        <v>23793.5</v>
      </c>
      <c r="C74" s="114">
        <f>Câmbio!B361</f>
        <v>3.3073999999999999</v>
      </c>
      <c r="E74" s="225">
        <f>B74/B62-1</f>
        <v>-0.10410979535741849</v>
      </c>
    </row>
    <row r="75" spans="1:5">
      <c r="A75" s="2">
        <v>43101</v>
      </c>
      <c r="B75" s="109">
        <f>'Swaps Cambiais'!B3904</f>
        <v>23795.5</v>
      </c>
      <c r="C75" s="114">
        <f>Câmbio!B362</f>
        <v>3.1617999999999999</v>
      </c>
      <c r="E75" s="226"/>
    </row>
    <row r="76" spans="1:5">
      <c r="A76" s="2">
        <v>43132</v>
      </c>
      <c r="B76" s="109">
        <f>'Swaps Cambiais'!B3922</f>
        <v>23795.5</v>
      </c>
      <c r="C76" s="114">
        <f>Câmbio!B363</f>
        <v>3.2443</v>
      </c>
    </row>
    <row r="77" spans="1:5">
      <c r="A77" s="2">
        <v>43160</v>
      </c>
      <c r="B77" s="109">
        <f>'Swaps Cambiais'!B3943</f>
        <v>23796.5</v>
      </c>
      <c r="C77" s="114">
        <f>Câmbio!B364</f>
        <v>3.3231999999999999</v>
      </c>
    </row>
    <row r="78" spans="1:5">
      <c r="A78" s="2">
        <v>43191</v>
      </c>
      <c r="B78" s="109">
        <f>'Swaps Cambiais'!B3964</f>
        <v>23797.5</v>
      </c>
      <c r="C78" s="114">
        <f>Câmbio!B365</f>
        <v>3.4805000000000001</v>
      </c>
    </row>
    <row r="79" spans="1:5">
      <c r="A79" s="2">
        <v>43221</v>
      </c>
      <c r="B79" s="109">
        <f>'Swaps Cambiais'!B3985</f>
        <v>30297.5</v>
      </c>
      <c r="C79" s="114">
        <f>Câmbio!B366</f>
        <v>3.7364000000000002</v>
      </c>
    </row>
    <row r="80" spans="1:5">
      <c r="A80" s="2">
        <v>43252</v>
      </c>
      <c r="B80" s="109">
        <f>'Swaps Cambiais'!B4006</f>
        <v>67413.5</v>
      </c>
      <c r="C80" s="114">
        <f>Câmbio!B367</f>
        <v>3.8552</v>
      </c>
    </row>
    <row r="81" spans="1:4">
      <c r="A81" s="2">
        <v>43282</v>
      </c>
      <c r="B81" s="109">
        <f>'Swaps Cambiais'!B4027</f>
        <v>67413.5</v>
      </c>
      <c r="C81" s="114">
        <f>Câmbio!B368</f>
        <v>3.7543000000000002</v>
      </c>
    </row>
    <row r="82" spans="1:4">
      <c r="A82" s="2">
        <v>43313</v>
      </c>
      <c r="B82" s="109">
        <f>'Swaps Cambiais'!B4050</f>
        <v>68913.5</v>
      </c>
      <c r="C82" s="114">
        <f>Câmbio!B369</f>
        <v>4.1346999999999996</v>
      </c>
    </row>
    <row r="83" spans="1:4">
      <c r="A83" s="2">
        <v>43344</v>
      </c>
      <c r="B83" s="254">
        <f>SUM(B93:$B$99)</f>
        <v>68914</v>
      </c>
      <c r="C83" s="114">
        <f>Câmbio!B370</f>
        <v>4.0564</v>
      </c>
    </row>
    <row r="84" spans="1:4">
      <c r="A84" s="2">
        <v>43374</v>
      </c>
      <c r="B84" s="254">
        <f>SUM(B94:$B$99)</f>
        <v>59113</v>
      </c>
    </row>
    <row r="85" spans="1:4">
      <c r="A85" s="2">
        <v>43405</v>
      </c>
      <c r="B85" s="254">
        <f>SUM(B95:$B$99)</f>
        <v>51086</v>
      </c>
    </row>
    <row r="86" spans="1:4">
      <c r="A86" s="2">
        <v>43435</v>
      </c>
      <c r="B86" s="254">
        <f>SUM(B96:$B$99)</f>
        <v>39809</v>
      </c>
    </row>
    <row r="87" spans="1:4">
      <c r="A87" s="2">
        <v>43466</v>
      </c>
      <c r="B87" s="254">
        <f>SUM(B97:$B$99)</f>
        <v>29436</v>
      </c>
    </row>
    <row r="88" spans="1:4">
      <c r="A88" s="2">
        <v>43497</v>
      </c>
      <c r="B88" s="254">
        <f>SUM(B98:$B$99)</f>
        <v>16038</v>
      </c>
    </row>
    <row r="89" spans="1:4">
      <c r="A89" s="2">
        <v>43525</v>
      </c>
      <c r="B89" s="254">
        <f>SUM(B99:$B$99)</f>
        <v>6227</v>
      </c>
    </row>
    <row r="90" spans="1:4">
      <c r="A90" s="2">
        <v>43556</v>
      </c>
      <c r="B90" s="254">
        <v>0</v>
      </c>
    </row>
    <row r="91" spans="1:4">
      <c r="A91" s="2"/>
      <c r="B91" s="254"/>
    </row>
    <row r="92" spans="1:4">
      <c r="B92" s="254"/>
    </row>
    <row r="93" spans="1:4">
      <c r="A93" s="255">
        <v>43374</v>
      </c>
      <c r="B93" s="109">
        <v>9801</v>
      </c>
      <c r="C93" s="225">
        <f t="shared" ref="C93:C99" si="0">B93/SUM($B$93:$B$99)</f>
        <v>0.14222073889195228</v>
      </c>
      <c r="D93" s="109"/>
    </row>
    <row r="94" spans="1:4">
      <c r="A94" s="255">
        <v>43405</v>
      </c>
      <c r="B94" s="109">
        <v>8027</v>
      </c>
      <c r="C94" s="225">
        <f t="shared" si="0"/>
        <v>0.11647850944655658</v>
      </c>
      <c r="D94" s="109"/>
    </row>
    <row r="95" spans="1:4">
      <c r="A95" s="255">
        <v>43435</v>
      </c>
      <c r="B95" s="109">
        <v>11277</v>
      </c>
      <c r="C95" s="225">
        <f t="shared" si="0"/>
        <v>0.16363873813738863</v>
      </c>
      <c r="D95" s="255"/>
    </row>
    <row r="96" spans="1:4">
      <c r="A96" s="255">
        <v>43467</v>
      </c>
      <c r="B96" s="109">
        <v>10373</v>
      </c>
      <c r="C96" s="225">
        <f t="shared" si="0"/>
        <v>0.15052093914153872</v>
      </c>
      <c r="D96" s="109"/>
    </row>
    <row r="97" spans="1:4">
      <c r="A97" s="255">
        <v>43497</v>
      </c>
      <c r="B97" s="109">
        <v>13398</v>
      </c>
      <c r="C97" s="225">
        <f t="shared" si="0"/>
        <v>0.19441622892300547</v>
      </c>
      <c r="D97" s="300"/>
    </row>
    <row r="98" spans="1:4">
      <c r="A98" s="255">
        <v>43525</v>
      </c>
      <c r="B98" s="109">
        <v>9811</v>
      </c>
      <c r="C98" s="225">
        <f t="shared" si="0"/>
        <v>0.14236584728792409</v>
      </c>
      <c r="D98" s="109"/>
    </row>
    <row r="99" spans="1:4">
      <c r="A99" s="255">
        <v>43556</v>
      </c>
      <c r="B99" s="109">
        <v>6227</v>
      </c>
      <c r="C99" s="225">
        <f t="shared" si="0"/>
        <v>9.0358998171634217E-2</v>
      </c>
      <c r="D99" s="109"/>
    </row>
    <row r="100" spans="1:4">
      <c r="A100" s="280"/>
      <c r="B100" s="109"/>
      <c r="C100" s="109"/>
      <c r="D100" s="109"/>
    </row>
    <row r="101" spans="1:4">
      <c r="A101" s="280"/>
      <c r="B101" s="109"/>
      <c r="C101" s="109"/>
      <c r="D101" s="109"/>
    </row>
    <row r="102" spans="1:4">
      <c r="A102" s="280"/>
      <c r="B102" s="109"/>
      <c r="C102" s="109"/>
      <c r="D102" s="109"/>
    </row>
    <row r="103" spans="1:4">
      <c r="A103" s="280"/>
      <c r="B103" s="109"/>
      <c r="C103" s="109"/>
      <c r="D103" s="109"/>
    </row>
    <row r="104" spans="1:4">
      <c r="A104" s="280"/>
      <c r="B104" s="109"/>
      <c r="C104" s="109"/>
      <c r="D104" s="109"/>
    </row>
    <row r="105" spans="1:4">
      <c r="A105" s="280"/>
      <c r="B105" s="109"/>
      <c r="C105" s="109"/>
      <c r="D105" s="109"/>
    </row>
    <row r="106" spans="1:4">
      <c r="A106" s="280"/>
      <c r="B106" s="109"/>
      <c r="C106" s="109"/>
      <c r="D106" s="109"/>
    </row>
    <row r="107" spans="1:4">
      <c r="A107" s="280"/>
      <c r="B107" s="109"/>
      <c r="C107" s="109"/>
      <c r="D107" s="109"/>
    </row>
    <row r="108" spans="1:4">
      <c r="A108" s="280"/>
      <c r="B108" s="109"/>
      <c r="C108" s="109"/>
      <c r="D108" s="109"/>
    </row>
    <row r="109" spans="1:4">
      <c r="A109" s="280"/>
      <c r="B109" s="109"/>
      <c r="C109" s="109"/>
      <c r="D109" s="109"/>
    </row>
    <row r="110" spans="1:4">
      <c r="A110" s="280"/>
      <c r="B110" s="109"/>
      <c r="C110" s="109"/>
      <c r="D110" s="109"/>
    </row>
    <row r="111" spans="1:4">
      <c r="A111" s="280"/>
      <c r="B111" s="109"/>
      <c r="C111" s="109"/>
      <c r="D111" s="109"/>
    </row>
    <row r="114" spans="2:4">
      <c r="B114" s="109"/>
      <c r="C114" s="109"/>
      <c r="D114" s="109"/>
    </row>
  </sheetData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V77"/>
  <sheetViews>
    <sheetView view="pageBreakPreview" topLeftCell="A47" zoomScaleNormal="100" zoomScaleSheetLayoutView="100" workbookViewId="0">
      <selection activeCell="C71" sqref="C71"/>
    </sheetView>
  </sheetViews>
  <sheetFormatPr defaultColWidth="9.140625" defaultRowHeight="12.75"/>
  <cols>
    <col min="1" max="1" width="6.5703125" style="122" customWidth="1"/>
    <col min="2" max="2" width="9.85546875" style="122" bestFit="1" customWidth="1"/>
    <col min="3" max="3" width="13.140625" style="122" bestFit="1" customWidth="1"/>
    <col min="4" max="4" width="18.28515625" style="122" bestFit="1" customWidth="1"/>
    <col min="5" max="5" width="16.42578125" style="122" bestFit="1" customWidth="1"/>
    <col min="6" max="6" width="9.28515625" style="122" customWidth="1"/>
    <col min="7" max="7" width="11.28515625" style="124" bestFit="1" customWidth="1"/>
    <col min="8" max="8" width="21.5703125" style="122" bestFit="1" customWidth="1"/>
    <col min="9" max="9" width="7.85546875" style="122" bestFit="1" customWidth="1"/>
    <col min="10" max="10" width="13.28515625" style="122" bestFit="1" customWidth="1"/>
    <col min="11" max="13" width="9.140625" style="122"/>
    <col min="14" max="14" width="21.42578125" style="122" bestFit="1" customWidth="1"/>
    <col min="15" max="15" width="6.5703125" style="122" bestFit="1" customWidth="1"/>
    <col min="16" max="16" width="13.140625" style="122" bestFit="1" customWidth="1"/>
    <col min="17" max="21" width="9.140625" style="122"/>
    <col min="22" max="22" width="20.7109375" style="122" bestFit="1" customWidth="1"/>
    <col min="23" max="16384" width="9.140625" style="122"/>
  </cols>
  <sheetData>
    <row r="1" spans="1:22">
      <c r="B1" s="377" t="s">
        <v>687</v>
      </c>
      <c r="C1" s="377"/>
      <c r="H1" s="377" t="s">
        <v>1034</v>
      </c>
      <c r="I1" s="377"/>
      <c r="J1" s="377"/>
      <c r="N1" s="377" t="s">
        <v>1035</v>
      </c>
      <c r="O1" s="377"/>
      <c r="P1" s="377"/>
    </row>
    <row r="2" spans="1:22">
      <c r="B2" s="128" t="s">
        <v>151</v>
      </c>
      <c r="C2" s="128" t="s">
        <v>152</v>
      </c>
      <c r="D2" s="122" t="s">
        <v>688</v>
      </c>
      <c r="E2" s="122" t="s">
        <v>689</v>
      </c>
      <c r="G2" s="223"/>
      <c r="H2" s="123" t="s">
        <v>155</v>
      </c>
      <c r="I2" s="122" t="s">
        <v>153</v>
      </c>
      <c r="J2" s="122" t="s">
        <v>154</v>
      </c>
      <c r="N2" s="123" t="s">
        <v>155</v>
      </c>
      <c r="O2" s="122" t="s">
        <v>153</v>
      </c>
      <c r="P2" s="122" t="s">
        <v>154</v>
      </c>
      <c r="T2" s="122" t="s">
        <v>120</v>
      </c>
      <c r="U2" s="122" t="s">
        <v>153</v>
      </c>
      <c r="V2" s="122" t="s">
        <v>1037</v>
      </c>
    </row>
    <row r="3" spans="1:22">
      <c r="A3" s="222">
        <v>2008</v>
      </c>
      <c r="B3" s="129">
        <v>4801.248884370003</v>
      </c>
      <c r="C3" s="129">
        <v>5328.1360764100036</v>
      </c>
      <c r="D3" s="129">
        <f t="shared" ref="D3:D8" si="0">C3</f>
        <v>5328.1360764100036</v>
      </c>
      <c r="E3" s="123">
        <f>C3/'PIB - BCB'!C289</f>
        <v>9.9934674184520757E-4</v>
      </c>
      <c r="F3" s="123"/>
      <c r="G3" s="222">
        <v>2008</v>
      </c>
      <c r="H3" s="127">
        <f>J3-I3</f>
        <v>5.5244232442229167E-2</v>
      </c>
      <c r="I3" s="127">
        <f t="shared" ref="I3:I8" si="1">-E3</f>
        <v>-9.9934674184520757E-4</v>
      </c>
      <c r="J3" s="123">
        <f>-'NFSP - Anual'!D15</f>
        <v>5.4244885700383959E-2</v>
      </c>
      <c r="M3" s="222">
        <v>2008</v>
      </c>
      <c r="N3" s="123">
        <f t="shared" ref="N3:N13" si="2">P3-O3</f>
        <v>5.4221634477678478E-2</v>
      </c>
      <c r="O3" s="123">
        <f t="shared" ref="O3:O8" si="3">-E3</f>
        <v>-9.9934674184520757E-4</v>
      </c>
      <c r="P3" s="123">
        <f>-'NFSP - Anual'!C15</f>
        <v>5.3222287735833269E-2</v>
      </c>
      <c r="S3" s="222">
        <v>2008</v>
      </c>
      <c r="T3" s="127">
        <f>N3</f>
        <v>5.4221634477678478E-2</v>
      </c>
      <c r="U3" s="127">
        <f>O3</f>
        <v>-9.9934674184520757E-4</v>
      </c>
      <c r="V3" s="127">
        <f>J3-P3</f>
        <v>1.0225979645506894E-3</v>
      </c>
    </row>
    <row r="4" spans="1:22">
      <c r="A4" s="222">
        <v>2009</v>
      </c>
      <c r="B4" s="129">
        <v>3198.9200937499991</v>
      </c>
      <c r="C4" s="129">
        <v>2281.0733844699998</v>
      </c>
      <c r="D4" s="129">
        <f t="shared" si="0"/>
        <v>2281.0733844699998</v>
      </c>
      <c r="E4" s="123">
        <f>D4/'PIB - BCB'!C241</f>
        <v>6.8438236417787317E-4</v>
      </c>
      <c r="F4" s="123"/>
      <c r="G4" s="222">
        <v>2009</v>
      </c>
      <c r="H4" s="127">
        <f t="shared" ref="H4:H10" si="4">J4-I4</f>
        <v>5.0967927899919191E-2</v>
      </c>
      <c r="I4" s="127">
        <f t="shared" si="1"/>
        <v>-6.8438236417787317E-4</v>
      </c>
      <c r="J4" s="123">
        <f>-'NFSP - Anual'!D16</f>
        <v>5.0283545535741318E-2</v>
      </c>
      <c r="M4" s="222">
        <v>2009</v>
      </c>
      <c r="N4" s="123">
        <f t="shared" si="2"/>
        <v>5.1992184600562673E-2</v>
      </c>
      <c r="O4" s="123">
        <f t="shared" si="3"/>
        <v>-6.8438236417787317E-4</v>
      </c>
      <c r="P4" s="123">
        <f>-'NFSP - Anual'!C16</f>
        <v>5.13078022363848E-2</v>
      </c>
      <c r="S4" s="222">
        <v>2009</v>
      </c>
      <c r="T4" s="127">
        <f t="shared" ref="T4:T13" si="5">N4</f>
        <v>5.1992184600562673E-2</v>
      </c>
      <c r="U4" s="127">
        <f t="shared" ref="U4:U13" si="6">O4</f>
        <v>-6.8438236417787317E-4</v>
      </c>
      <c r="V4" s="127">
        <f t="shared" ref="V4:V13" si="7">J4-P4</f>
        <v>-1.0242567006434819E-3</v>
      </c>
    </row>
    <row r="5" spans="1:22">
      <c r="A5" s="222">
        <v>2010</v>
      </c>
      <c r="B5" s="129">
        <v>0</v>
      </c>
      <c r="C5" s="129">
        <v>0</v>
      </c>
      <c r="D5" s="129">
        <f t="shared" si="0"/>
        <v>0</v>
      </c>
      <c r="E5" s="123">
        <f>D5</f>
        <v>0</v>
      </c>
      <c r="F5" s="123"/>
      <c r="G5" s="222">
        <v>2010</v>
      </c>
      <c r="H5" s="127">
        <f t="shared" si="4"/>
        <v>5.0666576958016254E-2</v>
      </c>
      <c r="I5" s="127">
        <f t="shared" si="1"/>
        <v>0</v>
      </c>
      <c r="J5" s="123">
        <f>-'NFSP - Anual'!D17</f>
        <v>5.0666576958016254E-2</v>
      </c>
      <c r="M5" s="222">
        <v>2010</v>
      </c>
      <c r="N5" s="123">
        <f t="shared" si="2"/>
        <v>5.0277136280516034E-2</v>
      </c>
      <c r="O5" s="123">
        <f t="shared" si="3"/>
        <v>0</v>
      </c>
      <c r="P5" s="123">
        <f>-'NFSP - Anual'!C17</f>
        <v>5.0277136280516034E-2</v>
      </c>
      <c r="S5" s="222">
        <v>2010</v>
      </c>
      <c r="T5" s="127">
        <f t="shared" si="5"/>
        <v>5.0277136280516034E-2</v>
      </c>
      <c r="U5" s="127">
        <f t="shared" si="6"/>
        <v>0</v>
      </c>
      <c r="V5" s="127">
        <f t="shared" si="7"/>
        <v>3.8944067750022043E-4</v>
      </c>
    </row>
    <row r="6" spans="1:22">
      <c r="A6" s="222">
        <v>2011</v>
      </c>
      <c r="B6" s="129">
        <v>705.68466515999989</v>
      </c>
      <c r="C6" s="129">
        <v>694.34137704000079</v>
      </c>
      <c r="D6" s="129">
        <f t="shared" si="0"/>
        <v>694.34137704000079</v>
      </c>
      <c r="E6" s="123">
        <f>D6/'PIB - BCB'!C265</f>
        <v>1.5865648314978008E-4</v>
      </c>
      <c r="F6" s="123"/>
      <c r="G6" s="222">
        <v>2011</v>
      </c>
      <c r="H6" s="127">
        <f t="shared" si="4"/>
        <v>5.346024634229795E-2</v>
      </c>
      <c r="I6" s="127">
        <f t="shared" si="1"/>
        <v>-1.5865648314978008E-4</v>
      </c>
      <c r="J6" s="123">
        <f>-'NFSP - Anual'!D18</f>
        <v>5.3301589859148173E-2</v>
      </c>
      <c r="M6" s="222">
        <v>2011</v>
      </c>
      <c r="N6" s="123">
        <f t="shared" si="2"/>
        <v>5.4238329186971468E-2</v>
      </c>
      <c r="O6" s="123">
        <f t="shared" si="3"/>
        <v>-1.5865648314978008E-4</v>
      </c>
      <c r="P6" s="123">
        <f>-'NFSP - Anual'!C18</f>
        <v>5.4079672703821691E-2</v>
      </c>
      <c r="S6" s="222">
        <v>2011</v>
      </c>
      <c r="T6" s="127">
        <f t="shared" si="5"/>
        <v>5.4238329186971468E-2</v>
      </c>
      <c r="U6" s="127">
        <f t="shared" si="6"/>
        <v>-1.5865648314978008E-4</v>
      </c>
      <c r="V6" s="127">
        <f t="shared" si="7"/>
        <v>-7.7808284467351801E-4</v>
      </c>
    </row>
    <row r="7" spans="1:22">
      <c r="A7" s="222">
        <v>2012</v>
      </c>
      <c r="B7" s="129">
        <v>1097.88296855</v>
      </c>
      <c r="C7" s="129">
        <v>1124.4250747000001</v>
      </c>
      <c r="D7" s="129">
        <f t="shared" si="0"/>
        <v>1124.4250747000001</v>
      </c>
      <c r="E7" s="123">
        <f>D7/'PIB - BCB'!C277</f>
        <v>2.3353709732156953E-4</v>
      </c>
      <c r="F7" s="123"/>
      <c r="G7" s="222">
        <v>2012</v>
      </c>
      <c r="H7" s="127">
        <f t="shared" si="4"/>
        <v>4.3993183018732403E-2</v>
      </c>
      <c r="I7" s="127">
        <f t="shared" si="1"/>
        <v>-2.3353709732156953E-4</v>
      </c>
      <c r="J7" s="123">
        <f>-'NFSP - Anual'!D19</f>
        <v>4.3759645921410836E-2</v>
      </c>
      <c r="M7" s="222">
        <v>2012</v>
      </c>
      <c r="N7" s="123">
        <f t="shared" si="2"/>
        <v>4.4651699673217797E-2</v>
      </c>
      <c r="O7" s="123">
        <f t="shared" si="3"/>
        <v>-2.3353709732156953E-4</v>
      </c>
      <c r="P7" s="123">
        <f>-'NFSP - Anual'!C19</f>
        <v>4.4418162575896231E-2</v>
      </c>
      <c r="S7" s="222">
        <v>2012</v>
      </c>
      <c r="T7" s="127">
        <f t="shared" si="5"/>
        <v>4.4651699673217797E-2</v>
      </c>
      <c r="U7" s="127">
        <f t="shared" si="6"/>
        <v>-2.3353709732156953E-4</v>
      </c>
      <c r="V7" s="127">
        <f t="shared" si="7"/>
        <v>-6.5851665448539431E-4</v>
      </c>
    </row>
    <row r="8" spans="1:22">
      <c r="A8" s="222">
        <v>2013</v>
      </c>
      <c r="B8" s="129">
        <v>-1314.5653830099966</v>
      </c>
      <c r="C8" s="129">
        <v>-2382.1727411400011</v>
      </c>
      <c r="D8" s="129">
        <f t="shared" si="0"/>
        <v>-2382.1727411400011</v>
      </c>
      <c r="E8" s="123">
        <f>D8/'PIB - BCB'!C289</f>
        <v>-4.4680100756261864E-4</v>
      </c>
      <c r="F8" s="123"/>
      <c r="G8" s="222">
        <v>2013</v>
      </c>
      <c r="H8" s="127">
        <f t="shared" si="4"/>
        <v>4.53577801222739E-2</v>
      </c>
      <c r="I8" s="127">
        <f t="shared" si="1"/>
        <v>4.4680100756261864E-4</v>
      </c>
      <c r="J8" s="123">
        <f>-'NFSP - Anual'!D20</f>
        <v>4.580458112983652E-2</v>
      </c>
      <c r="M8" s="222">
        <v>2013</v>
      </c>
      <c r="N8" s="123">
        <f t="shared" si="2"/>
        <v>4.6228644058812197E-2</v>
      </c>
      <c r="O8" s="123">
        <f t="shared" si="3"/>
        <v>4.4680100756261864E-4</v>
      </c>
      <c r="P8" s="123">
        <f>-'NFSP - Anual'!C20</f>
        <v>4.6675445066374818E-2</v>
      </c>
      <c r="S8" s="222">
        <v>2013</v>
      </c>
      <c r="T8" s="127">
        <f t="shared" si="5"/>
        <v>4.6228644058812197E-2</v>
      </c>
      <c r="U8" s="127">
        <f t="shared" si="6"/>
        <v>4.4680100756261864E-4</v>
      </c>
      <c r="V8" s="127">
        <f t="shared" si="7"/>
        <v>-8.708639365382978E-4</v>
      </c>
    </row>
    <row r="9" spans="1:22">
      <c r="A9" s="124">
        <v>41640</v>
      </c>
      <c r="B9" s="129">
        <v>-3920.0257085200005</v>
      </c>
      <c r="C9" s="129">
        <v>-3102.4795591699994</v>
      </c>
      <c r="D9" s="123"/>
      <c r="E9" s="123"/>
      <c r="F9" s="123"/>
      <c r="G9" s="222">
        <v>2014</v>
      </c>
      <c r="H9" s="127">
        <f t="shared" si="4"/>
        <v>5.1543025977554641E-2</v>
      </c>
      <c r="I9" s="127">
        <f>-E20</f>
        <v>1.8481851367090193E-3</v>
      </c>
      <c r="J9" s="123">
        <f>-'NFSP - Anual'!D21</f>
        <v>5.3391211114263662E-2</v>
      </c>
      <c r="M9" s="222">
        <v>2014</v>
      </c>
      <c r="N9" s="123">
        <f t="shared" si="2"/>
        <v>5.2033620474594734E-2</v>
      </c>
      <c r="O9" s="123">
        <f>-E20</f>
        <v>1.8481851367090193E-3</v>
      </c>
      <c r="P9" s="123">
        <f>-'NFSP - Anual'!C21</f>
        <v>5.3881805611303756E-2</v>
      </c>
      <c r="S9" s="222">
        <v>2014</v>
      </c>
      <c r="T9" s="127">
        <f t="shared" si="5"/>
        <v>5.2033620474594734E-2</v>
      </c>
      <c r="U9" s="127">
        <f t="shared" si="6"/>
        <v>1.8481851367090193E-3</v>
      </c>
      <c r="V9" s="127">
        <f t="shared" si="7"/>
        <v>-4.9059449704009356E-4</v>
      </c>
    </row>
    <row r="10" spans="1:22">
      <c r="A10" s="124">
        <v>41671</v>
      </c>
      <c r="B10" s="129">
        <v>8335.7068336600005</v>
      </c>
      <c r="C10" s="129">
        <v>7307.65749908</v>
      </c>
      <c r="D10" s="123"/>
      <c r="E10" s="123"/>
      <c r="F10" s="123"/>
      <c r="G10" s="222">
        <v>2015</v>
      </c>
      <c r="H10" s="127">
        <f t="shared" si="4"/>
        <v>6.3809726058126542E-2</v>
      </c>
      <c r="I10" s="127">
        <f>-E32</f>
        <v>1.7116744030843657E-2</v>
      </c>
      <c r="J10" s="123">
        <f>-'NFSP - Anual'!D22</f>
        <v>8.0926470088970207E-2</v>
      </c>
      <c r="M10" s="222">
        <v>2015</v>
      </c>
      <c r="N10" s="123">
        <f t="shared" si="2"/>
        <v>6.6573006184281719E-2</v>
      </c>
      <c r="O10" s="123">
        <f>-E32</f>
        <v>1.7116744030843657E-2</v>
      </c>
      <c r="P10" s="123">
        <f>-'NFSP - Anual'!C22</f>
        <v>8.3689750215125369E-2</v>
      </c>
      <c r="Q10" s="218">
        <f>O10/(P10-P9)</f>
        <v>0.57423429419045402</v>
      </c>
      <c r="S10" s="222">
        <v>2015</v>
      </c>
      <c r="T10" s="127">
        <f t="shared" si="5"/>
        <v>6.6573006184281719E-2</v>
      </c>
      <c r="U10" s="127">
        <f t="shared" si="6"/>
        <v>1.7116744030843657E-2</v>
      </c>
      <c r="V10" s="127">
        <f t="shared" si="7"/>
        <v>-2.7632801261551626E-3</v>
      </c>
    </row>
    <row r="11" spans="1:22">
      <c r="A11" s="124">
        <v>41699</v>
      </c>
      <c r="B11" s="129">
        <v>6205.746538129999</v>
      </c>
      <c r="C11" s="129">
        <v>7233.3676660900001</v>
      </c>
      <c r="D11" s="123"/>
      <c r="E11" s="123"/>
      <c r="F11" s="123"/>
      <c r="G11" s="222">
        <v>2016</v>
      </c>
      <c r="H11" s="123">
        <f>J11-I11</f>
        <v>7.9104670491824972E-2</v>
      </c>
      <c r="I11" s="123">
        <f>-E44</f>
        <v>-1.3388819262781905E-2</v>
      </c>
      <c r="J11" s="123">
        <f>-'NFSP - Anual'!D23</f>
        <v>6.5715851229043068E-2</v>
      </c>
      <c r="M11" s="222">
        <v>2016</v>
      </c>
      <c r="N11" s="123">
        <f t="shared" si="2"/>
        <v>7.8416694954450097E-2</v>
      </c>
      <c r="O11" s="123">
        <f>I11</f>
        <v>-1.3388819262781905E-2</v>
      </c>
      <c r="P11" s="123">
        <f>-'NFSP - Anual'!C23</f>
        <v>6.5027875691668194E-2</v>
      </c>
      <c r="S11" s="222">
        <v>2016</v>
      </c>
      <c r="T11" s="127">
        <f t="shared" si="5"/>
        <v>7.8416694954450097E-2</v>
      </c>
      <c r="U11" s="127">
        <f t="shared" si="6"/>
        <v>-1.3388819262781905E-2</v>
      </c>
      <c r="V11" s="127">
        <f t="shared" si="7"/>
        <v>6.8797553737487416E-4</v>
      </c>
    </row>
    <row r="12" spans="1:22">
      <c r="A12" s="124">
        <v>41730</v>
      </c>
      <c r="B12" s="129">
        <v>3964.2050117399999</v>
      </c>
      <c r="C12" s="129">
        <v>4309.2317858399992</v>
      </c>
      <c r="D12" s="123"/>
      <c r="E12" s="123"/>
      <c r="F12" s="123"/>
      <c r="G12" s="222">
        <v>2017</v>
      </c>
      <c r="H12" s="123">
        <f>J12-I12</f>
        <v>6.212286248620074E-2</v>
      </c>
      <c r="I12" s="123">
        <f>-E56</f>
        <v>-9.5767660759961512E-4</v>
      </c>
      <c r="J12" s="123">
        <f>-'NFSP - Anual'!D24</f>
        <v>6.1165185878601126E-2</v>
      </c>
      <c r="M12" s="222">
        <v>2017</v>
      </c>
      <c r="N12" s="123">
        <f t="shared" si="2"/>
        <v>6.205972317629193E-2</v>
      </c>
      <c r="O12" s="123">
        <f>I12</f>
        <v>-9.5767660759961512E-4</v>
      </c>
      <c r="P12" s="123">
        <f>-'NFSP - Anual'!C24</f>
        <v>6.1102046568692316E-2</v>
      </c>
      <c r="S12" s="222">
        <v>2017</v>
      </c>
      <c r="T12" s="127">
        <f t="shared" si="5"/>
        <v>6.205972317629193E-2</v>
      </c>
      <c r="U12" s="127">
        <f t="shared" si="6"/>
        <v>-9.5767660759961512E-4</v>
      </c>
      <c r="V12" s="127">
        <f t="shared" si="7"/>
        <v>6.313930990881067E-5</v>
      </c>
    </row>
    <row r="13" spans="1:22">
      <c r="A13" s="124">
        <v>41760</v>
      </c>
      <c r="B13" s="129">
        <v>2202.3304846499996</v>
      </c>
      <c r="C13" s="129">
        <v>507.26109168000028</v>
      </c>
      <c r="D13" s="123"/>
      <c r="E13" s="123"/>
      <c r="F13" s="123"/>
      <c r="G13" s="223">
        <v>43282</v>
      </c>
      <c r="H13" s="123">
        <f>J13-I13</f>
        <v>6.0410081237079589E-2</v>
      </c>
      <c r="I13" s="127">
        <f>E63</f>
        <v>-1.8423411278991973E-3</v>
      </c>
      <c r="J13" s="123">
        <f>-'NFSP - Anual'!D25</f>
        <v>5.8567740109180394E-2</v>
      </c>
      <c r="M13" s="223">
        <v>43282</v>
      </c>
      <c r="N13" s="123">
        <f t="shared" si="2"/>
        <v>6.0425103379213925E-2</v>
      </c>
      <c r="O13" s="123">
        <f>I13</f>
        <v>-1.8423411278991973E-3</v>
      </c>
      <c r="P13" s="123">
        <f>-'NFSP - Anual'!C25</f>
        <v>5.8582762251314729E-2</v>
      </c>
      <c r="S13" s="223">
        <v>43282</v>
      </c>
      <c r="T13" s="127">
        <f t="shared" si="5"/>
        <v>6.0425103379213925E-2</v>
      </c>
      <c r="U13" s="127">
        <f t="shared" si="6"/>
        <v>-1.8423411278991973E-3</v>
      </c>
      <c r="V13" s="127">
        <f t="shared" si="7"/>
        <v>-1.5022142134335503E-5</v>
      </c>
    </row>
    <row r="14" spans="1:22">
      <c r="A14" s="124">
        <v>41791</v>
      </c>
      <c r="B14" s="129">
        <v>3386.5244833899992</v>
      </c>
      <c r="C14" s="129">
        <v>4019.5552040600001</v>
      </c>
      <c r="D14" s="123"/>
      <c r="E14" s="123"/>
      <c r="F14" s="123"/>
      <c r="G14" s="223"/>
      <c r="H14" s="123"/>
      <c r="I14" s="127"/>
    </row>
    <row r="15" spans="1:22">
      <c r="A15" s="124">
        <v>41821</v>
      </c>
      <c r="B15" s="129">
        <v>-2583.0939540500003</v>
      </c>
      <c r="C15" s="129">
        <v>-3237.65826208</v>
      </c>
      <c r="D15" s="123"/>
      <c r="E15" s="123"/>
      <c r="F15" s="123"/>
      <c r="G15" s="223"/>
      <c r="H15" s="123"/>
    </row>
    <row r="16" spans="1:22">
      <c r="A16" s="124">
        <v>41852</v>
      </c>
      <c r="B16" s="129">
        <v>2479.4014746100002</v>
      </c>
      <c r="C16" s="129">
        <v>4022.4990852800001</v>
      </c>
      <c r="D16" s="123"/>
      <c r="E16" s="123"/>
      <c r="F16" s="123"/>
      <c r="G16" s="223"/>
      <c r="H16" s="123"/>
    </row>
    <row r="17" spans="1:14">
      <c r="A17" s="124">
        <v>41883</v>
      </c>
      <c r="B17" s="129">
        <v>-18393.093981139999</v>
      </c>
      <c r="C17" s="129">
        <v>-17459.532898609999</v>
      </c>
      <c r="D17" s="123"/>
      <c r="E17" s="123"/>
      <c r="F17" s="123"/>
      <c r="G17" s="223"/>
      <c r="H17" s="123"/>
    </row>
    <row r="18" spans="1:14">
      <c r="A18" s="124">
        <v>41913</v>
      </c>
      <c r="B18" s="129">
        <v>6762.4498273799991</v>
      </c>
      <c r="C18" s="129">
        <v>-255.12545654999829</v>
      </c>
      <c r="D18" s="123"/>
      <c r="E18" s="123"/>
      <c r="F18" s="123"/>
      <c r="G18" s="223"/>
      <c r="H18" s="123"/>
    </row>
    <row r="19" spans="1:14">
      <c r="A19" s="124">
        <v>41944</v>
      </c>
      <c r="B19" s="129">
        <v>-8724.0252481999996</v>
      </c>
      <c r="C19" s="129">
        <v>-8841.7363161199992</v>
      </c>
      <c r="D19" s="123"/>
      <c r="E19" s="123"/>
      <c r="F19" s="123"/>
      <c r="G19" s="223"/>
      <c r="H19" s="123"/>
    </row>
    <row r="20" spans="1:14">
      <c r="A20" s="124">
        <v>41974</v>
      </c>
      <c r="B20" s="129">
        <v>-17044.873806830001</v>
      </c>
      <c r="C20" s="129">
        <v>-5183.6148798400009</v>
      </c>
      <c r="D20" s="125">
        <f t="shared" ref="D20:D28" si="8">SUM(C9:C20)</f>
        <v>-10680.575040339998</v>
      </c>
      <c r="E20" s="123">
        <f>D20/'PIB - BCB'!C301</f>
        <v>-1.8481851367090193E-3</v>
      </c>
      <c r="F20" s="123"/>
      <c r="H20" s="126"/>
      <c r="I20" s="127"/>
      <c r="J20" s="220"/>
    </row>
    <row r="21" spans="1:14">
      <c r="A21" s="124">
        <v>42005</v>
      </c>
      <c r="B21" s="129">
        <v>10780.99521046</v>
      </c>
      <c r="C21" s="129">
        <v>-2125.2282871600028</v>
      </c>
      <c r="D21" s="125">
        <f t="shared" si="8"/>
        <v>-9703.3237683299994</v>
      </c>
      <c r="E21" s="123">
        <f>D21/'PIB - BCB'!C302</f>
        <v>-1.6731893413670183E-3</v>
      </c>
      <c r="F21" s="123"/>
      <c r="H21" s="126"/>
      <c r="I21" s="127"/>
      <c r="J21" s="126"/>
    </row>
    <row r="22" spans="1:14">
      <c r="A22" s="124">
        <v>42036</v>
      </c>
      <c r="B22" s="129">
        <v>-27292.333674019996</v>
      </c>
      <c r="C22" s="129">
        <v>-17305.14362576</v>
      </c>
      <c r="D22" s="125">
        <f t="shared" si="8"/>
        <v>-34316.124893170003</v>
      </c>
      <c r="E22" s="123">
        <f>D22/'PIB - BCB'!C303</f>
        <v>-5.90624486448405E-3</v>
      </c>
      <c r="F22" s="123"/>
      <c r="H22" s="126"/>
      <c r="I22" s="127"/>
      <c r="J22" s="126"/>
    </row>
    <row r="23" spans="1:14">
      <c r="A23" s="124">
        <v>42064</v>
      </c>
      <c r="B23" s="129">
        <v>-34512.061128770009</v>
      </c>
      <c r="C23" s="129">
        <v>-35311.21215213</v>
      </c>
      <c r="D23" s="125">
        <f t="shared" si="8"/>
        <v>-76860.704711390004</v>
      </c>
      <c r="E23" s="123">
        <f>D23/'PIB - BCB'!C304</f>
        <v>-1.3139778507931826E-2</v>
      </c>
      <c r="F23" s="123"/>
      <c r="H23" s="126"/>
      <c r="I23" s="127"/>
      <c r="J23" s="126"/>
    </row>
    <row r="24" spans="1:14">
      <c r="A24" s="124">
        <v>42095</v>
      </c>
      <c r="B24" s="129">
        <v>31828.984824050007</v>
      </c>
      <c r="C24" s="129">
        <v>23566.349864540003</v>
      </c>
      <c r="D24" s="125">
        <f t="shared" si="8"/>
        <v>-57603.586632689992</v>
      </c>
      <c r="E24" s="123">
        <f>D24/'PIB - BCB'!C305</f>
        <v>-9.8188065095196342E-3</v>
      </c>
      <c r="F24" s="123"/>
      <c r="H24" s="126"/>
      <c r="I24" s="127"/>
      <c r="J24" s="126"/>
    </row>
    <row r="25" spans="1:14">
      <c r="A25" s="124">
        <v>42125</v>
      </c>
      <c r="B25" s="129">
        <v>-22065.434134269995</v>
      </c>
      <c r="C25" s="129">
        <v>-17850.246850740001</v>
      </c>
      <c r="D25" s="125">
        <f t="shared" si="8"/>
        <v>-75961.094575109993</v>
      </c>
      <c r="E25" s="123">
        <f>D25/'PIB - BCB'!C306</f>
        <v>-1.2924794108514196E-2</v>
      </c>
      <c r="F25" s="123"/>
      <c r="H25" s="126"/>
      <c r="I25" s="127"/>
      <c r="J25" s="126"/>
    </row>
    <row r="26" spans="1:14">
      <c r="A26" s="124">
        <v>42156</v>
      </c>
      <c r="B26" s="129">
        <v>8125.1614436999989</v>
      </c>
      <c r="C26" s="129">
        <v>11999.43890748</v>
      </c>
      <c r="D26" s="125">
        <f t="shared" si="8"/>
        <v>-67981.210871689997</v>
      </c>
      <c r="E26" s="123">
        <f>D26/'PIB - BCB'!C307</f>
        <v>-1.1508414209345737E-2</v>
      </c>
      <c r="F26" s="123"/>
      <c r="H26" s="126"/>
      <c r="I26" s="127"/>
      <c r="J26" s="126"/>
    </row>
    <row r="27" spans="1:14">
      <c r="A27" s="124">
        <v>42186</v>
      </c>
      <c r="B27" s="129">
        <v>-23905.71421134</v>
      </c>
      <c r="C27" s="129">
        <v>-29645.018</v>
      </c>
      <c r="D27" s="125">
        <f t="shared" si="8"/>
        <v>-94388.570609609989</v>
      </c>
      <c r="E27" s="123">
        <f>D27/'PIB - BCB'!C308</f>
        <v>-1.5923065715433383E-2</v>
      </c>
      <c r="F27" s="123"/>
      <c r="H27" s="126"/>
      <c r="I27" s="127"/>
      <c r="J27" s="126"/>
    </row>
    <row r="28" spans="1:14">
      <c r="A28" s="124">
        <v>42217</v>
      </c>
      <c r="B28" s="129">
        <v>-17226.115927489998</v>
      </c>
      <c r="C28" s="129">
        <v>-18053.98</v>
      </c>
      <c r="D28" s="125">
        <f t="shared" si="8"/>
        <v>-116465.04969488998</v>
      </c>
      <c r="E28" s="123">
        <f>D28/'PIB - BCB'!C309</f>
        <v>-1.959677549509958E-2</v>
      </c>
      <c r="F28" s="123"/>
      <c r="H28" s="126"/>
      <c r="I28" s="127"/>
      <c r="J28" s="126"/>
    </row>
    <row r="29" spans="1:14">
      <c r="A29" s="124">
        <v>42248</v>
      </c>
      <c r="B29" s="129">
        <v>-38598.652006470002</v>
      </c>
      <c r="C29" s="129">
        <v>-28522.769</v>
      </c>
      <c r="D29" s="125">
        <f>SUM(C18:C29)</f>
        <v>-127528.28579627999</v>
      </c>
      <c r="E29" s="123">
        <f>D29/'PIB - BCB'!C310</f>
        <v>-2.1421932476160071E-2</v>
      </c>
      <c r="F29" s="123"/>
      <c r="H29" s="126"/>
      <c r="I29" s="127"/>
      <c r="J29" s="126"/>
    </row>
    <row r="30" spans="1:14">
      <c r="A30" s="124">
        <v>42278</v>
      </c>
      <c r="B30" s="129">
        <v>19030.259048830001</v>
      </c>
      <c r="C30" s="129">
        <v>13885.41949226</v>
      </c>
      <c r="D30" s="125">
        <f t="shared" ref="D30:D39" si="9">SUM(C19:C30)</f>
        <v>-113387.74084746999</v>
      </c>
      <c r="E30" s="123">
        <f>D30/'PIB - BCB'!C311</f>
        <v>-1.8998770617732894E-2</v>
      </c>
      <c r="F30" s="123"/>
      <c r="H30" s="126"/>
      <c r="I30" s="127"/>
      <c r="J30" s="126"/>
    </row>
    <row r="31" spans="1:14">
      <c r="A31" s="124">
        <v>42309</v>
      </c>
      <c r="B31" s="129">
        <v>11972.21881882</v>
      </c>
      <c r="C31" s="129">
        <v>938.81963466999196</v>
      </c>
      <c r="D31" s="125">
        <f t="shared" si="9"/>
        <v>-103607.18489667999</v>
      </c>
      <c r="E31" s="123">
        <f>D31/'PIB - BCB'!C312</f>
        <v>-1.7317613902037541E-2</v>
      </c>
      <c r="H31" s="126"/>
      <c r="I31" s="127"/>
      <c r="J31" s="126"/>
    </row>
    <row r="32" spans="1:14">
      <c r="A32" s="124">
        <v>42339</v>
      </c>
      <c r="B32" s="129">
        <v>-7794.4585497199996</v>
      </c>
      <c r="C32" s="129">
        <v>-4204.7813256200006</v>
      </c>
      <c r="D32" s="125">
        <f t="shared" si="9"/>
        <v>-102628.35134246</v>
      </c>
      <c r="E32" s="123">
        <f>D32/'PIB - BCB'!C313</f>
        <v>-1.7116744030843657E-2</v>
      </c>
      <c r="H32" s="126"/>
      <c r="I32" s="127"/>
      <c r="J32" s="126"/>
      <c r="K32" s="126"/>
      <c r="L32" s="126"/>
      <c r="M32" s="126"/>
      <c r="N32" s="127"/>
    </row>
    <row r="33" spans="1:14">
      <c r="A33" s="124">
        <v>42370</v>
      </c>
      <c r="B33" s="240">
        <v>-16769.280969709998</v>
      </c>
      <c r="C33" s="240">
        <v>-2282.34807692</v>
      </c>
      <c r="D33" s="125">
        <f t="shared" si="9"/>
        <v>-102785.47113221999</v>
      </c>
      <c r="E33" s="123">
        <f>D33/'PIB - BCB'!C314</f>
        <v>-1.7120060875452786E-2</v>
      </c>
      <c r="F33" s="123"/>
      <c r="H33" s="123"/>
      <c r="I33" s="127"/>
      <c r="K33" s="218"/>
      <c r="L33" s="218"/>
      <c r="M33" s="218"/>
      <c r="N33" s="218"/>
    </row>
    <row r="34" spans="1:14">
      <c r="A34" s="124">
        <v>42401</v>
      </c>
      <c r="B34" s="241">
        <v>11717.83851313</v>
      </c>
      <c r="C34" s="241">
        <v>5242.9516270200002</v>
      </c>
      <c r="D34" s="125">
        <f t="shared" si="9"/>
        <v>-80237.375879439991</v>
      </c>
      <c r="E34" s="123">
        <f>D34/'PIB - BCB'!C315</f>
        <v>-1.3311349623786129E-2</v>
      </c>
      <c r="H34" s="126"/>
    </row>
    <row r="35" spans="1:14">
      <c r="A35" s="124">
        <v>42430</v>
      </c>
      <c r="B35" s="240">
        <v>42696.714507370001</v>
      </c>
      <c r="C35" s="240">
        <v>45084.208393530003</v>
      </c>
      <c r="D35" s="125">
        <f t="shared" si="9"/>
        <v>158.04466621999745</v>
      </c>
      <c r="E35" s="123">
        <f>D35/'PIB - BCB'!C316</f>
        <v>2.6180346720326308E-5</v>
      </c>
    </row>
    <row r="36" spans="1:14">
      <c r="A36" s="124">
        <v>42461</v>
      </c>
      <c r="B36" s="241">
        <v>12334.74081256</v>
      </c>
      <c r="C36" s="241">
        <v>12362.546184770001</v>
      </c>
      <c r="D36" s="125">
        <f t="shared" si="9"/>
        <v>-11045.759013549998</v>
      </c>
      <c r="E36" s="123">
        <f>D36/'PIB - BCB'!C317</f>
        <v>-1.8252453552845879E-3</v>
      </c>
    </row>
    <row r="37" spans="1:14">
      <c r="A37" s="124">
        <v>42491</v>
      </c>
      <c r="B37" s="240">
        <v>-3053.8925688600007</v>
      </c>
      <c r="C37" s="240">
        <v>-8573.5589373500006</v>
      </c>
      <c r="D37" s="125">
        <f t="shared" si="9"/>
        <v>-1769.0711001600084</v>
      </c>
      <c r="E37" s="123">
        <f>D37/'PIB - BCB'!C318</f>
        <v>-2.913195899840756E-4</v>
      </c>
    </row>
    <row r="38" spans="1:14">
      <c r="A38" s="124">
        <v>42522</v>
      </c>
      <c r="B38" s="241">
        <v>22736.893091000002</v>
      </c>
      <c r="C38" s="241">
        <v>26872.511374790003</v>
      </c>
      <c r="D38" s="125">
        <f t="shared" si="9"/>
        <v>13104.001367150011</v>
      </c>
      <c r="E38" s="123">
        <f>D38/'PIB - BCB'!C319</f>
        <v>2.1437841239632586E-3</v>
      </c>
    </row>
    <row r="39" spans="1:14">
      <c r="A39" s="124">
        <v>42552</v>
      </c>
      <c r="B39" s="241">
        <v>-1776.6640140299994</v>
      </c>
      <c r="C39" s="241">
        <v>-1173.0347017600006</v>
      </c>
      <c r="D39" s="125">
        <f t="shared" si="9"/>
        <v>41575.984665389988</v>
      </c>
      <c r="E39" s="123">
        <f>D39/'PIB - BCB'!C320</f>
        <v>6.7794021521593124E-3</v>
      </c>
    </row>
    <row r="40" spans="1:14">
      <c r="A40" s="124">
        <v>42583</v>
      </c>
      <c r="B40" s="241">
        <v>4250.2738039600008</v>
      </c>
      <c r="C40" s="241">
        <v>2593.4766922400004</v>
      </c>
      <c r="D40" s="125">
        <f t="shared" ref="D40:D54" si="10">SUM(C29:C40)</f>
        <v>62223.441357629999</v>
      </c>
      <c r="E40" s="123">
        <f>D40/'PIB - BCB'!C321</f>
        <v>1.0094439985559358E-2</v>
      </c>
    </row>
    <row r="41" spans="1:14">
      <c r="A41" s="124">
        <v>42614</v>
      </c>
      <c r="B41" s="241">
        <v>1117.8308630299996</v>
      </c>
      <c r="C41" s="241">
        <v>436.2237271099998</v>
      </c>
      <c r="D41" s="125">
        <f t="shared" si="10"/>
        <v>91182.434084740002</v>
      </c>
      <c r="E41" s="123">
        <f>D41/'PIB - BCB'!C322</f>
        <v>1.475721319406271E-2</v>
      </c>
    </row>
    <row r="42" spans="1:14">
      <c r="A42" s="124">
        <v>42644</v>
      </c>
      <c r="B42" s="241">
        <v>2389.5303107999998</v>
      </c>
      <c r="C42" s="241">
        <v>2918.3331538299999</v>
      </c>
      <c r="D42" s="125">
        <f t="shared" si="10"/>
        <v>80215.347746309999</v>
      </c>
      <c r="E42" s="123">
        <f>D42/'PIB - BCB'!C323</f>
        <v>1.2967523804119091E-2</v>
      </c>
      <c r="G42" s="123"/>
    </row>
    <row r="43" spans="1:14">
      <c r="A43" s="124">
        <v>42675</v>
      </c>
      <c r="B43" s="241">
        <v>-3939.72906943</v>
      </c>
      <c r="C43" s="241">
        <v>-4207.48078919</v>
      </c>
      <c r="D43" s="125">
        <f t="shared" si="10"/>
        <v>75069.047322450002</v>
      </c>
      <c r="E43" s="123">
        <f>D43/'PIB - BCB'!C324</f>
        <v>1.2080940159553475E-2</v>
      </c>
      <c r="G43" s="123"/>
      <c r="H43" s="261"/>
    </row>
    <row r="44" spans="1:14">
      <c r="A44" s="124">
        <v>42705</v>
      </c>
      <c r="B44" s="241">
        <v>3858.1197933000003</v>
      </c>
      <c r="C44" s="241">
        <v>4529.8410907099997</v>
      </c>
      <c r="D44" s="125">
        <f t="shared" si="10"/>
        <v>83803.669738780009</v>
      </c>
      <c r="E44" s="123">
        <f>D44/'PIB - BCB'!C325</f>
        <v>1.3388819262781905E-2</v>
      </c>
    </row>
    <row r="45" spans="1:14">
      <c r="A45" s="124">
        <v>42736</v>
      </c>
      <c r="B45" s="241">
        <v>5115.7415121800013</v>
      </c>
      <c r="C45" s="241">
        <v>3461.9403941100004</v>
      </c>
      <c r="D45" s="125">
        <f t="shared" si="10"/>
        <v>89547.958209810007</v>
      </c>
      <c r="E45" s="123">
        <f>D45/'PIB - BCB'!C326</f>
        <v>1.4221190951738419E-2</v>
      </c>
    </row>
    <row r="46" spans="1:14">
      <c r="A46" s="124">
        <v>42767</v>
      </c>
      <c r="B46" s="241">
        <v>2101.9846194399997</v>
      </c>
      <c r="C46" s="241">
        <v>1670.2104334399999</v>
      </c>
      <c r="D46" s="125">
        <f t="shared" si="10"/>
        <v>85975.217016230017</v>
      </c>
      <c r="E46" s="123">
        <f>D46/'PIB - BCB'!C327</f>
        <v>1.3603545507163346E-2</v>
      </c>
    </row>
    <row r="47" spans="1:14">
      <c r="A47" s="124">
        <v>42795</v>
      </c>
      <c r="B47" s="241">
        <v>-1240.4727508099998</v>
      </c>
      <c r="C47" s="241">
        <v>-257.89133457999964</v>
      </c>
      <c r="D47" s="125">
        <f t="shared" si="10"/>
        <v>40633.117288120004</v>
      </c>
      <c r="E47" s="123">
        <f>D47/'PIB - BCB'!C328</f>
        <v>6.4022451750336143E-3</v>
      </c>
    </row>
    <row r="48" spans="1:14">
      <c r="A48" s="124">
        <v>42826</v>
      </c>
      <c r="B48" s="241">
        <v>-558.46009882999988</v>
      </c>
      <c r="C48" s="241">
        <v>-431.08186504999998</v>
      </c>
      <c r="D48" s="125">
        <f t="shared" si="10"/>
        <v>27839.489238300001</v>
      </c>
      <c r="E48" s="123">
        <f>D48/'PIB - BCB'!C329</f>
        <v>4.3748489715655526E-3</v>
      </c>
    </row>
    <row r="49" spans="1:5">
      <c r="A49" s="124">
        <v>42856</v>
      </c>
      <c r="B49" s="241">
        <v>-614.06080477000046</v>
      </c>
      <c r="C49" s="241">
        <v>138.24097750999945</v>
      </c>
      <c r="D49" s="125">
        <f t="shared" si="10"/>
        <v>36551.289153160003</v>
      </c>
      <c r="E49" s="123">
        <f>D49/'PIB - BCB'!C330</f>
        <v>5.71088747266722E-3</v>
      </c>
    </row>
    <row r="50" spans="1:5">
      <c r="A50" s="124">
        <v>42887</v>
      </c>
      <c r="B50" s="241">
        <v>-545.60114561999967</v>
      </c>
      <c r="C50" s="241">
        <v>-1244.9930857699994</v>
      </c>
      <c r="D50" s="125">
        <f t="shared" si="10"/>
        <v>8433.7846925999966</v>
      </c>
      <c r="E50" s="123">
        <f>D50/'PIB - BCB'!C331</f>
        <v>1.3132941434010239E-3</v>
      </c>
    </row>
    <row r="51" spans="1:5">
      <c r="A51" s="124">
        <v>42917</v>
      </c>
      <c r="B51" s="241">
        <v>5072.2963178699993</v>
      </c>
      <c r="C51" s="241">
        <v>5671.8285739299999</v>
      </c>
      <c r="D51" s="125">
        <f t="shared" si="10"/>
        <v>15278.647968289999</v>
      </c>
      <c r="E51" s="123">
        <f>D51/'PIB - BCB'!C332</f>
        <v>2.3694311936530844E-3</v>
      </c>
    </row>
    <row r="52" spans="1:5">
      <c r="A52" s="124">
        <v>42948</v>
      </c>
      <c r="B52" s="241">
        <v>-29.683986639999954</v>
      </c>
      <c r="C52" s="241">
        <v>-170.7347872199999</v>
      </c>
      <c r="D52" s="125">
        <f t="shared" si="10"/>
        <v>12514.436488830001</v>
      </c>
      <c r="E52" s="123">
        <f>D52/'PIB - BCB'!C333</f>
        <v>1.9338735198467705E-3</v>
      </c>
    </row>
    <row r="53" spans="1:5">
      <c r="A53" s="124">
        <v>42979</v>
      </c>
      <c r="B53" s="241">
        <v>-188.35265776000003</v>
      </c>
      <c r="C53" s="241">
        <v>-157.12055034000008</v>
      </c>
      <c r="D53" s="125">
        <f t="shared" si="10"/>
        <v>11921.092211380001</v>
      </c>
      <c r="E53" s="123">
        <f>D53/'PIB - BCB'!C334</f>
        <v>1.8371931240254195E-3</v>
      </c>
    </row>
    <row r="54" spans="1:5">
      <c r="A54" s="124">
        <v>43009</v>
      </c>
      <c r="B54" s="241">
        <v>-1799.0587365299998</v>
      </c>
      <c r="C54" s="241">
        <v>-2404.4399284800002</v>
      </c>
      <c r="D54" s="125">
        <f t="shared" si="10"/>
        <v>6598.3191290700015</v>
      </c>
      <c r="E54" s="123">
        <f>D54/'PIB - BCB'!C335</f>
        <v>1.0131843689197772E-3</v>
      </c>
    </row>
    <row r="55" spans="1:5">
      <c r="A55" s="124">
        <v>43040</v>
      </c>
      <c r="B55" s="241">
        <v>1161.3832743599999</v>
      </c>
      <c r="C55" s="241">
        <v>408.53372443999956</v>
      </c>
      <c r="D55" s="125">
        <f>SUM(C44:C55)</f>
        <v>11214.333642699998</v>
      </c>
      <c r="E55" s="123">
        <f>D55/'PIB - BCB'!C336</f>
        <v>1.7153741768028254E-3</v>
      </c>
    </row>
    <row r="56" spans="1:5">
      <c r="A56" s="124">
        <v>43070</v>
      </c>
      <c r="B56" s="241">
        <v>-1443.1806030799999</v>
      </c>
      <c r="C56" s="241">
        <v>-402.19117942999992</v>
      </c>
      <c r="D56" s="125">
        <f>SUM(C45:C56)</f>
        <v>6282.3013725600013</v>
      </c>
      <c r="E56" s="123">
        <f>D56/'PIB - BCB'!C337</f>
        <v>9.5767660759961512E-4</v>
      </c>
    </row>
    <row r="57" spans="1:5">
      <c r="A57" s="124">
        <v>43101</v>
      </c>
      <c r="B57" s="241">
        <v>3329</v>
      </c>
      <c r="C57" s="241">
        <v>3043</v>
      </c>
      <c r="D57" s="125">
        <f t="shared" ref="D57:D60" si="11">SUM(C46:C57)</f>
        <v>5863.3609784500004</v>
      </c>
      <c r="E57" s="123">
        <f>D57/'PIB - BCB'!C338</f>
        <v>8.9014114653900034E-4</v>
      </c>
    </row>
    <row r="58" spans="1:5">
      <c r="A58" s="124">
        <v>43132</v>
      </c>
      <c r="B58" s="241">
        <v>-1295.7916048099996</v>
      </c>
      <c r="C58" s="241">
        <v>-1028.5714350699998</v>
      </c>
      <c r="D58" s="125">
        <f t="shared" si="11"/>
        <v>3164.5791099400003</v>
      </c>
      <c r="E58" s="123">
        <f>D58/'PIB - BCB'!C339</f>
        <v>4.7929972372003749E-4</v>
      </c>
    </row>
    <row r="59" spans="1:5">
      <c r="A59" s="124">
        <v>43160</v>
      </c>
      <c r="B59" s="241">
        <v>-1888.4667140199999</v>
      </c>
      <c r="C59" s="241">
        <v>-1234.4073575000002</v>
      </c>
      <c r="D59" s="125">
        <f t="shared" si="11"/>
        <v>2188.0630870199993</v>
      </c>
      <c r="E59" s="123">
        <f>D59/'PIB - BCB'!C340</f>
        <v>3.3072239766159997E-4</v>
      </c>
    </row>
    <row r="60" spans="1:5">
      <c r="A60" s="124">
        <v>43191</v>
      </c>
      <c r="B60" s="241">
        <v>-2612.6550119500007</v>
      </c>
      <c r="C60" s="241">
        <v>-4288.1371757000006</v>
      </c>
      <c r="D60" s="125">
        <f t="shared" si="11"/>
        <v>-1668.9922236299999</v>
      </c>
      <c r="E60" s="123">
        <f>D60/'PIB - BCB'!C341</f>
        <v>-2.5093009554572499E-4</v>
      </c>
    </row>
    <row r="61" spans="1:5">
      <c r="A61" s="124">
        <v>43221</v>
      </c>
      <c r="B61" s="241">
        <v>-6877.0195419900001</v>
      </c>
      <c r="C61" s="241">
        <v>-5708.7913937400008</v>
      </c>
      <c r="D61" s="125">
        <f>SUM(C50:C61)</f>
        <v>-7516.0245948800011</v>
      </c>
      <c r="E61" s="123">
        <f>D61/'PIB - BCB'!C342</f>
        <v>-1.1301352657239895E-3</v>
      </c>
    </row>
    <row r="62" spans="1:5">
      <c r="A62" s="124">
        <v>43252</v>
      </c>
      <c r="B62" s="241">
        <v>-7083.8741937100012</v>
      </c>
      <c r="C62" s="241">
        <v>-8448.594620060001</v>
      </c>
      <c r="D62" s="125">
        <f>SUM(C51:C62)</f>
        <v>-14719.626129170003</v>
      </c>
      <c r="E62" s="123">
        <f>D62/'PIB - BCB'!C343</f>
        <v>-2.2040844682877274E-3</v>
      </c>
    </row>
    <row r="63" spans="1:5">
      <c r="A63" s="124">
        <v>43282</v>
      </c>
      <c r="B63" s="241">
        <v>8607</v>
      </c>
      <c r="C63" s="241">
        <v>8016</v>
      </c>
      <c r="D63" s="125">
        <f>SUM(C52:C63)</f>
        <v>-12375.454703100004</v>
      </c>
      <c r="E63" s="123">
        <f>D63/'PIB - BCB'!C344</f>
        <v>-1.8423411278991973E-3</v>
      </c>
    </row>
    <row r="64" spans="1:5">
      <c r="A64" s="124">
        <v>43313</v>
      </c>
      <c r="B64" s="241">
        <v>-24845</v>
      </c>
      <c r="C64" s="241">
        <v>-22538</v>
      </c>
      <c r="D64" s="125">
        <f>SUM(C53:C64)</f>
        <v>-34742.719915880007</v>
      </c>
      <c r="E64" s="123"/>
    </row>
    <row r="65" spans="1:7">
      <c r="B65" s="241"/>
      <c r="C65" s="241"/>
      <c r="D65" s="125"/>
      <c r="E65" s="123"/>
    </row>
    <row r="66" spans="1:7">
      <c r="A66" s="277" t="s">
        <v>1564</v>
      </c>
      <c r="B66" s="261"/>
      <c r="C66" s="241">
        <f>SUM(C3:C64)</f>
        <v>-48364.654082049994</v>
      </c>
      <c r="D66" s="123">
        <f>C66/'PIB - BCB'!$C$342</f>
        <v>-7.2722754566157807E-3</v>
      </c>
    </row>
    <row r="67" spans="1:7">
      <c r="A67" s="277" t="s">
        <v>1495</v>
      </c>
      <c r="B67" s="261"/>
      <c r="C67" s="241">
        <f>SUM(C21:C32)</f>
        <v>-102628.35134246</v>
      </c>
      <c r="D67" s="123">
        <f>E32</f>
        <v>-1.7116744030843657E-2</v>
      </c>
    </row>
    <row r="68" spans="1:7">
      <c r="A68" s="277" t="s">
        <v>1369</v>
      </c>
      <c r="C68" s="241">
        <f>SUM(C33:C44)</f>
        <v>83803.669738780009</v>
      </c>
      <c r="D68" s="123">
        <f>E44</f>
        <v>1.3388819262781905E-2</v>
      </c>
    </row>
    <row r="69" spans="1:7">
      <c r="A69" s="277" t="s">
        <v>1496</v>
      </c>
      <c r="C69" s="241">
        <f>SUM(C45:C56)</f>
        <v>6282.3013725600013</v>
      </c>
      <c r="D69" s="123">
        <f>E56</f>
        <v>9.5767660759961512E-4</v>
      </c>
    </row>
    <row r="70" spans="1:7">
      <c r="A70" s="277" t="s">
        <v>1585</v>
      </c>
      <c r="C70" s="241">
        <f>SUM(C57:C63)</f>
        <v>-9649.5019820700036</v>
      </c>
      <c r="D70" s="123">
        <f>C70/'PIB - BCB'!C342</f>
        <v>-1.4509322513446294E-3</v>
      </c>
    </row>
    <row r="71" spans="1:7">
      <c r="C71" s="261">
        <f>SUM(C57:C64)</f>
        <v>-32187.501982070004</v>
      </c>
    </row>
    <row r="72" spans="1:7">
      <c r="A72" s="277"/>
      <c r="C72" s="241"/>
      <c r="D72" s="123"/>
    </row>
    <row r="73" spans="1:7">
      <c r="C73" s="261"/>
    </row>
    <row r="74" spans="1:7">
      <c r="D74" s="273"/>
    </row>
    <row r="75" spans="1:7">
      <c r="D75" s="273"/>
    </row>
    <row r="76" spans="1:7">
      <c r="D76" s="273"/>
      <c r="G76" s="273"/>
    </row>
    <row r="77" spans="1:7">
      <c r="G77" s="273"/>
    </row>
  </sheetData>
  <mergeCells count="3">
    <mergeCell ref="H1:J1"/>
    <mergeCell ref="N1:P1"/>
    <mergeCell ref="B1:C1"/>
  </mergeCells>
  <pageMargins left="0.511811024" right="0.511811024" top="0.78740157499999996" bottom="0.78740157499999996" header="0.31496062000000002" footer="0.31496062000000002"/>
  <pageSetup paperSize="9" orientation="portrait" verticalDpi="90" r:id="rId1"/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F200"/>
  <sheetViews>
    <sheetView topLeftCell="A176" workbookViewId="0">
      <selection activeCell="C200" sqref="C200"/>
    </sheetView>
  </sheetViews>
  <sheetFormatPr defaultRowHeight="12.75"/>
  <cols>
    <col min="2" max="2" width="11.28515625" bestFit="1" customWidth="1"/>
    <col min="4" max="4" width="8.7109375" bestFit="1" customWidth="1"/>
    <col min="5" max="5" width="11.28515625" bestFit="1" customWidth="1"/>
    <col min="6" max="6" width="14.85546875" bestFit="1" customWidth="1"/>
  </cols>
  <sheetData>
    <row r="1" spans="1:6">
      <c r="B1" t="s">
        <v>990</v>
      </c>
      <c r="C1" t="s">
        <v>991</v>
      </c>
      <c r="E1" s="275" t="s">
        <v>1569</v>
      </c>
      <c r="F1" s="275" t="s">
        <v>1570</v>
      </c>
    </row>
    <row r="2" spans="1:6">
      <c r="A2" s="2">
        <v>37226</v>
      </c>
      <c r="B2" s="216">
        <v>4252.0996999999998</v>
      </c>
      <c r="C2" s="1">
        <f>B2/'PIB - BCB'!C145</f>
        <v>3.231679213957304E-3</v>
      </c>
    </row>
    <row r="3" spans="1:6">
      <c r="A3" s="2">
        <v>37257</v>
      </c>
      <c r="B3" s="216">
        <v>4262.7406000000001</v>
      </c>
      <c r="C3" s="1">
        <f>B3/'PIB - BCB'!C146</f>
        <v>3.2157075183185026E-3</v>
      </c>
    </row>
    <row r="4" spans="1:6">
      <c r="A4" s="2">
        <v>37288</v>
      </c>
      <c r="B4" s="216">
        <v>4297.3103000000001</v>
      </c>
      <c r="C4" s="1">
        <f>B4/'PIB - BCB'!C147</f>
        <v>3.2178950719964202E-3</v>
      </c>
    </row>
    <row r="5" spans="1:6">
      <c r="A5" s="2">
        <v>37316</v>
      </c>
      <c r="B5" s="216">
        <v>4332.0607</v>
      </c>
      <c r="C5" s="1">
        <f>B5/'PIB - BCB'!C148</f>
        <v>3.2194691472977907E-3</v>
      </c>
    </row>
    <row r="6" spans="1:6">
      <c r="A6" s="2">
        <v>37347</v>
      </c>
      <c r="B6" s="216">
        <v>5544.3185354200014</v>
      </c>
      <c r="C6" s="1">
        <f>B6/'PIB - BCB'!C149</f>
        <v>4.0815176951085634E-3</v>
      </c>
    </row>
    <row r="7" spans="1:6">
      <c r="A7" s="2">
        <v>37377</v>
      </c>
      <c r="B7" s="216">
        <v>5662.9983199999997</v>
      </c>
      <c r="C7" s="1">
        <f>B7/'PIB - BCB'!C150</f>
        <v>4.131323995259225E-3</v>
      </c>
    </row>
    <row r="8" spans="1:6">
      <c r="A8" s="2">
        <v>37408</v>
      </c>
      <c r="B8" s="216">
        <v>5738.7025199999998</v>
      </c>
      <c r="C8" s="1">
        <f>B8/'PIB - BCB'!C151</f>
        <v>4.1308762547314264E-3</v>
      </c>
    </row>
    <row r="9" spans="1:6">
      <c r="A9" s="2">
        <v>37438</v>
      </c>
      <c r="B9" s="216">
        <v>5775.9061700000002</v>
      </c>
      <c r="C9" s="1">
        <f>B9/'PIB - BCB'!C152</f>
        <v>4.1100314932009758E-3</v>
      </c>
    </row>
    <row r="10" spans="1:6">
      <c r="A10" s="2">
        <v>37469</v>
      </c>
      <c r="B10" s="216">
        <v>8263.6953300000005</v>
      </c>
      <c r="C10" s="1">
        <f>B10/'PIB - BCB'!C153</f>
        <v>5.8192795883144511E-3</v>
      </c>
    </row>
    <row r="11" spans="1:6">
      <c r="A11" s="2">
        <v>37500</v>
      </c>
      <c r="B11" s="216">
        <v>8924.3559999999998</v>
      </c>
      <c r="C11" s="1">
        <f>B11/'PIB - BCB'!C154</f>
        <v>6.2126053356242848E-3</v>
      </c>
    </row>
    <row r="12" spans="1:6">
      <c r="A12" s="2">
        <v>37530</v>
      </c>
      <c r="B12" s="216">
        <v>10163.72171036</v>
      </c>
      <c r="C12" s="1">
        <f>B12/'PIB - BCB'!C155</f>
        <v>6.9926899554661323E-3</v>
      </c>
    </row>
    <row r="13" spans="1:6">
      <c r="A13" s="2">
        <v>37561</v>
      </c>
      <c r="B13" s="216">
        <v>10401.3917</v>
      </c>
      <c r="C13" s="1">
        <f>B13/'PIB - BCB'!C156</f>
        <v>7.0682621903733903E-3</v>
      </c>
    </row>
    <row r="14" spans="1:6">
      <c r="A14" s="2">
        <v>37591</v>
      </c>
      <c r="B14" s="216">
        <v>11807.981600000001</v>
      </c>
      <c r="C14" s="1">
        <f>B14/'PIB - BCB'!C157</f>
        <v>7.9312750719998763E-3</v>
      </c>
    </row>
    <row r="15" spans="1:6">
      <c r="A15" s="2">
        <v>37622</v>
      </c>
      <c r="B15" s="216">
        <v>11687.788600000002</v>
      </c>
      <c r="C15" s="1">
        <f>B15/'PIB - BCB'!C158</f>
        <v>7.7732555931640688E-3</v>
      </c>
    </row>
    <row r="16" spans="1:6">
      <c r="A16" s="2">
        <v>37653</v>
      </c>
      <c r="B16" s="216">
        <v>11870.7501813</v>
      </c>
      <c r="C16" s="1">
        <f>B16/'PIB - BCB'!C159</f>
        <v>7.7918320644673961E-3</v>
      </c>
    </row>
    <row r="17" spans="1:3">
      <c r="A17" s="2">
        <v>37681</v>
      </c>
      <c r="B17" s="216">
        <v>12051.591200000001</v>
      </c>
      <c r="C17" s="1">
        <f>B17/'PIB - BCB'!C160</f>
        <v>7.8067887681555134E-3</v>
      </c>
    </row>
    <row r="18" spans="1:3">
      <c r="A18" s="2">
        <v>37712</v>
      </c>
      <c r="B18" s="216">
        <v>11821.336600000002</v>
      </c>
      <c r="C18" s="1">
        <f>B18/'PIB - BCB'!C161</f>
        <v>7.5548518649554862E-3</v>
      </c>
    </row>
    <row r="19" spans="1:3">
      <c r="A19" s="2">
        <v>37742</v>
      </c>
      <c r="B19" s="216">
        <v>11999.618400000001</v>
      </c>
      <c r="C19" s="1">
        <f>B19/'PIB - BCB'!C162</f>
        <v>7.590910784541151E-3</v>
      </c>
    </row>
    <row r="20" spans="1:3">
      <c r="A20" s="2">
        <v>37773</v>
      </c>
      <c r="B20" s="216">
        <v>12171.519000000002</v>
      </c>
      <c r="C20" s="1">
        <f>B20/'PIB - BCB'!C163</f>
        <v>7.6293401970857063E-3</v>
      </c>
    </row>
    <row r="21" spans="1:3">
      <c r="A21" s="2">
        <v>37803</v>
      </c>
      <c r="B21" s="216">
        <v>13363.5733</v>
      </c>
      <c r="C21" s="1">
        <f>B21/'PIB - BCB'!C164</f>
        <v>8.2773712152224253E-3</v>
      </c>
    </row>
    <row r="22" spans="1:3">
      <c r="A22" s="2">
        <v>37834</v>
      </c>
      <c r="B22" s="216">
        <v>13538.5191</v>
      </c>
      <c r="C22" s="1">
        <f>B22/'PIB - BCB'!C165</f>
        <v>8.2982544177408381E-3</v>
      </c>
    </row>
    <row r="23" spans="1:3">
      <c r="A23" s="2">
        <v>37865</v>
      </c>
      <c r="B23" s="216">
        <v>13789.1204</v>
      </c>
      <c r="C23" s="1">
        <f>B23/'PIB - BCB'!C166</f>
        <v>8.3322378470879425E-3</v>
      </c>
    </row>
    <row r="24" spans="1:3">
      <c r="A24" s="2">
        <v>37895</v>
      </c>
      <c r="B24" s="216">
        <v>13437.8848</v>
      </c>
      <c r="C24" s="1">
        <f>B24/'PIB - BCB'!C167</f>
        <v>8.0144244176878522E-3</v>
      </c>
    </row>
    <row r="25" spans="1:3">
      <c r="A25" s="2">
        <v>37926</v>
      </c>
      <c r="B25" s="216">
        <v>13590.612499999999</v>
      </c>
      <c r="C25" s="1">
        <f>B25/'PIB - BCB'!C168</f>
        <v>8.0209461197308617E-3</v>
      </c>
    </row>
    <row r="26" spans="1:3">
      <c r="A26" s="2">
        <v>37956</v>
      </c>
      <c r="B26" s="216">
        <v>13621.736000000001</v>
      </c>
      <c r="C26" s="1">
        <f>B26/'PIB - BCB'!C169</f>
        <v>7.9290624455746802E-3</v>
      </c>
    </row>
    <row r="27" spans="1:3">
      <c r="A27" s="2">
        <v>37987</v>
      </c>
      <c r="B27" s="216">
        <v>13714.0347</v>
      </c>
      <c r="C27" s="1">
        <f>B27/'PIB - BCB'!C170</f>
        <v>7.9028328016865941E-3</v>
      </c>
    </row>
    <row r="28" spans="1:3">
      <c r="A28" s="2">
        <v>38018</v>
      </c>
      <c r="B28" s="216">
        <v>15571.736199999999</v>
      </c>
      <c r="C28" s="1">
        <f>B28/'PIB - BCB'!C171</f>
        <v>8.9143376715804367E-3</v>
      </c>
    </row>
    <row r="29" spans="1:3">
      <c r="A29" s="2">
        <v>38047</v>
      </c>
      <c r="B29" s="216">
        <v>15621.661099999999</v>
      </c>
      <c r="C29" s="1">
        <f>B29/'PIB - BCB'!C172</f>
        <v>8.8483319835680942E-3</v>
      </c>
    </row>
    <row r="30" spans="1:3">
      <c r="A30" s="2">
        <v>38078</v>
      </c>
      <c r="B30" s="216">
        <v>16594.263599999998</v>
      </c>
      <c r="C30" s="1">
        <f>B30/'PIB - BCB'!C173</f>
        <v>9.3170820939014899E-3</v>
      </c>
    </row>
    <row r="31" spans="1:3">
      <c r="A31" s="2">
        <v>38108</v>
      </c>
      <c r="B31" s="216">
        <v>16877.0579</v>
      </c>
      <c r="C31" s="1">
        <f>B31/'PIB - BCB'!C174</f>
        <v>9.3711916442373137E-3</v>
      </c>
    </row>
    <row r="32" spans="1:3">
      <c r="A32" s="2">
        <v>38139</v>
      </c>
      <c r="B32" s="216">
        <v>17017.8109</v>
      </c>
      <c r="C32" s="1">
        <f>B32/'PIB - BCB'!C175</f>
        <v>9.3079975008476465E-3</v>
      </c>
    </row>
    <row r="33" spans="1:3">
      <c r="A33" s="2">
        <v>38169</v>
      </c>
      <c r="B33" s="216">
        <v>16735.9872</v>
      </c>
      <c r="C33" s="1">
        <f>B33/'PIB - BCB'!C176</f>
        <v>9.0284217480259207E-3</v>
      </c>
    </row>
    <row r="34" spans="1:3">
      <c r="A34" s="2">
        <v>38200</v>
      </c>
      <c r="B34" s="216">
        <v>16933.079399999999</v>
      </c>
      <c r="C34" s="1">
        <f>B34/'PIB - BCB'!C177</f>
        <v>9.0162625820680783E-3</v>
      </c>
    </row>
    <row r="35" spans="1:3">
      <c r="A35" s="2">
        <v>38231</v>
      </c>
      <c r="B35" s="216">
        <v>17862.537700000001</v>
      </c>
      <c r="C35" s="1">
        <f>B35/'PIB - BCB'!C178</f>
        <v>9.4301103725768706E-3</v>
      </c>
    </row>
    <row r="36" spans="1:3">
      <c r="A36" s="2">
        <v>38261</v>
      </c>
      <c r="B36" s="216">
        <v>17469.122500000001</v>
      </c>
      <c r="C36" s="1">
        <f>B36/'PIB - BCB'!C179</f>
        <v>9.1470329817631372E-3</v>
      </c>
    </row>
    <row r="37" spans="1:3">
      <c r="A37" s="2">
        <v>38292</v>
      </c>
      <c r="B37" s="216">
        <v>17636.9202</v>
      </c>
      <c r="C37" s="1">
        <f>B37/'PIB - BCB'!C180</f>
        <v>9.1236923139954886E-3</v>
      </c>
    </row>
    <row r="38" spans="1:3">
      <c r="A38" s="2">
        <v>38322</v>
      </c>
      <c r="B38" s="216">
        <v>17773.294099999999</v>
      </c>
      <c r="C38" s="1">
        <f>B38/'PIB - BCB'!C181</f>
        <v>9.0784232950540389E-3</v>
      </c>
    </row>
    <row r="39" spans="1:3">
      <c r="A39" s="2">
        <v>38353</v>
      </c>
      <c r="B39" s="216">
        <v>17342.178199999998</v>
      </c>
      <c r="C39" s="1">
        <f>B39/'PIB - BCB'!C182</f>
        <v>8.7731528901201453E-3</v>
      </c>
    </row>
    <row r="40" spans="1:3">
      <c r="A40" s="2">
        <v>38384</v>
      </c>
      <c r="B40" s="216">
        <v>17206.652600000001</v>
      </c>
      <c r="C40" s="1">
        <f>B40/'PIB - BCB'!C183</f>
        <v>8.6267349452740019E-3</v>
      </c>
    </row>
    <row r="41" spans="1:3">
      <c r="A41" s="2">
        <v>38412</v>
      </c>
      <c r="B41" s="216">
        <v>17288.805699999997</v>
      </c>
      <c r="C41" s="1">
        <f>B41/'PIB - BCB'!C184</f>
        <v>8.589950722870188E-3</v>
      </c>
    </row>
    <row r="42" spans="1:3">
      <c r="A42" s="2">
        <v>38443</v>
      </c>
      <c r="B42" s="216">
        <v>17285.250100000001</v>
      </c>
      <c r="C42" s="1">
        <f>B42/'PIB - BCB'!C185</f>
        <v>8.5027417686558693E-3</v>
      </c>
    </row>
    <row r="43" spans="1:3">
      <c r="A43" s="2">
        <v>38473</v>
      </c>
      <c r="B43" s="216">
        <v>17507.430499999999</v>
      </c>
      <c r="C43" s="1">
        <f>B43/'PIB - BCB'!C186</f>
        <v>8.5364585387816636E-3</v>
      </c>
    </row>
    <row r="44" spans="1:3">
      <c r="A44" s="2">
        <v>38504</v>
      </c>
      <c r="B44" s="216">
        <v>17647.340560000001</v>
      </c>
      <c r="C44" s="1">
        <f>B44/'PIB - BCB'!C187</f>
        <v>8.5399703306240863E-3</v>
      </c>
    </row>
    <row r="45" spans="1:3">
      <c r="A45" s="2">
        <v>38534</v>
      </c>
      <c r="B45" s="216">
        <v>17081.724300000002</v>
      </c>
      <c r="C45" s="1">
        <f>B45/'PIB - BCB'!C188</f>
        <v>8.2157509193449586E-3</v>
      </c>
    </row>
    <row r="46" spans="1:3">
      <c r="A46" s="2">
        <v>38565</v>
      </c>
      <c r="B46" s="216">
        <v>17192.611499999999</v>
      </c>
      <c r="C46" s="1">
        <f>B46/'PIB - BCB'!C189</f>
        <v>8.1978453765500937E-3</v>
      </c>
    </row>
    <row r="47" spans="1:3">
      <c r="A47" s="2">
        <v>38596</v>
      </c>
      <c r="B47" s="216">
        <v>17233.662800000002</v>
      </c>
      <c r="C47" s="1">
        <f>B47/'PIB - BCB'!C190</f>
        <v>8.1519755895728754E-3</v>
      </c>
    </row>
    <row r="48" spans="1:3">
      <c r="A48" s="2">
        <v>38626</v>
      </c>
      <c r="B48" s="216">
        <v>16577.893</v>
      </c>
      <c r="C48" s="1">
        <f>B48/'PIB - BCB'!C191</f>
        <v>7.7732172441624184E-3</v>
      </c>
    </row>
    <row r="49" spans="1:3">
      <c r="A49" s="2">
        <v>38657</v>
      </c>
      <c r="B49" s="216">
        <v>16682.16186765</v>
      </c>
      <c r="C49" s="1">
        <f>B49/'PIB - BCB'!C192</f>
        <v>7.7571000666661468E-3</v>
      </c>
    </row>
    <row r="50" spans="1:3">
      <c r="A50" s="2">
        <v>38687</v>
      </c>
      <c r="B50" s="216">
        <v>16814.005699999998</v>
      </c>
      <c r="C50" s="1">
        <f>B50/'PIB - BCB'!C193</f>
        <v>7.7463032192480862E-3</v>
      </c>
    </row>
    <row r="51" spans="1:3">
      <c r="A51" s="2">
        <v>38718</v>
      </c>
      <c r="B51" s="216">
        <v>15329.3932</v>
      </c>
      <c r="C51" s="1">
        <f>B51/'PIB - BCB'!C194</f>
        <v>6.9913932678928826E-3</v>
      </c>
    </row>
    <row r="52" spans="1:3">
      <c r="A52" s="2">
        <v>38749</v>
      </c>
      <c r="B52" s="216">
        <v>15386.6196</v>
      </c>
      <c r="C52" s="1">
        <f>B52/'PIB - BCB'!C195</f>
        <v>6.9610435227306974E-3</v>
      </c>
    </row>
    <row r="53" spans="1:3">
      <c r="A53" s="2">
        <v>38777</v>
      </c>
      <c r="B53" s="216">
        <v>15327.8557</v>
      </c>
      <c r="C53" s="1">
        <f>B53/'PIB - BCB'!C196</f>
        <v>6.888476236555593E-3</v>
      </c>
    </row>
    <row r="54" spans="1:3">
      <c r="A54" s="2">
        <v>38808</v>
      </c>
      <c r="B54" s="216">
        <v>15303.345600001001</v>
      </c>
      <c r="C54" s="1">
        <f>B54/'PIB - BCB'!C197</f>
        <v>6.8532785298394813E-3</v>
      </c>
    </row>
    <row r="55" spans="1:3">
      <c r="A55" s="2">
        <v>38838</v>
      </c>
      <c r="B55" s="216">
        <v>15363.872100000001</v>
      </c>
      <c r="C55" s="1">
        <f>B55/'PIB - BCB'!C198</f>
        <v>6.8181633852170123E-3</v>
      </c>
    </row>
    <row r="56" spans="1:3">
      <c r="A56" s="2">
        <v>38869</v>
      </c>
      <c r="B56" s="216">
        <v>15448.999800000001</v>
      </c>
      <c r="C56" s="1">
        <f>B56/'PIB - BCB'!C199</f>
        <v>6.8010406574042972E-3</v>
      </c>
    </row>
    <row r="57" spans="1:3">
      <c r="A57" s="2">
        <v>38899</v>
      </c>
      <c r="B57" s="216">
        <v>15034.721099999999</v>
      </c>
      <c r="C57" s="1">
        <f>B57/'PIB - BCB'!C200</f>
        <v>6.5526048166003681E-3</v>
      </c>
    </row>
    <row r="58" spans="1:3">
      <c r="A58" s="2">
        <v>38930</v>
      </c>
      <c r="B58" s="216">
        <v>10527.401599999999</v>
      </c>
      <c r="C58" s="1">
        <f>B58/'PIB - BCB'!C201</f>
        <v>4.543477395821437E-3</v>
      </c>
    </row>
    <row r="59" spans="1:3">
      <c r="A59" s="2">
        <v>38961</v>
      </c>
      <c r="B59" s="216">
        <v>10465.972728452602</v>
      </c>
      <c r="C59" s="1">
        <f>B59/'PIB - BCB'!C202</f>
        <v>4.4792369443994546E-3</v>
      </c>
    </row>
    <row r="60" spans="1:3">
      <c r="A60" s="2">
        <v>38991</v>
      </c>
      <c r="B60" s="216">
        <v>9741.6900423944899</v>
      </c>
      <c r="C60" s="1">
        <f>B60/'PIB - BCB'!C203</f>
        <v>4.1249659897099914E-3</v>
      </c>
    </row>
    <row r="61" spans="1:3">
      <c r="A61" s="2">
        <v>39022</v>
      </c>
      <c r="B61" s="216">
        <v>9778.1384519879612</v>
      </c>
      <c r="C61" s="1">
        <f>B61/'PIB - BCB'!C204</f>
        <v>4.097149785907455E-3</v>
      </c>
    </row>
    <row r="62" spans="1:3">
      <c r="A62" s="2">
        <v>39052</v>
      </c>
      <c r="B62" s="216">
        <v>9953.1892034123302</v>
      </c>
      <c r="C62" s="1">
        <f>B62/'PIB - BCB'!C205</f>
        <v>4.1308969335333888E-3</v>
      </c>
    </row>
    <row r="63" spans="1:3">
      <c r="A63" s="2">
        <v>39083</v>
      </c>
      <c r="B63" s="216">
        <v>8579.9549999975097</v>
      </c>
      <c r="C63" s="1">
        <f>B63/'PIB - BCB'!C206</f>
        <v>3.5235727638214033E-3</v>
      </c>
    </row>
    <row r="64" spans="1:3">
      <c r="A64" s="2">
        <v>39114</v>
      </c>
      <c r="B64" s="216">
        <v>8691.4417000000194</v>
      </c>
      <c r="C64" s="1">
        <f>B64/'PIB - BCB'!C207</f>
        <v>3.5342021284403991E-3</v>
      </c>
    </row>
    <row r="65" spans="1:3">
      <c r="A65" s="2">
        <v>39142</v>
      </c>
      <c r="B65" s="216">
        <v>8548.9704000025304</v>
      </c>
      <c r="C65" s="1">
        <f>B65/'PIB - BCB'!C208</f>
        <v>3.438012468821426E-3</v>
      </c>
    </row>
    <row r="66" spans="1:3">
      <c r="A66" s="2">
        <v>39173</v>
      </c>
      <c r="B66" s="216">
        <v>7633.9144000021706</v>
      </c>
      <c r="C66" s="1">
        <f>B66/'PIB - BCB'!C209</f>
        <v>3.0333028118889999E-3</v>
      </c>
    </row>
    <row r="67" spans="1:3">
      <c r="A67" s="2">
        <v>39203</v>
      </c>
      <c r="B67" s="216">
        <v>7615.576800004781</v>
      </c>
      <c r="C67" s="1">
        <f>B67/'PIB - BCB'!C210</f>
        <v>2.9919405230791891E-3</v>
      </c>
    </row>
    <row r="68" spans="1:3">
      <c r="A68" s="2">
        <v>39234</v>
      </c>
      <c r="B68" s="216">
        <v>7701.5994000000001</v>
      </c>
      <c r="C68" s="1">
        <f>B68/'PIB - BCB'!C211</f>
        <v>2.9905868499052321E-3</v>
      </c>
    </row>
    <row r="69" spans="1:3">
      <c r="A69" s="2">
        <v>39264</v>
      </c>
      <c r="B69" s="216">
        <v>6981.4418999999998</v>
      </c>
      <c r="C69" s="1">
        <f>B69/'PIB - BCB'!C212</f>
        <v>2.6829721945461752E-3</v>
      </c>
    </row>
    <row r="70" spans="1:3">
      <c r="A70" s="2">
        <v>39295</v>
      </c>
      <c r="B70" s="216">
        <v>6946.4480999999996</v>
      </c>
      <c r="C70" s="1">
        <f>B70/'PIB - BCB'!C213</f>
        <v>2.6439182441770088E-3</v>
      </c>
    </row>
    <row r="71" spans="1:3">
      <c r="A71" s="2">
        <v>39326</v>
      </c>
      <c r="B71" s="216">
        <v>6920.2281611600001</v>
      </c>
      <c r="C71" s="1">
        <f>B71/'PIB - BCB'!C214</f>
        <v>2.612118039368077E-3</v>
      </c>
    </row>
    <row r="72" spans="1:3">
      <c r="A72" s="2">
        <v>39356</v>
      </c>
      <c r="B72" s="216">
        <v>6403.4734999999991</v>
      </c>
      <c r="C72" s="1">
        <f>B72/'PIB - BCB'!C215</f>
        <v>2.3920815069051441E-3</v>
      </c>
    </row>
    <row r="73" spans="1:3">
      <c r="A73" s="2">
        <v>39387</v>
      </c>
      <c r="B73" s="216">
        <v>6451.4353999999994</v>
      </c>
      <c r="C73" s="1">
        <f>B73/'PIB - BCB'!C216</f>
        <v>2.3901632396140871E-3</v>
      </c>
    </row>
    <row r="74" spans="1:3">
      <c r="A74" s="2">
        <v>39417</v>
      </c>
      <c r="B74" s="216">
        <v>6645.40618696</v>
      </c>
      <c r="C74" s="1">
        <f>B74/'PIB - BCB'!C217</f>
        <v>2.4429279195624805E-3</v>
      </c>
    </row>
    <row r="75" spans="1:3">
      <c r="A75" s="2">
        <v>39448</v>
      </c>
      <c r="B75" s="216">
        <v>6596.0101999999997</v>
      </c>
      <c r="C75" s="1">
        <f>B75/'PIB - BCB'!C218</f>
        <v>2.4017102510012723E-3</v>
      </c>
    </row>
    <row r="76" spans="1:3">
      <c r="A76" s="2">
        <v>39479</v>
      </c>
      <c r="B76" s="216">
        <v>6674.0051000000003</v>
      </c>
      <c r="C76" s="1">
        <f>B76/'PIB - BCB'!C219</f>
        <v>2.403870588874727E-3</v>
      </c>
    </row>
    <row r="77" spans="1:3">
      <c r="A77" s="2">
        <v>39508</v>
      </c>
      <c r="B77" s="216">
        <v>16888.624299999999</v>
      </c>
      <c r="C77" s="1">
        <f>B77/'PIB - BCB'!C220</f>
        <v>6.0297237468934922E-3</v>
      </c>
    </row>
    <row r="78" spans="1:3">
      <c r="A78" s="2">
        <v>39539</v>
      </c>
      <c r="B78" s="216">
        <v>16624.274699999998</v>
      </c>
      <c r="C78" s="1">
        <f>B78/'PIB - BCB'!C221</f>
        <v>5.864848003495707E-3</v>
      </c>
    </row>
    <row r="79" spans="1:3">
      <c r="A79" s="2">
        <v>39569</v>
      </c>
      <c r="B79" s="216">
        <v>16460.6391</v>
      </c>
      <c r="C79" s="1">
        <f>B79/'PIB - BCB'!C222</f>
        <v>5.7495132489000372E-3</v>
      </c>
    </row>
    <row r="80" spans="1:3">
      <c r="A80" s="2">
        <v>39600</v>
      </c>
      <c r="B80" s="216">
        <v>18734.2166</v>
      </c>
      <c r="C80" s="1">
        <f>B80/'PIB - BCB'!C223</f>
        <v>6.4605968841067703E-3</v>
      </c>
    </row>
    <row r="81" spans="1:3">
      <c r="A81" s="2">
        <v>39630</v>
      </c>
      <c r="B81" s="216">
        <v>18690.144384589999</v>
      </c>
      <c r="C81" s="1">
        <f>B81/'PIB - BCB'!C224</f>
        <v>6.3484712410326405E-3</v>
      </c>
    </row>
    <row r="82" spans="1:3">
      <c r="A82" s="2">
        <v>39661</v>
      </c>
      <c r="B82" s="216">
        <v>19360.642899999999</v>
      </c>
      <c r="C82" s="1">
        <f>B82/'PIB - BCB'!C225</f>
        <v>6.5006664136997528E-3</v>
      </c>
    </row>
    <row r="83" spans="1:3">
      <c r="A83" s="2">
        <v>39692</v>
      </c>
      <c r="B83" s="216">
        <v>26407.251245680003</v>
      </c>
      <c r="C83" s="1">
        <f>B83/'PIB - BCB'!C226</f>
        <v>8.7426109205285471E-3</v>
      </c>
    </row>
    <row r="84" spans="1:3">
      <c r="A84" s="2">
        <v>39722</v>
      </c>
      <c r="B84" s="216">
        <v>32997.145604880003</v>
      </c>
      <c r="C84" s="1">
        <f>B84/'PIB - BCB'!C227</f>
        <v>1.0786534391681962E-2</v>
      </c>
    </row>
    <row r="85" spans="1:3">
      <c r="A85" s="2">
        <v>39753</v>
      </c>
      <c r="B85" s="216">
        <v>34887.478955830004</v>
      </c>
      <c r="C85" s="1">
        <f>B85/'PIB - BCB'!C228</f>
        <v>1.1298258882065797E-2</v>
      </c>
    </row>
    <row r="86" spans="1:3">
      <c r="A86" s="2">
        <v>39783</v>
      </c>
      <c r="B86" s="216">
        <v>35453.830739090001</v>
      </c>
      <c r="C86" s="1">
        <f>B86/'PIB - BCB'!C229</f>
        <v>1.1400667373149766E-2</v>
      </c>
    </row>
    <row r="87" spans="1:3">
      <c r="A87" s="2">
        <v>39814</v>
      </c>
      <c r="B87" s="216">
        <v>40193.172927419997</v>
      </c>
      <c r="C87" s="1">
        <f>B87/'PIB - BCB'!C230</f>
        <v>1.287216703052301E-2</v>
      </c>
    </row>
    <row r="88" spans="1:3">
      <c r="A88" s="2">
        <v>39845</v>
      </c>
      <c r="B88" s="216">
        <v>40645.90807007</v>
      </c>
      <c r="C88" s="1">
        <f>B88/'PIB - BCB'!C231</f>
        <v>1.2970059813174683E-2</v>
      </c>
    </row>
    <row r="89" spans="1:3">
      <c r="A89" s="2">
        <v>39873</v>
      </c>
      <c r="B89" s="216">
        <v>53349.193845180002</v>
      </c>
      <c r="C89" s="1">
        <f>B89/'PIB - BCB'!C232</f>
        <v>1.6915443870389405E-2</v>
      </c>
    </row>
    <row r="90" spans="1:3">
      <c r="A90" s="2">
        <v>39904</v>
      </c>
      <c r="B90" s="216">
        <v>52290.213815829993</v>
      </c>
      <c r="C90" s="1">
        <f>B90/'PIB - BCB'!C233</f>
        <v>1.6523286526024337E-2</v>
      </c>
    </row>
    <row r="91" spans="1:3">
      <c r="A91" s="2">
        <v>39934</v>
      </c>
      <c r="B91" s="216">
        <v>50796.231938450008</v>
      </c>
      <c r="C91" s="1">
        <f>B91/'PIB - BCB'!C234</f>
        <v>1.5983611410102336E-2</v>
      </c>
    </row>
    <row r="92" spans="1:3">
      <c r="A92" s="2">
        <v>39965</v>
      </c>
      <c r="B92" s="216">
        <v>76985.176627449982</v>
      </c>
      <c r="C92" s="1">
        <f>B92/'PIB - BCB'!C235</f>
        <v>2.4148974986804118E-2</v>
      </c>
    </row>
    <row r="93" spans="1:3">
      <c r="A93" s="2">
        <v>39995</v>
      </c>
      <c r="B93" s="216">
        <v>101162.99617456</v>
      </c>
      <c r="C93" s="1">
        <f>B93/'PIB - BCB'!C236</f>
        <v>3.166022517044173E-2</v>
      </c>
    </row>
    <row r="94" spans="1:3">
      <c r="A94" s="2">
        <v>40026</v>
      </c>
      <c r="B94" s="216">
        <v>137478.65829964002</v>
      </c>
      <c r="C94" s="1">
        <f>B94/'PIB - BCB'!C237</f>
        <v>4.2824561683199883E-2</v>
      </c>
    </row>
    <row r="95" spans="1:3">
      <c r="A95" s="2">
        <v>40057</v>
      </c>
      <c r="B95" s="216">
        <v>135351.41524159</v>
      </c>
      <c r="C95" s="1">
        <f>B95/'PIB - BCB'!C238</f>
        <v>4.192824389610144E-2</v>
      </c>
    </row>
    <row r="96" spans="1:3">
      <c r="A96" s="2">
        <v>40087</v>
      </c>
      <c r="B96" s="216">
        <v>128909.16086593</v>
      </c>
      <c r="C96" s="1">
        <f>B96/'PIB - BCB'!C239</f>
        <v>3.9669952483738009E-2</v>
      </c>
    </row>
    <row r="97" spans="1:3">
      <c r="A97" s="2">
        <v>40118</v>
      </c>
      <c r="B97" s="216">
        <v>129208.55142018999</v>
      </c>
      <c r="C97" s="1">
        <f>B97/'PIB - BCB'!C240</f>
        <v>3.9346050834592659E-2</v>
      </c>
    </row>
    <row r="98" spans="1:3">
      <c r="A98" s="2">
        <v>40148</v>
      </c>
      <c r="B98" s="216">
        <v>129236.65787385999</v>
      </c>
      <c r="C98" s="1">
        <f>B98/'PIB - BCB'!C241</f>
        <v>3.8774416490204106E-2</v>
      </c>
    </row>
    <row r="99" spans="1:3">
      <c r="A99" s="2">
        <v>40179</v>
      </c>
      <c r="B99" s="216">
        <v>131921.80860814001</v>
      </c>
      <c r="C99" s="1">
        <f>B99/'PIB - BCB'!C242</f>
        <v>3.9121701552465554E-2</v>
      </c>
    </row>
    <row r="100" spans="1:3">
      <c r="A100" s="2">
        <v>40210</v>
      </c>
      <c r="B100" s="216">
        <v>130639.15775058001</v>
      </c>
      <c r="C100" s="1">
        <f>B100/'PIB - BCB'!C243</f>
        <v>3.8267884815320237E-2</v>
      </c>
    </row>
    <row r="101" spans="1:3">
      <c r="A101" s="2">
        <v>40238</v>
      </c>
      <c r="B101" s="216">
        <v>129881.67651747</v>
      </c>
      <c r="C101" s="1">
        <f>B101/'PIB - BCB'!C244</f>
        <v>3.7502184764962969E-2</v>
      </c>
    </row>
    <row r="102" spans="1:3">
      <c r="A102" s="2">
        <v>40269</v>
      </c>
      <c r="B102" s="216">
        <v>202472.45477404053</v>
      </c>
      <c r="C102" s="1">
        <f>B102/'PIB - BCB'!C245</f>
        <v>5.7670351351377519E-2</v>
      </c>
    </row>
    <row r="103" spans="1:3">
      <c r="A103" s="2">
        <v>40299</v>
      </c>
      <c r="B103" s="216">
        <v>210229.11096760049</v>
      </c>
      <c r="C103" s="1">
        <f>B103/'PIB - BCB'!C246</f>
        <v>5.9077287983733476E-2</v>
      </c>
    </row>
    <row r="104" spans="1:3">
      <c r="A104" s="2">
        <v>40330</v>
      </c>
      <c r="B104" s="216">
        <v>212216.57772141002</v>
      </c>
      <c r="C104" s="1">
        <f>B104/'PIB - BCB'!C247</f>
        <v>5.8885632811943922E-2</v>
      </c>
    </row>
    <row r="105" spans="1:3">
      <c r="A105" s="2">
        <v>40360</v>
      </c>
      <c r="B105" s="216">
        <v>211465.11737495003</v>
      </c>
      <c r="C105" s="1">
        <f>B105/'PIB - BCB'!C248</f>
        <v>5.7921219071355744E-2</v>
      </c>
    </row>
    <row r="106" spans="1:3">
      <c r="A106" s="2">
        <v>40391</v>
      </c>
      <c r="B106" s="216">
        <v>211894.06202863</v>
      </c>
      <c r="C106" s="1">
        <f>B106/'PIB - BCB'!C249</f>
        <v>5.7254831407932784E-2</v>
      </c>
    </row>
    <row r="107" spans="1:3">
      <c r="A107" s="2">
        <v>40422</v>
      </c>
      <c r="B107" s="216">
        <v>235473.60134188004</v>
      </c>
      <c r="C107" s="1">
        <f>B107/'PIB - BCB'!C250</f>
        <v>6.2810235685057489E-2</v>
      </c>
    </row>
    <row r="108" spans="1:3">
      <c r="A108" s="2">
        <v>40452</v>
      </c>
      <c r="B108" s="216">
        <v>235932.16989368002</v>
      </c>
      <c r="C108" s="1">
        <f>B108/'PIB - BCB'!C251</f>
        <v>6.221776918020662E-2</v>
      </c>
    </row>
    <row r="109" spans="1:3">
      <c r="A109" s="2">
        <v>40483</v>
      </c>
      <c r="B109" s="216">
        <v>236573.20591323002</v>
      </c>
      <c r="C109" s="1">
        <f>B109/'PIB - BCB'!C252</f>
        <v>6.1549001119905029E-2</v>
      </c>
    </row>
    <row r="110" spans="1:3">
      <c r="A110" s="2">
        <v>40513</v>
      </c>
      <c r="B110" s="216">
        <v>236722.96294582999</v>
      </c>
      <c r="C110" s="1">
        <f>B110/'PIB - BCB'!C253</f>
        <v>6.0919270096282736E-2</v>
      </c>
    </row>
    <row r="111" spans="1:3">
      <c r="A111" s="2">
        <v>40544</v>
      </c>
      <c r="B111" s="216">
        <v>237274.16763876998</v>
      </c>
      <c r="C111" s="1">
        <f>B111/'PIB - BCB'!C254</f>
        <v>6.0372078448373487E-2</v>
      </c>
    </row>
    <row r="112" spans="1:3">
      <c r="A112" s="2">
        <v>40575</v>
      </c>
      <c r="B112" s="216">
        <v>236692.44321660997</v>
      </c>
      <c r="C112" s="1">
        <f>B112/'PIB - BCB'!C255</f>
        <v>5.9476806814347402E-2</v>
      </c>
    </row>
    <row r="113" spans="1:3">
      <c r="A113" s="2">
        <v>40603</v>
      </c>
      <c r="B113" s="216">
        <v>239733.22649109</v>
      </c>
      <c r="C113" s="1">
        <f>B113/'PIB - BCB'!C256</f>
        <v>5.9694824307294253E-2</v>
      </c>
    </row>
    <row r="114" spans="1:3">
      <c r="A114" s="2">
        <v>40634</v>
      </c>
      <c r="B114" s="216">
        <v>238913.26556251</v>
      </c>
      <c r="C114" s="1">
        <f>B114/'PIB - BCB'!C257</f>
        <v>5.8872778643203928E-2</v>
      </c>
    </row>
    <row r="115" spans="1:3">
      <c r="A115" s="2">
        <v>40664</v>
      </c>
      <c r="B115" s="216">
        <v>241560.69357943157</v>
      </c>
      <c r="C115" s="1">
        <f>B115/'PIB - BCB'!C258</f>
        <v>5.8794870135397838E-2</v>
      </c>
    </row>
    <row r="116" spans="1:3">
      <c r="A116" s="2">
        <v>40695</v>
      </c>
      <c r="B116" s="216">
        <v>271491.3204359815</v>
      </c>
      <c r="C116" s="1">
        <f>B116/'PIB - BCB'!C259</f>
        <v>6.5285142501217377E-2</v>
      </c>
    </row>
    <row r="117" spans="1:3">
      <c r="A117" s="2">
        <v>40725</v>
      </c>
      <c r="B117" s="216">
        <v>271833.17704919149</v>
      </c>
      <c r="C117" s="1">
        <f>B117/'PIB - BCB'!C260</f>
        <v>6.4731318292478954E-2</v>
      </c>
    </row>
    <row r="118" spans="1:3">
      <c r="A118" s="2">
        <v>40756</v>
      </c>
      <c r="B118" s="216">
        <v>272975.05713349005</v>
      </c>
      <c r="C118" s="1">
        <f>B118/'PIB - BCB'!C261</f>
        <v>6.4347703857888905E-2</v>
      </c>
    </row>
    <row r="119" spans="1:3">
      <c r="A119" s="2">
        <v>40787</v>
      </c>
      <c r="B119" s="216">
        <v>283574.14284290996</v>
      </c>
      <c r="C119" s="1">
        <f>B119/'PIB - BCB'!C262</f>
        <v>6.6365022192163073E-2</v>
      </c>
    </row>
    <row r="120" spans="1:3">
      <c r="A120" s="2">
        <v>40817</v>
      </c>
      <c r="B120" s="216">
        <v>280868.14212643995</v>
      </c>
      <c r="C120" s="1">
        <f>B120/'PIB - BCB'!C263</f>
        <v>6.5214701122797591E-2</v>
      </c>
    </row>
    <row r="121" spans="1:3">
      <c r="A121" s="2">
        <v>40848</v>
      </c>
      <c r="B121" s="216">
        <v>284504.63160452002</v>
      </c>
      <c r="C121" s="1">
        <f>B121/'PIB - BCB'!C264</f>
        <v>6.5552583872479003E-2</v>
      </c>
    </row>
    <row r="122" spans="1:3">
      <c r="A122" s="2">
        <v>40878</v>
      </c>
      <c r="B122" s="216">
        <v>302225.12339989009</v>
      </c>
      <c r="C122" s="1">
        <f>B122/'PIB - BCB'!C265</f>
        <v>6.9058213702526447E-2</v>
      </c>
    </row>
    <row r="123" spans="1:3">
      <c r="A123" s="2">
        <v>40909</v>
      </c>
      <c r="B123" s="216">
        <v>310831.19913752005</v>
      </c>
      <c r="C123" s="1">
        <f>B123/'PIB - BCB'!C266</f>
        <v>7.0470409454220895E-2</v>
      </c>
    </row>
    <row r="124" spans="1:3">
      <c r="A124" s="2">
        <v>40940</v>
      </c>
      <c r="B124" s="216">
        <v>311836.72656442004</v>
      </c>
      <c r="C124" s="1">
        <f>B124/'PIB - BCB'!C267</f>
        <v>7.0177517758957905E-2</v>
      </c>
    </row>
    <row r="125" spans="1:3">
      <c r="A125" s="2">
        <v>40969</v>
      </c>
      <c r="B125" s="216">
        <v>314708.32873251999</v>
      </c>
      <c r="C125" s="1">
        <f>B125/'PIB - BCB'!C268</f>
        <v>7.0101400815351045E-2</v>
      </c>
    </row>
    <row r="126" spans="1:3">
      <c r="A126" s="2">
        <v>41000</v>
      </c>
      <c r="B126" s="216">
        <v>317070.85903444001</v>
      </c>
      <c r="C126" s="1">
        <f>B126/'PIB - BCB'!C269</f>
        <v>7.0107177886822775E-2</v>
      </c>
    </row>
    <row r="127" spans="1:3">
      <c r="A127" s="2">
        <v>41030</v>
      </c>
      <c r="B127" s="216">
        <v>321232.50697144005</v>
      </c>
      <c r="C127" s="1">
        <f>B127/'PIB - BCB'!C270</f>
        <v>7.0487111658814772E-2</v>
      </c>
    </row>
    <row r="128" spans="1:3">
      <c r="A128" s="2">
        <v>41061</v>
      </c>
      <c r="B128" s="216">
        <v>332029.12562965997</v>
      </c>
      <c r="C128" s="1">
        <f>B128/'PIB - BCB'!C271</f>
        <v>7.2404571378366811E-2</v>
      </c>
    </row>
    <row r="129" spans="1:3">
      <c r="A129" s="2">
        <v>41091</v>
      </c>
      <c r="B129" s="216">
        <v>333426.34487376001</v>
      </c>
      <c r="C129" s="1">
        <f>B129/'PIB - BCB'!C272</f>
        <v>7.2048545402892419E-2</v>
      </c>
    </row>
    <row r="130" spans="1:3">
      <c r="A130" s="2">
        <v>41122</v>
      </c>
      <c r="B130" s="216">
        <v>334158.93299075001</v>
      </c>
      <c r="C130" s="1">
        <f>B130/'PIB - BCB'!C273</f>
        <v>7.1531047367368206E-2</v>
      </c>
    </row>
    <row r="131" spans="1:3">
      <c r="A131" s="2">
        <v>41153</v>
      </c>
      <c r="B131" s="216">
        <v>333717.84139185003</v>
      </c>
      <c r="C131" s="1">
        <f>B131/'PIB - BCB'!C274</f>
        <v>7.0945487906630703E-2</v>
      </c>
    </row>
    <row r="132" spans="1:3">
      <c r="A132" s="2">
        <v>41183</v>
      </c>
      <c r="B132" s="216">
        <v>354609.70224460005</v>
      </c>
      <c r="C132" s="1">
        <f>B132/'PIB - BCB'!C275</f>
        <v>7.4679396967648776E-2</v>
      </c>
    </row>
    <row r="133" spans="1:3">
      <c r="A133" s="2">
        <v>41214</v>
      </c>
      <c r="B133" s="216">
        <v>357189.42171307001</v>
      </c>
      <c r="C133" s="1">
        <f>B133/'PIB - BCB'!C276</f>
        <v>7.4679452001563715E-2</v>
      </c>
    </row>
    <row r="134" spans="1:3">
      <c r="A134" s="2">
        <v>41244</v>
      </c>
      <c r="B134" s="216">
        <v>371673.14433904999</v>
      </c>
      <c r="C134" s="1">
        <f>B134/'PIB - BCB'!C277</f>
        <v>7.7194531885088763E-2</v>
      </c>
    </row>
    <row r="135" spans="1:3">
      <c r="A135" s="2">
        <v>41275</v>
      </c>
      <c r="B135" s="216">
        <v>371211.70397615002</v>
      </c>
      <c r="C135" s="1">
        <f>B135/'PIB - BCB'!C278</f>
        <v>7.6356095908409055E-2</v>
      </c>
    </row>
    <row r="136" spans="1:3">
      <c r="A136" s="2">
        <v>41306</v>
      </c>
      <c r="B136" s="216">
        <v>372124.49729055003</v>
      </c>
      <c r="C136" s="1">
        <f>B136/'PIB - BCB'!C279</f>
        <v>7.6055055921219847E-2</v>
      </c>
    </row>
    <row r="137" spans="1:3">
      <c r="A137" s="2">
        <v>41334</v>
      </c>
      <c r="B137" s="216">
        <v>373040.59681178996</v>
      </c>
      <c r="C137" s="1">
        <f>B137/'PIB - BCB'!C280</f>
        <v>7.5715359580563468E-2</v>
      </c>
    </row>
    <row r="138" spans="1:3">
      <c r="A138" s="2">
        <v>41365</v>
      </c>
      <c r="B138" s="216">
        <v>373229.62209674006</v>
      </c>
      <c r="C138" s="1">
        <f>B138/'PIB - BCB'!C281</f>
        <v>7.4889472472776733E-2</v>
      </c>
    </row>
    <row r="139" spans="1:3">
      <c r="A139" s="2">
        <v>41395</v>
      </c>
      <c r="B139" s="216">
        <v>378909.47093646997</v>
      </c>
      <c r="C139" s="1">
        <f>B139/'PIB - BCB'!C282</f>
        <v>7.544514628575047E-2</v>
      </c>
    </row>
    <row r="140" spans="1:3">
      <c r="A140" s="2">
        <v>41426</v>
      </c>
      <c r="B140" s="216">
        <v>381325.88049951999</v>
      </c>
      <c r="C140" s="1">
        <f>B140/'PIB - BCB'!C283</f>
        <v>7.5266850147579542E-2</v>
      </c>
    </row>
    <row r="141" spans="1:3">
      <c r="A141" s="2">
        <v>41456</v>
      </c>
      <c r="B141" s="216">
        <v>383822.79696678993</v>
      </c>
      <c r="C141" s="1">
        <f>B141/'PIB - BCB'!C284</f>
        <v>7.5104666649458307E-2</v>
      </c>
    </row>
    <row r="142" spans="1:3">
      <c r="A142" s="2">
        <v>41487</v>
      </c>
      <c r="B142" s="216">
        <v>386475.91287776997</v>
      </c>
      <c r="C142" s="1">
        <f>B142/'PIB - BCB'!C285</f>
        <v>7.5131418752285434E-2</v>
      </c>
    </row>
    <row r="143" spans="1:3">
      <c r="A143" s="2">
        <v>41518</v>
      </c>
      <c r="B143" s="216">
        <v>382894.58225221001</v>
      </c>
      <c r="C143" s="1">
        <f>B143/'PIB - BCB'!C286</f>
        <v>7.3775476382584804E-2</v>
      </c>
    </row>
    <row r="144" spans="1:3">
      <c r="A144" s="2">
        <v>41548</v>
      </c>
      <c r="B144" s="216">
        <v>384079.68940601993</v>
      </c>
      <c r="C144" s="1">
        <f>B144/'PIB - BCB'!C287</f>
        <v>7.3366019659660303E-2</v>
      </c>
    </row>
    <row r="145" spans="1:3">
      <c r="A145" s="2">
        <v>41579</v>
      </c>
      <c r="B145" s="216">
        <v>386826.77743772999</v>
      </c>
      <c r="C145" s="1">
        <f>B145/'PIB - BCB'!C288</f>
        <v>7.3277348510039142E-2</v>
      </c>
    </row>
    <row r="146" spans="1:3">
      <c r="A146" s="2">
        <v>41609</v>
      </c>
      <c r="B146" s="216">
        <v>413012.31145555986</v>
      </c>
      <c r="C146" s="1">
        <f>B146/'PIB - BCB'!C289</f>
        <v>7.7464708460143125E-2</v>
      </c>
    </row>
    <row r="147" spans="1:3">
      <c r="A147" s="2">
        <v>41640</v>
      </c>
      <c r="B147" s="216">
        <v>415131.92078130995</v>
      </c>
      <c r="C147" s="1">
        <f>B147/'PIB - BCB'!C290</f>
        <v>7.7196192655446541E-2</v>
      </c>
    </row>
    <row r="148" spans="1:3">
      <c r="A148" s="2">
        <v>41671</v>
      </c>
      <c r="B148" s="216">
        <v>413934.02995459997</v>
      </c>
      <c r="C148" s="1">
        <f>B148/'PIB - BCB'!C291</f>
        <v>7.6165390608028238E-2</v>
      </c>
    </row>
    <row r="149" spans="1:3">
      <c r="A149" s="2">
        <v>41699</v>
      </c>
      <c r="B149" s="216">
        <v>414049.88372060005</v>
      </c>
      <c r="C149" s="1">
        <f>B149/'PIB - BCB'!C292</f>
        <v>7.5610452305778883E-2</v>
      </c>
    </row>
    <row r="150" spans="1:3">
      <c r="A150" s="2">
        <v>41730</v>
      </c>
      <c r="B150" s="216">
        <v>414689.03429963003</v>
      </c>
      <c r="C150" s="1">
        <f>B150/'PIB - BCB'!C293</f>
        <v>7.5220371278058556E-2</v>
      </c>
    </row>
    <row r="151" spans="1:3">
      <c r="A151" s="2">
        <v>41760</v>
      </c>
      <c r="B151" s="216">
        <v>416007.80820184003</v>
      </c>
      <c r="C151" s="1">
        <f>B151/'PIB - BCB'!C294</f>
        <v>7.490198704433125E-2</v>
      </c>
    </row>
    <row r="152" spans="1:3">
      <c r="A152" s="2">
        <v>41791</v>
      </c>
      <c r="B152" s="216">
        <v>446848.27510565001</v>
      </c>
      <c r="C152" s="1">
        <f>B152/'PIB - BCB'!C295</f>
        <v>8.0139224008217005E-2</v>
      </c>
    </row>
    <row r="153" spans="1:3">
      <c r="A153" s="2">
        <v>41821</v>
      </c>
      <c r="B153" s="216">
        <v>449332.71590623999</v>
      </c>
      <c r="C153" s="1">
        <f>B153/'PIB - BCB'!C296</f>
        <v>8.0143397169879491E-2</v>
      </c>
    </row>
    <row r="154" spans="1:3">
      <c r="A154" s="2">
        <v>41852</v>
      </c>
      <c r="B154" s="216">
        <v>451127.79705480998</v>
      </c>
      <c r="C154" s="1">
        <f>B154/'PIB - BCB'!C297</f>
        <v>8.0011825812840623E-2</v>
      </c>
    </row>
    <row r="155" spans="1:3">
      <c r="A155" s="2">
        <v>41883</v>
      </c>
      <c r="B155" s="216">
        <v>455118.19142082997</v>
      </c>
      <c r="C155" s="1">
        <f>B155/'PIB - BCB'!C298</f>
        <v>8.0071697357625232E-2</v>
      </c>
    </row>
    <row r="156" spans="1:3">
      <c r="A156" s="2">
        <v>41913</v>
      </c>
      <c r="B156" s="216">
        <v>456519.50231191004</v>
      </c>
      <c r="C156" s="1">
        <f>B156/'PIB - BCB'!C299</f>
        <v>7.9837263860015606E-2</v>
      </c>
    </row>
    <row r="157" spans="1:3">
      <c r="A157" s="2">
        <v>41944</v>
      </c>
      <c r="B157" s="216">
        <v>459220.06326117995</v>
      </c>
      <c r="C157" s="1">
        <f>B157/'PIB - BCB'!C300</f>
        <v>7.9894980142333497E-2</v>
      </c>
    </row>
    <row r="158" spans="1:3">
      <c r="A158" s="2">
        <v>41974</v>
      </c>
      <c r="B158" s="216">
        <v>487861.63264366001</v>
      </c>
      <c r="C158" s="1">
        <f>B158/'PIB - BCB'!C301</f>
        <v>8.4420418827365437E-2</v>
      </c>
    </row>
    <row r="159" spans="1:3">
      <c r="A159" s="2">
        <v>42005</v>
      </c>
      <c r="B159" s="216">
        <v>490006.48293469002</v>
      </c>
      <c r="C159" s="1">
        <f>B159/'PIB - BCB'!C302</f>
        <v>8.4494101611139807E-2</v>
      </c>
    </row>
    <row r="160" spans="1:3">
      <c r="A160" s="2">
        <v>42036</v>
      </c>
      <c r="B160" s="216">
        <v>494342.42566314002</v>
      </c>
      <c r="C160" s="1">
        <f>B160/'PIB - BCB'!C303</f>
        <v>8.5082666587759828E-2</v>
      </c>
    </row>
    <row r="161" spans="1:4">
      <c r="A161" s="2">
        <v>42064</v>
      </c>
      <c r="B161" s="216">
        <v>500253.99536261999</v>
      </c>
      <c r="C161" s="1">
        <f>B161/'PIB - BCB'!C304</f>
        <v>8.5521291034932362E-2</v>
      </c>
    </row>
    <row r="162" spans="1:4">
      <c r="A162" s="2">
        <v>42095</v>
      </c>
      <c r="B162" s="216">
        <v>499314.83298857999</v>
      </c>
      <c r="C162" s="1">
        <f>B162/'PIB - BCB'!C305</f>
        <v>8.511059847210474E-2</v>
      </c>
    </row>
    <row r="163" spans="1:4">
      <c r="A163" s="2">
        <v>42125</v>
      </c>
      <c r="B163" s="216">
        <v>504188.81751001009</v>
      </c>
      <c r="C163" s="1">
        <f>B163/'PIB - BCB'!C306</f>
        <v>8.5787819338077012E-2</v>
      </c>
    </row>
    <row r="164" spans="1:4">
      <c r="A164" s="2">
        <v>42156</v>
      </c>
      <c r="B164" s="216">
        <v>505311.49562107999</v>
      </c>
      <c r="C164" s="1">
        <f>B164/'PIB - BCB'!C307</f>
        <v>8.5543254110719474E-2</v>
      </c>
    </row>
    <row r="165" spans="1:4">
      <c r="A165" s="2">
        <v>42186</v>
      </c>
      <c r="B165" s="216">
        <v>511086.272291</v>
      </c>
      <c r="C165" s="1">
        <f>B165/'PIB - BCB'!C308</f>
        <v>8.6218704737085108E-2</v>
      </c>
    </row>
    <row r="166" spans="1:4">
      <c r="A166" s="2">
        <v>42217</v>
      </c>
      <c r="B166" s="216">
        <v>516940.06001785997</v>
      </c>
      <c r="C166" s="1">
        <f>B166/'PIB - BCB'!C309</f>
        <v>8.6981960056964472E-2</v>
      </c>
    </row>
    <row r="167" spans="1:4">
      <c r="A167" s="2">
        <v>42248</v>
      </c>
      <c r="B167" s="216">
        <v>522746.14078579994</v>
      </c>
      <c r="C167" s="1">
        <f>B167/'PIB - BCB'!C310</f>
        <v>8.7809794197149987E-2</v>
      </c>
    </row>
    <row r="168" spans="1:4">
      <c r="A168" s="2">
        <v>42278</v>
      </c>
      <c r="B168" s="216">
        <v>523768.14307912003</v>
      </c>
      <c r="C168" s="1">
        <f>B168/'PIB - BCB'!C311</f>
        <v>8.7760376323417502E-2</v>
      </c>
      <c r="D168" s="109"/>
    </row>
    <row r="169" spans="1:4">
      <c r="A169" s="2">
        <v>42309</v>
      </c>
      <c r="B169" s="216">
        <v>526132.28470214002</v>
      </c>
      <c r="C169" s="1">
        <f>B169/'PIB - BCB'!C312</f>
        <v>8.7941350563232212E-2</v>
      </c>
      <c r="D169" s="109"/>
    </row>
    <row r="170" spans="1:4">
      <c r="A170" s="2">
        <v>42339</v>
      </c>
      <c r="B170" s="216">
        <v>514514.57822860999</v>
      </c>
      <c r="C170" s="1">
        <f>B170/'PIB - BCB'!C313</f>
        <v>8.5812684511409429E-2</v>
      </c>
      <c r="D170" s="109"/>
    </row>
    <row r="171" spans="1:4">
      <c r="A171" s="2">
        <v>42370</v>
      </c>
      <c r="B171" s="216">
        <v>514514.57822860999</v>
      </c>
      <c r="C171" s="1">
        <f>B171/'PIB - BCB'!C314</f>
        <v>8.5698112812565841E-2</v>
      </c>
      <c r="D171" s="109"/>
    </row>
    <row r="172" spans="1:4">
      <c r="A172" s="2">
        <v>42401</v>
      </c>
      <c r="B172" s="216">
        <v>507011.31977688998</v>
      </c>
      <c r="C172" s="1">
        <f>B172/'PIB - BCB'!C315</f>
        <v>8.4112981846615656E-2</v>
      </c>
      <c r="D172" s="109"/>
    </row>
    <row r="173" spans="1:4">
      <c r="A173" s="2">
        <v>42430</v>
      </c>
      <c r="B173" s="216">
        <f>'Dívida Pública'!J304</f>
        <v>507184.57139335998</v>
      </c>
      <c r="C173" s="1">
        <f>B173/'PIB - BCB'!C316</f>
        <v>8.401591934646481E-2</v>
      </c>
      <c r="D173" s="109"/>
    </row>
    <row r="174" spans="1:4">
      <c r="A174" s="2">
        <v>42461</v>
      </c>
      <c r="B174" s="216">
        <v>509077.43884447002</v>
      </c>
      <c r="C174" s="1">
        <f>B174/'PIB - BCB'!C317</f>
        <v>8.4121990131342708E-2</v>
      </c>
      <c r="D174" s="109"/>
    </row>
    <row r="175" spans="1:4">
      <c r="A175" s="2">
        <v>42491</v>
      </c>
      <c r="B175" s="216">
        <v>512674.30007459997</v>
      </c>
      <c r="C175" s="1">
        <f>B175/'PIB - BCB'!C318</f>
        <v>8.4424004710492898E-2</v>
      </c>
      <c r="D175" s="109"/>
    </row>
    <row r="176" spans="1:4">
      <c r="A176" s="2">
        <v>42522</v>
      </c>
      <c r="B176" s="216">
        <v>512346.239053</v>
      </c>
      <c r="C176" s="1">
        <f>B176/'PIB - BCB'!C319</f>
        <v>8.3818652217752948E-2</v>
      </c>
      <c r="D176" s="109"/>
    </row>
    <row r="177" spans="1:5">
      <c r="A177" s="2">
        <v>42552</v>
      </c>
      <c r="B177" s="216">
        <v>515403.17875979003</v>
      </c>
      <c r="C177" s="1">
        <f>B177/'PIB - BCB'!C320</f>
        <v>8.4041916203191291E-2</v>
      </c>
      <c r="D177" s="109"/>
    </row>
    <row r="178" spans="1:5">
      <c r="A178" s="2">
        <v>42583</v>
      </c>
      <c r="B178" s="230">
        <v>517966.97787114</v>
      </c>
      <c r="C178" s="1">
        <f>B178/'PIB - BCB'!C321</f>
        <v>8.4029209226317278E-2</v>
      </c>
      <c r="D178" s="109"/>
    </row>
    <row r="179" spans="1:5">
      <c r="A179" s="2">
        <v>42614</v>
      </c>
      <c r="B179" s="230">
        <v>520885.61811268999</v>
      </c>
      <c r="C179" s="1">
        <f>B179/'PIB - BCB'!C322</f>
        <v>8.4301545504547354E-2</v>
      </c>
      <c r="D179" s="109"/>
    </row>
    <row r="180" spans="1:5">
      <c r="A180" s="2">
        <v>42644</v>
      </c>
      <c r="B180" s="230">
        <v>523025.96625530999</v>
      </c>
      <c r="C180" s="1">
        <f>B180/'PIB - BCB'!C323</f>
        <v>8.4551795362628926E-2</v>
      </c>
      <c r="D180" s="109"/>
    </row>
    <row r="181" spans="1:5">
      <c r="A181" s="2">
        <v>42675</v>
      </c>
      <c r="B181" s="230">
        <v>526837.68222238997</v>
      </c>
      <c r="C181" s="1">
        <f>B181/'PIB - BCB'!C324</f>
        <v>8.4784538231686468E-2</v>
      </c>
      <c r="D181" s="109"/>
    </row>
    <row r="182" spans="1:5">
      <c r="A182" s="2">
        <v>42705</v>
      </c>
      <c r="B182" s="230">
        <v>429657.84147493</v>
      </c>
      <c r="C182" s="1">
        <f>B182/'PIB - BCB'!C325</f>
        <v>6.8643905479032097E-2</v>
      </c>
      <c r="D182" s="109"/>
    </row>
    <row r="183" spans="1:5">
      <c r="A183" s="2">
        <v>42736</v>
      </c>
      <c r="B183" s="230">
        <v>431315.14590102999</v>
      </c>
      <c r="C183" s="1">
        <f>B183/'PIB - BCB'!C326</f>
        <v>6.8497542242828072E-2</v>
      </c>
      <c r="D183" s="109"/>
    </row>
    <row r="184" spans="1:5">
      <c r="A184" s="2">
        <v>42767</v>
      </c>
      <c r="B184" s="109">
        <v>433142.80901149003</v>
      </c>
      <c r="C184" s="1">
        <f>B184/'PIB - BCB'!C327</f>
        <v>6.8534609367441879E-2</v>
      </c>
      <c r="D184" s="109"/>
    </row>
    <row r="185" spans="1:5">
      <c r="A185" s="2">
        <v>42795</v>
      </c>
      <c r="B185" s="254">
        <v>436002.88022560999</v>
      </c>
      <c r="C185" s="1">
        <f>B185/'PIB - BCB'!C328</f>
        <v>6.8697592567954352E-2</v>
      </c>
      <c r="D185" s="109"/>
    </row>
    <row r="186" spans="1:5">
      <c r="A186" s="2">
        <v>42826</v>
      </c>
      <c r="B186" s="254">
        <v>438212.11941367999</v>
      </c>
      <c r="C186" s="1">
        <f>B186/'PIB - BCB'!C329</f>
        <v>6.8863039243803534E-2</v>
      </c>
      <c r="D186" s="109"/>
    </row>
    <row r="187" spans="1:5">
      <c r="A187" s="2">
        <v>42856</v>
      </c>
      <c r="B187" s="254">
        <v>440797.46955366002</v>
      </c>
      <c r="C187" s="1">
        <f>B187/'PIB - BCB'!C330</f>
        <v>6.887157211634963E-2</v>
      </c>
      <c r="D187" s="109"/>
    </row>
    <row r="188" spans="1:5">
      <c r="A188" s="2">
        <v>42887</v>
      </c>
      <c r="B188" s="254">
        <v>443475.96119149</v>
      </c>
      <c r="C188" s="1">
        <f>B188/'PIB - BCB'!C331</f>
        <v>6.9057297974769005E-2</v>
      </c>
      <c r="D188" s="109"/>
    </row>
    <row r="189" spans="1:5">
      <c r="A189" s="2">
        <v>42917</v>
      </c>
      <c r="B189" s="254">
        <v>444600.67681892001</v>
      </c>
      <c r="C189" s="1">
        <f>B189/'PIB - BCB'!C332</f>
        <v>6.8949210333296651E-2</v>
      </c>
      <c r="D189" s="290"/>
      <c r="E189" s="275"/>
    </row>
    <row r="190" spans="1:5">
      <c r="A190" s="2">
        <v>42948</v>
      </c>
      <c r="B190" s="254">
        <v>447290.77340553998</v>
      </c>
      <c r="C190" s="1">
        <f>B190/'PIB - BCB'!C333</f>
        <v>6.9120474032756604E-2</v>
      </c>
    </row>
    <row r="191" spans="1:5">
      <c r="A191" s="2">
        <v>42979</v>
      </c>
      <c r="B191" s="254">
        <v>416579.27849914</v>
      </c>
      <c r="C191" s="1">
        <f>B191/'PIB - BCB'!C334</f>
        <v>6.4200206868586407E-2</v>
      </c>
      <c r="D191" s="290"/>
      <c r="E191" s="275"/>
    </row>
    <row r="192" spans="1:5">
      <c r="A192" s="2">
        <v>43009</v>
      </c>
      <c r="B192" s="254">
        <v>402165.66750292003</v>
      </c>
      <c r="C192" s="1">
        <f>B192/'PIB - BCB'!C335</f>
        <v>6.1753298083898144E-2</v>
      </c>
      <c r="D192" s="109"/>
      <c r="E192" s="11"/>
    </row>
    <row r="193" spans="1:3">
      <c r="A193" s="2">
        <v>43040</v>
      </c>
      <c r="B193" s="254">
        <v>404422.57896354998</v>
      </c>
      <c r="C193" s="1">
        <f>B193/'PIB - BCB'!C336</f>
        <v>6.1861548851069245E-2</v>
      </c>
    </row>
    <row r="194" spans="1:3">
      <c r="A194" s="2">
        <v>43070</v>
      </c>
      <c r="B194" s="254">
        <v>407030.87847559003</v>
      </c>
      <c r="C194" s="1">
        <f>B194/'PIB - BCB'!C337</f>
        <v>6.204795468574463E-2</v>
      </c>
    </row>
    <row r="195" spans="1:3">
      <c r="A195" s="2">
        <v>43101</v>
      </c>
      <c r="B195" s="254">
        <v>408279.29787439998</v>
      </c>
      <c r="C195" s="1">
        <f>B195/'PIB - BCB'!C338</f>
        <v>6.1982573417154574E-2</v>
      </c>
    </row>
    <row r="196" spans="1:3">
      <c r="A196" s="2">
        <v>43132</v>
      </c>
      <c r="B196" s="254">
        <v>410420.60047652002</v>
      </c>
      <c r="C196" s="1">
        <f>B196/'PIB - BCB'!C339</f>
        <v>6.2161340760774217E-2</v>
      </c>
    </row>
    <row r="197" spans="1:3">
      <c r="A197" s="2">
        <v>43160</v>
      </c>
      <c r="B197" s="254">
        <v>383052</v>
      </c>
      <c r="C197" s="1">
        <f>B197/'PIB - BCB'!C340</f>
        <v>5.7897725445204808E-2</v>
      </c>
    </row>
    <row r="198" spans="1:3">
      <c r="A198" s="2">
        <v>43191</v>
      </c>
      <c r="B198" s="254">
        <v>386551.39486139</v>
      </c>
      <c r="C198" s="1">
        <f>B198/'PIB - BCB'!C341</f>
        <v>5.8117333965125334E-2</v>
      </c>
    </row>
    <row r="199" spans="1:3">
      <c r="A199" s="2">
        <v>43221</v>
      </c>
      <c r="B199" s="254">
        <v>390004.69910621003</v>
      </c>
      <c r="C199" s="1">
        <f>B199/'PIB - BCB'!C342</f>
        <v>5.8642445709697448E-2</v>
      </c>
    </row>
    <row r="200" spans="1:3">
      <c r="A200" s="2">
        <v>43252</v>
      </c>
      <c r="B200" s="254">
        <v>361908</v>
      </c>
      <c r="C200" s="1">
        <f>B200/'PIB - BCB'!C343</f>
        <v>5.4191308580067418E-2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U336"/>
  <sheetViews>
    <sheetView zoomScale="70" zoomScaleNormal="70" workbookViewId="0">
      <pane xSplit="6" ySplit="17" topLeftCell="U263" activePane="bottomRight" state="frozen"/>
      <selection pane="topRight" activeCell="G1" sqref="G1"/>
      <selection pane="bottomLeft" activeCell="A18" sqref="A18"/>
      <selection pane="bottomRight" activeCell="E331" sqref="E331"/>
    </sheetView>
  </sheetViews>
  <sheetFormatPr defaultRowHeight="12.75"/>
  <cols>
    <col min="1" max="1" width="7.28515625" bestFit="1" customWidth="1"/>
    <col min="2" max="2" width="12.140625" style="230" bestFit="1" customWidth="1"/>
    <col min="3" max="3" width="12.7109375" style="230" bestFit="1" customWidth="1"/>
    <col min="4" max="4" width="18.140625" style="230" bestFit="1" customWidth="1"/>
    <col min="5" max="5" width="15.28515625" style="230" bestFit="1" customWidth="1"/>
    <col min="6" max="6" width="18.42578125" style="230" bestFit="1" customWidth="1"/>
    <col min="7" max="7" width="39.5703125" style="230" bestFit="1" customWidth="1"/>
    <col min="8" max="8" width="13.85546875" style="230" bestFit="1" customWidth="1"/>
    <col min="9" max="9" width="10.5703125" style="230" bestFit="1" customWidth="1"/>
    <col min="10" max="10" width="15.28515625" bestFit="1" customWidth="1"/>
    <col min="12" max="12" width="9.7109375" bestFit="1" customWidth="1"/>
    <col min="13" max="13" width="12.5703125" bestFit="1" customWidth="1"/>
    <col min="16" max="16" width="14.5703125" bestFit="1" customWidth="1"/>
    <col min="18" max="18" width="8.7109375" bestFit="1" customWidth="1"/>
    <col min="19" max="19" width="17.5703125" bestFit="1" customWidth="1"/>
    <col min="20" max="20" width="11.85546875" customWidth="1"/>
    <col min="21" max="21" width="16.85546875" customWidth="1"/>
  </cols>
  <sheetData>
    <row r="1" spans="1:21" ht="42" customHeight="1">
      <c r="A1" s="229" t="s">
        <v>0</v>
      </c>
      <c r="B1" s="229" t="s">
        <v>1046</v>
      </c>
      <c r="C1" s="229" t="s">
        <v>1047</v>
      </c>
      <c r="D1" s="229" t="s">
        <v>1048</v>
      </c>
      <c r="E1" s="229" t="s">
        <v>1049</v>
      </c>
      <c r="F1" s="229" t="s">
        <v>1050</v>
      </c>
      <c r="G1" s="229" t="s">
        <v>1051</v>
      </c>
      <c r="H1" s="229" t="s">
        <v>1052</v>
      </c>
      <c r="I1" s="229" t="s">
        <v>1053</v>
      </c>
      <c r="J1" s="229" t="s">
        <v>1054</v>
      </c>
      <c r="K1" s="230"/>
      <c r="L1" s="229"/>
      <c r="M1" s="229" t="s">
        <v>50</v>
      </c>
      <c r="N1" s="229" t="s">
        <v>1396</v>
      </c>
      <c r="O1" s="229" t="s">
        <v>1395</v>
      </c>
      <c r="P1" s="229" t="s">
        <v>1397</v>
      </c>
      <c r="R1" s="235" t="s">
        <v>1044</v>
      </c>
      <c r="S1" s="235" t="s">
        <v>1045</v>
      </c>
      <c r="T1" s="229" t="s">
        <v>1469</v>
      </c>
      <c r="U1" s="229" t="s">
        <v>1470</v>
      </c>
    </row>
    <row r="2" spans="1:21">
      <c r="A2" s="2">
        <v>33239</v>
      </c>
      <c r="B2" s="229"/>
      <c r="C2" s="229"/>
      <c r="D2" s="229"/>
      <c r="E2" s="229"/>
      <c r="F2" s="229"/>
      <c r="G2" s="229"/>
      <c r="H2" s="229"/>
      <c r="I2" s="229"/>
      <c r="J2" s="229"/>
      <c r="K2" s="230"/>
      <c r="L2" s="2">
        <v>33239</v>
      </c>
      <c r="M2" s="234">
        <v>0.4219</v>
      </c>
      <c r="N2" s="229"/>
      <c r="O2" s="229"/>
      <c r="P2" s="229"/>
      <c r="R2" s="14">
        <v>9840</v>
      </c>
      <c r="S2" s="14"/>
      <c r="T2" s="234">
        <f>R2/'PIB - BCB'!B14</f>
        <v>2.1307556387069951E-2</v>
      </c>
      <c r="U2" s="229"/>
    </row>
    <row r="3" spans="1:21">
      <c r="A3" s="2">
        <v>33270</v>
      </c>
      <c r="B3" s="229"/>
      <c r="C3" s="229"/>
      <c r="D3" s="229"/>
      <c r="E3" s="229"/>
      <c r="F3" s="229"/>
      <c r="G3" s="229"/>
      <c r="H3" s="229"/>
      <c r="I3" s="229"/>
      <c r="J3" s="229"/>
      <c r="K3" s="230"/>
      <c r="L3" s="2">
        <v>33270</v>
      </c>
      <c r="M3" s="234">
        <v>0.39</v>
      </c>
      <c r="N3" s="229"/>
      <c r="O3" s="229"/>
      <c r="P3" s="229"/>
      <c r="R3" s="14">
        <v>9805</v>
      </c>
      <c r="S3" s="107"/>
      <c r="T3" s="234">
        <f>R3/'PIB - BCB'!B15</f>
        <v>2.1591494646718664E-2</v>
      </c>
      <c r="U3" s="229"/>
    </row>
    <row r="4" spans="1:21">
      <c r="A4" s="2">
        <v>33298</v>
      </c>
      <c r="B4" s="229"/>
      <c r="C4" s="229"/>
      <c r="D4" s="229"/>
      <c r="E4" s="229"/>
      <c r="F4" s="229"/>
      <c r="G4" s="229"/>
      <c r="H4" s="229"/>
      <c r="I4" s="229"/>
      <c r="J4" s="229"/>
      <c r="K4" s="230"/>
      <c r="L4" s="2">
        <v>33298</v>
      </c>
      <c r="M4" s="234">
        <v>0.39510000000000001</v>
      </c>
      <c r="N4" s="229"/>
      <c r="O4" s="229"/>
      <c r="P4" s="229"/>
      <c r="R4" s="14">
        <v>8663</v>
      </c>
      <c r="S4" s="107"/>
      <c r="T4" s="234">
        <f>R4/'PIB - BCB'!B16</f>
        <v>1.9398366264801247E-2</v>
      </c>
      <c r="U4" s="229"/>
    </row>
    <row r="5" spans="1:21">
      <c r="A5" s="2">
        <v>33329</v>
      </c>
      <c r="B5" s="229"/>
      <c r="C5" s="229"/>
      <c r="D5" s="229"/>
      <c r="E5" s="229"/>
      <c r="F5" s="229"/>
      <c r="G5" s="229"/>
      <c r="H5" s="229"/>
      <c r="I5" s="229"/>
      <c r="J5" s="229"/>
      <c r="K5" s="230"/>
      <c r="L5" s="2">
        <v>33329</v>
      </c>
      <c r="M5" s="234">
        <v>0.39810000000000001</v>
      </c>
      <c r="N5" s="229"/>
      <c r="O5" s="229"/>
      <c r="P5" s="229"/>
      <c r="R5" s="14">
        <v>8808</v>
      </c>
      <c r="S5" s="107"/>
      <c r="T5" s="234">
        <f>R5/'PIB - BCB'!B17</f>
        <v>1.9767538416307771E-2</v>
      </c>
      <c r="U5" s="229"/>
    </row>
    <row r="6" spans="1:21">
      <c r="A6" s="2">
        <v>33359</v>
      </c>
      <c r="B6" s="229"/>
      <c r="C6" s="229"/>
      <c r="D6" s="229"/>
      <c r="E6" s="229"/>
      <c r="F6" s="229"/>
      <c r="G6" s="229"/>
      <c r="H6" s="229"/>
      <c r="I6" s="229"/>
      <c r="J6" s="229"/>
      <c r="K6" s="230"/>
      <c r="L6" s="2">
        <v>33359</v>
      </c>
      <c r="M6" s="234">
        <v>0.39649999999999996</v>
      </c>
      <c r="N6" s="229"/>
      <c r="O6" s="229"/>
      <c r="P6" s="229"/>
      <c r="R6" s="14">
        <v>9665</v>
      </c>
      <c r="S6" s="107"/>
      <c r="T6" s="234">
        <f>R6/'PIB - BCB'!B18</f>
        <v>2.1875325357270575E-2</v>
      </c>
      <c r="U6" s="229"/>
    </row>
    <row r="7" spans="1:21">
      <c r="A7" s="2">
        <v>33390</v>
      </c>
      <c r="B7" s="229"/>
      <c r="C7" s="229"/>
      <c r="D7" s="229"/>
      <c r="E7" s="229"/>
      <c r="F7" s="229"/>
      <c r="G7" s="229"/>
      <c r="H7" s="229"/>
      <c r="I7" s="229"/>
      <c r="J7" s="229"/>
      <c r="K7" s="230"/>
      <c r="L7" s="2">
        <v>33390</v>
      </c>
      <c r="M7" s="234">
        <v>0.38119999999999998</v>
      </c>
      <c r="N7" s="229"/>
      <c r="O7" s="229"/>
      <c r="P7" s="229"/>
      <c r="R7" s="14">
        <v>10401</v>
      </c>
      <c r="S7" s="107"/>
      <c r="T7" s="234">
        <f>R7/'PIB - BCB'!B19</f>
        <v>2.3780563087883597E-2</v>
      </c>
      <c r="U7" s="229"/>
    </row>
    <row r="8" spans="1:21">
      <c r="A8" s="2">
        <v>33420</v>
      </c>
      <c r="B8" s="229"/>
      <c r="C8" s="229"/>
      <c r="D8" s="229"/>
      <c r="E8" s="229"/>
      <c r="F8" s="229"/>
      <c r="G8" s="229"/>
      <c r="H8" s="229"/>
      <c r="I8" s="229"/>
      <c r="J8" s="229"/>
      <c r="K8" s="230"/>
      <c r="L8" s="2">
        <v>33420</v>
      </c>
      <c r="M8" s="234">
        <v>0.36229999999999996</v>
      </c>
      <c r="N8" s="229"/>
      <c r="O8" s="229"/>
      <c r="P8" s="229"/>
      <c r="R8" s="14">
        <v>10113</v>
      </c>
      <c r="S8" s="107"/>
      <c r="T8" s="234">
        <f>R8/'PIB - BCB'!B20</f>
        <v>2.3318445621421702E-2</v>
      </c>
      <c r="U8" s="229"/>
    </row>
    <row r="9" spans="1:21">
      <c r="A9" s="2">
        <v>33451</v>
      </c>
      <c r="B9" s="229"/>
      <c r="C9" s="229"/>
      <c r="D9" s="229"/>
      <c r="E9" s="229"/>
      <c r="F9" s="229"/>
      <c r="G9" s="229"/>
      <c r="H9" s="229"/>
      <c r="I9" s="229"/>
      <c r="J9" s="229"/>
      <c r="K9" s="230"/>
      <c r="L9" s="2">
        <v>33451</v>
      </c>
      <c r="M9" s="234">
        <v>0.35270000000000001</v>
      </c>
      <c r="N9" s="229"/>
      <c r="O9" s="229"/>
      <c r="P9" s="229"/>
      <c r="R9" s="14">
        <v>9261</v>
      </c>
      <c r="S9" s="107"/>
      <c r="T9" s="234">
        <f>R9/'PIB - BCB'!B21</f>
        <v>2.1606248804318915E-2</v>
      </c>
      <c r="U9" s="229"/>
    </row>
    <row r="10" spans="1:21">
      <c r="A10" s="2">
        <v>33482</v>
      </c>
      <c r="B10" s="229"/>
      <c r="C10" s="229"/>
      <c r="D10" s="229"/>
      <c r="E10" s="229"/>
      <c r="F10" s="229"/>
      <c r="G10" s="229"/>
      <c r="H10" s="229"/>
      <c r="I10" s="229"/>
      <c r="J10" s="229"/>
      <c r="K10" s="230"/>
      <c r="L10" s="2">
        <v>33482</v>
      </c>
      <c r="M10" s="234">
        <v>0.34159999999999996</v>
      </c>
      <c r="N10" s="229"/>
      <c r="O10" s="229"/>
      <c r="P10" s="229"/>
      <c r="R10" s="14">
        <v>7956</v>
      </c>
      <c r="S10" s="107"/>
      <c r="T10" s="234">
        <f>R10/'PIB - BCB'!B22</f>
        <v>1.8843614108552103E-2</v>
      </c>
      <c r="U10" s="229"/>
    </row>
    <row r="11" spans="1:21">
      <c r="A11" s="2">
        <v>33512</v>
      </c>
      <c r="B11" s="229"/>
      <c r="C11" s="229"/>
      <c r="D11" s="229"/>
      <c r="E11" s="229"/>
      <c r="F11" s="229"/>
      <c r="G11" s="229"/>
      <c r="H11" s="229"/>
      <c r="I11" s="229"/>
      <c r="J11" s="229"/>
      <c r="K11" s="230"/>
      <c r="L11" s="2">
        <v>33512</v>
      </c>
      <c r="M11" s="234">
        <v>0.35520000000000002</v>
      </c>
      <c r="N11" s="229"/>
      <c r="O11" s="229"/>
      <c r="P11" s="229"/>
      <c r="R11" s="14">
        <v>7987</v>
      </c>
      <c r="S11" s="107"/>
      <c r="T11" s="234">
        <f>R11/'PIB - BCB'!B23</f>
        <v>1.9169152712409907E-2</v>
      </c>
      <c r="U11" s="229"/>
    </row>
    <row r="12" spans="1:21">
      <c r="A12" s="2">
        <v>33543</v>
      </c>
      <c r="B12" s="229"/>
      <c r="C12" s="229"/>
      <c r="D12" s="229"/>
      <c r="E12" s="229"/>
      <c r="F12" s="229"/>
      <c r="G12" s="229"/>
      <c r="H12" s="229"/>
      <c r="I12" s="229"/>
      <c r="J12" s="229"/>
      <c r="K12" s="230"/>
      <c r="L12" s="2">
        <v>33543</v>
      </c>
      <c r="M12" s="234">
        <v>0.36780000000000002</v>
      </c>
      <c r="N12" s="229"/>
      <c r="O12" s="229"/>
      <c r="P12" s="229"/>
      <c r="R12" s="14">
        <v>7863</v>
      </c>
      <c r="S12" s="107"/>
      <c r="T12" s="234">
        <f>R12/'PIB - BCB'!B24</f>
        <v>1.9159169988596604E-2</v>
      </c>
      <c r="U12" s="229"/>
    </row>
    <row r="13" spans="1:21">
      <c r="A13" s="2">
        <v>33573</v>
      </c>
      <c r="B13" s="229"/>
      <c r="C13" s="229"/>
      <c r="D13" s="229"/>
      <c r="E13" s="229"/>
      <c r="F13" s="229"/>
      <c r="G13" s="229"/>
      <c r="H13" s="229"/>
      <c r="I13" s="229"/>
      <c r="J13" s="229"/>
      <c r="K13" s="230"/>
      <c r="L13" s="2">
        <v>33573</v>
      </c>
      <c r="M13" s="234">
        <v>0.38140000000000002</v>
      </c>
      <c r="N13" s="229"/>
      <c r="O13" s="229"/>
      <c r="P13" s="229"/>
      <c r="R13" s="14">
        <v>9406</v>
      </c>
      <c r="S13" s="107"/>
      <c r="T13" s="234">
        <f>R13/'PIB - BCB'!B25</f>
        <v>2.3185819330061454E-2</v>
      </c>
      <c r="U13" s="229"/>
    </row>
    <row r="14" spans="1:21">
      <c r="A14" s="2">
        <v>33604</v>
      </c>
      <c r="B14" s="229"/>
      <c r="C14" s="229"/>
      <c r="D14" s="229"/>
      <c r="E14" s="229"/>
      <c r="F14" s="229"/>
      <c r="G14" s="229"/>
      <c r="H14" s="229"/>
      <c r="I14" s="229"/>
      <c r="J14" s="229"/>
      <c r="K14" s="230"/>
      <c r="L14" s="2">
        <v>33604</v>
      </c>
      <c r="M14" s="234">
        <v>0.37280000000000002</v>
      </c>
      <c r="N14" s="229"/>
      <c r="O14" s="229"/>
      <c r="P14" s="229"/>
      <c r="R14" s="14">
        <v>11866</v>
      </c>
      <c r="S14" s="107"/>
      <c r="T14" s="234">
        <f>R14/'PIB - BCB'!B26</f>
        <v>2.930867972622838E-2</v>
      </c>
      <c r="U14" s="229"/>
    </row>
    <row r="15" spans="1:21">
      <c r="A15" s="2">
        <v>33635</v>
      </c>
      <c r="B15" s="229"/>
      <c r="C15" s="229"/>
      <c r="D15" s="229"/>
      <c r="E15" s="229"/>
      <c r="F15" s="229"/>
      <c r="G15" s="229"/>
      <c r="H15" s="229"/>
      <c r="I15" s="229"/>
      <c r="J15" s="229"/>
      <c r="K15" s="230"/>
      <c r="L15" s="2">
        <v>33635</v>
      </c>
      <c r="M15" s="234">
        <v>0.37329999999999997</v>
      </c>
      <c r="N15" s="229"/>
      <c r="O15" s="229"/>
      <c r="P15" s="229"/>
      <c r="R15" s="14">
        <v>14378</v>
      </c>
      <c r="S15" s="107"/>
      <c r="T15" s="234">
        <f>R15/'PIB - BCB'!B27</f>
        <v>3.5419289200048283E-2</v>
      </c>
      <c r="U15" s="229"/>
    </row>
    <row r="16" spans="1:21">
      <c r="A16" s="2">
        <v>33664</v>
      </c>
      <c r="B16" s="229"/>
      <c r="C16" s="229"/>
      <c r="D16" s="229"/>
      <c r="E16" s="229"/>
      <c r="F16" s="229"/>
      <c r="G16" s="229"/>
      <c r="H16" s="229"/>
      <c r="I16" s="229"/>
      <c r="J16" s="229"/>
      <c r="K16" s="230"/>
      <c r="L16" s="2">
        <v>33664</v>
      </c>
      <c r="M16" s="234">
        <v>0.3831</v>
      </c>
      <c r="N16" s="229"/>
      <c r="O16" s="229"/>
      <c r="P16" s="229"/>
      <c r="R16" s="14">
        <v>17063</v>
      </c>
      <c r="S16" s="107"/>
      <c r="T16" s="234">
        <f>R16/'PIB - BCB'!B28</f>
        <v>4.1904785294153764E-2</v>
      </c>
      <c r="U16" s="229"/>
    </row>
    <row r="17" spans="1:21">
      <c r="A17" s="2">
        <v>33695</v>
      </c>
      <c r="B17" s="229"/>
      <c r="C17" s="229"/>
      <c r="D17" s="229"/>
      <c r="E17" s="229"/>
      <c r="F17" s="229"/>
      <c r="G17" s="229"/>
      <c r="H17" s="229"/>
      <c r="I17" s="229"/>
      <c r="J17" s="229"/>
      <c r="K17" s="230"/>
      <c r="L17" s="2">
        <v>33695</v>
      </c>
      <c r="M17" s="234">
        <v>0.3785</v>
      </c>
      <c r="N17" s="229"/>
      <c r="O17" s="229"/>
      <c r="P17" s="229"/>
      <c r="R17" s="14">
        <v>18518</v>
      </c>
      <c r="S17" s="107"/>
      <c r="T17" s="234">
        <f>R17/'PIB - BCB'!B29</f>
        <v>4.5667866029746505E-2</v>
      </c>
      <c r="U17" s="229"/>
    </row>
    <row r="18" spans="1:21">
      <c r="A18" s="2">
        <v>33725</v>
      </c>
      <c r="B18" s="229"/>
      <c r="C18" s="229"/>
      <c r="D18" s="229"/>
      <c r="E18" s="229"/>
      <c r="F18" s="229"/>
      <c r="G18" s="229"/>
      <c r="H18" s="229"/>
      <c r="I18" s="229"/>
      <c r="J18" s="229"/>
      <c r="K18" s="230"/>
      <c r="L18" s="2">
        <v>33725</v>
      </c>
      <c r="M18" s="234">
        <v>0.37070000000000003</v>
      </c>
      <c r="N18" s="229"/>
      <c r="O18" s="229"/>
      <c r="P18" s="229"/>
      <c r="R18" s="14">
        <v>20512</v>
      </c>
      <c r="S18" s="107"/>
      <c r="T18" s="234">
        <f>R18/'PIB - BCB'!B30</f>
        <v>5.0883364176246164E-2</v>
      </c>
      <c r="U18" s="229"/>
    </row>
    <row r="19" spans="1:21">
      <c r="A19" s="2">
        <v>33756</v>
      </c>
      <c r="B19" s="229"/>
      <c r="C19" s="229"/>
      <c r="D19" s="229"/>
      <c r="E19" s="229"/>
      <c r="F19" s="229"/>
      <c r="G19" s="229"/>
      <c r="H19" s="229"/>
      <c r="I19" s="229"/>
      <c r="J19" s="229"/>
      <c r="K19" s="230"/>
      <c r="L19" s="2">
        <v>33756</v>
      </c>
      <c r="M19" s="234">
        <v>0.37689999999999996</v>
      </c>
      <c r="N19" s="229"/>
      <c r="O19" s="229"/>
      <c r="P19" s="229"/>
      <c r="R19" s="14">
        <v>21703</v>
      </c>
      <c r="S19" s="107"/>
      <c r="T19" s="234">
        <f>R19/'PIB - BCB'!B31</f>
        <v>5.413501951833976E-2</v>
      </c>
      <c r="U19" s="229"/>
    </row>
    <row r="20" spans="1:21">
      <c r="A20" s="2">
        <v>33786</v>
      </c>
      <c r="B20" s="229"/>
      <c r="C20" s="229"/>
      <c r="D20" s="229"/>
      <c r="E20" s="229"/>
      <c r="F20" s="229"/>
      <c r="G20" s="229"/>
      <c r="H20" s="229"/>
      <c r="I20" s="229"/>
      <c r="J20" s="229"/>
      <c r="K20" s="230"/>
      <c r="L20" s="2">
        <v>33786</v>
      </c>
      <c r="M20" s="234">
        <v>0.37740000000000001</v>
      </c>
      <c r="N20" s="229"/>
      <c r="O20" s="229"/>
      <c r="P20" s="229"/>
      <c r="R20" s="14">
        <v>22705</v>
      </c>
      <c r="S20" s="107"/>
      <c r="T20" s="234">
        <f>R20/'PIB - BCB'!B32</f>
        <v>5.7034554826522511E-2</v>
      </c>
      <c r="U20" s="229"/>
    </row>
    <row r="21" spans="1:21">
      <c r="A21" s="2">
        <v>33817</v>
      </c>
      <c r="B21" s="229"/>
      <c r="C21" s="229"/>
      <c r="D21" s="229"/>
      <c r="E21" s="229"/>
      <c r="F21" s="229"/>
      <c r="G21" s="229"/>
      <c r="H21" s="229"/>
      <c r="I21" s="229"/>
      <c r="J21" s="229"/>
      <c r="K21" s="230"/>
      <c r="L21" s="2">
        <v>33817</v>
      </c>
      <c r="M21" s="234">
        <v>0.36820000000000003</v>
      </c>
      <c r="N21" s="229"/>
      <c r="O21" s="229"/>
      <c r="P21" s="229"/>
      <c r="R21" s="14">
        <v>23109</v>
      </c>
      <c r="S21" s="107"/>
      <c r="T21" s="234">
        <f>R21/'PIB - BCB'!B33</f>
        <v>5.8664791478386255E-2</v>
      </c>
      <c r="U21" s="229"/>
    </row>
    <row r="22" spans="1:21">
      <c r="A22" s="2">
        <v>33848</v>
      </c>
      <c r="B22" s="229"/>
      <c r="C22" s="229"/>
      <c r="D22" s="229"/>
      <c r="E22" s="229"/>
      <c r="F22" s="229"/>
      <c r="G22" s="229"/>
      <c r="H22" s="229"/>
      <c r="I22" s="229"/>
      <c r="J22" s="229"/>
      <c r="K22" s="230"/>
      <c r="L22" s="2">
        <v>33848</v>
      </c>
      <c r="M22" s="234">
        <v>0.3664</v>
      </c>
      <c r="N22" s="229"/>
      <c r="O22" s="229"/>
      <c r="P22" s="229"/>
      <c r="R22" s="14">
        <v>21964</v>
      </c>
      <c r="S22" s="107"/>
      <c r="T22" s="234">
        <f>R22/'PIB - BCB'!B34</f>
        <v>5.6092428390471134E-2</v>
      </c>
      <c r="U22" s="229"/>
    </row>
    <row r="23" spans="1:21">
      <c r="A23" s="2">
        <v>33878</v>
      </c>
      <c r="B23" s="229"/>
      <c r="C23" s="229"/>
      <c r="D23" s="229"/>
      <c r="E23" s="229"/>
      <c r="F23" s="229"/>
      <c r="G23" s="229"/>
      <c r="H23" s="229"/>
      <c r="I23" s="229"/>
      <c r="J23" s="229"/>
      <c r="K23" s="230"/>
      <c r="L23" s="2">
        <v>33878</v>
      </c>
      <c r="M23" s="234">
        <v>0.36890000000000001</v>
      </c>
      <c r="N23" s="229"/>
      <c r="O23" s="229"/>
      <c r="P23" s="229"/>
      <c r="R23" s="14">
        <v>24124</v>
      </c>
      <c r="S23" s="107"/>
      <c r="T23" s="234">
        <f>R23/'PIB - BCB'!B35</f>
        <v>6.2091562146899926E-2</v>
      </c>
      <c r="U23" s="229"/>
    </row>
    <row r="24" spans="1:21">
      <c r="A24" s="2">
        <v>33909</v>
      </c>
      <c r="B24" s="229"/>
      <c r="C24" s="229"/>
      <c r="D24" s="229"/>
      <c r="E24" s="229"/>
      <c r="F24" s="229"/>
      <c r="G24" s="229"/>
      <c r="H24" s="229"/>
      <c r="I24" s="229"/>
      <c r="J24" s="229"/>
      <c r="K24" s="230"/>
      <c r="L24" s="2">
        <v>33909</v>
      </c>
      <c r="M24" s="234">
        <v>0.36810000000000004</v>
      </c>
      <c r="N24" s="229"/>
      <c r="O24" s="229"/>
      <c r="P24" s="229"/>
      <c r="R24" s="14">
        <v>24481</v>
      </c>
      <c r="S24" s="107"/>
      <c r="T24" s="234">
        <f>R24/'PIB - BCB'!B36</f>
        <v>6.3211846572937241E-2</v>
      </c>
      <c r="U24" s="229"/>
    </row>
    <row r="25" spans="1:21">
      <c r="A25" s="2">
        <v>33939</v>
      </c>
      <c r="B25" s="229"/>
      <c r="C25" s="229"/>
      <c r="D25" s="229"/>
      <c r="E25" s="229"/>
      <c r="F25" s="229"/>
      <c r="G25" s="229"/>
      <c r="H25" s="229"/>
      <c r="I25" s="229"/>
      <c r="J25" s="229"/>
      <c r="K25" s="230"/>
      <c r="L25" s="2">
        <v>33939</v>
      </c>
      <c r="M25" s="234">
        <v>0.37040000000000001</v>
      </c>
      <c r="N25" s="229"/>
      <c r="O25" s="229"/>
      <c r="P25" s="229"/>
      <c r="R25" s="14">
        <v>23754</v>
      </c>
      <c r="S25" s="107"/>
      <c r="T25" s="234">
        <f>R25/'PIB - BCB'!B37</f>
        <v>6.1333092345628011E-2</v>
      </c>
      <c r="U25" s="229"/>
    </row>
    <row r="26" spans="1:21">
      <c r="A26" s="2">
        <v>33970</v>
      </c>
      <c r="B26" s="229"/>
      <c r="C26" s="229"/>
      <c r="D26" s="229"/>
      <c r="E26" s="229"/>
      <c r="F26" s="229"/>
      <c r="G26" s="229"/>
      <c r="H26" s="229"/>
      <c r="I26" s="229"/>
      <c r="J26" s="229"/>
      <c r="K26" s="230"/>
      <c r="L26" s="2">
        <v>33970</v>
      </c>
      <c r="M26" s="234">
        <v>0.36369999999999997</v>
      </c>
      <c r="N26" s="229"/>
      <c r="O26" s="229"/>
      <c r="P26" s="229"/>
      <c r="R26" s="14">
        <v>23313</v>
      </c>
      <c r="S26" s="107"/>
      <c r="T26" s="234">
        <f>R26/'PIB - BCB'!B38</f>
        <v>5.9795014901944693E-2</v>
      </c>
      <c r="U26" s="229"/>
    </row>
    <row r="27" spans="1:21">
      <c r="A27" s="2">
        <v>34001</v>
      </c>
      <c r="B27" s="229"/>
      <c r="C27" s="229"/>
      <c r="D27" s="229"/>
      <c r="E27" s="229"/>
      <c r="F27" s="229"/>
      <c r="G27" s="229"/>
      <c r="H27" s="229"/>
      <c r="I27" s="229"/>
      <c r="J27" s="229"/>
      <c r="K27" s="230"/>
      <c r="L27" s="2">
        <v>34001</v>
      </c>
      <c r="M27" s="234">
        <v>0.36579999999999996</v>
      </c>
      <c r="N27" s="229"/>
      <c r="O27" s="229"/>
      <c r="P27" s="229"/>
      <c r="R27" s="14">
        <v>22890</v>
      </c>
      <c r="S27" s="107"/>
      <c r="T27" s="234">
        <f>R27/'PIB - BCB'!B39</f>
        <v>5.8472959130237083E-2</v>
      </c>
      <c r="U27" s="229"/>
    </row>
    <row r="28" spans="1:21">
      <c r="A28" s="2">
        <v>34029</v>
      </c>
      <c r="B28" s="229"/>
      <c r="C28" s="229"/>
      <c r="D28" s="229"/>
      <c r="E28" s="229"/>
      <c r="F28" s="229"/>
      <c r="G28" s="229"/>
      <c r="H28" s="229"/>
      <c r="I28" s="229"/>
      <c r="J28" s="229"/>
      <c r="K28" s="230"/>
      <c r="L28" s="2">
        <v>34029</v>
      </c>
      <c r="M28" s="234">
        <v>0.36430000000000001</v>
      </c>
      <c r="N28" s="229"/>
      <c r="O28" s="229"/>
      <c r="P28" s="229"/>
      <c r="R28" s="14">
        <v>22309</v>
      </c>
      <c r="S28" s="107"/>
      <c r="T28" s="234">
        <f>R28/'PIB - BCB'!B40</f>
        <v>5.6362331802311184E-2</v>
      </c>
      <c r="U28" s="229"/>
    </row>
    <row r="29" spans="1:21">
      <c r="A29" s="2">
        <v>34060</v>
      </c>
      <c r="B29" s="229"/>
      <c r="C29" s="229"/>
      <c r="D29" s="229"/>
      <c r="E29" s="229"/>
      <c r="F29" s="229"/>
      <c r="G29" s="229"/>
      <c r="H29" s="229"/>
      <c r="I29" s="229"/>
      <c r="J29" s="229"/>
      <c r="K29" s="230"/>
      <c r="L29" s="2">
        <v>34060</v>
      </c>
      <c r="M29" s="234">
        <v>0.35840000000000005</v>
      </c>
      <c r="N29" s="229"/>
      <c r="O29" s="229"/>
      <c r="P29" s="229"/>
      <c r="R29" s="14">
        <v>22737</v>
      </c>
      <c r="S29" s="107"/>
      <c r="T29" s="234">
        <f>R29/'PIB - BCB'!B41</f>
        <v>5.6830139444670781E-2</v>
      </c>
      <c r="U29" s="229"/>
    </row>
    <row r="30" spans="1:21">
      <c r="A30" s="2">
        <v>34090</v>
      </c>
      <c r="B30" s="229"/>
      <c r="C30" s="229"/>
      <c r="D30" s="229"/>
      <c r="E30" s="229"/>
      <c r="F30" s="229"/>
      <c r="G30" s="229"/>
      <c r="H30" s="229"/>
      <c r="I30" s="229"/>
      <c r="J30" s="229"/>
      <c r="K30" s="230"/>
      <c r="L30" s="2">
        <v>34090</v>
      </c>
      <c r="M30" s="234">
        <v>0.34990000000000004</v>
      </c>
      <c r="N30" s="229"/>
      <c r="O30" s="229"/>
      <c r="P30" s="229"/>
      <c r="R30" s="14">
        <v>23981</v>
      </c>
      <c r="S30" s="107"/>
      <c r="T30" s="234">
        <f>R30/'PIB - BCB'!B42</f>
        <v>5.9365229467492828E-2</v>
      </c>
      <c r="U30" s="229"/>
    </row>
    <row r="31" spans="1:21">
      <c r="A31" s="2">
        <v>34121</v>
      </c>
      <c r="B31" s="229"/>
      <c r="C31" s="229"/>
      <c r="D31" s="229"/>
      <c r="E31" s="229"/>
      <c r="F31" s="229"/>
      <c r="G31" s="229"/>
      <c r="H31" s="229"/>
      <c r="I31" s="229"/>
      <c r="J31" s="229"/>
      <c r="K31" s="230"/>
      <c r="L31" s="2">
        <v>34121</v>
      </c>
      <c r="M31" s="234">
        <v>0.34490000000000004</v>
      </c>
      <c r="N31" s="229"/>
      <c r="O31" s="229"/>
      <c r="P31" s="229"/>
      <c r="R31" s="14">
        <v>24476</v>
      </c>
      <c r="S31" s="107"/>
      <c r="T31" s="234">
        <f>R31/'PIB - BCB'!B43</f>
        <v>6.0103774534721252E-2</v>
      </c>
      <c r="U31" s="229"/>
    </row>
    <row r="32" spans="1:21">
      <c r="A32" s="2">
        <v>34151</v>
      </c>
      <c r="B32" s="229"/>
      <c r="C32" s="229"/>
      <c r="D32" s="229"/>
      <c r="E32" s="229"/>
      <c r="F32" s="229"/>
      <c r="G32" s="229"/>
      <c r="H32" s="229"/>
      <c r="I32" s="229"/>
      <c r="J32" s="229"/>
      <c r="K32" s="230"/>
      <c r="L32" s="2">
        <v>34151</v>
      </c>
      <c r="M32" s="234">
        <v>0.33799999999999997</v>
      </c>
      <c r="N32" s="229"/>
      <c r="O32" s="229"/>
      <c r="P32" s="229"/>
      <c r="R32" s="14">
        <v>25937</v>
      </c>
      <c r="S32" s="107"/>
      <c r="T32" s="234">
        <f>R32/'PIB - BCB'!B44</f>
        <v>6.3140700275816072E-2</v>
      </c>
      <c r="U32" s="229"/>
    </row>
    <row r="33" spans="1:21">
      <c r="A33" s="2">
        <v>34182</v>
      </c>
      <c r="B33" s="229"/>
      <c r="C33" s="229"/>
      <c r="D33" s="229"/>
      <c r="E33" s="229"/>
      <c r="F33" s="229"/>
      <c r="G33" s="229"/>
      <c r="H33" s="229"/>
      <c r="I33" s="229"/>
      <c r="J33" s="229"/>
      <c r="K33" s="230"/>
      <c r="L33" s="2">
        <v>34182</v>
      </c>
      <c r="M33" s="234">
        <v>0.33490000000000003</v>
      </c>
      <c r="N33" s="229"/>
      <c r="O33" s="229"/>
      <c r="P33" s="229"/>
      <c r="R33" s="14">
        <v>27086</v>
      </c>
      <c r="S33" s="107"/>
      <c r="T33" s="234">
        <f>R33/'PIB - BCB'!B45</f>
        <v>6.5260393451312515E-2</v>
      </c>
      <c r="U33" s="229"/>
    </row>
    <row r="34" spans="1:21">
      <c r="A34" s="2">
        <v>34213</v>
      </c>
      <c r="B34" s="229"/>
      <c r="C34" s="229"/>
      <c r="D34" s="229"/>
      <c r="E34" s="229"/>
      <c r="F34" s="229"/>
      <c r="G34" s="229"/>
      <c r="H34" s="229"/>
      <c r="I34" s="229"/>
      <c r="J34" s="229"/>
      <c r="K34" s="230"/>
      <c r="L34" s="2">
        <v>34213</v>
      </c>
      <c r="M34" s="234">
        <v>0.33240000000000003</v>
      </c>
      <c r="N34" s="229"/>
      <c r="O34" s="229"/>
      <c r="P34" s="229"/>
      <c r="R34" s="14">
        <v>26948</v>
      </c>
      <c r="S34" s="107"/>
      <c r="T34" s="234">
        <f>R34/'PIB - BCB'!B46</f>
        <v>6.428634475782885E-2</v>
      </c>
      <c r="U34" s="229"/>
    </row>
    <row r="35" spans="1:21">
      <c r="A35" s="2">
        <v>34243</v>
      </c>
      <c r="B35" s="229"/>
      <c r="C35" s="229"/>
      <c r="D35" s="229"/>
      <c r="E35" s="229"/>
      <c r="F35" s="229"/>
      <c r="G35" s="229"/>
      <c r="H35" s="229"/>
      <c r="I35" s="229"/>
      <c r="J35" s="229"/>
      <c r="K35" s="230"/>
      <c r="L35" s="2">
        <v>34243</v>
      </c>
      <c r="M35" s="234">
        <v>0.33149999999999996</v>
      </c>
      <c r="N35" s="229"/>
      <c r="O35" s="229"/>
      <c r="P35" s="229"/>
      <c r="R35" s="14">
        <v>29019</v>
      </c>
      <c r="S35" s="107"/>
      <c r="T35" s="234">
        <f>R35/'PIB - BCB'!B47</f>
        <v>6.8665008743140951E-2</v>
      </c>
      <c r="U35" s="229"/>
    </row>
    <row r="36" spans="1:21">
      <c r="A36" s="2">
        <v>34274</v>
      </c>
      <c r="B36" s="229"/>
      <c r="C36" s="229"/>
      <c r="D36" s="229"/>
      <c r="E36" s="229"/>
      <c r="F36" s="229"/>
      <c r="G36" s="229"/>
      <c r="H36" s="229"/>
      <c r="I36" s="229"/>
      <c r="J36" s="229"/>
      <c r="K36" s="230"/>
      <c r="L36" s="2">
        <v>34274</v>
      </c>
      <c r="M36" s="234">
        <v>0.32719999999999999</v>
      </c>
      <c r="N36" s="229"/>
      <c r="O36" s="229"/>
      <c r="P36" s="229"/>
      <c r="R36" s="14">
        <v>31011</v>
      </c>
      <c r="S36" s="107"/>
      <c r="T36" s="234">
        <f>R36/'PIB - BCB'!B48</f>
        <v>7.2780910940723378E-2</v>
      </c>
      <c r="U36" s="229"/>
    </row>
    <row r="37" spans="1:21">
      <c r="A37" s="2">
        <v>34304</v>
      </c>
      <c r="B37" s="229"/>
      <c r="C37" s="229"/>
      <c r="D37" s="229"/>
      <c r="E37" s="229"/>
      <c r="F37" s="229"/>
      <c r="G37" s="229"/>
      <c r="H37" s="229"/>
      <c r="I37" s="229"/>
      <c r="J37" s="229"/>
      <c r="K37" s="230"/>
      <c r="L37" s="2">
        <v>34304</v>
      </c>
      <c r="M37" s="234">
        <v>0.32579999999999998</v>
      </c>
      <c r="N37" s="229"/>
      <c r="O37" s="229"/>
      <c r="P37" s="229"/>
      <c r="R37" s="14">
        <v>32211</v>
      </c>
      <c r="S37" s="107"/>
      <c r="T37" s="234">
        <f>R37/'PIB - BCB'!B49</f>
        <v>7.4964217973631841E-2</v>
      </c>
      <c r="U37" s="229"/>
    </row>
    <row r="38" spans="1:21">
      <c r="A38" s="2">
        <v>34335</v>
      </c>
      <c r="B38" s="229"/>
      <c r="C38" s="229"/>
      <c r="D38" s="229"/>
      <c r="E38" s="229"/>
      <c r="F38" s="229"/>
      <c r="G38" s="229"/>
      <c r="H38" s="229"/>
      <c r="I38" s="229"/>
      <c r="J38" s="229"/>
      <c r="K38" s="230"/>
      <c r="L38" s="2">
        <v>34335</v>
      </c>
      <c r="M38" s="234">
        <v>0.32319999999999999</v>
      </c>
      <c r="N38" s="229"/>
      <c r="O38" s="229"/>
      <c r="P38" s="229"/>
      <c r="R38" s="14">
        <v>35390</v>
      </c>
      <c r="S38" s="107"/>
      <c r="T38" s="234">
        <f>R38/'PIB - BCB'!B50</f>
        <v>8.081366273825645E-2</v>
      </c>
      <c r="U38" s="229"/>
    </row>
    <row r="39" spans="1:21">
      <c r="A39" s="2">
        <v>34366</v>
      </c>
      <c r="B39" s="229"/>
      <c r="C39" s="229"/>
      <c r="D39" s="229"/>
      <c r="E39" s="229"/>
      <c r="F39" s="229"/>
      <c r="G39" s="229"/>
      <c r="H39" s="229"/>
      <c r="I39" s="229"/>
      <c r="J39" s="229"/>
      <c r="K39" s="230"/>
      <c r="L39" s="2">
        <v>34366</v>
      </c>
      <c r="M39" s="234">
        <v>0.3201</v>
      </c>
      <c r="N39" s="229"/>
      <c r="O39" s="229"/>
      <c r="P39" s="229"/>
      <c r="R39" s="14">
        <v>36542</v>
      </c>
      <c r="S39" s="107"/>
      <c r="T39" s="234">
        <f>R39/'PIB - BCB'!B51</f>
        <v>8.2053055377167422E-2</v>
      </c>
      <c r="U39" s="229"/>
    </row>
    <row r="40" spans="1:21">
      <c r="A40" s="2">
        <v>34394</v>
      </c>
      <c r="B40" s="229"/>
      <c r="C40" s="229"/>
      <c r="D40" s="229"/>
      <c r="E40" s="229"/>
      <c r="F40" s="229"/>
      <c r="G40" s="229"/>
      <c r="H40" s="229"/>
      <c r="I40" s="229"/>
      <c r="J40" s="229"/>
      <c r="K40" s="230"/>
      <c r="L40" s="2">
        <v>34394</v>
      </c>
      <c r="M40" s="234">
        <v>0.3271</v>
      </c>
      <c r="N40" s="229"/>
      <c r="O40" s="229"/>
      <c r="P40" s="229"/>
      <c r="R40" s="14">
        <v>38282</v>
      </c>
      <c r="S40" s="107"/>
      <c r="T40" s="234">
        <f>R40/'PIB - BCB'!B52</f>
        <v>8.4389246003403612E-2</v>
      </c>
      <c r="U40" s="229"/>
    </row>
    <row r="41" spans="1:21">
      <c r="A41" s="2">
        <v>34425</v>
      </c>
      <c r="B41" s="229"/>
      <c r="C41" s="229"/>
      <c r="D41" s="229"/>
      <c r="E41" s="229"/>
      <c r="F41" s="229"/>
      <c r="G41" s="229"/>
      <c r="H41" s="229"/>
      <c r="I41" s="229"/>
      <c r="J41" s="229"/>
      <c r="K41" s="230"/>
      <c r="L41" s="2">
        <v>34425</v>
      </c>
      <c r="M41" s="234">
        <v>0.3322</v>
      </c>
      <c r="N41" s="229"/>
      <c r="O41" s="229"/>
      <c r="P41" s="229"/>
      <c r="R41" s="14">
        <v>38289</v>
      </c>
      <c r="S41" s="107"/>
      <c r="T41" s="234">
        <f>R41/'PIB - BCB'!B53</f>
        <v>8.3135928295831801E-2</v>
      </c>
      <c r="U41" s="229"/>
    </row>
    <row r="42" spans="1:21">
      <c r="A42" s="2">
        <v>34455</v>
      </c>
      <c r="B42" s="229"/>
      <c r="C42" s="229"/>
      <c r="D42" s="229"/>
      <c r="E42" s="229"/>
      <c r="F42" s="229"/>
      <c r="G42" s="229"/>
      <c r="H42" s="229"/>
      <c r="I42" s="229"/>
      <c r="J42" s="229"/>
      <c r="K42" s="230"/>
      <c r="L42" s="2">
        <v>34455</v>
      </c>
      <c r="M42" s="234">
        <v>0.33579999999999999</v>
      </c>
      <c r="N42" s="229"/>
      <c r="O42" s="229"/>
      <c r="P42" s="229"/>
      <c r="R42" s="14">
        <v>41408</v>
      </c>
      <c r="S42" s="107"/>
      <c r="T42" s="234">
        <f>R42/'PIB - BCB'!B54</f>
        <v>8.8346490292297838E-2</v>
      </c>
      <c r="U42" s="229"/>
    </row>
    <row r="43" spans="1:21">
      <c r="A43" s="2">
        <v>34486</v>
      </c>
      <c r="B43" s="229"/>
      <c r="C43" s="229"/>
      <c r="D43" s="229"/>
      <c r="E43" s="229"/>
      <c r="F43" s="229"/>
      <c r="G43" s="229"/>
      <c r="H43" s="229"/>
      <c r="I43" s="229"/>
      <c r="J43" s="229"/>
      <c r="K43" s="230"/>
      <c r="L43" s="2">
        <v>34486</v>
      </c>
      <c r="M43" s="234">
        <v>0.33119999999999999</v>
      </c>
      <c r="N43" s="229"/>
      <c r="O43" s="229"/>
      <c r="P43" s="229"/>
      <c r="R43" s="14">
        <v>42881</v>
      </c>
      <c r="S43" s="107"/>
      <c r="T43" s="234">
        <f>R43/'PIB - BCB'!B55</f>
        <v>8.9804457866398041E-2</v>
      </c>
      <c r="U43" s="229"/>
    </row>
    <row r="44" spans="1:21">
      <c r="A44" s="2">
        <v>34516</v>
      </c>
      <c r="B44" s="229"/>
      <c r="C44" s="229"/>
      <c r="D44" s="229"/>
      <c r="E44" s="229"/>
      <c r="F44" s="229"/>
      <c r="G44" s="229"/>
      <c r="H44" s="229"/>
      <c r="I44" s="229"/>
      <c r="J44" s="229"/>
      <c r="K44" s="230"/>
      <c r="L44" s="2">
        <v>34516</v>
      </c>
      <c r="M44" s="234">
        <v>0.32819999999999999</v>
      </c>
      <c r="N44" s="229"/>
      <c r="O44" s="229"/>
      <c r="P44" s="229"/>
      <c r="R44" s="14">
        <v>43090</v>
      </c>
      <c r="S44" s="107"/>
      <c r="T44" s="234">
        <f>R44/'PIB - BCB'!B56</f>
        <v>8.8719689841399912E-2</v>
      </c>
      <c r="U44" s="229"/>
    </row>
    <row r="45" spans="1:21">
      <c r="A45" s="2">
        <v>34547</v>
      </c>
      <c r="B45" s="229"/>
      <c r="C45" s="229"/>
      <c r="D45" s="229"/>
      <c r="E45" s="229"/>
      <c r="F45" s="229"/>
      <c r="G45" s="229"/>
      <c r="H45" s="229"/>
      <c r="I45" s="229"/>
      <c r="J45" s="229"/>
      <c r="K45" s="230"/>
      <c r="L45" s="2">
        <v>34547</v>
      </c>
      <c r="M45" s="234">
        <v>0.31620000000000004</v>
      </c>
      <c r="N45" s="229"/>
      <c r="O45" s="229"/>
      <c r="P45" s="229"/>
      <c r="R45" s="14">
        <v>42981</v>
      </c>
      <c r="S45" s="107"/>
      <c r="T45" s="234">
        <f>R45/'PIB - BCB'!B57</f>
        <v>8.6593788279285669E-2</v>
      </c>
      <c r="U45" s="229"/>
    </row>
    <row r="46" spans="1:21">
      <c r="A46" s="2">
        <v>34578</v>
      </c>
      <c r="B46" s="229"/>
      <c r="C46" s="229"/>
      <c r="D46" s="229"/>
      <c r="E46" s="229"/>
      <c r="F46" s="229"/>
      <c r="G46" s="229"/>
      <c r="H46" s="229"/>
      <c r="I46" s="229"/>
      <c r="J46" s="229"/>
      <c r="K46" s="230"/>
      <c r="L46" s="2">
        <v>34578</v>
      </c>
      <c r="M46" s="234">
        <v>0.30640000000000001</v>
      </c>
      <c r="N46" s="229"/>
      <c r="O46" s="229"/>
      <c r="P46" s="229"/>
      <c r="R46" s="14">
        <v>43455</v>
      </c>
      <c r="S46" s="107"/>
      <c r="T46" s="234">
        <f>R46/'PIB - BCB'!B58</f>
        <v>8.5615493734730874E-2</v>
      </c>
      <c r="U46" s="229"/>
    </row>
    <row r="47" spans="1:21">
      <c r="A47" s="2">
        <v>34608</v>
      </c>
      <c r="B47" s="229"/>
      <c r="C47" s="229"/>
      <c r="D47" s="229"/>
      <c r="E47" s="229"/>
      <c r="F47" s="229"/>
      <c r="G47" s="229"/>
      <c r="H47" s="229"/>
      <c r="I47" s="229"/>
      <c r="J47" s="229"/>
      <c r="K47" s="230"/>
      <c r="L47" s="2">
        <v>34608</v>
      </c>
      <c r="M47" s="234">
        <v>0.29930000000000001</v>
      </c>
      <c r="N47" s="229"/>
      <c r="O47" s="229"/>
      <c r="P47" s="229"/>
      <c r="R47" s="14">
        <v>42845</v>
      </c>
      <c r="S47" s="107"/>
      <c r="T47" s="234">
        <f>R47/'PIB - BCB'!B59</f>
        <v>8.2461627291536346E-2</v>
      </c>
      <c r="U47" s="229"/>
    </row>
    <row r="48" spans="1:21">
      <c r="A48" s="2">
        <v>34639</v>
      </c>
      <c r="B48" s="229"/>
      <c r="C48" s="229"/>
      <c r="D48" s="229"/>
      <c r="E48" s="229"/>
      <c r="F48" s="229"/>
      <c r="G48" s="229"/>
      <c r="H48" s="229"/>
      <c r="I48" s="229"/>
      <c r="J48" s="229"/>
      <c r="K48" s="230"/>
      <c r="L48" s="2">
        <v>34639</v>
      </c>
      <c r="M48" s="234">
        <v>0.2994</v>
      </c>
      <c r="N48" s="229"/>
      <c r="O48" s="229"/>
      <c r="P48" s="229"/>
      <c r="R48" s="14">
        <v>41937</v>
      </c>
      <c r="S48" s="107"/>
      <c r="T48" s="234">
        <f>R48/'PIB - BCB'!B60</f>
        <v>7.893711495639702E-2</v>
      </c>
      <c r="U48" s="229"/>
    </row>
    <row r="49" spans="1:21">
      <c r="A49" s="2">
        <v>34669</v>
      </c>
      <c r="B49" s="229"/>
      <c r="C49" s="229"/>
      <c r="D49" s="229"/>
      <c r="E49" s="229"/>
      <c r="F49" s="229"/>
      <c r="G49" s="229"/>
      <c r="H49" s="229"/>
      <c r="I49" s="229"/>
      <c r="J49" s="229"/>
      <c r="K49" s="230"/>
      <c r="L49" s="2">
        <v>34669</v>
      </c>
      <c r="M49" s="234">
        <v>0.30049999999999999</v>
      </c>
      <c r="N49" s="229"/>
      <c r="O49" s="229"/>
      <c r="P49" s="229"/>
      <c r="R49" s="14">
        <v>38806</v>
      </c>
      <c r="S49" s="107"/>
      <c r="T49" s="234">
        <f>R49/'PIB - BCB'!B61</f>
        <v>7.1454481510328918E-2</v>
      </c>
      <c r="U49" s="229"/>
    </row>
    <row r="50" spans="1:21">
      <c r="A50" s="2">
        <v>34700</v>
      </c>
      <c r="B50" s="229"/>
      <c r="C50" s="229"/>
      <c r="D50" s="229"/>
      <c r="E50" s="229"/>
      <c r="F50" s="229"/>
      <c r="G50" s="229"/>
      <c r="H50" s="229"/>
      <c r="I50" s="229"/>
      <c r="J50" s="229"/>
      <c r="K50" s="230"/>
      <c r="L50" s="2">
        <v>34700</v>
      </c>
      <c r="M50" s="234">
        <v>0.29260000000000003</v>
      </c>
      <c r="N50" s="229"/>
      <c r="O50" s="229"/>
      <c r="P50" s="229"/>
      <c r="R50" s="14">
        <v>38278</v>
      </c>
      <c r="S50" s="107"/>
      <c r="T50" s="234">
        <f>R50/'PIB - BCB'!B62</f>
        <v>6.7918649505133197E-2</v>
      </c>
      <c r="U50" s="229"/>
    </row>
    <row r="51" spans="1:21">
      <c r="A51" s="2">
        <v>34731</v>
      </c>
      <c r="B51" s="229"/>
      <c r="C51" s="229"/>
      <c r="D51" s="229"/>
      <c r="E51" s="229"/>
      <c r="F51" s="229"/>
      <c r="G51" s="229"/>
      <c r="H51" s="229"/>
      <c r="I51" s="229"/>
      <c r="J51" s="229"/>
      <c r="K51" s="230"/>
      <c r="L51" s="2">
        <v>34731</v>
      </c>
      <c r="M51" s="234">
        <v>0.29109999999999997</v>
      </c>
      <c r="N51" s="229"/>
      <c r="O51" s="229"/>
      <c r="P51" s="229"/>
      <c r="R51" s="14">
        <v>37998</v>
      </c>
      <c r="S51" s="107"/>
      <c r="T51" s="234">
        <f>R51/'PIB - BCB'!B63</f>
        <v>6.5075320084670873E-2</v>
      </c>
      <c r="U51" s="229"/>
    </row>
    <row r="52" spans="1:21">
      <c r="A52" s="2">
        <v>34759</v>
      </c>
      <c r="B52" s="229"/>
      <c r="C52" s="229"/>
      <c r="D52" s="229"/>
      <c r="E52" s="229"/>
      <c r="F52" s="229"/>
      <c r="G52" s="229"/>
      <c r="H52" s="229"/>
      <c r="I52" s="229"/>
      <c r="J52" s="229"/>
      <c r="K52" s="230"/>
      <c r="L52" s="2">
        <v>34759</v>
      </c>
      <c r="M52" s="234">
        <v>0.28220000000000001</v>
      </c>
      <c r="N52" s="229"/>
      <c r="O52" s="229"/>
      <c r="P52" s="229"/>
      <c r="R52" s="14">
        <v>33742</v>
      </c>
      <c r="S52" s="107"/>
      <c r="T52" s="234">
        <f>R52/'PIB - BCB'!B64</f>
        <v>5.5687587058272106E-2</v>
      </c>
      <c r="U52" s="229"/>
    </row>
    <row r="53" spans="1:21">
      <c r="A53" s="2">
        <v>34790</v>
      </c>
      <c r="B53" s="229"/>
      <c r="C53" s="229"/>
      <c r="D53" s="229"/>
      <c r="E53" s="229"/>
      <c r="F53" s="229"/>
      <c r="G53" s="229"/>
      <c r="H53" s="229"/>
      <c r="I53" s="229"/>
      <c r="J53" s="229"/>
      <c r="K53" s="230"/>
      <c r="L53" s="2">
        <v>34790</v>
      </c>
      <c r="M53" s="234">
        <v>0.27660000000000001</v>
      </c>
      <c r="N53" s="229"/>
      <c r="O53" s="229"/>
      <c r="P53" s="229"/>
      <c r="R53" s="14">
        <v>31887</v>
      </c>
      <c r="S53" s="107"/>
      <c r="T53" s="234">
        <f>R53/'PIB - BCB'!B65</f>
        <v>5.0825088820775695E-2</v>
      </c>
      <c r="U53" s="229"/>
    </row>
    <row r="54" spans="1:21">
      <c r="A54" s="2">
        <v>34820</v>
      </c>
      <c r="B54" s="229"/>
      <c r="C54" s="229"/>
      <c r="D54" s="229"/>
      <c r="E54" s="229"/>
      <c r="F54" s="229"/>
      <c r="G54" s="229"/>
      <c r="H54" s="229"/>
      <c r="I54" s="229"/>
      <c r="J54" s="229"/>
      <c r="K54" s="230"/>
      <c r="L54" s="2">
        <v>34820</v>
      </c>
      <c r="M54" s="234">
        <v>0.26899999999999996</v>
      </c>
      <c r="N54" s="229"/>
      <c r="O54" s="229"/>
      <c r="P54" s="229"/>
      <c r="R54" s="14">
        <v>33731</v>
      </c>
      <c r="S54" s="107"/>
      <c r="T54" s="234">
        <f>R54/'PIB - BCB'!B66</f>
        <v>5.2123751995339446E-2</v>
      </c>
      <c r="U54" s="229"/>
    </row>
    <row r="55" spans="1:21">
      <c r="A55" s="2">
        <v>34851</v>
      </c>
      <c r="B55" s="229"/>
      <c r="C55" s="229"/>
      <c r="D55" s="229"/>
      <c r="E55" s="229"/>
      <c r="F55" s="229"/>
      <c r="G55" s="229"/>
      <c r="H55" s="229"/>
      <c r="I55" s="229"/>
      <c r="J55" s="229"/>
      <c r="K55" s="230"/>
      <c r="L55" s="2">
        <v>34851</v>
      </c>
      <c r="M55" s="234">
        <v>0.27210000000000001</v>
      </c>
      <c r="N55" s="229"/>
      <c r="O55" s="229"/>
      <c r="P55" s="229"/>
      <c r="R55" s="14">
        <v>33512</v>
      </c>
      <c r="S55" s="107"/>
      <c r="T55" s="234">
        <f>R55/'PIB - BCB'!B67</f>
        <v>5.0244837130083035E-2</v>
      </c>
      <c r="U55" s="229"/>
    </row>
    <row r="56" spans="1:21">
      <c r="A56" s="2">
        <v>34881</v>
      </c>
      <c r="B56" s="229"/>
      <c r="C56" s="229"/>
      <c r="D56" s="229"/>
      <c r="E56" s="229"/>
      <c r="F56" s="229"/>
      <c r="G56" s="229"/>
      <c r="H56" s="229"/>
      <c r="I56" s="229"/>
      <c r="J56" s="229"/>
      <c r="K56" s="230"/>
      <c r="L56" s="2">
        <v>34881</v>
      </c>
      <c r="M56" s="234">
        <v>0.27210000000000001</v>
      </c>
      <c r="N56" s="229"/>
      <c r="O56" s="229"/>
      <c r="P56" s="229"/>
      <c r="R56" s="14">
        <v>41823</v>
      </c>
      <c r="S56" s="107"/>
      <c r="T56" s="234">
        <f>R56/'PIB - BCB'!B68</f>
        <v>6.0903526821404701E-2</v>
      </c>
      <c r="U56" s="229"/>
    </row>
    <row r="57" spans="1:21">
      <c r="A57" s="2">
        <v>34912</v>
      </c>
      <c r="B57" s="229"/>
      <c r="C57" s="229"/>
      <c r="D57" s="229"/>
      <c r="E57" s="229"/>
      <c r="F57" s="229"/>
      <c r="G57" s="229"/>
      <c r="H57" s="229"/>
      <c r="I57" s="229"/>
      <c r="J57" s="229"/>
      <c r="K57" s="230"/>
      <c r="L57" s="2">
        <v>34912</v>
      </c>
      <c r="M57" s="234">
        <v>0.27329999999999999</v>
      </c>
      <c r="N57" s="229"/>
      <c r="O57" s="229"/>
      <c r="P57" s="229"/>
      <c r="R57" s="14">
        <v>47660</v>
      </c>
      <c r="S57" s="107"/>
      <c r="T57" s="234">
        <f>R57/'PIB - BCB'!B69</f>
        <v>6.7651584404081241E-2</v>
      </c>
      <c r="U57" s="229"/>
    </row>
    <row r="58" spans="1:21">
      <c r="A58" s="2">
        <v>34943</v>
      </c>
      <c r="B58" s="229"/>
      <c r="C58" s="229"/>
      <c r="D58" s="229"/>
      <c r="E58" s="229"/>
      <c r="F58" s="229"/>
      <c r="G58" s="229"/>
      <c r="H58" s="229"/>
      <c r="I58" s="229"/>
      <c r="J58" s="229"/>
      <c r="K58" s="230"/>
      <c r="L58" s="2">
        <v>34943</v>
      </c>
      <c r="M58" s="234">
        <v>0.27760000000000001</v>
      </c>
      <c r="N58" s="229"/>
      <c r="O58" s="229"/>
      <c r="P58" s="229"/>
      <c r="R58" s="14">
        <v>48713</v>
      </c>
      <c r="S58" s="107"/>
      <c r="T58" s="234">
        <f>R58/'PIB - BCB'!B70</f>
        <v>6.7486353938655069E-2</v>
      </c>
      <c r="U58" s="229"/>
    </row>
    <row r="59" spans="1:21">
      <c r="A59" s="2">
        <v>34973</v>
      </c>
      <c r="B59" s="229"/>
      <c r="C59" s="229"/>
      <c r="D59" s="229"/>
      <c r="E59" s="229"/>
      <c r="F59" s="229"/>
      <c r="G59" s="229"/>
      <c r="H59" s="229"/>
      <c r="I59" s="229"/>
      <c r="J59" s="229"/>
      <c r="K59" s="230"/>
      <c r="L59" s="2">
        <v>34973</v>
      </c>
      <c r="M59" s="234">
        <v>0.27850000000000003</v>
      </c>
      <c r="N59" s="229"/>
      <c r="O59" s="229"/>
      <c r="P59" s="229"/>
      <c r="R59" s="14">
        <v>49694</v>
      </c>
      <c r="S59" s="107"/>
      <c r="T59" s="234">
        <f>R59/'PIB - BCB'!B71</f>
        <v>6.7287720200939705E-2</v>
      </c>
      <c r="U59" s="229"/>
    </row>
    <row r="60" spans="1:21">
      <c r="A60" s="2">
        <v>35004</v>
      </c>
      <c r="B60" s="229"/>
      <c r="C60" s="229"/>
      <c r="D60" s="229"/>
      <c r="E60" s="229"/>
      <c r="F60" s="229"/>
      <c r="G60" s="229"/>
      <c r="H60" s="229"/>
      <c r="I60" s="229"/>
      <c r="J60" s="229"/>
      <c r="K60" s="230"/>
      <c r="L60" s="2">
        <v>35004</v>
      </c>
      <c r="M60" s="234">
        <v>0.2787</v>
      </c>
      <c r="N60" s="229"/>
      <c r="O60" s="229"/>
      <c r="P60" s="229"/>
      <c r="R60" s="14">
        <v>51257</v>
      </c>
      <c r="S60" s="107"/>
      <c r="T60" s="234">
        <f>R60/'PIB - BCB'!B72</f>
        <v>6.7814527129383032E-2</v>
      </c>
      <c r="U60" s="229"/>
    </row>
    <row r="61" spans="1:21">
      <c r="A61" s="2">
        <v>35034</v>
      </c>
      <c r="B61" s="229"/>
      <c r="C61" s="229"/>
      <c r="D61" s="229"/>
      <c r="E61" s="229"/>
      <c r="F61" s="229"/>
      <c r="G61" s="229"/>
      <c r="H61" s="229"/>
      <c r="I61" s="229"/>
      <c r="J61" s="229"/>
      <c r="K61" s="230"/>
      <c r="L61" s="2">
        <v>35034</v>
      </c>
      <c r="M61" s="234">
        <v>0.27979999999999999</v>
      </c>
      <c r="N61" s="229"/>
      <c r="O61" s="229"/>
      <c r="P61" s="229"/>
      <c r="R61" s="14">
        <v>51840</v>
      </c>
      <c r="S61" s="107"/>
      <c r="T61" s="234">
        <f>R61/'PIB - BCB'!B73</f>
        <v>6.726064668309259E-2</v>
      </c>
      <c r="U61" s="229"/>
    </row>
    <row r="62" spans="1:21">
      <c r="A62" s="2">
        <v>35065</v>
      </c>
      <c r="B62" s="229"/>
      <c r="C62" s="229"/>
      <c r="D62" s="229"/>
      <c r="E62" s="229"/>
      <c r="F62" s="229"/>
      <c r="G62" s="229"/>
      <c r="H62" s="229"/>
      <c r="I62" s="229"/>
      <c r="J62" s="229"/>
      <c r="K62" s="230"/>
      <c r="L62" s="2">
        <v>35065</v>
      </c>
      <c r="M62" s="234">
        <v>0.27949999999999997</v>
      </c>
      <c r="N62" s="229"/>
      <c r="O62" s="229"/>
      <c r="P62" s="229"/>
      <c r="R62" s="14">
        <v>53540</v>
      </c>
      <c r="S62" s="107"/>
      <c r="T62" s="234">
        <f>R62/'PIB - BCB'!B74</f>
        <v>6.9131147752656649E-2</v>
      </c>
      <c r="U62" s="229"/>
    </row>
    <row r="63" spans="1:21">
      <c r="A63" s="2">
        <v>35096</v>
      </c>
      <c r="B63" s="229"/>
      <c r="C63" s="229"/>
      <c r="D63" s="229"/>
      <c r="E63" s="229"/>
      <c r="F63" s="229"/>
      <c r="G63" s="229"/>
      <c r="H63" s="229"/>
      <c r="I63" s="229"/>
      <c r="J63" s="229"/>
      <c r="K63" s="230"/>
      <c r="L63" s="2">
        <v>35096</v>
      </c>
      <c r="M63" s="234">
        <v>0.28079999999999999</v>
      </c>
      <c r="N63" s="229"/>
      <c r="O63" s="229"/>
      <c r="P63" s="229"/>
      <c r="R63" s="14">
        <v>55794</v>
      </c>
      <c r="S63" s="107"/>
      <c r="T63" s="234">
        <f>R63/'PIB - BCB'!B75</f>
        <v>7.1520224582273126E-2</v>
      </c>
      <c r="U63" s="229"/>
    </row>
    <row r="64" spans="1:21">
      <c r="A64" s="2">
        <v>35125</v>
      </c>
      <c r="B64" s="229"/>
      <c r="C64" s="229"/>
      <c r="D64" s="229"/>
      <c r="E64" s="229"/>
      <c r="F64" s="229"/>
      <c r="G64" s="229"/>
      <c r="H64" s="229"/>
      <c r="I64" s="229"/>
      <c r="J64" s="229"/>
      <c r="K64" s="230"/>
      <c r="L64" s="2">
        <v>35125</v>
      </c>
      <c r="M64" s="234">
        <v>0.28120000000000001</v>
      </c>
      <c r="N64" s="229"/>
      <c r="O64" s="229"/>
      <c r="P64" s="229"/>
      <c r="R64" s="14">
        <v>55753</v>
      </c>
      <c r="S64" s="107"/>
      <c r="T64" s="234">
        <f>R64/'PIB - BCB'!B76</f>
        <v>7.1129488252464845E-2</v>
      </c>
      <c r="U64" s="229"/>
    </row>
    <row r="65" spans="1:21">
      <c r="A65" s="2">
        <v>35156</v>
      </c>
      <c r="B65" s="229"/>
      <c r="C65" s="229"/>
      <c r="D65" s="229"/>
      <c r="E65" s="229"/>
      <c r="F65" s="229"/>
      <c r="G65" s="229"/>
      <c r="H65" s="229"/>
      <c r="I65" s="229"/>
      <c r="J65" s="229"/>
      <c r="K65" s="230"/>
      <c r="L65" s="2">
        <v>35156</v>
      </c>
      <c r="M65" s="234">
        <v>0.2868</v>
      </c>
      <c r="N65" s="229"/>
      <c r="O65" s="229"/>
      <c r="P65" s="229"/>
      <c r="R65" s="14">
        <v>56769</v>
      </c>
      <c r="S65" s="107"/>
      <c r="T65" s="234">
        <f>R65/'PIB - BCB'!B77</f>
        <v>7.2038861316721506E-2</v>
      </c>
      <c r="U65" s="229"/>
    </row>
    <row r="66" spans="1:21">
      <c r="A66" s="2">
        <v>35186</v>
      </c>
      <c r="B66" s="229"/>
      <c r="C66" s="229"/>
      <c r="D66" s="229"/>
      <c r="E66" s="229"/>
      <c r="F66" s="229"/>
      <c r="G66" s="229"/>
      <c r="H66" s="229"/>
      <c r="I66" s="229"/>
      <c r="J66" s="229"/>
      <c r="K66" s="230"/>
      <c r="L66" s="2">
        <v>35186</v>
      </c>
      <c r="M66" s="234">
        <v>0.29330000000000001</v>
      </c>
      <c r="N66" s="229"/>
      <c r="O66" s="229"/>
      <c r="P66" s="229"/>
      <c r="R66" s="14">
        <v>59394</v>
      </c>
      <c r="S66" s="107"/>
      <c r="T66" s="234">
        <f>R66/'PIB - BCB'!B78</f>
        <v>7.4749488405107645E-2</v>
      </c>
      <c r="U66" s="229"/>
    </row>
    <row r="67" spans="1:21">
      <c r="A67" s="2">
        <v>35217</v>
      </c>
      <c r="B67" s="229"/>
      <c r="C67" s="229"/>
      <c r="D67" s="229"/>
      <c r="E67" s="229"/>
      <c r="F67" s="229"/>
      <c r="G67" s="229"/>
      <c r="H67" s="229"/>
      <c r="I67" s="229"/>
      <c r="J67" s="229"/>
      <c r="K67" s="230"/>
      <c r="L67" s="2">
        <v>35217</v>
      </c>
      <c r="M67" s="234">
        <v>0.29899999999999999</v>
      </c>
      <c r="N67" s="229"/>
      <c r="O67" s="229"/>
      <c r="P67" s="229"/>
      <c r="R67" s="14">
        <v>59997</v>
      </c>
      <c r="S67" s="107"/>
      <c r="T67" s="234">
        <f>R67/'PIB - BCB'!B79</f>
        <v>7.5088327061058627E-2</v>
      </c>
      <c r="U67" s="229"/>
    </row>
    <row r="68" spans="1:21">
      <c r="A68" s="2">
        <v>35247</v>
      </c>
      <c r="B68" s="229"/>
      <c r="C68" s="229"/>
      <c r="D68" s="229"/>
      <c r="E68" s="229"/>
      <c r="F68" s="229"/>
      <c r="G68" s="229"/>
      <c r="H68" s="229"/>
      <c r="I68" s="229"/>
      <c r="J68" s="229"/>
      <c r="K68" s="230"/>
      <c r="L68" s="2">
        <v>35247</v>
      </c>
      <c r="M68" s="234">
        <v>0.30079999999999996</v>
      </c>
      <c r="N68" s="229"/>
      <c r="O68" s="229"/>
      <c r="P68" s="229"/>
      <c r="R68" s="14">
        <v>59521</v>
      </c>
      <c r="S68" s="107"/>
      <c r="T68" s="234">
        <f>R68/'PIB - BCB'!B80</f>
        <v>7.3674725116940565E-2</v>
      </c>
      <c r="U68" s="229"/>
    </row>
    <row r="69" spans="1:21">
      <c r="A69" s="2">
        <v>35278</v>
      </c>
      <c r="B69" s="229"/>
      <c r="C69" s="229"/>
      <c r="D69" s="229"/>
      <c r="E69" s="229"/>
      <c r="F69" s="229"/>
      <c r="G69" s="229"/>
      <c r="H69" s="229"/>
      <c r="I69" s="229"/>
      <c r="J69" s="229"/>
      <c r="K69" s="230"/>
      <c r="L69" s="2">
        <v>35278</v>
      </c>
      <c r="M69" s="234">
        <v>0.30280000000000001</v>
      </c>
      <c r="N69" s="229"/>
      <c r="O69" s="229"/>
      <c r="P69" s="229"/>
      <c r="R69" s="14">
        <v>59643</v>
      </c>
      <c r="S69" s="107"/>
      <c r="T69" s="234">
        <f>R69/'PIB - BCB'!B81</f>
        <v>7.297154448666783E-2</v>
      </c>
      <c r="U69" s="229"/>
    </row>
    <row r="70" spans="1:21">
      <c r="A70" s="2">
        <v>35309</v>
      </c>
      <c r="B70" s="229"/>
      <c r="C70" s="229"/>
      <c r="D70" s="229"/>
      <c r="E70" s="229"/>
      <c r="F70" s="229"/>
      <c r="G70" s="229"/>
      <c r="H70" s="229"/>
      <c r="I70" s="229"/>
      <c r="J70" s="229"/>
      <c r="K70" s="230"/>
      <c r="L70" s="2">
        <v>35309</v>
      </c>
      <c r="M70" s="234">
        <v>0.30559999999999998</v>
      </c>
      <c r="N70" s="229"/>
      <c r="O70" s="229"/>
      <c r="P70" s="229"/>
      <c r="R70" s="14">
        <v>58775</v>
      </c>
      <c r="S70" s="107"/>
      <c r="T70" s="234">
        <f>R70/'PIB - BCB'!B82</f>
        <v>7.1181510125880157E-2</v>
      </c>
      <c r="U70" s="229"/>
    </row>
    <row r="71" spans="1:21">
      <c r="A71" s="2">
        <v>35339</v>
      </c>
      <c r="B71" s="229"/>
      <c r="C71" s="229"/>
      <c r="D71" s="229"/>
      <c r="E71" s="229"/>
      <c r="F71" s="229"/>
      <c r="G71" s="229"/>
      <c r="H71" s="229"/>
      <c r="I71" s="229"/>
      <c r="J71" s="229"/>
      <c r="K71" s="230"/>
      <c r="L71" s="2">
        <v>35339</v>
      </c>
      <c r="M71" s="234">
        <v>0.30719999999999997</v>
      </c>
      <c r="N71" s="229"/>
      <c r="O71" s="229"/>
      <c r="P71" s="229"/>
      <c r="R71" s="14">
        <v>58600</v>
      </c>
      <c r="S71" s="107"/>
      <c r="T71" s="234">
        <f>R71/'PIB - BCB'!B83</f>
        <v>7.0162163197670518E-2</v>
      </c>
      <c r="U71" s="229"/>
    </row>
    <row r="72" spans="1:21">
      <c r="A72" s="2">
        <v>35370</v>
      </c>
      <c r="B72" s="229"/>
      <c r="C72" s="229"/>
      <c r="D72" s="229"/>
      <c r="E72" s="229"/>
      <c r="F72" s="229"/>
      <c r="G72" s="229"/>
      <c r="H72" s="229"/>
      <c r="I72" s="229"/>
      <c r="J72" s="229"/>
      <c r="K72" s="230"/>
      <c r="L72" s="2">
        <v>35370</v>
      </c>
      <c r="M72" s="234">
        <v>0.30769999999999997</v>
      </c>
      <c r="N72" s="229"/>
      <c r="O72" s="229"/>
      <c r="P72" s="229"/>
      <c r="R72" s="14">
        <v>60471</v>
      </c>
      <c r="S72" s="107"/>
      <c r="T72" s="234">
        <f>R72/'PIB - BCB'!B84</f>
        <v>7.1746202746409193E-2</v>
      </c>
      <c r="U72" s="229"/>
    </row>
    <row r="73" spans="1:21">
      <c r="A73" s="2">
        <v>35400</v>
      </c>
      <c r="B73" s="229"/>
      <c r="C73" s="229"/>
      <c r="D73" s="229"/>
      <c r="E73" s="229"/>
      <c r="F73" s="229"/>
      <c r="G73" s="229"/>
      <c r="H73" s="229"/>
      <c r="I73" s="229"/>
      <c r="J73" s="229"/>
      <c r="K73" s="230"/>
      <c r="L73" s="2">
        <v>35400</v>
      </c>
      <c r="M73" s="234">
        <v>0.30719999999999997</v>
      </c>
      <c r="N73" s="229"/>
      <c r="O73" s="229"/>
      <c r="P73" s="229"/>
      <c r="R73" s="14">
        <v>60110</v>
      </c>
      <c r="S73" s="107"/>
      <c r="T73" s="234">
        <f>R73/'PIB - BCB'!B85</f>
        <v>7.0632970591725922E-2</v>
      </c>
      <c r="U73" s="229"/>
    </row>
    <row r="74" spans="1:21">
      <c r="A74" s="2">
        <v>35431</v>
      </c>
      <c r="B74" s="229"/>
      <c r="C74" s="229"/>
      <c r="D74" s="229"/>
      <c r="E74" s="229"/>
      <c r="F74" s="229"/>
      <c r="G74" s="229"/>
      <c r="H74" s="229"/>
      <c r="I74" s="229"/>
      <c r="J74" s="229"/>
      <c r="K74" s="230"/>
      <c r="L74" s="2">
        <v>35431</v>
      </c>
      <c r="M74" s="234">
        <v>0.30640000000000001</v>
      </c>
      <c r="N74" s="229"/>
      <c r="O74" s="229"/>
      <c r="P74" s="229"/>
      <c r="R74" s="14">
        <v>58951</v>
      </c>
      <c r="S74" s="107"/>
      <c r="T74" s="234">
        <f>R74/'PIB - BCB'!B86</f>
        <v>6.8913960129946494E-2</v>
      </c>
      <c r="U74" s="229"/>
    </row>
    <row r="75" spans="1:21">
      <c r="A75" s="2">
        <v>35462</v>
      </c>
      <c r="B75" s="229"/>
      <c r="C75" s="229"/>
      <c r="D75" s="229"/>
      <c r="E75" s="229"/>
      <c r="F75" s="229"/>
      <c r="G75" s="229"/>
      <c r="H75" s="229"/>
      <c r="I75" s="229"/>
      <c r="J75" s="229"/>
      <c r="K75" s="230"/>
      <c r="L75" s="2">
        <v>35462</v>
      </c>
      <c r="M75" s="234">
        <v>0.3054</v>
      </c>
      <c r="N75" s="229"/>
      <c r="O75" s="229"/>
      <c r="P75" s="229"/>
      <c r="R75" s="14">
        <v>59405</v>
      </c>
      <c r="S75" s="107"/>
      <c r="T75" s="234">
        <f>R75/'PIB - BCB'!B87</f>
        <v>6.9247492321052845E-2</v>
      </c>
      <c r="U75" s="229"/>
    </row>
    <row r="76" spans="1:21">
      <c r="A76" s="2">
        <v>35490</v>
      </c>
      <c r="B76" s="229"/>
      <c r="C76" s="229"/>
      <c r="D76" s="229"/>
      <c r="E76" s="229"/>
      <c r="F76" s="229"/>
      <c r="G76" s="229"/>
      <c r="H76" s="229"/>
      <c r="I76" s="229"/>
      <c r="J76" s="229"/>
      <c r="K76" s="230"/>
      <c r="L76" s="2">
        <v>35490</v>
      </c>
      <c r="M76" s="234">
        <v>0.30599999999999999</v>
      </c>
      <c r="N76" s="229"/>
      <c r="O76" s="229"/>
      <c r="P76" s="229"/>
      <c r="R76" s="14">
        <v>58980</v>
      </c>
      <c r="S76" s="107"/>
      <c r="T76" s="234">
        <f>R76/'PIB - BCB'!B88</f>
        <v>6.8595273927515563E-2</v>
      </c>
      <c r="U76" s="229"/>
    </row>
    <row r="77" spans="1:21">
      <c r="A77" s="2">
        <v>35521</v>
      </c>
      <c r="B77" s="229"/>
      <c r="C77" s="229"/>
      <c r="D77" s="229"/>
      <c r="E77" s="229"/>
      <c r="F77" s="229"/>
      <c r="G77" s="229"/>
      <c r="H77" s="229"/>
      <c r="I77" s="229"/>
      <c r="J77" s="229"/>
      <c r="K77" s="230"/>
      <c r="L77" s="2">
        <v>35521</v>
      </c>
      <c r="M77" s="234">
        <v>0.30719999999999997</v>
      </c>
      <c r="N77" s="229"/>
      <c r="O77" s="229"/>
      <c r="P77" s="229"/>
      <c r="R77" s="14">
        <v>56171</v>
      </c>
      <c r="S77" s="107"/>
      <c r="T77" s="234">
        <f>R77/'PIB - BCB'!B89</f>
        <v>6.5056780343172166E-2</v>
      </c>
      <c r="U77" s="229"/>
    </row>
    <row r="78" spans="1:21">
      <c r="A78" s="2">
        <v>35551</v>
      </c>
      <c r="B78" s="229"/>
      <c r="C78" s="229"/>
      <c r="D78" s="229"/>
      <c r="E78" s="229"/>
      <c r="F78" s="229"/>
      <c r="G78" s="229"/>
      <c r="H78" s="229"/>
      <c r="I78" s="229"/>
      <c r="J78" s="229"/>
      <c r="K78" s="230"/>
      <c r="L78" s="2">
        <v>35551</v>
      </c>
      <c r="M78" s="234">
        <v>0.30409999999999998</v>
      </c>
      <c r="N78" s="229"/>
      <c r="O78" s="229"/>
      <c r="P78" s="229"/>
      <c r="R78" s="14">
        <v>59279</v>
      </c>
      <c r="S78" s="107"/>
      <c r="T78" s="234">
        <f>R78/'PIB - BCB'!B90</f>
        <v>6.8430561086965311E-2</v>
      </c>
      <c r="U78" s="229"/>
    </row>
    <row r="79" spans="1:21">
      <c r="A79" s="2">
        <v>35582</v>
      </c>
      <c r="B79" s="229"/>
      <c r="C79" s="229"/>
      <c r="D79" s="229"/>
      <c r="E79" s="229"/>
      <c r="F79" s="229"/>
      <c r="G79" s="229"/>
      <c r="H79" s="229"/>
      <c r="I79" s="229"/>
      <c r="J79" s="229"/>
      <c r="K79" s="230"/>
      <c r="L79" s="2">
        <v>35582</v>
      </c>
      <c r="M79" s="234">
        <v>0.29600000000000004</v>
      </c>
      <c r="N79" s="229"/>
      <c r="O79" s="229"/>
      <c r="P79" s="229"/>
      <c r="R79" s="14">
        <v>57615</v>
      </c>
      <c r="S79" s="107"/>
      <c r="T79" s="234">
        <f>R79/'PIB - BCB'!B91</f>
        <v>6.6187164411604549E-2</v>
      </c>
      <c r="U79" s="229"/>
    </row>
    <row r="80" spans="1:21">
      <c r="A80" s="2">
        <v>35612</v>
      </c>
      <c r="B80" s="229"/>
      <c r="C80" s="229"/>
      <c r="D80" s="229"/>
      <c r="E80" s="229"/>
      <c r="F80" s="229"/>
      <c r="G80" s="229"/>
      <c r="H80" s="229"/>
      <c r="I80" s="229"/>
      <c r="J80" s="229"/>
      <c r="K80" s="230"/>
      <c r="L80" s="2">
        <v>35612</v>
      </c>
      <c r="M80" s="234">
        <v>0.29909999999999998</v>
      </c>
      <c r="N80" s="229"/>
      <c r="O80" s="229"/>
      <c r="P80" s="229"/>
      <c r="R80" s="14">
        <v>60331</v>
      </c>
      <c r="S80" s="107"/>
      <c r="T80" s="234">
        <f>R80/'PIB - BCB'!B92</f>
        <v>6.9212722631714796E-2</v>
      </c>
      <c r="U80" s="229"/>
    </row>
    <row r="81" spans="1:21">
      <c r="A81" s="2">
        <v>35643</v>
      </c>
      <c r="B81" s="229"/>
      <c r="C81" s="229"/>
      <c r="D81" s="229"/>
      <c r="E81" s="229"/>
      <c r="F81" s="229"/>
      <c r="G81" s="229"/>
      <c r="H81" s="229"/>
      <c r="I81" s="229"/>
      <c r="J81" s="229"/>
      <c r="K81" s="230"/>
      <c r="L81" s="2">
        <v>35643</v>
      </c>
      <c r="M81" s="234">
        <v>0.29710000000000003</v>
      </c>
      <c r="N81" s="229"/>
      <c r="O81" s="229"/>
      <c r="P81" s="229"/>
      <c r="R81" s="14">
        <v>63056</v>
      </c>
      <c r="S81" s="107"/>
      <c r="T81" s="234">
        <f>R81/'PIB - BCB'!B93</f>
        <v>7.227156393161159E-2</v>
      </c>
      <c r="U81" s="229"/>
    </row>
    <row r="82" spans="1:21">
      <c r="A82" s="2">
        <v>35674</v>
      </c>
      <c r="B82" s="229"/>
      <c r="C82" s="229"/>
      <c r="D82" s="229"/>
      <c r="E82" s="229"/>
      <c r="F82" s="229"/>
      <c r="G82" s="229"/>
      <c r="H82" s="229"/>
      <c r="I82" s="229"/>
      <c r="J82" s="229"/>
      <c r="K82" s="230"/>
      <c r="L82" s="2">
        <v>35674</v>
      </c>
      <c r="M82" s="234">
        <v>0.3014</v>
      </c>
      <c r="N82" s="229"/>
      <c r="O82" s="229"/>
      <c r="P82" s="229"/>
      <c r="R82" s="14">
        <v>61931</v>
      </c>
      <c r="S82" s="107"/>
      <c r="T82" s="234">
        <f>R82/'PIB - BCB'!B94</f>
        <v>7.0765103186492123E-2</v>
      </c>
      <c r="U82" s="229"/>
    </row>
    <row r="83" spans="1:21">
      <c r="A83" s="2">
        <v>35704</v>
      </c>
      <c r="B83" s="229"/>
      <c r="C83" s="229"/>
      <c r="D83" s="229"/>
      <c r="E83" s="229"/>
      <c r="F83" s="229"/>
      <c r="G83" s="229"/>
      <c r="H83" s="229"/>
      <c r="I83" s="229"/>
      <c r="J83" s="229"/>
      <c r="K83" s="230"/>
      <c r="L83" s="2">
        <v>35704</v>
      </c>
      <c r="M83" s="234">
        <v>0.30370000000000003</v>
      </c>
      <c r="N83" s="229"/>
      <c r="O83" s="229"/>
      <c r="P83" s="229"/>
      <c r="R83" s="14">
        <v>53690</v>
      </c>
      <c r="S83" s="107"/>
      <c r="T83" s="234">
        <f>R83/'PIB - BCB'!B95</f>
        <v>6.1005055159068781E-2</v>
      </c>
      <c r="U83" s="229"/>
    </row>
    <row r="84" spans="1:21">
      <c r="A84" s="2">
        <v>35735</v>
      </c>
      <c r="B84" s="229"/>
      <c r="C84" s="229"/>
      <c r="D84" s="229"/>
      <c r="E84" s="229"/>
      <c r="F84" s="229"/>
      <c r="G84" s="229"/>
      <c r="H84" s="229"/>
      <c r="I84" s="229"/>
      <c r="J84" s="229"/>
      <c r="K84" s="230"/>
      <c r="L84" s="2">
        <v>35735</v>
      </c>
      <c r="M84" s="234">
        <v>0.30549999999999999</v>
      </c>
      <c r="N84" s="229"/>
      <c r="O84" s="229"/>
      <c r="P84" s="229"/>
      <c r="R84" s="14">
        <v>52035</v>
      </c>
      <c r="S84" s="107"/>
      <c r="T84" s="234">
        <f>R84/'PIB - BCB'!B96</f>
        <v>5.8955490219404834E-2</v>
      </c>
      <c r="U84" s="229"/>
    </row>
    <row r="85" spans="1:21">
      <c r="A85" s="2">
        <v>35765</v>
      </c>
      <c r="B85" s="229"/>
      <c r="C85" s="229"/>
      <c r="D85" s="229"/>
      <c r="E85" s="229"/>
      <c r="F85" s="229"/>
      <c r="G85" s="229"/>
      <c r="H85" s="229"/>
      <c r="I85" s="229"/>
      <c r="J85" s="229"/>
      <c r="K85" s="230"/>
      <c r="L85" s="2">
        <v>35765</v>
      </c>
      <c r="M85" s="234">
        <v>0.31829999999999997</v>
      </c>
      <c r="N85" s="229"/>
      <c r="O85" s="229"/>
      <c r="P85" s="229"/>
      <c r="R85" s="14">
        <v>52173</v>
      </c>
      <c r="S85" s="107"/>
      <c r="T85" s="234">
        <f>R85/'PIB - BCB'!B97</f>
        <v>5.9067206169717029E-2</v>
      </c>
      <c r="U85" s="229"/>
    </row>
    <row r="86" spans="1:21">
      <c r="A86" s="2">
        <v>35796</v>
      </c>
      <c r="B86" s="230">
        <v>316719.03000000003</v>
      </c>
      <c r="C86" s="230">
        <v>383553.42</v>
      </c>
      <c r="L86" s="2">
        <v>35796</v>
      </c>
      <c r="M86" s="225">
        <f>B86/'PIB - BCB'!$C98</f>
        <v>0.33203570422145401</v>
      </c>
      <c r="R86" s="14">
        <v>53103</v>
      </c>
      <c r="S86" s="107"/>
      <c r="T86" s="234">
        <f>R86/'PIB - BCB'!B98</f>
        <v>6.0235278637647986E-2</v>
      </c>
    </row>
    <row r="87" spans="1:21">
      <c r="A87" s="2">
        <v>35827</v>
      </c>
      <c r="B87" s="230">
        <v>321846.90999999997</v>
      </c>
      <c r="C87" s="230">
        <v>389801.68</v>
      </c>
      <c r="L87" s="2">
        <v>35827</v>
      </c>
      <c r="M87" s="225">
        <f>B87/'PIB - BCB'!$C99</f>
        <v>0.33573779257766684</v>
      </c>
      <c r="R87" s="14">
        <v>58782</v>
      </c>
      <c r="S87" s="107"/>
      <c r="T87" s="234">
        <f>R87/'PIB - BCB'!B99</f>
        <v>6.6816329546294143E-2</v>
      </c>
    </row>
    <row r="88" spans="1:21">
      <c r="A88" s="2">
        <v>35855</v>
      </c>
      <c r="B88" s="230">
        <v>324711.23</v>
      </c>
      <c r="C88" s="230">
        <v>398650.15</v>
      </c>
      <c r="L88" s="2">
        <v>35855</v>
      </c>
      <c r="M88" s="225">
        <f>B88/'PIB - BCB'!$C100</f>
        <v>0.33521249899862982</v>
      </c>
      <c r="R88" s="14">
        <v>68594</v>
      </c>
      <c r="S88" s="107"/>
      <c r="T88" s="234">
        <f>R88/'PIB - BCB'!B100</f>
        <v>7.7952510722248861E-2</v>
      </c>
    </row>
    <row r="89" spans="1:21">
      <c r="A89" s="2">
        <v>35886</v>
      </c>
      <c r="B89" s="230">
        <v>328172.06</v>
      </c>
      <c r="C89" s="230">
        <v>403347.27</v>
      </c>
      <c r="L89" s="2">
        <v>35886</v>
      </c>
      <c r="M89" s="225">
        <f>B89/'PIB - BCB'!$C101</f>
        <v>0.33615145516702732</v>
      </c>
      <c r="R89" s="14">
        <v>74656</v>
      </c>
      <c r="S89" s="107"/>
      <c r="T89" s="234">
        <f>R89/'PIB - BCB'!B101</f>
        <v>8.490737707901154E-2</v>
      </c>
    </row>
    <row r="90" spans="1:21">
      <c r="A90" s="2">
        <v>35916</v>
      </c>
      <c r="B90" s="230">
        <v>334515.12</v>
      </c>
      <c r="C90" s="230">
        <v>399773.41</v>
      </c>
      <c r="L90" s="2">
        <v>35916</v>
      </c>
      <c r="M90" s="225">
        <f>B90/'PIB - BCB'!$C102</f>
        <v>0.34017591944022085</v>
      </c>
      <c r="R90" s="14">
        <v>72826</v>
      </c>
      <c r="S90" s="107"/>
      <c r="T90" s="234">
        <f>R90/'PIB - BCB'!B102</f>
        <v>8.2843521458253466E-2</v>
      </c>
    </row>
    <row r="91" spans="1:21">
      <c r="A91" s="2">
        <v>35947</v>
      </c>
      <c r="B91" s="230">
        <v>346736.62</v>
      </c>
      <c r="C91" s="230">
        <v>425626.1</v>
      </c>
      <c r="L91" s="2">
        <v>35947</v>
      </c>
      <c r="M91" s="225">
        <f>B91/'PIB - BCB'!$C103</f>
        <v>0.35104776742215804</v>
      </c>
      <c r="R91" s="14">
        <v>70898</v>
      </c>
      <c r="S91" s="107"/>
      <c r="T91" s="234">
        <f>R91/'PIB - BCB'!B103</f>
        <v>8.0774362018345064E-2</v>
      </c>
    </row>
    <row r="92" spans="1:21">
      <c r="A92" s="2">
        <v>35977</v>
      </c>
      <c r="B92" s="230">
        <v>349790.95</v>
      </c>
      <c r="C92" s="230">
        <v>434172.44</v>
      </c>
      <c r="L92" s="2">
        <v>35977</v>
      </c>
      <c r="M92" s="225">
        <f>B92/'PIB - BCB'!$C104</f>
        <v>0.35239905540908262</v>
      </c>
      <c r="R92" s="14">
        <v>70210</v>
      </c>
      <c r="S92" s="107"/>
      <c r="T92" s="234">
        <f>R92/'PIB - BCB'!B104</f>
        <v>8.0056556119976516E-2</v>
      </c>
    </row>
    <row r="93" spans="1:21">
      <c r="A93" s="2">
        <v>36008</v>
      </c>
      <c r="B93" s="230">
        <v>352092.75</v>
      </c>
      <c r="C93" s="230">
        <v>434965.81</v>
      </c>
      <c r="L93" s="2">
        <v>36008</v>
      </c>
      <c r="M93" s="225">
        <f>B93/'PIB - BCB'!$C105</f>
        <v>0.35320966961726369</v>
      </c>
      <c r="R93" s="14">
        <v>67333</v>
      </c>
      <c r="S93" s="107"/>
      <c r="T93" s="234">
        <f>R93/'PIB - BCB'!B105</f>
        <v>7.6906207846527949E-2</v>
      </c>
    </row>
    <row r="94" spans="1:21">
      <c r="A94" s="2">
        <v>36039</v>
      </c>
      <c r="B94" s="230">
        <v>358936.31</v>
      </c>
      <c r="C94" s="230">
        <v>438566.41</v>
      </c>
      <c r="L94" s="2">
        <v>36039</v>
      </c>
      <c r="M94" s="225">
        <f>B94/'PIB - BCB'!$C106</f>
        <v>0.35908568964689308</v>
      </c>
      <c r="R94" s="14">
        <v>45811</v>
      </c>
      <c r="S94" s="107"/>
      <c r="T94" s="234">
        <f>R94/'PIB - BCB'!B106</f>
        <v>5.248457060630328E-2</v>
      </c>
    </row>
    <row r="95" spans="1:21">
      <c r="A95" s="2">
        <v>36069</v>
      </c>
      <c r="B95" s="230">
        <v>367735.01</v>
      </c>
      <c r="C95" s="230">
        <v>453012.08</v>
      </c>
      <c r="L95" s="2">
        <v>36069</v>
      </c>
      <c r="M95" s="225">
        <f>B95/'PIB - BCB'!$C107</f>
        <v>0.36788599041046449</v>
      </c>
      <c r="R95" s="14">
        <v>42385</v>
      </c>
      <c r="S95" s="107"/>
      <c r="T95" s="234">
        <f>R95/'PIB - BCB'!B107</f>
        <v>4.8822545568477121E-2</v>
      </c>
    </row>
    <row r="96" spans="1:21">
      <c r="A96" s="2">
        <v>36100</v>
      </c>
      <c r="B96" s="230">
        <v>378265.38</v>
      </c>
      <c r="C96" s="230">
        <v>482371.68</v>
      </c>
      <c r="L96" s="2">
        <v>36100</v>
      </c>
      <c r="M96" s="225">
        <f>B96/'PIB - BCB'!$C108</f>
        <v>0.37807029572740464</v>
      </c>
      <c r="R96" s="14">
        <v>41189</v>
      </c>
      <c r="S96" s="107"/>
      <c r="T96" s="234">
        <f>R96/'PIB - BCB'!B108</f>
        <v>4.7592801861699056E-2</v>
      </c>
    </row>
    <row r="97" spans="1:20">
      <c r="A97" s="2">
        <v>36130</v>
      </c>
      <c r="B97" s="230">
        <v>385869.63</v>
      </c>
      <c r="C97" s="230">
        <v>507062.72</v>
      </c>
      <c r="L97" s="2">
        <v>36130</v>
      </c>
      <c r="M97" s="225">
        <f>B97/'PIB - BCB'!$C109</f>
        <v>0.38496457827647201</v>
      </c>
      <c r="R97" s="14">
        <v>44556</v>
      </c>
      <c r="S97" s="107"/>
      <c r="T97" s="234">
        <f>R97/'PIB - BCB'!B109</f>
        <v>5.157708549414728E-2</v>
      </c>
    </row>
    <row r="98" spans="1:20">
      <c r="A98" s="2">
        <v>36161</v>
      </c>
      <c r="B98" s="230">
        <v>479088.97</v>
      </c>
      <c r="C98" s="230">
        <v>582138.49</v>
      </c>
      <c r="L98" s="2">
        <v>36161</v>
      </c>
      <c r="M98" s="225">
        <f>B98/'PIB - BCB'!$C110</f>
        <v>0.47721665816336184</v>
      </c>
      <c r="R98" s="14">
        <v>36136</v>
      </c>
      <c r="S98" s="107"/>
      <c r="T98" s="234">
        <f>R98/'PIB - BCB'!B110</f>
        <v>4.2880808061629888E-2</v>
      </c>
    </row>
    <row r="99" spans="1:20">
      <c r="A99" s="2">
        <v>36192</v>
      </c>
      <c r="B99" s="230">
        <v>496137.33</v>
      </c>
      <c r="C99" s="230">
        <v>595183.25</v>
      </c>
      <c r="L99" s="2">
        <v>36192</v>
      </c>
      <c r="M99" s="225">
        <f>B99/'PIB - BCB'!$C111</f>
        <v>0.49170003222915126</v>
      </c>
      <c r="R99" s="14">
        <v>35457</v>
      </c>
      <c r="S99" s="107"/>
      <c r="T99" s="234">
        <f>R99/'PIB - BCB'!B111</f>
        <v>4.3124281657250928E-2</v>
      </c>
    </row>
    <row r="100" spans="1:20">
      <c r="A100" s="2">
        <v>36220</v>
      </c>
      <c r="B100" s="230">
        <v>466427.28</v>
      </c>
      <c r="C100" s="230">
        <v>583928.03</v>
      </c>
      <c r="L100" s="2">
        <v>36220</v>
      </c>
      <c r="M100" s="225">
        <f>B100/'PIB - BCB'!$C112</f>
        <v>0.45848706348838902</v>
      </c>
      <c r="R100" s="14">
        <v>33848</v>
      </c>
      <c r="S100" s="107"/>
      <c r="T100" s="234">
        <f>R100/'PIB - BCB'!B112</f>
        <v>4.2263562910252357E-2</v>
      </c>
    </row>
    <row r="101" spans="1:20">
      <c r="A101" s="2">
        <v>36251</v>
      </c>
      <c r="B101" s="230">
        <v>464155.24</v>
      </c>
      <c r="C101" s="230">
        <v>604058.11</v>
      </c>
      <c r="L101" s="2">
        <v>36251</v>
      </c>
      <c r="M101" s="225">
        <f>B101/'PIB - BCB'!$C113</f>
        <v>0.45332472304433097</v>
      </c>
      <c r="R101" s="14">
        <v>44315</v>
      </c>
      <c r="S101" s="107"/>
      <c r="T101" s="234">
        <f>R101/'PIB - BCB'!B113</f>
        <v>5.6878053914465369E-2</v>
      </c>
    </row>
    <row r="102" spans="1:20">
      <c r="A102" s="2">
        <v>36281</v>
      </c>
      <c r="B102" s="230">
        <v>478916.15</v>
      </c>
      <c r="C102" s="230">
        <v>563137.18999999994</v>
      </c>
      <c r="L102" s="2">
        <v>36281</v>
      </c>
      <c r="M102" s="225">
        <f>B102/'PIB - BCB'!$C114</f>
        <v>0.46591398169561676</v>
      </c>
      <c r="R102" s="14">
        <v>44310</v>
      </c>
      <c r="S102" s="107"/>
      <c r="T102" s="234">
        <f>R102/'PIB - BCB'!B114</f>
        <v>5.864896917587014E-2</v>
      </c>
    </row>
    <row r="103" spans="1:20">
      <c r="A103" s="2">
        <v>36312</v>
      </c>
      <c r="B103" s="230">
        <v>485737.66</v>
      </c>
      <c r="C103" s="230">
        <v>579920.25</v>
      </c>
      <c r="L103" s="2">
        <v>36312</v>
      </c>
      <c r="M103" s="225">
        <f>B103/'PIB - BCB'!$C115</f>
        <v>0.46972410755954452</v>
      </c>
      <c r="R103" s="14">
        <v>41346</v>
      </c>
      <c r="S103" s="107"/>
      <c r="T103" s="234">
        <f>R103/'PIB - BCB'!B115</f>
        <v>5.6388700984135988E-2</v>
      </c>
    </row>
    <row r="104" spans="1:20">
      <c r="A104" s="2">
        <v>36342</v>
      </c>
      <c r="B104" s="230">
        <v>495291.17</v>
      </c>
      <c r="C104" s="230">
        <v>584636.99</v>
      </c>
      <c r="L104" s="2">
        <v>36342</v>
      </c>
      <c r="M104" s="225">
        <f>B104/'PIB - BCB'!$C116</f>
        <v>0.4769829888442928</v>
      </c>
      <c r="R104" s="14">
        <v>42156</v>
      </c>
      <c r="S104" s="107"/>
      <c r="T104" s="234">
        <f>R104/'PIB - BCB'!B116</f>
        <v>5.9451432342899208E-2</v>
      </c>
    </row>
    <row r="105" spans="1:20">
      <c r="A105" s="2">
        <v>36373</v>
      </c>
      <c r="B105" s="230">
        <v>511111.59</v>
      </c>
      <c r="C105" s="230">
        <v>605054.15</v>
      </c>
      <c r="L105" s="2">
        <v>36373</v>
      </c>
      <c r="M105" s="225">
        <f>B105/'PIB - BCB'!$C117</f>
        <v>0.48943200362656009</v>
      </c>
      <c r="R105" s="14">
        <v>41918</v>
      </c>
      <c r="S105" s="107"/>
      <c r="T105" s="234">
        <f>R105/'PIB - BCB'!B117</f>
        <v>6.1121617700451873E-2</v>
      </c>
    </row>
    <row r="106" spans="1:20">
      <c r="A106" s="2">
        <v>36404</v>
      </c>
      <c r="B106" s="230">
        <v>510707.20000000001</v>
      </c>
      <c r="C106" s="230">
        <v>617680.18999999994</v>
      </c>
      <c r="L106" s="2">
        <v>36404</v>
      </c>
      <c r="M106" s="225">
        <f>B106/'PIB - BCB'!$C118</f>
        <v>0.48630740669923522</v>
      </c>
      <c r="R106" s="14">
        <v>42562</v>
      </c>
      <c r="S106" s="107"/>
      <c r="T106" s="234">
        <f>R106/'PIB - BCB'!B118</f>
        <v>6.4188139626773152E-2</v>
      </c>
    </row>
    <row r="107" spans="1:20">
      <c r="A107" s="2">
        <v>36434</v>
      </c>
      <c r="B107" s="230">
        <v>519080.42</v>
      </c>
      <c r="C107" s="230">
        <v>632726.39</v>
      </c>
      <c r="L107" s="2">
        <v>36434</v>
      </c>
      <c r="M107" s="225">
        <f>B107/'PIB - BCB'!$C119</f>
        <v>0.49027981478417054</v>
      </c>
      <c r="R107" s="14">
        <v>40053</v>
      </c>
      <c r="S107" s="107"/>
      <c r="T107" s="234">
        <f>R107/'PIB - BCB'!B119</f>
        <v>6.2579194640309851E-2</v>
      </c>
    </row>
    <row r="108" spans="1:20">
      <c r="A108" s="2">
        <v>36465</v>
      </c>
      <c r="B108" s="230">
        <v>517637.65</v>
      </c>
      <c r="C108" s="230">
        <v>642076.05000000005</v>
      </c>
      <c r="L108" s="2">
        <v>36465</v>
      </c>
      <c r="M108" s="225">
        <f>B108/'PIB - BCB'!$C120</f>
        <v>0.48287558173366785</v>
      </c>
      <c r="R108" s="14">
        <v>42175</v>
      </c>
      <c r="S108" s="107"/>
      <c r="T108" s="234">
        <f>R108/'PIB - BCB'!B120</f>
        <v>6.819578293771425E-2</v>
      </c>
    </row>
    <row r="109" spans="1:20">
      <c r="A109" s="2">
        <v>36495</v>
      </c>
      <c r="B109" s="230">
        <v>516578.67</v>
      </c>
      <c r="C109" s="230">
        <v>621073.68999999994</v>
      </c>
      <c r="L109" s="2">
        <v>36495</v>
      </c>
      <c r="M109" s="225">
        <f>B109/'PIB - BCB'!$C121</f>
        <v>0.4749229413525014</v>
      </c>
      <c r="R109" s="14">
        <v>36342</v>
      </c>
      <c r="S109" s="107"/>
      <c r="T109" s="234">
        <f>R109/'PIB - BCB'!B121</f>
        <v>6.0641759415308118E-2</v>
      </c>
    </row>
    <row r="110" spans="1:20">
      <c r="A110" s="2">
        <v>36526</v>
      </c>
      <c r="B110" s="230">
        <v>523214.91</v>
      </c>
      <c r="C110" s="230">
        <v>628345.32999999996</v>
      </c>
      <c r="L110" s="2">
        <v>36526</v>
      </c>
      <c r="M110" s="225">
        <f>B110/'PIB - BCB'!$C122</f>
        <v>0.47593080388898606</v>
      </c>
      <c r="R110" s="14">
        <v>37560.38855304</v>
      </c>
      <c r="S110" s="14">
        <v>0</v>
      </c>
      <c r="T110" s="234">
        <f>R110/'PIB - BCB'!B122</f>
        <v>6.2350621595800841E-2</v>
      </c>
    </row>
    <row r="111" spans="1:20">
      <c r="A111" s="2">
        <v>36557</v>
      </c>
      <c r="B111" s="230">
        <v>529616.62</v>
      </c>
      <c r="C111" s="230">
        <v>630728.25</v>
      </c>
      <c r="L111" s="2">
        <v>36557</v>
      </c>
      <c r="M111" s="225">
        <f>B111/'PIB - BCB'!$C123</f>
        <v>0.47704953043711978</v>
      </c>
      <c r="R111" s="14">
        <v>38363.958918089993</v>
      </c>
      <c r="S111" s="14">
        <v>0</v>
      </c>
      <c r="T111" s="234">
        <f>R111/'PIB - BCB'!B123</f>
        <v>6.3068430928765989E-2</v>
      </c>
    </row>
    <row r="112" spans="1:20">
      <c r="A112" s="2">
        <v>36586</v>
      </c>
      <c r="B112" s="230">
        <v>527182.79</v>
      </c>
      <c r="C112" s="230">
        <v>640342.55000000005</v>
      </c>
      <c r="L112" s="2">
        <v>36586</v>
      </c>
      <c r="M112" s="225">
        <f>B112/'PIB - BCB'!$C124</f>
        <v>0.47324710176060497</v>
      </c>
      <c r="R112" s="14">
        <v>39199.865709120051</v>
      </c>
      <c r="S112" s="14">
        <v>0</v>
      </c>
      <c r="T112" s="234">
        <f>R112/'PIB - BCB'!B124</f>
        <v>6.4000198710065126E-2</v>
      </c>
    </row>
    <row r="113" spans="1:20">
      <c r="A113" s="2">
        <v>36617</v>
      </c>
      <c r="B113" s="230">
        <v>536152.89</v>
      </c>
      <c r="C113" s="230">
        <v>646917.1</v>
      </c>
      <c r="L113" s="2">
        <v>36617</v>
      </c>
      <c r="M113" s="225">
        <f>B113/'PIB - BCB'!$C125</f>
        <v>0.47973311002279334</v>
      </c>
      <c r="R113" s="14">
        <v>28720.761634789997</v>
      </c>
      <c r="S113" s="14">
        <v>0</v>
      </c>
      <c r="T113" s="234">
        <f>R113/'PIB - BCB'!B125</f>
        <v>4.6667795906585631E-2</v>
      </c>
    </row>
    <row r="114" spans="1:20">
      <c r="A114" s="2">
        <v>36647</v>
      </c>
      <c r="B114" s="230">
        <v>541079.71</v>
      </c>
      <c r="C114" s="230">
        <v>693929.55</v>
      </c>
      <c r="L114" s="2">
        <v>36647</v>
      </c>
      <c r="M114" s="225">
        <f>B114/'PIB - BCB'!$C126</f>
        <v>0.4800591512544688</v>
      </c>
      <c r="R114" s="14">
        <v>28570.131214296784</v>
      </c>
      <c r="S114" s="14">
        <v>0</v>
      </c>
      <c r="T114" s="234">
        <f>R114/'PIB - BCB'!B126</f>
        <v>4.6048474321762088E-2</v>
      </c>
    </row>
    <row r="115" spans="1:20">
      <c r="A115" s="2">
        <v>36678</v>
      </c>
      <c r="B115" s="230">
        <v>542325.24</v>
      </c>
      <c r="C115" s="230">
        <v>702742.89</v>
      </c>
      <c r="L115" s="2">
        <v>36678</v>
      </c>
      <c r="M115" s="225">
        <f>B115/'PIB - BCB'!$C127</f>
        <v>0.47653944601682352</v>
      </c>
      <c r="R115" s="14">
        <v>28264.75757580674</v>
      </c>
      <c r="S115" s="14">
        <v>0</v>
      </c>
      <c r="T115" s="234">
        <f>R115/'PIB - BCB'!B127</f>
        <v>4.5171141323529375E-2</v>
      </c>
    </row>
    <row r="116" spans="1:20">
      <c r="A116" s="2">
        <v>36708</v>
      </c>
      <c r="B116" s="230">
        <v>544933.5</v>
      </c>
      <c r="C116" s="230">
        <v>718905.03</v>
      </c>
      <c r="L116" s="2">
        <v>36708</v>
      </c>
      <c r="M116" s="225">
        <f>B116/'PIB - BCB'!$C128</f>
        <v>0.47376091837024792</v>
      </c>
      <c r="R116" s="14">
        <v>29213.626141894365</v>
      </c>
      <c r="S116" s="14">
        <v>0</v>
      </c>
      <c r="T116" s="234">
        <f>R116/'PIB - BCB'!B128</f>
        <v>4.6284217538755827E-2</v>
      </c>
    </row>
    <row r="117" spans="1:20">
      <c r="A117" s="2">
        <v>36739</v>
      </c>
      <c r="B117" s="230">
        <v>544172.98</v>
      </c>
      <c r="C117" s="230">
        <v>723791.27</v>
      </c>
      <c r="L117" s="2">
        <v>36739</v>
      </c>
      <c r="M117" s="225">
        <f>B117/'PIB - BCB'!$C129</f>
        <v>0.46785489828508309</v>
      </c>
      <c r="R117" s="14">
        <v>31384.661327499853</v>
      </c>
      <c r="S117" s="14">
        <v>0</v>
      </c>
      <c r="T117" s="234">
        <f>R117/'PIB - BCB'!B129</f>
        <v>4.9301603599676169E-2</v>
      </c>
    </row>
    <row r="118" spans="1:20">
      <c r="A118" s="2">
        <v>36770</v>
      </c>
      <c r="B118" s="230">
        <v>547947.29</v>
      </c>
      <c r="C118" s="230">
        <v>731588.52</v>
      </c>
      <c r="L118" s="2">
        <v>36770</v>
      </c>
      <c r="M118" s="225">
        <f>B118/'PIB - BCB'!$C130</f>
        <v>0.46720525209682795</v>
      </c>
      <c r="R118" s="14">
        <v>31430.688453504867</v>
      </c>
      <c r="S118" s="14">
        <v>0</v>
      </c>
      <c r="T118" s="234">
        <f>R118/'PIB - BCB'!B130</f>
        <v>4.9059168546480111E-2</v>
      </c>
    </row>
    <row r="119" spans="1:20">
      <c r="A119" s="2">
        <v>36800</v>
      </c>
      <c r="B119" s="230">
        <v>557324.05000000005</v>
      </c>
      <c r="C119" s="230">
        <v>737439.27</v>
      </c>
      <c r="L119" s="2">
        <v>36800</v>
      </c>
      <c r="M119" s="225">
        <f>B119/'PIB - BCB'!$C131</f>
        <v>0.47075343483982579</v>
      </c>
      <c r="R119" s="14">
        <v>30393.12604996455</v>
      </c>
      <c r="S119" s="14">
        <v>0</v>
      </c>
      <c r="T119" s="234">
        <f>R119/'PIB - BCB'!B131</f>
        <v>4.7034713046518489E-2</v>
      </c>
    </row>
    <row r="120" spans="1:20">
      <c r="A120" s="2">
        <v>36831</v>
      </c>
      <c r="B120" s="230">
        <v>555989.99</v>
      </c>
      <c r="C120" s="230">
        <v>736574.12</v>
      </c>
      <c r="L120" s="2">
        <v>36831</v>
      </c>
      <c r="M120" s="225">
        <f>B120/'PIB - BCB'!$C132</f>
        <v>0.46642950760012752</v>
      </c>
      <c r="R120" s="14">
        <v>32533.310527048427</v>
      </c>
      <c r="S120" s="14">
        <v>0</v>
      </c>
      <c r="T120" s="234">
        <f>R120/'PIB - BCB'!B132</f>
        <v>4.9963541732203048E-2</v>
      </c>
    </row>
    <row r="121" spans="1:20">
      <c r="A121" s="2">
        <v>36861</v>
      </c>
      <c r="B121" s="230">
        <v>563163.14</v>
      </c>
      <c r="C121" s="230">
        <v>745807.35</v>
      </c>
      <c r="L121" s="2">
        <v>36861</v>
      </c>
      <c r="M121" s="225">
        <f>B121/'PIB - BCB'!$C133</f>
        <v>0.46965795204555177</v>
      </c>
      <c r="R121" s="14">
        <v>33011.497622083953</v>
      </c>
      <c r="S121" s="14">
        <v>0</v>
      </c>
      <c r="T121" s="234">
        <f>R121/'PIB - BCB'!B133</f>
        <v>5.0344891273211893E-2</v>
      </c>
    </row>
    <row r="122" spans="1:20">
      <c r="A122" s="2">
        <v>36892</v>
      </c>
      <c r="B122" s="230">
        <v>564447.16</v>
      </c>
      <c r="C122" s="230">
        <v>751214.25</v>
      </c>
      <c r="J122" s="216"/>
      <c r="L122" s="2">
        <v>36892</v>
      </c>
      <c r="M122" s="225">
        <f>B122/'PIB - BCB'!$C134</f>
        <v>0.4668532986459325</v>
      </c>
      <c r="R122" s="14">
        <v>35597.85326288276</v>
      </c>
      <c r="S122" s="14">
        <v>0</v>
      </c>
      <c r="T122" s="234">
        <f>R122/'PIB - BCB'!B134</f>
        <v>5.4736791281691226E-2</v>
      </c>
    </row>
    <row r="123" spans="1:20">
      <c r="A123" s="2">
        <v>36923</v>
      </c>
      <c r="B123" s="230">
        <v>575334.80000000005</v>
      </c>
      <c r="C123" s="230">
        <v>758881.03</v>
      </c>
      <c r="J123" s="216"/>
      <c r="L123" s="2">
        <v>36923</v>
      </c>
      <c r="M123" s="225">
        <f>B123/'PIB - BCB'!$C135</f>
        <v>0.47200722612233381</v>
      </c>
      <c r="R123" s="14">
        <v>35413.078753098358</v>
      </c>
      <c r="S123" s="14">
        <v>0</v>
      </c>
      <c r="T123" s="234">
        <f>R123/'PIB - BCB'!B135</f>
        <v>5.5048660826665978E-2</v>
      </c>
    </row>
    <row r="124" spans="1:20">
      <c r="A124" s="2">
        <v>36951</v>
      </c>
      <c r="B124" s="230">
        <v>588717.85</v>
      </c>
      <c r="C124" s="230">
        <v>780864.83</v>
      </c>
      <c r="J124" s="216"/>
      <c r="L124" s="2">
        <v>36951</v>
      </c>
      <c r="M124" s="225">
        <f>B124/'PIB - BCB'!$C136</f>
        <v>0.47683554248826576</v>
      </c>
      <c r="R124" s="14">
        <v>34407.125593500386</v>
      </c>
      <c r="S124" s="14">
        <v>0</v>
      </c>
      <c r="T124" s="234">
        <f>R124/'PIB - BCB'!B136</f>
        <v>5.4056416917254858E-2</v>
      </c>
    </row>
    <row r="125" spans="1:20">
      <c r="A125" s="2">
        <v>36982</v>
      </c>
      <c r="B125" s="230">
        <v>596721.63</v>
      </c>
      <c r="C125" s="230">
        <v>789558.26</v>
      </c>
      <c r="J125" s="216"/>
      <c r="L125" s="2">
        <v>36982</v>
      </c>
      <c r="M125" s="225">
        <f>B125/'PIB - BCB'!$C137</f>
        <v>0.47706026882774788</v>
      </c>
      <c r="R125" s="14">
        <v>34652.97769681902</v>
      </c>
      <c r="S125" s="14">
        <v>0</v>
      </c>
      <c r="T125" s="234">
        <f>R125/'PIB - BCB'!B137</f>
        <v>5.4907983864649616E-2</v>
      </c>
    </row>
    <row r="126" spans="1:20">
      <c r="A126" s="2">
        <v>37012</v>
      </c>
      <c r="B126" s="230">
        <v>618513.85</v>
      </c>
      <c r="C126" s="230">
        <v>807300.23</v>
      </c>
      <c r="J126" s="216"/>
      <c r="L126" s="2">
        <v>37012</v>
      </c>
      <c r="M126" s="225">
        <f>B126/'PIB - BCB'!$C138</f>
        <v>0.48959939238790917</v>
      </c>
      <c r="R126" s="14">
        <v>35458.567972244055</v>
      </c>
      <c r="S126" s="14">
        <v>0</v>
      </c>
      <c r="T126" s="234">
        <f>R126/'PIB - BCB'!B138</f>
        <v>5.6747691386748185E-2</v>
      </c>
    </row>
    <row r="127" spans="1:20">
      <c r="A127" s="2">
        <v>37043</v>
      </c>
      <c r="B127" s="230">
        <v>619441.72</v>
      </c>
      <c r="C127" s="230">
        <v>823616.02</v>
      </c>
      <c r="J127" s="216"/>
      <c r="L127" s="2">
        <v>37043</v>
      </c>
      <c r="M127" s="225">
        <f>B127/'PIB - BCB'!$C139</f>
        <v>0.48945670330364971</v>
      </c>
      <c r="R127" s="14">
        <v>37318.248260519693</v>
      </c>
      <c r="S127" s="14">
        <v>0</v>
      </c>
      <c r="T127" s="234">
        <f>R127/'PIB - BCB'!B139</f>
        <v>6.0703175290305077E-2</v>
      </c>
    </row>
    <row r="128" spans="1:20">
      <c r="A128" s="2">
        <v>37073</v>
      </c>
      <c r="B128" s="230">
        <v>641292.29</v>
      </c>
      <c r="C128" s="230">
        <v>829960.84</v>
      </c>
      <c r="J128" s="216"/>
      <c r="L128" s="2">
        <v>37073</v>
      </c>
      <c r="M128" s="225">
        <f>B128/'PIB - BCB'!$C140</f>
        <v>0.50379677852142313</v>
      </c>
      <c r="R128" s="14">
        <v>35551.875024407789</v>
      </c>
      <c r="S128" s="14">
        <v>0</v>
      </c>
      <c r="T128" s="234">
        <f>R128/'PIB - BCB'!B140</f>
        <v>5.8649813954468021E-2</v>
      </c>
    </row>
    <row r="129" spans="1:21">
      <c r="A129" s="2">
        <v>37104</v>
      </c>
      <c r="B129" s="230">
        <v>658284.09</v>
      </c>
      <c r="C129" s="230">
        <v>848716.31</v>
      </c>
      <c r="J129" s="216"/>
      <c r="L129" s="2">
        <v>37104</v>
      </c>
      <c r="M129" s="225">
        <f>B129/'PIB - BCB'!$C141</f>
        <v>0.51396105138220061</v>
      </c>
      <c r="R129" s="14">
        <v>36298.983942040795</v>
      </c>
      <c r="S129" s="14">
        <v>0</v>
      </c>
      <c r="T129" s="234">
        <f>R129/'PIB - BCB'!B141</f>
        <v>6.0769744763344263E-2</v>
      </c>
    </row>
    <row r="130" spans="1:21">
      <c r="A130" s="2">
        <v>37135</v>
      </c>
      <c r="B130" s="230">
        <v>671931.1</v>
      </c>
      <c r="C130" s="230">
        <v>875364.79</v>
      </c>
      <c r="J130" s="216"/>
      <c r="L130" s="2">
        <v>37135</v>
      </c>
      <c r="M130" s="225">
        <f>B130/'PIB - BCB'!$C142</f>
        <v>0.52120061253557048</v>
      </c>
      <c r="R130" s="14">
        <v>40054.178124202364</v>
      </c>
      <c r="S130" s="14">
        <v>0</v>
      </c>
      <c r="T130" s="234">
        <f>R130/'PIB - BCB'!B142</f>
        <v>6.8061937760328636E-2</v>
      </c>
    </row>
    <row r="131" spans="1:21">
      <c r="A131" s="2">
        <v>37165</v>
      </c>
      <c r="B131" s="230">
        <v>674955.08</v>
      </c>
      <c r="C131" s="230">
        <v>901707.25</v>
      </c>
      <c r="J131" s="216"/>
      <c r="L131" s="2">
        <v>37165</v>
      </c>
      <c r="M131" s="225">
        <f>B131/'PIB - BCB'!$C143</f>
        <v>0.51984141856065202</v>
      </c>
      <c r="R131" s="14">
        <v>37492.403088172767</v>
      </c>
      <c r="S131" s="14">
        <v>0</v>
      </c>
      <c r="T131" s="234">
        <f>R131/'PIB - BCB'!B143</f>
        <v>6.4779451402409885E-2</v>
      </c>
    </row>
    <row r="132" spans="1:21" s="228" customFormat="1">
      <c r="A132" s="227">
        <v>37196</v>
      </c>
      <c r="B132" s="232">
        <v>660397.80000000005</v>
      </c>
      <c r="C132" s="232">
        <v>890585.3</v>
      </c>
      <c r="D132" s="232"/>
      <c r="E132" s="232"/>
      <c r="F132" s="232"/>
      <c r="G132" s="232"/>
      <c r="H132" s="232"/>
      <c r="I132" s="232"/>
      <c r="J132" s="233"/>
      <c r="L132" s="227">
        <v>37196</v>
      </c>
      <c r="M132" s="225">
        <f>B132/'PIB - BCB'!$C144</f>
        <v>0.504663491341523</v>
      </c>
      <c r="R132" s="236">
        <v>37233.727428845748</v>
      </c>
      <c r="S132" s="236">
        <v>0</v>
      </c>
      <c r="T132" s="237">
        <f>R132/'PIB - BCB'!B144</f>
        <v>6.5389439036284164E-2</v>
      </c>
    </row>
    <row r="133" spans="1:21">
      <c r="A133" s="2">
        <v>37226</v>
      </c>
      <c r="B133" s="230">
        <v>677430.83</v>
      </c>
      <c r="C133" s="230">
        <v>885907.19</v>
      </c>
      <c r="D133" s="230">
        <v>126197.60468907999</v>
      </c>
      <c r="E133" s="230">
        <v>-8775.5154042400009</v>
      </c>
      <c r="F133" s="230">
        <v>189441.93915729003</v>
      </c>
      <c r="G133" s="230">
        <f>F133-E133</f>
        <v>198217.45456153003</v>
      </c>
      <c r="H133" s="230">
        <f t="shared" ref="H133:H192" si="0">C133-G133</f>
        <v>687689.73543846991</v>
      </c>
      <c r="I133" s="230">
        <f>H133+D133</f>
        <v>813887.34012754995</v>
      </c>
      <c r="J133" s="216">
        <f>'Tesouro-BNDES'!B2</f>
        <v>4252.0996999999998</v>
      </c>
      <c r="K133" s="231"/>
      <c r="L133" s="2">
        <v>37226</v>
      </c>
      <c r="M133" s="225">
        <f>B133/'PIB - BCB'!$C145</f>
        <v>0.51486072450390663</v>
      </c>
      <c r="N133" s="225">
        <f>O133-'Tesouro-BNDES'!C2</f>
        <v>0.51942601474093775</v>
      </c>
      <c r="O133" s="225">
        <f>(C133-G133)/'PIB - BCB'!C145</f>
        <v>0.52265769395489503</v>
      </c>
      <c r="P133" s="225">
        <f>(I133+G133)/'PIB - BCB'!C145</f>
        <v>0.76921950521132532</v>
      </c>
      <c r="R133" s="14">
        <v>35866.415034968333</v>
      </c>
      <c r="S133" s="14">
        <v>0</v>
      </c>
      <c r="T133" s="234">
        <f>R133/'PIB - BCB'!B145</f>
        <v>6.4097188404108801E-2</v>
      </c>
      <c r="U133" s="225">
        <f>(D133+E133)/'PIB - BCB'!C145</f>
        <v>8.9243092113116762E-2</v>
      </c>
    </row>
    <row r="134" spans="1:21">
      <c r="A134" s="2">
        <v>37257</v>
      </c>
      <c r="B134" s="230">
        <v>693017.99</v>
      </c>
      <c r="C134" s="230">
        <v>906266.93</v>
      </c>
      <c r="D134" s="230">
        <v>127453.04772593999</v>
      </c>
      <c r="E134" s="230">
        <v>-11.749269880000156</v>
      </c>
      <c r="F134" s="230">
        <v>192155.45948089997</v>
      </c>
      <c r="G134" s="230">
        <f t="shared" ref="G134:G197" si="1">F134-E134</f>
        <v>192167.20875077997</v>
      </c>
      <c r="H134" s="230">
        <f t="shared" si="0"/>
        <v>714099.72124922008</v>
      </c>
      <c r="I134" s="230">
        <f t="shared" ref="I134:I197" si="2">H134+D134</f>
        <v>841552.76897516008</v>
      </c>
      <c r="J134" s="216">
        <f>'Tesouro-BNDES'!B3</f>
        <v>4262.7406000000001</v>
      </c>
      <c r="L134" s="2">
        <v>37257</v>
      </c>
      <c r="M134" s="225">
        <f>B134/'PIB - BCB'!$C146</f>
        <v>0.52279586535783495</v>
      </c>
      <c r="N134" s="225">
        <f>O134-'Tesouro-BNDES'!C3</f>
        <v>0.5354837016013132</v>
      </c>
      <c r="O134" s="225">
        <f>(C134-G134)/'PIB - BCB'!C146</f>
        <v>0.53869940911963166</v>
      </c>
      <c r="P134" s="225">
        <f>(I134+G134)/'PIB - BCB'!C146</f>
        <v>0.77981313341218572</v>
      </c>
      <c r="R134" s="14">
        <v>36167.368208637963</v>
      </c>
      <c r="S134" s="14">
        <v>0</v>
      </c>
      <c r="T134" s="234">
        <f>R134/'PIB - BCB'!B146</f>
        <v>6.5226719848504949E-2</v>
      </c>
      <c r="U134" s="225">
        <f>(D134+E134)/'PIB - BCB'!C146</f>
        <v>9.6138606601918086E-2</v>
      </c>
    </row>
    <row r="135" spans="1:21">
      <c r="A135" s="2">
        <v>37288</v>
      </c>
      <c r="B135" s="230">
        <v>686807.4</v>
      </c>
      <c r="C135" s="230">
        <v>904899.76</v>
      </c>
      <c r="D135" s="230">
        <v>119311.65784622999</v>
      </c>
      <c r="E135" s="230">
        <v>4552.4330890500005</v>
      </c>
      <c r="F135" s="230">
        <v>194977.83566369</v>
      </c>
      <c r="G135" s="230">
        <f t="shared" si="1"/>
        <v>190425.40257464</v>
      </c>
      <c r="H135" s="230">
        <f t="shared" si="0"/>
        <v>714474.35742536001</v>
      </c>
      <c r="I135" s="230">
        <f t="shared" si="2"/>
        <v>833786.01527158997</v>
      </c>
      <c r="J135" s="216">
        <f>'Tesouro-BNDES'!B4</f>
        <v>4297.3103000000001</v>
      </c>
      <c r="L135" s="2">
        <v>37288</v>
      </c>
      <c r="M135" s="225">
        <f>B135/'PIB - BCB'!$C147</f>
        <v>0.51429242795677899</v>
      </c>
      <c r="N135" s="225">
        <f>O135-'Tesouro-BNDES'!C4</f>
        <v>0.53179199560936186</v>
      </c>
      <c r="O135" s="225">
        <f>(C135-G135)/'PIB - BCB'!C147</f>
        <v>0.53500989068135829</v>
      </c>
      <c r="P135" s="225">
        <f>(I135+G135)/'PIB - BCB'!C147</f>
        <v>0.7669459834375586</v>
      </c>
      <c r="R135" s="14">
        <v>35906.161192960419</v>
      </c>
      <c r="S135" s="14">
        <v>0</v>
      </c>
      <c r="T135" s="234">
        <f>R135/'PIB - BCB'!B147</f>
        <v>6.537735963205675E-2</v>
      </c>
      <c r="U135" s="225">
        <f>(D135+E135)/'PIB - BCB'!C147</f>
        <v>9.2751423563235347E-2</v>
      </c>
    </row>
    <row r="136" spans="1:21">
      <c r="A136" s="2">
        <v>37316</v>
      </c>
      <c r="B136" s="230">
        <v>686333.45</v>
      </c>
      <c r="C136" s="230">
        <v>906714.79</v>
      </c>
      <c r="D136" s="230">
        <v>114440.72499175</v>
      </c>
      <c r="E136" s="230">
        <v>12194.47228871</v>
      </c>
      <c r="F136" s="230">
        <v>196771.01761994758</v>
      </c>
      <c r="G136" s="230">
        <f t="shared" si="1"/>
        <v>184576.54533123758</v>
      </c>
      <c r="H136" s="230">
        <f t="shared" si="0"/>
        <v>722138.24466876243</v>
      </c>
      <c r="I136" s="230">
        <f t="shared" si="2"/>
        <v>836578.9696605124</v>
      </c>
      <c r="J136" s="216">
        <f>'Tesouro-BNDES'!B5</f>
        <v>4332.0607</v>
      </c>
      <c r="L136" s="2">
        <v>37316</v>
      </c>
      <c r="M136" s="225">
        <f>B136/'PIB - BCB'!$C148</f>
        <v>0.5100642673435879</v>
      </c>
      <c r="N136" s="225">
        <f>O136-'Tesouro-BNDES'!C5</f>
        <v>0.53345394329931539</v>
      </c>
      <c r="O136" s="225">
        <f>(C136-G136)/'PIB - BCB'!C148</f>
        <v>0.53667341244661315</v>
      </c>
      <c r="P136" s="225">
        <f>(I136+G136)/'PIB - BCB'!C148</f>
        <v>0.75889487769848785</v>
      </c>
      <c r="R136" s="14">
        <v>36720.957150749229</v>
      </c>
      <c r="S136" s="14">
        <v>0</v>
      </c>
      <c r="T136" s="234">
        <f>R136/'PIB - BCB'!B148</f>
        <v>6.7557146393457196E-2</v>
      </c>
      <c r="U136" s="225">
        <f>(D136+E136)/'PIB - BCB'!C148</f>
        <v>9.411181856394811E-2</v>
      </c>
    </row>
    <row r="137" spans="1:21">
      <c r="A137" s="2">
        <v>37347</v>
      </c>
      <c r="B137" s="230">
        <v>692103.56</v>
      </c>
      <c r="C137" s="230">
        <v>929155.62</v>
      </c>
      <c r="D137" s="230">
        <v>107250.75018448001</v>
      </c>
      <c r="E137" s="230">
        <v>15907.399481129998</v>
      </c>
      <c r="F137" s="230">
        <v>200446.83884528</v>
      </c>
      <c r="G137" s="230">
        <f t="shared" si="1"/>
        <v>184539.43936414999</v>
      </c>
      <c r="H137" s="230">
        <f t="shared" si="0"/>
        <v>744616.18063584995</v>
      </c>
      <c r="I137" s="230">
        <f t="shared" si="2"/>
        <v>851866.93082032993</v>
      </c>
      <c r="J137" s="216">
        <f>'Tesouro-BNDES'!B6</f>
        <v>5544.3185354200014</v>
      </c>
      <c r="L137" s="2">
        <v>37347</v>
      </c>
      <c r="M137" s="225">
        <f>B137/'PIB - BCB'!$C149</f>
        <v>0.50950047493503925</v>
      </c>
      <c r="N137" s="225">
        <f>O137-'Tesouro-BNDES'!C6</f>
        <v>0.54407676323943899</v>
      </c>
      <c r="O137" s="225">
        <f>(C137-G137)/'PIB - BCB'!C149</f>
        <v>0.54815828093454755</v>
      </c>
      <c r="P137" s="225">
        <f>(I137+G137)/'PIB - BCB'!C149</f>
        <v>0.76296318694660747</v>
      </c>
      <c r="R137" s="14">
        <v>33007.629062095199</v>
      </c>
      <c r="S137" s="14">
        <v>0</v>
      </c>
      <c r="T137" s="234">
        <f>R137/'PIB - BCB'!B149</f>
        <v>6.1247166232954862E-2</v>
      </c>
      <c r="U137" s="225">
        <f>(D137+E137)/'PIB - BCB'!C149</f>
        <v>9.0664373618810648E-2</v>
      </c>
    </row>
    <row r="138" spans="1:21">
      <c r="A138" s="2">
        <v>37377</v>
      </c>
      <c r="B138" s="230">
        <v>715143.05</v>
      </c>
      <c r="C138" s="230">
        <v>956468.85</v>
      </c>
      <c r="D138" s="230">
        <v>107176.9126866</v>
      </c>
      <c r="E138" s="230">
        <v>19716.488986149998</v>
      </c>
      <c r="F138" s="230">
        <v>208507.78017144999</v>
      </c>
      <c r="G138" s="230">
        <f t="shared" si="1"/>
        <v>188791.29118529998</v>
      </c>
      <c r="H138" s="230">
        <f t="shared" si="0"/>
        <v>767677.55881469999</v>
      </c>
      <c r="I138" s="230">
        <f t="shared" si="2"/>
        <v>874854.47150129999</v>
      </c>
      <c r="J138" s="216">
        <f>'Tesouro-BNDES'!B7</f>
        <v>5662.9983199999997</v>
      </c>
      <c r="L138" s="2">
        <v>37377</v>
      </c>
      <c r="M138" s="225">
        <f>B138/'PIB - BCB'!$C150</f>
        <v>0.52171790905773541</v>
      </c>
      <c r="N138" s="225">
        <f>O138-'Tesouro-BNDES'!C7</f>
        <v>0.55591205587867221</v>
      </c>
      <c r="O138" s="225">
        <f>(C138-G138)/'PIB - BCB'!C150</f>
        <v>0.56004337987393138</v>
      </c>
      <c r="P138" s="225">
        <f>(I138+G138)/'PIB - BCB'!C150</f>
        <v>0.77596089801470225</v>
      </c>
      <c r="R138" s="14">
        <v>32888.831552356911</v>
      </c>
      <c r="S138" s="14">
        <v>0</v>
      </c>
      <c r="T138" s="234">
        <f>R138/'PIB - BCB'!B150</f>
        <v>6.1699684178612602E-2</v>
      </c>
      <c r="U138" s="225">
        <f>(D138+E138)/'PIB - BCB'!C150</f>
        <v>9.257247231016294E-2</v>
      </c>
    </row>
    <row r="139" spans="1:21">
      <c r="A139" s="2">
        <v>37408</v>
      </c>
      <c r="B139" s="230">
        <v>757614.19</v>
      </c>
      <c r="C139" s="230">
        <v>999649.75</v>
      </c>
      <c r="D139" s="230">
        <v>114359.91408136</v>
      </c>
      <c r="E139" s="230">
        <v>32040.289071610001</v>
      </c>
      <c r="F139" s="230">
        <v>219304.95647339997</v>
      </c>
      <c r="G139" s="230">
        <f t="shared" si="1"/>
        <v>187264.66740178998</v>
      </c>
      <c r="H139" s="230">
        <f t="shared" si="0"/>
        <v>812385.08259821008</v>
      </c>
      <c r="I139" s="230">
        <f t="shared" si="2"/>
        <v>926744.99667957006</v>
      </c>
      <c r="J139" s="216">
        <f>'Tesouro-BNDES'!B8</f>
        <v>5738.7025199999998</v>
      </c>
      <c r="L139" s="2">
        <v>37408</v>
      </c>
      <c r="M139" s="225">
        <f>B139/'PIB - BCB'!$C151</f>
        <v>0.54535157673908896</v>
      </c>
      <c r="N139" s="225">
        <f>O139-'Tesouro-BNDES'!C8</f>
        <v>0.58064629867417128</v>
      </c>
      <c r="O139" s="225">
        <f>(C139-G139)/'PIB - BCB'!C151</f>
        <v>0.58477717492890269</v>
      </c>
      <c r="P139" s="225">
        <f>(I139+G139)/'PIB - BCB'!C151</f>
        <v>0.80189486262044873</v>
      </c>
      <c r="R139" s="14">
        <v>41998.595436240925</v>
      </c>
      <c r="S139" s="14">
        <v>755</v>
      </c>
      <c r="T139" s="234">
        <f>R139/'PIB - BCB'!B151</f>
        <v>7.9334990802955377E-2</v>
      </c>
      <c r="U139" s="225">
        <f>(D139+E139)/'PIB - BCB'!C151</f>
        <v>0.10538290158529784</v>
      </c>
    </row>
    <row r="140" spans="1:21">
      <c r="A140" s="2">
        <v>37438</v>
      </c>
      <c r="B140" s="230">
        <v>826210.62</v>
      </c>
      <c r="C140" s="230">
        <v>1097208.69</v>
      </c>
      <c r="D140" s="230">
        <v>99614.20129454002</v>
      </c>
      <c r="E140" s="230">
        <v>35831.171437929996</v>
      </c>
      <c r="F140" s="230">
        <v>240296.64588542999</v>
      </c>
      <c r="G140" s="230">
        <f t="shared" si="1"/>
        <v>204465.47444749999</v>
      </c>
      <c r="H140" s="230">
        <f t="shared" si="0"/>
        <v>892743.21555249998</v>
      </c>
      <c r="I140" s="230">
        <f t="shared" si="2"/>
        <v>992357.41684703995</v>
      </c>
      <c r="J140" s="216">
        <f>'Tesouro-BNDES'!B9</f>
        <v>5775.9061700000002</v>
      </c>
      <c r="L140" s="2">
        <v>37438</v>
      </c>
      <c r="M140" s="225">
        <f>B140/'PIB - BCB'!$C152</f>
        <v>0.58791669536714508</v>
      </c>
      <c r="N140" s="225">
        <f>O140-'Tesouro-BNDES'!C9</f>
        <v>0.63115006852713607</v>
      </c>
      <c r="O140" s="225">
        <f>(C140-G140)/'PIB - BCB'!C152</f>
        <v>0.63526010002033706</v>
      </c>
      <c r="P140" s="225">
        <f>(I140+G140)/'PIB - BCB'!C152</f>
        <v>0.85163775695553001</v>
      </c>
      <c r="R140" s="14">
        <v>39059.616735969816</v>
      </c>
      <c r="S140" s="14">
        <v>1455</v>
      </c>
      <c r="T140" s="234">
        <f>R140/'PIB - BCB'!B152</f>
        <v>7.4351543363535819E-2</v>
      </c>
      <c r="U140" s="225">
        <f>(D140+E140)/'PIB - BCB'!C152</f>
        <v>9.6380503968400935E-2</v>
      </c>
    </row>
    <row r="141" spans="1:21">
      <c r="A141" s="2">
        <v>37469</v>
      </c>
      <c r="B141" s="230">
        <v>793884.64</v>
      </c>
      <c r="C141" s="230">
        <v>1051398.95</v>
      </c>
      <c r="D141" s="230">
        <v>74619.11297093</v>
      </c>
      <c r="E141" s="230">
        <v>54549.47389008</v>
      </c>
      <c r="F141" s="230">
        <v>249860.50843773998</v>
      </c>
      <c r="G141" s="230">
        <f t="shared" si="1"/>
        <v>195311.03454765998</v>
      </c>
      <c r="H141" s="230">
        <f t="shared" si="0"/>
        <v>856087.91545233992</v>
      </c>
      <c r="I141" s="230">
        <f t="shared" si="2"/>
        <v>930707.02842326998</v>
      </c>
      <c r="J141" s="216">
        <f>'Tesouro-BNDES'!B10</f>
        <v>8263.6953300000005</v>
      </c>
      <c r="L141" s="2">
        <v>37469</v>
      </c>
      <c r="M141" s="225">
        <f>B141/'PIB - BCB'!$C153</f>
        <v>0.55905215482192339</v>
      </c>
      <c r="N141" s="225">
        <f>O141-'Tesouro-BNDES'!C10</f>
        <v>0.59703631143387648</v>
      </c>
      <c r="O141" s="225">
        <f>(C141-G141)/'PIB - BCB'!C153</f>
        <v>0.60285559102219088</v>
      </c>
      <c r="P141" s="225">
        <f>(I141+G141)/'PIB - BCB'!C153</f>
        <v>0.79293992194169005</v>
      </c>
      <c r="R141" s="14">
        <v>37642.628072506741</v>
      </c>
      <c r="S141" s="14">
        <v>1165</v>
      </c>
      <c r="T141" s="234">
        <f>R141/'PIB - BCB'!B153</f>
        <v>7.2240049114635149E-2</v>
      </c>
      <c r="U141" s="225">
        <f>(D141+E141)/'PIB - BCB'!C153</f>
        <v>9.096028967124295E-2</v>
      </c>
    </row>
    <row r="142" spans="1:21">
      <c r="A142" s="2">
        <v>37500</v>
      </c>
      <c r="B142" s="230">
        <v>897021.16</v>
      </c>
      <c r="C142" s="230">
        <v>1163905.46</v>
      </c>
      <c r="D142" s="230">
        <v>93688.377660710001</v>
      </c>
      <c r="E142" s="230">
        <v>62482.470202060002</v>
      </c>
      <c r="F142" s="230">
        <v>275943.49771297997</v>
      </c>
      <c r="G142" s="230">
        <f t="shared" si="1"/>
        <v>213461.02751091996</v>
      </c>
      <c r="H142" s="230">
        <f t="shared" si="0"/>
        <v>950444.43248908001</v>
      </c>
      <c r="I142" s="230">
        <f t="shared" si="2"/>
        <v>1044132.81014979</v>
      </c>
      <c r="J142" s="216">
        <f>'Tesouro-BNDES'!B11</f>
        <v>8924.3559999999998</v>
      </c>
      <c r="L142" s="2">
        <v>37500</v>
      </c>
      <c r="M142" s="225">
        <f>B142/'PIB - BCB'!$C154</f>
        <v>0.62445272743309277</v>
      </c>
      <c r="N142" s="225">
        <f>O142-'Tesouro-BNDES'!C11</f>
        <v>0.65543022384959138</v>
      </c>
      <c r="O142" s="225">
        <f>(C142-G142)/'PIB - BCB'!C154</f>
        <v>0.66164282918521566</v>
      </c>
      <c r="P142" s="225">
        <f>(I142+G142)/'PIB - BCB'!C154</f>
        <v>0.87546195892444756</v>
      </c>
      <c r="R142" s="14">
        <v>38380.948507363959</v>
      </c>
      <c r="S142" s="14">
        <v>1135</v>
      </c>
      <c r="T142" s="234">
        <f>R142/'PIB - BCB'!B154</f>
        <v>7.4149033376603168E-2</v>
      </c>
      <c r="U142" s="225">
        <f>(D142+E142)/'PIB - BCB'!C154</f>
        <v>0.10871684664991103</v>
      </c>
    </row>
    <row r="143" spans="1:21">
      <c r="A143" s="2">
        <v>37530</v>
      </c>
      <c r="B143" s="230">
        <v>877834.84</v>
      </c>
      <c r="C143" s="230">
        <v>1125597.75</v>
      </c>
      <c r="D143" s="230">
        <v>85085.908919280002</v>
      </c>
      <c r="E143" s="230">
        <v>66849.515560030006</v>
      </c>
      <c r="F143" s="230">
        <v>275686.30423508002</v>
      </c>
      <c r="G143" s="230">
        <f t="shared" si="1"/>
        <v>208836.78867505002</v>
      </c>
      <c r="H143" s="230">
        <f t="shared" si="0"/>
        <v>916760.96132494998</v>
      </c>
      <c r="I143" s="230">
        <f t="shared" si="2"/>
        <v>1001846.87024423</v>
      </c>
      <c r="J143" s="216">
        <f>'Tesouro-BNDES'!B12</f>
        <v>10163.72171036</v>
      </c>
      <c r="L143" s="2">
        <v>37530</v>
      </c>
      <c r="M143" s="225">
        <f>B143/'PIB - BCB'!$C155</f>
        <v>0.60395463818821893</v>
      </c>
      <c r="N143" s="225">
        <f>O143-'Tesouro-BNDES'!C12</f>
        <v>0.62374330897355112</v>
      </c>
      <c r="O143" s="225">
        <f>(C143-G143)/'PIB - BCB'!C155</f>
        <v>0.63073599892901722</v>
      </c>
      <c r="P143" s="225">
        <f>(I143+G143)/'PIB - BCB'!C155</f>
        <v>0.83295624400483215</v>
      </c>
      <c r="R143" s="14">
        <v>35854.780109503139</v>
      </c>
      <c r="S143" s="14">
        <v>935</v>
      </c>
      <c r="T143" s="234">
        <f>R143/'PIB - BCB'!B155</f>
        <v>6.9701190126695664E-2</v>
      </c>
      <c r="U143" s="225">
        <f>(D143+E143)/'PIB - BCB'!C155</f>
        <v>0.1045323107925121</v>
      </c>
    </row>
    <row r="144" spans="1:21">
      <c r="A144" s="2">
        <v>37561</v>
      </c>
      <c r="B144" s="230">
        <v>880667.62</v>
      </c>
      <c r="C144" s="230">
        <v>1138161.81</v>
      </c>
      <c r="D144" s="230">
        <v>75767.368369999997</v>
      </c>
      <c r="E144" s="230">
        <v>74376.890403900004</v>
      </c>
      <c r="F144" s="230">
        <v>278758.92418783996</v>
      </c>
      <c r="G144" s="230">
        <f t="shared" si="1"/>
        <v>204382.03378393996</v>
      </c>
      <c r="H144" s="230">
        <f t="shared" si="0"/>
        <v>933779.77621606016</v>
      </c>
      <c r="I144" s="230">
        <f t="shared" si="2"/>
        <v>1009547.1445860602</v>
      </c>
      <c r="J144" s="216">
        <f>'Tesouro-BNDES'!B13</f>
        <v>10401.3917</v>
      </c>
      <c r="L144" s="2">
        <v>37561</v>
      </c>
      <c r="M144" s="225">
        <f>B144/'PIB - BCB'!$C156</f>
        <v>0.59845738149945071</v>
      </c>
      <c r="N144" s="225">
        <f>O144-'Tesouro-BNDES'!C13</f>
        <v>0.62748146699281893</v>
      </c>
      <c r="O144" s="225">
        <f>(C144-G144)/'PIB - BCB'!C156</f>
        <v>0.6345497291831923</v>
      </c>
      <c r="P144" s="225">
        <f>(I144+G144)/'PIB - BCB'!C156</f>
        <v>0.82492516008830885</v>
      </c>
      <c r="R144" s="14">
        <v>35592.092344922654</v>
      </c>
      <c r="S144" s="14">
        <v>845</v>
      </c>
      <c r="T144" s="234">
        <f>R144/'PIB - BCB'!B156</f>
        <v>6.9661386774945017E-2</v>
      </c>
      <c r="U144" s="225">
        <f>(D144+E144)/'PIB - BCB'!C156</f>
        <v>0.1020304799590612</v>
      </c>
    </row>
    <row r="145" spans="1:21">
      <c r="A145" s="2">
        <v>37591</v>
      </c>
      <c r="B145" s="230">
        <v>892291.84</v>
      </c>
      <c r="C145" s="230">
        <v>1132894.04</v>
      </c>
      <c r="D145" s="230">
        <v>67125.090096590007</v>
      </c>
      <c r="E145" s="230">
        <v>77088.69946743999</v>
      </c>
      <c r="F145" s="230">
        <v>282730.06493224</v>
      </c>
      <c r="G145" s="230">
        <f t="shared" si="1"/>
        <v>205641.36546480001</v>
      </c>
      <c r="H145" s="230">
        <f t="shared" si="0"/>
        <v>927252.6745352</v>
      </c>
      <c r="I145" s="230">
        <f t="shared" si="2"/>
        <v>994377.76463178999</v>
      </c>
      <c r="J145" s="216">
        <f>'Tesouro-BNDES'!B14</f>
        <v>11807.981600000001</v>
      </c>
      <c r="L145" s="2">
        <v>37591</v>
      </c>
      <c r="M145" s="225">
        <f>B145/'PIB - BCB'!$C157</f>
        <v>0.59934138341991494</v>
      </c>
      <c r="N145" s="225">
        <f>O145-'Tesouro-BNDES'!C14</f>
        <v>0.614892868131801</v>
      </c>
      <c r="O145" s="225">
        <f>(C145-G145)/'PIB - BCB'!C157</f>
        <v>0.62282414320380086</v>
      </c>
      <c r="P145" s="225">
        <f>(I145+G145)/'PIB - BCB'!C157</f>
        <v>0.80603799488119621</v>
      </c>
      <c r="R145" s="14">
        <v>37823.456428737154</v>
      </c>
      <c r="S145" s="14">
        <v>1771</v>
      </c>
      <c r="T145" s="234">
        <f>R145/'PIB - BCB'!B157</f>
        <v>7.4440822648916563E-2</v>
      </c>
      <c r="U145" s="225">
        <f>(D145+E145)/'PIB - BCB'!C157</f>
        <v>9.6866617255554247E-2</v>
      </c>
    </row>
    <row r="146" spans="1:21">
      <c r="A146" s="2">
        <v>37622</v>
      </c>
      <c r="B146" s="230">
        <v>900852.65</v>
      </c>
      <c r="C146" s="230">
        <v>1163160.1000000001</v>
      </c>
      <c r="D146" s="230">
        <v>62812.915552110004</v>
      </c>
      <c r="E146" s="230">
        <v>91079.531234249996</v>
      </c>
      <c r="F146" s="230">
        <v>297840.53906376002</v>
      </c>
      <c r="G146" s="230">
        <f t="shared" si="1"/>
        <v>206761.00782951002</v>
      </c>
      <c r="H146" s="230">
        <f t="shared" si="0"/>
        <v>956399.09217049007</v>
      </c>
      <c r="I146" s="230">
        <f t="shared" si="2"/>
        <v>1019212.0077226001</v>
      </c>
      <c r="J146" s="216">
        <f>'Tesouro-BNDES'!B15</f>
        <v>11687.788600000002</v>
      </c>
      <c r="L146" s="2">
        <v>37622</v>
      </c>
      <c r="M146" s="225">
        <f>B146/'PIB - BCB'!$C158</f>
        <v>0.59913454459889637</v>
      </c>
      <c r="N146" s="225">
        <f>O146-'Tesouro-BNDES'!C15</f>
        <v>0.62830383708382853</v>
      </c>
      <c r="O146" s="225">
        <f>(C146-G146)/'PIB - BCB'!C158</f>
        <v>0.63607709267699264</v>
      </c>
      <c r="P146" s="225">
        <f>(I146+G146)/'PIB - BCB'!C158</f>
        <v>0.81536396031398595</v>
      </c>
      <c r="R146" s="14">
        <v>38771.769582544861</v>
      </c>
      <c r="S146" s="14">
        <v>695</v>
      </c>
      <c r="T146" s="234">
        <f>R146/'PIB - BCB'!B158</f>
        <v>7.5664930276192421E-2</v>
      </c>
      <c r="U146" s="225">
        <f>(D146+E146)/'PIB - BCB'!C158</f>
        <v>0.10235001364824278</v>
      </c>
    </row>
    <row r="147" spans="1:21">
      <c r="A147" s="2">
        <v>37653</v>
      </c>
      <c r="B147" s="230">
        <v>917116.33</v>
      </c>
      <c r="C147" s="230">
        <v>1185306.52</v>
      </c>
      <c r="D147" s="230">
        <v>59936.852905799999</v>
      </c>
      <c r="E147" s="230">
        <v>86283.994403110017</v>
      </c>
      <c r="F147" s="230">
        <v>303419.18586919998</v>
      </c>
      <c r="G147" s="230">
        <f t="shared" si="1"/>
        <v>217135.19146608998</v>
      </c>
      <c r="H147" s="230">
        <f t="shared" si="0"/>
        <v>968171.32853390998</v>
      </c>
      <c r="I147" s="230">
        <f t="shared" si="2"/>
        <v>1028108.18143971</v>
      </c>
      <c r="J147" s="216">
        <f>'Tesouro-BNDES'!B16</f>
        <v>11870.7501813</v>
      </c>
      <c r="L147" s="2">
        <v>37653</v>
      </c>
      <c r="M147" s="225">
        <f>B147/'PIB - BCB'!$C159</f>
        <v>0.6019852425331792</v>
      </c>
      <c r="N147" s="225">
        <f>O147-'Tesouro-BNDES'!C16</f>
        <v>0.62770535946537498</v>
      </c>
      <c r="O147" s="225">
        <f>(C147-G147)/'PIB - BCB'!C159</f>
        <v>0.63549719152984241</v>
      </c>
      <c r="P147" s="225">
        <f>(I147+G147)/'PIB - BCB'!C159</f>
        <v>0.81736428556618557</v>
      </c>
      <c r="R147" s="14">
        <v>38530.115670792693</v>
      </c>
      <c r="S147" s="14">
        <v>870</v>
      </c>
      <c r="T147" s="234">
        <f>R147/'PIB - BCB'!B159</f>
        <v>7.4370976819782067E-2</v>
      </c>
      <c r="U147" s="225">
        <f>(D147+E147)/'PIB - BCB'!C159</f>
        <v>9.5977783135386061E-2</v>
      </c>
    </row>
    <row r="148" spans="1:21">
      <c r="A148" s="2">
        <v>37681</v>
      </c>
      <c r="B148" s="230">
        <v>902497.48</v>
      </c>
      <c r="C148" s="230">
        <v>1174872.3799999999</v>
      </c>
      <c r="D148" s="230">
        <v>53206.368455199998</v>
      </c>
      <c r="E148" s="230">
        <v>82437.52441090002</v>
      </c>
      <c r="F148" s="230">
        <v>301165.49359890004</v>
      </c>
      <c r="G148" s="230">
        <f t="shared" si="1"/>
        <v>218727.96918800002</v>
      </c>
      <c r="H148" s="230">
        <f t="shared" si="0"/>
        <v>956144.41081199981</v>
      </c>
      <c r="I148" s="230">
        <f t="shared" si="2"/>
        <v>1009350.7792671998</v>
      </c>
      <c r="J148" s="216">
        <f>'Tesouro-BNDES'!B17</f>
        <v>12051.591200000001</v>
      </c>
      <c r="L148" s="2">
        <v>37681</v>
      </c>
      <c r="M148" s="225">
        <f>B148/'PIB - BCB'!$C160</f>
        <v>0.58462049311402586</v>
      </c>
      <c r="N148" s="225">
        <f>O148-'Tesouro-BNDES'!C17</f>
        <v>0.61156515334201089</v>
      </c>
      <c r="O148" s="225">
        <f>(C148-G148)/'PIB - BCB'!C160</f>
        <v>0.61937194211016644</v>
      </c>
      <c r="P148" s="225">
        <f>(I148+G148)/'PIB - BCB'!C160</f>
        <v>0.79552577089160925</v>
      </c>
      <c r="R148" s="14">
        <v>42335.212491724174</v>
      </c>
      <c r="S148" s="14">
        <v>523</v>
      </c>
      <c r="T148" s="234">
        <f>R148/'PIB - BCB'!B160</f>
        <v>8.0931858702543075E-2</v>
      </c>
      <c r="U148" s="225">
        <f>(D148+E148)/'PIB - BCB'!C160</f>
        <v>8.7867502450295468E-2</v>
      </c>
    </row>
    <row r="149" spans="1:21">
      <c r="A149" s="2">
        <v>37712</v>
      </c>
      <c r="B149" s="230">
        <v>851667.19</v>
      </c>
      <c r="C149" s="230">
        <v>1131297.06</v>
      </c>
      <c r="D149" s="230">
        <v>42517.570500310001</v>
      </c>
      <c r="E149" s="230">
        <v>63512.580797110008</v>
      </c>
      <c r="F149" s="230">
        <v>293681.06863906002</v>
      </c>
      <c r="G149" s="230">
        <f t="shared" si="1"/>
        <v>230168.48784195</v>
      </c>
      <c r="H149" s="230">
        <f t="shared" si="0"/>
        <v>901128.57215805002</v>
      </c>
      <c r="I149" s="230">
        <f t="shared" si="2"/>
        <v>943646.14265836007</v>
      </c>
      <c r="J149" s="216">
        <f>'Tesouro-BNDES'!B18</f>
        <v>11821.336600000002</v>
      </c>
      <c r="L149" s="2">
        <v>37712</v>
      </c>
      <c r="M149" s="225">
        <f>B149/'PIB - BCB'!$C161</f>
        <v>0.54428866010742782</v>
      </c>
      <c r="N149" s="225">
        <f>O149-'Tesouro-BNDES'!C18</f>
        <v>0.56834388990109119</v>
      </c>
      <c r="O149" s="225">
        <f>(C149-G149)/'PIB - BCB'!C161</f>
        <v>0.57589874176604672</v>
      </c>
      <c r="P149" s="225">
        <f>(I149+G149)/'PIB - BCB'!C161</f>
        <v>0.75016861040462213</v>
      </c>
      <c r="R149" s="14">
        <v>41499.614959734456</v>
      </c>
      <c r="S149" s="14">
        <v>424</v>
      </c>
      <c r="T149" s="234">
        <f>R149/'PIB - BCB'!B161</f>
        <v>7.8627836709753457E-2</v>
      </c>
      <c r="U149" s="225">
        <f>(D149+E149)/'PIB - BCB'!C161</f>
        <v>6.7762395520556087E-2</v>
      </c>
    </row>
    <row r="150" spans="1:21">
      <c r="A150" s="2">
        <v>37742</v>
      </c>
      <c r="B150" s="230">
        <v>868861.49</v>
      </c>
      <c r="C150" s="230">
        <v>1165283.1200000001</v>
      </c>
      <c r="D150" s="230">
        <v>40601.194014920002</v>
      </c>
      <c r="E150" s="230">
        <v>60236.060905809994</v>
      </c>
      <c r="F150" s="230">
        <v>298949.54702077998</v>
      </c>
      <c r="G150" s="230">
        <f t="shared" si="1"/>
        <v>238713.48611497</v>
      </c>
      <c r="H150" s="230">
        <f t="shared" si="0"/>
        <v>926569.63388503017</v>
      </c>
      <c r="I150" s="230">
        <f t="shared" si="2"/>
        <v>967170.82789995021</v>
      </c>
      <c r="J150" s="216">
        <f>'Tesouro-BNDES'!B19</f>
        <v>11999.618400000001</v>
      </c>
      <c r="L150" s="2">
        <v>37742</v>
      </c>
      <c r="M150" s="225">
        <f>B150/'PIB - BCB'!$C162</f>
        <v>0.54963831639125227</v>
      </c>
      <c r="N150" s="225">
        <f>O150-'Tesouro-BNDES'!C19</f>
        <v>0.57855334747672338</v>
      </c>
      <c r="O150" s="225">
        <f>(C150-G150)/'PIB - BCB'!C162</f>
        <v>0.58614425826126448</v>
      </c>
      <c r="P150" s="225">
        <f>(I150+G150)/'PIB - BCB'!C162</f>
        <v>0.76283761191646438</v>
      </c>
      <c r="R150" s="14">
        <v>43373.068799978922</v>
      </c>
      <c r="S150" s="14">
        <v>0</v>
      </c>
      <c r="T150" s="234">
        <f>R150/'PIB - BCB'!B162</f>
        <v>8.1649725061094455E-2</v>
      </c>
      <c r="U150" s="225">
        <f>(D150+E150)/'PIB - BCB'!C162</f>
        <v>6.3789245653119636E-2</v>
      </c>
    </row>
    <row r="151" spans="1:21">
      <c r="A151" s="2">
        <v>37773</v>
      </c>
      <c r="B151" s="230">
        <v>868249.96</v>
      </c>
      <c r="C151" s="230">
        <v>1170449.67</v>
      </c>
      <c r="D151" s="230">
        <v>37001.559526329998</v>
      </c>
      <c r="E151" s="230">
        <v>60088.111711339996</v>
      </c>
      <c r="F151" s="230">
        <v>298967.83367887</v>
      </c>
      <c r="G151" s="230">
        <f t="shared" si="1"/>
        <v>238879.72196753</v>
      </c>
      <c r="H151" s="230">
        <f t="shared" si="0"/>
        <v>931569.94803246995</v>
      </c>
      <c r="I151" s="230">
        <f t="shared" si="2"/>
        <v>968571.50755879993</v>
      </c>
      <c r="J151" s="216">
        <f>'Tesouro-BNDES'!B20</f>
        <v>12171.519000000002</v>
      </c>
      <c r="L151" s="2">
        <v>37773</v>
      </c>
      <c r="M151" s="225">
        <f>B151/'PIB - BCB'!$C163</f>
        <v>0.54423563081535309</v>
      </c>
      <c r="N151" s="225">
        <f>O151-'Tesouro-BNDES'!C20</f>
        <v>0.57629646650963384</v>
      </c>
      <c r="O151" s="225">
        <f>(C151-G151)/'PIB - BCB'!C163</f>
        <v>0.58392580670671956</v>
      </c>
      <c r="P151" s="225">
        <f>(I151+G151)/'PIB - BCB'!C163</f>
        <v>0.75685345448220454</v>
      </c>
      <c r="R151" s="14">
        <v>47956.169022725684</v>
      </c>
      <c r="S151" s="14">
        <v>0</v>
      </c>
      <c r="T151" s="234">
        <f>R151/'PIB - BCB'!B163</f>
        <v>8.9646244824694854E-2</v>
      </c>
      <c r="U151" s="225">
        <f>(D151+E151)/'PIB - BCB'!C163</f>
        <v>6.0857657248482425E-2</v>
      </c>
    </row>
    <row r="152" spans="1:21">
      <c r="A152" s="2">
        <v>37803</v>
      </c>
      <c r="B152" s="230">
        <v>888983.22</v>
      </c>
      <c r="C152" s="230">
        <v>1201674.18</v>
      </c>
      <c r="D152" s="230">
        <v>36046.222067069997</v>
      </c>
      <c r="E152" s="230">
        <v>57278.575133599996</v>
      </c>
      <c r="F152" s="230">
        <v>302438.72341380001</v>
      </c>
      <c r="G152" s="230">
        <f t="shared" si="1"/>
        <v>245160.14828020002</v>
      </c>
      <c r="H152" s="230">
        <f t="shared" si="0"/>
        <v>956514.03171979985</v>
      </c>
      <c r="I152" s="230">
        <f t="shared" si="2"/>
        <v>992560.25378686981</v>
      </c>
      <c r="J152" s="216">
        <f>'Tesouro-BNDES'!B21</f>
        <v>13363.5733</v>
      </c>
      <c r="L152" s="2">
        <v>37803</v>
      </c>
      <c r="M152" s="225">
        <f>B152/'PIB - BCB'!$C164</f>
        <v>0.55063447109941355</v>
      </c>
      <c r="N152" s="225">
        <f>O152-'Tesouro-BNDES'!C21</f>
        <v>0.58418555283771945</v>
      </c>
      <c r="O152" s="225">
        <f>(C152-G152)/'PIB - BCB'!C164</f>
        <v>0.59246292405294187</v>
      </c>
      <c r="P152" s="225">
        <f>(I152+G152)/'PIB - BCB'!C164</f>
        <v>0.76664160090800648</v>
      </c>
      <c r="R152" s="14">
        <v>47645.191254476704</v>
      </c>
      <c r="S152" s="14">
        <v>0</v>
      </c>
      <c r="T152" s="234">
        <f>R152/'PIB - BCB'!B164</f>
        <v>8.8292168638341204E-2</v>
      </c>
      <c r="U152" s="225">
        <f>(D152+E152)/'PIB - BCB'!C164</f>
        <v>5.7805197208391584E-2</v>
      </c>
    </row>
    <row r="153" spans="1:21">
      <c r="A153" s="2">
        <v>37834</v>
      </c>
      <c r="B153" s="230">
        <v>904329.55</v>
      </c>
      <c r="C153" s="230">
        <v>1210777.04</v>
      </c>
      <c r="D153" s="230">
        <v>34136.079985379998</v>
      </c>
      <c r="E153" s="230">
        <v>69654.772541579994</v>
      </c>
      <c r="F153" s="230">
        <v>303883.45281494997</v>
      </c>
      <c r="G153" s="230">
        <f t="shared" si="1"/>
        <v>234228.68027336997</v>
      </c>
      <c r="H153" s="230">
        <f t="shared" si="0"/>
        <v>976548.35972663003</v>
      </c>
      <c r="I153" s="230">
        <f t="shared" si="2"/>
        <v>1010684.4397120101</v>
      </c>
      <c r="J153" s="216">
        <f>'Tesouro-BNDES'!B22</f>
        <v>13538.5191</v>
      </c>
      <c r="L153" s="2">
        <v>37834</v>
      </c>
      <c r="M153" s="225">
        <f>B153/'PIB - BCB'!$C165</f>
        <v>0.55429671649841561</v>
      </c>
      <c r="N153" s="225">
        <f>O153-'Tesouro-BNDES'!C22</f>
        <v>0.59026401671271667</v>
      </c>
      <c r="O153" s="225">
        <f>(C153-G153)/'PIB - BCB'!C165</f>
        <v>0.59856227113045746</v>
      </c>
      <c r="P153" s="225">
        <f>(I153+G153)/'PIB - BCB'!C165</f>
        <v>0.7630528657763026</v>
      </c>
      <c r="R153" s="14">
        <v>47793.476891866943</v>
      </c>
      <c r="S153" s="14">
        <v>0</v>
      </c>
      <c r="T153" s="234">
        <f>R153/'PIB - BCB'!B165</f>
        <v>8.804177377151505E-2</v>
      </c>
      <c r="U153" s="225">
        <f>(D153+E153)/'PIB - BCB'!C165</f>
        <v>6.3617216487358172E-2</v>
      </c>
    </row>
    <row r="154" spans="1:21">
      <c r="A154" s="2">
        <v>37865</v>
      </c>
      <c r="B154" s="230">
        <v>905763.09</v>
      </c>
      <c r="C154" s="230">
        <v>1230406.6399999999</v>
      </c>
      <c r="D154" s="230">
        <v>33660.368206139996</v>
      </c>
      <c r="E154" s="230">
        <v>71295.04811217</v>
      </c>
      <c r="F154" s="230">
        <v>310588.30233148998</v>
      </c>
      <c r="G154" s="230">
        <f t="shared" si="1"/>
        <v>239293.25421931996</v>
      </c>
      <c r="H154" s="230">
        <f t="shared" si="0"/>
        <v>991113.38578067999</v>
      </c>
      <c r="I154" s="230">
        <f t="shared" si="2"/>
        <v>1024773.75398682</v>
      </c>
      <c r="J154" s="216">
        <f>'Tesouro-BNDES'!B23</f>
        <v>13789.1204</v>
      </c>
      <c r="L154" s="2">
        <v>37865</v>
      </c>
      <c r="M154" s="225">
        <f>B154/'PIB - BCB'!$C166</f>
        <v>0.54731797823690931</v>
      </c>
      <c r="N154" s="225">
        <f>O154-'Tesouro-BNDES'!C23</f>
        <v>0.59055965838708047</v>
      </c>
      <c r="O154" s="225">
        <f>(C154-G154)/'PIB - BCB'!C166</f>
        <v>0.59889189623416839</v>
      </c>
      <c r="P154" s="225">
        <f>(I154+G154)/'PIB - BCB'!C166</f>
        <v>0.76382732629054595</v>
      </c>
      <c r="R154" s="14">
        <v>52675.373083121798</v>
      </c>
      <c r="S154" s="14">
        <v>0</v>
      </c>
      <c r="T154" s="234">
        <f>R154/'PIB - BCB'!B166</f>
        <v>9.6235159397768194E-2</v>
      </c>
      <c r="U154" s="225">
        <f>(D154+E154)/'PIB - BCB'!C166</f>
        <v>6.3420542190950321E-2</v>
      </c>
    </row>
    <row r="155" spans="1:21">
      <c r="A155" s="2">
        <v>37895</v>
      </c>
      <c r="B155" s="230">
        <v>903867.83</v>
      </c>
      <c r="C155" s="230">
        <v>1231619.18</v>
      </c>
      <c r="D155" s="230">
        <v>32599.087158220002</v>
      </c>
      <c r="E155" s="230">
        <v>64662.964210419996</v>
      </c>
      <c r="F155" s="230">
        <v>303035.53923366999</v>
      </c>
      <c r="G155" s="230">
        <f t="shared" si="1"/>
        <v>238372.57502324998</v>
      </c>
      <c r="H155" s="230">
        <f t="shared" si="0"/>
        <v>993246.60497674998</v>
      </c>
      <c r="I155" s="230">
        <f t="shared" si="2"/>
        <v>1025845.69213497</v>
      </c>
      <c r="J155" s="216">
        <f>'Tesouro-BNDES'!B24</f>
        <v>13437.8848</v>
      </c>
      <c r="L155" s="2">
        <v>37895</v>
      </c>
      <c r="M155" s="225">
        <f>B155/'PIB - BCB'!$C167</f>
        <v>0.53907147701657121</v>
      </c>
      <c r="N155" s="225">
        <f>O155-'Tesouro-BNDES'!C24</f>
        <v>0.58436301907038446</v>
      </c>
      <c r="O155" s="225">
        <f>(C155-G155)/'PIB - BCB'!C167</f>
        <v>0.59237744348807231</v>
      </c>
      <c r="P155" s="225">
        <f>(I155+G155)/'PIB - BCB'!C167</f>
        <v>0.75398635279265547</v>
      </c>
      <c r="R155" s="14">
        <v>54092.929049656588</v>
      </c>
      <c r="S155" s="14">
        <v>0</v>
      </c>
      <c r="T155" s="234">
        <f>R155/'PIB - BCB'!B167</f>
        <v>9.8131144746316137E-2</v>
      </c>
      <c r="U155" s="225">
        <f>(D155+E155)/'PIB - BCB'!C167</f>
        <v>5.8007593531627724E-2</v>
      </c>
    </row>
    <row r="156" spans="1:21">
      <c r="A156" s="2">
        <v>37926</v>
      </c>
      <c r="B156" s="230">
        <v>921084.79</v>
      </c>
      <c r="C156" s="230">
        <v>1247151.6000000001</v>
      </c>
      <c r="D156" s="230">
        <v>32841.184000482703</v>
      </c>
      <c r="E156" s="230">
        <v>65136.397564709994</v>
      </c>
      <c r="F156" s="230">
        <v>298806.31693498523</v>
      </c>
      <c r="G156" s="230">
        <f t="shared" si="1"/>
        <v>233669.91937027522</v>
      </c>
      <c r="H156" s="230">
        <f t="shared" si="0"/>
        <v>1013481.6806297249</v>
      </c>
      <c r="I156" s="230">
        <f t="shared" si="2"/>
        <v>1046322.8646302075</v>
      </c>
      <c r="J156" s="216">
        <f>'Tesouro-BNDES'!B25</f>
        <v>13590.612499999999</v>
      </c>
      <c r="L156" s="2">
        <v>37926</v>
      </c>
      <c r="M156" s="225">
        <f>B156/'PIB - BCB'!$C168</f>
        <v>0.54360842620548677</v>
      </c>
      <c r="N156" s="225">
        <f>O156-'Tesouro-BNDES'!C25</f>
        <v>0.59011853829756866</v>
      </c>
      <c r="O156" s="225">
        <f>(C156-G156)/'PIB - BCB'!C168</f>
        <v>0.59813948441729947</v>
      </c>
      <c r="P156" s="225">
        <f>(I156+G156)/'PIB - BCB'!C168</f>
        <v>0.75542976110253879</v>
      </c>
      <c r="R156" s="14">
        <v>54426.974372968187</v>
      </c>
      <c r="S156" s="14">
        <v>0</v>
      </c>
      <c r="T156" s="234">
        <f>R156/'PIB - BCB'!B168</f>
        <v>9.8134695911520936E-2</v>
      </c>
      <c r="U156" s="225">
        <f>(D156+E156)/'PIB - BCB'!C168</f>
        <v>5.7824686170394927E-2</v>
      </c>
    </row>
    <row r="157" spans="1:21">
      <c r="A157" s="2">
        <v>37956</v>
      </c>
      <c r="B157" s="230">
        <v>932137.53</v>
      </c>
      <c r="C157" s="230">
        <v>1228569.29</v>
      </c>
      <c r="D157" s="230">
        <v>30658.969215944999</v>
      </c>
      <c r="E157" s="230">
        <v>65810.495022880015</v>
      </c>
      <c r="F157" s="230">
        <v>276905.10603380401</v>
      </c>
      <c r="G157" s="230">
        <f t="shared" si="1"/>
        <v>211094.61101092398</v>
      </c>
      <c r="H157" s="230">
        <f t="shared" si="0"/>
        <v>1017474.6789890761</v>
      </c>
      <c r="I157" s="230">
        <f t="shared" si="2"/>
        <v>1048133.648205021</v>
      </c>
      <c r="J157" s="216">
        <f>'Tesouro-BNDES'!B26</f>
        <v>13621.736000000001</v>
      </c>
      <c r="L157" s="2">
        <v>37956</v>
      </c>
      <c r="M157" s="225">
        <f>B157/'PIB - BCB'!$C169</f>
        <v>0.5425869862133389</v>
      </c>
      <c r="N157" s="225">
        <f>O157-'Tesouro-BNDES'!C26</f>
        <v>0.58433173797629789</v>
      </c>
      <c r="O157" s="225">
        <f>(C157-G157)/'PIB - BCB'!C169</f>
        <v>0.59226080042187257</v>
      </c>
      <c r="P157" s="225">
        <f>(I157+G157)/'PIB - BCB'!C169</f>
        <v>0.73298289590662513</v>
      </c>
      <c r="R157" s="14">
        <v>49296.202238121579</v>
      </c>
      <c r="S157" s="14">
        <v>0</v>
      </c>
      <c r="T157" s="234">
        <f>R157/'PIB - BCB'!B169</f>
        <v>8.8113112059059237E-2</v>
      </c>
      <c r="U157" s="225">
        <f>(D157+E157)/'PIB - BCB'!C169</f>
        <v>5.6153812263046145E-2</v>
      </c>
    </row>
    <row r="158" spans="1:21">
      <c r="A158" s="2">
        <v>37987</v>
      </c>
      <c r="B158" s="230">
        <v>937639.1</v>
      </c>
      <c r="C158" s="230">
        <v>1242322.77</v>
      </c>
      <c r="D158" s="230">
        <v>31427.380356406498</v>
      </c>
      <c r="E158" s="230">
        <v>86402.522122130002</v>
      </c>
      <c r="F158" s="230">
        <v>279553.56766853377</v>
      </c>
      <c r="G158" s="230">
        <f t="shared" si="1"/>
        <v>193151.04554640377</v>
      </c>
      <c r="H158" s="230">
        <f t="shared" si="0"/>
        <v>1049171.7244535962</v>
      </c>
      <c r="I158" s="230">
        <f t="shared" si="2"/>
        <v>1080599.1048100027</v>
      </c>
      <c r="J158" s="216">
        <f>'Tesouro-BNDES'!B27</f>
        <v>13714.0347</v>
      </c>
      <c r="L158" s="2">
        <v>37987</v>
      </c>
      <c r="M158" s="225">
        <f>B158/'PIB - BCB'!$C170</f>
        <v>0.54032275677586672</v>
      </c>
      <c r="N158" s="225">
        <f>O158-'Tesouro-BNDES'!C27</f>
        <v>0.59669157723097643</v>
      </c>
      <c r="O158" s="225">
        <f>(C158-G158)/'PIB - BCB'!C170</f>
        <v>0.60459441003266301</v>
      </c>
      <c r="P158" s="225">
        <f>(I158+G158)/'PIB - BCB'!C170</f>
        <v>0.73400969806426408</v>
      </c>
      <c r="R158" s="14">
        <v>53261.428513965904</v>
      </c>
      <c r="S158" s="14">
        <v>0</v>
      </c>
      <c r="T158" s="234">
        <f>R158/'PIB - BCB'!B170</f>
        <v>9.4097473806704135E-2</v>
      </c>
      <c r="U158" s="225">
        <f>(D158+E158)/'PIB - BCB'!C170</f>
        <v>6.7900514961283479E-2</v>
      </c>
    </row>
    <row r="159" spans="1:21">
      <c r="A159" s="2">
        <v>38018</v>
      </c>
      <c r="B159" s="230">
        <v>938830.74</v>
      </c>
      <c r="C159" s="230">
        <v>1252450.68</v>
      </c>
      <c r="D159" s="230">
        <v>31183.716036503502</v>
      </c>
      <c r="E159" s="230">
        <v>82825.430238920002</v>
      </c>
      <c r="F159" s="230">
        <v>285315.94028567284</v>
      </c>
      <c r="G159" s="230">
        <f t="shared" si="1"/>
        <v>202490.51004675284</v>
      </c>
      <c r="H159" s="230">
        <f t="shared" si="0"/>
        <v>1049960.1699532471</v>
      </c>
      <c r="I159" s="230">
        <f t="shared" si="2"/>
        <v>1081143.8859897505</v>
      </c>
      <c r="J159" s="216">
        <f>'Tesouro-BNDES'!B28</f>
        <v>15571.736199999999</v>
      </c>
      <c r="L159" s="2">
        <v>38018</v>
      </c>
      <c r="M159" s="225">
        <f>B159/'PIB - BCB'!$C171</f>
        <v>0.53745158056426223</v>
      </c>
      <c r="N159" s="225">
        <f>O159-'Tesouro-BNDES'!C28</f>
        <v>0.59215540666901711</v>
      </c>
      <c r="O159" s="225">
        <f>(C159-G159)/'PIB - BCB'!C171</f>
        <v>0.60106974434059757</v>
      </c>
      <c r="P159" s="225">
        <f>(I159+G159)/'PIB - BCB'!C171</f>
        <v>0.73484101619475184</v>
      </c>
      <c r="R159" s="14">
        <v>52959.752922395288</v>
      </c>
      <c r="S159" s="14">
        <v>0</v>
      </c>
      <c r="T159" s="234">
        <f>R159/'PIB - BCB'!B171</f>
        <v>9.2627788680319456E-2</v>
      </c>
      <c r="U159" s="225">
        <f>(D159+E159)/'PIB - BCB'!C171</f>
        <v>6.5266712362346088E-2</v>
      </c>
    </row>
    <row r="160" spans="1:21">
      <c r="A160" s="2">
        <v>38047</v>
      </c>
      <c r="B160" s="230">
        <v>939065.44</v>
      </c>
      <c r="C160" s="230">
        <v>1274442.07</v>
      </c>
      <c r="D160" s="230">
        <v>28215.0136556303</v>
      </c>
      <c r="E160" s="230">
        <v>76775.495045939984</v>
      </c>
      <c r="F160" s="230">
        <v>289531.18168758712</v>
      </c>
      <c r="G160" s="230">
        <f t="shared" si="1"/>
        <v>212755.68664164713</v>
      </c>
      <c r="H160" s="230">
        <f t="shared" si="0"/>
        <v>1061686.3833583528</v>
      </c>
      <c r="I160" s="230">
        <f t="shared" si="2"/>
        <v>1089901.3970139832</v>
      </c>
      <c r="J160" s="216">
        <f>'Tesouro-BNDES'!B29</f>
        <v>15621.661099999999</v>
      </c>
      <c r="L160" s="2">
        <v>38047</v>
      </c>
      <c r="M160" s="225">
        <f>B160/'PIB - BCB'!$C172</f>
        <v>0.53190007862963085</v>
      </c>
      <c r="N160" s="225">
        <f>O160-'Tesouro-BNDES'!C29</f>
        <v>0.59250600045605017</v>
      </c>
      <c r="O160" s="225">
        <f>(C160-G160)/'PIB - BCB'!C172</f>
        <v>0.60135433243961822</v>
      </c>
      <c r="P160" s="225">
        <f>(I160+G160)/'PIB - BCB'!C172</f>
        <v>0.73784357906289832</v>
      </c>
      <c r="R160" s="14">
        <v>51612.257603874314</v>
      </c>
      <c r="S160" s="14">
        <v>0</v>
      </c>
      <c r="T160" s="234">
        <f>R160/'PIB - BCB'!B172</f>
        <v>8.8723997414334316E-2</v>
      </c>
      <c r="U160" s="225">
        <f>(D160+E160)/'PIB - BCB'!C172</f>
        <v>5.9468123790957721E-2</v>
      </c>
    </row>
    <row r="161" spans="1:21">
      <c r="A161" s="2">
        <v>38078</v>
      </c>
      <c r="B161" s="230">
        <v>943701.75</v>
      </c>
      <c r="C161" s="230">
        <v>1270117.3400000001</v>
      </c>
      <c r="D161" s="230">
        <v>25980.8112746593</v>
      </c>
      <c r="E161" s="230">
        <v>69273.866490710003</v>
      </c>
      <c r="F161" s="230">
        <v>284525.92901786824</v>
      </c>
      <c r="G161" s="230">
        <f t="shared" si="1"/>
        <v>215252.06252715824</v>
      </c>
      <c r="H161" s="230">
        <f t="shared" si="0"/>
        <v>1054865.2774728418</v>
      </c>
      <c r="I161" s="230">
        <f t="shared" si="2"/>
        <v>1080846.0887475011</v>
      </c>
      <c r="J161" s="216">
        <f>'Tesouro-BNDES'!B30</f>
        <v>16594.263599999998</v>
      </c>
      <c r="L161" s="2">
        <v>38078</v>
      </c>
      <c r="M161" s="225">
        <f>B161/'PIB - BCB'!$C173</f>
        <v>0.52985458643121108</v>
      </c>
      <c r="N161" s="225">
        <f>O161-'Tesouro-BNDES'!C30</f>
        <v>0.58295182631494413</v>
      </c>
      <c r="O161" s="225">
        <f>(C161-G161)/'PIB - BCB'!C173</f>
        <v>0.59226890840884561</v>
      </c>
      <c r="P161" s="225">
        <f>(I161+G161)/'PIB - BCB'!C173</f>
        <v>0.72771248958465107</v>
      </c>
      <c r="R161" s="14">
        <v>50497.599220863252</v>
      </c>
      <c r="S161" s="14">
        <v>0</v>
      </c>
      <c r="T161" s="234">
        <f>R161/'PIB - BCB'!B173</f>
        <v>8.5550870832141634E-2</v>
      </c>
      <c r="U161" s="225">
        <f>(D161+E161)/'PIB - BCB'!C173</f>
        <v>5.3482075129147565E-2</v>
      </c>
    </row>
    <row r="162" spans="1:21">
      <c r="A162" s="2">
        <v>38108</v>
      </c>
      <c r="B162" s="230">
        <v>964008.42</v>
      </c>
      <c r="C162" s="230">
        <v>1273139.05</v>
      </c>
      <c r="D162" s="230">
        <v>26117.081686086702</v>
      </c>
      <c r="E162" s="230">
        <v>96534.084793659989</v>
      </c>
      <c r="F162" s="230">
        <v>292372.36245416815</v>
      </c>
      <c r="G162" s="230">
        <f t="shared" si="1"/>
        <v>195838.27766050817</v>
      </c>
      <c r="H162" s="230">
        <f t="shared" si="0"/>
        <v>1077300.7723394919</v>
      </c>
      <c r="I162" s="230">
        <f t="shared" si="2"/>
        <v>1103417.8540255786</v>
      </c>
      <c r="J162" s="216">
        <f>'Tesouro-BNDES'!B31</f>
        <v>16877.0579</v>
      </c>
      <c r="L162" s="2">
        <v>38108</v>
      </c>
      <c r="M162" s="225">
        <f>B162/'PIB - BCB'!$C174</f>
        <v>0.53527739870338509</v>
      </c>
      <c r="N162" s="225">
        <f>O162-'Tesouro-BNDES'!C31</f>
        <v>0.58881316346651047</v>
      </c>
      <c r="O162" s="225">
        <f>(C162-G162)/'PIB - BCB'!C174</f>
        <v>0.59818435511074775</v>
      </c>
      <c r="P162" s="225">
        <f>(I162+G162)/'PIB - BCB'!C174</f>
        <v>0.7214277676312737</v>
      </c>
      <c r="R162" s="14">
        <v>50539.744509408956</v>
      </c>
      <c r="S162" s="14">
        <v>0</v>
      </c>
      <c r="T162" s="234">
        <f>R162/'PIB - BCB'!B174</f>
        <v>8.4331434741938424E-2</v>
      </c>
      <c r="U162" s="225">
        <f>(D162+E162)/'PIB - BCB'!C174</f>
        <v>6.8103551773141813E-2</v>
      </c>
    </row>
    <row r="163" spans="1:21">
      <c r="A163" s="2">
        <v>38139</v>
      </c>
      <c r="B163" s="230">
        <v>965828.05</v>
      </c>
      <c r="C163" s="230">
        <v>1294780.76</v>
      </c>
      <c r="D163" s="230">
        <v>24359.836130054598</v>
      </c>
      <c r="E163" s="230">
        <v>90540.282465729993</v>
      </c>
      <c r="F163" s="230">
        <v>301074.36713674874</v>
      </c>
      <c r="G163" s="230">
        <f t="shared" si="1"/>
        <v>210534.08467101876</v>
      </c>
      <c r="H163" s="230">
        <f t="shared" si="0"/>
        <v>1084246.6753289811</v>
      </c>
      <c r="I163" s="230">
        <f t="shared" si="2"/>
        <v>1108606.5114590358</v>
      </c>
      <c r="J163" s="216">
        <f>'Tesouro-BNDES'!B32</f>
        <v>17017.8109</v>
      </c>
      <c r="L163" s="2">
        <v>38139</v>
      </c>
      <c r="M163" s="225">
        <f>B163/'PIB - BCB'!$C175</f>
        <v>0.5282656581669124</v>
      </c>
      <c r="N163" s="225">
        <f>O163-'Tesouro-BNDES'!C32</f>
        <v>0.58372746420266231</v>
      </c>
      <c r="O163" s="225">
        <f>(C163-G163)/'PIB - BCB'!C175</f>
        <v>0.59303546170350996</v>
      </c>
      <c r="P163" s="225">
        <f>(I163+G163)/'PIB - BCB'!C175</f>
        <v>0.72151215242644517</v>
      </c>
      <c r="R163" s="14">
        <v>49804.818770632985</v>
      </c>
      <c r="S163" s="14">
        <v>0</v>
      </c>
      <c r="T163" s="234">
        <f>R163/'PIB - BCB'!B175</f>
        <v>8.1676968947113515E-2</v>
      </c>
      <c r="U163" s="225">
        <f>(D163+E163)/'PIB - BCB'!C175</f>
        <v>6.2845334398248659E-2</v>
      </c>
    </row>
    <row r="164" spans="1:21">
      <c r="A164" s="2">
        <v>38169</v>
      </c>
      <c r="B164" s="230">
        <v>964279.29</v>
      </c>
      <c r="C164" s="230">
        <v>1288836.1399999999</v>
      </c>
      <c r="D164" s="230">
        <v>22764.366592152201</v>
      </c>
      <c r="E164" s="230">
        <v>90490.533375139988</v>
      </c>
      <c r="F164" s="230">
        <v>299328.53532969678</v>
      </c>
      <c r="G164" s="230">
        <f t="shared" si="1"/>
        <v>208838.00195455679</v>
      </c>
      <c r="H164" s="230">
        <f t="shared" si="0"/>
        <v>1079998.1380454432</v>
      </c>
      <c r="I164" s="230">
        <f t="shared" si="2"/>
        <v>1102762.5046375955</v>
      </c>
      <c r="J164" s="216">
        <f>'Tesouro-BNDES'!B33</f>
        <v>16735.9872</v>
      </c>
      <c r="L164" s="2">
        <v>38169</v>
      </c>
      <c r="M164" s="225">
        <f>B164/'PIB - BCB'!$C176</f>
        <v>0.52019160919333129</v>
      </c>
      <c r="N164" s="225">
        <f>O164-'Tesouro-BNDES'!C33</f>
        <v>0.57358905762940704</v>
      </c>
      <c r="O164" s="225">
        <f>(C164-G164)/'PIB - BCB'!C176</f>
        <v>0.58261747937743291</v>
      </c>
      <c r="P164" s="225">
        <f>(I164+G164)/'PIB - BCB'!C176</f>
        <v>0.7075580542053953</v>
      </c>
      <c r="R164" s="14">
        <v>49665.57069040848</v>
      </c>
      <c r="S164" s="14">
        <v>0</v>
      </c>
      <c r="T164" s="234">
        <f>R164/'PIB - BCB'!B176</f>
        <v>8.0110152315463229E-2</v>
      </c>
      <c r="U164" s="225">
        <f>(D164+E164)/'PIB - BCB'!C176</f>
        <v>6.1096664912315482E-2</v>
      </c>
    </row>
    <row r="165" spans="1:21">
      <c r="A165" s="2">
        <v>38200</v>
      </c>
      <c r="B165" s="230">
        <v>964790.55</v>
      </c>
      <c r="C165" s="230">
        <v>1291815.3400000001</v>
      </c>
      <c r="D165" s="230">
        <v>18514.275999778201</v>
      </c>
      <c r="E165" s="230">
        <v>90347.647112970008</v>
      </c>
      <c r="F165" s="230">
        <v>300056.36673054041</v>
      </c>
      <c r="G165" s="230">
        <f t="shared" si="1"/>
        <v>209708.7196175704</v>
      </c>
      <c r="H165" s="230">
        <f t="shared" si="0"/>
        <v>1082106.6203824296</v>
      </c>
      <c r="I165" s="230">
        <f t="shared" si="2"/>
        <v>1100620.8963822077</v>
      </c>
      <c r="J165" s="216">
        <f>'Tesouro-BNDES'!B34</f>
        <v>16933.079399999999</v>
      </c>
      <c r="L165" s="2">
        <v>38200</v>
      </c>
      <c r="M165" s="225">
        <f>B165/'PIB - BCB'!$C177</f>
        <v>0.51371665661107579</v>
      </c>
      <c r="N165" s="225">
        <f>O165-'Tesouro-BNDES'!C34</f>
        <v>0.56716702934546204</v>
      </c>
      <c r="O165" s="225">
        <f>(C165-G165)/'PIB - BCB'!C177</f>
        <v>0.57618329192753015</v>
      </c>
      <c r="P165" s="225">
        <f>(I165+G165)/'PIB - BCB'!C177</f>
        <v>0.69770392070059239</v>
      </c>
      <c r="R165" s="14">
        <v>49594.470588058459</v>
      </c>
      <c r="S165" s="14">
        <v>0</v>
      </c>
      <c r="T165" s="234">
        <f>R165/'PIB - BCB'!B177</f>
        <v>7.8685785935026953E-2</v>
      </c>
      <c r="U165" s="225">
        <f>(D165+E165)/'PIB - BCB'!C177</f>
        <v>5.7965102553847576E-2</v>
      </c>
    </row>
    <row r="166" spans="1:21">
      <c r="A166" s="2">
        <v>38231</v>
      </c>
      <c r="B166" s="230">
        <v>963305.17</v>
      </c>
      <c r="C166" s="230">
        <v>1299456.22</v>
      </c>
      <c r="D166" s="230">
        <v>16033.6190913377</v>
      </c>
      <c r="E166" s="230">
        <v>85373.575035920003</v>
      </c>
      <c r="F166" s="230">
        <v>299549.36738662294</v>
      </c>
      <c r="G166" s="230">
        <f t="shared" si="1"/>
        <v>214175.79235070292</v>
      </c>
      <c r="H166" s="230">
        <f t="shared" si="0"/>
        <v>1085280.4276492971</v>
      </c>
      <c r="I166" s="230">
        <f t="shared" si="2"/>
        <v>1101314.0467406348</v>
      </c>
      <c r="J166" s="216">
        <f>'Tesouro-BNDES'!B35</f>
        <v>17862.537700000001</v>
      </c>
      <c r="L166" s="2">
        <v>38231</v>
      </c>
      <c r="M166" s="225">
        <f>B166/'PIB - BCB'!$C178</f>
        <v>0.5085545082193963</v>
      </c>
      <c r="N166" s="225">
        <f>O166-'Tesouro-BNDES'!C35</f>
        <v>0.56351839167202888</v>
      </c>
      <c r="O166" s="225">
        <f>(C166-G166)/'PIB - BCB'!C178</f>
        <v>0.57294850204460579</v>
      </c>
      <c r="P166" s="225">
        <f>(I166+G166)/'PIB - BCB'!C178</f>
        <v>0.69448219424246205</v>
      </c>
      <c r="R166" s="14">
        <v>49496.192557496557</v>
      </c>
      <c r="S166" s="14">
        <v>0</v>
      </c>
      <c r="T166" s="234">
        <f>R166/'PIB - BCB'!B178</f>
        <v>7.7431565657626905E-2</v>
      </c>
      <c r="U166" s="225">
        <f>(D166+E166)/'PIB - BCB'!C178</f>
        <v>5.3535564165296021E-2</v>
      </c>
    </row>
    <row r="167" spans="1:21">
      <c r="A167" s="2">
        <v>38261</v>
      </c>
      <c r="B167" s="230">
        <v>969433.74</v>
      </c>
      <c r="C167" s="230">
        <v>1310108</v>
      </c>
      <c r="D167" s="230">
        <v>14797.0814585267</v>
      </c>
      <c r="E167" s="230">
        <v>85367.537310859989</v>
      </c>
      <c r="F167" s="230">
        <v>301994.00496027264</v>
      </c>
      <c r="G167" s="230">
        <f t="shared" si="1"/>
        <v>216626.46764941263</v>
      </c>
      <c r="H167" s="230">
        <f t="shared" si="0"/>
        <v>1093481.5323505874</v>
      </c>
      <c r="I167" s="230">
        <f t="shared" si="2"/>
        <v>1108278.6138091141</v>
      </c>
      <c r="J167" s="216">
        <f>'Tesouro-BNDES'!B36</f>
        <v>17469.122500000001</v>
      </c>
      <c r="L167" s="2">
        <v>38261</v>
      </c>
      <c r="M167" s="225">
        <f>B167/'PIB - BCB'!$C179</f>
        <v>0.50760662954959468</v>
      </c>
      <c r="N167" s="225">
        <f>O167-'Tesouro-BNDES'!C36</f>
        <v>0.5634124439673347</v>
      </c>
      <c r="O167" s="225">
        <f>(C167-G167)/'PIB - BCB'!C179</f>
        <v>0.57255947694909781</v>
      </c>
      <c r="P167" s="225">
        <f>(I167+G167)/'PIB - BCB'!C179</f>
        <v>0.69373550261650052</v>
      </c>
      <c r="R167" s="14">
        <v>49416.059016801737</v>
      </c>
      <c r="S167" s="14">
        <v>0</v>
      </c>
      <c r="T167" s="234">
        <f>R167/'PIB - BCB'!B179</f>
        <v>7.6266529745549719E-2</v>
      </c>
      <c r="U167" s="225">
        <f>(D167+E167)/'PIB - BCB'!C179</f>
        <v>5.2447343676782332E-2</v>
      </c>
    </row>
    <row r="168" spans="1:21">
      <c r="A168" s="2">
        <v>38292</v>
      </c>
      <c r="B168" s="230">
        <v>967772.29</v>
      </c>
      <c r="C168" s="230">
        <v>1309107.3799999999</v>
      </c>
      <c r="D168" s="230">
        <v>13844.28014839</v>
      </c>
      <c r="E168" s="230">
        <v>78947.090453449986</v>
      </c>
      <c r="F168" s="230">
        <v>300769.46523319359</v>
      </c>
      <c r="G168" s="230">
        <f t="shared" si="1"/>
        <v>221822.37477974361</v>
      </c>
      <c r="H168" s="230">
        <f t="shared" si="0"/>
        <v>1087285.0052202563</v>
      </c>
      <c r="I168" s="230">
        <f t="shared" si="2"/>
        <v>1101129.2853686463</v>
      </c>
      <c r="J168" s="216">
        <f>'Tesouro-BNDES'!B37</f>
        <v>17636.9202</v>
      </c>
      <c r="L168" s="2">
        <v>38292</v>
      </c>
      <c r="M168" s="225">
        <f>B168/'PIB - BCB'!$C180</f>
        <v>0.50063483328403402</v>
      </c>
      <c r="N168" s="225">
        <f>O168-'Tesouro-BNDES'!C37</f>
        <v>0.55333583762426419</v>
      </c>
      <c r="O168" s="225">
        <f>(C168-G168)/'PIB - BCB'!C180</f>
        <v>0.56245952993825965</v>
      </c>
      <c r="P168" s="225">
        <f>(I168+G168)/'PIB - BCB'!C180</f>
        <v>0.68437140706025512</v>
      </c>
      <c r="R168" s="14">
        <v>50133.300805552739</v>
      </c>
      <c r="S168" s="14">
        <v>0</v>
      </c>
      <c r="T168" s="234">
        <f>R168/'PIB - BCB'!B180</f>
        <v>7.6106339660516026E-2</v>
      </c>
      <c r="U168" s="225">
        <f>(D168+E168)/'PIB - BCB'!C180</f>
        <v>4.8001573129820833E-2</v>
      </c>
    </row>
    <row r="169" spans="1:21">
      <c r="A169" s="2">
        <v>38322</v>
      </c>
      <c r="B169" s="230">
        <v>982508.81</v>
      </c>
      <c r="C169" s="230">
        <v>1331760.7</v>
      </c>
      <c r="D169" s="230">
        <v>13583.9416058315</v>
      </c>
      <c r="E169" s="230">
        <v>58892.219946439996</v>
      </c>
      <c r="F169" s="230">
        <v>302854.6331947149</v>
      </c>
      <c r="G169" s="230">
        <f t="shared" si="1"/>
        <v>243962.41324827491</v>
      </c>
      <c r="H169" s="230">
        <f t="shared" si="0"/>
        <v>1087798.286751725</v>
      </c>
      <c r="I169" s="230">
        <f t="shared" si="2"/>
        <v>1101382.2283575565</v>
      </c>
      <c r="J169" s="216">
        <f>'Tesouro-BNDES'!B38</f>
        <v>17773.294099999999</v>
      </c>
      <c r="L169" s="2">
        <v>38322</v>
      </c>
      <c r="M169" s="225">
        <f>B169/'PIB - BCB'!$C181</f>
        <v>0.50185580782685768</v>
      </c>
      <c r="N169" s="225">
        <f>O169-'Tesouro-BNDES'!C38</f>
        <v>0.54655821058964238</v>
      </c>
      <c r="O169" s="225">
        <f>(C169-G169)/'PIB - BCB'!C181</f>
        <v>0.55563663388469642</v>
      </c>
      <c r="P169" s="225">
        <f>(I169+G169)/'PIB - BCB'!C181</f>
        <v>0.68718877128300648</v>
      </c>
      <c r="R169" s="14">
        <v>52934.843107155844</v>
      </c>
      <c r="S169" s="14">
        <v>0</v>
      </c>
      <c r="T169" s="234">
        <f>R169/'PIB - BCB'!B181</f>
        <v>7.9085133276295821E-2</v>
      </c>
      <c r="U169" s="225">
        <f>(D169+E169)/'PIB - BCB'!C181</f>
        <v>3.7020108353028464E-2</v>
      </c>
    </row>
    <row r="170" spans="1:21">
      <c r="A170" s="2">
        <v>38353</v>
      </c>
      <c r="B170" s="230">
        <v>979822.45</v>
      </c>
      <c r="C170" s="230">
        <v>1339579.69</v>
      </c>
      <c r="D170" s="230">
        <v>13558.7235576028</v>
      </c>
      <c r="E170" s="230">
        <v>68607.466792240011</v>
      </c>
      <c r="F170" s="230">
        <v>301134.69810808875</v>
      </c>
      <c r="G170" s="230">
        <f t="shared" si="1"/>
        <v>232527.23131584874</v>
      </c>
      <c r="H170" s="230">
        <f t="shared" si="0"/>
        <v>1107052.4586841513</v>
      </c>
      <c r="I170" s="230">
        <f t="shared" si="2"/>
        <v>1120611.1822417541</v>
      </c>
      <c r="J170" s="216">
        <f>'Tesouro-BNDES'!B39</f>
        <v>17342.178199999998</v>
      </c>
      <c r="L170" s="2">
        <v>38353</v>
      </c>
      <c r="M170" s="225">
        <f>B170/'PIB - BCB'!$C182</f>
        <v>0.49567776664998764</v>
      </c>
      <c r="N170" s="225">
        <f>O170-'Tesouro-BNDES'!C39</f>
        <v>0.55126840390921406</v>
      </c>
      <c r="O170" s="225">
        <f>(C170-G170)/'PIB - BCB'!C182</f>
        <v>0.56004155679933421</v>
      </c>
      <c r="P170" s="225">
        <f>(I170+G170)/'PIB - BCB'!C182</f>
        <v>0.68453282204397325</v>
      </c>
      <c r="R170" s="14">
        <v>54022.060713056584</v>
      </c>
      <c r="S170" s="14">
        <v>0</v>
      </c>
      <c r="T170" s="234">
        <f>R170/'PIB - BCB'!B182</f>
        <v>7.8664731983750111E-2</v>
      </c>
      <c r="U170" s="225">
        <f>(D170+E170)/'PIB - BCB'!C182</f>
        <v>4.1566667233178679E-2</v>
      </c>
    </row>
    <row r="171" spans="1:21">
      <c r="A171" s="2">
        <v>38384</v>
      </c>
      <c r="B171" s="230">
        <v>983722.32</v>
      </c>
      <c r="C171" s="230">
        <v>1352211.3</v>
      </c>
      <c r="D171" s="230">
        <v>13522.3545383531</v>
      </c>
      <c r="E171" s="230">
        <v>66908.92030292</v>
      </c>
      <c r="F171" s="230">
        <v>295013.85948916146</v>
      </c>
      <c r="G171" s="230">
        <f t="shared" si="1"/>
        <v>228104.93918624148</v>
      </c>
      <c r="H171" s="230">
        <f t="shared" si="0"/>
        <v>1124106.3608137586</v>
      </c>
      <c r="I171" s="230">
        <f t="shared" si="2"/>
        <v>1137628.7153521117</v>
      </c>
      <c r="J171" s="216">
        <f>'Tesouro-BNDES'!B40</f>
        <v>17206.652600000001</v>
      </c>
      <c r="L171" s="2">
        <v>38384</v>
      </c>
      <c r="M171" s="225">
        <f>B171/'PIB - BCB'!$C183</f>
        <v>0.49319945672582549</v>
      </c>
      <c r="N171" s="225">
        <f>O171-'Tesouro-BNDES'!C40</f>
        <v>0.55495572647065738</v>
      </c>
      <c r="O171" s="225">
        <f>(C171-G171)/'PIB - BCB'!C183</f>
        <v>0.56358246141593138</v>
      </c>
      <c r="P171" s="225">
        <f>(I171+G171)/'PIB - BCB'!C183</f>
        <v>0.68472482809019941</v>
      </c>
      <c r="R171" s="14">
        <v>59017.386386198545</v>
      </c>
      <c r="S171" s="14">
        <v>0</v>
      </c>
      <c r="T171" s="234">
        <f>R171/'PIB - BCB'!B183</f>
        <v>8.3809133904864247E-2</v>
      </c>
      <c r="U171" s="225">
        <f>(D171+E171)/'PIB - BCB'!C183</f>
        <v>4.0325059469507062E-2</v>
      </c>
    </row>
    <row r="172" spans="1:21">
      <c r="A172" s="2">
        <v>38412</v>
      </c>
      <c r="B172" s="230">
        <v>992405.36</v>
      </c>
      <c r="C172" s="230">
        <v>1387209.78</v>
      </c>
      <c r="D172" s="230">
        <v>14032.7220969558</v>
      </c>
      <c r="E172" s="230">
        <v>57805.893015130001</v>
      </c>
      <c r="F172" s="230">
        <v>296531.26452549355</v>
      </c>
      <c r="G172" s="230">
        <f t="shared" si="1"/>
        <v>238725.37151036353</v>
      </c>
      <c r="H172" s="230">
        <f t="shared" si="0"/>
        <v>1148484.4084896366</v>
      </c>
      <c r="I172" s="230">
        <f t="shared" si="2"/>
        <v>1162517.1305865925</v>
      </c>
      <c r="J172" s="216">
        <f>'Tesouro-BNDES'!B41</f>
        <v>17288.805699999997</v>
      </c>
      <c r="L172" s="2">
        <v>38412</v>
      </c>
      <c r="M172" s="225">
        <f>B172/'PIB - BCB'!$C184</f>
        <v>0.49307703998965358</v>
      </c>
      <c r="N172" s="225">
        <f>O172-'Tesouro-BNDES'!C41</f>
        <v>0.56203503321750092</v>
      </c>
      <c r="O172" s="225">
        <f>(C172-G172)/'PIB - BCB'!C184</f>
        <v>0.57062498394037109</v>
      </c>
      <c r="P172" s="225">
        <f>(I172+G172)/'PIB - BCB'!C184</f>
        <v>0.69620795401756297</v>
      </c>
      <c r="R172" s="14">
        <v>61959.54274885873</v>
      </c>
      <c r="S172" s="14">
        <v>0</v>
      </c>
      <c r="T172" s="234">
        <f>R172/'PIB - BCB'!B184</f>
        <v>8.5710767942689461E-2</v>
      </c>
      <c r="U172" s="225">
        <f>(D172+E172)/'PIB - BCB'!C184</f>
        <v>3.5693047543015347E-2</v>
      </c>
    </row>
    <row r="173" spans="1:21">
      <c r="A173" s="2">
        <v>38443</v>
      </c>
      <c r="B173" s="230">
        <v>981595.35</v>
      </c>
      <c r="C173" s="230">
        <v>1374128.85</v>
      </c>
      <c r="D173" s="230">
        <v>13083.184585589999</v>
      </c>
      <c r="E173" s="230">
        <v>56947.873316010002</v>
      </c>
      <c r="F173" s="230">
        <v>296134.13518434385</v>
      </c>
      <c r="G173" s="230">
        <f t="shared" si="1"/>
        <v>239186.26186833385</v>
      </c>
      <c r="H173" s="230">
        <f t="shared" si="0"/>
        <v>1134942.5881316662</v>
      </c>
      <c r="I173" s="230">
        <f t="shared" si="2"/>
        <v>1148025.7727172561</v>
      </c>
      <c r="J173" s="216">
        <f>'Tesouro-BNDES'!B42</f>
        <v>17285.250100000001</v>
      </c>
      <c r="L173" s="2">
        <v>38443</v>
      </c>
      <c r="M173" s="225">
        <f>B173/'PIB - BCB'!$C185</f>
        <v>0.48285397862790408</v>
      </c>
      <c r="N173" s="225">
        <f>O173-'Tesouro-BNDES'!C42</f>
        <v>0.54978387215389957</v>
      </c>
      <c r="O173" s="225">
        <f>(C173-G173)/'PIB - BCB'!C185</f>
        <v>0.55828661392255541</v>
      </c>
      <c r="P173" s="225">
        <f>(I173+G173)/'PIB - BCB'!C185</f>
        <v>0.68237981170159556</v>
      </c>
      <c r="R173" s="14">
        <v>61591.471029316024</v>
      </c>
      <c r="S173" s="14">
        <v>0</v>
      </c>
      <c r="T173" s="234">
        <f>R173/'PIB - BCB'!B185</f>
        <v>8.2970137430662547E-2</v>
      </c>
      <c r="U173" s="225">
        <f>(D173+E173)/'PIB - BCB'!C185</f>
        <v>3.444879291177233E-2</v>
      </c>
    </row>
    <row r="174" spans="1:21">
      <c r="A174" s="2">
        <v>38473</v>
      </c>
      <c r="B174" s="230">
        <v>982568.76</v>
      </c>
      <c r="C174" s="230">
        <v>1383126.24</v>
      </c>
      <c r="D174" s="230">
        <v>12158.8501633177</v>
      </c>
      <c r="E174" s="230">
        <v>49080.812232240001</v>
      </c>
      <c r="F174" s="230">
        <v>300778.57572801167</v>
      </c>
      <c r="G174" s="230">
        <f t="shared" si="1"/>
        <v>251697.76349577168</v>
      </c>
      <c r="H174" s="230">
        <f t="shared" si="0"/>
        <v>1131428.4765042283</v>
      </c>
      <c r="I174" s="230">
        <f t="shared" si="2"/>
        <v>1143587.3266675461</v>
      </c>
      <c r="J174" s="216">
        <f>'Tesouro-BNDES'!B43</f>
        <v>17507.430499999999</v>
      </c>
      <c r="L174" s="2">
        <v>38473</v>
      </c>
      <c r="M174" s="225">
        <f>B174/'PIB - BCB'!$C186</f>
        <v>0.47909129105165443</v>
      </c>
      <c r="N174" s="225">
        <f>O174-'Tesouro-BNDES'!C43</f>
        <v>0.54313743097203193</v>
      </c>
      <c r="O174" s="225">
        <f>(C174-G174)/'PIB - BCB'!C186</f>
        <v>0.55167388951081364</v>
      </c>
      <c r="P174" s="225">
        <f>(I174+G174)/'PIB - BCB'!C186</f>
        <v>0.68032789403101723</v>
      </c>
      <c r="R174" s="14">
        <v>60709.024323204932</v>
      </c>
      <c r="S174" s="14">
        <v>0</v>
      </c>
      <c r="T174" s="234">
        <f>R174/'PIB - BCB'!B186</f>
        <v>7.9754576763476692E-2</v>
      </c>
      <c r="U174" s="225">
        <f>(D174+E174)/'PIB - BCB'!C186</f>
        <v>2.9859883720153278E-2</v>
      </c>
    </row>
    <row r="175" spans="1:21">
      <c r="A175" s="2">
        <v>38504</v>
      </c>
      <c r="B175" s="230">
        <v>992627.11</v>
      </c>
      <c r="C175" s="230">
        <v>1398273.99</v>
      </c>
      <c r="D175" s="230">
        <v>12000.506662577</v>
      </c>
      <c r="E175" s="230">
        <v>45797.611725089999</v>
      </c>
      <c r="F175" s="230">
        <v>304404.47864855983</v>
      </c>
      <c r="G175" s="230">
        <f t="shared" si="1"/>
        <v>258606.86692346982</v>
      </c>
      <c r="H175" s="230">
        <f t="shared" si="0"/>
        <v>1139667.1230765302</v>
      </c>
      <c r="I175" s="230">
        <f t="shared" si="2"/>
        <v>1151667.6297391071</v>
      </c>
      <c r="J175" s="216">
        <f>'Tesouro-BNDES'!B44</f>
        <v>17647.340560000001</v>
      </c>
      <c r="L175" s="2">
        <v>38504</v>
      </c>
      <c r="M175" s="225">
        <f>B175/'PIB - BCB'!$C187</f>
        <v>0.48035600831478087</v>
      </c>
      <c r="N175" s="225">
        <f>O175-'Tesouro-BNDES'!C44</f>
        <v>0.54297221841932075</v>
      </c>
      <c r="O175" s="225">
        <f>(C175-G175)/'PIB - BCB'!C187</f>
        <v>0.55151218874994479</v>
      </c>
      <c r="P175" s="225">
        <f>(I175+G175)/'PIB - BCB'!C187</f>
        <v>0.68246557143192699</v>
      </c>
      <c r="R175" s="14">
        <v>59884.713195688506</v>
      </c>
      <c r="S175" s="14">
        <v>0</v>
      </c>
      <c r="T175" s="234">
        <f>R175/'PIB - BCB'!B187</f>
        <v>7.6793093263550272E-2</v>
      </c>
      <c r="U175" s="225">
        <f>(D175+E175)/'PIB - BCB'!C187</f>
        <v>2.7969892376609438E-2</v>
      </c>
    </row>
    <row r="176" spans="1:21">
      <c r="A176" s="2">
        <v>38534</v>
      </c>
      <c r="B176" s="230">
        <v>1001203.13</v>
      </c>
      <c r="C176" s="230">
        <v>1404555.34</v>
      </c>
      <c r="D176" s="230">
        <v>12316.145886181501</v>
      </c>
      <c r="E176" s="230">
        <v>48540.18847211</v>
      </c>
      <c r="F176" s="230">
        <v>304903.95559630421</v>
      </c>
      <c r="G176" s="230">
        <f t="shared" si="1"/>
        <v>256363.76712419422</v>
      </c>
      <c r="H176" s="230">
        <f t="shared" si="0"/>
        <v>1148191.5728758059</v>
      </c>
      <c r="I176" s="230">
        <f t="shared" si="2"/>
        <v>1160507.7187619873</v>
      </c>
      <c r="J176" s="216">
        <f>'Tesouro-BNDES'!B45</f>
        <v>17081.724300000002</v>
      </c>
      <c r="L176" s="2">
        <v>38534</v>
      </c>
      <c r="M176" s="225">
        <f>B176/'PIB - BCB'!$C188</f>
        <v>0.48154597224991796</v>
      </c>
      <c r="N176" s="225">
        <f>O176-'Tesouro-BNDES'!C45</f>
        <v>0.54402685672176621</v>
      </c>
      <c r="O176" s="225">
        <f>(C176-G176)/'PIB - BCB'!C188</f>
        <v>0.55224260764111122</v>
      </c>
      <c r="P176" s="225">
        <f>(I176+G176)/'PIB - BCB'!C188</f>
        <v>0.68146886159279896</v>
      </c>
      <c r="R176" s="14">
        <v>54687.649650604311</v>
      </c>
      <c r="S176" s="14">
        <v>0</v>
      </c>
      <c r="T176" s="234">
        <f>R176/'PIB - BCB'!B188</f>
        <v>6.8578154932101468E-2</v>
      </c>
      <c r="U176" s="225">
        <f>(D176+E176)/'PIB - BCB'!C188</f>
        <v>2.9269907192688824E-2</v>
      </c>
    </row>
    <row r="177" spans="1:21">
      <c r="A177" s="2">
        <v>38565</v>
      </c>
      <c r="B177" s="230">
        <v>1006318.77</v>
      </c>
      <c r="C177" s="230">
        <v>1412062.79</v>
      </c>
      <c r="D177" s="230">
        <v>12296.3927415991</v>
      </c>
      <c r="E177" s="230">
        <v>56886.697971869988</v>
      </c>
      <c r="F177" s="230">
        <v>307526.38912776171</v>
      </c>
      <c r="G177" s="230">
        <f t="shared" si="1"/>
        <v>250639.69115589172</v>
      </c>
      <c r="H177" s="230">
        <f t="shared" si="0"/>
        <v>1161423.0988441084</v>
      </c>
      <c r="I177" s="230">
        <f t="shared" si="2"/>
        <v>1173719.4915857075</v>
      </c>
      <c r="J177" s="216">
        <f>'Tesouro-BNDES'!B46</f>
        <v>17192.611499999999</v>
      </c>
      <c r="L177" s="2">
        <v>38565</v>
      </c>
      <c r="M177" s="225">
        <f>B177/'PIB - BCB'!$C189</f>
        <v>0.47983668309960231</v>
      </c>
      <c r="N177" s="225">
        <f>O177-'Tesouro-BNDES'!C46</f>
        <v>0.54559626444077791</v>
      </c>
      <c r="O177" s="225">
        <f>(C177-G177)/'PIB - BCB'!C189</f>
        <v>0.55379410981732802</v>
      </c>
      <c r="P177" s="225">
        <f>(I177+G177)/'PIB - BCB'!C189</f>
        <v>0.67916827765141374</v>
      </c>
      <c r="R177" s="14">
        <v>55075.797366288891</v>
      </c>
      <c r="S177" s="14">
        <v>0</v>
      </c>
      <c r="T177" s="234">
        <f>R177/'PIB - BCB'!B189</f>
        <v>6.738831671290349E-2</v>
      </c>
      <c r="U177" s="225">
        <f>(D177+E177)/'PIB - BCB'!C189</f>
        <v>3.2988140303226089E-2</v>
      </c>
    </row>
    <row r="178" spans="1:21">
      <c r="A178" s="2">
        <v>38596</v>
      </c>
      <c r="B178" s="230">
        <v>1007390.82</v>
      </c>
      <c r="C178" s="230">
        <v>1422334.89</v>
      </c>
      <c r="D178" s="230">
        <v>11668.9680862441</v>
      </c>
      <c r="E178" s="230">
        <v>55261.166305079998</v>
      </c>
      <c r="F178" s="230">
        <v>311778.39955509955</v>
      </c>
      <c r="G178" s="230">
        <f t="shared" si="1"/>
        <v>256517.23325001955</v>
      </c>
      <c r="H178" s="230">
        <f t="shared" si="0"/>
        <v>1165817.6567499803</v>
      </c>
      <c r="I178" s="230">
        <f t="shared" si="2"/>
        <v>1177486.6248362244</v>
      </c>
      <c r="J178" s="216">
        <f>'Tesouro-BNDES'!B47</f>
        <v>17233.662800000002</v>
      </c>
      <c r="L178" s="2">
        <v>38596</v>
      </c>
      <c r="M178" s="225">
        <f>B178/'PIB - BCB'!$C190</f>
        <v>0.47652234287651263</v>
      </c>
      <c r="N178" s="225">
        <f>O178-'Tesouro-BNDES'!C47</f>
        <v>0.54331042622316805</v>
      </c>
      <c r="O178" s="225">
        <f>(C178-G178)/'PIB - BCB'!C190</f>
        <v>0.55146240181274098</v>
      </c>
      <c r="P178" s="225">
        <f>(I178+G178)/'PIB - BCB'!C190</f>
        <v>0.67832152584953587</v>
      </c>
      <c r="R178" s="14">
        <v>57007.659752707055</v>
      </c>
      <c r="S178" s="14">
        <v>0</v>
      </c>
      <c r="T178" s="234">
        <f>R178/'PIB - BCB'!B190</f>
        <v>6.8199056769530184E-2</v>
      </c>
      <c r="U178" s="225">
        <f>(D178+E178)/'PIB - BCB'!C190</f>
        <v>3.1659713207624438E-2</v>
      </c>
    </row>
    <row r="179" spans="1:21">
      <c r="A179" s="2">
        <v>38626</v>
      </c>
      <c r="B179" s="230">
        <v>1013662.14</v>
      </c>
      <c r="C179" s="230">
        <v>1426315.94</v>
      </c>
      <c r="D179" s="230">
        <v>9948.8360270916201</v>
      </c>
      <c r="E179" s="230">
        <v>66146.137003199998</v>
      </c>
      <c r="F179" s="230">
        <v>310327.41718013241</v>
      </c>
      <c r="G179" s="230">
        <f t="shared" si="1"/>
        <v>244181.2801769324</v>
      </c>
      <c r="H179" s="230">
        <f t="shared" si="0"/>
        <v>1182134.6598230675</v>
      </c>
      <c r="I179" s="230">
        <f t="shared" si="2"/>
        <v>1192083.4958501591</v>
      </c>
      <c r="J179" s="216">
        <f>'Tesouro-BNDES'!B48</f>
        <v>16577.893</v>
      </c>
      <c r="L179" s="2">
        <v>38626</v>
      </c>
      <c r="M179" s="225">
        <f>B179/'PIB - BCB'!$C191</f>
        <v>0.47529659085159859</v>
      </c>
      <c r="N179" s="225">
        <f>O179-'Tesouro-BNDES'!C48</f>
        <v>0.54651854484277718</v>
      </c>
      <c r="O179" s="225">
        <f>(C179-G179)/'PIB - BCB'!C191</f>
        <v>0.55429176208693964</v>
      </c>
      <c r="P179" s="225">
        <f>(I179+G179)/'PIB - BCB'!C191</f>
        <v>0.67345097016833577</v>
      </c>
      <c r="R179" s="14">
        <v>60244.821379430432</v>
      </c>
      <c r="S179" s="14">
        <v>0</v>
      </c>
      <c r="T179" s="234">
        <f>R179/'PIB - BCB'!B191</f>
        <v>7.047282425483109E-2</v>
      </c>
      <c r="U179" s="225">
        <f>(D179+E179)/'PIB - BCB'!C191</f>
        <v>3.5680213194350871E-2</v>
      </c>
    </row>
    <row r="180" spans="1:21">
      <c r="A180" s="2">
        <v>38657</v>
      </c>
      <c r="B180" s="230">
        <v>1020018.25</v>
      </c>
      <c r="C180" s="230">
        <v>1452047.63</v>
      </c>
      <c r="D180" s="230">
        <v>6364.7838507422402</v>
      </c>
      <c r="E180" s="230">
        <v>51741.312242979991</v>
      </c>
      <c r="F180" s="230">
        <v>312135.91453291773</v>
      </c>
      <c r="G180" s="230">
        <f t="shared" si="1"/>
        <v>260394.60228993773</v>
      </c>
      <c r="H180" s="230">
        <f t="shared" si="0"/>
        <v>1191653.0277100622</v>
      </c>
      <c r="I180" s="230">
        <f t="shared" si="2"/>
        <v>1198017.8115608045</v>
      </c>
      <c r="J180" s="216">
        <f>'Tesouro-BNDES'!B49</f>
        <v>16682.16186765</v>
      </c>
      <c r="L180" s="2">
        <v>38657</v>
      </c>
      <c r="M180" s="225">
        <f>B180/'PIB - BCB'!$C192</f>
        <v>0.47430205376554685</v>
      </c>
      <c r="N180" s="225">
        <f>O180-'Tesouro-BNDES'!C49</f>
        <v>0.54635404296319101</v>
      </c>
      <c r="O180" s="225">
        <f>(C180-G180)/'PIB - BCB'!C192</f>
        <v>0.5541111430298572</v>
      </c>
      <c r="P180" s="225">
        <f>(I180+G180)/'PIB - BCB'!C192</f>
        <v>0.67815257533536843</v>
      </c>
      <c r="R180" s="14">
        <v>64276.878771365016</v>
      </c>
      <c r="S180" s="14">
        <v>0</v>
      </c>
      <c r="T180" s="234">
        <f>R180/'PIB - BCB'!B192</f>
        <v>7.3621425437924451E-2</v>
      </c>
      <c r="U180" s="225">
        <f>(D180+E180)/'PIB - BCB'!C192</f>
        <v>2.7018968252333402E-2</v>
      </c>
    </row>
    <row r="181" spans="1:21">
      <c r="A181" s="2">
        <v>38687</v>
      </c>
      <c r="B181" s="230">
        <v>1040046.12</v>
      </c>
      <c r="C181" s="230">
        <v>1453607.89</v>
      </c>
      <c r="D181" s="230">
        <v>6815.4806057734804</v>
      </c>
      <c r="E181" s="230">
        <v>37168.33305904999</v>
      </c>
      <c r="F181" s="230">
        <v>279662.96232493554</v>
      </c>
      <c r="G181" s="230">
        <f t="shared" si="1"/>
        <v>242494.62926588554</v>
      </c>
      <c r="H181" s="230">
        <f t="shared" si="0"/>
        <v>1211113.2607341143</v>
      </c>
      <c r="I181" s="230">
        <f t="shared" si="2"/>
        <v>1217928.7413398877</v>
      </c>
      <c r="J181" s="216">
        <f>'Tesouro-BNDES'!B50</f>
        <v>16814.005699999998</v>
      </c>
      <c r="L181" s="2">
        <v>38687</v>
      </c>
      <c r="M181" s="225">
        <f>B181/'PIB - BCB'!$C193</f>
        <v>0.47915486358628284</v>
      </c>
      <c r="N181" s="225">
        <f>O181-'Tesouro-BNDES'!C50</f>
        <v>0.55022011584166119</v>
      </c>
      <c r="O181" s="225">
        <f>(C181-G181)/'PIB - BCB'!C193</f>
        <v>0.55796641906090927</v>
      </c>
      <c r="P181" s="225">
        <f>(I181+G181)/'PIB - BCB'!C193</f>
        <v>0.67282493291819478</v>
      </c>
      <c r="R181" s="14">
        <v>53799.285064647571</v>
      </c>
      <c r="S181" s="14">
        <v>0</v>
      </c>
      <c r="T181" s="234">
        <f>R181/'PIB - BCB'!B193</f>
        <v>6.0310868616573123E-2</v>
      </c>
      <c r="U181" s="225">
        <f>(D181+E181)/'PIB - BCB'!C193</f>
        <v>2.0263580461771229E-2</v>
      </c>
    </row>
    <row r="182" spans="1:21">
      <c r="A182" s="2">
        <v>38718</v>
      </c>
      <c r="B182" s="230">
        <v>1047626.16</v>
      </c>
      <c r="C182" s="230">
        <v>1458323.38</v>
      </c>
      <c r="D182" s="230">
        <v>6514.6335679062604</v>
      </c>
      <c r="E182" s="230">
        <v>71525.461082980008</v>
      </c>
      <c r="F182" s="230">
        <v>294315.5581496433</v>
      </c>
      <c r="G182" s="230">
        <f t="shared" si="1"/>
        <v>222790.09706666329</v>
      </c>
      <c r="H182" s="230">
        <f t="shared" si="0"/>
        <v>1235533.2829333367</v>
      </c>
      <c r="I182" s="230">
        <f t="shared" si="2"/>
        <v>1242047.9165012429</v>
      </c>
      <c r="J182" s="216">
        <f>'Tesouro-BNDES'!B51</f>
        <v>15329.3932</v>
      </c>
      <c r="L182" s="2">
        <v>38718</v>
      </c>
      <c r="M182" s="225">
        <f>B182/'PIB - BCB'!$C194</f>
        <v>0.47779885261815008</v>
      </c>
      <c r="N182" s="225">
        <f>O182-'Tesouro-BNDES'!C51</f>
        <v>0.55650769399915712</v>
      </c>
      <c r="O182" s="225">
        <f>(C182-G182)/'PIB - BCB'!C194</f>
        <v>0.56349908726705</v>
      </c>
      <c r="P182" s="225">
        <f>(I182+G182)/'PIB - BCB'!C194</f>
        <v>0.6680798445832965</v>
      </c>
      <c r="R182" s="14">
        <v>56923.66691749703</v>
      </c>
      <c r="S182" s="14">
        <v>0</v>
      </c>
      <c r="T182" s="234">
        <f>R182/'PIB - BCB'!B194</f>
        <v>6.2557329810952134E-2</v>
      </c>
      <c r="U182" s="225">
        <f>(D182+E182)/'PIB - BCB'!C194</f>
        <v>3.559234114811078E-2</v>
      </c>
    </row>
    <row r="183" spans="1:21">
      <c r="A183" s="2">
        <v>38749</v>
      </c>
      <c r="B183" s="230">
        <v>1054868.6599999999</v>
      </c>
      <c r="C183" s="230">
        <v>1475409.29</v>
      </c>
      <c r="D183" s="230">
        <v>6326.3831179905501</v>
      </c>
      <c r="E183" s="230">
        <v>53466.991198539981</v>
      </c>
      <c r="F183" s="230">
        <v>296923.38187862211</v>
      </c>
      <c r="G183" s="230">
        <f t="shared" si="1"/>
        <v>243456.39068008214</v>
      </c>
      <c r="H183" s="230">
        <f t="shared" si="0"/>
        <v>1231952.8993199179</v>
      </c>
      <c r="I183" s="230">
        <f t="shared" si="2"/>
        <v>1238279.2824379085</v>
      </c>
      <c r="J183" s="216">
        <f>'Tesouro-BNDES'!B52</f>
        <v>15386.6196</v>
      </c>
      <c r="L183" s="2">
        <v>38749</v>
      </c>
      <c r="M183" s="225">
        <f>B183/'PIB - BCB'!$C195</f>
        <v>0.47723196153004327</v>
      </c>
      <c r="N183" s="225">
        <f>O183-'Tesouro-BNDES'!C52</f>
        <v>0.55038540248417622</v>
      </c>
      <c r="O183" s="225">
        <f>(C183-G183)/'PIB - BCB'!C195</f>
        <v>0.55734644600690697</v>
      </c>
      <c r="P183" s="225">
        <f>(I183+G183)/'PIB - BCB'!C195</f>
        <v>0.67035039390698903</v>
      </c>
      <c r="R183" s="14">
        <v>57414.864125446416</v>
      </c>
      <c r="S183" s="14">
        <v>0</v>
      </c>
      <c r="T183" s="234">
        <f>R183/'PIB - BCB'!B195</f>
        <v>6.1955188132552387E-2</v>
      </c>
      <c r="U183" s="225">
        <f>(D183+E183)/'PIB - BCB'!C195</f>
        <v>2.7051054215202468E-2</v>
      </c>
    </row>
    <row r="184" spans="1:21">
      <c r="A184" s="2">
        <v>38777</v>
      </c>
      <c r="B184" s="230">
        <v>1060502.67</v>
      </c>
      <c r="C184" s="230">
        <v>1490607.68</v>
      </c>
      <c r="D184" s="230">
        <v>6510.2751172319104</v>
      </c>
      <c r="E184" s="230">
        <v>60517.311120969985</v>
      </c>
      <c r="F184" s="230">
        <v>301002.78266879829</v>
      </c>
      <c r="G184" s="230">
        <f t="shared" si="1"/>
        <v>240485.47154782829</v>
      </c>
      <c r="H184" s="230">
        <f t="shared" si="0"/>
        <v>1250122.2084521716</v>
      </c>
      <c r="I184" s="230">
        <f t="shared" si="2"/>
        <v>1256632.4835694036</v>
      </c>
      <c r="J184" s="216">
        <f>'Tesouro-BNDES'!B53</f>
        <v>15327.8557</v>
      </c>
      <c r="L184" s="2">
        <v>38777</v>
      </c>
      <c r="M184" s="225">
        <f>B184/'PIB - BCB'!$C196</f>
        <v>0.47659943987460407</v>
      </c>
      <c r="N184" s="225">
        <f>O184-'Tesouro-BNDES'!C53</f>
        <v>0.55492768998121356</v>
      </c>
      <c r="O184" s="225">
        <f>(C184-G184)/'PIB - BCB'!C196</f>
        <v>0.5618161662177692</v>
      </c>
      <c r="P184" s="225">
        <f>(I184+G184)/'PIB - BCB'!C196</f>
        <v>0.67281827667165173</v>
      </c>
      <c r="R184" s="14">
        <v>59824.476906612974</v>
      </c>
      <c r="S184" s="14">
        <v>0</v>
      </c>
      <c r="T184" s="234">
        <f>R184/'PIB - BCB'!B196</f>
        <v>6.3321870455617643E-2</v>
      </c>
      <c r="U184" s="225">
        <f>(D184+E184)/'PIB - BCB'!C196</f>
        <v>3.0122800216310388E-2</v>
      </c>
    </row>
    <row r="185" spans="1:21">
      <c r="A185" s="2">
        <v>38808</v>
      </c>
      <c r="B185" s="230">
        <v>1054018.55</v>
      </c>
      <c r="C185" s="230">
        <v>1437667.93</v>
      </c>
      <c r="D185" s="230">
        <v>6113.0838824484499</v>
      </c>
      <c r="E185" s="230">
        <v>86724.476590790015</v>
      </c>
      <c r="F185" s="230">
        <v>287747.78329013719</v>
      </c>
      <c r="G185" s="230">
        <f t="shared" si="1"/>
        <v>201023.30669934716</v>
      </c>
      <c r="H185" s="230">
        <f t="shared" si="0"/>
        <v>1236644.6233006527</v>
      </c>
      <c r="I185" s="230">
        <f t="shared" si="2"/>
        <v>1242757.7071831012</v>
      </c>
      <c r="J185" s="216">
        <f>'Tesouro-BNDES'!B54</f>
        <v>15303.345600001001</v>
      </c>
      <c r="L185" s="2">
        <v>38808</v>
      </c>
      <c r="M185" s="225">
        <f>B185/'PIB - BCB'!$C197</f>
        <v>0.47201983720259644</v>
      </c>
      <c r="N185" s="225">
        <f>O185-'Tesouro-BNDES'!C54</f>
        <v>0.54695176955763503</v>
      </c>
      <c r="O185" s="225">
        <f>(C185-G185)/'PIB - BCB'!C197</f>
        <v>0.55380504808747455</v>
      </c>
      <c r="P185" s="225">
        <f>(I185+G185)/'PIB - BCB'!C197</f>
        <v>0.64656668436147813</v>
      </c>
      <c r="R185" s="14">
        <v>56551.993301604503</v>
      </c>
      <c r="S185" s="14">
        <v>0</v>
      </c>
      <c r="T185" s="234">
        <f>R185/'PIB - BCB'!B197</f>
        <v>5.8949529620812569E-2</v>
      </c>
      <c r="U185" s="225">
        <f>(D185+E185)/'PIB - BCB'!C197</f>
        <v>4.1575331080144863E-2</v>
      </c>
    </row>
    <row r="186" spans="1:21">
      <c r="A186" s="2">
        <v>38838</v>
      </c>
      <c r="B186" s="230">
        <v>1061011.1200000001</v>
      </c>
      <c r="C186" s="230">
        <v>1431150.9</v>
      </c>
      <c r="D186" s="230">
        <v>6625.9041627750803</v>
      </c>
      <c r="E186" s="230">
        <v>104763.64886879</v>
      </c>
      <c r="F186" s="230">
        <v>268266.84465055779</v>
      </c>
      <c r="G186" s="230">
        <f t="shared" si="1"/>
        <v>163503.19578176778</v>
      </c>
      <c r="H186" s="230">
        <f t="shared" si="0"/>
        <v>1267647.7042182321</v>
      </c>
      <c r="I186" s="230">
        <f t="shared" si="2"/>
        <v>1274273.6083810071</v>
      </c>
      <c r="J186" s="216">
        <f>'Tesouro-BNDES'!B55</f>
        <v>15363.872100000001</v>
      </c>
      <c r="L186" s="2">
        <v>38838</v>
      </c>
      <c r="M186" s="225">
        <f>B186/'PIB - BCB'!$C198</f>
        <v>0.47085442540829892</v>
      </c>
      <c r="N186" s="225">
        <f>O186-'Tesouro-BNDES'!C55</f>
        <v>0.5557372331970778</v>
      </c>
      <c r="O186" s="225">
        <f>(C186-G186)/'PIB - BCB'!C198</f>
        <v>0.56255539658229481</v>
      </c>
      <c r="P186" s="225">
        <f>(I186+G186)/'PIB - BCB'!C198</f>
        <v>0.6380551138704782</v>
      </c>
      <c r="R186" s="14">
        <v>63380.823970295904</v>
      </c>
      <c r="S186" s="14">
        <v>0</v>
      </c>
      <c r="T186" s="234">
        <f>R186/'PIB - BCB'!B198</f>
        <v>6.4751615674116955E-2</v>
      </c>
      <c r="U186" s="225">
        <f>(D186+E186)/'PIB - BCB'!C198</f>
        <v>4.9432341471750844E-2</v>
      </c>
    </row>
    <row r="187" spans="1:21">
      <c r="A187" s="2">
        <v>38869</v>
      </c>
      <c r="B187" s="230">
        <v>1066702.33</v>
      </c>
      <c r="C187" s="230">
        <v>1465661.07</v>
      </c>
      <c r="D187" s="230">
        <v>6293.7642530066796</v>
      </c>
      <c r="E187" s="230">
        <v>85992.520346000019</v>
      </c>
      <c r="F187" s="230">
        <v>296302.16428028524</v>
      </c>
      <c r="G187" s="230">
        <f t="shared" si="1"/>
        <v>210309.64393428521</v>
      </c>
      <c r="H187" s="230">
        <f t="shared" si="0"/>
        <v>1255351.4260657148</v>
      </c>
      <c r="I187" s="230">
        <f t="shared" si="2"/>
        <v>1261645.1903187216</v>
      </c>
      <c r="J187" s="216">
        <f>'Tesouro-BNDES'!B56</f>
        <v>15448.999800000001</v>
      </c>
      <c r="L187" s="2">
        <v>38869</v>
      </c>
      <c r="M187" s="225">
        <f>B187/'PIB - BCB'!$C199</f>
        <v>0.46958935915565847</v>
      </c>
      <c r="N187" s="225">
        <f>O187-'Tesouro-BNDES'!C56</f>
        <v>0.54583642445560521</v>
      </c>
      <c r="O187" s="225">
        <f>(C187-G187)/'PIB - BCB'!C199</f>
        <v>0.55263746511300949</v>
      </c>
      <c r="P187" s="225">
        <f>(I187+G187)/'PIB - BCB'!C199</f>
        <v>0.64799176666553537</v>
      </c>
      <c r="R187" s="14">
        <v>62670.464233765924</v>
      </c>
      <c r="S187" s="14">
        <v>0</v>
      </c>
      <c r="T187" s="234">
        <f>R187/'PIB - BCB'!B199</f>
        <v>6.2930113883649857E-2</v>
      </c>
      <c r="U187" s="225">
        <f>(D187+E187)/'PIB - BCB'!C199</f>
        <v>4.0626757835716232E-2</v>
      </c>
    </row>
    <row r="188" spans="1:21">
      <c r="A188" s="2">
        <v>38899</v>
      </c>
      <c r="B188" s="230">
        <v>1074058.79</v>
      </c>
      <c r="C188" s="230">
        <v>1451535.66</v>
      </c>
      <c r="D188" s="230">
        <v>6389.4285489458598</v>
      </c>
      <c r="E188" s="230">
        <v>111877.57208045003</v>
      </c>
      <c r="F188" s="230">
        <v>287322.00246347574</v>
      </c>
      <c r="G188" s="230">
        <f t="shared" si="1"/>
        <v>175444.43038302573</v>
      </c>
      <c r="H188" s="230">
        <f t="shared" si="0"/>
        <v>1276091.2296169742</v>
      </c>
      <c r="I188" s="230">
        <f t="shared" si="2"/>
        <v>1282480.6581659201</v>
      </c>
      <c r="J188" s="216">
        <f>'Tesouro-BNDES'!B57</f>
        <v>15034.721099999999</v>
      </c>
      <c r="L188" s="2">
        <v>38899</v>
      </c>
      <c r="M188" s="225">
        <f>B188/'PIB - BCB'!$C200</f>
        <v>0.4681086369248289</v>
      </c>
      <c r="N188" s="225">
        <f>O188-'Tesouro-BNDES'!C57</f>
        <v>0.54960813019095978</v>
      </c>
      <c r="O188" s="225">
        <f>(C188-G188)/'PIB - BCB'!C200</f>
        <v>0.55616073500756014</v>
      </c>
      <c r="P188" s="225">
        <f>(I188+G188)/'PIB - BCB'!C200</f>
        <v>0.63540965568482277</v>
      </c>
      <c r="R188" s="14">
        <v>66819.338521187485</v>
      </c>
      <c r="S188" s="14">
        <v>0</v>
      </c>
      <c r="T188" s="234">
        <f>R188/'PIB - BCB'!B200</f>
        <v>6.578124469859889E-2</v>
      </c>
      <c r="U188" s="225">
        <f>(D188+E188)/'PIB - BCB'!C200</f>
        <v>5.1544482455950467E-2</v>
      </c>
    </row>
    <row r="189" spans="1:21">
      <c r="A189" s="2">
        <v>38930</v>
      </c>
      <c r="B189" s="230">
        <v>1079411.75</v>
      </c>
      <c r="C189" s="230">
        <v>1472086.21</v>
      </c>
      <c r="D189" s="230">
        <v>6340.2106562900799</v>
      </c>
      <c r="E189" s="230">
        <v>94772.825367900034</v>
      </c>
      <c r="F189" s="230">
        <v>282447.35928930534</v>
      </c>
      <c r="G189" s="230">
        <f t="shared" si="1"/>
        <v>187674.53392140532</v>
      </c>
      <c r="H189" s="230">
        <f t="shared" si="0"/>
        <v>1284411.6760785948</v>
      </c>
      <c r="I189" s="230">
        <f t="shared" si="2"/>
        <v>1290751.8867348849</v>
      </c>
      <c r="J189" s="216">
        <f>'Tesouro-BNDES'!B58</f>
        <v>10527.401599999999</v>
      </c>
      <c r="L189" s="2">
        <v>38930</v>
      </c>
      <c r="M189" s="225">
        <f>B189/'PIB - BCB'!$C201</f>
        <v>0.46585881998736139</v>
      </c>
      <c r="N189" s="225">
        <f>O189-'Tesouro-BNDES'!C58</f>
        <v>0.54979040658863887</v>
      </c>
      <c r="O189" s="225">
        <f>(C189-G189)/'PIB - BCB'!C201</f>
        <v>0.55433388398446026</v>
      </c>
      <c r="P189" s="225">
        <f>(I189+G189)/'PIB - BCB'!C201</f>
        <v>0.63806789926557483</v>
      </c>
      <c r="R189" s="14">
        <v>71477.766196374272</v>
      </c>
      <c r="S189" s="14">
        <v>0</v>
      </c>
      <c r="T189" s="234">
        <f>R189/'PIB - BCB'!B201</f>
        <v>6.901883225946627E-2</v>
      </c>
      <c r="U189" s="225">
        <f>(D189+E189)/'PIB - BCB'!C201</f>
        <v>4.3638953946507221E-2</v>
      </c>
    </row>
    <row r="190" spans="1:21">
      <c r="A190" s="2">
        <v>38961</v>
      </c>
      <c r="B190" s="230">
        <v>1088215.74</v>
      </c>
      <c r="C190" s="230">
        <v>1511176.41</v>
      </c>
      <c r="D190" s="230">
        <v>6505.2559632904704</v>
      </c>
      <c r="E190" s="230">
        <v>88363.983851470039</v>
      </c>
      <c r="F190" s="230">
        <v>294759.9735945334</v>
      </c>
      <c r="G190" s="230">
        <f t="shared" si="1"/>
        <v>206395.98974306334</v>
      </c>
      <c r="H190" s="230">
        <f t="shared" si="0"/>
        <v>1304780.4202569365</v>
      </c>
      <c r="I190" s="230">
        <f t="shared" si="2"/>
        <v>1311285.676220227</v>
      </c>
      <c r="J190" s="216">
        <f>'Tesouro-BNDES'!B59</f>
        <v>10465.972728452602</v>
      </c>
      <c r="L190" s="2">
        <v>38961</v>
      </c>
      <c r="M190" s="225">
        <f>B190/'PIB - BCB'!$C202</f>
        <v>0.4657356055241384</v>
      </c>
      <c r="N190" s="225">
        <f>O190-'Tesouro-BNDES'!C59</f>
        <v>0.55394192603602577</v>
      </c>
      <c r="O190" s="225">
        <f>(C190-G190)/'PIB - BCB'!C202</f>
        <v>0.55842116298042521</v>
      </c>
      <c r="P190" s="225">
        <f>(I190+G190)/'PIB - BCB'!C202</f>
        <v>0.64953884023980035</v>
      </c>
      <c r="R190" s="14">
        <v>73392.930528390003</v>
      </c>
      <c r="S190" s="14">
        <v>0</v>
      </c>
      <c r="T190" s="234">
        <f>R190/'PIB - BCB'!B202</f>
        <v>6.9704714665983492E-2</v>
      </c>
      <c r="U190" s="225">
        <f>(D190+E190)/'PIB - BCB'!C202</f>
        <v>4.0602227321893163E-2</v>
      </c>
    </row>
    <row r="191" spans="1:21">
      <c r="A191" s="2">
        <v>38991</v>
      </c>
      <c r="B191" s="230">
        <v>1090807.28</v>
      </c>
      <c r="C191" s="230">
        <v>1514228.7</v>
      </c>
      <c r="D191" s="230">
        <v>2772.7022834079698</v>
      </c>
      <c r="E191" s="230">
        <v>103636.14834031003</v>
      </c>
      <c r="F191" s="230">
        <v>292977.8849013577</v>
      </c>
      <c r="G191" s="230">
        <f t="shared" si="1"/>
        <v>189341.73656104767</v>
      </c>
      <c r="H191" s="230">
        <f t="shared" si="0"/>
        <v>1324886.9634389523</v>
      </c>
      <c r="I191" s="230">
        <f t="shared" si="2"/>
        <v>1327659.6657223604</v>
      </c>
      <c r="J191" s="216">
        <f>'Tesouro-BNDES'!B60</f>
        <v>9741.6900423944899</v>
      </c>
      <c r="L191" s="2">
        <v>38991</v>
      </c>
      <c r="M191" s="225">
        <f>B191/'PIB - BCB'!$C203</f>
        <v>0.46188524904268913</v>
      </c>
      <c r="N191" s="225">
        <f>O191-'Tesouro-BNDES'!C60</f>
        <v>0.55687765682136314</v>
      </c>
      <c r="O191" s="225">
        <f>(C191-G191)/'PIB - BCB'!C203</f>
        <v>0.56100262281107316</v>
      </c>
      <c r="P191" s="225">
        <f>(I191+G191)/'PIB - BCB'!C203</f>
        <v>0.64235047137912438</v>
      </c>
      <c r="R191" s="14">
        <v>78170.857075299442</v>
      </c>
      <c r="S191" s="14">
        <v>0</v>
      </c>
      <c r="T191" s="234">
        <f>R191/'PIB - BCB'!B203</f>
        <v>7.2948816076465653E-2</v>
      </c>
      <c r="U191" s="225">
        <f>(D191+E191)/'PIB - BCB'!C203</f>
        <v>4.5057160299372311E-2</v>
      </c>
    </row>
    <row r="192" spans="1:21">
      <c r="A192" s="2">
        <v>39022</v>
      </c>
      <c r="B192" s="230">
        <v>1098243.73</v>
      </c>
      <c r="C192" s="230">
        <v>1539879.59</v>
      </c>
      <c r="D192" s="230">
        <v>0</v>
      </c>
      <c r="E192" s="230">
        <v>89682.007003820036</v>
      </c>
      <c r="F192" s="230">
        <v>292780.23885624873</v>
      </c>
      <c r="G192" s="230">
        <f t="shared" si="1"/>
        <v>203098.2318524287</v>
      </c>
      <c r="H192" s="230">
        <f t="shared" si="0"/>
        <v>1336781.3581475713</v>
      </c>
      <c r="I192" s="230">
        <f t="shared" si="2"/>
        <v>1336781.3581475713</v>
      </c>
      <c r="J192" s="216">
        <f>'Tesouro-BNDES'!B61</f>
        <v>9778.1384519879612</v>
      </c>
      <c r="L192" s="2">
        <v>39022</v>
      </c>
      <c r="M192" s="225">
        <f>B192/'PIB - BCB'!$C204</f>
        <v>0.46017645233166971</v>
      </c>
      <c r="N192" s="225">
        <f>O192-'Tesouro-BNDES'!C61</f>
        <v>0.55602924668845299</v>
      </c>
      <c r="O192" s="225">
        <f>(C192-G192)/'PIB - BCB'!C204</f>
        <v>0.56012639647436047</v>
      </c>
      <c r="P192" s="225">
        <f>(I192+G192)/'PIB - BCB'!C204</f>
        <v>0.64522683570808648</v>
      </c>
      <c r="R192" s="14">
        <v>83113.970659652143</v>
      </c>
      <c r="S192" s="14">
        <v>0</v>
      </c>
      <c r="T192" s="234">
        <f>R192/'PIB - BCB'!B204</f>
        <v>7.6259115065526989E-2</v>
      </c>
      <c r="U192" s="225">
        <f>(D192+E192)/'PIB - BCB'!C204</f>
        <v>3.7577767751974196E-2</v>
      </c>
    </row>
    <row r="193" spans="1:21">
      <c r="A193" s="2">
        <v>39052</v>
      </c>
      <c r="B193" s="230">
        <v>1120052.6299999999</v>
      </c>
      <c r="C193" s="230">
        <v>1556476.26</v>
      </c>
      <c r="D193" s="230">
        <v>0</v>
      </c>
      <c r="E193" s="230">
        <v>77367.133960890045</v>
      </c>
      <c r="F193" s="230">
        <v>297198.48830107984</v>
      </c>
      <c r="G193" s="230">
        <f t="shared" si="1"/>
        <v>219831.35434018978</v>
      </c>
      <c r="H193" s="230">
        <v>1336644.8999999999</v>
      </c>
      <c r="I193" s="230">
        <f t="shared" si="2"/>
        <v>1336644.8999999999</v>
      </c>
      <c r="J193" s="216">
        <f>'Tesouro-BNDES'!B62</f>
        <v>9953.1892034123302</v>
      </c>
      <c r="L193" s="2">
        <v>39052</v>
      </c>
      <c r="M193" s="225">
        <f>B193/'PIB - BCB'!$C205</f>
        <v>0.46485823589857583</v>
      </c>
      <c r="N193" s="225">
        <f>O193-'Tesouro-BNDES'!C62</f>
        <v>0.55062017120853923</v>
      </c>
      <c r="O193" s="225">
        <f>(C193-G193)/'PIB - BCB'!C205</f>
        <v>0.55475106814207265</v>
      </c>
      <c r="P193" s="225">
        <f>(I193+G193)/'PIB - BCB'!C205</f>
        <v>0.64598822093797836</v>
      </c>
      <c r="R193" s="14">
        <v>85838.864401127765</v>
      </c>
      <c r="S193" s="14">
        <v>0</v>
      </c>
      <c r="T193" s="234">
        <f>R193/'PIB - BCB'!B205</f>
        <v>7.753270787389005E-2</v>
      </c>
      <c r="U193" s="225">
        <f>(D193+E193)/'PIB - BCB'!C205</f>
        <v>3.2109874524010665E-2</v>
      </c>
    </row>
    <row r="194" spans="1:21">
      <c r="A194" s="2">
        <v>39083</v>
      </c>
      <c r="B194" s="230">
        <v>1118604.96</v>
      </c>
      <c r="C194" s="230">
        <v>1548742.58</v>
      </c>
      <c r="D194" s="230">
        <v>0</v>
      </c>
      <c r="E194" s="230">
        <v>117347.74323601004</v>
      </c>
      <c r="F194" s="230">
        <v>298638.41304351768</v>
      </c>
      <c r="G194" s="230">
        <f t="shared" si="1"/>
        <v>181290.66980750766</v>
      </c>
      <c r="H194" s="230">
        <v>1367451.91</v>
      </c>
      <c r="I194" s="230">
        <f t="shared" si="2"/>
        <v>1367451.91</v>
      </c>
      <c r="J194" s="216">
        <f>'Tesouro-BNDES'!B63</f>
        <v>8579.9549999975097</v>
      </c>
      <c r="L194" s="2">
        <v>39083</v>
      </c>
      <c r="M194" s="225">
        <f>B194/'PIB - BCB'!$C206</f>
        <v>0.45938305859793838</v>
      </c>
      <c r="N194" s="225">
        <f>O194-'Tesouro-BNDES'!C63</f>
        <v>0.55805469968530175</v>
      </c>
      <c r="O194" s="225">
        <f>(C194-G194)/'PIB - BCB'!C206</f>
        <v>0.56157827244912317</v>
      </c>
      <c r="P194" s="225">
        <f>(I194+G194)/'PIB - BCB'!C206</f>
        <v>0.63602981278827375</v>
      </c>
      <c r="R194" s="14">
        <v>91086.10122607075</v>
      </c>
      <c r="S194" s="14">
        <v>0</v>
      </c>
      <c r="T194" s="234">
        <f>R194/'PIB - BCB'!B206</f>
        <v>8.0741070790027666E-2</v>
      </c>
      <c r="U194" s="225">
        <f>(D194+E194)/'PIB - BCB'!C206</f>
        <v>4.8191780954845602E-2</v>
      </c>
    </row>
    <row r="195" spans="1:21">
      <c r="A195" s="2">
        <v>39114</v>
      </c>
      <c r="B195" s="230">
        <v>1127618.55</v>
      </c>
      <c r="C195" s="230">
        <v>1590994.71</v>
      </c>
      <c r="D195" s="230">
        <v>0</v>
      </c>
      <c r="E195" s="230">
        <v>117681.77018518004</v>
      </c>
      <c r="F195" s="230">
        <v>309592.7759140628</v>
      </c>
      <c r="G195" s="230">
        <f t="shared" si="1"/>
        <v>191911.00572888277</v>
      </c>
      <c r="H195" s="230">
        <v>1399083.71</v>
      </c>
      <c r="I195" s="230">
        <f t="shared" si="2"/>
        <v>1399083.71</v>
      </c>
      <c r="J195" s="216">
        <f>'Tesouro-BNDES'!B64</f>
        <v>8691.4417000000194</v>
      </c>
      <c r="L195" s="2">
        <v>39114</v>
      </c>
      <c r="M195" s="225">
        <f>B195/'PIB - BCB'!$C207</f>
        <v>0.45852368537188343</v>
      </c>
      <c r="N195" s="225">
        <f>O195-'Tesouro-BNDES'!C64</f>
        <v>0.56537539609175469</v>
      </c>
      <c r="O195" s="225">
        <f>(C195-G195)/'PIB - BCB'!C207</f>
        <v>0.56890959822019505</v>
      </c>
      <c r="P195" s="225">
        <f>(I195+G195)/'PIB - BCB'!C207</f>
        <v>0.64694639908433516</v>
      </c>
      <c r="R195" s="14">
        <v>101069.72534071957</v>
      </c>
      <c r="S195" s="14">
        <v>0</v>
      </c>
      <c r="T195" s="234">
        <f>R195/'PIB - BCB'!B207</f>
        <v>8.798449523968338E-2</v>
      </c>
      <c r="U195" s="225">
        <f>(D195+E195)/'PIB - BCB'!C207</f>
        <v>4.7852954322537333E-2</v>
      </c>
    </row>
    <row r="196" spans="1:21">
      <c r="A196" s="2">
        <v>39142</v>
      </c>
      <c r="B196" s="230">
        <v>1139113.8700000001</v>
      </c>
      <c r="C196" s="230">
        <v>1603665.23</v>
      </c>
      <c r="D196" s="230">
        <v>0</v>
      </c>
      <c r="E196" s="230">
        <v>125406.59729278003</v>
      </c>
      <c r="F196" s="230">
        <v>305798.37880222395</v>
      </c>
      <c r="G196" s="230">
        <f t="shared" si="1"/>
        <v>180391.78150944391</v>
      </c>
      <c r="H196" s="230">
        <v>1423273.45</v>
      </c>
      <c r="I196" s="230">
        <f t="shared" si="2"/>
        <v>1423273.45</v>
      </c>
      <c r="J196" s="216">
        <f>'Tesouro-BNDES'!B65</f>
        <v>8548.9704000025304</v>
      </c>
      <c r="L196" s="2">
        <v>39142</v>
      </c>
      <c r="M196" s="225">
        <f>B196/'PIB - BCB'!$C208</f>
        <v>0.45810050862572532</v>
      </c>
      <c r="N196" s="225">
        <f>O196-'Tesouro-BNDES'!C65</f>
        <v>0.56893873391125183</v>
      </c>
      <c r="O196" s="225">
        <f>(C196-G196)/'PIB - BCB'!C208</f>
        <v>0.5723767463800733</v>
      </c>
      <c r="P196" s="225">
        <f>(I196+G196)/'PIB - BCB'!C208</f>
        <v>0.64492223083884292</v>
      </c>
      <c r="R196" s="14">
        <v>109531.36023810918</v>
      </c>
      <c r="S196" s="14">
        <v>0</v>
      </c>
      <c r="T196" s="234">
        <f>R196/'PIB - BCB'!B208</f>
        <v>9.3468276168837447E-2</v>
      </c>
      <c r="U196" s="225">
        <f>(D196+E196)/'PIB - BCB'!C208</f>
        <v>5.0432908875777303E-2</v>
      </c>
    </row>
    <row r="197" spans="1:21">
      <c r="A197" s="2">
        <v>39173</v>
      </c>
      <c r="B197" s="230">
        <v>1134706.67</v>
      </c>
      <c r="C197" s="230">
        <v>1602390.12</v>
      </c>
      <c r="D197" s="230">
        <v>0</v>
      </c>
      <c r="E197" s="230">
        <v>135543.54617752993</v>
      </c>
      <c r="F197" s="230">
        <v>299078.81232111552</v>
      </c>
      <c r="G197" s="230">
        <f t="shared" si="1"/>
        <v>163535.26614358558</v>
      </c>
      <c r="H197" s="230">
        <v>1438854.85</v>
      </c>
      <c r="I197" s="230">
        <f t="shared" si="2"/>
        <v>1438854.85</v>
      </c>
      <c r="J197" s="216">
        <f>'Tesouro-BNDES'!B66</f>
        <v>7633.9144000021706</v>
      </c>
      <c r="L197" s="2">
        <v>39173</v>
      </c>
      <c r="M197" s="225">
        <f>B197/'PIB - BCB'!$C209</f>
        <v>0.45087077905657741</v>
      </c>
      <c r="N197" s="225">
        <f>O197-'Tesouro-BNDES'!C66</f>
        <v>0.5686894393374804</v>
      </c>
      <c r="O197" s="225">
        <f>(C197-G197)/'PIB - BCB'!C209</f>
        <v>0.57172274214936936</v>
      </c>
      <c r="P197" s="225">
        <f>(I197+G197)/'PIB - BCB'!C209</f>
        <v>0.63670277008085097</v>
      </c>
      <c r="R197" s="14">
        <v>121830.35992515678</v>
      </c>
      <c r="S197" s="14">
        <v>0</v>
      </c>
      <c r="T197" s="234">
        <f>R197/'PIB - BCB'!B209</f>
        <v>0.10188648753594558</v>
      </c>
      <c r="U197" s="225">
        <f>(D197+E197)/'PIB - BCB'!C209</f>
        <v>5.3857640813157553E-2</v>
      </c>
    </row>
    <row r="198" spans="1:21">
      <c r="A198" s="2">
        <v>39203</v>
      </c>
      <c r="B198" s="230">
        <v>1151502.6299999999</v>
      </c>
      <c r="C198" s="230">
        <v>1628950.42</v>
      </c>
      <c r="D198" s="230">
        <v>0</v>
      </c>
      <c r="E198" s="230">
        <v>157911.44963593993</v>
      </c>
      <c r="F198" s="230">
        <v>312526.66743179382</v>
      </c>
      <c r="G198" s="230">
        <f t="shared" ref="G198:G261" si="3">F198-E198</f>
        <v>154615.21779585388</v>
      </c>
      <c r="H198" s="230">
        <v>1474335.2</v>
      </c>
      <c r="I198" s="230">
        <f t="shared" ref="I198:I261" si="4">H198+D198</f>
        <v>1474335.2</v>
      </c>
      <c r="J198" s="216">
        <f>'Tesouro-BNDES'!B67</f>
        <v>7615.576800004781</v>
      </c>
      <c r="L198" s="2">
        <v>39203</v>
      </c>
      <c r="M198" s="225">
        <f>B198/'PIB - BCB'!$C210</f>
        <v>0.45239217876800858</v>
      </c>
      <c r="N198" s="225">
        <f>O198-'Tesouro-BNDES'!C67</f>
        <v>0.57623184671178473</v>
      </c>
      <c r="O198" s="225">
        <f>(C198-G198)/'PIB - BCB'!C210</f>
        <v>0.5792237872348639</v>
      </c>
      <c r="P198" s="225">
        <f>(I198+G198)/'PIB - BCB'!C210</f>
        <v>0.63996764697942921</v>
      </c>
      <c r="R198" s="14">
        <v>136418.98893439386</v>
      </c>
      <c r="S198" s="14">
        <v>0</v>
      </c>
      <c r="T198" s="234">
        <f>R198/'PIB - BCB'!B210</f>
        <v>0.11185505875623161</v>
      </c>
      <c r="U198" s="225">
        <f>(D198+E198)/'PIB - BCB'!C210</f>
        <v>6.2038855050828269E-2</v>
      </c>
    </row>
    <row r="199" spans="1:21">
      <c r="A199" s="2">
        <v>39234</v>
      </c>
      <c r="B199" s="230">
        <v>1153731.32</v>
      </c>
      <c r="C199" s="230">
        <v>1655279.24</v>
      </c>
      <c r="D199" s="230">
        <v>0</v>
      </c>
      <c r="E199" s="230">
        <v>156960.63667375993</v>
      </c>
      <c r="F199" s="230">
        <v>312781.1540725563</v>
      </c>
      <c r="G199" s="230">
        <f t="shared" si="3"/>
        <v>155820.51739879636</v>
      </c>
      <c r="H199" s="230">
        <v>1499458.73</v>
      </c>
      <c r="I199" s="230">
        <f t="shared" si="4"/>
        <v>1499458.73</v>
      </c>
      <c r="J199" s="216">
        <f>'Tesouro-BNDES'!B68</f>
        <v>7701.5994000000001</v>
      </c>
      <c r="L199" s="2">
        <v>39234</v>
      </c>
      <c r="M199" s="225">
        <f>B199/'PIB - BCB'!$C211</f>
        <v>0.44800223105811049</v>
      </c>
      <c r="N199" s="225">
        <f>O199-'Tesouro-BNDES'!C68</f>
        <v>0.57926009964864944</v>
      </c>
      <c r="O199" s="225">
        <f>(C199-G199)/'PIB - BCB'!C211</f>
        <v>0.58225068649855471</v>
      </c>
      <c r="P199" s="225">
        <f>(I199+G199)/'PIB - BCB'!C211</f>
        <v>0.64275692529422768</v>
      </c>
      <c r="R199" s="14">
        <v>147101.02728302922</v>
      </c>
      <c r="S199" s="14">
        <v>0</v>
      </c>
      <c r="T199" s="234">
        <f>R199/'PIB - BCB'!B211</f>
        <v>0.11822104471234089</v>
      </c>
      <c r="U199" s="225">
        <f>(D199+E199)/'PIB - BCB'!C211</f>
        <v>6.0948952498009613E-2</v>
      </c>
    </row>
    <row r="200" spans="1:21">
      <c r="A200" s="2">
        <v>39264</v>
      </c>
      <c r="B200" s="230">
        <v>1164162.3600000001</v>
      </c>
      <c r="C200" s="230">
        <v>1617527.86</v>
      </c>
      <c r="D200" s="230">
        <v>0</v>
      </c>
      <c r="E200" s="230">
        <v>210726.05770846995</v>
      </c>
      <c r="F200" s="230">
        <v>310379.92106308683</v>
      </c>
      <c r="G200" s="230">
        <f t="shared" si="3"/>
        <v>99653.863354616886</v>
      </c>
      <c r="H200" s="230">
        <v>1517874</v>
      </c>
      <c r="I200" s="230">
        <f t="shared" si="4"/>
        <v>1517874</v>
      </c>
      <c r="J200" s="216">
        <f>'Tesouro-BNDES'!B69</f>
        <v>6981.4418999999998</v>
      </c>
      <c r="L200" s="2">
        <v>39264</v>
      </c>
      <c r="M200" s="225">
        <f>B200/'PIB - BCB'!$C212</f>
        <v>0.4473882740207657</v>
      </c>
      <c r="N200" s="225">
        <f>O200-'Tesouro-BNDES'!C69</f>
        <v>0.58063689011416086</v>
      </c>
      <c r="O200" s="225">
        <f>(C200-G200)/'PIB - BCB'!C212</f>
        <v>0.58331986230870703</v>
      </c>
      <c r="P200" s="225">
        <f>(I200+G200)/'PIB - BCB'!C212</f>
        <v>0.62161690141460924</v>
      </c>
      <c r="R200" s="14">
        <v>155909.52957457476</v>
      </c>
      <c r="S200" s="14">
        <v>0</v>
      </c>
      <c r="T200" s="234">
        <f>R200/'PIB - BCB'!B212</f>
        <v>0.12286305395287103</v>
      </c>
      <c r="U200" s="225">
        <f>(D200+E200)/'PIB - BCB'!C212</f>
        <v>8.0982146896926496E-2</v>
      </c>
    </row>
    <row r="201" spans="1:21">
      <c r="A201" s="2">
        <v>39295</v>
      </c>
      <c r="B201" s="230">
        <v>1158709.1200000001</v>
      </c>
      <c r="C201" s="230">
        <v>1646828.76</v>
      </c>
      <c r="D201" s="230">
        <v>0</v>
      </c>
      <c r="E201" s="230">
        <v>205210.92647234991</v>
      </c>
      <c r="F201" s="230">
        <v>315772.15574433003</v>
      </c>
      <c r="G201" s="230">
        <f t="shared" si="3"/>
        <v>110561.22927198012</v>
      </c>
      <c r="H201" s="230">
        <v>1536267.53</v>
      </c>
      <c r="I201" s="230">
        <f t="shared" si="4"/>
        <v>1536267.53</v>
      </c>
      <c r="J201" s="216">
        <f>'Tesouro-BNDES'!B70</f>
        <v>6946.4480999999996</v>
      </c>
      <c r="L201" s="2">
        <v>39295</v>
      </c>
      <c r="M201" s="225">
        <f>B201/'PIB - BCB'!$C213</f>
        <v>0.44102138790359452</v>
      </c>
      <c r="N201" s="225">
        <f>O201-'Tesouro-BNDES'!C70</f>
        <v>0.58208164134484164</v>
      </c>
      <c r="O201" s="225">
        <f>(C201-G201)/'PIB - BCB'!C213</f>
        <v>0.58472555958901862</v>
      </c>
      <c r="P201" s="225">
        <f>(I201+G201)/'PIB - BCB'!C213</f>
        <v>0.62680675634423522</v>
      </c>
      <c r="R201" s="14">
        <v>161096.50998837466</v>
      </c>
      <c r="S201" s="14">
        <v>0</v>
      </c>
      <c r="T201" s="234">
        <f>R201/'PIB - BCB'!B213</f>
        <v>0.12458481268826338</v>
      </c>
      <c r="U201" s="225">
        <f>(D201+E201)/'PIB - BCB'!C213</f>
        <v>7.8106235675281674E-2</v>
      </c>
    </row>
    <row r="202" spans="1:21">
      <c r="A202" s="2">
        <v>39326</v>
      </c>
      <c r="B202" s="230">
        <v>1181191.02</v>
      </c>
      <c r="C202" s="230">
        <v>1654861.9</v>
      </c>
      <c r="D202" s="230">
        <v>0</v>
      </c>
      <c r="E202" s="230">
        <v>196836.06045290991</v>
      </c>
      <c r="F202" s="230">
        <v>318266.20212044218</v>
      </c>
      <c r="G202" s="230">
        <f t="shared" si="3"/>
        <v>121430.14166753227</v>
      </c>
      <c r="H202" s="230">
        <v>1533431.76</v>
      </c>
      <c r="I202" s="230">
        <f t="shared" si="4"/>
        <v>1533431.76</v>
      </c>
      <c r="J202" s="216">
        <f>'Tesouro-BNDES'!B71</f>
        <v>6920.2281611600001</v>
      </c>
      <c r="L202" s="2">
        <v>39326</v>
      </c>
      <c r="M202" s="225">
        <f>B202/'PIB - BCB'!$C214</f>
        <v>0.44585385039738179</v>
      </c>
      <c r="N202" s="225">
        <f>O202-'Tesouro-BNDES'!C71</f>
        <v>0.57619896517912617</v>
      </c>
      <c r="O202" s="225">
        <f>(C202-G202)/'PIB - BCB'!C214</f>
        <v>0.57881108321849428</v>
      </c>
      <c r="P202" s="225">
        <f>(I202+G202)/'PIB - BCB'!C214</f>
        <v>0.62464625809160201</v>
      </c>
      <c r="R202" s="14">
        <v>162962.20410749433</v>
      </c>
      <c r="S202" s="14">
        <v>0</v>
      </c>
      <c r="T202" s="234">
        <f>R202/'PIB - BCB'!B214</f>
        <v>0.12378001249290327</v>
      </c>
      <c r="U202" s="225">
        <f>(D202+E202)/'PIB - BCB'!C214</f>
        <v>7.4297987339915342E-2</v>
      </c>
    </row>
    <row r="203" spans="1:21">
      <c r="A203" s="2">
        <v>39356</v>
      </c>
      <c r="B203" s="230">
        <v>1193567.43</v>
      </c>
      <c r="C203" s="230">
        <v>1678387.34</v>
      </c>
      <c r="D203" s="230">
        <v>0</v>
      </c>
      <c r="E203" s="230">
        <v>211613.36503246991</v>
      </c>
      <c r="F203" s="230">
        <v>351713.64158420428</v>
      </c>
      <c r="G203" s="230">
        <f t="shared" si="3"/>
        <v>140100.27655173437</v>
      </c>
      <c r="H203" s="230">
        <v>1538287.06</v>
      </c>
      <c r="I203" s="230">
        <f t="shared" si="4"/>
        <v>1538287.06</v>
      </c>
      <c r="J203" s="216">
        <f>'Tesouro-BNDES'!B72</f>
        <v>6403.4734999999991</v>
      </c>
      <c r="L203" s="2">
        <v>39356</v>
      </c>
      <c r="M203" s="225">
        <f>B203/'PIB - BCB'!$C215</f>
        <v>0.44586903913123088</v>
      </c>
      <c r="N203" s="225">
        <f>O203-'Tesouro-BNDES'!C72</f>
        <v>0.57225042100146262</v>
      </c>
      <c r="O203" s="225">
        <f>(C203-G203)/'PIB - BCB'!C215</f>
        <v>0.57464250250836779</v>
      </c>
      <c r="P203" s="225">
        <f>(I203+G203)/'PIB - BCB'!C215</f>
        <v>0.62697835935280821</v>
      </c>
      <c r="R203" s="14">
        <v>167866.67444433208</v>
      </c>
      <c r="S203" s="14">
        <v>0</v>
      </c>
      <c r="T203" s="234">
        <f>R203/'PIB - BCB'!B215</f>
        <v>0.12480960670427714</v>
      </c>
      <c r="U203" s="225">
        <f>(D203+E203)/'PIB - BCB'!C215</f>
        <v>7.905028686511141E-2</v>
      </c>
    </row>
    <row r="204" spans="1:21">
      <c r="A204" s="2">
        <v>39387</v>
      </c>
      <c r="B204" s="230">
        <v>1190210.54</v>
      </c>
      <c r="C204" s="230">
        <v>1704366.5</v>
      </c>
      <c r="D204" s="230">
        <v>0</v>
      </c>
      <c r="E204" s="230">
        <v>194413.06131529991</v>
      </c>
      <c r="F204" s="230">
        <v>353823.82667385513</v>
      </c>
      <c r="G204" s="230">
        <f t="shared" si="3"/>
        <v>159410.76535855522</v>
      </c>
      <c r="H204" s="230">
        <v>1544955.73</v>
      </c>
      <c r="I204" s="230">
        <f t="shared" si="4"/>
        <v>1544955.73</v>
      </c>
      <c r="J204" s="216">
        <f>'Tesouro-BNDES'!B73</f>
        <v>6451.4353999999994</v>
      </c>
      <c r="L204" s="2">
        <v>39387</v>
      </c>
      <c r="M204" s="225">
        <f>B204/'PIB - BCB'!$C216</f>
        <v>0.44095574143224509</v>
      </c>
      <c r="N204" s="225">
        <f>O204-'Tesouro-BNDES'!C73</f>
        <v>0.5699935273373633</v>
      </c>
      <c r="O204" s="225">
        <f>(C204-G204)/'PIB - BCB'!C216</f>
        <v>0.57238369057697736</v>
      </c>
      <c r="P204" s="225">
        <f>(I204+G204)/'PIB - BCB'!C216</f>
        <v>0.63144306521861981</v>
      </c>
      <c r="R204" s="14">
        <v>177059.58984755195</v>
      </c>
      <c r="S204" s="14">
        <v>0</v>
      </c>
      <c r="T204" s="234">
        <f>R204/'PIB - BCB'!B216</f>
        <v>0.12908125069534754</v>
      </c>
      <c r="U204" s="225">
        <f>(D204+E204)/'PIB - BCB'!C216</f>
        <v>7.20272193156688E-2</v>
      </c>
    </row>
    <row r="205" spans="1:21">
      <c r="A205" s="2">
        <v>39417</v>
      </c>
      <c r="B205" s="230">
        <v>1211762.25</v>
      </c>
      <c r="C205" s="230">
        <v>1714436.48</v>
      </c>
      <c r="D205" s="230">
        <v>0</v>
      </c>
      <c r="E205" s="230">
        <v>187416.20642945994</v>
      </c>
      <c r="F205" s="230">
        <v>359000.85770626017</v>
      </c>
      <c r="G205" s="230">
        <f t="shared" si="3"/>
        <v>171584.65127680023</v>
      </c>
      <c r="H205" s="230">
        <v>1542851.83</v>
      </c>
      <c r="I205" s="230">
        <f t="shared" si="4"/>
        <v>1542851.83</v>
      </c>
      <c r="J205" s="216">
        <f>'Tesouro-BNDES'!B74</f>
        <v>6645.40618696</v>
      </c>
      <c r="L205" s="2">
        <v>39417</v>
      </c>
      <c r="M205" s="225">
        <f>B205/'PIB - BCB'!$C217</f>
        <v>0.44545777174698814</v>
      </c>
      <c r="N205" s="225">
        <f>O205-'Tesouro-BNDES'!C74</f>
        <v>0.56472718961694468</v>
      </c>
      <c r="O205" s="225">
        <f>(C205-G205)/'PIB - BCB'!C217</f>
        <v>0.56717011753650715</v>
      </c>
      <c r="P205" s="225">
        <f>(I205+G205)/'PIB - BCB'!C217</f>
        <v>0.63024661376545643</v>
      </c>
      <c r="R205" s="14">
        <v>180333.60870936123</v>
      </c>
      <c r="S205" s="14">
        <v>0</v>
      </c>
      <c r="T205" s="234">
        <f>R205/'PIB - BCB'!B217</f>
        <v>0.12910509451936197</v>
      </c>
      <c r="U205" s="225">
        <f>(D205+E205)/'PIB - BCB'!C217</f>
        <v>6.8896357932705682E-2</v>
      </c>
    </row>
    <row r="206" spans="1:21">
      <c r="A206" s="2">
        <v>39448</v>
      </c>
      <c r="B206" s="230">
        <v>1200436.07</v>
      </c>
      <c r="C206" s="230">
        <v>1683589.16</v>
      </c>
      <c r="D206" s="230">
        <v>0</v>
      </c>
      <c r="E206" s="230">
        <v>250135.70820983991</v>
      </c>
      <c r="F206" s="230">
        <v>354250.58171621151</v>
      </c>
      <c r="G206" s="230">
        <f t="shared" si="3"/>
        <v>104114.8735063716</v>
      </c>
      <c r="H206" s="230">
        <v>1579474.28</v>
      </c>
      <c r="I206" s="230">
        <f t="shared" si="4"/>
        <v>1579474.28</v>
      </c>
      <c r="J206" s="216">
        <f>'Tesouro-BNDES'!B75</f>
        <v>6596.0101999999997</v>
      </c>
      <c r="L206" s="2">
        <v>39448</v>
      </c>
      <c r="M206" s="225">
        <f>B206/'PIB - BCB'!$C218</f>
        <v>0.4370975070642979</v>
      </c>
      <c r="N206" s="225">
        <f>O206-'Tesouro-BNDES'!C75</f>
        <v>0.57270952670018904</v>
      </c>
      <c r="O206" s="225">
        <f>(C206-G206)/'PIB - BCB'!C218</f>
        <v>0.57511123695119026</v>
      </c>
      <c r="P206" s="225">
        <f>(I206+G206)/'PIB - BCB'!C218</f>
        <v>0.61302108484471529</v>
      </c>
      <c r="R206" s="14">
        <v>187507.15337783995</v>
      </c>
      <c r="S206" s="14">
        <v>0</v>
      </c>
      <c r="T206" s="234">
        <f>R206/'PIB - BCB'!B218</f>
        <v>0.13186425980406066</v>
      </c>
      <c r="U206" s="225">
        <f>(D206+E206)/'PIB - BCB'!C218</f>
        <v>9.1078314971228466E-2</v>
      </c>
    </row>
    <row r="207" spans="1:21">
      <c r="A207" s="2">
        <v>39479</v>
      </c>
      <c r="B207" s="230">
        <v>1216003.8500000001</v>
      </c>
      <c r="C207" s="230">
        <v>1718642.58</v>
      </c>
      <c r="D207" s="230">
        <v>0</v>
      </c>
      <c r="E207" s="230">
        <v>221472.79160167993</v>
      </c>
      <c r="F207" s="230">
        <v>356221.45847786078</v>
      </c>
      <c r="G207" s="230">
        <f t="shared" si="3"/>
        <v>134748.66687618085</v>
      </c>
      <c r="H207" s="230">
        <v>1583893.92</v>
      </c>
      <c r="I207" s="230">
        <f t="shared" si="4"/>
        <v>1583893.92</v>
      </c>
      <c r="J207" s="216">
        <f>'Tesouro-BNDES'!B76</f>
        <v>6674.0051000000003</v>
      </c>
      <c r="L207" s="2">
        <v>39479</v>
      </c>
      <c r="M207" s="225">
        <f>B207/'PIB - BCB'!$C219</f>
        <v>0.43798526479601213</v>
      </c>
      <c r="N207" s="225">
        <f>O207-'Tesouro-BNDES'!C76</f>
        <v>0.56808954927022171</v>
      </c>
      <c r="O207" s="225">
        <f>(C207-G207)/'PIB - BCB'!C219</f>
        <v>0.57049341985909641</v>
      </c>
      <c r="P207" s="225">
        <f>(I207+G207)/'PIB - BCB'!C219</f>
        <v>0.61902775102452778</v>
      </c>
      <c r="R207" s="14">
        <v>192901.82021788036</v>
      </c>
      <c r="S207" s="14">
        <v>0</v>
      </c>
      <c r="T207" s="234">
        <f>R207/'PIB - BCB'!B219</f>
        <v>0.1331772733766578</v>
      </c>
      <c r="U207" s="225">
        <f>(D207+E207)/'PIB - BCB'!C219</f>
        <v>7.9770980391857954E-2</v>
      </c>
    </row>
    <row r="208" spans="1:21">
      <c r="A208" s="2">
        <v>39508</v>
      </c>
      <c r="B208" s="230">
        <v>1204373.19</v>
      </c>
      <c r="C208" s="230">
        <v>1734727.19</v>
      </c>
      <c r="D208" s="230">
        <v>0</v>
      </c>
      <c r="E208" s="230">
        <v>227320.19960658991</v>
      </c>
      <c r="F208" s="230">
        <v>362998.87769155856</v>
      </c>
      <c r="G208" s="230">
        <f t="shared" si="3"/>
        <v>135678.67808496865</v>
      </c>
      <c r="H208" s="230">
        <v>1599048.51</v>
      </c>
      <c r="I208" s="230">
        <f t="shared" si="4"/>
        <v>1599048.51</v>
      </c>
      <c r="J208" s="216">
        <f>'Tesouro-BNDES'!B77</f>
        <v>16888.624299999999</v>
      </c>
      <c r="L208" s="2">
        <v>39508</v>
      </c>
      <c r="M208" s="225">
        <f>B208/'PIB - BCB'!$C220</f>
        <v>0.42999580634077272</v>
      </c>
      <c r="N208" s="225">
        <f>O208-'Tesouro-BNDES'!C77</f>
        <v>0.56487650363177866</v>
      </c>
      <c r="O208" s="225">
        <f>(C208-G208)/'PIB - BCB'!C220</f>
        <v>0.57090622737867214</v>
      </c>
      <c r="P208" s="225">
        <f>(I208+G208)/'PIB - BCB'!C220</f>
        <v>0.61934741010123062</v>
      </c>
      <c r="R208" s="14">
        <v>195231.61486956035</v>
      </c>
      <c r="S208" s="14">
        <v>0</v>
      </c>
      <c r="T208" s="234">
        <f>R208/'PIB - BCB'!B220</f>
        <v>0.13267010035599053</v>
      </c>
      <c r="U208" s="225">
        <f>(D208+E208)/'PIB - BCB'!C220</f>
        <v>8.1159837614270577E-2</v>
      </c>
    </row>
    <row r="209" spans="1:21">
      <c r="A209" s="2">
        <v>39539</v>
      </c>
      <c r="B209" s="230">
        <v>1213886.26</v>
      </c>
      <c r="C209" s="230">
        <v>1696036.28</v>
      </c>
      <c r="D209" s="230">
        <v>0</v>
      </c>
      <c r="E209" s="230">
        <v>268573.6935107499</v>
      </c>
      <c r="F209" s="230">
        <v>362253.04065583722</v>
      </c>
      <c r="G209" s="230">
        <f t="shared" si="3"/>
        <v>93679.347145087318</v>
      </c>
      <c r="H209" s="230">
        <v>1602356.93</v>
      </c>
      <c r="I209" s="230">
        <f t="shared" si="4"/>
        <v>1602356.93</v>
      </c>
      <c r="J209" s="216">
        <f>'Tesouro-BNDES'!B78</f>
        <v>16624.274699999998</v>
      </c>
      <c r="L209" s="2">
        <v>39539</v>
      </c>
      <c r="M209" s="225">
        <f>B209/'PIB - BCB'!$C221</f>
        <v>0.42824475274291945</v>
      </c>
      <c r="N209" s="225">
        <f>O209-'Tesouro-BNDES'!C78</f>
        <v>0.55942777547208011</v>
      </c>
      <c r="O209" s="225">
        <f>(C209-G209)/'PIB - BCB'!C221</f>
        <v>0.56529262347557585</v>
      </c>
      <c r="P209" s="225">
        <f>(I209+G209)/'PIB - BCB'!C221</f>
        <v>0.59834159103919637</v>
      </c>
      <c r="R209" s="14">
        <v>195766.85858139582</v>
      </c>
      <c r="S209" s="14">
        <v>0</v>
      </c>
      <c r="T209" s="234">
        <f>R209/'PIB - BCB'!B221</f>
        <v>0.13057278235901576</v>
      </c>
      <c r="U209" s="225">
        <f>(D209+E209)/'PIB - BCB'!C221</f>
        <v>9.4749630802117929E-2</v>
      </c>
    </row>
    <row r="210" spans="1:21">
      <c r="A210" s="2">
        <v>39569</v>
      </c>
      <c r="B210" s="230">
        <v>1232019.3999999999</v>
      </c>
      <c r="C210" s="230">
        <v>1718938.97</v>
      </c>
      <c r="D210" s="230">
        <v>0</v>
      </c>
      <c r="E210" s="230">
        <v>246816.73259760992</v>
      </c>
      <c r="F210" s="230">
        <v>367344.6799572967</v>
      </c>
      <c r="G210" s="230">
        <f t="shared" si="3"/>
        <v>120527.94735968678</v>
      </c>
      <c r="H210" s="230">
        <v>1598411.02</v>
      </c>
      <c r="I210" s="230">
        <f t="shared" si="4"/>
        <v>1598411.02</v>
      </c>
      <c r="J210" s="216">
        <f>'Tesouro-BNDES'!B79</f>
        <v>16460.6391</v>
      </c>
      <c r="L210" s="2">
        <v>39569</v>
      </c>
      <c r="M210" s="225">
        <f>B210/'PIB - BCB'!$C222</f>
        <v>0.43033030614235834</v>
      </c>
      <c r="N210" s="225">
        <f>O210-'Tesouro-BNDES'!C79</f>
        <v>0.55255720230616845</v>
      </c>
      <c r="O210" s="225">
        <f>(C210-G210)/'PIB - BCB'!C222</f>
        <v>0.5583067155550685</v>
      </c>
      <c r="P210" s="225">
        <f>(I210+G210)/'PIB - BCB'!C222</f>
        <v>0.60040575015614484</v>
      </c>
      <c r="R210" s="14">
        <v>197906.27405183896</v>
      </c>
      <c r="S210" s="14">
        <v>0</v>
      </c>
      <c r="T210" s="234">
        <f>R210/'PIB - BCB'!B222</f>
        <v>0.12991337898111421</v>
      </c>
      <c r="U210" s="225">
        <f>(D210+E210)/'PIB - BCB'!C222</f>
        <v>8.621026592583371E-2</v>
      </c>
    </row>
    <row r="211" spans="1:21">
      <c r="A211" s="2">
        <v>39600</v>
      </c>
      <c r="B211" s="230">
        <v>1243642.8400000001</v>
      </c>
      <c r="C211" s="230">
        <v>1779756.82</v>
      </c>
      <c r="D211" s="230">
        <v>0</v>
      </c>
      <c r="E211" s="230">
        <v>256044.64943497992</v>
      </c>
      <c r="F211" s="230">
        <v>423664.73996690067</v>
      </c>
      <c r="G211" s="230">
        <f t="shared" si="3"/>
        <v>167620.09053192075</v>
      </c>
      <c r="H211" s="230">
        <v>1612136.73</v>
      </c>
      <c r="I211" s="230">
        <f t="shared" si="4"/>
        <v>1612136.73</v>
      </c>
      <c r="J211" s="216">
        <f>'Tesouro-BNDES'!B80</f>
        <v>18734.2166</v>
      </c>
      <c r="L211" s="2">
        <v>39600</v>
      </c>
      <c r="M211" s="225">
        <f>B211/'PIB - BCB'!$C223</f>
        <v>0.42887702371529618</v>
      </c>
      <c r="N211" s="225">
        <f>O211-'Tesouro-BNDES'!C80</f>
        <v>0.54949355660611998</v>
      </c>
      <c r="O211" s="225">
        <f>(C211-G211)/'PIB - BCB'!C223</f>
        <v>0.5559541534902267</v>
      </c>
      <c r="P211" s="225">
        <f>(I211+G211)/'PIB - BCB'!C223</f>
        <v>0.61375885710621603</v>
      </c>
      <c r="R211" s="14">
        <v>200827.06314200291</v>
      </c>
      <c r="S211" s="14">
        <v>0</v>
      </c>
      <c r="T211" s="234">
        <f>R211/'PIB - BCB'!B223</f>
        <v>0.12940355009072679</v>
      </c>
      <c r="U211" s="225">
        <f>(D211+E211)/'PIB - BCB'!C223</f>
        <v>8.8298395372019001E-2</v>
      </c>
    </row>
    <row r="212" spans="1:21">
      <c r="A212" s="2">
        <v>39630</v>
      </c>
      <c r="B212" s="230">
        <v>1256659.75</v>
      </c>
      <c r="C212" s="230">
        <v>1708424.95</v>
      </c>
      <c r="D212" s="230">
        <v>0</v>
      </c>
      <c r="E212" s="230">
        <v>322870.62072163989</v>
      </c>
      <c r="F212" s="230">
        <v>398581.89358379383</v>
      </c>
      <c r="G212" s="230">
        <f t="shared" si="3"/>
        <v>75711.272862153943</v>
      </c>
      <c r="H212" s="230">
        <v>1632713.68</v>
      </c>
      <c r="I212" s="230">
        <f t="shared" si="4"/>
        <v>1632713.68</v>
      </c>
      <c r="J212" s="216">
        <f>'Tesouro-BNDES'!B81</f>
        <v>18690.144384589999</v>
      </c>
      <c r="L212" s="2">
        <v>39630</v>
      </c>
      <c r="M212" s="225">
        <f>B212/'PIB - BCB'!$C224</f>
        <v>0.42684893805400514</v>
      </c>
      <c r="N212" s="225">
        <f>O212-'Tesouro-BNDES'!C81</f>
        <v>0.54823450098556992</v>
      </c>
      <c r="O212" s="225">
        <f>(C212-G212)/'PIB - BCB'!C224</f>
        <v>0.55458297222660258</v>
      </c>
      <c r="P212" s="225">
        <f>(I212+G212)/'PIB - BCB'!C224</f>
        <v>0.58029978032969876</v>
      </c>
      <c r="R212" s="14">
        <v>203561.54205104936</v>
      </c>
      <c r="S212" s="14">
        <v>0</v>
      </c>
      <c r="T212" s="234">
        <f>R212/'PIB - BCB'!B224</f>
        <v>0.12854572668961226</v>
      </c>
      <c r="U212" s="225">
        <f>(D212+E212)/'PIB - BCB'!C224</f>
        <v>0.1096692892279469</v>
      </c>
    </row>
    <row r="213" spans="1:21">
      <c r="A213" s="2">
        <v>39661</v>
      </c>
      <c r="B213" s="230">
        <v>1250139.55</v>
      </c>
      <c r="C213" s="230">
        <v>1735234.79</v>
      </c>
      <c r="D213" s="230">
        <v>0</v>
      </c>
      <c r="E213" s="230">
        <v>301712.80684560991</v>
      </c>
      <c r="F213" s="230">
        <v>402356.97927089513</v>
      </c>
      <c r="G213" s="230">
        <f t="shared" si="3"/>
        <v>100644.17242528521</v>
      </c>
      <c r="H213" s="230">
        <v>1634590.62</v>
      </c>
      <c r="I213" s="230">
        <f t="shared" si="4"/>
        <v>1634590.62</v>
      </c>
      <c r="J213" s="216">
        <f>'Tesouro-BNDES'!B82</f>
        <v>19360.642899999999</v>
      </c>
      <c r="L213" s="2">
        <v>39661</v>
      </c>
      <c r="M213" s="225">
        <f>B213/'PIB - BCB'!$C225</f>
        <v>0.4197556985632292</v>
      </c>
      <c r="N213" s="225">
        <f>O213-'Tesouro-BNDES'!C82</f>
        <v>0.54234104213393775</v>
      </c>
      <c r="O213" s="225">
        <f>(C213-G213)/'PIB - BCB'!C225</f>
        <v>0.54884170854763747</v>
      </c>
      <c r="P213" s="225">
        <f>(I213+G213)/'PIB - BCB'!C225</f>
        <v>0.58263470863368461</v>
      </c>
      <c r="R213" s="14">
        <v>205116.12503910257</v>
      </c>
      <c r="S213" s="14">
        <v>0</v>
      </c>
      <c r="T213" s="234">
        <f>R213/'PIB - BCB'!B225</f>
        <v>0.1273338566828274</v>
      </c>
      <c r="U213" s="225">
        <f>(D213+E213)/'PIB - BCB'!C225</f>
        <v>0.10130522628689863</v>
      </c>
    </row>
    <row r="214" spans="1:21">
      <c r="A214" s="2">
        <v>39692</v>
      </c>
      <c r="B214" s="230">
        <v>1206972.42</v>
      </c>
      <c r="C214" s="230">
        <v>1756632.35</v>
      </c>
      <c r="D214" s="230">
        <v>0</v>
      </c>
      <c r="E214" s="230">
        <v>305848.89579372993</v>
      </c>
      <c r="F214" s="230">
        <v>406314.71419687016</v>
      </c>
      <c r="G214" s="230">
        <f t="shared" si="3"/>
        <v>100465.81840314023</v>
      </c>
      <c r="H214" s="230">
        <v>1656166.53</v>
      </c>
      <c r="I214" s="230">
        <f t="shared" si="4"/>
        <v>1656166.53</v>
      </c>
      <c r="J214" s="216">
        <f>'Tesouro-BNDES'!B83</f>
        <v>26407.251245680003</v>
      </c>
      <c r="L214" s="2">
        <v>39692</v>
      </c>
      <c r="M214" s="225">
        <f>B214/'PIB - BCB'!$C226</f>
        <v>0.39959063371258674</v>
      </c>
      <c r="N214" s="225">
        <f>O214-'Tesouro-BNDES'!C83</f>
        <v>0.53956207519182364</v>
      </c>
      <c r="O214" s="225">
        <f>(C214-G214)/'PIB - BCB'!C226</f>
        <v>0.54830468611235217</v>
      </c>
      <c r="P214" s="225">
        <f>(I214+G214)/'PIB - BCB'!C226</f>
        <v>0.58156576046571162</v>
      </c>
      <c r="R214" s="14">
        <v>206493.89861479713</v>
      </c>
      <c r="S214" s="14">
        <v>1000</v>
      </c>
      <c r="T214" s="234">
        <f>R214/'PIB - BCB'!B226</f>
        <v>0.12577095525698362</v>
      </c>
      <c r="U214" s="225">
        <f>(D214+E214)/'PIB - BCB'!C226</f>
        <v>0.10125695671696579</v>
      </c>
    </row>
    <row r="215" spans="1:21">
      <c r="A215" s="2">
        <v>39722</v>
      </c>
      <c r="B215" s="230">
        <v>1172000.25</v>
      </c>
      <c r="C215" s="230">
        <v>1772717.85</v>
      </c>
      <c r="D215" s="230">
        <v>0</v>
      </c>
      <c r="E215" s="230">
        <v>321716.79398982989</v>
      </c>
      <c r="F215" s="230">
        <v>410149.17154709902</v>
      </c>
      <c r="G215" s="230">
        <f t="shared" si="3"/>
        <v>88432.377557269123</v>
      </c>
      <c r="H215" s="230">
        <v>1684285.47</v>
      </c>
      <c r="I215" s="230">
        <f t="shared" si="4"/>
        <v>1684285.47</v>
      </c>
      <c r="J215" s="216">
        <f>'Tesouro-BNDES'!B84</f>
        <v>32997.145604880003</v>
      </c>
      <c r="L215" s="2">
        <v>39722</v>
      </c>
      <c r="M215" s="225">
        <f>B215/'PIB - BCB'!$C227</f>
        <v>0.38311862350345954</v>
      </c>
      <c r="N215" s="225">
        <f>O215-'Tesouro-BNDES'!C84</f>
        <v>0.53979451863209782</v>
      </c>
      <c r="O215" s="225">
        <f>(C215-G215)/'PIB - BCB'!C227</f>
        <v>0.5505810530237798</v>
      </c>
      <c r="P215" s="225">
        <f>(I215+G215)/'PIB - BCB'!C227</f>
        <v>0.57948897333098404</v>
      </c>
      <c r="R215" s="14">
        <v>197228.87812469192</v>
      </c>
      <c r="S215" s="14">
        <v>5950</v>
      </c>
      <c r="T215" s="234">
        <f>R215/'PIB - BCB'!B227</f>
        <v>0.11833545717459179</v>
      </c>
      <c r="U215" s="225">
        <f>(D215+E215)/'PIB - BCB'!C227</f>
        <v>0.1051669530542589</v>
      </c>
    </row>
    <row r="216" spans="1:21">
      <c r="A216" s="2">
        <v>39753</v>
      </c>
      <c r="B216" s="230">
        <v>1141380.1299999999</v>
      </c>
      <c r="C216" s="230">
        <v>1805004.74</v>
      </c>
      <c r="D216" s="230">
        <v>0</v>
      </c>
      <c r="E216" s="230">
        <v>294695.50730328989</v>
      </c>
      <c r="F216" s="230">
        <v>412005.77581579937</v>
      </c>
      <c r="G216" s="230">
        <f t="shared" si="3"/>
        <v>117310.26851250947</v>
      </c>
      <c r="H216" s="230">
        <v>1687694.48</v>
      </c>
      <c r="I216" s="230">
        <f t="shared" si="4"/>
        <v>1687694.48</v>
      </c>
      <c r="J216" s="216">
        <f>'Tesouro-BNDES'!B85</f>
        <v>34887.478955830004</v>
      </c>
      <c r="L216" s="2">
        <v>39753</v>
      </c>
      <c r="M216" s="225">
        <f>B216/'PIB - BCB'!$C228</f>
        <v>0.36963428076625021</v>
      </c>
      <c r="N216" s="225">
        <f>O216-'Tesouro-BNDES'!C85</f>
        <v>0.53525911996546627</v>
      </c>
      <c r="O216" s="225">
        <f>(C216-G216)/'PIB - BCB'!C228</f>
        <v>0.54655737884753208</v>
      </c>
      <c r="P216" s="225">
        <f>(I216+G216)/'PIB - BCB'!C228</f>
        <v>0.58454813997514388</v>
      </c>
      <c r="R216" s="14">
        <v>194668.29251213674</v>
      </c>
      <c r="S216" s="14">
        <v>11709</v>
      </c>
      <c r="T216" s="234">
        <f>R216/'PIB - BCB'!B228</f>
        <v>0.11573014759759105</v>
      </c>
      <c r="U216" s="225">
        <f>(D216+E216)/'PIB - BCB'!C228</f>
        <v>9.5436707740038207E-2</v>
      </c>
    </row>
    <row r="217" spans="1:21">
      <c r="A217" s="2">
        <v>39783</v>
      </c>
      <c r="B217" s="230">
        <v>1168238.3400000001</v>
      </c>
      <c r="C217" s="230">
        <v>1910043.42</v>
      </c>
      <c r="D217" s="230">
        <v>0</v>
      </c>
      <c r="E217" s="230">
        <v>325155.30779668991</v>
      </c>
      <c r="F217" s="230">
        <v>494310.91437289596</v>
      </c>
      <c r="G217" s="230">
        <f t="shared" si="3"/>
        <v>169155.60657620605</v>
      </c>
      <c r="H217" s="230">
        <v>1740887.81</v>
      </c>
      <c r="I217" s="230">
        <f t="shared" si="4"/>
        <v>1740887.81</v>
      </c>
      <c r="J217" s="216">
        <f>'Tesouro-BNDES'!B86</f>
        <v>35453.830739090001</v>
      </c>
      <c r="L217" s="2">
        <v>39783</v>
      </c>
      <c r="M217" s="225">
        <f>B217/'PIB - BCB'!$C229</f>
        <v>0.37566312156547793</v>
      </c>
      <c r="N217" s="225">
        <f>O217-'Tesouro-BNDES'!C86</f>
        <v>0.5484057761356993</v>
      </c>
      <c r="O217" s="225">
        <f>(C217-G217)/'PIB - BCB'!C229</f>
        <v>0.55980644350884912</v>
      </c>
      <c r="P217" s="225">
        <f>(I217+G217)/'PIB - BCB'!C229</f>
        <v>0.61420075649683614</v>
      </c>
      <c r="R217" s="14">
        <v>193783.38064322982</v>
      </c>
      <c r="S217" s="14">
        <v>13022.665521209999</v>
      </c>
      <c r="T217" s="234">
        <f>R217/'PIB - BCB'!B229</f>
        <v>0.1144515984986713</v>
      </c>
      <c r="U217" s="225">
        <f>(D217+E217)/'PIB - BCB'!C229</f>
        <v>0.10455816569116222</v>
      </c>
    </row>
    <row r="218" spans="1:21">
      <c r="A218" s="2">
        <v>39814</v>
      </c>
      <c r="B218" s="230">
        <v>1187934.97</v>
      </c>
      <c r="C218" s="230">
        <v>1831669.35</v>
      </c>
      <c r="D218" s="230">
        <v>0</v>
      </c>
      <c r="E218" s="230">
        <v>406179.97032945993</v>
      </c>
      <c r="F218" s="230">
        <v>462366.31409555854</v>
      </c>
      <c r="G218" s="230">
        <f t="shared" si="3"/>
        <v>56186.343766098609</v>
      </c>
      <c r="H218" s="230">
        <v>1775483</v>
      </c>
      <c r="I218" s="230">
        <f t="shared" si="4"/>
        <v>1775483</v>
      </c>
      <c r="J218" s="216">
        <f>'Tesouro-BNDES'!B87</f>
        <v>40193.172927419997</v>
      </c>
      <c r="L218" s="2">
        <v>39814</v>
      </c>
      <c r="M218" s="225">
        <f>B218/'PIB - BCB'!$C230</f>
        <v>0.38044514133910379</v>
      </c>
      <c r="N218" s="225">
        <f>O218-'Tesouro-BNDES'!C87</f>
        <v>0.55573966805320518</v>
      </c>
      <c r="O218" s="225">
        <f>(C218-G218)/'PIB - BCB'!C230</f>
        <v>0.56861183508372815</v>
      </c>
      <c r="P218" s="225">
        <f>(I218+G218)/'PIB - BCB'!C230</f>
        <v>0.58660593380426951</v>
      </c>
      <c r="R218" s="14">
        <v>188101.6501743774</v>
      </c>
      <c r="S218" s="14">
        <v>12711.431754339999</v>
      </c>
      <c r="T218" s="234">
        <f>R218/'PIB - BCB'!B230</f>
        <v>0.11151634828033186</v>
      </c>
      <c r="U218" s="225">
        <f>(D218+E218)/'PIB - BCB'!C230</f>
        <v>0.13008220157127318</v>
      </c>
    </row>
    <row r="219" spans="1:21">
      <c r="A219" s="2">
        <v>39845</v>
      </c>
      <c r="B219" s="230">
        <v>1190973.6000000001</v>
      </c>
      <c r="C219" s="230">
        <v>1865471.54</v>
      </c>
      <c r="D219" s="230">
        <v>0</v>
      </c>
      <c r="E219" s="230">
        <v>391116.8269785099</v>
      </c>
      <c r="F219" s="230">
        <v>465516.37996952428</v>
      </c>
      <c r="G219" s="230">
        <f t="shared" si="3"/>
        <v>74399.552991014381</v>
      </c>
      <c r="H219" s="230">
        <v>1791071.99</v>
      </c>
      <c r="I219" s="230">
        <f t="shared" si="4"/>
        <v>1791071.99</v>
      </c>
      <c r="J219" s="216">
        <f>'Tesouro-BNDES'!B88</f>
        <v>40645.90807007</v>
      </c>
      <c r="L219" s="2">
        <v>39845</v>
      </c>
      <c r="M219" s="225">
        <f>B219/'PIB - BCB'!$C231</f>
        <v>0.38003822675784982</v>
      </c>
      <c r="N219" s="225">
        <f>O219-'Tesouro-BNDES'!C88</f>
        <v>0.55855883212746404</v>
      </c>
      <c r="O219" s="225">
        <f>(C219-G219)/'PIB - BCB'!C231</f>
        <v>0.57152889194063872</v>
      </c>
      <c r="P219" s="225">
        <f>(I219+G219)/'PIB - BCB'!C231</f>
        <v>0.59526969973602695</v>
      </c>
      <c r="R219" s="14">
        <v>186880.43135852192</v>
      </c>
      <c r="S219" s="14">
        <v>12531.473033959999</v>
      </c>
      <c r="T219" s="234">
        <f>R219/'PIB - BCB'!B231</f>
        <v>0.11120346853012295</v>
      </c>
      <c r="U219" s="225">
        <f>(D219+E219)/'PIB - BCB'!C231</f>
        <v>0.12480490363520204</v>
      </c>
    </row>
    <row r="220" spans="1:21">
      <c r="A220" s="2">
        <v>39873</v>
      </c>
      <c r="B220" s="230">
        <v>1199737.6000000001</v>
      </c>
      <c r="C220" s="230">
        <v>1898601.9</v>
      </c>
      <c r="D220" s="230">
        <v>0</v>
      </c>
      <c r="E220" s="230">
        <v>396037.22466761991</v>
      </c>
      <c r="F220" s="230">
        <v>482112.02912365278</v>
      </c>
      <c r="G220" s="230">
        <f t="shared" si="3"/>
        <v>86074.804456032871</v>
      </c>
      <c r="H220" s="230">
        <v>1812527.1</v>
      </c>
      <c r="I220" s="230">
        <f t="shared" si="4"/>
        <v>1812527.1</v>
      </c>
      <c r="J220" s="216">
        <f>'Tesouro-BNDES'!B89</f>
        <v>53349.193845180002</v>
      </c>
      <c r="L220" s="2">
        <v>39873</v>
      </c>
      <c r="M220" s="225">
        <f>B220/'PIB - BCB'!$C232</f>
        <v>0.38040113766085021</v>
      </c>
      <c r="N220" s="225">
        <f>O220-'Tesouro-BNDES'!C89</f>
        <v>0.55778303118452388</v>
      </c>
      <c r="O220" s="225">
        <f>(C220-G220)/'PIB - BCB'!C232</f>
        <v>0.57469847505491334</v>
      </c>
      <c r="P220" s="225">
        <f>(I220+G220)/'PIB - BCB'!C232</f>
        <v>0.60199023888234537</v>
      </c>
      <c r="R220" s="14">
        <v>190387.84176159074</v>
      </c>
      <c r="S220" s="14">
        <v>12072.358967190001</v>
      </c>
      <c r="T220" s="234">
        <f>R220/'PIB - BCB'!B232</f>
        <v>0.11334863107402944</v>
      </c>
      <c r="U220" s="225">
        <f>(D220+E220)/'PIB - BCB'!C232</f>
        <v>0.1255716340136446</v>
      </c>
    </row>
    <row r="221" spans="1:21">
      <c r="A221" s="2">
        <v>39904</v>
      </c>
      <c r="B221" s="230">
        <v>1223041.8600000001</v>
      </c>
      <c r="C221" s="230">
        <v>1875092.27</v>
      </c>
      <c r="D221" s="230">
        <v>0</v>
      </c>
      <c r="E221" s="230">
        <v>396225.10733535991</v>
      </c>
      <c r="F221" s="230">
        <v>474243.20296899258</v>
      </c>
      <c r="G221" s="230">
        <f t="shared" si="3"/>
        <v>78018.095633632678</v>
      </c>
      <c r="H221" s="230">
        <v>1797074.17</v>
      </c>
      <c r="I221" s="230">
        <f t="shared" si="4"/>
        <v>1797074.17</v>
      </c>
      <c r="J221" s="216">
        <f>'Tesouro-BNDES'!B90</f>
        <v>52290.213815829993</v>
      </c>
      <c r="L221" s="2">
        <v>39904</v>
      </c>
      <c r="M221" s="225">
        <f>B221/'PIB - BCB'!$C233</f>
        <v>0.3864713798508872</v>
      </c>
      <c r="N221" s="225">
        <f>O221-'Tesouro-BNDES'!C90</f>
        <v>0.55133768256767768</v>
      </c>
      <c r="O221" s="225">
        <f>(C221-G221)/'PIB - BCB'!C233</f>
        <v>0.56786096909370198</v>
      </c>
      <c r="P221" s="225">
        <f>(I221+G221)/'PIB - BCB'!C233</f>
        <v>0.59251405773401433</v>
      </c>
      <c r="R221" s="14">
        <v>190545.95581950725</v>
      </c>
      <c r="S221" s="14">
        <v>10770.965716180002</v>
      </c>
      <c r="T221" s="234">
        <f>R221/'PIB - BCB'!B233</f>
        <v>0.11385945174181306</v>
      </c>
      <c r="U221" s="225">
        <f>(D221+E221)/'PIB - BCB'!C233</f>
        <v>0.12520394352116651</v>
      </c>
    </row>
    <row r="222" spans="1:21">
      <c r="A222" s="2">
        <v>39934</v>
      </c>
      <c r="B222" s="230">
        <v>1260118.99</v>
      </c>
      <c r="C222" s="230">
        <v>1878517.18</v>
      </c>
      <c r="D222" s="230">
        <v>0</v>
      </c>
      <c r="E222" s="230">
        <v>410185.33296530991</v>
      </c>
      <c r="F222" s="230">
        <v>475565.26254483592</v>
      </c>
      <c r="G222" s="230">
        <f t="shared" si="3"/>
        <v>65379.929579526011</v>
      </c>
      <c r="H222" s="230">
        <v>1813137.25</v>
      </c>
      <c r="I222" s="230">
        <f t="shared" si="4"/>
        <v>1813137.25</v>
      </c>
      <c r="J222" s="216">
        <f>'Tesouro-BNDES'!B91</f>
        <v>50796.231938450008</v>
      </c>
      <c r="L222" s="2">
        <v>39934</v>
      </c>
      <c r="M222" s="225">
        <f>B222/'PIB - BCB'!$C234</f>
        <v>0.39651075479488057</v>
      </c>
      <c r="N222" s="225">
        <f>O222-'Tesouro-BNDES'!C91</f>
        <v>0.55454062115537672</v>
      </c>
      <c r="O222" s="225">
        <f>(C222-G222)/'PIB - BCB'!C234</f>
        <v>0.57052423256547902</v>
      </c>
      <c r="P222" s="225">
        <f>(I222+G222)/'PIB - BCB'!C234</f>
        <v>0.5910967699726738</v>
      </c>
      <c r="R222" s="14">
        <v>195263.99126949577</v>
      </c>
      <c r="S222" s="14">
        <v>10311.800033800002</v>
      </c>
      <c r="T222" s="234">
        <f>R222/'PIB - BCB'!B234</f>
        <v>0.1170088340699892</v>
      </c>
      <c r="U222" s="225">
        <f>(D222+E222)/'PIB - BCB'!C234</f>
        <v>0.12906947460561993</v>
      </c>
    </row>
    <row r="223" spans="1:21">
      <c r="A223" s="2">
        <v>39965</v>
      </c>
      <c r="B223" s="230">
        <v>1274406.1599999999</v>
      </c>
      <c r="C223" s="230">
        <v>1948313.63</v>
      </c>
      <c r="D223" s="230">
        <v>0</v>
      </c>
      <c r="E223" s="230">
        <v>411134.0462578999</v>
      </c>
      <c r="F223" s="230">
        <v>499646.1282580964</v>
      </c>
      <c r="G223" s="230">
        <f t="shared" si="3"/>
        <v>88512.082000196504</v>
      </c>
      <c r="H223" s="230">
        <v>1859801.55</v>
      </c>
      <c r="I223" s="230">
        <f t="shared" si="4"/>
        <v>1859801.55</v>
      </c>
      <c r="J223" s="216">
        <f>'Tesouro-BNDES'!B92</f>
        <v>76985.176627449982</v>
      </c>
      <c r="L223" s="2">
        <v>39965</v>
      </c>
      <c r="M223" s="225">
        <f>B223/'PIB - BCB'!$C235</f>
        <v>0.39976010745288953</v>
      </c>
      <c r="N223" s="225">
        <f>O223-'Tesouro-BNDES'!C92</f>
        <v>0.55923997117887647</v>
      </c>
      <c r="O223" s="225">
        <f>(C223-G223)/'PIB - BCB'!C235</f>
        <v>0.5833889461656806</v>
      </c>
      <c r="P223" s="225">
        <f>(I223+G223)/'PIB - BCB'!C235</f>
        <v>0.6111537211027982</v>
      </c>
      <c r="R223" s="14">
        <v>201467.41490941797</v>
      </c>
      <c r="S223" s="14">
        <v>6957.6417338600022</v>
      </c>
      <c r="T223" s="234">
        <f>R223/'PIB - BCB'!B235</f>
        <v>0.12113182170204687</v>
      </c>
      <c r="U223" s="225">
        <f>(D223+E223)/'PIB - BCB'!C235</f>
        <v>0.12896594168188838</v>
      </c>
    </row>
    <row r="224" spans="1:21">
      <c r="A224" s="2">
        <v>39995</v>
      </c>
      <c r="B224" s="230">
        <v>1299768.72</v>
      </c>
      <c r="C224" s="230">
        <v>1964146.41</v>
      </c>
      <c r="D224" s="230">
        <v>0</v>
      </c>
      <c r="E224" s="230">
        <v>435272.48576411983</v>
      </c>
      <c r="F224" s="230">
        <v>490801.43350257538</v>
      </c>
      <c r="G224" s="230">
        <f t="shared" si="3"/>
        <v>55528.94773845555</v>
      </c>
      <c r="H224" s="230">
        <v>1908617.46</v>
      </c>
      <c r="I224" s="230">
        <f t="shared" si="4"/>
        <v>1908617.46</v>
      </c>
      <c r="J224" s="216">
        <f>'Tesouro-BNDES'!B93</f>
        <v>101162.99617456</v>
      </c>
      <c r="L224" s="2">
        <v>39995</v>
      </c>
      <c r="M224" s="225">
        <f>B224/'PIB - BCB'!$C236</f>
        <v>0.40677888062636569</v>
      </c>
      <c r="N224" s="225">
        <f>O224-'Tesouro-BNDES'!C93</f>
        <v>0.56566548585504417</v>
      </c>
      <c r="O224" s="225">
        <f>(C224-G224)/'PIB - BCB'!C236</f>
        <v>0.59732571102548593</v>
      </c>
      <c r="P224" s="225">
        <f>(I224+G224)/'PIB - BCB'!C236</f>
        <v>0.61470418916231973</v>
      </c>
      <c r="R224" s="14">
        <v>207363.12175295502</v>
      </c>
      <c r="S224" s="14">
        <v>4508.1669937100014</v>
      </c>
      <c r="T224" s="234">
        <f>R224/'PIB - BCB'!B236</f>
        <v>0.12522653593019584</v>
      </c>
      <c r="U224" s="225">
        <f>(D224+E224)/'PIB - BCB'!C236</f>
        <v>0.13622396954327717</v>
      </c>
    </row>
    <row r="225" spans="1:21">
      <c r="A225" s="2">
        <v>40026</v>
      </c>
      <c r="B225" s="230">
        <v>1305138.6299999999</v>
      </c>
      <c r="C225" s="230">
        <v>2022637.81</v>
      </c>
      <c r="D225" s="230">
        <v>0</v>
      </c>
      <c r="E225" s="230">
        <v>423379.56673137</v>
      </c>
      <c r="F225" s="230">
        <v>494092.33530825155</v>
      </c>
      <c r="G225" s="230">
        <f t="shared" si="3"/>
        <v>70712.768576881557</v>
      </c>
      <c r="H225" s="230">
        <v>1951925.05</v>
      </c>
      <c r="I225" s="230">
        <f t="shared" si="4"/>
        <v>1951925.05</v>
      </c>
      <c r="J225" s="216">
        <f>'Tesouro-BNDES'!B94</f>
        <v>137478.65829964002</v>
      </c>
      <c r="L225" s="2">
        <v>40026</v>
      </c>
      <c r="M225" s="225">
        <f>B225/'PIB - BCB'!$C237</f>
        <v>0.40655029992904967</v>
      </c>
      <c r="N225" s="225">
        <f>O225-'Tesouro-BNDES'!C94</f>
        <v>0.56519951544460034</v>
      </c>
      <c r="O225" s="225">
        <f>(C225-G225)/'PIB - BCB'!C237</f>
        <v>0.60802407712780027</v>
      </c>
      <c r="P225" s="225">
        <f>(I225+G225)/'PIB - BCB'!C237</f>
        <v>0.63005108644303176</v>
      </c>
      <c r="R225" s="14">
        <v>215744.04136162819</v>
      </c>
      <c r="S225" s="14">
        <v>3309.76376841</v>
      </c>
      <c r="T225" s="234">
        <f>R225/'PIB - BCB'!B237</f>
        <v>0.13063923945676081</v>
      </c>
      <c r="U225" s="225">
        <f>(D225+E225)/'PIB - BCB'!C237</f>
        <v>0.13188261069130228</v>
      </c>
    </row>
    <row r="226" spans="1:21">
      <c r="A226" s="2">
        <v>40057</v>
      </c>
      <c r="B226" s="230">
        <v>1341606.53</v>
      </c>
      <c r="C226" s="230">
        <v>2037330.37</v>
      </c>
      <c r="D226" s="230">
        <v>0</v>
      </c>
      <c r="E226" s="230">
        <v>455724.87470693997</v>
      </c>
      <c r="F226" s="230">
        <v>530202.90704069566</v>
      </c>
      <c r="G226" s="230">
        <f t="shared" si="3"/>
        <v>74478.032333755691</v>
      </c>
      <c r="H226" s="230">
        <v>1962852.34</v>
      </c>
      <c r="I226" s="230">
        <f t="shared" si="4"/>
        <v>1962852.34</v>
      </c>
      <c r="J226" s="216">
        <f>'Tesouro-BNDES'!B95</f>
        <v>135351.41524159</v>
      </c>
      <c r="L226" s="2">
        <v>40057</v>
      </c>
      <c r="M226" s="225">
        <f>B226/'PIB - BCB'!$C238</f>
        <v>0.41559377640816714</v>
      </c>
      <c r="N226" s="225">
        <f>O226-'Tesouro-BNDES'!C95</f>
        <v>0.56611084752238872</v>
      </c>
      <c r="O226" s="225">
        <f>(C226-G226)/'PIB - BCB'!C238</f>
        <v>0.60803909141849011</v>
      </c>
      <c r="P226" s="225">
        <f>(I226+G226)/'PIB - BCB'!C238</f>
        <v>0.63111039212759545</v>
      </c>
      <c r="R226" s="14">
        <v>221628.69896959307</v>
      </c>
      <c r="S226" s="14">
        <v>2584.01307636</v>
      </c>
      <c r="T226" s="234">
        <f>R226/'PIB - BCB'!B238</f>
        <v>0.13451828779033953</v>
      </c>
      <c r="U226" s="225">
        <f>(D226+E226)/'PIB - BCB'!C238</f>
        <v>0.14117136242814499</v>
      </c>
    </row>
    <row r="227" spans="1:21">
      <c r="A227" s="2">
        <v>40087</v>
      </c>
      <c r="B227" s="230">
        <v>1347192.92</v>
      </c>
      <c r="C227" s="230">
        <v>2038676.53</v>
      </c>
      <c r="D227" s="230">
        <v>0</v>
      </c>
      <c r="E227" s="230">
        <v>492649.94892815995</v>
      </c>
      <c r="F227" s="230">
        <v>547458.76204555808</v>
      </c>
      <c r="G227" s="230">
        <f t="shared" si="3"/>
        <v>54808.813117398124</v>
      </c>
      <c r="H227" s="230">
        <v>1983867.72</v>
      </c>
      <c r="I227" s="230">
        <f t="shared" si="4"/>
        <v>1983867.72</v>
      </c>
      <c r="J227" s="216">
        <f>'Tesouro-BNDES'!B96</f>
        <v>128909.16086593</v>
      </c>
      <c r="L227" s="2">
        <v>40087</v>
      </c>
      <c r="M227" s="225">
        <f>B227/'PIB - BCB'!$C239</f>
        <v>0.41457937328760458</v>
      </c>
      <c r="N227" s="225">
        <f>O227-'Tesouro-BNDES'!C96</f>
        <v>0.57083699313671554</v>
      </c>
      <c r="O227" s="225">
        <f>(C227-G227)/'PIB - BCB'!C239</f>
        <v>0.6105069456204536</v>
      </c>
      <c r="P227" s="225">
        <f>(I227+G227)/'PIB - BCB'!C239</f>
        <v>0.62737357574292885</v>
      </c>
      <c r="R227" s="14">
        <v>231122.6228161176</v>
      </c>
      <c r="S227" s="14">
        <v>1797.1828894600001</v>
      </c>
      <c r="T227" s="234">
        <f>R227/'PIB - BCB'!B239</f>
        <v>0.1402756336464196</v>
      </c>
      <c r="U227" s="225">
        <f>(D227+E227)/'PIB - BCB'!C239</f>
        <v>0.15160598311102094</v>
      </c>
    </row>
    <row r="228" spans="1:21">
      <c r="A228" s="2">
        <v>40118</v>
      </c>
      <c r="B228" s="230">
        <v>1346061.96</v>
      </c>
      <c r="C228" s="230">
        <v>2061104.62</v>
      </c>
      <c r="D228" s="230">
        <v>0</v>
      </c>
      <c r="E228" s="230">
        <v>468101.54316576</v>
      </c>
      <c r="F228" s="230">
        <v>549108.29764225124</v>
      </c>
      <c r="G228" s="230">
        <f t="shared" si="3"/>
        <v>81006.754476491245</v>
      </c>
      <c r="H228" s="230">
        <v>1980097.86</v>
      </c>
      <c r="I228" s="230">
        <f t="shared" si="4"/>
        <v>1980097.86</v>
      </c>
      <c r="J228" s="216">
        <f>'Tesouro-BNDES'!B97</f>
        <v>129208.55142018999</v>
      </c>
      <c r="L228" s="2">
        <v>40118</v>
      </c>
      <c r="M228" s="225">
        <f>B228/'PIB - BCB'!$C240</f>
        <v>0.40989719118850526</v>
      </c>
      <c r="N228" s="225">
        <f>O228-'Tesouro-BNDES'!C97</f>
        <v>0.56362511800851234</v>
      </c>
      <c r="O228" s="225">
        <f>(C228-G228)/'PIB - BCB'!C240</f>
        <v>0.60297116884310498</v>
      </c>
      <c r="P228" s="225">
        <f>(I228+G228)/'PIB - BCB'!C240</f>
        <v>0.62763900721151111</v>
      </c>
      <c r="R228" s="14">
        <v>236660.23230195671</v>
      </c>
      <c r="S228" s="14">
        <v>1339.7632403</v>
      </c>
      <c r="T228" s="234">
        <f>R228/'PIB - BCB'!B240</f>
        <v>0.14285504102986196</v>
      </c>
      <c r="U228" s="225">
        <f>(D228+E228)/'PIB - BCB'!C240</f>
        <v>0.14254433557772472</v>
      </c>
    </row>
    <row r="229" spans="1:21">
      <c r="A229" s="2">
        <v>40148</v>
      </c>
      <c r="B229" s="230">
        <v>1362710.72</v>
      </c>
      <c r="C229" s="230">
        <v>2156529.04</v>
      </c>
      <c r="D229" s="230">
        <v>0</v>
      </c>
      <c r="E229" s="230">
        <v>454709.69060097984</v>
      </c>
      <c r="F229" s="230">
        <v>637815.04804060585</v>
      </c>
      <c r="G229" s="230">
        <f t="shared" si="3"/>
        <v>183105.35743962601</v>
      </c>
      <c r="H229" s="230">
        <v>1973423.68</v>
      </c>
      <c r="I229" s="230">
        <f t="shared" si="4"/>
        <v>1973423.68</v>
      </c>
      <c r="J229" s="216">
        <f>'Tesouro-BNDES'!B98</f>
        <v>129236.65787385999</v>
      </c>
      <c r="L229" s="2">
        <v>40148</v>
      </c>
      <c r="M229" s="225">
        <f>B229/'PIB - BCB'!$C241</f>
        <v>0.40884926832848123</v>
      </c>
      <c r="N229" s="225">
        <f>O229-'Tesouro-BNDES'!C98</f>
        <v>0.55330489783184511</v>
      </c>
      <c r="O229" s="225">
        <f>(C229-G229)/'PIB - BCB'!C241</f>
        <v>0.59207931432204919</v>
      </c>
      <c r="P229" s="225">
        <f>(I229+G229)/'PIB - BCB'!C241</f>
        <v>0.64701576508205272</v>
      </c>
      <c r="R229" s="14">
        <v>238519.54743462551</v>
      </c>
      <c r="S229" s="14">
        <v>534.55818303999979</v>
      </c>
      <c r="T229" s="234">
        <f>R229/'PIB - BCB'!B241</f>
        <v>0.14260192657327583</v>
      </c>
      <c r="U229" s="225">
        <f>(D229+E229)/'PIB - BCB'!C241</f>
        <v>0.1364249371312502</v>
      </c>
    </row>
    <row r="230" spans="1:21">
      <c r="A230" s="2">
        <v>40179</v>
      </c>
      <c r="B230" s="230">
        <v>1335186.19</v>
      </c>
      <c r="C230" s="230">
        <v>2080549.36</v>
      </c>
      <c r="D230" s="230">
        <v>0</v>
      </c>
      <c r="E230" s="230">
        <v>535753.33205884066</v>
      </c>
      <c r="F230" s="230">
        <v>600725.74388419697</v>
      </c>
      <c r="G230" s="230">
        <f t="shared" si="3"/>
        <v>64972.411825356307</v>
      </c>
      <c r="H230" s="230">
        <v>2015576.95</v>
      </c>
      <c r="I230" s="230">
        <f t="shared" si="4"/>
        <v>2015576.95</v>
      </c>
      <c r="J230" s="216">
        <f>'Tesouro-BNDES'!B99</f>
        <v>131921.80860814001</v>
      </c>
      <c r="L230" s="2">
        <v>40179</v>
      </c>
      <c r="M230" s="225">
        <f>B230/'PIB - BCB'!$C242</f>
        <v>0.39595239174829289</v>
      </c>
      <c r="N230" s="225">
        <f>O230-'Tesouro-BNDES'!C99</f>
        <v>0.55860206114049282</v>
      </c>
      <c r="O230" s="225">
        <f>(C230-G230)/'PIB - BCB'!C242</f>
        <v>0.59772376269295835</v>
      </c>
      <c r="P230" s="225">
        <f>(I230+G230)/'PIB - BCB'!C242</f>
        <v>0.61699147439888835</v>
      </c>
      <c r="R230" s="14">
        <v>240483.52719201354</v>
      </c>
      <c r="S230" s="14">
        <v>339.34245366999977</v>
      </c>
      <c r="T230" s="234">
        <f>R230/'PIB - BCB'!B242</f>
        <v>0.1402569982783155</v>
      </c>
      <c r="U230" s="225">
        <f>(D230+E230)/'PIB - BCB'!C242</f>
        <v>0.15887882514409118</v>
      </c>
    </row>
    <row r="231" spans="1:21">
      <c r="A231" s="2">
        <v>40210</v>
      </c>
      <c r="B231" s="230">
        <v>1359154.98</v>
      </c>
      <c r="C231" s="230">
        <v>2120137.88</v>
      </c>
      <c r="D231" s="230">
        <v>0</v>
      </c>
      <c r="E231" s="230">
        <v>498568.41957148002</v>
      </c>
      <c r="F231" s="230">
        <v>603739.06481466629</v>
      </c>
      <c r="G231" s="230">
        <f t="shared" si="3"/>
        <v>105170.64524318627</v>
      </c>
      <c r="H231" s="230">
        <v>2014967.24</v>
      </c>
      <c r="I231" s="230">
        <f t="shared" si="4"/>
        <v>2014967.24</v>
      </c>
      <c r="J231" s="216">
        <f>'Tesouro-BNDES'!B100</f>
        <v>130639.15775058001</v>
      </c>
      <c r="L231" s="2">
        <v>40210</v>
      </c>
      <c r="M231" s="225">
        <f>B231/'PIB - BCB'!$C243</f>
        <v>0.39813473323298393</v>
      </c>
      <c r="N231" s="225">
        <f>O231-'Tesouro-BNDES'!C100</f>
        <v>0.551972709000631</v>
      </c>
      <c r="O231" s="225">
        <f>(C231-G231)/'PIB - BCB'!C243</f>
        <v>0.59024059381595129</v>
      </c>
      <c r="P231" s="225">
        <f>(I231+G231)/'PIB - BCB'!C243</f>
        <v>0.62104803630152516</v>
      </c>
      <c r="R231" s="14">
        <v>241082.39341899057</v>
      </c>
      <c r="S231" s="14">
        <v>256.07862211999969</v>
      </c>
      <c r="T231" s="234">
        <f>R231/'PIB - BCB'!B243</f>
        <v>0.13711379878402322</v>
      </c>
      <c r="U231" s="225">
        <f>(D231+E231)/'PIB - BCB'!C243</f>
        <v>0.14604471722899592</v>
      </c>
    </row>
    <row r="232" spans="1:21">
      <c r="A232" s="2">
        <v>40238</v>
      </c>
      <c r="B232" s="230">
        <v>1382153.06</v>
      </c>
      <c r="C232" s="230">
        <v>2181507.2799999998</v>
      </c>
      <c r="D232" s="230">
        <v>0</v>
      </c>
      <c r="E232" s="230">
        <v>431667.94481176988</v>
      </c>
      <c r="F232" s="230">
        <v>665276.28992808948</v>
      </c>
      <c r="G232" s="230">
        <f t="shared" si="3"/>
        <v>233608.3451163196</v>
      </c>
      <c r="H232" s="230">
        <v>1947898.93</v>
      </c>
      <c r="I232" s="230">
        <f t="shared" si="4"/>
        <v>1947898.93</v>
      </c>
      <c r="J232" s="216">
        <f>'Tesouro-BNDES'!B101</f>
        <v>129881.67651747</v>
      </c>
      <c r="L232" s="2">
        <v>40238</v>
      </c>
      <c r="M232" s="225">
        <f>B232/'PIB - BCB'!$C244</f>
        <v>0.39908446533339093</v>
      </c>
      <c r="N232" s="225">
        <f>O232-'Tesouro-BNDES'!C101</f>
        <v>0.52493639562752648</v>
      </c>
      <c r="O232" s="225">
        <f>(C232-G232)/'PIB - BCB'!C244</f>
        <v>0.5624385803924894</v>
      </c>
      <c r="P232" s="225">
        <f>(I232+G232)/'PIB - BCB'!C244</f>
        <v>0.62989092142276848</v>
      </c>
      <c r="R232" s="14">
        <v>243762.3487257986</v>
      </c>
      <c r="S232" s="14">
        <v>190.23520479999968</v>
      </c>
      <c r="T232" s="234">
        <f>R232/'PIB - BCB'!B244</f>
        <v>0.13471567106050464</v>
      </c>
      <c r="U232" s="225">
        <f>(D232+E232)/'PIB - BCB'!C244</f>
        <v>0.12464029921314856</v>
      </c>
    </row>
    <row r="233" spans="1:21">
      <c r="A233" s="2">
        <v>40269</v>
      </c>
      <c r="B233" s="230">
        <v>1385977.88</v>
      </c>
      <c r="C233" s="230">
        <v>2267228.1800000002</v>
      </c>
      <c r="D233" s="230">
        <v>0</v>
      </c>
      <c r="E233" s="230">
        <v>362146.56700015982</v>
      </c>
      <c r="F233" s="230">
        <v>661210.14688225288</v>
      </c>
      <c r="G233" s="230">
        <f t="shared" si="3"/>
        <v>299063.57988209306</v>
      </c>
      <c r="H233" s="230">
        <v>1968164.6</v>
      </c>
      <c r="I233" s="230">
        <f t="shared" si="4"/>
        <v>1968164.6</v>
      </c>
      <c r="J233" s="216">
        <f>'Tesouro-BNDES'!B102</f>
        <v>202472.45477404053</v>
      </c>
      <c r="L233" s="2">
        <v>40269</v>
      </c>
      <c r="M233" s="225">
        <f>B233/'PIB - BCB'!$C245</f>
        <v>0.39476891508051859</v>
      </c>
      <c r="N233" s="225">
        <f>O233-'Tesouro-BNDES'!C102</f>
        <v>0.50292315818459643</v>
      </c>
      <c r="O233" s="225">
        <f>(C233-G233)/'PIB - BCB'!C245</f>
        <v>0.56059350953597398</v>
      </c>
      <c r="P233" s="225">
        <f>(I233+G233)/'PIB - BCB'!C245</f>
        <v>0.64577596924709424</v>
      </c>
      <c r="R233" s="14">
        <v>247291.83302284317</v>
      </c>
      <c r="S233" s="14">
        <v>23.766141249999663</v>
      </c>
      <c r="T233" s="234">
        <f>R233/'PIB - BCB'!B245</f>
        <v>0.13310832082201715</v>
      </c>
      <c r="U233" s="225">
        <f>(D233+E233)/'PIB - BCB'!C245</f>
        <v>0.10315042499436386</v>
      </c>
    </row>
    <row r="234" spans="1:21">
      <c r="A234" s="2">
        <v>40299</v>
      </c>
      <c r="B234" s="230">
        <v>1387015.11</v>
      </c>
      <c r="C234" s="230">
        <v>2310399.87</v>
      </c>
      <c r="D234" s="230">
        <v>0</v>
      </c>
      <c r="E234" s="230">
        <v>354387.51500898</v>
      </c>
      <c r="F234" s="230">
        <v>673434.68193037179</v>
      </c>
      <c r="G234" s="230">
        <f t="shared" si="3"/>
        <v>319047.16692139179</v>
      </c>
      <c r="H234" s="230">
        <v>1991352.7</v>
      </c>
      <c r="I234" s="230">
        <f t="shared" si="4"/>
        <v>1991352.7</v>
      </c>
      <c r="J234" s="216">
        <f>'Tesouro-BNDES'!B103</f>
        <v>210229.11096760049</v>
      </c>
      <c r="L234" s="2">
        <v>40299</v>
      </c>
      <c r="M234" s="225">
        <f>B234/'PIB - BCB'!$C246</f>
        <v>0.38977043052752169</v>
      </c>
      <c r="N234" s="225">
        <f>O234-'Tesouro-BNDES'!C103</f>
        <v>0.50052036514572174</v>
      </c>
      <c r="O234" s="225">
        <f>(C234-G234)/'PIB - BCB'!C246</f>
        <v>0.5595976531294552</v>
      </c>
      <c r="P234" s="225">
        <f>(I234+G234)/'PIB - BCB'!C246</f>
        <v>0.64925431909727338</v>
      </c>
      <c r="R234" s="14">
        <v>249845.9559814781</v>
      </c>
      <c r="S234" s="14">
        <v>0</v>
      </c>
      <c r="T234" s="234">
        <f>R234/'PIB - BCB'!B246</f>
        <v>0.13122292500895655</v>
      </c>
      <c r="U234" s="225">
        <f>(D234+E234)/'PIB - BCB'!C246</f>
        <v>9.958779345859374E-2</v>
      </c>
    </row>
    <row r="235" spans="1:21">
      <c r="A235" s="2">
        <v>40330</v>
      </c>
      <c r="B235" s="230">
        <v>1401395.51</v>
      </c>
      <c r="C235" s="230">
        <v>2311510.54</v>
      </c>
      <c r="D235" s="230">
        <v>0</v>
      </c>
      <c r="E235" s="230">
        <v>378441.76273942</v>
      </c>
      <c r="F235" s="230">
        <v>679634.63951610576</v>
      </c>
      <c r="G235" s="230">
        <f t="shared" si="3"/>
        <v>301192.87677668576</v>
      </c>
      <c r="H235" s="230">
        <v>2010317.66</v>
      </c>
      <c r="I235" s="230">
        <f t="shared" si="4"/>
        <v>2010317.66</v>
      </c>
      <c r="J235" s="216">
        <f>'Tesouro-BNDES'!B104</f>
        <v>212216.57772141002</v>
      </c>
      <c r="L235" s="2">
        <v>40330</v>
      </c>
      <c r="M235" s="225">
        <f>B235/'PIB - BCB'!$C247</f>
        <v>0.3888577523594729</v>
      </c>
      <c r="N235" s="225">
        <f>O235-'Tesouro-BNDES'!C104</f>
        <v>0.49893519826062438</v>
      </c>
      <c r="O235" s="225">
        <f>(C235-G235)/'PIB - BCB'!C247</f>
        <v>0.5578208310725683</v>
      </c>
      <c r="P235" s="225">
        <f>(I235+G235)/'PIB - BCB'!C247</f>
        <v>0.64139551288145669</v>
      </c>
      <c r="R235" s="14">
        <v>253113.55800711905</v>
      </c>
      <c r="S235" s="14">
        <v>0</v>
      </c>
      <c r="T235" s="234">
        <f>R235/'PIB - BCB'!B247</f>
        <v>0.12999995788818602</v>
      </c>
      <c r="U235" s="225">
        <f>(D235+E235)/'PIB - BCB'!C247</f>
        <v>0.10500962234266596</v>
      </c>
    </row>
    <row r="236" spans="1:21">
      <c r="A236" s="2">
        <v>40360</v>
      </c>
      <c r="B236" s="230">
        <v>1423734.54</v>
      </c>
      <c r="C236" s="230">
        <v>2301014.9</v>
      </c>
      <c r="D236" s="230">
        <v>0</v>
      </c>
      <c r="E236" s="230">
        <v>403826.97138389997</v>
      </c>
      <c r="F236" s="230">
        <v>677226.85117377283</v>
      </c>
      <c r="G236" s="230">
        <f t="shared" si="3"/>
        <v>273399.87978987285</v>
      </c>
      <c r="H236" s="230">
        <v>2027615.02</v>
      </c>
      <c r="I236" s="230">
        <f t="shared" si="4"/>
        <v>2027615.02</v>
      </c>
      <c r="J236" s="216">
        <f>'Tesouro-BNDES'!B105</f>
        <v>211465.11737495003</v>
      </c>
      <c r="L236" s="2">
        <v>40360</v>
      </c>
      <c r="M236" s="225">
        <f>B236/'PIB - BCB'!$C248</f>
        <v>0.3899671076463061</v>
      </c>
      <c r="N236" s="225">
        <f>O236-'Tesouro-BNDES'!C105</f>
        <v>0.49745138911973996</v>
      </c>
      <c r="O236" s="225">
        <f>(C236-G236)/'PIB - BCB'!C248</f>
        <v>0.55537260819109568</v>
      </c>
      <c r="P236" s="225">
        <f>(I236+G236)/'PIB - BCB'!C248</f>
        <v>0.63025802908603434</v>
      </c>
      <c r="R236" s="14">
        <v>257298.94742225207</v>
      </c>
      <c r="S236" s="14">
        <v>0</v>
      </c>
      <c r="T236" s="234">
        <f>R236/'PIB - BCB'!B248</f>
        <v>0.12918332379671596</v>
      </c>
      <c r="U236" s="225">
        <f>(D236+E236)/'PIB - BCB'!C248</f>
        <v>0.11060997088695136</v>
      </c>
    </row>
    <row r="237" spans="1:21">
      <c r="A237" s="2">
        <v>40391</v>
      </c>
      <c r="B237" s="230">
        <v>1434610.95</v>
      </c>
      <c r="C237" s="230">
        <v>2313036.14</v>
      </c>
      <c r="D237" s="230">
        <v>0</v>
      </c>
      <c r="E237" s="230">
        <v>390789.98596805986</v>
      </c>
      <c r="F237" s="230">
        <v>668964.30033221212</v>
      </c>
      <c r="G237" s="230">
        <f t="shared" si="3"/>
        <v>278174.31436415226</v>
      </c>
      <c r="H237" s="230">
        <v>2034861.82</v>
      </c>
      <c r="I237" s="230">
        <f t="shared" si="4"/>
        <v>2034861.82</v>
      </c>
      <c r="J237" s="216">
        <f>'Tesouro-BNDES'!B106</f>
        <v>211894.06202863</v>
      </c>
      <c r="L237" s="2">
        <v>40391</v>
      </c>
      <c r="M237" s="225">
        <f>B237/'PIB - BCB'!$C249</f>
        <v>0.38763902721882876</v>
      </c>
      <c r="N237" s="225">
        <f>O237-'Tesouro-BNDES'!C106</f>
        <v>0.49257497340026973</v>
      </c>
      <c r="O237" s="225">
        <f>(C237-G237)/'PIB - BCB'!C249</f>
        <v>0.54982980480820254</v>
      </c>
      <c r="P237" s="225">
        <f>(I237+G237)/'PIB - BCB'!C249</f>
        <v>0.62499388914250242</v>
      </c>
      <c r="R237" s="14">
        <v>261319.69809725042</v>
      </c>
      <c r="S237" s="14">
        <v>0</v>
      </c>
      <c r="T237" s="234">
        <f>R237/'PIB - BCB'!B249</f>
        <v>0.12829095653618455</v>
      </c>
      <c r="U237" s="225">
        <f>(D237+E237)/'PIB - BCB'!C249</f>
        <v>0.1055934014776051</v>
      </c>
    </row>
    <row r="238" spans="1:21">
      <c r="A238" s="2">
        <v>40422</v>
      </c>
      <c r="B238" s="230">
        <v>1432956.2</v>
      </c>
      <c r="C238" s="230">
        <v>2336414.0099999998</v>
      </c>
      <c r="D238" s="230">
        <v>0</v>
      </c>
      <c r="E238" s="230">
        <v>406393.85360462987</v>
      </c>
      <c r="F238" s="230">
        <v>684898.46234584216</v>
      </c>
      <c r="G238" s="230">
        <f t="shared" si="3"/>
        <v>278504.60874121229</v>
      </c>
      <c r="H238" s="230">
        <v>2057909.4</v>
      </c>
      <c r="I238" s="230">
        <f t="shared" si="4"/>
        <v>2057909.4</v>
      </c>
      <c r="J238" s="216">
        <f>'Tesouro-BNDES'!B107</f>
        <v>235473.60134188004</v>
      </c>
      <c r="L238" s="2">
        <v>40422</v>
      </c>
      <c r="M238" s="225">
        <f>B238/'PIB - BCB'!$C250</f>
        <v>0.38222678098717605</v>
      </c>
      <c r="N238" s="225">
        <f>O238-'Tesouro-BNDES'!C107</f>
        <v>0.48611658148241288</v>
      </c>
      <c r="O238" s="225">
        <f>(C238-G238)/'PIB - BCB'!C250</f>
        <v>0.54892681716747038</v>
      </c>
      <c r="P238" s="225">
        <f>(I238+G238)/'PIB - BCB'!C250</f>
        <v>0.62321514475773743</v>
      </c>
      <c r="R238" s="14">
        <v>275205.53199441056</v>
      </c>
      <c r="S238" s="14">
        <v>0</v>
      </c>
      <c r="T238" s="234">
        <f>R238/'PIB - BCB'!B250</f>
        <v>0.13228898216173279</v>
      </c>
      <c r="U238" s="225">
        <f>(D238+E238)/'PIB - BCB'!C250</f>
        <v>0.10840150904561587</v>
      </c>
    </row>
    <row r="239" spans="1:21">
      <c r="A239" s="2">
        <v>40452</v>
      </c>
      <c r="B239" s="230">
        <v>1436288.01</v>
      </c>
      <c r="C239" s="230">
        <v>2361159.5099999998</v>
      </c>
      <c r="D239" s="230">
        <v>0</v>
      </c>
      <c r="E239" s="230">
        <v>417670.13676623988</v>
      </c>
      <c r="F239" s="230">
        <v>691073.99804211105</v>
      </c>
      <c r="G239" s="230">
        <f t="shared" si="3"/>
        <v>273403.86127587117</v>
      </c>
      <c r="H239" s="230">
        <v>2087755.65</v>
      </c>
      <c r="I239" s="230">
        <f t="shared" si="4"/>
        <v>2087755.65</v>
      </c>
      <c r="J239" s="216">
        <f>'Tesouro-BNDES'!B108</f>
        <v>235932.16989368002</v>
      </c>
      <c r="L239" s="2">
        <v>40452</v>
      </c>
      <c r="M239" s="225">
        <f>B239/'PIB - BCB'!$C251</f>
        <v>0.37876409954076418</v>
      </c>
      <c r="N239" s="225">
        <f>O239-'Tesouro-BNDES'!C108</f>
        <v>0.4883451282641148</v>
      </c>
      <c r="O239" s="225">
        <f>(C239-G239)/'PIB - BCB'!C251</f>
        <v>0.55056289744432141</v>
      </c>
      <c r="P239" s="225">
        <f>(I239+G239)/'PIB - BCB'!C251</f>
        <v>0.62266234204692417</v>
      </c>
      <c r="R239" s="14">
        <v>284930.10250222462</v>
      </c>
      <c r="S239" s="14">
        <v>0</v>
      </c>
      <c r="T239" s="234">
        <f>R239/'PIB - BCB'!B251</f>
        <v>0.13427368509207055</v>
      </c>
      <c r="U239" s="225">
        <f>(D239+E239)/'PIB - BCB'!C251</f>
        <v>0.11014396287923664</v>
      </c>
    </row>
    <row r="240" spans="1:21">
      <c r="A240" s="2">
        <v>40483</v>
      </c>
      <c r="B240" s="230">
        <v>1450709.17</v>
      </c>
      <c r="C240" s="230">
        <v>2388438.91</v>
      </c>
      <c r="D240" s="230">
        <v>0</v>
      </c>
      <c r="E240" s="230">
        <v>405527.31812960998</v>
      </c>
      <c r="F240" s="230">
        <v>694817.21181297104</v>
      </c>
      <c r="G240" s="230">
        <f t="shared" si="3"/>
        <v>289289.89368336106</v>
      </c>
      <c r="H240" s="230">
        <v>2099149.0099999998</v>
      </c>
      <c r="I240" s="230">
        <f t="shared" si="4"/>
        <v>2099149.0099999998</v>
      </c>
      <c r="J240" s="216">
        <f>'Tesouro-BNDES'!B109</f>
        <v>236573.20591323002</v>
      </c>
      <c r="L240" s="2">
        <v>40483</v>
      </c>
      <c r="M240" s="225">
        <f>B240/'PIB - BCB'!$C252</f>
        <v>0.37742947255715864</v>
      </c>
      <c r="N240" s="225">
        <f>O240-'Tesouro-BNDES'!C109</f>
        <v>0.48458438138795323</v>
      </c>
      <c r="O240" s="225">
        <f>(C240-G240)/'PIB - BCB'!C252</f>
        <v>0.54613338250785826</v>
      </c>
      <c r="P240" s="225">
        <f>(I240+G240)/'PIB - BCB'!C252</f>
        <v>0.62139762696351408</v>
      </c>
      <c r="R240" s="14">
        <v>285461.0647035861</v>
      </c>
      <c r="S240" s="14">
        <v>0</v>
      </c>
      <c r="T240" s="234">
        <f>R240/'PIB - BCB'!B252</f>
        <v>0.13170844525629719</v>
      </c>
      <c r="U240" s="225">
        <f>(D240+E240)/'PIB - BCB'!C252</f>
        <v>0.1055056140502495</v>
      </c>
    </row>
    <row r="241" spans="1:21">
      <c r="A241" s="2">
        <v>40513</v>
      </c>
      <c r="B241" s="230">
        <v>1475820.18</v>
      </c>
      <c r="C241" s="230">
        <v>2426058.7000000002</v>
      </c>
      <c r="D241" s="230">
        <v>0</v>
      </c>
      <c r="E241" s="230">
        <v>288665.91202500986</v>
      </c>
      <c r="F241" s="230">
        <v>703202.95166823408</v>
      </c>
      <c r="G241" s="230">
        <f t="shared" si="3"/>
        <v>414537.03964322421</v>
      </c>
      <c r="H241" s="230">
        <v>2011521.66</v>
      </c>
      <c r="I241" s="230">
        <f t="shared" si="4"/>
        <v>2011521.66</v>
      </c>
      <c r="J241" s="216">
        <f>'Tesouro-BNDES'!B110</f>
        <v>236722.96294582999</v>
      </c>
      <c r="L241" s="2">
        <v>40513</v>
      </c>
      <c r="M241" s="225">
        <f>B241/'PIB - BCB'!$C253</f>
        <v>0.37979369234043436</v>
      </c>
      <c r="N241" s="225">
        <f>O241-'Tesouro-BNDES'!C110</f>
        <v>0.45673406529154281</v>
      </c>
      <c r="O241" s="225">
        <f>(C241-G241)/'PIB - BCB'!C253</f>
        <v>0.51765333538782554</v>
      </c>
      <c r="P241" s="225">
        <f>(I241+G241)/'PIB - BCB'!C253</f>
        <v>0.62433201812712236</v>
      </c>
      <c r="R241" s="14">
        <v>288574.60355970898</v>
      </c>
      <c r="S241" s="14">
        <v>0</v>
      </c>
      <c r="T241" s="234">
        <f>R241/'PIB - BCB'!B253</f>
        <v>0.13059145739031636</v>
      </c>
      <c r="U241" s="225">
        <f>(D241+E241)/'PIB - BCB'!C253</f>
        <v>7.4286484265852423E-2</v>
      </c>
    </row>
    <row r="242" spans="1:21">
      <c r="A242" s="2">
        <v>40544</v>
      </c>
      <c r="B242" s="230">
        <v>1476104.91</v>
      </c>
      <c r="C242" s="230">
        <v>2352895.14</v>
      </c>
      <c r="D242" s="230">
        <v>0</v>
      </c>
      <c r="E242" s="230">
        <v>404921.72938750999</v>
      </c>
      <c r="F242" s="230">
        <v>698962.54253430618</v>
      </c>
      <c r="G242" s="230">
        <f t="shared" si="3"/>
        <v>294040.81314679619</v>
      </c>
      <c r="H242" s="230">
        <v>2058854.32</v>
      </c>
      <c r="I242" s="230">
        <f t="shared" si="4"/>
        <v>2058854.32</v>
      </c>
      <c r="J242" s="216">
        <f>'Tesouro-BNDES'!B111</f>
        <v>237274.16763876998</v>
      </c>
      <c r="L242" s="2">
        <v>40544</v>
      </c>
      <c r="M242" s="225">
        <f>B242/'PIB - BCB'!$C254</f>
        <v>0.3755803773810733</v>
      </c>
      <c r="N242" s="225">
        <f>O242-'Tesouro-BNDES'!C111</f>
        <v>0.46348315691710068</v>
      </c>
      <c r="O242" s="225">
        <f>(C242-G242)/'PIB - BCB'!C254</f>
        <v>0.52385523536547418</v>
      </c>
      <c r="P242" s="225">
        <f>(I242+G242)/'PIB - BCB'!C254</f>
        <v>0.59867102673980299</v>
      </c>
      <c r="R242" s="14">
        <v>297696.44939764938</v>
      </c>
      <c r="S242" s="14">
        <v>0</v>
      </c>
      <c r="T242" s="234">
        <f>R242/'PIB - BCB'!B254</f>
        <v>0.13277821064292245</v>
      </c>
      <c r="U242" s="225">
        <f>(D242+E242)/'PIB - BCB'!C254</f>
        <v>0.10302835178101118</v>
      </c>
    </row>
    <row r="243" spans="1:21">
      <c r="A243" s="2">
        <v>40575</v>
      </c>
      <c r="B243" s="230">
        <v>1491400.01</v>
      </c>
      <c r="C243" s="230">
        <v>2399225.94</v>
      </c>
      <c r="D243" s="230">
        <v>0</v>
      </c>
      <c r="E243" s="230">
        <v>388696.20721118985</v>
      </c>
      <c r="F243" s="230">
        <v>704500.40128337848</v>
      </c>
      <c r="G243" s="230">
        <f t="shared" si="3"/>
        <v>315804.19407218863</v>
      </c>
      <c r="H243" s="230">
        <v>2083421.75</v>
      </c>
      <c r="I243" s="230">
        <f t="shared" si="4"/>
        <v>2083421.75</v>
      </c>
      <c r="J243" s="216">
        <f>'Tesouro-BNDES'!B112</f>
        <v>236692.44321660997</v>
      </c>
      <c r="L243" s="2">
        <v>40575</v>
      </c>
      <c r="M243" s="225">
        <f>B243/'PIB - BCB'!$C255</f>
        <v>0.37476359224746458</v>
      </c>
      <c r="N243" s="225">
        <f>O243-'Tesouro-BNDES'!C112</f>
        <v>0.46405183234020853</v>
      </c>
      <c r="O243" s="225">
        <f>(C243-G243)/'PIB - BCB'!C255</f>
        <v>0.52352863915455594</v>
      </c>
      <c r="P243" s="225">
        <f>(I243+G243)/'PIB - BCB'!C255</f>
        <v>0.60288489163534875</v>
      </c>
      <c r="R243" s="14">
        <v>307516.31124261027</v>
      </c>
      <c r="S243" s="14">
        <v>0</v>
      </c>
      <c r="T243" s="234">
        <f>R243/'PIB - BCB'!B255</f>
        <v>0.13498919100884046</v>
      </c>
      <c r="U243" s="225">
        <f>(D243+E243)/'PIB - BCB'!C255</f>
        <v>9.7672781232870154E-2</v>
      </c>
    </row>
    <row r="244" spans="1:21">
      <c r="A244" s="2">
        <v>40603</v>
      </c>
      <c r="B244" s="230">
        <v>1507304.97</v>
      </c>
      <c r="C244" s="230">
        <v>2424187.61</v>
      </c>
      <c r="D244" s="230">
        <v>0</v>
      </c>
      <c r="E244" s="230">
        <v>395068.54555058997</v>
      </c>
      <c r="F244" s="230">
        <v>706365.07001650799</v>
      </c>
      <c r="G244" s="230">
        <f t="shared" si="3"/>
        <v>311296.52446591802</v>
      </c>
      <c r="H244" s="230">
        <v>2112891.09</v>
      </c>
      <c r="I244" s="230">
        <f t="shared" si="4"/>
        <v>2112891.09</v>
      </c>
      <c r="J244" s="216">
        <f>'Tesouro-BNDES'!B113</f>
        <v>239733.22649109</v>
      </c>
      <c r="L244" s="2">
        <v>40603</v>
      </c>
      <c r="M244" s="225">
        <f>B244/'PIB - BCB'!$C256</f>
        <v>0.3753268025406799</v>
      </c>
      <c r="N244" s="225">
        <f>O244-'Tesouro-BNDES'!C113</f>
        <v>0.46642608090687299</v>
      </c>
      <c r="O244" s="225">
        <f>(C244-G244)/'PIB - BCB'!C256</f>
        <v>0.52612090521416721</v>
      </c>
      <c r="P244" s="225">
        <f>(I244+G244)/'PIB - BCB'!C256</f>
        <v>0.60363536524145567</v>
      </c>
      <c r="R244" s="14">
        <v>317145.57084578829</v>
      </c>
      <c r="S244" s="14">
        <v>0</v>
      </c>
      <c r="T244" s="234">
        <f>R244/'PIB - BCB'!B256</f>
        <v>0.13744864655540961</v>
      </c>
      <c r="U244" s="225">
        <f>(D244+E244)/'PIB - BCB'!C256</f>
        <v>9.8374129281813411E-2</v>
      </c>
    </row>
    <row r="245" spans="1:21">
      <c r="A245" s="2">
        <v>40634</v>
      </c>
      <c r="B245" s="230">
        <v>1518660.03</v>
      </c>
      <c r="C245" s="230">
        <v>2475209.09</v>
      </c>
      <c r="D245" s="230">
        <v>0</v>
      </c>
      <c r="E245" s="230">
        <v>379022.02897814987</v>
      </c>
      <c r="F245" s="230">
        <v>718842.09070377029</v>
      </c>
      <c r="G245" s="230">
        <f t="shared" si="3"/>
        <v>339820.06172562041</v>
      </c>
      <c r="H245" s="230">
        <v>2135389.0299999998</v>
      </c>
      <c r="I245" s="230">
        <f t="shared" si="4"/>
        <v>2135389.0299999998</v>
      </c>
      <c r="J245" s="216">
        <f>'Tesouro-BNDES'!B114</f>
        <v>238913.26556251</v>
      </c>
      <c r="L245" s="2">
        <v>40634</v>
      </c>
      <c r="M245" s="225">
        <f>B245/'PIB - BCB'!$C257</f>
        <v>0.37422675367131725</v>
      </c>
      <c r="N245" s="225">
        <f>O245-'Tesouro-BNDES'!C114</f>
        <v>0.46732774556264467</v>
      </c>
      <c r="O245" s="225">
        <f>(C245-G245)/'PIB - BCB'!C257</f>
        <v>0.52620052420584862</v>
      </c>
      <c r="P245" s="225">
        <f>(I245+G245)/'PIB - BCB'!C257</f>
        <v>0.6099386595788715</v>
      </c>
      <c r="R245" s="14">
        <v>328061.74403968878</v>
      </c>
      <c r="S245" s="14">
        <v>0</v>
      </c>
      <c r="T245" s="234">
        <f>R245/'PIB - BCB'!B257</f>
        <v>0.14025612619636213</v>
      </c>
      <c r="U245" s="225">
        <f>(D245+E245)/'PIB - BCB'!C257</f>
        <v>9.3398246264773929E-2</v>
      </c>
    </row>
    <row r="246" spans="1:21">
      <c r="A246" s="2">
        <v>40664</v>
      </c>
      <c r="B246" s="230">
        <v>1531599.69</v>
      </c>
      <c r="C246" s="230">
        <v>2485612.81</v>
      </c>
      <c r="D246" s="230">
        <v>0</v>
      </c>
      <c r="E246" s="230">
        <v>378317.35203967994</v>
      </c>
      <c r="F246" s="230">
        <v>717204.20876242535</v>
      </c>
      <c r="G246" s="230">
        <f t="shared" si="3"/>
        <v>338886.8567227454</v>
      </c>
      <c r="H246" s="230">
        <v>2146725.96</v>
      </c>
      <c r="I246" s="230">
        <f t="shared" si="4"/>
        <v>2146725.96</v>
      </c>
      <c r="J246" s="216">
        <f>'Tesouro-BNDES'!B115</f>
        <v>241560.69357943157</v>
      </c>
      <c r="L246" s="2">
        <v>40664</v>
      </c>
      <c r="M246" s="225">
        <f>B246/'PIB - BCB'!$C258</f>
        <v>0.3727850071077673</v>
      </c>
      <c r="N246" s="225">
        <f>O246-'Tesouro-BNDES'!C115</f>
        <v>0.46370931615814326</v>
      </c>
      <c r="O246" s="225">
        <f>(C246-G246)/'PIB - BCB'!C258</f>
        <v>0.52250418629354112</v>
      </c>
      <c r="P246" s="225">
        <f>(I246+G246)/'PIB - BCB'!C258</f>
        <v>0.60498784218815438</v>
      </c>
      <c r="R246" s="14">
        <v>333016.86451548606</v>
      </c>
      <c r="S246" s="14">
        <v>0</v>
      </c>
      <c r="T246" s="234">
        <f>R246/'PIB - BCB'!B258</f>
        <v>0.14009634796802686</v>
      </c>
      <c r="U246" s="225">
        <f>(D246+E246)/'PIB - BCB'!C258</f>
        <v>9.2080873148455505E-2</v>
      </c>
    </row>
    <row r="247" spans="1:21">
      <c r="A247" s="2">
        <v>40695</v>
      </c>
      <c r="B247" s="230">
        <v>1542174.82</v>
      </c>
      <c r="C247" s="230">
        <v>2540114.15</v>
      </c>
      <c r="D247" s="230">
        <v>0</v>
      </c>
      <c r="E247" s="230">
        <v>350621.84369942982</v>
      </c>
      <c r="F247" s="230">
        <v>713645.58167015365</v>
      </c>
      <c r="G247" s="230">
        <f t="shared" si="3"/>
        <v>363023.73797072383</v>
      </c>
      <c r="H247" s="230">
        <v>2177090.41</v>
      </c>
      <c r="I247" s="230">
        <f t="shared" si="4"/>
        <v>2177090.41</v>
      </c>
      <c r="J247" s="216">
        <f>'Tesouro-BNDES'!B116</f>
        <v>271491.3204359815</v>
      </c>
      <c r="L247" s="2">
        <v>40695</v>
      </c>
      <c r="M247" s="225">
        <f>B247/'PIB - BCB'!$C259</f>
        <v>0.37084464698100794</v>
      </c>
      <c r="N247" s="225">
        <f>O247-'Tesouro-BNDES'!C116</f>
        <v>0.45823677915402922</v>
      </c>
      <c r="O247" s="225">
        <f>(C247-G247)/'PIB - BCB'!C259</f>
        <v>0.52352192165524658</v>
      </c>
      <c r="P247" s="225">
        <f>(I247+G247)/'PIB - BCB'!C259</f>
        <v>0.61081773757378999</v>
      </c>
      <c r="R247" s="14">
        <v>335775.4879518518</v>
      </c>
      <c r="S247" s="14">
        <v>0</v>
      </c>
      <c r="T247" s="234">
        <f>R247/'PIB - BCB'!B259</f>
        <v>0.13912595669620587</v>
      </c>
      <c r="U247" s="225">
        <f>(D247+E247)/'PIB - BCB'!C259</f>
        <v>8.4313550036139995E-2</v>
      </c>
    </row>
    <row r="248" spans="1:21">
      <c r="A248" s="2">
        <v>40725</v>
      </c>
      <c r="B248" s="230">
        <v>1545332.34</v>
      </c>
      <c r="C248" s="230">
        <v>2459832.75</v>
      </c>
      <c r="D248" s="230">
        <v>0</v>
      </c>
      <c r="E248" s="230">
        <v>445620.55682677001</v>
      </c>
      <c r="F248" s="230">
        <v>701172.56176247657</v>
      </c>
      <c r="G248" s="230">
        <f t="shared" si="3"/>
        <v>255552.00493570656</v>
      </c>
      <c r="H248" s="230">
        <v>2204280.7400000002</v>
      </c>
      <c r="I248" s="230">
        <f t="shared" si="4"/>
        <v>2204280.7400000002</v>
      </c>
      <c r="J248" s="216">
        <f>'Tesouro-BNDES'!B117</f>
        <v>271833.17704919149</v>
      </c>
      <c r="L248" s="2">
        <v>40725</v>
      </c>
      <c r="M248" s="225">
        <f>B248/'PIB - BCB'!$C260</f>
        <v>0.36798819281025219</v>
      </c>
      <c r="N248" s="225">
        <f>O248-'Tesouro-BNDES'!C117</f>
        <v>0.46017149181932232</v>
      </c>
      <c r="O248" s="225">
        <f>(C248-G248)/'PIB - BCB'!C260</f>
        <v>0.52490281011180129</v>
      </c>
      <c r="P248" s="225">
        <f>(I248+G248)/'PIB - BCB'!C260</f>
        <v>0.58575711061891889</v>
      </c>
      <c r="R248" s="14">
        <v>346144.14499299013</v>
      </c>
      <c r="S248" s="14">
        <v>0</v>
      </c>
      <c r="T248" s="234">
        <f>R248/'PIB - BCB'!B260</f>
        <v>0.14144370432800543</v>
      </c>
      <c r="U248" s="225">
        <f>(D248+E248)/'PIB - BCB'!C260</f>
        <v>0.10611510491379569</v>
      </c>
    </row>
    <row r="249" spans="1:21">
      <c r="A249" s="2">
        <v>40756</v>
      </c>
      <c r="B249" s="230">
        <v>1549401.33</v>
      </c>
      <c r="C249" s="230">
        <v>2505659.15</v>
      </c>
      <c r="D249" s="230">
        <v>0</v>
      </c>
      <c r="E249" s="230">
        <v>422307.36307830992</v>
      </c>
      <c r="F249" s="230">
        <v>711318.8779025675</v>
      </c>
      <c r="G249" s="230">
        <f t="shared" si="3"/>
        <v>289011.51482425758</v>
      </c>
      <c r="H249" s="230">
        <v>2216647.64</v>
      </c>
      <c r="I249" s="230">
        <f t="shared" si="4"/>
        <v>2216647.64</v>
      </c>
      <c r="J249" s="216">
        <f>'Tesouro-BNDES'!B118</f>
        <v>272975.05713349005</v>
      </c>
      <c r="L249" s="2">
        <v>40756</v>
      </c>
      <c r="M249" s="225">
        <f>B249/'PIB - BCB'!$C261</f>
        <v>0.36523636623365113</v>
      </c>
      <c r="N249" s="225">
        <f>O249-'Tesouro-BNDES'!C118</f>
        <v>0.45817690730402616</v>
      </c>
      <c r="O249" s="225">
        <f>(C249-G249)/'PIB - BCB'!C261</f>
        <v>0.52252461116191506</v>
      </c>
      <c r="P249" s="225">
        <f>(I249+G249)/'PIB - BCB'!C261</f>
        <v>0.59065254883193719</v>
      </c>
      <c r="R249" s="14">
        <v>353397.28046473261</v>
      </c>
      <c r="S249" s="14">
        <v>0</v>
      </c>
      <c r="T249" s="234">
        <f>R249/'PIB - BCB'!B261</f>
        <v>0.1422062338094231</v>
      </c>
      <c r="U249" s="225">
        <f>(D249+E249)/'PIB - BCB'!C261</f>
        <v>9.9549421920553716E-2</v>
      </c>
    </row>
    <row r="250" spans="1:21">
      <c r="A250" s="2">
        <v>40787</v>
      </c>
      <c r="B250" s="230">
        <v>1481259.56</v>
      </c>
      <c r="C250" s="230">
        <v>2563162.5099999998</v>
      </c>
      <c r="D250" s="230">
        <v>0</v>
      </c>
      <c r="E250" s="230">
        <v>386515.49915610999</v>
      </c>
      <c r="F250" s="230">
        <v>723190.82268448826</v>
      </c>
      <c r="G250" s="230">
        <f t="shared" si="3"/>
        <v>336675.32352837827</v>
      </c>
      <c r="H250" s="230">
        <v>2226487.19</v>
      </c>
      <c r="I250" s="230">
        <f t="shared" si="4"/>
        <v>2226487.19</v>
      </c>
      <c r="J250" s="216">
        <f>'Tesouro-BNDES'!B119</f>
        <v>283574.14284290996</v>
      </c>
      <c r="L250" s="2">
        <v>40787</v>
      </c>
      <c r="M250" s="225">
        <f>B250/'PIB - BCB'!$C262</f>
        <v>0.34666003954461583</v>
      </c>
      <c r="N250" s="225">
        <f>O250-'Tesouro-BNDES'!C119</f>
        <v>0.45470107381860819</v>
      </c>
      <c r="O250" s="225">
        <f>(C250-G250)/'PIB - BCB'!C262</f>
        <v>0.52106609601077125</v>
      </c>
      <c r="P250" s="225">
        <f>(I250+G250)/'PIB - BCB'!C262</f>
        <v>0.59985841934348394</v>
      </c>
      <c r="R250" s="14">
        <v>349708.28931270563</v>
      </c>
      <c r="S250" s="14">
        <v>0</v>
      </c>
      <c r="T250" s="234">
        <f>R250/'PIB - BCB'!B262</f>
        <v>0.13888738208562268</v>
      </c>
      <c r="U250" s="225">
        <f>(D250+E250)/'PIB - BCB'!C262</f>
        <v>9.0456447904419951E-2</v>
      </c>
    </row>
    <row r="251" spans="1:21">
      <c r="A251" s="2">
        <v>40817</v>
      </c>
      <c r="B251" s="230">
        <v>1534974.06</v>
      </c>
      <c r="C251" s="230">
        <v>2576517.9900000002</v>
      </c>
      <c r="D251" s="230">
        <v>0</v>
      </c>
      <c r="E251" s="230">
        <v>389193.13471251988</v>
      </c>
      <c r="F251" s="230">
        <v>739455.63516453002</v>
      </c>
      <c r="G251" s="230">
        <f t="shared" si="3"/>
        <v>350262.50045201014</v>
      </c>
      <c r="H251" s="230">
        <v>2226255.4900000002</v>
      </c>
      <c r="I251" s="230">
        <f t="shared" si="4"/>
        <v>2226255.4900000002</v>
      </c>
      <c r="J251" s="216">
        <f>'Tesouro-BNDES'!B120</f>
        <v>280868.14212643995</v>
      </c>
      <c r="L251" s="2">
        <v>40817</v>
      </c>
      <c r="M251" s="225">
        <f>B251/'PIB - BCB'!$C263</f>
        <v>0.35640522914515282</v>
      </c>
      <c r="N251" s="225">
        <f>O251-'Tesouro-BNDES'!C120</f>
        <v>0.45169898397752639</v>
      </c>
      <c r="O251" s="225">
        <f>(C251-G251)/'PIB - BCB'!C263</f>
        <v>0.51691368510032398</v>
      </c>
      <c r="P251" s="225">
        <f>(I251+G251)/'PIB - BCB'!C263</f>
        <v>0.59824104440153036</v>
      </c>
      <c r="R251" s="14">
        <v>352928.30897910567</v>
      </c>
      <c r="S251" s="14">
        <v>0</v>
      </c>
      <c r="T251" s="234">
        <f>R251/'PIB - BCB'!B263</f>
        <v>0.13835491558796736</v>
      </c>
      <c r="U251" s="225">
        <f>(D251+E251)/'PIB - BCB'!C263</f>
        <v>9.0366653074864328E-2</v>
      </c>
    </row>
    <row r="252" spans="1:21">
      <c r="A252" s="2">
        <v>40848</v>
      </c>
      <c r="B252" s="230">
        <v>1508404.43</v>
      </c>
      <c r="C252" s="230">
        <v>2615982.0699999998</v>
      </c>
      <c r="D252" s="230">
        <v>0</v>
      </c>
      <c r="E252" s="230">
        <v>379007.16882629989</v>
      </c>
      <c r="F252" s="230">
        <v>749061.11328969407</v>
      </c>
      <c r="G252" s="230">
        <f t="shared" si="3"/>
        <v>370053.94446339417</v>
      </c>
      <c r="H252" s="230">
        <v>2245928.13</v>
      </c>
      <c r="I252" s="230">
        <f t="shared" si="4"/>
        <v>2245928.13</v>
      </c>
      <c r="J252" s="216">
        <f>'Tesouro-BNDES'!B121</f>
        <v>284504.63160452002</v>
      </c>
      <c r="L252" s="2">
        <v>40848</v>
      </c>
      <c r="M252" s="225">
        <f>B252/'PIB - BCB'!$C264</f>
        <v>0.3475507845111051</v>
      </c>
      <c r="N252" s="225">
        <f>O252-'Tesouro-BNDES'!C121</f>
        <v>0.45193070274568825</v>
      </c>
      <c r="O252" s="225">
        <f>(C252-G252)/'PIB - BCB'!C264</f>
        <v>0.51748328661816723</v>
      </c>
      <c r="P252" s="225">
        <f>(I252+G252)/'PIB - BCB'!C264</f>
        <v>0.60274725011696018</v>
      </c>
      <c r="R252" s="14">
        <v>352072.6891195121</v>
      </c>
      <c r="S252" s="14">
        <v>0</v>
      </c>
      <c r="T252" s="234">
        <f>R252/'PIB - BCB'!B264</f>
        <v>0.13630020158954859</v>
      </c>
      <c r="U252" s="225">
        <f>(D252+E252)/'PIB - BCB'!C264</f>
        <v>8.732687085844304E-2</v>
      </c>
    </row>
    <row r="253" spans="1:21">
      <c r="A253" s="2">
        <v>40878</v>
      </c>
      <c r="B253" s="230">
        <v>1508546.91</v>
      </c>
      <c r="C253" s="230">
        <v>2653562.75</v>
      </c>
      <c r="D253" s="230">
        <v>0</v>
      </c>
      <c r="E253" s="230">
        <v>341878.13045441994</v>
      </c>
      <c r="F253" s="230">
        <v>751837.16992733791</v>
      </c>
      <c r="G253" s="230">
        <f t="shared" si="3"/>
        <v>409959.03947291797</v>
      </c>
      <c r="H253" s="230">
        <v>2243603.7200000002</v>
      </c>
      <c r="I253" s="230">
        <f t="shared" si="4"/>
        <v>2243603.7200000002</v>
      </c>
      <c r="J253" s="216">
        <f>'Tesouro-BNDES'!B122</f>
        <v>302225.12339989009</v>
      </c>
      <c r="L253" s="2">
        <v>40878</v>
      </c>
      <c r="M253" s="225">
        <f>B253/'PIB - BCB'!$C265</f>
        <v>0.34470183590006537</v>
      </c>
      <c r="N253" s="225">
        <f>O253-'Tesouro-BNDES'!C122</f>
        <v>0.44360354903369764</v>
      </c>
      <c r="O253" s="225">
        <f>(C253-G253)/'PIB - BCB'!C265</f>
        <v>0.5126617627362241</v>
      </c>
      <c r="P253" s="225">
        <f>(I253+G253)/'PIB - BCB'!C265</f>
        <v>0.60633709750952225</v>
      </c>
      <c r="R253" s="14">
        <v>352012.07401523803</v>
      </c>
      <c r="S253" s="14">
        <v>0</v>
      </c>
      <c r="T253" s="234">
        <f>R253/'PIB - BCB'!B265</f>
        <v>0.13463931823406627</v>
      </c>
      <c r="U253" s="225">
        <f>(D253+E253)/'PIB - BCB'!C265</f>
        <v>7.8118896032023696E-2</v>
      </c>
    </row>
    <row r="254" spans="1:21">
      <c r="A254" s="2">
        <v>40909</v>
      </c>
      <c r="B254" s="230">
        <v>1544574.63</v>
      </c>
      <c r="C254" s="230">
        <v>2624036.46</v>
      </c>
      <c r="D254" s="230">
        <v>0</v>
      </c>
      <c r="E254" s="230">
        <v>454388.11551636987</v>
      </c>
      <c r="F254" s="230">
        <v>791340.13602484763</v>
      </c>
      <c r="G254" s="230">
        <f t="shared" si="3"/>
        <v>336952.02050847776</v>
      </c>
      <c r="H254" s="230">
        <v>2287084.44</v>
      </c>
      <c r="I254" s="230">
        <f t="shared" si="4"/>
        <v>2287084.44</v>
      </c>
      <c r="J254" s="216">
        <f>'Tesouro-BNDES'!B123</f>
        <v>310831.19913752005</v>
      </c>
      <c r="L254" s="2">
        <v>40909</v>
      </c>
      <c r="M254" s="225">
        <f>B254/'PIB - BCB'!$C266</f>
        <v>0.35017979826582651</v>
      </c>
      <c r="N254" s="225">
        <f>O254-'Tesouro-BNDES'!C123</f>
        <v>0.44804825068850862</v>
      </c>
      <c r="O254" s="225">
        <f>(C254-G254)/'PIB - BCB'!C266</f>
        <v>0.51851866014272951</v>
      </c>
      <c r="P254" s="225">
        <f>(I254+G254)/'PIB - BCB'!C266</f>
        <v>0.59491107812837274</v>
      </c>
      <c r="R254" s="14">
        <v>355075.22130684491</v>
      </c>
      <c r="S254" s="14">
        <v>0</v>
      </c>
      <c r="T254" s="234">
        <f>R254/'PIB - BCB'!B266</f>
        <v>0.13632039074847263</v>
      </c>
      <c r="U254" s="225">
        <f>(D254+E254)/'PIB - BCB'!C266</f>
        <v>0.1030170608369448</v>
      </c>
    </row>
    <row r="255" spans="1:21">
      <c r="A255" s="2">
        <v>40940</v>
      </c>
      <c r="B255" s="230">
        <v>1563593.42</v>
      </c>
      <c r="C255" s="230">
        <v>2719737.34</v>
      </c>
      <c r="D255" s="230">
        <v>0</v>
      </c>
      <c r="E255" s="230">
        <v>457370.50927696994</v>
      </c>
      <c r="F255" s="230">
        <v>854291.84916435799</v>
      </c>
      <c r="G255" s="230">
        <f t="shared" si="3"/>
        <v>396921.33988738805</v>
      </c>
      <c r="H255" s="230">
        <v>2322816</v>
      </c>
      <c r="I255" s="230">
        <f t="shared" si="4"/>
        <v>2322816</v>
      </c>
      <c r="J255" s="216">
        <f>'Tesouro-BNDES'!B124</f>
        <v>311836.72656442004</v>
      </c>
      <c r="L255" s="2">
        <v>40940</v>
      </c>
      <c r="M255" s="225">
        <f>B255/'PIB - BCB'!$C267</f>
        <v>0.35187999248437341</v>
      </c>
      <c r="N255" s="225">
        <f>O255-'Tesouro-BNDES'!C124</f>
        <v>0.45256225986316084</v>
      </c>
      <c r="O255" s="225">
        <f>(C255-G255)/'PIB - BCB'!C267</f>
        <v>0.52273977762211876</v>
      </c>
      <c r="P255" s="225">
        <f>(I255+G255)/'PIB - BCB'!C267</f>
        <v>0.61206522263252039</v>
      </c>
      <c r="R255" s="14">
        <v>356329.92500679631</v>
      </c>
      <c r="S255" s="14">
        <v>0</v>
      </c>
      <c r="T255" s="234">
        <f>R255/'PIB - BCB'!B267</f>
        <v>0.13745901747114253</v>
      </c>
      <c r="U255" s="225">
        <f>(D255+E255)/'PIB - BCB'!C267</f>
        <v>0.1029292713235863</v>
      </c>
    </row>
    <row r="256" spans="1:21">
      <c r="A256" s="2">
        <v>40969</v>
      </c>
      <c r="B256" s="230">
        <v>1538168.37</v>
      </c>
      <c r="C256" s="230">
        <v>2694371.98</v>
      </c>
      <c r="D256" s="230">
        <v>0</v>
      </c>
      <c r="E256" s="230">
        <v>479865.74032899988</v>
      </c>
      <c r="F256" s="230">
        <v>807570.2621262488</v>
      </c>
      <c r="G256" s="230">
        <f t="shared" si="3"/>
        <v>327704.52179724892</v>
      </c>
      <c r="H256" s="230">
        <v>2366667.46</v>
      </c>
      <c r="I256" s="230">
        <f t="shared" si="4"/>
        <v>2366667.46</v>
      </c>
      <c r="J256" s="216">
        <f>'Tesouro-BNDES'!B125</f>
        <v>314708.32873251999</v>
      </c>
      <c r="L256" s="2">
        <v>40969</v>
      </c>
      <c r="M256" s="225">
        <f>B256/'PIB - BCB'!$C268</f>
        <v>0.34262759381405261</v>
      </c>
      <c r="N256" s="225">
        <f>O256-'Tesouro-BNDES'!C125</f>
        <v>0.45707468236078946</v>
      </c>
      <c r="O256" s="225">
        <f>(C256-G256)/'PIB - BCB'!C268</f>
        <v>0.52717608317614051</v>
      </c>
      <c r="P256" s="225">
        <f>(I256+G256)/'PIB - BCB'!C268</f>
        <v>0.60017239137688927</v>
      </c>
      <c r="R256" s="14">
        <v>365215.56955308048</v>
      </c>
      <c r="S256" s="14">
        <v>0</v>
      </c>
      <c r="T256" s="234">
        <f>R256/'PIB - BCB'!B268</f>
        <v>0.14146863498777715</v>
      </c>
      <c r="U256" s="225">
        <f>(D256+E256)/'PIB - BCB'!C268</f>
        <v>0.1068902775336124</v>
      </c>
    </row>
    <row r="257" spans="1:21">
      <c r="A257" s="2">
        <v>41000</v>
      </c>
      <c r="B257" s="230">
        <v>1514599.94</v>
      </c>
      <c r="C257" s="230">
        <v>2752181.34</v>
      </c>
      <c r="D257" s="230">
        <v>0</v>
      </c>
      <c r="E257" s="230">
        <v>496690.84176851</v>
      </c>
      <c r="F257" s="230">
        <v>842898.33363521239</v>
      </c>
      <c r="G257" s="230">
        <f t="shared" si="3"/>
        <v>346207.49186670239</v>
      </c>
      <c r="H257" s="230">
        <v>2405973.84</v>
      </c>
      <c r="I257" s="230">
        <f t="shared" si="4"/>
        <v>2405973.84</v>
      </c>
      <c r="J257" s="216">
        <f>'Tesouro-BNDES'!B126</f>
        <v>317070.85903444001</v>
      </c>
      <c r="L257" s="2">
        <v>41000</v>
      </c>
      <c r="M257" s="225">
        <f>B257/'PIB - BCB'!$C269</f>
        <v>0.33489147424114885</v>
      </c>
      <c r="N257" s="225">
        <f>O257-'Tesouro-BNDES'!C126</f>
        <v>0.46187496981285958</v>
      </c>
      <c r="O257" s="225">
        <f>(C257-G257)/'PIB - BCB'!C269</f>
        <v>0.53198214769968233</v>
      </c>
      <c r="P257" s="225">
        <f>(I257+G257)/'PIB - BCB'!C269</f>
        <v>0.60853169161475629</v>
      </c>
      <c r="R257" s="14">
        <v>374272.32289848052</v>
      </c>
      <c r="S257" s="14">
        <v>0</v>
      </c>
      <c r="T257" s="234">
        <f>R257/'PIB - BCB'!B269</f>
        <v>0.14581059540488536</v>
      </c>
      <c r="U257" s="225">
        <f>(D257+E257)/'PIB - BCB'!C269</f>
        <v>0.1098227484690997</v>
      </c>
    </row>
    <row r="258" spans="1:21">
      <c r="A258" s="2">
        <v>41030</v>
      </c>
      <c r="B258" s="230">
        <v>1492214.36</v>
      </c>
      <c r="C258" s="230">
        <v>2806031.56</v>
      </c>
      <c r="D258" s="230">
        <v>0</v>
      </c>
      <c r="E258" s="230">
        <v>468559.11802949983</v>
      </c>
      <c r="F258" s="230">
        <v>848794.94635495788</v>
      </c>
      <c r="G258" s="230">
        <f t="shared" si="3"/>
        <v>380235.82832545805</v>
      </c>
      <c r="H258" s="230">
        <v>2425795.73</v>
      </c>
      <c r="I258" s="230">
        <f t="shared" si="4"/>
        <v>2425795.73</v>
      </c>
      <c r="J258" s="216">
        <f>'Tesouro-BNDES'!B127</f>
        <v>321232.50697144005</v>
      </c>
      <c r="L258" s="2">
        <v>41030</v>
      </c>
      <c r="M258" s="225">
        <f>B258/'PIB - BCB'!$C270</f>
        <v>0.32743224278219851</v>
      </c>
      <c r="N258" s="225">
        <f>O258-'Tesouro-BNDES'!C127</f>
        <v>0.46179816735008011</v>
      </c>
      <c r="O258" s="225">
        <f>(C258-G258)/'PIB - BCB'!C270</f>
        <v>0.53228527900889488</v>
      </c>
      <c r="P258" s="225">
        <f>(I258+G258)/'PIB - BCB'!C270</f>
        <v>0.61571931693522375</v>
      </c>
      <c r="R258" s="14">
        <v>372408.82074619341</v>
      </c>
      <c r="S258" s="14">
        <v>0</v>
      </c>
      <c r="T258" s="234">
        <f>R258/'PIB - BCB'!B270</f>
        <v>0.14589626361082875</v>
      </c>
      <c r="U258" s="225">
        <f>(D258+E258)/'PIB - BCB'!C270</f>
        <v>0.10281456002906177</v>
      </c>
    </row>
    <row r="259" spans="1:21">
      <c r="A259" s="2">
        <v>41061</v>
      </c>
      <c r="B259" s="230">
        <v>1503397.4</v>
      </c>
      <c r="C259" s="230">
        <v>2863306.12</v>
      </c>
      <c r="D259" s="230">
        <v>0</v>
      </c>
      <c r="E259" s="230">
        <v>444045.2083674699</v>
      </c>
      <c r="F259" s="230">
        <v>857657.97081220686</v>
      </c>
      <c r="G259" s="230">
        <f t="shared" si="3"/>
        <v>413612.76244473696</v>
      </c>
      <c r="H259" s="230">
        <v>2449693.36</v>
      </c>
      <c r="I259" s="230">
        <f t="shared" si="4"/>
        <v>2449693.36</v>
      </c>
      <c r="J259" s="216">
        <f>'Tesouro-BNDES'!B128</f>
        <v>332029.12562965997</v>
      </c>
      <c r="L259" s="2">
        <v>41061</v>
      </c>
      <c r="M259" s="225">
        <f>B259/'PIB - BCB'!$C271</f>
        <v>0.32784125233568762</v>
      </c>
      <c r="N259" s="225">
        <f>O259-'Tesouro-BNDES'!C128</f>
        <v>0.46179253324568864</v>
      </c>
      <c r="O259" s="225">
        <f>(C259-G259)/'PIB - BCB'!C271</f>
        <v>0.53419710462405545</v>
      </c>
      <c r="P259" s="225">
        <f>(I259+G259)/'PIB - BCB'!C271</f>
        <v>0.62439236957754762</v>
      </c>
      <c r="R259" s="14">
        <v>373909.89401911694</v>
      </c>
      <c r="S259" s="14">
        <v>0</v>
      </c>
      <c r="T259" s="234">
        <f>R259/'PIB - BCB'!B271</f>
        <v>0.14737479347544513</v>
      </c>
      <c r="U259" s="225">
        <f>(D259+E259)/'PIB - BCB'!C271</f>
        <v>9.6831574409303012E-2</v>
      </c>
    </row>
    <row r="260" spans="1:21">
      <c r="A260" s="2">
        <v>41091</v>
      </c>
      <c r="B260" s="230">
        <v>1504539.2</v>
      </c>
      <c r="C260" s="230">
        <v>2757636.37</v>
      </c>
      <c r="D260" s="230">
        <v>0</v>
      </c>
      <c r="E260" s="230">
        <v>563786.66999346996</v>
      </c>
      <c r="F260" s="230">
        <v>841195.20796639693</v>
      </c>
      <c r="G260" s="230">
        <f t="shared" si="3"/>
        <v>277408.53797292698</v>
      </c>
      <c r="H260" s="230">
        <v>2480227.83</v>
      </c>
      <c r="I260" s="230">
        <f t="shared" si="4"/>
        <v>2480227.83</v>
      </c>
      <c r="J260" s="216">
        <f>'Tesouro-BNDES'!B129</f>
        <v>333426.34487376001</v>
      </c>
      <c r="L260" s="2">
        <v>41091</v>
      </c>
      <c r="M260" s="225">
        <f>B260/'PIB - BCB'!$C272</f>
        <v>0.32510886595560756</v>
      </c>
      <c r="N260" s="225">
        <f>O260-'Tesouro-BNDES'!C129</f>
        <v>0.4638923312335268</v>
      </c>
      <c r="O260" s="225">
        <f>(C260-G260)/'PIB - BCB'!C272</f>
        <v>0.53594087663641921</v>
      </c>
      <c r="P260" s="225">
        <f>(I260+G260)/'PIB - BCB'!C272</f>
        <v>0.59588479469967881</v>
      </c>
      <c r="R260" s="14">
        <v>376153.53123433032</v>
      </c>
      <c r="S260" s="14">
        <v>0</v>
      </c>
      <c r="T260" s="234">
        <f>R260/'PIB - BCB'!B272</f>
        <v>0.14894597654992259</v>
      </c>
      <c r="U260" s="225">
        <f>(D260+E260)/'PIB - BCB'!C272</f>
        <v>0.12182603479023038</v>
      </c>
    </row>
    <row r="261" spans="1:21">
      <c r="A261" s="2">
        <v>41122</v>
      </c>
      <c r="B261" s="230">
        <v>1522821.31</v>
      </c>
      <c r="C261" s="230">
        <v>2765940.29</v>
      </c>
      <c r="D261" s="230">
        <v>0</v>
      </c>
      <c r="E261" s="230">
        <v>583918.94771579013</v>
      </c>
      <c r="F261" s="230">
        <v>858527.00961370766</v>
      </c>
      <c r="G261" s="230">
        <f t="shared" si="3"/>
        <v>274608.06189791753</v>
      </c>
      <c r="H261" s="230">
        <v>2491332.2200000002</v>
      </c>
      <c r="I261" s="230">
        <f t="shared" si="4"/>
        <v>2491332.2200000002</v>
      </c>
      <c r="J261" s="216">
        <f>'Tesouro-BNDES'!B130</f>
        <v>334158.93299075001</v>
      </c>
      <c r="L261" s="2">
        <v>41122</v>
      </c>
      <c r="M261" s="225">
        <f>B261/'PIB - BCB'!$C273</f>
        <v>0.32597962377580075</v>
      </c>
      <c r="N261" s="225">
        <f>O261-'Tesouro-BNDES'!C130</f>
        <v>0.46177088181120646</v>
      </c>
      <c r="O261" s="225">
        <f>(C261-G261)/'PIB - BCB'!C273</f>
        <v>0.53330192917857466</v>
      </c>
      <c r="P261" s="225">
        <f>(I261+G261)/'PIB - BCB'!C273</f>
        <v>0.59208533959865295</v>
      </c>
      <c r="R261" s="14">
        <v>377221.26204965962</v>
      </c>
      <c r="S261" s="14">
        <v>0</v>
      </c>
      <c r="T261" s="234">
        <f>R261/'PIB - BCB'!B273</f>
        <v>0.15003522449113785</v>
      </c>
      <c r="U261" s="225">
        <f>(D261+E261)/'PIB - BCB'!C273</f>
        <v>0.12499541321230574</v>
      </c>
    </row>
    <row r="262" spans="1:21">
      <c r="A262" s="2">
        <v>41153</v>
      </c>
      <c r="B262" s="230">
        <v>1534581.04</v>
      </c>
      <c r="C262" s="230">
        <v>2812607.05</v>
      </c>
      <c r="D262" s="230">
        <v>0</v>
      </c>
      <c r="E262" s="230">
        <v>596332.53978712065</v>
      </c>
      <c r="F262" s="230">
        <v>866506.90134682541</v>
      </c>
      <c r="G262" s="230">
        <f t="shared" ref="G262:G316" si="5">F262-E262</f>
        <v>270174.36155970476</v>
      </c>
      <c r="H262" s="230">
        <v>2542432.69</v>
      </c>
      <c r="I262" s="230">
        <f t="shared" ref="I262:I323" si="6">H262+D262</f>
        <v>2542432.69</v>
      </c>
      <c r="J262" s="216">
        <f>'Tesouro-BNDES'!B131</f>
        <v>333717.84139185003</v>
      </c>
      <c r="L262" s="2">
        <v>41153</v>
      </c>
      <c r="M262" s="225">
        <f>B262/'PIB - BCB'!$C274</f>
        <v>0.32623847787397203</v>
      </c>
      <c r="N262" s="225">
        <f>O262-'Tesouro-BNDES'!C131</f>
        <v>0.46955341619412139</v>
      </c>
      <c r="O262" s="225">
        <f>(C262-G262)/'PIB - BCB'!C274</f>
        <v>0.54049890410075208</v>
      </c>
      <c r="P262" s="225">
        <f>(I262+G262)/'PIB - BCB'!C274</f>
        <v>0.59793560551122049</v>
      </c>
      <c r="R262" s="14">
        <v>378725.66983840073</v>
      </c>
      <c r="S262" s="14">
        <v>0</v>
      </c>
      <c r="T262" s="234">
        <f>R262/'PIB - BCB'!B274</f>
        <v>0.15151778356485568</v>
      </c>
      <c r="U262" s="225">
        <f>(D262+E262)/'PIB - BCB'!C274</f>
        <v>0.12677507086029818</v>
      </c>
    </row>
    <row r="263" spans="1:21">
      <c r="A263" s="2">
        <v>41183</v>
      </c>
      <c r="B263" s="230">
        <v>1541195.67</v>
      </c>
      <c r="C263" s="230">
        <v>2848145.26</v>
      </c>
      <c r="D263" s="230">
        <v>0</v>
      </c>
      <c r="E263" s="230">
        <v>605956.09316158027</v>
      </c>
      <c r="F263" s="230">
        <v>863581.2006946475</v>
      </c>
      <c r="G263" s="230">
        <f t="shared" si="5"/>
        <v>257625.10753306723</v>
      </c>
      <c r="H263" s="230">
        <v>2590520.15</v>
      </c>
      <c r="I263" s="230">
        <f t="shared" si="6"/>
        <v>2590520.15</v>
      </c>
      <c r="J263" s="216">
        <f>'Tesouro-BNDES'!B132</f>
        <v>354609.70224460005</v>
      </c>
      <c r="L263" s="2">
        <v>41183</v>
      </c>
      <c r="M263" s="225">
        <f>B263/'PIB - BCB'!$C275</f>
        <v>0.32456969596777036</v>
      </c>
      <c r="N263" s="225">
        <f>O263-'Tesouro-BNDES'!C132</f>
        <v>0.47087387355547328</v>
      </c>
      <c r="O263" s="225">
        <f>(C263-G263)/'PIB - BCB'!C275</f>
        <v>0.54555327052312208</v>
      </c>
      <c r="P263" s="225">
        <f>(I263+G263)/'PIB - BCB'!C275</f>
        <v>0.59980809595030504</v>
      </c>
      <c r="R263" s="14">
        <v>377752.65955898241</v>
      </c>
      <c r="S263" s="14">
        <v>0</v>
      </c>
      <c r="T263" s="234">
        <f>R263/'PIB - BCB'!B275</f>
        <v>0.15156983902171933</v>
      </c>
      <c r="U263" s="225">
        <f>(D263+E263)/'PIB - BCB'!C275</f>
        <v>0.12761195009539059</v>
      </c>
    </row>
    <row r="264" spans="1:21">
      <c r="A264" s="2">
        <v>41214</v>
      </c>
      <c r="B264" s="230">
        <v>1535545.95</v>
      </c>
      <c r="C264" s="230">
        <v>2893569.78</v>
      </c>
      <c r="D264" s="230">
        <v>0</v>
      </c>
      <c r="E264" s="230">
        <v>608631.67576696002</v>
      </c>
      <c r="F264" s="230">
        <v>886369.90298145381</v>
      </c>
      <c r="G264" s="230">
        <f t="shared" si="5"/>
        <v>277738.22721449379</v>
      </c>
      <c r="H264" s="230">
        <v>2615831.5499999998</v>
      </c>
      <c r="I264" s="230">
        <f t="shared" si="6"/>
        <v>2615831.5499999998</v>
      </c>
      <c r="J264" s="216">
        <f>'Tesouro-BNDES'!B133</f>
        <v>357189.42171307001</v>
      </c>
      <c r="L264" s="2">
        <v>41214</v>
      </c>
      <c r="M264" s="225">
        <f>B264/'PIB - BCB'!$C276</f>
        <v>0.32104458614493314</v>
      </c>
      <c r="N264" s="225">
        <f>O264-'Tesouro-BNDES'!C133</f>
        <v>0.47222606931408334</v>
      </c>
      <c r="O264" s="225">
        <f>(C264-G264)/'PIB - BCB'!C276</f>
        <v>0.54690552131564707</v>
      </c>
      <c r="P264" s="225">
        <f>(I264+G264)/'PIB - BCB'!C276</f>
        <v>0.60497369786121569</v>
      </c>
      <c r="R264" s="14">
        <v>378559.71487564628</v>
      </c>
      <c r="S264" s="14">
        <v>0</v>
      </c>
      <c r="T264" s="234">
        <f>R264/'PIB - BCB'!B276</f>
        <v>0.15269128468969687</v>
      </c>
      <c r="U264" s="225">
        <f>(D264+E264)/'PIB - BCB'!C276</f>
        <v>0.12724979311840248</v>
      </c>
    </row>
    <row r="265" spans="1:21">
      <c r="A265" s="2">
        <v>41244</v>
      </c>
      <c r="B265" s="230">
        <v>1550083.08</v>
      </c>
      <c r="C265" s="230">
        <v>2966578.5</v>
      </c>
      <c r="D265" s="230">
        <v>0</v>
      </c>
      <c r="E265" s="230">
        <v>523994.86046853976</v>
      </c>
      <c r="F265" s="230">
        <v>906627.00205457839</v>
      </c>
      <c r="G265" s="230">
        <f t="shared" si="5"/>
        <v>382632.14158603863</v>
      </c>
      <c r="H265" s="230">
        <v>2583946.35</v>
      </c>
      <c r="I265" s="230">
        <f t="shared" si="6"/>
        <v>2583946.35</v>
      </c>
      <c r="J265" s="216">
        <f>'Tesouro-BNDES'!B134</f>
        <v>371673.14433904999</v>
      </c>
      <c r="L265" s="2">
        <v>41244</v>
      </c>
      <c r="M265" s="225">
        <f>B265/'PIB - BCB'!$C277</f>
        <v>0.32194399720858363</v>
      </c>
      <c r="N265" s="225">
        <f>O265-'Tesouro-BNDES'!C134</f>
        <v>0.45947736005011908</v>
      </c>
      <c r="O265" s="225">
        <f>(C265-G265)/'PIB - BCB'!C277</f>
        <v>0.53667189193520781</v>
      </c>
      <c r="P265" s="225">
        <f>(I265+G265)/'PIB - BCB'!C277</f>
        <v>0.61614254741379404</v>
      </c>
      <c r="R265" s="14">
        <v>373147.49692633026</v>
      </c>
      <c r="S265" s="14">
        <v>5466</v>
      </c>
      <c r="T265" s="234">
        <f>R265/'PIB - BCB'!B277</f>
        <v>0.15146745484921562</v>
      </c>
      <c r="U265" s="225">
        <f>(D265+E265)/'PIB - BCB'!C277</f>
        <v>0.10883094078802262</v>
      </c>
    </row>
    <row r="266" spans="1:21">
      <c r="A266" s="2">
        <v>41275</v>
      </c>
      <c r="B266" s="230">
        <v>1563259.53</v>
      </c>
      <c r="C266" s="230">
        <v>2869420.71</v>
      </c>
      <c r="D266" s="230">
        <v>0</v>
      </c>
      <c r="E266" s="230">
        <v>647139.7729857706</v>
      </c>
      <c r="F266" s="230">
        <v>893194.377297814</v>
      </c>
      <c r="G266" s="230">
        <f t="shared" si="5"/>
        <v>246054.6043120434</v>
      </c>
      <c r="H266" s="230">
        <v>2623366.11</v>
      </c>
      <c r="I266" s="230">
        <f t="shared" si="6"/>
        <v>2623366.11</v>
      </c>
      <c r="J266" s="216">
        <f>'Tesouro-BNDES'!B135</f>
        <v>371211.70397615002</v>
      </c>
      <c r="L266" s="2">
        <v>41275</v>
      </c>
      <c r="M266" s="225">
        <f>B266/'PIB - BCB'!$C278</f>
        <v>0.32155342443104518</v>
      </c>
      <c r="N266" s="225">
        <f>O266-'Tesouro-BNDES'!C135</f>
        <v>0.46325510660272962</v>
      </c>
      <c r="O266" s="225">
        <f>(C266-G266)/'PIB - BCB'!C278</f>
        <v>0.5396112025111387</v>
      </c>
      <c r="P266" s="225">
        <f>(I266+G266)/'PIB - BCB'!C278</f>
        <v>0.59022320933518524</v>
      </c>
      <c r="R266" s="14">
        <v>373416.52314770781</v>
      </c>
      <c r="S266" s="14">
        <v>4420</v>
      </c>
      <c r="T266" s="234">
        <f>R266/'PIB - BCB'!B278</f>
        <v>0.15127950838673165</v>
      </c>
      <c r="U266" s="225">
        <f>(D266+E266)/'PIB - BCB'!C278</f>
        <v>0.1331129003826407</v>
      </c>
    </row>
    <row r="267" spans="1:21">
      <c r="A267" s="2">
        <v>41306</v>
      </c>
      <c r="B267" s="230">
        <v>1593717.75</v>
      </c>
      <c r="C267" s="230">
        <v>2899937.41</v>
      </c>
      <c r="D267" s="230">
        <v>0</v>
      </c>
      <c r="E267" s="230">
        <v>637408.96355117066</v>
      </c>
      <c r="F267" s="230">
        <v>895380.49803220213</v>
      </c>
      <c r="G267" s="230">
        <f t="shared" si="5"/>
        <v>257971.53448103147</v>
      </c>
      <c r="H267" s="230">
        <v>2641965.88</v>
      </c>
      <c r="I267" s="230">
        <f t="shared" si="6"/>
        <v>2641965.88</v>
      </c>
      <c r="J267" s="216">
        <f>'Tesouro-BNDES'!B136</f>
        <v>372124.49729055003</v>
      </c>
      <c r="L267" s="2">
        <v>41306</v>
      </c>
      <c r="M267" s="225">
        <f>B267/'PIB - BCB'!$C279</f>
        <v>0.32572510942285859</v>
      </c>
      <c r="N267" s="225">
        <f>O267-'Tesouro-BNDES'!C136</f>
        <v>0.46391171290900401</v>
      </c>
      <c r="O267" s="225">
        <f>(C267-G267)/'PIB - BCB'!C279</f>
        <v>0.53996676883022388</v>
      </c>
      <c r="P267" s="225">
        <f>(I267+G267)/'PIB - BCB'!C279</f>
        <v>0.59269116608086692</v>
      </c>
      <c r="R267" s="14">
        <v>373741.85784904676</v>
      </c>
      <c r="S267" s="14">
        <v>2797</v>
      </c>
      <c r="T267" s="234">
        <f>R267/'PIB - BCB'!B279</f>
        <v>0.15152364462909315</v>
      </c>
      <c r="U267" s="225">
        <f>(D267+E267)/'PIB - BCB'!C279</f>
        <v>0.13027407418899359</v>
      </c>
    </row>
    <row r="268" spans="1:21">
      <c r="A268" s="2">
        <v>41334</v>
      </c>
      <c r="B268" s="230">
        <v>1596279.86</v>
      </c>
      <c r="C268" s="230">
        <v>2914528.87</v>
      </c>
      <c r="D268" s="230">
        <v>0</v>
      </c>
      <c r="E268" s="230">
        <v>668783.98961334059</v>
      </c>
      <c r="F268" s="230">
        <v>920104.02558622067</v>
      </c>
      <c r="G268" s="230">
        <f t="shared" si="5"/>
        <v>251320.03597288008</v>
      </c>
      <c r="H268" s="230">
        <v>2663208.83</v>
      </c>
      <c r="I268" s="230">
        <f t="shared" si="6"/>
        <v>2663208.83</v>
      </c>
      <c r="J268" s="216">
        <f>'Tesouro-BNDES'!B137</f>
        <v>373040.59681178996</v>
      </c>
      <c r="L268" s="2">
        <v>41334</v>
      </c>
      <c r="M268" s="225">
        <f>B268/'PIB - BCB'!$C280</f>
        <v>0.32399396908559641</v>
      </c>
      <c r="N268" s="225">
        <f>O268-'Tesouro-BNDES'!C137</f>
        <v>0.46483120888912194</v>
      </c>
      <c r="O268" s="225">
        <f>(C268-G268)/'PIB - BCB'!C280</f>
        <v>0.54054656846968541</v>
      </c>
      <c r="P268" s="225">
        <f>(I268+G268)/'PIB - BCB'!C280</f>
        <v>0.59155653025722921</v>
      </c>
      <c r="R268" s="14">
        <v>376934.39749759989</v>
      </c>
      <c r="S268" s="14">
        <v>0</v>
      </c>
      <c r="T268" s="234">
        <f>R268/'PIB - BCB'!B280</f>
        <v>0.15293385798273124</v>
      </c>
      <c r="U268" s="225">
        <f>(D268+E268)/'PIB - BCB'!C280</f>
        <v>0.13574184871049272</v>
      </c>
    </row>
    <row r="269" spans="1:21">
      <c r="A269" s="2">
        <v>41365</v>
      </c>
      <c r="B269" s="230">
        <v>1602821.35</v>
      </c>
      <c r="C269" s="230">
        <v>2919577.67</v>
      </c>
      <c r="D269" s="230">
        <v>0</v>
      </c>
      <c r="E269" s="230">
        <v>689409.24686763028</v>
      </c>
      <c r="F269" s="230">
        <v>926656.90612924087</v>
      </c>
      <c r="G269" s="230">
        <f t="shared" si="5"/>
        <v>237247.65926161059</v>
      </c>
      <c r="H269" s="230">
        <v>2682330.0099999998</v>
      </c>
      <c r="I269" s="230">
        <f t="shared" si="6"/>
        <v>2682330.0099999998</v>
      </c>
      <c r="J269" s="216">
        <f>'Tesouro-BNDES'!B138</f>
        <v>373229.62209674006</v>
      </c>
      <c r="L269" s="2">
        <v>41365</v>
      </c>
      <c r="M269" s="225">
        <f>B269/'PIB - BCB'!$C281</f>
        <v>0.32161017846137424</v>
      </c>
      <c r="N269" s="225">
        <f>O269-'Tesouro-BNDES'!C138</f>
        <v>0.46332686301955578</v>
      </c>
      <c r="O269" s="225">
        <f>(C269-G269)/'PIB - BCB'!C281</f>
        <v>0.5382163354923325</v>
      </c>
      <c r="P269" s="225">
        <f>(I269+G269)/'PIB - BCB'!C281</f>
        <v>0.58582068128994502</v>
      </c>
      <c r="R269" s="14">
        <v>378665.00823739666</v>
      </c>
      <c r="S269" s="14">
        <v>0</v>
      </c>
      <c r="T269" s="234">
        <f>R269/'PIB - BCB'!B281</f>
        <v>0.15309289082720118</v>
      </c>
      <c r="U269" s="225">
        <f>(D269+E269)/'PIB - BCB'!C281</f>
        <v>0.13833171795348256</v>
      </c>
    </row>
    <row r="270" spans="1:21">
      <c r="A270" s="2">
        <v>41395</v>
      </c>
      <c r="B270" s="230">
        <v>1583776.42</v>
      </c>
      <c r="C270" s="230">
        <v>2919427.55</v>
      </c>
      <c r="D270" s="230">
        <v>0</v>
      </c>
      <c r="E270" s="230">
        <v>714161.83395256998</v>
      </c>
      <c r="F270" s="230">
        <v>922824.79700722347</v>
      </c>
      <c r="G270" s="230">
        <f t="shared" si="5"/>
        <v>208662.96305465349</v>
      </c>
      <c r="H270" s="230">
        <v>2710764.58</v>
      </c>
      <c r="I270" s="230">
        <f t="shared" si="6"/>
        <v>2710764.58</v>
      </c>
      <c r="J270" s="216">
        <f>'Tesouro-BNDES'!B139</f>
        <v>378909.47093646997</v>
      </c>
      <c r="L270" s="2">
        <v>41395</v>
      </c>
      <c r="M270" s="225">
        <f>B270/'PIB - BCB'!$C282</f>
        <v>0.31534773568870811</v>
      </c>
      <c r="N270" s="225">
        <f>O270-'Tesouro-BNDES'!C139</f>
        <v>0.46429863552806838</v>
      </c>
      <c r="O270" s="225">
        <f>(C270-G270)/'PIB - BCB'!C282</f>
        <v>0.53974378181381888</v>
      </c>
      <c r="P270" s="225">
        <f>(I270+G270)/'PIB - BCB'!C282</f>
        <v>0.581290928178823</v>
      </c>
      <c r="R270" s="14">
        <v>374416.59653510572</v>
      </c>
      <c r="S270" s="14">
        <v>0</v>
      </c>
      <c r="T270" s="234">
        <f>R270/'PIB - BCB'!B282</f>
        <v>0.15145659125931371</v>
      </c>
      <c r="U270" s="225">
        <f>(D270+E270)/'PIB - BCB'!C282</f>
        <v>0.14219767033293634</v>
      </c>
    </row>
    <row r="271" spans="1:21">
      <c r="A271" s="2">
        <v>41426</v>
      </c>
      <c r="B271" s="230">
        <v>1580271.02</v>
      </c>
      <c r="C271" s="230">
        <v>2970306.53</v>
      </c>
      <c r="D271" s="230">
        <v>0</v>
      </c>
      <c r="E271" s="230">
        <v>665269.4341871303</v>
      </c>
      <c r="F271" s="230">
        <v>919657.26913436456</v>
      </c>
      <c r="G271" s="230">
        <f t="shared" si="5"/>
        <v>254387.83494723425</v>
      </c>
      <c r="H271" s="230">
        <v>2715918.7</v>
      </c>
      <c r="I271" s="230">
        <f t="shared" si="6"/>
        <v>2715918.7</v>
      </c>
      <c r="J271" s="216">
        <f>'Tesouro-BNDES'!B140</f>
        <v>381325.88049951999</v>
      </c>
      <c r="L271" s="2">
        <v>41426</v>
      </c>
      <c r="M271" s="225">
        <f>B271/'PIB - BCB'!$C283</f>
        <v>0.31191699314794447</v>
      </c>
      <c r="N271" s="225">
        <f>O271-'Tesouro-BNDES'!C140</f>
        <v>0.46080650832934017</v>
      </c>
      <c r="O271" s="225">
        <f>(C271-G271)/'PIB - BCB'!C283</f>
        <v>0.53607335847691973</v>
      </c>
      <c r="P271" s="225">
        <f>(I271+G271)/'PIB - BCB'!C283</f>
        <v>0.58628492921956588</v>
      </c>
      <c r="R271" s="14">
        <v>369402.362580563</v>
      </c>
      <c r="S271" s="14">
        <v>1707</v>
      </c>
      <c r="T271" s="234">
        <f>R271/'PIB - BCB'!B283</f>
        <v>0.14945462462027198</v>
      </c>
      <c r="U271" s="225">
        <f>(D271+E271)/'PIB - BCB'!C283</f>
        <v>0.13131218564324745</v>
      </c>
    </row>
    <row r="272" spans="1:21">
      <c r="A272" s="2">
        <v>41456</v>
      </c>
      <c r="B272" s="230">
        <v>1573789.35</v>
      </c>
      <c r="C272" s="230">
        <v>2942631.81</v>
      </c>
      <c r="D272" s="230">
        <v>0</v>
      </c>
      <c r="E272" s="230">
        <v>716104.87001654063</v>
      </c>
      <c r="F272" s="230">
        <v>914713.80085487373</v>
      </c>
      <c r="G272" s="230">
        <f t="shared" si="5"/>
        <v>198608.93083833309</v>
      </c>
      <c r="H272" s="230">
        <v>2744022.88</v>
      </c>
      <c r="I272" s="230">
        <f t="shared" si="6"/>
        <v>2744022.88</v>
      </c>
      <c r="J272" s="216">
        <f>'Tesouro-BNDES'!B141</f>
        <v>383822.79696678993</v>
      </c>
      <c r="L272" s="2">
        <v>41456</v>
      </c>
      <c r="M272" s="225">
        <f>B272/'PIB - BCB'!$C284</f>
        <v>0.3079518086010008</v>
      </c>
      <c r="N272" s="225">
        <f>O272-'Tesouro-BNDES'!C141</f>
        <v>0.46183301721551434</v>
      </c>
      <c r="O272" s="225">
        <f>(C272-G272)/'PIB - BCB'!C284</f>
        <v>0.53693768386497265</v>
      </c>
      <c r="P272" s="225">
        <f>(I272+G272)/'PIB - BCB'!C284</f>
        <v>0.57580055945511555</v>
      </c>
      <c r="R272" s="14">
        <v>371965.54609414801</v>
      </c>
      <c r="S272" s="14">
        <v>1707</v>
      </c>
      <c r="T272" s="234">
        <f>R272/'PIB - BCB'!B284</f>
        <v>0.15039520651503971</v>
      </c>
      <c r="U272" s="225">
        <f>(D272+E272)/'PIB - BCB'!C284</f>
        <v>0.14012408323234507</v>
      </c>
    </row>
    <row r="273" spans="1:21">
      <c r="A273" s="2">
        <v>41487</v>
      </c>
      <c r="B273" s="230">
        <v>1573100.16</v>
      </c>
      <c r="C273" s="230">
        <v>2982703.41</v>
      </c>
      <c r="D273" s="230">
        <v>0</v>
      </c>
      <c r="E273" s="230">
        <v>681667.90883695008</v>
      </c>
      <c r="F273" s="230">
        <v>915092.60989635019</v>
      </c>
      <c r="G273" s="230">
        <f t="shared" si="5"/>
        <v>233424.7010594001</v>
      </c>
      <c r="H273" s="230">
        <v>2749278.71</v>
      </c>
      <c r="I273" s="230">
        <f t="shared" si="6"/>
        <v>2749278.71</v>
      </c>
      <c r="J273" s="216">
        <f>'Tesouro-BNDES'!B142</f>
        <v>386475.91287776997</v>
      </c>
      <c r="L273" s="2">
        <v>41487</v>
      </c>
      <c r="M273" s="225">
        <f>B273/'PIB - BCB'!$C285</f>
        <v>0.3058127115353414</v>
      </c>
      <c r="N273" s="225">
        <f>O273-'Tesouro-BNDES'!C142</f>
        <v>0.45933192829073288</v>
      </c>
      <c r="O273" s="225">
        <f>(C273-G273)/'PIB - BCB'!C285</f>
        <v>0.53446334704301834</v>
      </c>
      <c r="P273" s="225">
        <f>(I273+G273)/'PIB - BCB'!C285</f>
        <v>0.57984141190462224</v>
      </c>
      <c r="R273" s="14">
        <v>367001.63597411261</v>
      </c>
      <c r="S273" s="14">
        <v>5817</v>
      </c>
      <c r="T273" s="234">
        <f>R273/'PIB - BCB'!B285</f>
        <v>0.14857535731773391</v>
      </c>
      <c r="U273" s="225">
        <f>(D273+E273)/'PIB - BCB'!C285</f>
        <v>0.13251712565336821</v>
      </c>
    </row>
    <row r="274" spans="1:21">
      <c r="A274" s="2">
        <v>41518</v>
      </c>
      <c r="B274" s="230">
        <v>1635596.72</v>
      </c>
      <c r="C274" s="230">
        <v>2996761.89</v>
      </c>
      <c r="D274" s="230">
        <v>0</v>
      </c>
      <c r="E274" s="230">
        <v>681531.85493420996</v>
      </c>
      <c r="F274" s="230">
        <v>930394.16367567878</v>
      </c>
      <c r="G274" s="230">
        <f t="shared" si="5"/>
        <v>248862.30874146882</v>
      </c>
      <c r="H274" s="230">
        <v>2747899.58</v>
      </c>
      <c r="I274" s="230">
        <f t="shared" si="6"/>
        <v>2747899.58</v>
      </c>
      <c r="J274" s="216">
        <f>'Tesouro-BNDES'!B143</f>
        <v>382894.58225221001</v>
      </c>
      <c r="L274" s="2">
        <v>41518</v>
      </c>
      <c r="M274" s="225">
        <f>B274/'PIB - BCB'!$C286</f>
        <v>0.31514399205656746</v>
      </c>
      <c r="N274" s="225">
        <f>O274-'Tesouro-BNDES'!C143</f>
        <v>0.45568513772795433</v>
      </c>
      <c r="O274" s="225">
        <f>(C274-G274)/'PIB - BCB'!C286</f>
        <v>0.52946061411053913</v>
      </c>
      <c r="P274" s="225">
        <f>(I274+G274)/'PIB - BCB'!C286</f>
        <v>0.57741097992723145</v>
      </c>
      <c r="R274" s="14">
        <v>368653.50873734138</v>
      </c>
      <c r="S274" s="14">
        <v>7386</v>
      </c>
      <c r="T274" s="234">
        <f>R274/'PIB - BCB'!B286</f>
        <v>0.14914760667698387</v>
      </c>
      <c r="U274" s="225">
        <f>(D274+E274)/'PIB - BCB'!C286</f>
        <v>0.13131639777174678</v>
      </c>
    </row>
    <row r="275" spans="1:21">
      <c r="A275" s="2">
        <v>41548</v>
      </c>
      <c r="B275" s="230">
        <v>1654964.48</v>
      </c>
      <c r="C275" s="230">
        <v>3040493.28</v>
      </c>
      <c r="D275" s="230">
        <v>0</v>
      </c>
      <c r="E275" s="230">
        <v>677140.50279499998</v>
      </c>
      <c r="F275" s="230">
        <v>938272.30757058365</v>
      </c>
      <c r="G275" s="230">
        <f t="shared" si="5"/>
        <v>261131.80477558367</v>
      </c>
      <c r="H275" s="230">
        <v>2779361.47</v>
      </c>
      <c r="I275" s="230">
        <f t="shared" si="6"/>
        <v>2779361.47</v>
      </c>
      <c r="J275" s="216">
        <f>'Tesouro-BNDES'!B144</f>
        <v>384079.68940601993</v>
      </c>
      <c r="L275" s="2">
        <v>41548</v>
      </c>
      <c r="M275" s="225">
        <f>B275/'PIB - BCB'!$C287</f>
        <v>0.31612751188039373</v>
      </c>
      <c r="N275" s="225">
        <f>O275-'Tesouro-BNDES'!C144</f>
        <v>0.45754122239722983</v>
      </c>
      <c r="O275" s="225">
        <f>(C275-G275)/'PIB - BCB'!C287</f>
        <v>0.53090724205689011</v>
      </c>
      <c r="P275" s="225">
        <f>(I275+G275)/'PIB - BCB'!C287</f>
        <v>0.58078803832930337</v>
      </c>
      <c r="R275" s="14">
        <v>364504.80438136583</v>
      </c>
      <c r="S275" s="14">
        <v>12386</v>
      </c>
      <c r="T275" s="234">
        <f>R275/'PIB - BCB'!B287</f>
        <v>0.14763065216707028</v>
      </c>
      <c r="U275" s="225">
        <f>(D275+E275)/'PIB - BCB'!C287</f>
        <v>0.12934582278286849</v>
      </c>
    </row>
    <row r="276" spans="1:21">
      <c r="A276" s="2">
        <v>41579</v>
      </c>
      <c r="B276" s="230">
        <v>1614086.67</v>
      </c>
      <c r="C276" s="230">
        <v>3107954.24</v>
      </c>
      <c r="D276" s="230">
        <v>0</v>
      </c>
      <c r="E276" s="230">
        <v>625538.67159801046</v>
      </c>
      <c r="F276" s="230">
        <v>950225.99908215739</v>
      </c>
      <c r="G276" s="230">
        <f t="shared" si="5"/>
        <v>324687.32748414692</v>
      </c>
      <c r="H276" s="230">
        <v>2783266.92</v>
      </c>
      <c r="I276" s="230">
        <f t="shared" si="6"/>
        <v>2783266.92</v>
      </c>
      <c r="J276" s="216">
        <f>'Tesouro-BNDES'!B145</f>
        <v>386826.77743772999</v>
      </c>
      <c r="L276" s="2">
        <v>41579</v>
      </c>
      <c r="M276" s="225">
        <f>B276/'PIB - BCB'!$C288</f>
        <v>0.30575957596947428</v>
      </c>
      <c r="N276" s="225">
        <f>O276-'Tesouro-BNDES'!C145</f>
        <v>0.45396231389341496</v>
      </c>
      <c r="O276" s="225">
        <f>(C276-G276)/'PIB - BCB'!C288</f>
        <v>0.5272396624034541</v>
      </c>
      <c r="P276" s="225">
        <f>(I276+G276)/'PIB - BCB'!C288</f>
        <v>0.58874581551638694</v>
      </c>
      <c r="R276" s="14">
        <v>362410.08812264132</v>
      </c>
      <c r="S276" s="14">
        <v>13686</v>
      </c>
      <c r="T276" s="234">
        <f>R276/'PIB - BCB'!B288</f>
        <v>0.14693293659948969</v>
      </c>
      <c r="U276" s="225">
        <f>(D276+E276)/'PIB - BCB'!C288</f>
        <v>0.11849700671917199</v>
      </c>
    </row>
    <row r="277" spans="1:21">
      <c r="A277" s="2">
        <v>41609</v>
      </c>
      <c r="B277" s="230">
        <v>1626334.87</v>
      </c>
      <c r="C277" s="230">
        <v>3177361.38</v>
      </c>
      <c r="D277" s="230">
        <v>0</v>
      </c>
      <c r="E277" s="230">
        <v>528733.57615731005</v>
      </c>
      <c r="F277" s="230">
        <v>958098.2533243763</v>
      </c>
      <c r="G277" s="230">
        <f t="shared" si="5"/>
        <v>429364.67716706626</v>
      </c>
      <c r="H277" s="230">
        <v>2747996.71</v>
      </c>
      <c r="I277" s="230">
        <f t="shared" si="6"/>
        <v>2747996.71</v>
      </c>
      <c r="J277" s="216">
        <f>'Tesouro-BNDES'!B146</f>
        <v>413012.31145555986</v>
      </c>
      <c r="L277" s="2">
        <v>41609</v>
      </c>
      <c r="M277" s="225">
        <f>B277/'PIB - BCB'!$C289</f>
        <v>0.30503583808220358</v>
      </c>
      <c r="N277" s="225">
        <f>O277-'Tesouro-BNDES'!C146</f>
        <v>0.43795034704793673</v>
      </c>
      <c r="O277" s="225">
        <f>(C277-G277)/'PIB - BCB'!C289</f>
        <v>0.51541505550807987</v>
      </c>
      <c r="P277" s="225">
        <f>(I277+G277)/'PIB - BCB'!C289</f>
        <v>0.59594681974969821</v>
      </c>
      <c r="R277" s="14">
        <v>358807.59809325653</v>
      </c>
      <c r="S277" s="14">
        <v>16986</v>
      </c>
      <c r="T277" s="234">
        <f>R277/'PIB - BCB'!B289</f>
        <v>0.14535709694369944</v>
      </c>
      <c r="U277" s="225">
        <f>(D277+E277)/'PIB - BCB'!C289</f>
        <v>9.9169422300676408E-2</v>
      </c>
    </row>
    <row r="278" spans="1:21">
      <c r="A278" s="2">
        <v>41640</v>
      </c>
      <c r="B278" s="230">
        <v>1613202.98</v>
      </c>
      <c r="C278" s="230">
        <v>3104074.32</v>
      </c>
      <c r="D278" s="230">
        <v>0</v>
      </c>
      <c r="E278" s="230">
        <v>683480.58817602007</v>
      </c>
      <c r="F278" s="230">
        <v>957955.76657837268</v>
      </c>
      <c r="G278" s="230">
        <f t="shared" si="5"/>
        <v>274475.17840235261</v>
      </c>
      <c r="H278" s="230">
        <v>2829599.14</v>
      </c>
      <c r="I278" s="230">
        <f t="shared" si="6"/>
        <v>2829599.14</v>
      </c>
      <c r="J278" s="216">
        <f>'Tesouro-BNDES'!B147</f>
        <v>415131.92078130995</v>
      </c>
      <c r="L278" s="2">
        <v>41640</v>
      </c>
      <c r="M278" s="225">
        <f>B278/'PIB - BCB'!$C290</f>
        <v>0.29998446711117666</v>
      </c>
      <c r="N278" s="225">
        <f>O278-'Tesouro-BNDES'!C147</f>
        <v>0.44898420817074902</v>
      </c>
      <c r="O278" s="225">
        <f>(C278-G278)/'PIB - BCB'!C290</f>
        <v>0.52618040082619555</v>
      </c>
      <c r="P278" s="225">
        <f>(I278+G278)/'PIB - BCB'!C290</f>
        <v>0.57722065469989314</v>
      </c>
      <c r="R278" s="14">
        <v>360935.69606760767</v>
      </c>
      <c r="S278" s="14">
        <v>14526</v>
      </c>
      <c r="T278" s="234">
        <f>R278/'PIB - BCB'!B290</f>
        <v>0.145989447275925</v>
      </c>
      <c r="U278" s="225">
        <f>(D278+E278)/'PIB - BCB'!C290</f>
        <v>0.1270971865083072</v>
      </c>
    </row>
    <row r="279" spans="1:21">
      <c r="A279" s="2">
        <v>41671</v>
      </c>
      <c r="B279" s="230">
        <v>1649536.16</v>
      </c>
      <c r="C279" s="230">
        <v>3139311.35</v>
      </c>
      <c r="D279" s="230">
        <v>0</v>
      </c>
      <c r="E279" s="230">
        <v>647213.23454104003</v>
      </c>
      <c r="F279" s="230">
        <v>969810.41759268672</v>
      </c>
      <c r="G279" s="230">
        <f t="shared" si="5"/>
        <v>322597.18305164669</v>
      </c>
      <c r="H279" s="230">
        <v>2816714.17</v>
      </c>
      <c r="I279" s="230">
        <f t="shared" si="6"/>
        <v>2816714.17</v>
      </c>
      <c r="J279" s="216">
        <f>'Tesouro-BNDES'!B148</f>
        <v>413934.02995459997</v>
      </c>
      <c r="L279" s="2">
        <v>41671</v>
      </c>
      <c r="M279" s="225">
        <f>B279/'PIB - BCB'!$C291</f>
        <v>0.30352074692251518</v>
      </c>
      <c r="N279" s="225">
        <f>O279-'Tesouro-BNDES'!C148</f>
        <v>0.44212042121642697</v>
      </c>
      <c r="O279" s="225">
        <f>(C279-G279)/'PIB - BCB'!C291</f>
        <v>0.51828581182445521</v>
      </c>
      <c r="P279" s="225">
        <f>(I279+G279)/'PIB - BCB'!C291</f>
        <v>0.57764488576022954</v>
      </c>
      <c r="R279" s="14">
        <v>362690.85150992975</v>
      </c>
      <c r="S279" s="14">
        <v>14526</v>
      </c>
      <c r="T279" s="234">
        <f>R279/'PIB - BCB'!B291</f>
        <v>0.14619313923320218</v>
      </c>
      <c r="U279" s="225">
        <f>(D279+E279)/'PIB - BCB'!C291</f>
        <v>0.11908962599888293</v>
      </c>
    </row>
    <row r="280" spans="1:21">
      <c r="A280" s="2">
        <v>41699</v>
      </c>
      <c r="B280" s="230">
        <v>1685681.28</v>
      </c>
      <c r="C280" s="230">
        <v>3163410.76</v>
      </c>
      <c r="D280" s="230">
        <v>0</v>
      </c>
      <c r="E280" s="230">
        <v>651008.22639108996</v>
      </c>
      <c r="F280" s="230">
        <v>978659.82642686937</v>
      </c>
      <c r="G280" s="230">
        <f t="shared" si="5"/>
        <v>327651.60003577941</v>
      </c>
      <c r="H280" s="230">
        <v>2835759.16</v>
      </c>
      <c r="I280" s="230">
        <f t="shared" si="6"/>
        <v>2835759.16</v>
      </c>
      <c r="J280" s="216">
        <f>'Tesouro-BNDES'!B149</f>
        <v>414049.88372060005</v>
      </c>
      <c r="L280" s="2">
        <v>41699</v>
      </c>
      <c r="M280" s="225">
        <f>B280/'PIB - BCB'!$C292</f>
        <v>0.30782552787815953</v>
      </c>
      <c r="N280" s="225">
        <f>O280-'Tesouro-BNDES'!C149</f>
        <v>0.44223302778039286</v>
      </c>
      <c r="O280" s="225">
        <f>(C280-G280)/'PIB - BCB'!C292</f>
        <v>0.51784348008617176</v>
      </c>
      <c r="P280" s="225">
        <f>(I280+G280)/'PIB - BCB'!C292</f>
        <v>0.57767657424745422</v>
      </c>
      <c r="R280" s="14">
        <v>363913.69946096605</v>
      </c>
      <c r="S280" s="14">
        <v>13276</v>
      </c>
      <c r="T280" s="234">
        <f>R280/'PIB - BCB'!B292</f>
        <v>0.14665489097651638</v>
      </c>
      <c r="U280" s="225">
        <f>(D280+E280)/'PIB - BCB'!C292</f>
        <v>0.11888187483571133</v>
      </c>
    </row>
    <row r="281" spans="1:21">
      <c r="A281" s="2">
        <v>41730</v>
      </c>
      <c r="B281" s="230">
        <v>1695977.59</v>
      </c>
      <c r="C281" s="230">
        <v>3144145.61</v>
      </c>
      <c r="D281" s="230">
        <v>0</v>
      </c>
      <c r="E281" s="230">
        <v>707306.25682374055</v>
      </c>
      <c r="F281" s="230">
        <v>986393.58702541341</v>
      </c>
      <c r="G281" s="230">
        <f t="shared" si="5"/>
        <v>279087.33020167286</v>
      </c>
      <c r="H281" s="230">
        <v>2865058.28</v>
      </c>
      <c r="I281" s="230">
        <f t="shared" si="6"/>
        <v>2865058.28</v>
      </c>
      <c r="J281" s="216">
        <f>'Tesouro-BNDES'!B150</f>
        <v>414689.03429963003</v>
      </c>
      <c r="L281" s="2">
        <v>41730</v>
      </c>
      <c r="M281" s="225">
        <f>B281/'PIB - BCB'!$C293</f>
        <v>0.30763307791469324</v>
      </c>
      <c r="N281" s="225">
        <f>O281-'Tesouro-BNDES'!C150</f>
        <v>0.44447204813612462</v>
      </c>
      <c r="O281" s="225">
        <f>(C281-G281)/'PIB - BCB'!C293</f>
        <v>0.5196924194141832</v>
      </c>
      <c r="P281" s="225">
        <f>(I281+G281)/'PIB - BCB'!C293</f>
        <v>0.57031602137992388</v>
      </c>
      <c r="R281" s="14">
        <v>366716.79629016935</v>
      </c>
      <c r="S281" s="14">
        <v>11701</v>
      </c>
      <c r="T281" s="234">
        <f>R281/'PIB - BCB'!B293</f>
        <v>0.14792735566253831</v>
      </c>
      <c r="U281" s="225">
        <f>(D281+E281)/'PIB - BCB'!C293</f>
        <v>0.12829815800514663</v>
      </c>
    </row>
    <row r="282" spans="1:21">
      <c r="A282" s="2">
        <v>41760</v>
      </c>
      <c r="B282" s="230">
        <v>1725869.16</v>
      </c>
      <c r="C282" s="230">
        <v>3221326.1</v>
      </c>
      <c r="D282" s="230">
        <v>0</v>
      </c>
      <c r="E282" s="230">
        <v>666457.7228235706</v>
      </c>
      <c r="F282" s="230">
        <v>991964.40597201383</v>
      </c>
      <c r="G282" s="230">
        <f t="shared" si="5"/>
        <v>325506.68314844323</v>
      </c>
      <c r="H282" s="230">
        <v>2895819.41</v>
      </c>
      <c r="I282" s="230">
        <f t="shared" si="6"/>
        <v>2895819.41</v>
      </c>
      <c r="J282" s="216">
        <f>'Tesouro-BNDES'!B151</f>
        <v>416007.80820184003</v>
      </c>
      <c r="L282" s="2">
        <v>41760</v>
      </c>
      <c r="M282" s="225">
        <f>B282/'PIB - BCB'!$C294</f>
        <v>0.31074183444126774</v>
      </c>
      <c r="N282" s="225">
        <f>O282-'Tesouro-BNDES'!C151</f>
        <v>0.44648877574274759</v>
      </c>
      <c r="O282" s="225">
        <f>(C282-G282)/'PIB - BCB'!C294</f>
        <v>0.52139076278707885</v>
      </c>
      <c r="P282" s="225">
        <f>(I282+G282)/'PIB - BCB'!C294</f>
        <v>0.57999806863601966</v>
      </c>
      <c r="R282" s="14">
        <v>368752.0623373767</v>
      </c>
      <c r="S282" s="14">
        <v>10401</v>
      </c>
      <c r="T282" s="234">
        <f>R282/'PIB - BCB'!B294</f>
        <v>0.14869142692865381</v>
      </c>
      <c r="U282" s="225">
        <f>(D282+E282)/'PIB - BCB'!C294</f>
        <v>0.1199953624339323</v>
      </c>
    </row>
    <row r="283" spans="1:21">
      <c r="A283" s="2">
        <v>41791</v>
      </c>
      <c r="B283" s="230">
        <v>1755147</v>
      </c>
      <c r="C283" s="230">
        <v>3306661.73</v>
      </c>
      <c r="D283" s="230">
        <v>0</v>
      </c>
      <c r="E283" s="230">
        <v>634941.81154223019</v>
      </c>
      <c r="F283" s="230">
        <v>1000464.9663164159</v>
      </c>
      <c r="G283" s="230">
        <f t="shared" si="5"/>
        <v>365523.15477418574</v>
      </c>
      <c r="H283" s="230">
        <v>2941138.57</v>
      </c>
      <c r="I283" s="230">
        <f t="shared" si="6"/>
        <v>2941138.57</v>
      </c>
      <c r="J283" s="216">
        <f>'Tesouro-BNDES'!B152</f>
        <v>446848.27510565001</v>
      </c>
      <c r="L283" s="2">
        <v>41791</v>
      </c>
      <c r="M283" s="225">
        <f>B283/'PIB - BCB'!$C295</f>
        <v>0.31477377543215135</v>
      </c>
      <c r="N283" s="225">
        <f>O283-'Tesouro-BNDES'!C152</f>
        <v>0.44733414055496085</v>
      </c>
      <c r="O283" s="225">
        <f>(C283-G283)/'PIB - BCB'!C295</f>
        <v>0.52747336456317784</v>
      </c>
      <c r="P283" s="225">
        <f>(I283+G283)/'PIB - BCB'!C295</f>
        <v>0.59302747586621496</v>
      </c>
      <c r="R283" s="14">
        <v>373515.8743320505</v>
      </c>
      <c r="S283" s="14">
        <v>7001</v>
      </c>
      <c r="T283" s="234">
        <f>R283/'PIB - BCB'!B295</f>
        <v>0.15091757799179889</v>
      </c>
      <c r="U283" s="225">
        <f>(D283+E283)/'PIB - BCB'!C295</f>
        <v>0.11387253101812972</v>
      </c>
    </row>
    <row r="284" spans="1:21">
      <c r="A284" s="2">
        <v>41821</v>
      </c>
      <c r="B284" s="230">
        <v>1772880.41</v>
      </c>
      <c r="C284" s="230">
        <v>3248607.39</v>
      </c>
      <c r="D284" s="230">
        <v>0</v>
      </c>
      <c r="E284" s="230">
        <v>705401.52867403009</v>
      </c>
      <c r="F284" s="230">
        <v>970900.59049836278</v>
      </c>
      <c r="G284" s="230">
        <f t="shared" si="5"/>
        <v>265499.06182433269</v>
      </c>
      <c r="H284" s="230">
        <v>2983108.33</v>
      </c>
      <c r="I284" s="230">
        <f t="shared" si="6"/>
        <v>2983108.33</v>
      </c>
      <c r="J284" s="216">
        <f>'Tesouro-BNDES'!B153</f>
        <v>449332.71590623999</v>
      </c>
      <c r="L284" s="2">
        <v>41821</v>
      </c>
      <c r="M284" s="225">
        <f>B284/'PIB - BCB'!$C296</f>
        <v>0.31621258324527801</v>
      </c>
      <c r="N284" s="225">
        <f>O284-'Tesouro-BNDES'!C153</f>
        <v>0.45192655251890435</v>
      </c>
      <c r="O284" s="225">
        <f>(C284-G284)/'PIB - BCB'!C296</f>
        <v>0.53206994968878385</v>
      </c>
      <c r="P284" s="225">
        <f>(I284+G284)/'PIB - BCB'!C296</f>
        <v>0.57942460727989964</v>
      </c>
      <c r="R284" s="14">
        <v>376791.95330907602</v>
      </c>
      <c r="S284" s="14">
        <v>2250</v>
      </c>
      <c r="T284" s="234">
        <f>R284/'PIB - BCB'!B296</f>
        <v>0.15246883115621268</v>
      </c>
      <c r="U284" s="225">
        <f>(D284+E284)/'PIB - BCB'!C296</f>
        <v>0.12581606652598926</v>
      </c>
    </row>
    <row r="285" spans="1:21">
      <c r="A285" s="2">
        <v>41852</v>
      </c>
      <c r="B285" s="230">
        <v>1812495.49</v>
      </c>
      <c r="C285" s="230">
        <v>3274770.55</v>
      </c>
      <c r="D285" s="230">
        <v>0</v>
      </c>
      <c r="E285" s="230">
        <v>751922.11510191008</v>
      </c>
      <c r="F285" s="230">
        <v>992013.13226128975</v>
      </c>
      <c r="G285" s="230">
        <f t="shared" si="5"/>
        <v>240091.01715937967</v>
      </c>
      <c r="H285" s="230">
        <v>3034679.53</v>
      </c>
      <c r="I285" s="230">
        <f t="shared" si="6"/>
        <v>3034679.53</v>
      </c>
      <c r="J285" s="216">
        <f>'Tesouro-BNDES'!B154</f>
        <v>451127.79705480998</v>
      </c>
      <c r="L285" s="2">
        <v>41852</v>
      </c>
      <c r="M285" s="225">
        <f>B285/'PIB - BCB'!$C297</f>
        <v>0.32146339547066261</v>
      </c>
      <c r="N285" s="225">
        <f>O285-'Tesouro-BNDES'!C154</f>
        <v>0.45821758892201758</v>
      </c>
      <c r="O285" s="225">
        <f>(C285-G285)/'PIB - BCB'!C297</f>
        <v>0.53822941473485819</v>
      </c>
      <c r="P285" s="225">
        <f>(I285+G285)/'PIB - BCB'!C297</f>
        <v>0.58081185044889339</v>
      </c>
      <c r="R285" s="14">
        <v>379156.50798874727</v>
      </c>
      <c r="S285" s="14">
        <v>200</v>
      </c>
      <c r="T285" s="234">
        <f>R285/'PIB - BCB'!B297</f>
        <v>0.15379899426503565</v>
      </c>
      <c r="U285" s="225">
        <f>(D285+E285)/'PIB - BCB'!C297</f>
        <v>0.13336057252762731</v>
      </c>
    </row>
    <row r="286" spans="1:21">
      <c r="A286" s="2">
        <v>41883</v>
      </c>
      <c r="B286" s="230">
        <v>1822791.46</v>
      </c>
      <c r="C286" s="230">
        <v>3299930.94</v>
      </c>
      <c r="D286" s="230">
        <v>0</v>
      </c>
      <c r="E286" s="230">
        <v>824341.13314234058</v>
      </c>
      <c r="F286" s="230">
        <v>992138.95320365508</v>
      </c>
      <c r="G286" s="230">
        <f t="shared" si="5"/>
        <v>167797.8200613145</v>
      </c>
      <c r="H286" s="230">
        <v>3132133.12</v>
      </c>
      <c r="I286" s="230">
        <f t="shared" si="6"/>
        <v>3132133.12</v>
      </c>
      <c r="J286" s="216">
        <f>'Tesouro-BNDES'!B155</f>
        <v>455118.19142082997</v>
      </c>
      <c r="L286" s="2">
        <v>41883</v>
      </c>
      <c r="M286" s="225">
        <f>B286/'PIB - BCB'!$C298</f>
        <v>0.32069473135215965</v>
      </c>
      <c r="N286" s="225">
        <f>O286-'Tesouro-BNDES'!C155</f>
        <v>0.47098343511372098</v>
      </c>
      <c r="O286" s="225">
        <f>(C286-G286)/'PIB - BCB'!C298</f>
        <v>0.55105513247134619</v>
      </c>
      <c r="P286" s="225">
        <f>(I286+G286)/'PIB - BCB'!C298</f>
        <v>0.58057681831779206</v>
      </c>
      <c r="R286" s="14">
        <v>375513.42813399871</v>
      </c>
      <c r="S286" s="14">
        <v>200</v>
      </c>
      <c r="T286" s="234">
        <f>R286/'PIB - BCB'!B298</f>
        <v>0.15231536554948336</v>
      </c>
      <c r="U286" s="225">
        <f>(D286+E286)/'PIB - BCB'!C298</f>
        <v>0.145031323679571</v>
      </c>
    </row>
    <row r="287" spans="1:21">
      <c r="A287" s="2">
        <v>41913</v>
      </c>
      <c r="B287" s="230">
        <v>1842091.09</v>
      </c>
      <c r="C287" s="230">
        <v>3283136.33</v>
      </c>
      <c r="D287" s="230">
        <v>0</v>
      </c>
      <c r="E287" s="230">
        <v>887693.91588964011</v>
      </c>
      <c r="F287" s="230">
        <v>1002117.2934819201</v>
      </c>
      <c r="G287" s="230">
        <f t="shared" si="5"/>
        <v>114423.37759228004</v>
      </c>
      <c r="H287" s="230">
        <v>3168712.96</v>
      </c>
      <c r="I287" s="230">
        <f t="shared" si="6"/>
        <v>3168712.96</v>
      </c>
      <c r="J287" s="216">
        <f>'Tesouro-BNDES'!B156</f>
        <v>456519.50231191004</v>
      </c>
      <c r="L287" s="2">
        <v>41913</v>
      </c>
      <c r="M287" s="225">
        <f>B287/'PIB - BCB'!$C299</f>
        <v>0.32214946275401857</v>
      </c>
      <c r="N287" s="225">
        <f>O287-'Tesouro-BNDES'!C156</f>
        <v>0.47431512349008392</v>
      </c>
      <c r="O287" s="225">
        <f>(C287-G287)/'PIB - BCB'!C299</f>
        <v>0.55415238735009953</v>
      </c>
      <c r="P287" s="225">
        <f>(I287+G287)/'PIB - BCB'!C299</f>
        <v>0.57416303300373117</v>
      </c>
      <c r="R287" s="14">
        <v>375833.09959393681</v>
      </c>
      <c r="S287" s="14">
        <v>200</v>
      </c>
      <c r="T287" s="234">
        <f>R287/'PIB - BCB'!B299</f>
        <v>0.15264328221327758</v>
      </c>
      <c r="U287" s="225">
        <f>(D287+E287)/'PIB - BCB'!C299</f>
        <v>0.15524211568378984</v>
      </c>
    </row>
    <row r="288" spans="1:21">
      <c r="A288" s="2">
        <v>41944</v>
      </c>
      <c r="B288" s="230">
        <v>1848901.91</v>
      </c>
      <c r="C288" s="230">
        <v>3380089.62</v>
      </c>
      <c r="D288" s="230">
        <v>0</v>
      </c>
      <c r="E288" s="230">
        <v>874740.97141708061</v>
      </c>
      <c r="F288" s="230">
        <v>1036979.218119969</v>
      </c>
      <c r="G288" s="230">
        <f t="shared" si="5"/>
        <v>162238.2467028884</v>
      </c>
      <c r="H288" s="230">
        <v>3217851.37</v>
      </c>
      <c r="I288" s="230">
        <f t="shared" si="6"/>
        <v>3217851.37</v>
      </c>
      <c r="J288" s="216">
        <f>'Tesouro-BNDES'!B157</f>
        <v>459220.06326117995</v>
      </c>
      <c r="L288" s="2">
        <v>41944</v>
      </c>
      <c r="M288" s="225">
        <f>B288/'PIB - BCB'!$C300</f>
        <v>0.3216714451357896</v>
      </c>
      <c r="N288" s="225">
        <f>O288-'Tesouro-BNDES'!C157</f>
        <v>0.47994591562518024</v>
      </c>
      <c r="O288" s="225">
        <f>(C288-G288)/'PIB - BCB'!C300</f>
        <v>0.55984089576751372</v>
      </c>
      <c r="P288" s="225">
        <f>(I288+G288)/'PIB - BCB'!C300</f>
        <v>0.58806706067673176</v>
      </c>
      <c r="R288" s="14">
        <v>375426.17774478975</v>
      </c>
      <c r="S288" s="14">
        <v>200</v>
      </c>
      <c r="T288" s="234">
        <f>R288/'PIB - BCB'!B300</f>
        <v>0.15278026356004865</v>
      </c>
      <c r="U288" s="225">
        <f>(D288+E288)/'PIB - BCB'!C300</f>
        <v>0.15218719331368788</v>
      </c>
    </row>
    <row r="289" spans="1:21">
      <c r="A289" s="2">
        <v>41974</v>
      </c>
      <c r="B289" s="230">
        <v>1883146.99</v>
      </c>
      <c r="C289" s="230">
        <v>3560826.09</v>
      </c>
      <c r="D289" s="230">
        <v>0</v>
      </c>
      <c r="E289" s="230">
        <v>809062.69555645995</v>
      </c>
      <c r="F289" s="230">
        <v>1117440.2357156691</v>
      </c>
      <c r="G289" s="230">
        <f t="shared" si="5"/>
        <v>308377.54015920917</v>
      </c>
      <c r="H289" s="230">
        <v>3252448.55</v>
      </c>
      <c r="I289" s="230">
        <f t="shared" si="6"/>
        <v>3252448.55</v>
      </c>
      <c r="J289" s="216">
        <f>'Tesouro-BNDES'!B158</f>
        <v>487861.63264366001</v>
      </c>
      <c r="L289" s="2">
        <v>41974</v>
      </c>
      <c r="M289" s="225">
        <f>B289/'PIB - BCB'!$C301</f>
        <v>0.32586300494224474</v>
      </c>
      <c r="N289" s="225">
        <f>O289-'Tesouro-BNDES'!C158</f>
        <v>0.47838889106679544</v>
      </c>
      <c r="O289" s="225">
        <f>(C289-G289)/'PIB - BCB'!C301</f>
        <v>0.56280930989416089</v>
      </c>
      <c r="P289" s="225">
        <f>(I289+G289)/'PIB - BCB'!C301</f>
        <v>0.61617149164549512</v>
      </c>
      <c r="R289" s="14">
        <v>363550.57526643545</v>
      </c>
      <c r="S289" s="14">
        <v>10500</v>
      </c>
      <c r="T289" s="234">
        <f>R289/'PIB - BCB'!B301</f>
        <v>0.14809506391294422</v>
      </c>
      <c r="U289" s="225">
        <f>(D289+E289)/'PIB - BCB'!C301</f>
        <v>0.1400016050582969</v>
      </c>
    </row>
    <row r="290" spans="1:21">
      <c r="A290" s="2">
        <v>42005</v>
      </c>
      <c r="B290" s="230">
        <v>1885008.87</v>
      </c>
      <c r="C290" s="230">
        <v>3462851.34</v>
      </c>
      <c r="D290" s="230">
        <v>0</v>
      </c>
      <c r="E290" s="230">
        <v>918526.66055632068</v>
      </c>
      <c r="F290" s="230">
        <v>1066053.6263600464</v>
      </c>
      <c r="G290" s="230">
        <f t="shared" si="5"/>
        <v>147526.96580372576</v>
      </c>
      <c r="H290" s="230">
        <v>3315324.38</v>
      </c>
      <c r="I290" s="230">
        <f t="shared" si="6"/>
        <v>3315324.38</v>
      </c>
      <c r="J290" s="216">
        <f>'Tesouro-BNDES'!B159</f>
        <v>490006.48293469002</v>
      </c>
      <c r="L290" s="2">
        <v>42005</v>
      </c>
      <c r="M290" s="225">
        <f>B290/'PIB - BCB'!$C302</f>
        <v>0.32504086485914568</v>
      </c>
      <c r="N290" s="225">
        <f>O290-'Tesouro-BNDES'!C159</f>
        <v>0.4871827318657036</v>
      </c>
      <c r="O290" s="225">
        <f>(C290-G290)/'PIB - BCB'!C302</f>
        <v>0.57167683347684339</v>
      </c>
      <c r="P290" s="225">
        <f>(I290+G290)/'PIB - BCB'!C302</f>
        <v>0.59711559676570614</v>
      </c>
      <c r="R290" s="14">
        <v>361767</v>
      </c>
      <c r="S290" s="14">
        <v>10400</v>
      </c>
      <c r="T290" s="234">
        <f>R290/'PIB - BCB'!B302</f>
        <v>0.15051505558289963</v>
      </c>
      <c r="U290" s="225">
        <f>(D290+E290)/'PIB - BCB'!C302</f>
        <v>0.15838583302974557</v>
      </c>
    </row>
    <row r="291" spans="1:21">
      <c r="A291" s="2">
        <v>42036</v>
      </c>
      <c r="B291" s="230">
        <v>1877063.34</v>
      </c>
      <c r="C291" s="230">
        <v>3572848.58</v>
      </c>
      <c r="D291" s="230">
        <v>0</v>
      </c>
      <c r="E291" s="230">
        <v>898828.76636094996</v>
      </c>
      <c r="F291" s="230">
        <v>1084796.5108864873</v>
      </c>
      <c r="G291" s="230">
        <f t="shared" si="5"/>
        <v>185967.74452553736</v>
      </c>
      <c r="H291" s="230">
        <v>3386880.84</v>
      </c>
      <c r="I291" s="230">
        <f t="shared" si="6"/>
        <v>3386880.84</v>
      </c>
      <c r="J291" s="216">
        <f>'Tesouro-BNDES'!B160</f>
        <v>494342.42566314002</v>
      </c>
      <c r="L291" s="2">
        <v>42036</v>
      </c>
      <c r="M291" s="225">
        <f>B291/'PIB - BCB'!$C303</f>
        <v>0.32306665588551997</v>
      </c>
      <c r="N291" s="225">
        <f>O291-'Tesouro-BNDES'!C160</f>
        <v>0.49784292898617027</v>
      </c>
      <c r="O291" s="225">
        <f>(C291-G291)/'PIB - BCB'!C303</f>
        <v>0.58292559557393009</v>
      </c>
      <c r="P291" s="225">
        <f>(I291+G291)/'PIB - BCB'!C303</f>
        <v>0.61493302841233832</v>
      </c>
      <c r="R291" s="14">
        <v>362547</v>
      </c>
      <c r="S291" s="14">
        <v>9600</v>
      </c>
      <c r="T291" s="234">
        <f>R291/'PIB - BCB'!B303</f>
        <v>0.15435144396747161</v>
      </c>
      <c r="U291" s="225">
        <f>(D291+E291)/'PIB - BCB'!C303</f>
        <v>0.15469994942309162</v>
      </c>
    </row>
    <row r="292" spans="1:21">
      <c r="A292" s="2">
        <v>42064</v>
      </c>
      <c r="B292" s="230">
        <v>1847658.07</v>
      </c>
      <c r="C292" s="230">
        <v>3738724.29</v>
      </c>
      <c r="D292" s="230">
        <v>0</v>
      </c>
      <c r="E292" s="230">
        <v>866414.12968508061</v>
      </c>
      <c r="F292" s="230">
        <v>1124909.1272669225</v>
      </c>
      <c r="G292" s="230">
        <f t="shared" si="5"/>
        <v>258494.99758184189</v>
      </c>
      <c r="H292" s="230">
        <v>3480229.29</v>
      </c>
      <c r="I292" s="230">
        <f t="shared" si="6"/>
        <v>3480229.29</v>
      </c>
      <c r="J292" s="216">
        <f>'Tesouro-BNDES'!B161</f>
        <v>500253.99536261999</v>
      </c>
      <c r="L292" s="2">
        <v>42064</v>
      </c>
      <c r="M292" s="225">
        <f>B292/'PIB - BCB'!$C304</f>
        <v>0.3158677491880329</v>
      </c>
      <c r="N292" s="225">
        <f>O292-'Tesouro-BNDES'!C161</f>
        <v>0.50944387654847445</v>
      </c>
      <c r="O292" s="225">
        <f>(C292-G292)/'PIB - BCB'!C304</f>
        <v>0.59496516758340678</v>
      </c>
      <c r="P292" s="225">
        <f>(I292+G292)/'PIB - BCB'!C304</f>
        <v>0.63915637028722971</v>
      </c>
      <c r="R292" s="14">
        <v>362744</v>
      </c>
      <c r="S292" s="14">
        <v>8300</v>
      </c>
      <c r="T292" s="234">
        <f>R292/'PIB - BCB'!B304</f>
        <v>0.15767892779163695</v>
      </c>
      <c r="U292" s="225">
        <f>(D292+E292)/'PIB - BCB'!C304</f>
        <v>0.14811846707563964</v>
      </c>
    </row>
    <row r="293" spans="1:21">
      <c r="A293" s="2">
        <v>42095</v>
      </c>
      <c r="B293" s="230">
        <v>1897703.27</v>
      </c>
      <c r="C293" s="230">
        <v>3736260.72</v>
      </c>
      <c r="D293" s="230">
        <v>0</v>
      </c>
      <c r="E293" s="230">
        <v>849762.30249068013</v>
      </c>
      <c r="F293" s="230">
        <v>1117913.6481053596</v>
      </c>
      <c r="G293" s="230">
        <f t="shared" si="5"/>
        <v>268151.34561467951</v>
      </c>
      <c r="H293" s="230">
        <v>3468109.37</v>
      </c>
      <c r="I293" s="230">
        <f t="shared" si="6"/>
        <v>3468109.37</v>
      </c>
      <c r="J293" s="216">
        <f>'Tesouro-BNDES'!B162</f>
        <v>499314.83298857999</v>
      </c>
      <c r="L293" s="2">
        <v>42095</v>
      </c>
      <c r="M293" s="225">
        <f>B293/'PIB - BCB'!$C305</f>
        <v>0.32347258755652514</v>
      </c>
      <c r="N293" s="225">
        <f>O293-'Tesouro-BNDES'!C162</f>
        <v>0.50604521128811197</v>
      </c>
      <c r="O293" s="225">
        <f>(C293-G293)/'PIB - BCB'!C305</f>
        <v>0.59115580976021675</v>
      </c>
      <c r="P293" s="225">
        <f>(I293+G293)/'PIB - BCB'!C305</f>
        <v>0.63686348681144167</v>
      </c>
      <c r="R293" s="14">
        <v>364473</v>
      </c>
      <c r="S293" s="14">
        <v>8500</v>
      </c>
      <c r="T293" s="234">
        <f>R293/'PIB - BCB'!B305</f>
        <v>0.16229296651663661</v>
      </c>
      <c r="U293" s="225">
        <f>(D293+E293)/'PIB - BCB'!C305</f>
        <v>0.14484604370980028</v>
      </c>
    </row>
    <row r="294" spans="1:21">
      <c r="A294" s="2">
        <v>42125</v>
      </c>
      <c r="B294" s="230">
        <v>1903666.05</v>
      </c>
      <c r="C294" s="230">
        <v>3781112.73</v>
      </c>
      <c r="D294" s="230">
        <v>0</v>
      </c>
      <c r="E294" s="230">
        <v>869617.02196669998</v>
      </c>
      <c r="F294" s="230">
        <v>1112021.4430009152</v>
      </c>
      <c r="G294" s="230">
        <f t="shared" si="5"/>
        <v>242404.42103421525</v>
      </c>
      <c r="H294" s="230">
        <v>3538708.31</v>
      </c>
      <c r="I294" s="230">
        <f t="shared" si="6"/>
        <v>3538708.31</v>
      </c>
      <c r="J294" s="216">
        <f>'Tesouro-BNDES'!B163</f>
        <v>504188.81751001009</v>
      </c>
      <c r="L294" s="2">
        <v>42125</v>
      </c>
      <c r="M294" s="225">
        <f>B294/'PIB - BCB'!$C306</f>
        <v>0.32390912591826437</v>
      </c>
      <c r="N294" s="225">
        <f>O294-'Tesouro-BNDES'!C163</f>
        <v>0.51632404541719701</v>
      </c>
      <c r="O294" s="225">
        <f>(C294-G294)/'PIB - BCB'!C306</f>
        <v>0.60211186475527401</v>
      </c>
      <c r="P294" s="225">
        <f>(I294+G294)/'PIB - BCB'!C306</f>
        <v>0.6433570214207025</v>
      </c>
      <c r="R294" s="14">
        <v>366647</v>
      </c>
      <c r="S294" s="14">
        <v>5050</v>
      </c>
      <c r="T294" s="234">
        <f>R294/'PIB - BCB'!B306</f>
        <v>0.16747951882075912</v>
      </c>
      <c r="U294" s="225">
        <f>(D294+E294)/'PIB - BCB'!C306</f>
        <v>0.14796549503463483</v>
      </c>
    </row>
    <row r="295" spans="1:21">
      <c r="A295" s="2">
        <v>42156</v>
      </c>
      <c r="B295" s="230">
        <v>1962809.11</v>
      </c>
      <c r="C295" s="230">
        <v>3878186.48</v>
      </c>
      <c r="D295" s="230">
        <v>0</v>
      </c>
      <c r="E295" s="230">
        <v>833664.86781486042</v>
      </c>
      <c r="F295" s="230">
        <v>1123410.9473777034</v>
      </c>
      <c r="G295" s="230">
        <f t="shared" si="5"/>
        <v>289746.07956284296</v>
      </c>
      <c r="H295" s="230">
        <v>3588440.4</v>
      </c>
      <c r="I295" s="230">
        <f t="shared" si="6"/>
        <v>3588440.4</v>
      </c>
      <c r="J295" s="216">
        <f>'Tesouro-BNDES'!B164</f>
        <v>505311.49562107999</v>
      </c>
      <c r="L295" s="2">
        <v>42156</v>
      </c>
      <c r="M295" s="225">
        <f>B295/'PIB - BCB'!$C307</f>
        <v>0.33228034573247234</v>
      </c>
      <c r="N295" s="225">
        <f>O295-'Tesouro-BNDES'!C164</f>
        <v>0.52193722416035904</v>
      </c>
      <c r="O295" s="225">
        <f>(C295-G295)/'PIB - BCB'!C307</f>
        <v>0.60748047827107854</v>
      </c>
      <c r="P295" s="225">
        <f>(I295+G295)/'PIB - BCB'!C307</f>
        <v>0.65653105932656952</v>
      </c>
      <c r="R295" s="14">
        <v>368668</v>
      </c>
      <c r="S295" s="14">
        <v>3500</v>
      </c>
      <c r="T295" s="234">
        <f>R295/'PIB - BCB'!B307</f>
        <v>0.1722451466289909</v>
      </c>
      <c r="U295" s="225">
        <f>(D295+E295)/'PIB - BCB'!C307</f>
        <v>0.14112959283266097</v>
      </c>
    </row>
    <row r="296" spans="1:21">
      <c r="A296" s="2">
        <v>42186</v>
      </c>
      <c r="B296" s="230">
        <v>1950817.79</v>
      </c>
      <c r="C296" s="230">
        <v>3894114.69</v>
      </c>
      <c r="D296" s="230">
        <v>0</v>
      </c>
      <c r="E296" s="230">
        <v>902322.84349683055</v>
      </c>
      <c r="F296" s="230">
        <v>1111486.5711176363</v>
      </c>
      <c r="G296" s="230">
        <f t="shared" si="5"/>
        <v>209163.72762080573</v>
      </c>
      <c r="H296" s="230">
        <v>3684950.96</v>
      </c>
      <c r="I296" s="230">
        <f t="shared" si="6"/>
        <v>3684950.96</v>
      </c>
      <c r="J296" s="216">
        <f>'Tesouro-BNDES'!B165</f>
        <v>511086.272291</v>
      </c>
      <c r="L296" s="2">
        <v>42186</v>
      </c>
      <c r="M296" s="225">
        <f>B296/'PIB - BCB'!$C308</f>
        <v>0.329097047114769</v>
      </c>
      <c r="N296" s="225">
        <f>O296-'Tesouro-BNDES'!C165</f>
        <v>0.53542135139635783</v>
      </c>
      <c r="O296" s="225">
        <f>(C296-G296)/'PIB - BCB'!C308</f>
        <v>0.62164005613344298</v>
      </c>
      <c r="P296" s="225">
        <f>(I296+G296)/'PIB - BCB'!C308</f>
        <v>0.65692534248534729</v>
      </c>
      <c r="R296" s="14">
        <v>368252</v>
      </c>
      <c r="S296" s="14">
        <v>2500</v>
      </c>
      <c r="T296" s="234">
        <f>R296/'PIB - BCB'!B308</f>
        <v>0.17663999693010227</v>
      </c>
      <c r="U296" s="225">
        <f>(D296+E296)/'PIB - BCB'!C308</f>
        <v>0.15221912823493822</v>
      </c>
    </row>
    <row r="297" spans="1:21">
      <c r="A297" s="2">
        <v>42217</v>
      </c>
      <c r="B297" s="230">
        <v>1929929.33</v>
      </c>
      <c r="C297" s="230">
        <v>4013923.3</v>
      </c>
      <c r="D297" s="230">
        <v>0</v>
      </c>
      <c r="E297" s="230">
        <v>869402.77106901002</v>
      </c>
      <c r="F297" s="230">
        <v>1139645.0787614917</v>
      </c>
      <c r="G297" s="230">
        <f t="shared" si="5"/>
        <v>270242.30769248167</v>
      </c>
      <c r="H297" s="230">
        <v>3743680.99</v>
      </c>
      <c r="I297" s="230">
        <f t="shared" si="6"/>
        <v>3743680.99</v>
      </c>
      <c r="J297" s="216">
        <f>'Tesouro-BNDES'!B166</f>
        <v>516940.06001785997</v>
      </c>
      <c r="L297" s="2">
        <v>42217</v>
      </c>
      <c r="M297" s="225">
        <f>B297/'PIB - BCB'!$C309</f>
        <v>0.32473597787918479</v>
      </c>
      <c r="N297" s="225">
        <f>O297-'Tesouro-BNDES'!C166</f>
        <v>0.54294157600572579</v>
      </c>
      <c r="O297" s="225">
        <f>(C297-G297)/'PIB - BCB'!C309</f>
        <v>0.62992353606269025</v>
      </c>
      <c r="P297" s="225">
        <f>(I297+G297)/'PIB - BCB'!C309</f>
        <v>0.67539535616478252</v>
      </c>
      <c r="R297" s="14">
        <v>368159</v>
      </c>
      <c r="S297" s="14">
        <v>2400</v>
      </c>
      <c r="T297" s="234">
        <f>R297/'PIB - BCB'!B309</f>
        <v>0.18146862022649135</v>
      </c>
      <c r="U297" s="225">
        <f>(D297+E297)/'PIB - BCB'!C309</f>
        <v>0.14628844416493114</v>
      </c>
    </row>
    <row r="298" spans="1:21">
      <c r="A298" s="2">
        <v>42248</v>
      </c>
      <c r="B298" s="230">
        <v>1906018.88</v>
      </c>
      <c r="C298" s="230">
        <v>4148653.19</v>
      </c>
      <c r="D298" s="230">
        <v>0</v>
      </c>
      <c r="E298" s="230">
        <v>854325.62931296043</v>
      </c>
      <c r="F298" s="230">
        <v>1213927.0330494686</v>
      </c>
      <c r="G298" s="230">
        <f t="shared" si="5"/>
        <v>359601.40373650822</v>
      </c>
      <c r="H298" s="230">
        <v>3789051.79</v>
      </c>
      <c r="I298" s="230">
        <f t="shared" si="6"/>
        <v>3789051.79</v>
      </c>
      <c r="J298" s="216">
        <f>'Tesouro-BNDES'!B167</f>
        <v>522746.14078579994</v>
      </c>
      <c r="L298" s="2">
        <v>42248</v>
      </c>
      <c r="M298" s="225">
        <f>B298/'PIB - BCB'!$C310</f>
        <v>0.32016903144821596</v>
      </c>
      <c r="N298" s="225">
        <f>O298-'Tesouro-BNDES'!C167</f>
        <v>0.54866713331109951</v>
      </c>
      <c r="O298" s="225">
        <f>(C298-G298)/'PIB - BCB'!C310</f>
        <v>0.63647692750824947</v>
      </c>
      <c r="P298" s="225">
        <f>(I298+G298)/'PIB - BCB'!C310</f>
        <v>0.69688201349462287</v>
      </c>
      <c r="R298" s="14">
        <v>361370</v>
      </c>
      <c r="S298" s="14">
        <v>9230</v>
      </c>
      <c r="T298" s="234">
        <f>R298/'PIB - BCB'!B310</f>
        <v>0.18344166969128581</v>
      </c>
      <c r="U298" s="225">
        <f>(D298+E298)/'PIB - BCB'!C310</f>
        <v>0.14350781734046525</v>
      </c>
    </row>
    <row r="299" spans="1:21">
      <c r="A299" s="2">
        <v>42278</v>
      </c>
      <c r="B299" s="230">
        <v>1972513.56</v>
      </c>
      <c r="C299" s="230">
        <v>4055283.92</v>
      </c>
      <c r="D299" s="230">
        <v>0</v>
      </c>
      <c r="E299" s="230">
        <v>966982.27239982015</v>
      </c>
      <c r="F299" s="230">
        <v>1208329.3080182937</v>
      </c>
      <c r="G299" s="230">
        <f t="shared" si="5"/>
        <v>241347.03561847354</v>
      </c>
      <c r="H299" s="230">
        <v>3813936.88</v>
      </c>
      <c r="I299" s="230">
        <f t="shared" si="6"/>
        <v>3813936.88</v>
      </c>
      <c r="J299" s="216">
        <f>'Tesouro-BNDES'!B168</f>
        <v>523768.14307912003</v>
      </c>
      <c r="L299" s="2">
        <v>42278</v>
      </c>
      <c r="M299" s="225">
        <f>B299/'PIB - BCB'!$C311</f>
        <v>0.33050603519140398</v>
      </c>
      <c r="N299" s="225">
        <f>O299-'Tesouro-BNDES'!C168</f>
        <v>0.55128676823826261</v>
      </c>
      <c r="O299" s="225">
        <f>(C299-G299)/'PIB - BCB'!C311</f>
        <v>0.6390471445616801</v>
      </c>
      <c r="P299" s="225">
        <f>(I299+G299)/'PIB - BCB'!C311</f>
        <v>0.67948623305105893</v>
      </c>
      <c r="R299" s="14">
        <v>361230</v>
      </c>
      <c r="S299" s="14">
        <v>9730</v>
      </c>
      <c r="T299" s="234">
        <f>R299/'PIB - BCB'!B311</f>
        <v>0.18910001209260105</v>
      </c>
      <c r="U299" s="225">
        <f>(D299+E299)/'PIB - BCB'!C311</f>
        <v>0.1620234625668372</v>
      </c>
    </row>
    <row r="300" spans="1:21">
      <c r="A300" s="2">
        <v>42309</v>
      </c>
      <c r="B300" s="230">
        <v>2027509.99</v>
      </c>
      <c r="C300" s="230">
        <v>4138986.04</v>
      </c>
      <c r="D300" s="230">
        <v>0</v>
      </c>
      <c r="E300" s="230">
        <v>924837.30894606013</v>
      </c>
      <c r="F300" s="230">
        <v>1219142.46633854</v>
      </c>
      <c r="G300" s="230">
        <f t="shared" si="5"/>
        <v>294305.15739247983</v>
      </c>
      <c r="H300" s="230">
        <v>3844680.88</v>
      </c>
      <c r="I300" s="230">
        <f t="shared" si="6"/>
        <v>3844680.88</v>
      </c>
      <c r="J300" s="216">
        <f>'Tesouro-BNDES'!B169</f>
        <v>526132.28470214002</v>
      </c>
      <c r="L300" s="2">
        <v>42309</v>
      </c>
      <c r="M300" s="225">
        <f>B300/'PIB - BCB'!$C312</f>
        <v>0.33889189465342878</v>
      </c>
      <c r="N300" s="225">
        <f>O300-'Tesouro-BNDES'!C169</f>
        <v>0.55468492258508384</v>
      </c>
      <c r="O300" s="225">
        <f>(C300-G300)/'PIB - BCB'!C312</f>
        <v>0.642626273148316</v>
      </c>
      <c r="P300" s="225">
        <f>(I300+G300)/'PIB - BCB'!C312</f>
        <v>0.69181845074707871</v>
      </c>
      <c r="R300" s="14">
        <v>357016</v>
      </c>
      <c r="S300" s="14">
        <v>11960</v>
      </c>
      <c r="T300" s="251">
        <f>R300/'PIB - BCB'!B312</f>
        <v>0.19264797615373158</v>
      </c>
      <c r="U300" s="225">
        <f>(D300+E300)/'PIB - BCB'!C312</f>
        <v>0.15458363678637599</v>
      </c>
    </row>
    <row r="301" spans="1:21">
      <c r="A301" s="2">
        <v>42339</v>
      </c>
      <c r="B301" s="230">
        <v>2136888.0084514609</v>
      </c>
      <c r="C301" s="230">
        <v>4300758.62</v>
      </c>
      <c r="D301" s="230">
        <v>0</v>
      </c>
      <c r="E301" s="230">
        <v>913279.79643015063</v>
      </c>
      <c r="F301" s="230">
        <v>1286515.3548949349</v>
      </c>
      <c r="G301" s="230">
        <f t="shared" si="5"/>
        <v>373235.55846478429</v>
      </c>
      <c r="H301" s="230">
        <v>3927523.0628006505</v>
      </c>
      <c r="I301" s="230">
        <f t="shared" si="6"/>
        <v>3927523.0628006505</v>
      </c>
      <c r="J301" s="216">
        <f>'Tesouro-BNDES'!B170</f>
        <v>514514.57822860999</v>
      </c>
      <c r="L301" s="2">
        <v>42339</v>
      </c>
      <c r="M301" s="1">
        <f>B301/'PIB - BCB'!$C313</f>
        <v>0.35639825238145734</v>
      </c>
      <c r="N301" s="226">
        <f>O301-'Tesouro-BNDES'!C170</f>
        <v>0.56923444467033368</v>
      </c>
      <c r="O301" s="226">
        <f>(C301-G301)/'PIB - BCB'!C313</f>
        <v>0.65504712918174313</v>
      </c>
      <c r="P301" s="225">
        <f>(I301+G301)/'PIB - BCB'!C313</f>
        <v>0.71729676542302701</v>
      </c>
      <c r="R301" s="14">
        <v>356464</v>
      </c>
      <c r="S301" s="14">
        <v>12275</v>
      </c>
      <c r="T301" s="251">
        <f>R301/'PIB - BCB'!B313</f>
        <v>0.19845805069458983</v>
      </c>
      <c r="U301" s="225">
        <f>(D301+E301)/'PIB - BCB'!C313</f>
        <v>0.15232025360976809</v>
      </c>
    </row>
    <row r="302" spans="1:21">
      <c r="A302" s="2">
        <v>42370</v>
      </c>
      <c r="B302" s="230">
        <v>2121404.9300000002</v>
      </c>
      <c r="C302" s="230">
        <v>4231706.82</v>
      </c>
      <c r="D302" s="230">
        <v>0</v>
      </c>
      <c r="E302" s="230">
        <v>1027329.1782510402</v>
      </c>
      <c r="F302" s="230">
        <v>1266256.8627458161</v>
      </c>
      <c r="G302" s="230">
        <f t="shared" si="5"/>
        <v>238927.68449477595</v>
      </c>
      <c r="H302" s="230">
        <v>3992779.14</v>
      </c>
      <c r="I302" s="230">
        <f t="shared" si="6"/>
        <v>3992779.14</v>
      </c>
      <c r="J302" s="216">
        <f>'Tesouro-BNDES'!B171</f>
        <v>514514.57822860999</v>
      </c>
      <c r="L302" s="2">
        <v>42370</v>
      </c>
      <c r="M302" s="1">
        <f>B302/'PIB - BCB'!$C314</f>
        <v>0.35334353331286078</v>
      </c>
      <c r="N302" s="225">
        <f>O302-'Tesouro-BNDES'!C171</f>
        <v>0.57934356194081826</v>
      </c>
      <c r="O302" s="225">
        <f>(C302-G302)/'PIB - BCB'!C314</f>
        <v>0.66504167475338416</v>
      </c>
      <c r="P302" s="225">
        <f>(I302+G302)/'PIB - BCB'!C314</f>
        <v>0.70483773284675555</v>
      </c>
      <c r="Q302" s="225"/>
      <c r="R302" s="14">
        <v>357507</v>
      </c>
      <c r="S302" s="14">
        <v>12265</v>
      </c>
      <c r="T302" s="251">
        <f>R302/'PIB - BCB'!B314</f>
        <v>0.19959044284762811</v>
      </c>
      <c r="U302" s="225">
        <f>(D302+E302)/'PIB - BCB'!C314</f>
        <v>0.17111307538944026</v>
      </c>
    </row>
    <row r="303" spans="1:21">
      <c r="A303" s="2">
        <v>42401</v>
      </c>
      <c r="B303" s="109">
        <v>2186771.3414828638</v>
      </c>
      <c r="C303" s="109">
        <v>4312089.8140109517</v>
      </c>
      <c r="D303" s="109">
        <v>0</v>
      </c>
      <c r="E303" s="109">
        <v>979669.74237412005</v>
      </c>
      <c r="F303" s="109">
        <v>1274461.007225567</v>
      </c>
      <c r="G303" s="230">
        <f t="shared" si="5"/>
        <v>294791.26485144696</v>
      </c>
      <c r="H303" s="109">
        <v>4017298.5491595049</v>
      </c>
      <c r="I303" s="230">
        <f t="shared" si="6"/>
        <v>4017298.5491595049</v>
      </c>
      <c r="J303" s="109">
        <v>507011.31977688998</v>
      </c>
      <c r="L303" s="2">
        <v>42401</v>
      </c>
      <c r="M303" s="1">
        <f>B303/'PIB - BCB'!$C315</f>
        <v>0.36278451974166642</v>
      </c>
      <c r="N303" s="225">
        <f>O303-'Tesouro-BNDES'!C172</f>
        <v>0.58235529362814997</v>
      </c>
      <c r="O303" s="225">
        <f>(C303-G303)/'PIB - BCB'!C315</f>
        <v>0.66646827547476561</v>
      </c>
      <c r="P303" s="225">
        <f>(I303+G303)/'PIB - BCB'!C315</f>
        <v>0.71537403229278307</v>
      </c>
      <c r="R303" s="14">
        <v>359368</v>
      </c>
      <c r="S303" s="14">
        <v>12335</v>
      </c>
      <c r="T303" s="251">
        <f>R303/'PIB - BCB'!B315</f>
        <v>0.20067220565316132</v>
      </c>
      <c r="U303" s="225">
        <f>(D303+E303)/'PIB - BCB'!C315</f>
        <v>0.16252683133831086</v>
      </c>
    </row>
    <row r="304" spans="1:21">
      <c r="A304" s="2">
        <v>42430</v>
      </c>
      <c r="B304" s="109">
        <v>2314842.9151016362</v>
      </c>
      <c r="C304" s="230">
        <v>4383409.8899999997</v>
      </c>
      <c r="D304" s="230">
        <v>0</v>
      </c>
      <c r="E304" s="230">
        <v>911643.6160665506</v>
      </c>
      <c r="F304" s="230">
        <v>1289353.25857555</v>
      </c>
      <c r="G304" s="230">
        <f t="shared" si="5"/>
        <v>377709.64250899944</v>
      </c>
      <c r="H304" s="109">
        <v>4005700.25</v>
      </c>
      <c r="I304" s="230">
        <f t="shared" si="6"/>
        <v>4005700.25</v>
      </c>
      <c r="J304" s="109">
        <v>507184.57139335998</v>
      </c>
      <c r="L304" s="2">
        <v>42430</v>
      </c>
      <c r="M304" s="1">
        <f>B304/'PIB - BCB'!$C316</f>
        <v>0.3834573577832236</v>
      </c>
      <c r="N304" s="225">
        <f>O304-'Tesouro-BNDES'!C173</f>
        <v>0.57953460624376218</v>
      </c>
      <c r="O304" s="225">
        <f>(C304-G304)/'PIB - BCB'!C316</f>
        <v>0.66355052559022698</v>
      </c>
      <c r="P304" s="225">
        <f>(I304+G304)/'PIB - BCB'!C316</f>
        <v>0.72611872040939118</v>
      </c>
      <c r="R304" s="14">
        <v>357698</v>
      </c>
      <c r="S304" s="14">
        <v>17500</v>
      </c>
      <c r="T304" s="251">
        <f>R304/'PIB - BCB'!B316</f>
        <v>0.20015231133286965</v>
      </c>
      <c r="U304" s="225">
        <f>(D304+E304)/'PIB - BCB'!C316</f>
        <v>0.15101519415259088</v>
      </c>
    </row>
    <row r="305" spans="1:21">
      <c r="A305" s="2">
        <v>42461</v>
      </c>
      <c r="B305" s="230">
        <v>2356611.0436711549</v>
      </c>
      <c r="C305" s="230">
        <v>4303083.5199999996</v>
      </c>
      <c r="D305" s="230">
        <v>0</v>
      </c>
      <c r="E305" s="230">
        <v>1033768.5770061006</v>
      </c>
      <c r="F305" s="230">
        <v>1297562.81476198</v>
      </c>
      <c r="G305" s="230">
        <f t="shared" si="5"/>
        <v>263794.23775587941</v>
      </c>
      <c r="H305" s="230">
        <v>4039289.2819612985</v>
      </c>
      <c r="I305" s="230">
        <f t="shared" si="6"/>
        <v>4039289.2819612985</v>
      </c>
      <c r="J305" s="109">
        <v>509077.43884447002</v>
      </c>
      <c r="L305" s="2">
        <v>42461</v>
      </c>
      <c r="M305" s="1">
        <f>B305/'PIB - BCB'!$C317</f>
        <v>0.389415825240851</v>
      </c>
      <c r="N305" s="225">
        <f>O305-'Tesouro-BNDES'!C174</f>
        <v>0.58334631078149657</v>
      </c>
      <c r="O305" s="225">
        <f>(C305-G305)/'PIB - BCB'!C317</f>
        <v>0.66746830091283926</v>
      </c>
      <c r="P305" s="225">
        <f>(I305+G305)/'PIB - BCB'!C317</f>
        <v>0.71105871476379234</v>
      </c>
      <c r="R305" s="14">
        <v>362201</v>
      </c>
      <c r="S305" s="14">
        <v>14480</v>
      </c>
      <c r="T305" s="251">
        <f>R305/'PIB - BCB'!B317</f>
        <v>0.20280351853614562</v>
      </c>
      <c r="U305" s="226">
        <f>(D305+E305)/'PIB - BCB'!C317</f>
        <v>0.1708240503260009</v>
      </c>
    </row>
    <row r="306" spans="1:21">
      <c r="A306" s="2">
        <v>42491</v>
      </c>
      <c r="B306" s="230">
        <v>2379130.2999999998</v>
      </c>
      <c r="C306" s="230">
        <v>4398378.21</v>
      </c>
      <c r="D306" s="230">
        <v>0</v>
      </c>
      <c r="E306" s="230">
        <v>1020043.1783912802</v>
      </c>
      <c r="F306" s="230">
        <v>1304522.8113097399</v>
      </c>
      <c r="G306" s="230">
        <f t="shared" si="5"/>
        <v>284479.63291845971</v>
      </c>
      <c r="H306" s="230">
        <v>4039289.2819612985</v>
      </c>
      <c r="I306" s="230">
        <f t="shared" si="6"/>
        <v>4039289.2819612985</v>
      </c>
      <c r="J306" s="216">
        <v>512674.30007459997</v>
      </c>
      <c r="L306" s="2">
        <v>42491</v>
      </c>
      <c r="M306" s="1">
        <f>B306/'PIB - BCB'!$C318</f>
        <v>0.39178033231790549</v>
      </c>
      <c r="N306" s="225">
        <f>O306-'Tesouro-BNDES'!C175</f>
        <v>0.59302714273240431</v>
      </c>
      <c r="O306" s="225">
        <f>(C306-G306)/'PIB - BCB'!C318</f>
        <v>0.67745114744289725</v>
      </c>
      <c r="P306" s="225">
        <f>(I306+G306)/'PIB - BCB'!C318</f>
        <v>0.71201128510591505</v>
      </c>
      <c r="R306" s="14">
        <v>363447</v>
      </c>
      <c r="S306" s="14">
        <v>11160</v>
      </c>
      <c r="T306" s="251">
        <f>R306/'PIB - BCB'!B318</f>
        <v>0.20363937295700593</v>
      </c>
      <c r="U306" s="226">
        <f>(D306+E306)/'PIB - BCB'!C318</f>
        <v>0.16797434567108338</v>
      </c>
    </row>
    <row r="307" spans="1:21">
      <c r="A307" s="2">
        <v>42522</v>
      </c>
      <c r="B307" s="230">
        <v>2529703.02</v>
      </c>
      <c r="C307" s="230">
        <v>4483098.0599999996</v>
      </c>
      <c r="D307" s="230">
        <v>0</v>
      </c>
      <c r="E307" s="230">
        <v>967260.49610514008</v>
      </c>
      <c r="F307" s="230">
        <v>1319527.9549372201</v>
      </c>
      <c r="G307" s="230">
        <f t="shared" si="5"/>
        <v>352267.45883208001</v>
      </c>
      <c r="H307" s="230">
        <v>4130830.6</v>
      </c>
      <c r="I307" s="230">
        <f t="shared" si="6"/>
        <v>4130830.6</v>
      </c>
      <c r="J307" s="216">
        <v>512346.239053</v>
      </c>
      <c r="L307" s="2">
        <v>42522</v>
      </c>
      <c r="M307" s="1">
        <f>B307/'PIB - BCB'!$C319</f>
        <v>0.41385352616132914</v>
      </c>
      <c r="N307" s="225">
        <f>O307-'Tesouro-BNDES'!C176</f>
        <v>0.59197561958118194</v>
      </c>
      <c r="O307" s="225">
        <f>(C307-G307)/'PIB - BCB'!C319</f>
        <v>0.67579427179893492</v>
      </c>
      <c r="P307" s="225">
        <f>(I307+G307)/'PIB - BCB'!C319</f>
        <v>0.73342440796653918</v>
      </c>
      <c r="R307" s="14">
        <v>364152</v>
      </c>
      <c r="S307" s="14">
        <v>12570</v>
      </c>
      <c r="T307" s="251">
        <f>R307/'PIB - BCB'!B319</f>
        <v>0.20380132292440281</v>
      </c>
      <c r="U307" s="226">
        <f>(D307+E307)/'PIB - BCB'!C319</f>
        <v>0.15824156585371385</v>
      </c>
    </row>
    <row r="308" spans="1:21">
      <c r="A308" s="2">
        <v>42552</v>
      </c>
      <c r="B308" s="230">
        <v>2571874.66</v>
      </c>
      <c r="C308" s="230">
        <v>4471533.0199999996</v>
      </c>
      <c r="D308" s="230">
        <v>0</v>
      </c>
      <c r="E308" s="230">
        <v>1061365.20676338</v>
      </c>
      <c r="F308" s="230">
        <v>1318904.9269753599</v>
      </c>
      <c r="G308" s="230">
        <f t="shared" si="5"/>
        <v>257539.72021197993</v>
      </c>
      <c r="H308" s="230">
        <v>4213993.3</v>
      </c>
      <c r="I308" s="230">
        <f t="shared" si="6"/>
        <v>4213993.3</v>
      </c>
      <c r="J308" s="230">
        <v>515403.17875979003</v>
      </c>
      <c r="L308" s="2">
        <v>42552</v>
      </c>
      <c r="M308" s="1">
        <f>B308/'PIB - BCB'!$C320</f>
        <v>0.41937124870075404</v>
      </c>
      <c r="N308" s="225">
        <f>O308-'Tesouro-BNDES'!C177</f>
        <v>0.60309407048937658</v>
      </c>
      <c r="O308" s="225">
        <f>(C308-G308)/'PIB - BCB'!C320</f>
        <v>0.68713598669256792</v>
      </c>
      <c r="P308" s="225">
        <f>(I308+G308)/'PIB - BCB'!C320</f>
        <v>0.72913055035619501</v>
      </c>
      <c r="R308" s="264">
        <v>369340</v>
      </c>
      <c r="S308" s="14">
        <v>6718</v>
      </c>
      <c r="T308" s="251">
        <f>R308/'PIB - BCB'!B320</f>
        <v>0.2068925339658006</v>
      </c>
      <c r="U308" s="226">
        <f>(D308+E308)/'PIB - BCB'!C320</f>
        <v>0.17306677460241887</v>
      </c>
    </row>
    <row r="309" spans="1:21">
      <c r="A309" s="2">
        <v>42583</v>
      </c>
      <c r="B309" s="230">
        <v>2638317.4500000002</v>
      </c>
      <c r="C309" s="230">
        <v>4457816.09</v>
      </c>
      <c r="D309" s="230">
        <v>0</v>
      </c>
      <c r="E309" s="230">
        <v>1113976.86828177</v>
      </c>
      <c r="F309" s="230">
        <v>1298964.1981493032</v>
      </c>
      <c r="G309" s="230">
        <f t="shared" si="5"/>
        <v>184987.32986753318</v>
      </c>
      <c r="H309" s="230">
        <v>4272828.76</v>
      </c>
      <c r="I309" s="230">
        <f t="shared" si="6"/>
        <v>4272828.76</v>
      </c>
      <c r="J309" s="230">
        <v>517966.97787114</v>
      </c>
      <c r="L309" s="2">
        <v>42583</v>
      </c>
      <c r="M309" s="1">
        <f>B309/'PIB - BCB'!$C321</f>
        <v>0.42801131825559624</v>
      </c>
      <c r="N309" s="225">
        <f>O309-'Tesouro-BNDES'!C178</f>
        <v>0.60914706882343816</v>
      </c>
      <c r="O309" s="225">
        <f>(C309-G309)/'PIB - BCB'!C321</f>
        <v>0.69317627804975546</v>
      </c>
      <c r="P309" s="225">
        <f>(I309+G309)/'PIB - BCB'!C321</f>
        <v>0.7231865676987469</v>
      </c>
      <c r="R309" s="264">
        <v>369541.32803895074</v>
      </c>
      <c r="S309" s="14">
        <v>7380</v>
      </c>
      <c r="T309" s="251">
        <f>R309/'PIB - BCB'!B321</f>
        <v>0.20665108785237241</v>
      </c>
      <c r="U309" s="226">
        <f>(D309+E309)/'PIB - BCB'!C321</f>
        <v>0.18071923372963367</v>
      </c>
    </row>
    <row r="310" spans="1:21">
      <c r="A310" s="2">
        <v>42614</v>
      </c>
      <c r="B310" s="230">
        <v>2699869.47</v>
      </c>
      <c r="C310" s="230">
        <v>4591607.96</v>
      </c>
      <c r="D310" s="230">
        <v>0</v>
      </c>
      <c r="E310" s="230">
        <v>1076074.6820368599</v>
      </c>
      <c r="F310" s="230">
        <v>1337979.5118958673</v>
      </c>
      <c r="G310" s="230">
        <f t="shared" si="5"/>
        <v>261904.82985900738</v>
      </c>
      <c r="H310" s="230">
        <v>4329703.13</v>
      </c>
      <c r="I310" s="230">
        <f t="shared" si="6"/>
        <v>4329703.13</v>
      </c>
      <c r="J310" s="230">
        <v>520885.61811268999</v>
      </c>
      <c r="L310" s="2">
        <v>42614</v>
      </c>
      <c r="M310" s="1">
        <f>B310/'PIB - BCB'!$C322</f>
        <v>0.4369542200189962</v>
      </c>
      <c r="N310" s="225">
        <f>O310-'Tesouro-BNDES'!C179</f>
        <v>0.61642938803371872</v>
      </c>
      <c r="O310" s="1">
        <f>(C310-G310)/'PIB - BCB'!C322</f>
        <v>0.7007309335382661</v>
      </c>
      <c r="P310" s="225">
        <f>(I310+G310)/'PIB - BCB'!C322</f>
        <v>0.74311832369185116</v>
      </c>
      <c r="R310" s="264">
        <v>370417</v>
      </c>
      <c r="S310" s="14">
        <v>7380</v>
      </c>
      <c r="T310" s="251">
        <f>R310/'PIB - BCB'!B322</f>
        <v>0.20691802925208486</v>
      </c>
      <c r="U310" s="226">
        <f>(D310+E310)/'PIB - BCB'!C322</f>
        <v>0.17415485400174008</v>
      </c>
    </row>
    <row r="311" spans="1:21">
      <c r="A311" s="2">
        <v>42644</v>
      </c>
      <c r="B311" s="230">
        <v>2722939.68</v>
      </c>
      <c r="C311" s="230">
        <v>4586504.42</v>
      </c>
      <c r="D311" s="230">
        <v>0</v>
      </c>
      <c r="E311" s="230">
        <v>1089919.1814572592</v>
      </c>
      <c r="F311" s="230">
        <v>1345915.40745651</v>
      </c>
      <c r="G311" s="230">
        <f t="shared" si="5"/>
        <v>255996.22599925078</v>
      </c>
      <c r="H311" s="230">
        <v>4330508.1900000004</v>
      </c>
      <c r="I311" s="230">
        <f t="shared" si="6"/>
        <v>4330508.1900000004</v>
      </c>
      <c r="J311" s="230">
        <v>523025.96625530999</v>
      </c>
      <c r="L311" s="2">
        <v>42644</v>
      </c>
      <c r="M311" s="1">
        <f>B311/'PIB - BCB'!$C323</f>
        <v>0.44018739692124209</v>
      </c>
      <c r="N311" s="225">
        <f>O311-'Tesouro-BNDES'!C180</f>
        <v>0.61551333764953486</v>
      </c>
      <c r="O311" s="1">
        <f>(C311-G311)/'PIB - BCB'!C323</f>
        <v>0.70006513301216378</v>
      </c>
      <c r="P311" s="225">
        <f>(I311+G311)/'PIB - BCB'!C323</f>
        <v>0.74144919723175506</v>
      </c>
      <c r="R311" s="264">
        <v>367528</v>
      </c>
      <c r="S311" s="14">
        <v>7905</v>
      </c>
      <c r="T311" s="251">
        <f>R311/'PIB - BCB'!B323</f>
        <v>0.20542263255178073</v>
      </c>
      <c r="U311" s="226">
        <f>(D311+E311)/'PIB - BCB'!C323</f>
        <v>0.17619512134774937</v>
      </c>
    </row>
    <row r="312" spans="1:21">
      <c r="A312" s="2">
        <v>42675</v>
      </c>
      <c r="B312" s="230">
        <v>2744106.91</v>
      </c>
      <c r="C312" s="230">
        <v>4662195.71</v>
      </c>
      <c r="D312" s="230">
        <v>0</v>
      </c>
      <c r="E312" s="230">
        <v>1107023.9352784099</v>
      </c>
      <c r="F312" s="230">
        <v>1350795.5603146038</v>
      </c>
      <c r="G312" s="230">
        <f t="shared" si="5"/>
        <v>243771.62503619399</v>
      </c>
      <c r="H312" s="230">
        <v>4418424</v>
      </c>
      <c r="I312" s="230">
        <f t="shared" si="6"/>
        <v>4418424</v>
      </c>
      <c r="J312" s="230">
        <v>526837.68222238997</v>
      </c>
      <c r="L312" s="2">
        <v>42675</v>
      </c>
      <c r="M312" s="1">
        <f>B312/'PIB - BCB'!$C324</f>
        <v>0.44161198994213163</v>
      </c>
      <c r="N312" s="225">
        <f>O312-'Tesouro-BNDES'!C181</f>
        <v>0.62627706270612404</v>
      </c>
      <c r="O312" s="1">
        <f>(C312-G312)/'PIB - BCB'!C324</f>
        <v>0.71106160093781057</v>
      </c>
      <c r="P312" s="225">
        <f>(I312+G312)/'PIB - BCB'!C324</f>
        <v>0.75029200938520779</v>
      </c>
      <c r="R312" s="264">
        <v>365556</v>
      </c>
      <c r="S312" s="14">
        <v>7205</v>
      </c>
      <c r="T312" s="251">
        <f>R312/'PIB - BCB'!B324</f>
        <v>0.20393458133707035</v>
      </c>
      <c r="U312" s="226">
        <f>(D312+E312)/'PIB - BCB'!C324</f>
        <v>0.17815451766486318</v>
      </c>
    </row>
    <row r="313" spans="1:21">
      <c r="A313" s="2">
        <v>42705</v>
      </c>
      <c r="B313" s="230">
        <v>2892913.46</v>
      </c>
      <c r="C313" s="109">
        <v>4853850.3099999996</v>
      </c>
      <c r="D313" s="230">
        <v>0</v>
      </c>
      <c r="E313" s="230">
        <v>1047483.9799276501</v>
      </c>
      <c r="F313" s="230">
        <v>1522847.89458649</v>
      </c>
      <c r="G313" s="230">
        <f t="shared" si="5"/>
        <v>475363.91465883993</v>
      </c>
      <c r="H313" s="230">
        <v>4378486.3899999997</v>
      </c>
      <c r="I313" s="230">
        <f t="shared" si="6"/>
        <v>4378486.3899999997</v>
      </c>
      <c r="J313" s="230">
        <v>429657.84147493</v>
      </c>
      <c r="L313" s="2">
        <v>42705</v>
      </c>
      <c r="M313" s="1">
        <f>B313/'PIB - BCB'!$C325</f>
        <v>0.46218376330703287</v>
      </c>
      <c r="N313" s="225">
        <f>O313-'Tesouro-BNDES'!C182</f>
        <v>0.63088110547218457</v>
      </c>
      <c r="O313" s="1">
        <f>(C313-G313)/'PIB - BCB'!C325</f>
        <v>0.69952501095121666</v>
      </c>
      <c r="P313" s="225">
        <f>(I313+G313)/'PIB - BCB'!C325</f>
        <v>0.77547110598192959</v>
      </c>
      <c r="R313" s="264">
        <v>365016</v>
      </c>
      <c r="S313" s="14">
        <v>7205</v>
      </c>
      <c r="T313" s="251">
        <f>R313/'PIB - BCB'!B325</f>
        <v>0.20309876176391053</v>
      </c>
      <c r="U313" s="226">
        <f>(D313+E313)/'PIB - BCB'!C325</f>
        <v>0.16735035269488835</v>
      </c>
    </row>
    <row r="314" spans="1:21">
      <c r="A314" s="2">
        <v>42736</v>
      </c>
      <c r="B314" s="230">
        <v>2927556.63</v>
      </c>
      <c r="C314" s="230">
        <v>4827797.9000000004</v>
      </c>
      <c r="D314" s="230">
        <v>0</v>
      </c>
      <c r="E314" s="230">
        <v>1143570.3669493396</v>
      </c>
      <c r="F314" s="230">
        <v>1572321.4296346102</v>
      </c>
      <c r="G314" s="230">
        <f t="shared" si="5"/>
        <v>428751.06268527056</v>
      </c>
      <c r="H314" s="230">
        <v>4399046.84</v>
      </c>
      <c r="I314" s="230">
        <f t="shared" si="6"/>
        <v>4399046.84</v>
      </c>
      <c r="J314" s="230">
        <v>431315.14590102999</v>
      </c>
      <c r="L314" s="2">
        <v>42736</v>
      </c>
      <c r="M314" s="1">
        <f>B314/'PIB - BCB'!$C326</f>
        <v>0.46492787428733212</v>
      </c>
      <c r="N314" s="225">
        <f>O314-'Tesouro-BNDES'!C183</f>
        <v>0.63011900167118273</v>
      </c>
      <c r="O314" s="1">
        <f>(C314-G314)/'PIB - BCB'!C326</f>
        <v>0.69861654391401085</v>
      </c>
      <c r="P314" s="225">
        <f>(I314+G314)/'PIB - BCB'!C326</f>
        <v>0.76670688224545236</v>
      </c>
      <c r="R314" s="264">
        <v>367708</v>
      </c>
      <c r="S314" s="14">
        <v>7200</v>
      </c>
      <c r="T314" s="251">
        <f>R314/'PIB - BCB'!B326</f>
        <v>0.20242475022254128</v>
      </c>
      <c r="U314" s="226">
        <f>(D314+E314)/'PIB - BCB'!C326</f>
        <v>0.18161142789020646</v>
      </c>
    </row>
    <row r="315" spans="1:21">
      <c r="A315" s="2">
        <v>42767</v>
      </c>
      <c r="B315" s="230">
        <v>2987815.94</v>
      </c>
      <c r="C315" s="230">
        <v>4932743.38</v>
      </c>
      <c r="D315" s="230">
        <v>0</v>
      </c>
      <c r="E315" s="230">
        <v>1113024.399710879</v>
      </c>
      <c r="F315" s="230">
        <v>1595761.0043440899</v>
      </c>
      <c r="G315" s="230">
        <f t="shared" si="5"/>
        <v>482736.60463321093</v>
      </c>
      <c r="H315" s="230">
        <v>4450006.7699999996</v>
      </c>
      <c r="I315" s="230">
        <f t="shared" si="6"/>
        <v>4450006.7699999996</v>
      </c>
      <c r="J315" s="230">
        <v>433142.80901149003</v>
      </c>
      <c r="L315" s="2">
        <v>42767</v>
      </c>
      <c r="M315" s="1">
        <f>B315/'PIB - BCB'!$C327</f>
        <v>0.4727512359654209</v>
      </c>
      <c r="N315" s="225">
        <f>O315-'Tesouro-BNDES'!C184</f>
        <v>0.63557375786656745</v>
      </c>
      <c r="O315" s="1">
        <f>(C315-G315)/'PIB - BCB'!C327</f>
        <v>0.70410836723400927</v>
      </c>
      <c r="P315" s="225">
        <f>(I315+G315)/'PIB - BCB'!C327</f>
        <v>0.78049002143622392</v>
      </c>
      <c r="R315" s="264">
        <v>368981</v>
      </c>
      <c r="S315" s="14">
        <v>6350</v>
      </c>
      <c r="T315" s="251">
        <f>R315/'PIB - BCB'!B327</f>
        <v>0.2011022496815717</v>
      </c>
      <c r="U315" s="226">
        <f>(D315+E315)/'PIB - BCB'!C327</f>
        <v>0.17610979765473395</v>
      </c>
    </row>
    <row r="316" spans="1:21">
      <c r="A316" s="2">
        <v>42795</v>
      </c>
      <c r="B316" s="230">
        <v>3020614.7</v>
      </c>
      <c r="C316" s="230">
        <v>5052375.3499999996</v>
      </c>
      <c r="D316" s="230">
        <v>0</v>
      </c>
      <c r="E316" s="230">
        <v>1087468.01976456</v>
      </c>
      <c r="F316" s="230">
        <v>1612839.9146172567</v>
      </c>
      <c r="G316" s="230">
        <f t="shared" si="5"/>
        <v>525371.89485269669</v>
      </c>
      <c r="H316" s="230">
        <v>4527003.45</v>
      </c>
      <c r="I316" s="230">
        <f t="shared" si="6"/>
        <v>4527003.45</v>
      </c>
      <c r="J316" s="230">
        <v>436002.88022560999</v>
      </c>
      <c r="L316" s="2">
        <v>42795</v>
      </c>
      <c r="M316" s="1">
        <f>B316/'PIB - BCB'!$C328</f>
        <v>0.47593483294880534</v>
      </c>
      <c r="N316" s="225">
        <f>O316-'Tesouro-BNDES'!C185</f>
        <v>0.64458723425361808</v>
      </c>
      <c r="O316" s="1">
        <f>(C316-G316)/'PIB - BCB'!C328</f>
        <v>0.71328482682157246</v>
      </c>
      <c r="P316" s="225">
        <f>(I316+G316)/'PIB - BCB'!C328</f>
        <v>0.79606360114288366</v>
      </c>
      <c r="R316" s="264">
        <v>370111</v>
      </c>
      <c r="S316" s="14">
        <v>5200</v>
      </c>
      <c r="T316" s="251">
        <f>R316/'PIB - BCB'!B328</f>
        <v>0.19922958953249456</v>
      </c>
      <c r="U316" s="226">
        <f>(D316+E316)/'PIB - BCB'!C328</f>
        <v>0.17134390239305067</v>
      </c>
    </row>
    <row r="317" spans="1:21">
      <c r="A317" s="2">
        <v>42826</v>
      </c>
      <c r="B317" s="230">
        <v>3025028.72</v>
      </c>
      <c r="C317" s="230">
        <v>5077501.3899999997</v>
      </c>
      <c r="D317" s="230">
        <v>0</v>
      </c>
      <c r="E317" s="230">
        <v>1096101.98935003</v>
      </c>
      <c r="F317" s="230">
        <v>1625898.3285749748</v>
      </c>
      <c r="G317" s="230">
        <v>529796.33922494482</v>
      </c>
      <c r="H317" s="230">
        <v>4547705.05</v>
      </c>
      <c r="I317" s="230">
        <f t="shared" si="6"/>
        <v>4547705.05</v>
      </c>
      <c r="J317" s="230">
        <v>438212.11941367999</v>
      </c>
      <c r="L317" s="2">
        <v>42826</v>
      </c>
      <c r="M317" s="1">
        <f>B317/'PIB - BCB'!$C329</f>
        <v>0.47536948941008622</v>
      </c>
      <c r="N317" s="225">
        <f>O317-'Tesouro-BNDES'!C186</f>
        <v>0.64578810230787331</v>
      </c>
      <c r="O317" s="1">
        <f>(C317-G317)/'PIB - BCB'!C329</f>
        <v>0.71465114155167686</v>
      </c>
      <c r="P317" s="225">
        <f>(I317+G317)/'PIB - BCB'!C329</f>
        <v>0.7979062238043364</v>
      </c>
      <c r="R317" s="264">
        <v>374945</v>
      </c>
      <c r="S317" s="14">
        <v>1350</v>
      </c>
      <c r="T317" s="251">
        <f>R317/'PIB - BCB'!B329</f>
        <v>0.1998668425042138</v>
      </c>
      <c r="U317" s="226">
        <f>(D317+E317)/'PIB - BCB'!C329</f>
        <v>0.17224743671812262</v>
      </c>
    </row>
    <row r="318" spans="1:21">
      <c r="A318" s="2">
        <v>42856</v>
      </c>
      <c r="B318" s="230">
        <v>3075139.11</v>
      </c>
      <c r="C318" s="109">
        <v>5064825.2699999996</v>
      </c>
      <c r="D318" s="230">
        <v>0</v>
      </c>
      <c r="E318" s="230">
        <v>1166784.6713099894</v>
      </c>
      <c r="F318" s="230">
        <v>1598093.1456241501</v>
      </c>
      <c r="G318" s="230">
        <v>431308.47431416065</v>
      </c>
      <c r="H318" s="230">
        <v>4633516.8</v>
      </c>
      <c r="I318" s="230">
        <f t="shared" si="6"/>
        <v>4633516.8</v>
      </c>
      <c r="J318" s="230">
        <v>440797.46955366002</v>
      </c>
      <c r="L318" s="2">
        <v>42856</v>
      </c>
      <c r="M318" s="1">
        <f>B318/'PIB - BCB'!$C330</f>
        <v>0.48046933027230143</v>
      </c>
      <c r="N318" s="225">
        <f>O318-'Tesouro-BNDES'!C187</f>
        <v>0.65508355056056733</v>
      </c>
      <c r="O318" s="1">
        <f>(C318-G318)/'PIB - BCB'!C330</f>
        <v>0.72395512267691697</v>
      </c>
      <c r="P318" s="225">
        <f>(I318+G318)/'PIB - BCB'!C330</f>
        <v>0.79134410524145371</v>
      </c>
      <c r="R318" s="264">
        <v>376491</v>
      </c>
      <c r="S318" s="14">
        <v>1200</v>
      </c>
      <c r="T318" s="251">
        <f>R318/'PIB - BCB'!B330</f>
        <v>0.19825030054200243</v>
      </c>
      <c r="U318" s="226">
        <f>(D318+E318)/'PIB - BCB'!C330</f>
        <v>0.18230207790381814</v>
      </c>
    </row>
    <row r="319" spans="1:21">
      <c r="A319" s="2">
        <v>42887</v>
      </c>
      <c r="B319" s="230">
        <v>3112891.52</v>
      </c>
      <c r="C319" s="230">
        <v>5176269.01</v>
      </c>
      <c r="D319" s="230">
        <v>0</v>
      </c>
      <c r="E319" s="230">
        <v>1100051.3103609891</v>
      </c>
      <c r="F319" s="230">
        <v>1601721.5968858537</v>
      </c>
      <c r="G319" s="230">
        <v>501670.28652486461</v>
      </c>
      <c r="H319" s="230">
        <v>4674598.72</v>
      </c>
      <c r="I319" s="230">
        <f t="shared" si="6"/>
        <v>4674598.72</v>
      </c>
      <c r="J319" s="230">
        <v>443475.96119149</v>
      </c>
      <c r="L319" s="2">
        <v>42887</v>
      </c>
      <c r="M319" s="1">
        <f>B319/'PIB - BCB'!$C331</f>
        <v>0.48473400155042429</v>
      </c>
      <c r="N319" s="225">
        <f>O319-'Tesouro-BNDES'!C188</f>
        <v>0.65886300709021683</v>
      </c>
      <c r="O319" s="1">
        <f>(C319-G319)/'PIB - BCB'!C331</f>
        <v>0.72792030506498584</v>
      </c>
      <c r="P319" s="225">
        <f>(I319+G319)/'PIB - BCB'!C331</f>
        <v>0.80603952065577822</v>
      </c>
      <c r="R319">
        <v>377175</v>
      </c>
      <c r="S319">
        <v>1200</v>
      </c>
      <c r="T319" s="251">
        <f>R319/'PIB - BCB'!B331</f>
        <v>0.19663652103373436</v>
      </c>
      <c r="U319" s="226">
        <f>(D319+E319)/'PIB - BCB'!C331</f>
        <v>0.17129805846304275</v>
      </c>
    </row>
    <row r="320" spans="1:21">
      <c r="A320" s="2">
        <v>42917</v>
      </c>
      <c r="B320" s="230">
        <v>3206073.41</v>
      </c>
      <c r="C320" s="230">
        <v>5110640.24</v>
      </c>
      <c r="D320" s="230">
        <v>0</v>
      </c>
      <c r="E320" s="230">
        <v>1178128.0070277695</v>
      </c>
      <c r="F320" s="230">
        <v>1566641.8593085301</v>
      </c>
      <c r="G320" s="230">
        <v>388513.85228076065</v>
      </c>
      <c r="H320" s="230">
        <v>4722126.38</v>
      </c>
      <c r="I320" s="230">
        <f t="shared" si="6"/>
        <v>4722126.38</v>
      </c>
      <c r="J320" s="230">
        <v>444600.67681892001</v>
      </c>
      <c r="L320" s="2">
        <v>42917</v>
      </c>
      <c r="M320" s="1">
        <f>B320/'PIB - BCB'!$C332</f>
        <v>0.49720173948388513</v>
      </c>
      <c r="N320" s="225">
        <f>O320-'Tesouro-BNDES'!C189</f>
        <v>0.66336385733185099</v>
      </c>
      <c r="O320" s="1">
        <f>(C320-G320)/'PIB - BCB'!C332</f>
        <v>0.7323130676651477</v>
      </c>
      <c r="P320" s="225">
        <f>(I320+G320)/'PIB - BCB'!C332</f>
        <v>0.7925642642619094</v>
      </c>
      <c r="R320" s="14">
        <v>381029</v>
      </c>
      <c r="S320" s="14">
        <v>0</v>
      </c>
      <c r="T320" s="251">
        <f>R320/'PIB - BCB'!B332</f>
        <v>0.19639424923059001</v>
      </c>
      <c r="U320" s="226">
        <f>(D320+E320)/'PIB - BCB'!C332</f>
        <v>0.18270551528914922</v>
      </c>
    </row>
    <row r="321" spans="1:21">
      <c r="A321" s="2">
        <v>42948</v>
      </c>
      <c r="B321" s="230">
        <v>3245655.22</v>
      </c>
      <c r="C321" s="230">
        <v>5243851.47</v>
      </c>
      <c r="D321" s="230">
        <v>0</v>
      </c>
      <c r="E321" s="230">
        <v>1157465.902911169</v>
      </c>
      <c r="F321" s="230">
        <v>1632434.0664910546</v>
      </c>
      <c r="G321" s="230">
        <f t="shared" ref="G321:G331" si="7">F321-E321</f>
        <v>474968.16357988562</v>
      </c>
      <c r="H321" s="230">
        <v>4768883.3099999996</v>
      </c>
      <c r="I321" s="230">
        <f t="shared" si="6"/>
        <v>4768883.3099999996</v>
      </c>
      <c r="J321" s="230">
        <v>447290.77340553998</v>
      </c>
      <c r="L321" s="2">
        <v>42948</v>
      </c>
      <c r="M321" s="1">
        <f>B321/'PIB - BCB'!$C333</f>
        <v>0.50155567852478389</v>
      </c>
      <c r="N321" s="225">
        <f>O321-'Tesouro-BNDES'!C190</f>
        <v>0.66782178890947141</v>
      </c>
      <c r="O321" s="1">
        <f>(C321-G321)/'PIB - BCB'!C333</f>
        <v>0.73694226294222798</v>
      </c>
      <c r="P321" s="225">
        <f>(I321+G321)/'PIB - BCB'!C333</f>
        <v>0.81033976366551563</v>
      </c>
      <c r="R321" s="14">
        <v>381843</v>
      </c>
      <c r="S321" s="14">
        <v>0</v>
      </c>
      <c r="T321" s="251">
        <f>R321/'PIB - BCB'!B333</f>
        <v>0.19449723440593594</v>
      </c>
      <c r="U321" s="226">
        <f>(D321+E321)/'PIB - BCB'!C333</f>
        <v>0.17886483836194805</v>
      </c>
    </row>
    <row r="322" spans="1:21">
      <c r="A322" s="2">
        <v>42979</v>
      </c>
      <c r="B322" s="230">
        <v>3298061.18</v>
      </c>
      <c r="C322" s="230">
        <v>5291594.93</v>
      </c>
      <c r="D322" s="230">
        <v>0</v>
      </c>
      <c r="E322" s="230">
        <v>1148182.2922814491</v>
      </c>
      <c r="F322" s="230">
        <v>1650435.6313288801</v>
      </c>
      <c r="G322" s="230">
        <f t="shared" si="7"/>
        <v>502253.33904743101</v>
      </c>
      <c r="H322" s="230">
        <v>4789341.59</v>
      </c>
      <c r="I322" s="230">
        <f t="shared" si="6"/>
        <v>4789341.59</v>
      </c>
      <c r="J322" s="230">
        <v>416579.27849914</v>
      </c>
      <c r="L322" s="2">
        <v>42979</v>
      </c>
      <c r="M322" s="1">
        <f>B322/'PIB - BCB'!$C334</f>
        <v>0.50827350506751456</v>
      </c>
      <c r="N322" s="225">
        <f>O322-'Tesouro-BNDES'!C191</f>
        <v>0.67389872597143108</v>
      </c>
      <c r="O322" s="1">
        <f>(C322-G322)/'PIB - BCB'!C334</f>
        <v>0.73809893284001749</v>
      </c>
      <c r="P322" s="225">
        <f>(I322+G322)/'PIB - BCB'!C334</f>
        <v>0.8155026105320532</v>
      </c>
      <c r="R322" s="14">
        <v>381244</v>
      </c>
      <c r="S322" s="14">
        <v>0</v>
      </c>
      <c r="T322" s="251">
        <f>R322/'PIB - BCB'!B334</f>
        <v>0.19206837086681253</v>
      </c>
      <c r="U322" s="226">
        <f>(D322+E322)/'PIB - BCB'!C334</f>
        <v>0.17694960957466094</v>
      </c>
    </row>
    <row r="323" spans="1:21">
      <c r="A323" s="2">
        <v>43009</v>
      </c>
      <c r="B323" s="230">
        <v>3298564.73</v>
      </c>
      <c r="C323" s="109">
        <v>5297627.3099999996</v>
      </c>
      <c r="D323" s="230">
        <v>0</v>
      </c>
      <c r="E323" s="230">
        <v>1178595.2424198792</v>
      </c>
      <c r="F323" s="230">
        <v>1639000.4987308001</v>
      </c>
      <c r="G323" s="230">
        <f t="shared" si="7"/>
        <v>460405.25631092093</v>
      </c>
      <c r="H323" s="230">
        <v>4837222.0599999996</v>
      </c>
      <c r="I323" s="230">
        <f t="shared" si="6"/>
        <v>4837222.0599999996</v>
      </c>
      <c r="J323" s="230">
        <v>402165.66750292003</v>
      </c>
      <c r="L323" s="2">
        <v>43009</v>
      </c>
      <c r="M323" s="1">
        <f>B323/'PIB - BCB'!$C335</f>
        <v>0.50650084649317806</v>
      </c>
      <c r="N323" s="225">
        <f>O323-'Tesouro-BNDES'!C192</f>
        <v>0.68101128755119644</v>
      </c>
      <c r="O323" s="1">
        <f>(C323-G323)/'PIB - BCB'!C335</f>
        <v>0.74276458563509462</v>
      </c>
      <c r="P323" s="225">
        <f>(I323+G323)/'PIB - BCB'!C335</f>
        <v>0.81346068358551349</v>
      </c>
      <c r="R323" s="14">
        <v>380351</v>
      </c>
      <c r="S323" s="14">
        <v>0</v>
      </c>
      <c r="T323" s="251">
        <f>R323/'PIB - BCB'!B335</f>
        <v>0.18935700434870273</v>
      </c>
      <c r="U323" s="226">
        <f>(D323+E323)/'PIB - BCB'!C335</f>
        <v>0.1809755262733623</v>
      </c>
    </row>
    <row r="324" spans="1:21">
      <c r="A324" s="2">
        <v>43040</v>
      </c>
      <c r="B324" s="230">
        <v>3333547.33</v>
      </c>
      <c r="C324" s="230">
        <v>5363866.91</v>
      </c>
      <c r="D324" s="230">
        <v>0</v>
      </c>
      <c r="E324" s="230">
        <v>1134462.23786083</v>
      </c>
      <c r="F324" s="230">
        <v>1645771.66212456</v>
      </c>
      <c r="G324" s="230">
        <f t="shared" si="7"/>
        <v>511309.42426372995</v>
      </c>
      <c r="H324" s="230">
        <v>4852557.49</v>
      </c>
      <c r="I324" s="230">
        <f>H324+D324</f>
        <v>4852557.49</v>
      </c>
      <c r="J324" s="230">
        <v>404422.57896354998</v>
      </c>
      <c r="L324" s="2">
        <v>43040</v>
      </c>
      <c r="M324" s="1">
        <f>B324/'PIB - BCB'!$C336</f>
        <v>0.50990822898820543</v>
      </c>
      <c r="N324" s="225">
        <f>O324-'Tesouro-BNDES'!C193</f>
        <v>0.6803984968808271</v>
      </c>
      <c r="O324" s="1">
        <f>(C324-G324)/'PIB - BCB'!C336</f>
        <v>0.7422600457318963</v>
      </c>
      <c r="P324" s="225">
        <f>(I324+G324)/'PIB - BCB'!C336</f>
        <v>0.82047129019783527</v>
      </c>
      <c r="R324" s="14">
        <v>381056</v>
      </c>
      <c r="S324" s="14">
        <v>0</v>
      </c>
      <c r="T324" s="251">
        <f>R324/'PIB - BCB'!B336</f>
        <v>0.18751897673974566</v>
      </c>
      <c r="U324" s="226">
        <f>(D324+E324)/'PIB - BCB'!C336</f>
        <v>0.17353034869362785</v>
      </c>
    </row>
    <row r="325" spans="1:21">
      <c r="A325" s="2">
        <v>43070</v>
      </c>
      <c r="B325" s="14">
        <v>3382942.2</v>
      </c>
      <c r="C325" s="14">
        <v>5449151.4800000004</v>
      </c>
      <c r="D325" s="230">
        <v>0</v>
      </c>
      <c r="E325" s="230">
        <v>1064979.7101874701</v>
      </c>
      <c r="F325" s="230">
        <v>1659452.6065550838</v>
      </c>
      <c r="G325" s="230">
        <f t="shared" si="7"/>
        <v>594472.89636761369</v>
      </c>
      <c r="H325" s="8">
        <v>4854678.59</v>
      </c>
      <c r="I325" s="230">
        <f>H325+D325</f>
        <v>4854678.59</v>
      </c>
      <c r="J325" s="254">
        <v>407030.87847559003</v>
      </c>
      <c r="L325" s="2">
        <v>43070</v>
      </c>
      <c r="M325" s="1">
        <f>B325/'PIB - BCB'!$C337</f>
        <v>0.51569710169466032</v>
      </c>
      <c r="N325" s="225">
        <f>O325-'Tesouro-BNDES'!C194</f>
        <v>0.67800124723037447</v>
      </c>
      <c r="O325" s="1">
        <f>(C325-G325)/'PIB - BCB'!C337</f>
        <v>0.74004920191611911</v>
      </c>
      <c r="P325" s="225">
        <f>(I325+G325)/'PIB - BCB'!C337</f>
        <v>0.83067089594818622</v>
      </c>
      <c r="R325" s="264">
        <v>373972</v>
      </c>
      <c r="S325" s="14">
        <v>8000</v>
      </c>
      <c r="T325" s="251">
        <f>R325/'PIB - BCB'!B337</f>
        <v>0.18196521576656882</v>
      </c>
      <c r="U325" s="226">
        <f>(D325+E325)/'PIB - BCB'!C337</f>
        <v>0.16234594546347778</v>
      </c>
    </row>
    <row r="326" spans="1:21">
      <c r="A326" s="2">
        <v>43101</v>
      </c>
      <c r="B326" s="14">
        <v>3406935.83</v>
      </c>
      <c r="C326" s="8">
        <v>5417635.9900000002</v>
      </c>
      <c r="D326" s="230">
        <v>0</v>
      </c>
      <c r="E326" s="230">
        <v>1156924</v>
      </c>
      <c r="F326" s="230">
        <v>1670284.7633440085</v>
      </c>
      <c r="G326" s="230">
        <f t="shared" si="7"/>
        <v>513360.76334400848</v>
      </c>
      <c r="H326" s="8">
        <v>4904275.2300000004</v>
      </c>
      <c r="I326" s="230">
        <f t="shared" ref="I326:I331" si="8">H326+D326</f>
        <v>4904275.2300000004</v>
      </c>
      <c r="J326" s="254">
        <v>408279.29787439998</v>
      </c>
      <c r="L326" s="2">
        <v>43101</v>
      </c>
      <c r="M326" s="1">
        <f>B326/'PIB - BCB'!$C338</f>
        <v>0.51722105752095326</v>
      </c>
      <c r="N326" s="225">
        <f>O326-'Tesouro-BNDES'!C195</f>
        <v>0.6825557876428554</v>
      </c>
      <c r="O326" s="1">
        <f>(C326-G326)/'PIB - BCB'!C338</f>
        <v>0.74453836106001003</v>
      </c>
      <c r="P326" s="225">
        <f>(I326+G326)/'PIB - BCB'!C338</f>
        <v>0.82247378804929483</v>
      </c>
      <c r="R326" s="264">
        <v>375701</v>
      </c>
      <c r="S326" s="14">
        <v>0</v>
      </c>
      <c r="T326" s="251">
        <f>R326/'PIB - BCB'!B338</f>
        <v>0.18393012142684745</v>
      </c>
      <c r="U326" s="226">
        <f>(D326+E326)/'PIB - BCB'!C338</f>
        <v>0.17563743040953353</v>
      </c>
    </row>
    <row r="327" spans="1:21">
      <c r="A327" s="2">
        <v>43132</v>
      </c>
      <c r="B327" s="14">
        <v>3431816.32</v>
      </c>
      <c r="C327" s="8">
        <v>5484092.7300000004</v>
      </c>
      <c r="D327" s="230">
        <v>0</v>
      </c>
      <c r="E327" s="230">
        <v>1147384.2063358701</v>
      </c>
      <c r="F327" s="230">
        <v>1674257.6124361232</v>
      </c>
      <c r="G327" s="230">
        <f t="shared" si="7"/>
        <v>526873.40610025311</v>
      </c>
      <c r="H327" s="8">
        <v>4957219.32</v>
      </c>
      <c r="I327" s="230">
        <f t="shared" si="8"/>
        <v>4957219.32</v>
      </c>
      <c r="J327" s="254">
        <v>410420.60047652002</v>
      </c>
      <c r="L327" s="2">
        <v>43132</v>
      </c>
      <c r="M327" s="1">
        <f>B327/'PIB - BCB'!$C339</f>
        <v>0.51977484426518317</v>
      </c>
      <c r="N327" s="225">
        <f>O327-'Tesouro-BNDES'!C196</f>
        <v>0.68864746187011616</v>
      </c>
      <c r="O327" s="1">
        <f>(C327-G327)/'PIB - BCB'!C339</f>
        <v>0.75080880263089034</v>
      </c>
      <c r="P327" s="225">
        <f>(I327+G327)/'PIB - BCB'!C339</f>
        <v>0.83060781138909645</v>
      </c>
      <c r="R327" s="264">
        <v>377035</v>
      </c>
      <c r="S327" s="14">
        <v>0</v>
      </c>
      <c r="T327" s="251">
        <f>R327/'PIB - BCB'!B339</f>
        <v>0.1859855852353979</v>
      </c>
      <c r="U327" s="226">
        <f>(D327+E327)/'PIB - BCB'!C339</f>
        <v>0.17378011861676726</v>
      </c>
    </row>
    <row r="328" spans="1:21">
      <c r="A328" s="2">
        <v>43160</v>
      </c>
      <c r="B328" s="14">
        <v>3463387.26</v>
      </c>
      <c r="C328" s="8">
        <v>5593531.1399999997</v>
      </c>
      <c r="D328" s="230">
        <v>0</v>
      </c>
      <c r="E328" s="230">
        <v>1114261.2380194101</v>
      </c>
      <c r="F328" s="230">
        <v>1723084.7770225923</v>
      </c>
      <c r="G328" s="230">
        <f t="shared" si="7"/>
        <v>608823.5390031822</v>
      </c>
      <c r="H328" s="8">
        <v>4984707.5999999996</v>
      </c>
      <c r="I328" s="230">
        <f t="shared" si="8"/>
        <v>4984707.5999999996</v>
      </c>
      <c r="J328" s="254">
        <v>383052</v>
      </c>
      <c r="L328" s="2">
        <v>43160</v>
      </c>
      <c r="M328" s="1">
        <f>B328/'PIB - BCB'!$C340</f>
        <v>0.52348570087063939</v>
      </c>
      <c r="N328" s="225">
        <f>O328-'Tesouro-BNDES'!C197</f>
        <v>0.69553322415730157</v>
      </c>
      <c r="O328" s="1">
        <f>(C328-G328)/'PIB - BCB'!C340</f>
        <v>0.75343094960250634</v>
      </c>
      <c r="P328" s="225">
        <f>(I328+G328)/'PIB - BCB'!C340</f>
        <v>0.84545369859760544</v>
      </c>
      <c r="R328" s="264">
        <v>379577</v>
      </c>
      <c r="S328" s="14">
        <v>0</v>
      </c>
      <c r="T328" s="251">
        <f>R328/'PIB - BCB'!B340</f>
        <v>0.18899236964287938</v>
      </c>
      <c r="U328" s="226">
        <f>(D328+E328)/'PIB - BCB'!C340</f>
        <v>0.16841888629502472</v>
      </c>
    </row>
    <row r="329" spans="1:21">
      <c r="A329" s="2">
        <v>43191</v>
      </c>
      <c r="B329" s="14">
        <v>3448113.19</v>
      </c>
      <c r="C329" s="8">
        <v>5645608.3700000001</v>
      </c>
      <c r="D329" s="230">
        <v>0</v>
      </c>
      <c r="E329" s="230">
        <v>1140444.533118699</v>
      </c>
      <c r="F329" s="230">
        <v>1740303.652759688</v>
      </c>
      <c r="G329" s="230">
        <f t="shared" si="7"/>
        <v>599859.119640989</v>
      </c>
      <c r="H329" s="8">
        <v>5045749.25</v>
      </c>
      <c r="I329" s="230">
        <f t="shared" si="8"/>
        <v>5045749.25</v>
      </c>
      <c r="J329" s="254">
        <v>386551.39486139</v>
      </c>
      <c r="L329" s="2">
        <v>43191</v>
      </c>
      <c r="M329" s="1">
        <f>B329/'PIB - BCB'!$C341</f>
        <v>0.51841785717690025</v>
      </c>
      <c r="N329" s="225">
        <f>O329-'Tesouro-BNDES'!C198</f>
        <v>0.70050234296696212</v>
      </c>
      <c r="O329" s="1">
        <f>(C329-G329)/'PIB - BCB'!C341</f>
        <v>0.75861967693208743</v>
      </c>
      <c r="P329" s="225">
        <f>(I329+G329)/'PIB - BCB'!C341</f>
        <v>0.84880745850725836</v>
      </c>
      <c r="R329" s="264">
        <v>379979</v>
      </c>
      <c r="S329" s="14">
        <v>0</v>
      </c>
      <c r="T329" s="251">
        <f>R329/'PIB - BCB'!B341</f>
        <v>0.19027567461462039</v>
      </c>
      <c r="U329" s="226">
        <f>(D329+E329)/'PIB - BCB'!C341</f>
        <v>0.17146386400630498</v>
      </c>
    </row>
    <row r="330" spans="1:21">
      <c r="A330" s="2">
        <v>43221</v>
      </c>
      <c r="B330" s="14">
        <v>3416686.82</v>
      </c>
      <c r="C330" s="8">
        <v>5728935.0199999996</v>
      </c>
      <c r="D330" s="230">
        <v>0</v>
      </c>
      <c r="E330" s="230">
        <v>1157774.7641530491</v>
      </c>
      <c r="F330" s="230">
        <v>1753442.01870784</v>
      </c>
      <c r="G330" s="230">
        <f t="shared" si="7"/>
        <v>595667.25455479091</v>
      </c>
      <c r="H330" s="8">
        <v>5133267.76</v>
      </c>
      <c r="I330" s="230">
        <f t="shared" si="8"/>
        <v>5133267.76</v>
      </c>
      <c r="J330" s="254">
        <v>390004.69910621003</v>
      </c>
      <c r="L330" s="2">
        <v>43221</v>
      </c>
      <c r="M330" s="1">
        <f>B330/'PIB - BCB'!$C342</f>
        <v>0.51374476207099229</v>
      </c>
      <c r="N330" s="225">
        <f>O330-'Tesouro-BNDES'!C199</f>
        <v>0.71321332151140904</v>
      </c>
      <c r="O330" s="1">
        <f>(C330-G330)/'PIB - BCB'!C342</f>
        <v>0.77185576722110649</v>
      </c>
      <c r="P330" s="225">
        <f>(I330+G330)/'PIB - BCB'!C342</f>
        <v>0.86142234012909269</v>
      </c>
      <c r="R330" s="264">
        <v>382549</v>
      </c>
      <c r="S330" s="14">
        <v>0</v>
      </c>
      <c r="T330" s="251">
        <f>R330/'PIB - BCB'!B342</f>
        <v>0.19362971503887536</v>
      </c>
      <c r="U330" s="226">
        <f>(D330+E330)/'PIB - BCB'!C342</f>
        <v>0.17408698896833846</v>
      </c>
    </row>
    <row r="331" spans="1:21">
      <c r="A331" s="2">
        <v>43252</v>
      </c>
      <c r="B331" s="14">
        <v>3440673.55</v>
      </c>
      <c r="C331" s="8">
        <v>5790723.4000000004</v>
      </c>
      <c r="D331" s="230">
        <v>0</v>
      </c>
      <c r="E331" s="230">
        <v>1144227.7341663593</v>
      </c>
      <c r="F331" s="230">
        <v>1769548.58511094</v>
      </c>
      <c r="G331" s="230">
        <f t="shared" si="7"/>
        <v>625320.85094458074</v>
      </c>
      <c r="H331" s="8">
        <v>5165402.55</v>
      </c>
      <c r="I331" s="230">
        <f t="shared" si="8"/>
        <v>5165402.55</v>
      </c>
      <c r="J331" s="254">
        <v>361908</v>
      </c>
      <c r="L331" s="2">
        <v>43252</v>
      </c>
      <c r="M331" s="1">
        <f>B331/'PIB - BCB'!$C343</f>
        <v>0.51519889604906777</v>
      </c>
      <c r="N331" s="225">
        <f>O331-'Tesouro-BNDES'!C200</f>
        <v>0.71926471747110887</v>
      </c>
      <c r="O331" s="1">
        <f>(C331-G331)/'PIB - BCB'!C343</f>
        <v>0.77345602605117625</v>
      </c>
      <c r="P331" s="225">
        <f>(I331+G331)/'PIB - BCB'!C343</f>
        <v>0.8670901961891011</v>
      </c>
      <c r="R331" s="264">
        <v>379500</v>
      </c>
      <c r="S331" s="14">
        <v>2925</v>
      </c>
      <c r="T331" s="251">
        <f>R331/'PIB - BCB'!B343</f>
        <v>0.193434639734992</v>
      </c>
      <c r="U331" s="226">
        <f>(D331+E331)/'PIB - BCB'!C343</f>
        <v>0.17133414632470276</v>
      </c>
    </row>
    <row r="332" spans="1:21">
      <c r="A332" s="2"/>
      <c r="H332" s="8"/>
      <c r="J332" s="230"/>
      <c r="M332" s="1"/>
      <c r="R332" s="264"/>
      <c r="S332" s="14"/>
    </row>
    <row r="333" spans="1:21">
      <c r="C333" s="230">
        <f>C331-C213</f>
        <v>4055488.6100000003</v>
      </c>
      <c r="J333" s="230"/>
      <c r="P333" s="5"/>
    </row>
    <row r="334" spans="1:21">
      <c r="J334" s="1"/>
    </row>
    <row r="335" spans="1:21">
      <c r="J335" s="289"/>
    </row>
    <row r="336" spans="1:21">
      <c r="J336" s="1"/>
    </row>
  </sheetData>
  <pageMargins left="0.511811024" right="0.511811024" top="0.78740157499999996" bottom="0.78740157499999996" header="0.31496062000000002" footer="0.31496062000000002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26</vt:i4>
      </vt:variant>
    </vt:vector>
  </HeadingPairs>
  <TitlesOfParts>
    <vt:vector size="26" baseType="lpstr">
      <vt:lpstr>Var. PIB Banco Mundial</vt:lpstr>
      <vt:lpstr>Var. Pop Banco Mundial</vt:lpstr>
      <vt:lpstr>Var. PIB per Capita</vt:lpstr>
      <vt:lpstr>PIB - IBGE SCN</vt:lpstr>
      <vt:lpstr>Var. PIB - IBGE SCN</vt:lpstr>
      <vt:lpstr>PIB - Análises</vt:lpstr>
      <vt:lpstr>PIB - BCB</vt:lpstr>
      <vt:lpstr>Indústria</vt:lpstr>
      <vt:lpstr>Expectativas</vt:lpstr>
      <vt:lpstr>Desemprego</vt:lpstr>
      <vt:lpstr>IPCA</vt:lpstr>
      <vt:lpstr>Crédito</vt:lpstr>
      <vt:lpstr>Câmbio</vt:lpstr>
      <vt:lpstr>Dívida Externa</vt:lpstr>
      <vt:lpstr>BTC</vt:lpstr>
      <vt:lpstr>BTC x NFSP e Cambio efetivo</vt:lpstr>
      <vt:lpstr>Dívida por indexador</vt:lpstr>
      <vt:lpstr>DLSP -  Indexadores</vt:lpstr>
      <vt:lpstr>NFSP</vt:lpstr>
      <vt:lpstr>NFSP - Anual</vt:lpstr>
      <vt:lpstr>Operações de Mercado Aberto</vt:lpstr>
      <vt:lpstr>Swaps Cambiais</vt:lpstr>
      <vt:lpstr>Swaps Fim de período</vt:lpstr>
      <vt:lpstr>Swaps na carga de juros</vt:lpstr>
      <vt:lpstr>Tesouro-BNDES</vt:lpstr>
      <vt:lpstr>Dívida Pública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Rafael Bianchini</cp:lastModifiedBy>
  <dcterms:created xsi:type="dcterms:W3CDTF">2017-01-12T19:03:13Z</dcterms:created>
  <dcterms:modified xsi:type="dcterms:W3CDTF">2018-09-27T14:20:23Z</dcterms:modified>
</cp:coreProperties>
</file>